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showInkAnnotation="0" codeName="ThisWorkbook" autoCompressPictures="0"/>
  <mc:AlternateContent xmlns:mc="http://schemas.openxmlformats.org/markup-compatibility/2006">
    <mc:Choice Requires="x15">
      <x15ac:absPath xmlns:x15ac="http://schemas.microsoft.com/office/spreadsheetml/2010/11/ac" url="/Users/mrrobert/Dropbox (Penn)/mrrobert/Classes/Wharton/fnce-intro/book/excel/"/>
    </mc:Choice>
  </mc:AlternateContent>
  <xr:revisionPtr revIDLastSave="0" documentId="13_ncr:1_{EE66696D-7A31-504D-8129-1273A0E6FEB2}" xr6:coauthVersionLast="47" xr6:coauthVersionMax="47" xr10:uidLastSave="{00000000-0000-0000-0000-000000000000}"/>
  <bookViews>
    <workbookView xWindow="18720" yWindow="5800" windowWidth="31900" windowHeight="22000" tabRatio="627" activeTab="1" xr2:uid="{00000000-000D-0000-FFFF-FFFF00000000}"/>
  </bookViews>
  <sheets>
    <sheet name="CB_DATA_" sheetId="79" state="veryHidden" r:id="rId1"/>
    <sheet name="Copyright" sheetId="98" r:id="rId2"/>
    <sheet name="class-term-structures" sheetId="96" r:id="rId3"/>
    <sheet name="compounding" sheetId="89" r:id="rId4"/>
    <sheet name="Tricky eg (in-class)" sheetId="94" r:id="rId5"/>
    <sheet name="app-college-payment-plan" sheetId="84" r:id="rId6"/>
    <sheet name="app-lease-mclaren" sheetId="87" r:id="rId7"/>
    <sheet name="app-lease-porshce" sheetId="95" r:id="rId8"/>
    <sheet name="old-lease-calculator" sheetId="92" r:id="rId9"/>
    <sheet name="app-mortgage" sheetId="88" r:id="rId10"/>
    <sheet name="app-mortgage-refi" sheetId="90" r:id="rId11"/>
    <sheet name="mortgage-refi-home-sale" sheetId="91" r:id="rId12"/>
    <sheet name="app-cash-for-car" sheetId="93" r:id="rId13"/>
    <sheet name="app-credit-card" sheetId="97" r:id="rId14"/>
    <sheet name="Format Definitions" sheetId="81" r:id="rId15"/>
  </sheets>
  <definedNames>
    <definedName name="_xlnm._FilterDatabase" localSheetId="2" hidden="1">'class-term-structures'!$AK$67:$BP$15940</definedName>
    <definedName name="CB_Block_00000000000000000000000000000001" localSheetId="0" hidden="1">"'636109551814472324"</definedName>
    <definedName name="CBWorkbookPriority" localSheetId="0" hidden="1">-613268795589644</definedName>
    <definedName name="CBx_046e6a3263e44bdc8f4a4e9aef5fc3de" localSheetId="0" hidden="1">"'Q1-Q10 Solutions - Sim'!$A$1"</definedName>
    <definedName name="CBx_77a8af0aefb8447d901a8df770aae592" localSheetId="0" hidden="1">"'CB_DATA_'!$A$1"</definedName>
    <definedName name="CBx_Sheet_Guid" localSheetId="0" hidden="1">"'77a8af0a-efb8-447d-901a-8df770aae592"</definedName>
    <definedName name="CBx_SheetRef" localSheetId="0" hidden="1">CB_DATA_!$A$14</definedName>
    <definedName name="CBx_StorageType" localSheetId="0" hidden="1">2</definedName>
    <definedName name="_xlnm.Criteria" localSheetId="2">'class-term-structures'!#REF!</definedName>
    <definedName name="npval" localSheetId="1">#REF!</definedName>
    <definedName name="npval" localSheetId="14">#REF!</definedName>
    <definedName name="npval">#REF!</definedName>
    <definedName name="npval_new">#REF!</definedName>
    <definedName name="_xlnm.Print_Area" localSheetId="6">'app-lease-mclaren'!#REF!</definedName>
    <definedName name="_xlnm.Print_Area" localSheetId="7">'app-lease-porshce'!#REF!</definedName>
    <definedName name="_xlnm.Print_Area" localSheetId="8">'old-lease-calculator'!$C$6:$D$50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36" i="97" l="1"/>
  <c r="L35" i="97"/>
  <c r="I81" i="97"/>
  <c r="I82" i="97"/>
  <c r="I83" i="97"/>
  <c r="I84" i="97"/>
  <c r="I85" i="97" s="1"/>
  <c r="I86" i="97" s="1"/>
  <c r="I87" i="97" s="1"/>
  <c r="I88" i="97" s="1"/>
  <c r="I89" i="97" s="1"/>
  <c r="I90" i="97" s="1"/>
  <c r="I91" i="97" s="1"/>
  <c r="I92" i="97" s="1"/>
  <c r="I93" i="97" s="1"/>
  <c r="I94" i="97" s="1"/>
  <c r="I95" i="97" s="1"/>
  <c r="I96" i="97" s="1"/>
  <c r="I97" i="97" s="1"/>
  <c r="I98" i="97" s="1"/>
  <c r="I99" i="97" s="1"/>
  <c r="I100" i="97" s="1"/>
  <c r="I101" i="97" s="1"/>
  <c r="I102" i="97" s="1"/>
  <c r="I103" i="97" s="1"/>
  <c r="I104" i="97" s="1"/>
  <c r="I105" i="97" s="1"/>
  <c r="I106" i="97" s="1"/>
  <c r="I107" i="97" s="1"/>
  <c r="I108" i="97" s="1"/>
  <c r="I109" i="97" s="1"/>
  <c r="I110" i="97" s="1"/>
  <c r="I111" i="97" s="1"/>
  <c r="I112" i="97" s="1"/>
  <c r="I113" i="97" s="1"/>
  <c r="I114" i="97" s="1"/>
  <c r="I115" i="97" s="1"/>
  <c r="I116" i="97" s="1"/>
  <c r="I117" i="97" s="1"/>
  <c r="I118" i="97" s="1"/>
  <c r="I119" i="97" s="1"/>
  <c r="I120" i="97" s="1"/>
  <c r="I121" i="97" s="1"/>
  <c r="I122" i="97" s="1"/>
  <c r="I123" i="97" s="1"/>
  <c r="I124" i="97" s="1"/>
  <c r="I125" i="97" s="1"/>
  <c r="I126" i="97" s="1"/>
  <c r="I127" i="97" s="1"/>
  <c r="I128" i="97" s="1"/>
  <c r="I129" i="97" s="1"/>
  <c r="I130" i="97" s="1"/>
  <c r="I131" i="97" s="1"/>
  <c r="I132" i="97" s="1"/>
  <c r="I133" i="97" s="1"/>
  <c r="I134" i="97" s="1"/>
  <c r="I135" i="97" s="1"/>
  <c r="I136" i="97" s="1"/>
  <c r="I137" i="97" s="1"/>
  <c r="I138" i="97" s="1"/>
  <c r="I139" i="97" s="1"/>
  <c r="I140" i="97" s="1"/>
  <c r="I141" i="97" s="1"/>
  <c r="I142" i="97" s="1"/>
  <c r="I143" i="97" s="1"/>
  <c r="I144" i="97" s="1"/>
  <c r="I145" i="97" s="1"/>
  <c r="I146" i="97" s="1"/>
  <c r="I147" i="97" s="1"/>
  <c r="I148" i="97" s="1"/>
  <c r="I149" i="97" s="1"/>
  <c r="I150" i="97" s="1"/>
  <c r="I151" i="97" s="1"/>
  <c r="I152" i="97" s="1"/>
  <c r="I153" i="97" s="1"/>
  <c r="I154" i="97" s="1"/>
  <c r="I155" i="97" s="1"/>
  <c r="I156" i="97" s="1"/>
  <c r="I157" i="97" s="1"/>
  <c r="I158" i="97" s="1"/>
  <c r="I159" i="97" s="1"/>
  <c r="I38" i="97"/>
  <c r="I39" i="97"/>
  <c r="I40" i="97"/>
  <c r="I41" i="97"/>
  <c r="I42" i="97" s="1"/>
  <c r="I43" i="97" s="1"/>
  <c r="I44" i="97" s="1"/>
  <c r="I45" i="97" s="1"/>
  <c r="I46" i="97" s="1"/>
  <c r="I47" i="97" s="1"/>
  <c r="I48" i="97" s="1"/>
  <c r="I49" i="97" s="1"/>
  <c r="I50" i="97" s="1"/>
  <c r="I51" i="97" s="1"/>
  <c r="I52" i="97" s="1"/>
  <c r="I53" i="97" s="1"/>
  <c r="I54" i="97" s="1"/>
  <c r="I55" i="97" s="1"/>
  <c r="I56" i="97" s="1"/>
  <c r="I57" i="97" s="1"/>
  <c r="I58" i="97" s="1"/>
  <c r="I59" i="97" s="1"/>
  <c r="I60" i="97" s="1"/>
  <c r="I61" i="97" s="1"/>
  <c r="I62" i="97" s="1"/>
  <c r="I63" i="97" s="1"/>
  <c r="I64" i="97" s="1"/>
  <c r="I65" i="97" s="1"/>
  <c r="I66" i="97" s="1"/>
  <c r="I67" i="97" s="1"/>
  <c r="I68" i="97" s="1"/>
  <c r="I69" i="97" s="1"/>
  <c r="I70" i="97" s="1"/>
  <c r="I71" i="97" s="1"/>
  <c r="I72" i="97" s="1"/>
  <c r="I73" i="97" s="1"/>
  <c r="I74" i="97" s="1"/>
  <c r="I75" i="97" s="1"/>
  <c r="I76" i="97" s="1"/>
  <c r="I77" i="97" s="1"/>
  <c r="I78" i="97" s="1"/>
  <c r="I79" i="97" s="1"/>
  <c r="I80" i="97" s="1"/>
  <c r="M34" i="97"/>
  <c r="I35" i="97"/>
  <c r="I36" i="97" s="1"/>
  <c r="I37" i="97" s="1"/>
  <c r="J35" i="97"/>
  <c r="G9" i="97"/>
  <c r="Q26" i="97"/>
  <c r="K27" i="97" s="1"/>
  <c r="O29" i="97"/>
  <c r="O28" i="97"/>
  <c r="O27" i="97"/>
  <c r="I27" i="97"/>
  <c r="I28" i="97" s="1"/>
  <c r="I29" i="97" s="1"/>
  <c r="L19" i="97"/>
  <c r="L20" i="97"/>
  <c r="L18" i="97"/>
  <c r="G8" i="97"/>
  <c r="M17" i="97"/>
  <c r="J18" i="97" s="1"/>
  <c r="I18" i="97"/>
  <c r="I19" i="97" s="1"/>
  <c r="I20" i="97" s="1"/>
  <c r="G6" i="97"/>
  <c r="P26" i="96"/>
  <c r="P27" i="96"/>
  <c r="P28" i="96"/>
  <c r="P29" i="96"/>
  <c r="P30" i="96"/>
  <c r="P31" i="96"/>
  <c r="P32" i="96"/>
  <c r="P25" i="96"/>
  <c r="AG679" i="96"/>
  <c r="AG678" i="96"/>
  <c r="AG677" i="96"/>
  <c r="AG676" i="96"/>
  <c r="AG675" i="96"/>
  <c r="AG674" i="96"/>
  <c r="AG673" i="96"/>
  <c r="AG672" i="96"/>
  <c r="AG671" i="96"/>
  <c r="AG670" i="96"/>
  <c r="AG669" i="96"/>
  <c r="AG668" i="96"/>
  <c r="AG667" i="96"/>
  <c r="AG666" i="96"/>
  <c r="AG665" i="96"/>
  <c r="AG664" i="96"/>
  <c r="AG663" i="96"/>
  <c r="AG662" i="96"/>
  <c r="AG661" i="96"/>
  <c r="AG660" i="96"/>
  <c r="AG659" i="96"/>
  <c r="AG658" i="96"/>
  <c r="AG657" i="96"/>
  <c r="AG656" i="96"/>
  <c r="AG655" i="96"/>
  <c r="AG654" i="96"/>
  <c r="AG653" i="96"/>
  <c r="AG652" i="96"/>
  <c r="AG651" i="96"/>
  <c r="AG650" i="96"/>
  <c r="AG649" i="96"/>
  <c r="AG648" i="96"/>
  <c r="AG647" i="96"/>
  <c r="AG646" i="96"/>
  <c r="AG645" i="96"/>
  <c r="AG644" i="96"/>
  <c r="AG643" i="96"/>
  <c r="AG642" i="96"/>
  <c r="AG641" i="96"/>
  <c r="AG640" i="96"/>
  <c r="AG639" i="96"/>
  <c r="AG638" i="96"/>
  <c r="AG637" i="96"/>
  <c r="AG636" i="96"/>
  <c r="AG635" i="96"/>
  <c r="AG634" i="96"/>
  <c r="AG633" i="96"/>
  <c r="AG632" i="96"/>
  <c r="AG631" i="96"/>
  <c r="AG630" i="96"/>
  <c r="AG629" i="96"/>
  <c r="AG628" i="96"/>
  <c r="AG627" i="96"/>
  <c r="AG626" i="96"/>
  <c r="AG625" i="96"/>
  <c r="AG624" i="96"/>
  <c r="AG623" i="96"/>
  <c r="AG622" i="96"/>
  <c r="AG621" i="96"/>
  <c r="AG620" i="96"/>
  <c r="AG619" i="96"/>
  <c r="AG618" i="96"/>
  <c r="AG617" i="96"/>
  <c r="AG616" i="96"/>
  <c r="AG615" i="96"/>
  <c r="AG614" i="96"/>
  <c r="AG613" i="96"/>
  <c r="AG612" i="96"/>
  <c r="AG611" i="96"/>
  <c r="AG610" i="96"/>
  <c r="AG609" i="96"/>
  <c r="AG608" i="96"/>
  <c r="AG607" i="96"/>
  <c r="AG606" i="96"/>
  <c r="AG605" i="96"/>
  <c r="AG604" i="96"/>
  <c r="AG603" i="96"/>
  <c r="AG602" i="96"/>
  <c r="AG601" i="96"/>
  <c r="AG600" i="96"/>
  <c r="AG599" i="96"/>
  <c r="AG598" i="96"/>
  <c r="AG597" i="96"/>
  <c r="AG596" i="96"/>
  <c r="AG595" i="96"/>
  <c r="AG594" i="96"/>
  <c r="AG593" i="96"/>
  <c r="AG592" i="96"/>
  <c r="AG591" i="96"/>
  <c r="AG590" i="96"/>
  <c r="AG589" i="96"/>
  <c r="AG588" i="96"/>
  <c r="AG587" i="96"/>
  <c r="AG586" i="96"/>
  <c r="AG585" i="96"/>
  <c r="AG584" i="96"/>
  <c r="AG583" i="96"/>
  <c r="AG582" i="96"/>
  <c r="AG581" i="96"/>
  <c r="AG580" i="96"/>
  <c r="AG579" i="96"/>
  <c r="AG578" i="96"/>
  <c r="AG577" i="96"/>
  <c r="AG576" i="96"/>
  <c r="AG575" i="96"/>
  <c r="AG574" i="96"/>
  <c r="AG573" i="96"/>
  <c r="AG572" i="96"/>
  <c r="AG571" i="96"/>
  <c r="AG570" i="96"/>
  <c r="AG569" i="96"/>
  <c r="AG568" i="96"/>
  <c r="AG567" i="96"/>
  <c r="AG566" i="96"/>
  <c r="AG565" i="96"/>
  <c r="AG564" i="96"/>
  <c r="AG563" i="96"/>
  <c r="AG562" i="96"/>
  <c r="AG561" i="96"/>
  <c r="AG560" i="96"/>
  <c r="AG559" i="96"/>
  <c r="AG558" i="96"/>
  <c r="AG557" i="96"/>
  <c r="AG556" i="96"/>
  <c r="AG555" i="96"/>
  <c r="AG554" i="96"/>
  <c r="AG553" i="96"/>
  <c r="AG552" i="96"/>
  <c r="AG551" i="96"/>
  <c r="AG550" i="96"/>
  <c r="AG549" i="96"/>
  <c r="AG548" i="96"/>
  <c r="AG547" i="96"/>
  <c r="AG546" i="96"/>
  <c r="AG545" i="96"/>
  <c r="AG544" i="96"/>
  <c r="AG543" i="96"/>
  <c r="AG542" i="96"/>
  <c r="AG541" i="96"/>
  <c r="AG540" i="96"/>
  <c r="AG539" i="96"/>
  <c r="AG538" i="96"/>
  <c r="AG537" i="96"/>
  <c r="AG536" i="96"/>
  <c r="AG535" i="96"/>
  <c r="AG534" i="96"/>
  <c r="AG533" i="96"/>
  <c r="AG532" i="96"/>
  <c r="AG531" i="96"/>
  <c r="AG530" i="96"/>
  <c r="AG529" i="96"/>
  <c r="AG528" i="96"/>
  <c r="AG527" i="96"/>
  <c r="AG526" i="96"/>
  <c r="AG525" i="96"/>
  <c r="AG524" i="96"/>
  <c r="AG523" i="96"/>
  <c r="AG522" i="96"/>
  <c r="AG521" i="96"/>
  <c r="AG520" i="96"/>
  <c r="AG519" i="96"/>
  <c r="AG518" i="96"/>
  <c r="AG517" i="96"/>
  <c r="AG516" i="96"/>
  <c r="AG515" i="96"/>
  <c r="AG514" i="96"/>
  <c r="AG513" i="96"/>
  <c r="AG512" i="96"/>
  <c r="AG511" i="96"/>
  <c r="AG510" i="96"/>
  <c r="AG509" i="96"/>
  <c r="AG508" i="96"/>
  <c r="AG507" i="96"/>
  <c r="AG506" i="96"/>
  <c r="AG505" i="96"/>
  <c r="AG504" i="96"/>
  <c r="AG503" i="96"/>
  <c r="AG502" i="96"/>
  <c r="AG501" i="96"/>
  <c r="AG500" i="96"/>
  <c r="AG499" i="96"/>
  <c r="AG498" i="96"/>
  <c r="AG497" i="96"/>
  <c r="AG496" i="96"/>
  <c r="AG495" i="96"/>
  <c r="AG494" i="96"/>
  <c r="AG493" i="96"/>
  <c r="AG492" i="96"/>
  <c r="AG491" i="96"/>
  <c r="AG490" i="96"/>
  <c r="AG489" i="96"/>
  <c r="AG488" i="96"/>
  <c r="AG487" i="96"/>
  <c r="AG486" i="96"/>
  <c r="AG485" i="96"/>
  <c r="AG484" i="96"/>
  <c r="AG483" i="96"/>
  <c r="AG482" i="96"/>
  <c r="AG481" i="96"/>
  <c r="AG480" i="96"/>
  <c r="AG479" i="96"/>
  <c r="AG478" i="96"/>
  <c r="AG477" i="96"/>
  <c r="AG476" i="96"/>
  <c r="AG475" i="96"/>
  <c r="AG474" i="96"/>
  <c r="AG473" i="96"/>
  <c r="AG472" i="96"/>
  <c r="AG471" i="96"/>
  <c r="AG470" i="96"/>
  <c r="AG469" i="96"/>
  <c r="AG468" i="96"/>
  <c r="AG467" i="96"/>
  <c r="AG466" i="96"/>
  <c r="AG465" i="96"/>
  <c r="AG464" i="96"/>
  <c r="AG463" i="96"/>
  <c r="AG462" i="96"/>
  <c r="AG461" i="96"/>
  <c r="AG460" i="96"/>
  <c r="AG459" i="96"/>
  <c r="AG458" i="96"/>
  <c r="AG457" i="96"/>
  <c r="AG456" i="96"/>
  <c r="AG455" i="96"/>
  <c r="AG454" i="96"/>
  <c r="AG453" i="96"/>
  <c r="AG452" i="96"/>
  <c r="AG451" i="96"/>
  <c r="AG450" i="96"/>
  <c r="AG449" i="96"/>
  <c r="AG448" i="96"/>
  <c r="AG447" i="96"/>
  <c r="AG446" i="96"/>
  <c r="AG445" i="96"/>
  <c r="AG444" i="96"/>
  <c r="AG443" i="96"/>
  <c r="AG442" i="96"/>
  <c r="AG441" i="96"/>
  <c r="AG440" i="96"/>
  <c r="AG439" i="96"/>
  <c r="AG438" i="96"/>
  <c r="AG437" i="96"/>
  <c r="AG436" i="96"/>
  <c r="AG435" i="96"/>
  <c r="AG434" i="96"/>
  <c r="AG433" i="96"/>
  <c r="AG432" i="96"/>
  <c r="AG431" i="96"/>
  <c r="AG430" i="96"/>
  <c r="AG429" i="96"/>
  <c r="AG428" i="96"/>
  <c r="AG427" i="96"/>
  <c r="AG426" i="96"/>
  <c r="AG425" i="96"/>
  <c r="AG424" i="96"/>
  <c r="AG423" i="96"/>
  <c r="AG422" i="96"/>
  <c r="AG421" i="96"/>
  <c r="AG420" i="96"/>
  <c r="AG419" i="96"/>
  <c r="AG418" i="96"/>
  <c r="AG417" i="96"/>
  <c r="AG416" i="96"/>
  <c r="AG415" i="96"/>
  <c r="AG414" i="96"/>
  <c r="AG413" i="96"/>
  <c r="AG412" i="96"/>
  <c r="AG411" i="96"/>
  <c r="AG410" i="96"/>
  <c r="AG409" i="96"/>
  <c r="AG408" i="96"/>
  <c r="AG407" i="96"/>
  <c r="AG406" i="96"/>
  <c r="AG405" i="96"/>
  <c r="AG404" i="96"/>
  <c r="AG403" i="96"/>
  <c r="AG402" i="96"/>
  <c r="AG401" i="96"/>
  <c r="AG400" i="96"/>
  <c r="AG399" i="96"/>
  <c r="AG398" i="96"/>
  <c r="AG397" i="96"/>
  <c r="AG396" i="96"/>
  <c r="AG395" i="96"/>
  <c r="AG394" i="96"/>
  <c r="AG393" i="96"/>
  <c r="AG392" i="96"/>
  <c r="AG391" i="96"/>
  <c r="AG390" i="96"/>
  <c r="AG389" i="96"/>
  <c r="AG388" i="96"/>
  <c r="AG387" i="96"/>
  <c r="AG386" i="96"/>
  <c r="AG385" i="96"/>
  <c r="AG384" i="96"/>
  <c r="AG383" i="96"/>
  <c r="AG382" i="96"/>
  <c r="AG381" i="96"/>
  <c r="AG380" i="96"/>
  <c r="AG379" i="96"/>
  <c r="AG378" i="96"/>
  <c r="AG377" i="96"/>
  <c r="AG376" i="96"/>
  <c r="AG375" i="96"/>
  <c r="AG374" i="96"/>
  <c r="AG373" i="96"/>
  <c r="AG372" i="96"/>
  <c r="AG371" i="96"/>
  <c r="AG370" i="96"/>
  <c r="AG369" i="96"/>
  <c r="AG368" i="96"/>
  <c r="AG367" i="96"/>
  <c r="AG366" i="96"/>
  <c r="AG365" i="96"/>
  <c r="AG364" i="96"/>
  <c r="AG363" i="96"/>
  <c r="AG362" i="96"/>
  <c r="AG361" i="96"/>
  <c r="AG360" i="96"/>
  <c r="AG359" i="96"/>
  <c r="AG358" i="96"/>
  <c r="AG357" i="96"/>
  <c r="AG356" i="96"/>
  <c r="AG355" i="96"/>
  <c r="AG354" i="96"/>
  <c r="AG353" i="96"/>
  <c r="AG352" i="96"/>
  <c r="AG351" i="96"/>
  <c r="AG350" i="96"/>
  <c r="AG349" i="96"/>
  <c r="AG348" i="96"/>
  <c r="AG347" i="96"/>
  <c r="AG346" i="96"/>
  <c r="AG345" i="96"/>
  <c r="AG344" i="96"/>
  <c r="AG343" i="96"/>
  <c r="AG342" i="96"/>
  <c r="AG341" i="96"/>
  <c r="AG340" i="96"/>
  <c r="AG339" i="96"/>
  <c r="AG338" i="96"/>
  <c r="AG337" i="96"/>
  <c r="AG336" i="96"/>
  <c r="AG335" i="96"/>
  <c r="AG334" i="96"/>
  <c r="AG333" i="96"/>
  <c r="AG332" i="96"/>
  <c r="AG331" i="96"/>
  <c r="AG330" i="96"/>
  <c r="AG329" i="96"/>
  <c r="AG328" i="96"/>
  <c r="AG327" i="96"/>
  <c r="AG326" i="96"/>
  <c r="AG325" i="96"/>
  <c r="AG324" i="96"/>
  <c r="AG323" i="96"/>
  <c r="AG322" i="96"/>
  <c r="AG321" i="96"/>
  <c r="AG320" i="96"/>
  <c r="AG319" i="96"/>
  <c r="AG318" i="96"/>
  <c r="AG317" i="96"/>
  <c r="AG316" i="96"/>
  <c r="AG315" i="96"/>
  <c r="AG314" i="96"/>
  <c r="AG313" i="96"/>
  <c r="AG312" i="96"/>
  <c r="AG311" i="96"/>
  <c r="AG310" i="96"/>
  <c r="AG309" i="96"/>
  <c r="AG308" i="96"/>
  <c r="AG307" i="96"/>
  <c r="AG306" i="96"/>
  <c r="AG305" i="96"/>
  <c r="AG304" i="96"/>
  <c r="AG303" i="96"/>
  <c r="AG302" i="96"/>
  <c r="AG301" i="96"/>
  <c r="AG300" i="96"/>
  <c r="AG299" i="96"/>
  <c r="AG298" i="96"/>
  <c r="AG297" i="96"/>
  <c r="AG296" i="96"/>
  <c r="AG295" i="96"/>
  <c r="AG294" i="96"/>
  <c r="AG293" i="96"/>
  <c r="AG292" i="96"/>
  <c r="AG291" i="96"/>
  <c r="AG290" i="96"/>
  <c r="AG289" i="96"/>
  <c r="AG288" i="96"/>
  <c r="AG287" i="96"/>
  <c r="AG286" i="96"/>
  <c r="AG285" i="96"/>
  <c r="AG284" i="96"/>
  <c r="AG283" i="96"/>
  <c r="AG282" i="96"/>
  <c r="AG281" i="96"/>
  <c r="AG280" i="96"/>
  <c r="AG279" i="96"/>
  <c r="AG278" i="96"/>
  <c r="AG277" i="96"/>
  <c r="AG276" i="96"/>
  <c r="AG275" i="96"/>
  <c r="AG274" i="96"/>
  <c r="AG273" i="96"/>
  <c r="AG272" i="96"/>
  <c r="AG271" i="96"/>
  <c r="AG270" i="96"/>
  <c r="AG269" i="96"/>
  <c r="AG268" i="96"/>
  <c r="AG267" i="96"/>
  <c r="AG266" i="96"/>
  <c r="AG265" i="96"/>
  <c r="AG264" i="96"/>
  <c r="AG263" i="96"/>
  <c r="AG262" i="96"/>
  <c r="AG261" i="96"/>
  <c r="AG260" i="96"/>
  <c r="AG259" i="96"/>
  <c r="AG258" i="96"/>
  <c r="AG257" i="96"/>
  <c r="AG256" i="96"/>
  <c r="AG255" i="96"/>
  <c r="AG254" i="96"/>
  <c r="AG253" i="96"/>
  <c r="AG252" i="96"/>
  <c r="AG251" i="96"/>
  <c r="AG250" i="96"/>
  <c r="AG249" i="96"/>
  <c r="AG248" i="96"/>
  <c r="AG247" i="96"/>
  <c r="AG246" i="96"/>
  <c r="AG245" i="96"/>
  <c r="AG244" i="96"/>
  <c r="AG243" i="96"/>
  <c r="AG242" i="96"/>
  <c r="AG241" i="96"/>
  <c r="AG240" i="96"/>
  <c r="AG239" i="96"/>
  <c r="AG238" i="96"/>
  <c r="AG237" i="96"/>
  <c r="AG236" i="96"/>
  <c r="AG235" i="96"/>
  <c r="AG234" i="96"/>
  <c r="AG233" i="96"/>
  <c r="AG232" i="96"/>
  <c r="AG231" i="96"/>
  <c r="AG230" i="96"/>
  <c r="AG229" i="96"/>
  <c r="AG228" i="96"/>
  <c r="AG227" i="96"/>
  <c r="AG226" i="96"/>
  <c r="AG225" i="96"/>
  <c r="AG224" i="96"/>
  <c r="AG223" i="96"/>
  <c r="AG222" i="96"/>
  <c r="AG221" i="96"/>
  <c r="AG220" i="96"/>
  <c r="AG219" i="96"/>
  <c r="AG218" i="96"/>
  <c r="AG217" i="96"/>
  <c r="AG216" i="96"/>
  <c r="AG215" i="96"/>
  <c r="AG214" i="96"/>
  <c r="AG213" i="96"/>
  <c r="AG212" i="96"/>
  <c r="AG211" i="96"/>
  <c r="AG210" i="96"/>
  <c r="AG209" i="96"/>
  <c r="AG208" i="96"/>
  <c r="AG207" i="96"/>
  <c r="AG206" i="96"/>
  <c r="AG205" i="96"/>
  <c r="AG204" i="96"/>
  <c r="AG203" i="96"/>
  <c r="AG202" i="96"/>
  <c r="AG201" i="96"/>
  <c r="AG200" i="96"/>
  <c r="AG199" i="96"/>
  <c r="AG198" i="96"/>
  <c r="AG197" i="96"/>
  <c r="AG196" i="96"/>
  <c r="AG195" i="96"/>
  <c r="AG194" i="96"/>
  <c r="AG193" i="96"/>
  <c r="AG192" i="96"/>
  <c r="AG191" i="96"/>
  <c r="AG190" i="96"/>
  <c r="AG189" i="96"/>
  <c r="AG188" i="96"/>
  <c r="AG187" i="96"/>
  <c r="AG186" i="96"/>
  <c r="AG185" i="96"/>
  <c r="AG184" i="96"/>
  <c r="AG183" i="96"/>
  <c r="AG182" i="96"/>
  <c r="AG181" i="96"/>
  <c r="AG180" i="96"/>
  <c r="AG179" i="96"/>
  <c r="AG178" i="96"/>
  <c r="AG177" i="96"/>
  <c r="AG176" i="96"/>
  <c r="AG175" i="96"/>
  <c r="AG174" i="96"/>
  <c r="AG173" i="96"/>
  <c r="AG172" i="96"/>
  <c r="AG171" i="96"/>
  <c r="AG170" i="96"/>
  <c r="AG169" i="96"/>
  <c r="AG168" i="96"/>
  <c r="AG167" i="96"/>
  <c r="AG166" i="96"/>
  <c r="AG165" i="96"/>
  <c r="AG164" i="96"/>
  <c r="AG163" i="96"/>
  <c r="AG162" i="96"/>
  <c r="AG161" i="96"/>
  <c r="AG160" i="96"/>
  <c r="AG159" i="96"/>
  <c r="AG158" i="96"/>
  <c r="AG157" i="96"/>
  <c r="AG156" i="96"/>
  <c r="AG155" i="96"/>
  <c r="AG154" i="96"/>
  <c r="AG153" i="96"/>
  <c r="AG152" i="96"/>
  <c r="AG151" i="96"/>
  <c r="AG150" i="96"/>
  <c r="AG149" i="96"/>
  <c r="AG148" i="96"/>
  <c r="AG147" i="96"/>
  <c r="AG146" i="96"/>
  <c r="AG145" i="96"/>
  <c r="AG144" i="96"/>
  <c r="AG143" i="96"/>
  <c r="AG142" i="96"/>
  <c r="AG141" i="96"/>
  <c r="AG140" i="96"/>
  <c r="AG139" i="96"/>
  <c r="AG138" i="96"/>
  <c r="AG137" i="96"/>
  <c r="AG136" i="96"/>
  <c r="AG135" i="96"/>
  <c r="AG134" i="96"/>
  <c r="AG133" i="96"/>
  <c r="AG132" i="96"/>
  <c r="AG131" i="96"/>
  <c r="AG130" i="96"/>
  <c r="AG129" i="96"/>
  <c r="AG128" i="96"/>
  <c r="AG127" i="96"/>
  <c r="AG126" i="96"/>
  <c r="AG125" i="96"/>
  <c r="AG124" i="96"/>
  <c r="AG123" i="96"/>
  <c r="AG122" i="96"/>
  <c r="AG121" i="96"/>
  <c r="AG120" i="96"/>
  <c r="AG119" i="96"/>
  <c r="AG118" i="96"/>
  <c r="AG117" i="96"/>
  <c r="AG116" i="96"/>
  <c r="AG115" i="96"/>
  <c r="AG114" i="96"/>
  <c r="AG113" i="96"/>
  <c r="AG112" i="96"/>
  <c r="AG111" i="96"/>
  <c r="AG110" i="96"/>
  <c r="AG109" i="96"/>
  <c r="AG108" i="96"/>
  <c r="AG107" i="96"/>
  <c r="AG106" i="96"/>
  <c r="AG105" i="96"/>
  <c r="AG104" i="96"/>
  <c r="AG103" i="96"/>
  <c r="AG102" i="96"/>
  <c r="AG101" i="96"/>
  <c r="AG100" i="96"/>
  <c r="AG9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D70" i="96"/>
  <c r="E70" i="96" s="1"/>
  <c r="F70" i="96" s="1"/>
  <c r="G70" i="96" s="1"/>
  <c r="H70" i="96" s="1"/>
  <c r="I70" i="96" s="1"/>
  <c r="J70" i="96" s="1"/>
  <c r="K70" i="96" s="1"/>
  <c r="L70" i="96" s="1"/>
  <c r="M70" i="96" s="1"/>
  <c r="N70" i="96" s="1"/>
  <c r="O70" i="96" s="1"/>
  <c r="P70" i="96" s="1"/>
  <c r="Q70" i="96" s="1"/>
  <c r="R70" i="96" s="1"/>
  <c r="S70" i="96" s="1"/>
  <c r="T70" i="96" s="1"/>
  <c r="U70" i="96" s="1"/>
  <c r="V70" i="96" s="1"/>
  <c r="W70" i="96" s="1"/>
  <c r="X70" i="96" s="1"/>
  <c r="Y70" i="96" s="1"/>
  <c r="Z70" i="96" s="1"/>
  <c r="AA70" i="96" s="1"/>
  <c r="AB70" i="96" s="1"/>
  <c r="AC70" i="96" s="1"/>
  <c r="AD70" i="96" s="1"/>
  <c r="AE70" i="96" s="1"/>
  <c r="AF70" i="96" s="1"/>
  <c r="K35" i="97" l="1"/>
  <c r="M35" i="97" s="1"/>
  <c r="J36" i="97" s="1"/>
  <c r="K18" i="97"/>
  <c r="M18" i="97" s="1"/>
  <c r="J19" i="97" s="1"/>
  <c r="K19" i="97" s="1"/>
  <c r="M19" i="97" s="1"/>
  <c r="J20" i="97" s="1"/>
  <c r="K20" i="97" s="1"/>
  <c r="M20" i="97" s="1"/>
  <c r="M27" i="97"/>
  <c r="Q27" i="97" s="1"/>
  <c r="K28" i="97" s="1"/>
  <c r="AH71" i="96" a="1"/>
  <c r="AH71" i="96" s="1"/>
  <c r="C26" i="96" s="1"/>
  <c r="C24" i="96"/>
  <c r="C25" i="96"/>
  <c r="K36" i="97" l="1"/>
  <c r="M36" i="97" s="1"/>
  <c r="J37" i="97" s="1"/>
  <c r="L37" i="97" s="1"/>
  <c r="M28" i="97"/>
  <c r="Q28" i="97" s="1"/>
  <c r="K29" i="97" s="1"/>
  <c r="H33" i="93"/>
  <c r="H21" i="90"/>
  <c r="S370" i="90"/>
  <c r="S369" i="90"/>
  <c r="S368" i="90"/>
  <c r="S367" i="90"/>
  <c r="S366" i="90"/>
  <c r="S365" i="90"/>
  <c r="S364" i="90"/>
  <c r="S363" i="90"/>
  <c r="S362" i="90"/>
  <c r="S361" i="90"/>
  <c r="S360" i="90"/>
  <c r="S359" i="90"/>
  <c r="S358" i="90"/>
  <c r="S357" i="90"/>
  <c r="S356" i="90"/>
  <c r="S355" i="90"/>
  <c r="S354" i="90"/>
  <c r="S353" i="90"/>
  <c r="S352" i="90"/>
  <c r="S351" i="90"/>
  <c r="S350" i="90"/>
  <c r="S349" i="90"/>
  <c r="S348" i="90"/>
  <c r="S347" i="90"/>
  <c r="S346" i="90"/>
  <c r="S345" i="90"/>
  <c r="S344" i="90"/>
  <c r="S343" i="90"/>
  <c r="S342" i="90"/>
  <c r="S341" i="90"/>
  <c r="S340" i="90"/>
  <c r="S339" i="90"/>
  <c r="S338" i="90"/>
  <c r="S337" i="90"/>
  <c r="S336" i="90"/>
  <c r="S335" i="90"/>
  <c r="S334" i="90"/>
  <c r="S333" i="90"/>
  <c r="S332" i="90"/>
  <c r="S331" i="90"/>
  <c r="S330" i="90"/>
  <c r="S329" i="90"/>
  <c r="S328" i="90"/>
  <c r="S327" i="90"/>
  <c r="S326" i="90"/>
  <c r="S325" i="90"/>
  <c r="S324" i="90"/>
  <c r="S323" i="90"/>
  <c r="S322" i="90"/>
  <c r="S321" i="90"/>
  <c r="S320" i="90"/>
  <c r="S319" i="90"/>
  <c r="S318" i="90"/>
  <c r="S317" i="90"/>
  <c r="S316" i="90"/>
  <c r="S315" i="90"/>
  <c r="S314" i="90"/>
  <c r="S313" i="90"/>
  <c r="S312" i="90"/>
  <c r="S311" i="90"/>
  <c r="S310" i="90"/>
  <c r="S309" i="90"/>
  <c r="S308" i="90"/>
  <c r="S307" i="90"/>
  <c r="S306" i="90"/>
  <c r="S305" i="90"/>
  <c r="S304" i="90"/>
  <c r="S303" i="90"/>
  <c r="S302" i="90"/>
  <c r="S301" i="90"/>
  <c r="S300" i="90"/>
  <c r="S299" i="90"/>
  <c r="S298" i="90"/>
  <c r="S297" i="90"/>
  <c r="S296" i="90"/>
  <c r="S295" i="90"/>
  <c r="S294" i="90"/>
  <c r="S293" i="90"/>
  <c r="S292" i="90"/>
  <c r="S291" i="90"/>
  <c r="S290" i="90"/>
  <c r="S289" i="90"/>
  <c r="S288" i="90"/>
  <c r="S287" i="90"/>
  <c r="S286" i="90"/>
  <c r="S285" i="90"/>
  <c r="S284" i="90"/>
  <c r="S283" i="90"/>
  <c r="S282" i="90"/>
  <c r="S281" i="90"/>
  <c r="S280" i="90"/>
  <c r="S279" i="90"/>
  <c r="S278" i="90"/>
  <c r="S277" i="90"/>
  <c r="S276" i="90"/>
  <c r="S275" i="90"/>
  <c r="S274" i="90"/>
  <c r="S273" i="90"/>
  <c r="S272" i="90"/>
  <c r="S271" i="90"/>
  <c r="S270" i="90"/>
  <c r="S269" i="90"/>
  <c r="S268" i="90"/>
  <c r="S267" i="90"/>
  <c r="S266" i="90"/>
  <c r="S265" i="90"/>
  <c r="S264" i="90"/>
  <c r="S263" i="90"/>
  <c r="S262" i="90"/>
  <c r="S261" i="90"/>
  <c r="S260" i="90"/>
  <c r="S259" i="90"/>
  <c r="S258" i="90"/>
  <c r="S257" i="90"/>
  <c r="S256" i="90"/>
  <c r="S255" i="90"/>
  <c r="S254" i="90"/>
  <c r="S253" i="90"/>
  <c r="S252" i="90"/>
  <c r="S251" i="90"/>
  <c r="S250" i="90"/>
  <c r="S249" i="90"/>
  <c r="S248" i="90"/>
  <c r="S247" i="90"/>
  <c r="S246" i="90"/>
  <c r="S245" i="90"/>
  <c r="S244" i="90"/>
  <c r="S243" i="90"/>
  <c r="S242" i="90"/>
  <c r="S241" i="90"/>
  <c r="S240" i="90"/>
  <c r="S239" i="90"/>
  <c r="S238" i="90"/>
  <c r="S237" i="90"/>
  <c r="S236" i="90"/>
  <c r="S235" i="90"/>
  <c r="S234" i="90"/>
  <c r="S233" i="90"/>
  <c r="S232" i="90"/>
  <c r="S231" i="90"/>
  <c r="S230" i="90"/>
  <c r="S229" i="90"/>
  <c r="S228" i="90"/>
  <c r="S227" i="90"/>
  <c r="S226" i="90"/>
  <c r="S225" i="90"/>
  <c r="S224" i="90"/>
  <c r="S223" i="90"/>
  <c r="S222" i="90"/>
  <c r="S221" i="90"/>
  <c r="S220" i="90"/>
  <c r="S219" i="90"/>
  <c r="S218" i="90"/>
  <c r="S217" i="90"/>
  <c r="S216" i="90"/>
  <c r="S215" i="90"/>
  <c r="S214" i="90"/>
  <c r="S213" i="90"/>
  <c r="S212" i="90"/>
  <c r="S211" i="90"/>
  <c r="S210" i="90"/>
  <c r="S209" i="90"/>
  <c r="S208" i="90"/>
  <c r="S207" i="90"/>
  <c r="S206" i="90"/>
  <c r="S205" i="90"/>
  <c r="S204" i="90"/>
  <c r="S203" i="90"/>
  <c r="S202" i="90"/>
  <c r="S201" i="90"/>
  <c r="S200" i="90"/>
  <c r="S199" i="90"/>
  <c r="S198" i="90"/>
  <c r="S197" i="90"/>
  <c r="S196" i="90"/>
  <c r="S195" i="90"/>
  <c r="S194" i="90"/>
  <c r="S193" i="90"/>
  <c r="S192" i="90"/>
  <c r="S191" i="90"/>
  <c r="S190" i="90"/>
  <c r="S189" i="90"/>
  <c r="S188" i="90"/>
  <c r="S187" i="90"/>
  <c r="S186" i="90"/>
  <c r="S185" i="90"/>
  <c r="S184" i="90"/>
  <c r="S183" i="90"/>
  <c r="S182" i="90"/>
  <c r="S181" i="90"/>
  <c r="S180" i="90"/>
  <c r="S179" i="90"/>
  <c r="S178" i="90"/>
  <c r="S177" i="90"/>
  <c r="S176" i="90"/>
  <c r="S175" i="90"/>
  <c r="S174" i="90"/>
  <c r="S173" i="90"/>
  <c r="S172" i="90"/>
  <c r="S171" i="90"/>
  <c r="S170" i="90"/>
  <c r="S169" i="90"/>
  <c r="S168" i="90"/>
  <c r="S167" i="90"/>
  <c r="S166" i="90"/>
  <c r="S165" i="90"/>
  <c r="S164" i="90"/>
  <c r="S163" i="90"/>
  <c r="S162" i="90"/>
  <c r="S161" i="90"/>
  <c r="S160" i="90"/>
  <c r="S159" i="90"/>
  <c r="S158" i="90"/>
  <c r="S157" i="90"/>
  <c r="S156" i="90"/>
  <c r="S155" i="90"/>
  <c r="S154" i="90"/>
  <c r="S153" i="90"/>
  <c r="S152" i="90"/>
  <c r="S151" i="90"/>
  <c r="S150" i="90"/>
  <c r="S149" i="90"/>
  <c r="S148" i="90"/>
  <c r="S147" i="90"/>
  <c r="S146" i="90"/>
  <c r="S145" i="90"/>
  <c r="S144" i="90"/>
  <c r="S143" i="90"/>
  <c r="S142" i="90"/>
  <c r="S141" i="90"/>
  <c r="S140" i="90"/>
  <c r="S139" i="90"/>
  <c r="S138" i="90"/>
  <c r="S137" i="90"/>
  <c r="S136" i="90"/>
  <c r="S135" i="90"/>
  <c r="S134" i="90"/>
  <c r="S133" i="90"/>
  <c r="S132" i="90"/>
  <c r="S131" i="90"/>
  <c r="S130" i="90"/>
  <c r="S129" i="90"/>
  <c r="S128" i="90"/>
  <c r="S127" i="90"/>
  <c r="S126" i="90"/>
  <c r="S125" i="90"/>
  <c r="S124" i="90"/>
  <c r="S123" i="90"/>
  <c r="S122" i="90"/>
  <c r="S121" i="90"/>
  <c r="S120" i="90"/>
  <c r="S119" i="90"/>
  <c r="S118" i="90"/>
  <c r="S117" i="90"/>
  <c r="S116" i="90"/>
  <c r="S115" i="90"/>
  <c r="S114" i="90"/>
  <c r="S113" i="90"/>
  <c r="S112" i="90"/>
  <c r="S111" i="90"/>
  <c r="S110" i="90"/>
  <c r="S109" i="90"/>
  <c r="S108" i="90"/>
  <c r="S107" i="90"/>
  <c r="S106" i="90"/>
  <c r="S105" i="90"/>
  <c r="S104" i="90"/>
  <c r="S103" i="90"/>
  <c r="S102" i="90"/>
  <c r="S101" i="90"/>
  <c r="S100" i="90"/>
  <c r="S99" i="90"/>
  <c r="S98" i="90"/>
  <c r="S97" i="90"/>
  <c r="S96" i="90"/>
  <c r="S95" i="90"/>
  <c r="S94" i="90"/>
  <c r="S93" i="90"/>
  <c r="S92" i="90"/>
  <c r="S91" i="90"/>
  <c r="S90" i="90"/>
  <c r="S89" i="90"/>
  <c r="S88" i="90"/>
  <c r="S87" i="90"/>
  <c r="S86" i="90"/>
  <c r="S85" i="90"/>
  <c r="S84" i="90"/>
  <c r="S83" i="90"/>
  <c r="S82" i="90"/>
  <c r="S81" i="90"/>
  <c r="S80" i="90"/>
  <c r="S79" i="90"/>
  <c r="S78" i="90"/>
  <c r="S77" i="90"/>
  <c r="S76" i="90"/>
  <c r="S75" i="90"/>
  <c r="S74" i="90"/>
  <c r="S73" i="90"/>
  <c r="S72" i="90"/>
  <c r="S71" i="90"/>
  <c r="S70" i="90"/>
  <c r="S69" i="90"/>
  <c r="S68" i="90"/>
  <c r="S67" i="90"/>
  <c r="S66" i="90"/>
  <c r="S65" i="90"/>
  <c r="S64" i="90"/>
  <c r="S63" i="90"/>
  <c r="S62" i="90"/>
  <c r="S61" i="90"/>
  <c r="S60" i="90"/>
  <c r="S59" i="90"/>
  <c r="S58" i="90"/>
  <c r="S57" i="90"/>
  <c r="S56" i="90"/>
  <c r="S55" i="90"/>
  <c r="S54" i="90"/>
  <c r="S53" i="90"/>
  <c r="S52" i="90"/>
  <c r="S51" i="90"/>
  <c r="S50" i="90"/>
  <c r="S49" i="90"/>
  <c r="S48" i="90"/>
  <c r="S47" i="90"/>
  <c r="S46" i="90"/>
  <c r="S45" i="90"/>
  <c r="S44" i="90"/>
  <c r="S43" i="90"/>
  <c r="S42" i="90"/>
  <c r="S41" i="90"/>
  <c r="S40" i="90"/>
  <c r="S39" i="90"/>
  <c r="S38" i="90"/>
  <c r="S37" i="90"/>
  <c r="S36" i="90"/>
  <c r="S35" i="90"/>
  <c r="S34" i="90"/>
  <c r="S33" i="90"/>
  <c r="S32" i="90"/>
  <c r="S31" i="90"/>
  <c r="S30" i="90"/>
  <c r="S29" i="90"/>
  <c r="S28" i="90"/>
  <c r="S27" i="90"/>
  <c r="S26" i="90"/>
  <c r="S25" i="90"/>
  <c r="S24" i="90"/>
  <c r="S23" i="90"/>
  <c r="S22" i="90"/>
  <c r="S21" i="90"/>
  <c r="S20" i="90"/>
  <c r="S19" i="90"/>
  <c r="S18" i="90"/>
  <c r="S17" i="90"/>
  <c r="S16" i="90"/>
  <c r="S15" i="90"/>
  <c r="S14" i="90"/>
  <c r="S13" i="90"/>
  <c r="S12" i="90"/>
  <c r="S11" i="90"/>
  <c r="I39" i="95"/>
  <c r="K36" i="95"/>
  <c r="L36" i="95" s="1"/>
  <c r="I25" i="95"/>
  <c r="I30" i="95" s="1"/>
  <c r="I28" i="95"/>
  <c r="L33" i="95"/>
  <c r="M33" i="95" s="1"/>
  <c r="N33" i="95" s="1"/>
  <c r="O33" i="95" s="1"/>
  <c r="P33" i="95" s="1"/>
  <c r="Q33" i="95" s="1"/>
  <c r="R33" i="95" s="1"/>
  <c r="S33" i="95" s="1"/>
  <c r="T33" i="95" s="1"/>
  <c r="U33" i="95" s="1"/>
  <c r="V33" i="95" s="1"/>
  <c r="W33" i="95" s="1"/>
  <c r="X33" i="95" s="1"/>
  <c r="Y33" i="95" s="1"/>
  <c r="Z33" i="95" s="1"/>
  <c r="AA33" i="95" s="1"/>
  <c r="AB33" i="95" s="1"/>
  <c r="AC33" i="95" s="1"/>
  <c r="AD33" i="95" s="1"/>
  <c r="AE33" i="95" s="1"/>
  <c r="AF33" i="95" s="1"/>
  <c r="AG33" i="95" s="1"/>
  <c r="AH33" i="95" s="1"/>
  <c r="AI33" i="95" s="1"/>
  <c r="AJ33" i="95" s="1"/>
  <c r="AK33" i="95" s="1"/>
  <c r="AL33" i="95" s="1"/>
  <c r="AM33" i="95" s="1"/>
  <c r="AN33" i="95" s="1"/>
  <c r="AO33" i="95" s="1"/>
  <c r="AP33" i="95" s="1"/>
  <c r="AQ33" i="95" s="1"/>
  <c r="AR33" i="95" s="1"/>
  <c r="AS33" i="95" s="1"/>
  <c r="AT33" i="95" s="1"/>
  <c r="I20" i="95"/>
  <c r="H31" i="87"/>
  <c r="H21" i="94"/>
  <c r="H20" i="94"/>
  <c r="BD19" i="94"/>
  <c r="BC19" i="94"/>
  <c r="BB19" i="94"/>
  <c r="BA19" i="94"/>
  <c r="AZ19" i="94"/>
  <c r="AY19" i="94"/>
  <c r="AX19" i="94"/>
  <c r="AW19" i="94"/>
  <c r="AV19" i="94"/>
  <c r="AU19" i="94"/>
  <c r="AT19" i="94"/>
  <c r="AS19" i="94"/>
  <c r="AR19" i="94"/>
  <c r="AQ19" i="94"/>
  <c r="AP19" i="94"/>
  <c r="AO19" i="94"/>
  <c r="AN19" i="94"/>
  <c r="AM19" i="94"/>
  <c r="AL19" i="94"/>
  <c r="AK19" i="94"/>
  <c r="AJ19" i="94"/>
  <c r="AI19" i="94"/>
  <c r="AH19" i="94"/>
  <c r="AG19" i="94"/>
  <c r="AF19" i="94"/>
  <c r="AE19" i="94"/>
  <c r="AD19" i="94"/>
  <c r="AC19" i="94"/>
  <c r="AB19" i="94"/>
  <c r="AA19" i="94"/>
  <c r="Z19" i="94"/>
  <c r="Y19" i="94"/>
  <c r="X19" i="94"/>
  <c r="W19" i="94"/>
  <c r="V19" i="94"/>
  <c r="U19" i="94"/>
  <c r="T19" i="94"/>
  <c r="S19" i="94"/>
  <c r="R19" i="94"/>
  <c r="Q19" i="94"/>
  <c r="P19" i="94"/>
  <c r="O19" i="94"/>
  <c r="N19" i="94"/>
  <c r="M19" i="94"/>
  <c r="L19" i="94"/>
  <c r="K19" i="94"/>
  <c r="J19" i="94"/>
  <c r="I19" i="94"/>
  <c r="BD18" i="94"/>
  <c r="BC18" i="94"/>
  <c r="BB18" i="94"/>
  <c r="BA18" i="94"/>
  <c r="AZ18" i="94"/>
  <c r="AY18" i="94"/>
  <c r="AX18" i="94"/>
  <c r="AW18" i="94"/>
  <c r="AV18" i="94"/>
  <c r="AU18" i="94"/>
  <c r="AT18" i="94"/>
  <c r="AS18" i="94"/>
  <c r="AR18" i="94"/>
  <c r="AQ18" i="94"/>
  <c r="AP18" i="94"/>
  <c r="AO18" i="94"/>
  <c r="AN18" i="94"/>
  <c r="AM18" i="94"/>
  <c r="AL18" i="94"/>
  <c r="AK18" i="94"/>
  <c r="AJ18" i="94"/>
  <c r="AI18" i="94"/>
  <c r="AH18" i="94"/>
  <c r="AG18" i="94"/>
  <c r="AF18" i="94"/>
  <c r="AE18" i="94"/>
  <c r="AD18" i="94"/>
  <c r="AC18" i="94"/>
  <c r="AB18" i="94"/>
  <c r="AA18" i="94"/>
  <c r="Z18" i="94"/>
  <c r="Y18" i="94"/>
  <c r="X18" i="94"/>
  <c r="W18" i="94"/>
  <c r="V18" i="94"/>
  <c r="U18" i="94"/>
  <c r="T18" i="94"/>
  <c r="S18" i="94"/>
  <c r="R18" i="94"/>
  <c r="Q18" i="94"/>
  <c r="P18" i="94"/>
  <c r="O18" i="94"/>
  <c r="N18" i="94"/>
  <c r="M18" i="94"/>
  <c r="L18" i="94"/>
  <c r="K18" i="94"/>
  <c r="J18" i="94"/>
  <c r="I18" i="94"/>
  <c r="J17" i="94"/>
  <c r="K17" i="94" s="1"/>
  <c r="L17" i="94" s="1"/>
  <c r="M17" i="94" s="1"/>
  <c r="N17" i="94" s="1"/>
  <c r="O17" i="94" s="1"/>
  <c r="P17" i="94" s="1"/>
  <c r="Q17" i="94" s="1"/>
  <c r="R17" i="94" s="1"/>
  <c r="S17" i="94" s="1"/>
  <c r="T17" i="94" s="1"/>
  <c r="U17" i="94" s="1"/>
  <c r="V17" i="94" s="1"/>
  <c r="W17" i="94" s="1"/>
  <c r="X17" i="94" s="1"/>
  <c r="Y17" i="94" s="1"/>
  <c r="Z17" i="94" s="1"/>
  <c r="AA17" i="94" s="1"/>
  <c r="AB17" i="94" s="1"/>
  <c r="AC17" i="94" s="1"/>
  <c r="AD17" i="94" s="1"/>
  <c r="AE17" i="94" s="1"/>
  <c r="AF17" i="94" s="1"/>
  <c r="AG17" i="94" s="1"/>
  <c r="AH17" i="94" s="1"/>
  <c r="AI17" i="94" s="1"/>
  <c r="AJ17" i="94" s="1"/>
  <c r="AK17" i="94" s="1"/>
  <c r="AL17" i="94" s="1"/>
  <c r="AM17" i="94" s="1"/>
  <c r="AN17" i="94" s="1"/>
  <c r="AO17" i="94" s="1"/>
  <c r="AP17" i="94" s="1"/>
  <c r="AQ17" i="94" s="1"/>
  <c r="AR17" i="94" s="1"/>
  <c r="AS17" i="94" s="1"/>
  <c r="AT17" i="94" s="1"/>
  <c r="AU17" i="94" s="1"/>
  <c r="AV17" i="94" s="1"/>
  <c r="AW17" i="94" s="1"/>
  <c r="AX17" i="94" s="1"/>
  <c r="AY17" i="94" s="1"/>
  <c r="AZ17" i="94" s="1"/>
  <c r="BA17" i="94" s="1"/>
  <c r="BB17" i="94" s="1"/>
  <c r="BC17" i="94" s="1"/>
  <c r="BD17" i="94" s="1"/>
  <c r="I17" i="94"/>
  <c r="H6" i="94"/>
  <c r="H8" i="94" s="1"/>
  <c r="I26" i="84"/>
  <c r="J25" i="84"/>
  <c r="K25" i="84"/>
  <c r="L25" i="84"/>
  <c r="M25" i="84"/>
  <c r="N25" i="84"/>
  <c r="O25" i="84"/>
  <c r="P25" i="84"/>
  <c r="Q25" i="84"/>
  <c r="R25" i="84"/>
  <c r="S25" i="84"/>
  <c r="T25" i="84"/>
  <c r="U25" i="84"/>
  <c r="V25" i="84"/>
  <c r="W25" i="84"/>
  <c r="X25" i="84"/>
  <c r="Y25" i="84"/>
  <c r="Z25" i="84"/>
  <c r="AA25" i="84"/>
  <c r="AB25" i="84"/>
  <c r="AC25" i="84"/>
  <c r="AD25" i="84"/>
  <c r="AE25" i="84"/>
  <c r="AF25" i="84"/>
  <c r="AG25" i="84"/>
  <c r="AH25" i="84"/>
  <c r="AI25" i="84"/>
  <c r="AJ25" i="84"/>
  <c r="AK25" i="84"/>
  <c r="AL25" i="84"/>
  <c r="AM25" i="84"/>
  <c r="AN25" i="84"/>
  <c r="AO25" i="84"/>
  <c r="AP25" i="84"/>
  <c r="AQ25" i="84"/>
  <c r="AR25" i="84"/>
  <c r="AS25" i="84"/>
  <c r="AT25" i="84"/>
  <c r="AU25" i="84"/>
  <c r="AV25" i="84"/>
  <c r="AW25" i="84"/>
  <c r="AX25" i="84"/>
  <c r="AY25" i="84"/>
  <c r="AZ25" i="84"/>
  <c r="BA25" i="84"/>
  <c r="BB25" i="84"/>
  <c r="BC25" i="84"/>
  <c r="BD25" i="84"/>
  <c r="I25" i="84"/>
  <c r="G9" i="84"/>
  <c r="H32" i="93"/>
  <c r="H31" i="93"/>
  <c r="AR39" i="93"/>
  <c r="AO40" i="93" s="1"/>
  <c r="AN40" i="93"/>
  <c r="AN41" i="93" s="1"/>
  <c r="AN42" i="93" s="1"/>
  <c r="AN43" i="93" s="1"/>
  <c r="AN44" i="93" s="1"/>
  <c r="AN45" i="93" s="1"/>
  <c r="AN46" i="93" s="1"/>
  <c r="AN47" i="93" s="1"/>
  <c r="AN48" i="93" s="1"/>
  <c r="AN49" i="93" s="1"/>
  <c r="AN50" i="93" s="1"/>
  <c r="AN51" i="93" s="1"/>
  <c r="AN52" i="93" s="1"/>
  <c r="AN53" i="93" s="1"/>
  <c r="AN54" i="93" s="1"/>
  <c r="AN55" i="93" s="1"/>
  <c r="AN56" i="93" s="1"/>
  <c r="AN57" i="93" s="1"/>
  <c r="AN58" i="93" s="1"/>
  <c r="AN59" i="93" s="1"/>
  <c r="AN60" i="93" s="1"/>
  <c r="AN61" i="93" s="1"/>
  <c r="AN62" i="93" s="1"/>
  <c r="AN63" i="93" s="1"/>
  <c r="AN64" i="93" s="1"/>
  <c r="AN65" i="93" s="1"/>
  <c r="AN66" i="93" s="1"/>
  <c r="AN67" i="93" s="1"/>
  <c r="AN68" i="93" s="1"/>
  <c r="AN69" i="93" s="1"/>
  <c r="AN70" i="93" s="1"/>
  <c r="AN71" i="93" s="1"/>
  <c r="AN72" i="93" s="1"/>
  <c r="AN73" i="93" s="1"/>
  <c r="AN74" i="93" s="1"/>
  <c r="AN75" i="93" s="1"/>
  <c r="AN76" i="93" s="1"/>
  <c r="AN77" i="93" s="1"/>
  <c r="AN78" i="93" s="1"/>
  <c r="AN79" i="93" s="1"/>
  <c r="AN80" i="93" s="1"/>
  <c r="AN81" i="93" s="1"/>
  <c r="AN82" i="93" s="1"/>
  <c r="AN83" i="93" s="1"/>
  <c r="AN84" i="93" s="1"/>
  <c r="AN85" i="93" s="1"/>
  <c r="AN86" i="93" s="1"/>
  <c r="AN87" i="93" s="1"/>
  <c r="S39" i="93"/>
  <c r="O40" i="93"/>
  <c r="O41" i="93" s="1"/>
  <c r="O42" i="93" s="1"/>
  <c r="O43" i="93" s="1"/>
  <c r="O44" i="93" s="1"/>
  <c r="O45" i="93" s="1"/>
  <c r="O46" i="93" s="1"/>
  <c r="O47" i="93" s="1"/>
  <c r="O48" i="93" s="1"/>
  <c r="O49" i="93" s="1"/>
  <c r="O50" i="93" s="1"/>
  <c r="O51" i="93" s="1"/>
  <c r="O52" i="93" s="1"/>
  <c r="O53" i="93" s="1"/>
  <c r="O54" i="93" s="1"/>
  <c r="O55" i="93" s="1"/>
  <c r="O56" i="93" s="1"/>
  <c r="O57" i="93" s="1"/>
  <c r="O58" i="93" s="1"/>
  <c r="O59" i="93" s="1"/>
  <c r="O60" i="93" s="1"/>
  <c r="O61" i="93" s="1"/>
  <c r="O62" i="93" s="1"/>
  <c r="O63" i="93" s="1"/>
  <c r="O64" i="93" s="1"/>
  <c r="O65" i="93" s="1"/>
  <c r="O66" i="93" s="1"/>
  <c r="O67" i="93" s="1"/>
  <c r="O68" i="93" s="1"/>
  <c r="O69" i="93" s="1"/>
  <c r="O70" i="93" s="1"/>
  <c r="O71" i="93" s="1"/>
  <c r="O72" i="93" s="1"/>
  <c r="O73" i="93" s="1"/>
  <c r="O74" i="93" s="1"/>
  <c r="O75" i="93" s="1"/>
  <c r="O76" i="93" s="1"/>
  <c r="O77" i="93" s="1"/>
  <c r="O78" i="93" s="1"/>
  <c r="O79" i="93" s="1"/>
  <c r="O80" i="93" s="1"/>
  <c r="O81" i="93" s="1"/>
  <c r="O82" i="93" s="1"/>
  <c r="O83" i="93" s="1"/>
  <c r="O84" i="93" s="1"/>
  <c r="O85" i="93" s="1"/>
  <c r="O86" i="93" s="1"/>
  <c r="O87" i="93" s="1"/>
  <c r="M39" i="93"/>
  <c r="K40" i="93" s="1"/>
  <c r="J40" i="93"/>
  <c r="J41" i="93" s="1"/>
  <c r="J42" i="93" s="1"/>
  <c r="J43" i="93" s="1"/>
  <c r="J44" i="93" s="1"/>
  <c r="J45" i="93" s="1"/>
  <c r="J46" i="93" s="1"/>
  <c r="J47" i="93" s="1"/>
  <c r="J48" i="93" s="1"/>
  <c r="J49" i="93" s="1"/>
  <c r="J50" i="93" s="1"/>
  <c r="J51" i="93" s="1"/>
  <c r="J52" i="93" s="1"/>
  <c r="J53" i="93" s="1"/>
  <c r="J54" i="93" s="1"/>
  <c r="J55" i="93" s="1"/>
  <c r="J56" i="93" s="1"/>
  <c r="J57" i="93" s="1"/>
  <c r="J58" i="93" s="1"/>
  <c r="J59" i="93" s="1"/>
  <c r="J60" i="93" s="1"/>
  <c r="J61" i="93" s="1"/>
  <c r="J62" i="93" s="1"/>
  <c r="J63" i="93" s="1"/>
  <c r="J64" i="93" s="1"/>
  <c r="J65" i="93" s="1"/>
  <c r="J66" i="93" s="1"/>
  <c r="J67" i="93" s="1"/>
  <c r="J68" i="93" s="1"/>
  <c r="J69" i="93" s="1"/>
  <c r="J70" i="93" s="1"/>
  <c r="J71" i="93" s="1"/>
  <c r="J72" i="93" s="1"/>
  <c r="J73" i="93" s="1"/>
  <c r="J74" i="93" s="1"/>
  <c r="J75" i="93" s="1"/>
  <c r="J76" i="93" s="1"/>
  <c r="J77" i="93" s="1"/>
  <c r="J78" i="93" s="1"/>
  <c r="J79" i="93" s="1"/>
  <c r="J80" i="93" s="1"/>
  <c r="J81" i="93" s="1"/>
  <c r="J82" i="93" s="1"/>
  <c r="J83" i="93" s="1"/>
  <c r="J84" i="93" s="1"/>
  <c r="J85" i="93" s="1"/>
  <c r="J86" i="93" s="1"/>
  <c r="J87" i="93" s="1"/>
  <c r="H10" i="93"/>
  <c r="H15" i="93"/>
  <c r="H7" i="93"/>
  <c r="H5" i="93"/>
  <c r="K37" i="97" l="1"/>
  <c r="M37" i="97" s="1"/>
  <c r="J38" i="97" s="1"/>
  <c r="L38" i="97" s="1"/>
  <c r="M29" i="97"/>
  <c r="Q29" i="97" s="1"/>
  <c r="K37" i="95"/>
  <c r="K38" i="95" s="1"/>
  <c r="L38" i="95"/>
  <c r="M36" i="95"/>
  <c r="H7" i="94"/>
  <c r="H9" i="94" s="1"/>
  <c r="H14" i="94"/>
  <c r="I9" i="94"/>
  <c r="BB57" i="93"/>
  <c r="AP40" i="93"/>
  <c r="L40" i="93"/>
  <c r="M40" i="93" s="1"/>
  <c r="P40" i="93"/>
  <c r="H8" i="93"/>
  <c r="H29" i="93" s="1"/>
  <c r="H30" i="93" s="1"/>
  <c r="K38" i="97" l="1"/>
  <c r="M38" i="95"/>
  <c r="N36" i="95"/>
  <c r="AQ41" i="93"/>
  <c r="AQ57" i="93"/>
  <c r="AQ73" i="93"/>
  <c r="AQ61" i="93"/>
  <c r="AQ62" i="93"/>
  <c r="AQ47" i="93"/>
  <c r="AQ63" i="93"/>
  <c r="AQ79" i="93"/>
  <c r="AQ48" i="93"/>
  <c r="AQ64" i="93"/>
  <c r="AQ80" i="93"/>
  <c r="AQ49" i="93"/>
  <c r="AQ65" i="93"/>
  <c r="AQ81" i="93"/>
  <c r="AQ50" i="93"/>
  <c r="AQ66" i="93"/>
  <c r="AQ82" i="93"/>
  <c r="AQ51" i="93"/>
  <c r="AQ83" i="93"/>
  <c r="AQ84" i="93"/>
  <c r="AQ69" i="93"/>
  <c r="AQ70" i="93"/>
  <c r="AQ55" i="93"/>
  <c r="AQ42" i="93"/>
  <c r="AQ58" i="93"/>
  <c r="AQ74" i="93"/>
  <c r="AQ68" i="93"/>
  <c r="AQ54" i="93"/>
  <c r="AQ87" i="93"/>
  <c r="AQ72" i="93"/>
  <c r="AQ43" i="93"/>
  <c r="AQ59" i="93"/>
  <c r="AQ75" i="93"/>
  <c r="AQ45" i="93"/>
  <c r="AQ77" i="93"/>
  <c r="AQ46" i="93"/>
  <c r="AQ78" i="93"/>
  <c r="AQ40" i="93"/>
  <c r="AR40" i="93" s="1"/>
  <c r="AO41" i="93" s="1"/>
  <c r="AQ44" i="93"/>
  <c r="AQ60" i="93"/>
  <c r="AQ76" i="93"/>
  <c r="AQ67" i="93"/>
  <c r="AQ52" i="93"/>
  <c r="AQ53" i="93"/>
  <c r="AQ85" i="93"/>
  <c r="AQ86" i="93"/>
  <c r="AQ71" i="93"/>
  <c r="AQ56" i="93"/>
  <c r="R73" i="93"/>
  <c r="R57" i="93"/>
  <c r="R41" i="93"/>
  <c r="R72" i="93"/>
  <c r="R56" i="93"/>
  <c r="R87" i="93"/>
  <c r="R71" i="93"/>
  <c r="R55" i="93"/>
  <c r="R70" i="93"/>
  <c r="R54" i="93"/>
  <c r="R40" i="93"/>
  <c r="R85" i="93"/>
  <c r="R69" i="93"/>
  <c r="R53" i="93"/>
  <c r="R84" i="93"/>
  <c r="R52" i="93"/>
  <c r="R83" i="93"/>
  <c r="R51" i="93"/>
  <c r="R82" i="93"/>
  <c r="R66" i="93"/>
  <c r="R64" i="93"/>
  <c r="R48" i="93"/>
  <c r="R63" i="93"/>
  <c r="R62" i="93"/>
  <c r="R77" i="93"/>
  <c r="R60" i="93"/>
  <c r="R59" i="93"/>
  <c r="R42" i="93"/>
  <c r="R86" i="93"/>
  <c r="R68" i="93"/>
  <c r="R67" i="93"/>
  <c r="R50" i="93"/>
  <c r="R81" i="93"/>
  <c r="R80" i="93"/>
  <c r="R78" i="93"/>
  <c r="R45" i="93"/>
  <c r="R76" i="93"/>
  <c r="R75" i="93"/>
  <c r="R49" i="93"/>
  <c r="R74" i="93"/>
  <c r="R65" i="93"/>
  <c r="R79" i="93"/>
  <c r="R47" i="93"/>
  <c r="R46" i="93"/>
  <c r="R61" i="93"/>
  <c r="R44" i="93"/>
  <c r="R43" i="93"/>
  <c r="R58" i="93"/>
  <c r="Q40" i="93"/>
  <c r="K41" i="93"/>
  <c r="L41" i="93" s="1"/>
  <c r="H19" i="93"/>
  <c r="H24" i="93" s="1"/>
  <c r="H25" i="93" s="1"/>
  <c r="M38" i="97" l="1"/>
  <c r="J39" i="97" s="1"/>
  <c r="L39" i="97" s="1"/>
  <c r="O36" i="95"/>
  <c r="N38" i="95"/>
  <c r="AP41" i="93"/>
  <c r="AR41" i="93" s="1"/>
  <c r="S40" i="93"/>
  <c r="M41" i="93"/>
  <c r="H13" i="88"/>
  <c r="H22" i="88"/>
  <c r="D50" i="92"/>
  <c r="D45" i="92"/>
  <c r="D34" i="92"/>
  <c r="H34" i="92"/>
  <c r="D17" i="92"/>
  <c r="D19" i="92" s="1"/>
  <c r="D12" i="92"/>
  <c r="D20" i="92" s="1"/>
  <c r="D8" i="92"/>
  <c r="K39" i="97" l="1"/>
  <c r="M39" i="97" s="1"/>
  <c r="J40" i="97" s="1"/>
  <c r="L40" i="97" s="1"/>
  <c r="P36" i="95"/>
  <c r="O38" i="95"/>
  <c r="AO42" i="93"/>
  <c r="P41" i="93"/>
  <c r="Q41" i="93" s="1"/>
  <c r="K42" i="93"/>
  <c r="L42" i="93" s="1"/>
  <c r="H23" i="88"/>
  <c r="D23" i="92"/>
  <c r="D24" i="92" s="1"/>
  <c r="D25" i="92"/>
  <c r="D49" i="92"/>
  <c r="D18" i="92"/>
  <c r="K40" i="97" l="1"/>
  <c r="M40" i="97" s="1"/>
  <c r="J41" i="97" s="1"/>
  <c r="L41" i="97" s="1"/>
  <c r="Q36" i="95"/>
  <c r="P38" i="95"/>
  <c r="AP42" i="93"/>
  <c r="AR42" i="93" s="1"/>
  <c r="S41" i="93"/>
  <c r="M42" i="93"/>
  <c r="H24" i="88"/>
  <c r="D26" i="92"/>
  <c r="D27" i="92" s="1"/>
  <c r="K41" i="97" l="1"/>
  <c r="M41" i="97" s="1"/>
  <c r="J42" i="97" s="1"/>
  <c r="L42" i="97" s="1"/>
  <c r="R36" i="95"/>
  <c r="Q38" i="95"/>
  <c r="AO43" i="93"/>
  <c r="P42" i="93"/>
  <c r="Q42" i="93" s="1"/>
  <c r="K43" i="93"/>
  <c r="L43" i="93" s="1"/>
  <c r="D32" i="92"/>
  <c r="D46" i="92" s="1"/>
  <c r="D28" i="92"/>
  <c r="K42" i="97" l="1"/>
  <c r="M42" i="97"/>
  <c r="J43" i="97" s="1"/>
  <c r="L43" i="97" s="1"/>
  <c r="S36" i="95"/>
  <c r="R38" i="95"/>
  <c r="AP43" i="93"/>
  <c r="AR43" i="93" s="1"/>
  <c r="S42" i="93"/>
  <c r="M43" i="93"/>
  <c r="H35" i="92"/>
  <c r="H42" i="92" s="1"/>
  <c r="H29" i="91"/>
  <c r="H27" i="91"/>
  <c r="H17" i="91"/>
  <c r="H15" i="91"/>
  <c r="M10" i="91"/>
  <c r="M11" i="91" s="1"/>
  <c r="M12" i="91" s="1"/>
  <c r="M13" i="91" s="1"/>
  <c r="M14" i="91" s="1"/>
  <c r="M15" i="91" s="1"/>
  <c r="M16" i="91" s="1"/>
  <c r="M17" i="91" s="1"/>
  <c r="M18" i="91" s="1"/>
  <c r="M19" i="91" s="1"/>
  <c r="M20" i="91" s="1"/>
  <c r="M21" i="91" s="1"/>
  <c r="M22" i="91" s="1"/>
  <c r="M23" i="91" s="1"/>
  <c r="M24" i="91" s="1"/>
  <c r="M25" i="91" s="1"/>
  <c r="M26" i="91" s="1"/>
  <c r="M27" i="91" s="1"/>
  <c r="M28" i="91" s="1"/>
  <c r="M29" i="91" s="1"/>
  <c r="M30" i="91" s="1"/>
  <c r="M31" i="91" s="1"/>
  <c r="M32" i="91" s="1"/>
  <c r="M33" i="91" s="1"/>
  <c r="M34" i="91" s="1"/>
  <c r="M35" i="91" s="1"/>
  <c r="M36" i="91" s="1"/>
  <c r="M37" i="91" s="1"/>
  <c r="M38" i="91" s="1"/>
  <c r="M39" i="91" s="1"/>
  <c r="M40" i="91" s="1"/>
  <c r="M41" i="91" s="1"/>
  <c r="M42" i="91" s="1"/>
  <c r="M43" i="91" s="1"/>
  <c r="M44" i="91" s="1"/>
  <c r="M45" i="91" s="1"/>
  <c r="M46" i="91" s="1"/>
  <c r="M47" i="91" s="1"/>
  <c r="M48" i="91" s="1"/>
  <c r="M49" i="91" s="1"/>
  <c r="M50" i="91" s="1"/>
  <c r="M51" i="91" s="1"/>
  <c r="M52" i="91" s="1"/>
  <c r="M53" i="91" s="1"/>
  <c r="M54" i="91" s="1"/>
  <c r="M55" i="91" s="1"/>
  <c r="M56" i="91" s="1"/>
  <c r="M57" i="91" s="1"/>
  <c r="M58" i="91" s="1"/>
  <c r="M59" i="91" s="1"/>
  <c r="M60" i="91" s="1"/>
  <c r="M61" i="91" s="1"/>
  <c r="M62" i="91" s="1"/>
  <c r="M63" i="91" s="1"/>
  <c r="M64" i="91" s="1"/>
  <c r="M65" i="91" s="1"/>
  <c r="M66" i="91" s="1"/>
  <c r="M67" i="91" s="1"/>
  <c r="M68" i="91" s="1"/>
  <c r="M69" i="91" s="1"/>
  <c r="M70" i="91" s="1"/>
  <c r="M71" i="91" s="1"/>
  <c r="M72" i="91" s="1"/>
  <c r="M73" i="91" s="1"/>
  <c r="M74" i="91" s="1"/>
  <c r="M75" i="91" s="1"/>
  <c r="M76" i="91" s="1"/>
  <c r="M77" i="91" s="1"/>
  <c r="M78" i="91" s="1"/>
  <c r="M79" i="91" s="1"/>
  <c r="M80" i="91" s="1"/>
  <c r="M81" i="91" s="1"/>
  <c r="M82" i="91" s="1"/>
  <c r="M83" i="91" s="1"/>
  <c r="M84" i="91" s="1"/>
  <c r="M85" i="91" s="1"/>
  <c r="M86" i="91" s="1"/>
  <c r="M87" i="91" s="1"/>
  <c r="M88" i="91" s="1"/>
  <c r="M89" i="91" s="1"/>
  <c r="M90" i="91" s="1"/>
  <c r="M91" i="91" s="1"/>
  <c r="M92" i="91" s="1"/>
  <c r="M93" i="91" s="1"/>
  <c r="M94" i="91" s="1"/>
  <c r="M95" i="91" s="1"/>
  <c r="M96" i="91" s="1"/>
  <c r="M97" i="91" s="1"/>
  <c r="M98" i="91" s="1"/>
  <c r="M99" i="91" s="1"/>
  <c r="M100" i="91" s="1"/>
  <c r="M101" i="91" s="1"/>
  <c r="M102" i="91" s="1"/>
  <c r="M103" i="91" s="1"/>
  <c r="M104" i="91" s="1"/>
  <c r="M105" i="91" s="1"/>
  <c r="M106" i="91" s="1"/>
  <c r="M107" i="91" s="1"/>
  <c r="M108" i="91" s="1"/>
  <c r="M109" i="91" s="1"/>
  <c r="M110" i="91" s="1"/>
  <c r="M111" i="91" s="1"/>
  <c r="M112" i="91" s="1"/>
  <c r="M113" i="91" s="1"/>
  <c r="M114" i="91" s="1"/>
  <c r="M115" i="91" s="1"/>
  <c r="M116" i="91" s="1"/>
  <c r="M117" i="91" s="1"/>
  <c r="M118" i="91" s="1"/>
  <c r="M119" i="91" s="1"/>
  <c r="M120" i="91" s="1"/>
  <c r="M121" i="91" s="1"/>
  <c r="M122" i="91" s="1"/>
  <c r="M123" i="91" s="1"/>
  <c r="M124" i="91" s="1"/>
  <c r="M125" i="91" s="1"/>
  <c r="M126" i="91" s="1"/>
  <c r="M127" i="91" s="1"/>
  <c r="M128" i="91" s="1"/>
  <c r="M129" i="91" s="1"/>
  <c r="M130" i="91" s="1"/>
  <c r="M131" i="91" s="1"/>
  <c r="M132" i="91" s="1"/>
  <c r="M133" i="91" s="1"/>
  <c r="M134" i="91" s="1"/>
  <c r="M135" i="91" s="1"/>
  <c r="M136" i="91" s="1"/>
  <c r="M137" i="91" s="1"/>
  <c r="M138" i="91" s="1"/>
  <c r="M139" i="91" s="1"/>
  <c r="M140" i="91" s="1"/>
  <c r="M141" i="91" s="1"/>
  <c r="M142" i="91" s="1"/>
  <c r="M143" i="91" s="1"/>
  <c r="M144" i="91" s="1"/>
  <c r="M145" i="91" s="1"/>
  <c r="M146" i="91" s="1"/>
  <c r="M147" i="91" s="1"/>
  <c r="M148" i="91" s="1"/>
  <c r="M149" i="91" s="1"/>
  <c r="M150" i="91" s="1"/>
  <c r="M151" i="91" s="1"/>
  <c r="M152" i="91" s="1"/>
  <c r="M153" i="91" s="1"/>
  <c r="M154" i="91" s="1"/>
  <c r="M155" i="91" s="1"/>
  <c r="M156" i="91" s="1"/>
  <c r="M157" i="91" s="1"/>
  <c r="M158" i="91" s="1"/>
  <c r="M159" i="91" s="1"/>
  <c r="M160" i="91" s="1"/>
  <c r="M161" i="91" s="1"/>
  <c r="M162" i="91" s="1"/>
  <c r="M163" i="91" s="1"/>
  <c r="M164" i="91" s="1"/>
  <c r="M165" i="91" s="1"/>
  <c r="M166" i="91" s="1"/>
  <c r="M167" i="91" s="1"/>
  <c r="M168" i="91" s="1"/>
  <c r="M169" i="91" s="1"/>
  <c r="M170" i="91" s="1"/>
  <c r="M171" i="91" s="1"/>
  <c r="M172" i="91" s="1"/>
  <c r="M173" i="91" s="1"/>
  <c r="M174" i="91" s="1"/>
  <c r="M175" i="91" s="1"/>
  <c r="M176" i="91" s="1"/>
  <c r="M177" i="91" s="1"/>
  <c r="M178" i="91" s="1"/>
  <c r="M179" i="91" s="1"/>
  <c r="M180" i="91" s="1"/>
  <c r="M181" i="91" s="1"/>
  <c r="M182" i="91" s="1"/>
  <c r="M183" i="91" s="1"/>
  <c r="M184" i="91" s="1"/>
  <c r="M185" i="91" s="1"/>
  <c r="M186" i="91" s="1"/>
  <c r="M187" i="91" s="1"/>
  <c r="M188" i="91" s="1"/>
  <c r="M189" i="91" s="1"/>
  <c r="M190" i="91" s="1"/>
  <c r="M191" i="91" s="1"/>
  <c r="M192" i="91" s="1"/>
  <c r="M193" i="91" s="1"/>
  <c r="M194" i="91" s="1"/>
  <c r="M195" i="91" s="1"/>
  <c r="M196" i="91" s="1"/>
  <c r="M197" i="91" s="1"/>
  <c r="M198" i="91" s="1"/>
  <c r="M199" i="91" s="1"/>
  <c r="M200" i="91" s="1"/>
  <c r="M201" i="91" s="1"/>
  <c r="M202" i="91" s="1"/>
  <c r="M203" i="91" s="1"/>
  <c r="M204" i="91" s="1"/>
  <c r="M205" i="91" s="1"/>
  <c r="M206" i="91" s="1"/>
  <c r="M207" i="91" s="1"/>
  <c r="M208" i="91" s="1"/>
  <c r="M209" i="91" s="1"/>
  <c r="M210" i="91" s="1"/>
  <c r="M211" i="91" s="1"/>
  <c r="M212" i="91" s="1"/>
  <c r="M213" i="91" s="1"/>
  <c r="M214" i="91" s="1"/>
  <c r="M215" i="91" s="1"/>
  <c r="M216" i="91" s="1"/>
  <c r="M217" i="91" s="1"/>
  <c r="M218" i="91" s="1"/>
  <c r="M219" i="91" s="1"/>
  <c r="M220" i="91" s="1"/>
  <c r="M221" i="91" s="1"/>
  <c r="M222" i="91" s="1"/>
  <c r="M223" i="91" s="1"/>
  <c r="M224" i="91" s="1"/>
  <c r="M225" i="91" s="1"/>
  <c r="M226" i="91" s="1"/>
  <c r="M227" i="91" s="1"/>
  <c r="M228" i="91" s="1"/>
  <c r="M229" i="91" s="1"/>
  <c r="M230" i="91" s="1"/>
  <c r="M231" i="91" s="1"/>
  <c r="M232" i="91" s="1"/>
  <c r="M233" i="91" s="1"/>
  <c r="M234" i="91" s="1"/>
  <c r="M235" i="91" s="1"/>
  <c r="M236" i="91" s="1"/>
  <c r="M237" i="91" s="1"/>
  <c r="M238" i="91" s="1"/>
  <c r="M239" i="91" s="1"/>
  <c r="M240" i="91" s="1"/>
  <c r="M241" i="91" s="1"/>
  <c r="M242" i="91" s="1"/>
  <c r="M243" i="91" s="1"/>
  <c r="M244" i="91" s="1"/>
  <c r="M245" i="91" s="1"/>
  <c r="M246" i="91" s="1"/>
  <c r="M247" i="91" s="1"/>
  <c r="M248" i="91" s="1"/>
  <c r="M249" i="91" s="1"/>
  <c r="M250" i="91" s="1"/>
  <c r="M251" i="91" s="1"/>
  <c r="M252" i="91" s="1"/>
  <c r="M253" i="91" s="1"/>
  <c r="M254" i="91" s="1"/>
  <c r="M255" i="91" s="1"/>
  <c r="M256" i="91" s="1"/>
  <c r="M257" i="91" s="1"/>
  <c r="M258" i="91" s="1"/>
  <c r="M259" i="91" s="1"/>
  <c r="M260" i="91" s="1"/>
  <c r="M261" i="91" s="1"/>
  <c r="M262" i="91" s="1"/>
  <c r="M263" i="91" s="1"/>
  <c r="M264" i="91" s="1"/>
  <c r="M265" i="91" s="1"/>
  <c r="M266" i="91" s="1"/>
  <c r="M267" i="91" s="1"/>
  <c r="M268" i="91" s="1"/>
  <c r="M269" i="91" s="1"/>
  <c r="M270" i="91" s="1"/>
  <c r="M271" i="91" s="1"/>
  <c r="M272" i="91" s="1"/>
  <c r="M273" i="91" s="1"/>
  <c r="M274" i="91" s="1"/>
  <c r="M275" i="91" s="1"/>
  <c r="M276" i="91" s="1"/>
  <c r="M277" i="91" s="1"/>
  <c r="M278" i="91" s="1"/>
  <c r="M279" i="91" s="1"/>
  <c r="M280" i="91" s="1"/>
  <c r="M281" i="91" s="1"/>
  <c r="M282" i="91" s="1"/>
  <c r="M283" i="91" s="1"/>
  <c r="M284" i="91" s="1"/>
  <c r="M285" i="91" s="1"/>
  <c r="M286" i="91" s="1"/>
  <c r="M287" i="91" s="1"/>
  <c r="M288" i="91" s="1"/>
  <c r="M289" i="91" s="1"/>
  <c r="M290" i="91" s="1"/>
  <c r="M291" i="91" s="1"/>
  <c r="M292" i="91" s="1"/>
  <c r="M293" i="91" s="1"/>
  <c r="M294" i="91" s="1"/>
  <c r="M295" i="91" s="1"/>
  <c r="M296" i="91" s="1"/>
  <c r="M297" i="91" s="1"/>
  <c r="M298" i="91" s="1"/>
  <c r="M299" i="91" s="1"/>
  <c r="M300" i="91" s="1"/>
  <c r="M301" i="91" s="1"/>
  <c r="M302" i="91" s="1"/>
  <c r="M303" i="91" s="1"/>
  <c r="M304" i="91" s="1"/>
  <c r="M305" i="91" s="1"/>
  <c r="M306" i="91" s="1"/>
  <c r="M307" i="91" s="1"/>
  <c r="M308" i="91" s="1"/>
  <c r="M309" i="91" s="1"/>
  <c r="M310" i="91" s="1"/>
  <c r="M311" i="91" s="1"/>
  <c r="M312" i="91" s="1"/>
  <c r="M313" i="91" s="1"/>
  <c r="M314" i="91" s="1"/>
  <c r="M315" i="91" s="1"/>
  <c r="M316" i="91" s="1"/>
  <c r="M317" i="91" s="1"/>
  <c r="M318" i="91" s="1"/>
  <c r="M319" i="91" s="1"/>
  <c r="M320" i="91" s="1"/>
  <c r="M321" i="91" s="1"/>
  <c r="M322" i="91" s="1"/>
  <c r="M323" i="91" s="1"/>
  <c r="M324" i="91" s="1"/>
  <c r="M325" i="91" s="1"/>
  <c r="M326" i="91" s="1"/>
  <c r="M327" i="91" s="1"/>
  <c r="M328" i="91" s="1"/>
  <c r="M329" i="91" s="1"/>
  <c r="M330" i="91" s="1"/>
  <c r="M331" i="91" s="1"/>
  <c r="M332" i="91" s="1"/>
  <c r="M333" i="91" s="1"/>
  <c r="M334" i="91" s="1"/>
  <c r="M335" i="91" s="1"/>
  <c r="M336" i="91" s="1"/>
  <c r="M337" i="91" s="1"/>
  <c r="M338" i="91" s="1"/>
  <c r="M339" i="91" s="1"/>
  <c r="M340" i="91" s="1"/>
  <c r="M341" i="91" s="1"/>
  <c r="M342" i="91" s="1"/>
  <c r="M343" i="91" s="1"/>
  <c r="M344" i="91" s="1"/>
  <c r="M345" i="91" s="1"/>
  <c r="M346" i="91" s="1"/>
  <c r="M347" i="91" s="1"/>
  <c r="M348" i="91" s="1"/>
  <c r="M349" i="91" s="1"/>
  <c r="M350" i="91" s="1"/>
  <c r="M351" i="91" s="1"/>
  <c r="M352" i="91" s="1"/>
  <c r="M353" i="91" s="1"/>
  <c r="M354" i="91" s="1"/>
  <c r="M355" i="91" s="1"/>
  <c r="M356" i="91" s="1"/>
  <c r="M357" i="91" s="1"/>
  <c r="M358" i="91" s="1"/>
  <c r="M359" i="91" s="1"/>
  <c r="M360" i="91" s="1"/>
  <c r="M361" i="91" s="1"/>
  <c r="M362" i="91" s="1"/>
  <c r="M363" i="91" s="1"/>
  <c r="M364" i="91" s="1"/>
  <c r="M365" i="91" s="1"/>
  <c r="M366" i="91" s="1"/>
  <c r="M367" i="91" s="1"/>
  <c r="M368" i="91" s="1"/>
  <c r="M369" i="91" s="1"/>
  <c r="H11" i="91"/>
  <c r="H12" i="91" s="1"/>
  <c r="H29" i="90"/>
  <c r="H27" i="90"/>
  <c r="H18" i="90"/>
  <c r="H16" i="90"/>
  <c r="M11" i="90"/>
  <c r="M12" i="90" s="1"/>
  <c r="M13" i="90" s="1"/>
  <c r="M14" i="90" s="1"/>
  <c r="M15" i="90" s="1"/>
  <c r="M16" i="90" s="1"/>
  <c r="M17" i="90" s="1"/>
  <c r="M18" i="90" s="1"/>
  <c r="M19" i="90" s="1"/>
  <c r="M20" i="90" s="1"/>
  <c r="M21" i="90" s="1"/>
  <c r="M22" i="90" s="1"/>
  <c r="M23" i="90" s="1"/>
  <c r="M24" i="90" s="1"/>
  <c r="M25" i="90" s="1"/>
  <c r="M26" i="90" s="1"/>
  <c r="M27" i="90" s="1"/>
  <c r="M28" i="90" s="1"/>
  <c r="M29" i="90" s="1"/>
  <c r="M30" i="90" s="1"/>
  <c r="M31" i="90" s="1"/>
  <c r="M32" i="90" s="1"/>
  <c r="M33" i="90" s="1"/>
  <c r="M34" i="90" s="1"/>
  <c r="M35" i="90" s="1"/>
  <c r="M36" i="90" s="1"/>
  <c r="M37" i="90" s="1"/>
  <c r="M38" i="90" s="1"/>
  <c r="M39" i="90" s="1"/>
  <c r="M40" i="90" s="1"/>
  <c r="M41" i="90" s="1"/>
  <c r="M42" i="90" s="1"/>
  <c r="M43" i="90" s="1"/>
  <c r="M44" i="90" s="1"/>
  <c r="M45" i="90" s="1"/>
  <c r="M46" i="90" s="1"/>
  <c r="M47" i="90" s="1"/>
  <c r="M48" i="90" s="1"/>
  <c r="M49" i="90" s="1"/>
  <c r="M50" i="90" s="1"/>
  <c r="M51" i="90" s="1"/>
  <c r="M52" i="90" s="1"/>
  <c r="M53" i="90" s="1"/>
  <c r="M54" i="90" s="1"/>
  <c r="M55" i="90" s="1"/>
  <c r="M56" i="90" s="1"/>
  <c r="M57" i="90" s="1"/>
  <c r="M58" i="90" s="1"/>
  <c r="M59" i="90" s="1"/>
  <c r="M60" i="90" s="1"/>
  <c r="M61" i="90" s="1"/>
  <c r="M62" i="90" s="1"/>
  <c r="M63" i="90" s="1"/>
  <c r="M64" i="90" s="1"/>
  <c r="M65" i="90" s="1"/>
  <c r="M66" i="90" s="1"/>
  <c r="M67" i="90" s="1"/>
  <c r="M68" i="90" s="1"/>
  <c r="M69" i="90" s="1"/>
  <c r="M70" i="90" s="1"/>
  <c r="M71" i="90" s="1"/>
  <c r="M72" i="90" s="1"/>
  <c r="M73" i="90" s="1"/>
  <c r="M74" i="90" s="1"/>
  <c r="M75" i="90" s="1"/>
  <c r="M76" i="90" s="1"/>
  <c r="M77" i="90" s="1"/>
  <c r="M78" i="90" s="1"/>
  <c r="M79" i="90" s="1"/>
  <c r="M80" i="90" s="1"/>
  <c r="M81" i="90" s="1"/>
  <c r="M82" i="90" s="1"/>
  <c r="M83" i="90" s="1"/>
  <c r="M84" i="90" s="1"/>
  <c r="M85" i="90" s="1"/>
  <c r="M86" i="90" s="1"/>
  <c r="M87" i="90" s="1"/>
  <c r="M88" i="90" s="1"/>
  <c r="M89" i="90" s="1"/>
  <c r="M90" i="90" s="1"/>
  <c r="M91" i="90" s="1"/>
  <c r="M92" i="90" s="1"/>
  <c r="M93" i="90" s="1"/>
  <c r="M94" i="90" s="1"/>
  <c r="M95" i="90" s="1"/>
  <c r="M96" i="90" s="1"/>
  <c r="M97" i="90" s="1"/>
  <c r="M98" i="90" s="1"/>
  <c r="M99" i="90" s="1"/>
  <c r="M100" i="90" s="1"/>
  <c r="M101" i="90" s="1"/>
  <c r="M102" i="90" s="1"/>
  <c r="M103" i="90" s="1"/>
  <c r="M104" i="90" s="1"/>
  <c r="M105" i="90" s="1"/>
  <c r="M106" i="90" s="1"/>
  <c r="M107" i="90" s="1"/>
  <c r="M108" i="90" s="1"/>
  <c r="M109" i="90" s="1"/>
  <c r="M110" i="90" s="1"/>
  <c r="M111" i="90" s="1"/>
  <c r="M112" i="90" s="1"/>
  <c r="M113" i="90" s="1"/>
  <c r="M114" i="90" s="1"/>
  <c r="M115" i="90" s="1"/>
  <c r="M116" i="90" s="1"/>
  <c r="M117" i="90" s="1"/>
  <c r="M118" i="90" s="1"/>
  <c r="M119" i="90" s="1"/>
  <c r="M120" i="90" s="1"/>
  <c r="M121" i="90" s="1"/>
  <c r="M122" i="90" s="1"/>
  <c r="M123" i="90" s="1"/>
  <c r="M124" i="90" s="1"/>
  <c r="M125" i="90" s="1"/>
  <c r="M126" i="90" s="1"/>
  <c r="M127" i="90" s="1"/>
  <c r="M128" i="90" s="1"/>
  <c r="M129" i="90" s="1"/>
  <c r="M130" i="90" s="1"/>
  <c r="M131" i="90" s="1"/>
  <c r="M132" i="90" s="1"/>
  <c r="M133" i="90" s="1"/>
  <c r="M134" i="90" s="1"/>
  <c r="M135" i="90" s="1"/>
  <c r="M136" i="90" s="1"/>
  <c r="M137" i="90" s="1"/>
  <c r="M138" i="90" s="1"/>
  <c r="M139" i="90" s="1"/>
  <c r="M140" i="90" s="1"/>
  <c r="M141" i="90" s="1"/>
  <c r="M142" i="90" s="1"/>
  <c r="M143" i="90" s="1"/>
  <c r="M144" i="90" s="1"/>
  <c r="M145" i="90" s="1"/>
  <c r="M146" i="90" s="1"/>
  <c r="M147" i="90" s="1"/>
  <c r="M148" i="90" s="1"/>
  <c r="M149" i="90" s="1"/>
  <c r="M150" i="90" s="1"/>
  <c r="M151" i="90" s="1"/>
  <c r="M152" i="90" s="1"/>
  <c r="M153" i="90" s="1"/>
  <c r="M154" i="90" s="1"/>
  <c r="M155" i="90" s="1"/>
  <c r="M156" i="90" s="1"/>
  <c r="M157" i="90" s="1"/>
  <c r="M158" i="90" s="1"/>
  <c r="M159" i="90" s="1"/>
  <c r="M160" i="90" s="1"/>
  <c r="M161" i="90" s="1"/>
  <c r="M162" i="90" s="1"/>
  <c r="M163" i="90" s="1"/>
  <c r="M164" i="90" s="1"/>
  <c r="M165" i="90" s="1"/>
  <c r="M166" i="90" s="1"/>
  <c r="M167" i="90" s="1"/>
  <c r="M168" i="90" s="1"/>
  <c r="M169" i="90" s="1"/>
  <c r="M170" i="90" s="1"/>
  <c r="M171" i="90" s="1"/>
  <c r="M172" i="90" s="1"/>
  <c r="M173" i="90" s="1"/>
  <c r="M174" i="90" s="1"/>
  <c r="M175" i="90" s="1"/>
  <c r="M176" i="90" s="1"/>
  <c r="M177" i="90" s="1"/>
  <c r="M178" i="90" s="1"/>
  <c r="M179" i="90" s="1"/>
  <c r="M180" i="90" s="1"/>
  <c r="M181" i="90" s="1"/>
  <c r="M182" i="90" s="1"/>
  <c r="M183" i="90" s="1"/>
  <c r="M184" i="90" s="1"/>
  <c r="M185" i="90" s="1"/>
  <c r="M186" i="90" s="1"/>
  <c r="M187" i="90" s="1"/>
  <c r="M188" i="90" s="1"/>
  <c r="M189" i="90" s="1"/>
  <c r="M190" i="90" s="1"/>
  <c r="M191" i="90" s="1"/>
  <c r="M192" i="90" s="1"/>
  <c r="M193" i="90" s="1"/>
  <c r="M194" i="90" s="1"/>
  <c r="M195" i="90" s="1"/>
  <c r="M196" i="90" s="1"/>
  <c r="M197" i="90" s="1"/>
  <c r="M198" i="90" s="1"/>
  <c r="M199" i="90" s="1"/>
  <c r="M200" i="90" s="1"/>
  <c r="M201" i="90" s="1"/>
  <c r="M202" i="90" s="1"/>
  <c r="M203" i="90" s="1"/>
  <c r="M204" i="90" s="1"/>
  <c r="M205" i="90" s="1"/>
  <c r="M206" i="90" s="1"/>
  <c r="M207" i="90" s="1"/>
  <c r="M208" i="90" s="1"/>
  <c r="M209" i="90" s="1"/>
  <c r="M210" i="90" s="1"/>
  <c r="M211" i="90" s="1"/>
  <c r="M212" i="90" s="1"/>
  <c r="M213" i="90" s="1"/>
  <c r="M214" i="90" s="1"/>
  <c r="M215" i="90" s="1"/>
  <c r="M216" i="90" s="1"/>
  <c r="M217" i="90" s="1"/>
  <c r="M218" i="90" s="1"/>
  <c r="M219" i="90" s="1"/>
  <c r="M220" i="90" s="1"/>
  <c r="M221" i="90" s="1"/>
  <c r="M222" i="90" s="1"/>
  <c r="M223" i="90" s="1"/>
  <c r="M224" i="90" s="1"/>
  <c r="M225" i="90" s="1"/>
  <c r="M226" i="90" s="1"/>
  <c r="M227" i="90" s="1"/>
  <c r="M228" i="90" s="1"/>
  <c r="M229" i="90" s="1"/>
  <c r="M230" i="90" s="1"/>
  <c r="M231" i="90" s="1"/>
  <c r="M232" i="90" s="1"/>
  <c r="M233" i="90" s="1"/>
  <c r="M234" i="90" s="1"/>
  <c r="M235" i="90" s="1"/>
  <c r="M236" i="90" s="1"/>
  <c r="M237" i="90" s="1"/>
  <c r="M238" i="90" s="1"/>
  <c r="M239" i="90" s="1"/>
  <c r="M240" i="90" s="1"/>
  <c r="M241" i="90" s="1"/>
  <c r="M242" i="90" s="1"/>
  <c r="M243" i="90" s="1"/>
  <c r="M244" i="90" s="1"/>
  <c r="M245" i="90" s="1"/>
  <c r="M246" i="90" s="1"/>
  <c r="M247" i="90" s="1"/>
  <c r="M248" i="90" s="1"/>
  <c r="M249" i="90" s="1"/>
  <c r="M250" i="90" s="1"/>
  <c r="M251" i="90" s="1"/>
  <c r="M252" i="90" s="1"/>
  <c r="M253" i="90" s="1"/>
  <c r="M254" i="90" s="1"/>
  <c r="M255" i="90" s="1"/>
  <c r="M256" i="90" s="1"/>
  <c r="M257" i="90" s="1"/>
  <c r="M258" i="90" s="1"/>
  <c r="M259" i="90" s="1"/>
  <c r="M260" i="90" s="1"/>
  <c r="M261" i="90" s="1"/>
  <c r="M262" i="90" s="1"/>
  <c r="M263" i="90" s="1"/>
  <c r="M264" i="90" s="1"/>
  <c r="M265" i="90" s="1"/>
  <c r="M266" i="90" s="1"/>
  <c r="M267" i="90" s="1"/>
  <c r="M268" i="90" s="1"/>
  <c r="M269" i="90" s="1"/>
  <c r="M270" i="90" s="1"/>
  <c r="M271" i="90" s="1"/>
  <c r="M272" i="90" s="1"/>
  <c r="M273" i="90" s="1"/>
  <c r="M274" i="90" s="1"/>
  <c r="M275" i="90" s="1"/>
  <c r="M276" i="90" s="1"/>
  <c r="M277" i="90" s="1"/>
  <c r="M278" i="90" s="1"/>
  <c r="M279" i="90" s="1"/>
  <c r="M280" i="90" s="1"/>
  <c r="M281" i="90" s="1"/>
  <c r="M282" i="90" s="1"/>
  <c r="M283" i="90" s="1"/>
  <c r="M284" i="90" s="1"/>
  <c r="M285" i="90" s="1"/>
  <c r="M286" i="90" s="1"/>
  <c r="M287" i="90" s="1"/>
  <c r="M288" i="90" s="1"/>
  <c r="M289" i="90" s="1"/>
  <c r="M290" i="90" s="1"/>
  <c r="M291" i="90" s="1"/>
  <c r="M292" i="90" s="1"/>
  <c r="M293" i="90" s="1"/>
  <c r="M294" i="90" s="1"/>
  <c r="M295" i="90" s="1"/>
  <c r="M296" i="90" s="1"/>
  <c r="M297" i="90" s="1"/>
  <c r="M298" i="90" s="1"/>
  <c r="M299" i="90" s="1"/>
  <c r="M300" i="90" s="1"/>
  <c r="M301" i="90" s="1"/>
  <c r="M302" i="90" s="1"/>
  <c r="M303" i="90" s="1"/>
  <c r="M304" i="90" s="1"/>
  <c r="M305" i="90" s="1"/>
  <c r="M306" i="90" s="1"/>
  <c r="M307" i="90" s="1"/>
  <c r="M308" i="90" s="1"/>
  <c r="M309" i="90" s="1"/>
  <c r="M310" i="90" s="1"/>
  <c r="M311" i="90" s="1"/>
  <c r="M312" i="90" s="1"/>
  <c r="M313" i="90" s="1"/>
  <c r="M314" i="90" s="1"/>
  <c r="M315" i="90" s="1"/>
  <c r="M316" i="90" s="1"/>
  <c r="M317" i="90" s="1"/>
  <c r="M318" i="90" s="1"/>
  <c r="M319" i="90" s="1"/>
  <c r="M320" i="90" s="1"/>
  <c r="M321" i="90" s="1"/>
  <c r="M322" i="90" s="1"/>
  <c r="M323" i="90" s="1"/>
  <c r="M324" i="90" s="1"/>
  <c r="M325" i="90" s="1"/>
  <c r="M326" i="90" s="1"/>
  <c r="M327" i="90" s="1"/>
  <c r="M328" i="90" s="1"/>
  <c r="M329" i="90" s="1"/>
  <c r="M330" i="90" s="1"/>
  <c r="M331" i="90" s="1"/>
  <c r="M332" i="90" s="1"/>
  <c r="M333" i="90" s="1"/>
  <c r="M334" i="90" s="1"/>
  <c r="M335" i="90" s="1"/>
  <c r="M336" i="90" s="1"/>
  <c r="M337" i="90" s="1"/>
  <c r="M338" i="90" s="1"/>
  <c r="M339" i="90" s="1"/>
  <c r="M340" i="90" s="1"/>
  <c r="M341" i="90" s="1"/>
  <c r="M342" i="90" s="1"/>
  <c r="M343" i="90" s="1"/>
  <c r="M344" i="90" s="1"/>
  <c r="M345" i="90" s="1"/>
  <c r="M346" i="90" s="1"/>
  <c r="M347" i="90" s="1"/>
  <c r="M348" i="90" s="1"/>
  <c r="M349" i="90" s="1"/>
  <c r="M350" i="90" s="1"/>
  <c r="M351" i="90" s="1"/>
  <c r="M352" i="90" s="1"/>
  <c r="M353" i="90" s="1"/>
  <c r="M354" i="90" s="1"/>
  <c r="M355" i="90" s="1"/>
  <c r="M356" i="90" s="1"/>
  <c r="M357" i="90" s="1"/>
  <c r="M358" i="90" s="1"/>
  <c r="M359" i="90" s="1"/>
  <c r="M360" i="90" s="1"/>
  <c r="M361" i="90" s="1"/>
  <c r="M362" i="90" s="1"/>
  <c r="M363" i="90" s="1"/>
  <c r="M364" i="90" s="1"/>
  <c r="M365" i="90" s="1"/>
  <c r="M366" i="90" s="1"/>
  <c r="M367" i="90" s="1"/>
  <c r="M368" i="90" s="1"/>
  <c r="M369" i="90" s="1"/>
  <c r="M370" i="90" s="1"/>
  <c r="H12" i="90"/>
  <c r="H13" i="90" s="1"/>
  <c r="H30" i="87"/>
  <c r="H29" i="87"/>
  <c r="AT28" i="87"/>
  <c r="AS28" i="87"/>
  <c r="AR28" i="87"/>
  <c r="AQ28" i="87"/>
  <c r="AP28" i="87"/>
  <c r="AO28" i="87"/>
  <c r="AN28" i="87"/>
  <c r="AM28" i="87"/>
  <c r="AL28" i="87"/>
  <c r="AK28" i="87"/>
  <c r="AJ28" i="87"/>
  <c r="AI28" i="87"/>
  <c r="AH28" i="87"/>
  <c r="AG28" i="87"/>
  <c r="AF28" i="87"/>
  <c r="AE28" i="87"/>
  <c r="AD28" i="87"/>
  <c r="AC28" i="87"/>
  <c r="AB28" i="87"/>
  <c r="AA28" i="87"/>
  <c r="Z28" i="87"/>
  <c r="Y28" i="87"/>
  <c r="X28" i="87"/>
  <c r="W28" i="87"/>
  <c r="V28" i="87"/>
  <c r="U28" i="87"/>
  <c r="T28" i="87"/>
  <c r="S28" i="87"/>
  <c r="R28" i="87"/>
  <c r="Q28" i="87"/>
  <c r="P28" i="87"/>
  <c r="O28" i="87"/>
  <c r="N28" i="87"/>
  <c r="M28" i="87"/>
  <c r="L28" i="87"/>
  <c r="K28" i="87"/>
  <c r="J28" i="87"/>
  <c r="AT26" i="87"/>
  <c r="AS26" i="87"/>
  <c r="AR26" i="87"/>
  <c r="AQ26" i="87"/>
  <c r="AP26" i="87"/>
  <c r="AO26" i="87"/>
  <c r="AN26" i="87"/>
  <c r="AM26" i="87"/>
  <c r="AL26" i="87"/>
  <c r="AK26" i="87"/>
  <c r="AJ26" i="87"/>
  <c r="AI26" i="87"/>
  <c r="AH26" i="87"/>
  <c r="AG26" i="87"/>
  <c r="AF26" i="87"/>
  <c r="AE26" i="87"/>
  <c r="AD26" i="87"/>
  <c r="AC26" i="87"/>
  <c r="AB26" i="87"/>
  <c r="AA26" i="87"/>
  <c r="Z26" i="87"/>
  <c r="Y26" i="87"/>
  <c r="X26" i="87"/>
  <c r="W26" i="87"/>
  <c r="V26" i="87"/>
  <c r="U26" i="87"/>
  <c r="T26" i="87"/>
  <c r="S26" i="87"/>
  <c r="R26" i="87"/>
  <c r="Q26" i="87"/>
  <c r="P26" i="87"/>
  <c r="O26" i="87"/>
  <c r="N26" i="87"/>
  <c r="M26" i="87"/>
  <c r="L26" i="87"/>
  <c r="K26" i="87"/>
  <c r="J25" i="87"/>
  <c r="J24" i="87"/>
  <c r="J23" i="87"/>
  <c r="L21" i="87"/>
  <c r="M21" i="87"/>
  <c r="N21" i="87" s="1"/>
  <c r="O21" i="87" s="1"/>
  <c r="P21" i="87" s="1"/>
  <c r="Q21" i="87" s="1"/>
  <c r="R21" i="87" s="1"/>
  <c r="S21" i="87" s="1"/>
  <c r="T21" i="87" s="1"/>
  <c r="U21" i="87" s="1"/>
  <c r="V21" i="87" s="1"/>
  <c r="W21" i="87" s="1"/>
  <c r="X21" i="87" s="1"/>
  <c r="Y21" i="87" s="1"/>
  <c r="Z21" i="87" s="1"/>
  <c r="AA21" i="87" s="1"/>
  <c r="AB21" i="87" s="1"/>
  <c r="AC21" i="87" s="1"/>
  <c r="AD21" i="87" s="1"/>
  <c r="AE21" i="87" s="1"/>
  <c r="AF21" i="87" s="1"/>
  <c r="AG21" i="87" s="1"/>
  <c r="AH21" i="87" s="1"/>
  <c r="AI21" i="87" s="1"/>
  <c r="AJ21" i="87" s="1"/>
  <c r="AK21" i="87" s="1"/>
  <c r="AL21" i="87" s="1"/>
  <c r="AM21" i="87" s="1"/>
  <c r="AN21" i="87" s="1"/>
  <c r="AO21" i="87" s="1"/>
  <c r="AP21" i="87" s="1"/>
  <c r="AQ21" i="87" s="1"/>
  <c r="AR21" i="87" s="1"/>
  <c r="AS21" i="87" s="1"/>
  <c r="AT21" i="87" s="1"/>
  <c r="K21" i="87"/>
  <c r="T39" i="89"/>
  <c r="T38" i="89"/>
  <c r="G34" i="89"/>
  <c r="G33" i="89"/>
  <c r="G22" i="89"/>
  <c r="G21" i="89"/>
  <c r="G10" i="89"/>
  <c r="H36" i="89"/>
  <c r="H24" i="89"/>
  <c r="J27" i="89" s="1"/>
  <c r="H12" i="89"/>
  <c r="G9" i="89"/>
  <c r="I30" i="89"/>
  <c r="J30" i="89" s="1"/>
  <c r="K30" i="89" s="1"/>
  <c r="L30" i="89" s="1"/>
  <c r="M30" i="89" s="1"/>
  <c r="N30" i="89" s="1"/>
  <c r="O30" i="89" s="1"/>
  <c r="P30" i="89" s="1"/>
  <c r="Q30" i="89" s="1"/>
  <c r="R30" i="89" s="1"/>
  <c r="S30" i="89" s="1"/>
  <c r="T30" i="89" s="1"/>
  <c r="I18" i="89"/>
  <c r="J18" i="89" s="1"/>
  <c r="K43" i="97" l="1"/>
  <c r="M43" i="97" s="1"/>
  <c r="J44" i="97" s="1"/>
  <c r="L44" i="97" s="1"/>
  <c r="T36" i="95"/>
  <c r="S38" i="95"/>
  <c r="AO44" i="93"/>
  <c r="P43" i="93"/>
  <c r="Q43" i="93" s="1"/>
  <c r="K44" i="93"/>
  <c r="H18" i="91"/>
  <c r="R9" i="91"/>
  <c r="N10" i="91" s="1"/>
  <c r="O10" i="91" s="1"/>
  <c r="S10" i="91" s="1"/>
  <c r="R10" i="90"/>
  <c r="N11" i="90" s="1"/>
  <c r="H19" i="90"/>
  <c r="I15" i="89"/>
  <c r="I36" i="89"/>
  <c r="J36" i="89" s="1"/>
  <c r="K36" i="89" s="1"/>
  <c r="L36" i="89" s="1"/>
  <c r="I12" i="89"/>
  <c r="I24" i="89"/>
  <c r="J24" i="89" s="1"/>
  <c r="J26" i="89" s="1"/>
  <c r="M5" i="88"/>
  <c r="M6" i="88" s="1"/>
  <c r="M7" i="88" s="1"/>
  <c r="M8" i="88" s="1"/>
  <c r="M9" i="88" s="1"/>
  <c r="M10" i="88" s="1"/>
  <c r="M11" i="88" s="1"/>
  <c r="M12" i="88" s="1"/>
  <c r="M13" i="88" s="1"/>
  <c r="M14" i="88" s="1"/>
  <c r="M15" i="88" s="1"/>
  <c r="M16" i="88" s="1"/>
  <c r="M17" i="88" s="1"/>
  <c r="M18" i="88" s="1"/>
  <c r="M19" i="88" s="1"/>
  <c r="M20" i="88" s="1"/>
  <c r="M21" i="88" s="1"/>
  <c r="M22" i="88" s="1"/>
  <c r="M23" i="88" s="1"/>
  <c r="M24" i="88" s="1"/>
  <c r="M25" i="88" s="1"/>
  <c r="M26" i="88" s="1"/>
  <c r="M27" i="88" s="1"/>
  <c r="M28" i="88" s="1"/>
  <c r="M29" i="88" s="1"/>
  <c r="M30" i="88" s="1"/>
  <c r="M31" i="88" s="1"/>
  <c r="M32" i="88" s="1"/>
  <c r="M33" i="88" s="1"/>
  <c r="M34" i="88" s="1"/>
  <c r="M35" i="88" s="1"/>
  <c r="M36" i="88" s="1"/>
  <c r="M37" i="88" s="1"/>
  <c r="M38" i="88" s="1"/>
  <c r="M39" i="88" s="1"/>
  <c r="M40" i="88" s="1"/>
  <c r="M41" i="88" s="1"/>
  <c r="M42" i="88" s="1"/>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M339" i="88" s="1"/>
  <c r="M340" i="88" s="1"/>
  <c r="M341" i="88" s="1"/>
  <c r="M342" i="88" s="1"/>
  <c r="M343" i="88" s="1"/>
  <c r="M344" i="88" s="1"/>
  <c r="M345" i="88" s="1"/>
  <c r="M346" i="88" s="1"/>
  <c r="M347" i="88" s="1"/>
  <c r="M348" i="88" s="1"/>
  <c r="M349" i="88" s="1"/>
  <c r="M350" i="88" s="1"/>
  <c r="M351" i="88" s="1"/>
  <c r="M352" i="88" s="1"/>
  <c r="M353" i="88" s="1"/>
  <c r="M354" i="88" s="1"/>
  <c r="M355" i="88" s="1"/>
  <c r="M356" i="88" s="1"/>
  <c r="M357" i="88" s="1"/>
  <c r="M358" i="88" s="1"/>
  <c r="M359" i="88" s="1"/>
  <c r="M360" i="88" s="1"/>
  <c r="M361" i="88" s="1"/>
  <c r="M362" i="88" s="1"/>
  <c r="M363" i="88" s="1"/>
  <c r="M364" i="88" s="1"/>
  <c r="H9" i="88"/>
  <c r="H6" i="88"/>
  <c r="H7" i="88" s="1"/>
  <c r="H14" i="87"/>
  <c r="H13" i="87"/>
  <c r="H9" i="87"/>
  <c r="H11" i="87" s="1"/>
  <c r="H6" i="87"/>
  <c r="K44" i="97" l="1"/>
  <c r="M44" i="97" s="1"/>
  <c r="J45" i="97" s="1"/>
  <c r="L45" i="97" s="1"/>
  <c r="U36" i="95"/>
  <c r="T38" i="95"/>
  <c r="AP44" i="93"/>
  <c r="AR44" i="93" s="1"/>
  <c r="S43" i="93"/>
  <c r="P44" i="93" s="1"/>
  <c r="Q44" i="93" s="1"/>
  <c r="S44" i="93" s="1"/>
  <c r="P45" i="93" s="1"/>
  <c r="Q45" i="93" s="1"/>
  <c r="S45" i="93" s="1"/>
  <c r="P46" i="93" s="1"/>
  <c r="Q46" i="93" s="1"/>
  <c r="S46" i="93" s="1"/>
  <c r="P47" i="93" s="1"/>
  <c r="Q47" i="93" s="1"/>
  <c r="S47" i="93" s="1"/>
  <c r="P48" i="93" s="1"/>
  <c r="Q48" i="93" s="1"/>
  <c r="S48" i="93" s="1"/>
  <c r="P49" i="93" s="1"/>
  <c r="Q49" i="93" s="1"/>
  <c r="S49" i="93" s="1"/>
  <c r="P50" i="93" s="1"/>
  <c r="L44" i="93"/>
  <c r="M44" i="93" s="1"/>
  <c r="R4" i="88"/>
  <c r="N5" i="88" s="1"/>
  <c r="H38" i="91"/>
  <c r="H45" i="91" s="1"/>
  <c r="H44" i="91"/>
  <c r="P364" i="91"/>
  <c r="P356" i="91"/>
  <c r="P348" i="91"/>
  <c r="P340" i="91"/>
  <c r="P332" i="91"/>
  <c r="P324" i="91"/>
  <c r="P316" i="91"/>
  <c r="P308" i="91"/>
  <c r="P300" i="91"/>
  <c r="P292" i="91"/>
  <c r="P284" i="91"/>
  <c r="P276" i="91"/>
  <c r="P268" i="91"/>
  <c r="P260" i="91"/>
  <c r="P252" i="91"/>
  <c r="P244" i="91"/>
  <c r="P236" i="91"/>
  <c r="P228" i="91"/>
  <c r="P220" i="91"/>
  <c r="P212" i="91"/>
  <c r="P204" i="91"/>
  <c r="P196" i="91"/>
  <c r="P188" i="91"/>
  <c r="P180" i="91"/>
  <c r="P172" i="91"/>
  <c r="P164" i="91"/>
  <c r="P156" i="91"/>
  <c r="P148" i="91"/>
  <c r="P369" i="91"/>
  <c r="P361" i="91"/>
  <c r="P353" i="91"/>
  <c r="P345" i="91"/>
  <c r="P337" i="91"/>
  <c r="P329" i="91"/>
  <c r="P321" i="91"/>
  <c r="P313" i="91"/>
  <c r="P305" i="91"/>
  <c r="P297" i="91"/>
  <c r="P289" i="91"/>
  <c r="P281" i="91"/>
  <c r="P273" i="91"/>
  <c r="P265" i="91"/>
  <c r="P257" i="91"/>
  <c r="P249" i="91"/>
  <c r="P241" i="91"/>
  <c r="P233" i="91"/>
  <c r="P225" i="91"/>
  <c r="P217" i="91"/>
  <c r="P209" i="91"/>
  <c r="P201" i="91"/>
  <c r="P193" i="91"/>
  <c r="P185" i="91"/>
  <c r="P177" i="91"/>
  <c r="P169" i="91"/>
  <c r="P161" i="91"/>
  <c r="P153" i="91"/>
  <c r="P145" i="91"/>
  <c r="P366" i="91"/>
  <c r="P358" i="91"/>
  <c r="P350" i="91"/>
  <c r="P342" i="91"/>
  <c r="P334" i="91"/>
  <c r="P326" i="91"/>
  <c r="P318" i="91"/>
  <c r="P310" i="91"/>
  <c r="P302" i="91"/>
  <c r="P294" i="91"/>
  <c r="P286" i="91"/>
  <c r="P278" i="91"/>
  <c r="P270" i="91"/>
  <c r="P262" i="91"/>
  <c r="P254" i="91"/>
  <c r="P246" i="91"/>
  <c r="P363" i="91"/>
  <c r="P355" i="91"/>
  <c r="P347" i="91"/>
  <c r="P339" i="91"/>
  <c r="P331" i="91"/>
  <c r="P323" i="91"/>
  <c r="P315" i="91"/>
  <c r="P307" i="91"/>
  <c r="P299" i="91"/>
  <c r="P291" i="91"/>
  <c r="P283" i="91"/>
  <c r="P275" i="91"/>
  <c r="P267" i="91"/>
  <c r="P259" i="91"/>
  <c r="P251" i="91"/>
  <c r="P243" i="91"/>
  <c r="P368" i="91"/>
  <c r="P360" i="91"/>
  <c r="P352" i="91"/>
  <c r="P344" i="91"/>
  <c r="P336" i="91"/>
  <c r="P328" i="91"/>
  <c r="P320" i="91"/>
  <c r="P312" i="91"/>
  <c r="P304" i="91"/>
  <c r="P296" i="91"/>
  <c r="P288" i="91"/>
  <c r="P280" i="91"/>
  <c r="P272" i="91"/>
  <c r="P264" i="91"/>
  <c r="P256" i="91"/>
  <c r="P365" i="91"/>
  <c r="P357" i="91"/>
  <c r="P349" i="91"/>
  <c r="P341" i="91"/>
  <c r="P333" i="91"/>
  <c r="P325" i="91"/>
  <c r="P317" i="91"/>
  <c r="P309" i="91"/>
  <c r="P301" i="91"/>
  <c r="P293" i="91"/>
  <c r="P285" i="91"/>
  <c r="P277" i="91"/>
  <c r="P269" i="91"/>
  <c r="P261" i="91"/>
  <c r="P253" i="91"/>
  <c r="P362" i="91"/>
  <c r="P354" i="91"/>
  <c r="P346" i="91"/>
  <c r="P338" i="91"/>
  <c r="P330" i="91"/>
  <c r="P322" i="91"/>
  <c r="P314" i="91"/>
  <c r="P306" i="91"/>
  <c r="P298" i="91"/>
  <c r="P290" i="91"/>
  <c r="P282" i="91"/>
  <c r="P274" i="91"/>
  <c r="P367" i="91"/>
  <c r="P359" i="91"/>
  <c r="P351" i="91"/>
  <c r="P343" i="91"/>
  <c r="P335" i="91"/>
  <c r="P327" i="91"/>
  <c r="P319" i="91"/>
  <c r="P311" i="91"/>
  <c r="P303" i="91"/>
  <c r="P295" i="91"/>
  <c r="P287" i="91"/>
  <c r="P138" i="91"/>
  <c r="P130" i="91"/>
  <c r="P122" i="91"/>
  <c r="P114" i="91"/>
  <c r="P106" i="91"/>
  <c r="P98" i="91"/>
  <c r="P90" i="91"/>
  <c r="P82" i="91"/>
  <c r="P74" i="91"/>
  <c r="P66" i="91"/>
  <c r="P58" i="91"/>
  <c r="P50" i="91"/>
  <c r="P42" i="91"/>
  <c r="P32" i="91"/>
  <c r="P27" i="91"/>
  <c r="P157" i="91"/>
  <c r="P239" i="91"/>
  <c r="P235" i="91"/>
  <c r="P221" i="91"/>
  <c r="P207" i="91"/>
  <c r="P203" i="91"/>
  <c r="P189" i="91"/>
  <c r="P175" i="91"/>
  <c r="P171" i="91"/>
  <c r="P266" i="91"/>
  <c r="P248" i="91"/>
  <c r="P143" i="91"/>
  <c r="P135" i="91"/>
  <c r="P238" i="91"/>
  <c r="P224" i="91"/>
  <c r="P210" i="91"/>
  <c r="P206" i="91"/>
  <c r="P192" i="91"/>
  <c r="P178" i="91"/>
  <c r="P174" i="91"/>
  <c r="P160" i="91"/>
  <c r="P146" i="91"/>
  <c r="P263" i="91"/>
  <c r="P136" i="91"/>
  <c r="P132" i="91"/>
  <c r="P103" i="91"/>
  <c r="P100" i="91"/>
  <c r="P97" i="91"/>
  <c r="P94" i="91"/>
  <c r="P91" i="91"/>
  <c r="P88" i="91"/>
  <c r="P85" i="91"/>
  <c r="P65" i="91"/>
  <c r="P48" i="91"/>
  <c r="P34" i="91"/>
  <c r="P147" i="91"/>
  <c r="P109" i="91"/>
  <c r="P79" i="91"/>
  <c r="P62" i="91"/>
  <c r="P45" i="91"/>
  <c r="P21" i="91"/>
  <c r="P10" i="91"/>
  <c r="Q10" i="91" s="1"/>
  <c r="R10" i="91" s="1"/>
  <c r="N11" i="91" s="1"/>
  <c r="P237" i="91"/>
  <c r="P227" i="91"/>
  <c r="P223" i="91"/>
  <c r="P213" i="91"/>
  <c r="P199" i="91"/>
  <c r="P39" i="91"/>
  <c r="P26" i="91"/>
  <c r="P13" i="91"/>
  <c r="P12" i="91"/>
  <c r="P279" i="91"/>
  <c r="P250" i="91"/>
  <c r="P242" i="91"/>
  <c r="P139" i="91"/>
  <c r="P112" i="91"/>
  <c r="P76" i="91"/>
  <c r="P59" i="91"/>
  <c r="P93" i="91"/>
  <c r="P232" i="91"/>
  <c r="P222" i="91"/>
  <c r="P218" i="91"/>
  <c r="P208" i="91"/>
  <c r="P198" i="91"/>
  <c r="P194" i="91"/>
  <c r="P184" i="91"/>
  <c r="P170" i="91"/>
  <c r="P125" i="91"/>
  <c r="P115" i="91"/>
  <c r="P73" i="91"/>
  <c r="P56" i="91"/>
  <c r="P36" i="91"/>
  <c r="P18" i="91"/>
  <c r="P44" i="91"/>
  <c r="P142" i="91"/>
  <c r="P128" i="91"/>
  <c r="P118" i="91"/>
  <c r="P87" i="91"/>
  <c r="P70" i="91"/>
  <c r="P53" i="91"/>
  <c r="P31" i="91"/>
  <c r="P231" i="91"/>
  <c r="P179" i="91"/>
  <c r="P165" i="91"/>
  <c r="P155" i="91"/>
  <c r="P151" i="91"/>
  <c r="P121" i="91"/>
  <c r="P84" i="91"/>
  <c r="P67" i="91"/>
  <c r="P47" i="91"/>
  <c r="P23" i="91"/>
  <c r="H25" i="91"/>
  <c r="P15" i="91"/>
  <c r="P17" i="91"/>
  <c r="P258" i="91"/>
  <c r="P131" i="91"/>
  <c r="P124" i="91"/>
  <c r="P111" i="91"/>
  <c r="P108" i="91"/>
  <c r="P105" i="91"/>
  <c r="P102" i="91"/>
  <c r="P99" i="91"/>
  <c r="P96" i="91"/>
  <c r="P81" i="91"/>
  <c r="P64" i="91"/>
  <c r="P28" i="91"/>
  <c r="H31" i="91"/>
  <c r="P240" i="91"/>
  <c r="P230" i="91"/>
  <c r="P226" i="91"/>
  <c r="P216" i="91"/>
  <c r="P202" i="91"/>
  <c r="P150" i="91"/>
  <c r="P78" i="91"/>
  <c r="P61" i="91"/>
  <c r="P41" i="91"/>
  <c r="P33" i="91"/>
  <c r="P271" i="91"/>
  <c r="P255" i="91"/>
  <c r="P247" i="91"/>
  <c r="P134" i="91"/>
  <c r="P127" i="91"/>
  <c r="P75" i="91"/>
  <c r="P55" i="91"/>
  <c r="P38" i="91"/>
  <c r="P20" i="91"/>
  <c r="P211" i="91"/>
  <c r="P197" i="91"/>
  <c r="P187" i="91"/>
  <c r="P183" i="91"/>
  <c r="P173" i="91"/>
  <c r="P163" i="91"/>
  <c r="P159" i="91"/>
  <c r="P149" i="91"/>
  <c r="P72" i="91"/>
  <c r="P52" i="91"/>
  <c r="P25" i="91"/>
  <c r="P141" i="91"/>
  <c r="P137" i="91"/>
  <c r="P117" i="91"/>
  <c r="P95" i="91"/>
  <c r="P92" i="91"/>
  <c r="P89" i="91"/>
  <c r="P86" i="91"/>
  <c r="P69" i="91"/>
  <c r="P49" i="91"/>
  <c r="P35" i="91"/>
  <c r="P30" i="91"/>
  <c r="P11" i="91"/>
  <c r="P234" i="91"/>
  <c r="P182" i="91"/>
  <c r="P168" i="91"/>
  <c r="P158" i="91"/>
  <c r="P154" i="91"/>
  <c r="P120" i="91"/>
  <c r="P110" i="91"/>
  <c r="P83" i="91"/>
  <c r="P63" i="91"/>
  <c r="P46" i="91"/>
  <c r="P22" i="91"/>
  <c r="P14" i="91"/>
  <c r="P245" i="91"/>
  <c r="P144" i="91"/>
  <c r="P140" i="91"/>
  <c r="P123" i="91"/>
  <c r="P113" i="91"/>
  <c r="P107" i="91"/>
  <c r="P104" i="91"/>
  <c r="P101" i="91"/>
  <c r="P80" i="91"/>
  <c r="P60" i="91"/>
  <c r="P43" i="91"/>
  <c r="P229" i="91"/>
  <c r="P219" i="91"/>
  <c r="P215" i="91"/>
  <c r="P205" i="91"/>
  <c r="P195" i="91"/>
  <c r="P191" i="91"/>
  <c r="P181" i="91"/>
  <c r="P167" i="91"/>
  <c r="P126" i="91"/>
  <c r="P116" i="91"/>
  <c r="P77" i="91"/>
  <c r="P57" i="91"/>
  <c r="P40" i="91"/>
  <c r="P19" i="91"/>
  <c r="P133" i="91"/>
  <c r="P129" i="91"/>
  <c r="P71" i="91"/>
  <c r="P54" i="91"/>
  <c r="P37" i="91"/>
  <c r="P214" i="91"/>
  <c r="P200" i="91"/>
  <c r="P190" i="91"/>
  <c r="P186" i="91"/>
  <c r="P176" i="91"/>
  <c r="P166" i="91"/>
  <c r="P162" i="91"/>
  <c r="P152" i="91"/>
  <c r="P119" i="91"/>
  <c r="P68" i="91"/>
  <c r="P51" i="91"/>
  <c r="P29" i="91"/>
  <c r="P24" i="91"/>
  <c r="P16" i="91"/>
  <c r="P365" i="90"/>
  <c r="P357" i="90"/>
  <c r="P349" i="90"/>
  <c r="P341" i="90"/>
  <c r="P333" i="90"/>
  <c r="P325" i="90"/>
  <c r="P317" i="90"/>
  <c r="P309" i="90"/>
  <c r="P301" i="90"/>
  <c r="P293" i="90"/>
  <c r="P285" i="90"/>
  <c r="P277" i="90"/>
  <c r="P269" i="90"/>
  <c r="P261" i="90"/>
  <c r="P253" i="90"/>
  <c r="P245" i="90"/>
  <c r="P237" i="90"/>
  <c r="P229" i="90"/>
  <c r="P221" i="90"/>
  <c r="P213" i="90"/>
  <c r="P205" i="90"/>
  <c r="P197" i="90"/>
  <c r="P189" i="90"/>
  <c r="P181" i="90"/>
  <c r="P173" i="90"/>
  <c r="P165" i="90"/>
  <c r="P157" i="90"/>
  <c r="P149" i="90"/>
  <c r="P370" i="90"/>
  <c r="P362" i="90"/>
  <c r="P354" i="90"/>
  <c r="P346" i="90"/>
  <c r="P338" i="90"/>
  <c r="P330" i="90"/>
  <c r="P322" i="90"/>
  <c r="P314" i="90"/>
  <c r="P306" i="90"/>
  <c r="P298" i="90"/>
  <c r="P290" i="90"/>
  <c r="P282" i="90"/>
  <c r="P274" i="90"/>
  <c r="P266" i="90"/>
  <c r="P258" i="90"/>
  <c r="P250" i="90"/>
  <c r="P242" i="90"/>
  <c r="P234" i="90"/>
  <c r="P226" i="90"/>
  <c r="P218" i="90"/>
  <c r="P210" i="90"/>
  <c r="P202" i="90"/>
  <c r="P194" i="90"/>
  <c r="P186" i="90"/>
  <c r="P178" i="90"/>
  <c r="P170" i="90"/>
  <c r="P162" i="90"/>
  <c r="P154" i="90"/>
  <c r="P146" i="90"/>
  <c r="P367" i="90"/>
  <c r="P359" i="90"/>
  <c r="P351" i="90"/>
  <c r="P343" i="90"/>
  <c r="P335" i="90"/>
  <c r="P327" i="90"/>
  <c r="P319" i="90"/>
  <c r="P311" i="90"/>
  <c r="P303" i="90"/>
  <c r="P295" i="90"/>
  <c r="P287" i="90"/>
  <c r="P279" i="90"/>
  <c r="P271" i="90"/>
  <c r="P263" i="90"/>
  <c r="P255" i="90"/>
  <c r="P364" i="90"/>
  <c r="P356" i="90"/>
  <c r="P348" i="90"/>
  <c r="P340" i="90"/>
  <c r="P332" i="90"/>
  <c r="P324" i="90"/>
  <c r="P316" i="90"/>
  <c r="P308" i="90"/>
  <c r="P300" i="90"/>
  <c r="P292" i="90"/>
  <c r="P284" i="90"/>
  <c r="P276" i="90"/>
  <c r="P268" i="90"/>
  <c r="P260" i="90"/>
  <c r="P252" i="90"/>
  <c r="P369" i="90"/>
  <c r="P361" i="90"/>
  <c r="P353" i="90"/>
  <c r="P345" i="90"/>
  <c r="P337" i="90"/>
  <c r="P329" i="90"/>
  <c r="P321" i="90"/>
  <c r="P313" i="90"/>
  <c r="P305" i="90"/>
  <c r="P297" i="90"/>
  <c r="P289" i="90"/>
  <c r="P281" i="90"/>
  <c r="P273" i="90"/>
  <c r="P265" i="90"/>
  <c r="P257" i="90"/>
  <c r="P366" i="90"/>
  <c r="P358" i="90"/>
  <c r="P350" i="90"/>
  <c r="P342" i="90"/>
  <c r="P334" i="90"/>
  <c r="P326" i="90"/>
  <c r="P318" i="90"/>
  <c r="P310" i="90"/>
  <c r="P302" i="90"/>
  <c r="P294" i="90"/>
  <c r="P286" i="90"/>
  <c r="P278" i="90"/>
  <c r="P270" i="90"/>
  <c r="P262" i="90"/>
  <c r="P254" i="90"/>
  <c r="P363" i="90"/>
  <c r="P355" i="90"/>
  <c r="P347" i="90"/>
  <c r="P339" i="90"/>
  <c r="P331" i="90"/>
  <c r="P323" i="90"/>
  <c r="P315" i="90"/>
  <c r="P307" i="90"/>
  <c r="P299" i="90"/>
  <c r="P291" i="90"/>
  <c r="P283" i="90"/>
  <c r="P275" i="90"/>
  <c r="P267" i="90"/>
  <c r="P259" i="90"/>
  <c r="P368" i="90"/>
  <c r="P360" i="90"/>
  <c r="P352" i="90"/>
  <c r="P344" i="90"/>
  <c r="P336" i="90"/>
  <c r="P328" i="90"/>
  <c r="P320" i="90"/>
  <c r="P312" i="90"/>
  <c r="P304" i="90"/>
  <c r="P296" i="90"/>
  <c r="P288" i="90"/>
  <c r="P280" i="90"/>
  <c r="P272" i="90"/>
  <c r="P264" i="90"/>
  <c r="P256" i="90"/>
  <c r="P247" i="90"/>
  <c r="P26" i="90"/>
  <c r="P23" i="90"/>
  <c r="P230" i="90"/>
  <c r="P216" i="90"/>
  <c r="P212" i="90"/>
  <c r="P198" i="90"/>
  <c r="P184" i="90"/>
  <c r="P180" i="90"/>
  <c r="P166" i="90"/>
  <c r="P152" i="90"/>
  <c r="P148" i="90"/>
  <c r="P145" i="90"/>
  <c r="P137" i="90"/>
  <c r="P129" i="90"/>
  <c r="P121" i="90"/>
  <c r="P113" i="90"/>
  <c r="P105" i="90"/>
  <c r="P97" i="90"/>
  <c r="P89" i="90"/>
  <c r="P81" i="90"/>
  <c r="P73" i="90"/>
  <c r="P65" i="90"/>
  <c r="P57" i="90"/>
  <c r="P49" i="90"/>
  <c r="P41" i="90"/>
  <c r="P33" i="90"/>
  <c r="P16" i="90"/>
  <c r="P183" i="90"/>
  <c r="P134" i="90"/>
  <c r="P126" i="90"/>
  <c r="P118" i="90"/>
  <c r="P102" i="90"/>
  <c r="P94" i="90"/>
  <c r="P70" i="90"/>
  <c r="P62" i="90"/>
  <c r="P21" i="90"/>
  <c r="P11" i="90"/>
  <c r="P110" i="90"/>
  <c r="P86" i="90"/>
  <c r="P78" i="90"/>
  <c r="P54" i="90"/>
  <c r="P46" i="90"/>
  <c r="P246" i="90"/>
  <c r="P233" i="90"/>
  <c r="P219" i="90"/>
  <c r="P215" i="90"/>
  <c r="P201" i="90"/>
  <c r="P187" i="90"/>
  <c r="P169" i="90"/>
  <c r="P155" i="90"/>
  <c r="P151" i="90"/>
  <c r="P142" i="90"/>
  <c r="P38" i="90"/>
  <c r="P241" i="90"/>
  <c r="P28" i="90"/>
  <c r="P251" i="90"/>
  <c r="P222" i="90"/>
  <c r="P208" i="90"/>
  <c r="P204" i="90"/>
  <c r="P190" i="90"/>
  <c r="P176" i="90"/>
  <c r="P172" i="90"/>
  <c r="P158" i="90"/>
  <c r="P139" i="90"/>
  <c r="P131" i="90"/>
  <c r="P123" i="90"/>
  <c r="P115" i="90"/>
  <c r="P107" i="90"/>
  <c r="P99" i="90"/>
  <c r="P91" i="90"/>
  <c r="P83" i="90"/>
  <c r="P236" i="90"/>
  <c r="P225" i="90"/>
  <c r="P211" i="90"/>
  <c r="P207" i="90"/>
  <c r="P193" i="90"/>
  <c r="P179" i="90"/>
  <c r="P175" i="90"/>
  <c r="P161" i="90"/>
  <c r="P147" i="90"/>
  <c r="P144" i="90"/>
  <c r="P136" i="90"/>
  <c r="P128" i="90"/>
  <c r="P120" i="90"/>
  <c r="P112" i="90"/>
  <c r="P104" i="90"/>
  <c r="P96" i="90"/>
  <c r="P88" i="90"/>
  <c r="P80" i="90"/>
  <c r="P72" i="90"/>
  <c r="P240" i="90"/>
  <c r="P232" i="90"/>
  <c r="P228" i="90"/>
  <c r="P214" i="90"/>
  <c r="P200" i="90"/>
  <c r="P196" i="90"/>
  <c r="P182" i="90"/>
  <c r="P168" i="90"/>
  <c r="P164" i="90"/>
  <c r="P150" i="90"/>
  <c r="P141" i="90"/>
  <c r="P133" i="90"/>
  <c r="P125" i="90"/>
  <c r="P117" i="90"/>
  <c r="P109" i="90"/>
  <c r="P101" i="90"/>
  <c r="P93" i="90"/>
  <c r="P85" i="90"/>
  <c r="P77" i="90"/>
  <c r="P69" i="90"/>
  <c r="P249" i="90"/>
  <c r="P244" i="90"/>
  <c r="P239" i="90"/>
  <c r="P235" i="90"/>
  <c r="P231" i="90"/>
  <c r="P217" i="90"/>
  <c r="P203" i="90"/>
  <c r="P199" i="90"/>
  <c r="P185" i="90"/>
  <c r="P171" i="90"/>
  <c r="P167" i="90"/>
  <c r="P153" i="90"/>
  <c r="P138" i="90"/>
  <c r="P130" i="90"/>
  <c r="P122" i="90"/>
  <c r="P114" i="90"/>
  <c r="P106" i="90"/>
  <c r="P98" i="90"/>
  <c r="P90" i="90"/>
  <c r="P82" i="90"/>
  <c r="P74" i="90"/>
  <c r="P66" i="90"/>
  <c r="P224" i="90"/>
  <c r="P220" i="90"/>
  <c r="P206" i="90"/>
  <c r="P192" i="90"/>
  <c r="P188" i="90"/>
  <c r="P174" i="90"/>
  <c r="P160" i="90"/>
  <c r="P156" i="90"/>
  <c r="P143" i="90"/>
  <c r="P135" i="90"/>
  <c r="P127" i="90"/>
  <c r="P119" i="90"/>
  <c r="P111" i="90"/>
  <c r="P103" i="90"/>
  <c r="P95" i="90"/>
  <c r="P248" i="90"/>
  <c r="P243" i="90"/>
  <c r="P238" i="90"/>
  <c r="P227" i="90"/>
  <c r="P223" i="90"/>
  <c r="P209" i="90"/>
  <c r="P195" i="90"/>
  <c r="P191" i="90"/>
  <c r="P177" i="90"/>
  <c r="P163" i="90"/>
  <c r="P159" i="90"/>
  <c r="P140" i="90"/>
  <c r="P132" i="90"/>
  <c r="P124" i="90"/>
  <c r="P116" i="90"/>
  <c r="P108" i="90"/>
  <c r="P100" i="90"/>
  <c r="P92" i="90"/>
  <c r="P75" i="90"/>
  <c r="P55" i="90"/>
  <c r="P35" i="90"/>
  <c r="P63" i="90"/>
  <c r="P47" i="90"/>
  <c r="P39" i="90"/>
  <c r="P14" i="90"/>
  <c r="P17" i="90"/>
  <c r="P68" i="90"/>
  <c r="P20" i="90"/>
  <c r="H25" i="90"/>
  <c r="H36" i="90" s="1"/>
  <c r="P58" i="90"/>
  <c r="P50" i="90"/>
  <c r="P24" i="90"/>
  <c r="P67" i="90"/>
  <c r="P42" i="90"/>
  <c r="P34" i="90"/>
  <c r="P15" i="90"/>
  <c r="P31" i="90"/>
  <c r="P27" i="90"/>
  <c r="P13" i="90"/>
  <c r="P12" i="90"/>
  <c r="P79" i="90"/>
  <c r="P53" i="90"/>
  <c r="P30" i="90"/>
  <c r="P87" i="90"/>
  <c r="P61" i="90"/>
  <c r="P45" i="90"/>
  <c r="P37" i="90"/>
  <c r="P56" i="90"/>
  <c r="H30" i="90"/>
  <c r="P71" i="90"/>
  <c r="P48" i="90"/>
  <c r="P60" i="90"/>
  <c r="P40" i="90"/>
  <c r="P19" i="90"/>
  <c r="P59" i="90"/>
  <c r="P52" i="90"/>
  <c r="P22" i="90"/>
  <c r="P18" i="90"/>
  <c r="P84" i="90"/>
  <c r="P64" i="90"/>
  <c r="P51" i="90"/>
  <c r="P44" i="90"/>
  <c r="P32" i="90"/>
  <c r="P29" i="90"/>
  <c r="P25" i="90"/>
  <c r="P76" i="90"/>
  <c r="P43" i="90"/>
  <c r="P36" i="90"/>
  <c r="O11" i="90"/>
  <c r="I37" i="89"/>
  <c r="J37" i="89"/>
  <c r="I14" i="89"/>
  <c r="I13" i="89"/>
  <c r="M36" i="89"/>
  <c r="L37" i="89"/>
  <c r="K37" i="89"/>
  <c r="M37" i="89"/>
  <c r="N36" i="89"/>
  <c r="I25" i="89"/>
  <c r="J25" i="89"/>
  <c r="O5" i="88"/>
  <c r="H11" i="88"/>
  <c r="H17" i="87"/>
  <c r="H18" i="87" s="1"/>
  <c r="K45" i="97" l="1"/>
  <c r="M45" i="97"/>
  <c r="J46" i="97" s="1"/>
  <c r="L46" i="97" s="1"/>
  <c r="H39" i="90"/>
  <c r="J36" i="90"/>
  <c r="V36" i="95"/>
  <c r="U38" i="95"/>
  <c r="AO45" i="93"/>
  <c r="Q50" i="93"/>
  <c r="S50" i="93" s="1"/>
  <c r="P51" i="93" s="1"/>
  <c r="K45" i="93"/>
  <c r="L45" i="93" s="1"/>
  <c r="M45" i="93" s="1"/>
  <c r="K46" i="93" s="1"/>
  <c r="L46" i="93" s="1"/>
  <c r="M46" i="93" s="1"/>
  <c r="K47" i="93" s="1"/>
  <c r="H15" i="88"/>
  <c r="H27" i="88"/>
  <c r="H16" i="88"/>
  <c r="H17" i="88" s="1"/>
  <c r="H46" i="91"/>
  <c r="H30" i="91"/>
  <c r="O11" i="91"/>
  <c r="H32" i="91"/>
  <c r="H34" i="91" s="1"/>
  <c r="H31" i="90"/>
  <c r="H33" i="90" s="1"/>
  <c r="H37" i="90"/>
  <c r="Q11" i="90"/>
  <c r="R11" i="90" s="1"/>
  <c r="N12" i="90" s="1"/>
  <c r="N37" i="89"/>
  <c r="O36" i="89"/>
  <c r="P364" i="88"/>
  <c r="P348" i="88"/>
  <c r="P332" i="88"/>
  <c r="P316" i="88"/>
  <c r="P300" i="88"/>
  <c r="P284" i="88"/>
  <c r="P268" i="88"/>
  <c r="P252" i="88"/>
  <c r="P236" i="88"/>
  <c r="P220" i="88"/>
  <c r="P204" i="88"/>
  <c r="P188" i="88"/>
  <c r="P172" i="88"/>
  <c r="P156" i="88"/>
  <c r="P140" i="88"/>
  <c r="P124" i="88"/>
  <c r="P108" i="88"/>
  <c r="P92" i="88"/>
  <c r="P76" i="88"/>
  <c r="P60" i="88"/>
  <c r="P44" i="88"/>
  <c r="P28" i="88"/>
  <c r="P12" i="88"/>
  <c r="P23" i="88"/>
  <c r="P358" i="88"/>
  <c r="P262" i="88"/>
  <c r="P182" i="88"/>
  <c r="P118" i="88"/>
  <c r="P54" i="88"/>
  <c r="P341" i="88"/>
  <c r="P277" i="88"/>
  <c r="P213" i="88"/>
  <c r="P149" i="88"/>
  <c r="P85" i="88"/>
  <c r="P37" i="88"/>
  <c r="P340" i="88"/>
  <c r="P228" i="88"/>
  <c r="P148" i="88"/>
  <c r="P68" i="88"/>
  <c r="P339" i="88"/>
  <c r="P243" i="88"/>
  <c r="P163" i="88"/>
  <c r="P99" i="88"/>
  <c r="P194" i="88"/>
  <c r="P130" i="88"/>
  <c r="P5" i="88"/>
  <c r="Q5" i="88" s="1"/>
  <c r="R5" i="88" s="1"/>
  <c r="N6" i="88" s="1"/>
  <c r="O6" i="88" s="1"/>
  <c r="P193" i="88"/>
  <c r="P65" i="88"/>
  <c r="P192" i="88"/>
  <c r="P64" i="88"/>
  <c r="P79" i="88"/>
  <c r="P78" i="88"/>
  <c r="P221" i="88"/>
  <c r="P93" i="88"/>
  <c r="P363" i="88"/>
  <c r="P347" i="88"/>
  <c r="P331" i="88"/>
  <c r="P315" i="88"/>
  <c r="P299" i="88"/>
  <c r="P283" i="88"/>
  <c r="P267" i="88"/>
  <c r="P251" i="88"/>
  <c r="P235" i="88"/>
  <c r="P219" i="88"/>
  <c r="P203" i="88"/>
  <c r="P187" i="88"/>
  <c r="P171" i="88"/>
  <c r="P155" i="88"/>
  <c r="P139" i="88"/>
  <c r="P123" i="88"/>
  <c r="P107" i="88"/>
  <c r="P91" i="88"/>
  <c r="P75" i="88"/>
  <c r="P59" i="88"/>
  <c r="P43" i="88"/>
  <c r="P27" i="88"/>
  <c r="P11" i="88"/>
  <c r="P121" i="88"/>
  <c r="P89" i="88"/>
  <c r="P57" i="88"/>
  <c r="P25" i="88"/>
  <c r="P88" i="88"/>
  <c r="P24" i="88"/>
  <c r="P343" i="88"/>
  <c r="P295" i="88"/>
  <c r="P263" i="88"/>
  <c r="P231" i="88"/>
  <c r="P199" i="88"/>
  <c r="P167" i="88"/>
  <c r="P119" i="88"/>
  <c r="P87" i="88"/>
  <c r="P7" i="88"/>
  <c r="P326" i="88"/>
  <c r="P246" i="88"/>
  <c r="P166" i="88"/>
  <c r="P102" i="88"/>
  <c r="P22" i="88"/>
  <c r="P325" i="88"/>
  <c r="P229" i="88"/>
  <c r="P165" i="88"/>
  <c r="P53" i="88"/>
  <c r="P356" i="88"/>
  <c r="P260" i="88"/>
  <c r="P164" i="88"/>
  <c r="P100" i="88"/>
  <c r="P307" i="88"/>
  <c r="P227" i="88"/>
  <c r="P131" i="88"/>
  <c r="P83" i="88"/>
  <c r="P162" i="88"/>
  <c r="P82" i="88"/>
  <c r="P257" i="88"/>
  <c r="P161" i="88"/>
  <c r="P144" i="88"/>
  <c r="P143" i="88"/>
  <c r="P157" i="88"/>
  <c r="P362" i="88"/>
  <c r="P346" i="88"/>
  <c r="P330" i="88"/>
  <c r="P314" i="88"/>
  <c r="P298" i="88"/>
  <c r="P282" i="88"/>
  <c r="P266" i="88"/>
  <c r="P250" i="88"/>
  <c r="P234" i="88"/>
  <c r="P218" i="88"/>
  <c r="P202" i="88"/>
  <c r="P186" i="88"/>
  <c r="P170" i="88"/>
  <c r="P154" i="88"/>
  <c r="P138" i="88"/>
  <c r="P122" i="88"/>
  <c r="P106" i="88"/>
  <c r="P90" i="88"/>
  <c r="P74" i="88"/>
  <c r="P58" i="88"/>
  <c r="P42" i="88"/>
  <c r="P26" i="88"/>
  <c r="P10" i="88"/>
  <c r="P137" i="88"/>
  <c r="P73" i="88"/>
  <c r="P41" i="88"/>
  <c r="P9" i="88"/>
  <c r="P72" i="88"/>
  <c r="P40" i="88"/>
  <c r="P8" i="88"/>
  <c r="P359" i="88"/>
  <c r="P279" i="88"/>
  <c r="P247" i="88"/>
  <c r="P215" i="88"/>
  <c r="P183" i="88"/>
  <c r="P135" i="88"/>
  <c r="P103" i="88"/>
  <c r="P71" i="88"/>
  <c r="P342" i="88"/>
  <c r="P214" i="88"/>
  <c r="P150" i="88"/>
  <c r="P86" i="88"/>
  <c r="P6" i="88"/>
  <c r="Q6" i="88" s="1"/>
  <c r="R6" i="88" s="1"/>
  <c r="N7" i="88" s="1"/>
  <c r="O7" i="88" s="1"/>
  <c r="P309" i="88"/>
  <c r="P245" i="88"/>
  <c r="P181" i="88"/>
  <c r="P101" i="88"/>
  <c r="P308" i="88"/>
  <c r="P276" i="88"/>
  <c r="P212" i="88"/>
  <c r="P132" i="88"/>
  <c r="P84" i="88"/>
  <c r="P20" i="88"/>
  <c r="P291" i="88"/>
  <c r="P211" i="88"/>
  <c r="P147" i="88"/>
  <c r="P115" i="88"/>
  <c r="P19" i="88"/>
  <c r="P178" i="88"/>
  <c r="P66" i="88"/>
  <c r="P289" i="88"/>
  <c r="P113" i="88"/>
  <c r="P208" i="88"/>
  <c r="P32" i="88"/>
  <c r="P47" i="88"/>
  <c r="P62" i="88"/>
  <c r="P301" i="88"/>
  <c r="P361" i="88"/>
  <c r="P345" i="88"/>
  <c r="P329" i="88"/>
  <c r="P313" i="88"/>
  <c r="P297" i="88"/>
  <c r="P281" i="88"/>
  <c r="P265" i="88"/>
  <c r="P249" i="88"/>
  <c r="P233" i="88"/>
  <c r="P217" i="88"/>
  <c r="P201" i="88"/>
  <c r="P185" i="88"/>
  <c r="P169" i="88"/>
  <c r="P153" i="88"/>
  <c r="P105" i="88"/>
  <c r="P327" i="88"/>
  <c r="P151" i="88"/>
  <c r="P55" i="88"/>
  <c r="P310" i="88"/>
  <c r="P278" i="88"/>
  <c r="P230" i="88"/>
  <c r="P198" i="88"/>
  <c r="P134" i="88"/>
  <c r="P70" i="88"/>
  <c r="P357" i="88"/>
  <c r="P261" i="88"/>
  <c r="P197" i="88"/>
  <c r="P133" i="88"/>
  <c r="P69" i="88"/>
  <c r="P21" i="88"/>
  <c r="P324" i="88"/>
  <c r="P244" i="88"/>
  <c r="P116" i="88"/>
  <c r="P36" i="88"/>
  <c r="P323" i="88"/>
  <c r="P259" i="88"/>
  <c r="P179" i="88"/>
  <c r="P67" i="88"/>
  <c r="P210" i="88"/>
  <c r="P98" i="88"/>
  <c r="P273" i="88"/>
  <c r="P129" i="88"/>
  <c r="P176" i="88"/>
  <c r="P16" i="88"/>
  <c r="P63" i="88"/>
  <c r="P94" i="88"/>
  <c r="P253" i="88"/>
  <c r="P29" i="88"/>
  <c r="P360" i="88"/>
  <c r="P344" i="88"/>
  <c r="P328" i="88"/>
  <c r="P312" i="88"/>
  <c r="P296" i="88"/>
  <c r="P280" i="88"/>
  <c r="P264" i="88"/>
  <c r="P248" i="88"/>
  <c r="P232" i="88"/>
  <c r="P216" i="88"/>
  <c r="P200" i="88"/>
  <c r="P184" i="88"/>
  <c r="P168" i="88"/>
  <c r="P152" i="88"/>
  <c r="P136" i="88"/>
  <c r="P120" i="88"/>
  <c r="P104" i="88"/>
  <c r="P56" i="88"/>
  <c r="P311" i="88"/>
  <c r="P39" i="88"/>
  <c r="P294" i="88"/>
  <c r="P38" i="88"/>
  <c r="P293" i="88"/>
  <c r="P117" i="88"/>
  <c r="P292" i="88"/>
  <c r="P180" i="88"/>
  <c r="P52" i="88"/>
  <c r="P275" i="88"/>
  <c r="P195" i="88"/>
  <c r="P51" i="88"/>
  <c r="P114" i="88"/>
  <c r="P241" i="88"/>
  <c r="P97" i="88"/>
  <c r="P112" i="88"/>
  <c r="P127" i="88"/>
  <c r="P14" i="88"/>
  <c r="P285" i="88"/>
  <c r="P258" i="88"/>
  <c r="P49" i="88"/>
  <c r="P288" i="88"/>
  <c r="P174" i="88"/>
  <c r="P173" i="88"/>
  <c r="P125" i="88"/>
  <c r="P226" i="88"/>
  <c r="P145" i="88"/>
  <c r="P240" i="88"/>
  <c r="P48" i="88"/>
  <c r="P15" i="88"/>
  <c r="P126" i="88"/>
  <c r="P237" i="88"/>
  <c r="P61" i="88"/>
  <c r="P34" i="88"/>
  <c r="P81" i="88"/>
  <c r="P256" i="88"/>
  <c r="P333" i="88"/>
  <c r="P196" i="88"/>
  <c r="P50" i="88"/>
  <c r="P305" i="88"/>
  <c r="P96" i="88"/>
  <c r="P111" i="88"/>
  <c r="P142" i="88"/>
  <c r="P189" i="88"/>
  <c r="P141" i="88"/>
  <c r="P355" i="88"/>
  <c r="P35" i="88"/>
  <c r="P209" i="88"/>
  <c r="P17" i="88"/>
  <c r="P160" i="88"/>
  <c r="P95" i="88"/>
  <c r="P349" i="88"/>
  <c r="P354" i="88"/>
  <c r="P338" i="88"/>
  <c r="P322" i="88"/>
  <c r="P306" i="88"/>
  <c r="P290" i="88"/>
  <c r="P274" i="88"/>
  <c r="P242" i="88"/>
  <c r="P146" i="88"/>
  <c r="P18" i="88"/>
  <c r="P177" i="88"/>
  <c r="P33" i="88"/>
  <c r="P224" i="88"/>
  <c r="P80" i="88"/>
  <c r="P110" i="88"/>
  <c r="P205" i="88"/>
  <c r="P109" i="88"/>
  <c r="P353" i="88"/>
  <c r="P337" i="88"/>
  <c r="P321" i="88"/>
  <c r="P225" i="88"/>
  <c r="P46" i="88"/>
  <c r="P269" i="88"/>
  <c r="P77" i="88"/>
  <c r="P352" i="88"/>
  <c r="P336" i="88"/>
  <c r="P320" i="88"/>
  <c r="P304" i="88"/>
  <c r="P272" i="88"/>
  <c r="P128" i="88"/>
  <c r="P13" i="88"/>
  <c r="P351" i="88"/>
  <c r="P335" i="88"/>
  <c r="P319" i="88"/>
  <c r="P303" i="88"/>
  <c r="P287" i="88"/>
  <c r="P271" i="88"/>
  <c r="P255" i="88"/>
  <c r="P239" i="88"/>
  <c r="P223" i="88"/>
  <c r="P207" i="88"/>
  <c r="P191" i="88"/>
  <c r="P175" i="88"/>
  <c r="P159" i="88"/>
  <c r="P31" i="88"/>
  <c r="P317" i="88"/>
  <c r="P350" i="88"/>
  <c r="P334" i="88"/>
  <c r="P318" i="88"/>
  <c r="P302" i="88"/>
  <c r="P286" i="88"/>
  <c r="P270" i="88"/>
  <c r="P254" i="88"/>
  <c r="P238" i="88"/>
  <c r="P222" i="88"/>
  <c r="P206" i="88"/>
  <c r="P190" i="88"/>
  <c r="P158" i="88"/>
  <c r="P30" i="88"/>
  <c r="P45" i="88"/>
  <c r="K46" i="97" l="1"/>
  <c r="M46" i="97" s="1"/>
  <c r="J47" i="97" s="1"/>
  <c r="L47" i="97" s="1"/>
  <c r="W36" i="95"/>
  <c r="V38" i="95"/>
  <c r="AP45" i="93"/>
  <c r="Q51" i="93"/>
  <c r="S51" i="93" s="1"/>
  <c r="P52" i="93" s="1"/>
  <c r="L47" i="93"/>
  <c r="M47" i="93" s="1"/>
  <c r="K48" i="93" s="1"/>
  <c r="L48" i="93" s="1"/>
  <c r="M48" i="93" s="1"/>
  <c r="K49" i="93" s="1"/>
  <c r="L49" i="93" s="1"/>
  <c r="M49" i="93" s="1"/>
  <c r="K50" i="93" s="1"/>
  <c r="H29" i="88"/>
  <c r="H18" i="88"/>
  <c r="H28" i="88"/>
  <c r="H30" i="88" s="1"/>
  <c r="Q11" i="91"/>
  <c r="R11" i="91" s="1"/>
  <c r="N12" i="91" s="1"/>
  <c r="S11" i="91"/>
  <c r="H47" i="91"/>
  <c r="H39" i="91"/>
  <c r="H48" i="91" s="1"/>
  <c r="H42" i="91"/>
  <c r="O12" i="91"/>
  <c r="H38" i="90"/>
  <c r="H40" i="90" s="1"/>
  <c r="O12" i="90"/>
  <c r="Q12" i="90" s="1"/>
  <c r="R12" i="90" s="1"/>
  <c r="N13" i="90" s="1"/>
  <c r="P36" i="89"/>
  <c r="O37" i="89"/>
  <c r="Q7" i="88"/>
  <c r="R7" i="88" s="1"/>
  <c r="N8" i="88" s="1"/>
  <c r="O8" i="88" s="1"/>
  <c r="Q8" i="88" s="1"/>
  <c r="R8" i="88" s="1"/>
  <c r="N9" i="88" s="1"/>
  <c r="K47" i="97" l="1"/>
  <c r="M47" i="97" s="1"/>
  <c r="J48" i="97" s="1"/>
  <c r="L48" i="97" s="1"/>
  <c r="X36" i="95"/>
  <c r="W38" i="95"/>
  <c r="AR45" i="93"/>
  <c r="AO46" i="93" s="1"/>
  <c r="Q52" i="93"/>
  <c r="S52" i="93" s="1"/>
  <c r="P53" i="93" s="1"/>
  <c r="L50" i="93"/>
  <c r="M50" i="93" s="1"/>
  <c r="K51" i="93" s="1"/>
  <c r="L51" i="93" s="1"/>
  <c r="M51" i="93" s="1"/>
  <c r="K52" i="93" s="1"/>
  <c r="L52" i="93" s="1"/>
  <c r="M52" i="93" s="1"/>
  <c r="K53" i="93" s="1"/>
  <c r="L53" i="93" s="1"/>
  <c r="H31" i="88"/>
  <c r="H35" i="88" s="1"/>
  <c r="H34" i="88"/>
  <c r="H36" i="88" s="1"/>
  <c r="Q12" i="91"/>
  <c r="R12" i="91" s="1"/>
  <c r="N13" i="91" s="1"/>
  <c r="O13" i="91" s="1"/>
  <c r="S12" i="91"/>
  <c r="H49" i="91"/>
  <c r="H50" i="91" s="1"/>
  <c r="H51" i="91" s="1"/>
  <c r="H43" i="91"/>
  <c r="O13" i="90"/>
  <c r="Q13" i="90" s="1"/>
  <c r="R13" i="90" s="1"/>
  <c r="N14" i="90" s="1"/>
  <c r="P37" i="89"/>
  <c r="Q36" i="89"/>
  <c r="O9" i="88"/>
  <c r="Q9" i="88" s="1"/>
  <c r="R9" i="88" s="1"/>
  <c r="N10" i="88" s="1"/>
  <c r="G4" i="84"/>
  <c r="Y13" i="84" s="1"/>
  <c r="G3" i="84"/>
  <c r="I19" i="84" s="1"/>
  <c r="G8" i="84"/>
  <c r="J11" i="84"/>
  <c r="K11" i="84" s="1"/>
  <c r="K48" i="97" l="1"/>
  <c r="Y36" i="95"/>
  <c r="X38" i="95"/>
  <c r="AP46" i="93"/>
  <c r="Q53" i="93"/>
  <c r="S53" i="93" s="1"/>
  <c r="P54" i="93" s="1"/>
  <c r="M53" i="93"/>
  <c r="K54" i="93" s="1"/>
  <c r="L54" i="93" s="1"/>
  <c r="J19" i="84"/>
  <c r="I20" i="84"/>
  <c r="Q13" i="91"/>
  <c r="R13" i="91" s="1"/>
  <c r="N14" i="91" s="1"/>
  <c r="O14" i="91" s="1"/>
  <c r="S13" i="91"/>
  <c r="O14" i="90"/>
  <c r="Q14" i="90" s="1"/>
  <c r="R14" i="90" s="1"/>
  <c r="N15" i="90" s="1"/>
  <c r="Q37" i="89"/>
  <c r="R36" i="89"/>
  <c r="O10" i="88"/>
  <c r="Q10" i="88" s="1"/>
  <c r="R10" i="88" s="1"/>
  <c r="N11" i="88" s="1"/>
  <c r="I16" i="84"/>
  <c r="AO13" i="84"/>
  <c r="AP13" i="84"/>
  <c r="AQ13" i="84"/>
  <c r="AR13" i="84"/>
  <c r="AS13" i="84"/>
  <c r="AT13" i="84"/>
  <c r="AY13" i="84"/>
  <c r="AV13" i="84"/>
  <c r="AX13" i="84"/>
  <c r="AZ13" i="84"/>
  <c r="BA13" i="84"/>
  <c r="BB13" i="84"/>
  <c r="AU13" i="84"/>
  <c r="AW13" i="84"/>
  <c r="AM13" i="84"/>
  <c r="BC13" i="84"/>
  <c r="AN13" i="84"/>
  <c r="BD13" i="84"/>
  <c r="J13" i="84"/>
  <c r="K13" i="84"/>
  <c r="Z13" i="84"/>
  <c r="AA13" i="84"/>
  <c r="AB13" i="84"/>
  <c r="AC13" i="84"/>
  <c r="AE13" i="84"/>
  <c r="Q13" i="84"/>
  <c r="R13" i="84"/>
  <c r="AI13" i="84"/>
  <c r="T13" i="84"/>
  <c r="AJ13" i="84"/>
  <c r="U13" i="84"/>
  <c r="AK13" i="84"/>
  <c r="V13" i="84"/>
  <c r="AL13" i="84"/>
  <c r="O13" i="84"/>
  <c r="W13" i="84"/>
  <c r="L13" i="84"/>
  <c r="AD13" i="84"/>
  <c r="AF13" i="84"/>
  <c r="AH13" i="84"/>
  <c r="X13" i="84"/>
  <c r="M13" i="84"/>
  <c r="N13" i="84"/>
  <c r="P13" i="84"/>
  <c r="AG13" i="84"/>
  <c r="S13" i="84"/>
  <c r="I13" i="84"/>
  <c r="L11" i="84"/>
  <c r="I22" i="84" s="1"/>
  <c r="F35" i="81"/>
  <c r="G35" i="81" s="1"/>
  <c r="D35" i="81"/>
  <c r="E35" i="81"/>
  <c r="C35" i="81"/>
  <c r="B32" i="81"/>
  <c r="D32" i="81" s="1"/>
  <c r="E32" i="81" s="1"/>
  <c r="F32" i="81"/>
  <c r="G32" i="81" s="1"/>
  <c r="F31" i="81"/>
  <c r="G31" i="81"/>
  <c r="D31" i="81"/>
  <c r="E31" i="81"/>
  <c r="C31" i="81"/>
  <c r="F30" i="81"/>
  <c r="G30" i="81" s="1"/>
  <c r="D30" i="81"/>
  <c r="E30" i="81" s="1"/>
  <c r="C30" i="81"/>
  <c r="F29" i="81"/>
  <c r="G29" i="81" s="1"/>
  <c r="D29" i="81"/>
  <c r="E29" i="81"/>
  <c r="C29" i="81"/>
  <c r="F28" i="81"/>
  <c r="G28" i="81"/>
  <c r="D28" i="81"/>
  <c r="E28" i="81" s="1"/>
  <c r="C28" i="81"/>
  <c r="F27" i="81"/>
  <c r="G27" i="81" s="1"/>
  <c r="D27" i="81"/>
  <c r="E27" i="81" s="1"/>
  <c r="C27" i="81"/>
  <c r="F26" i="81"/>
  <c r="G26" i="81" s="1"/>
  <c r="D26" i="81"/>
  <c r="E26" i="81"/>
  <c r="C26" i="81"/>
  <c r="F25" i="81"/>
  <c r="G25" i="81"/>
  <c r="D25" i="81"/>
  <c r="E25" i="81" s="1"/>
  <c r="C25" i="81"/>
  <c r="B22" i="81"/>
  <c r="F22" i="81"/>
  <c r="G22" i="81"/>
  <c r="D22" i="81"/>
  <c r="E22" i="81" s="1"/>
  <c r="C22" i="81"/>
  <c r="F21" i="81"/>
  <c r="G21" i="81" s="1"/>
  <c r="D21" i="81"/>
  <c r="E21" i="81" s="1"/>
  <c r="C21" i="81"/>
  <c r="F20" i="81"/>
  <c r="G20" i="81" s="1"/>
  <c r="D20" i="81"/>
  <c r="E20" i="81"/>
  <c r="C20" i="81"/>
  <c r="F19" i="81"/>
  <c r="G19" i="81"/>
  <c r="D19" i="81"/>
  <c r="E19" i="81" s="1"/>
  <c r="C19" i="81"/>
  <c r="F18" i="81"/>
  <c r="G18" i="81" s="1"/>
  <c r="D18" i="81"/>
  <c r="E18" i="81" s="1"/>
  <c r="C18" i="81"/>
  <c r="F17" i="81"/>
  <c r="G17" i="81" s="1"/>
  <c r="D17" i="81"/>
  <c r="E17" i="81"/>
  <c r="C17" i="81"/>
  <c r="F16" i="81"/>
  <c r="G16" i="81"/>
  <c r="D16" i="81"/>
  <c r="E16" i="81" s="1"/>
  <c r="C16" i="81"/>
  <c r="F15" i="81"/>
  <c r="G15" i="81"/>
  <c r="D15" i="81"/>
  <c r="E15" i="81" s="1"/>
  <c r="C15" i="81"/>
  <c r="B12" i="81"/>
  <c r="F12" i="81"/>
  <c r="G12" i="81" s="1"/>
  <c r="F11" i="81"/>
  <c r="G11" i="81" s="1"/>
  <c r="D11" i="81"/>
  <c r="E11" i="81"/>
  <c r="C11" i="81"/>
  <c r="F10" i="81"/>
  <c r="G10" i="81"/>
  <c r="D10" i="81"/>
  <c r="E10" i="81" s="1"/>
  <c r="C10" i="81"/>
  <c r="F9" i="81"/>
  <c r="G9" i="81" s="1"/>
  <c r="D9" i="81"/>
  <c r="E9" i="81" s="1"/>
  <c r="C9" i="81"/>
  <c r="F8" i="81"/>
  <c r="G8" i="81" s="1"/>
  <c r="D8" i="81"/>
  <c r="E8" i="81"/>
  <c r="C8" i="81"/>
  <c r="F7" i="81"/>
  <c r="G7" i="81"/>
  <c r="D7" i="81"/>
  <c r="E7" i="81" s="1"/>
  <c r="C7" i="81"/>
  <c r="F6" i="81"/>
  <c r="G6" i="81"/>
  <c r="D6" i="81"/>
  <c r="E6" i="81" s="1"/>
  <c r="C6" i="81"/>
  <c r="F5" i="81"/>
  <c r="G5" i="81"/>
  <c r="D5" i="81"/>
  <c r="E5" i="81" s="1"/>
  <c r="C5" i="81"/>
  <c r="B11" i="79"/>
  <c r="A11" i="79"/>
  <c r="M48" i="97" l="1"/>
  <c r="J49" i="97" s="1"/>
  <c r="L49" i="97" s="1"/>
  <c r="Z36" i="95"/>
  <c r="Y38" i="95"/>
  <c r="AR46" i="93"/>
  <c r="AO47" i="93" s="1"/>
  <c r="Q54" i="93"/>
  <c r="S54" i="93" s="1"/>
  <c r="P55" i="93" s="1"/>
  <c r="M54" i="93"/>
  <c r="K55" i="93" s="1"/>
  <c r="L55" i="93" s="1"/>
  <c r="M55" i="93" s="1"/>
  <c r="K56" i="93" s="1"/>
  <c r="J20" i="84"/>
  <c r="K19" i="84"/>
  <c r="Q14" i="91"/>
  <c r="R14" i="91" s="1"/>
  <c r="N15" i="91" s="1"/>
  <c r="O15" i="91" s="1"/>
  <c r="S14" i="91"/>
  <c r="O15" i="90"/>
  <c r="Q15" i="90" s="1"/>
  <c r="R15" i="90" s="1"/>
  <c r="N16" i="90" s="1"/>
  <c r="R37" i="89"/>
  <c r="S36" i="89"/>
  <c r="O11" i="88"/>
  <c r="Q11" i="88" s="1"/>
  <c r="R11" i="88" s="1"/>
  <c r="N12" i="88" s="1"/>
  <c r="J14" i="84"/>
  <c r="L14" i="84"/>
  <c r="K14" i="84"/>
  <c r="I14" i="84"/>
  <c r="M11" i="84"/>
  <c r="D12" i="81"/>
  <c r="E12" i="81" s="1"/>
  <c r="C12" i="81"/>
  <c r="C32" i="81"/>
  <c r="K49" i="97" l="1"/>
  <c r="AA36" i="95"/>
  <c r="Z38" i="95"/>
  <c r="AP47" i="93"/>
  <c r="Q55" i="93"/>
  <c r="S55" i="93" s="1"/>
  <c r="P56" i="93" s="1"/>
  <c r="L56" i="93"/>
  <c r="M56" i="93" s="1"/>
  <c r="K57" i="93" s="1"/>
  <c r="L19" i="84"/>
  <c r="L20" i="84" s="1"/>
  <c r="K20" i="84"/>
  <c r="I21" i="84" s="1"/>
  <c r="Q15" i="91"/>
  <c r="R15" i="91" s="1"/>
  <c r="N16" i="91" s="1"/>
  <c r="O16" i="91" s="1"/>
  <c r="S15" i="91"/>
  <c r="O16" i="90"/>
  <c r="Q16" i="90" s="1"/>
  <c r="R16" i="90" s="1"/>
  <c r="N17" i="90" s="1"/>
  <c r="S37" i="89"/>
  <c r="T36" i="89"/>
  <c r="T37" i="89" s="1"/>
  <c r="O12" i="88"/>
  <c r="Q12" i="88" s="1"/>
  <c r="R12" i="88" s="1"/>
  <c r="N13" i="88" s="1"/>
  <c r="M14" i="84"/>
  <c r="N11" i="84"/>
  <c r="M49" i="97" l="1"/>
  <c r="J50" i="97" s="1"/>
  <c r="L50" i="97" s="1"/>
  <c r="AB36" i="95"/>
  <c r="AA38" i="95"/>
  <c r="AR47" i="93"/>
  <c r="AO48" i="93" s="1"/>
  <c r="Q56" i="93"/>
  <c r="S56" i="93" s="1"/>
  <c r="P57" i="93" s="1"/>
  <c r="L57" i="93"/>
  <c r="M57" i="93" s="1"/>
  <c r="K58" i="93" s="1"/>
  <c r="Q16" i="91"/>
  <c r="R16" i="91" s="1"/>
  <c r="N17" i="91" s="1"/>
  <c r="O17" i="91" s="1"/>
  <c r="S16" i="91"/>
  <c r="O17" i="90"/>
  <c r="Q17" i="90" s="1"/>
  <c r="R17" i="90" s="1"/>
  <c r="N18" i="90" s="1"/>
  <c r="O13" i="88"/>
  <c r="Q13" i="88" s="1"/>
  <c r="R13" i="88" s="1"/>
  <c r="N14" i="88" s="1"/>
  <c r="N14" i="84"/>
  <c r="O11" i="84"/>
  <c r="K50" i="97" l="1"/>
  <c r="AC36" i="95"/>
  <c r="AB38" i="95"/>
  <c r="AP48" i="93"/>
  <c r="Q57" i="93"/>
  <c r="S57" i="93" s="1"/>
  <c r="P58" i="93" s="1"/>
  <c r="L58" i="93"/>
  <c r="M58" i="93" s="1"/>
  <c r="K59" i="93" s="1"/>
  <c r="Q17" i="91"/>
  <c r="R17" i="91" s="1"/>
  <c r="N18" i="91" s="1"/>
  <c r="S17" i="91"/>
  <c r="O18" i="91"/>
  <c r="O18" i="90"/>
  <c r="Q18" i="90" s="1"/>
  <c r="R18" i="90" s="1"/>
  <c r="N19" i="90" s="1"/>
  <c r="O14" i="88"/>
  <c r="Q14" i="88" s="1"/>
  <c r="R14" i="88" s="1"/>
  <c r="N15" i="88" s="1"/>
  <c r="O14" i="84"/>
  <c r="P11" i="84"/>
  <c r="M50" i="97" l="1"/>
  <c r="J51" i="97" s="1"/>
  <c r="L51" i="97" s="1"/>
  <c r="AD36" i="95"/>
  <c r="AC38" i="95"/>
  <c r="AR48" i="93"/>
  <c r="AO49" i="93" s="1"/>
  <c r="Q58" i="93"/>
  <c r="S58" i="93" s="1"/>
  <c r="P59" i="93" s="1"/>
  <c r="L59" i="93"/>
  <c r="M59" i="93" s="1"/>
  <c r="K60" i="93" s="1"/>
  <c r="Q18" i="91"/>
  <c r="R18" i="91" s="1"/>
  <c r="N19" i="91" s="1"/>
  <c r="O19" i="91" s="1"/>
  <c r="S18" i="91"/>
  <c r="O19" i="90"/>
  <c r="Q19" i="90" s="1"/>
  <c r="R19" i="90" s="1"/>
  <c r="N20" i="90" s="1"/>
  <c r="O15" i="88"/>
  <c r="Q15" i="88" s="1"/>
  <c r="R15" i="88" s="1"/>
  <c r="N16" i="88" s="1"/>
  <c r="P14" i="84"/>
  <c r="Q11" i="84"/>
  <c r="K51" i="97" l="1"/>
  <c r="AE36" i="95"/>
  <c r="AD38" i="95"/>
  <c r="AP49" i="93"/>
  <c r="AR49" i="93" s="1"/>
  <c r="AO50" i="93" s="1"/>
  <c r="Q59" i="93"/>
  <c r="S59" i="93" s="1"/>
  <c r="P60" i="93" s="1"/>
  <c r="L60" i="93"/>
  <c r="M60" i="93" s="1"/>
  <c r="K61" i="93" s="1"/>
  <c r="Q19" i="91"/>
  <c r="R19" i="91" s="1"/>
  <c r="N20" i="91" s="1"/>
  <c r="S19" i="91"/>
  <c r="O20" i="91"/>
  <c r="O20" i="90"/>
  <c r="Q20" i="90" s="1"/>
  <c r="R20" i="90" s="1"/>
  <c r="N21" i="90" s="1"/>
  <c r="O16" i="88"/>
  <c r="Q16" i="88" s="1"/>
  <c r="R16" i="88" s="1"/>
  <c r="N17" i="88" s="1"/>
  <c r="Q14" i="84"/>
  <c r="R11" i="84"/>
  <c r="M51" i="97" l="1"/>
  <c r="J52" i="97" s="1"/>
  <c r="L52" i="97" s="1"/>
  <c r="AF36" i="95"/>
  <c r="AE38" i="95"/>
  <c r="AP50" i="93"/>
  <c r="Q60" i="93"/>
  <c r="S60" i="93" s="1"/>
  <c r="P61" i="93" s="1"/>
  <c r="L61" i="93"/>
  <c r="M61" i="93" s="1"/>
  <c r="K62" i="93" s="1"/>
  <c r="Q20" i="91"/>
  <c r="R20" i="91" s="1"/>
  <c r="N21" i="91" s="1"/>
  <c r="S20" i="91"/>
  <c r="O21" i="91"/>
  <c r="O21" i="90"/>
  <c r="Q21" i="90" s="1"/>
  <c r="R21" i="90" s="1"/>
  <c r="N22" i="90" s="1"/>
  <c r="O17" i="88"/>
  <c r="Q17" i="88" s="1"/>
  <c r="R17" i="88" s="1"/>
  <c r="N18" i="88" s="1"/>
  <c r="R14" i="84"/>
  <c r="S11" i="84"/>
  <c r="K52" i="97" l="1"/>
  <c r="M52" i="97" s="1"/>
  <c r="J53" i="97" s="1"/>
  <c r="L53" i="97" s="1"/>
  <c r="AG36" i="95"/>
  <c r="AF38" i="95"/>
  <c r="AR50" i="93"/>
  <c r="AO51" i="93" s="1"/>
  <c r="Q61" i="93"/>
  <c r="S61" i="93" s="1"/>
  <c r="P62" i="93" s="1"/>
  <c r="L62" i="93"/>
  <c r="M62" i="93" s="1"/>
  <c r="K63" i="93" s="1"/>
  <c r="Q21" i="91"/>
  <c r="R21" i="91" s="1"/>
  <c r="N22" i="91" s="1"/>
  <c r="S21" i="91"/>
  <c r="O22" i="91"/>
  <c r="O22" i="90"/>
  <c r="Q22" i="90" s="1"/>
  <c r="R22" i="90" s="1"/>
  <c r="N23" i="90" s="1"/>
  <c r="O18" i="88"/>
  <c r="Q18" i="88" s="1"/>
  <c r="R18" i="88" s="1"/>
  <c r="N19" i="88" s="1"/>
  <c r="S14" i="84"/>
  <c r="T11" i="84"/>
  <c r="K53" i="97" l="1"/>
  <c r="AH36" i="95"/>
  <c r="AG38" i="95"/>
  <c r="AP51" i="93"/>
  <c r="Q62" i="93"/>
  <c r="S62" i="93" s="1"/>
  <c r="P63" i="93" s="1"/>
  <c r="L63" i="93"/>
  <c r="M63" i="93" s="1"/>
  <c r="K64" i="93" s="1"/>
  <c r="Q22" i="91"/>
  <c r="R22" i="91" s="1"/>
  <c r="N23" i="91" s="1"/>
  <c r="S22" i="91"/>
  <c r="O23" i="91"/>
  <c r="O23" i="90"/>
  <c r="Q23" i="90" s="1"/>
  <c r="R23" i="90" s="1"/>
  <c r="N24" i="90" s="1"/>
  <c r="O19" i="88"/>
  <c r="Q19" i="88" s="1"/>
  <c r="R19" i="88" s="1"/>
  <c r="N20" i="88" s="1"/>
  <c r="T14" i="84"/>
  <c r="U11" i="84"/>
  <c r="M53" i="97" l="1"/>
  <c r="J54" i="97" s="1"/>
  <c r="L54" i="97" s="1"/>
  <c r="AI36" i="95"/>
  <c r="AH38" i="95"/>
  <c r="AR51" i="93"/>
  <c r="AO52" i="93" s="1"/>
  <c r="Q63" i="93"/>
  <c r="S63" i="93" s="1"/>
  <c r="P64" i="93" s="1"/>
  <c r="L64" i="93"/>
  <c r="M64" i="93" s="1"/>
  <c r="K65" i="93" s="1"/>
  <c r="Q23" i="91"/>
  <c r="R23" i="91" s="1"/>
  <c r="N24" i="91" s="1"/>
  <c r="S23" i="91"/>
  <c r="O24" i="91"/>
  <c r="O24" i="90"/>
  <c r="Q24" i="90" s="1"/>
  <c r="R24" i="90" s="1"/>
  <c r="N25" i="90" s="1"/>
  <c r="O20" i="88"/>
  <c r="Q20" i="88" s="1"/>
  <c r="R20" i="88" s="1"/>
  <c r="N21" i="88" s="1"/>
  <c r="U14" i="84"/>
  <c r="V11" i="84"/>
  <c r="K54" i="97" l="1"/>
  <c r="M54" i="97" s="1"/>
  <c r="J55" i="97" s="1"/>
  <c r="L55" i="97" s="1"/>
  <c r="AJ36" i="95"/>
  <c r="AI38" i="95"/>
  <c r="AP52" i="93"/>
  <c r="Q64" i="93"/>
  <c r="S64" i="93" s="1"/>
  <c r="P65" i="93" s="1"/>
  <c r="L65" i="93"/>
  <c r="M65" i="93" s="1"/>
  <c r="K66" i="93" s="1"/>
  <c r="Q24" i="91"/>
  <c r="R24" i="91" s="1"/>
  <c r="N25" i="91" s="1"/>
  <c r="S24" i="91"/>
  <c r="O25" i="91"/>
  <c r="O25" i="90"/>
  <c r="Q25" i="90" s="1"/>
  <c r="R25" i="90" s="1"/>
  <c r="N26" i="90" s="1"/>
  <c r="O21" i="88"/>
  <c r="Q21" i="88" s="1"/>
  <c r="R21" i="88" s="1"/>
  <c r="N22" i="88" s="1"/>
  <c r="V14" i="84"/>
  <c r="W11" i="84"/>
  <c r="K55" i="97" l="1"/>
  <c r="M55" i="97" s="1"/>
  <c r="J56" i="97" s="1"/>
  <c r="L56" i="97" s="1"/>
  <c r="AK36" i="95"/>
  <c r="AJ38" i="95"/>
  <c r="AR52" i="93"/>
  <c r="AO53" i="93" s="1"/>
  <c r="Q65" i="93"/>
  <c r="S65" i="93" s="1"/>
  <c r="P66" i="93" s="1"/>
  <c r="L66" i="93"/>
  <c r="M66" i="93" s="1"/>
  <c r="K67" i="93" s="1"/>
  <c r="Q25" i="91"/>
  <c r="R25" i="91" s="1"/>
  <c r="N26" i="91" s="1"/>
  <c r="S25" i="91"/>
  <c r="O26" i="91"/>
  <c r="O26" i="90"/>
  <c r="Q26" i="90" s="1"/>
  <c r="R26" i="90" s="1"/>
  <c r="N27" i="90" s="1"/>
  <c r="O22" i="88"/>
  <c r="Q22" i="88" s="1"/>
  <c r="R22" i="88" s="1"/>
  <c r="N23" i="88" s="1"/>
  <c r="W14" i="84"/>
  <c r="X11" i="84"/>
  <c r="K56" i="97" l="1"/>
  <c r="M56" i="97" s="1"/>
  <c r="J57" i="97" s="1"/>
  <c r="L57" i="97" s="1"/>
  <c r="AL36" i="95"/>
  <c r="AK38" i="95"/>
  <c r="AP53" i="93"/>
  <c r="Q66" i="93"/>
  <c r="S66" i="93" s="1"/>
  <c r="P67" i="93" s="1"/>
  <c r="L67" i="93"/>
  <c r="M67" i="93" s="1"/>
  <c r="K68" i="93" s="1"/>
  <c r="Q26" i="91"/>
  <c r="R26" i="91" s="1"/>
  <c r="N27" i="91" s="1"/>
  <c r="S26" i="91"/>
  <c r="O27" i="91"/>
  <c r="O27" i="90"/>
  <c r="Q27" i="90" s="1"/>
  <c r="R27" i="90" s="1"/>
  <c r="N28" i="90" s="1"/>
  <c r="O23" i="88"/>
  <c r="Q23" i="88" s="1"/>
  <c r="R23" i="88" s="1"/>
  <c r="N24" i="88" s="1"/>
  <c r="X14" i="84"/>
  <c r="Y11" i="84"/>
  <c r="K57" i="97" l="1"/>
  <c r="M57" i="97"/>
  <c r="J58" i="97" s="1"/>
  <c r="L58" i="97" s="1"/>
  <c r="AM36" i="95"/>
  <c r="AL38" i="95"/>
  <c r="AR53" i="93"/>
  <c r="AO54" i="93" s="1"/>
  <c r="Q67" i="93"/>
  <c r="S67" i="93" s="1"/>
  <c r="P68" i="93" s="1"/>
  <c r="L68" i="93"/>
  <c r="M68" i="93" s="1"/>
  <c r="K69" i="93" s="1"/>
  <c r="Q27" i="91"/>
  <c r="R27" i="91" s="1"/>
  <c r="N28" i="91" s="1"/>
  <c r="O28" i="91" s="1"/>
  <c r="S27" i="91"/>
  <c r="O28" i="90"/>
  <c r="Q28" i="90" s="1"/>
  <c r="R28" i="90" s="1"/>
  <c r="N29" i="90" s="1"/>
  <c r="O24" i="88"/>
  <c r="Q24" i="88" s="1"/>
  <c r="R24" i="88" s="1"/>
  <c r="N25" i="88" s="1"/>
  <c r="Y14" i="84"/>
  <c r="Z11" i="84"/>
  <c r="K58" i="97" l="1"/>
  <c r="M58" i="97"/>
  <c r="J59" i="97" s="1"/>
  <c r="L59" i="97" s="1"/>
  <c r="AN36" i="95"/>
  <c r="AM38" i="95"/>
  <c r="AP54" i="93"/>
  <c r="Q68" i="93"/>
  <c r="S68" i="93" s="1"/>
  <c r="P69" i="93" s="1"/>
  <c r="L69" i="93"/>
  <c r="M69" i="93" s="1"/>
  <c r="K70" i="93" s="1"/>
  <c r="Q28" i="91"/>
  <c r="R28" i="91" s="1"/>
  <c r="N29" i="91" s="1"/>
  <c r="S28" i="91"/>
  <c r="O29" i="91"/>
  <c r="O29" i="90"/>
  <c r="Q29" i="90" s="1"/>
  <c r="R29" i="90" s="1"/>
  <c r="N30" i="90" s="1"/>
  <c r="O25" i="88"/>
  <c r="Q25" i="88" s="1"/>
  <c r="R25" i="88" s="1"/>
  <c r="N26" i="88" s="1"/>
  <c r="Z14" i="84"/>
  <c r="AA11" i="84"/>
  <c r="K59" i="97" l="1"/>
  <c r="M59" i="97" s="1"/>
  <c r="J60" i="97" s="1"/>
  <c r="L60" i="97" s="1"/>
  <c r="AO36" i="95"/>
  <c r="AN38" i="95"/>
  <c r="AR54" i="93"/>
  <c r="AO55" i="93" s="1"/>
  <c r="Q69" i="93"/>
  <c r="S69" i="93" s="1"/>
  <c r="P70" i="93" s="1"/>
  <c r="L70" i="93"/>
  <c r="M70" i="93" s="1"/>
  <c r="K71" i="93" s="1"/>
  <c r="Q29" i="91"/>
  <c r="R29" i="91" s="1"/>
  <c r="N30" i="91" s="1"/>
  <c r="S29" i="91"/>
  <c r="O30" i="91"/>
  <c r="O30" i="90"/>
  <c r="Q30" i="90" s="1"/>
  <c r="R30" i="90" s="1"/>
  <c r="N31" i="90" s="1"/>
  <c r="O26" i="88"/>
  <c r="Q26" i="88" s="1"/>
  <c r="R26" i="88" s="1"/>
  <c r="N27" i="88" s="1"/>
  <c r="AA14" i="84"/>
  <c r="AB11" i="84"/>
  <c r="K60" i="97" l="1"/>
  <c r="M60" i="97"/>
  <c r="J61" i="97" s="1"/>
  <c r="L61" i="97" s="1"/>
  <c r="AP36" i="95"/>
  <c r="AO38" i="95"/>
  <c r="AP55" i="93"/>
  <c r="Q70" i="93"/>
  <c r="S70" i="93" s="1"/>
  <c r="P71" i="93" s="1"/>
  <c r="L71" i="93"/>
  <c r="M71" i="93" s="1"/>
  <c r="K72" i="93" s="1"/>
  <c r="Q30" i="91"/>
  <c r="R30" i="91" s="1"/>
  <c r="N31" i="91" s="1"/>
  <c r="S30" i="91"/>
  <c r="O31" i="91"/>
  <c r="O31" i="90"/>
  <c r="Q31" i="90" s="1"/>
  <c r="R31" i="90" s="1"/>
  <c r="N32" i="90" s="1"/>
  <c r="O27" i="88"/>
  <c r="Q27" i="88" s="1"/>
  <c r="R27" i="88" s="1"/>
  <c r="N28" i="88" s="1"/>
  <c r="AB14" i="84"/>
  <c r="AC11" i="84"/>
  <c r="K61" i="97" l="1"/>
  <c r="M61" i="97" s="1"/>
  <c r="J62" i="97" s="1"/>
  <c r="L62" i="97" s="1"/>
  <c r="AQ36" i="95"/>
  <c r="AP38" i="95"/>
  <c r="AR55" i="93"/>
  <c r="AO56" i="93" s="1"/>
  <c r="Q71" i="93"/>
  <c r="S71" i="93" s="1"/>
  <c r="P72" i="93" s="1"/>
  <c r="L72" i="93"/>
  <c r="M72" i="93" s="1"/>
  <c r="K73" i="93" s="1"/>
  <c r="Q31" i="91"/>
  <c r="R31" i="91" s="1"/>
  <c r="N32" i="91" s="1"/>
  <c r="S31" i="91"/>
  <c r="O32" i="91"/>
  <c r="O32" i="90"/>
  <c r="Q32" i="90" s="1"/>
  <c r="R32" i="90" s="1"/>
  <c r="N33" i="90" s="1"/>
  <c r="O28" i="88"/>
  <c r="Q28" i="88" s="1"/>
  <c r="R28" i="88" s="1"/>
  <c r="N29" i="88" s="1"/>
  <c r="AC14" i="84"/>
  <c r="AD11" i="84"/>
  <c r="K62" i="97" l="1"/>
  <c r="M62" i="97" s="1"/>
  <c r="J63" i="97" s="1"/>
  <c r="L63" i="97" s="1"/>
  <c r="AR36" i="95"/>
  <c r="AQ38" i="95"/>
  <c r="AP56" i="93"/>
  <c r="AR56" i="93" s="1"/>
  <c r="AO57" i="93" s="1"/>
  <c r="Q72" i="93"/>
  <c r="S72" i="93" s="1"/>
  <c r="P73" i="93" s="1"/>
  <c r="L73" i="93"/>
  <c r="M73" i="93" s="1"/>
  <c r="K74" i="93" s="1"/>
  <c r="Q32" i="91"/>
  <c r="R32" i="91" s="1"/>
  <c r="N33" i="91" s="1"/>
  <c r="S32" i="91"/>
  <c r="O33" i="91"/>
  <c r="O33" i="90"/>
  <c r="Q33" i="90" s="1"/>
  <c r="R33" i="90" s="1"/>
  <c r="N34" i="90" s="1"/>
  <c r="O29" i="88"/>
  <c r="Q29" i="88" s="1"/>
  <c r="R29" i="88" s="1"/>
  <c r="N30" i="88" s="1"/>
  <c r="AD14" i="84"/>
  <c r="AE11" i="84"/>
  <c r="K63" i="97" l="1"/>
  <c r="M63" i="97" s="1"/>
  <c r="J64" i="97" s="1"/>
  <c r="L64" i="97" s="1"/>
  <c r="AS36" i="95"/>
  <c r="AR38" i="95"/>
  <c r="AP57" i="93"/>
  <c r="Q73" i="93"/>
  <c r="S73" i="93" s="1"/>
  <c r="P74" i="93" s="1"/>
  <c r="L74" i="93"/>
  <c r="M74" i="93" s="1"/>
  <c r="K75" i="93" s="1"/>
  <c r="Q33" i="91"/>
  <c r="R33" i="91" s="1"/>
  <c r="N34" i="91" s="1"/>
  <c r="S33" i="91"/>
  <c r="O34" i="91"/>
  <c r="O34" i="90"/>
  <c r="Q34" i="90" s="1"/>
  <c r="R34" i="90" s="1"/>
  <c r="N35" i="90" s="1"/>
  <c r="O30" i="88"/>
  <c r="Q30" i="88" s="1"/>
  <c r="R30" i="88" s="1"/>
  <c r="N31" i="88" s="1"/>
  <c r="AE14" i="84"/>
  <c r="AF11" i="84"/>
  <c r="K64" i="97" l="1"/>
  <c r="M64" i="97"/>
  <c r="J65" i="97" s="1"/>
  <c r="L65" i="97" s="1"/>
  <c r="AT36" i="95"/>
  <c r="AS38" i="95"/>
  <c r="AR57" i="93"/>
  <c r="AO58" i="93" s="1"/>
  <c r="Q74" i="93"/>
  <c r="S74" i="93" s="1"/>
  <c r="P75" i="93" s="1"/>
  <c r="L75" i="93"/>
  <c r="M75" i="93" s="1"/>
  <c r="K76" i="93" s="1"/>
  <c r="Q34" i="91"/>
  <c r="R34" i="91" s="1"/>
  <c r="N35" i="91" s="1"/>
  <c r="S34" i="91"/>
  <c r="O35" i="91"/>
  <c r="O35" i="90"/>
  <c r="Q35" i="90" s="1"/>
  <c r="R35" i="90" s="1"/>
  <c r="N36" i="90" s="1"/>
  <c r="O31" i="88"/>
  <c r="Q31" i="88" s="1"/>
  <c r="R31" i="88"/>
  <c r="N32" i="88" s="1"/>
  <c r="AF14" i="84"/>
  <c r="AG11" i="84"/>
  <c r="K65" i="97" l="1"/>
  <c r="M65" i="97" s="1"/>
  <c r="J66" i="97" s="1"/>
  <c r="L66" i="97" s="1"/>
  <c r="I40" i="95"/>
  <c r="I41" i="95" s="1"/>
  <c r="AT38" i="95"/>
  <c r="AP58" i="93"/>
  <c r="Q75" i="93"/>
  <c r="S75" i="93" s="1"/>
  <c r="P76" i="93" s="1"/>
  <c r="L76" i="93"/>
  <c r="M76" i="93" s="1"/>
  <c r="K77" i="93" s="1"/>
  <c r="Q35" i="91"/>
  <c r="R35" i="91" s="1"/>
  <c r="N36" i="91" s="1"/>
  <c r="S35" i="91"/>
  <c r="O36" i="91"/>
  <c r="O36" i="90"/>
  <c r="Q36" i="90" s="1"/>
  <c r="R36" i="90" s="1"/>
  <c r="N37" i="90" s="1"/>
  <c r="O32" i="88"/>
  <c r="Q32" i="88" s="1"/>
  <c r="R32" i="88" s="1"/>
  <c r="N33" i="88" s="1"/>
  <c r="AG14" i="84"/>
  <c r="AH11" i="84"/>
  <c r="K66" i="97" l="1"/>
  <c r="AR58" i="93"/>
  <c r="AO59" i="93" s="1"/>
  <c r="Q76" i="93"/>
  <c r="S76" i="93" s="1"/>
  <c r="P77" i="93" s="1"/>
  <c r="L77" i="93"/>
  <c r="M77" i="93" s="1"/>
  <c r="K78" i="93" s="1"/>
  <c r="Q36" i="91"/>
  <c r="R36" i="91" s="1"/>
  <c r="N37" i="91" s="1"/>
  <c r="S36" i="91"/>
  <c r="O37" i="91"/>
  <c r="O37" i="90"/>
  <c r="Q37" i="90" s="1"/>
  <c r="R37" i="90" s="1"/>
  <c r="N38" i="90" s="1"/>
  <c r="O33" i="88"/>
  <c r="Q33" i="88" s="1"/>
  <c r="R33" i="88" s="1"/>
  <c r="N34" i="88" s="1"/>
  <c r="AH14" i="84"/>
  <c r="AI11" i="84"/>
  <c r="M66" i="97" l="1"/>
  <c r="J67" i="97" s="1"/>
  <c r="L67" i="97" s="1"/>
  <c r="AP59" i="93"/>
  <c r="Q77" i="93"/>
  <c r="S77" i="93" s="1"/>
  <c r="P78" i="93" s="1"/>
  <c r="L78" i="93"/>
  <c r="M78" i="93" s="1"/>
  <c r="K79" i="93" s="1"/>
  <c r="Q37" i="91"/>
  <c r="R37" i="91" s="1"/>
  <c r="N38" i="91" s="1"/>
  <c r="S37" i="91"/>
  <c r="O38" i="91"/>
  <c r="O38" i="90"/>
  <c r="Q38" i="90" s="1"/>
  <c r="R38" i="90" s="1"/>
  <c r="N39" i="90" s="1"/>
  <c r="O34" i="88"/>
  <c r="Q34" i="88" s="1"/>
  <c r="R34" i="88" s="1"/>
  <c r="N35" i="88" s="1"/>
  <c r="AI14" i="84"/>
  <c r="AJ11" i="84"/>
  <c r="K67" i="97" l="1"/>
  <c r="AR59" i="93"/>
  <c r="AO60" i="93" s="1"/>
  <c r="Q78" i="93"/>
  <c r="S78" i="93" s="1"/>
  <c r="P79" i="93" s="1"/>
  <c r="L79" i="93"/>
  <c r="M79" i="93" s="1"/>
  <c r="K80" i="93" s="1"/>
  <c r="Q38" i="91"/>
  <c r="R38" i="91" s="1"/>
  <c r="N39" i="91" s="1"/>
  <c r="S38" i="91"/>
  <c r="O39" i="91"/>
  <c r="O39" i="90"/>
  <c r="Q39" i="90" s="1"/>
  <c r="R39" i="90" s="1"/>
  <c r="N40" i="90" s="1"/>
  <c r="O35" i="88"/>
  <c r="Q35" i="88" s="1"/>
  <c r="R35" i="88"/>
  <c r="N36" i="88" s="1"/>
  <c r="AJ14" i="84"/>
  <c r="AK11" i="84"/>
  <c r="M67" i="97" l="1"/>
  <c r="J68" i="97" s="1"/>
  <c r="L68" i="97" s="1"/>
  <c r="AP60" i="93"/>
  <c r="Q79" i="93"/>
  <c r="S79" i="93" s="1"/>
  <c r="P80" i="93" s="1"/>
  <c r="L80" i="93"/>
  <c r="M80" i="93" s="1"/>
  <c r="K81" i="93" s="1"/>
  <c r="Q39" i="91"/>
  <c r="R39" i="91" s="1"/>
  <c r="N40" i="91" s="1"/>
  <c r="S39" i="91"/>
  <c r="O40" i="91"/>
  <c r="O40" i="90"/>
  <c r="Q40" i="90" s="1"/>
  <c r="R40" i="90" s="1"/>
  <c r="N41" i="90" s="1"/>
  <c r="O36" i="88"/>
  <c r="Q36" i="88" s="1"/>
  <c r="R36" i="88" s="1"/>
  <c r="N37" i="88" s="1"/>
  <c r="AK14" i="84"/>
  <c r="AL11" i="84"/>
  <c r="AL14" i="84" s="1"/>
  <c r="K68" i="97" l="1"/>
  <c r="M68" i="97"/>
  <c r="J69" i="97" s="1"/>
  <c r="L69" i="97" s="1"/>
  <c r="AR60" i="93"/>
  <c r="AO61" i="93" s="1"/>
  <c r="Q80" i="93"/>
  <c r="S80" i="93" s="1"/>
  <c r="P81" i="93" s="1"/>
  <c r="L81" i="93"/>
  <c r="M81" i="93" s="1"/>
  <c r="K82" i="93" s="1"/>
  <c r="Q40" i="91"/>
  <c r="R40" i="91" s="1"/>
  <c r="N41" i="91" s="1"/>
  <c r="S40" i="91"/>
  <c r="O41" i="91"/>
  <c r="O41" i="90"/>
  <c r="Q41" i="90" s="1"/>
  <c r="R41" i="90" s="1"/>
  <c r="N42" i="90" s="1"/>
  <c r="O37" i="88"/>
  <c r="Q37" i="88" s="1"/>
  <c r="R37" i="88" s="1"/>
  <c r="N38" i="88" s="1"/>
  <c r="AM11" i="84"/>
  <c r="K69" i="97" l="1"/>
  <c r="M69" i="97"/>
  <c r="J70" i="97" s="1"/>
  <c r="L70" i="97" s="1"/>
  <c r="AP61" i="93"/>
  <c r="Q81" i="93"/>
  <c r="S81" i="93" s="1"/>
  <c r="P82" i="93" s="1"/>
  <c r="L82" i="93"/>
  <c r="M82" i="93" s="1"/>
  <c r="K83" i="93" s="1"/>
  <c r="Q41" i="91"/>
  <c r="R41" i="91" s="1"/>
  <c r="N42" i="91" s="1"/>
  <c r="S41" i="91"/>
  <c r="O42" i="91"/>
  <c r="O42" i="90"/>
  <c r="Q42" i="90" s="1"/>
  <c r="R42" i="90" s="1"/>
  <c r="N43" i="90" s="1"/>
  <c r="O38" i="88"/>
  <c r="Q38" i="88" s="1"/>
  <c r="R38" i="88" s="1"/>
  <c r="N39" i="88" s="1"/>
  <c r="AN11" i="84"/>
  <c r="AM14" i="84"/>
  <c r="K70" i="97" l="1"/>
  <c r="AR61" i="93"/>
  <c r="AO62" i="93" s="1"/>
  <c r="Q82" i="93"/>
  <c r="S82" i="93" s="1"/>
  <c r="P83" i="93" s="1"/>
  <c r="L83" i="93"/>
  <c r="M83" i="93" s="1"/>
  <c r="K84" i="93" s="1"/>
  <c r="Q42" i="91"/>
  <c r="R42" i="91" s="1"/>
  <c r="N43" i="91" s="1"/>
  <c r="S42" i="91"/>
  <c r="O43" i="91"/>
  <c r="O43" i="90"/>
  <c r="Q43" i="90" s="1"/>
  <c r="R43" i="90" s="1"/>
  <c r="N44" i="90" s="1"/>
  <c r="O39" i="88"/>
  <c r="Q39" i="88" s="1"/>
  <c r="R39" i="88" s="1"/>
  <c r="N40" i="88" s="1"/>
  <c r="AO11" i="84"/>
  <c r="AN14" i="84"/>
  <c r="M70" i="97" l="1"/>
  <c r="J71" i="97" s="1"/>
  <c r="L71" i="97" s="1"/>
  <c r="AP62" i="93"/>
  <c r="Q83" i="93"/>
  <c r="S83" i="93" s="1"/>
  <c r="P84" i="93" s="1"/>
  <c r="L84" i="93"/>
  <c r="M84" i="93" s="1"/>
  <c r="K85" i="93" s="1"/>
  <c r="Q43" i="91"/>
  <c r="R43" i="91" s="1"/>
  <c r="N44" i="91" s="1"/>
  <c r="S43" i="91"/>
  <c r="O44" i="91"/>
  <c r="O44" i="90"/>
  <c r="Q44" i="90" s="1"/>
  <c r="R44" i="90" s="1"/>
  <c r="N45" i="90" s="1"/>
  <c r="O40" i="88"/>
  <c r="Q40" i="88" s="1"/>
  <c r="R40" i="88" s="1"/>
  <c r="N41" i="88" s="1"/>
  <c r="AP11" i="84"/>
  <c r="AO14" i="84"/>
  <c r="K71" i="97" l="1"/>
  <c r="M71" i="97"/>
  <c r="J72" i="97" s="1"/>
  <c r="L72" i="97" s="1"/>
  <c r="AR62" i="93"/>
  <c r="AO63" i="93" s="1"/>
  <c r="Q84" i="93"/>
  <c r="S84" i="93" s="1"/>
  <c r="P85" i="93" s="1"/>
  <c r="L85" i="93"/>
  <c r="M85" i="93" s="1"/>
  <c r="K86" i="93" s="1"/>
  <c r="Q44" i="91"/>
  <c r="R44" i="91" s="1"/>
  <c r="N45" i="91" s="1"/>
  <c r="S44" i="91"/>
  <c r="O45" i="91"/>
  <c r="O45" i="90"/>
  <c r="Q45" i="90" s="1"/>
  <c r="R45" i="90" s="1"/>
  <c r="N46" i="90" s="1"/>
  <c r="O41" i="88"/>
  <c r="Q41" i="88" s="1"/>
  <c r="R41" i="88" s="1"/>
  <c r="N42" i="88" s="1"/>
  <c r="AQ11" i="84"/>
  <c r="AP14" i="84"/>
  <c r="K72" i="97" l="1"/>
  <c r="M72" i="97" s="1"/>
  <c r="J73" i="97" s="1"/>
  <c r="L73" i="97" s="1"/>
  <c r="AP63" i="93"/>
  <c r="AR63" i="93" s="1"/>
  <c r="AO64" i="93" s="1"/>
  <c r="Q85" i="93"/>
  <c r="S85" i="93" s="1"/>
  <c r="P86" i="93" s="1"/>
  <c r="L86" i="93"/>
  <c r="M86" i="93" s="1"/>
  <c r="K87" i="93" s="1"/>
  <c r="Q45" i="91"/>
  <c r="R45" i="91" s="1"/>
  <c r="N46" i="91" s="1"/>
  <c r="S45" i="91"/>
  <c r="O46" i="91"/>
  <c r="O46" i="90"/>
  <c r="Q46" i="90" s="1"/>
  <c r="R46" i="90" s="1"/>
  <c r="N47" i="90" s="1"/>
  <c r="O42" i="88"/>
  <c r="Q42" i="88" s="1"/>
  <c r="R42" i="88" s="1"/>
  <c r="N43" i="88" s="1"/>
  <c r="AR11" i="84"/>
  <c r="AQ14" i="84"/>
  <c r="K73" i="97" l="1"/>
  <c r="M73" i="97" s="1"/>
  <c r="J74" i="97" s="1"/>
  <c r="L74" i="97" s="1"/>
  <c r="AP64" i="93"/>
  <c r="AR64" i="93" s="1"/>
  <c r="AO65" i="93" s="1"/>
  <c r="Q86" i="93"/>
  <c r="S86" i="93" s="1"/>
  <c r="P87" i="93" s="1"/>
  <c r="L87" i="93"/>
  <c r="Q46" i="91"/>
  <c r="R46" i="91" s="1"/>
  <c r="N47" i="91" s="1"/>
  <c r="S46" i="91"/>
  <c r="O47" i="91"/>
  <c r="O47" i="90"/>
  <c r="Q47" i="90" s="1"/>
  <c r="R47" i="90"/>
  <c r="N48" i="90" s="1"/>
  <c r="O43" i="88"/>
  <c r="Q43" i="88" s="1"/>
  <c r="R43" i="88" s="1"/>
  <c r="N44" i="88" s="1"/>
  <c r="AS11" i="84"/>
  <c r="AR14" i="84"/>
  <c r="K74" i="97" l="1"/>
  <c r="M74" i="97" s="1"/>
  <c r="J75" i="97" s="1"/>
  <c r="L75" i="97" s="1"/>
  <c r="AP65" i="93"/>
  <c r="Q87" i="93"/>
  <c r="M87" i="93"/>
  <c r="M89" i="93" s="1"/>
  <c r="L88" i="93"/>
  <c r="Q47" i="91"/>
  <c r="R47" i="91" s="1"/>
  <c r="N48" i="91" s="1"/>
  <c r="S47" i="91"/>
  <c r="O48" i="91"/>
  <c r="O48" i="90"/>
  <c r="Q48" i="90" s="1"/>
  <c r="R48" i="90" s="1"/>
  <c r="N49" i="90" s="1"/>
  <c r="O44" i="88"/>
  <c r="Q44" i="88" s="1"/>
  <c r="R44" i="88" s="1"/>
  <c r="N45" i="88" s="1"/>
  <c r="AT11" i="84"/>
  <c r="AS14" i="84"/>
  <c r="K75" i="97" l="1"/>
  <c r="M75" i="97"/>
  <c r="J76" i="97" s="1"/>
  <c r="L76" i="97" s="1"/>
  <c r="AR65" i="93"/>
  <c r="AO66" i="93" s="1"/>
  <c r="S87" i="93"/>
  <c r="S89" i="93" s="1"/>
  <c r="Q88" i="93"/>
  <c r="Q48" i="91"/>
  <c r="R48" i="91" s="1"/>
  <c r="N49" i="91" s="1"/>
  <c r="S48" i="91"/>
  <c r="O49" i="91"/>
  <c r="O49" i="90"/>
  <c r="Q49" i="90" s="1"/>
  <c r="R49" i="90" s="1"/>
  <c r="N50" i="90" s="1"/>
  <c r="O45" i="88"/>
  <c r="Q45" i="88" s="1"/>
  <c r="R45" i="88"/>
  <c r="N46" i="88" s="1"/>
  <c r="AU11" i="84"/>
  <c r="AT14" i="84"/>
  <c r="K76" i="97" l="1"/>
  <c r="M76" i="97"/>
  <c r="J77" i="97" s="1"/>
  <c r="L77" i="97" s="1"/>
  <c r="AP66" i="93"/>
  <c r="Q49" i="91"/>
  <c r="R49" i="91" s="1"/>
  <c r="N50" i="91" s="1"/>
  <c r="S49" i="91"/>
  <c r="O50" i="91"/>
  <c r="O50" i="90"/>
  <c r="Q50" i="90" s="1"/>
  <c r="R50" i="90" s="1"/>
  <c r="N51" i="90" s="1"/>
  <c r="O46" i="88"/>
  <c r="Q46" i="88" s="1"/>
  <c r="R46" i="88" s="1"/>
  <c r="N47" i="88" s="1"/>
  <c r="AV11" i="84"/>
  <c r="AU14" i="84"/>
  <c r="K77" i="97" l="1"/>
  <c r="M77" i="97"/>
  <c r="J78" i="97" s="1"/>
  <c r="L78" i="97" s="1"/>
  <c r="AR66" i="93"/>
  <c r="AO67" i="93" s="1"/>
  <c r="Q50" i="91"/>
  <c r="R50" i="91" s="1"/>
  <c r="N51" i="91" s="1"/>
  <c r="S50" i="91"/>
  <c r="O51" i="91"/>
  <c r="O51" i="90"/>
  <c r="Q51" i="90" s="1"/>
  <c r="R51" i="90" s="1"/>
  <c r="N52" i="90" s="1"/>
  <c r="O47" i="88"/>
  <c r="Q47" i="88" s="1"/>
  <c r="R47" i="88" s="1"/>
  <c r="N48" i="88" s="1"/>
  <c r="AW11" i="84"/>
  <c r="AV14" i="84"/>
  <c r="K78" i="97" l="1"/>
  <c r="M78" i="97" s="1"/>
  <c r="J79" i="97" s="1"/>
  <c r="L79" i="97" s="1"/>
  <c r="AP67" i="93"/>
  <c r="Q51" i="91"/>
  <c r="R51" i="91" s="1"/>
  <c r="N52" i="91" s="1"/>
  <c r="S51" i="91"/>
  <c r="O52" i="91"/>
  <c r="O52" i="90"/>
  <c r="Q52" i="90" s="1"/>
  <c r="R52" i="90" s="1"/>
  <c r="N53" i="90" s="1"/>
  <c r="O48" i="88"/>
  <c r="Q48" i="88" s="1"/>
  <c r="R48" i="88" s="1"/>
  <c r="N49" i="88" s="1"/>
  <c r="AX11" i="84"/>
  <c r="AW14" i="84"/>
  <c r="K79" i="97" l="1"/>
  <c r="M79" i="97" s="1"/>
  <c r="J80" i="97" s="1"/>
  <c r="L80" i="97" s="1"/>
  <c r="AR67" i="93"/>
  <c r="AO68" i="93" s="1"/>
  <c r="Q52" i="91"/>
  <c r="R52" i="91" s="1"/>
  <c r="N53" i="91" s="1"/>
  <c r="S52" i="91"/>
  <c r="O53" i="91"/>
  <c r="O53" i="90"/>
  <c r="Q53" i="90" s="1"/>
  <c r="R53" i="90" s="1"/>
  <c r="N54" i="90" s="1"/>
  <c r="O49" i="88"/>
  <c r="Q49" i="88" s="1"/>
  <c r="R49" i="88"/>
  <c r="N50" i="88" s="1"/>
  <c r="AY11" i="84"/>
  <c r="AX14" i="84"/>
  <c r="K80" i="97" l="1"/>
  <c r="M80" i="97" s="1"/>
  <c r="J81" i="97" s="1"/>
  <c r="L81" i="97" s="1"/>
  <c r="AP68" i="93"/>
  <c r="Q53" i="91"/>
  <c r="R53" i="91" s="1"/>
  <c r="N54" i="91" s="1"/>
  <c r="S53" i="91"/>
  <c r="O54" i="91"/>
  <c r="O54" i="90"/>
  <c r="Q54" i="90" s="1"/>
  <c r="R54" i="90" s="1"/>
  <c r="N55" i="90" s="1"/>
  <c r="O50" i="88"/>
  <c r="Q50" i="88" s="1"/>
  <c r="R50" i="88" s="1"/>
  <c r="N51" i="88" s="1"/>
  <c r="AZ11" i="84"/>
  <c r="AY14" i="84"/>
  <c r="K81" i="97" l="1"/>
  <c r="AR68" i="93"/>
  <c r="AO69" i="93" s="1"/>
  <c r="Q54" i="91"/>
  <c r="R54" i="91" s="1"/>
  <c r="N55" i="91" s="1"/>
  <c r="S54" i="91"/>
  <c r="O55" i="91"/>
  <c r="O55" i="90"/>
  <c r="Q55" i="90" s="1"/>
  <c r="R55" i="90"/>
  <c r="N56" i="90" s="1"/>
  <c r="O51" i="88"/>
  <c r="Q51" i="88" s="1"/>
  <c r="R51" i="88"/>
  <c r="N52" i="88" s="1"/>
  <c r="BA11" i="84"/>
  <c r="AZ14" i="84"/>
  <c r="M81" i="97" l="1"/>
  <c r="J82" i="97" s="1"/>
  <c r="L82" i="97" s="1"/>
  <c r="AP69" i="93"/>
  <c r="Q55" i="91"/>
  <c r="R55" i="91" s="1"/>
  <c r="N56" i="91" s="1"/>
  <c r="S55" i="91"/>
  <c r="O56" i="91"/>
  <c r="O56" i="90"/>
  <c r="Q56" i="90" s="1"/>
  <c r="R56" i="90" s="1"/>
  <c r="N57" i="90" s="1"/>
  <c r="O52" i="88"/>
  <c r="Q52" i="88" s="1"/>
  <c r="R52" i="88" s="1"/>
  <c r="N53" i="88" s="1"/>
  <c r="BB11" i="84"/>
  <c r="BA14" i="84"/>
  <c r="K82" i="97" l="1"/>
  <c r="M82" i="97"/>
  <c r="J83" i="97" s="1"/>
  <c r="L83" i="97" s="1"/>
  <c r="AR69" i="93"/>
  <c r="Q56" i="91"/>
  <c r="R56" i="91" s="1"/>
  <c r="N57" i="91" s="1"/>
  <c r="S56" i="91"/>
  <c r="O57" i="91"/>
  <c r="O57" i="90"/>
  <c r="Q57" i="90" s="1"/>
  <c r="R57" i="90" s="1"/>
  <c r="N58" i="90" s="1"/>
  <c r="O53" i="88"/>
  <c r="Q53" i="88" s="1"/>
  <c r="R53" i="88" s="1"/>
  <c r="N54" i="88" s="1"/>
  <c r="BC11" i="84"/>
  <c r="BB14" i="84"/>
  <c r="K83" i="97" l="1"/>
  <c r="M83" i="97"/>
  <c r="J84" i="97" s="1"/>
  <c r="L84" i="97" s="1"/>
  <c r="AO70" i="93"/>
  <c r="Q57" i="91"/>
  <c r="R57" i="91" s="1"/>
  <c r="N58" i="91" s="1"/>
  <c r="S57" i="91"/>
  <c r="O58" i="91"/>
  <c r="O58" i="90"/>
  <c r="Q58" i="90" s="1"/>
  <c r="R58" i="90" s="1"/>
  <c r="N59" i="90" s="1"/>
  <c r="O54" i="88"/>
  <c r="Q54" i="88" s="1"/>
  <c r="R54" i="88" s="1"/>
  <c r="N55" i="88" s="1"/>
  <c r="BD11" i="84"/>
  <c r="BD14" i="84" s="1"/>
  <c r="BC14" i="84"/>
  <c r="K84" i="97" l="1"/>
  <c r="M84" i="97"/>
  <c r="J85" i="97" s="1"/>
  <c r="L85" i="97" s="1"/>
  <c r="AP70" i="93"/>
  <c r="I17" i="84"/>
  <c r="Q58" i="91"/>
  <c r="R58" i="91" s="1"/>
  <c r="N59" i="91" s="1"/>
  <c r="S58" i="91"/>
  <c r="O59" i="91"/>
  <c r="O59" i="90"/>
  <c r="Q59" i="90" s="1"/>
  <c r="R59" i="90" s="1"/>
  <c r="N60" i="90" s="1"/>
  <c r="O55" i="88"/>
  <c r="Q55" i="88" s="1"/>
  <c r="R55" i="88" s="1"/>
  <c r="N56" i="88" s="1"/>
  <c r="I15" i="84"/>
  <c r="K85" i="97" l="1"/>
  <c r="M85" i="97" s="1"/>
  <c r="J86" i="97" s="1"/>
  <c r="L86" i="97" s="1"/>
  <c r="AR70" i="93"/>
  <c r="Q59" i="91"/>
  <c r="R59" i="91" s="1"/>
  <c r="N60" i="91" s="1"/>
  <c r="S59" i="91"/>
  <c r="O60" i="91"/>
  <c r="O60" i="90"/>
  <c r="Q60" i="90" s="1"/>
  <c r="R60" i="90" s="1"/>
  <c r="N61" i="90" s="1"/>
  <c r="O56" i="88"/>
  <c r="Q56" i="88" s="1"/>
  <c r="R56" i="88"/>
  <c r="N57" i="88" s="1"/>
  <c r="K86" i="97" l="1"/>
  <c r="M86" i="97"/>
  <c r="J87" i="97" s="1"/>
  <c r="L87" i="97" s="1"/>
  <c r="AO71" i="93"/>
  <c r="Q60" i="91"/>
  <c r="R60" i="91" s="1"/>
  <c r="N61" i="91" s="1"/>
  <c r="S60" i="91"/>
  <c r="O61" i="91"/>
  <c r="O61" i="90"/>
  <c r="Q61" i="90" s="1"/>
  <c r="R61" i="90"/>
  <c r="N62" i="90" s="1"/>
  <c r="O57" i="88"/>
  <c r="Q57" i="88" s="1"/>
  <c r="R57" i="88"/>
  <c r="N58" i="88" s="1"/>
  <c r="K87" i="97" l="1"/>
  <c r="M87" i="97"/>
  <c r="J88" i="97" s="1"/>
  <c r="L88" i="97" s="1"/>
  <c r="AP71" i="93"/>
  <c r="AR71" i="93" s="1"/>
  <c r="Q61" i="91"/>
  <c r="R61" i="91" s="1"/>
  <c r="N62" i="91" s="1"/>
  <c r="S61" i="91"/>
  <c r="O62" i="91"/>
  <c r="O62" i="90"/>
  <c r="Q62" i="90" s="1"/>
  <c r="R62" i="90" s="1"/>
  <c r="N63" i="90" s="1"/>
  <c r="O58" i="88"/>
  <c r="Q58" i="88" s="1"/>
  <c r="R58" i="88" s="1"/>
  <c r="N59" i="88" s="1"/>
  <c r="K88" i="97" l="1"/>
  <c r="AO72" i="93"/>
  <c r="Q62" i="91"/>
  <c r="R62" i="91" s="1"/>
  <c r="N63" i="91" s="1"/>
  <c r="S62" i="91"/>
  <c r="O63" i="91"/>
  <c r="O63" i="90"/>
  <c r="Q63" i="90" s="1"/>
  <c r="R63" i="90" s="1"/>
  <c r="N64" i="90" s="1"/>
  <c r="O59" i="88"/>
  <c r="Q59" i="88" s="1"/>
  <c r="R59" i="88" s="1"/>
  <c r="N60" i="88" s="1"/>
  <c r="M88" i="97" l="1"/>
  <c r="J89" i="97" s="1"/>
  <c r="L89" i="97" s="1"/>
  <c r="AP72" i="93"/>
  <c r="Q63" i="91"/>
  <c r="R63" i="91" s="1"/>
  <c r="N64" i="91" s="1"/>
  <c r="O64" i="91" s="1"/>
  <c r="S63" i="91"/>
  <c r="O64" i="90"/>
  <c r="Q64" i="90" s="1"/>
  <c r="R64" i="90" s="1"/>
  <c r="N65" i="90" s="1"/>
  <c r="O60" i="88"/>
  <c r="Q60" i="88" s="1"/>
  <c r="R60" i="88" s="1"/>
  <c r="N61" i="88" s="1"/>
  <c r="K89" i="97" l="1"/>
  <c r="AR72" i="93"/>
  <c r="AO73" i="93" s="1"/>
  <c r="Q64" i="91"/>
  <c r="R64" i="91" s="1"/>
  <c r="N65" i="91" s="1"/>
  <c r="S64" i="91"/>
  <c r="O65" i="91"/>
  <c r="O65" i="90"/>
  <c r="Q65" i="90" s="1"/>
  <c r="R65" i="90" s="1"/>
  <c r="N66" i="90" s="1"/>
  <c r="O61" i="88"/>
  <c r="Q61" i="88" s="1"/>
  <c r="R61" i="88" s="1"/>
  <c r="N62" i="88" s="1"/>
  <c r="M89" i="97" l="1"/>
  <c r="J90" i="97" s="1"/>
  <c r="L90" i="97" s="1"/>
  <c r="AP73" i="93"/>
  <c r="Q65" i="91"/>
  <c r="R65" i="91" s="1"/>
  <c r="N66" i="91" s="1"/>
  <c r="S65" i="91"/>
  <c r="O66" i="91"/>
  <c r="O66" i="90"/>
  <c r="Q66" i="90" s="1"/>
  <c r="R66" i="90" s="1"/>
  <c r="N67" i="90" s="1"/>
  <c r="O62" i="88"/>
  <c r="Q62" i="88" s="1"/>
  <c r="R62" i="88"/>
  <c r="N63" i="88" s="1"/>
  <c r="K90" i="97" l="1"/>
  <c r="M90" i="97" s="1"/>
  <c r="J91" i="97" s="1"/>
  <c r="L91" i="97" s="1"/>
  <c r="AR73" i="93"/>
  <c r="AO74" i="93" s="1"/>
  <c r="Q66" i="91"/>
  <c r="R66" i="91" s="1"/>
  <c r="N67" i="91" s="1"/>
  <c r="S66" i="91"/>
  <c r="O67" i="91"/>
  <c r="O67" i="90"/>
  <c r="Q67" i="90" s="1"/>
  <c r="R67" i="90" s="1"/>
  <c r="N68" i="90" s="1"/>
  <c r="O63" i="88"/>
  <c r="Q63" i="88" s="1"/>
  <c r="R63" i="88" s="1"/>
  <c r="N64" i="88" s="1"/>
  <c r="K91" i="97" l="1"/>
  <c r="M91" i="97"/>
  <c r="J92" i="97" s="1"/>
  <c r="L92" i="97" s="1"/>
  <c r="AP74" i="93"/>
  <c r="AR74" i="93" s="1"/>
  <c r="AO75" i="93" s="1"/>
  <c r="Q67" i="91"/>
  <c r="R67" i="91" s="1"/>
  <c r="N68" i="91" s="1"/>
  <c r="S67" i="91"/>
  <c r="O68" i="91"/>
  <c r="O68" i="90"/>
  <c r="Q68" i="90" s="1"/>
  <c r="R68" i="90"/>
  <c r="N69" i="90" s="1"/>
  <c r="O64" i="88"/>
  <c r="Q64" i="88" s="1"/>
  <c r="R64" i="88" s="1"/>
  <c r="N65" i="88" s="1"/>
  <c r="K92" i="97" l="1"/>
  <c r="M92" i="97"/>
  <c r="J93" i="97" s="1"/>
  <c r="L93" i="97" s="1"/>
  <c r="AP75" i="93"/>
  <c r="Q68" i="91"/>
  <c r="R68" i="91" s="1"/>
  <c r="N69" i="91" s="1"/>
  <c r="S68" i="91"/>
  <c r="O69" i="91"/>
  <c r="O69" i="90"/>
  <c r="Q69" i="90" s="1"/>
  <c r="R69" i="90" s="1"/>
  <c r="N70" i="90" s="1"/>
  <c r="O65" i="88"/>
  <c r="Q65" i="88" s="1"/>
  <c r="R65" i="88" s="1"/>
  <c r="N66" i="88" s="1"/>
  <c r="K93" i="97" l="1"/>
  <c r="M93" i="97" s="1"/>
  <c r="J94" i="97" s="1"/>
  <c r="L94" i="97" s="1"/>
  <c r="AR75" i="93"/>
  <c r="AO76" i="93" s="1"/>
  <c r="Q69" i="91"/>
  <c r="R69" i="91" s="1"/>
  <c r="N70" i="91" s="1"/>
  <c r="S69" i="91"/>
  <c r="O70" i="91"/>
  <c r="O70" i="90"/>
  <c r="Q70" i="90" s="1"/>
  <c r="R70" i="90" s="1"/>
  <c r="N71" i="90" s="1"/>
  <c r="O66" i="88"/>
  <c r="Q66" i="88" s="1"/>
  <c r="R66" i="88" s="1"/>
  <c r="N67" i="88" s="1"/>
  <c r="K94" i="97" l="1"/>
  <c r="M94" i="97"/>
  <c r="J95" i="97" s="1"/>
  <c r="L95" i="97" s="1"/>
  <c r="AP76" i="93"/>
  <c r="AR76" i="93" s="1"/>
  <c r="AO77" i="93" s="1"/>
  <c r="Q70" i="91"/>
  <c r="R70" i="91" s="1"/>
  <c r="N71" i="91" s="1"/>
  <c r="S70" i="91"/>
  <c r="O71" i="91"/>
  <c r="O71" i="90"/>
  <c r="Q71" i="90" s="1"/>
  <c r="R71" i="90" s="1"/>
  <c r="N72" i="90" s="1"/>
  <c r="O67" i="88"/>
  <c r="Q67" i="88" s="1"/>
  <c r="R67" i="88" s="1"/>
  <c r="N68" i="88" s="1"/>
  <c r="K95" i="97" l="1"/>
  <c r="M95" i="97"/>
  <c r="J96" i="97" s="1"/>
  <c r="L96" i="97" s="1"/>
  <c r="AP77" i="93"/>
  <c r="Q71" i="91"/>
  <c r="R71" i="91" s="1"/>
  <c r="N72" i="91" s="1"/>
  <c r="S71" i="91"/>
  <c r="O72" i="91"/>
  <c r="O72" i="90"/>
  <c r="Q72" i="90" s="1"/>
  <c r="R72" i="90" s="1"/>
  <c r="N73" i="90" s="1"/>
  <c r="O68" i="88"/>
  <c r="Q68" i="88" s="1"/>
  <c r="R68" i="88" s="1"/>
  <c r="N69" i="88" s="1"/>
  <c r="K96" i="97" l="1"/>
  <c r="AR77" i="93"/>
  <c r="AO78" i="93" s="1"/>
  <c r="Q72" i="91"/>
  <c r="R72" i="91" s="1"/>
  <c r="N73" i="91" s="1"/>
  <c r="S72" i="91"/>
  <c r="O73" i="91"/>
  <c r="O73" i="90"/>
  <c r="Q73" i="90" s="1"/>
  <c r="R73" i="90" s="1"/>
  <c r="N74" i="90" s="1"/>
  <c r="O69" i="88"/>
  <c r="Q69" i="88" s="1"/>
  <c r="R69" i="88" s="1"/>
  <c r="N70" i="88" s="1"/>
  <c r="M96" i="97" l="1"/>
  <c r="J97" i="97" s="1"/>
  <c r="L97" i="97" s="1"/>
  <c r="AP78" i="93"/>
  <c r="Q73" i="91"/>
  <c r="R73" i="91" s="1"/>
  <c r="N74" i="91" s="1"/>
  <c r="S73" i="91"/>
  <c r="O74" i="91"/>
  <c r="O74" i="90"/>
  <c r="Q74" i="90" s="1"/>
  <c r="R74" i="90" s="1"/>
  <c r="N75" i="90" s="1"/>
  <c r="O70" i="88"/>
  <c r="Q70" i="88" s="1"/>
  <c r="R70" i="88" s="1"/>
  <c r="N71" i="88" s="1"/>
  <c r="K97" i="97" l="1"/>
  <c r="M97" i="97"/>
  <c r="J98" i="97" s="1"/>
  <c r="L98" i="97" s="1"/>
  <c r="AR78" i="93"/>
  <c r="AO79" i="93" s="1"/>
  <c r="Q74" i="91"/>
  <c r="R74" i="91" s="1"/>
  <c r="N75" i="91" s="1"/>
  <c r="S74" i="91"/>
  <c r="O75" i="91"/>
  <c r="O75" i="90"/>
  <c r="Q75" i="90" s="1"/>
  <c r="R75" i="90" s="1"/>
  <c r="N76" i="90" s="1"/>
  <c r="O71" i="88"/>
  <c r="Q71" i="88" s="1"/>
  <c r="R71" i="88" s="1"/>
  <c r="N72" i="88" s="1"/>
  <c r="K98" i="97" l="1"/>
  <c r="M98" i="97"/>
  <c r="J99" i="97" s="1"/>
  <c r="L99" i="97" s="1"/>
  <c r="AP79" i="93"/>
  <c r="Q75" i="91"/>
  <c r="R75" i="91" s="1"/>
  <c r="N76" i="91" s="1"/>
  <c r="S75" i="91"/>
  <c r="O76" i="91"/>
  <c r="O76" i="90"/>
  <c r="Q76" i="90" s="1"/>
  <c r="R76" i="90"/>
  <c r="N77" i="90" s="1"/>
  <c r="O72" i="88"/>
  <c r="Q72" i="88" s="1"/>
  <c r="R72" i="88" s="1"/>
  <c r="N73" i="88" s="1"/>
  <c r="K99" i="97" l="1"/>
  <c r="M99" i="97"/>
  <c r="J100" i="97" s="1"/>
  <c r="L100" i="97" s="1"/>
  <c r="AR79" i="93"/>
  <c r="AO80" i="93" s="1"/>
  <c r="Q76" i="91"/>
  <c r="R76" i="91" s="1"/>
  <c r="N77" i="91" s="1"/>
  <c r="S76" i="91"/>
  <c r="O77" i="91"/>
  <c r="O77" i="90"/>
  <c r="Q77" i="90" s="1"/>
  <c r="R77" i="90" s="1"/>
  <c r="N78" i="90" s="1"/>
  <c r="O73" i="88"/>
  <c r="Q73" i="88" s="1"/>
  <c r="R73" i="88"/>
  <c r="N74" i="88" s="1"/>
  <c r="K100" i="97" l="1"/>
  <c r="M100" i="97" s="1"/>
  <c r="J101" i="97" s="1"/>
  <c r="L101" i="97" s="1"/>
  <c r="AP80" i="93"/>
  <c r="Q77" i="91"/>
  <c r="R77" i="91" s="1"/>
  <c r="N78" i="91" s="1"/>
  <c r="S77" i="91"/>
  <c r="O78" i="91"/>
  <c r="O78" i="90"/>
  <c r="Q78" i="90" s="1"/>
  <c r="R78" i="90" s="1"/>
  <c r="N79" i="90" s="1"/>
  <c r="O74" i="88"/>
  <c r="Q74" i="88" s="1"/>
  <c r="R74" i="88" s="1"/>
  <c r="N75" i="88" s="1"/>
  <c r="K101" i="97" l="1"/>
  <c r="M101" i="97"/>
  <c r="J102" i="97" s="1"/>
  <c r="L102" i="97" s="1"/>
  <c r="AR80" i="93"/>
  <c r="AO81" i="93" s="1"/>
  <c r="Q78" i="91"/>
  <c r="R78" i="91" s="1"/>
  <c r="N79" i="91" s="1"/>
  <c r="S78" i="91"/>
  <c r="O79" i="91"/>
  <c r="O79" i="90"/>
  <c r="Q79" i="90" s="1"/>
  <c r="R79" i="90" s="1"/>
  <c r="N80" i="90" s="1"/>
  <c r="O75" i="88"/>
  <c r="Q75" i="88" s="1"/>
  <c r="R75" i="88"/>
  <c r="N76" i="88" s="1"/>
  <c r="K102" i="97" l="1"/>
  <c r="M102" i="97"/>
  <c r="J103" i="97" s="1"/>
  <c r="L103" i="97" s="1"/>
  <c r="AP81" i="93"/>
  <c r="Q79" i="91"/>
  <c r="R79" i="91" s="1"/>
  <c r="N80" i="91" s="1"/>
  <c r="S79" i="91"/>
  <c r="O80" i="91"/>
  <c r="O80" i="90"/>
  <c r="Q80" i="90" s="1"/>
  <c r="R80" i="90" s="1"/>
  <c r="N81" i="90" s="1"/>
  <c r="O76" i="88"/>
  <c r="Q76" i="88" s="1"/>
  <c r="R76" i="88" s="1"/>
  <c r="N77" i="88" s="1"/>
  <c r="K103" i="97" l="1"/>
  <c r="M103" i="97"/>
  <c r="J104" i="97" s="1"/>
  <c r="L104" i="97" s="1"/>
  <c r="AR81" i="93"/>
  <c r="AO82" i="93" s="1"/>
  <c r="Q80" i="91"/>
  <c r="R80" i="91" s="1"/>
  <c r="N81" i="91" s="1"/>
  <c r="S80" i="91"/>
  <c r="O81" i="91"/>
  <c r="O81" i="90"/>
  <c r="Q81" i="90" s="1"/>
  <c r="R81" i="90" s="1"/>
  <c r="N82" i="90" s="1"/>
  <c r="O77" i="88"/>
  <c r="Q77" i="88" s="1"/>
  <c r="R77" i="88" s="1"/>
  <c r="N78" i="88" s="1"/>
  <c r="K104" i="97" l="1"/>
  <c r="M104" i="97"/>
  <c r="J105" i="97" s="1"/>
  <c r="L105" i="97" s="1"/>
  <c r="AP82" i="93"/>
  <c r="Q81" i="91"/>
  <c r="R81" i="91" s="1"/>
  <c r="N82" i="91" s="1"/>
  <c r="S81" i="91"/>
  <c r="O82" i="91"/>
  <c r="O82" i="90"/>
  <c r="Q82" i="90" s="1"/>
  <c r="R82" i="90" s="1"/>
  <c r="N83" i="90" s="1"/>
  <c r="O78" i="88"/>
  <c r="Q78" i="88" s="1"/>
  <c r="R78" i="88" s="1"/>
  <c r="N79" i="88" s="1"/>
  <c r="K105" i="97" l="1"/>
  <c r="M105" i="97"/>
  <c r="J106" i="97" s="1"/>
  <c r="L106" i="97" s="1"/>
  <c r="AR82" i="93"/>
  <c r="AO83" i="93" s="1"/>
  <c r="Q82" i="91"/>
  <c r="R82" i="91" s="1"/>
  <c r="N83" i="91" s="1"/>
  <c r="S82" i="91"/>
  <c r="O83" i="91"/>
  <c r="O83" i="90"/>
  <c r="Q83" i="90" s="1"/>
  <c r="R83" i="90" s="1"/>
  <c r="N84" i="90" s="1"/>
  <c r="O79" i="88"/>
  <c r="Q79" i="88" s="1"/>
  <c r="R79" i="88" s="1"/>
  <c r="N80" i="88" s="1"/>
  <c r="K106" i="97" l="1"/>
  <c r="M106" i="97" s="1"/>
  <c r="J107" i="97" s="1"/>
  <c r="L107" i="97" s="1"/>
  <c r="AP83" i="93"/>
  <c r="Q83" i="91"/>
  <c r="R83" i="91" s="1"/>
  <c r="N84" i="91" s="1"/>
  <c r="S83" i="91"/>
  <c r="O84" i="91"/>
  <c r="O84" i="90"/>
  <c r="Q84" i="90" s="1"/>
  <c r="R84" i="90"/>
  <c r="N85" i="90" s="1"/>
  <c r="O80" i="88"/>
  <c r="Q80" i="88" s="1"/>
  <c r="R80" i="88" s="1"/>
  <c r="N81" i="88" s="1"/>
  <c r="K107" i="97" l="1"/>
  <c r="M107" i="97"/>
  <c r="J108" i="97" s="1"/>
  <c r="L108" i="97" s="1"/>
  <c r="AR83" i="93"/>
  <c r="AO84" i="93" s="1"/>
  <c r="Q84" i="91"/>
  <c r="R84" i="91" s="1"/>
  <c r="N85" i="91" s="1"/>
  <c r="S84" i="91"/>
  <c r="O85" i="91"/>
  <c r="O85" i="90"/>
  <c r="Q85" i="90" s="1"/>
  <c r="R85" i="90" s="1"/>
  <c r="N86" i="90" s="1"/>
  <c r="O81" i="88"/>
  <c r="Q81" i="88" s="1"/>
  <c r="R81" i="88" s="1"/>
  <c r="N82" i="88" s="1"/>
  <c r="K108" i="97" l="1"/>
  <c r="M108" i="97"/>
  <c r="J109" i="97" s="1"/>
  <c r="L109" i="97" s="1"/>
  <c r="AP84" i="93"/>
  <c r="Q85" i="91"/>
  <c r="R85" i="91" s="1"/>
  <c r="N86" i="91" s="1"/>
  <c r="S85" i="91"/>
  <c r="O86" i="91"/>
  <c r="O86" i="90"/>
  <c r="Q86" i="90" s="1"/>
  <c r="R86" i="90" s="1"/>
  <c r="N87" i="90" s="1"/>
  <c r="O82" i="88"/>
  <c r="Q82" i="88" s="1"/>
  <c r="R82" i="88" s="1"/>
  <c r="N83" i="88" s="1"/>
  <c r="K109" i="97" l="1"/>
  <c r="M109" i="97" s="1"/>
  <c r="J110" i="97" s="1"/>
  <c r="L110" i="97" s="1"/>
  <c r="AR84" i="93"/>
  <c r="AO85" i="93" s="1"/>
  <c r="Q86" i="91"/>
  <c r="R86" i="91" s="1"/>
  <c r="N87" i="91" s="1"/>
  <c r="S86" i="91"/>
  <c r="O87" i="91"/>
  <c r="O87" i="90"/>
  <c r="Q87" i="90" s="1"/>
  <c r="R87" i="90" s="1"/>
  <c r="N88" i="90" s="1"/>
  <c r="O83" i="88"/>
  <c r="Q83" i="88" s="1"/>
  <c r="R83" i="88" s="1"/>
  <c r="N84" i="88" s="1"/>
  <c r="K110" i="97" l="1"/>
  <c r="M110" i="97"/>
  <c r="J111" i="97" s="1"/>
  <c r="L111" i="97" s="1"/>
  <c r="AP85" i="93"/>
  <c r="AR85" i="93" s="1"/>
  <c r="AO86" i="93" s="1"/>
  <c r="Q87" i="91"/>
  <c r="R87" i="91" s="1"/>
  <c r="N88" i="91" s="1"/>
  <c r="S87" i="91"/>
  <c r="O88" i="91"/>
  <c r="O88" i="90"/>
  <c r="Q88" i="90" s="1"/>
  <c r="R88" i="90" s="1"/>
  <c r="N89" i="90" s="1"/>
  <c r="O84" i="88"/>
  <c r="Q84" i="88" s="1"/>
  <c r="R84" i="88"/>
  <c r="N85" i="88" s="1"/>
  <c r="K111" i="97" l="1"/>
  <c r="M111" i="97"/>
  <c r="J112" i="97" s="1"/>
  <c r="L112" i="97" s="1"/>
  <c r="AP86" i="93"/>
  <c r="AR86" i="93" s="1"/>
  <c r="AO87" i="93" s="1"/>
  <c r="Q88" i="91"/>
  <c r="R88" i="91" s="1"/>
  <c r="N89" i="91" s="1"/>
  <c r="S88" i="91"/>
  <c r="O89" i="91"/>
  <c r="O89" i="90"/>
  <c r="Q89" i="90" s="1"/>
  <c r="R89" i="90" s="1"/>
  <c r="N90" i="90" s="1"/>
  <c r="O85" i="88"/>
  <c r="Q85" i="88" s="1"/>
  <c r="R85" i="88" s="1"/>
  <c r="N86" i="88" s="1"/>
  <c r="K112" i="97" l="1"/>
  <c r="AP87" i="93"/>
  <c r="AP88" i="93" s="1"/>
  <c r="Q89" i="91"/>
  <c r="R89" i="91" s="1"/>
  <c r="N90" i="91" s="1"/>
  <c r="S89" i="91"/>
  <c r="O90" i="91"/>
  <c r="O90" i="90"/>
  <c r="Q90" i="90" s="1"/>
  <c r="R90" i="90" s="1"/>
  <c r="N91" i="90" s="1"/>
  <c r="O86" i="88"/>
  <c r="Q86" i="88" s="1"/>
  <c r="R86" i="88" s="1"/>
  <c r="N87" i="88" s="1"/>
  <c r="M112" i="97" l="1"/>
  <c r="J113" i="97" s="1"/>
  <c r="L113" i="97" s="1"/>
  <c r="AR87" i="93"/>
  <c r="AR89" i="93" s="1"/>
  <c r="Q90" i="91"/>
  <c r="R90" i="91" s="1"/>
  <c r="N91" i="91" s="1"/>
  <c r="S90" i="91"/>
  <c r="O91" i="91"/>
  <c r="O91" i="90"/>
  <c r="Q91" i="90" s="1"/>
  <c r="R91" i="90" s="1"/>
  <c r="N92" i="90" s="1"/>
  <c r="O87" i="88"/>
  <c r="Q87" i="88" s="1"/>
  <c r="R87" i="88" s="1"/>
  <c r="N88" i="88" s="1"/>
  <c r="K113" i="97" l="1"/>
  <c r="M113" i="97" s="1"/>
  <c r="J114" i="97" s="1"/>
  <c r="L114" i="97" s="1"/>
  <c r="Q91" i="91"/>
  <c r="R91" i="91" s="1"/>
  <c r="N92" i="91" s="1"/>
  <c r="S91" i="91"/>
  <c r="O92" i="91"/>
  <c r="O92" i="90"/>
  <c r="Q92" i="90" s="1"/>
  <c r="R92" i="90" s="1"/>
  <c r="N93" i="90" s="1"/>
  <c r="O88" i="88"/>
  <c r="Q88" i="88" s="1"/>
  <c r="R88" i="88" s="1"/>
  <c r="N89" i="88" s="1"/>
  <c r="K114" i="97" l="1"/>
  <c r="M114" i="97"/>
  <c r="J115" i="97" s="1"/>
  <c r="L115" i="97" s="1"/>
  <c r="Q92" i="91"/>
  <c r="R92" i="91" s="1"/>
  <c r="N93" i="91" s="1"/>
  <c r="S92" i="91"/>
  <c r="O93" i="91"/>
  <c r="O93" i="90"/>
  <c r="Q93" i="90" s="1"/>
  <c r="R93" i="90" s="1"/>
  <c r="N94" i="90" s="1"/>
  <c r="O89" i="88"/>
  <c r="Q89" i="88" s="1"/>
  <c r="R89" i="88"/>
  <c r="N90" i="88" s="1"/>
  <c r="K115" i="97" l="1"/>
  <c r="M115" i="97"/>
  <c r="J116" i="97" s="1"/>
  <c r="L116" i="97" s="1"/>
  <c r="Q93" i="91"/>
  <c r="R93" i="91" s="1"/>
  <c r="N94" i="91" s="1"/>
  <c r="S93" i="91"/>
  <c r="O94" i="91"/>
  <c r="O94" i="90"/>
  <c r="Q94" i="90" s="1"/>
  <c r="R94" i="90" s="1"/>
  <c r="N95" i="90" s="1"/>
  <c r="O90" i="88"/>
  <c r="Q90" i="88" s="1"/>
  <c r="R90" i="88" s="1"/>
  <c r="N91" i="88" s="1"/>
  <c r="K116" i="97" l="1"/>
  <c r="M116" i="97" s="1"/>
  <c r="J117" i="97" s="1"/>
  <c r="L117" i="97" s="1"/>
  <c r="Q94" i="91"/>
  <c r="R94" i="91" s="1"/>
  <c r="N95" i="91" s="1"/>
  <c r="S94" i="91"/>
  <c r="O95" i="91"/>
  <c r="O95" i="90"/>
  <c r="Q95" i="90" s="1"/>
  <c r="R95" i="90" s="1"/>
  <c r="N96" i="90" s="1"/>
  <c r="O91" i="88"/>
  <c r="Q91" i="88" s="1"/>
  <c r="R91" i="88"/>
  <c r="N92" i="88" s="1"/>
  <c r="K117" i="97" l="1"/>
  <c r="M117" i="97"/>
  <c r="J118" i="97" s="1"/>
  <c r="L118" i="97" s="1"/>
  <c r="Q95" i="91"/>
  <c r="R95" i="91" s="1"/>
  <c r="N96" i="91" s="1"/>
  <c r="S95" i="91"/>
  <c r="O96" i="91"/>
  <c r="O96" i="90"/>
  <c r="Q96" i="90" s="1"/>
  <c r="R96" i="90" s="1"/>
  <c r="N97" i="90" s="1"/>
  <c r="O92" i="88"/>
  <c r="Q92" i="88" s="1"/>
  <c r="R92" i="88" s="1"/>
  <c r="N93" i="88" s="1"/>
  <c r="K118" i="97" l="1"/>
  <c r="M118" i="97"/>
  <c r="J119" i="97" s="1"/>
  <c r="L119" i="97" s="1"/>
  <c r="Q96" i="91"/>
  <c r="R96" i="91" s="1"/>
  <c r="N97" i="91" s="1"/>
  <c r="S96" i="91"/>
  <c r="O97" i="91"/>
  <c r="O97" i="90"/>
  <c r="Q97" i="90" s="1"/>
  <c r="R97" i="90" s="1"/>
  <c r="N98" i="90" s="1"/>
  <c r="O93" i="88"/>
  <c r="Q93" i="88" s="1"/>
  <c r="R93" i="88" s="1"/>
  <c r="N94" i="88" s="1"/>
  <c r="K119" i="97" l="1"/>
  <c r="M119" i="97"/>
  <c r="J120" i="97" s="1"/>
  <c r="L120" i="97" s="1"/>
  <c r="Q97" i="91"/>
  <c r="R97" i="91" s="1"/>
  <c r="N98" i="91" s="1"/>
  <c r="S97" i="91"/>
  <c r="O98" i="91"/>
  <c r="O98" i="90"/>
  <c r="Q98" i="90" s="1"/>
  <c r="R98" i="90" s="1"/>
  <c r="N99" i="90" s="1"/>
  <c r="O94" i="88"/>
  <c r="Q94" i="88" s="1"/>
  <c r="R94" i="88" s="1"/>
  <c r="N95" i="88" s="1"/>
  <c r="K120" i="97" l="1"/>
  <c r="M120" i="97" s="1"/>
  <c r="J121" i="97" s="1"/>
  <c r="L121" i="97" s="1"/>
  <c r="Q98" i="91"/>
  <c r="R98" i="91" s="1"/>
  <c r="N99" i="91" s="1"/>
  <c r="S98" i="91"/>
  <c r="O99" i="91"/>
  <c r="O99" i="90"/>
  <c r="Q99" i="90" s="1"/>
  <c r="R99" i="90" s="1"/>
  <c r="N100" i="90" s="1"/>
  <c r="O95" i="88"/>
  <c r="Q95" i="88" s="1"/>
  <c r="R95" i="88" s="1"/>
  <c r="N96" i="88" s="1"/>
  <c r="K121" i="97" l="1"/>
  <c r="M121" i="97"/>
  <c r="J122" i="97" s="1"/>
  <c r="L122" i="97" s="1"/>
  <c r="Q99" i="91"/>
  <c r="R99" i="91" s="1"/>
  <c r="N100" i="91" s="1"/>
  <c r="S99" i="91"/>
  <c r="O100" i="91"/>
  <c r="O100" i="90"/>
  <c r="Q100" i="90" s="1"/>
  <c r="R100" i="90"/>
  <c r="N101" i="90" s="1"/>
  <c r="O96" i="88"/>
  <c r="Q96" i="88" s="1"/>
  <c r="R96" i="88" s="1"/>
  <c r="N97" i="88" s="1"/>
  <c r="K122" i="97" l="1"/>
  <c r="M122" i="97" s="1"/>
  <c r="J123" i="97" s="1"/>
  <c r="L123" i="97" s="1"/>
  <c r="Q100" i="91"/>
  <c r="R100" i="91" s="1"/>
  <c r="N101" i="91" s="1"/>
  <c r="S100" i="91"/>
  <c r="O101" i="91"/>
  <c r="O101" i="90"/>
  <c r="Q101" i="90" s="1"/>
  <c r="R101" i="90" s="1"/>
  <c r="N102" i="90" s="1"/>
  <c r="O97" i="88"/>
  <c r="Q97" i="88" s="1"/>
  <c r="R97" i="88" s="1"/>
  <c r="N98" i="88" s="1"/>
  <c r="K123" i="97" l="1"/>
  <c r="M123" i="97"/>
  <c r="J124" i="97" s="1"/>
  <c r="L124" i="97" s="1"/>
  <c r="Q101" i="91"/>
  <c r="R101" i="91" s="1"/>
  <c r="N102" i="91" s="1"/>
  <c r="S101" i="91"/>
  <c r="O102" i="91"/>
  <c r="O102" i="90"/>
  <c r="Q102" i="90" s="1"/>
  <c r="R102" i="90" s="1"/>
  <c r="N103" i="90" s="1"/>
  <c r="O98" i="88"/>
  <c r="Q98" i="88" s="1"/>
  <c r="R98" i="88" s="1"/>
  <c r="N99" i="88" s="1"/>
  <c r="K124" i="97" l="1"/>
  <c r="M124" i="97"/>
  <c r="J125" i="97" s="1"/>
  <c r="L125" i="97" s="1"/>
  <c r="Q102" i="91"/>
  <c r="R102" i="91" s="1"/>
  <c r="N103" i="91" s="1"/>
  <c r="S102" i="91"/>
  <c r="O103" i="91"/>
  <c r="O103" i="90"/>
  <c r="Q103" i="90" s="1"/>
  <c r="R103" i="90" s="1"/>
  <c r="N104" i="90" s="1"/>
  <c r="O99" i="88"/>
  <c r="Q99" i="88" s="1"/>
  <c r="R99" i="88"/>
  <c r="N100" i="88" s="1"/>
  <c r="K125" i="97" l="1"/>
  <c r="Q103" i="91"/>
  <c r="R103" i="91" s="1"/>
  <c r="N104" i="91" s="1"/>
  <c r="S103" i="91"/>
  <c r="O104" i="91"/>
  <c r="O104" i="90"/>
  <c r="Q104" i="90" s="1"/>
  <c r="R104" i="90" s="1"/>
  <c r="N105" i="90" s="1"/>
  <c r="O100" i="88"/>
  <c r="Q100" i="88" s="1"/>
  <c r="R100" i="88" s="1"/>
  <c r="N101" i="88" s="1"/>
  <c r="M125" i="97" l="1"/>
  <c r="J126" i="97" s="1"/>
  <c r="L126" i="97" s="1"/>
  <c r="Q104" i="91"/>
  <c r="R104" i="91" s="1"/>
  <c r="N105" i="91" s="1"/>
  <c r="S104" i="91"/>
  <c r="O105" i="91"/>
  <c r="O105" i="90"/>
  <c r="Q105" i="90" s="1"/>
  <c r="R105" i="90" s="1"/>
  <c r="N106" i="90" s="1"/>
  <c r="O101" i="88"/>
  <c r="Q101" i="88" s="1"/>
  <c r="R101" i="88" s="1"/>
  <c r="N102" i="88" s="1"/>
  <c r="K126" i="97" l="1"/>
  <c r="M126" i="97"/>
  <c r="J127" i="97" s="1"/>
  <c r="L127" i="97" s="1"/>
  <c r="Q105" i="91"/>
  <c r="R105" i="91" s="1"/>
  <c r="N106" i="91" s="1"/>
  <c r="S105" i="91"/>
  <c r="O106" i="91"/>
  <c r="O106" i="90"/>
  <c r="Q106" i="90" s="1"/>
  <c r="R106" i="90" s="1"/>
  <c r="N107" i="90" s="1"/>
  <c r="O102" i="88"/>
  <c r="Q102" i="88" s="1"/>
  <c r="R102" i="88"/>
  <c r="N103" i="88" s="1"/>
  <c r="K127" i="97" l="1"/>
  <c r="Q106" i="91"/>
  <c r="R106" i="91" s="1"/>
  <c r="N107" i="91" s="1"/>
  <c r="S106" i="91"/>
  <c r="O107" i="91"/>
  <c r="O107" i="90"/>
  <c r="Q107" i="90" s="1"/>
  <c r="R107" i="90" s="1"/>
  <c r="N108" i="90" s="1"/>
  <c r="O103" i="88"/>
  <c r="Q103" i="88" s="1"/>
  <c r="R103" i="88" s="1"/>
  <c r="N104" i="88" s="1"/>
  <c r="M127" i="97" l="1"/>
  <c r="J128" i="97" s="1"/>
  <c r="L128" i="97" s="1"/>
  <c r="Q107" i="91"/>
  <c r="R107" i="91" s="1"/>
  <c r="N108" i="91" s="1"/>
  <c r="S107" i="91"/>
  <c r="O108" i="91"/>
  <c r="O108" i="90"/>
  <c r="Q108" i="90" s="1"/>
  <c r="R108" i="90" s="1"/>
  <c r="N109" i="90" s="1"/>
  <c r="O104" i="88"/>
  <c r="Q104" i="88" s="1"/>
  <c r="R104" i="88" s="1"/>
  <c r="N105" i="88" s="1"/>
  <c r="K128" i="97" l="1"/>
  <c r="M128" i="97" s="1"/>
  <c r="J129" i="97" s="1"/>
  <c r="L129" i="97" s="1"/>
  <c r="Q108" i="91"/>
  <c r="R108" i="91" s="1"/>
  <c r="N109" i="91" s="1"/>
  <c r="S108" i="91"/>
  <c r="O109" i="91"/>
  <c r="O109" i="90"/>
  <c r="Q109" i="90" s="1"/>
  <c r="R109" i="90" s="1"/>
  <c r="N110" i="90" s="1"/>
  <c r="O105" i="88"/>
  <c r="Q105" i="88" s="1"/>
  <c r="R105" i="88"/>
  <c r="N106" i="88" s="1"/>
  <c r="K129" i="97" l="1"/>
  <c r="Q109" i="91"/>
  <c r="R109" i="91" s="1"/>
  <c r="N110" i="91" s="1"/>
  <c r="S109" i="91"/>
  <c r="O110" i="91"/>
  <c r="O110" i="90"/>
  <c r="Q110" i="90" s="1"/>
  <c r="R110" i="90" s="1"/>
  <c r="N111" i="90" s="1"/>
  <c r="O106" i="88"/>
  <c r="Q106" i="88" s="1"/>
  <c r="R106" i="88" s="1"/>
  <c r="N107" i="88" s="1"/>
  <c r="M129" i="97" l="1"/>
  <c r="J130" i="97" s="1"/>
  <c r="L130" i="97" s="1"/>
  <c r="Q110" i="91"/>
  <c r="R110" i="91" s="1"/>
  <c r="N111" i="91" s="1"/>
  <c r="S110" i="91"/>
  <c r="O111" i="91"/>
  <c r="O111" i="90"/>
  <c r="Q111" i="90" s="1"/>
  <c r="R111" i="90" s="1"/>
  <c r="N112" i="90" s="1"/>
  <c r="O107" i="88"/>
  <c r="Q107" i="88" s="1"/>
  <c r="R107" i="88"/>
  <c r="N108" i="88" s="1"/>
  <c r="K130" i="97" l="1"/>
  <c r="M130" i="97"/>
  <c r="J131" i="97" s="1"/>
  <c r="L131" i="97" s="1"/>
  <c r="Q111" i="91"/>
  <c r="R111" i="91" s="1"/>
  <c r="N112" i="91" s="1"/>
  <c r="S111" i="91"/>
  <c r="O112" i="91"/>
  <c r="O112" i="90"/>
  <c r="Q112" i="90" s="1"/>
  <c r="R112" i="90" s="1"/>
  <c r="N113" i="90" s="1"/>
  <c r="O108" i="88"/>
  <c r="Q108" i="88" s="1"/>
  <c r="R108" i="88" s="1"/>
  <c r="N109" i="88" s="1"/>
  <c r="K131" i="97" l="1"/>
  <c r="Q112" i="91"/>
  <c r="R112" i="91" s="1"/>
  <c r="N113" i="91" s="1"/>
  <c r="S112" i="91"/>
  <c r="O113" i="91"/>
  <c r="O113" i="90"/>
  <c r="Q113" i="90" s="1"/>
  <c r="R113" i="90" s="1"/>
  <c r="N114" i="90" s="1"/>
  <c r="O109" i="88"/>
  <c r="Q109" i="88" s="1"/>
  <c r="R109" i="88" s="1"/>
  <c r="N110" i="88" s="1"/>
  <c r="M131" i="97" l="1"/>
  <c r="J132" i="97" s="1"/>
  <c r="L132" i="97" s="1"/>
  <c r="Q113" i="91"/>
  <c r="R113" i="91" s="1"/>
  <c r="N114" i="91" s="1"/>
  <c r="S113" i="91"/>
  <c r="O114" i="91"/>
  <c r="O114" i="90"/>
  <c r="Q114" i="90" s="1"/>
  <c r="R114" i="90" s="1"/>
  <c r="N115" i="90" s="1"/>
  <c r="O110" i="88"/>
  <c r="Q110" i="88" s="1"/>
  <c r="R110" i="88" s="1"/>
  <c r="N111" i="88" s="1"/>
  <c r="K132" i="97" l="1"/>
  <c r="Q114" i="91"/>
  <c r="R114" i="91" s="1"/>
  <c r="N115" i="91" s="1"/>
  <c r="S114" i="91"/>
  <c r="O115" i="91"/>
  <c r="O115" i="90"/>
  <c r="Q115" i="90" s="1"/>
  <c r="R115" i="90" s="1"/>
  <c r="N116" i="90" s="1"/>
  <c r="O111" i="88"/>
  <c r="Q111" i="88" s="1"/>
  <c r="R111" i="88" s="1"/>
  <c r="N112" i="88" s="1"/>
  <c r="M132" i="97" l="1"/>
  <c r="J133" i="97" s="1"/>
  <c r="L133" i="97" s="1"/>
  <c r="Q115" i="91"/>
  <c r="R115" i="91" s="1"/>
  <c r="N116" i="91" s="1"/>
  <c r="S115" i="91"/>
  <c r="O116" i="91"/>
  <c r="O116" i="90"/>
  <c r="Q116" i="90" s="1"/>
  <c r="R116" i="90"/>
  <c r="N117" i="90" s="1"/>
  <c r="O112" i="88"/>
  <c r="Q112" i="88" s="1"/>
  <c r="R112" i="88" s="1"/>
  <c r="N113" i="88" s="1"/>
  <c r="K133" i="97" l="1"/>
  <c r="M133" i="97"/>
  <c r="J134" i="97" s="1"/>
  <c r="L134" i="97" s="1"/>
  <c r="Q116" i="91"/>
  <c r="R116" i="91" s="1"/>
  <c r="N117" i="91" s="1"/>
  <c r="S116" i="91"/>
  <c r="O117" i="91"/>
  <c r="O117" i="90"/>
  <c r="Q117" i="90" s="1"/>
  <c r="R117" i="90" s="1"/>
  <c r="N118" i="90" s="1"/>
  <c r="O113" i="88"/>
  <c r="Q113" i="88" s="1"/>
  <c r="R113" i="88"/>
  <c r="N114" i="88" s="1"/>
  <c r="K134" i="97" l="1"/>
  <c r="M134" i="97"/>
  <c r="J135" i="97" s="1"/>
  <c r="L135" i="97" s="1"/>
  <c r="Q117" i="91"/>
  <c r="R117" i="91" s="1"/>
  <c r="N118" i="91" s="1"/>
  <c r="S117" i="91"/>
  <c r="O118" i="91"/>
  <c r="O118" i="90"/>
  <c r="Q118" i="90" s="1"/>
  <c r="R118" i="90" s="1"/>
  <c r="N119" i="90" s="1"/>
  <c r="O114" i="88"/>
  <c r="Q114" i="88" s="1"/>
  <c r="R114" i="88" s="1"/>
  <c r="N115" i="88" s="1"/>
  <c r="K135" i="97" l="1"/>
  <c r="M135" i="97" s="1"/>
  <c r="J136" i="97" s="1"/>
  <c r="L136" i="97" s="1"/>
  <c r="Q118" i="91"/>
  <c r="R118" i="91" s="1"/>
  <c r="N119" i="91" s="1"/>
  <c r="S118" i="91"/>
  <c r="O119" i="91"/>
  <c r="O119" i="90"/>
  <c r="Q119" i="90" s="1"/>
  <c r="R119" i="90" s="1"/>
  <c r="N120" i="90" s="1"/>
  <c r="O115" i="88"/>
  <c r="Q115" i="88" s="1"/>
  <c r="R115" i="88"/>
  <c r="N116" i="88" s="1"/>
  <c r="K136" i="97" l="1"/>
  <c r="M136" i="97" s="1"/>
  <c r="J137" i="97" s="1"/>
  <c r="L137" i="97" s="1"/>
  <c r="Q119" i="91"/>
  <c r="R119" i="91" s="1"/>
  <c r="N120" i="91" s="1"/>
  <c r="S119" i="91"/>
  <c r="O120" i="91"/>
  <c r="O120" i="90"/>
  <c r="Q120" i="90" s="1"/>
  <c r="R120" i="90" s="1"/>
  <c r="N121" i="90" s="1"/>
  <c r="O116" i="88"/>
  <c r="Q116" i="88" s="1"/>
  <c r="R116" i="88" s="1"/>
  <c r="N117" i="88" s="1"/>
  <c r="K137" i="97" l="1"/>
  <c r="M137" i="97"/>
  <c r="J138" i="97" s="1"/>
  <c r="L138" i="97" s="1"/>
  <c r="Q120" i="91"/>
  <c r="R120" i="91" s="1"/>
  <c r="N121" i="91" s="1"/>
  <c r="S120" i="91"/>
  <c r="O121" i="91"/>
  <c r="O121" i="90"/>
  <c r="Q121" i="90" s="1"/>
  <c r="R121" i="90" s="1"/>
  <c r="N122" i="90" s="1"/>
  <c r="O117" i="88"/>
  <c r="Q117" i="88" s="1"/>
  <c r="R117" i="88" s="1"/>
  <c r="N118" i="88" s="1"/>
  <c r="K138" i="97" l="1"/>
  <c r="Q121" i="91"/>
  <c r="R121" i="91" s="1"/>
  <c r="N122" i="91" s="1"/>
  <c r="S121" i="91"/>
  <c r="O122" i="91"/>
  <c r="O122" i="90"/>
  <c r="Q122" i="90" s="1"/>
  <c r="R122" i="90" s="1"/>
  <c r="N123" i="90" s="1"/>
  <c r="O118" i="88"/>
  <c r="Q118" i="88" s="1"/>
  <c r="R118" i="88"/>
  <c r="N119" i="88" s="1"/>
  <c r="M138" i="97" l="1"/>
  <c r="J139" i="97" s="1"/>
  <c r="L139" i="97" s="1"/>
  <c r="Q122" i="91"/>
  <c r="R122" i="91" s="1"/>
  <c r="N123" i="91" s="1"/>
  <c r="S122" i="91"/>
  <c r="O123" i="91"/>
  <c r="O123" i="90"/>
  <c r="Q123" i="90" s="1"/>
  <c r="R123" i="90" s="1"/>
  <c r="N124" i="90" s="1"/>
  <c r="O119" i="88"/>
  <c r="Q119" i="88" s="1"/>
  <c r="R119" i="88" s="1"/>
  <c r="N120" i="88" s="1"/>
  <c r="K139" i="97" l="1"/>
  <c r="M139" i="97" s="1"/>
  <c r="J140" i="97" s="1"/>
  <c r="L140" i="97" s="1"/>
  <c r="Q123" i="91"/>
  <c r="R123" i="91" s="1"/>
  <c r="N124" i="91" s="1"/>
  <c r="S123" i="91"/>
  <c r="O124" i="91"/>
  <c r="O124" i="90"/>
  <c r="Q124" i="90" s="1"/>
  <c r="R124" i="90"/>
  <c r="N125" i="90" s="1"/>
  <c r="O120" i="88"/>
  <c r="Q120" i="88" s="1"/>
  <c r="R120" i="88" s="1"/>
  <c r="N121" i="88" s="1"/>
  <c r="K140" i="97" l="1"/>
  <c r="M140" i="97" s="1"/>
  <c r="J141" i="97" s="1"/>
  <c r="L141" i="97" s="1"/>
  <c r="Q124" i="91"/>
  <c r="R124" i="91" s="1"/>
  <c r="N125" i="91" s="1"/>
  <c r="S124" i="91"/>
  <c r="O125" i="91"/>
  <c r="O125" i="90"/>
  <c r="Q125" i="90" s="1"/>
  <c r="R125" i="90" s="1"/>
  <c r="N126" i="90" s="1"/>
  <c r="O121" i="88"/>
  <c r="Q121" i="88" s="1"/>
  <c r="R121" i="88"/>
  <c r="N122" i="88" s="1"/>
  <c r="K141" i="97" l="1"/>
  <c r="M141" i="97" s="1"/>
  <c r="J142" i="97" s="1"/>
  <c r="L142" i="97" s="1"/>
  <c r="Q125" i="91"/>
  <c r="R125" i="91" s="1"/>
  <c r="N126" i="91" s="1"/>
  <c r="S125" i="91"/>
  <c r="O126" i="91"/>
  <c r="O126" i="90"/>
  <c r="Q126" i="90" s="1"/>
  <c r="R126" i="90" s="1"/>
  <c r="N127" i="90" s="1"/>
  <c r="O122" i="88"/>
  <c r="Q122" i="88" s="1"/>
  <c r="R122" i="88" s="1"/>
  <c r="N123" i="88" s="1"/>
  <c r="K142" i="97" l="1"/>
  <c r="Q126" i="91"/>
  <c r="R126" i="91" s="1"/>
  <c r="N127" i="91" s="1"/>
  <c r="S126" i="91"/>
  <c r="O127" i="91"/>
  <c r="O127" i="90"/>
  <c r="Q127" i="90" s="1"/>
  <c r="R127" i="90" s="1"/>
  <c r="N128" i="90" s="1"/>
  <c r="O123" i="88"/>
  <c r="Q123" i="88" s="1"/>
  <c r="R123" i="88" s="1"/>
  <c r="N124" i="88" s="1"/>
  <c r="M142" i="97" l="1"/>
  <c r="J143" i="97" s="1"/>
  <c r="L143" i="97" s="1"/>
  <c r="Q127" i="91"/>
  <c r="R127" i="91" s="1"/>
  <c r="N128" i="91" s="1"/>
  <c r="S127" i="91"/>
  <c r="O128" i="91"/>
  <c r="O128" i="90"/>
  <c r="Q128" i="90" s="1"/>
  <c r="R128" i="90" s="1"/>
  <c r="N129" i="90" s="1"/>
  <c r="O124" i="88"/>
  <c r="Q124" i="88" s="1"/>
  <c r="R124" i="88" s="1"/>
  <c r="N125" i="88" s="1"/>
  <c r="K143" i="97" l="1"/>
  <c r="M143" i="97" s="1"/>
  <c r="J144" i="97" s="1"/>
  <c r="L144" i="97" s="1"/>
  <c r="Q128" i="91"/>
  <c r="R128" i="91" s="1"/>
  <c r="N129" i="91" s="1"/>
  <c r="S128" i="91"/>
  <c r="O129" i="91"/>
  <c r="O129" i="90"/>
  <c r="Q129" i="90" s="1"/>
  <c r="R129" i="90" s="1"/>
  <c r="N130" i="90" s="1"/>
  <c r="O125" i="88"/>
  <c r="Q125" i="88" s="1"/>
  <c r="R125" i="88" s="1"/>
  <c r="N126" i="88" s="1"/>
  <c r="K144" i="97" l="1"/>
  <c r="M144" i="97" s="1"/>
  <c r="J145" i="97" s="1"/>
  <c r="L145" i="97" s="1"/>
  <c r="Q129" i="91"/>
  <c r="R129" i="91" s="1"/>
  <c r="N130" i="91" s="1"/>
  <c r="S129" i="91"/>
  <c r="O130" i="91"/>
  <c r="O130" i="90"/>
  <c r="Q130" i="90" s="1"/>
  <c r="R130" i="90" s="1"/>
  <c r="N131" i="90" s="1"/>
  <c r="O126" i="88"/>
  <c r="Q126" i="88" s="1"/>
  <c r="R126" i="88" s="1"/>
  <c r="N127" i="88" s="1"/>
  <c r="K145" i="97" l="1"/>
  <c r="M145" i="97"/>
  <c r="J146" i="97" s="1"/>
  <c r="L146" i="97" s="1"/>
  <c r="Q130" i="91"/>
  <c r="R130" i="91" s="1"/>
  <c r="N131" i="91" s="1"/>
  <c r="S130" i="91"/>
  <c r="O131" i="91"/>
  <c r="O131" i="90"/>
  <c r="Q131" i="90" s="1"/>
  <c r="R131" i="90" s="1"/>
  <c r="N132" i="90" s="1"/>
  <c r="O127" i="88"/>
  <c r="Q127" i="88" s="1"/>
  <c r="R127" i="88" s="1"/>
  <c r="N128" i="88" s="1"/>
  <c r="K146" i="97" l="1"/>
  <c r="M146" i="97"/>
  <c r="J147" i="97" s="1"/>
  <c r="L147" i="97" s="1"/>
  <c r="Q131" i="91"/>
  <c r="R131" i="91" s="1"/>
  <c r="N132" i="91" s="1"/>
  <c r="S131" i="91"/>
  <c r="O132" i="91"/>
  <c r="O132" i="90"/>
  <c r="Q132" i="90" s="1"/>
  <c r="R132" i="90" s="1"/>
  <c r="N133" i="90" s="1"/>
  <c r="O128" i="88"/>
  <c r="Q128" i="88" s="1"/>
  <c r="R128" i="88" s="1"/>
  <c r="N129" i="88" s="1"/>
  <c r="K147" i="97" l="1"/>
  <c r="M147" i="97"/>
  <c r="J148" i="97" s="1"/>
  <c r="L148" i="97" s="1"/>
  <c r="Q132" i="91"/>
  <c r="R132" i="91" s="1"/>
  <c r="N133" i="91" s="1"/>
  <c r="S132" i="91"/>
  <c r="O133" i="91"/>
  <c r="O133" i="90"/>
  <c r="Q133" i="90" s="1"/>
  <c r="R133" i="90" s="1"/>
  <c r="N134" i="90" s="1"/>
  <c r="O129" i="88"/>
  <c r="Q129" i="88" s="1"/>
  <c r="R129" i="88" s="1"/>
  <c r="N130" i="88" s="1"/>
  <c r="K148" i="97" l="1"/>
  <c r="M148" i="97" s="1"/>
  <c r="J149" i="97" s="1"/>
  <c r="L149" i="97" s="1"/>
  <c r="Q133" i="91"/>
  <c r="R133" i="91" s="1"/>
  <c r="N134" i="91" s="1"/>
  <c r="S133" i="91"/>
  <c r="O134" i="91"/>
  <c r="O134" i="90"/>
  <c r="Q134" i="90" s="1"/>
  <c r="R134" i="90" s="1"/>
  <c r="N135" i="90" s="1"/>
  <c r="O130" i="88"/>
  <c r="Q130" i="88" s="1"/>
  <c r="R130" i="88" s="1"/>
  <c r="N131" i="88" s="1"/>
  <c r="K149" i="97" l="1"/>
  <c r="M149" i="97" s="1"/>
  <c r="J150" i="97" s="1"/>
  <c r="L150" i="97" s="1"/>
  <c r="Q134" i="91"/>
  <c r="R134" i="91" s="1"/>
  <c r="N135" i="91" s="1"/>
  <c r="S134" i="91"/>
  <c r="O135" i="91"/>
  <c r="O135" i="90"/>
  <c r="Q135" i="90" s="1"/>
  <c r="R135" i="90" s="1"/>
  <c r="N136" i="90" s="1"/>
  <c r="O131" i="88"/>
  <c r="Q131" i="88" s="1"/>
  <c r="R131" i="88"/>
  <c r="N132" i="88" s="1"/>
  <c r="K150" i="97" l="1"/>
  <c r="M150" i="97" s="1"/>
  <c r="J151" i="97" s="1"/>
  <c r="L151" i="97" s="1"/>
  <c r="Q135" i="91"/>
  <c r="R135" i="91" s="1"/>
  <c r="N136" i="91" s="1"/>
  <c r="S135" i="91"/>
  <c r="O136" i="91"/>
  <c r="O136" i="90"/>
  <c r="Q136" i="90" s="1"/>
  <c r="R136" i="90" s="1"/>
  <c r="N137" i="90" s="1"/>
  <c r="O132" i="88"/>
  <c r="Q132" i="88" s="1"/>
  <c r="R132" i="88"/>
  <c r="N133" i="88" s="1"/>
  <c r="K151" i="97" l="1"/>
  <c r="M151" i="97"/>
  <c r="J152" i="97" s="1"/>
  <c r="L152" i="97" s="1"/>
  <c r="Q136" i="91"/>
  <c r="R136" i="91" s="1"/>
  <c r="N137" i="91" s="1"/>
  <c r="S136" i="91"/>
  <c r="O137" i="91"/>
  <c r="O137" i="90"/>
  <c r="Q137" i="90" s="1"/>
  <c r="R137" i="90" s="1"/>
  <c r="N138" i="90" s="1"/>
  <c r="O133" i="88"/>
  <c r="Q133" i="88" s="1"/>
  <c r="R133" i="88" s="1"/>
  <c r="N134" i="88" s="1"/>
  <c r="K152" i="97" l="1"/>
  <c r="Q137" i="91"/>
  <c r="R137" i="91" s="1"/>
  <c r="N138" i="91" s="1"/>
  <c r="S137" i="91"/>
  <c r="O138" i="91"/>
  <c r="O138" i="90"/>
  <c r="Q138" i="90" s="1"/>
  <c r="R138" i="90" s="1"/>
  <c r="N139" i="90" s="1"/>
  <c r="O134" i="88"/>
  <c r="Q134" i="88" s="1"/>
  <c r="R134" i="88"/>
  <c r="N135" i="88" s="1"/>
  <c r="M152" i="97" l="1"/>
  <c r="J153" i="97" s="1"/>
  <c r="L153" i="97" s="1"/>
  <c r="Q138" i="91"/>
  <c r="R138" i="91" s="1"/>
  <c r="N139" i="91" s="1"/>
  <c r="S138" i="91"/>
  <c r="O139" i="91"/>
  <c r="O139" i="90"/>
  <c r="Q139" i="90" s="1"/>
  <c r="R139" i="90" s="1"/>
  <c r="N140" i="90" s="1"/>
  <c r="O135" i="88"/>
  <c r="Q135" i="88" s="1"/>
  <c r="R135" i="88" s="1"/>
  <c r="N136" i="88" s="1"/>
  <c r="K153" i="97" l="1"/>
  <c r="M153" i="97"/>
  <c r="J154" i="97" s="1"/>
  <c r="L154" i="97" s="1"/>
  <c r="Q139" i="91"/>
  <c r="R139" i="91" s="1"/>
  <c r="N140" i="91" s="1"/>
  <c r="S139" i="91"/>
  <c r="O140" i="91"/>
  <c r="O140" i="90"/>
  <c r="Q140" i="90" s="1"/>
  <c r="R140" i="90"/>
  <c r="N141" i="90" s="1"/>
  <c r="O136" i="88"/>
  <c r="Q136" i="88" s="1"/>
  <c r="R136" i="88" s="1"/>
  <c r="N137" i="88" s="1"/>
  <c r="K154" i="97" l="1"/>
  <c r="Q140" i="91"/>
  <c r="R140" i="91" s="1"/>
  <c r="N141" i="91" s="1"/>
  <c r="S140" i="91"/>
  <c r="O141" i="91"/>
  <c r="O141" i="90"/>
  <c r="Q141" i="90" s="1"/>
  <c r="R141" i="90" s="1"/>
  <c r="N142" i="90" s="1"/>
  <c r="O137" i="88"/>
  <c r="Q137" i="88" s="1"/>
  <c r="R137" i="88"/>
  <c r="N138" i="88" s="1"/>
  <c r="M154" i="97" l="1"/>
  <c r="J155" i="97" s="1"/>
  <c r="L155" i="97" s="1"/>
  <c r="Q141" i="91"/>
  <c r="R141" i="91" s="1"/>
  <c r="N142" i="91" s="1"/>
  <c r="S141" i="91"/>
  <c r="O142" i="91"/>
  <c r="O142" i="90"/>
  <c r="Q142" i="90" s="1"/>
  <c r="R142" i="90" s="1"/>
  <c r="N143" i="90" s="1"/>
  <c r="O138" i="88"/>
  <c r="Q138" i="88" s="1"/>
  <c r="R138" i="88" s="1"/>
  <c r="N139" i="88" s="1"/>
  <c r="K155" i="97" l="1"/>
  <c r="M155" i="97" s="1"/>
  <c r="J156" i="97" s="1"/>
  <c r="L156" i="97" s="1"/>
  <c r="Q142" i="91"/>
  <c r="R142" i="91" s="1"/>
  <c r="N143" i="91" s="1"/>
  <c r="S142" i="91"/>
  <c r="O143" i="91"/>
  <c r="O143" i="90"/>
  <c r="Q143" i="90" s="1"/>
  <c r="R143" i="90" s="1"/>
  <c r="N144" i="90" s="1"/>
  <c r="O139" i="88"/>
  <c r="Q139" i="88" s="1"/>
  <c r="R139" i="88"/>
  <c r="N140" i="88" s="1"/>
  <c r="K156" i="97" l="1"/>
  <c r="M156" i="97"/>
  <c r="J157" i="97" s="1"/>
  <c r="L157" i="97" s="1"/>
  <c r="Q143" i="91"/>
  <c r="R143" i="91" s="1"/>
  <c r="N144" i="91" s="1"/>
  <c r="S143" i="91"/>
  <c r="O144" i="91"/>
  <c r="O144" i="90"/>
  <c r="Q144" i="90" s="1"/>
  <c r="R144" i="90" s="1"/>
  <c r="N145" i="90" s="1"/>
  <c r="O140" i="88"/>
  <c r="Q140" i="88" s="1"/>
  <c r="R140" i="88" s="1"/>
  <c r="N141" i="88" s="1"/>
  <c r="K157" i="97" l="1"/>
  <c r="Q144" i="91"/>
  <c r="R144" i="91" s="1"/>
  <c r="N145" i="91" s="1"/>
  <c r="S144" i="91"/>
  <c r="O145" i="91"/>
  <c r="O145" i="90"/>
  <c r="Q145" i="90" s="1"/>
  <c r="R145" i="90" s="1"/>
  <c r="N146" i="90" s="1"/>
  <c r="O141" i="88"/>
  <c r="Q141" i="88" s="1"/>
  <c r="R141" i="88" s="1"/>
  <c r="N142" i="88" s="1"/>
  <c r="M157" i="97" l="1"/>
  <c r="J158" i="97" s="1"/>
  <c r="L158" i="97" s="1"/>
  <c r="Q145" i="91"/>
  <c r="R145" i="91" s="1"/>
  <c r="N146" i="91" s="1"/>
  <c r="S145" i="91"/>
  <c r="O146" i="91"/>
  <c r="O146" i="90"/>
  <c r="Q146" i="90" s="1"/>
  <c r="R146" i="90" s="1"/>
  <c r="N147" i="90" s="1"/>
  <c r="O142" i="88"/>
  <c r="Q142" i="88" s="1"/>
  <c r="R142" i="88" s="1"/>
  <c r="N143" i="88" s="1"/>
  <c r="K158" i="97" l="1"/>
  <c r="Q146" i="91"/>
  <c r="R146" i="91" s="1"/>
  <c r="N147" i="91" s="1"/>
  <c r="S146" i="91"/>
  <c r="O147" i="91"/>
  <c r="O147" i="90"/>
  <c r="Q147" i="90" s="1"/>
  <c r="R147" i="90" s="1"/>
  <c r="N148" i="90" s="1"/>
  <c r="O143" i="88"/>
  <c r="Q143" i="88" s="1"/>
  <c r="R143" i="88" s="1"/>
  <c r="N144" i="88" s="1"/>
  <c r="M158" i="97" l="1"/>
  <c r="J159" i="97" s="1"/>
  <c r="L159" i="97" s="1"/>
  <c r="Q147" i="91"/>
  <c r="R147" i="91" s="1"/>
  <c r="N148" i="91" s="1"/>
  <c r="S147" i="91"/>
  <c r="O148" i="91"/>
  <c r="O148" i="90"/>
  <c r="Q148" i="90" s="1"/>
  <c r="R148" i="90" s="1"/>
  <c r="N149" i="90" s="1"/>
  <c r="O144" i="88"/>
  <c r="Q144" i="88" s="1"/>
  <c r="R144" i="88"/>
  <c r="N145" i="88" s="1"/>
  <c r="K159" i="97" l="1"/>
  <c r="M159" i="97"/>
  <c r="Q148" i="91"/>
  <c r="R148" i="91" s="1"/>
  <c r="N149" i="91" s="1"/>
  <c r="S148" i="91"/>
  <c r="O149" i="91"/>
  <c r="O149" i="90"/>
  <c r="Q149" i="90" s="1"/>
  <c r="R149" i="90" s="1"/>
  <c r="N150" i="90" s="1"/>
  <c r="O145" i="88"/>
  <c r="Q145" i="88" s="1"/>
  <c r="R145" i="88" s="1"/>
  <c r="N146" i="88" s="1"/>
  <c r="Q149" i="91" l="1"/>
  <c r="R149" i="91" s="1"/>
  <c r="N150" i="91" s="1"/>
  <c r="S149" i="91"/>
  <c r="O150" i="91"/>
  <c r="O150" i="90"/>
  <c r="Q150" i="90" s="1"/>
  <c r="R150" i="90" s="1"/>
  <c r="N151" i="90" s="1"/>
  <c r="O146" i="88"/>
  <c r="Q146" i="88" s="1"/>
  <c r="R146" i="88" s="1"/>
  <c r="N147" i="88" s="1"/>
  <c r="Q150" i="91" l="1"/>
  <c r="R150" i="91" s="1"/>
  <c r="N151" i="91" s="1"/>
  <c r="S150" i="91"/>
  <c r="O151" i="91"/>
  <c r="O151" i="90"/>
  <c r="Q151" i="90" s="1"/>
  <c r="R151" i="90" s="1"/>
  <c r="N152" i="90" s="1"/>
  <c r="O147" i="88"/>
  <c r="Q147" i="88" s="1"/>
  <c r="R147" i="88"/>
  <c r="N148" i="88" s="1"/>
  <c r="Q151" i="91" l="1"/>
  <c r="R151" i="91" s="1"/>
  <c r="N152" i="91" s="1"/>
  <c r="S151" i="91"/>
  <c r="O152" i="91"/>
  <c r="O152" i="90"/>
  <c r="Q152" i="90" s="1"/>
  <c r="R152" i="90" s="1"/>
  <c r="N153" i="90" s="1"/>
  <c r="O148" i="88"/>
  <c r="Q148" i="88" s="1"/>
  <c r="R148" i="88" s="1"/>
  <c r="N149" i="88" s="1"/>
  <c r="Q152" i="91" l="1"/>
  <c r="R152" i="91" s="1"/>
  <c r="N153" i="91" s="1"/>
  <c r="S152" i="91"/>
  <c r="O153" i="91"/>
  <c r="O153" i="90"/>
  <c r="Q153" i="90" s="1"/>
  <c r="R153" i="90" s="1"/>
  <c r="N154" i="90" s="1"/>
  <c r="O149" i="88"/>
  <c r="Q149" i="88" s="1"/>
  <c r="R149" i="88" s="1"/>
  <c r="N150" i="88" s="1"/>
  <c r="Q153" i="91" l="1"/>
  <c r="R153" i="91" s="1"/>
  <c r="N154" i="91" s="1"/>
  <c r="S153" i="91"/>
  <c r="O154" i="91"/>
  <c r="O154" i="90"/>
  <c r="Q154" i="90" s="1"/>
  <c r="R154" i="90" s="1"/>
  <c r="N155" i="90" s="1"/>
  <c r="O150" i="88"/>
  <c r="Q150" i="88" s="1"/>
  <c r="R150" i="88"/>
  <c r="N151" i="88" s="1"/>
  <c r="Q154" i="91" l="1"/>
  <c r="R154" i="91" s="1"/>
  <c r="N155" i="91" s="1"/>
  <c r="S154" i="91"/>
  <c r="O155" i="91"/>
  <c r="O155" i="90"/>
  <c r="Q155" i="90" s="1"/>
  <c r="R155" i="90" s="1"/>
  <c r="N156" i="90" s="1"/>
  <c r="O151" i="88"/>
  <c r="Q151" i="88" s="1"/>
  <c r="R151" i="88" s="1"/>
  <c r="N152" i="88" s="1"/>
  <c r="Q155" i="91" l="1"/>
  <c r="R155" i="91" s="1"/>
  <c r="N156" i="91" s="1"/>
  <c r="S155" i="91"/>
  <c r="O156" i="91"/>
  <c r="O156" i="90"/>
  <c r="Q156" i="90" s="1"/>
  <c r="R156" i="90" s="1"/>
  <c r="N157" i="90" s="1"/>
  <c r="O152" i="88"/>
  <c r="Q152" i="88" s="1"/>
  <c r="R152" i="88"/>
  <c r="N153" i="88" s="1"/>
  <c r="Q156" i="91" l="1"/>
  <c r="R156" i="91" s="1"/>
  <c r="N157" i="91" s="1"/>
  <c r="S156" i="91"/>
  <c r="O157" i="91"/>
  <c r="O157" i="90"/>
  <c r="Q157" i="90" s="1"/>
  <c r="R157" i="90" s="1"/>
  <c r="N158" i="90" s="1"/>
  <c r="O153" i="88"/>
  <c r="Q153" i="88" s="1"/>
  <c r="R153" i="88"/>
  <c r="N154" i="88" s="1"/>
  <c r="Q157" i="91" l="1"/>
  <c r="R157" i="91" s="1"/>
  <c r="N158" i="91" s="1"/>
  <c r="S157" i="91"/>
  <c r="O158" i="91"/>
  <c r="O158" i="90"/>
  <c r="Q158" i="90" s="1"/>
  <c r="R158" i="90" s="1"/>
  <c r="N159" i="90" s="1"/>
  <c r="O154" i="88"/>
  <c r="Q154" i="88" s="1"/>
  <c r="R154" i="88" s="1"/>
  <c r="N155" i="88" s="1"/>
  <c r="Q158" i="91" l="1"/>
  <c r="R158" i="91" s="1"/>
  <c r="N159" i="91" s="1"/>
  <c r="S158" i="91"/>
  <c r="O159" i="91"/>
  <c r="O159" i="90"/>
  <c r="Q159" i="90" s="1"/>
  <c r="R159" i="90" s="1"/>
  <c r="N160" i="90" s="1"/>
  <c r="O155" i="88"/>
  <c r="Q155" i="88" s="1"/>
  <c r="R155" i="88"/>
  <c r="N156" i="88" s="1"/>
  <c r="Q159" i="91" l="1"/>
  <c r="R159" i="91" s="1"/>
  <c r="N160" i="91" s="1"/>
  <c r="S159" i="91"/>
  <c r="O160" i="91"/>
  <c r="O160" i="90"/>
  <c r="Q160" i="90" s="1"/>
  <c r="R160" i="90" s="1"/>
  <c r="N161" i="90" s="1"/>
  <c r="O156" i="88"/>
  <c r="Q156" i="88" s="1"/>
  <c r="R156" i="88" s="1"/>
  <c r="N157" i="88" s="1"/>
  <c r="Q160" i="91" l="1"/>
  <c r="R160" i="91" s="1"/>
  <c r="N161" i="91" s="1"/>
  <c r="S160" i="91"/>
  <c r="O161" i="91"/>
  <c r="O161" i="90"/>
  <c r="Q161" i="90" s="1"/>
  <c r="R161" i="90" s="1"/>
  <c r="N162" i="90" s="1"/>
  <c r="O157" i="88"/>
  <c r="Q157" i="88" s="1"/>
  <c r="R157" i="88" s="1"/>
  <c r="N158" i="88" s="1"/>
  <c r="Q161" i="91" l="1"/>
  <c r="R161" i="91" s="1"/>
  <c r="N162" i="91" s="1"/>
  <c r="S161" i="91"/>
  <c r="O162" i="91"/>
  <c r="O162" i="90"/>
  <c r="Q162" i="90" s="1"/>
  <c r="R162" i="90" s="1"/>
  <c r="N163" i="90" s="1"/>
  <c r="O158" i="88"/>
  <c r="Q158" i="88" s="1"/>
  <c r="R158" i="88" s="1"/>
  <c r="N159" i="88" s="1"/>
  <c r="Q162" i="91" l="1"/>
  <c r="R162" i="91" s="1"/>
  <c r="N163" i="91" s="1"/>
  <c r="S162" i="91"/>
  <c r="O163" i="91"/>
  <c r="O163" i="90"/>
  <c r="Q163" i="90" s="1"/>
  <c r="R163" i="90"/>
  <c r="N164" i="90" s="1"/>
  <c r="O159" i="88"/>
  <c r="Q159" i="88" s="1"/>
  <c r="R159" i="88" s="1"/>
  <c r="N160" i="88" s="1"/>
  <c r="Q163" i="91" l="1"/>
  <c r="R163" i="91" s="1"/>
  <c r="N164" i="91" s="1"/>
  <c r="S163" i="91"/>
  <c r="O164" i="91"/>
  <c r="O164" i="90"/>
  <c r="Q164" i="90" s="1"/>
  <c r="R164" i="90" s="1"/>
  <c r="N165" i="90" s="1"/>
  <c r="O160" i="88"/>
  <c r="Q160" i="88" s="1"/>
  <c r="R160" i="88"/>
  <c r="N161" i="88" s="1"/>
  <c r="Q164" i="91" l="1"/>
  <c r="R164" i="91" s="1"/>
  <c r="N165" i="91" s="1"/>
  <c r="S164" i="91"/>
  <c r="O165" i="91"/>
  <c r="O165" i="90"/>
  <c r="Q165" i="90" s="1"/>
  <c r="R165" i="90" s="1"/>
  <c r="N166" i="90" s="1"/>
  <c r="O161" i="88"/>
  <c r="Q161" i="88" s="1"/>
  <c r="R161" i="88" s="1"/>
  <c r="N162" i="88" s="1"/>
  <c r="Q165" i="91" l="1"/>
  <c r="R165" i="91" s="1"/>
  <c r="N166" i="91" s="1"/>
  <c r="S165" i="91"/>
  <c r="O166" i="91"/>
  <c r="O166" i="90"/>
  <c r="Q166" i="90" s="1"/>
  <c r="R166" i="90" s="1"/>
  <c r="N167" i="90" s="1"/>
  <c r="O162" i="88"/>
  <c r="Q162" i="88" s="1"/>
  <c r="R162" i="88" s="1"/>
  <c r="N163" i="88" s="1"/>
  <c r="Q166" i="91" l="1"/>
  <c r="R166" i="91" s="1"/>
  <c r="N167" i="91" s="1"/>
  <c r="S166" i="91"/>
  <c r="O167" i="91"/>
  <c r="O167" i="90"/>
  <c r="Q167" i="90" s="1"/>
  <c r="R167" i="90" s="1"/>
  <c r="N168" i="90" s="1"/>
  <c r="O163" i="88"/>
  <c r="Q163" i="88" s="1"/>
  <c r="R163" i="88" s="1"/>
  <c r="N164" i="88" s="1"/>
  <c r="Q167" i="91" l="1"/>
  <c r="R167" i="91" s="1"/>
  <c r="N168" i="91" s="1"/>
  <c r="S167" i="91"/>
  <c r="O168" i="91"/>
  <c r="O168" i="90"/>
  <c r="Q168" i="90" s="1"/>
  <c r="R168" i="90" s="1"/>
  <c r="N169" i="90" s="1"/>
  <c r="O164" i="88"/>
  <c r="Q164" i="88" s="1"/>
  <c r="R164" i="88" s="1"/>
  <c r="N165" i="88" s="1"/>
  <c r="Q168" i="91" l="1"/>
  <c r="R168" i="91" s="1"/>
  <c r="N169" i="91" s="1"/>
  <c r="S168" i="91"/>
  <c r="O169" i="91"/>
  <c r="O169" i="90"/>
  <c r="Q169" i="90" s="1"/>
  <c r="R169" i="90" s="1"/>
  <c r="N170" i="90" s="1"/>
  <c r="O165" i="88"/>
  <c r="Q165" i="88" s="1"/>
  <c r="R165" i="88" s="1"/>
  <c r="N166" i="88" s="1"/>
  <c r="Q169" i="91" l="1"/>
  <c r="R169" i="91" s="1"/>
  <c r="N170" i="91" s="1"/>
  <c r="S169" i="91"/>
  <c r="O170" i="91"/>
  <c r="O170" i="90"/>
  <c r="Q170" i="90" s="1"/>
  <c r="R170" i="90" s="1"/>
  <c r="N171" i="90" s="1"/>
  <c r="O166" i="88"/>
  <c r="Q166" i="88" s="1"/>
  <c r="R166" i="88" s="1"/>
  <c r="N167" i="88" s="1"/>
  <c r="Q170" i="91" l="1"/>
  <c r="R170" i="91" s="1"/>
  <c r="N171" i="91" s="1"/>
  <c r="S170" i="91"/>
  <c r="O171" i="91"/>
  <c r="O171" i="90"/>
  <c r="Q171" i="90" s="1"/>
  <c r="R171" i="90" s="1"/>
  <c r="N172" i="90" s="1"/>
  <c r="O167" i="88"/>
  <c r="Q167" i="88" s="1"/>
  <c r="R167" i="88" s="1"/>
  <c r="N168" i="88" s="1"/>
  <c r="Q171" i="91" l="1"/>
  <c r="R171" i="91" s="1"/>
  <c r="N172" i="91" s="1"/>
  <c r="S171" i="91"/>
  <c r="O172" i="91"/>
  <c r="O172" i="90"/>
  <c r="Q172" i="90" s="1"/>
  <c r="R172" i="90" s="1"/>
  <c r="N173" i="90" s="1"/>
  <c r="O168" i="88"/>
  <c r="Q168" i="88" s="1"/>
  <c r="R168" i="88" s="1"/>
  <c r="N169" i="88" s="1"/>
  <c r="Q172" i="91" l="1"/>
  <c r="R172" i="91" s="1"/>
  <c r="N173" i="91" s="1"/>
  <c r="S172" i="91"/>
  <c r="O173" i="91"/>
  <c r="O173" i="90"/>
  <c r="Q173" i="90" s="1"/>
  <c r="R173" i="90" s="1"/>
  <c r="N174" i="90" s="1"/>
  <c r="O169" i="88"/>
  <c r="Q169" i="88" s="1"/>
  <c r="R169" i="88" s="1"/>
  <c r="N170" i="88" s="1"/>
  <c r="Q173" i="91" l="1"/>
  <c r="R173" i="91" s="1"/>
  <c r="N174" i="91" s="1"/>
  <c r="S173" i="91"/>
  <c r="O174" i="91"/>
  <c r="O174" i="90"/>
  <c r="Q174" i="90" s="1"/>
  <c r="R174" i="90" s="1"/>
  <c r="N175" i="90" s="1"/>
  <c r="O170" i="88"/>
  <c r="Q170" i="88" s="1"/>
  <c r="R170" i="88" s="1"/>
  <c r="N171" i="88" s="1"/>
  <c r="Q174" i="91" l="1"/>
  <c r="R174" i="91" s="1"/>
  <c r="N175" i="91" s="1"/>
  <c r="S174" i="91"/>
  <c r="O175" i="91"/>
  <c r="O175" i="90"/>
  <c r="Q175" i="90" s="1"/>
  <c r="R175" i="90" s="1"/>
  <c r="N176" i="90" s="1"/>
  <c r="O171" i="88"/>
  <c r="Q171" i="88" s="1"/>
  <c r="R171" i="88"/>
  <c r="N172" i="88" s="1"/>
  <c r="Q175" i="91" l="1"/>
  <c r="R175" i="91" s="1"/>
  <c r="N176" i="91" s="1"/>
  <c r="S175" i="91"/>
  <c r="O176" i="91"/>
  <c r="O176" i="90"/>
  <c r="Q176" i="90" s="1"/>
  <c r="R176" i="90" s="1"/>
  <c r="N177" i="90" s="1"/>
  <c r="O172" i="88"/>
  <c r="Q172" i="88" s="1"/>
  <c r="R172" i="88" s="1"/>
  <c r="N173" i="88" s="1"/>
  <c r="Q176" i="91" l="1"/>
  <c r="R176" i="91" s="1"/>
  <c r="N177" i="91" s="1"/>
  <c r="S176" i="91"/>
  <c r="O177" i="91"/>
  <c r="O177" i="90"/>
  <c r="Q177" i="90" s="1"/>
  <c r="R177" i="90"/>
  <c r="N178" i="90" s="1"/>
  <c r="O173" i="88"/>
  <c r="Q173" i="88" s="1"/>
  <c r="R173" i="88" s="1"/>
  <c r="N174" i="88" s="1"/>
  <c r="Q177" i="91" l="1"/>
  <c r="R177" i="91" s="1"/>
  <c r="N178" i="91" s="1"/>
  <c r="S177" i="91"/>
  <c r="O178" i="91"/>
  <c r="O178" i="90"/>
  <c r="Q178" i="90" s="1"/>
  <c r="R178" i="90" s="1"/>
  <c r="N179" i="90" s="1"/>
  <c r="O174" i="88"/>
  <c r="Q174" i="88" s="1"/>
  <c r="R174" i="88" s="1"/>
  <c r="N175" i="88" s="1"/>
  <c r="Q178" i="91" l="1"/>
  <c r="R178" i="91" s="1"/>
  <c r="N179" i="91" s="1"/>
  <c r="S178" i="91"/>
  <c r="O179" i="91"/>
  <c r="O179" i="90"/>
  <c r="Q179" i="90" s="1"/>
  <c r="R179" i="90" s="1"/>
  <c r="N180" i="90" s="1"/>
  <c r="O175" i="88"/>
  <c r="Q175" i="88" s="1"/>
  <c r="R175" i="88" s="1"/>
  <c r="N176" i="88" s="1"/>
  <c r="Q179" i="91" l="1"/>
  <c r="R179" i="91" s="1"/>
  <c r="N180" i="91" s="1"/>
  <c r="S179" i="91"/>
  <c r="O180" i="91"/>
  <c r="O180" i="90"/>
  <c r="Q180" i="90" s="1"/>
  <c r="R180" i="90" s="1"/>
  <c r="N181" i="90" s="1"/>
  <c r="O176" i="88"/>
  <c r="Q176" i="88" s="1"/>
  <c r="R176" i="88"/>
  <c r="N177" i="88" s="1"/>
  <c r="Q180" i="91" l="1"/>
  <c r="R180" i="91" s="1"/>
  <c r="N181" i="91" s="1"/>
  <c r="S180" i="91"/>
  <c r="O181" i="91"/>
  <c r="O181" i="90"/>
  <c r="Q181" i="90" s="1"/>
  <c r="R181" i="90" s="1"/>
  <c r="N182" i="90" s="1"/>
  <c r="O177" i="88"/>
  <c r="Q177" i="88" s="1"/>
  <c r="R177" i="88" s="1"/>
  <c r="N178" i="88" s="1"/>
  <c r="Q181" i="91" l="1"/>
  <c r="R181" i="91" s="1"/>
  <c r="N182" i="91" s="1"/>
  <c r="S181" i="91"/>
  <c r="O182" i="91"/>
  <c r="O182" i="90"/>
  <c r="Q182" i="90" s="1"/>
  <c r="R182" i="90" s="1"/>
  <c r="N183" i="90" s="1"/>
  <c r="O178" i="88"/>
  <c r="Q178" i="88" s="1"/>
  <c r="R178" i="88" s="1"/>
  <c r="N179" i="88" s="1"/>
  <c r="Q182" i="91" l="1"/>
  <c r="R182" i="91" s="1"/>
  <c r="N183" i="91" s="1"/>
  <c r="S182" i="91"/>
  <c r="O183" i="91"/>
  <c r="O183" i="90"/>
  <c r="Q183" i="90" s="1"/>
  <c r="R183" i="90" s="1"/>
  <c r="N184" i="90" s="1"/>
  <c r="O179" i="88"/>
  <c r="Q179" i="88" s="1"/>
  <c r="R179" i="88"/>
  <c r="N180" i="88" s="1"/>
  <c r="Q183" i="91" l="1"/>
  <c r="R183" i="91" s="1"/>
  <c r="N184" i="91" s="1"/>
  <c r="S183" i="91"/>
  <c r="O184" i="91"/>
  <c r="O184" i="90"/>
  <c r="Q184" i="90" s="1"/>
  <c r="R184" i="90" s="1"/>
  <c r="N185" i="90" s="1"/>
  <c r="O180" i="88"/>
  <c r="Q180" i="88" s="1"/>
  <c r="R180" i="88" s="1"/>
  <c r="N181" i="88" s="1"/>
  <c r="Q184" i="91" l="1"/>
  <c r="R184" i="91" s="1"/>
  <c r="N185" i="91" s="1"/>
  <c r="S184" i="91"/>
  <c r="O185" i="91"/>
  <c r="O185" i="90"/>
  <c r="Q185" i="90" s="1"/>
  <c r="R185" i="90" s="1"/>
  <c r="N186" i="90" s="1"/>
  <c r="O181" i="88"/>
  <c r="Q181" i="88" s="1"/>
  <c r="R181" i="88" s="1"/>
  <c r="N182" i="88" s="1"/>
  <c r="Q185" i="91" l="1"/>
  <c r="R185" i="91" s="1"/>
  <c r="N186" i="91" s="1"/>
  <c r="S185" i="91"/>
  <c r="O186" i="91"/>
  <c r="O186" i="90"/>
  <c r="Q186" i="90" s="1"/>
  <c r="R186" i="90" s="1"/>
  <c r="N187" i="90" s="1"/>
  <c r="O182" i="88"/>
  <c r="Q182" i="88" s="1"/>
  <c r="R182" i="88"/>
  <c r="N183" i="88" s="1"/>
  <c r="Q186" i="91" l="1"/>
  <c r="R186" i="91" s="1"/>
  <c r="N187" i="91" s="1"/>
  <c r="S186" i="91"/>
  <c r="O187" i="91"/>
  <c r="O187" i="90"/>
  <c r="Q187" i="90" s="1"/>
  <c r="R187" i="90" s="1"/>
  <c r="N188" i="90" s="1"/>
  <c r="O183" i="88"/>
  <c r="Q183" i="88" s="1"/>
  <c r="R183" i="88" s="1"/>
  <c r="N184" i="88" s="1"/>
  <c r="Q187" i="91" l="1"/>
  <c r="R187" i="91" s="1"/>
  <c r="N188" i="91" s="1"/>
  <c r="S187" i="91"/>
  <c r="O188" i="91"/>
  <c r="O188" i="90"/>
  <c r="Q188" i="90" s="1"/>
  <c r="R188" i="90" s="1"/>
  <c r="N189" i="90" s="1"/>
  <c r="O184" i="88"/>
  <c r="Q184" i="88" s="1"/>
  <c r="R184" i="88" s="1"/>
  <c r="N185" i="88" s="1"/>
  <c r="Q188" i="91" l="1"/>
  <c r="R188" i="91" s="1"/>
  <c r="N189" i="91" s="1"/>
  <c r="S188" i="91"/>
  <c r="O189" i="91"/>
  <c r="O189" i="90"/>
  <c r="Q189" i="90" s="1"/>
  <c r="R189" i="90" s="1"/>
  <c r="N190" i="90" s="1"/>
  <c r="O185" i="88"/>
  <c r="Q185" i="88" s="1"/>
  <c r="R185" i="88" s="1"/>
  <c r="N186" i="88" s="1"/>
  <c r="Q189" i="91" l="1"/>
  <c r="R189" i="91" s="1"/>
  <c r="N190" i="91" s="1"/>
  <c r="S189" i="91"/>
  <c r="O190" i="91"/>
  <c r="O190" i="90"/>
  <c r="Q190" i="90" s="1"/>
  <c r="R190" i="90" s="1"/>
  <c r="N191" i="90" s="1"/>
  <c r="O186" i="88"/>
  <c r="Q186" i="88" s="1"/>
  <c r="R186" i="88" s="1"/>
  <c r="N187" i="88" s="1"/>
  <c r="Q190" i="91" l="1"/>
  <c r="R190" i="91" s="1"/>
  <c r="N191" i="91" s="1"/>
  <c r="S190" i="91"/>
  <c r="O191" i="91"/>
  <c r="O191" i="90"/>
  <c r="Q191" i="90" s="1"/>
  <c r="R191" i="90" s="1"/>
  <c r="N192" i="90" s="1"/>
  <c r="O187" i="88"/>
  <c r="Q187" i="88" s="1"/>
  <c r="R187" i="88"/>
  <c r="N188" i="88" s="1"/>
  <c r="Q191" i="91" l="1"/>
  <c r="R191" i="91" s="1"/>
  <c r="N192" i="91" s="1"/>
  <c r="S191" i="91"/>
  <c r="O192" i="91"/>
  <c r="O192" i="90"/>
  <c r="Q192" i="90" s="1"/>
  <c r="R192" i="90" s="1"/>
  <c r="N193" i="90" s="1"/>
  <c r="O188" i="88"/>
  <c r="Q188" i="88" s="1"/>
  <c r="R188" i="88" s="1"/>
  <c r="N189" i="88" s="1"/>
  <c r="Q192" i="91" l="1"/>
  <c r="R192" i="91" s="1"/>
  <c r="N193" i="91" s="1"/>
  <c r="S192" i="91"/>
  <c r="O193" i="91"/>
  <c r="O193" i="90"/>
  <c r="Q193" i="90" s="1"/>
  <c r="R193" i="90" s="1"/>
  <c r="N194" i="90" s="1"/>
  <c r="O189" i="88"/>
  <c r="Q189" i="88" s="1"/>
  <c r="R189" i="88" s="1"/>
  <c r="N190" i="88" s="1"/>
  <c r="Q193" i="91" l="1"/>
  <c r="R193" i="91" s="1"/>
  <c r="N194" i="91" s="1"/>
  <c r="S193" i="91"/>
  <c r="O194" i="91"/>
  <c r="O194" i="90"/>
  <c r="Q194" i="90" s="1"/>
  <c r="R194" i="90" s="1"/>
  <c r="N195" i="90" s="1"/>
  <c r="O190" i="88"/>
  <c r="Q190" i="88" s="1"/>
  <c r="R190" i="88" s="1"/>
  <c r="N191" i="88" s="1"/>
  <c r="Q194" i="91" l="1"/>
  <c r="R194" i="91" s="1"/>
  <c r="N195" i="91" s="1"/>
  <c r="S194" i="91"/>
  <c r="O195" i="91"/>
  <c r="O195" i="90"/>
  <c r="Q195" i="90" s="1"/>
  <c r="R195" i="90"/>
  <c r="N196" i="90" s="1"/>
  <c r="O191" i="88"/>
  <c r="Q191" i="88" s="1"/>
  <c r="R191" i="88" s="1"/>
  <c r="N192" i="88" s="1"/>
  <c r="Q195" i="91" l="1"/>
  <c r="R195" i="91" s="1"/>
  <c r="N196" i="91" s="1"/>
  <c r="S195" i="91"/>
  <c r="O196" i="91"/>
  <c r="O196" i="90"/>
  <c r="Q196" i="90" s="1"/>
  <c r="R196" i="90" s="1"/>
  <c r="N197" i="90" s="1"/>
  <c r="O192" i="88"/>
  <c r="Q192" i="88" s="1"/>
  <c r="R192" i="88" s="1"/>
  <c r="N193" i="88" s="1"/>
  <c r="Q196" i="91" l="1"/>
  <c r="R196" i="91" s="1"/>
  <c r="N197" i="91" s="1"/>
  <c r="S196" i="91"/>
  <c r="O197" i="91"/>
  <c r="O197" i="90"/>
  <c r="Q197" i="90" s="1"/>
  <c r="R197" i="90" s="1"/>
  <c r="N198" i="90" s="1"/>
  <c r="O193" i="88"/>
  <c r="Q193" i="88" s="1"/>
  <c r="R193" i="88" s="1"/>
  <c r="N194" i="88" s="1"/>
  <c r="Q197" i="91" l="1"/>
  <c r="R197" i="91" s="1"/>
  <c r="N198" i="91" s="1"/>
  <c r="S197" i="91"/>
  <c r="O198" i="91"/>
  <c r="O198" i="90"/>
  <c r="Q198" i="90" s="1"/>
  <c r="R198" i="90" s="1"/>
  <c r="N199" i="90" s="1"/>
  <c r="O194" i="88"/>
  <c r="Q194" i="88" s="1"/>
  <c r="R194" i="88" s="1"/>
  <c r="N195" i="88" s="1"/>
  <c r="Q198" i="91" l="1"/>
  <c r="R198" i="91" s="1"/>
  <c r="N199" i="91" s="1"/>
  <c r="S198" i="91"/>
  <c r="O199" i="91"/>
  <c r="O199" i="90"/>
  <c r="Q199" i="90" s="1"/>
  <c r="R199" i="90" s="1"/>
  <c r="N200" i="90" s="1"/>
  <c r="O195" i="88"/>
  <c r="Q195" i="88" s="1"/>
  <c r="R195" i="88"/>
  <c r="N196" i="88" s="1"/>
  <c r="Q199" i="91" l="1"/>
  <c r="R199" i="91" s="1"/>
  <c r="N200" i="91" s="1"/>
  <c r="S199" i="91"/>
  <c r="O200" i="91"/>
  <c r="O200" i="90"/>
  <c r="Q200" i="90" s="1"/>
  <c r="R200" i="90" s="1"/>
  <c r="N201" i="90" s="1"/>
  <c r="O196" i="88"/>
  <c r="Q196" i="88" s="1"/>
  <c r="R196" i="88"/>
  <c r="N197" i="88" s="1"/>
  <c r="Q200" i="91" l="1"/>
  <c r="R200" i="91" s="1"/>
  <c r="N201" i="91" s="1"/>
  <c r="S200" i="91"/>
  <c r="O201" i="91"/>
  <c r="O201" i="90"/>
  <c r="Q201" i="90" s="1"/>
  <c r="R201" i="90" s="1"/>
  <c r="N202" i="90" s="1"/>
  <c r="O197" i="88"/>
  <c r="Q197" i="88" s="1"/>
  <c r="R197" i="88" s="1"/>
  <c r="N198" i="88" s="1"/>
  <c r="Q201" i="91" l="1"/>
  <c r="R201" i="91" s="1"/>
  <c r="N202" i="91" s="1"/>
  <c r="S201" i="91"/>
  <c r="O202" i="91"/>
  <c r="O202" i="90"/>
  <c r="Q202" i="90" s="1"/>
  <c r="R202" i="90" s="1"/>
  <c r="N203" i="90" s="1"/>
  <c r="O198" i="88"/>
  <c r="Q198" i="88" s="1"/>
  <c r="R198" i="88"/>
  <c r="N199" i="88" s="1"/>
  <c r="Q202" i="91" l="1"/>
  <c r="R202" i="91" s="1"/>
  <c r="N203" i="91" s="1"/>
  <c r="S202" i="91"/>
  <c r="O203" i="91"/>
  <c r="O203" i="90"/>
  <c r="Q203" i="90" s="1"/>
  <c r="R203" i="90" s="1"/>
  <c r="N204" i="90" s="1"/>
  <c r="O199" i="88"/>
  <c r="Q199" i="88" s="1"/>
  <c r="R199" i="88" s="1"/>
  <c r="N200" i="88" s="1"/>
  <c r="Q203" i="91" l="1"/>
  <c r="R203" i="91" s="1"/>
  <c r="N204" i="91" s="1"/>
  <c r="S203" i="91"/>
  <c r="O204" i="91"/>
  <c r="O204" i="90"/>
  <c r="Q204" i="90" s="1"/>
  <c r="R204" i="90" s="1"/>
  <c r="N205" i="90" s="1"/>
  <c r="O200" i="88"/>
  <c r="Q200" i="88" s="1"/>
  <c r="R200" i="88" s="1"/>
  <c r="N201" i="88" s="1"/>
  <c r="Q204" i="91" l="1"/>
  <c r="R204" i="91" s="1"/>
  <c r="N205" i="91" s="1"/>
  <c r="S204" i="91"/>
  <c r="O205" i="91"/>
  <c r="O205" i="90"/>
  <c r="Q205" i="90" s="1"/>
  <c r="R205" i="90" s="1"/>
  <c r="N206" i="90" s="1"/>
  <c r="O201" i="88"/>
  <c r="Q201" i="88" s="1"/>
  <c r="R201" i="88"/>
  <c r="N202" i="88" s="1"/>
  <c r="Q205" i="91" l="1"/>
  <c r="R205" i="91" s="1"/>
  <c r="N206" i="91" s="1"/>
  <c r="S205" i="91"/>
  <c r="O206" i="91"/>
  <c r="O206" i="90"/>
  <c r="Q206" i="90" s="1"/>
  <c r="R206" i="90" s="1"/>
  <c r="N207" i="90" s="1"/>
  <c r="O202" i="88"/>
  <c r="Q202" i="88" s="1"/>
  <c r="R202" i="88" s="1"/>
  <c r="N203" i="88" s="1"/>
  <c r="Q206" i="91" l="1"/>
  <c r="R206" i="91" s="1"/>
  <c r="N207" i="91" s="1"/>
  <c r="S206" i="91"/>
  <c r="O207" i="91"/>
  <c r="O207" i="90"/>
  <c r="Q207" i="90" s="1"/>
  <c r="R207" i="90" s="1"/>
  <c r="N208" i="90" s="1"/>
  <c r="O203" i="88"/>
  <c r="Q203" i="88" s="1"/>
  <c r="R203" i="88" s="1"/>
  <c r="N204" i="88" s="1"/>
  <c r="Q207" i="91" l="1"/>
  <c r="R207" i="91" s="1"/>
  <c r="N208" i="91" s="1"/>
  <c r="S207" i="91"/>
  <c r="O208" i="91"/>
  <c r="O208" i="90"/>
  <c r="Q208" i="90" s="1"/>
  <c r="R208" i="90" s="1"/>
  <c r="N209" i="90" s="1"/>
  <c r="O204" i="88"/>
  <c r="Q204" i="88" s="1"/>
  <c r="R204" i="88" s="1"/>
  <c r="N205" i="88" s="1"/>
  <c r="Q208" i="91" l="1"/>
  <c r="R208" i="91" s="1"/>
  <c r="N209" i="91" s="1"/>
  <c r="S208" i="91"/>
  <c r="O209" i="91"/>
  <c r="O209" i="90"/>
  <c r="Q209" i="90" s="1"/>
  <c r="R209" i="90" s="1"/>
  <c r="N210" i="90" s="1"/>
  <c r="O205" i="88"/>
  <c r="Q205" i="88" s="1"/>
  <c r="R205" i="88" s="1"/>
  <c r="N206" i="88" s="1"/>
  <c r="Q209" i="91" l="1"/>
  <c r="R209" i="91" s="1"/>
  <c r="N210" i="91" s="1"/>
  <c r="S209" i="91"/>
  <c r="O210" i="91"/>
  <c r="O210" i="90"/>
  <c r="Q210" i="90" s="1"/>
  <c r="R210" i="90" s="1"/>
  <c r="N211" i="90" s="1"/>
  <c r="O206" i="88"/>
  <c r="Q206" i="88" s="1"/>
  <c r="R206" i="88" s="1"/>
  <c r="N207" i="88" s="1"/>
  <c r="Q210" i="91" l="1"/>
  <c r="R210" i="91" s="1"/>
  <c r="N211" i="91" s="1"/>
  <c r="S210" i="91"/>
  <c r="O211" i="91"/>
  <c r="O211" i="90"/>
  <c r="Q211" i="90" s="1"/>
  <c r="R211" i="90" s="1"/>
  <c r="N212" i="90" s="1"/>
  <c r="O207" i="88"/>
  <c r="Q207" i="88" s="1"/>
  <c r="R207" i="88" s="1"/>
  <c r="N208" i="88" s="1"/>
  <c r="Q211" i="91" l="1"/>
  <c r="R211" i="91" s="1"/>
  <c r="N212" i="91" s="1"/>
  <c r="S211" i="91"/>
  <c r="O212" i="91"/>
  <c r="O212" i="90"/>
  <c r="Q212" i="90" s="1"/>
  <c r="R212" i="90" s="1"/>
  <c r="N213" i="90" s="1"/>
  <c r="O208" i="88"/>
  <c r="Q208" i="88" s="1"/>
  <c r="R208" i="88" s="1"/>
  <c r="N209" i="88" s="1"/>
  <c r="Q212" i="91" l="1"/>
  <c r="R212" i="91" s="1"/>
  <c r="N213" i="91" s="1"/>
  <c r="S212" i="91"/>
  <c r="O213" i="91"/>
  <c r="O213" i="90"/>
  <c r="Q213" i="90" s="1"/>
  <c r="R213" i="90" s="1"/>
  <c r="N214" i="90" s="1"/>
  <c r="O209" i="88"/>
  <c r="Q209" i="88" s="1"/>
  <c r="R209" i="88" s="1"/>
  <c r="N210" i="88" s="1"/>
  <c r="Q213" i="91" l="1"/>
  <c r="R213" i="91" s="1"/>
  <c r="N214" i="91" s="1"/>
  <c r="S213" i="91"/>
  <c r="O214" i="91"/>
  <c r="O214" i="90"/>
  <c r="Q214" i="90" s="1"/>
  <c r="R214" i="90" s="1"/>
  <c r="N215" i="90" s="1"/>
  <c r="O210" i="88"/>
  <c r="Q210" i="88" s="1"/>
  <c r="R210" i="88" s="1"/>
  <c r="N211" i="88" s="1"/>
  <c r="Q214" i="91" l="1"/>
  <c r="R214" i="91" s="1"/>
  <c r="N215" i="91" s="1"/>
  <c r="S214" i="91"/>
  <c r="O215" i="91"/>
  <c r="O215" i="90"/>
  <c r="Q215" i="90" s="1"/>
  <c r="R215" i="90" s="1"/>
  <c r="N216" i="90" s="1"/>
  <c r="O211" i="88"/>
  <c r="Q211" i="88" s="1"/>
  <c r="R211" i="88"/>
  <c r="N212" i="88" s="1"/>
  <c r="Q215" i="91" l="1"/>
  <c r="R215" i="91" s="1"/>
  <c r="N216" i="91" s="1"/>
  <c r="S215" i="91"/>
  <c r="O216" i="91"/>
  <c r="O216" i="90"/>
  <c r="Q216" i="90" s="1"/>
  <c r="R216" i="90" s="1"/>
  <c r="N217" i="90" s="1"/>
  <c r="O212" i="88"/>
  <c r="Q212" i="88" s="1"/>
  <c r="R212" i="88"/>
  <c r="N213" i="88" s="1"/>
  <c r="Q216" i="91" l="1"/>
  <c r="R216" i="91" s="1"/>
  <c r="N217" i="91" s="1"/>
  <c r="S216" i="91"/>
  <c r="O217" i="91"/>
  <c r="O217" i="90"/>
  <c r="Q217" i="90" s="1"/>
  <c r="R217" i="90" s="1"/>
  <c r="N218" i="90" s="1"/>
  <c r="O213" i="88"/>
  <c r="Q213" i="88" s="1"/>
  <c r="R213" i="88" s="1"/>
  <c r="N214" i="88" s="1"/>
  <c r="Q217" i="91" l="1"/>
  <c r="R217" i="91" s="1"/>
  <c r="N218" i="91" s="1"/>
  <c r="S217" i="91"/>
  <c r="O218" i="91"/>
  <c r="O218" i="90"/>
  <c r="Q218" i="90" s="1"/>
  <c r="R218" i="90" s="1"/>
  <c r="N219" i="90" s="1"/>
  <c r="O214" i="88"/>
  <c r="Q214" i="88" s="1"/>
  <c r="R214" i="88"/>
  <c r="N215" i="88" s="1"/>
  <c r="Q218" i="91" l="1"/>
  <c r="R218" i="91" s="1"/>
  <c r="N219" i="91" s="1"/>
  <c r="S218" i="91"/>
  <c r="O219" i="91"/>
  <c r="O219" i="90"/>
  <c r="Q219" i="90" s="1"/>
  <c r="R219" i="90" s="1"/>
  <c r="N220" i="90" s="1"/>
  <c r="O215" i="88"/>
  <c r="Q215" i="88" s="1"/>
  <c r="R215" i="88" s="1"/>
  <c r="N216" i="88" s="1"/>
  <c r="Q219" i="91" l="1"/>
  <c r="R219" i="91" s="1"/>
  <c r="N220" i="91" s="1"/>
  <c r="S219" i="91"/>
  <c r="O220" i="91"/>
  <c r="O220" i="90"/>
  <c r="Q220" i="90" s="1"/>
  <c r="R220" i="90" s="1"/>
  <c r="N221" i="90" s="1"/>
  <c r="O216" i="88"/>
  <c r="Q216" i="88" s="1"/>
  <c r="R216" i="88"/>
  <c r="N217" i="88" s="1"/>
  <c r="Q220" i="91" l="1"/>
  <c r="R220" i="91" s="1"/>
  <c r="N221" i="91" s="1"/>
  <c r="S220" i="91"/>
  <c r="O221" i="91"/>
  <c r="O221" i="90"/>
  <c r="Q221" i="90" s="1"/>
  <c r="R221" i="90" s="1"/>
  <c r="N222" i="90" s="1"/>
  <c r="O217" i="88"/>
  <c r="Q217" i="88" s="1"/>
  <c r="R217" i="88"/>
  <c r="N218" i="88" s="1"/>
  <c r="Q221" i="91" l="1"/>
  <c r="R221" i="91" s="1"/>
  <c r="N222" i="91" s="1"/>
  <c r="S221" i="91"/>
  <c r="O222" i="91"/>
  <c r="O222" i="90"/>
  <c r="Q222" i="90" s="1"/>
  <c r="R222" i="90" s="1"/>
  <c r="N223" i="90" s="1"/>
  <c r="O218" i="88"/>
  <c r="Q218" i="88" s="1"/>
  <c r="R218" i="88"/>
  <c r="N219" i="88" s="1"/>
  <c r="Q222" i="91" l="1"/>
  <c r="R222" i="91" s="1"/>
  <c r="N223" i="91" s="1"/>
  <c r="S222" i="91"/>
  <c r="O223" i="91"/>
  <c r="O223" i="90"/>
  <c r="Q223" i="90" s="1"/>
  <c r="R223" i="90" s="1"/>
  <c r="N224" i="90" s="1"/>
  <c r="O219" i="88"/>
  <c r="Q219" i="88" s="1"/>
  <c r="R219" i="88" s="1"/>
  <c r="N220" i="88" s="1"/>
  <c r="Q223" i="91" l="1"/>
  <c r="R223" i="91" s="1"/>
  <c r="N224" i="91" s="1"/>
  <c r="S223" i="91"/>
  <c r="O224" i="91"/>
  <c r="O224" i="90"/>
  <c r="Q224" i="90" s="1"/>
  <c r="R224" i="90" s="1"/>
  <c r="N225" i="90" s="1"/>
  <c r="O220" i="88"/>
  <c r="Q220" i="88" s="1"/>
  <c r="R220" i="88" s="1"/>
  <c r="N221" i="88" s="1"/>
  <c r="Q224" i="91" l="1"/>
  <c r="R224" i="91" s="1"/>
  <c r="N225" i="91" s="1"/>
  <c r="S224" i="91"/>
  <c r="O225" i="91"/>
  <c r="O225" i="90"/>
  <c r="Q225" i="90" s="1"/>
  <c r="R225" i="90" s="1"/>
  <c r="N226" i="90" s="1"/>
  <c r="O221" i="88"/>
  <c r="Q221" i="88" s="1"/>
  <c r="R221" i="88" s="1"/>
  <c r="N222" i="88" s="1"/>
  <c r="Q225" i="91" l="1"/>
  <c r="R225" i="91" s="1"/>
  <c r="N226" i="91" s="1"/>
  <c r="S225" i="91"/>
  <c r="O226" i="91"/>
  <c r="O226" i="90"/>
  <c r="Q226" i="90" s="1"/>
  <c r="R226" i="90" s="1"/>
  <c r="N227" i="90" s="1"/>
  <c r="O222" i="88"/>
  <c r="Q222" i="88" s="1"/>
  <c r="R222" i="88" s="1"/>
  <c r="N223" i="88" s="1"/>
  <c r="Q226" i="91" l="1"/>
  <c r="R226" i="91" s="1"/>
  <c r="N227" i="91" s="1"/>
  <c r="S226" i="91"/>
  <c r="O227" i="91"/>
  <c r="O227" i="90"/>
  <c r="Q227" i="90" s="1"/>
  <c r="R227" i="90" s="1"/>
  <c r="N228" i="90" s="1"/>
  <c r="O223" i="88"/>
  <c r="Q223" i="88" s="1"/>
  <c r="R223" i="88" s="1"/>
  <c r="N224" i="88" s="1"/>
  <c r="Q227" i="91" l="1"/>
  <c r="R227" i="91" s="1"/>
  <c r="N228" i="91" s="1"/>
  <c r="S227" i="91"/>
  <c r="O228" i="91"/>
  <c r="O228" i="90"/>
  <c r="Q228" i="90" s="1"/>
  <c r="R228" i="90" s="1"/>
  <c r="N229" i="90" s="1"/>
  <c r="O224" i="88"/>
  <c r="Q224" i="88" s="1"/>
  <c r="R224" i="88" s="1"/>
  <c r="N225" i="88" s="1"/>
  <c r="Q228" i="91" l="1"/>
  <c r="R228" i="91" s="1"/>
  <c r="N229" i="91" s="1"/>
  <c r="S228" i="91"/>
  <c r="O229" i="91"/>
  <c r="O229" i="90"/>
  <c r="Q229" i="90" s="1"/>
  <c r="R229" i="90" s="1"/>
  <c r="N230" i="90" s="1"/>
  <c r="O225" i="88"/>
  <c r="Q225" i="88" s="1"/>
  <c r="R225" i="88" s="1"/>
  <c r="N226" i="88" s="1"/>
  <c r="Q229" i="91" l="1"/>
  <c r="R229" i="91" s="1"/>
  <c r="N230" i="91" s="1"/>
  <c r="S229" i="91"/>
  <c r="O230" i="91"/>
  <c r="O230" i="90"/>
  <c r="Q230" i="90" s="1"/>
  <c r="R230" i="90" s="1"/>
  <c r="N231" i="90" s="1"/>
  <c r="O226" i="88"/>
  <c r="Q226" i="88" s="1"/>
  <c r="R226" i="88" s="1"/>
  <c r="N227" i="88" s="1"/>
  <c r="Q230" i="91" l="1"/>
  <c r="R230" i="91" s="1"/>
  <c r="N231" i="91" s="1"/>
  <c r="S230" i="91"/>
  <c r="O231" i="91"/>
  <c r="O231" i="90"/>
  <c r="Q231" i="90" s="1"/>
  <c r="R231" i="90" s="1"/>
  <c r="N232" i="90" s="1"/>
  <c r="O227" i="88"/>
  <c r="Q227" i="88" s="1"/>
  <c r="R227" i="88"/>
  <c r="N228" i="88" s="1"/>
  <c r="Q231" i="91" l="1"/>
  <c r="R231" i="91" s="1"/>
  <c r="N232" i="91" s="1"/>
  <c r="S231" i="91"/>
  <c r="O232" i="91"/>
  <c r="O232" i="90"/>
  <c r="Q232" i="90" s="1"/>
  <c r="R232" i="90" s="1"/>
  <c r="N233" i="90" s="1"/>
  <c r="O228" i="88"/>
  <c r="Q228" i="88" s="1"/>
  <c r="R228" i="88" s="1"/>
  <c r="N229" i="88" s="1"/>
  <c r="Q232" i="91" l="1"/>
  <c r="R232" i="91" s="1"/>
  <c r="N233" i="91" s="1"/>
  <c r="S232" i="91"/>
  <c r="O233" i="91"/>
  <c r="O233" i="90"/>
  <c r="Q233" i="90" s="1"/>
  <c r="R233" i="90" s="1"/>
  <c r="N234" i="90" s="1"/>
  <c r="O229" i="88"/>
  <c r="Q229" i="88" s="1"/>
  <c r="R229" i="88" s="1"/>
  <c r="N230" i="88" s="1"/>
  <c r="Q233" i="91" l="1"/>
  <c r="R233" i="91" s="1"/>
  <c r="N234" i="91" s="1"/>
  <c r="S233" i="91"/>
  <c r="O234" i="91"/>
  <c r="O234" i="90"/>
  <c r="Q234" i="90" s="1"/>
  <c r="R234" i="90" s="1"/>
  <c r="N235" i="90" s="1"/>
  <c r="O230" i="88"/>
  <c r="Q230" i="88" s="1"/>
  <c r="R230" i="88"/>
  <c r="N231" i="88" s="1"/>
  <c r="Q234" i="91" l="1"/>
  <c r="R234" i="91" s="1"/>
  <c r="N235" i="91" s="1"/>
  <c r="S234" i="91"/>
  <c r="O235" i="91"/>
  <c r="O235" i="90"/>
  <c r="Q235" i="90" s="1"/>
  <c r="R235" i="90" s="1"/>
  <c r="N236" i="90" s="1"/>
  <c r="O231" i="88"/>
  <c r="Q231" i="88" s="1"/>
  <c r="R231" i="88" s="1"/>
  <c r="N232" i="88" s="1"/>
  <c r="Q235" i="91" l="1"/>
  <c r="R235" i="91" s="1"/>
  <c r="N236" i="91" s="1"/>
  <c r="S235" i="91"/>
  <c r="O236" i="91"/>
  <c r="O236" i="90"/>
  <c r="Q236" i="90" s="1"/>
  <c r="R236" i="90" s="1"/>
  <c r="N237" i="90" s="1"/>
  <c r="O232" i="88"/>
  <c r="Q232" i="88" s="1"/>
  <c r="R232" i="88" s="1"/>
  <c r="N233" i="88" s="1"/>
  <c r="Q236" i="91" l="1"/>
  <c r="R236" i="91" s="1"/>
  <c r="N237" i="91" s="1"/>
  <c r="S236" i="91"/>
  <c r="O237" i="91"/>
  <c r="O237" i="90"/>
  <c r="Q237" i="90" s="1"/>
  <c r="R237" i="90" s="1"/>
  <c r="N238" i="90" s="1"/>
  <c r="O233" i="88"/>
  <c r="Q233" i="88" s="1"/>
  <c r="R233" i="88"/>
  <c r="N234" i="88" s="1"/>
  <c r="Q237" i="91" l="1"/>
  <c r="R237" i="91" s="1"/>
  <c r="N238" i="91" s="1"/>
  <c r="S237" i="91"/>
  <c r="O238" i="91"/>
  <c r="O238" i="90"/>
  <c r="Q238" i="90" s="1"/>
  <c r="R238" i="90" s="1"/>
  <c r="N239" i="90" s="1"/>
  <c r="O234" i="88"/>
  <c r="Q234" i="88" s="1"/>
  <c r="R234" i="88" s="1"/>
  <c r="N235" i="88" s="1"/>
  <c r="Q238" i="91" l="1"/>
  <c r="R238" i="91" s="1"/>
  <c r="N239" i="91" s="1"/>
  <c r="S238" i="91"/>
  <c r="O239" i="91"/>
  <c r="O239" i="90"/>
  <c r="Q239" i="90" s="1"/>
  <c r="R239" i="90" s="1"/>
  <c r="N240" i="90" s="1"/>
  <c r="O235" i="88"/>
  <c r="Q235" i="88" s="1"/>
  <c r="R235" i="88" s="1"/>
  <c r="N236" i="88" s="1"/>
  <c r="Q239" i="91" l="1"/>
  <c r="R239" i="91" s="1"/>
  <c r="N240" i="91" s="1"/>
  <c r="S239" i="91"/>
  <c r="O240" i="91"/>
  <c r="O240" i="90"/>
  <c r="Q240" i="90" s="1"/>
  <c r="R240" i="90" s="1"/>
  <c r="N241" i="90" s="1"/>
  <c r="O236" i="88"/>
  <c r="Q236" i="88" s="1"/>
  <c r="R236" i="88" s="1"/>
  <c r="N237" i="88" s="1"/>
  <c r="Q240" i="91" l="1"/>
  <c r="R240" i="91" s="1"/>
  <c r="N241" i="91" s="1"/>
  <c r="S240" i="91"/>
  <c r="O241" i="91"/>
  <c r="O241" i="90"/>
  <c r="Q241" i="90" s="1"/>
  <c r="R241" i="90" s="1"/>
  <c r="N242" i="90" s="1"/>
  <c r="O237" i="88"/>
  <c r="Q237" i="88" s="1"/>
  <c r="R237" i="88" s="1"/>
  <c r="N238" i="88" s="1"/>
  <c r="Q241" i="91" l="1"/>
  <c r="R241" i="91" s="1"/>
  <c r="N242" i="91" s="1"/>
  <c r="S241" i="91"/>
  <c r="O242" i="91"/>
  <c r="O242" i="90"/>
  <c r="Q242" i="90" s="1"/>
  <c r="R242" i="90" s="1"/>
  <c r="N243" i="90" s="1"/>
  <c r="O238" i="88"/>
  <c r="Q238" i="88" s="1"/>
  <c r="R238" i="88" s="1"/>
  <c r="N239" i="88" s="1"/>
  <c r="Q242" i="91" l="1"/>
  <c r="R242" i="91" s="1"/>
  <c r="N243" i="91" s="1"/>
  <c r="S242" i="91"/>
  <c r="O243" i="91"/>
  <c r="O243" i="90"/>
  <c r="Q243" i="90" s="1"/>
  <c r="R243" i="90" s="1"/>
  <c r="N244" i="90" s="1"/>
  <c r="O239" i="88"/>
  <c r="Q239" i="88" s="1"/>
  <c r="R239" i="88" s="1"/>
  <c r="N240" i="88" s="1"/>
  <c r="Q243" i="91" l="1"/>
  <c r="R243" i="91" s="1"/>
  <c r="N244" i="91" s="1"/>
  <c r="S243" i="91"/>
  <c r="O244" i="91"/>
  <c r="O244" i="90"/>
  <c r="Q244" i="90" s="1"/>
  <c r="R244" i="90" s="1"/>
  <c r="N245" i="90" s="1"/>
  <c r="O240" i="88"/>
  <c r="Q240" i="88" s="1"/>
  <c r="R240" i="88"/>
  <c r="N241" i="88" s="1"/>
  <c r="Q244" i="91" l="1"/>
  <c r="R244" i="91" s="1"/>
  <c r="N245" i="91" s="1"/>
  <c r="S244" i="91"/>
  <c r="O245" i="91"/>
  <c r="O245" i="90"/>
  <c r="Q245" i="90" s="1"/>
  <c r="R245" i="90" s="1"/>
  <c r="N246" i="90" s="1"/>
  <c r="O241" i="88"/>
  <c r="Q241" i="88" s="1"/>
  <c r="R241" i="88" s="1"/>
  <c r="N242" i="88" s="1"/>
  <c r="Q245" i="91" l="1"/>
  <c r="R245" i="91" s="1"/>
  <c r="N246" i="91" s="1"/>
  <c r="S245" i="91"/>
  <c r="O246" i="91"/>
  <c r="O246" i="90"/>
  <c r="Q246" i="90" s="1"/>
  <c r="R246" i="90" s="1"/>
  <c r="N247" i="90" s="1"/>
  <c r="O242" i="88"/>
  <c r="Q242" i="88" s="1"/>
  <c r="R242" i="88" s="1"/>
  <c r="N243" i="88" s="1"/>
  <c r="Q246" i="91" l="1"/>
  <c r="R246" i="91" s="1"/>
  <c r="N247" i="91" s="1"/>
  <c r="S246" i="91"/>
  <c r="O247" i="91"/>
  <c r="O247" i="90"/>
  <c r="Q247" i="90" s="1"/>
  <c r="R247" i="90" s="1"/>
  <c r="N248" i="90" s="1"/>
  <c r="O243" i="88"/>
  <c r="Q243" i="88" s="1"/>
  <c r="R243" i="88" s="1"/>
  <c r="N244" i="88" s="1"/>
  <c r="Q247" i="91" l="1"/>
  <c r="R247" i="91" s="1"/>
  <c r="N248" i="91" s="1"/>
  <c r="S247" i="91"/>
  <c r="O248" i="91"/>
  <c r="O248" i="90"/>
  <c r="Q248" i="90" s="1"/>
  <c r="R248" i="90" s="1"/>
  <c r="N249" i="90" s="1"/>
  <c r="O244" i="88"/>
  <c r="Q244" i="88" s="1"/>
  <c r="R244" i="88" s="1"/>
  <c r="N245" i="88" s="1"/>
  <c r="Q248" i="91" l="1"/>
  <c r="R248" i="91" s="1"/>
  <c r="N249" i="91" s="1"/>
  <c r="S248" i="91"/>
  <c r="O249" i="91"/>
  <c r="O249" i="90"/>
  <c r="Q249" i="90" s="1"/>
  <c r="R249" i="90" s="1"/>
  <c r="N250" i="90" s="1"/>
  <c r="O245" i="88"/>
  <c r="Q245" i="88" s="1"/>
  <c r="R245" i="88" s="1"/>
  <c r="N246" i="88" s="1"/>
  <c r="Q249" i="91" l="1"/>
  <c r="R249" i="91" s="1"/>
  <c r="N250" i="91" s="1"/>
  <c r="S249" i="91"/>
  <c r="O250" i="91"/>
  <c r="O250" i="90"/>
  <c r="Q250" i="90" s="1"/>
  <c r="R250" i="90" s="1"/>
  <c r="N251" i="90" s="1"/>
  <c r="O246" i="88"/>
  <c r="Q246" i="88" s="1"/>
  <c r="R246" i="88"/>
  <c r="N247" i="88" s="1"/>
  <c r="Q250" i="91" l="1"/>
  <c r="R250" i="91" s="1"/>
  <c r="N251" i="91" s="1"/>
  <c r="S250" i="91"/>
  <c r="O251" i="91"/>
  <c r="O251" i="90"/>
  <c r="Q251" i="90" s="1"/>
  <c r="R251" i="90" s="1"/>
  <c r="N252" i="90" s="1"/>
  <c r="O247" i="88"/>
  <c r="Q247" i="88" s="1"/>
  <c r="R247" i="88" s="1"/>
  <c r="N248" i="88" s="1"/>
  <c r="Q251" i="91" l="1"/>
  <c r="R251" i="91" s="1"/>
  <c r="N252" i="91" s="1"/>
  <c r="S251" i="91"/>
  <c r="O252" i="91"/>
  <c r="O252" i="90"/>
  <c r="Q252" i="90" s="1"/>
  <c r="R252" i="90" s="1"/>
  <c r="N253" i="90" s="1"/>
  <c r="O248" i="88"/>
  <c r="Q248" i="88" s="1"/>
  <c r="R248" i="88" s="1"/>
  <c r="N249" i="88" s="1"/>
  <c r="Q252" i="91" l="1"/>
  <c r="R252" i="91" s="1"/>
  <c r="N253" i="91" s="1"/>
  <c r="S252" i="91"/>
  <c r="O253" i="91"/>
  <c r="O253" i="90"/>
  <c r="Q253" i="90" s="1"/>
  <c r="R253" i="90" s="1"/>
  <c r="N254" i="90" s="1"/>
  <c r="O249" i="88"/>
  <c r="Q249" i="88" s="1"/>
  <c r="R249" i="88"/>
  <c r="N250" i="88" s="1"/>
  <c r="Q253" i="91" l="1"/>
  <c r="R253" i="91" s="1"/>
  <c r="N254" i="91" s="1"/>
  <c r="S253" i="91"/>
  <c r="O254" i="91"/>
  <c r="O254" i="90"/>
  <c r="Q254" i="90" s="1"/>
  <c r="R254" i="90" s="1"/>
  <c r="N255" i="90" s="1"/>
  <c r="O250" i="88"/>
  <c r="Q250" i="88" s="1"/>
  <c r="R250" i="88" s="1"/>
  <c r="N251" i="88" s="1"/>
  <c r="Q254" i="91" l="1"/>
  <c r="R254" i="91" s="1"/>
  <c r="N255" i="91" s="1"/>
  <c r="S254" i="91"/>
  <c r="O255" i="91"/>
  <c r="O255" i="90"/>
  <c r="Q255" i="90" s="1"/>
  <c r="R255" i="90" s="1"/>
  <c r="N256" i="90" s="1"/>
  <c r="O251" i="88"/>
  <c r="Q251" i="88" s="1"/>
  <c r="R251" i="88" s="1"/>
  <c r="N252" i="88" s="1"/>
  <c r="Q255" i="91" l="1"/>
  <c r="R255" i="91" s="1"/>
  <c r="N256" i="91" s="1"/>
  <c r="S255" i="91"/>
  <c r="O256" i="91"/>
  <c r="O256" i="90"/>
  <c r="Q256" i="90" s="1"/>
  <c r="R256" i="90" s="1"/>
  <c r="N257" i="90" s="1"/>
  <c r="O252" i="88"/>
  <c r="Q252" i="88" s="1"/>
  <c r="R252" i="88" s="1"/>
  <c r="N253" i="88" s="1"/>
  <c r="Q256" i="91" l="1"/>
  <c r="R256" i="91" s="1"/>
  <c r="N257" i="91" s="1"/>
  <c r="S256" i="91"/>
  <c r="O257" i="91"/>
  <c r="O257" i="90"/>
  <c r="Q257" i="90" s="1"/>
  <c r="R257" i="90" s="1"/>
  <c r="N258" i="90" s="1"/>
  <c r="O253" i="88"/>
  <c r="Q253" i="88" s="1"/>
  <c r="R253" i="88" s="1"/>
  <c r="N254" i="88" s="1"/>
  <c r="Q257" i="91" l="1"/>
  <c r="R257" i="91" s="1"/>
  <c r="N258" i="91" s="1"/>
  <c r="S257" i="91"/>
  <c r="O258" i="91"/>
  <c r="O258" i="90"/>
  <c r="Q258" i="90" s="1"/>
  <c r="R258" i="90" s="1"/>
  <c r="N259" i="90" s="1"/>
  <c r="O254" i="88"/>
  <c r="Q254" i="88" s="1"/>
  <c r="R254" i="88" s="1"/>
  <c r="N255" i="88" s="1"/>
  <c r="Q258" i="91" l="1"/>
  <c r="R258" i="91" s="1"/>
  <c r="N259" i="91" s="1"/>
  <c r="S258" i="91"/>
  <c r="O259" i="91"/>
  <c r="O259" i="90"/>
  <c r="Q259" i="90" s="1"/>
  <c r="R259" i="90" s="1"/>
  <c r="N260" i="90" s="1"/>
  <c r="O255" i="88"/>
  <c r="Q255" i="88" s="1"/>
  <c r="R255" i="88" s="1"/>
  <c r="N256" i="88" s="1"/>
  <c r="Q259" i="91" l="1"/>
  <c r="R259" i="91" s="1"/>
  <c r="N260" i="91" s="1"/>
  <c r="S259" i="91"/>
  <c r="O260" i="91"/>
  <c r="O260" i="90"/>
  <c r="Q260" i="90" s="1"/>
  <c r="R260" i="90" s="1"/>
  <c r="N261" i="90" s="1"/>
  <c r="O256" i="88"/>
  <c r="Q256" i="88" s="1"/>
  <c r="R256" i="88" s="1"/>
  <c r="N257" i="88" s="1"/>
  <c r="Q260" i="91" l="1"/>
  <c r="R260" i="91" s="1"/>
  <c r="N261" i="91" s="1"/>
  <c r="S260" i="91"/>
  <c r="O261" i="91"/>
  <c r="O261" i="90"/>
  <c r="Q261" i="90" s="1"/>
  <c r="R261" i="90" s="1"/>
  <c r="N262" i="90" s="1"/>
  <c r="O257" i="88"/>
  <c r="Q257" i="88" s="1"/>
  <c r="R257" i="88" s="1"/>
  <c r="N258" i="88" s="1"/>
  <c r="Q261" i="91" l="1"/>
  <c r="R261" i="91" s="1"/>
  <c r="N262" i="91" s="1"/>
  <c r="S261" i="91"/>
  <c r="O262" i="91"/>
  <c r="O262" i="90"/>
  <c r="Q262" i="90" s="1"/>
  <c r="R262" i="90" s="1"/>
  <c r="N263" i="90" s="1"/>
  <c r="O258" i="88"/>
  <c r="Q258" i="88" s="1"/>
  <c r="R258" i="88" s="1"/>
  <c r="N259" i="88" s="1"/>
  <c r="Q262" i="91" l="1"/>
  <c r="R262" i="91" s="1"/>
  <c r="N263" i="91" s="1"/>
  <c r="S262" i="91"/>
  <c r="O263" i="91"/>
  <c r="O263" i="90"/>
  <c r="Q263" i="90" s="1"/>
  <c r="R263" i="90" s="1"/>
  <c r="N264" i="90" s="1"/>
  <c r="O259" i="88"/>
  <c r="Q259" i="88" s="1"/>
  <c r="R259" i="88" s="1"/>
  <c r="N260" i="88" s="1"/>
  <c r="Q263" i="91" l="1"/>
  <c r="R263" i="91" s="1"/>
  <c r="N264" i="91" s="1"/>
  <c r="S263" i="91"/>
  <c r="O264" i="91"/>
  <c r="O264" i="90"/>
  <c r="Q264" i="90" s="1"/>
  <c r="R264" i="90" s="1"/>
  <c r="N265" i="90" s="1"/>
  <c r="O260" i="88"/>
  <c r="Q260" i="88" s="1"/>
  <c r="R260" i="88" s="1"/>
  <c r="N261" i="88" s="1"/>
  <c r="Q264" i="91" l="1"/>
  <c r="R264" i="91" s="1"/>
  <c r="N265" i="91" s="1"/>
  <c r="S264" i="91"/>
  <c r="O265" i="91"/>
  <c r="O265" i="90"/>
  <c r="Q265" i="90" s="1"/>
  <c r="R265" i="90" s="1"/>
  <c r="N266" i="90" s="1"/>
  <c r="O261" i="88"/>
  <c r="Q261" i="88" s="1"/>
  <c r="R261" i="88" s="1"/>
  <c r="N262" i="88" s="1"/>
  <c r="Q265" i="91" l="1"/>
  <c r="R265" i="91" s="1"/>
  <c r="N266" i="91" s="1"/>
  <c r="S265" i="91"/>
  <c r="O266" i="91"/>
  <c r="O266" i="90"/>
  <c r="Q266" i="90" s="1"/>
  <c r="R266" i="90" s="1"/>
  <c r="N267" i="90" s="1"/>
  <c r="O262" i="88"/>
  <c r="Q262" i="88" s="1"/>
  <c r="R262" i="88" s="1"/>
  <c r="N263" i="88" s="1"/>
  <c r="Q266" i="91" l="1"/>
  <c r="R266" i="91" s="1"/>
  <c r="N267" i="91" s="1"/>
  <c r="S266" i="91"/>
  <c r="O267" i="91"/>
  <c r="O267" i="90"/>
  <c r="Q267" i="90" s="1"/>
  <c r="R267" i="90" s="1"/>
  <c r="N268" i="90" s="1"/>
  <c r="O263" i="88"/>
  <c r="Q263" i="88" s="1"/>
  <c r="R263" i="88" s="1"/>
  <c r="N264" i="88" s="1"/>
  <c r="Q267" i="91" l="1"/>
  <c r="R267" i="91" s="1"/>
  <c r="N268" i="91" s="1"/>
  <c r="S267" i="91"/>
  <c r="O268" i="91"/>
  <c r="O268" i="90"/>
  <c r="Q268" i="90" s="1"/>
  <c r="R268" i="90" s="1"/>
  <c r="N269" i="90" s="1"/>
  <c r="O264" i="88"/>
  <c r="Q264" i="88" s="1"/>
  <c r="R264" i="88" s="1"/>
  <c r="N265" i="88" s="1"/>
  <c r="Q268" i="91" l="1"/>
  <c r="R268" i="91" s="1"/>
  <c r="N269" i="91" s="1"/>
  <c r="S268" i="91"/>
  <c r="O269" i="91"/>
  <c r="O269" i="90"/>
  <c r="Q269" i="90" s="1"/>
  <c r="R269" i="90" s="1"/>
  <c r="N270" i="90" s="1"/>
  <c r="O265" i="88"/>
  <c r="Q265" i="88" s="1"/>
  <c r="R265" i="88"/>
  <c r="N266" i="88" s="1"/>
  <c r="Q269" i="91" l="1"/>
  <c r="R269" i="91" s="1"/>
  <c r="N270" i="91" s="1"/>
  <c r="S269" i="91"/>
  <c r="O270" i="91"/>
  <c r="O270" i="90"/>
  <c r="Q270" i="90" s="1"/>
  <c r="R270" i="90" s="1"/>
  <c r="N271" i="90" s="1"/>
  <c r="O266" i="88"/>
  <c r="Q266" i="88" s="1"/>
  <c r="R266" i="88" s="1"/>
  <c r="N267" i="88" s="1"/>
  <c r="Q270" i="91" l="1"/>
  <c r="R270" i="91" s="1"/>
  <c r="N271" i="91" s="1"/>
  <c r="S270" i="91"/>
  <c r="O271" i="91"/>
  <c r="O271" i="90"/>
  <c r="Q271" i="90" s="1"/>
  <c r="R271" i="90" s="1"/>
  <c r="N272" i="90" s="1"/>
  <c r="O267" i="88"/>
  <c r="Q267" i="88" s="1"/>
  <c r="R267" i="88" s="1"/>
  <c r="N268" i="88" s="1"/>
  <c r="Q271" i="91" l="1"/>
  <c r="R271" i="91" s="1"/>
  <c r="N272" i="91" s="1"/>
  <c r="S271" i="91"/>
  <c r="O272" i="91"/>
  <c r="O272" i="90"/>
  <c r="Q272" i="90" s="1"/>
  <c r="R272" i="90" s="1"/>
  <c r="N273" i="90" s="1"/>
  <c r="O268" i="88"/>
  <c r="Q268" i="88" s="1"/>
  <c r="R268" i="88" s="1"/>
  <c r="N269" i="88" s="1"/>
  <c r="Q272" i="91" l="1"/>
  <c r="R272" i="91" s="1"/>
  <c r="N273" i="91" s="1"/>
  <c r="S272" i="91"/>
  <c r="O273" i="91"/>
  <c r="O273" i="90"/>
  <c r="Q273" i="90" s="1"/>
  <c r="R273" i="90" s="1"/>
  <c r="N274" i="90" s="1"/>
  <c r="O269" i="88"/>
  <c r="Q269" i="88" s="1"/>
  <c r="R269" i="88" s="1"/>
  <c r="N270" i="88" s="1"/>
  <c r="Q273" i="91" l="1"/>
  <c r="R273" i="91" s="1"/>
  <c r="N274" i="91" s="1"/>
  <c r="S273" i="91"/>
  <c r="O274" i="91"/>
  <c r="O274" i="90"/>
  <c r="Q274" i="90" s="1"/>
  <c r="R274" i="90" s="1"/>
  <c r="N275" i="90" s="1"/>
  <c r="O270" i="88"/>
  <c r="Q270" i="88" s="1"/>
  <c r="R270" i="88" s="1"/>
  <c r="N271" i="88" s="1"/>
  <c r="Q274" i="91" l="1"/>
  <c r="R274" i="91" s="1"/>
  <c r="N275" i="91" s="1"/>
  <c r="S274" i="91"/>
  <c r="O275" i="91"/>
  <c r="O275" i="90"/>
  <c r="Q275" i="90" s="1"/>
  <c r="R275" i="90" s="1"/>
  <c r="N276" i="90" s="1"/>
  <c r="O271" i="88"/>
  <c r="Q271" i="88" s="1"/>
  <c r="R271" i="88" s="1"/>
  <c r="N272" i="88" s="1"/>
  <c r="Q275" i="91" l="1"/>
  <c r="R275" i="91" s="1"/>
  <c r="N276" i="91" s="1"/>
  <c r="S275" i="91"/>
  <c r="O276" i="91"/>
  <c r="O276" i="90"/>
  <c r="Q276" i="90" s="1"/>
  <c r="R276" i="90" s="1"/>
  <c r="N277" i="90" s="1"/>
  <c r="O272" i="88"/>
  <c r="Q272" i="88" s="1"/>
  <c r="R272" i="88" s="1"/>
  <c r="N273" i="88" s="1"/>
  <c r="Q276" i="91" l="1"/>
  <c r="R276" i="91" s="1"/>
  <c r="N277" i="91" s="1"/>
  <c r="S276" i="91"/>
  <c r="O277" i="91"/>
  <c r="O277" i="90"/>
  <c r="Q277" i="90" s="1"/>
  <c r="R277" i="90" s="1"/>
  <c r="N278" i="90" s="1"/>
  <c r="O273" i="88"/>
  <c r="Q273" i="88" s="1"/>
  <c r="R273" i="88" s="1"/>
  <c r="N274" i="88" s="1"/>
  <c r="Q277" i="91" l="1"/>
  <c r="R277" i="91" s="1"/>
  <c r="N278" i="91" s="1"/>
  <c r="S277" i="91"/>
  <c r="O278" i="91"/>
  <c r="O278" i="90"/>
  <c r="Q278" i="90" s="1"/>
  <c r="R278" i="90" s="1"/>
  <c r="N279" i="90" s="1"/>
  <c r="O274" i="88"/>
  <c r="Q274" i="88" s="1"/>
  <c r="R274" i="88" s="1"/>
  <c r="N275" i="88" s="1"/>
  <c r="Q278" i="91" l="1"/>
  <c r="R278" i="91" s="1"/>
  <c r="N279" i="91" s="1"/>
  <c r="S278" i="91"/>
  <c r="O279" i="91"/>
  <c r="O279" i="90"/>
  <c r="Q279" i="90" s="1"/>
  <c r="R279" i="90" s="1"/>
  <c r="N280" i="90" s="1"/>
  <c r="O275" i="88"/>
  <c r="Q275" i="88" s="1"/>
  <c r="R275" i="88"/>
  <c r="N276" i="88" s="1"/>
  <c r="Q279" i="91" l="1"/>
  <c r="R279" i="91" s="1"/>
  <c r="N280" i="91" s="1"/>
  <c r="S279" i="91"/>
  <c r="O280" i="91"/>
  <c r="O280" i="90"/>
  <c r="Q280" i="90" s="1"/>
  <c r="R280" i="90" s="1"/>
  <c r="N281" i="90" s="1"/>
  <c r="O276" i="88"/>
  <c r="Q276" i="88" s="1"/>
  <c r="R276" i="88" s="1"/>
  <c r="N277" i="88" s="1"/>
  <c r="Q280" i="91" l="1"/>
  <c r="R280" i="91" s="1"/>
  <c r="N281" i="91" s="1"/>
  <c r="S280" i="91"/>
  <c r="O281" i="91"/>
  <c r="O281" i="90"/>
  <c r="Q281" i="90" s="1"/>
  <c r="R281" i="90" s="1"/>
  <c r="N282" i="90" s="1"/>
  <c r="O277" i="88"/>
  <c r="Q277" i="88" s="1"/>
  <c r="R277" i="88" s="1"/>
  <c r="N278" i="88" s="1"/>
  <c r="Q281" i="91" l="1"/>
  <c r="R281" i="91" s="1"/>
  <c r="N282" i="91" s="1"/>
  <c r="S281" i="91"/>
  <c r="O282" i="91"/>
  <c r="O282" i="90"/>
  <c r="Q282" i="90" s="1"/>
  <c r="R282" i="90" s="1"/>
  <c r="N283" i="90" s="1"/>
  <c r="O278" i="88"/>
  <c r="Q278" i="88" s="1"/>
  <c r="R278" i="88" s="1"/>
  <c r="N279" i="88" s="1"/>
  <c r="Q282" i="91" l="1"/>
  <c r="R282" i="91" s="1"/>
  <c r="N283" i="91" s="1"/>
  <c r="S282" i="91"/>
  <c r="O283" i="91"/>
  <c r="O283" i="90"/>
  <c r="Q283" i="90" s="1"/>
  <c r="R283" i="90" s="1"/>
  <c r="N284" i="90" s="1"/>
  <c r="O279" i="88"/>
  <c r="Q279" i="88" s="1"/>
  <c r="R279" i="88" s="1"/>
  <c r="N280" i="88" s="1"/>
  <c r="Q283" i="91" l="1"/>
  <c r="R283" i="91" s="1"/>
  <c r="N284" i="91" s="1"/>
  <c r="S283" i="91"/>
  <c r="O284" i="91"/>
  <c r="O284" i="90"/>
  <c r="Q284" i="90" s="1"/>
  <c r="R284" i="90" s="1"/>
  <c r="N285" i="90" s="1"/>
  <c r="O280" i="88"/>
  <c r="Q280" i="88" s="1"/>
  <c r="R280" i="88" s="1"/>
  <c r="N281" i="88" s="1"/>
  <c r="Q284" i="91" l="1"/>
  <c r="R284" i="91" s="1"/>
  <c r="N285" i="91" s="1"/>
  <c r="S284" i="91"/>
  <c r="O285" i="91"/>
  <c r="O285" i="90"/>
  <c r="Q285" i="90" s="1"/>
  <c r="R285" i="90" s="1"/>
  <c r="N286" i="90" s="1"/>
  <c r="O281" i="88"/>
  <c r="Q281" i="88" s="1"/>
  <c r="R281" i="88" s="1"/>
  <c r="N282" i="88" s="1"/>
  <c r="Q285" i="91" l="1"/>
  <c r="R285" i="91" s="1"/>
  <c r="N286" i="91" s="1"/>
  <c r="S285" i="91"/>
  <c r="O286" i="91"/>
  <c r="O286" i="90"/>
  <c r="Q286" i="90" s="1"/>
  <c r="R286" i="90" s="1"/>
  <c r="N287" i="90" s="1"/>
  <c r="O282" i="88"/>
  <c r="Q282" i="88" s="1"/>
  <c r="R282" i="88" s="1"/>
  <c r="N283" i="88" s="1"/>
  <c r="Q286" i="91" l="1"/>
  <c r="R286" i="91" s="1"/>
  <c r="N287" i="91" s="1"/>
  <c r="S286" i="91"/>
  <c r="O287" i="91"/>
  <c r="O287" i="90"/>
  <c r="Q287" i="90" s="1"/>
  <c r="R287" i="90" s="1"/>
  <c r="N288" i="90" s="1"/>
  <c r="O283" i="88"/>
  <c r="Q283" i="88" s="1"/>
  <c r="R283" i="88" s="1"/>
  <c r="N284" i="88" s="1"/>
  <c r="Q287" i="91" l="1"/>
  <c r="R287" i="91" s="1"/>
  <c r="N288" i="91" s="1"/>
  <c r="S287" i="91"/>
  <c r="O288" i="91"/>
  <c r="O288" i="90"/>
  <c r="Q288" i="90" s="1"/>
  <c r="R288" i="90" s="1"/>
  <c r="N289" i="90" s="1"/>
  <c r="O284" i="88"/>
  <c r="Q284" i="88" s="1"/>
  <c r="R284" i="88" s="1"/>
  <c r="N285" i="88" s="1"/>
  <c r="Q288" i="91" l="1"/>
  <c r="R288" i="91" s="1"/>
  <c r="N289" i="91" s="1"/>
  <c r="S288" i="91"/>
  <c r="O289" i="91"/>
  <c r="O289" i="90"/>
  <c r="Q289" i="90" s="1"/>
  <c r="R289" i="90" s="1"/>
  <c r="N290" i="90" s="1"/>
  <c r="O285" i="88"/>
  <c r="Q285" i="88" s="1"/>
  <c r="R285" i="88" s="1"/>
  <c r="N286" i="88" s="1"/>
  <c r="Q289" i="91" l="1"/>
  <c r="R289" i="91" s="1"/>
  <c r="N290" i="91" s="1"/>
  <c r="S289" i="91"/>
  <c r="O290" i="91"/>
  <c r="O290" i="90"/>
  <c r="Q290" i="90" s="1"/>
  <c r="R290" i="90" s="1"/>
  <c r="N291" i="90" s="1"/>
  <c r="O286" i="88"/>
  <c r="Q286" i="88" s="1"/>
  <c r="R286" i="88" s="1"/>
  <c r="N287" i="88" s="1"/>
  <c r="Q290" i="91" l="1"/>
  <c r="R290" i="91" s="1"/>
  <c r="N291" i="91" s="1"/>
  <c r="S290" i="91"/>
  <c r="O291" i="91"/>
  <c r="O291" i="90"/>
  <c r="Q291" i="90" s="1"/>
  <c r="R291" i="90" s="1"/>
  <c r="N292" i="90" s="1"/>
  <c r="O287" i="88"/>
  <c r="Q287" i="88" s="1"/>
  <c r="R287" i="88" s="1"/>
  <c r="N288" i="88" s="1"/>
  <c r="Q291" i="91" l="1"/>
  <c r="R291" i="91" s="1"/>
  <c r="N292" i="91" s="1"/>
  <c r="S291" i="91"/>
  <c r="O292" i="91"/>
  <c r="O292" i="90"/>
  <c r="Q292" i="90" s="1"/>
  <c r="R292" i="90" s="1"/>
  <c r="N293" i="90" s="1"/>
  <c r="O288" i="88"/>
  <c r="Q288" i="88" s="1"/>
  <c r="R288" i="88" s="1"/>
  <c r="N289" i="88" s="1"/>
  <c r="Q292" i="91" l="1"/>
  <c r="R292" i="91" s="1"/>
  <c r="N293" i="91" s="1"/>
  <c r="S292" i="91"/>
  <c r="O293" i="91"/>
  <c r="O293" i="90"/>
  <c r="Q293" i="90" s="1"/>
  <c r="R293" i="90" s="1"/>
  <c r="N294" i="90" s="1"/>
  <c r="O289" i="88"/>
  <c r="Q289" i="88" s="1"/>
  <c r="R289" i="88" s="1"/>
  <c r="N290" i="88" s="1"/>
  <c r="Q293" i="91" l="1"/>
  <c r="R293" i="91" s="1"/>
  <c r="N294" i="91" s="1"/>
  <c r="S293" i="91"/>
  <c r="O294" i="91"/>
  <c r="O294" i="90"/>
  <c r="Q294" i="90" s="1"/>
  <c r="R294" i="90" s="1"/>
  <c r="N295" i="90" s="1"/>
  <c r="O290" i="88"/>
  <c r="Q290" i="88" s="1"/>
  <c r="R290" i="88" s="1"/>
  <c r="N291" i="88" s="1"/>
  <c r="Q294" i="91" l="1"/>
  <c r="R294" i="91" s="1"/>
  <c r="N295" i="91" s="1"/>
  <c r="S294" i="91"/>
  <c r="O295" i="91"/>
  <c r="O295" i="90"/>
  <c r="Q295" i="90" s="1"/>
  <c r="R295" i="90" s="1"/>
  <c r="N296" i="90" s="1"/>
  <c r="O291" i="88"/>
  <c r="Q291" i="88" s="1"/>
  <c r="R291" i="88"/>
  <c r="N292" i="88" s="1"/>
  <c r="Q295" i="91" l="1"/>
  <c r="R295" i="91" s="1"/>
  <c r="N296" i="91" s="1"/>
  <c r="S295" i="91"/>
  <c r="O296" i="91"/>
  <c r="O296" i="90"/>
  <c r="Q296" i="90" s="1"/>
  <c r="R296" i="90" s="1"/>
  <c r="N297" i="90" s="1"/>
  <c r="O292" i="88"/>
  <c r="Q292" i="88" s="1"/>
  <c r="R292" i="88" s="1"/>
  <c r="N293" i="88" s="1"/>
  <c r="Q296" i="91" l="1"/>
  <c r="R296" i="91" s="1"/>
  <c r="N297" i="91" s="1"/>
  <c r="S296" i="91"/>
  <c r="O297" i="91"/>
  <c r="O297" i="90"/>
  <c r="Q297" i="90" s="1"/>
  <c r="R297" i="90" s="1"/>
  <c r="N298" i="90" s="1"/>
  <c r="O293" i="88"/>
  <c r="Q293" i="88" s="1"/>
  <c r="R293" i="88" s="1"/>
  <c r="N294" i="88" s="1"/>
  <c r="Q297" i="91" l="1"/>
  <c r="R297" i="91" s="1"/>
  <c r="N298" i="91" s="1"/>
  <c r="S297" i="91"/>
  <c r="O298" i="91"/>
  <c r="O298" i="90"/>
  <c r="Q298" i="90" s="1"/>
  <c r="R298" i="90" s="1"/>
  <c r="N299" i="90" s="1"/>
  <c r="O294" i="88"/>
  <c r="Q294" i="88" s="1"/>
  <c r="R294" i="88"/>
  <c r="N295" i="88" s="1"/>
  <c r="Q298" i="91" l="1"/>
  <c r="R298" i="91" s="1"/>
  <c r="N299" i="91" s="1"/>
  <c r="S298" i="91"/>
  <c r="O299" i="91"/>
  <c r="O299" i="90"/>
  <c r="Q299" i="90" s="1"/>
  <c r="R299" i="90" s="1"/>
  <c r="N300" i="90" s="1"/>
  <c r="O295" i="88"/>
  <c r="Q295" i="88" s="1"/>
  <c r="R295" i="88" s="1"/>
  <c r="N296" i="88" s="1"/>
  <c r="Q299" i="91" l="1"/>
  <c r="R299" i="91" s="1"/>
  <c r="N300" i="91" s="1"/>
  <c r="S299" i="91"/>
  <c r="O300" i="91"/>
  <c r="O300" i="90"/>
  <c r="Q300" i="90" s="1"/>
  <c r="R300" i="90" s="1"/>
  <c r="N301" i="90" s="1"/>
  <c r="O296" i="88"/>
  <c r="Q296" i="88" s="1"/>
  <c r="R296" i="88" s="1"/>
  <c r="N297" i="88" s="1"/>
  <c r="Q300" i="91" l="1"/>
  <c r="R300" i="91" s="1"/>
  <c r="N301" i="91" s="1"/>
  <c r="S300" i="91"/>
  <c r="O301" i="91"/>
  <c r="O301" i="90"/>
  <c r="Q301" i="90" s="1"/>
  <c r="R301" i="90" s="1"/>
  <c r="N302" i="90" s="1"/>
  <c r="O297" i="88"/>
  <c r="Q297" i="88" s="1"/>
  <c r="R297" i="88"/>
  <c r="N298" i="88" s="1"/>
  <c r="Q301" i="91" l="1"/>
  <c r="R301" i="91" s="1"/>
  <c r="N302" i="91" s="1"/>
  <c r="S301" i="91"/>
  <c r="O302" i="91"/>
  <c r="O302" i="90"/>
  <c r="Q302" i="90" s="1"/>
  <c r="R302" i="90" s="1"/>
  <c r="N303" i="90" s="1"/>
  <c r="O298" i="88"/>
  <c r="Q298" i="88" s="1"/>
  <c r="R298" i="88" s="1"/>
  <c r="N299" i="88" s="1"/>
  <c r="Q302" i="91" l="1"/>
  <c r="R302" i="91" s="1"/>
  <c r="N303" i="91" s="1"/>
  <c r="S302" i="91"/>
  <c r="O303" i="91"/>
  <c r="O303" i="90"/>
  <c r="Q303" i="90" s="1"/>
  <c r="R303" i="90" s="1"/>
  <c r="N304" i="90" s="1"/>
  <c r="O299" i="88"/>
  <c r="Q299" i="88" s="1"/>
  <c r="R299" i="88" s="1"/>
  <c r="N300" i="88" s="1"/>
  <c r="Q303" i="91" l="1"/>
  <c r="R303" i="91" s="1"/>
  <c r="N304" i="91" s="1"/>
  <c r="S303" i="91"/>
  <c r="O304" i="91"/>
  <c r="O304" i="90"/>
  <c r="Q304" i="90" s="1"/>
  <c r="R304" i="90" s="1"/>
  <c r="N305" i="90" s="1"/>
  <c r="O300" i="88"/>
  <c r="Q300" i="88" s="1"/>
  <c r="R300" i="88" s="1"/>
  <c r="N301" i="88" s="1"/>
  <c r="Q304" i="91" l="1"/>
  <c r="R304" i="91" s="1"/>
  <c r="N305" i="91" s="1"/>
  <c r="S304" i="91"/>
  <c r="O305" i="91"/>
  <c r="O305" i="90"/>
  <c r="Q305" i="90" s="1"/>
  <c r="R305" i="90" s="1"/>
  <c r="N306" i="90" s="1"/>
  <c r="O301" i="88"/>
  <c r="Q301" i="88" s="1"/>
  <c r="R301" i="88" s="1"/>
  <c r="N302" i="88" s="1"/>
  <c r="Q305" i="91" l="1"/>
  <c r="R305" i="91" s="1"/>
  <c r="N306" i="91" s="1"/>
  <c r="S305" i="91"/>
  <c r="O306" i="91"/>
  <c r="O306" i="90"/>
  <c r="Q306" i="90" s="1"/>
  <c r="R306" i="90" s="1"/>
  <c r="N307" i="90" s="1"/>
  <c r="O302" i="88"/>
  <c r="Q302" i="88" s="1"/>
  <c r="R302" i="88" s="1"/>
  <c r="N303" i="88" s="1"/>
  <c r="Q306" i="91" l="1"/>
  <c r="R306" i="91" s="1"/>
  <c r="N307" i="91" s="1"/>
  <c r="S306" i="91"/>
  <c r="O307" i="91"/>
  <c r="O307" i="90"/>
  <c r="Q307" i="90" s="1"/>
  <c r="R307" i="90" s="1"/>
  <c r="N308" i="90" s="1"/>
  <c r="O303" i="88"/>
  <c r="Q303" i="88" s="1"/>
  <c r="R303" i="88" s="1"/>
  <c r="N304" i="88" s="1"/>
  <c r="Q307" i="91" l="1"/>
  <c r="R307" i="91" s="1"/>
  <c r="N308" i="91" s="1"/>
  <c r="S307" i="91"/>
  <c r="O308" i="91"/>
  <c r="O308" i="90"/>
  <c r="Q308" i="90" s="1"/>
  <c r="R308" i="90" s="1"/>
  <c r="N309" i="90" s="1"/>
  <c r="O304" i="88"/>
  <c r="Q304" i="88" s="1"/>
  <c r="R304" i="88" s="1"/>
  <c r="N305" i="88" s="1"/>
  <c r="Q308" i="91" l="1"/>
  <c r="R308" i="91" s="1"/>
  <c r="N309" i="91" s="1"/>
  <c r="S308" i="91"/>
  <c r="O309" i="91"/>
  <c r="O309" i="90"/>
  <c r="Q309" i="90" s="1"/>
  <c r="R309" i="90" s="1"/>
  <c r="N310" i="90" s="1"/>
  <c r="O305" i="88"/>
  <c r="Q305" i="88" s="1"/>
  <c r="R305" i="88" s="1"/>
  <c r="N306" i="88" s="1"/>
  <c r="Q309" i="91" l="1"/>
  <c r="R309" i="91" s="1"/>
  <c r="N310" i="91" s="1"/>
  <c r="S309" i="91"/>
  <c r="O310" i="91"/>
  <c r="O310" i="90"/>
  <c r="Q310" i="90" s="1"/>
  <c r="R310" i="90" s="1"/>
  <c r="N311" i="90" s="1"/>
  <c r="O306" i="88"/>
  <c r="Q306" i="88" s="1"/>
  <c r="R306" i="88" s="1"/>
  <c r="N307" i="88" s="1"/>
  <c r="Q310" i="91" l="1"/>
  <c r="R310" i="91" s="1"/>
  <c r="N311" i="91" s="1"/>
  <c r="S310" i="91"/>
  <c r="O311" i="91"/>
  <c r="O311" i="90"/>
  <c r="Q311" i="90" s="1"/>
  <c r="R311" i="90" s="1"/>
  <c r="N312" i="90" s="1"/>
  <c r="O307" i="88"/>
  <c r="Q307" i="88" s="1"/>
  <c r="R307" i="88"/>
  <c r="N308" i="88" s="1"/>
  <c r="Q311" i="91" l="1"/>
  <c r="R311" i="91" s="1"/>
  <c r="N312" i="91" s="1"/>
  <c r="S311" i="91"/>
  <c r="O312" i="91"/>
  <c r="O312" i="90"/>
  <c r="Q312" i="90" s="1"/>
  <c r="R312" i="90" s="1"/>
  <c r="N313" i="90" s="1"/>
  <c r="O308" i="88"/>
  <c r="Q308" i="88" s="1"/>
  <c r="R308" i="88" s="1"/>
  <c r="N309" i="88" s="1"/>
  <c r="Q312" i="91" l="1"/>
  <c r="R312" i="91" s="1"/>
  <c r="N313" i="91" s="1"/>
  <c r="S312" i="91"/>
  <c r="O313" i="91"/>
  <c r="O313" i="90"/>
  <c r="Q313" i="90" s="1"/>
  <c r="R313" i="90" s="1"/>
  <c r="N314" i="90" s="1"/>
  <c r="O309" i="88"/>
  <c r="Q309" i="88" s="1"/>
  <c r="R309" i="88" s="1"/>
  <c r="N310" i="88" s="1"/>
  <c r="Q313" i="91" l="1"/>
  <c r="R313" i="91" s="1"/>
  <c r="N314" i="91" s="1"/>
  <c r="S313" i="91"/>
  <c r="O314" i="91"/>
  <c r="O314" i="90"/>
  <c r="Q314" i="90" s="1"/>
  <c r="R314" i="90" s="1"/>
  <c r="N315" i="90" s="1"/>
  <c r="O310" i="88"/>
  <c r="Q310" i="88" s="1"/>
  <c r="R310" i="88"/>
  <c r="N311" i="88" s="1"/>
  <c r="Q314" i="91" l="1"/>
  <c r="R314" i="91" s="1"/>
  <c r="N315" i="91" s="1"/>
  <c r="S314" i="91"/>
  <c r="O315" i="91"/>
  <c r="O315" i="90"/>
  <c r="Q315" i="90" s="1"/>
  <c r="R315" i="90" s="1"/>
  <c r="N316" i="90" s="1"/>
  <c r="O311" i="88"/>
  <c r="Q311" i="88" s="1"/>
  <c r="R311" i="88" s="1"/>
  <c r="N312" i="88" s="1"/>
  <c r="Q315" i="91" l="1"/>
  <c r="R315" i="91" s="1"/>
  <c r="N316" i="91" s="1"/>
  <c r="S315" i="91"/>
  <c r="O316" i="91"/>
  <c r="O316" i="90"/>
  <c r="Q316" i="90" s="1"/>
  <c r="R316" i="90" s="1"/>
  <c r="N317" i="90" s="1"/>
  <c r="O312" i="88"/>
  <c r="Q312" i="88" s="1"/>
  <c r="R312" i="88" s="1"/>
  <c r="N313" i="88" s="1"/>
  <c r="Q316" i="91" l="1"/>
  <c r="R316" i="91" s="1"/>
  <c r="N317" i="91" s="1"/>
  <c r="S316" i="91"/>
  <c r="O317" i="91"/>
  <c r="O317" i="90"/>
  <c r="Q317" i="90" s="1"/>
  <c r="R317" i="90" s="1"/>
  <c r="N318" i="90" s="1"/>
  <c r="O313" i="88"/>
  <c r="Q313" i="88" s="1"/>
  <c r="R313" i="88" s="1"/>
  <c r="N314" i="88" s="1"/>
  <c r="Q317" i="91" l="1"/>
  <c r="R317" i="91" s="1"/>
  <c r="N318" i="91" s="1"/>
  <c r="S317" i="91"/>
  <c r="O318" i="91"/>
  <c r="O318" i="90"/>
  <c r="Q318" i="90" s="1"/>
  <c r="R318" i="90" s="1"/>
  <c r="N319" i="90" s="1"/>
  <c r="O314" i="88"/>
  <c r="Q314" i="88" s="1"/>
  <c r="R314" i="88" s="1"/>
  <c r="N315" i="88" s="1"/>
  <c r="Q318" i="91" l="1"/>
  <c r="R318" i="91" s="1"/>
  <c r="N319" i="91" s="1"/>
  <c r="S318" i="91"/>
  <c r="O319" i="91"/>
  <c r="O319" i="90"/>
  <c r="Q319" i="90" s="1"/>
  <c r="R319" i="90" s="1"/>
  <c r="N320" i="90" s="1"/>
  <c r="O315" i="88"/>
  <c r="Q315" i="88" s="1"/>
  <c r="R315" i="88" s="1"/>
  <c r="N316" i="88" s="1"/>
  <c r="Q319" i="91" l="1"/>
  <c r="R319" i="91" s="1"/>
  <c r="N320" i="91" s="1"/>
  <c r="S319" i="91"/>
  <c r="O320" i="91"/>
  <c r="O320" i="90"/>
  <c r="Q320" i="90" s="1"/>
  <c r="R320" i="90" s="1"/>
  <c r="N321" i="90" s="1"/>
  <c r="O316" i="88"/>
  <c r="Q316" i="88" s="1"/>
  <c r="R316" i="88" s="1"/>
  <c r="N317" i="88" s="1"/>
  <c r="Q320" i="91" l="1"/>
  <c r="R320" i="91" s="1"/>
  <c r="N321" i="91" s="1"/>
  <c r="S320" i="91"/>
  <c r="O321" i="91"/>
  <c r="O321" i="90"/>
  <c r="Q321" i="90" s="1"/>
  <c r="R321" i="90" s="1"/>
  <c r="N322" i="90" s="1"/>
  <c r="O317" i="88"/>
  <c r="Q317" i="88" s="1"/>
  <c r="R317" i="88" s="1"/>
  <c r="N318" i="88" s="1"/>
  <c r="Q321" i="91" l="1"/>
  <c r="R321" i="91" s="1"/>
  <c r="N322" i="91" s="1"/>
  <c r="S321" i="91"/>
  <c r="O322" i="91"/>
  <c r="O322" i="90"/>
  <c r="Q322" i="90" s="1"/>
  <c r="R322" i="90" s="1"/>
  <c r="N323" i="90" s="1"/>
  <c r="O318" i="88"/>
  <c r="Q318" i="88" s="1"/>
  <c r="R318" i="88" s="1"/>
  <c r="N319" i="88" s="1"/>
  <c r="Q322" i="91" l="1"/>
  <c r="R322" i="91" s="1"/>
  <c r="N323" i="91" s="1"/>
  <c r="S322" i="91"/>
  <c r="O323" i="91"/>
  <c r="O323" i="90"/>
  <c r="Q323" i="90" s="1"/>
  <c r="R323" i="90" s="1"/>
  <c r="N324" i="90" s="1"/>
  <c r="O319" i="88"/>
  <c r="Q319" i="88" s="1"/>
  <c r="R319" i="88" s="1"/>
  <c r="N320" i="88" s="1"/>
  <c r="Q323" i="91" l="1"/>
  <c r="R323" i="91" s="1"/>
  <c r="N324" i="91" s="1"/>
  <c r="S323" i="91"/>
  <c r="O324" i="91"/>
  <c r="O324" i="90"/>
  <c r="Q324" i="90" s="1"/>
  <c r="R324" i="90" s="1"/>
  <c r="N325" i="90" s="1"/>
  <c r="O320" i="88"/>
  <c r="Q320" i="88" s="1"/>
  <c r="R320" i="88" s="1"/>
  <c r="N321" i="88" s="1"/>
  <c r="Q324" i="91" l="1"/>
  <c r="R324" i="91" s="1"/>
  <c r="N325" i="91" s="1"/>
  <c r="S324" i="91"/>
  <c r="O325" i="91"/>
  <c r="O325" i="90"/>
  <c r="Q325" i="90" s="1"/>
  <c r="R325" i="90" s="1"/>
  <c r="N326" i="90" s="1"/>
  <c r="O321" i="88"/>
  <c r="Q321" i="88" s="1"/>
  <c r="R321" i="88" s="1"/>
  <c r="N322" i="88" s="1"/>
  <c r="Q325" i="91" l="1"/>
  <c r="R325" i="91" s="1"/>
  <c r="N326" i="91" s="1"/>
  <c r="S325" i="91"/>
  <c r="O326" i="91"/>
  <c r="O326" i="90"/>
  <c r="Q326" i="90" s="1"/>
  <c r="R326" i="90" s="1"/>
  <c r="N327" i="90" s="1"/>
  <c r="O322" i="88"/>
  <c r="Q322" i="88" s="1"/>
  <c r="R322" i="88" s="1"/>
  <c r="N323" i="88" s="1"/>
  <c r="Q326" i="91" l="1"/>
  <c r="R326" i="91" s="1"/>
  <c r="N327" i="91" s="1"/>
  <c r="S326" i="91"/>
  <c r="O327" i="91"/>
  <c r="O327" i="90"/>
  <c r="Q327" i="90" s="1"/>
  <c r="R327" i="90" s="1"/>
  <c r="N328" i="90" s="1"/>
  <c r="O323" i="88"/>
  <c r="Q323" i="88" s="1"/>
  <c r="R323" i="88"/>
  <c r="N324" i="88" s="1"/>
  <c r="Q327" i="91" l="1"/>
  <c r="R327" i="91" s="1"/>
  <c r="N328" i="91" s="1"/>
  <c r="S327" i="91"/>
  <c r="O328" i="91"/>
  <c r="O328" i="90"/>
  <c r="Q328" i="90" s="1"/>
  <c r="R328" i="90" s="1"/>
  <c r="N329" i="90" s="1"/>
  <c r="O324" i="88"/>
  <c r="Q324" i="88" s="1"/>
  <c r="R324" i="88" s="1"/>
  <c r="N325" i="88" s="1"/>
  <c r="Q328" i="91" l="1"/>
  <c r="R328" i="91" s="1"/>
  <c r="N329" i="91" s="1"/>
  <c r="S328" i="91"/>
  <c r="O329" i="91"/>
  <c r="O329" i="90"/>
  <c r="Q329" i="90" s="1"/>
  <c r="R329" i="90" s="1"/>
  <c r="N330" i="90" s="1"/>
  <c r="O325" i="88"/>
  <c r="Q325" i="88" s="1"/>
  <c r="R325" i="88" s="1"/>
  <c r="N326" i="88" s="1"/>
  <c r="Q329" i="91" l="1"/>
  <c r="R329" i="91" s="1"/>
  <c r="N330" i="91" s="1"/>
  <c r="S329" i="91"/>
  <c r="O330" i="91"/>
  <c r="O330" i="90"/>
  <c r="Q330" i="90" s="1"/>
  <c r="R330" i="90" s="1"/>
  <c r="N331" i="90" s="1"/>
  <c r="O326" i="88"/>
  <c r="Q326" i="88" s="1"/>
  <c r="R326" i="88" s="1"/>
  <c r="N327" i="88" s="1"/>
  <c r="Q330" i="91" l="1"/>
  <c r="R330" i="91" s="1"/>
  <c r="N331" i="91" s="1"/>
  <c r="S330" i="91"/>
  <c r="O331" i="91"/>
  <c r="O331" i="90"/>
  <c r="Q331" i="90" s="1"/>
  <c r="R331" i="90" s="1"/>
  <c r="N332" i="90" s="1"/>
  <c r="O327" i="88"/>
  <c r="Q327" i="88" s="1"/>
  <c r="R327" i="88" s="1"/>
  <c r="N328" i="88" s="1"/>
  <c r="Q331" i="91" l="1"/>
  <c r="R331" i="91" s="1"/>
  <c r="N332" i="91" s="1"/>
  <c r="S331" i="91"/>
  <c r="O332" i="91"/>
  <c r="O332" i="90"/>
  <c r="Q332" i="90" s="1"/>
  <c r="R332" i="90" s="1"/>
  <c r="N333" i="90" s="1"/>
  <c r="O328" i="88"/>
  <c r="Q328" i="88" s="1"/>
  <c r="R328" i="88" s="1"/>
  <c r="N329" i="88" s="1"/>
  <c r="Q332" i="91" l="1"/>
  <c r="R332" i="91" s="1"/>
  <c r="N333" i="91" s="1"/>
  <c r="S332" i="91"/>
  <c r="O333" i="91"/>
  <c r="O333" i="90"/>
  <c r="Q333" i="90" s="1"/>
  <c r="R333" i="90" s="1"/>
  <c r="N334" i="90" s="1"/>
  <c r="O329" i="88"/>
  <c r="Q329" i="88" s="1"/>
  <c r="R329" i="88" s="1"/>
  <c r="N330" i="88" s="1"/>
  <c r="Q333" i="91" l="1"/>
  <c r="R333" i="91" s="1"/>
  <c r="N334" i="91" s="1"/>
  <c r="S333" i="91"/>
  <c r="O334" i="91"/>
  <c r="O334" i="90"/>
  <c r="Q334" i="90" s="1"/>
  <c r="R334" i="90" s="1"/>
  <c r="N335" i="90" s="1"/>
  <c r="O330" i="88"/>
  <c r="Q330" i="88" s="1"/>
  <c r="R330" i="88" s="1"/>
  <c r="N331" i="88" s="1"/>
  <c r="Q334" i="91" l="1"/>
  <c r="R334" i="91" s="1"/>
  <c r="N335" i="91" s="1"/>
  <c r="S334" i="91"/>
  <c r="O335" i="91"/>
  <c r="O335" i="90"/>
  <c r="Q335" i="90" s="1"/>
  <c r="R335" i="90" s="1"/>
  <c r="N336" i="90" s="1"/>
  <c r="O331" i="88"/>
  <c r="Q331" i="88" s="1"/>
  <c r="R331" i="88" s="1"/>
  <c r="N332" i="88" s="1"/>
  <c r="Q335" i="91" l="1"/>
  <c r="R335" i="91" s="1"/>
  <c r="N336" i="91" s="1"/>
  <c r="S335" i="91"/>
  <c r="O336" i="91"/>
  <c r="O336" i="90"/>
  <c r="Q336" i="90" s="1"/>
  <c r="R336" i="90" s="1"/>
  <c r="N337" i="90" s="1"/>
  <c r="O332" i="88"/>
  <c r="Q332" i="88" s="1"/>
  <c r="R332" i="88" s="1"/>
  <c r="N333" i="88" s="1"/>
  <c r="Q336" i="91" l="1"/>
  <c r="R336" i="91" s="1"/>
  <c r="N337" i="91" s="1"/>
  <c r="S336" i="91"/>
  <c r="O337" i="91"/>
  <c r="O337" i="90"/>
  <c r="Q337" i="90" s="1"/>
  <c r="R337" i="90" s="1"/>
  <c r="N338" i="90" s="1"/>
  <c r="O333" i="88"/>
  <c r="Q333" i="88" s="1"/>
  <c r="R333" i="88" s="1"/>
  <c r="N334" i="88" s="1"/>
  <c r="Q337" i="91" l="1"/>
  <c r="R337" i="91" s="1"/>
  <c r="N338" i="91" s="1"/>
  <c r="S337" i="91"/>
  <c r="O338" i="91"/>
  <c r="O338" i="90"/>
  <c r="Q338" i="90" s="1"/>
  <c r="R338" i="90" s="1"/>
  <c r="N339" i="90" s="1"/>
  <c r="O334" i="88"/>
  <c r="Q334" i="88" s="1"/>
  <c r="R334" i="88" s="1"/>
  <c r="N335" i="88" s="1"/>
  <c r="Q338" i="91" l="1"/>
  <c r="R338" i="91" s="1"/>
  <c r="N339" i="91" s="1"/>
  <c r="S338" i="91"/>
  <c r="O339" i="91"/>
  <c r="O339" i="90"/>
  <c r="Q339" i="90" s="1"/>
  <c r="R339" i="90" s="1"/>
  <c r="N340" i="90" s="1"/>
  <c r="O335" i="88"/>
  <c r="Q335" i="88" s="1"/>
  <c r="R335" i="88" s="1"/>
  <c r="N336" i="88" s="1"/>
  <c r="Q339" i="91" l="1"/>
  <c r="R339" i="91" s="1"/>
  <c r="N340" i="91" s="1"/>
  <c r="S339" i="91"/>
  <c r="O340" i="91"/>
  <c r="O340" i="90"/>
  <c r="Q340" i="90" s="1"/>
  <c r="R340" i="90" s="1"/>
  <c r="N341" i="90" s="1"/>
  <c r="O336" i="88"/>
  <c r="Q336" i="88" s="1"/>
  <c r="R336" i="88" s="1"/>
  <c r="N337" i="88" s="1"/>
  <c r="Q340" i="91" l="1"/>
  <c r="R340" i="91" s="1"/>
  <c r="N341" i="91" s="1"/>
  <c r="S340" i="91"/>
  <c r="O341" i="91"/>
  <c r="O341" i="90"/>
  <c r="Q341" i="90" s="1"/>
  <c r="R341" i="90" s="1"/>
  <c r="N342" i="90" s="1"/>
  <c r="O337" i="88"/>
  <c r="Q337" i="88" s="1"/>
  <c r="R337" i="88" s="1"/>
  <c r="N338" i="88" s="1"/>
  <c r="Q341" i="91" l="1"/>
  <c r="R341" i="91" s="1"/>
  <c r="N342" i="91" s="1"/>
  <c r="S341" i="91"/>
  <c r="O342" i="91"/>
  <c r="O342" i="90"/>
  <c r="Q342" i="90" s="1"/>
  <c r="R342" i="90" s="1"/>
  <c r="N343" i="90" s="1"/>
  <c r="O338" i="88"/>
  <c r="Q338" i="88" s="1"/>
  <c r="R338" i="88" s="1"/>
  <c r="N339" i="88" s="1"/>
  <c r="Q342" i="91" l="1"/>
  <c r="R342" i="91" s="1"/>
  <c r="N343" i="91" s="1"/>
  <c r="S342" i="91"/>
  <c r="O343" i="91"/>
  <c r="O343" i="90"/>
  <c r="Q343" i="90" s="1"/>
  <c r="R343" i="90" s="1"/>
  <c r="N344" i="90" s="1"/>
  <c r="O339" i="88"/>
  <c r="Q339" i="88" s="1"/>
  <c r="R339" i="88"/>
  <c r="N340" i="88" s="1"/>
  <c r="Q343" i="91" l="1"/>
  <c r="R343" i="91" s="1"/>
  <c r="N344" i="91" s="1"/>
  <c r="S343" i="91"/>
  <c r="O344" i="91"/>
  <c r="O344" i="90"/>
  <c r="Q344" i="90" s="1"/>
  <c r="R344" i="90" s="1"/>
  <c r="N345" i="90" s="1"/>
  <c r="O340" i="88"/>
  <c r="Q340" i="88" s="1"/>
  <c r="R340" i="88" s="1"/>
  <c r="N341" i="88" s="1"/>
  <c r="Q344" i="91" l="1"/>
  <c r="R344" i="91" s="1"/>
  <c r="N345" i="91" s="1"/>
  <c r="S344" i="91"/>
  <c r="O345" i="91"/>
  <c r="O345" i="90"/>
  <c r="Q345" i="90" s="1"/>
  <c r="R345" i="90" s="1"/>
  <c r="N346" i="90" s="1"/>
  <c r="O341" i="88"/>
  <c r="Q341" i="88" s="1"/>
  <c r="R341" i="88" s="1"/>
  <c r="N342" i="88" s="1"/>
  <c r="Q345" i="91" l="1"/>
  <c r="R345" i="91" s="1"/>
  <c r="N346" i="91" s="1"/>
  <c r="S345" i="91"/>
  <c r="O346" i="91"/>
  <c r="O346" i="90"/>
  <c r="Q346" i="90" s="1"/>
  <c r="R346" i="90" s="1"/>
  <c r="N347" i="90" s="1"/>
  <c r="O342" i="88"/>
  <c r="Q342" i="88" s="1"/>
  <c r="R342" i="88" s="1"/>
  <c r="N343" i="88" s="1"/>
  <c r="Q346" i="91" l="1"/>
  <c r="R346" i="91" s="1"/>
  <c r="N347" i="91" s="1"/>
  <c r="S346" i="91"/>
  <c r="O347" i="91"/>
  <c r="O347" i="90"/>
  <c r="Q347" i="90" s="1"/>
  <c r="R347" i="90" s="1"/>
  <c r="N348" i="90" s="1"/>
  <c r="O343" i="88"/>
  <c r="Q343" i="88" s="1"/>
  <c r="R343" i="88" s="1"/>
  <c r="N344" i="88" s="1"/>
  <c r="Q347" i="91" l="1"/>
  <c r="R347" i="91" s="1"/>
  <c r="N348" i="91" s="1"/>
  <c r="S347" i="91"/>
  <c r="O348" i="91"/>
  <c r="O348" i="90"/>
  <c r="Q348" i="90" s="1"/>
  <c r="R348" i="90" s="1"/>
  <c r="N349" i="90" s="1"/>
  <c r="O344" i="88"/>
  <c r="Q344" i="88" s="1"/>
  <c r="R344" i="88" s="1"/>
  <c r="N345" i="88" s="1"/>
  <c r="Q348" i="91" l="1"/>
  <c r="R348" i="91" s="1"/>
  <c r="N349" i="91" s="1"/>
  <c r="S348" i="91"/>
  <c r="O349" i="91"/>
  <c r="O349" i="90"/>
  <c r="Q349" i="90" s="1"/>
  <c r="R349" i="90" s="1"/>
  <c r="N350" i="90" s="1"/>
  <c r="O345" i="88"/>
  <c r="Q345" i="88" s="1"/>
  <c r="R345" i="88"/>
  <c r="N346" i="88" s="1"/>
  <c r="Q349" i="91" l="1"/>
  <c r="R349" i="91" s="1"/>
  <c r="N350" i="91" s="1"/>
  <c r="O350" i="91" s="1"/>
  <c r="S349" i="91"/>
  <c r="O350" i="90"/>
  <c r="Q350" i="90" s="1"/>
  <c r="R350" i="90" s="1"/>
  <c r="N351" i="90" s="1"/>
  <c r="O346" i="88"/>
  <c r="Q346" i="88" s="1"/>
  <c r="R346" i="88" s="1"/>
  <c r="N347" i="88" s="1"/>
  <c r="Q350" i="91" l="1"/>
  <c r="R350" i="91" s="1"/>
  <c r="N351" i="91" s="1"/>
  <c r="S350" i="91"/>
  <c r="O351" i="91"/>
  <c r="O351" i="90"/>
  <c r="Q351" i="90" s="1"/>
  <c r="R351" i="90" s="1"/>
  <c r="N352" i="90" s="1"/>
  <c r="O347" i="88"/>
  <c r="Q347" i="88" s="1"/>
  <c r="R347" i="88" s="1"/>
  <c r="N348" i="88" s="1"/>
  <c r="Q351" i="91" l="1"/>
  <c r="R351" i="91" s="1"/>
  <c r="N352" i="91" s="1"/>
  <c r="S351" i="91"/>
  <c r="O352" i="91"/>
  <c r="O352" i="90"/>
  <c r="Q352" i="90" s="1"/>
  <c r="R352" i="90" s="1"/>
  <c r="N353" i="90" s="1"/>
  <c r="O348" i="88"/>
  <c r="Q348" i="88" s="1"/>
  <c r="R348" i="88" s="1"/>
  <c r="N349" i="88" s="1"/>
  <c r="Q352" i="91" l="1"/>
  <c r="R352" i="91" s="1"/>
  <c r="N353" i="91" s="1"/>
  <c r="S352" i="91"/>
  <c r="O353" i="91"/>
  <c r="O353" i="90"/>
  <c r="Q353" i="90" s="1"/>
  <c r="R353" i="90" s="1"/>
  <c r="N354" i="90" s="1"/>
  <c r="O349" i="88"/>
  <c r="Q349" i="88" s="1"/>
  <c r="R349" i="88" s="1"/>
  <c r="N350" i="88" s="1"/>
  <c r="Q353" i="91" l="1"/>
  <c r="R353" i="91" s="1"/>
  <c r="N354" i="91" s="1"/>
  <c r="S353" i="91"/>
  <c r="O354" i="91"/>
  <c r="O354" i="90"/>
  <c r="Q354" i="90" s="1"/>
  <c r="R354" i="90" s="1"/>
  <c r="N355" i="90" s="1"/>
  <c r="O350" i="88"/>
  <c r="Q350" i="88" s="1"/>
  <c r="R350" i="88" s="1"/>
  <c r="N351" i="88" s="1"/>
  <c r="Q354" i="91" l="1"/>
  <c r="R354" i="91" s="1"/>
  <c r="N355" i="91" s="1"/>
  <c r="S354" i="91"/>
  <c r="O355" i="91"/>
  <c r="O355" i="90"/>
  <c r="Q355" i="90" s="1"/>
  <c r="R355" i="90" s="1"/>
  <c r="N356" i="90" s="1"/>
  <c r="O351" i="88"/>
  <c r="Q351" i="88" s="1"/>
  <c r="R351" i="88" s="1"/>
  <c r="N352" i="88" s="1"/>
  <c r="Q355" i="91" l="1"/>
  <c r="R355" i="91" s="1"/>
  <c r="N356" i="91" s="1"/>
  <c r="S355" i="91"/>
  <c r="O356" i="91"/>
  <c r="O356" i="90"/>
  <c r="Q356" i="90" s="1"/>
  <c r="R356" i="90" s="1"/>
  <c r="N357" i="90" s="1"/>
  <c r="O352" i="88"/>
  <c r="Q352" i="88" s="1"/>
  <c r="R352" i="88" s="1"/>
  <c r="N353" i="88" s="1"/>
  <c r="Q356" i="91" l="1"/>
  <c r="R356" i="91" s="1"/>
  <c r="N357" i="91" s="1"/>
  <c r="S356" i="91"/>
  <c r="O357" i="91"/>
  <c r="O357" i="90"/>
  <c r="Q357" i="90" s="1"/>
  <c r="R357" i="90" s="1"/>
  <c r="N358" i="90" s="1"/>
  <c r="O353" i="88"/>
  <c r="Q353" i="88" s="1"/>
  <c r="R353" i="88" s="1"/>
  <c r="N354" i="88" s="1"/>
  <c r="Q357" i="91" l="1"/>
  <c r="R357" i="91" s="1"/>
  <c r="N358" i="91" s="1"/>
  <c r="S357" i="91"/>
  <c r="O358" i="91"/>
  <c r="O358" i="90"/>
  <c r="Q358" i="90" s="1"/>
  <c r="R358" i="90" s="1"/>
  <c r="N359" i="90" s="1"/>
  <c r="O354" i="88"/>
  <c r="Q354" i="88" s="1"/>
  <c r="R354" i="88" s="1"/>
  <c r="N355" i="88" s="1"/>
  <c r="Q358" i="91" l="1"/>
  <c r="R358" i="91" s="1"/>
  <c r="N359" i="91" s="1"/>
  <c r="S358" i="91"/>
  <c r="O359" i="91"/>
  <c r="O359" i="90"/>
  <c r="Q359" i="90" s="1"/>
  <c r="R359" i="90" s="1"/>
  <c r="N360" i="90" s="1"/>
  <c r="O355" i="88"/>
  <c r="Q355" i="88" s="1"/>
  <c r="R355" i="88"/>
  <c r="N356" i="88" s="1"/>
  <c r="Q359" i="91" l="1"/>
  <c r="R359" i="91" s="1"/>
  <c r="N360" i="91" s="1"/>
  <c r="S359" i="91"/>
  <c r="O360" i="91"/>
  <c r="O360" i="90"/>
  <c r="Q360" i="90" s="1"/>
  <c r="R360" i="90" s="1"/>
  <c r="N361" i="90" s="1"/>
  <c r="O356" i="88"/>
  <c r="Q356" i="88" s="1"/>
  <c r="R356" i="88" s="1"/>
  <c r="N357" i="88" s="1"/>
  <c r="Q360" i="91" l="1"/>
  <c r="R360" i="91" s="1"/>
  <c r="N361" i="91" s="1"/>
  <c r="S360" i="91"/>
  <c r="O361" i="91"/>
  <c r="O361" i="90"/>
  <c r="Q361" i="90" s="1"/>
  <c r="R361" i="90" s="1"/>
  <c r="N362" i="90" s="1"/>
  <c r="O357" i="88"/>
  <c r="Q357" i="88" s="1"/>
  <c r="R357" i="88" s="1"/>
  <c r="N358" i="88" s="1"/>
  <c r="Q361" i="91" l="1"/>
  <c r="R361" i="91" s="1"/>
  <c r="N362" i="91" s="1"/>
  <c r="S361" i="91"/>
  <c r="O362" i="91"/>
  <c r="O362" i="90"/>
  <c r="Q362" i="90" s="1"/>
  <c r="R362" i="90" s="1"/>
  <c r="N363" i="90" s="1"/>
  <c r="O358" i="88"/>
  <c r="Q358" i="88" s="1"/>
  <c r="R358" i="88"/>
  <c r="N359" i="88" s="1"/>
  <c r="Q362" i="91" l="1"/>
  <c r="R362" i="91" s="1"/>
  <c r="N363" i="91" s="1"/>
  <c r="S362" i="91"/>
  <c r="O363" i="91"/>
  <c r="O363" i="90"/>
  <c r="Q363" i="90" s="1"/>
  <c r="R363" i="90" s="1"/>
  <c r="N364" i="90" s="1"/>
  <c r="O359" i="88"/>
  <c r="Q359" i="88" s="1"/>
  <c r="R359" i="88" s="1"/>
  <c r="N360" i="88" s="1"/>
  <c r="Q363" i="91" l="1"/>
  <c r="R363" i="91" s="1"/>
  <c r="N364" i="91" s="1"/>
  <c r="S363" i="91"/>
  <c r="O364" i="91"/>
  <c r="O364" i="90"/>
  <c r="Q364" i="90" s="1"/>
  <c r="R364" i="90" s="1"/>
  <c r="N365" i="90" s="1"/>
  <c r="O360" i="88"/>
  <c r="Q360" i="88" s="1"/>
  <c r="R360" i="88" s="1"/>
  <c r="N361" i="88" s="1"/>
  <c r="Q364" i="91" l="1"/>
  <c r="R364" i="91" s="1"/>
  <c r="N365" i="91" s="1"/>
  <c r="S364" i="91"/>
  <c r="O365" i="91"/>
  <c r="O365" i="90"/>
  <c r="Q365" i="90" s="1"/>
  <c r="R365" i="90" s="1"/>
  <c r="N366" i="90" s="1"/>
  <c r="O361" i="88"/>
  <c r="Q361" i="88" s="1"/>
  <c r="R361" i="88"/>
  <c r="N362" i="88" s="1"/>
  <c r="Q365" i="91" l="1"/>
  <c r="R365" i="91" s="1"/>
  <c r="N366" i="91" s="1"/>
  <c r="S365" i="91"/>
  <c r="O366" i="91"/>
  <c r="O366" i="90"/>
  <c r="Q366" i="90" s="1"/>
  <c r="R366" i="90" s="1"/>
  <c r="N367" i="90" s="1"/>
  <c r="O362" i="88"/>
  <c r="Q362" i="88" s="1"/>
  <c r="R362" i="88" s="1"/>
  <c r="N363" i="88" s="1"/>
  <c r="Q366" i="91" l="1"/>
  <c r="R366" i="91" s="1"/>
  <c r="N367" i="91" s="1"/>
  <c r="S366" i="91"/>
  <c r="O367" i="91"/>
  <c r="O367" i="90"/>
  <c r="Q367" i="90" s="1"/>
  <c r="R367" i="90" s="1"/>
  <c r="N368" i="90" s="1"/>
  <c r="O363" i="88"/>
  <c r="Q363" i="88" s="1"/>
  <c r="R363" i="88" s="1"/>
  <c r="N364" i="88" s="1"/>
  <c r="Q367" i="91" l="1"/>
  <c r="R367" i="91" s="1"/>
  <c r="N368" i="91" s="1"/>
  <c r="S367" i="91"/>
  <c r="O368" i="91"/>
  <c r="O368" i="90"/>
  <c r="Q368" i="90" s="1"/>
  <c r="R368" i="90" s="1"/>
  <c r="N369" i="90" s="1"/>
  <c r="O364" i="88"/>
  <c r="Q364" i="88" s="1"/>
  <c r="R364" i="88" s="1"/>
  <c r="Q368" i="91" l="1"/>
  <c r="R368" i="91" s="1"/>
  <c r="N369" i="91" s="1"/>
  <c r="S368" i="91"/>
  <c r="O369" i="91"/>
  <c r="O369" i="90"/>
  <c r="Q369" i="90" s="1"/>
  <c r="R369" i="90" s="1"/>
  <c r="N370" i="90" s="1"/>
  <c r="Q369" i="91" l="1"/>
  <c r="R369" i="91" s="1"/>
  <c r="S369" i="91"/>
  <c r="H20" i="91" s="1"/>
  <c r="O370" i="90"/>
  <c r="Q370" i="90" s="1"/>
  <c r="R370"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Roberts, Michael</author>
  </authors>
  <commentList>
    <comment ref="J24" authorId="0" shapeId="0" xr:uid="{C1EAFAFC-DF45-1B4B-8A97-F25E197E77F2}">
      <text>
        <r>
          <rPr>
            <b/>
            <sz val="10"/>
            <color rgb="FF000000"/>
            <rFont val="Tahoma"/>
            <family val="2"/>
          </rPr>
          <t>Roberts, Michael:</t>
        </r>
        <r>
          <rPr>
            <sz val="10"/>
            <color rgb="FF000000"/>
            <rFont val="Tahoma"/>
            <family val="2"/>
          </rPr>
          <t xml:space="preserve">
</t>
        </r>
        <r>
          <rPr>
            <sz val="10"/>
            <color rgb="FF000000"/>
            <rFont val="Tahoma"/>
            <family val="2"/>
          </rPr>
          <t xml:space="preserve">Source: Treasury.gov
</t>
        </r>
        <r>
          <rPr>
            <sz val="10"/>
            <color rgb="FF000000"/>
            <rFont val="Tahoma"/>
            <family val="2"/>
          </rPr>
          <t xml:space="preserve">Date: 6/24/2022
</t>
        </r>
      </text>
    </comment>
    <comment ref="K24" authorId="0" shapeId="0" xr:uid="{DA857C46-D97B-284E-94F2-0588DD3F33F8}">
      <text>
        <r>
          <rPr>
            <b/>
            <sz val="10"/>
            <color rgb="FF000000"/>
            <rFont val="Tahoma"/>
            <family val="2"/>
          </rPr>
          <t>Roberts, Michael:</t>
        </r>
        <r>
          <rPr>
            <sz val="10"/>
            <color rgb="FF000000"/>
            <rFont val="Tahoma"/>
            <family val="2"/>
          </rPr>
          <t xml:space="preserve">
</t>
        </r>
        <r>
          <rPr>
            <sz val="10"/>
            <color rgb="FF000000"/>
            <rFont val="Tahoma"/>
            <family val="2"/>
          </rPr>
          <t xml:space="preserve">Source: Tradeweb
</t>
        </r>
        <r>
          <rPr>
            <sz val="10"/>
            <color rgb="FF000000"/>
            <rFont val="Tahoma"/>
            <family val="2"/>
          </rPr>
          <t xml:space="preserve">Date: 6/24/2022
</t>
        </r>
      </text>
    </comment>
    <comment ref="L24" authorId="0" shapeId="0" xr:uid="{79AC0942-8025-7341-985E-3F0DAF4C5204}">
      <text>
        <r>
          <rPr>
            <b/>
            <sz val="10"/>
            <color rgb="FF000000"/>
            <rFont val="Tahoma"/>
            <family val="2"/>
          </rPr>
          <t>Roberts, Michael:</t>
        </r>
        <r>
          <rPr>
            <sz val="10"/>
            <color rgb="FF000000"/>
            <rFont val="Tahoma"/>
            <family val="2"/>
          </rPr>
          <t xml:space="preserve">
</t>
        </r>
        <r>
          <rPr>
            <sz val="10"/>
            <color rgb="FF000000"/>
            <rFont val="Tahoma"/>
            <family val="2"/>
          </rPr>
          <t xml:space="preserve">Source: NASDAQ
</t>
        </r>
        <r>
          <rPr>
            <sz val="10"/>
            <color rgb="FF000000"/>
            <rFont val="Tahoma"/>
            <family val="2"/>
          </rPr>
          <t xml:space="preserve">Date: 5/31/2022
</t>
        </r>
      </text>
    </comment>
    <comment ref="M24" authorId="0" shapeId="0" xr:uid="{3C75A0F3-F0A1-F94D-B6CB-24D7334E085C}">
      <text>
        <r>
          <rPr>
            <b/>
            <sz val="10"/>
            <color rgb="FF000000"/>
            <rFont val="Tahoma"/>
            <family val="2"/>
          </rPr>
          <t>Roberts, Michael:</t>
        </r>
        <r>
          <rPr>
            <sz val="10"/>
            <color rgb="FF000000"/>
            <rFont val="Tahoma"/>
            <family val="2"/>
          </rPr>
          <t xml:space="preserve">
</t>
        </r>
        <r>
          <rPr>
            <sz val="10"/>
            <color rgb="FF000000"/>
            <rFont val="Tahoma"/>
            <family val="2"/>
          </rPr>
          <t xml:space="preserve">Source: Bloomberg
</t>
        </r>
      </text>
    </comment>
    <comment ref="N24" authorId="0" shapeId="0" xr:uid="{39A005EB-39E3-714E-ABAB-4E2C28F6821C}">
      <text>
        <r>
          <rPr>
            <b/>
            <sz val="10"/>
            <color rgb="FF000000"/>
            <rFont val="Tahoma"/>
            <family val="2"/>
          </rPr>
          <t>Roberts, Michael:</t>
        </r>
        <r>
          <rPr>
            <sz val="10"/>
            <color rgb="FF000000"/>
            <rFont val="Tahoma"/>
            <family val="2"/>
          </rPr>
          <t xml:space="preserve">
</t>
        </r>
        <r>
          <rPr>
            <sz val="10"/>
            <color rgb="FF000000"/>
            <rFont val="Tahoma"/>
            <family val="2"/>
          </rPr>
          <t xml:space="preserve">Source: Bloomberg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<sst xmlns="http://schemas.openxmlformats.org/spreadsheetml/2006/main" count="813" uniqueCount="383">
  <si>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</si>
  <si>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</si>
  <si>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</si>
  <si>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</si>
  <si>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</si>
  <si>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</si>
  <si>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</si>
  <si>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</si>
  <si>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</si>
  <si>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</si>
  <si>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</si>
  <si>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</si>
  <si>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77a8af0a-efb8-447d-901a-8df770aae592</t>
  </si>
  <si>
    <t>CB_Block_0</t>
  </si>
  <si>
    <t>㜸〱敤㕣㕢㙣ㅣ搵ㄹ摥ㄹ敦慥㜷搶㜶㙣攲㕣㐸戸㤹晢挵改ㄲ㠷㠴㑢㘹〸扥攴〶戹㌸㔹㈷ㄴ㔱扡㡣㜷捦搸㤳散捣㍡㌳戳㑥㑣搳㌶戴ㄴ㑡㉦慡愰てㄴ㑡㈹㐲ㄵ㙡㕦㉡搱〷〴㉤㝤愸㠴搴慡〵搴〷㔴戵て㤵㈸慡摡㠷㔶㔵愴扥昰㠰㐴扦敦捣捣敥散慥㜷㙣ㄶ㘸㑤攵㐹昶捦㤹㜳㍦攷扦㥥晦㍦㤳㠴㤲㐸㈴摥挷挳㝦昹㈴㤹戸㌸扦攰㝡挲捡㡤㔷捡㘵㔱昴捣㡡敤收㐶ㅤ㐷㕦㌸㘰扡㕥ㄷ㉡愴ぢ㈶捡摤㔴挱㌵ㅦㄴ㤹挲扣㜰㕣㔴㑡㈵ㄲ㤹㡣愶愲㥣㥤昰㌷㄰扥㘸㙣搵㥢〴㤸ㅡㅦ㍢㍣㝤〲扤收扤㡡㈳戶っㅤ昷摢敥ㅣㄹ挹㡤攴戶敦ㄸ搹㤶摢扡㘵㘸扣㕡昶慡㡥搸㘹㡢慡攷攸攵㉤㐳㤳搵改戲㔹扣㕢㉣㑣㔵㑥ち㝢愷㤸摥㝡搳戴扥晤搶㤱敤㍢㜶ㄸ户摤㜶㙢㉦㠶㑥ㅣㅡㅦ㥢㜴㠴攱㝥㐴㝤愶㌸攵敤ㄳ愲㘸㜲㙤㐲㌸愶㍤㤳ㅢㅦ挳摦挸晣昱㜶㑢㉥㍦㉢㠴挷愱㠵㈳散愲㜰㌵㌴散戱㐶㕤户㙡捤㜱昳㌴㙢て㤶㕡搴㕤㉦㘵㡤㡢㜲㔹戳挲㕥㌳搶㘱散㕤㔹㕦攸戵昲挲㜶㑤捦㥣㌷扤㠵戴㌵㠵㡥㑡㝤搶㌱㔷ㅣ搵敤ㄹ㜱㐸户㐴捡摡㕢㌵㑢㐹晦㐹㜴㕤ㅢ㜶ㄱ㥤㤸㕣㝥㙥搴戵挶㘷㜵㐷捥挸攵挶挴搴摤攳ㄴㅢ敢㕥搹扥㕦㑥㕤㡥挰㍥慦㙥㕦て㈵挷㜵愷㔶㜳戸㝤捤㘰昱㡤㌳戸戱㝤晤挸ㅥ㌵戶戹扥㝤ㅢ戹㤵㡤戵㤵㥥㠰扥攵㡥㘲㌱㕡㥡愰㥢㈰㐳㐰〴㙡㔹㠲ㅥ㠲㕥〰㈵昹㙦㜰㐹戴㈱㡢搴㠲慥ㄶ愶搵㐲㔱㉤㤴搴㠲㔰ぢ㠶㕡㤸㔱ぢ戳㙡挱㔴ぢ㈷搴挲㐹搴〹㥦㑣㜷户ㅡ㍣愵捤㜷晣昱㜷㑦扥㍦晥慣㜳戳昹愹晣㙢㙦昶慥㐱愵㈳挱愴㈶ㅣ晤㌴㐸慤㑥挵攰〸晥㔹㥡㉢挰ㄴ挶づ攳ㄶ㘳㘴愴戴㘳慢㝥㤳㥥攲戲㘲㤰摦㐰㈸〳愸摢㙢摣㘳摡愵捡㘹㠹扢㡢挷㜴㔷搴㌷㙥㌸㈸ㅢ慢㔴敤㤲㝢搱攲㠵㜹㑦昷挴收收戲㝡㈷㉤捤昲㘰㉢攱捡昱㉥㙤㙥㜶㕣㉦㔷挵攸ㄹ搳㉦扥愴愹搸㥡㜴㉡搳敤㑢昷㌸攲㔴慤戴㘵㐶愳㄰㙡昳戲敦㤶㔵晡㐵晥扣㠶挶㘷㉢慥戰攵昴㠶慤㐹戳㜸㔲㌸㜹㐱㤱㈸㑡㜲愹敢㔹ㄴ㜰晤昰㘱ㅢぢ〵户㤶慥㠸收ㅡ扢捦㜸㘰㘶㔱挲㝣攷㠴攳㉤㑣改搳㘵戱愱愱㡡㍦㈶ち㌶㌵㘴敦愹ㄴ慢敥㜸挵昶㥣㑡戹戱㘴戴㌴慦㐳搲㤴づ㔶㑡㈲㤹㑣㐸愱〰㠱摢搵愵㈸㠹ㅢ摡昳㠲㐴㐴〴挵㘴攴ぢㅢ挹㉥㜷ㄴ慢挳㉡捡㠲㌴愹㕥戵㐴㘷㥣慦㤴㌱㌱ㅣㄸ㔹ㄳ昵〷〷扤㙥㠹㙥㙢㤸晢㜸㉢慢敡㘰戰晡摤昳挲昶昶改㜶愹㉣㥣㔸敤愷㜰㐶㕡㍦㐰敡㍣〴㐲摢摤愳慡㔳捥㈸ぢ愹搳㘶挹㥢㑤捦ち㜳㘶搶㐳ㅥ㌴㘴㈶挳慤㙤㜹戴ぢ㤰愵慤㈵ㄸ〴挸㘶ㄳ改㜵慣㤴捥攲㐹愴㈸㥤㘲㜸戹㐱㤰戳㕤〳㉦昷ㅡ㝢捣戲㈷㝣愱摣㙦〰㈳扥㔶㤳攸敢㈳㠹㍡㝡搱㔷ㄸ敢㡣㜱㔰愹㙥摡摥㐲㥤㙦㕢戸挴㈷愲㔵㔹戰攲㘴〱㐵㐱愳㍣㠸攱㌵㄰㑤㤳㌴㠸慦ㅣ㈱㈲戲㐱㡣㘶㐷捦㡤㐴挶晡㌱㌲〲昵愳㐴挸摡㕢摢换〸ㄲ㝢㉢㤱戲㔱㕢㝥㕣㤵㘶㡢搹昲扥㌴㕢㡦㡤搳㌶㄰㙣㈴戸㤰㘰ㄳ㠰昲㌷㐸㌸㑡㌹愴ㅢㅦ敤㈲扣㙢ㄷㄳ㕣〲〰昹愴㔱收〴愲㡡㌶搴㜲散㐸搶敢㠳㥤㉣㡤㘲㕦ㄴ搱㌲慥搹㤹㝤㤶㐴㜴㘰㜵慥っ㕤㥢㤴㍡昶㥡昶戴ㄹ㕤づ㈹㌲愶㙡㜴慤㑢㔴㡤㙥〴慢㜶愸户㉥㐳㔳㙤㠸攰㜲〰㕦戱搰搸㕤㥥㌵㑦㜳昲ㄳ㘱ㄲ昹㠶㔰㠷捡㍤㈰㘲㥡晦㌱〲慥攵攸戲㙡㍦搳ㄴㅣ㌶㍥昱昶昳㤶昶扣ㅤ㈰扤㐹㘷慥敡ㅣ晡㡡㍥愰〵㝤〵搸㑢昹㜳㕢晤㜲ㄵ㡡戵慢〹慥〱㘸搲㉦㍣㜹㝦㔰㉦㠱㌴㠹慤〸收搶搲攳㈲㉤摣愹㠵㌹㈱戵㑦慦㌱愵㍢㌳挲㠳昷㘲晦〴散攰㡡攳㠸㌲づ戴㈵㤹挱戳换挶挶㑣㜷㡦㔳戱㤸扦㙡ㅦ扢㥦〸挵㤰㑣慡㕤㠹㈶晢㌸挶捥㡣昸㥢㈲㤴㐳晤㝢㔳㝢㈱ㄱ㘹搴㐸㕥㙣ㄷ㝦戶㕣㤵㈴ㅤ㐸㤲敢戰慤摡昵〰㤰ㄲ捡ㅦ摡㑡㤴㘱㔶摢㈲慢㌵㕡慢昴敥挵㥣㑣㥡晣㠷㉤㜲愴挷㜷搶㡥挱㜷攰昶㔹㜹搳慡〹㡢ㅥ㙢㔲㌸㐵昸ㄵ捣戲挸晡㉥㔹㡡㥡㔵㔹昱〹㤱ㄵ㕤㕤㉤㘷改ㄸ摦㥡愴㤳㈶㈹ㄱ换敤戱㠵㌱攷昰㍡㔱搱〵㐹愱ㄲ攳ㄶ慡㐹㈰㔲ㅥ敢慥㡡㤸づ㐴㑣づㅢ愷摤㐸戰㤵㘰〴㈰昵㈶㈴捤㜲㌷㥥愱戰敥㜹扡戳ぢ㠵㐴㠶㘸㤰敥挱㌷摡ち慢敤ㅣ㘶〷挱捤〰㑤收て㥤㡦㌱㠴㈸㔱ㅥ㈱㐴㕡㑢㥡㜱摣ㄴ愷㐹〳㙢っ〴㤵挶慢慥㔷戱ㄸ㔵敡㌳㈶㉡㠷㉡摥㠴改捥㈱ち㌵㘸〴㠹㝢㘶㠵つ敡㜲㘰晢㌴攵㔵收收㐴㐹㌳昲㤵㉡㐴摢晥㠹㤵㜰㈸挷晡㘰㑢捡㜳戹慡攰改散㙣㡣㉥ㄴ㜹㈲㠶慦㤵㥥搸㘵㜹扥㜹攸敢慦敦攸㤴改㤵㐵㡦攱㌳ㅤ搳ㄹ〳扢㠸愸㐱愹摢㤸㥡㜵㠴㤸攸㌳昶㍡㘶愹㙣摡㠲挸㠰㡤挹㐰摤〱㌱㠳〸挱㘴㠵昱扦㡡摤㘷㑣㌹扡敤捥改っ㈶㉥慣㙤㜸㤳㈱㤱㤴㌱㘶摡㉥㠶㤱㔸㘴扡摦挸捦㔶㑥㈳㕡㕢戵散扤晡㥣扢㈲戰㐲愲昷ㅦ㠹ㅡ㐵㔵㔴㔵挹愸㤹㑥昱挳〳㜹㈲戱つ扦㈴㠱挴㔵㈲㐵㝦㜹㡣昶愶㕤ㅦ挴㘷㘸愷㜳㑥扤㠸ㅣ搵㌲扢㘲愵㌰㌹㔵扢㤵㙤㙥〳戸㙢敦戱晤昵愸摣㠷㡡㔷愷攸攱㡦㤱昱㤲㉣㙡㐱㄰晡攷搶昸愴挲㍣㔲づ㌸㄰ㄸ攷㕢㌳昹㘵つ㔹㠷搴户愶㥥摣㠳㈸㔲慦㜱㐰㥦ㄶ㘵挴愲㉤摤㕢攳扦搰㡣戵昴戲ㅢ㤴㡤㔷㉣㑢㈷㘹㤱㉣昳㐵㥤ㄴ㍣㕡昵㉡〷㑤㕢㌳〰㈴晤〵㔹晡ㄹ㘴改㘷㘴㔶慦㜱㤴㘱㐱㤹㘶㕦㤵ㄹ摤㌱扤㔹换㉣㘶昸挲搰摤㡡愰㐹㌰㌹㈵㙦昸㠴㌲㘳愸挹㥡㍦〶㤳捤捤〱摤㌹挸㔱㙥ㅤ搱て捡㔵㤵㌴晥㈸ㅤ㍡㤶㈰㘰愴㤷㔴扢ㅤ扤愵攴捤〸㠸ㅣ昹㥣て敦㕦㥣晦㌲㜲㝣扦ㅣ戱ㅥ㐳㈲昰〸㐶㠴㍣摤摢㘹攳㤸㙤㝡挰ㅥ㌱戶挷昴㈶㕣愰ㅣ〰㐹㜹扣摤㉣戱ㅡ㘹㌴㕣搳ち㤷戵ㄶ㌵愸㠹㑢㕢换愳㝡攳慡㐵㡡㝤㡤ㄲ㔱㈴㑢㔵㤲㥡㘵㤱㌹慥㈴㔵愳㐸挵ㅤ㙡ㅢ㈵捥㙤㕡摦㜷㑡㤱て愱㤸㈴捤㈴戴㥤㤲㔰㄰攴㈵㜵㐰㐷搱㕦ㅦ㑦ㅥ㤱㘸つ㙤㠰㉣昵㤴㥦搷ㄷ㠴〳昷攳捡㐹㐹㘴㠳㌷昰昷㥡㈰㜹戸敡㌵㤴攸㘷〶㠳㤲搱㜲昹戰つ㉢愱愸㍢愵ㄵ挲搲㔸㥢慦㘱㈴㜷㜶慡晤晤敤㡤㌰㘲挰㠶っ㠹挴昸㠱挱㠶㘰慥㐸㌴㤵搶㔹ㅦ户扡㤶㥤攱摢㐱愱摢ㄲ〳㜹慦㌴㈱收愵ㄹ㔶户攴〷㘵㠳摡㘹㔱捡㔱捤ㄸ㥤㜶愱搲㍤捡昱㈰㈵ㄹ㕣㌳㡥搲㉤㠵ぢっ㄰扢㐱㙡戲攸㈱慣㕢敢㠰㈷㠳㤵㠳ㅤ散㠸ㅦ㌶愱㜵㐶〹㥡㡥㈱摣挶㐵㤰㜷㍡挴㈸〴愹㈱㥦㝦敤㔲㥥㝥㡡捦㑦㜶㈵挲㐴挰㐴っ㜵挵㔸て㐰㙥㌴㉡㐹㉥ㅡっ㠳攵扥㘴㤳㐲慢㌷捣愳㠹搱㐷㤳捦昱㜰㠳㠷㜱慣㝥戲㑤ㄹ㜷摣㍣ㄳ摡戴扣戰挶搸㙦ㄷ换搵㤲㤰慡㌸㤴搵㔲㈳慦〸㝣挹敢㝦㍥㌷挵散㑢戰㈹晢㜱㤴攲㤲㠹愴捥敤㙥敤づ㌴㤷㐲づ㝤昸戲㡤挱挷ㄸ户㥣っ㠶戵摣㔱愰㝤戸戶㝥㜹㐱㕥㥣㠳㐸㙢挹愲㉣㍢㠰扢㜸戵〸戲攴戶㐸戵〳㤵〳ㄵ摡散㤱慣㝤愶㥦戵㈲㜰㠴㜵晡〲㉦㥤㠶㌱搲㈱㜷戰㤳挴昹㈰戲㝢晥换昲㌵㜱㝥㔷㘰㝣㈸㡣敦昲ㄴ㤴挰慥㠲㤱㘸㜰慢㜵慢㕢㘱攴㤷㤶户㜶㈷㠰挲㄰㌰つ㕡搴昴つ㥣㌱愴㤷㌶㜰ㄸ㡣㡣㠹㡥㐶〳愹㡣㔱づ挲㘱て愴㠱㥢㜸㤰㥥慡㐰〹㜹敢攴愵戰昰㕥攲戰㠵㈳㔰挵搹搰㤴㌹愹㝢戸晡㘲㙦㙡捡ㅥ㉤㤵㘸敥挲㍦户㈲戰㡡㙢ㅢ扥㌹扡慥改㐲㤶㕣ㄳ敤扢㉢㥢ち㠲㡢㠲摢㈶㜲晢㜴慦㌸㥢昷ㄶ晣㑢㕢㥤㤲㐴敡㤷昰㐷㉣㍡㍡㙤收愴捤㑢愸昳摣晢散㐹扢㜲摡㤶昳㑡戹扣昱㐷㉢㔶敢敥收㈴戳㠹昷昱㐷㍥㙡㈲昵㉡㝡㕣捥戴搹㐱摤㐱挲㝥攴攳㑢㠳㈱愴㘳攸〴戶㝢敤挶〰改㘴㕤ㄳ㥤㐸㐱戰㑡㈸昶捣㐷㐶㈸捡㉦㠰㔶ㄲ㡢㝦㈴挷㥥扦〰搶㔷㝥㡥ㅣ㈲ㅣ敦㠱ㄸ㐹㕤㡥㔴っ敡愴㈰て慥㜷昰㌲挸晦て㤶㐲㙥㕥㤴㥤晥ぢ捣慣扣搲㡣愲㑢㠹愲㤷㕢㔱挴㐰散〷ち㜹㜳昶慢㐷捤㡦晤㕡敦晦昰愸㜹ㄷ㌰捣㐷㕡㘳〸慡㌱ㄸ㕦㌳〶扡㕡㡣㠱慢㔱㉣㡤㠱扢搹㠶昱㝡摦ㄸ〸扣ㅤ〷㤱戱戴㌱挰㈸㕥㡣挹ㄷ〹慡㐶ㅣㄸ㍣㙢㙤戰攸〹摢㠷敢戵挲㐵攴ㅥ敡挹ㅤ㠷敦㘹㘳㙢昶愴敥攸搶㈶㤹扦搷ㄱ㔰㕢捥ㄴ敥㙢换㈶㙣戱㜹搱ㄲ搹㘸ㄱ慦㐴攸㑦㕦昵㥣㉣敦㤶㍡㌰攵㍦扥愳㕥挹㈸改て攱ㄳ㔱㜸㐲㐸㝣㘱摤㑦昷晥攵挱㠷㜷昱㕥㕡㐰慢㈹〶㠲㍢〹捥搳㜲㐰昸㌶㜲㈵㘴㍤㍦扦㌹㠸て㤱捣戹戲ㄸ搳ㅤ㘹敦戸㥡ㄵ㈶㝤挲㡢㄰愶㑦㝣㉢挱㤸挴つ〷摦㤸捣㌵㌹㌶攵攷㑢搲ㄹ㤸㡢㑣㕣㝡敦挲〰愱搲㔶㘵㜵㘸㔷愶㝥〶愵昳〱㈷搲㘸て昲㝣挹㐷㔱㕥㙣搶㙡㍢愸搵愴㤹愸っ愳㐶㈸愵㄰㘹㈰㠵㐴㡦㉣っ晤㑢㈹㌵㠹㐴㉡〷㄰ㄳ㐳㙢づ收昲攴扦㉡〴㐴敤㝡㕦㠷㥦慡㘰ㄷ㠱挵搰敢摥改搹㤵㔶㘷愸㥡ㄸ㤴㤵愷㡦㈳㐸挸㘳ち㌳ㄸ愵㤵戹㐷㤱〸㥦搴〸㔲换㜶㍣㜱㤰㍥换て戱昹㡣㥤戲攸㔵换㕡扢敤㉡敥㜸㐰捦愴愵挲戰搷㌲ㅢ㐷㑦ㄹ㡤昳慢㘶晤㉣挲㝥㍦㔹㙢搴ㄳㄴ㐱㘷搹㥢㜰晥㐴㤸㡦摦〳戱㝣戸摥昵晡收ㄲ敡㌸扢ㅢぢ攴て昶搷愵㌱㡣㡤㔱挹㌱㤰戰换慡㤵昱㉦㠱攷搱㐴摡昳㡡㔶㑦㜲㉣㐵㘱㌴㍡攴慣㉥戵㐵晦㌳㑥㉤㌹㙢㡡戵ㄹ戰㙥搰晦挷㤱戱愴晥㔷ㄸ㘵㤳㈸扢㈷㐸昰㈵挵㐸挹㤲挱ㄹ敥〸㝣搸〸搳挸㈳戰㈶㤳っ㙥晢愹㍣㍥㔱昵㡢愵〴㠷㠷㉢搹㝣〹愲搶㤶戶㙤㑦㕢〱挸㈸㔰敡挷㄰㐱㙤摢㜳搲慤攷搸昴扤挸㕥㜷搰㉣㍡ㄵ户㘲㜸㐳㜹㠴㜷㠷昸㠵㤹〱㥢㘷㔴㜹愱㔹愸㕤㠹㥤攸扤て㙤づㅤ㠶挰㍥㈴扣㡦㉡敡挸ㄸ挲昲㘲ㄶ晣摡㘸㈰ㄲ㐸愲㜶㜰㉦㌰㡥㔴昵㌲㍥㔰㍤っ慦愶挷慣ㄵ愱散㝣摦㜲昳㕤っ㙥ㅤ㙥㘳摤つ捦㡦㈸攷㄰〶㤳㑢戸敦㝥敥㙢昳ㅥ㌴搶つ搶收戲㘶㘷摥戵㙣敡㐷挰改昲㐶㘹㈴ㄹ㡥挹敦㡥戳摡晤㠴㠸昳搰㍢扡㝣㔷㉣㝢ㅢ〴㥤〷㥦㙤搳攵㌵㕣㠶愳㙣ㄹ㜱敥捦愳愹㜲㈷〱㝥㕡㈱㐸昰㐵愱㍦敦㜶㈶㥥挳戲挸〰㐸㈷搲㍡㐰㝢慡㝥㜶㌱慡㔶㜸戴㈰ㄵ㘶㤵ㅦ愰㥣扢攴慦戶挴㍣ㅣ㌵攴ㄱ〲㘹㉤㉡戹ㄵㅥ㈱攴昸㑦愳㐱㙤晣ㄹ攴戶ㅦ晦㝢㡢㡥㑦攵㉦搷ㄷ敤㝦㈰㔴ㅥ摡〹づ㝤㤲愰㑣㘰〱っ㠴㌵晢㈹ㄶ㈹㙢搲㝥㄰攱㤵㕤㐸攳昹㝤昰敦摢扢摥㜸㥤捦㍦㜷㈹㔲㄰愲愸㜱ㄵㄴ㠴㜲ㄵ㡦㐷㔷㌱㠷摣昶慢昸捥㘲慢ㄸ愰㡣攴㑣㌴〷愰慦㑢㈱慤挸㔵戹㐸㜰㐳昹㔳㈴㐲㤱㘸㤸挵〰ㄱ㉢摢㔶㤱㐰㕢敥扣㙣㍢㡦㐴搸㌶挵㡤㠸昹㠴㐷摡㐷扣昲㐸慦㑤摡㜷扢愶㝤慤㤸戱〲㝦敢㡡㤰つ㔸ㄲ扦㠹㙤㉢搲搳ㅤ挶昲㤵挷㐲挴散摢ㄷ㝥ㅦ愵〶搱㈵㄰㠶㙦㤱㤲㤰戸㤱捡搷挳捡㉦扥㔴㜷㡥愲〰て愸挷慦㑣㠲㤳㤵ㅦつ㉢㙦挳户㔷戲㑥㠲㜷〵昸扣ㅤ㔶㈶㘱捡捡㡦㠴㤵晦戱㙤㔳慤㜲㐸㠷㝥捦㈹ㄲ㐹㡣慤㉢慤晦挸㜷搸㍣㔴愷っ敡捦ㅥ挳捦愶攴㤴㐱攲戲搴愰扤戸昶攱攰㑢攸〳戸挵㠴换ㅥ㄰戲晥㝦㠸戰ㅦ户㥢㈶㜴㑦挷㠷捥昳〸㉢㍢㥡㝣㘳攳戴㜱搸㐱㐶户戱摦挵㤹慡戴愲㐸〴收㐰搲摦摦㈵摣敦㌱愶㘳㝤㍦挲㜰㤸捡摢㈲㥤㈹てㄹ㐲㐹㉡て㠷㤸㑤㥣慢搳㡣昶㐵㈰〷㘲ㄲ㤰〹敤㑢㠰㝥挸㘵ㅤ㌳〶挸晦㤲戹捦㈱愱㍤㐴昰ㄵ㠰慣㐲㘶㈷ㅤ愴扦ち搰ㅦ晥㜷ㄴ㐳昳搲㕦愲㉡㘷挳挱愲㘴愴㝤㡤つㅥ〱攸㠲愳㔶〹㠸㌰慢㍤㡡㥣攸愰ㄴㅣ㜲搰挷㔸昰つ㠲㙦〲㘴㔳㥣散戲㜷㡤㙢敡㔰㜳㝤ぢ㑤ㄵ㙥㠵㤴㘳摦づㄲ㝣㐹㥤〳戸扤扤慤捣愳㜰昸昹㍥㠲㥡つ摦改敦挶㜷昷ぢ㕣㜴ㄷ晥摢㤱㤴㌴散㤳敡愷㍢敢㡢㑣㐰㥢㕣晥ㅣ㙣昶㠷攸㠷敢慡摢㤸散昱㌳昸㘵搴戴昲㄰晥㍤㠷㥦㜲ち㈳㜰ㄴ㙡摡っ摣㉣愴〱㔹㌰ㄷㄴ㔰㘵㘹㡦〳㈸挴㌱昱愴㍤挱㌷愲㤶晤㙢摦つㄲ㝣㔱㠸搷㜳㑣㤴㠳收攱㠰挴戵㉣㌸搹㌴㈰昱㉦ぢ㑥㐴〷㝣ㄲ戹㡡㐴ㄶㄲ㡤㕡㠹㐸㑢㌲昷㈹㠰扥慥㝥捥㡤㕡㑥㍤愳ㄴㅦ㈸㍤昰挰扢晤挹愱捤挹捦摥搹晢搴摢扦㝤攷㠹户㍥户昳敦敦㍤昳捣㕢㝦㝤攲昵昷㕥㥤摥昹敢攷㥦㝦敤慥ㅦ扥晥捥㕡攳㌹昵愵㜷て㍣㜷㜶攴攴搹㔳挶戱ㅢ昶㥥扤昷挴㤱㤱挹ぢ㠶扢扡扡扢慦ㅤ晣捤㠵搷つ㥣㍢昵戲昲慢㍦㙤戴ㄵ戹㕣づ㜸ㄴ㈰㝣〶戸㙣㌹㡤敦㈳㠱㘹㜰挶ㅦ敢㌴戸摣㜳昸㈹愵㘰愳挶昰㤲㠱㑦㠳ㄳ㤰〵挵挶㠲㥥晦〰敥摥戲㍣</t>
  </si>
  <si>
    <t>Decisioneering:7.0.0.0</t>
  </si>
  <si>
    <t>046e6a32-63e4-4bdc-8f4a-4e9aef5fc3de</t>
  </si>
  <si>
    <t>CB_Block_7.0.0.0:1</t>
  </si>
  <si>
    <t>㜸〱敤㕣㕢㙣ㅣ㔷ㄹ摥ㄹ敦慥㜷搶㜶散挶戹㌴改捤扤㕦ㅣ㙤攳㌴愱㉤㈵愴扥攴搶㍡㠹ㄳ㍢㈹㔵㘹户攳摤㌳昶㈴㍢戳捥捣慣ㄳ㤷〰㈹㤴㤶㔲㄰㙡㜹㠰㤶〲㔵㠵㉡攰〱愹㈰㔵㉤㤴〷㈴㈴㄰㙡ㄱてㄵ㠸㠷㡡㔲㈱㜸〰愱㐸扣昴愱㔲昹扥㌳㌳扢戳扢摥戱戳㘹挱㐱㥥㘴晦㥣㌹昷㜳晥敢昹晦㌳㐹㈸㠹㐴攲〳㍣晣㤷㑦㤲㠹换㈷ㄷ㕣㑦㔸戹搱㜲愹㈴ち㥥㔹戶摤摣戰攳攸ぢ攳愶敢㜵愰㐲㍡㙦愲摣㑤攵㕤昳ㄱ㤱挹捦ぢ挷㐵愵㔴㈲㤱挹㘸㉡捡搹〹㝦㝤攱㡢挶㔶摤㐹㠰愹搱㤱㐳搳挷搱敢愴㔷㜶挴㤶㠱㘳㝥摢㥤㐳㐳戹愱摣昶ㅤ㐳摢㜲㕢户っ㡣㔶㑡㕥挵ㄱ㍢㙤㔱昱ㅣ扤戴㘵㘰愲㌲㕤㌲ぢ昷㡡㠵愹昲〹㘱敦ㄴ搳㕢㙦㥢搶户摦㌱戴㝤挷づ攳捥㍢敦攸挶搰㠹㠳愳㈳ㄳ㡥㌰摣て愹捦ㄴ愷扣㝤㑣ㄴ㑣慥㑤〸挷戴㘷㜲愳㈳昸ㅢ㤹㍦摥㙥捦㑤捥ち攱㜱㘸攱〸扢㈰㕣つつ扢慣㘱搷慤㔸㜳摣㍣捤摡㠳愵ㄶ㜴搷㑢㔹愳愲㔴搲慣戰搷㡣㜵〸㝢㔷搲ㄷ扡慤㐹㘱扢愶㘷捥㥢摥㐲摡㥡㐲㐷挵ㅥ敢愸㉢㡥攸昶㡣㌸愸㕢㈲㘵敤慤㤸挵愴晦㈴㍡㙥っ扢㠸㑥㑣㉥㍦㌷散㕡愳戳扡㈳㘷攴㜲㘳㘲敡敥㜱ち昵㜵慦㙤摤㉦愷㉥㐷㘰㥦搷户慥㠷㤲㘳扡㔳慤㌹搸扡㘶戰昸晡ㄹ摣摡扡㝥㘴㡦敡摢摣摣扡㡤摣捡晡摡㑡㔷㐰摦㜲㐷戱ㄸ㉤㑤搰㐹㤰㈱㈰〲戵㉣㐱ㄷ㐱㌷㠰㤲晣㌷戸㈴摡㤰㐵㙡㕥㔷昳搳㙡扥愰收㡢㙡㕥愸㜹㐳捤捦愸昹㔹㌵㙦慡昹攳㙡晥〴敡㠴㑦愶戳㔳つ㥥愷摥㝥攰搸㡤てつ㡤㍦晡挷㐷扡晥㝣搵㡦㝥摡扤〶㤵づ〷㤳ㅡ㜳昴㔳㈰戵ㅡㄵ㠳㈳昸㘷㘹慥〰㔳ㄸ㍢㡣摢㡤愱愱攲㡥慤晡㙤㝡㡡换㡡㐱㝥ㅤ愱昴愱㙥户㜱㥦㘹ㄷ换愷㈴敥㉥ㅦ搱㕤㔱摢戸挱愰㙣愴㕣戱㡢敥㘵㡢ㄷ㑥㝡扡㈷㌶㌷㤶搵㍡㘹㙡㌶〹戶ㄲ慥ㅣ敦捡挶㘶挷昴㔲㐵っ㥦㌶晤攲㉢ㅡ㡡慤〹愷㍣摤扡㜴㡦㈳㑥㔶㑢㥢㘶㌴っ愱㌶㉦晢㙥㕡愵㕦攴捦㙢㘰㜴戶散ち㕢㑥㙦搰㥡㌰ぢ㈷㠴㌳㈹㈸ㄲ㐵㔱㉥㜵㍤㡢〲慥ㅦ㍣㘴㘳愱攰搶攲㌵搱㕣㘳昷㘹て捣㉣㡡㤸敦㥣㜰扣㠵㈹㝤扡㈴㌶搴㔵昱挷㐴挱愶扡散㍤攵㐲挵ㅤ㉤摢㥥㔳㉥搵㤷っㄷ攷㜵㐸㥡攲㠱㜲㔱㈴㤳〹㈹ㄴ㈰㜰㍢㍡ㄴ㈵㜱㑢㙢㕥㤰㠸㠸愰㤸㡣㝣㘹㍤搹攵㡥㘰㜵㔸㐵㐹㤰㈶搵敢㤶攸㡣昳㤵㌲㈶㠶〳㈳㙢愲晥攰愰㌷㉤搱㙤ㄵ㜳ㅦ㙤㘵㔵敤て㔶扦㝢㕥搸摥㍥摤㉥㤶㠴ㄳ慢晤ㄴ捥㐸敢〵㐸㥤㠳㐰㘸戹㝢㔴㜵捡㘹㘵㈱㜵捡㉣㝡戳改㔹㘱捥捣㝡挸㠳㠶捣㘴戸戵㑤㡦㜶〹戲戴戵〴晤〰搹㙣㈲扤㡥㤵搲㔹㍣㠹ㄴ愵㔳っ㉦搷〹㜲戶慢攳攵㙥㘳㡦㔹昲㠴㉦㤴㝢つ㘰挴搷㙡ㄲ㝤㍤㈴㔱㐷㉦昸ち㘳㥤㌱ち㉡搵㑤摢㕢愸昱㙤ㄳ㤷昸㐴戴㉡ぢ㔶㥣㉣愰㈸愸㤷〷㌱扣〶愲㘹㤰〶昱㤵㈳㐴㐴㌶㠸搱散攸戹㥥挸㔸㍦㐶㐶愰㝥㤴〸㔹㝢㙢㙢ㄹ㐱㘲㙦㈶㔲㌶㙡挹㡦慢搲㙣㌱㕢摥㤷㘶敢戱㜱摡〶㠲㡤〴㤷ㄲ㙣〲㔰晥〶〹㐷㈹㠷㜴晤愳㕤㠶㜷敤㜲㠲㉢〰㈰㥦㌴捡㥣㐰㔴搱㠶㕡㡥ㅤ挹㝡㍤戰㤳愵㔱散㡢㈲㕡挶㔵㍢戳挷㤲㠸づ慣捥㤵愱㙢㤳㔲挷摥搰㥡㌶愳换㈱㐵挶㔴㡤慥㜵㠹慡搱㡤㘰搵㌶昵搶㔵㘸慡つ㄰㕣つ攰㉢ㄶㅡ扢换戳收㘹㑥㕥ㄴ㈶㤱㙦〸戵愹摣〳㈲愶昹ㅦ㈳攰㥡㡥㉥慢昶㌳㑤挱㐱攳愲户㥦户戴收敤〰改つ㍡㜳㔵攷搰㔷㜴㥥ㄶ昴㌵㘰㉦攵敤㤶晡攵㍡ㄴ㙢搷ㄳ摣〰搰愰㕦㜸昲㍥㕦㉦㠱㌴㠹慤〸收搶搲攳㈲㉤摣愹㠵㌹㈱戵㑦户㌱愵㍢㌳挲㠳昷㘲晦ㄸ散攰戲攳㠸ㄲづ戴㐵㤹挱戳换挶晡㑣㜷㡦㔳戶㤸扦㙡ㅦ扢ㄷ㠵㘲㐸㈶搵㡥㐴㠳㝤ㅣ㘳㘷㐶晣㑤ㄱ捡愱晥扤慤戵㤰㠸㌴慡㈷㉦戶㡢㍦㕢慥㑡㤲㌶㈴挹㑤搸㔶敤㘶〰㐸〹攵て㉤㈵捡㈰慢㙤㤱搵敡慤㔵㝡昷㘲㑥㈶つ晥挳㈶㌹搲攵㍢㙢㐷攰㍢㜰㝢慣㐹搳慡ち㡢㉥㙢㐲㌸〵昸ㄵ捣㤲挸晡㉥㔹㡡㥡㔵㔹㜱㤱挸㡡㡥㡥愶戳㜴㡣㙦㑤搲㐹㠳㤴㠸攵昶搸挲㤸㜳㜸㡤愸攸㠲愴㔰㠹㜱ぢ㔵㈵㄰㈹㡦㜵㔷㐵㑣ㅢ㈲㈶㠷㡤搳㙥㈵搸㑡㌰〴㤰晡ㅤ㈴捤㜲㌷㥥愱戰捥㜹扡戳昳昹㐴㠶㘸㤰敥挱㌷㕢ち慢敤ㅣ㘶〷挱挷〰ㅡ捣ㅦ㍡ㅦ㘳〸㔱愲㍣㐲㠸戴㤶㌴攳㤸㈹㑥㤱〶搶ㄸ〸㉡㡤㔶㕣慦㙣㌱慡搴㘳㡣㤵て㤶扤㌱搳㥤㐳ㄴ慡摦〸ㄲ昷捤ちㅢ搴攵挰昶㘹挸㉢捦捤㠹愲㘶㑣㤶㉢㄰㙤晢挷㔶挲愱ㅣ敢㠳㉤㈹捦攵慡㠲愷扤戳㌱扡㔰攴㠹ㄸ扥㔶㝡㘲㤷攵昹收愱慦户戶愳㔳愶㔷ㄲ㕤㠶捦㜴㑣㘷っ散㈲愲〶挵㑥㘳㙡搶ㄱ㘲慣挷搸敢㤸挵㤲㘹ぢ㈲〳㌶㈶〳㜵攳㘲〶ㄱ㠲㠹㌲攳㝦㘵扢挷㤸㜲㜴摢㥤搳ㄹ㑣㕣㔸㕢昷㈶㐳㈲㈹㘳挴戴㕤っ㈳戱挸㜴慦㌱㌹㕢㍥㠵㘸㙤挵戲昷敡㜳敥㡡挰ち㠹摥㝦㈴㙡ㄴ㔵㔱㔵㈵愳㘶摡挵てて攴㠹挴㌶晣㤲〴ㄲ㔷㠹ㄴ晤攵㌱摡㥢㜶㝤㄰㥦愱㥤捥㌹㜵㈳㜲㔴捤散㠸㤵挲攴㔴敤づ戶戹ㄳ攰㥥扤㐷昷搷愲㜲ㄷㄴ慦㑥搱挳ㅦ㈳攳㈵㔹㔴㠳㈰昴捦慤昱㐹㠵㜹愴ㅣ㜰㈰㌰捥户㐶昲换ㅡ戲づ愹㙦㑤㉤戹〷㔱愴㙥㘳㕣㥦ㄶ㈵挴愲㉤摤㕢攳扦搰㡣戵昴㤲ㅢ㤴㡤㤶㉤㑢㈷㘹㤱㉣㈷ぢ㍡㈹㜸戸攲㤵て㤸戶㘶〰㐸晡ぢ戲昴搳挸搲㑦换慣㙥攳〸挳㠲㌲捤扥捡㌳扡㘳㝡戳㤶㔹挸昰㠵愱扢ㄵ㐱㤳㘰㜲㑡摥昰〹㘵挶㐰㠳㌵㝦ㄴ㈶㥢㥢〳扡㜳㤰愳摣㍡愲ㅦ㤴慢㉡㘹晣㔱摡㜴㉣㐱挰㐸㉦愹㜶ㄷ㝡㑢挹㥢ㄱ㄰㌹昲㌹ㄷ摥扦㌸昷㜹攴昸㝥㌹㘲㍤㠶㐴攰ㄱ㡣〸㜹扡户搳挶㔱摢昴㠰㍤㘲㙣㡦改㡤戹㐰㌹〰㤲昲㜸扢㔹㘲㌵搲㘸戰慡ㄵ慥㙡㉥慡㔳ㄳ㔷㌶㤷㐷昵挶㜵㡢ㄴ晢ㅡ㈵愲㐸㤶慡㈴㌵换㈲㜳㕣㐹慡㐶㤱㡡㍢搴㌶㑡㥣摢戴戶敦㤴㈲ㄷ愰㤸㈴捤㈴戴㥤㤲㔰㄰攴㈵㜵㐰㐷搱㕦ㅦ㑦ㅥ㤱㘸つ㙤㠰㉣昵㤴㥦搷ㄳ㠴〳昷攳捡㐹㔱㘴㠳㌷昰昷㥡㈰㜹愸攲搵㤵攸愷晢㠳㤲攱㔲改㤰つ㉢愱愰㍢挵ㄵ挲搲㔸㥢慦㘱㈴㜷戶慢晤晤敤㡤㌰㘲挰㠶っ㠹挴昸㠱挱㠶㘰慥㐸㌴㤵搶㔹て户扡㥡㥤攱摢〱愱摢ㄲ〳㤳㕥㜱㑣捣㑢㌳慣㘶挹昷换〶搵搳愲㤴愳㥡㌱㍣敤㐲愵㝢㤴攳㐱㑡㌲戸㘶ㅣ愱㕢ちㄷㄸ㈰㜶㠳搴㐴挱㐳㔸户摡〱㑦〶㉢〷㍢搸ㄱ㍦㙣㐲敢㡣ㄲ㌴ㅤ㐳戸昵㡢㈰敦戴㠹㔱〸㔲㐳㍥晦摡愵㍣昷㉣㥦ㅦ敥㑡㠴㠹㠰㠹ㄸ敡㡡戱ㅥ㠰摣㘸㔴㤲㕣搴ㅦ〶换㝤挹㈶㠵㔶㜷㤸㐷ㄳ愳㠷㈶㥦攳攱〶て攳㔸扤㘴㥢ㄲ敥戸㜹㈶戴㘹㘹㘱㡤戱摦㉥㤴㉡㐵㈱㔵㜱㈸慢愵㐶㕥ㄱ昸㤲搷晦㝣㙥㡡搹㤷㘰㔳昶攳㈸挵㈵ㄳ㐹敤摢摤摡㈷搱㕣ち㌹昴攱换㌶〶ㅦ㘳摣㜲㌲ㄸ搶㜴㐷㠱昶攱摡摡攵〵㜹㜱づ㈲慤㈹㡢戲㙣ㅣ㜷昱慡ㄱ㘴挹㙤㤱㙡攳攵昱㌲㙤昶㐸搶㍥搳捦㕡ㄱ㌸挲㍡㝤㠱㤷㑥挳ㄸ㘹㤳㍢搸㐹攲㕣㄰搹㍤昷㜹昹㥡㌸户㉢㌰㍥ㄴ挶㜷㜹ち㑡㘰㔷挱㐸㌴戸搵㥡搵慤㌰昲㑢换㕢扢ㅢ㐰㘱〸㤸〶㉤㙡晡〶捥〸搲㑢ㅢ㌸っ㐶挶㐴㐷愳㠱㔴挶㈸晢攱戰〷搲挰㑤㍣㐸㑦㤵愱㠴扣㜵昲㔲㔸㜸㉦㜱搰挲ㄱ愸散㙣㘸挸㥣搰㍤㕣㝤戱㌷㌵㘴てㄷ㡢㌴㜷攱㥦㕢ㄱ㔸挵戵つ摦ㅣ㕤搷㜰㈱㑢慥㠹昶摤戵つ〵挱㐵挱㙤㘳戹㝤扡㔷㤸㥤昴ㄶ晣㑢㕢敤㤲㐴敡ㄷ昰㐷㉣㍡㍡㙤收愴捤㑢愸昳摣晢散〹扢㝣捡㤶昳㑡戹扣昱㐷㉢㔶敢散攴㈴戳㠹て昰㐷㍥㙡㈲昵㍡㝡㕣捥戴搹㐱捤㐱挲㝥攴攳㑢㠳〱愴㘳攸〴戶㝢昵挶〰改㘴㕤〳㥤㐸㐱戰㑡㈸昶捣㠷㐶㈸捡捦㠱㔶ㄲ㡢㝦㈴挷㥥扦〴搶㔷㝥㠶ㅣ㈲ㅣ敦㠱ㄸ㐹㕤㡤㔴っ敡愴㈰て慥㜷昰㌲挸晦て㤶㐲㙥㕥㤴㥤晥ぢ捣慣扣搶㠸愲㉢㠹愲㔷㥢㔱挴㐰散㜹㠵扣㌹晢搵愳收㐷㝥慤昷㝦㜸搴扣〷ㄸ收㈳慤㌱〴搵ㄸ㡣慦ㅡ〳ㅤ㑤挶挰昵㈸㤶挶挰扤㙣挳㜸扤㙦っ〴摥㡥〳挸㔸摡ㄸ㘰ㄴ㉦挶攴㡢〴㔵㈳づっ㥥戵㌶㔸昴㠴敤挳昵㕡攱㈲㜲て昵攴㡥挲昷戴戱㌹㝢㐲㜷㜴㙢㤳捣摦敢〸愸㉤㘷ち昷戵㘵ㄳ戶搸扣㘸㠹㙣戴㠸㔷㈲昴愷慦㝡㑥㤶㜷㑢ㅤ㤸昲ㅦ摦㔱慦㘴㤴昴〵昸㐴ㄴ㥥㄰ㄲ㥦㔹昷攳扤㝦㜹攴戱㕤扣㤷ㄶ搰㙡㡡㠱攰㜶㠲昳戴ㅣ㄰扥㡤㕣〹㔹捦捦㙦づ攰㐳㈴㜳慥㈴㐶㜴㐷摡㍢慥㘶㠵㐹㥦昰㈲㠴改ㄳ摦㑡㌰㈶㜱挳挱㌷㈶㜳つ㡥㑤昹昹㤲㜴〶收㈲ㄳ㤷摥扢㌰㐰愸戴㔴㔹㙤摡㤵愹㥦㐰改㥣攷㐴敡敤㐱㥥㉦昹㈸捡换㡤㕡㙤〷戵㥡㌴ㄳ㤵㐱搴〸愵ㄴ㈲つ愴㤰攸㤱㠵愱㝦㈹愵㈶㤰㐸攵〰㘲㘲㘸㡤挱㕣㥥晣㔷㠵㠰愸㕥敦㙢昳㔳ㄵ散㈲戰ㄸ㝡摤摢㍤扢搲敡っ㔵ㄳ㠳戲昲昴㜱ㄸ〹㜹㑣㘱〶愳戴㌲昷〸ㄲ攱㤳ㅡ㐲㙡搹㡥㈷づ搲㘳昹㈱㌶㥦戱㔳ㄶ扤㙡㔹㙢户㕤挱ㅤて攸㤹戴㔴ㄸ昶㕡㘶攳攸㈹愳㜱㝥搵慣㥦㐵搸敢㈷慢㡤扡㠲㈲攸㉣㝢ㄳ捥㥦〸昳昱㝢㈰㤶て搶扡㕥摦㔸㐲ㅤ㘷㜷㘲㠱晣挱晥扡㌲㠶戱㌱㉡㌹〶ㄲ㜶㔹戵㌲晥㈵昰㐹㌴㤱昶扣愲搵㤲ㅣ㑢㔱ㄸ㡤づ㌹慢㐳㙤搲晦㡣㔳㑢捥㥡㘲㙤〶慣敢昴晦㌱㘴㉣愹晦ㄵ㐶搹㈴捡敥ぢㄲ㝣㐹㌱㔲戲㘴㜰㠶㍢〲ㅦ㌶挲㌴昲〸慣挹㈴㠳摢㝥㙡ㄲ㥦愸晡挵㔲㠲挳挳㤵㙣扣〴㔱㙤㑢摢戶慢愵〰㘴ㄴ㈸昵〳㠸愰㤶敤㌹改收㜳㙣晡㝥㘴慦㍢㘰ㄶ㥣戲㕢㌶扣㠱㐹㠴㜷〷昸㠵㤹〱㥢㘷㔸㜹愹㔱愸㕤㡢㥤攸㝥〰㙤づㅥ㠲挰㍥㈸扣て㉢敡挸ㄸ挲昲㘲ㄶ晣摡愸㉦ㄲ㐸愲㜶㜰㉦㌱づ㔷昴ㄲ㍥㔰㍤〴慦愶挷慣ㄵ愱散㝣摦㜲攳㕤っ㙥ㅤ㙥㘳摤ぢ捦㡦㈸攵㄰〶㤳㑢㜸攰㐱敥㙢攳ㅥ搴搷つ搶收戲㘶㝢摥戵㙣敡晢挰改昲㐶愹㈷ㄹ㡥挹敦㡥戳摡㠳㠴㠸昳搰㍢扡㝣㔷㉣㝢敢〷㥤〷㥦㙤搳攵㌵㔸㠲愳㙣ㄹ㜱敥㠷搰㔴戹㥢〰㍦㉤ㅦ㈴昸愲搰㥦㜷ㄷㄳ㉦㘰㔹㘴〰愴ㄳ㘹ㅤ愰㌵㔵㝦㜷㌱慡㔶㜸戴㈰ㄵ㘶㤵敦愰㥣扢攴慦戶挸㍣ㅣ㌵攴ㄱ〲㘹㉤㉡戹ㄵㅥ㈱攴昸捦愱㐱㜵晣ㄹ攴戶ㅥ晦㕢㡢㡥㑦攵㉦搷ㄷ敤扦㉦㔴ㅥ摡㜱づ㝤㠲愰㐴㘰〱昴㠵㌵㝢㈹ㄶ㈹㙢搲㝥㄰攱戵㕤㐸攳昹㝤昰敦㍢扢摥㝣㠳捦㍦㜷㈹㔲㄰愲愸㝥ㄵㄴ㠴㜲ㄵ㑦㐷㔷㌱㠷摣搶慢昸晡㘲慢攸愳㡣攴㑣㌴〷愰愷㐳㈱慤挸㔵戹㐸㜰㐳昹㔳㈴㐲㤱愸㥢㐵ㅦㄱ㉢摢㔶㤰㐰㕢敥扣㙣㍢㡦㐴搸㌶挵㡤㠸昹㠴㐷摡㐷扣昲㐸慦㑤摡㜷扢愶㝤慤㤸戱〲㝦敢㡡㤰つ㔸ㄲ扦㠹㙤㈹搲搳㙤挶昲㤵㈷㐳挴散摢ㄷ㝥ㅦ愵〶搱㈵㄰㠶㙦㤱㤲㤰戸㤱捡㤷挳捡㉦扦㔲㜳㡥愲〰て愸挷慦㑣㠲㤳㤵㥦〸㉢㙦挳户㔷戲㑥㠲㜷〵昸扣ㄳ㔶㈶㘱捡捡㡦㠷㤵晦戱㙤㔳戵㜲㐸㠷㝥捦㈹ㄲ㐹㡣慤㉢慤晦挸㜷搸㍣㔴愷っ敡捦㉥挳捦愶攴㤴㐱攲㤲搴愰摤戸昶攱攰㑢攸㜱摣㘲挲㘵て〸㔹晦㍦㐴搸㡦摢㑤㘳扡愷攳㐳攷㜹㠴㤵ㅤ㑤扥戱㜱摡㌸攴㈰愳搳搸敦攲㑣㔵㕣㔱㈴〲㜳㈰改敦敦ㄲ敥昷ㄸ搳戱戶ㅦ㘱㌸㑣攵㙤㤱昶㤴㠷っ愱㈴㤵挷㐲捣㈶捥搶㘸㐶晢㉣㤰〳㌱〹挸㠴昶㌹㐰㍦攴戲㡥ㄹ㝤攴㝦挹摣㘷㤱搰ㅥ㈵昸〲㐰㔶㈱戳㤳づ搲㕦〴攸つ晦㍢㡡㠱㜹改㉦㔱㤵㌳攱㘰㔱㌲搲扥挴〶㡦〳㜴挰㔱慢〴㐴㤸搵㥥㐰㑥㜴㔰ちづ㌹攸㤳㉣昸ち挱㔳〰搹ㄴ㈷扢散㕤攳㥡摡搴㕣㕦㐵㔳㠵㕢㈱攵搸搷㠲〴㕦㔲㘷〱敥㙡㙤㉢昳㈸ㅣ㝥扥㡦愰㘶摤㜷晡扢昱摤晤〲ㄷ摤㠱晦㜶㈴㈵つ晢愴晡昱昶晡㈲ㄳ搰㈶㤷㍦〷㥢㝤〱晤㜰㕤㌵ㅢ㤳㍤㝥〲扦㡣㥡㔶ㅥ挵扦㘷昱㔳㑥㘲〴㡥㐲㑤㥢㠱㥢㠵㌴㈰ぢ收㠲〲慡㉣敤㘹〰㠵㌸㈶㥥戴㘷昸㐶搴戲㝦敤ㅢ㐱㠲㉦ち昱㝡㤶㠹㔲搰㍣ㅣ㤰戸㤶〵㈷ㅡ〶㈴晥㘵挱昱攸㠰摦㐴慥㈲㤱㠵㐴扤㔶㈲搲㤲捣㝤ㄶ愰愷愳㤷㜳愳㤶㔳㑦㉢㠵㠷㡢て㍦晣㕥㙦㜲㘰㜳昲㔳㜷㜷㍦晢捥㙦摦㝤收慤㑦敦晣晢晢捦㍦晦搶㕦㥦㜹攳晤搷愷㜷晥晡挵ㄷ㝦㜵捦昷摥㜸㜷慤昱㠲晡捡㝢攳㉦㥣ㄹ㍡㜱收愴㜱昴㤶扤㘷敥㍦㝥㜸㘸攲㤲挱㡥㡥捥捥ㅢ晢㝦㜳改㑤㝤㘷㑦扥慡晣昲㑦ㅢ㙤㐵㉥㤷〳ㅥ〱〸㥦㍥㉥㕢㑥攳摢㐸㘰ㅡ㥣昱㐷㍡つ㉥昷㉣㝥㑡㌱搸愸ㄱ扣㘴攰搳攰〴㘴㐱愱扥愰敢㍦戲㌷戱㤶</t>
  </si>
  <si>
    <t>㜸〱敤㕡㕢㙣ㅣ搷㜹㥥搹摤ㄹ敥㉣㜷挹戵愴昸㈲挷昶捡㤷摡づ㘵㤶㉢㡢㠹ㅤ㤷㤰挸愵㈸㔱愲㐴㑡㑢㐹㜶ㄳ㜷㌵摣㍤㈳㡥㌹ㄷ㝡㘶㤶㈲〳愳ㄶ㝡㐱搱〶㘹ち户㈸㘰搷㙤っ愳㈸㤰摥㠲愰㐰㤱〴〱〲愳㈹㤲ㄶづ摡㠷ㄴ㐵㠱愲〸〲〳〵㤲愰㜵晢㤴㠷〰敥昷㥤㤹㈵㜷㤷换愵捣㌰㈸ㅦ㜲〸晥㜳敥㝢捥昹敦晦㌹㡡慡㈸捡〷㐸晣㌲㘵㤸昹㘸㜵㈳㡣㠴㍢㕡昱ㅤ㐷搴㈳摢昷挲搱挹㈰㌰㌷收散㌰㑡愳㠳㕥戳搱ㅥ㙡戵搰晥㡣挸搶搶㐴㄰愲㤳愶㈸搹慣㤱㐲㝢敢扦搸捡ㄸㅣ㘵㘴〰昲攸愵㉣㔶愶收㤷㕥挲搴搵挸て挴昱搲戵㜸㠲㠹㜲㜹戴㍣㝡㜲扣㝣㘲㜴散㜸愹搲㜴愲㘶㈰㈶㍣搱㡣〲搳㌹㕥㕡㘸㉥㌹㜶晤㠲搸㔸昴㔷㠴㌷㈱㤶挶㥥㕥㌲㑦㍥㔳㍥㌹㍥㙥㍤晢散㌳㜹ㅤ㌳㕦慡㑣㉤〴挲ち昷㙢捥〱捥㌹㕦㤹ㅡ扤㈴愲晤㥡㌳㡢㌹㌱攵戴敦㥡戶户㑦㤳㙡㍣攰愷愷㐵摤㈶㈶㠴〸㙣敦收㈸㤶摤㜱搰㈸㝤㘲㜴〶㈷㕥㌷挳愸㈲ㅣ攷㡡戰戸挱扣换㌳ㄳ㠱昰敡㈲ㅣ㜲捦慣搷㠵㤳㌴㠷㔹昷㥡ㄹ㕣㌲㕤㤱㘱㘶搸㡤昱㌶摢㄰㕥㘴㐷ㅢ〵昷㙡㈸慥㤸摥㑤挱㉥㥡㝢戶㘹㌷㌲ㄹ㌵㤳㔱搲㡦昷㕡㡣挴捤攸㑣㔰慦㉣㥢㐱㈴㑢挴㕡戹㔷摦㌶ち㤱ぢ敦㔸ㄶ愹愸搴㌵㡡㘸慡摡敥〵ㄱ㜸挲攱㡦㜰㙦㈳㕤㥤攴㤹挴㐷扦㜹㌸慤摤㄰㌱敡㘰㐲晣摣ち㝦挵㌰〸㜲〰晡㈰㐰㘶戶㝣攲㘹㈳捦扡〲㠰㥡昹㕦㜰㑦晢ㄸ㜶㑡搵捣㔴㙤㈹㔵慢愷㙡㡤㔴㑤愴㙡㔶慡㜶㌳㔵㕢㑥搵散㔴敤愵㔴㙤〵㝤㕡㈹㍢㌰㤰㑡搲〳㝦戰㌱昶㉦㕦ㅥ㥦晤㥤㈷攷㝥戰戰晡昷㘷㌴㌲捣㜸慦つ㜴㥦捤㘴ㄸ㌶摤㔵㜲㙡㠲㌷㙥挵㜰愷挳㘸挱っ摣㜰㝦ㄱっ昴敥㠶攱挹搰晤搹㘳ㄸ㍦戲㉦ㄸ搶㠷㜱㔸㑦㉣〶㌶攸戸改㤸挱昱㡢戶㌷㔱ㅥㅢ㍢㍥㘷慦〸挷ㄶ㘱㌴㔱㍥㌱㜶晣愲戹㍥㔱㍥㌹㘶ㄴ㜹戴㜷〱攸㠷〰搲攷换攳挶㘱㔶ㅤ〱㔰搵ㅦ㠲ㅣ㐸ㄲ摦㜸昸搸㠵愳ㅦ㉦㕦昸摡戵㜷㙥㔵敦㝦攴㕦昳㜷愳昹㜲㐲㕢搳㠱㜹ぢっ扡挵晢㄰㜸晣摢㕤攸㐱收㔹攳搶㈷慣㜲戹㌱㍥㘶㍥㙤㙡愴捥㍢㘵㌵慥㌰㙦㕤户扤㠶㝦㑢昲㕥摥㥡戱㥤㐸〴戲㌰㙣攱ㄳ换て㔹㉥㔸㘷搶㈱㜸敢㌱㥢ㅥ戱㉡㈲㠸㈰戰愲㡤㉤捣㝥㜴捡っ挵㔶㜱㈴㤹㝢捡㙦㝡㡤昰晥摥㡤搵挸㡣挴搱敥戶慤㐹戶つ慢㐲㤸㠹㔰㉥改挱敥㘱搷㑣愷㈹㈶搷敤戸昹㠱慥㘶㠸㌵㝦㘹攷搶㤹㐰扣扣搹扡㙤㐵㤳㔰㝣㙢㜲敥㙤扢㡣㥢攲㜵㤵㉡换㝥㈸㍣戹扣ㄱ㜷挱慥慦㠸愰㉡愸㌶㐵㐳㙥昵㈳㙣㑡㘴敢挸扣㠷㡤㐲㕡㌶ㅥ㙥慦攵㐱ぢ慦㈱ㅡ㔸敦㉡㑥㜹㘳搱㕣㜲挴摤ㅤ㕤攲摦㐴挳㝤ㅤ搵㌳㝥扤ㄹ㔶㝣㉦ち㝣愷戳㘵戲戱㘶㐲㥥㌷㉥晡つ㤱㤱㐹㠹愱慡愴搳慡慡㍣搱㑢慥㜰敥㤰愲戳㡤㐸㈸愰晢㜷㙥㈳㈲㜶敥㈹㜲㌷㘷㐶愶㡤挸搸晦挹扥㉢㘹㈷㐲昶ㅥ敢摢扢〷㤱㜲搰扤㥤㡣㌷㝡〵昸〱ㅥ㜰挸㘸㑣㍤扡昳㤴㕢㜴戹换㑡摢戰㐲㉢㠹扤晢ㅣ㥡㥣㜶㤳昶㝥戶㥤㔳愹挳挹敥捦慣㐱㙢㥦㌳扤㠶㈳㠲扥㌶㥥捡ㄵㄹ昷㄰摣㑢㜰ㅦ挱㔱㠲晢〱戴昷㈰摦㜶㍣㔱敡㉣㜵㕤摤搰㙥搹㡤㘸㔹㕦ㄶ昶捤攵〸㜵戰つ戳㔹ㅥ昷ㄲ晥晦〱㠶㘱つ挲晢ㅤ昶㌶ㅥ㈰㜸㤰攰㈱㠰㕣㑥搱㑢昸㉡㝡捥㌸挶捦挳〰挳㉤戳愵ㄴ㔳㘶㑥搱愸㤲㍦扣攱㐰㡢搴㤰㜶ちっ挹㔰㜳㌱㙦㤸㑥昷㍡㡤㜳㘶戸ㅣ㤱ㄱ晢㌶㑡ㄳ攱ㄱ㑥晡㈸㐰晥㌱㠰㑢攷㠴〳㌶摥㉦ㅢ㔴愳戱戱慢慤㐳㕤㜴户㕢摤昰敡换㠱敦挱㉣㥦㌶㈳㜳戲づ㠳㉥㔴㑤摤㥤昳㉢捤㐸㜷捦搹昸攴摤㉢㘲㔵㤸㔱〵㘲㍡㉡戸㜳㌰〶愵ㅣ㥤㙤慣㙢㙥㙣挷㑤㡢戰㙥搰攰㥢㠵㔸㕡搷㤱㠳㥣捤扢ㄴ㌴㘲㍤攲搴〳㉥㉣ぢ㤰㤳㠱㑥㈳㜲㔴㥣攳挸㠲慣㙢㡤捥㈵㈵捣㔰㤴搹戶㔹〶㘵㐵㍣㤳㐲㕡㠰〶㠵㑥捤㈴戰㥢㠳慥㐶戶ㄳ㡥㈶挷㍢㍡敤挳㈱㄰搲㌱攱戱敢㍡〸㑣敦㡢慣㙥㐶愷挵㌸㕦㕦㡡愷挵㔲捥〶㝥㜳㤵㌶挵㝥捤挳戹ㄴ攳ㄷ〰扥昰㍦㝦晥摣㘳㝦晣愵て㤲敦慢㘰㈱㤹っ摡㡢㐶〹㠰㐵㝣㘴㌲㥥挴㈷搷慦㑤愳昵搹㔳搲敥㘰摣㤲㔰昳㉥㜶扢ㄸ〸㘹慤㘷㘵㘱㘳㔵ㄴ摣敢㝥戰戲攴晢㉢㐴晥㤰㉣㠵换㐲㐴㌴㠱〷ㄳ㡢㥦㜹㔵㔵搳改づ㕢户捤㔶愶挵愹㍦〵㔰㤸㜴㥣㔲㙢挶㔰ㅦ㐵㔵ㅡㅡ㐵晦㐵㘴ㅥ慥㤸㡥㘳摥㌲㌷㑡㑦㤵慡扥搳㤴扥㈵昲㤷换㑦㕤㉥㡦㡤慥㍢攱扡晡捦㌸〷㕡㔰㈷㕥昲㌲敦搵晦晤挲攷捦㕦㝡攳扦㙢㝦昷ㅦ敡㍦㈵つ摢捣㘴㕡㘴㝤㙣愰づ㘳㤴㝤㍢㙣愰㙤摡㍤ㄶ㌰㍦户㘱づ㥣つ搳㘹扦㝣㙣ㄷ愵摤㘵挱散愸慦㝥㙥〱昴㡡昲挴ㄶ挰〹㌰㡢晡ㅤ戰ㅤ㌵㍥昲㥤挹㌸㠹戲㌱㑥昰㜱〰攸㙤㈹挷愰戶㥦㠹㡢㉡扤㈴慡㘹攳㔹㠲㑦〲㘸㜴㤵晡㉢㌳戰㉢ㅤ戲っ扤搷㠲㍢㉤㉣ㄳ㠱㈰愹㠰㔴昳晦㔳㍦㘵㄰ㅣ㙢㔳㑥晤㌷㠱戵㔳昶敢摤戶㙤㘷㡣〲㤱㤳挶㔹攱㉤㐲〸㠷晢愹㜶昶㔳㝤ㄹ捦㘱ㅦ慤愴㝤ㄳ㠴㜰攷㝢㘲㌰㜱㘰㡤戶㐳慤愶㘴戹㐳搶ㄸ戴㔵戶慢扣㔳愸捤昵㙢㔳改扦㔲敤ㄹ㔴㌳晡㌴㐰ㅡ挴㘲㔰戱愸㕦㑢㤴挳㌶慤昱搵愴愱摢㈱搷㘸摥㜶ㅢㄸ㌲㍡戴改慡戴㠹㤰㈱晥愲㜵搵戳愳㜰搰㥡㙣㐶晥㡣ㅤ〱挷㜹ぢ〰㔹㌹攴愸戴敡摢〶㡤㔸搷㙣㜱㡢搸㝤㘸㝢ㄳ〲㘷㤵㘶ㄸ昹搲㜶㝡㜰㝢晢戴㝦挹㡦愶敤㜰搵㌱㌷ㅥ敤搱ㅣ户㕣㕦ㄶㅥ摣捣〰摥收㙥㥤晣搵㔵搱攸戱挶慡摦っ敡㘲㜶晡㈰㌸慡㙡㙣〴㉡戰㌳挰㙢敡㘳㍢换昸戶㜳愷戳㤲㠲㙤愲敥搱捦㈹㘱扣㘲捣ㄲ㤲㐰㜳㌹攳㍣㌲㄰㘷ㅡ㥤㥦晥㈴搲收晡搲㤰换㔹㐰㙢㕣㔷㐸㘲㉢戳㕥㘸㌷㐴㉥㈹㈱戴㌴㤴㘴攷㥢㔱㐷㡢戹㝥㌸㘹㠱〱㌵敦〱昵㜵㌳㘸ㅣ〴慣㘰㘳㐸㌱㑡㔴ㅤ㝦㝢㍢攸㜸ㅡ㐵㜹扦㜵摢昰晥慢㘰昸ぢ愸收㔹搳挷散㘹捦㙥戲㈳㌲㙤㤱〳敡㠸〲㡦㝢戳㍡换搲㐵㘱㝡ㄲぢ搵愸㌱㉤搶㠶㘴て〱〲㐷扣摡ㄱ㠷㍢㡢㔲慢ㄸ搶攴㔲㐸㕢㔴っ㙤收㈴愳ㅢ搶ㄵ攱㤸㡣〲攵㌷㜳ぢ昵〸㜱戲捤昹ㄸ攱㌹㌸ㄸ挲㠹㘴ㄲ㉣愹ㄲ㑦㝡ㅦ攲敤摣〴㜹㘸㡦㔸㠵㐸户㘴晡慦㔳敡ㅢ慦㌳㝤昱㤴搲捡攴㤸ㄴ㡤戱㠳㙥戵搱㈹㙢摢挳㍣攴愴挳慤攸㘳㉣攱愴昰捡户敡ㄸ㘱㈹㔸㔲敥㈱㡣捡㤰昷㌰㔹挷挱㍤㔲㘴搷攱㘲㙣っ㔹戳㕥摤㘹㌶挴㥣戹㈴㥣㤶捣昶〳昷㠰攰㑢摥戳挵戸敡㜳㉥挹愱捣攲戲慤ㄵ㔴摡戳㤸㔳㡣㌹ㅣ慢㔴扢㤸㈳㘷㕣㐲㠹愸㘱㐴攷㐳挷搴㘸搴ㅤ摡㡡〸换ㅢ㈰㠸戶㙤㔵㤴㘹㡣㉦㙣㠶攵㈴挷戵㜵㥢昳攷㝣㠴㑣ㅢ㙤㔵攷散戸敡挰昰㤵㐴㤳慥敢㝢㔵㌰㌸㉢愴昷ㄳ〳ㅡ㐲㉦㉥挳摥㠹㤹㠳攱慦敥挸㐴ㅢ㜳㐸摤㉦㠵㈰㝤搷㘱㑡戰搸㜰㔸戴㈳㐷っ㕡戲㕤收戳㘴〹㥥收㠰戵戸っ㉦㝦扡㘰㥤つ散㠶㘳㝢㠲㐶〸㐲昸扣㜵㥢ㄳ㌷ㄱ㙣㕥昰㐳㥢摥㜷挱㕡っ㑣㉦㕣㘵㌰愷扥㜱愸愳㈴㤱愵㔹㔳戶〷〶㡡㝦㤳昹㘱慢扡散摦挲攵㜰搳昵捥㥡慢攱㠱㐰ㄴつ换㌸挵㕣㤵㔲㔳㈹㌵㥢捡敥㔵㔷改昳㤸敤㠱挷攳挰㐴㐷慣〲㔷㡣㡦ㅦ攳㉤愰戴㘶改㈲愵〸ㄲ㘴㌲㡣搹㠷愳㠹挷攴㌲㠰ㅣ捤㔵㜷㕣捥昵㡣㐴㙥摥扤换戰散〲挷㕣〶㌸㝦昶敡散搶ㄵ搲㑦㜵㜷慥㍤㠴昹晡㈸ぢ㐹㌸㥢昱敡㡦愰昳㔰㑣㑣慣㈳㙤ㄹ㤲㈶㔸敡㈶搰㥣㈵晢㤰㔶愱㕦搹㥤搹ㄹ㐴ㄲ昳㄰つ㄰捥㠸挰㐲㉡て挵〵ㅡ㝣慥改㠴㐹㕢挵㜷㕤㤳挴㐷挲慤㐲戲㡢慣戴扥㈱㙢っぢ㐰㔲㘸㔲㘵慥愳捡㕣㤷㔵㔰搸扣㠳㤲㜹捥攵摦㌴〳㍢㕡㜶敤㝡㤶〵摥ㄳㅤ〸慡〵〹挹愸㈷づ㤴㐹㤲㉥㑣搹㙥摦㌲づ㔰〲摤愳昰㉥㜸㜴㐴㍦㘸㍢㈵戵扣扡挷〰㍦㙣㕤愹づ㡣㉡㘶搳ㄸㄸ㠷㘲〰㐴㙡㌳搱㔰㈳挵㤴㝡っ昵㙣㌶ㄶ㤳っぢㄹ㠶扥晢挶㕣改昵攵收㝣戳㌱㠳慢㐴㍦ㄸ㐸摥㝡㘴㠱㕡ち㥤愰挸㌸㝢〵㤷㔴戸晣㕡㠳愵ㅣ㘴㔹㔱㐵〴㍢挳〸扤ㅥ攳㤰㘷愳㘸摡㘰戶搷㙦捤戶收㝡㌴㠹㐷戶㍦㕣㤹摤㌶晦㡦㉥㍦〳搹换㙤挹㔷㈹㔷㤱㌵慥〱愸㡣攰㜳㍦㕤ㅤ慥戳挳昳〰ㅡ〳戹摤㕣戲㘳㑣㥡㤳㙢㉥㘳攵㔹㤷摢㠱㐱愲㈳㠲㡥㤸㍢㡥㐴ㅦ捣㌲㘶㙤扣〰昰㥤㜷摦㥤挰㐷㔱ㄹ昴㙤晤㍥挳戵戹ㅣて捦昸㘵㠲㑦〱㘸㤴㌳ㅦ㈲敥㈵㐳换㥢㍥愸㌴㠵户㕣捥㠲搵敥㘱ㅥ戶ㄲ㔷戳捤愱散慡㤳㈶ㄸ昸晣〰戹㡢㌸づㅣ㕢㡢㙢昶慥㥦㐱昶愴昱㥣愲㌲愴㐵㝤慣攸㥦〶戸㘷敢㔱㐰〹攷ㄳ〵昶㤲っ㔹戳㠳㐲㘴㘴戶㈴扦捡㐰㤸扣挴㝡ㄱㄹ㤵ㄱ㌱ち㔵昰㔴捣㘴㌵攴㜷㘷㌲㐶捥㈴㤳摤㐰愶㤵㔴㠶捦㕡㠴挱捡㠴㜲㑤㘴㡤㈵〰㤵愱戵ㅥㅤ敡散搰〰搰ㄸ挴改㤶㉡㥤戱㈸㌸搴㝣㑢㤰㤱㙦㝤㜸㡢㤳挵㠵㠸扣晥搱㈴ぢづ戶㕤摢攸昱㡤㑤ㄶ㘳㤰㜳㐳扤ち昹㉣ㅡ戹㤸扡㐸昲ㄴ㈴愹㔴〶㐲㑡敦㡥捣㙦晢㔹㑥㔱ㄵ㌲㕥愶㤲攰㜵〱㌰挸㈰ぢ收慦昱㝤㐵〹ㄵ〸攳㝣㠰㡦㑣㜰搱㙦㌲㤳㔳挹挸慤㡤㔳㍢㈶㉣戳㡣慣㘱〳㘸㜴敢敦㉣㡣挰㥦㉥戶挵㜶㘴㔴敥㉥敢㜲搳㜴昰搲㘹ㅥづ㐶挴慡㠳愰㌷㌲戱㥢户敢挹捡㉤㝣敡㐵敥慣晢っ㍡戱㤰散㑤〶㈱昷收〶收戴㍦〴㠲敥散㔷㐸攰㥤㘱挱㌴㙡㜲挶ち㈱㤸㤰攱㤷敤㑣挰㐰挱戶㕡㡤㑥㑤ㅦ㝢慢换㠳攲昸挳㕢摡㠱㜶挰㠸〳挶扥〳戳换攵捦搳㘹摡戶〶㤵ㄶ㤹慣昵㤳っ户愳㔱慢㜶戳摣㌶㐵㑥敤㡦搸㄰㔴㝡㌵摡㜰㘰㐶㌱㑢ㄶ㡣㜳搴ㅢ㜱㌳ㄶ敤〷昰ㅡ㌳摤ㄷㄹ㥢㘳㜹㤱㌱㜸愴敢愱㠳ㅣ挶ㄶ㕡っ摡敦〱㐵㍢㡥攷づ戶戰挲㌱㑣晡换〰㐷㉥摡昵挰て㝤㉢㉡㔵攱㉣㤴昸昴挵㠲摢㌸愹晤㉥㘶散昹㥢摣㔸挶攳愳挰㌵挶㝦㜳㉢㥥㝦换㤳慢搱㐲扥〰㤲攷㌵㌰挰㥦愱㌳㈹搳㈳㌸挵㈲慤ぢづ㌶㐲㠰㐲扡㐸昵捣㔴扣ㄶ㝦㤵㈲昵㌱㔳㤱㍡㤹㘹㤸㕡㤴戳㔰〲散㙢㉡㔲昷ㄲ㥢㝡〴㌰㔴㤹慡戵ㄹ昰㝡ㄳ㜵㜹搴㐹昹㜸〵㉦㘷昴㌵搴摣㠵㥡捥㔷㤲㐵㉡㙦捥戲昵㤶搰搸㐰㔱㤵㥡㠲昵㥦㘱〹晦散愴㔲㔳㤰㜸搴摦挴攱ㄲ㘵挸㉢晡㉢〰㍢攲㐱晤㜵㜴㈳㉥㍡捦昲〶㐷㈲ㄵ捤昸慢ㄴ愹㉤㤸㡡昵昸慢ㄴ愹ㅥ㤸㌴㑡搴㕤㈵㑡㈲慢㠹㈰㜵㐹慤慢つ㔵㘴〶〶戶〵㙡㍢愵ぢ挴戸㤴㐴㤴㐳扡㑥愸晤ㅡ搶摡㕦㔸戴〶㜵㤲㈵〷换㈷ㅣ慦㈲㘳摣〶挸ㄵ㈹散㈵挵㄰㐷〶㤱㘲㄰て晡㙦〰ㅣ〲㌲㜰㐷搰扡㡥㈶㘷ㄵ愹ㄷ㘴㝦晡搳昲㈵㥦昱㕢捣挹㝢〴捡㈰㐹㥢扦㡤っ搱㈱㔱㈲㤹㥦㝤㙥〰㌰戱㑢㤱散㉥㈷晡㉣㌲㠵戴㐶㡡㝤㙥攷㤰㜵ㅢ改㡣㐰㉥㜵扣昸㍡㠳ㄷ㕣ㅢ摣㔸ㅡ㐶㙦慣㜰㌳愹㑦敥㙤㉥㥥㌵㌹㠱晦㕡㠴㠳晥㈹收改㍣㝤捥昸㄰晥㡤捦〱愸㈴攱〲㑢㑦〱攸㥦〷攰㍤㝦㝣㡣㍥㝥戶攷㈵扥㤷㌴㜴㕦攲ㄷ挹〲昲㌰㝦ㅦ㤹㐲㝡㤸〸㙥敤〲搹㔶㝡晦㔴㤲㍢ㅤ㝦戳挹户㤸㝣㡦㥣ㅥ扥㡤ㄶ㌹昲㐵昵搸㙢㤳摡昷㕥敤㝥㝢㠱㜶愴ㄷ㑥换㡦昲㉢昱昷戶㜹㕡㈵ㄹ㙣敥挸㤸㐶㈹摥㡤扤搳㙥㤶㤳㠶敥换愵㈲愹㐷敥收㜵㑥昲〶挱ㅦ〱攴㌴㤲捡㙥㈶㝣摢㡢挷㘱㜴搷㉣㤲敤愰ㄵ㔷ㄳ扢昲㌶挱㤱搲㌴て㥦㌷挰㥢挳㌹〴㜹攰改㈲㌸㤱挸ㅥ〴㝦㘸㠸戵扣㉡㐳㤶㈴㘹㔸昳〱摣慣〱㙢㌶㐴㈸愹㤱挵㐳㥥〸㙦㐰扤㠳㘰搸㐰扦㘵挸〵㈰㈵㕥〰愵㝡慡ㄶ敡㡣㙥㉦慣㉤㕥戶㜵ㅥ慤㤸㘹㡡慥昲摥捣ㅡ晤㑤晣搸搶攳㌳愹换挲㤴㕡〷摥愵戸晤攱㠹晢㍥攰㜲㈹㤵㡣㍦挱挷㈰ㅦ愸㜲て㜰㉡㡣户㔸㔵㙡〱㐵㈳攳㜴㙦㡡㑡㝥㠶㈳扡㥥捣つづ㜲愷㕦㍣㘵㑦晥敡改摣㤴㑡扥㈰昵攸㙦〳戴㝢㈶㡤㌶捦㈴愳扥搸㕡㥡㜲㕢搹㕡摡㥦㘲㡣㈴㘸㈹戹〰㜲挶㥦戱慡搴〲㡡㑡㑡愵〴㔳㥦挷っㄴㅢ扦㠴㐲㌶愵慢愴㕥搹㜰㍤㘹愰户㥡㐵㤸㠲ㄴ㉤ㅢ慥㈵つ攴㑤攳㉦〰㌴ㅥ挵ㅤ攳㠸㐲㘶㡦㔶搹㕦㘲愸晡ㄶ〱晥㡤扦㑡㌲㉣愸摣戲挴挸㕦戳挴摤捡㍥㕦㑡㌲㉣っ㜳慤㌴㈷㔲敢㙡晤㐶攳挶㡤ㅦて㘷㑡㐷㌳捦㥦捥扦晥扤㝦晣晥㙢摦晤昴挴㝦晥攴捤㌷扦晢摥㙢敦晥攴敢㑢ㄳ摦㝡晢敤㙦㥥晦挲扢摦㍦㘴扤㤵晡摢ㅦ捦扤昵㑡㜹攵㤵㤷慤慢ㅦ㍢晢捡ぢ㉦㕤㉥㉦摣㌵㤲㑥てっ㍣㝥昸摢昷㍥㔱扣晤昲㔷搴㜷晥敤ㅥ㑦㤵敢挳て㙣㉡づ攴㤵㈲搷㤹㘱敤㤷〱ち㘹㔵慥㤰攵ㅢ〰慤㔴攴㑡㘵慦扦㐱〶扤搸㔹ㅥ昷㕣㜲摣㔳愸挸攲㥡㤴敤戲攱㐲㘷挳攰晦〱㑥换㠸㔵</t>
  </si>
  <si>
    <t>Positive</t>
  </si>
  <si>
    <t>Negative</t>
  </si>
  <si>
    <t>Zero</t>
  </si>
  <si>
    <t>Input</t>
  </si>
  <si>
    <t>Formatted</t>
  </si>
  <si>
    <t>"Input" corresponds to hard-coded cells that do not automatically update when the model is changed</t>
  </si>
  <si>
    <t>Input 0</t>
  </si>
  <si>
    <t>Input 0.0</t>
  </si>
  <si>
    <t>Input 0.00</t>
  </si>
  <si>
    <t>Input 0.0%</t>
  </si>
  <si>
    <t>Input $0.0</t>
  </si>
  <si>
    <t>Input 0.0x</t>
  </si>
  <si>
    <t>Input 0A</t>
  </si>
  <si>
    <t>Input 0E</t>
  </si>
  <si>
    <t>"Formula" corresponds to cells that automatically update when the model is changed</t>
  </si>
  <si>
    <t>Formula 0</t>
  </si>
  <si>
    <t>Formula 0.0</t>
  </si>
  <si>
    <t>Formula 0.00</t>
  </si>
  <si>
    <t>Formula 0.0%</t>
  </si>
  <si>
    <t>Formula $0.0</t>
  </si>
  <si>
    <t>Formula 0.0x</t>
  </si>
  <si>
    <t>Formula 0A</t>
  </si>
  <si>
    <t>Formula 0E</t>
  </si>
  <si>
    <t>"Link" corresponds to cells that are linked to other sheets</t>
  </si>
  <si>
    <t>Link 0</t>
  </si>
  <si>
    <t>Link 0.0</t>
  </si>
  <si>
    <t>Link 0.00</t>
  </si>
  <si>
    <t>Link 0.0%</t>
  </si>
  <si>
    <t>Link $0.0</t>
  </si>
  <si>
    <t>Link 0.0x</t>
  </si>
  <si>
    <t>Link 0A</t>
  </si>
  <si>
    <t>Link 0E</t>
  </si>
  <si>
    <t>"Temp/Err" corresponds to cells that are contain temporary values or errors</t>
  </si>
  <si>
    <t>Temp/Err</t>
  </si>
  <si>
    <t>PV</t>
  </si>
  <si>
    <t>Check</t>
  </si>
  <si>
    <t>Sum PV</t>
  </si>
  <si>
    <t>APR</t>
  </si>
  <si>
    <t>k</t>
  </si>
  <si>
    <t>i</t>
  </si>
  <si>
    <t>Monthly payments</t>
  </si>
  <si>
    <t>Annuity N</t>
  </si>
  <si>
    <t>Total cost</t>
  </si>
  <si>
    <t>Annual payments</t>
  </si>
  <si>
    <t>Annuity</t>
  </si>
  <si>
    <t>Car cost</t>
  </si>
  <si>
    <t>Money factor</t>
  </si>
  <si>
    <t>Residual value ($)</t>
  </si>
  <si>
    <t>Lease term (years)</t>
  </si>
  <si>
    <t>Down payment</t>
  </si>
  <si>
    <t>Monthly payment</t>
  </si>
  <si>
    <t>PV monthly payments</t>
  </si>
  <si>
    <t>McLaren Lease</t>
  </si>
  <si>
    <t>Payment/compounding frequency</t>
  </si>
  <si>
    <t>Number of periods (months)</t>
  </si>
  <si>
    <t>Residual value (% of cost)</t>
  </si>
  <si>
    <t>Lease down payment</t>
  </si>
  <si>
    <t>Total borrowings</t>
  </si>
  <si>
    <t>Lease APR</t>
  </si>
  <si>
    <t>Lease periodic (monthly) interest rate</t>
  </si>
  <si>
    <t>NPV (borrowing - PV payments)</t>
  </si>
  <si>
    <t>Home cost</t>
  </si>
  <si>
    <t>Mortgage principal</t>
  </si>
  <si>
    <t>Mortage APR</t>
  </si>
  <si>
    <t>Periodic interest rate</t>
  </si>
  <si>
    <t>Mortgage term (months)</t>
  </si>
  <si>
    <t>Monthly mortgage payment</t>
  </si>
  <si>
    <t>Period</t>
  </si>
  <si>
    <t>Start balance</t>
  </si>
  <si>
    <t>Interest</t>
  </si>
  <si>
    <t>Principal change</t>
  </si>
  <si>
    <t>End balance</t>
  </si>
  <si>
    <t>Payment</t>
  </si>
  <si>
    <t>Amortization table</t>
  </si>
  <si>
    <t>Assumptions</t>
  </si>
  <si>
    <t>Monthly savings</t>
  </si>
  <si>
    <t>Cash flows</t>
  </si>
  <si>
    <t>Years</t>
  </si>
  <si>
    <t>Compounding frequency, k</t>
  </si>
  <si>
    <t>6-month periods</t>
  </si>
  <si>
    <t>Account balance</t>
  </si>
  <si>
    <t>Months</t>
  </si>
  <si>
    <t>Initial deposit</t>
  </si>
  <si>
    <t>Annual interest rate, APR</t>
  </si>
  <si>
    <t>Periodic discount rate, i</t>
  </si>
  <si>
    <t>Effective annual rate, r</t>
  </si>
  <si>
    <t>EAR check</t>
  </si>
  <si>
    <t>Periodic interest</t>
  </si>
  <si>
    <t>Annual interest</t>
  </si>
  <si>
    <t>Month</t>
  </si>
  <si>
    <t>Lease amount</t>
  </si>
  <si>
    <t>Net borrowing</t>
  </si>
  <si>
    <t>Monthly lease payments</t>
  </si>
  <si>
    <t>Outstanding balance at time of refi</t>
  </si>
  <si>
    <t>Refinancing (refi)</t>
  </si>
  <si>
    <t>Period of refi</t>
  </si>
  <si>
    <t>New mortgage APR</t>
  </si>
  <si>
    <t>New periodic interest rate</t>
  </si>
  <si>
    <t>New value of old mortgage</t>
  </si>
  <si>
    <t>NPV of refinancing</t>
  </si>
  <si>
    <t>Refi details</t>
  </si>
  <si>
    <t>New mortgage monthly payments</t>
  </si>
  <si>
    <t>PV of refinancing</t>
  </si>
  <si>
    <t>Refi cost</t>
  </si>
  <si>
    <t>Mortgage term (years)</t>
  </si>
  <si>
    <t>Home cost - down payment</t>
  </si>
  <si>
    <t>Years x compounding periods (k)</t>
  </si>
  <si>
    <t>i = APR / k</t>
  </si>
  <si>
    <r>
      <t xml:space="preserve">Value of remaining payments @ </t>
    </r>
    <r>
      <rPr>
        <b/>
        <sz val="10"/>
        <color theme="1"/>
        <rFont val="Arial"/>
        <family val="2"/>
      </rPr>
      <t xml:space="preserve">new </t>
    </r>
    <r>
      <rPr>
        <sz val="10"/>
        <color theme="1"/>
        <rFont val="Arial"/>
        <family val="2"/>
      </rPr>
      <t>rate</t>
    </r>
  </si>
  <si>
    <r>
      <t xml:space="preserve">Value of remaining payments @ </t>
    </r>
    <r>
      <rPr>
        <b/>
        <sz val="10"/>
        <color theme="1"/>
        <rFont val="Arial"/>
        <family val="2"/>
      </rPr>
      <t xml:space="preserve">loan </t>
    </r>
    <r>
      <rPr>
        <sz val="10"/>
        <color theme="1"/>
        <rFont val="Arial"/>
        <family val="2"/>
      </rPr>
      <t>rate</t>
    </r>
  </si>
  <si>
    <t>New value - oustanding balance</t>
  </si>
  <si>
    <t>Fee to refinance loan</t>
  </si>
  <si>
    <t>PV of refinancing - Refi cost</t>
  </si>
  <si>
    <t>New loan term (years)</t>
  </si>
  <si>
    <t>New loan term (months)</t>
  </si>
  <si>
    <t>Monthly --&gt; k = 12</t>
  </si>
  <si>
    <t>Loan rate quote, APR</t>
  </si>
  <si>
    <t>PV difference in monthly payments</t>
  </si>
  <si>
    <t>Computed for overlap between loans</t>
  </si>
  <si>
    <t>PV extra or fewer mortgage pmnts</t>
  </si>
  <si>
    <t>Computed for non-overlap between loans</t>
  </si>
  <si>
    <t xml:space="preserve">Depending on the maturity of the refi, you could have more or less (or equal) payments than the </t>
  </si>
  <si>
    <t xml:space="preserve">original mortgage. E.g., We refi after 120th payment into a new 30 year loan. There are </t>
  </si>
  <si>
    <t>240 months of overlap between the new and old loan, and 120 months of extra payments.</t>
  </si>
  <si>
    <t>If we refi into a new 10-year loan, there are 120 months of overlap between the new and old loan</t>
  </si>
  <si>
    <t>and we avoid another 120 payments with the new loan.</t>
  </si>
  <si>
    <t>The NPV of the refi accounts for both possibilities.</t>
  </si>
  <si>
    <t>Explanation</t>
  </si>
  <si>
    <t>Sale</t>
  </si>
  <si>
    <t>Period of sale (must be &gt; period of refi!)</t>
  </si>
  <si>
    <t>Principal of original loan</t>
  </si>
  <si>
    <t>Principal of new loan</t>
  </si>
  <si>
    <t>New monthly payment</t>
  </si>
  <si>
    <r>
      <t xml:space="preserve">New mortgage payment at </t>
    </r>
    <r>
      <rPr>
        <b/>
        <sz val="10"/>
        <color theme="1"/>
        <rFont val="Arial"/>
        <family val="2"/>
      </rPr>
      <t xml:space="preserve">new </t>
    </r>
    <r>
      <rPr>
        <sz val="10"/>
        <color theme="1"/>
        <rFont val="Arial"/>
        <family val="2"/>
      </rPr>
      <t>rate</t>
    </r>
  </si>
  <si>
    <t>Amount owed to original lender at time of sale</t>
  </si>
  <si>
    <t>Amount owed to refi lender at time of sale</t>
  </si>
  <si>
    <t>Present value of original loan payments</t>
  </si>
  <si>
    <t>Present value total original loan costs</t>
  </si>
  <si>
    <t>Present value of new loan payments</t>
  </si>
  <si>
    <t>Present value of new loan remaining principal</t>
  </si>
  <si>
    <t>Present value of original loan remaining principal</t>
  </si>
  <si>
    <t>Present value of refi</t>
  </si>
  <si>
    <t>Net present value of refi</t>
  </si>
  <si>
    <t>Old payment - new payment</t>
  </si>
  <si>
    <t>PV of month payments until sale</t>
  </si>
  <si>
    <t>PV of loan balance</t>
  </si>
  <si>
    <t>Sum of PVs</t>
  </si>
  <si>
    <t>Old costs - new costs</t>
  </si>
  <si>
    <t>Net refi cost</t>
  </si>
  <si>
    <t>Flat term structure</t>
  </si>
  <si>
    <t>Mortgage choice doesn't affect the value of the house.</t>
  </si>
  <si>
    <t>Refi break even period</t>
  </si>
  <si>
    <t>GoalSeek set NPV refi = 0, change period of sale</t>
  </si>
  <si>
    <t>Original loan amortization table</t>
  </si>
  <si>
    <t>Explanations/details</t>
  </si>
  <si>
    <t>Original home financing</t>
  </si>
  <si>
    <t>Period when you plan to sell the home</t>
  </si>
  <si>
    <t>Stay in the home for at least 360 months</t>
  </si>
  <si>
    <t>*</t>
  </si>
  <si>
    <t>Interest tax shield</t>
  </si>
  <si>
    <t>Tax rate</t>
  </si>
  <si>
    <t>Present value interest tax shield</t>
  </si>
  <si>
    <t>Cell color scheme:</t>
  </si>
  <si>
    <t>This is an "Input" cell. Enter data in these cells</t>
  </si>
  <si>
    <t>This is a calculation cell. Don't change these.</t>
  </si>
  <si>
    <t>This is a "linked" cell. Don't change these.</t>
  </si>
  <si>
    <t>Inputs for Monthly Payment</t>
  </si>
  <si>
    <t>Final Deal</t>
  </si>
  <si>
    <t>Notes</t>
  </si>
  <si>
    <t>MSRP</t>
  </si>
  <si>
    <t>This is the sticker price</t>
  </si>
  <si>
    <t>Price</t>
  </si>
  <si>
    <t>This is the price you would actually pay for the car after all discounts, rebates, and haggling have been applied</t>
  </si>
  <si>
    <t>Down Payment</t>
  </si>
  <si>
    <t>Money Factor (bps)</t>
  </si>
  <si>
    <t>Payment Frequency (x per Year)</t>
  </si>
  <si>
    <t>Residual Value (%)</t>
  </si>
  <si>
    <t>Residual value is based off of the MSRP or sticker price</t>
  </si>
  <si>
    <t>Tax Rate (%)</t>
  </si>
  <si>
    <t>Lease Term (Years)</t>
  </si>
  <si>
    <t>Implied APR &amp; Residual Value</t>
  </si>
  <si>
    <t>Implied APR</t>
  </si>
  <si>
    <t>Implied EPR</t>
  </si>
  <si>
    <t>This is the monthly effective periodic rate (EPR) implied by the APR</t>
  </si>
  <si>
    <t>Implied Periodic Discount rate</t>
  </si>
  <si>
    <t>Residual Value ($)</t>
  </si>
  <si>
    <t>Monthly Payment Computation</t>
  </si>
  <si>
    <t>Depreciation</t>
  </si>
  <si>
    <t>Monthly Depreciation</t>
  </si>
  <si>
    <t xml:space="preserve">Monthly Interest </t>
  </si>
  <si>
    <t>Quick Quote Calculator</t>
  </si>
  <si>
    <t>Use this when the dealer tells you an upfront cost and a monthly payment</t>
  </si>
  <si>
    <t>Monthly Taxes</t>
  </si>
  <si>
    <t>Total Monthly Payment</t>
  </si>
  <si>
    <t>Tax on Down Payment</t>
  </si>
  <si>
    <t>Assumes same tax rate as above</t>
  </si>
  <si>
    <t>Total Upfront Payment</t>
  </si>
  <si>
    <t>Upfront Payment</t>
  </si>
  <si>
    <t>1st Month Lease</t>
  </si>
  <si>
    <t>Bank Fee</t>
  </si>
  <si>
    <t>Taxes on Bank Fee</t>
  </si>
  <si>
    <t>Cashdown Tax</t>
  </si>
  <si>
    <t>Present Value</t>
  </si>
  <si>
    <t>Temporary Plate Issue Fee</t>
  </si>
  <si>
    <t>Discount Rate</t>
  </si>
  <si>
    <t>Assumed same discount rate as implied APR on lease</t>
  </si>
  <si>
    <t>Online Reg Fee</t>
  </si>
  <si>
    <t>Present Value of Lease Payments</t>
  </si>
  <si>
    <t>Online Dealer</t>
  </si>
  <si>
    <t>Encumberance Fee</t>
  </si>
  <si>
    <t>Elec File</t>
  </si>
  <si>
    <t>Title</t>
  </si>
  <si>
    <t>License</t>
  </si>
  <si>
    <t>Registration Fee</t>
  </si>
  <si>
    <t>Documentation Fee</t>
  </si>
  <si>
    <t>Present Value Cost of Lease Payments</t>
  </si>
  <si>
    <t>This is cash out of pocket which applied against the borrowings below</t>
  </si>
  <si>
    <t>Price - down payment - residual value (what you're borrowing)</t>
  </si>
  <si>
    <t>Monthly principal payment</t>
  </si>
  <si>
    <t>Monthly interest on monthly principal</t>
  </si>
  <si>
    <t>Monthly taxes on principal and interest</t>
  </si>
  <si>
    <t>Sum</t>
  </si>
  <si>
    <t>Monthly discount rate</t>
  </si>
  <si>
    <t>APR is the money factor (bps) x 24, or money factor (percent) x 2400</t>
  </si>
  <si>
    <t xml:space="preserve">    Total payments ignoring TVM</t>
  </si>
  <si>
    <t>Number of payments x monthly payment</t>
  </si>
  <si>
    <t>Pay extra</t>
  </si>
  <si>
    <t>Overpay</t>
  </si>
  <si>
    <t>Amount per month of overpayment</t>
  </si>
  <si>
    <t>Time to repay loan (months)</t>
  </si>
  <si>
    <t>Implied partial payment</t>
  </si>
  <si>
    <t>Fractional part implies partial payment in last month</t>
  </si>
  <si>
    <t>Last month partial payment</t>
  </si>
  <si>
    <t>PV(Cash Flows) = mortgage principal</t>
  </si>
  <si>
    <t>Strategy 1: Invest all extra money</t>
  </si>
  <si>
    <t>Future value of savings</t>
  </si>
  <si>
    <t>Opportunity cost of capital</t>
  </si>
  <si>
    <t xml:space="preserve">Periodic opportunity cost </t>
  </si>
  <si>
    <t>What you can earn per year on your savings</t>
  </si>
  <si>
    <t>What you can earn per month on your savings</t>
  </si>
  <si>
    <t>Value of savings at end of original mortgage term</t>
  </si>
  <si>
    <t>Strategy 2: Pay down mortgage early</t>
  </si>
  <si>
    <t>Present value of mortgage savings</t>
  </si>
  <si>
    <t>Present value of investments</t>
  </si>
  <si>
    <t>Present value investments</t>
  </si>
  <si>
    <t>Future value of investments</t>
  </si>
  <si>
    <t>$250 monthly savings after mortgage paid</t>
  </si>
  <si>
    <t>Additional mortgage payments we avoid</t>
  </si>
  <si>
    <t>Present value of savings from partial payment</t>
  </si>
  <si>
    <t>Original mortgage payment - last partial payment + overpay</t>
  </si>
  <si>
    <t>Explanations/description</t>
  </si>
  <si>
    <t>Value of investments today</t>
  </si>
  <si>
    <t>Value of investments at end of original mortgage term</t>
  </si>
  <si>
    <t>Value of savings today</t>
  </si>
  <si>
    <t>NPV</t>
  </si>
  <si>
    <t>Future value</t>
  </si>
  <si>
    <t>Strategy 1 - Strategy 2</t>
  </si>
  <si>
    <t>Profits (losses) from investing extra money at end of original mortgage</t>
  </si>
  <si>
    <t>Profits (losses) from investing extra money in todays dollars</t>
  </si>
  <si>
    <t>Car price</t>
  </si>
  <si>
    <t>Loan APR</t>
  </si>
  <si>
    <t>Compounding frequency</t>
  </si>
  <si>
    <t>CD APR</t>
  </si>
  <si>
    <t>Monthly CD interest rate</t>
  </si>
  <si>
    <t>Monthly loan interest rate</t>
  </si>
  <si>
    <t>Scenario 1: Pay cash for car</t>
  </si>
  <si>
    <t>Scenario 2: Finance the car and save</t>
  </si>
  <si>
    <t>Loan</t>
  </si>
  <si>
    <t>Monthly loan payments</t>
  </si>
  <si>
    <t>Loan maturity (years)</t>
  </si>
  <si>
    <t>Loan maturity (months)</t>
  </si>
  <si>
    <t>Cost of financing the car</t>
  </si>
  <si>
    <t>Cost to purchase the car today</t>
  </si>
  <si>
    <t>Value implications of financing</t>
  </si>
  <si>
    <t>Value gain (loss) of financing</t>
  </si>
  <si>
    <t>% of car cost</t>
  </si>
  <si>
    <t>this is pv of loan payments at Keppel's opportunity cost</t>
  </si>
  <si>
    <t>Flawed logic</t>
  </si>
  <si>
    <t>Start</t>
  </si>
  <si>
    <t>End</t>
  </si>
  <si>
    <t>Savings Account</t>
  </si>
  <si>
    <t>End Balance</t>
  </si>
  <si>
    <t>Total</t>
  </si>
  <si>
    <t>Average</t>
  </si>
  <si>
    <t>Loan Account</t>
  </si>
  <si>
    <t>Start bal.</t>
  </si>
  <si>
    <t>End bal.</t>
  </si>
  <si>
    <t>\hline</t>
  </si>
  <si>
    <t>&amp;</t>
  </si>
  <si>
    <t>\\</t>
  </si>
  <si>
    <t>\vdots</t>
  </si>
  <si>
    <t>\multicolumn{4}{c}{Certificate of Deposit Account} &amp; \hspace{0.1in} &amp; \multicolumn{4}{c}{Loan Amortization Table}  \\</t>
  </si>
  <si>
    <t>Savings account financing the loan</t>
  </si>
  <si>
    <t>Loan payment</t>
  </si>
  <si>
    <t>Balance</t>
  </si>
  <si>
    <t>Total payments</t>
  </si>
  <si>
    <t>Total interest expense</t>
  </si>
  <si>
    <t>Ending saving balance</t>
  </si>
  <si>
    <t>Total interest earned</t>
  </si>
  <si>
    <t>Using the EAR</t>
  </si>
  <si>
    <t>EAR</t>
  </si>
  <si>
    <t>i_quarterly</t>
  </si>
  <si>
    <t>i_monthly</t>
  </si>
  <si>
    <t>i_monthly check</t>
  </si>
  <si>
    <t>Monthly annuity PV</t>
  </si>
  <si>
    <t>Annuity term (months)</t>
  </si>
  <si>
    <t>Periodic interest rate calculation</t>
  </si>
  <si>
    <t>EAR calculation</t>
  </si>
  <si>
    <t>2022 Porsche Taycan S</t>
  </si>
  <si>
    <t>Down payment (cap cost reduction)</t>
  </si>
  <si>
    <t>Federal Plug-In Electric Drive Motor Vehicle tax credit</t>
  </si>
  <si>
    <t>Adjusted cap cost</t>
  </si>
  <si>
    <t>Lease payments</t>
  </si>
  <si>
    <t>Borrowings</t>
  </si>
  <si>
    <t>Monthly periodic interest rate</t>
  </si>
  <si>
    <t>Lease</t>
  </si>
  <si>
    <t>Lease money factor</t>
  </si>
  <si>
    <t>*Could have overestimated residual value by using exit purchase price</t>
  </si>
  <si>
    <t>Time of refi</t>
  </si>
  <si>
    <t>PVITS</t>
  </si>
  <si>
    <t>Interest tax
shield</t>
  </si>
  <si>
    <t>End
balance</t>
  </si>
  <si>
    <t>Start
balance</t>
  </si>
  <si>
    <t>Interest difference</t>
  </si>
  <si>
    <t>30 Years</t>
  </si>
  <si>
    <t>10 Years</t>
  </si>
  <si>
    <t>5 Years</t>
  </si>
  <si>
    <t>2 Years</t>
  </si>
  <si>
    <t>Maturity</t>
  </si>
  <si>
    <t>Date</t>
  </si>
  <si>
    <t>End of Month Par Yields, Percent</t>
  </si>
  <si>
    <t>The Treasury High Quality Market (HQM) Corporate Bond Yield Curve</t>
  </si>
  <si>
    <t>Source: Treasury.gov, Corporate bond yield curve papers and data</t>
  </si>
  <si>
    <t>Source: Treasury.gov</t>
  </si>
  <si>
    <t>End of month continuously compounded zero coupon treasury yields (SVENY)</t>
  </si>
  <si>
    <t>Term</t>
  </si>
  <si>
    <t>Slope</t>
  </si>
  <si>
    <t>Max slope</t>
  </si>
  <si>
    <t>Min slope</t>
  </si>
  <si>
    <t>Min abs(slope)</t>
  </si>
  <si>
    <t>Abs(Slope)</t>
  </si>
  <si>
    <t>Different Treasury Yield Curve Slopes and Levels at Different Times</t>
  </si>
  <si>
    <t>Different Yield Curves at Same Time</t>
  </si>
  <si>
    <t>Treasury</t>
  </si>
  <si>
    <t>Municipal</t>
  </si>
  <si>
    <t>TIPS</t>
  </si>
  <si>
    <t>HQM Corporate</t>
  </si>
  <si>
    <t>** HQM corporate is stale! Needs updating to end of June</t>
  </si>
  <si>
    <t>Implied tax</t>
  </si>
  <si>
    <t>July 2014 Yield Curves for Treasury's and Muni's</t>
  </si>
  <si>
    <t>Source: ?</t>
  </si>
  <si>
    <t>Muni AAA</t>
  </si>
  <si>
    <t>Muni AA</t>
  </si>
  <si>
    <t>Muni A</t>
  </si>
  <si>
    <t>Different Yield Curves at Same Time for different ratings</t>
  </si>
  <si>
    <t>Start
Balance</t>
  </si>
  <si>
    <t>End
Balance</t>
  </si>
  <si>
    <t>Minimum payment</t>
  </si>
  <si>
    <t>Min payment (% bal)</t>
  </si>
  <si>
    <t>Constant $</t>
  </si>
  <si>
    <t>1% of balance or $40, whichever is greater</t>
  </si>
  <si>
    <t>Accrued interest + 1% of balance or $40 or greater.</t>
  </si>
  <si>
    <t>Time to pay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</si>
</sst>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_);\(#,##0.0\)"/>
    <numFmt numFmtId="166" formatCode="_(* #,##0.0_);_(* \(#,##0.0\);_(* &quot;-&quot;??_);_(@_)"/>
    <numFmt numFmtId="167" formatCode="_(* #,##0.0_);_(* \(#,##0.0\);_(* &quot;0.0&quot;_);_(@_)"/>
    <numFmt numFmtId="168" formatCode="&quot;$&quot;#,##0.0_-;&quot;$&quot;#,##0.0_-;_-&quot;$0.0&quot;_-;_-@_-"/>
    <numFmt numFmtId="169" formatCode="_(* #,##0.0%_);_(* \(#,##0.0%\);_(* &quot;0.0%&quot;_);_(@_)"/>
    <numFmt numFmtId="170" formatCode="_(* #,##0.0\x_);_(* \(#,##0.0\x\);_(* &quot;0.0x&quot;_);_(@_)"/>
    <numFmt numFmtId="171" formatCode="&quot;$&quot;#,##0.0_-;_(* \(&quot;$&quot;#,##0.0\);_-&quot;$0.0&quot;_-;_-@_-"/>
    <numFmt numFmtId="172" formatCode="&quot;$&quot;#,##0.0_-;\(&quot;$&quot;#,##0.0\);_-&quot;$0.0&quot;_-;_-@_-"/>
    <numFmt numFmtId="173" formatCode="_(* #,##0_);_(* \(#,##0\);_(* &quot;0&quot;_);_(@_)"/>
    <numFmt numFmtId="174" formatCode=";;"/>
    <numFmt numFmtId="175" formatCode="#,##0;\(#,##0\);#,##0"/>
    <numFmt numFmtId="176" formatCode="#,##0.0;\(#,##0.0\);#,##0.0"/>
    <numFmt numFmtId="177" formatCode="#,##0.00;\(#,##0.00\);#,##0.00"/>
    <numFmt numFmtId="178" formatCode="#,##0.0%;\(#,##0.0%\);#,##0.0%"/>
    <numFmt numFmtId="179" formatCode="&quot;$&quot;#,##0.0;\(&quot;$&quot;#,##0.0\);&quot;$&quot;#,##0.0"/>
    <numFmt numFmtId="180" formatCode="#,##0.0&quot;x&quot;;\(#,##0.0&quot;x&quot;\);#,##0.0&quot;x&quot;"/>
    <numFmt numFmtId="181" formatCode="###0&quot;A&quot;;\(###0&quot;A&quot;\);###0&quot;A&quot;"/>
    <numFmt numFmtId="182" formatCode="###0&quot;E&quot;;\(###0&quot;E&quot;\);###0&quot;E&quot;"/>
    <numFmt numFmtId="183" formatCode="#,##0.0000%;\(#,##0.0000%\);#,##0.0000%"/>
    <numFmt numFmtId="184" formatCode="&quot;$&quot;#,##0.00;\(&quot;$&quot;#,##0.00\);&quot;$&quot;#,##0.00"/>
    <numFmt numFmtId="185" formatCode="&quot;$&quot;#,##0.0_);\(&quot;$&quot;#,##0.0\)"/>
    <numFmt numFmtId="186" formatCode="#,##0.00%;\(#,##0.00%\);#,##0.00%"/>
    <numFmt numFmtId="187" formatCode="0.0000%"/>
    <numFmt numFmtId="188" formatCode="_-&quot;$&quot;* #,##0.00_-;\-&quot;$&quot;* #,##0.00_-;_-&quot;$&quot;* &quot;-&quot;??_-;_-@_-"/>
    <numFmt numFmtId="189" formatCode="_(* #,##0_);_(* \(#,##0\);_(* &quot;-&quot;??_);_(@_)"/>
    <numFmt numFmtId="190" formatCode="#,##0.000000000000000000;\(#,##0.000000000000000000\);#,##0.000000000000000000"/>
    <numFmt numFmtId="191" formatCode="&quot;$&quot;#,##0.0000000000000_);\(&quot;$&quot;#,##0.0000000000000\)"/>
    <numFmt numFmtId="192" formatCode="yyyy\-mm\-dd"/>
    <numFmt numFmtId="193" formatCode="#,##0.000;\(#,##0.000\);#,##0.000"/>
    <numFmt numFmtId="194" formatCode="0.0"/>
  </numFmts>
  <fonts count="55">
    <font>
      <sz val="10"/>
      <name val="Arial"/>
    </font>
    <font>
      <sz val="12"/>
      <color theme="1"/>
      <name val="Calibri"/>
      <family val="2"/>
      <scheme val="minor"/>
    </font>
    <font>
      <sz val="10"/>
      <name val="Arial"/>
      <family val="2"/>
    </font>
    <font>
      <u/>
      <sz val="10"/>
      <color theme="10"/>
      <name val="Arial"/>
      <family val="2"/>
    </font>
    <font>
      <u/>
      <sz val="10"/>
      <color theme="11"/>
      <name val="Arial"/>
      <family val="2"/>
    </font>
    <font>
      <sz val="12"/>
      <color theme="0"/>
      <name val="Arial"/>
      <family val="2"/>
    </font>
    <font>
      <sz val="12"/>
      <color theme="1"/>
      <name val="Calibri"/>
      <family val="2"/>
    </font>
    <font>
      <u/>
      <sz val="12"/>
      <color theme="10"/>
      <name val="Calibri"/>
      <family val="2"/>
    </font>
    <font>
      <u/>
      <sz val="12"/>
      <color theme="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name val="Times New Roman"/>
      <family val="1"/>
    </font>
    <font>
      <sz val="11"/>
      <color indexed="52"/>
      <name val="Calibri"/>
      <family val="2"/>
    </font>
    <font>
      <sz val="11"/>
      <color indexed="60"/>
      <name val="Calibri"/>
      <family val="2"/>
    </font>
    <font>
      <sz val="11"/>
      <color indexed="8"/>
      <name val="Calibri"/>
      <family val="2"/>
    </font>
    <font>
      <b/>
      <sz val="11"/>
      <color indexed="8"/>
      <name val="Calibri"/>
      <family val="2"/>
    </font>
    <font>
      <b/>
      <sz val="11"/>
      <color rgb="FFFA7D00"/>
      <name val="Calibri"/>
      <family val="2"/>
      <scheme val="minor"/>
    </font>
    <font>
      <b/>
      <sz val="11"/>
      <color theme="0"/>
      <name val="Calibri"/>
      <family val="2"/>
      <scheme val="minor"/>
    </font>
    <font>
      <i/>
      <sz val="11"/>
      <color rgb="FF7F7F7F"/>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sz val="10"/>
      <color rgb="FF0000FF"/>
      <name val="Arial"/>
      <family val="2"/>
    </font>
    <font>
      <sz val="10"/>
      <color rgb="FF008000"/>
      <name val="Arial"/>
      <family val="2"/>
    </font>
    <font>
      <sz val="10"/>
      <color indexed="10"/>
      <name val="Arial"/>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0"/>
      <color rgb="FFFF0000"/>
      <name val="Arial"/>
      <family val="2"/>
    </font>
    <font>
      <sz val="10"/>
      <name val="Arial"/>
      <family val="2"/>
    </font>
    <font>
      <sz val="11"/>
      <color theme="1"/>
      <name val="Calibri"/>
      <family val="2"/>
      <scheme val="minor"/>
    </font>
    <font>
      <b/>
      <sz val="10"/>
      <color theme="1"/>
      <name val="Arial"/>
      <family val="2"/>
    </font>
    <font>
      <b/>
      <i/>
      <sz val="10"/>
      <name val="Arial"/>
      <family val="2"/>
    </font>
    <font>
      <i/>
      <sz val="10"/>
      <name val="Arial"/>
      <family val="2"/>
    </font>
    <font>
      <b/>
      <i/>
      <sz val="10"/>
      <color theme="1"/>
      <name val="Arial"/>
      <family val="2"/>
    </font>
    <font>
      <b/>
      <i/>
      <sz val="11"/>
      <color theme="1"/>
      <name val="Calibri"/>
      <family val="2"/>
      <scheme val="minor"/>
    </font>
    <font>
      <sz val="10"/>
      <color indexed="8"/>
      <name val="Arial"/>
      <family val="2"/>
    </font>
    <font>
      <u/>
      <sz val="10"/>
      <color indexed="8"/>
      <name val="Arial"/>
      <family val="2"/>
    </font>
    <font>
      <sz val="10"/>
      <name val="Var(--ff-mono)"/>
    </font>
    <font>
      <sz val="10"/>
      <name val="Calibri"/>
      <family val="2"/>
    </font>
    <font>
      <sz val="10"/>
      <color rgb="FF000000"/>
      <name val="Tahoma"/>
      <family val="2"/>
    </font>
    <font>
      <b/>
      <sz val="10"/>
      <color rgb="FF000000"/>
      <name val="Tahoma"/>
      <family val="2"/>
    </font>
  </fonts>
  <fills count="25">
    <fill>
      <patternFill patternType="none"/>
    </fill>
    <fill>
      <patternFill patternType="gray125"/>
    </fill>
    <fill>
      <patternFill patternType="solid">
        <fgColor rgb="FFFFCC99"/>
      </patternFill>
    </fill>
    <fill>
      <patternFill patternType="solid">
        <fgColor rgb="FFF2F2F2"/>
      </patternFill>
    </fill>
    <fill>
      <patternFill patternType="solid">
        <fgColor theme="3"/>
      </patternFill>
    </fill>
    <fill>
      <patternFill patternType="solid">
        <fgColor rgb="FFA5A5A5"/>
      </patternFill>
    </fill>
    <fill>
      <patternFill patternType="solid">
        <fgColor rgb="FFFFFFB7"/>
      </patternFill>
    </fill>
    <fill>
      <patternFill patternType="solid">
        <fgColor rgb="FFFFEB9C"/>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3"/>
      </patternFill>
    </fill>
    <fill>
      <patternFill patternType="solid">
        <fgColor indexed="26"/>
      </patternFill>
    </fill>
    <fill>
      <patternFill patternType="solid">
        <fgColor theme="0" tint="-0.34998626667073579"/>
        <bgColor indexed="65"/>
      </patternFill>
    </fill>
    <fill>
      <patternFill patternType="solid">
        <fgColor rgb="FFFFFFCC"/>
      </patternFill>
    </fill>
    <fill>
      <patternFill patternType="solid">
        <fgColor rgb="FFFFFF99"/>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double">
        <color rgb="FFFF8001"/>
      </left>
      <right style="double">
        <color rgb="FFFF8001"/>
      </right>
      <top style="double">
        <color rgb="FFFF8001"/>
      </top>
      <bottom style="double">
        <color rgb="FFFF8001"/>
      </bottom>
      <diagonal/>
    </border>
  </borders>
  <cellStyleXfs count="12130">
    <xf numFmtId="0" fontId="0" fillId="0" borderId="0"/>
    <xf numFmtId="0" fontId="26" fillId="2" borderId="1" applyNumberFormat="0" applyAlignment="0" applyProtection="0"/>
    <xf numFmtId="0" fontId="23" fillId="3" borderId="1" applyNumberFormat="0" applyAlignment="0" applyProtection="0"/>
    <xf numFmtId="0" fontId="27" fillId="0" borderId="14" applyNumberFormat="0" applyFill="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9" fillId="12" borderId="0" applyNumberFormat="0" applyBorder="0" applyAlignment="0" applyProtection="0"/>
    <xf numFmtId="0" fontId="21" fillId="21" borderId="12" applyNumberFormat="0" applyFont="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5" fillId="4"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4" fillId="5" borderId="3"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1" fillId="17" borderId="6"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69" fontId="32" fillId="6" borderId="0" applyFill="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69" fontId="33" fillId="6" borderId="0" applyFill="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33" fillId="6" borderId="0" applyFill="0">
      <alignment horizontal="right"/>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67" fontId="32" fillId="6" borderId="0" applyFill="0">
      <alignment horizontal="right"/>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166" fontId="6" fillId="6" borderId="0" applyFill="0">
      <alignment horizontal="right"/>
    </xf>
    <xf numFmtId="0" fontId="22" fillId="0" borderId="13" applyNumberFormat="0" applyFill="0" applyAlignment="0" applyProtection="0"/>
    <xf numFmtId="0" fontId="28" fillId="7" borderId="0" applyNumberFormat="0" applyBorder="0" applyAlignment="0" applyProtection="0"/>
    <xf numFmtId="0" fontId="29" fillId="3" borderId="4" applyNumberFormat="0" applyAlignment="0" applyProtection="0"/>
    <xf numFmtId="0" fontId="25" fillId="0" borderId="0" applyNumberFormat="0" applyFill="0" applyBorder="0" applyAlignment="0" applyProtection="0"/>
    <xf numFmtId="0" fontId="30" fillId="0" borderId="5" applyNumberFormat="0" applyFill="0" applyAlignment="0" applyProtection="0"/>
    <xf numFmtId="0" fontId="9" fillId="8" borderId="0" applyNumberFormat="0" applyBorder="0" applyAlignment="0" applyProtection="0"/>
    <xf numFmtId="0" fontId="9" fillId="14" borderId="0" applyNumberFormat="0" applyBorder="0" applyAlignment="0" applyProtection="0"/>
    <xf numFmtId="0" fontId="12" fillId="18" borderId="7" applyNumberFormat="0" applyAlignment="0" applyProtection="0"/>
    <xf numFmtId="0" fontId="18" fillId="0" borderId="0" applyAlignment="0">
      <protection locked="0"/>
    </xf>
    <xf numFmtId="0" fontId="9" fillId="9" borderId="0" applyNumberFormat="0" applyBorder="0" applyAlignment="0" applyProtection="0"/>
    <xf numFmtId="0" fontId="9" fillId="9" borderId="0" applyNumberFormat="0" applyBorder="0" applyAlignment="0" applyProtection="0"/>
    <xf numFmtId="0" fontId="13" fillId="0" borderId="0" applyNumberFormat="0" applyFill="0" applyBorder="0" applyAlignment="0" applyProtection="0"/>
    <xf numFmtId="0" fontId="19" fillId="0" borderId="11" applyNumberFormat="0" applyFill="0" applyAlignment="0" applyProtection="0"/>
    <xf numFmtId="0" fontId="9" fillId="10" borderId="0" applyNumberFormat="0" applyBorder="0" applyAlignment="0" applyProtection="0"/>
    <xf numFmtId="0" fontId="9" fillId="10" borderId="0" applyNumberFormat="0" applyBorder="0" applyAlignment="0" applyProtection="0"/>
    <xf numFmtId="0" fontId="14" fillId="19" borderId="0" applyNumberFormat="0" applyBorder="0" applyAlignment="0" applyProtection="0"/>
    <xf numFmtId="0" fontId="20" fillId="2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15" fillId="0" borderId="8" applyNumberFormat="0" applyFill="0" applyAlignment="0" applyProtection="0"/>
    <xf numFmtId="0" fontId="2" fillId="0" borderId="0"/>
    <xf numFmtId="0" fontId="10" fillId="16" borderId="0" applyNumberFormat="0" applyBorder="0" applyAlignment="0" applyProtection="0"/>
    <xf numFmtId="0" fontId="16" fillId="0" borderId="9" applyNumberFormat="0" applyFill="0" applyAlignment="0" applyProtection="0"/>
    <xf numFmtId="0" fontId="9" fillId="13" borderId="0" applyNumberFormat="0" applyBorder="0" applyAlignment="0" applyProtection="0"/>
    <xf numFmtId="0" fontId="17" fillId="0" borderId="10" applyNumberFormat="0" applyFill="0" applyAlignment="0" applyProtection="0"/>
    <xf numFmtId="0" fontId="35" fillId="0" borderId="0"/>
    <xf numFmtId="0" fontId="7" fillId="0" borderId="0" applyNumberFormat="0" applyFill="0" applyBorder="0" applyAlignment="0" applyProtection="0"/>
    <xf numFmtId="0" fontId="8" fillId="0" borderId="0" applyNumberFormat="0" applyFill="0" applyBorder="0" applyAlignment="0" applyProtection="0"/>
    <xf numFmtId="0" fontId="4" fillId="0" borderId="0" applyNumberFormat="0" applyFill="0" applyBorder="0" applyAlignment="0" applyProtection="0"/>
    <xf numFmtId="165" fontId="2" fillId="22" borderId="0" applyNumberFormat="0" applyFont="0" applyAlignment="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8" fontId="33" fillId="6" borderId="0" applyFill="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1" fontId="34" fillId="6" borderId="0" applyFill="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7" fontId="34" fillId="6" borderId="0" applyFill="0">
      <alignment horizontal="right"/>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2" fontId="32" fillId="6" borderId="0" applyFill="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4" fontId="34"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0" fontId="33" fillId="6" borderId="0" applyFill="0">
      <alignment horizontal="right"/>
    </xf>
    <xf numFmtId="170" fontId="2" fillId="6" borderId="0" applyFill="0">
      <alignment horizontal="right"/>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9" fontId="34" fillId="6" borderId="0" applyFill="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 fontId="32" fillId="0" borderId="0">
      <alignment horizontal="center"/>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3" fontId="33" fillId="6" borderId="0" applyFill="0">
      <alignment horizontal="right"/>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3" fontId="32" fillId="6" borderId="0" applyFill="0">
      <alignment horizontal="right"/>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xf numFmtId="9" fontId="1"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2" fillId="23" borderId="18" applyNumberFormat="0" applyFont="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4" fontId="33" fillId="0" borderId="0"/>
    <xf numFmtId="175" fontId="33" fillId="0" borderId="0"/>
    <xf numFmtId="176" fontId="33" fillId="0" borderId="0"/>
    <xf numFmtId="177" fontId="33" fillId="0" borderId="0"/>
    <xf numFmtId="178" fontId="33" fillId="0" borderId="0"/>
    <xf numFmtId="179" fontId="33" fillId="0" borderId="0"/>
    <xf numFmtId="180" fontId="33" fillId="0" borderId="0"/>
    <xf numFmtId="181" fontId="33" fillId="0" borderId="0">
      <alignment horizontal="center"/>
    </xf>
    <xf numFmtId="182" fontId="33" fillId="0" borderId="0">
      <alignment horizontal="center"/>
    </xf>
    <xf numFmtId="174" fontId="32" fillId="0" borderId="0"/>
    <xf numFmtId="175" fontId="32" fillId="0" borderId="0"/>
    <xf numFmtId="176" fontId="32" fillId="0" borderId="0"/>
    <xf numFmtId="177" fontId="32" fillId="0" borderId="0"/>
    <xf numFmtId="178" fontId="32" fillId="0" borderId="0"/>
    <xf numFmtId="179" fontId="32" fillId="0" borderId="0"/>
    <xf numFmtId="180" fontId="32" fillId="0" borderId="0"/>
    <xf numFmtId="181" fontId="32" fillId="0" borderId="0">
      <alignment horizontal="center"/>
    </xf>
    <xf numFmtId="182" fontId="32" fillId="0" borderId="0">
      <alignment horizontal="center"/>
    </xf>
    <xf numFmtId="174" fontId="34" fillId="0" borderId="0"/>
    <xf numFmtId="175" fontId="34" fillId="0" borderId="0"/>
    <xf numFmtId="176" fontId="34" fillId="0" borderId="0"/>
    <xf numFmtId="177" fontId="34" fillId="0" borderId="0"/>
    <xf numFmtId="178" fontId="34" fillId="0" borderId="0"/>
    <xf numFmtId="179" fontId="34" fillId="0" borderId="0"/>
    <xf numFmtId="180" fontId="34" fillId="0" borderId="0"/>
    <xf numFmtId="181" fontId="34" fillId="0" borderId="0">
      <alignment horizontal="center"/>
    </xf>
    <xf numFmtId="182" fontId="34" fillId="0" borderId="0">
      <alignment horizontal="center"/>
    </xf>
    <xf numFmtId="177" fontId="4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3" fillId="0" borderId="0"/>
    <xf numFmtId="0" fontId="26" fillId="2" borderId="1" applyNumberFormat="0" applyAlignment="0" applyProtection="0"/>
    <xf numFmtId="0" fontId="23" fillId="3" borderId="1" applyNumberFormat="0" applyAlignment="0" applyProtection="0"/>
    <xf numFmtId="0" fontId="27" fillId="24" borderId="19" applyNumberFormat="0" applyAlignment="0" applyProtection="0"/>
    <xf numFmtId="44" fontId="43" fillId="0" borderId="0" applyFont="0" applyFill="0" applyBorder="0" applyAlignment="0" applyProtection="0"/>
    <xf numFmtId="43" fontId="43" fillId="0" borderId="0" applyFont="0" applyFill="0" applyBorder="0" applyAlignment="0" applyProtection="0"/>
    <xf numFmtId="0" fontId="3" fillId="0" borderId="0" applyNumberFormat="0" applyFill="0" applyBorder="0" applyAlignment="0" applyProtection="0"/>
  </cellStyleXfs>
  <cellXfs count="121">
    <xf numFmtId="0" fontId="0" fillId="0" borderId="0" xfId="0"/>
    <xf numFmtId="0" fontId="36" fillId="0" borderId="0" xfId="0" applyFont="1"/>
    <xf numFmtId="0" fontId="0" fillId="0" borderId="0" xfId="0" quotePrefix="1"/>
    <xf numFmtId="0" fontId="0" fillId="0" borderId="2" xfId="0" applyBorder="1"/>
    <xf numFmtId="174" fontId="33" fillId="0" borderId="0" xfId="11899"/>
    <xf numFmtId="175" fontId="33" fillId="0" borderId="0" xfId="11900"/>
    <xf numFmtId="176" fontId="33" fillId="0" borderId="0" xfId="11901"/>
    <xf numFmtId="177" fontId="33" fillId="0" borderId="0" xfId="11902"/>
    <xf numFmtId="178" fontId="33" fillId="0" borderId="0" xfId="11903"/>
    <xf numFmtId="179" fontId="33" fillId="0" borderId="0" xfId="11904"/>
    <xf numFmtId="180" fontId="33" fillId="0" borderId="0" xfId="11905"/>
    <xf numFmtId="181" fontId="33" fillId="0" borderId="0" xfId="11906">
      <alignment horizontal="center"/>
    </xf>
    <xf numFmtId="182" fontId="33" fillId="0" borderId="0" xfId="11907">
      <alignment horizontal="center"/>
    </xf>
    <xf numFmtId="174" fontId="32" fillId="0" borderId="0" xfId="11908"/>
    <xf numFmtId="175" fontId="32" fillId="0" borderId="0" xfId="11909"/>
    <xf numFmtId="176" fontId="32" fillId="0" borderId="0" xfId="11910"/>
    <xf numFmtId="177" fontId="32" fillId="0" borderId="0" xfId="11911"/>
    <xf numFmtId="178" fontId="32" fillId="0" borderId="0" xfId="11912"/>
    <xf numFmtId="179" fontId="32" fillId="0" borderId="0" xfId="11913"/>
    <xf numFmtId="180" fontId="32" fillId="0" borderId="0" xfId="11914"/>
    <xf numFmtId="181" fontId="32" fillId="0" borderId="0" xfId="11915">
      <alignment horizontal="center"/>
    </xf>
    <xf numFmtId="182" fontId="32" fillId="0" borderId="0" xfId="11916">
      <alignment horizontal="center"/>
    </xf>
    <xf numFmtId="174" fontId="34" fillId="0" borderId="0" xfId="11917"/>
    <xf numFmtId="175" fontId="34" fillId="0" borderId="0" xfId="11918"/>
    <xf numFmtId="176" fontId="34" fillId="0" borderId="0" xfId="11919"/>
    <xf numFmtId="177" fontId="34" fillId="0" borderId="0" xfId="11920"/>
    <xf numFmtId="178" fontId="34" fillId="0" borderId="0" xfId="11921"/>
    <xf numFmtId="179" fontId="34" fillId="0" borderId="0" xfId="11922"/>
    <xf numFmtId="180" fontId="34" fillId="0" borderId="0" xfId="11923"/>
    <xf numFmtId="181" fontId="34" fillId="0" borderId="0" xfId="11924">
      <alignment horizontal="center"/>
    </xf>
    <xf numFmtId="182" fontId="34" fillId="0" borderId="0" xfId="11925">
      <alignment horizontal="center"/>
    </xf>
    <xf numFmtId="177" fontId="41" fillId="0" borderId="0" xfId="11926"/>
    <xf numFmtId="0" fontId="42" fillId="0" borderId="0" xfId="0" applyFont="1"/>
    <xf numFmtId="184" fontId="32" fillId="0" borderId="0" xfId="11913" applyNumberFormat="1"/>
    <xf numFmtId="183" fontId="32" fillId="0" borderId="0" xfId="11912" applyNumberFormat="1"/>
    <xf numFmtId="185" fontId="0" fillId="0" borderId="0" xfId="0" applyNumberFormat="1"/>
    <xf numFmtId="7" fontId="0" fillId="0" borderId="0" xfId="0" applyNumberFormat="1"/>
    <xf numFmtId="176" fontId="44" fillId="0" borderId="0" xfId="11910" applyFont="1"/>
    <xf numFmtId="0" fontId="45" fillId="0" borderId="0" xfId="0" applyFont="1"/>
    <xf numFmtId="0" fontId="36" fillId="0" borderId="2" xfId="0" applyFont="1" applyBorder="1" applyAlignment="1">
      <alignment horizontal="center" wrapText="1"/>
    </xf>
    <xf numFmtId="186" fontId="33" fillId="0" borderId="0" xfId="11903" applyNumberFormat="1"/>
    <xf numFmtId="0" fontId="2" fillId="0" borderId="0" xfId="0" applyFont="1"/>
    <xf numFmtId="0" fontId="36" fillId="0" borderId="2" xfId="0" applyFont="1" applyBorder="1"/>
    <xf numFmtId="186" fontId="32" fillId="0" borderId="0" xfId="11912" applyNumberFormat="1"/>
    <xf numFmtId="177" fontId="0" fillId="0" borderId="0" xfId="0" applyNumberFormat="1"/>
    <xf numFmtId="0" fontId="32" fillId="0" borderId="0" xfId="12123" applyFont="1"/>
    <xf numFmtId="0" fontId="44" fillId="0" borderId="0" xfId="12123" applyFont="1"/>
    <xf numFmtId="0" fontId="44" fillId="0" borderId="2" xfId="12123" applyFont="1" applyBorder="1"/>
    <xf numFmtId="185" fontId="32" fillId="0" borderId="0" xfId="12123" applyNumberFormat="1" applyFont="1"/>
    <xf numFmtId="179" fontId="32" fillId="0" borderId="0" xfId="12123" applyNumberFormat="1" applyFont="1"/>
    <xf numFmtId="187" fontId="32" fillId="0" borderId="0" xfId="12123" applyNumberFormat="1" applyFont="1"/>
    <xf numFmtId="0" fontId="32" fillId="0" borderId="0" xfId="0" applyFont="1"/>
    <xf numFmtId="179" fontId="32" fillId="0" borderId="0" xfId="11904" applyFont="1"/>
    <xf numFmtId="178" fontId="32" fillId="0" borderId="0" xfId="11903" applyFont="1"/>
    <xf numFmtId="176" fontId="32" fillId="0" borderId="0" xfId="11901" applyFont="1"/>
    <xf numFmtId="0" fontId="46" fillId="0" borderId="0" xfId="0" applyFont="1"/>
    <xf numFmtId="177" fontId="32" fillId="0" borderId="0" xfId="11910" applyNumberFormat="1"/>
    <xf numFmtId="184" fontId="32" fillId="0" borderId="2" xfId="11913" applyNumberFormat="1" applyBorder="1"/>
    <xf numFmtId="184" fontId="32" fillId="0" borderId="0" xfId="11913" quotePrefix="1" applyNumberFormat="1"/>
    <xf numFmtId="184" fontId="32" fillId="0" borderId="2" xfId="11913" quotePrefix="1" applyNumberFormat="1" applyBorder="1"/>
    <xf numFmtId="0" fontId="47" fillId="0" borderId="0" xfId="0" applyFont="1"/>
    <xf numFmtId="0" fontId="41" fillId="0" borderId="0" xfId="0" applyFont="1"/>
    <xf numFmtId="0" fontId="43" fillId="0" borderId="0" xfId="12123"/>
    <xf numFmtId="0" fontId="26" fillId="2" borderId="1" xfId="12124"/>
    <xf numFmtId="0" fontId="23" fillId="3" borderId="1" xfId="12125"/>
    <xf numFmtId="0" fontId="27" fillId="24" borderId="19" xfId="12126"/>
    <xf numFmtId="44" fontId="43" fillId="0" borderId="0" xfId="12123" applyNumberFormat="1"/>
    <xf numFmtId="0" fontId="48" fillId="0" borderId="0" xfId="12123" applyFont="1"/>
    <xf numFmtId="44" fontId="26" fillId="2" borderId="1" xfId="12127" applyFont="1" applyFill="1" applyBorder="1"/>
    <xf numFmtId="9" fontId="43" fillId="0" borderId="0" xfId="12123" applyNumberFormat="1"/>
    <xf numFmtId="9" fontId="26" fillId="2" borderId="1" xfId="12124" applyNumberFormat="1"/>
    <xf numFmtId="188" fontId="43" fillId="0" borderId="0" xfId="12123" applyNumberFormat="1"/>
    <xf numFmtId="189" fontId="26" fillId="2" borderId="1" xfId="12128" applyNumberFormat="1" applyFont="1" applyFill="1" applyBorder="1"/>
    <xf numFmtId="10" fontId="23" fillId="3" borderId="1" xfId="12125" applyNumberFormat="1"/>
    <xf numFmtId="44" fontId="23" fillId="3" borderId="1" xfId="12125" applyNumberFormat="1"/>
    <xf numFmtId="44" fontId="23" fillId="3" borderId="1" xfId="12127" applyFont="1" applyFill="1" applyBorder="1"/>
    <xf numFmtId="0" fontId="30" fillId="0" borderId="0" xfId="12123" applyFont="1"/>
    <xf numFmtId="44" fontId="27" fillId="24" borderId="19" xfId="12126" applyNumberFormat="1"/>
    <xf numFmtId="44" fontId="26" fillId="2" borderId="1" xfId="12124" applyNumberFormat="1"/>
    <xf numFmtId="10" fontId="26" fillId="2" borderId="1" xfId="12124" applyNumberFormat="1"/>
    <xf numFmtId="43" fontId="23" fillId="3" borderId="1" xfId="12125" applyNumberFormat="1"/>
    <xf numFmtId="164" fontId="23" fillId="3" borderId="1" xfId="12125" applyNumberFormat="1"/>
    <xf numFmtId="184" fontId="0" fillId="0" borderId="0" xfId="0" applyNumberFormat="1"/>
    <xf numFmtId="7" fontId="0" fillId="0" borderId="2" xfId="0" applyNumberFormat="1" applyBorder="1"/>
    <xf numFmtId="7" fontId="2" fillId="0" borderId="0" xfId="0" applyNumberFormat="1" applyFont="1"/>
    <xf numFmtId="177" fontId="33" fillId="0" borderId="0" xfId="11901" applyNumberFormat="1"/>
    <xf numFmtId="190" fontId="33" fillId="0" borderId="0" xfId="11901" applyNumberFormat="1"/>
    <xf numFmtId="184" fontId="33" fillId="0" borderId="0" xfId="11904" applyNumberFormat="1"/>
    <xf numFmtId="184" fontId="2" fillId="0" borderId="0" xfId="0" applyNumberFormat="1" applyFont="1"/>
    <xf numFmtId="0" fontId="3" fillId="0" borderId="0" xfId="12129"/>
    <xf numFmtId="2" fontId="2" fillId="0" borderId="0" xfId="0" applyNumberFormat="1" applyFont="1"/>
    <xf numFmtId="43" fontId="0" fillId="0" borderId="0" xfId="12128" applyFont="1"/>
    <xf numFmtId="43" fontId="2" fillId="0" borderId="0" xfId="12128" applyFont="1"/>
    <xf numFmtId="43" fontId="0" fillId="0" borderId="0" xfId="0" applyNumberFormat="1"/>
    <xf numFmtId="191" fontId="0" fillId="0" borderId="0" xfId="0" applyNumberFormat="1"/>
    <xf numFmtId="179" fontId="33" fillId="0" borderId="2" xfId="11904" applyBorder="1"/>
    <xf numFmtId="176" fontId="32" fillId="0" borderId="0" xfId="12123" applyNumberFormat="1" applyFont="1"/>
    <xf numFmtId="7" fontId="32" fillId="0" borderId="0" xfId="12123" applyNumberFormat="1" applyFont="1"/>
    <xf numFmtId="179" fontId="44" fillId="0" borderId="0" xfId="12123" applyNumberFormat="1" applyFont="1"/>
    <xf numFmtId="7" fontId="32" fillId="0" borderId="0" xfId="0" applyNumberFormat="1" applyFont="1"/>
    <xf numFmtId="175" fontId="32" fillId="0" borderId="0" xfId="11909" applyAlignment="1">
      <alignment horizontal="center"/>
    </xf>
    <xf numFmtId="2" fontId="32" fillId="0" borderId="0" xfId="12123" applyNumberFormat="1" applyFont="1" applyAlignment="1">
      <alignment horizontal="center"/>
    </xf>
    <xf numFmtId="0" fontId="32" fillId="0" borderId="0" xfId="12123" applyFont="1" applyAlignment="1">
      <alignment horizontal="left"/>
    </xf>
    <xf numFmtId="2" fontId="36" fillId="0" borderId="0" xfId="12123" quotePrefix="1" applyNumberFormat="1" applyFont="1" applyAlignment="1">
      <alignment horizontal="left" vertical="center"/>
    </xf>
    <xf numFmtId="0" fontId="50" fillId="0" borderId="0" xfId="12123" quotePrefix="1" applyFont="1" applyAlignment="1">
      <alignment horizontal="centerContinuous" vertical="center"/>
    </xf>
    <xf numFmtId="0" fontId="49" fillId="0" borderId="0" xfId="12123" applyFont="1" applyAlignment="1">
      <alignment horizontal="centerContinuous"/>
    </xf>
    <xf numFmtId="0" fontId="44" fillId="0" borderId="0" xfId="12123" applyFont="1" applyAlignment="1">
      <alignment horizontal="left"/>
    </xf>
    <xf numFmtId="17" fontId="32" fillId="0" borderId="0" xfId="12123" applyNumberFormat="1" applyFont="1"/>
    <xf numFmtId="0" fontId="51" fillId="0" borderId="0" xfId="0" applyFont="1"/>
    <xf numFmtId="192" fontId="2" fillId="0" borderId="0" xfId="0" applyNumberFormat="1" applyFont="1"/>
    <xf numFmtId="0" fontId="52" fillId="0" borderId="0" xfId="0" applyFont="1"/>
    <xf numFmtId="14" fontId="32" fillId="0" borderId="0" xfId="12123" applyNumberFormat="1" applyFont="1"/>
    <xf numFmtId="2" fontId="36" fillId="0" borderId="2" xfId="12123" applyNumberFormat="1" applyFont="1" applyBorder="1" applyAlignment="1">
      <alignment horizontal="left"/>
    </xf>
    <xf numFmtId="2" fontId="36" fillId="0" borderId="2" xfId="12123" quotePrefix="1" applyNumberFormat="1" applyFont="1" applyBorder="1" applyAlignment="1">
      <alignment horizontal="center"/>
    </xf>
    <xf numFmtId="14" fontId="2" fillId="0" borderId="0" xfId="0" applyNumberFormat="1" applyFont="1"/>
    <xf numFmtId="193" fontId="32" fillId="0" borderId="0" xfId="11910" applyNumberFormat="1"/>
    <xf numFmtId="194" fontId="0" fillId="0" borderId="0" xfId="0" applyNumberFormat="1" applyAlignment="1">
      <alignment horizontal="center"/>
    </xf>
    <xf numFmtId="2" fontId="32" fillId="0" borderId="0" xfId="12123" applyNumberFormat="1" applyFont="1"/>
    <xf numFmtId="10" fontId="0" fillId="0" borderId="0" xfId="0" applyNumberFormat="1"/>
    <xf numFmtId="0" fontId="0" fillId="0" borderId="0" xfId="0" applyAlignment="1">
      <alignment wrapText="1"/>
    </xf>
    <xf numFmtId="0" fontId="0" fillId="0" borderId="0" xfId="0" applyAlignment="1">
      <alignment horizontal="center"/>
    </xf>
  </cellXfs>
  <cellStyles count="12130">
    <cellStyle name="20% - Accent1" xfId="6190" builtinId="30" hidden="1" customBuiltin="1"/>
    <cellStyle name="20% - Accent2" xfId="6194" builtinId="34" hidden="1" customBuiltin="1"/>
    <cellStyle name="20% - Accent3" xfId="6198" builtinId="38" hidden="1" customBuiltin="1"/>
    <cellStyle name="20% - Accent4" xfId="6202" builtinId="42" hidden="1" customBuiltin="1"/>
    <cellStyle name="20% - Accent5" xfId="207" builtinId="46" hidden="1" customBuiltin="1"/>
    <cellStyle name="20% - Accent6" xfId="6208" builtinId="50" hidden="1" customBuiltin="1"/>
    <cellStyle name="40% - Accent1" xfId="6191" builtinId="31" hidden="1" customBuiltin="1"/>
    <cellStyle name="40% - Accent2" xfId="6195" builtinId="35" hidden="1" customBuiltin="1"/>
    <cellStyle name="40% - Accent3" xfId="6199" builtinId="39" hidden="1" customBuiltin="1"/>
    <cellStyle name="40% - Accent4" xfId="6203" builtinId="43" hidden="1" customBuiltin="1"/>
    <cellStyle name="40% - Accent5" xfId="6206" builtinId="47" hidden="1" customBuiltin="1"/>
    <cellStyle name="40% - Accent6" xfId="4415" builtinId="51" hidden="1" customBuiltin="1"/>
    <cellStyle name="60% - Accent1" xfId="6192" builtinId="32" hidden="1" customBuiltin="1"/>
    <cellStyle name="60% - Accent2" xfId="6196" builtinId="36" hidden="1" customBuiltin="1"/>
    <cellStyle name="60% - Accent3" xfId="6200" builtinId="40" hidden="1" customBuiltin="1"/>
    <cellStyle name="60% - Accent4" xfId="6204" builtinId="44" hidden="1" customBuiltin="1"/>
    <cellStyle name="60% - Accent5" xfId="6207" builtinId="48" hidden="1" customBuiltin="1"/>
    <cellStyle name="60% - Accent6" xfId="6209" builtinId="52" hidden="1" customBuiltin="1"/>
    <cellStyle name="Accent1" xfId="206" builtinId="29" hidden="1" customBuiltin="1"/>
    <cellStyle name="Accent2" xfId="6193" builtinId="33" hidden="1" customBuiltin="1"/>
    <cellStyle name="Accent3" xfId="6197" builtinId="37" hidden="1" customBuiltin="1"/>
    <cellStyle name="Accent4" xfId="6201" builtinId="41" hidden="1" customBuiltin="1"/>
    <cellStyle name="Accent5" xfId="6205" builtinId="45" hidden="1" customBuiltin="1"/>
    <cellStyle name="Accent6" xfId="208" builtinId="49" hidden="1" customBuiltin="1"/>
    <cellStyle name="Bad" xfId="6185" builtinId="27" hidden="1" customBuiltin="1"/>
    <cellStyle name="Blank" xfId="6214" xr:uid="{00000000-0005-0000-0000-000019000000}"/>
    <cellStyle name="Calculation" xfId="2" builtinId="22" hidden="1" customBuiltin="1"/>
    <cellStyle name="Calculation" xfId="12125" builtinId="22"/>
    <cellStyle name="Check Cell" xfId="1957" builtinId="23" hidden="1" customBuiltin="1"/>
    <cellStyle name="Comma" xfId="11886" builtinId="3" hidden="1"/>
    <cellStyle name="Comma" xfId="12128" builtinId="3"/>
    <cellStyle name="Comma [0]" xfId="6181" builtinId="6" hidden="1" customBuiltin="1"/>
    <cellStyle name="Currency" xfId="6182" builtinId="4" hidden="1" customBuiltin="1"/>
    <cellStyle name="Currency" xfId="12127" builtinId="4"/>
    <cellStyle name="Currency [0]" xfId="6183" builtinId="7" hidden="1" customBuiltin="1"/>
    <cellStyle name="Currency 2" xfId="10841" xr:uid="{00000000-0005-0000-0000-000020000000}"/>
    <cellStyle name="Explanatory Text" xfId="6188" builtinId="53" hidden="1" customBuilti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1" builtinId="9" hidden="1"/>
    <cellStyle name="Followed Hyperlink" xfId="373" builtinId="9" hidden="1"/>
    <cellStyle name="Followed Hyperlink" xfId="375"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5" builtinId="9" hidden="1"/>
    <cellStyle name="Followed Hyperlink" xfId="2257" builtinId="9" hidden="1"/>
    <cellStyle name="Followed Hyperlink" xfId="2259" builtinId="9" hidden="1"/>
    <cellStyle name="Followed Hyperlink" xfId="2261" builtinId="9" hidden="1"/>
    <cellStyle name="Followed Hyperlink" xfId="2263" builtinId="9" hidden="1"/>
    <cellStyle name="Followed Hyperlink" xfId="2265" builtinId="9" hidden="1"/>
    <cellStyle name="Followed Hyperlink" xfId="2267" builtinId="9" hidden="1"/>
    <cellStyle name="Followed Hyperlink" xfId="2269" builtinId="9" hidden="1"/>
    <cellStyle name="Followed Hyperlink" xfId="2271" builtinId="9" hidden="1"/>
    <cellStyle name="Followed Hyperlink" xfId="2273" builtinId="9" hidden="1"/>
    <cellStyle name="Followed Hyperlink" xfId="2275" builtinId="9" hidden="1"/>
    <cellStyle name="Followed Hyperlink" xfId="2277" builtinId="9" hidden="1"/>
    <cellStyle name="Followed Hyperlink" xfId="2279" builtinId="9" hidden="1"/>
    <cellStyle name="Followed Hyperlink" xfId="2281" builtinId="9" hidden="1"/>
    <cellStyle name="Followed Hyperlink" xfId="2283" builtinId="9" hidden="1"/>
    <cellStyle name="Followed Hyperlink" xfId="2285" builtinId="9" hidden="1"/>
    <cellStyle name="Followed Hyperlink" xfId="2287" builtinId="9" hidden="1"/>
    <cellStyle name="Followed Hyperlink" xfId="2289" builtinId="9" hidden="1"/>
    <cellStyle name="Followed Hyperlink" xfId="2291" builtinId="9" hidden="1"/>
    <cellStyle name="Followed Hyperlink" xfId="2293" builtinId="9" hidden="1"/>
    <cellStyle name="Followed Hyperlink" xfId="2295" builtinId="9" hidden="1"/>
    <cellStyle name="Followed Hyperlink" xfId="2297" builtinId="9" hidden="1"/>
    <cellStyle name="Followed Hyperlink" xfId="2299" builtinId="9" hidden="1"/>
    <cellStyle name="Followed Hyperlink" xfId="2301" builtinId="9" hidden="1"/>
    <cellStyle name="Followed Hyperlink" xfId="2303" builtinId="9" hidden="1"/>
    <cellStyle name="Followed Hyperlink" xfId="2305" builtinId="9" hidden="1"/>
    <cellStyle name="Followed Hyperlink" xfId="2307" builtinId="9" hidden="1"/>
    <cellStyle name="Followed Hyperlink" xfId="2309" builtinId="9" hidden="1"/>
    <cellStyle name="Followed Hyperlink" xfId="2311" builtinId="9" hidden="1"/>
    <cellStyle name="Followed Hyperlink" xfId="2313" builtinId="9" hidden="1"/>
    <cellStyle name="Followed Hyperlink" xfId="2315" builtinId="9" hidden="1"/>
    <cellStyle name="Followed Hyperlink" xfId="2317" builtinId="9" hidden="1"/>
    <cellStyle name="Followed Hyperlink" xfId="2319" builtinId="9" hidden="1"/>
    <cellStyle name="Followed Hyperlink" xfId="2321" builtinId="9" hidden="1"/>
    <cellStyle name="Followed Hyperlink" xfId="2323" builtinId="9" hidden="1"/>
    <cellStyle name="Followed Hyperlink" xfId="2325" builtinId="9" hidden="1"/>
    <cellStyle name="Followed Hyperlink" xfId="2327" builtinId="9" hidden="1"/>
    <cellStyle name="Followed Hyperlink" xfId="2329" builtinId="9" hidden="1"/>
    <cellStyle name="Followed Hyperlink" xfId="2331" builtinId="9" hidden="1"/>
    <cellStyle name="Followed Hyperlink" xfId="2333" builtinId="9" hidden="1"/>
    <cellStyle name="Followed Hyperlink" xfId="2335" builtinId="9" hidden="1"/>
    <cellStyle name="Followed Hyperlink" xfId="2337" builtinId="9" hidden="1"/>
    <cellStyle name="Followed Hyperlink" xfId="2339" builtinId="9" hidden="1"/>
    <cellStyle name="Followed Hyperlink" xfId="2341" builtinId="9" hidden="1"/>
    <cellStyle name="Followed Hyperlink" xfId="2343" builtinId="9" hidden="1"/>
    <cellStyle name="Followed Hyperlink" xfId="2345" builtinId="9" hidden="1"/>
    <cellStyle name="Followed Hyperlink" xfId="2347" builtinId="9" hidden="1"/>
    <cellStyle name="Followed Hyperlink" xfId="2349" builtinId="9" hidden="1"/>
    <cellStyle name="Followed Hyperlink" xfId="2351" builtinId="9" hidden="1"/>
    <cellStyle name="Followed Hyperlink" xfId="2353" builtinId="9" hidden="1"/>
    <cellStyle name="Followed Hyperlink" xfId="2355" builtinId="9" hidden="1"/>
    <cellStyle name="Followed Hyperlink" xfId="2357" builtinId="9" hidden="1"/>
    <cellStyle name="Followed Hyperlink" xfId="2359" builtinId="9" hidden="1"/>
    <cellStyle name="Followed Hyperlink" xfId="2361" builtinId="9" hidden="1"/>
    <cellStyle name="Followed Hyperlink" xfId="2363" builtinId="9" hidden="1"/>
    <cellStyle name="Followed Hyperlink" xfId="2365" builtinId="9" hidden="1"/>
    <cellStyle name="Followed Hyperlink" xfId="2367" builtinId="9" hidden="1"/>
    <cellStyle name="Followed Hyperlink" xfId="2369" builtinId="9" hidden="1"/>
    <cellStyle name="Followed Hyperlink" xfId="2371" builtinId="9" hidden="1"/>
    <cellStyle name="Followed Hyperlink" xfId="2373" builtinId="9" hidden="1"/>
    <cellStyle name="Followed Hyperlink" xfId="2375" builtinId="9" hidden="1"/>
    <cellStyle name="Followed Hyperlink" xfId="2377" builtinId="9" hidden="1"/>
    <cellStyle name="Followed Hyperlink" xfId="2379" builtinId="9" hidden="1"/>
    <cellStyle name="Followed Hyperlink" xfId="2381" builtinId="9" hidden="1"/>
    <cellStyle name="Followed Hyperlink" xfId="2383" builtinId="9" hidden="1"/>
    <cellStyle name="Followed Hyperlink" xfId="2385" builtinId="9" hidden="1"/>
    <cellStyle name="Followed Hyperlink" xfId="2387" builtinId="9" hidden="1"/>
    <cellStyle name="Followed Hyperlink" xfId="2389" builtinId="9" hidden="1"/>
    <cellStyle name="Followed Hyperlink" xfId="2391" builtinId="9" hidden="1"/>
    <cellStyle name="Followed Hyperlink" xfId="2393" builtinId="9" hidden="1"/>
    <cellStyle name="Followed Hyperlink" xfId="2395" builtinId="9" hidden="1"/>
    <cellStyle name="Followed Hyperlink" xfId="2397" builtinId="9" hidden="1"/>
    <cellStyle name="Followed Hyperlink" xfId="2399" builtinId="9" hidden="1"/>
    <cellStyle name="Followed Hyperlink" xfId="2401" builtinId="9" hidden="1"/>
    <cellStyle name="Followed Hyperlink" xfId="2403" builtinId="9" hidden="1"/>
    <cellStyle name="Followed Hyperlink" xfId="2405" builtinId="9" hidden="1"/>
    <cellStyle name="Followed Hyperlink" xfId="2407" builtinId="9" hidden="1"/>
    <cellStyle name="Followed Hyperlink" xfId="2409" builtinId="9" hidden="1"/>
    <cellStyle name="Followed Hyperlink" xfId="2411" builtinId="9" hidden="1"/>
    <cellStyle name="Followed Hyperlink" xfId="2413" builtinId="9" hidden="1"/>
    <cellStyle name="Followed Hyperlink" xfId="2415" builtinId="9" hidden="1"/>
    <cellStyle name="Followed Hyperlink" xfId="2417" builtinId="9" hidden="1"/>
    <cellStyle name="Followed Hyperlink" xfId="2419" builtinId="9" hidden="1"/>
    <cellStyle name="Followed Hyperlink" xfId="2421" builtinId="9" hidden="1"/>
    <cellStyle name="Followed Hyperlink" xfId="2423" builtinId="9" hidden="1"/>
    <cellStyle name="Followed Hyperlink" xfId="2425" builtinId="9" hidden="1"/>
    <cellStyle name="Followed Hyperlink" xfId="2427" builtinId="9" hidden="1"/>
    <cellStyle name="Followed Hyperlink" xfId="2429" builtinId="9" hidden="1"/>
    <cellStyle name="Followed Hyperlink" xfId="2431" builtinId="9" hidden="1"/>
    <cellStyle name="Followed Hyperlink" xfId="2433" builtinId="9" hidden="1"/>
    <cellStyle name="Followed Hyperlink" xfId="2435" builtinId="9" hidden="1"/>
    <cellStyle name="Followed Hyperlink" xfId="2437" builtinId="9" hidden="1"/>
    <cellStyle name="Followed Hyperlink" xfId="2439" builtinId="9" hidden="1"/>
    <cellStyle name="Followed Hyperlink" xfId="2441" builtinId="9" hidden="1"/>
    <cellStyle name="Followed Hyperlink" xfId="2443" builtinId="9" hidden="1"/>
    <cellStyle name="Followed Hyperlink" xfId="2445" builtinId="9" hidden="1"/>
    <cellStyle name="Followed Hyperlink" xfId="2447" builtinId="9" hidden="1"/>
    <cellStyle name="Followed Hyperlink" xfId="2449" builtinId="9" hidden="1"/>
    <cellStyle name="Followed Hyperlink" xfId="2451" builtinId="9" hidden="1"/>
    <cellStyle name="Followed Hyperlink" xfId="2453" builtinId="9" hidden="1"/>
    <cellStyle name="Followed Hyperlink" xfId="2455" builtinId="9" hidden="1"/>
    <cellStyle name="Followed Hyperlink" xfId="2457" builtinId="9" hidden="1"/>
    <cellStyle name="Followed Hyperlink" xfId="2459" builtinId="9" hidden="1"/>
    <cellStyle name="Followed Hyperlink" xfId="2461" builtinId="9" hidden="1"/>
    <cellStyle name="Followed Hyperlink" xfId="2463" builtinId="9" hidden="1"/>
    <cellStyle name="Followed Hyperlink" xfId="2465" builtinId="9" hidden="1"/>
    <cellStyle name="Followed Hyperlink" xfId="2467" builtinId="9" hidden="1"/>
    <cellStyle name="Followed Hyperlink" xfId="2469" builtinId="9" hidden="1"/>
    <cellStyle name="Followed Hyperlink" xfId="2471" builtinId="9" hidden="1"/>
    <cellStyle name="Followed Hyperlink" xfId="2473" builtinId="9" hidden="1"/>
    <cellStyle name="Followed Hyperlink" xfId="2475" builtinId="9" hidden="1"/>
    <cellStyle name="Followed Hyperlink" xfId="2477" builtinId="9" hidden="1"/>
    <cellStyle name="Followed Hyperlink" xfId="2479" builtinId="9" hidden="1"/>
    <cellStyle name="Followed Hyperlink" xfId="2481" builtinId="9" hidden="1"/>
    <cellStyle name="Followed Hyperlink" xfId="2483" builtinId="9" hidden="1"/>
    <cellStyle name="Followed Hyperlink" xfId="2485" builtinId="9" hidden="1"/>
    <cellStyle name="Followed Hyperlink" xfId="2487" builtinId="9" hidden="1"/>
    <cellStyle name="Followed Hyperlink" xfId="2489" builtinId="9" hidden="1"/>
    <cellStyle name="Followed Hyperlink" xfId="2491" builtinId="9" hidden="1"/>
    <cellStyle name="Followed Hyperlink" xfId="2493" builtinId="9" hidden="1"/>
    <cellStyle name="Followed Hyperlink" xfId="2495" builtinId="9" hidden="1"/>
    <cellStyle name="Followed Hyperlink" xfId="2497" builtinId="9" hidden="1"/>
    <cellStyle name="Followed Hyperlink" xfId="2499" builtinId="9" hidden="1"/>
    <cellStyle name="Followed Hyperlink" xfId="2501" builtinId="9" hidden="1"/>
    <cellStyle name="Followed Hyperlink" xfId="2503" builtinId="9" hidden="1"/>
    <cellStyle name="Followed Hyperlink" xfId="2505" builtinId="9" hidden="1"/>
    <cellStyle name="Followed Hyperlink" xfId="2507" builtinId="9" hidden="1"/>
    <cellStyle name="Followed Hyperlink" xfId="2509" builtinId="9" hidden="1"/>
    <cellStyle name="Followed Hyperlink" xfId="2511" builtinId="9" hidden="1"/>
    <cellStyle name="Followed Hyperlink" xfId="2513" builtinId="9" hidden="1"/>
    <cellStyle name="Followed Hyperlink" xfId="2515" builtinId="9" hidden="1"/>
    <cellStyle name="Followed Hyperlink" xfId="2517" builtinId="9" hidden="1"/>
    <cellStyle name="Followed Hyperlink" xfId="2519" builtinId="9" hidden="1"/>
    <cellStyle name="Followed Hyperlink" xfId="2521" builtinId="9" hidden="1"/>
    <cellStyle name="Followed Hyperlink" xfId="2523" builtinId="9" hidden="1"/>
    <cellStyle name="Followed Hyperlink" xfId="2525" builtinId="9" hidden="1"/>
    <cellStyle name="Followed Hyperlink" xfId="2527" builtinId="9" hidden="1"/>
    <cellStyle name="Followed Hyperlink" xfId="2529" builtinId="9" hidden="1"/>
    <cellStyle name="Followed Hyperlink" xfId="2531" builtinId="9" hidden="1"/>
    <cellStyle name="Followed Hyperlink" xfId="2533" builtinId="9" hidden="1"/>
    <cellStyle name="Followed Hyperlink" xfId="2535" builtinId="9" hidden="1"/>
    <cellStyle name="Followed Hyperlink" xfId="2537" builtinId="9" hidden="1"/>
    <cellStyle name="Followed Hyperlink" xfId="2539" builtinId="9" hidden="1"/>
    <cellStyle name="Followed Hyperlink" xfId="2541" builtinId="9" hidden="1"/>
    <cellStyle name="Followed Hyperlink" xfId="2543" builtinId="9" hidden="1"/>
    <cellStyle name="Followed Hyperlink" xfId="2545" builtinId="9" hidden="1"/>
    <cellStyle name="Followed Hyperlink" xfId="2547" builtinId="9" hidden="1"/>
    <cellStyle name="Followed Hyperlink" xfId="2549" builtinId="9" hidden="1"/>
    <cellStyle name="Followed Hyperlink" xfId="2551" builtinId="9" hidden="1"/>
    <cellStyle name="Followed Hyperlink" xfId="2553" builtinId="9" hidden="1"/>
    <cellStyle name="Followed Hyperlink" xfId="2555" builtinId="9" hidden="1"/>
    <cellStyle name="Followed Hyperlink" xfId="2557" builtinId="9" hidden="1"/>
    <cellStyle name="Followed Hyperlink" xfId="2559" builtinId="9" hidden="1"/>
    <cellStyle name="Followed Hyperlink" xfId="2561" builtinId="9" hidden="1"/>
    <cellStyle name="Followed Hyperlink" xfId="2563" builtinId="9" hidden="1"/>
    <cellStyle name="Followed Hyperlink" xfId="2565" builtinId="9" hidden="1"/>
    <cellStyle name="Followed Hyperlink" xfId="2567" builtinId="9" hidden="1"/>
    <cellStyle name="Followed Hyperlink" xfId="2569" builtinId="9" hidden="1"/>
    <cellStyle name="Followed Hyperlink" xfId="2571" builtinId="9" hidden="1"/>
    <cellStyle name="Followed Hyperlink" xfId="2573" builtinId="9" hidden="1"/>
    <cellStyle name="Followed Hyperlink" xfId="2575" builtinId="9" hidden="1"/>
    <cellStyle name="Followed Hyperlink" xfId="2577" builtinId="9" hidden="1"/>
    <cellStyle name="Followed Hyperlink" xfId="2579" builtinId="9" hidden="1"/>
    <cellStyle name="Followed Hyperlink" xfId="2581" builtinId="9" hidden="1"/>
    <cellStyle name="Followed Hyperlink" xfId="2583" builtinId="9" hidden="1"/>
    <cellStyle name="Followed Hyperlink" xfId="2585" builtinId="9" hidden="1"/>
    <cellStyle name="Followed Hyperlink" xfId="2587" builtinId="9" hidden="1"/>
    <cellStyle name="Followed Hyperlink" xfId="2589" builtinId="9" hidden="1"/>
    <cellStyle name="Followed Hyperlink" xfId="2591" builtinId="9" hidden="1"/>
    <cellStyle name="Followed Hyperlink" xfId="2593" builtinId="9" hidden="1"/>
    <cellStyle name="Followed Hyperlink" xfId="2595" builtinId="9" hidden="1"/>
    <cellStyle name="Followed Hyperlink" xfId="2597" builtinId="9" hidden="1"/>
    <cellStyle name="Followed Hyperlink" xfId="2599" builtinId="9" hidden="1"/>
    <cellStyle name="Followed Hyperlink" xfId="2601" builtinId="9" hidden="1"/>
    <cellStyle name="Followed Hyperlink" xfId="2603" builtinId="9" hidden="1"/>
    <cellStyle name="Followed Hyperlink" xfId="2605" builtinId="9" hidden="1"/>
    <cellStyle name="Followed Hyperlink" xfId="2607" builtinId="9" hidden="1"/>
    <cellStyle name="Followed Hyperlink" xfId="2609" builtinId="9" hidden="1"/>
    <cellStyle name="Followed Hyperlink" xfId="2611" builtinId="9" hidden="1"/>
    <cellStyle name="Followed Hyperlink" xfId="2613" builtinId="9" hidden="1"/>
    <cellStyle name="Followed Hyperlink" xfId="2615" builtinId="9" hidden="1"/>
    <cellStyle name="Followed Hyperlink" xfId="2617" builtinId="9" hidden="1"/>
    <cellStyle name="Followed Hyperlink" xfId="2619" builtinId="9" hidden="1"/>
    <cellStyle name="Followed Hyperlink" xfId="2621" builtinId="9" hidden="1"/>
    <cellStyle name="Followed Hyperlink" xfId="2623" builtinId="9" hidden="1"/>
    <cellStyle name="Followed Hyperlink" xfId="2625" builtinId="9" hidden="1"/>
    <cellStyle name="Followed Hyperlink" xfId="2627" builtinId="9" hidden="1"/>
    <cellStyle name="Followed Hyperlink" xfId="2629" builtinId="9" hidden="1"/>
    <cellStyle name="Followed Hyperlink" xfId="2631" builtinId="9" hidden="1"/>
    <cellStyle name="Followed Hyperlink" xfId="2633" builtinId="9" hidden="1"/>
    <cellStyle name="Followed Hyperlink" xfId="2635" builtinId="9" hidden="1"/>
    <cellStyle name="Followed Hyperlink" xfId="2637" builtinId="9" hidden="1"/>
    <cellStyle name="Followed Hyperlink" xfId="2639" builtinId="9" hidden="1"/>
    <cellStyle name="Followed Hyperlink" xfId="2641" builtinId="9" hidden="1"/>
    <cellStyle name="Followed Hyperlink" xfId="2643" builtinId="9" hidden="1"/>
    <cellStyle name="Followed Hyperlink" xfId="2645" builtinId="9" hidden="1"/>
    <cellStyle name="Followed Hyperlink" xfId="2647" builtinId="9" hidden="1"/>
    <cellStyle name="Followed Hyperlink" xfId="2649" builtinId="9" hidden="1"/>
    <cellStyle name="Followed Hyperlink" xfId="2651" builtinId="9" hidden="1"/>
    <cellStyle name="Followed Hyperlink" xfId="2653" builtinId="9" hidden="1"/>
    <cellStyle name="Followed Hyperlink" xfId="2655" builtinId="9" hidden="1"/>
    <cellStyle name="Followed Hyperlink" xfId="2657" builtinId="9" hidden="1"/>
    <cellStyle name="Followed Hyperlink" xfId="2659" builtinId="9" hidden="1"/>
    <cellStyle name="Followed Hyperlink" xfId="2661" builtinId="9" hidden="1"/>
    <cellStyle name="Followed Hyperlink" xfId="2663" builtinId="9" hidden="1"/>
    <cellStyle name="Followed Hyperlink" xfId="2665" builtinId="9" hidden="1"/>
    <cellStyle name="Followed Hyperlink" xfId="2667" builtinId="9" hidden="1"/>
    <cellStyle name="Followed Hyperlink" xfId="2669" builtinId="9" hidden="1"/>
    <cellStyle name="Followed Hyperlink" xfId="2671" builtinId="9" hidden="1"/>
    <cellStyle name="Followed Hyperlink" xfId="2673" builtinId="9" hidden="1"/>
    <cellStyle name="Followed Hyperlink" xfId="2675" builtinId="9" hidden="1"/>
    <cellStyle name="Followed Hyperlink" xfId="2677" builtinId="9" hidden="1"/>
    <cellStyle name="Followed Hyperlink" xfId="2679" builtinId="9" hidden="1"/>
    <cellStyle name="Followed Hyperlink" xfId="2681" builtinId="9" hidden="1"/>
    <cellStyle name="Followed Hyperlink" xfId="2683" builtinId="9" hidden="1"/>
    <cellStyle name="Followed Hyperlink" xfId="2685" builtinId="9" hidden="1"/>
    <cellStyle name="Followed Hyperlink" xfId="2687" builtinId="9" hidden="1"/>
    <cellStyle name="Followed Hyperlink" xfId="2689" builtinId="9" hidden="1"/>
    <cellStyle name="Followed Hyperlink" xfId="2691" builtinId="9" hidden="1"/>
    <cellStyle name="Followed Hyperlink" xfId="2693" builtinId="9" hidden="1"/>
    <cellStyle name="Followed Hyperlink" xfId="2695" builtinId="9" hidden="1"/>
    <cellStyle name="Followed Hyperlink" xfId="2697" builtinId="9" hidden="1"/>
    <cellStyle name="Followed Hyperlink" xfId="2699" builtinId="9" hidden="1"/>
    <cellStyle name="Followed Hyperlink" xfId="2701" builtinId="9" hidden="1"/>
    <cellStyle name="Followed Hyperlink" xfId="2703" builtinId="9" hidden="1"/>
    <cellStyle name="Followed Hyperlink" xfId="2705" builtinId="9" hidden="1"/>
    <cellStyle name="Followed Hyperlink" xfId="2707" builtinId="9" hidden="1"/>
    <cellStyle name="Followed Hyperlink" xfId="2709" builtinId="9" hidden="1"/>
    <cellStyle name="Followed Hyperlink" xfId="2711" builtinId="9" hidden="1"/>
    <cellStyle name="Followed Hyperlink" xfId="2713" builtinId="9" hidden="1"/>
    <cellStyle name="Followed Hyperlink" xfId="2715" builtinId="9" hidden="1"/>
    <cellStyle name="Followed Hyperlink" xfId="2717" builtinId="9" hidden="1"/>
    <cellStyle name="Followed Hyperlink" xfId="2719" builtinId="9" hidden="1"/>
    <cellStyle name="Followed Hyperlink" xfId="2721" builtinId="9" hidden="1"/>
    <cellStyle name="Followed Hyperlink" xfId="2723" builtinId="9" hidden="1"/>
    <cellStyle name="Followed Hyperlink" xfId="2725" builtinId="9" hidden="1"/>
    <cellStyle name="Followed Hyperlink" xfId="2727" builtinId="9" hidden="1"/>
    <cellStyle name="Followed Hyperlink" xfId="2729" builtinId="9" hidden="1"/>
    <cellStyle name="Followed Hyperlink" xfId="2731" builtinId="9" hidden="1"/>
    <cellStyle name="Followed Hyperlink" xfId="2733" builtinId="9" hidden="1"/>
    <cellStyle name="Followed Hyperlink" xfId="2735" builtinId="9" hidden="1"/>
    <cellStyle name="Followed Hyperlink" xfId="2737" builtinId="9" hidden="1"/>
    <cellStyle name="Followed Hyperlink" xfId="2739" builtinId="9" hidden="1"/>
    <cellStyle name="Followed Hyperlink" xfId="2741" builtinId="9" hidden="1"/>
    <cellStyle name="Followed Hyperlink" xfId="2743" builtinId="9" hidden="1"/>
    <cellStyle name="Followed Hyperlink" xfId="2745" builtinId="9" hidden="1"/>
    <cellStyle name="Followed Hyperlink" xfId="2747" builtinId="9" hidden="1"/>
    <cellStyle name="Followed Hyperlink" xfId="2749" builtinId="9" hidden="1"/>
    <cellStyle name="Followed Hyperlink" xfId="2751" builtinId="9" hidden="1"/>
    <cellStyle name="Followed Hyperlink" xfId="2753" builtinId="9" hidden="1"/>
    <cellStyle name="Followed Hyperlink" xfId="2755" builtinId="9" hidden="1"/>
    <cellStyle name="Followed Hyperlink" xfId="2757" builtinId="9" hidden="1"/>
    <cellStyle name="Followed Hyperlink" xfId="2759" builtinId="9" hidden="1"/>
    <cellStyle name="Followed Hyperlink" xfId="2761" builtinId="9" hidden="1"/>
    <cellStyle name="Followed Hyperlink" xfId="2763" builtinId="9" hidden="1"/>
    <cellStyle name="Followed Hyperlink" xfId="2765" builtinId="9" hidden="1"/>
    <cellStyle name="Followed Hyperlink" xfId="2767" builtinId="9" hidden="1"/>
    <cellStyle name="Followed Hyperlink" xfId="2769" builtinId="9" hidden="1"/>
    <cellStyle name="Followed Hyperlink" xfId="2771" builtinId="9" hidden="1"/>
    <cellStyle name="Followed Hyperlink" xfId="2773" builtinId="9" hidden="1"/>
    <cellStyle name="Followed Hyperlink" xfId="2775" builtinId="9" hidden="1"/>
    <cellStyle name="Followed Hyperlink" xfId="2777" builtinId="9" hidden="1"/>
    <cellStyle name="Followed Hyperlink" xfId="2779" builtinId="9" hidden="1"/>
    <cellStyle name="Followed Hyperlink" xfId="2781" builtinId="9" hidden="1"/>
    <cellStyle name="Followed Hyperlink" xfId="2783" builtinId="9" hidden="1"/>
    <cellStyle name="Followed Hyperlink" xfId="2785" builtinId="9" hidden="1"/>
    <cellStyle name="Followed Hyperlink" xfId="2787" builtinId="9" hidden="1"/>
    <cellStyle name="Followed Hyperlink" xfId="2789" builtinId="9" hidden="1"/>
    <cellStyle name="Followed Hyperlink" xfId="2791" builtinId="9" hidden="1"/>
    <cellStyle name="Followed Hyperlink" xfId="2793" builtinId="9" hidden="1"/>
    <cellStyle name="Followed Hyperlink" xfId="2795" builtinId="9" hidden="1"/>
    <cellStyle name="Followed Hyperlink" xfId="2797" builtinId="9" hidden="1"/>
    <cellStyle name="Followed Hyperlink" xfId="2799" builtinId="9" hidden="1"/>
    <cellStyle name="Followed Hyperlink" xfId="2801" builtinId="9" hidden="1"/>
    <cellStyle name="Followed Hyperlink" xfId="2803" builtinId="9" hidden="1"/>
    <cellStyle name="Followed Hyperlink" xfId="2805" builtinId="9" hidden="1"/>
    <cellStyle name="Followed Hyperlink" xfId="2807" builtinId="9" hidden="1"/>
    <cellStyle name="Followed Hyperlink" xfId="2809" builtinId="9" hidden="1"/>
    <cellStyle name="Followed Hyperlink" xfId="2811" builtinId="9" hidden="1"/>
    <cellStyle name="Followed Hyperlink" xfId="2813" builtinId="9" hidden="1"/>
    <cellStyle name="Followed Hyperlink" xfId="2815" builtinId="9" hidden="1"/>
    <cellStyle name="Followed Hyperlink" xfId="2817" builtinId="9" hidden="1"/>
    <cellStyle name="Followed Hyperlink" xfId="2819" builtinId="9" hidden="1"/>
    <cellStyle name="Followed Hyperlink" xfId="2821" builtinId="9" hidden="1"/>
    <cellStyle name="Followed Hyperlink" xfId="2823" builtinId="9" hidden="1"/>
    <cellStyle name="Followed Hyperlink" xfId="2825" builtinId="9" hidden="1"/>
    <cellStyle name="Followed Hyperlink" xfId="2827" builtinId="9" hidden="1"/>
    <cellStyle name="Followed Hyperlink" xfId="2829" builtinId="9" hidden="1"/>
    <cellStyle name="Followed Hyperlink" xfId="2831" builtinId="9" hidden="1"/>
    <cellStyle name="Followed Hyperlink" xfId="2833" builtinId="9" hidden="1"/>
    <cellStyle name="Followed Hyperlink" xfId="2835" builtinId="9" hidden="1"/>
    <cellStyle name="Followed Hyperlink" xfId="2837" builtinId="9" hidden="1"/>
    <cellStyle name="Followed Hyperlink" xfId="2839" builtinId="9" hidden="1"/>
    <cellStyle name="Followed Hyperlink" xfId="2841" builtinId="9" hidden="1"/>
    <cellStyle name="Followed Hyperlink" xfId="2843" builtinId="9" hidden="1"/>
    <cellStyle name="Followed Hyperlink" xfId="2845" builtinId="9" hidden="1"/>
    <cellStyle name="Followed Hyperlink" xfId="2847" builtinId="9" hidden="1"/>
    <cellStyle name="Followed Hyperlink" xfId="2849" builtinId="9" hidden="1"/>
    <cellStyle name="Followed Hyperlink" xfId="2851" builtinId="9" hidden="1"/>
    <cellStyle name="Followed Hyperlink" xfId="2853" builtinId="9" hidden="1"/>
    <cellStyle name="Followed Hyperlink" xfId="2855" builtinId="9" hidden="1"/>
    <cellStyle name="Followed Hyperlink" xfId="2857" builtinId="9" hidden="1"/>
    <cellStyle name="Followed Hyperlink" xfId="2859" builtinId="9" hidden="1"/>
    <cellStyle name="Followed Hyperlink" xfId="2861" builtinId="9" hidden="1"/>
    <cellStyle name="Followed Hyperlink" xfId="2863" builtinId="9" hidden="1"/>
    <cellStyle name="Followed Hyperlink" xfId="2865" builtinId="9" hidden="1"/>
    <cellStyle name="Followed Hyperlink" xfId="2867" builtinId="9" hidden="1"/>
    <cellStyle name="Followed Hyperlink" xfId="2869" builtinId="9" hidden="1"/>
    <cellStyle name="Followed Hyperlink" xfId="2871" builtinId="9" hidden="1"/>
    <cellStyle name="Followed Hyperlink" xfId="2873" builtinId="9" hidden="1"/>
    <cellStyle name="Followed Hyperlink" xfId="2875" builtinId="9" hidden="1"/>
    <cellStyle name="Followed Hyperlink" xfId="2877" builtinId="9" hidden="1"/>
    <cellStyle name="Followed Hyperlink" xfId="2879" builtinId="9" hidden="1"/>
    <cellStyle name="Followed Hyperlink" xfId="2881" builtinId="9" hidden="1"/>
    <cellStyle name="Followed Hyperlink" xfId="2883" builtinId="9" hidden="1"/>
    <cellStyle name="Followed Hyperlink" xfId="2885" builtinId="9" hidden="1"/>
    <cellStyle name="Followed Hyperlink" xfId="2887" builtinId="9" hidden="1"/>
    <cellStyle name="Followed Hyperlink" xfId="2889" builtinId="9" hidden="1"/>
    <cellStyle name="Followed Hyperlink" xfId="2891" builtinId="9" hidden="1"/>
    <cellStyle name="Followed Hyperlink" xfId="2893" builtinId="9" hidden="1"/>
    <cellStyle name="Followed Hyperlink" xfId="2895" builtinId="9" hidden="1"/>
    <cellStyle name="Followed Hyperlink" xfId="2897" builtinId="9" hidden="1"/>
    <cellStyle name="Followed Hyperlink" xfId="2899" builtinId="9" hidden="1"/>
    <cellStyle name="Followed Hyperlink" xfId="2901" builtinId="9" hidden="1"/>
    <cellStyle name="Followed Hyperlink" xfId="2903" builtinId="9" hidden="1"/>
    <cellStyle name="Followed Hyperlink" xfId="2905" builtinId="9" hidden="1"/>
    <cellStyle name="Followed Hyperlink" xfId="2907" builtinId="9" hidden="1"/>
    <cellStyle name="Followed Hyperlink" xfId="2909" builtinId="9" hidden="1"/>
    <cellStyle name="Followed Hyperlink" xfId="2911" builtinId="9" hidden="1"/>
    <cellStyle name="Followed Hyperlink" xfId="2913" builtinId="9" hidden="1"/>
    <cellStyle name="Followed Hyperlink" xfId="2915" builtinId="9" hidden="1"/>
    <cellStyle name="Followed Hyperlink" xfId="2917" builtinId="9" hidden="1"/>
    <cellStyle name="Followed Hyperlink" xfId="2919" builtinId="9" hidden="1"/>
    <cellStyle name="Followed Hyperlink" xfId="2921" builtinId="9" hidden="1"/>
    <cellStyle name="Followed Hyperlink" xfId="2923" builtinId="9" hidden="1"/>
    <cellStyle name="Followed Hyperlink" xfId="2925" builtinId="9" hidden="1"/>
    <cellStyle name="Followed Hyperlink" xfId="2927" builtinId="9" hidden="1"/>
    <cellStyle name="Followed Hyperlink" xfId="2929" builtinId="9" hidden="1"/>
    <cellStyle name="Followed Hyperlink" xfId="2931" builtinId="9" hidden="1"/>
    <cellStyle name="Followed Hyperlink" xfId="2933" builtinId="9" hidden="1"/>
    <cellStyle name="Followed Hyperlink" xfId="2935" builtinId="9" hidden="1"/>
    <cellStyle name="Followed Hyperlink" xfId="2937" builtinId="9" hidden="1"/>
    <cellStyle name="Followed Hyperlink" xfId="2939" builtinId="9" hidden="1"/>
    <cellStyle name="Followed Hyperlink" xfId="2941" builtinId="9" hidden="1"/>
    <cellStyle name="Followed Hyperlink" xfId="2943" builtinId="9" hidden="1"/>
    <cellStyle name="Followed Hyperlink" xfId="2945" builtinId="9" hidden="1"/>
    <cellStyle name="Followed Hyperlink" xfId="2947" builtinId="9" hidden="1"/>
    <cellStyle name="Followed Hyperlink" xfId="2949" builtinId="9" hidden="1"/>
    <cellStyle name="Followed Hyperlink" xfId="2951" builtinId="9" hidden="1"/>
    <cellStyle name="Followed Hyperlink" xfId="2953" builtinId="9" hidden="1"/>
    <cellStyle name="Followed Hyperlink" xfId="2955" builtinId="9" hidden="1"/>
    <cellStyle name="Followed Hyperlink" xfId="2957" builtinId="9" hidden="1"/>
    <cellStyle name="Followed Hyperlink" xfId="2959" builtinId="9" hidden="1"/>
    <cellStyle name="Followed Hyperlink" xfId="2961" builtinId="9" hidden="1"/>
    <cellStyle name="Followed Hyperlink" xfId="2963" builtinId="9" hidden="1"/>
    <cellStyle name="Followed Hyperlink" xfId="2965" builtinId="9" hidden="1"/>
    <cellStyle name="Followed Hyperlink" xfId="2967" builtinId="9" hidden="1"/>
    <cellStyle name="Followed Hyperlink" xfId="2969" builtinId="9" hidden="1"/>
    <cellStyle name="Followed Hyperlink" xfId="2971" builtinId="9" hidden="1"/>
    <cellStyle name="Followed Hyperlink" xfId="2973" builtinId="9" hidden="1"/>
    <cellStyle name="Followed Hyperlink" xfId="2975" builtinId="9" hidden="1"/>
    <cellStyle name="Followed Hyperlink" xfId="2977" builtinId="9" hidden="1"/>
    <cellStyle name="Followed Hyperlink" xfId="2979" builtinId="9" hidden="1"/>
    <cellStyle name="Followed Hyperlink" xfId="2981" builtinId="9" hidden="1"/>
    <cellStyle name="Followed Hyperlink" xfId="2983" builtinId="9" hidden="1"/>
    <cellStyle name="Followed Hyperlink" xfId="2985" builtinId="9" hidden="1"/>
    <cellStyle name="Followed Hyperlink" xfId="2987" builtinId="9" hidden="1"/>
    <cellStyle name="Followed Hyperlink" xfId="2989" builtinId="9" hidden="1"/>
    <cellStyle name="Followed Hyperlink" xfId="2991" builtinId="9" hidden="1"/>
    <cellStyle name="Followed Hyperlink" xfId="2993" builtinId="9" hidden="1"/>
    <cellStyle name="Followed Hyperlink" xfId="2995" builtinId="9" hidden="1"/>
    <cellStyle name="Followed Hyperlink" xfId="2997" builtinId="9" hidden="1"/>
    <cellStyle name="Followed Hyperlink" xfId="2999" builtinId="9" hidden="1"/>
    <cellStyle name="Followed Hyperlink" xfId="3001" builtinId="9" hidden="1"/>
    <cellStyle name="Followed Hyperlink" xfId="3003" builtinId="9" hidden="1"/>
    <cellStyle name="Followed Hyperlink" xfId="3005" builtinId="9" hidden="1"/>
    <cellStyle name="Followed Hyperlink" xfId="3007" builtinId="9" hidden="1"/>
    <cellStyle name="Followed Hyperlink" xfId="3009" builtinId="9" hidden="1"/>
    <cellStyle name="Followed Hyperlink" xfId="3011" builtinId="9" hidden="1"/>
    <cellStyle name="Followed Hyperlink" xfId="3013" builtinId="9" hidden="1"/>
    <cellStyle name="Followed Hyperlink" xfId="3015" builtinId="9" hidden="1"/>
    <cellStyle name="Followed Hyperlink" xfId="3017" builtinId="9" hidden="1"/>
    <cellStyle name="Followed Hyperlink" xfId="3019" builtinId="9" hidden="1"/>
    <cellStyle name="Followed Hyperlink" xfId="3021" builtinId="9" hidden="1"/>
    <cellStyle name="Followed Hyperlink" xfId="3023" builtinId="9" hidden="1"/>
    <cellStyle name="Followed Hyperlink" xfId="3025" builtinId="9" hidden="1"/>
    <cellStyle name="Followed Hyperlink" xfId="3027" builtinId="9" hidden="1"/>
    <cellStyle name="Followed Hyperlink" xfId="3029" builtinId="9" hidden="1"/>
    <cellStyle name="Followed Hyperlink" xfId="3031" builtinId="9" hidden="1"/>
    <cellStyle name="Followed Hyperlink" xfId="3033" builtinId="9" hidden="1"/>
    <cellStyle name="Followed Hyperlink" xfId="3035" builtinId="9" hidden="1"/>
    <cellStyle name="Followed Hyperlink" xfId="3037" builtinId="9" hidden="1"/>
    <cellStyle name="Followed Hyperlink" xfId="3039" builtinId="9" hidden="1"/>
    <cellStyle name="Followed Hyperlink" xfId="3041" builtinId="9" hidden="1"/>
    <cellStyle name="Followed Hyperlink" xfId="3043" builtinId="9" hidden="1"/>
    <cellStyle name="Followed Hyperlink" xfId="3045" builtinId="9" hidden="1"/>
    <cellStyle name="Followed Hyperlink" xfId="3047" builtinId="9" hidden="1"/>
    <cellStyle name="Followed Hyperlink" xfId="3049" builtinId="9" hidden="1"/>
    <cellStyle name="Followed Hyperlink" xfId="3051" builtinId="9" hidden="1"/>
    <cellStyle name="Followed Hyperlink" xfId="3053" builtinId="9" hidden="1"/>
    <cellStyle name="Followed Hyperlink" xfId="3055" builtinId="9" hidden="1"/>
    <cellStyle name="Followed Hyperlink" xfId="3057" builtinId="9" hidden="1"/>
    <cellStyle name="Followed Hyperlink" xfId="3059" builtinId="9" hidden="1"/>
    <cellStyle name="Followed Hyperlink" xfId="3061" builtinId="9" hidden="1"/>
    <cellStyle name="Followed Hyperlink" xfId="3063" builtinId="9" hidden="1"/>
    <cellStyle name="Followed Hyperlink" xfId="3065" builtinId="9" hidden="1"/>
    <cellStyle name="Followed Hyperlink" xfId="3067" builtinId="9" hidden="1"/>
    <cellStyle name="Followed Hyperlink" xfId="3069" builtinId="9" hidden="1"/>
    <cellStyle name="Followed Hyperlink" xfId="3071" builtinId="9" hidden="1"/>
    <cellStyle name="Followed Hyperlink" xfId="3073" builtinId="9" hidden="1"/>
    <cellStyle name="Followed Hyperlink" xfId="3075" builtinId="9" hidden="1"/>
    <cellStyle name="Followed Hyperlink" xfId="3077" builtinId="9" hidden="1"/>
    <cellStyle name="Followed Hyperlink" xfId="3079" builtinId="9" hidden="1"/>
    <cellStyle name="Followed Hyperlink" xfId="3081" builtinId="9" hidden="1"/>
    <cellStyle name="Followed Hyperlink" xfId="3083" builtinId="9" hidden="1"/>
    <cellStyle name="Followed Hyperlink" xfId="3085" builtinId="9" hidden="1"/>
    <cellStyle name="Followed Hyperlink" xfId="3087" builtinId="9" hidden="1"/>
    <cellStyle name="Followed Hyperlink" xfId="3089" builtinId="9" hidden="1"/>
    <cellStyle name="Followed Hyperlink" xfId="3091" builtinId="9" hidden="1"/>
    <cellStyle name="Followed Hyperlink" xfId="3093" builtinId="9" hidden="1"/>
    <cellStyle name="Followed Hyperlink" xfId="3095" builtinId="9" hidden="1"/>
    <cellStyle name="Followed Hyperlink" xfId="3097" builtinId="9" hidden="1"/>
    <cellStyle name="Followed Hyperlink" xfId="3099" builtinId="9" hidden="1"/>
    <cellStyle name="Followed Hyperlink" xfId="3101" builtinId="9" hidden="1"/>
    <cellStyle name="Followed Hyperlink" xfId="3103"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7" builtinId="9" hidden="1"/>
    <cellStyle name="Followed Hyperlink" xfId="4419" builtinId="9" hidden="1"/>
    <cellStyle name="Followed Hyperlink" xfId="4421" builtinId="9" hidden="1"/>
    <cellStyle name="Followed Hyperlink" xfId="4423" builtinId="9" hidden="1"/>
    <cellStyle name="Followed Hyperlink" xfId="4425" builtinId="9" hidden="1"/>
    <cellStyle name="Followed Hyperlink" xfId="4427" builtinId="9" hidden="1"/>
    <cellStyle name="Followed Hyperlink" xfId="4429" builtinId="9" hidden="1"/>
    <cellStyle name="Followed Hyperlink" xfId="4431" builtinId="9" hidden="1"/>
    <cellStyle name="Followed Hyperlink" xfId="4433" builtinId="9" hidden="1"/>
    <cellStyle name="Followed Hyperlink" xfId="4435" builtinId="9" hidden="1"/>
    <cellStyle name="Followed Hyperlink" xfId="4437" builtinId="9" hidden="1"/>
    <cellStyle name="Followed Hyperlink" xfId="4439" builtinId="9" hidden="1"/>
    <cellStyle name="Followed Hyperlink" xfId="4441" builtinId="9" hidden="1"/>
    <cellStyle name="Followed Hyperlink" xfId="4443" builtinId="9" hidden="1"/>
    <cellStyle name="Followed Hyperlink" xfId="4445" builtinId="9" hidden="1"/>
    <cellStyle name="Followed Hyperlink" xfId="4447" builtinId="9" hidden="1"/>
    <cellStyle name="Followed Hyperlink" xfId="4449" builtinId="9" hidden="1"/>
    <cellStyle name="Followed Hyperlink" xfId="4451" builtinId="9" hidden="1"/>
    <cellStyle name="Followed Hyperlink" xfId="4453" builtinId="9" hidden="1"/>
    <cellStyle name="Followed Hyperlink" xfId="4455" builtinId="9" hidden="1"/>
    <cellStyle name="Followed Hyperlink" xfId="4457" builtinId="9" hidden="1"/>
    <cellStyle name="Followed Hyperlink" xfId="4459" builtinId="9" hidden="1"/>
    <cellStyle name="Followed Hyperlink" xfId="4461" builtinId="9" hidden="1"/>
    <cellStyle name="Followed Hyperlink" xfId="4463" builtinId="9" hidden="1"/>
    <cellStyle name="Followed Hyperlink" xfId="4465" builtinId="9" hidden="1"/>
    <cellStyle name="Followed Hyperlink" xfId="4467" builtinId="9" hidden="1"/>
    <cellStyle name="Followed Hyperlink" xfId="4469" builtinId="9" hidden="1"/>
    <cellStyle name="Followed Hyperlink" xfId="4471" builtinId="9" hidden="1"/>
    <cellStyle name="Followed Hyperlink" xfId="4473" builtinId="9" hidden="1"/>
    <cellStyle name="Followed Hyperlink" xfId="4475" builtinId="9" hidden="1"/>
    <cellStyle name="Followed Hyperlink" xfId="4477" builtinId="9" hidden="1"/>
    <cellStyle name="Followed Hyperlink" xfId="4479" builtinId="9" hidden="1"/>
    <cellStyle name="Followed Hyperlink" xfId="4481" builtinId="9" hidden="1"/>
    <cellStyle name="Followed Hyperlink" xfId="4483" builtinId="9" hidden="1"/>
    <cellStyle name="Followed Hyperlink" xfId="4485" builtinId="9" hidden="1"/>
    <cellStyle name="Followed Hyperlink" xfId="4487" builtinId="9" hidden="1"/>
    <cellStyle name="Followed Hyperlink" xfId="4489" builtinId="9" hidden="1"/>
    <cellStyle name="Followed Hyperlink" xfId="4491" builtinId="9" hidden="1"/>
    <cellStyle name="Followed Hyperlink" xfId="4493" builtinId="9" hidden="1"/>
    <cellStyle name="Followed Hyperlink" xfId="4495" builtinId="9" hidden="1"/>
    <cellStyle name="Followed Hyperlink" xfId="4497" builtinId="9" hidden="1"/>
    <cellStyle name="Followed Hyperlink" xfId="4499" builtinId="9" hidden="1"/>
    <cellStyle name="Followed Hyperlink" xfId="4501" builtinId="9" hidden="1"/>
    <cellStyle name="Followed Hyperlink" xfId="4503" builtinId="9" hidden="1"/>
    <cellStyle name="Followed Hyperlink" xfId="4505" builtinId="9" hidden="1"/>
    <cellStyle name="Followed Hyperlink" xfId="4507" builtinId="9" hidden="1"/>
    <cellStyle name="Followed Hyperlink" xfId="4509" builtinId="9" hidden="1"/>
    <cellStyle name="Followed Hyperlink" xfId="4511" builtinId="9" hidden="1"/>
    <cellStyle name="Followed Hyperlink" xfId="4513" builtinId="9" hidden="1"/>
    <cellStyle name="Followed Hyperlink" xfId="4515" builtinId="9" hidden="1"/>
    <cellStyle name="Followed Hyperlink" xfId="4517" builtinId="9" hidden="1"/>
    <cellStyle name="Followed Hyperlink" xfId="4519" builtinId="9" hidden="1"/>
    <cellStyle name="Followed Hyperlink" xfId="4521" builtinId="9" hidden="1"/>
    <cellStyle name="Followed Hyperlink" xfId="4523" builtinId="9" hidden="1"/>
    <cellStyle name="Followed Hyperlink" xfId="4525" builtinId="9" hidden="1"/>
    <cellStyle name="Followed Hyperlink" xfId="4527" builtinId="9" hidden="1"/>
    <cellStyle name="Followed Hyperlink" xfId="4529" builtinId="9" hidden="1"/>
    <cellStyle name="Followed Hyperlink" xfId="4531" builtinId="9" hidden="1"/>
    <cellStyle name="Followed Hyperlink" xfId="4533" builtinId="9" hidden="1"/>
    <cellStyle name="Followed Hyperlink" xfId="4535" builtinId="9" hidden="1"/>
    <cellStyle name="Followed Hyperlink" xfId="4537" builtinId="9" hidden="1"/>
    <cellStyle name="Followed Hyperlink" xfId="4539" builtinId="9" hidden="1"/>
    <cellStyle name="Followed Hyperlink" xfId="4541" builtinId="9" hidden="1"/>
    <cellStyle name="Followed Hyperlink" xfId="4543" builtinId="9" hidden="1"/>
    <cellStyle name="Followed Hyperlink" xfId="4545" builtinId="9" hidden="1"/>
    <cellStyle name="Followed Hyperlink" xfId="4547" builtinId="9" hidden="1"/>
    <cellStyle name="Followed Hyperlink" xfId="4549" builtinId="9" hidden="1"/>
    <cellStyle name="Followed Hyperlink" xfId="4551" builtinId="9" hidden="1"/>
    <cellStyle name="Followed Hyperlink" xfId="4553" builtinId="9" hidden="1"/>
    <cellStyle name="Followed Hyperlink" xfId="4555" builtinId="9" hidden="1"/>
    <cellStyle name="Followed Hyperlink" xfId="4557" builtinId="9" hidden="1"/>
    <cellStyle name="Followed Hyperlink" xfId="4559" builtinId="9" hidden="1"/>
    <cellStyle name="Followed Hyperlink" xfId="4561" builtinId="9" hidden="1"/>
    <cellStyle name="Followed Hyperlink" xfId="4563" builtinId="9" hidden="1"/>
    <cellStyle name="Followed Hyperlink" xfId="4565" builtinId="9" hidden="1"/>
    <cellStyle name="Followed Hyperlink" xfId="4567" builtinId="9" hidden="1"/>
    <cellStyle name="Followed Hyperlink" xfId="4569" builtinId="9" hidden="1"/>
    <cellStyle name="Followed Hyperlink" xfId="4571" builtinId="9" hidden="1"/>
    <cellStyle name="Followed Hyperlink" xfId="4573" builtinId="9" hidden="1"/>
    <cellStyle name="Followed Hyperlink" xfId="4575" builtinId="9" hidden="1"/>
    <cellStyle name="Followed Hyperlink" xfId="4577" builtinId="9" hidden="1"/>
    <cellStyle name="Followed Hyperlink" xfId="4579" builtinId="9" hidden="1"/>
    <cellStyle name="Followed Hyperlink" xfId="4581" builtinId="9" hidden="1"/>
    <cellStyle name="Followed Hyperlink" xfId="4583" builtinId="9" hidden="1"/>
    <cellStyle name="Followed Hyperlink" xfId="4585" builtinId="9" hidden="1"/>
    <cellStyle name="Followed Hyperlink" xfId="4587" builtinId="9" hidden="1"/>
    <cellStyle name="Followed Hyperlink" xfId="4589" builtinId="9" hidden="1"/>
    <cellStyle name="Followed Hyperlink" xfId="4591" builtinId="9" hidden="1"/>
    <cellStyle name="Followed Hyperlink" xfId="4593" builtinId="9" hidden="1"/>
    <cellStyle name="Followed Hyperlink" xfId="4595" builtinId="9" hidden="1"/>
    <cellStyle name="Followed Hyperlink" xfId="4597" builtinId="9" hidden="1"/>
    <cellStyle name="Followed Hyperlink" xfId="4599" builtinId="9" hidden="1"/>
    <cellStyle name="Followed Hyperlink" xfId="4601" builtinId="9" hidden="1"/>
    <cellStyle name="Followed Hyperlink" xfId="4603" builtinId="9" hidden="1"/>
    <cellStyle name="Followed Hyperlink" xfId="4605" builtinId="9" hidden="1"/>
    <cellStyle name="Followed Hyperlink" xfId="4607" builtinId="9" hidden="1"/>
    <cellStyle name="Followed Hyperlink" xfId="4609" builtinId="9" hidden="1"/>
    <cellStyle name="Followed Hyperlink" xfId="4611" builtinId="9" hidden="1"/>
    <cellStyle name="Followed Hyperlink" xfId="4613" builtinId="9" hidden="1"/>
    <cellStyle name="Followed Hyperlink" xfId="4615" builtinId="9" hidden="1"/>
    <cellStyle name="Followed Hyperlink" xfId="4617" builtinId="9" hidden="1"/>
    <cellStyle name="Followed Hyperlink" xfId="4619" builtinId="9" hidden="1"/>
    <cellStyle name="Followed Hyperlink" xfId="4621" builtinId="9" hidden="1"/>
    <cellStyle name="Followed Hyperlink" xfId="4623" builtinId="9" hidden="1"/>
    <cellStyle name="Followed Hyperlink" xfId="4625" builtinId="9" hidden="1"/>
    <cellStyle name="Followed Hyperlink" xfId="4627" builtinId="9" hidden="1"/>
    <cellStyle name="Followed Hyperlink" xfId="4629" builtinId="9" hidden="1"/>
    <cellStyle name="Followed Hyperlink" xfId="4631" builtinId="9" hidden="1"/>
    <cellStyle name="Followed Hyperlink" xfId="4633" builtinId="9" hidden="1"/>
    <cellStyle name="Followed Hyperlink" xfId="4635" builtinId="9" hidden="1"/>
    <cellStyle name="Followed Hyperlink" xfId="4637" builtinId="9" hidden="1"/>
    <cellStyle name="Followed Hyperlink" xfId="4639" builtinId="9" hidden="1"/>
    <cellStyle name="Followed Hyperlink" xfId="4641" builtinId="9" hidden="1"/>
    <cellStyle name="Followed Hyperlink" xfId="4643" builtinId="9" hidden="1"/>
    <cellStyle name="Followed Hyperlink" xfId="4645" builtinId="9" hidden="1"/>
    <cellStyle name="Followed Hyperlink" xfId="4647" builtinId="9" hidden="1"/>
    <cellStyle name="Followed Hyperlink" xfId="4649" builtinId="9" hidden="1"/>
    <cellStyle name="Followed Hyperlink" xfId="4651" builtinId="9" hidden="1"/>
    <cellStyle name="Followed Hyperlink" xfId="4653" builtinId="9" hidden="1"/>
    <cellStyle name="Followed Hyperlink" xfId="4655" builtinId="9" hidden="1"/>
    <cellStyle name="Followed Hyperlink" xfId="4657" builtinId="9" hidden="1"/>
    <cellStyle name="Followed Hyperlink" xfId="4659" builtinId="9" hidden="1"/>
    <cellStyle name="Followed Hyperlink" xfId="4661" builtinId="9" hidden="1"/>
    <cellStyle name="Followed Hyperlink" xfId="4663" builtinId="9" hidden="1"/>
    <cellStyle name="Followed Hyperlink" xfId="4665" builtinId="9" hidden="1"/>
    <cellStyle name="Followed Hyperlink" xfId="4667" builtinId="9" hidden="1"/>
    <cellStyle name="Followed Hyperlink" xfId="4669" builtinId="9" hidden="1"/>
    <cellStyle name="Followed Hyperlink" xfId="4671" builtinId="9" hidden="1"/>
    <cellStyle name="Followed Hyperlink" xfId="4673" builtinId="9" hidden="1"/>
    <cellStyle name="Followed Hyperlink" xfId="4675" builtinId="9" hidden="1"/>
    <cellStyle name="Followed Hyperlink" xfId="4677" builtinId="9" hidden="1"/>
    <cellStyle name="Followed Hyperlink" xfId="4679" builtinId="9" hidden="1"/>
    <cellStyle name="Followed Hyperlink" xfId="4681" builtinId="9" hidden="1"/>
    <cellStyle name="Followed Hyperlink" xfId="4683" builtinId="9" hidden="1"/>
    <cellStyle name="Followed Hyperlink" xfId="4685" builtinId="9" hidden="1"/>
    <cellStyle name="Followed Hyperlink" xfId="4687" builtinId="9" hidden="1"/>
    <cellStyle name="Followed Hyperlink" xfId="4689" builtinId="9" hidden="1"/>
    <cellStyle name="Followed Hyperlink" xfId="4691" builtinId="9" hidden="1"/>
    <cellStyle name="Followed Hyperlink" xfId="4693" builtinId="9" hidden="1"/>
    <cellStyle name="Followed Hyperlink" xfId="4695" builtinId="9" hidden="1"/>
    <cellStyle name="Followed Hyperlink" xfId="4697" builtinId="9" hidden="1"/>
    <cellStyle name="Followed Hyperlink" xfId="4699" builtinId="9" hidden="1"/>
    <cellStyle name="Followed Hyperlink" xfId="4701" builtinId="9" hidden="1"/>
    <cellStyle name="Followed Hyperlink" xfId="4703" builtinId="9" hidden="1"/>
    <cellStyle name="Followed Hyperlink" xfId="4705" builtinId="9" hidden="1"/>
    <cellStyle name="Followed Hyperlink" xfId="4707" builtinId="9" hidden="1"/>
    <cellStyle name="Followed Hyperlink" xfId="4709" builtinId="9" hidden="1"/>
    <cellStyle name="Followed Hyperlink" xfId="4711" builtinId="9" hidden="1"/>
    <cellStyle name="Followed Hyperlink" xfId="4713" builtinId="9" hidden="1"/>
    <cellStyle name="Followed Hyperlink" xfId="4715" builtinId="9" hidden="1"/>
    <cellStyle name="Followed Hyperlink" xfId="4717" builtinId="9" hidden="1"/>
    <cellStyle name="Followed Hyperlink" xfId="4719" builtinId="9" hidden="1"/>
    <cellStyle name="Followed Hyperlink" xfId="4721" builtinId="9" hidden="1"/>
    <cellStyle name="Followed Hyperlink" xfId="4723" builtinId="9" hidden="1"/>
    <cellStyle name="Followed Hyperlink" xfId="4725" builtinId="9" hidden="1"/>
    <cellStyle name="Followed Hyperlink" xfId="4727" builtinId="9" hidden="1"/>
    <cellStyle name="Followed Hyperlink" xfId="4729" builtinId="9" hidden="1"/>
    <cellStyle name="Followed Hyperlink" xfId="4731" builtinId="9" hidden="1"/>
    <cellStyle name="Followed Hyperlink" xfId="4733" builtinId="9" hidden="1"/>
    <cellStyle name="Followed Hyperlink" xfId="4735" builtinId="9" hidden="1"/>
    <cellStyle name="Followed Hyperlink" xfId="4737" builtinId="9" hidden="1"/>
    <cellStyle name="Followed Hyperlink" xfId="4739" builtinId="9" hidden="1"/>
    <cellStyle name="Followed Hyperlink" xfId="4741" builtinId="9" hidden="1"/>
    <cellStyle name="Followed Hyperlink" xfId="4743" builtinId="9" hidden="1"/>
    <cellStyle name="Followed Hyperlink" xfId="4745" builtinId="9" hidden="1"/>
    <cellStyle name="Followed Hyperlink" xfId="4747" builtinId="9" hidden="1"/>
    <cellStyle name="Followed Hyperlink" xfId="4749" builtinId="9" hidden="1"/>
    <cellStyle name="Followed Hyperlink" xfId="4751" builtinId="9" hidden="1"/>
    <cellStyle name="Followed Hyperlink" xfId="4753" builtinId="9" hidden="1"/>
    <cellStyle name="Followed Hyperlink" xfId="4755" builtinId="9" hidden="1"/>
    <cellStyle name="Followed Hyperlink" xfId="4757" builtinId="9" hidden="1"/>
    <cellStyle name="Followed Hyperlink" xfId="4759" builtinId="9" hidden="1"/>
    <cellStyle name="Followed Hyperlink" xfId="4761" builtinId="9" hidden="1"/>
    <cellStyle name="Followed Hyperlink" xfId="4763" builtinId="9" hidden="1"/>
    <cellStyle name="Followed Hyperlink" xfId="4765" builtinId="9" hidden="1"/>
    <cellStyle name="Followed Hyperlink" xfId="4767" builtinId="9" hidden="1"/>
    <cellStyle name="Followed Hyperlink" xfId="4769" builtinId="9" hidden="1"/>
    <cellStyle name="Followed Hyperlink" xfId="4771" builtinId="9" hidden="1"/>
    <cellStyle name="Followed Hyperlink" xfId="4773" builtinId="9" hidden="1"/>
    <cellStyle name="Followed Hyperlink" xfId="4775" builtinId="9" hidden="1"/>
    <cellStyle name="Followed Hyperlink" xfId="4777" builtinId="9" hidden="1"/>
    <cellStyle name="Followed Hyperlink" xfId="4779" builtinId="9" hidden="1"/>
    <cellStyle name="Followed Hyperlink" xfId="4781" builtinId="9" hidden="1"/>
    <cellStyle name="Followed Hyperlink" xfId="4783" builtinId="9" hidden="1"/>
    <cellStyle name="Followed Hyperlink" xfId="4785" builtinId="9" hidden="1"/>
    <cellStyle name="Followed Hyperlink" xfId="4787" builtinId="9" hidden="1"/>
    <cellStyle name="Followed Hyperlink" xfId="4789" builtinId="9" hidden="1"/>
    <cellStyle name="Followed Hyperlink" xfId="4791" builtinId="9" hidden="1"/>
    <cellStyle name="Followed Hyperlink" xfId="4793" builtinId="9" hidden="1"/>
    <cellStyle name="Followed Hyperlink" xfId="4795" builtinId="9" hidden="1"/>
    <cellStyle name="Followed Hyperlink" xfId="4797" builtinId="9" hidden="1"/>
    <cellStyle name="Followed Hyperlink" xfId="4799" builtinId="9" hidden="1"/>
    <cellStyle name="Followed Hyperlink" xfId="4801" builtinId="9" hidden="1"/>
    <cellStyle name="Followed Hyperlink" xfId="4803" builtinId="9" hidden="1"/>
    <cellStyle name="Followed Hyperlink" xfId="4805" builtinId="9" hidden="1"/>
    <cellStyle name="Followed Hyperlink" xfId="4807" builtinId="9" hidden="1"/>
    <cellStyle name="Followed Hyperlink" xfId="4809" builtinId="9" hidden="1"/>
    <cellStyle name="Followed Hyperlink" xfId="4811" builtinId="9" hidden="1"/>
    <cellStyle name="Followed Hyperlink" xfId="4813" builtinId="9" hidden="1"/>
    <cellStyle name="Followed Hyperlink" xfId="4815" builtinId="9" hidden="1"/>
    <cellStyle name="Followed Hyperlink" xfId="4817" builtinId="9" hidden="1"/>
    <cellStyle name="Followed Hyperlink" xfId="4819" builtinId="9" hidden="1"/>
    <cellStyle name="Followed Hyperlink" xfId="4821" builtinId="9" hidden="1"/>
    <cellStyle name="Followed Hyperlink" xfId="4823" builtinId="9" hidden="1"/>
    <cellStyle name="Followed Hyperlink" xfId="4825" builtinId="9" hidden="1"/>
    <cellStyle name="Followed Hyperlink" xfId="4827" builtinId="9" hidden="1"/>
    <cellStyle name="Followed Hyperlink" xfId="4829" builtinId="9" hidden="1"/>
    <cellStyle name="Followed Hyperlink" xfId="4831" builtinId="9" hidden="1"/>
    <cellStyle name="Followed Hyperlink" xfId="4833" builtinId="9" hidden="1"/>
    <cellStyle name="Followed Hyperlink" xfId="4835" builtinId="9" hidden="1"/>
    <cellStyle name="Followed Hyperlink" xfId="4837" builtinId="9" hidden="1"/>
    <cellStyle name="Followed Hyperlink" xfId="4839" builtinId="9" hidden="1"/>
    <cellStyle name="Followed Hyperlink" xfId="4841" builtinId="9" hidden="1"/>
    <cellStyle name="Followed Hyperlink" xfId="4843" builtinId="9" hidden="1"/>
    <cellStyle name="Followed Hyperlink" xfId="4845" builtinId="9" hidden="1"/>
    <cellStyle name="Followed Hyperlink" xfId="4847" builtinId="9" hidden="1"/>
    <cellStyle name="Followed Hyperlink" xfId="4849" builtinId="9" hidden="1"/>
    <cellStyle name="Followed Hyperlink" xfId="4851" builtinId="9" hidden="1"/>
    <cellStyle name="Followed Hyperlink" xfId="4853" builtinId="9" hidden="1"/>
    <cellStyle name="Followed Hyperlink" xfId="4855" builtinId="9" hidden="1"/>
    <cellStyle name="Followed Hyperlink" xfId="4857" builtinId="9" hidden="1"/>
    <cellStyle name="Followed Hyperlink" xfId="4859" builtinId="9" hidden="1"/>
    <cellStyle name="Followed Hyperlink" xfId="4861" builtinId="9" hidden="1"/>
    <cellStyle name="Followed Hyperlink" xfId="4863" builtinId="9" hidden="1"/>
    <cellStyle name="Followed Hyperlink" xfId="4865" builtinId="9" hidden="1"/>
    <cellStyle name="Followed Hyperlink" xfId="4867" builtinId="9" hidden="1"/>
    <cellStyle name="Followed Hyperlink" xfId="4869" builtinId="9" hidden="1"/>
    <cellStyle name="Followed Hyperlink" xfId="4871" builtinId="9" hidden="1"/>
    <cellStyle name="Followed Hyperlink" xfId="4873" builtinId="9" hidden="1"/>
    <cellStyle name="Followed Hyperlink" xfId="4875" builtinId="9" hidden="1"/>
    <cellStyle name="Followed Hyperlink" xfId="4877" builtinId="9" hidden="1"/>
    <cellStyle name="Followed Hyperlink" xfId="4879" builtinId="9" hidden="1"/>
    <cellStyle name="Followed Hyperlink" xfId="4881" builtinId="9" hidden="1"/>
    <cellStyle name="Followed Hyperlink" xfId="4883" builtinId="9" hidden="1"/>
    <cellStyle name="Followed Hyperlink" xfId="4885" builtinId="9" hidden="1"/>
    <cellStyle name="Followed Hyperlink" xfId="4887" builtinId="9" hidden="1"/>
    <cellStyle name="Followed Hyperlink" xfId="4889" builtinId="9" hidden="1"/>
    <cellStyle name="Followed Hyperlink" xfId="4891" builtinId="9" hidden="1"/>
    <cellStyle name="Followed Hyperlink" xfId="4893" builtinId="9" hidden="1"/>
    <cellStyle name="Followed Hyperlink" xfId="4895" builtinId="9" hidden="1"/>
    <cellStyle name="Followed Hyperlink" xfId="4897" builtinId="9" hidden="1"/>
    <cellStyle name="Followed Hyperlink" xfId="4899" builtinId="9" hidden="1"/>
    <cellStyle name="Followed Hyperlink" xfId="4901" builtinId="9" hidden="1"/>
    <cellStyle name="Followed Hyperlink" xfId="4903"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3" builtinId="9" hidden="1"/>
    <cellStyle name="Followed Hyperlink" xfId="5065" builtinId="9" hidden="1"/>
    <cellStyle name="Followed Hyperlink" xfId="5067" builtinId="9" hidden="1"/>
    <cellStyle name="Followed Hyperlink" xfId="5069" builtinId="9" hidden="1"/>
    <cellStyle name="Followed Hyperlink" xfId="5071" builtinId="9" hidden="1"/>
    <cellStyle name="Followed Hyperlink" xfId="5073" builtinId="9" hidden="1"/>
    <cellStyle name="Followed Hyperlink" xfId="5075" builtinId="9" hidden="1"/>
    <cellStyle name="Followed Hyperlink" xfId="5077" builtinId="9" hidden="1"/>
    <cellStyle name="Followed Hyperlink" xfId="5079" builtinId="9" hidden="1"/>
    <cellStyle name="Followed Hyperlink" xfId="5081" builtinId="9" hidden="1"/>
    <cellStyle name="Followed Hyperlink" xfId="5083" builtinId="9" hidden="1"/>
    <cellStyle name="Followed Hyperlink" xfId="5085" builtinId="9" hidden="1"/>
    <cellStyle name="Followed Hyperlink" xfId="5087" builtinId="9" hidden="1"/>
    <cellStyle name="Followed Hyperlink" xfId="5089" builtinId="9" hidden="1"/>
    <cellStyle name="Followed Hyperlink" xfId="5091" builtinId="9" hidden="1"/>
    <cellStyle name="Followed Hyperlink" xfId="5093" builtinId="9" hidden="1"/>
    <cellStyle name="Followed Hyperlink" xfId="5095" builtinId="9" hidden="1"/>
    <cellStyle name="Followed Hyperlink" xfId="5097" builtinId="9" hidden="1"/>
    <cellStyle name="Followed Hyperlink" xfId="5099" builtinId="9" hidden="1"/>
    <cellStyle name="Followed Hyperlink" xfId="5101" builtinId="9" hidden="1"/>
    <cellStyle name="Followed Hyperlink" xfId="5103" builtinId="9" hidden="1"/>
    <cellStyle name="Followed Hyperlink" xfId="5105" builtinId="9" hidden="1"/>
    <cellStyle name="Followed Hyperlink" xfId="5107" builtinId="9" hidden="1"/>
    <cellStyle name="Followed Hyperlink" xfId="5109" builtinId="9" hidden="1"/>
    <cellStyle name="Followed Hyperlink" xfId="5111" builtinId="9" hidden="1"/>
    <cellStyle name="Followed Hyperlink" xfId="5113" builtinId="9" hidden="1"/>
    <cellStyle name="Followed Hyperlink" xfId="5115" builtinId="9" hidden="1"/>
    <cellStyle name="Followed Hyperlink" xfId="5117" builtinId="9" hidden="1"/>
    <cellStyle name="Followed Hyperlink" xfId="5119" builtinId="9" hidden="1"/>
    <cellStyle name="Followed Hyperlink" xfId="5121" builtinId="9" hidden="1"/>
    <cellStyle name="Followed Hyperlink" xfId="5123" builtinId="9" hidden="1"/>
    <cellStyle name="Followed Hyperlink" xfId="5125" builtinId="9" hidden="1"/>
    <cellStyle name="Followed Hyperlink" xfId="5127" builtinId="9" hidden="1"/>
    <cellStyle name="Followed Hyperlink" xfId="5129" builtinId="9" hidden="1"/>
    <cellStyle name="Followed Hyperlink" xfId="5131" builtinId="9" hidden="1"/>
    <cellStyle name="Followed Hyperlink" xfId="5133" builtinId="9" hidden="1"/>
    <cellStyle name="Followed Hyperlink" xfId="5135" builtinId="9" hidden="1"/>
    <cellStyle name="Followed Hyperlink" xfId="5137" builtinId="9" hidden="1"/>
    <cellStyle name="Followed Hyperlink" xfId="5139" builtinId="9" hidden="1"/>
    <cellStyle name="Followed Hyperlink" xfId="5141" builtinId="9" hidden="1"/>
    <cellStyle name="Followed Hyperlink" xfId="5143" builtinId="9" hidden="1"/>
    <cellStyle name="Followed Hyperlink" xfId="5145" builtinId="9" hidden="1"/>
    <cellStyle name="Followed Hyperlink" xfId="5147" builtinId="9" hidden="1"/>
    <cellStyle name="Followed Hyperlink" xfId="5149" builtinId="9" hidden="1"/>
    <cellStyle name="Followed Hyperlink" xfId="5151" builtinId="9" hidden="1"/>
    <cellStyle name="Followed Hyperlink" xfId="5153" builtinId="9" hidden="1"/>
    <cellStyle name="Followed Hyperlink" xfId="5155" builtinId="9" hidden="1"/>
    <cellStyle name="Followed Hyperlink" xfId="5157" builtinId="9" hidden="1"/>
    <cellStyle name="Followed Hyperlink" xfId="5159" builtinId="9" hidden="1"/>
    <cellStyle name="Followed Hyperlink" xfId="5161" builtinId="9" hidden="1"/>
    <cellStyle name="Followed Hyperlink" xfId="5163" builtinId="9" hidden="1"/>
    <cellStyle name="Followed Hyperlink" xfId="5165" builtinId="9" hidden="1"/>
    <cellStyle name="Followed Hyperlink" xfId="5167" builtinId="9" hidden="1"/>
    <cellStyle name="Followed Hyperlink" xfId="5169" builtinId="9" hidden="1"/>
    <cellStyle name="Followed Hyperlink" xfId="5171" builtinId="9" hidden="1"/>
    <cellStyle name="Followed Hyperlink" xfId="5173" builtinId="9" hidden="1"/>
    <cellStyle name="Followed Hyperlink" xfId="5175" builtinId="9" hidden="1"/>
    <cellStyle name="Followed Hyperlink" xfId="5177" builtinId="9" hidden="1"/>
    <cellStyle name="Followed Hyperlink" xfId="5179" builtinId="9" hidden="1"/>
    <cellStyle name="Followed Hyperlink" xfId="5181" builtinId="9" hidden="1"/>
    <cellStyle name="Followed Hyperlink" xfId="5183" builtinId="9" hidden="1"/>
    <cellStyle name="Followed Hyperlink" xfId="5185" builtinId="9" hidden="1"/>
    <cellStyle name="Followed Hyperlink" xfId="5187" builtinId="9" hidden="1"/>
    <cellStyle name="Followed Hyperlink" xfId="5189" builtinId="9" hidden="1"/>
    <cellStyle name="Followed Hyperlink" xfId="5191" builtinId="9" hidden="1"/>
    <cellStyle name="Followed Hyperlink" xfId="5193" builtinId="9" hidden="1"/>
    <cellStyle name="Followed Hyperlink" xfId="5195" builtinId="9" hidden="1"/>
    <cellStyle name="Followed Hyperlink" xfId="5197" builtinId="9" hidden="1"/>
    <cellStyle name="Followed Hyperlink" xfId="5199" builtinId="9" hidden="1"/>
    <cellStyle name="Followed Hyperlink" xfId="5201" builtinId="9" hidden="1"/>
    <cellStyle name="Followed Hyperlink" xfId="5203" builtinId="9" hidden="1"/>
    <cellStyle name="Followed Hyperlink" xfId="5205" builtinId="9" hidden="1"/>
    <cellStyle name="Followed Hyperlink" xfId="5207" builtinId="9" hidden="1"/>
    <cellStyle name="Followed Hyperlink" xfId="5209" builtinId="9" hidden="1"/>
    <cellStyle name="Followed Hyperlink" xfId="5211" builtinId="9" hidden="1"/>
    <cellStyle name="Followed Hyperlink" xfId="5213" builtinId="9" hidden="1"/>
    <cellStyle name="Followed Hyperlink" xfId="5215" builtinId="9" hidden="1"/>
    <cellStyle name="Followed Hyperlink" xfId="5217" builtinId="9" hidden="1"/>
    <cellStyle name="Followed Hyperlink" xfId="5219" builtinId="9" hidden="1"/>
    <cellStyle name="Followed Hyperlink" xfId="5221" builtinId="9" hidden="1"/>
    <cellStyle name="Followed Hyperlink" xfId="5223" builtinId="9" hidden="1"/>
    <cellStyle name="Followed Hyperlink" xfId="5225" builtinId="9" hidden="1"/>
    <cellStyle name="Followed Hyperlink" xfId="5227" builtinId="9" hidden="1"/>
    <cellStyle name="Followed Hyperlink" xfId="5229" builtinId="9" hidden="1"/>
    <cellStyle name="Followed Hyperlink" xfId="5231" builtinId="9" hidden="1"/>
    <cellStyle name="Followed Hyperlink" xfId="5233" builtinId="9" hidden="1"/>
    <cellStyle name="Followed Hyperlink" xfId="5235" builtinId="9" hidden="1"/>
    <cellStyle name="Followed Hyperlink" xfId="5237" builtinId="9" hidden="1"/>
    <cellStyle name="Followed Hyperlink" xfId="5239" builtinId="9" hidden="1"/>
    <cellStyle name="Followed Hyperlink" xfId="5241" builtinId="9" hidden="1"/>
    <cellStyle name="Followed Hyperlink" xfId="5243" builtinId="9" hidden="1"/>
    <cellStyle name="Followed Hyperlink" xfId="5245" builtinId="9" hidden="1"/>
    <cellStyle name="Followed Hyperlink" xfId="5247" builtinId="9" hidden="1"/>
    <cellStyle name="Followed Hyperlink" xfId="5249" builtinId="9" hidden="1"/>
    <cellStyle name="Followed Hyperlink" xfId="5251" builtinId="9" hidden="1"/>
    <cellStyle name="Followed Hyperlink" xfId="5253" builtinId="9" hidden="1"/>
    <cellStyle name="Followed Hyperlink" xfId="5255" builtinId="9" hidden="1"/>
    <cellStyle name="Followed Hyperlink" xfId="5257" builtinId="9" hidden="1"/>
    <cellStyle name="Followed Hyperlink" xfId="5259" builtinId="9" hidden="1"/>
    <cellStyle name="Followed Hyperlink" xfId="5261" builtinId="9" hidden="1"/>
    <cellStyle name="Followed Hyperlink" xfId="5263" builtinId="9" hidden="1"/>
    <cellStyle name="Followed Hyperlink" xfId="5265" builtinId="9" hidden="1"/>
    <cellStyle name="Followed Hyperlink" xfId="5267" builtinId="9" hidden="1"/>
    <cellStyle name="Followed Hyperlink" xfId="5269" builtinId="9" hidden="1"/>
    <cellStyle name="Followed Hyperlink" xfId="5271" builtinId="9" hidden="1"/>
    <cellStyle name="Followed Hyperlink" xfId="5273" builtinId="9" hidden="1"/>
    <cellStyle name="Followed Hyperlink" xfId="5275" builtinId="9" hidden="1"/>
    <cellStyle name="Followed Hyperlink" xfId="5277" builtinId="9" hidden="1"/>
    <cellStyle name="Followed Hyperlink" xfId="5279" builtinId="9" hidden="1"/>
    <cellStyle name="Followed Hyperlink" xfId="5281" builtinId="9" hidden="1"/>
    <cellStyle name="Followed Hyperlink" xfId="5283" builtinId="9" hidden="1"/>
    <cellStyle name="Followed Hyperlink" xfId="5285" builtinId="9" hidden="1"/>
    <cellStyle name="Followed Hyperlink" xfId="5287" builtinId="9" hidden="1"/>
    <cellStyle name="Followed Hyperlink" xfId="5289" builtinId="9" hidden="1"/>
    <cellStyle name="Followed Hyperlink" xfId="5291" builtinId="9" hidden="1"/>
    <cellStyle name="Followed Hyperlink" xfId="5293" builtinId="9" hidden="1"/>
    <cellStyle name="Followed Hyperlink" xfId="5295" builtinId="9" hidden="1"/>
    <cellStyle name="Followed Hyperlink" xfId="5297" builtinId="9" hidden="1"/>
    <cellStyle name="Followed Hyperlink" xfId="5299" builtinId="9" hidden="1"/>
    <cellStyle name="Followed Hyperlink" xfId="5301" builtinId="9" hidden="1"/>
    <cellStyle name="Followed Hyperlink" xfId="5303" builtinId="9" hidden="1"/>
    <cellStyle name="Followed Hyperlink" xfId="5305" builtinId="9" hidden="1"/>
    <cellStyle name="Followed Hyperlink" xfId="5307" builtinId="9" hidden="1"/>
    <cellStyle name="Followed Hyperlink" xfId="5309" builtinId="9" hidden="1"/>
    <cellStyle name="Followed Hyperlink" xfId="5311" builtinId="9" hidden="1"/>
    <cellStyle name="Followed Hyperlink" xfId="5313" builtinId="9" hidden="1"/>
    <cellStyle name="Followed Hyperlink" xfId="5315" builtinId="9" hidden="1"/>
    <cellStyle name="Followed Hyperlink" xfId="5317" builtinId="9" hidden="1"/>
    <cellStyle name="Followed Hyperlink" xfId="5319" builtinId="9" hidden="1"/>
    <cellStyle name="Followed Hyperlink" xfId="5321" builtinId="9" hidden="1"/>
    <cellStyle name="Followed Hyperlink" xfId="5323" builtinId="9" hidden="1"/>
    <cellStyle name="Followed Hyperlink" xfId="5325" builtinId="9" hidden="1"/>
    <cellStyle name="Followed Hyperlink" xfId="5327" builtinId="9" hidden="1"/>
    <cellStyle name="Followed Hyperlink" xfId="5329" builtinId="9" hidden="1"/>
    <cellStyle name="Followed Hyperlink" xfId="5331" builtinId="9" hidden="1"/>
    <cellStyle name="Followed Hyperlink" xfId="5333" builtinId="9" hidden="1"/>
    <cellStyle name="Followed Hyperlink" xfId="5335" builtinId="9" hidden="1"/>
    <cellStyle name="Followed Hyperlink" xfId="5337" builtinId="9" hidden="1"/>
    <cellStyle name="Followed Hyperlink" xfId="5339" builtinId="9" hidden="1"/>
    <cellStyle name="Followed Hyperlink" xfId="5341" builtinId="9" hidden="1"/>
    <cellStyle name="Followed Hyperlink" xfId="5343" builtinId="9" hidden="1"/>
    <cellStyle name="Followed Hyperlink" xfId="5345" builtinId="9" hidden="1"/>
    <cellStyle name="Followed Hyperlink" xfId="5347" builtinId="9" hidden="1"/>
    <cellStyle name="Followed Hyperlink" xfId="5349" builtinId="9" hidden="1"/>
    <cellStyle name="Followed Hyperlink" xfId="5351" builtinId="9" hidden="1"/>
    <cellStyle name="Followed Hyperlink" xfId="5353" builtinId="9" hidden="1"/>
    <cellStyle name="Followed Hyperlink" xfId="5355" builtinId="9" hidden="1"/>
    <cellStyle name="Followed Hyperlink" xfId="5357" builtinId="9" hidden="1"/>
    <cellStyle name="Followed Hyperlink" xfId="5359" builtinId="9" hidden="1"/>
    <cellStyle name="Followed Hyperlink" xfId="5361" builtinId="9" hidden="1"/>
    <cellStyle name="Followed Hyperlink" xfId="5363" builtinId="9" hidden="1"/>
    <cellStyle name="Followed Hyperlink" xfId="5365" builtinId="9" hidden="1"/>
    <cellStyle name="Followed Hyperlink" xfId="5367" builtinId="9" hidden="1"/>
    <cellStyle name="Followed Hyperlink" xfId="5369" builtinId="9" hidden="1"/>
    <cellStyle name="Followed Hyperlink" xfId="5371" builtinId="9" hidden="1"/>
    <cellStyle name="Followed Hyperlink" xfId="5373" builtinId="9" hidden="1"/>
    <cellStyle name="Followed Hyperlink" xfId="5375" builtinId="9" hidden="1"/>
    <cellStyle name="Followed Hyperlink" xfId="5377" builtinId="9" hidden="1"/>
    <cellStyle name="Followed Hyperlink" xfId="5379" builtinId="9" hidden="1"/>
    <cellStyle name="Followed Hyperlink" xfId="5381" builtinId="9" hidden="1"/>
    <cellStyle name="Followed Hyperlink" xfId="5383" builtinId="9" hidden="1"/>
    <cellStyle name="Followed Hyperlink" xfId="5385" builtinId="9" hidden="1"/>
    <cellStyle name="Followed Hyperlink" xfId="5387" builtinId="9" hidden="1"/>
    <cellStyle name="Followed Hyperlink" xfId="5389" builtinId="9" hidden="1"/>
    <cellStyle name="Followed Hyperlink" xfId="5391" builtinId="9" hidden="1"/>
    <cellStyle name="Followed Hyperlink" xfId="5393" builtinId="9" hidden="1"/>
    <cellStyle name="Followed Hyperlink" xfId="5395" builtinId="9" hidden="1"/>
    <cellStyle name="Followed Hyperlink" xfId="5397" builtinId="9" hidden="1"/>
    <cellStyle name="Followed Hyperlink" xfId="5399" builtinId="9" hidden="1"/>
    <cellStyle name="Followed Hyperlink" xfId="5401" builtinId="9" hidden="1"/>
    <cellStyle name="Followed Hyperlink" xfId="5403" builtinId="9" hidden="1"/>
    <cellStyle name="Followed Hyperlink" xfId="5405" builtinId="9" hidden="1"/>
    <cellStyle name="Followed Hyperlink" xfId="5407" builtinId="9" hidden="1"/>
    <cellStyle name="Followed Hyperlink" xfId="5409" builtinId="9" hidden="1"/>
    <cellStyle name="Followed Hyperlink" xfId="5411" builtinId="9" hidden="1"/>
    <cellStyle name="Followed Hyperlink" xfId="5413" builtinId="9" hidden="1"/>
    <cellStyle name="Followed Hyperlink" xfId="5415" builtinId="9" hidden="1"/>
    <cellStyle name="Followed Hyperlink" xfId="5417" builtinId="9" hidden="1"/>
    <cellStyle name="Followed Hyperlink" xfId="5419" builtinId="9" hidden="1"/>
    <cellStyle name="Followed Hyperlink" xfId="5421" builtinId="9" hidden="1"/>
    <cellStyle name="Followed Hyperlink" xfId="5423" builtinId="9" hidden="1"/>
    <cellStyle name="Followed Hyperlink" xfId="5425" builtinId="9" hidden="1"/>
    <cellStyle name="Followed Hyperlink" xfId="5427" builtinId="9" hidden="1"/>
    <cellStyle name="Followed Hyperlink" xfId="5429" builtinId="9" hidden="1"/>
    <cellStyle name="Followed Hyperlink" xfId="5431" builtinId="9" hidden="1"/>
    <cellStyle name="Followed Hyperlink" xfId="5433" builtinId="9" hidden="1"/>
    <cellStyle name="Followed Hyperlink" xfId="5435" builtinId="9" hidden="1"/>
    <cellStyle name="Followed Hyperlink" xfId="5437" builtinId="9" hidden="1"/>
    <cellStyle name="Followed Hyperlink" xfId="5439" builtinId="9" hidden="1"/>
    <cellStyle name="Followed Hyperlink" xfId="5441" builtinId="9" hidden="1"/>
    <cellStyle name="Followed Hyperlink" xfId="5443" builtinId="9" hidden="1"/>
    <cellStyle name="Followed Hyperlink" xfId="5445" builtinId="9" hidden="1"/>
    <cellStyle name="Followed Hyperlink" xfId="5447" builtinId="9" hidden="1"/>
    <cellStyle name="Followed Hyperlink" xfId="5449" builtinId="9" hidden="1"/>
    <cellStyle name="Followed Hyperlink" xfId="5451" builtinId="9" hidden="1"/>
    <cellStyle name="Followed Hyperlink" xfId="5453" builtinId="9" hidden="1"/>
    <cellStyle name="Followed Hyperlink" xfId="5455" builtinId="9" hidden="1"/>
    <cellStyle name="Followed Hyperlink" xfId="5457" builtinId="9" hidden="1"/>
    <cellStyle name="Followed Hyperlink" xfId="5459" builtinId="9" hidden="1"/>
    <cellStyle name="Followed Hyperlink" xfId="5461" builtinId="9" hidden="1"/>
    <cellStyle name="Followed Hyperlink" xfId="5463" builtinId="9" hidden="1"/>
    <cellStyle name="Followed Hyperlink" xfId="5465" builtinId="9" hidden="1"/>
    <cellStyle name="Followed Hyperlink" xfId="5467" builtinId="9" hidden="1"/>
    <cellStyle name="Followed Hyperlink" xfId="5469" builtinId="9" hidden="1"/>
    <cellStyle name="Followed Hyperlink" xfId="5471" builtinId="9" hidden="1"/>
    <cellStyle name="Followed Hyperlink" xfId="5473" builtinId="9" hidden="1"/>
    <cellStyle name="Followed Hyperlink" xfId="5475" builtinId="9" hidden="1"/>
    <cellStyle name="Followed Hyperlink" xfId="5477" builtinId="9" hidden="1"/>
    <cellStyle name="Followed Hyperlink" xfId="5479" builtinId="9" hidden="1"/>
    <cellStyle name="Followed Hyperlink" xfId="5481" builtinId="9" hidden="1"/>
    <cellStyle name="Followed Hyperlink" xfId="5483" builtinId="9" hidden="1"/>
    <cellStyle name="Followed Hyperlink" xfId="5485" builtinId="9" hidden="1"/>
    <cellStyle name="Followed Hyperlink" xfId="5487" builtinId="9" hidden="1"/>
    <cellStyle name="Followed Hyperlink" xfId="5489" builtinId="9" hidden="1"/>
    <cellStyle name="Followed Hyperlink" xfId="5491" builtinId="9" hidden="1"/>
    <cellStyle name="Followed Hyperlink" xfId="5493" builtinId="9" hidden="1"/>
    <cellStyle name="Followed Hyperlink" xfId="5495" builtinId="9" hidden="1"/>
    <cellStyle name="Followed Hyperlink" xfId="5497" builtinId="9" hidden="1"/>
    <cellStyle name="Followed Hyperlink" xfId="5499" builtinId="9" hidden="1"/>
    <cellStyle name="Followed Hyperlink" xfId="5501" builtinId="9" hidden="1"/>
    <cellStyle name="Followed Hyperlink" xfId="5503" builtinId="9" hidden="1"/>
    <cellStyle name="Followed Hyperlink" xfId="5505" builtinId="9" hidden="1"/>
    <cellStyle name="Followed Hyperlink" xfId="5507" builtinId="9" hidden="1"/>
    <cellStyle name="Followed Hyperlink" xfId="5509" builtinId="9" hidden="1"/>
    <cellStyle name="Followed Hyperlink" xfId="5511" builtinId="9" hidden="1"/>
    <cellStyle name="Followed Hyperlink" xfId="5513" builtinId="9" hidden="1"/>
    <cellStyle name="Followed Hyperlink" xfId="5515" builtinId="9" hidden="1"/>
    <cellStyle name="Followed Hyperlink" xfId="5517" builtinId="9" hidden="1"/>
    <cellStyle name="Followed Hyperlink" xfId="5519" builtinId="9" hidden="1"/>
    <cellStyle name="Followed Hyperlink" xfId="5521" builtinId="9" hidden="1"/>
    <cellStyle name="Followed Hyperlink" xfId="5523" builtinId="9" hidden="1"/>
    <cellStyle name="Followed Hyperlink" xfId="5525" builtinId="9" hidden="1"/>
    <cellStyle name="Followed Hyperlink" xfId="5527" builtinId="9" hidden="1"/>
    <cellStyle name="Followed Hyperlink" xfId="5529" builtinId="9" hidden="1"/>
    <cellStyle name="Followed Hyperlink" xfId="5531" builtinId="9" hidden="1"/>
    <cellStyle name="Followed Hyperlink" xfId="5533" builtinId="9" hidden="1"/>
    <cellStyle name="Followed Hyperlink" xfId="5535" builtinId="9" hidden="1"/>
    <cellStyle name="Followed Hyperlink" xfId="5537" builtinId="9" hidden="1"/>
    <cellStyle name="Followed Hyperlink" xfId="5539" builtinId="9" hidden="1"/>
    <cellStyle name="Followed Hyperlink" xfId="5541" builtinId="9" hidden="1"/>
    <cellStyle name="Followed Hyperlink" xfId="5543" builtinId="9" hidden="1"/>
    <cellStyle name="Followed Hyperlink" xfId="5545" builtinId="9" hidden="1"/>
    <cellStyle name="Followed Hyperlink" xfId="5547" builtinId="9" hidden="1"/>
    <cellStyle name="Followed Hyperlink" xfId="5549" builtinId="9" hidden="1"/>
    <cellStyle name="Followed Hyperlink" xfId="5551" builtinId="9" hidden="1"/>
    <cellStyle name="Followed Hyperlink" xfId="5553" builtinId="9" hidden="1"/>
    <cellStyle name="Followed Hyperlink" xfId="5555" builtinId="9" hidden="1"/>
    <cellStyle name="Followed Hyperlink" xfId="5557" builtinId="9" hidden="1"/>
    <cellStyle name="Followed Hyperlink" xfId="5559" builtinId="9" hidden="1"/>
    <cellStyle name="Followed Hyperlink" xfId="5561" builtinId="9" hidden="1"/>
    <cellStyle name="Followed Hyperlink" xfId="5563" builtinId="9" hidden="1"/>
    <cellStyle name="Followed Hyperlink" xfId="5565" builtinId="9" hidden="1"/>
    <cellStyle name="Followed Hyperlink" xfId="5567" builtinId="9" hidden="1"/>
    <cellStyle name="Followed Hyperlink" xfId="5569" builtinId="9" hidden="1"/>
    <cellStyle name="Followed Hyperlink" xfId="5571" builtinId="9" hidden="1"/>
    <cellStyle name="Followed Hyperlink" xfId="5573" builtinId="9" hidden="1"/>
    <cellStyle name="Followed Hyperlink" xfId="5575" builtinId="9" hidden="1"/>
    <cellStyle name="Followed Hyperlink" xfId="5577" builtinId="9" hidden="1"/>
    <cellStyle name="Followed Hyperlink" xfId="5579" builtinId="9" hidden="1"/>
    <cellStyle name="Followed Hyperlink" xfId="5581" builtinId="9" hidden="1"/>
    <cellStyle name="Followed Hyperlink" xfId="5583" builtinId="9" hidden="1"/>
    <cellStyle name="Followed Hyperlink" xfId="5585" builtinId="9" hidden="1"/>
    <cellStyle name="Followed Hyperlink" xfId="5587" builtinId="9" hidden="1"/>
    <cellStyle name="Followed Hyperlink" xfId="5589" builtinId="9" hidden="1"/>
    <cellStyle name="Followed Hyperlink" xfId="5591" builtinId="9" hidden="1"/>
    <cellStyle name="Followed Hyperlink" xfId="5593" builtinId="9" hidden="1"/>
    <cellStyle name="Followed Hyperlink" xfId="5595" builtinId="9" hidden="1"/>
    <cellStyle name="Followed Hyperlink" xfId="5597" builtinId="9" hidden="1"/>
    <cellStyle name="Followed Hyperlink" xfId="5599" builtinId="9" hidden="1"/>
    <cellStyle name="Followed Hyperlink" xfId="5601" builtinId="9" hidden="1"/>
    <cellStyle name="Followed Hyperlink" xfId="5603" builtinId="9" hidden="1"/>
    <cellStyle name="Followed Hyperlink" xfId="5605" builtinId="9" hidden="1"/>
    <cellStyle name="Followed Hyperlink" xfId="5607" builtinId="9" hidden="1"/>
    <cellStyle name="Followed Hyperlink" xfId="5609" builtinId="9" hidden="1"/>
    <cellStyle name="Followed Hyperlink" xfId="5611" builtinId="9" hidden="1"/>
    <cellStyle name="Followed Hyperlink" xfId="5613" builtinId="9" hidden="1"/>
    <cellStyle name="Followed Hyperlink" xfId="5615" builtinId="9" hidden="1"/>
    <cellStyle name="Followed Hyperlink" xfId="5617" builtinId="9" hidden="1"/>
    <cellStyle name="Followed Hyperlink" xfId="5619" builtinId="9" hidden="1"/>
    <cellStyle name="Followed Hyperlink" xfId="5621" builtinId="9" hidden="1"/>
    <cellStyle name="Followed Hyperlink" xfId="5623" builtinId="9" hidden="1"/>
    <cellStyle name="Followed Hyperlink" xfId="5625" builtinId="9" hidden="1"/>
    <cellStyle name="Followed Hyperlink" xfId="5627" builtinId="9" hidden="1"/>
    <cellStyle name="Followed Hyperlink" xfId="5629" builtinId="9" hidden="1"/>
    <cellStyle name="Followed Hyperlink" xfId="5631" builtinId="9" hidden="1"/>
    <cellStyle name="Followed Hyperlink" xfId="5633" builtinId="9" hidden="1"/>
    <cellStyle name="Followed Hyperlink" xfId="5635" builtinId="9" hidden="1"/>
    <cellStyle name="Followed Hyperlink" xfId="5637" builtinId="9" hidden="1"/>
    <cellStyle name="Followed Hyperlink" xfId="5639" builtinId="9" hidden="1"/>
    <cellStyle name="Followed Hyperlink" xfId="5641" builtinId="9" hidden="1"/>
    <cellStyle name="Followed Hyperlink" xfId="5643" builtinId="9" hidden="1"/>
    <cellStyle name="Followed Hyperlink" xfId="5645" builtinId="9" hidden="1"/>
    <cellStyle name="Followed Hyperlink" xfId="5647" builtinId="9" hidden="1"/>
    <cellStyle name="Followed Hyperlink" xfId="5649" builtinId="9" hidden="1"/>
    <cellStyle name="Followed Hyperlink" xfId="5651" builtinId="9" hidden="1"/>
    <cellStyle name="Followed Hyperlink" xfId="5653" builtinId="9" hidden="1"/>
    <cellStyle name="Followed Hyperlink" xfId="5655" builtinId="9" hidden="1"/>
    <cellStyle name="Followed Hyperlink" xfId="5657" builtinId="9" hidden="1"/>
    <cellStyle name="Followed Hyperlink" xfId="5659" builtinId="9" hidden="1"/>
    <cellStyle name="Followed Hyperlink" xfId="5661" builtinId="9" hidden="1"/>
    <cellStyle name="Followed Hyperlink" xfId="5663" builtinId="9" hidden="1"/>
    <cellStyle name="Followed Hyperlink" xfId="5665" builtinId="9" hidden="1"/>
    <cellStyle name="Followed Hyperlink" xfId="5667" builtinId="9" hidden="1"/>
    <cellStyle name="Followed Hyperlink" xfId="5669" builtinId="9" hidden="1"/>
    <cellStyle name="Followed Hyperlink" xfId="5671" builtinId="9" hidden="1"/>
    <cellStyle name="Followed Hyperlink" xfId="5673" builtinId="9" hidden="1"/>
    <cellStyle name="Followed Hyperlink" xfId="5675" builtinId="9" hidden="1"/>
    <cellStyle name="Followed Hyperlink" xfId="5677" builtinId="9" hidden="1"/>
    <cellStyle name="Followed Hyperlink" xfId="5679" builtinId="9" hidden="1"/>
    <cellStyle name="Followed Hyperlink" xfId="5681" builtinId="9" hidden="1"/>
    <cellStyle name="Followed Hyperlink" xfId="5683" builtinId="9" hidden="1"/>
    <cellStyle name="Followed Hyperlink" xfId="5685" builtinId="9" hidden="1"/>
    <cellStyle name="Followed Hyperlink" xfId="5687" builtinId="9" hidden="1"/>
    <cellStyle name="Followed Hyperlink" xfId="5689" builtinId="9" hidden="1"/>
    <cellStyle name="Followed Hyperlink" xfId="5691" builtinId="9" hidden="1"/>
    <cellStyle name="Followed Hyperlink" xfId="5693" builtinId="9" hidden="1"/>
    <cellStyle name="Followed Hyperlink" xfId="5695" builtinId="9" hidden="1"/>
    <cellStyle name="Followed Hyperlink" xfId="5697" builtinId="9" hidden="1"/>
    <cellStyle name="Followed Hyperlink" xfId="5699" builtinId="9" hidden="1"/>
    <cellStyle name="Followed Hyperlink" xfId="5701" builtinId="9" hidden="1"/>
    <cellStyle name="Followed Hyperlink" xfId="5703" builtinId="9" hidden="1"/>
    <cellStyle name="Followed Hyperlink" xfId="5705" builtinId="9" hidden="1"/>
    <cellStyle name="Followed Hyperlink" xfId="5707" builtinId="9" hidden="1"/>
    <cellStyle name="Followed Hyperlink" xfId="5709" builtinId="9" hidden="1"/>
    <cellStyle name="Followed Hyperlink" xfId="5711" builtinId="9" hidden="1"/>
    <cellStyle name="Followed Hyperlink" xfId="5713" builtinId="9" hidden="1"/>
    <cellStyle name="Followed Hyperlink" xfId="5715" builtinId="9" hidden="1"/>
    <cellStyle name="Followed Hyperlink" xfId="5717" builtinId="9" hidden="1"/>
    <cellStyle name="Followed Hyperlink" xfId="5719" builtinId="9" hidden="1"/>
    <cellStyle name="Followed Hyperlink" xfId="5721" builtinId="9" hidden="1"/>
    <cellStyle name="Followed Hyperlink" xfId="5723" builtinId="9" hidden="1"/>
    <cellStyle name="Followed Hyperlink" xfId="5725" builtinId="9" hidden="1"/>
    <cellStyle name="Followed Hyperlink" xfId="5727" builtinId="9" hidden="1"/>
    <cellStyle name="Followed Hyperlink" xfId="5729" builtinId="9" hidden="1"/>
    <cellStyle name="Followed Hyperlink" xfId="5731" builtinId="9" hidden="1"/>
    <cellStyle name="Followed Hyperlink" xfId="5733" builtinId="9" hidden="1"/>
    <cellStyle name="Followed Hyperlink" xfId="5735" builtinId="9" hidden="1"/>
    <cellStyle name="Followed Hyperlink" xfId="5737" builtinId="9" hidden="1"/>
    <cellStyle name="Followed Hyperlink" xfId="5739" builtinId="9" hidden="1"/>
    <cellStyle name="Followed Hyperlink" xfId="5741" builtinId="9" hidden="1"/>
    <cellStyle name="Followed Hyperlink" xfId="5743" builtinId="9" hidden="1"/>
    <cellStyle name="Followed Hyperlink" xfId="5745" builtinId="9" hidden="1"/>
    <cellStyle name="Followed Hyperlink" xfId="5747" builtinId="9" hidden="1"/>
    <cellStyle name="Followed Hyperlink" xfId="5749" builtinId="9" hidden="1"/>
    <cellStyle name="Followed Hyperlink" xfId="5751" builtinId="9" hidden="1"/>
    <cellStyle name="Followed Hyperlink" xfId="5753" builtinId="9" hidden="1"/>
    <cellStyle name="Followed Hyperlink" xfId="5755" builtinId="9" hidden="1"/>
    <cellStyle name="Followed Hyperlink" xfId="5757" builtinId="9" hidden="1"/>
    <cellStyle name="Followed Hyperlink" xfId="5759" builtinId="9" hidden="1"/>
    <cellStyle name="Followed Hyperlink" xfId="5761" builtinId="9" hidden="1"/>
    <cellStyle name="Followed Hyperlink" xfId="5763" builtinId="9" hidden="1"/>
    <cellStyle name="Followed Hyperlink" xfId="5765" builtinId="9" hidden="1"/>
    <cellStyle name="Followed Hyperlink" xfId="5767" builtinId="9" hidden="1"/>
    <cellStyle name="Followed Hyperlink" xfId="5769" builtinId="9" hidden="1"/>
    <cellStyle name="Followed Hyperlink" xfId="5771" builtinId="9" hidden="1"/>
    <cellStyle name="Followed Hyperlink" xfId="5773" builtinId="9" hidden="1"/>
    <cellStyle name="Followed Hyperlink" xfId="5775" builtinId="9" hidden="1"/>
    <cellStyle name="Followed Hyperlink" xfId="5777" builtinId="9" hidden="1"/>
    <cellStyle name="Followed Hyperlink" xfId="5779" builtinId="9" hidden="1"/>
    <cellStyle name="Followed Hyperlink" xfId="5781" builtinId="9" hidden="1"/>
    <cellStyle name="Followed Hyperlink" xfId="5783" builtinId="9" hidden="1"/>
    <cellStyle name="Followed Hyperlink" xfId="5785" builtinId="9" hidden="1"/>
    <cellStyle name="Followed Hyperlink" xfId="5787" builtinId="9" hidden="1"/>
    <cellStyle name="Followed Hyperlink" xfId="5789" builtinId="9" hidden="1"/>
    <cellStyle name="Followed Hyperlink" xfId="5791" builtinId="9" hidden="1"/>
    <cellStyle name="Followed Hyperlink" xfId="5793" builtinId="9" hidden="1"/>
    <cellStyle name="Followed Hyperlink" xfId="5795" builtinId="9" hidden="1"/>
    <cellStyle name="Followed Hyperlink" xfId="5797" builtinId="9" hidden="1"/>
    <cellStyle name="Followed Hyperlink" xfId="5799" builtinId="9" hidden="1"/>
    <cellStyle name="Followed Hyperlink" xfId="5801" builtinId="9" hidden="1"/>
    <cellStyle name="Followed Hyperlink" xfId="5803" builtinId="9" hidden="1"/>
    <cellStyle name="Followed Hyperlink" xfId="5805" builtinId="9" hidden="1"/>
    <cellStyle name="Followed Hyperlink" xfId="5807" builtinId="9" hidden="1"/>
    <cellStyle name="Followed Hyperlink" xfId="5809" builtinId="9" hidden="1"/>
    <cellStyle name="Followed Hyperlink" xfId="5811" builtinId="9" hidden="1"/>
    <cellStyle name="Followed Hyperlink" xfId="5813" builtinId="9" hidden="1"/>
    <cellStyle name="Followed Hyperlink" xfId="5815" builtinId="9" hidden="1"/>
    <cellStyle name="Followed Hyperlink" xfId="5817" builtinId="9" hidden="1"/>
    <cellStyle name="Followed Hyperlink" xfId="5819" builtinId="9" hidden="1"/>
    <cellStyle name="Followed Hyperlink" xfId="5821" builtinId="9" hidden="1"/>
    <cellStyle name="Followed Hyperlink" xfId="5823" builtinId="9" hidden="1"/>
    <cellStyle name="Followed Hyperlink" xfId="5825" builtinId="9" hidden="1"/>
    <cellStyle name="Followed Hyperlink" xfId="5827" builtinId="9" hidden="1"/>
    <cellStyle name="Followed Hyperlink" xfId="5829" builtinId="9" hidden="1"/>
    <cellStyle name="Followed Hyperlink" xfId="5831" builtinId="9" hidden="1"/>
    <cellStyle name="Followed Hyperlink" xfId="5833" builtinId="9" hidden="1"/>
    <cellStyle name="Followed Hyperlink" xfId="5835" builtinId="9" hidden="1"/>
    <cellStyle name="Followed Hyperlink" xfId="5837" builtinId="9" hidden="1"/>
    <cellStyle name="Followed Hyperlink" xfId="5839" builtinId="9" hidden="1"/>
    <cellStyle name="Followed Hyperlink" xfId="5841" builtinId="9" hidden="1"/>
    <cellStyle name="Followed Hyperlink" xfId="5843" builtinId="9" hidden="1"/>
    <cellStyle name="Followed Hyperlink" xfId="5845" builtinId="9" hidden="1"/>
    <cellStyle name="Followed Hyperlink" xfId="5847" builtinId="9" hidden="1"/>
    <cellStyle name="Followed Hyperlink" xfId="5849" builtinId="9" hidden="1"/>
    <cellStyle name="Followed Hyperlink" xfId="5851" builtinId="9" hidden="1"/>
    <cellStyle name="Followed Hyperlink" xfId="5853" builtinId="9" hidden="1"/>
    <cellStyle name="Followed Hyperlink" xfId="5855" builtinId="9" hidden="1"/>
    <cellStyle name="Followed Hyperlink" xfId="5857" builtinId="9" hidden="1"/>
    <cellStyle name="Followed Hyperlink" xfId="5859" builtinId="9" hidden="1"/>
    <cellStyle name="Followed Hyperlink" xfId="5861" builtinId="9" hidden="1"/>
    <cellStyle name="Followed Hyperlink" xfId="5863" builtinId="9" hidden="1"/>
    <cellStyle name="Followed Hyperlink" xfId="5865" builtinId="9" hidden="1"/>
    <cellStyle name="Followed Hyperlink" xfId="5867" builtinId="9" hidden="1"/>
    <cellStyle name="Followed Hyperlink" xfId="5869" builtinId="9" hidden="1"/>
    <cellStyle name="Followed Hyperlink" xfId="5871" builtinId="9" hidden="1"/>
    <cellStyle name="Followed Hyperlink" xfId="5873" builtinId="9" hidden="1"/>
    <cellStyle name="Followed Hyperlink" xfId="5875" builtinId="9" hidden="1"/>
    <cellStyle name="Followed Hyperlink" xfId="5877" builtinId="9" hidden="1"/>
    <cellStyle name="Followed Hyperlink" xfId="5879" builtinId="9" hidden="1"/>
    <cellStyle name="Followed Hyperlink" xfId="5881" builtinId="9" hidden="1"/>
    <cellStyle name="Followed Hyperlink" xfId="5883" builtinId="9" hidden="1"/>
    <cellStyle name="Followed Hyperlink" xfId="5885" builtinId="9" hidden="1"/>
    <cellStyle name="Followed Hyperlink" xfId="5887" builtinId="9" hidden="1"/>
    <cellStyle name="Followed Hyperlink" xfId="5889" builtinId="9" hidden="1"/>
    <cellStyle name="Followed Hyperlink" xfId="5891" builtinId="9" hidden="1"/>
    <cellStyle name="Followed Hyperlink" xfId="5893" builtinId="9" hidden="1"/>
    <cellStyle name="Followed Hyperlink" xfId="5895" builtinId="9" hidden="1"/>
    <cellStyle name="Followed Hyperlink" xfId="5897" builtinId="9" hidden="1"/>
    <cellStyle name="Followed Hyperlink" xfId="5899" builtinId="9" hidden="1"/>
    <cellStyle name="Followed Hyperlink" xfId="5901" builtinId="9" hidden="1"/>
    <cellStyle name="Followed Hyperlink" xfId="5903" builtinId="9" hidden="1"/>
    <cellStyle name="Followed Hyperlink" xfId="5905" builtinId="9" hidden="1"/>
    <cellStyle name="Followed Hyperlink" xfId="5907" builtinId="9" hidden="1"/>
    <cellStyle name="Followed Hyperlink" xfId="5909" builtinId="9" hidden="1"/>
    <cellStyle name="Followed Hyperlink" xfId="5911" builtinId="9" hidden="1"/>
    <cellStyle name="Followed Hyperlink" xfId="5913" builtinId="9" hidden="1"/>
    <cellStyle name="Followed Hyperlink" xfId="5915" builtinId="9" hidden="1"/>
    <cellStyle name="Followed Hyperlink" xfId="5917" builtinId="9" hidden="1"/>
    <cellStyle name="Followed Hyperlink" xfId="5919" builtinId="9" hidden="1"/>
    <cellStyle name="Followed Hyperlink" xfId="5921" builtinId="9" hidden="1"/>
    <cellStyle name="Followed Hyperlink" xfId="5925" builtinId="9" hidden="1"/>
    <cellStyle name="Followed Hyperlink" xfId="5927" builtinId="9" hidden="1"/>
    <cellStyle name="Followed Hyperlink" xfId="5928" builtinId="9" hidden="1"/>
    <cellStyle name="Followed Hyperlink" xfId="5931" builtinId="9" hidden="1"/>
    <cellStyle name="Followed Hyperlink" xfId="5933" builtinId="9" hidden="1"/>
    <cellStyle name="Followed Hyperlink" xfId="5935" builtinId="9" hidden="1"/>
    <cellStyle name="Followed Hyperlink" xfId="5937" builtinId="9" hidden="1"/>
    <cellStyle name="Followed Hyperlink" xfId="5939" builtinId="9" hidden="1"/>
    <cellStyle name="Followed Hyperlink" xfId="5941" builtinId="9" hidden="1"/>
    <cellStyle name="Followed Hyperlink" xfId="5943" builtinId="9" hidden="1"/>
    <cellStyle name="Followed Hyperlink" xfId="5945" builtinId="9" hidden="1"/>
    <cellStyle name="Followed Hyperlink" xfId="5947" builtinId="9" hidden="1"/>
    <cellStyle name="Followed Hyperlink" xfId="5949" builtinId="9" hidden="1"/>
    <cellStyle name="Followed Hyperlink" xfId="5951" builtinId="9" hidden="1"/>
    <cellStyle name="Followed Hyperlink" xfId="5953" builtinId="9" hidden="1"/>
    <cellStyle name="Followed Hyperlink" xfId="5955" builtinId="9" hidden="1"/>
    <cellStyle name="Followed Hyperlink" xfId="5957" builtinId="9" hidden="1"/>
    <cellStyle name="Followed Hyperlink" xfId="5959" builtinId="9" hidden="1"/>
    <cellStyle name="Followed Hyperlink" xfId="5961" builtinId="9" hidden="1"/>
    <cellStyle name="Followed Hyperlink" xfId="5963" builtinId="9" hidden="1"/>
    <cellStyle name="Followed Hyperlink" xfId="5965" builtinId="9" hidden="1"/>
    <cellStyle name="Followed Hyperlink" xfId="5967" builtinId="9" hidden="1"/>
    <cellStyle name="Followed Hyperlink" xfId="5969" builtinId="9" hidden="1"/>
    <cellStyle name="Followed Hyperlink" xfId="5971" builtinId="9" hidden="1"/>
    <cellStyle name="Followed Hyperlink" xfId="5973" builtinId="9" hidden="1"/>
    <cellStyle name="Followed Hyperlink" xfId="5975" builtinId="9" hidden="1"/>
    <cellStyle name="Followed Hyperlink" xfId="5977" builtinId="9" hidden="1"/>
    <cellStyle name="Followed Hyperlink" xfId="5979" builtinId="9" hidden="1"/>
    <cellStyle name="Followed Hyperlink" xfId="5981" builtinId="9" hidden="1"/>
    <cellStyle name="Followed Hyperlink" xfId="5983" builtinId="9" hidden="1"/>
    <cellStyle name="Followed Hyperlink" xfId="5985" builtinId="9" hidden="1"/>
    <cellStyle name="Followed Hyperlink" xfId="5987" builtinId="9" hidden="1"/>
    <cellStyle name="Followed Hyperlink" xfId="5989" builtinId="9" hidden="1"/>
    <cellStyle name="Followed Hyperlink" xfId="5991" builtinId="9" hidden="1"/>
    <cellStyle name="Followed Hyperlink" xfId="5993" builtinId="9" hidden="1"/>
    <cellStyle name="Followed Hyperlink" xfId="5995" builtinId="9" hidden="1"/>
    <cellStyle name="Followed Hyperlink" xfId="5997" builtinId="9" hidden="1"/>
    <cellStyle name="Followed Hyperlink" xfId="5999" builtinId="9" hidden="1"/>
    <cellStyle name="Followed Hyperlink" xfId="6001" builtinId="9" hidden="1"/>
    <cellStyle name="Followed Hyperlink" xfId="6003" builtinId="9" hidden="1"/>
    <cellStyle name="Followed Hyperlink" xfId="6005" builtinId="9" hidden="1"/>
    <cellStyle name="Followed Hyperlink" xfId="6007" builtinId="9" hidden="1"/>
    <cellStyle name="Followed Hyperlink" xfId="6009" builtinId="9" hidden="1"/>
    <cellStyle name="Followed Hyperlink" xfId="6011" builtinId="9" hidden="1"/>
    <cellStyle name="Followed Hyperlink" xfId="6013" builtinId="9" hidden="1"/>
    <cellStyle name="Followed Hyperlink" xfId="6015" builtinId="9" hidden="1"/>
    <cellStyle name="Followed Hyperlink" xfId="6017" builtinId="9" hidden="1"/>
    <cellStyle name="Followed Hyperlink" xfId="6019" builtinId="9" hidden="1"/>
    <cellStyle name="Followed Hyperlink" xfId="6021" builtinId="9" hidden="1"/>
    <cellStyle name="Followed Hyperlink" xfId="6023" builtinId="9" hidden="1"/>
    <cellStyle name="Followed Hyperlink" xfId="6025" builtinId="9" hidden="1"/>
    <cellStyle name="Followed Hyperlink" xfId="6027" builtinId="9" hidden="1"/>
    <cellStyle name="Followed Hyperlink" xfId="6029" builtinId="9" hidden="1"/>
    <cellStyle name="Followed Hyperlink" xfId="6031" builtinId="9" hidden="1"/>
    <cellStyle name="Followed Hyperlink" xfId="6033" builtinId="9" hidden="1"/>
    <cellStyle name="Followed Hyperlink" xfId="6035" builtinId="9" hidden="1"/>
    <cellStyle name="Followed Hyperlink" xfId="6037" builtinId="9" hidden="1"/>
    <cellStyle name="Followed Hyperlink" xfId="6039" builtinId="9" hidden="1"/>
    <cellStyle name="Followed Hyperlink" xfId="6041" builtinId="9" hidden="1"/>
    <cellStyle name="Followed Hyperlink" xfId="6043" builtinId="9" hidden="1"/>
    <cellStyle name="Followed Hyperlink" xfId="6045" builtinId="9" hidden="1"/>
    <cellStyle name="Followed Hyperlink" xfId="6047" builtinId="9" hidden="1"/>
    <cellStyle name="Followed Hyperlink" xfId="6049" builtinId="9" hidden="1"/>
    <cellStyle name="Followed Hyperlink" xfId="6051" builtinId="9" hidden="1"/>
    <cellStyle name="Followed Hyperlink" xfId="6053" builtinId="9" hidden="1"/>
    <cellStyle name="Followed Hyperlink" xfId="6055" builtinId="9" hidden="1"/>
    <cellStyle name="Followed Hyperlink" xfId="6057" builtinId="9" hidden="1"/>
    <cellStyle name="Followed Hyperlink" xfId="6059" builtinId="9" hidden="1"/>
    <cellStyle name="Followed Hyperlink" xfId="6061" builtinId="9" hidden="1"/>
    <cellStyle name="Followed Hyperlink" xfId="6063" builtinId="9" hidden="1"/>
    <cellStyle name="Followed Hyperlink" xfId="6065" builtinId="9" hidden="1"/>
    <cellStyle name="Followed Hyperlink" xfId="6067" builtinId="9" hidden="1"/>
    <cellStyle name="Followed Hyperlink" xfId="6069" builtinId="9" hidden="1"/>
    <cellStyle name="Followed Hyperlink" xfId="6071" builtinId="9" hidden="1"/>
    <cellStyle name="Followed Hyperlink" xfId="6073" builtinId="9" hidden="1"/>
    <cellStyle name="Followed Hyperlink" xfId="6075" builtinId="9" hidden="1"/>
    <cellStyle name="Followed Hyperlink" xfId="6077" builtinId="9" hidden="1"/>
    <cellStyle name="Followed Hyperlink" xfId="6079" builtinId="9" hidden="1"/>
    <cellStyle name="Followed Hyperlink" xfId="6081" builtinId="9" hidden="1"/>
    <cellStyle name="Followed Hyperlink" xfId="6083" builtinId="9" hidden="1"/>
    <cellStyle name="Followed Hyperlink" xfId="6085" builtinId="9" hidden="1"/>
    <cellStyle name="Followed Hyperlink" xfId="6087" builtinId="9" hidden="1"/>
    <cellStyle name="Followed Hyperlink" xfId="6089" builtinId="9" hidden="1"/>
    <cellStyle name="Followed Hyperlink" xfId="6091" builtinId="9" hidden="1"/>
    <cellStyle name="Followed Hyperlink" xfId="6093" builtinId="9" hidden="1"/>
    <cellStyle name="Followed Hyperlink" xfId="6095" builtinId="9" hidden="1"/>
    <cellStyle name="Followed Hyperlink" xfId="6097" builtinId="9" hidden="1"/>
    <cellStyle name="Followed Hyperlink" xfId="6099" builtinId="9" hidden="1"/>
    <cellStyle name="Followed Hyperlink" xfId="6101" builtinId="9" hidden="1"/>
    <cellStyle name="Followed Hyperlink" xfId="6103" builtinId="9" hidden="1"/>
    <cellStyle name="Followed Hyperlink" xfId="6105" builtinId="9" hidden="1"/>
    <cellStyle name="Followed Hyperlink" xfId="6107" builtinId="9" hidden="1"/>
    <cellStyle name="Followed Hyperlink" xfId="6109"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131" builtinId="9" hidden="1"/>
    <cellStyle name="Followed Hyperlink" xfId="6133" builtinId="9" hidden="1"/>
    <cellStyle name="Followed Hyperlink" xfId="6135" builtinId="9" hidden="1"/>
    <cellStyle name="Followed Hyperlink" xfId="6137" builtinId="9" hidden="1"/>
    <cellStyle name="Followed Hyperlink" xfId="6139" builtinId="9" hidden="1"/>
    <cellStyle name="Followed Hyperlink" xfId="6141" builtinId="9" hidden="1"/>
    <cellStyle name="Followed Hyperlink" xfId="6143" builtinId="9" hidden="1"/>
    <cellStyle name="Followed Hyperlink" xfId="6145" builtinId="9" hidden="1"/>
    <cellStyle name="Followed Hyperlink" xfId="6147" builtinId="9" hidden="1"/>
    <cellStyle name="Followed Hyperlink" xfId="6149" builtinId="9" hidden="1"/>
    <cellStyle name="Followed Hyperlink" xfId="6151" builtinId="9" hidden="1"/>
    <cellStyle name="Followed Hyperlink" xfId="6153"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212" builtinId="9" hidden="1"/>
    <cellStyle name="Followed Hyperlink" xfId="6217" builtinId="9" hidden="1"/>
    <cellStyle name="Followed Hyperlink" xfId="6219" builtinId="9" hidden="1"/>
    <cellStyle name="Followed Hyperlink" xfId="6221" builtinId="9" hidden="1"/>
    <cellStyle name="Followed Hyperlink" xfId="6223" builtinId="9" hidden="1"/>
    <cellStyle name="Followed Hyperlink" xfId="6225" builtinId="9" hidden="1"/>
    <cellStyle name="Followed Hyperlink" xfId="6228" builtinId="9" hidden="1"/>
    <cellStyle name="Followed Hyperlink" xfId="6230" builtinId="9" hidden="1"/>
    <cellStyle name="Followed Hyperlink" xfId="6232" builtinId="9" hidden="1"/>
    <cellStyle name="Followed Hyperlink" xfId="6234" builtinId="9" hidden="1"/>
    <cellStyle name="Followed Hyperlink" xfId="6236" builtinId="9" hidden="1"/>
    <cellStyle name="Followed Hyperlink" xfId="6238" builtinId="9" hidden="1"/>
    <cellStyle name="Followed Hyperlink" xfId="6240" builtinId="9" hidden="1"/>
    <cellStyle name="Followed Hyperlink" xfId="6242" builtinId="9" hidden="1"/>
    <cellStyle name="Followed Hyperlink" xfId="6244" builtinId="9" hidden="1"/>
    <cellStyle name="Followed Hyperlink" xfId="6246" builtinId="9" hidden="1"/>
    <cellStyle name="Followed Hyperlink" xfId="6248" builtinId="9" hidden="1"/>
    <cellStyle name="Followed Hyperlink" xfId="6250" builtinId="9" hidden="1"/>
    <cellStyle name="Followed Hyperlink" xfId="6252" builtinId="9" hidden="1"/>
    <cellStyle name="Followed Hyperlink" xfId="6254" builtinId="9" hidden="1"/>
    <cellStyle name="Followed Hyperlink" xfId="6256" builtinId="9" hidden="1"/>
    <cellStyle name="Followed Hyperlink" xfId="6258" builtinId="9" hidden="1"/>
    <cellStyle name="Followed Hyperlink" xfId="6260" builtinId="9" hidden="1"/>
    <cellStyle name="Followed Hyperlink" xfId="6262" builtinId="9" hidden="1"/>
    <cellStyle name="Followed Hyperlink" xfId="6264" builtinId="9" hidden="1"/>
    <cellStyle name="Followed Hyperlink" xfId="6266" builtinId="9" hidden="1"/>
    <cellStyle name="Followed Hyperlink" xfId="6268" builtinId="9" hidden="1"/>
    <cellStyle name="Followed Hyperlink" xfId="6270" builtinId="9" hidden="1"/>
    <cellStyle name="Followed Hyperlink" xfId="6272" builtinId="9" hidden="1"/>
    <cellStyle name="Followed Hyperlink" xfId="6274" builtinId="9" hidden="1"/>
    <cellStyle name="Followed Hyperlink" xfId="6276" builtinId="9" hidden="1"/>
    <cellStyle name="Followed Hyperlink" xfId="6278" builtinId="9" hidden="1"/>
    <cellStyle name="Followed Hyperlink" xfId="6280" builtinId="9" hidden="1"/>
    <cellStyle name="Followed Hyperlink" xfId="6282" builtinId="9" hidden="1"/>
    <cellStyle name="Followed Hyperlink" xfId="6284" builtinId="9" hidden="1"/>
    <cellStyle name="Followed Hyperlink" xfId="6286" builtinId="9" hidden="1"/>
    <cellStyle name="Followed Hyperlink" xfId="6288" builtinId="9" hidden="1"/>
    <cellStyle name="Followed Hyperlink" xfId="6290" builtinId="9" hidden="1"/>
    <cellStyle name="Followed Hyperlink" xfId="6292" builtinId="9" hidden="1"/>
    <cellStyle name="Followed Hyperlink" xfId="6294" builtinId="9" hidden="1"/>
    <cellStyle name="Followed Hyperlink" xfId="6296" builtinId="9" hidden="1"/>
    <cellStyle name="Followed Hyperlink" xfId="6298" builtinId="9" hidden="1"/>
    <cellStyle name="Followed Hyperlink" xfId="6300" builtinId="9" hidden="1"/>
    <cellStyle name="Followed Hyperlink" xfId="6302" builtinId="9" hidden="1"/>
    <cellStyle name="Followed Hyperlink" xfId="6304" builtinId="9" hidden="1"/>
    <cellStyle name="Followed Hyperlink" xfId="6306" builtinId="9" hidden="1"/>
    <cellStyle name="Followed Hyperlink" xfId="6308" builtinId="9" hidden="1"/>
    <cellStyle name="Followed Hyperlink" xfId="6310" builtinId="9" hidden="1"/>
    <cellStyle name="Followed Hyperlink" xfId="6312" builtinId="9" hidden="1"/>
    <cellStyle name="Followed Hyperlink" xfId="6314" builtinId="9" hidden="1"/>
    <cellStyle name="Followed Hyperlink" xfId="6316" builtinId="9" hidden="1"/>
    <cellStyle name="Followed Hyperlink" xfId="6318" builtinId="9" hidden="1"/>
    <cellStyle name="Followed Hyperlink" xfId="6320" builtinId="9" hidden="1"/>
    <cellStyle name="Followed Hyperlink" xfId="369" builtinId="9" hidden="1"/>
    <cellStyle name="Followed Hyperlink" xfId="6213" builtinId="9" hidden="1"/>
    <cellStyle name="Followed Hyperlink" xfId="6322" builtinId="9" hidden="1"/>
    <cellStyle name="Followed Hyperlink" xfId="6324" builtinId="9" hidden="1"/>
    <cellStyle name="Followed Hyperlink" xfId="6326" builtinId="9" hidden="1"/>
    <cellStyle name="Followed Hyperlink" xfId="6328" builtinId="9" hidden="1"/>
    <cellStyle name="Followed Hyperlink" xfId="6330" builtinId="9" hidden="1"/>
    <cellStyle name="Followed Hyperlink" xfId="6332" builtinId="9" hidden="1"/>
    <cellStyle name="Followed Hyperlink" xfId="6334" builtinId="9" hidden="1"/>
    <cellStyle name="Followed Hyperlink" xfId="6336" builtinId="9" hidden="1"/>
    <cellStyle name="Followed Hyperlink" xfId="6338" builtinId="9" hidden="1"/>
    <cellStyle name="Followed Hyperlink" xfId="6340" builtinId="9" hidden="1"/>
    <cellStyle name="Followed Hyperlink" xfId="6342" builtinId="9" hidden="1"/>
    <cellStyle name="Followed Hyperlink" xfId="6344" builtinId="9" hidden="1"/>
    <cellStyle name="Followed Hyperlink" xfId="6346" builtinId="9" hidden="1"/>
    <cellStyle name="Followed Hyperlink" xfId="6348" builtinId="9" hidden="1"/>
    <cellStyle name="Followed Hyperlink" xfId="6350" builtinId="9" hidden="1"/>
    <cellStyle name="Followed Hyperlink" xfId="6352" builtinId="9" hidden="1"/>
    <cellStyle name="Followed Hyperlink" xfId="6354" builtinId="9" hidden="1"/>
    <cellStyle name="Followed Hyperlink" xfId="6356" builtinId="9" hidden="1"/>
    <cellStyle name="Followed Hyperlink" xfId="6358" builtinId="9" hidden="1"/>
    <cellStyle name="Followed Hyperlink" xfId="6360" builtinId="9" hidden="1"/>
    <cellStyle name="Followed Hyperlink" xfId="6362" builtinId="9" hidden="1"/>
    <cellStyle name="Followed Hyperlink" xfId="6364" builtinId="9" hidden="1"/>
    <cellStyle name="Followed Hyperlink" xfId="6366" builtinId="9" hidden="1"/>
    <cellStyle name="Followed Hyperlink" xfId="6368" builtinId="9" hidden="1"/>
    <cellStyle name="Followed Hyperlink" xfId="6370" builtinId="9" hidden="1"/>
    <cellStyle name="Followed Hyperlink" xfId="6372" builtinId="9" hidden="1"/>
    <cellStyle name="Followed Hyperlink" xfId="6374" builtinId="9" hidden="1"/>
    <cellStyle name="Followed Hyperlink" xfId="6376" builtinId="9" hidden="1"/>
    <cellStyle name="Followed Hyperlink" xfId="6378" builtinId="9" hidden="1"/>
    <cellStyle name="Followed Hyperlink" xfId="6380" builtinId="9" hidden="1"/>
    <cellStyle name="Followed Hyperlink" xfId="6382" builtinId="9" hidden="1"/>
    <cellStyle name="Followed Hyperlink" xfId="6384" builtinId="9" hidden="1"/>
    <cellStyle name="Followed Hyperlink" xfId="6386" builtinId="9" hidden="1"/>
    <cellStyle name="Followed Hyperlink" xfId="6388" builtinId="9" hidden="1"/>
    <cellStyle name="Followed Hyperlink" xfId="6390" builtinId="9" hidden="1"/>
    <cellStyle name="Followed Hyperlink" xfId="6392" builtinId="9" hidden="1"/>
    <cellStyle name="Followed Hyperlink" xfId="6394" builtinId="9" hidden="1"/>
    <cellStyle name="Followed Hyperlink" xfId="6396" builtinId="9" hidden="1"/>
    <cellStyle name="Followed Hyperlink" xfId="6398" builtinId="9" hidden="1"/>
    <cellStyle name="Followed Hyperlink" xfId="6400" builtinId="9" hidden="1"/>
    <cellStyle name="Followed Hyperlink" xfId="6402" builtinId="9" hidden="1"/>
    <cellStyle name="Followed Hyperlink" xfId="6404" builtinId="9" hidden="1"/>
    <cellStyle name="Followed Hyperlink" xfId="6406" builtinId="9" hidden="1"/>
    <cellStyle name="Followed Hyperlink" xfId="6408" builtinId="9" hidden="1"/>
    <cellStyle name="Followed Hyperlink" xfId="6410" builtinId="9" hidden="1"/>
    <cellStyle name="Followed Hyperlink" xfId="6412" builtinId="9" hidden="1"/>
    <cellStyle name="Followed Hyperlink" xfId="6414" builtinId="9" hidden="1"/>
    <cellStyle name="Followed Hyperlink" xfId="6416" builtinId="9" hidden="1"/>
    <cellStyle name="Followed Hyperlink" xfId="6418" builtinId="9" hidden="1"/>
    <cellStyle name="Followed Hyperlink" xfId="6420" builtinId="9" hidden="1"/>
    <cellStyle name="Followed Hyperlink" xfId="6422" builtinId="9" hidden="1"/>
    <cellStyle name="Followed Hyperlink" xfId="6424" builtinId="9" hidden="1"/>
    <cellStyle name="Followed Hyperlink" xfId="6426" builtinId="9" hidden="1"/>
    <cellStyle name="Followed Hyperlink" xfId="6428" builtinId="9" hidden="1"/>
    <cellStyle name="Followed Hyperlink" xfId="6430" builtinId="9" hidden="1"/>
    <cellStyle name="Followed Hyperlink" xfId="6432" builtinId="9" hidden="1"/>
    <cellStyle name="Followed Hyperlink" xfId="6434" builtinId="9" hidden="1"/>
    <cellStyle name="Followed Hyperlink" xfId="6436" builtinId="9" hidden="1"/>
    <cellStyle name="Followed Hyperlink" xfId="6438" builtinId="9" hidden="1"/>
    <cellStyle name="Followed Hyperlink" xfId="6440" builtinId="9" hidden="1"/>
    <cellStyle name="Followed Hyperlink" xfId="6442" builtinId="9" hidden="1"/>
    <cellStyle name="Followed Hyperlink" xfId="6444" builtinId="9" hidden="1"/>
    <cellStyle name="Followed Hyperlink" xfId="6446" builtinId="9" hidden="1"/>
    <cellStyle name="Followed Hyperlink" xfId="6448" builtinId="9" hidden="1"/>
    <cellStyle name="Followed Hyperlink" xfId="6450" builtinId="9" hidden="1"/>
    <cellStyle name="Followed Hyperlink" xfId="6452" builtinId="9" hidden="1"/>
    <cellStyle name="Followed Hyperlink" xfId="6454" builtinId="9" hidden="1"/>
    <cellStyle name="Followed Hyperlink" xfId="6456" builtinId="9" hidden="1"/>
    <cellStyle name="Followed Hyperlink" xfId="6458" builtinId="9" hidden="1"/>
    <cellStyle name="Followed Hyperlink" xfId="6460" builtinId="9" hidden="1"/>
    <cellStyle name="Followed Hyperlink" xfId="6462" builtinId="9" hidden="1"/>
    <cellStyle name="Followed Hyperlink" xfId="6464" builtinId="9" hidden="1"/>
    <cellStyle name="Followed Hyperlink" xfId="6466" builtinId="9" hidden="1"/>
    <cellStyle name="Followed Hyperlink" xfId="6468" builtinId="9" hidden="1"/>
    <cellStyle name="Followed Hyperlink" xfId="6470" builtinId="9" hidden="1"/>
    <cellStyle name="Followed Hyperlink" xfId="6472" builtinId="9" hidden="1"/>
    <cellStyle name="Followed Hyperlink" xfId="6474" builtinId="9" hidden="1"/>
    <cellStyle name="Followed Hyperlink" xfId="6476" builtinId="9" hidden="1"/>
    <cellStyle name="Followed Hyperlink" xfId="6478" builtinId="9" hidden="1"/>
    <cellStyle name="Followed Hyperlink" xfId="6480" builtinId="9" hidden="1"/>
    <cellStyle name="Followed Hyperlink" xfId="6482" builtinId="9" hidden="1"/>
    <cellStyle name="Followed Hyperlink" xfId="6484" builtinId="9" hidden="1"/>
    <cellStyle name="Followed Hyperlink" xfId="6486" builtinId="9" hidden="1"/>
    <cellStyle name="Followed Hyperlink" xfId="6488" builtinId="9" hidden="1"/>
    <cellStyle name="Followed Hyperlink" xfId="6491" builtinId="9" hidden="1"/>
    <cellStyle name="Followed Hyperlink" xfId="6493" builtinId="9" hidden="1"/>
    <cellStyle name="Followed Hyperlink" xfId="6495" builtinId="9" hidden="1"/>
    <cellStyle name="Followed Hyperlink" xfId="6497" builtinId="9" hidden="1"/>
    <cellStyle name="Followed Hyperlink" xfId="6499" builtinId="9" hidden="1"/>
    <cellStyle name="Followed Hyperlink" xfId="6501" builtinId="9" hidden="1"/>
    <cellStyle name="Followed Hyperlink" xfId="6503" builtinId="9" hidden="1"/>
    <cellStyle name="Followed Hyperlink" xfId="6505" builtinId="9" hidden="1"/>
    <cellStyle name="Followed Hyperlink" xfId="6507" builtinId="9" hidden="1"/>
    <cellStyle name="Followed Hyperlink" xfId="6509" builtinId="9" hidden="1"/>
    <cellStyle name="Followed Hyperlink" xfId="6512" builtinId="9" hidden="1"/>
    <cellStyle name="Followed Hyperlink" xfId="6514" builtinId="9" hidden="1"/>
    <cellStyle name="Followed Hyperlink" xfId="6516" builtinId="9" hidden="1"/>
    <cellStyle name="Followed Hyperlink" xfId="6518" builtinId="9" hidden="1"/>
    <cellStyle name="Followed Hyperlink" xfId="6520" builtinId="9" hidden="1"/>
    <cellStyle name="Followed Hyperlink" xfId="6522" builtinId="9" hidden="1"/>
    <cellStyle name="Followed Hyperlink" xfId="6524" builtinId="9" hidden="1"/>
    <cellStyle name="Followed Hyperlink" xfId="6526" builtinId="9" hidden="1"/>
    <cellStyle name="Followed Hyperlink" xfId="6528" builtinId="9" hidden="1"/>
    <cellStyle name="Followed Hyperlink" xfId="6530" builtinId="9" hidden="1"/>
    <cellStyle name="Followed Hyperlink" xfId="6532" builtinId="9" hidden="1"/>
    <cellStyle name="Followed Hyperlink" xfId="6534" builtinId="9" hidden="1"/>
    <cellStyle name="Followed Hyperlink" xfId="6536" builtinId="9" hidden="1"/>
    <cellStyle name="Followed Hyperlink" xfId="6538" builtinId="9" hidden="1"/>
    <cellStyle name="Followed Hyperlink" xfId="6540" builtinId="9" hidden="1"/>
    <cellStyle name="Followed Hyperlink" xfId="6542" builtinId="9" hidden="1"/>
    <cellStyle name="Followed Hyperlink" xfId="6544" builtinId="9" hidden="1"/>
    <cellStyle name="Followed Hyperlink" xfId="6546" builtinId="9" hidden="1"/>
    <cellStyle name="Followed Hyperlink" xfId="6548" builtinId="9" hidden="1"/>
    <cellStyle name="Followed Hyperlink" xfId="6550" builtinId="9" hidden="1"/>
    <cellStyle name="Followed Hyperlink" xfId="6552" builtinId="9" hidden="1"/>
    <cellStyle name="Followed Hyperlink" xfId="6554" builtinId="9" hidden="1"/>
    <cellStyle name="Followed Hyperlink" xfId="6556" builtinId="9" hidden="1"/>
    <cellStyle name="Followed Hyperlink" xfId="6558" builtinId="9" hidden="1"/>
    <cellStyle name="Followed Hyperlink" xfId="6560" builtinId="9" hidden="1"/>
    <cellStyle name="Followed Hyperlink" xfId="6562" builtinId="9" hidden="1"/>
    <cellStyle name="Followed Hyperlink" xfId="6564" builtinId="9" hidden="1"/>
    <cellStyle name="Followed Hyperlink" xfId="6566" builtinId="9" hidden="1"/>
    <cellStyle name="Followed Hyperlink" xfId="6568" builtinId="9" hidden="1"/>
    <cellStyle name="Followed Hyperlink" xfId="6570" builtinId="9" hidden="1"/>
    <cellStyle name="Followed Hyperlink" xfId="6572" builtinId="9" hidden="1"/>
    <cellStyle name="Followed Hyperlink" xfId="6574" builtinId="9" hidden="1"/>
    <cellStyle name="Followed Hyperlink" xfId="6576" builtinId="9" hidden="1"/>
    <cellStyle name="Followed Hyperlink" xfId="6578" builtinId="9" hidden="1"/>
    <cellStyle name="Followed Hyperlink" xfId="6580" builtinId="9" hidden="1"/>
    <cellStyle name="Followed Hyperlink" xfId="6583" builtinId="9" hidden="1"/>
    <cellStyle name="Followed Hyperlink" xfId="6585" builtinId="9" hidden="1"/>
    <cellStyle name="Followed Hyperlink" xfId="6587" builtinId="9" hidden="1"/>
    <cellStyle name="Followed Hyperlink" xfId="6589" builtinId="9" hidden="1"/>
    <cellStyle name="Followed Hyperlink" xfId="6591" builtinId="9" hidden="1"/>
    <cellStyle name="Followed Hyperlink" xfId="6593" builtinId="9" hidden="1"/>
    <cellStyle name="Followed Hyperlink" xfId="6595" builtinId="9" hidden="1"/>
    <cellStyle name="Followed Hyperlink" xfId="6597" builtinId="9" hidden="1"/>
    <cellStyle name="Followed Hyperlink" xfId="6599" builtinId="9" hidden="1"/>
    <cellStyle name="Followed Hyperlink" xfId="6601" builtinId="9" hidden="1"/>
    <cellStyle name="Followed Hyperlink" xfId="6603" builtinId="9" hidden="1"/>
    <cellStyle name="Followed Hyperlink" xfId="6605" builtinId="9" hidden="1"/>
    <cellStyle name="Followed Hyperlink" xfId="6607" builtinId="9" hidden="1"/>
    <cellStyle name="Followed Hyperlink" xfId="6609" builtinId="9" hidden="1"/>
    <cellStyle name="Followed Hyperlink" xfId="6611" builtinId="9" hidden="1"/>
    <cellStyle name="Followed Hyperlink" xfId="6613" builtinId="9" hidden="1"/>
    <cellStyle name="Followed Hyperlink" xfId="6615" builtinId="9" hidden="1"/>
    <cellStyle name="Followed Hyperlink" xfId="6617" builtinId="9" hidden="1"/>
    <cellStyle name="Followed Hyperlink" xfId="6619" builtinId="9" hidden="1"/>
    <cellStyle name="Followed Hyperlink" xfId="6621" builtinId="9" hidden="1"/>
    <cellStyle name="Followed Hyperlink" xfId="6623" builtinId="9" hidden="1"/>
    <cellStyle name="Followed Hyperlink" xfId="6625" builtinId="9" hidden="1"/>
    <cellStyle name="Followed Hyperlink" xfId="6627" builtinId="9" hidden="1"/>
    <cellStyle name="Followed Hyperlink" xfId="6629" builtinId="9" hidden="1"/>
    <cellStyle name="Followed Hyperlink" xfId="6631" builtinId="9" hidden="1"/>
    <cellStyle name="Followed Hyperlink" xfId="6633" builtinId="9" hidden="1"/>
    <cellStyle name="Followed Hyperlink" xfId="6635" builtinId="9" hidden="1"/>
    <cellStyle name="Followed Hyperlink" xfId="6637" builtinId="9" hidden="1"/>
    <cellStyle name="Followed Hyperlink" xfId="6639" builtinId="9" hidden="1"/>
    <cellStyle name="Followed Hyperlink" xfId="6641" builtinId="9" hidden="1"/>
    <cellStyle name="Followed Hyperlink" xfId="6643" builtinId="9" hidden="1"/>
    <cellStyle name="Followed Hyperlink" xfId="6645" builtinId="9" hidden="1"/>
    <cellStyle name="Followed Hyperlink" xfId="6647" builtinId="9" hidden="1"/>
    <cellStyle name="Followed Hyperlink" xfId="6649" builtinId="9" hidden="1"/>
    <cellStyle name="Followed Hyperlink" xfId="6651" builtinId="9" hidden="1"/>
    <cellStyle name="Followed Hyperlink" xfId="6653" builtinId="9" hidden="1"/>
    <cellStyle name="Followed Hyperlink" xfId="6655" builtinId="9" hidden="1"/>
    <cellStyle name="Followed Hyperlink" xfId="6657" builtinId="9" hidden="1"/>
    <cellStyle name="Followed Hyperlink" xfId="6659" builtinId="9" hidden="1"/>
    <cellStyle name="Followed Hyperlink" xfId="6661" builtinId="9" hidden="1"/>
    <cellStyle name="Followed Hyperlink" xfId="6663" builtinId="9" hidden="1"/>
    <cellStyle name="Followed Hyperlink" xfId="6665" builtinId="9" hidden="1"/>
    <cellStyle name="Followed Hyperlink" xfId="6667" builtinId="9" hidden="1"/>
    <cellStyle name="Followed Hyperlink" xfId="6669" builtinId="9" hidden="1"/>
    <cellStyle name="Followed Hyperlink" xfId="6671" builtinId="9" hidden="1"/>
    <cellStyle name="Followed Hyperlink" xfId="6673" builtinId="9" hidden="1"/>
    <cellStyle name="Followed Hyperlink" xfId="6675" builtinId="9" hidden="1"/>
    <cellStyle name="Followed Hyperlink" xfId="6677" builtinId="9" hidden="1"/>
    <cellStyle name="Followed Hyperlink" xfId="6679" builtinId="9" hidden="1"/>
    <cellStyle name="Followed Hyperlink" xfId="6681" builtinId="9" hidden="1"/>
    <cellStyle name="Followed Hyperlink" xfId="6683" builtinId="9" hidden="1"/>
    <cellStyle name="Followed Hyperlink" xfId="6685" builtinId="9" hidden="1"/>
    <cellStyle name="Followed Hyperlink" xfId="6687" builtinId="9" hidden="1"/>
    <cellStyle name="Followed Hyperlink" xfId="6689" builtinId="9" hidden="1"/>
    <cellStyle name="Followed Hyperlink" xfId="6691" builtinId="9" hidden="1"/>
    <cellStyle name="Followed Hyperlink" xfId="6693" builtinId="9" hidden="1"/>
    <cellStyle name="Followed Hyperlink" xfId="6695" builtinId="9" hidden="1"/>
    <cellStyle name="Followed Hyperlink" xfId="6697" builtinId="9" hidden="1"/>
    <cellStyle name="Followed Hyperlink" xfId="6699" builtinId="9" hidden="1"/>
    <cellStyle name="Followed Hyperlink" xfId="6701" builtinId="9" hidden="1"/>
    <cellStyle name="Followed Hyperlink" xfId="6703" builtinId="9" hidden="1"/>
    <cellStyle name="Followed Hyperlink" xfId="6705" builtinId="9" hidden="1"/>
    <cellStyle name="Followed Hyperlink" xfId="6707" builtinId="9" hidden="1"/>
    <cellStyle name="Followed Hyperlink" xfId="6709" builtinId="9" hidden="1"/>
    <cellStyle name="Followed Hyperlink" xfId="6711" builtinId="9" hidden="1"/>
    <cellStyle name="Followed Hyperlink" xfId="6713" builtinId="9" hidden="1"/>
    <cellStyle name="Followed Hyperlink" xfId="6715" builtinId="9" hidden="1"/>
    <cellStyle name="Followed Hyperlink" xfId="6717" builtinId="9" hidden="1"/>
    <cellStyle name="Followed Hyperlink" xfId="6719" builtinId="9" hidden="1"/>
    <cellStyle name="Followed Hyperlink" xfId="6721" builtinId="9" hidden="1"/>
    <cellStyle name="Followed Hyperlink" xfId="6723" builtinId="9" hidden="1"/>
    <cellStyle name="Followed Hyperlink" xfId="6725" builtinId="9" hidden="1"/>
    <cellStyle name="Followed Hyperlink" xfId="6727" builtinId="9" hidden="1"/>
    <cellStyle name="Followed Hyperlink" xfId="6730" builtinId="9" hidden="1"/>
    <cellStyle name="Followed Hyperlink" xfId="6732" builtinId="9" hidden="1"/>
    <cellStyle name="Followed Hyperlink" xfId="6734" builtinId="9" hidden="1"/>
    <cellStyle name="Followed Hyperlink" xfId="6736" builtinId="9" hidden="1"/>
    <cellStyle name="Followed Hyperlink" xfId="6738" builtinId="9" hidden="1"/>
    <cellStyle name="Followed Hyperlink" xfId="6740" builtinId="9" hidden="1"/>
    <cellStyle name="Followed Hyperlink" xfId="6742" builtinId="9" hidden="1"/>
    <cellStyle name="Followed Hyperlink" xfId="6744" builtinId="9" hidden="1"/>
    <cellStyle name="Followed Hyperlink" xfId="6746" builtinId="9" hidden="1"/>
    <cellStyle name="Followed Hyperlink" xfId="6748" builtinId="9" hidden="1"/>
    <cellStyle name="Followed Hyperlink" xfId="6750" builtinId="9" hidden="1"/>
    <cellStyle name="Followed Hyperlink" xfId="6752" builtinId="9" hidden="1"/>
    <cellStyle name="Followed Hyperlink" xfId="6754" builtinId="9" hidden="1"/>
    <cellStyle name="Followed Hyperlink" xfId="6756" builtinId="9" hidden="1"/>
    <cellStyle name="Followed Hyperlink" xfId="6758" builtinId="9" hidden="1"/>
    <cellStyle name="Followed Hyperlink" xfId="6760" builtinId="9" hidden="1"/>
    <cellStyle name="Followed Hyperlink" xfId="6762" builtinId="9" hidden="1"/>
    <cellStyle name="Followed Hyperlink" xfId="6764" builtinId="9" hidden="1"/>
    <cellStyle name="Followed Hyperlink" xfId="6766" builtinId="9" hidden="1"/>
    <cellStyle name="Followed Hyperlink" xfId="6768" builtinId="9" hidden="1"/>
    <cellStyle name="Followed Hyperlink" xfId="6770" builtinId="9" hidden="1"/>
    <cellStyle name="Followed Hyperlink" xfId="6772" builtinId="9" hidden="1"/>
    <cellStyle name="Followed Hyperlink" xfId="6774" builtinId="9" hidden="1"/>
    <cellStyle name="Followed Hyperlink" xfId="6776" builtinId="9" hidden="1"/>
    <cellStyle name="Followed Hyperlink" xfId="6778" builtinId="9" hidden="1"/>
    <cellStyle name="Followed Hyperlink" xfId="6780" builtinId="9" hidden="1"/>
    <cellStyle name="Followed Hyperlink" xfId="6782" builtinId="9" hidden="1"/>
    <cellStyle name="Followed Hyperlink" xfId="6784" builtinId="9" hidden="1"/>
    <cellStyle name="Followed Hyperlink" xfId="6786" builtinId="9" hidden="1"/>
    <cellStyle name="Followed Hyperlink" xfId="6790" builtinId="9" hidden="1"/>
    <cellStyle name="Followed Hyperlink" xfId="6792" builtinId="9" hidden="1"/>
    <cellStyle name="Followed Hyperlink" xfId="6794" builtinId="9" hidden="1"/>
    <cellStyle name="Followed Hyperlink" xfId="6796" builtinId="9" hidden="1"/>
    <cellStyle name="Followed Hyperlink" xfId="6798" builtinId="9" hidden="1"/>
    <cellStyle name="Followed Hyperlink" xfId="6800" builtinId="9" hidden="1"/>
    <cellStyle name="Followed Hyperlink" xfId="6802" builtinId="9" hidden="1"/>
    <cellStyle name="Followed Hyperlink" xfId="6804" builtinId="9" hidden="1"/>
    <cellStyle name="Followed Hyperlink" xfId="6806" builtinId="9" hidden="1"/>
    <cellStyle name="Followed Hyperlink" xfId="6808" builtinId="9" hidden="1"/>
    <cellStyle name="Followed Hyperlink" xfId="6810" builtinId="9" hidden="1"/>
    <cellStyle name="Followed Hyperlink" xfId="6812" builtinId="9" hidden="1"/>
    <cellStyle name="Followed Hyperlink" xfId="6814" builtinId="9" hidden="1"/>
    <cellStyle name="Followed Hyperlink" xfId="6816" builtinId="9" hidden="1"/>
    <cellStyle name="Followed Hyperlink" xfId="6818" builtinId="9" hidden="1"/>
    <cellStyle name="Followed Hyperlink" xfId="6820" builtinId="9" hidden="1"/>
    <cellStyle name="Followed Hyperlink" xfId="6822" builtinId="9" hidden="1"/>
    <cellStyle name="Followed Hyperlink" xfId="6824" builtinId="9" hidden="1"/>
    <cellStyle name="Followed Hyperlink" xfId="6826" builtinId="9" hidden="1"/>
    <cellStyle name="Followed Hyperlink" xfId="6828" builtinId="9" hidden="1"/>
    <cellStyle name="Followed Hyperlink" xfId="6830" builtinId="9" hidden="1"/>
    <cellStyle name="Followed Hyperlink" xfId="6832" builtinId="9" hidden="1"/>
    <cellStyle name="Followed Hyperlink" xfId="6834" builtinId="9" hidden="1"/>
    <cellStyle name="Followed Hyperlink" xfId="6836" builtinId="9" hidden="1"/>
    <cellStyle name="Followed Hyperlink" xfId="6838" builtinId="9" hidden="1"/>
    <cellStyle name="Followed Hyperlink" xfId="6840" builtinId="9" hidden="1"/>
    <cellStyle name="Followed Hyperlink" xfId="6842" builtinId="9" hidden="1"/>
    <cellStyle name="Followed Hyperlink" xfId="6844" builtinId="9" hidden="1"/>
    <cellStyle name="Followed Hyperlink" xfId="6846" builtinId="9" hidden="1"/>
    <cellStyle name="Followed Hyperlink" xfId="6848" builtinId="9" hidden="1"/>
    <cellStyle name="Followed Hyperlink" xfId="6850" builtinId="9" hidden="1"/>
    <cellStyle name="Followed Hyperlink" xfId="6853" builtinId="9" hidden="1"/>
    <cellStyle name="Followed Hyperlink" xfId="6855" builtinId="9" hidden="1"/>
    <cellStyle name="Followed Hyperlink" xfId="6857" builtinId="9" hidden="1"/>
    <cellStyle name="Followed Hyperlink" xfId="6859" builtinId="9" hidden="1"/>
    <cellStyle name="Followed Hyperlink" xfId="6861" builtinId="9" hidden="1"/>
    <cellStyle name="Followed Hyperlink" xfId="6863" builtinId="9" hidden="1"/>
    <cellStyle name="Followed Hyperlink" xfId="6865" builtinId="9" hidden="1"/>
    <cellStyle name="Followed Hyperlink" xfId="6867" builtinId="9" hidden="1"/>
    <cellStyle name="Followed Hyperlink" xfId="6869" builtinId="9" hidden="1"/>
    <cellStyle name="Followed Hyperlink" xfId="6871" builtinId="9" hidden="1"/>
    <cellStyle name="Followed Hyperlink" xfId="6873" builtinId="9" hidden="1"/>
    <cellStyle name="Followed Hyperlink" xfId="6875" builtinId="9" hidden="1"/>
    <cellStyle name="Followed Hyperlink" xfId="6877" builtinId="9" hidden="1"/>
    <cellStyle name="Followed Hyperlink" xfId="6879" builtinId="9" hidden="1"/>
    <cellStyle name="Followed Hyperlink" xfId="6881" builtinId="9" hidden="1"/>
    <cellStyle name="Followed Hyperlink" xfId="6883" builtinId="9" hidden="1"/>
    <cellStyle name="Followed Hyperlink" xfId="6885" builtinId="9" hidden="1"/>
    <cellStyle name="Followed Hyperlink" xfId="6887" builtinId="9" hidden="1"/>
    <cellStyle name="Followed Hyperlink" xfId="6889" builtinId="9" hidden="1"/>
    <cellStyle name="Followed Hyperlink" xfId="6891" builtinId="9" hidden="1"/>
    <cellStyle name="Followed Hyperlink" xfId="6893" builtinId="9" hidden="1"/>
    <cellStyle name="Followed Hyperlink" xfId="6895" builtinId="9" hidden="1"/>
    <cellStyle name="Followed Hyperlink" xfId="6897" builtinId="9" hidden="1"/>
    <cellStyle name="Followed Hyperlink" xfId="6899" builtinId="9" hidden="1"/>
    <cellStyle name="Followed Hyperlink" xfId="6901" builtinId="9" hidden="1"/>
    <cellStyle name="Followed Hyperlink" xfId="6903" builtinId="9" hidden="1"/>
    <cellStyle name="Followed Hyperlink" xfId="6905" builtinId="9" hidden="1"/>
    <cellStyle name="Followed Hyperlink" xfId="6907" builtinId="9" hidden="1"/>
    <cellStyle name="Followed Hyperlink" xfId="6909" builtinId="9" hidden="1"/>
    <cellStyle name="Followed Hyperlink" xfId="6911" builtinId="9" hidden="1"/>
    <cellStyle name="Followed Hyperlink" xfId="6913" builtinId="9" hidden="1"/>
    <cellStyle name="Followed Hyperlink" xfId="6915" builtinId="9" hidden="1"/>
    <cellStyle name="Followed Hyperlink" xfId="6917" builtinId="9" hidden="1"/>
    <cellStyle name="Followed Hyperlink" xfId="6919" builtinId="9" hidden="1"/>
    <cellStyle name="Followed Hyperlink" xfId="6921" builtinId="9" hidden="1"/>
    <cellStyle name="Followed Hyperlink" xfId="6923" builtinId="9" hidden="1"/>
    <cellStyle name="Followed Hyperlink" xfId="6925" builtinId="9" hidden="1"/>
    <cellStyle name="Followed Hyperlink" xfId="6927" builtinId="9" hidden="1"/>
    <cellStyle name="Followed Hyperlink" xfId="6929" builtinId="9" hidden="1"/>
    <cellStyle name="Followed Hyperlink" xfId="6931" builtinId="9" hidden="1"/>
    <cellStyle name="Followed Hyperlink" xfId="6933" builtinId="9" hidden="1"/>
    <cellStyle name="Followed Hyperlink" xfId="6935" builtinId="9" hidden="1"/>
    <cellStyle name="Followed Hyperlink" xfId="6937" builtinId="9" hidden="1"/>
    <cellStyle name="Followed Hyperlink" xfId="6939" builtinId="9" hidden="1"/>
    <cellStyle name="Followed Hyperlink" xfId="6941" builtinId="9" hidden="1"/>
    <cellStyle name="Followed Hyperlink" xfId="6943" builtinId="9" hidden="1"/>
    <cellStyle name="Followed Hyperlink" xfId="6945" builtinId="9" hidden="1"/>
    <cellStyle name="Followed Hyperlink" xfId="6947" builtinId="9" hidden="1"/>
    <cellStyle name="Followed Hyperlink" xfId="6949" builtinId="9" hidden="1"/>
    <cellStyle name="Followed Hyperlink" xfId="6951" builtinId="9" hidden="1"/>
    <cellStyle name="Followed Hyperlink" xfId="6953" builtinId="9" hidden="1"/>
    <cellStyle name="Followed Hyperlink" xfId="6955" builtinId="9" hidden="1"/>
    <cellStyle name="Followed Hyperlink" xfId="6957" builtinId="9" hidden="1"/>
    <cellStyle name="Followed Hyperlink" xfId="6959" builtinId="9" hidden="1"/>
    <cellStyle name="Followed Hyperlink" xfId="6961" builtinId="9" hidden="1"/>
    <cellStyle name="Followed Hyperlink" xfId="6963" builtinId="9" hidden="1"/>
    <cellStyle name="Followed Hyperlink" xfId="6965" builtinId="9" hidden="1"/>
    <cellStyle name="Followed Hyperlink" xfId="6967" builtinId="9" hidden="1"/>
    <cellStyle name="Followed Hyperlink" xfId="6970" builtinId="9" hidden="1"/>
    <cellStyle name="Followed Hyperlink" xfId="6972" builtinId="9" hidden="1"/>
    <cellStyle name="Followed Hyperlink" xfId="6974" builtinId="9" hidden="1"/>
    <cellStyle name="Followed Hyperlink" xfId="6976" builtinId="9" hidden="1"/>
    <cellStyle name="Followed Hyperlink" xfId="6978" builtinId="9" hidden="1"/>
    <cellStyle name="Followed Hyperlink" xfId="6980" builtinId="9" hidden="1"/>
    <cellStyle name="Followed Hyperlink" xfId="6982" builtinId="9" hidden="1"/>
    <cellStyle name="Followed Hyperlink" xfId="6984" builtinId="9" hidden="1"/>
    <cellStyle name="Followed Hyperlink" xfId="6986" builtinId="9" hidden="1"/>
    <cellStyle name="Followed Hyperlink" xfId="6988" builtinId="9" hidden="1"/>
    <cellStyle name="Followed Hyperlink" xfId="6990" builtinId="9" hidden="1"/>
    <cellStyle name="Followed Hyperlink" xfId="6992" builtinId="9" hidden="1"/>
    <cellStyle name="Followed Hyperlink" xfId="6994" builtinId="9" hidden="1"/>
    <cellStyle name="Followed Hyperlink" xfId="6996" builtinId="9" hidden="1"/>
    <cellStyle name="Followed Hyperlink" xfId="6998" builtinId="9" hidden="1"/>
    <cellStyle name="Followed Hyperlink" xfId="7000" builtinId="9" hidden="1"/>
    <cellStyle name="Followed Hyperlink" xfId="7002" builtinId="9" hidden="1"/>
    <cellStyle name="Followed Hyperlink" xfId="7004" builtinId="9" hidden="1"/>
    <cellStyle name="Followed Hyperlink" xfId="7006" builtinId="9" hidden="1"/>
    <cellStyle name="Followed Hyperlink" xfId="7008" builtinId="9" hidden="1"/>
    <cellStyle name="Followed Hyperlink" xfId="7010" builtinId="9" hidden="1"/>
    <cellStyle name="Followed Hyperlink" xfId="7012" builtinId="9" hidden="1"/>
    <cellStyle name="Followed Hyperlink" xfId="7014" builtinId="9" hidden="1"/>
    <cellStyle name="Followed Hyperlink" xfId="7016" builtinId="9" hidden="1"/>
    <cellStyle name="Followed Hyperlink" xfId="7018" builtinId="9" hidden="1"/>
    <cellStyle name="Followed Hyperlink" xfId="7020" builtinId="9" hidden="1"/>
    <cellStyle name="Followed Hyperlink" xfId="7021" builtinId="9" hidden="1"/>
    <cellStyle name="Followed Hyperlink" xfId="7023" builtinId="9" hidden="1"/>
    <cellStyle name="Followed Hyperlink" xfId="7025" builtinId="9" hidden="1"/>
    <cellStyle name="Followed Hyperlink" xfId="7027" builtinId="9" hidden="1"/>
    <cellStyle name="Followed Hyperlink" xfId="7029" builtinId="9" hidden="1"/>
    <cellStyle name="Followed Hyperlink" xfId="7031" builtinId="9" hidden="1"/>
    <cellStyle name="Followed Hyperlink" xfId="7033" builtinId="9" hidden="1"/>
    <cellStyle name="Followed Hyperlink" xfId="7035" builtinId="9" hidden="1"/>
    <cellStyle name="Followed Hyperlink" xfId="7037" builtinId="9" hidden="1"/>
    <cellStyle name="Followed Hyperlink" xfId="7039" builtinId="9" hidden="1"/>
    <cellStyle name="Followed Hyperlink" xfId="7042" builtinId="9" hidden="1"/>
    <cellStyle name="Followed Hyperlink" xfId="7044" builtinId="9" hidden="1"/>
    <cellStyle name="Followed Hyperlink" xfId="7046" builtinId="9" hidden="1"/>
    <cellStyle name="Followed Hyperlink" xfId="7048" builtinId="9" hidden="1"/>
    <cellStyle name="Followed Hyperlink" xfId="7050" builtinId="9" hidden="1"/>
    <cellStyle name="Followed Hyperlink" xfId="7052" builtinId="9" hidden="1"/>
    <cellStyle name="Followed Hyperlink" xfId="7054" builtinId="9" hidden="1"/>
    <cellStyle name="Followed Hyperlink" xfId="7056" builtinId="9" hidden="1"/>
    <cellStyle name="Followed Hyperlink" xfId="7058" builtinId="9" hidden="1"/>
    <cellStyle name="Followed Hyperlink" xfId="7060" builtinId="9" hidden="1"/>
    <cellStyle name="Followed Hyperlink" xfId="7062" builtinId="9" hidden="1"/>
    <cellStyle name="Followed Hyperlink" xfId="7064" builtinId="9" hidden="1"/>
    <cellStyle name="Followed Hyperlink" xfId="7066" builtinId="9" hidden="1"/>
    <cellStyle name="Followed Hyperlink" xfId="7068" builtinId="9" hidden="1"/>
    <cellStyle name="Followed Hyperlink" xfId="7070" builtinId="9" hidden="1"/>
    <cellStyle name="Followed Hyperlink" xfId="7072" builtinId="9" hidden="1"/>
    <cellStyle name="Followed Hyperlink" xfId="7074" builtinId="9" hidden="1"/>
    <cellStyle name="Followed Hyperlink" xfId="7076" builtinId="9" hidden="1"/>
    <cellStyle name="Followed Hyperlink" xfId="7078" builtinId="9" hidden="1"/>
    <cellStyle name="Followed Hyperlink" xfId="7080" builtinId="9" hidden="1"/>
    <cellStyle name="Followed Hyperlink" xfId="7082" builtinId="9" hidden="1"/>
    <cellStyle name="Followed Hyperlink" xfId="7084" builtinId="9" hidden="1"/>
    <cellStyle name="Followed Hyperlink" xfId="7086" builtinId="9" hidden="1"/>
    <cellStyle name="Followed Hyperlink" xfId="7088" builtinId="9" hidden="1"/>
    <cellStyle name="Followed Hyperlink" xfId="7090" builtinId="9" hidden="1"/>
    <cellStyle name="Followed Hyperlink" xfId="7092" builtinId="9" hidden="1"/>
    <cellStyle name="Followed Hyperlink" xfId="7094" builtinId="9" hidden="1"/>
    <cellStyle name="Followed Hyperlink" xfId="7095" builtinId="9" hidden="1"/>
    <cellStyle name="Followed Hyperlink" xfId="7097" builtinId="9" hidden="1"/>
    <cellStyle name="Followed Hyperlink" xfId="7099" builtinId="9" hidden="1"/>
    <cellStyle name="Followed Hyperlink" xfId="7101" builtinId="9" hidden="1"/>
    <cellStyle name="Followed Hyperlink" xfId="7103" builtinId="9" hidden="1"/>
    <cellStyle name="Followed Hyperlink" xfId="7105" builtinId="9" hidden="1"/>
    <cellStyle name="Followed Hyperlink" xfId="7107" builtinId="9" hidden="1"/>
    <cellStyle name="Followed Hyperlink" xfId="7109" builtinId="9" hidden="1"/>
    <cellStyle name="Followed Hyperlink" xfId="7111" builtinId="9" hidden="1"/>
    <cellStyle name="Followed Hyperlink" xfId="7113" builtinId="9" hidden="1"/>
    <cellStyle name="Followed Hyperlink" xfId="7115" builtinId="9" hidden="1"/>
    <cellStyle name="Followed Hyperlink" xfId="7117" builtinId="9" hidden="1"/>
    <cellStyle name="Followed Hyperlink" xfId="7119" builtinId="9" hidden="1"/>
    <cellStyle name="Followed Hyperlink" xfId="7121" builtinId="9" hidden="1"/>
    <cellStyle name="Followed Hyperlink" xfId="7123" builtinId="9" hidden="1"/>
    <cellStyle name="Followed Hyperlink" xfId="7125" builtinId="9" hidden="1"/>
    <cellStyle name="Followed Hyperlink" xfId="7127" builtinId="9" hidden="1"/>
    <cellStyle name="Followed Hyperlink" xfId="7129" builtinId="9" hidden="1"/>
    <cellStyle name="Followed Hyperlink" xfId="7131" builtinId="9" hidden="1"/>
    <cellStyle name="Followed Hyperlink" xfId="7133" builtinId="9" hidden="1"/>
    <cellStyle name="Followed Hyperlink" xfId="7135" builtinId="9" hidden="1"/>
    <cellStyle name="Followed Hyperlink" xfId="7137" builtinId="9" hidden="1"/>
    <cellStyle name="Followed Hyperlink" xfId="7139" builtinId="9" hidden="1"/>
    <cellStyle name="Followed Hyperlink" xfId="7141" builtinId="9" hidden="1"/>
    <cellStyle name="Followed Hyperlink" xfId="7143" builtinId="9" hidden="1"/>
    <cellStyle name="Followed Hyperlink" xfId="7145" builtinId="9" hidden="1"/>
    <cellStyle name="Followed Hyperlink" xfId="7147" builtinId="9" hidden="1"/>
    <cellStyle name="Followed Hyperlink" xfId="7149" builtinId="9" hidden="1"/>
    <cellStyle name="Followed Hyperlink" xfId="7151" builtinId="9" hidden="1"/>
    <cellStyle name="Followed Hyperlink" xfId="7153" builtinId="9" hidden="1"/>
    <cellStyle name="Followed Hyperlink" xfId="7155" builtinId="9" hidden="1"/>
    <cellStyle name="Followed Hyperlink" xfId="7157" builtinId="9" hidden="1"/>
    <cellStyle name="Followed Hyperlink" xfId="7159" builtinId="9" hidden="1"/>
    <cellStyle name="Followed Hyperlink" xfId="7161" builtinId="9" hidden="1"/>
    <cellStyle name="Followed Hyperlink" xfId="7163" builtinId="9" hidden="1"/>
    <cellStyle name="Followed Hyperlink" xfId="7165" builtinId="9" hidden="1"/>
    <cellStyle name="Followed Hyperlink" xfId="7167" builtinId="9" hidden="1"/>
    <cellStyle name="Followed Hyperlink" xfId="7169" builtinId="9" hidden="1"/>
    <cellStyle name="Followed Hyperlink" xfId="7171" builtinId="9" hidden="1"/>
    <cellStyle name="Followed Hyperlink" xfId="7173" builtinId="9" hidden="1"/>
    <cellStyle name="Followed Hyperlink" xfId="7175" builtinId="9" hidden="1"/>
    <cellStyle name="Followed Hyperlink" xfId="7177" builtinId="9" hidden="1"/>
    <cellStyle name="Followed Hyperlink" xfId="7179" builtinId="9" hidden="1"/>
    <cellStyle name="Followed Hyperlink" xfId="7181" builtinId="9" hidden="1"/>
    <cellStyle name="Followed Hyperlink" xfId="7183" builtinId="9" hidden="1"/>
    <cellStyle name="Followed Hyperlink" xfId="7185" builtinId="9" hidden="1"/>
    <cellStyle name="Followed Hyperlink" xfId="7187" builtinId="9" hidden="1"/>
    <cellStyle name="Followed Hyperlink" xfId="7189" builtinId="9" hidden="1"/>
    <cellStyle name="Followed Hyperlink" xfId="7191" builtinId="9" hidden="1"/>
    <cellStyle name="Followed Hyperlink" xfId="7193" builtinId="9" hidden="1"/>
    <cellStyle name="Followed Hyperlink" xfId="7195" builtinId="9" hidden="1"/>
    <cellStyle name="Followed Hyperlink" xfId="7197" builtinId="9" hidden="1"/>
    <cellStyle name="Followed Hyperlink" xfId="7199" builtinId="9" hidden="1"/>
    <cellStyle name="Followed Hyperlink" xfId="7201" builtinId="9" hidden="1"/>
    <cellStyle name="Followed Hyperlink" xfId="7203" builtinId="9" hidden="1"/>
    <cellStyle name="Followed Hyperlink" xfId="7205" builtinId="9" hidden="1"/>
    <cellStyle name="Followed Hyperlink" xfId="7207" builtinId="9" hidden="1"/>
    <cellStyle name="Followed Hyperlink" xfId="7209" builtinId="9" hidden="1"/>
    <cellStyle name="Followed Hyperlink" xfId="7211" builtinId="9" hidden="1"/>
    <cellStyle name="Followed Hyperlink" xfId="7213" builtinId="9" hidden="1"/>
    <cellStyle name="Followed Hyperlink" xfId="7215" builtinId="9" hidden="1"/>
    <cellStyle name="Followed Hyperlink" xfId="7217" builtinId="9" hidden="1"/>
    <cellStyle name="Followed Hyperlink" xfId="7219" builtinId="9" hidden="1"/>
    <cellStyle name="Followed Hyperlink" xfId="7221" builtinId="9" hidden="1"/>
    <cellStyle name="Followed Hyperlink" xfId="7223" builtinId="9" hidden="1"/>
    <cellStyle name="Followed Hyperlink" xfId="7225" builtinId="9" hidden="1"/>
    <cellStyle name="Followed Hyperlink" xfId="7227" builtinId="9" hidden="1"/>
    <cellStyle name="Followed Hyperlink" xfId="7229" builtinId="9" hidden="1"/>
    <cellStyle name="Followed Hyperlink" xfId="7231" builtinId="9" hidden="1"/>
    <cellStyle name="Followed Hyperlink" xfId="7233" builtinId="9" hidden="1"/>
    <cellStyle name="Followed Hyperlink" xfId="7235" builtinId="9" hidden="1"/>
    <cellStyle name="Followed Hyperlink" xfId="7237" builtinId="9" hidden="1"/>
    <cellStyle name="Followed Hyperlink" xfId="7239" builtinId="9" hidden="1"/>
    <cellStyle name="Followed Hyperlink" xfId="7241" builtinId="9" hidden="1"/>
    <cellStyle name="Followed Hyperlink" xfId="7243" builtinId="9" hidden="1"/>
    <cellStyle name="Followed Hyperlink" xfId="7245" builtinId="9" hidden="1"/>
    <cellStyle name="Followed Hyperlink" xfId="7247" builtinId="9" hidden="1"/>
    <cellStyle name="Followed Hyperlink" xfId="7249" builtinId="9" hidden="1"/>
    <cellStyle name="Followed Hyperlink" xfId="7251" builtinId="9" hidden="1"/>
    <cellStyle name="Followed Hyperlink" xfId="7253" builtinId="9" hidden="1"/>
    <cellStyle name="Followed Hyperlink" xfId="7255" builtinId="9" hidden="1"/>
    <cellStyle name="Followed Hyperlink" xfId="7257" builtinId="9" hidden="1"/>
    <cellStyle name="Followed Hyperlink" xfId="7259" builtinId="9" hidden="1"/>
    <cellStyle name="Followed Hyperlink" xfId="7261" builtinId="9" hidden="1"/>
    <cellStyle name="Followed Hyperlink" xfId="7263" builtinId="9" hidden="1"/>
    <cellStyle name="Followed Hyperlink" xfId="7265" builtinId="9" hidden="1"/>
    <cellStyle name="Followed Hyperlink" xfId="7267" builtinId="9" hidden="1"/>
    <cellStyle name="Followed Hyperlink" xfId="7269" builtinId="9" hidden="1"/>
    <cellStyle name="Followed Hyperlink" xfId="7271" builtinId="9" hidden="1"/>
    <cellStyle name="Followed Hyperlink" xfId="7273" builtinId="9" hidden="1"/>
    <cellStyle name="Followed Hyperlink" xfId="7275" builtinId="9" hidden="1"/>
    <cellStyle name="Followed Hyperlink" xfId="7277" builtinId="9" hidden="1"/>
    <cellStyle name="Followed Hyperlink" xfId="7279" builtinId="9" hidden="1"/>
    <cellStyle name="Followed Hyperlink" xfId="7281" builtinId="9" hidden="1"/>
    <cellStyle name="Followed Hyperlink" xfId="7283" builtinId="9" hidden="1"/>
    <cellStyle name="Followed Hyperlink" xfId="7285" builtinId="9" hidden="1"/>
    <cellStyle name="Followed Hyperlink" xfId="7287" builtinId="9" hidden="1"/>
    <cellStyle name="Followed Hyperlink" xfId="7289" builtinId="9" hidden="1"/>
    <cellStyle name="Followed Hyperlink" xfId="7291" builtinId="9" hidden="1"/>
    <cellStyle name="Followed Hyperlink" xfId="7293" builtinId="9" hidden="1"/>
    <cellStyle name="Followed Hyperlink" xfId="7295" builtinId="9" hidden="1"/>
    <cellStyle name="Followed Hyperlink" xfId="7297" builtinId="9" hidden="1"/>
    <cellStyle name="Followed Hyperlink" xfId="7299" builtinId="9" hidden="1"/>
    <cellStyle name="Followed Hyperlink" xfId="7301" builtinId="9" hidden="1"/>
    <cellStyle name="Followed Hyperlink" xfId="7303" builtinId="9" hidden="1"/>
    <cellStyle name="Followed Hyperlink" xfId="7305" builtinId="9" hidden="1"/>
    <cellStyle name="Followed Hyperlink" xfId="7307" builtinId="9" hidden="1"/>
    <cellStyle name="Followed Hyperlink" xfId="7309" builtinId="9" hidden="1"/>
    <cellStyle name="Followed Hyperlink" xfId="7311" builtinId="9" hidden="1"/>
    <cellStyle name="Followed Hyperlink" xfId="7313" builtinId="9" hidden="1"/>
    <cellStyle name="Followed Hyperlink" xfId="7315" builtinId="9" hidden="1"/>
    <cellStyle name="Followed Hyperlink" xfId="7317" builtinId="9" hidden="1"/>
    <cellStyle name="Followed Hyperlink" xfId="7319" builtinId="9" hidden="1"/>
    <cellStyle name="Followed Hyperlink" xfId="7321" builtinId="9" hidden="1"/>
    <cellStyle name="Followed Hyperlink" xfId="7323" builtinId="9" hidden="1"/>
    <cellStyle name="Followed Hyperlink" xfId="7325" builtinId="9" hidden="1"/>
    <cellStyle name="Followed Hyperlink" xfId="7327" builtinId="9" hidden="1"/>
    <cellStyle name="Followed Hyperlink" xfId="7329" builtinId="9" hidden="1"/>
    <cellStyle name="Followed Hyperlink" xfId="7331" builtinId="9" hidden="1"/>
    <cellStyle name="Followed Hyperlink" xfId="7333" builtinId="9" hidden="1"/>
    <cellStyle name="Followed Hyperlink" xfId="7335" builtinId="9" hidden="1"/>
    <cellStyle name="Followed Hyperlink" xfId="7337" builtinId="9" hidden="1"/>
    <cellStyle name="Followed Hyperlink" xfId="7339" builtinId="9" hidden="1"/>
    <cellStyle name="Followed Hyperlink" xfId="7341" builtinId="9" hidden="1"/>
    <cellStyle name="Followed Hyperlink" xfId="7343" builtinId="9" hidden="1"/>
    <cellStyle name="Followed Hyperlink" xfId="7345" builtinId="9" hidden="1"/>
    <cellStyle name="Followed Hyperlink" xfId="7347" builtinId="9" hidden="1"/>
    <cellStyle name="Followed Hyperlink" xfId="7349" builtinId="9" hidden="1"/>
    <cellStyle name="Followed Hyperlink" xfId="7351" builtinId="9" hidden="1"/>
    <cellStyle name="Followed Hyperlink" xfId="7353" builtinId="9" hidden="1"/>
    <cellStyle name="Followed Hyperlink" xfId="7355" builtinId="9" hidden="1"/>
    <cellStyle name="Followed Hyperlink" xfId="7357" builtinId="9" hidden="1"/>
    <cellStyle name="Followed Hyperlink" xfId="7359" builtinId="9" hidden="1"/>
    <cellStyle name="Followed Hyperlink" xfId="7361" builtinId="9" hidden="1"/>
    <cellStyle name="Followed Hyperlink" xfId="7363" builtinId="9" hidden="1"/>
    <cellStyle name="Followed Hyperlink" xfId="7365" builtinId="9" hidden="1"/>
    <cellStyle name="Followed Hyperlink" xfId="7367" builtinId="9" hidden="1"/>
    <cellStyle name="Followed Hyperlink" xfId="7369" builtinId="9" hidden="1"/>
    <cellStyle name="Followed Hyperlink" xfId="7371" builtinId="9" hidden="1"/>
    <cellStyle name="Followed Hyperlink" xfId="7373" builtinId="9" hidden="1"/>
    <cellStyle name="Followed Hyperlink" xfId="7375" builtinId="9" hidden="1"/>
    <cellStyle name="Followed Hyperlink" xfId="7377" builtinId="9" hidden="1"/>
    <cellStyle name="Followed Hyperlink" xfId="7379" builtinId="9" hidden="1"/>
    <cellStyle name="Followed Hyperlink" xfId="7381" builtinId="9" hidden="1"/>
    <cellStyle name="Followed Hyperlink" xfId="7383" builtinId="9" hidden="1"/>
    <cellStyle name="Followed Hyperlink" xfId="7385" builtinId="9" hidden="1"/>
    <cellStyle name="Followed Hyperlink" xfId="7387" builtinId="9" hidden="1"/>
    <cellStyle name="Followed Hyperlink" xfId="7389" builtinId="9" hidden="1"/>
    <cellStyle name="Followed Hyperlink" xfId="7391" builtinId="9" hidden="1"/>
    <cellStyle name="Followed Hyperlink" xfId="7393" builtinId="9" hidden="1"/>
    <cellStyle name="Followed Hyperlink" xfId="7395" builtinId="9" hidden="1"/>
    <cellStyle name="Followed Hyperlink" xfId="7397" builtinId="9" hidden="1"/>
    <cellStyle name="Followed Hyperlink" xfId="7399" builtinId="9" hidden="1"/>
    <cellStyle name="Followed Hyperlink" xfId="7401" builtinId="9" hidden="1"/>
    <cellStyle name="Followed Hyperlink" xfId="7403" builtinId="9" hidden="1"/>
    <cellStyle name="Followed Hyperlink" xfId="7405" builtinId="9" hidden="1"/>
    <cellStyle name="Followed Hyperlink" xfId="7407" builtinId="9" hidden="1"/>
    <cellStyle name="Followed Hyperlink" xfId="7409" builtinId="9" hidden="1"/>
    <cellStyle name="Followed Hyperlink" xfId="7411" builtinId="9" hidden="1"/>
    <cellStyle name="Followed Hyperlink" xfId="7413" builtinId="9" hidden="1"/>
    <cellStyle name="Followed Hyperlink" xfId="7415" builtinId="9" hidden="1"/>
    <cellStyle name="Followed Hyperlink" xfId="7417" builtinId="9" hidden="1"/>
    <cellStyle name="Followed Hyperlink" xfId="7419" builtinId="9" hidden="1"/>
    <cellStyle name="Followed Hyperlink" xfId="7421" builtinId="9" hidden="1"/>
    <cellStyle name="Followed Hyperlink" xfId="7423" builtinId="9" hidden="1"/>
    <cellStyle name="Followed Hyperlink" xfId="7425" builtinId="9" hidden="1"/>
    <cellStyle name="Followed Hyperlink" xfId="7427" builtinId="9" hidden="1"/>
    <cellStyle name="Followed Hyperlink" xfId="7429" builtinId="9" hidden="1"/>
    <cellStyle name="Followed Hyperlink" xfId="7431" builtinId="9" hidden="1"/>
    <cellStyle name="Followed Hyperlink" xfId="7433" builtinId="9" hidden="1"/>
    <cellStyle name="Followed Hyperlink" xfId="7435" builtinId="9" hidden="1"/>
    <cellStyle name="Followed Hyperlink" xfId="7437" builtinId="9" hidden="1"/>
    <cellStyle name="Followed Hyperlink" xfId="7439" builtinId="9" hidden="1"/>
    <cellStyle name="Followed Hyperlink" xfId="7441" builtinId="9" hidden="1"/>
    <cellStyle name="Followed Hyperlink" xfId="7443" builtinId="9" hidden="1"/>
    <cellStyle name="Followed Hyperlink" xfId="7445" builtinId="9" hidden="1"/>
    <cellStyle name="Followed Hyperlink" xfId="7447" builtinId="9" hidden="1"/>
    <cellStyle name="Followed Hyperlink" xfId="7449" builtinId="9" hidden="1"/>
    <cellStyle name="Followed Hyperlink" xfId="7451" builtinId="9" hidden="1"/>
    <cellStyle name="Followed Hyperlink" xfId="7453" builtinId="9" hidden="1"/>
    <cellStyle name="Followed Hyperlink" xfId="7455" builtinId="9" hidden="1"/>
    <cellStyle name="Followed Hyperlink" xfId="7457" builtinId="9" hidden="1"/>
    <cellStyle name="Followed Hyperlink" xfId="7459" builtinId="9" hidden="1"/>
    <cellStyle name="Followed Hyperlink" xfId="7461" builtinId="9" hidden="1"/>
    <cellStyle name="Followed Hyperlink" xfId="7463" builtinId="9" hidden="1"/>
    <cellStyle name="Followed Hyperlink" xfId="7465" builtinId="9" hidden="1"/>
    <cellStyle name="Followed Hyperlink" xfId="7467" builtinId="9" hidden="1"/>
    <cellStyle name="Followed Hyperlink" xfId="7469" builtinId="9" hidden="1"/>
    <cellStyle name="Followed Hyperlink" xfId="7471" builtinId="9" hidden="1"/>
    <cellStyle name="Followed Hyperlink" xfId="7473" builtinId="9" hidden="1"/>
    <cellStyle name="Followed Hyperlink" xfId="7475" builtinId="9" hidden="1"/>
    <cellStyle name="Followed Hyperlink" xfId="7477" builtinId="9" hidden="1"/>
    <cellStyle name="Followed Hyperlink" xfId="7479" builtinId="9" hidden="1"/>
    <cellStyle name="Followed Hyperlink" xfId="7481" builtinId="9" hidden="1"/>
    <cellStyle name="Followed Hyperlink" xfId="7483" builtinId="9" hidden="1"/>
    <cellStyle name="Followed Hyperlink" xfId="7485" builtinId="9" hidden="1"/>
    <cellStyle name="Followed Hyperlink" xfId="7487" builtinId="9" hidden="1"/>
    <cellStyle name="Followed Hyperlink" xfId="7489" builtinId="9" hidden="1"/>
    <cellStyle name="Followed Hyperlink" xfId="7491" builtinId="9" hidden="1"/>
    <cellStyle name="Followed Hyperlink" xfId="7493" builtinId="9" hidden="1"/>
    <cellStyle name="Followed Hyperlink" xfId="7495" builtinId="9" hidden="1"/>
    <cellStyle name="Followed Hyperlink" xfId="7497" builtinId="9" hidden="1"/>
    <cellStyle name="Followed Hyperlink" xfId="7499" builtinId="9" hidden="1"/>
    <cellStyle name="Followed Hyperlink" xfId="7501" builtinId="9" hidden="1"/>
    <cellStyle name="Followed Hyperlink" xfId="7503" builtinId="9" hidden="1"/>
    <cellStyle name="Followed Hyperlink" xfId="7505" builtinId="9" hidden="1"/>
    <cellStyle name="Followed Hyperlink" xfId="7507" builtinId="9" hidden="1"/>
    <cellStyle name="Followed Hyperlink" xfId="7509" builtinId="9" hidden="1"/>
    <cellStyle name="Followed Hyperlink" xfId="7511" builtinId="9" hidden="1"/>
    <cellStyle name="Followed Hyperlink" xfId="7513" builtinId="9" hidden="1"/>
    <cellStyle name="Followed Hyperlink" xfId="7515" builtinId="9" hidden="1"/>
    <cellStyle name="Followed Hyperlink" xfId="7517" builtinId="9" hidden="1"/>
    <cellStyle name="Followed Hyperlink" xfId="7519" builtinId="9" hidden="1"/>
    <cellStyle name="Followed Hyperlink" xfId="7521" builtinId="9" hidden="1"/>
    <cellStyle name="Followed Hyperlink" xfId="7523" builtinId="9" hidden="1"/>
    <cellStyle name="Followed Hyperlink" xfId="7525" builtinId="9" hidden="1"/>
    <cellStyle name="Followed Hyperlink" xfId="7527" builtinId="9" hidden="1"/>
    <cellStyle name="Followed Hyperlink" xfId="7529" builtinId="9" hidden="1"/>
    <cellStyle name="Followed Hyperlink" xfId="7531" builtinId="9" hidden="1"/>
    <cellStyle name="Followed Hyperlink" xfId="7533" builtinId="9" hidden="1"/>
    <cellStyle name="Followed Hyperlink" xfId="7535" builtinId="9" hidden="1"/>
    <cellStyle name="Followed Hyperlink" xfId="7537" builtinId="9" hidden="1"/>
    <cellStyle name="Followed Hyperlink" xfId="7539" builtinId="9" hidden="1"/>
    <cellStyle name="Followed Hyperlink" xfId="7541" builtinId="9" hidden="1"/>
    <cellStyle name="Followed Hyperlink" xfId="7543" builtinId="9" hidden="1"/>
    <cellStyle name="Followed Hyperlink" xfId="7545" builtinId="9" hidden="1"/>
    <cellStyle name="Followed Hyperlink" xfId="7547" builtinId="9" hidden="1"/>
    <cellStyle name="Followed Hyperlink" xfId="7549" builtinId="9" hidden="1"/>
    <cellStyle name="Followed Hyperlink" xfId="7551" builtinId="9" hidden="1"/>
    <cellStyle name="Followed Hyperlink" xfId="7553" builtinId="9" hidden="1"/>
    <cellStyle name="Followed Hyperlink" xfId="7555" builtinId="9" hidden="1"/>
    <cellStyle name="Followed Hyperlink" xfId="7557" builtinId="9" hidden="1"/>
    <cellStyle name="Followed Hyperlink" xfId="7559" builtinId="9" hidden="1"/>
    <cellStyle name="Followed Hyperlink" xfId="7561" builtinId="9" hidden="1"/>
    <cellStyle name="Followed Hyperlink" xfId="7563" builtinId="9" hidden="1"/>
    <cellStyle name="Followed Hyperlink" xfId="7565" builtinId="9" hidden="1"/>
    <cellStyle name="Followed Hyperlink" xfId="7567" builtinId="9" hidden="1"/>
    <cellStyle name="Followed Hyperlink" xfId="7569" builtinId="9" hidden="1"/>
    <cellStyle name="Followed Hyperlink" xfId="7571" builtinId="9" hidden="1"/>
    <cellStyle name="Followed Hyperlink" xfId="7573" builtinId="9" hidden="1"/>
    <cellStyle name="Followed Hyperlink" xfId="7575" builtinId="9" hidden="1"/>
    <cellStyle name="Followed Hyperlink" xfId="7577" builtinId="9" hidden="1"/>
    <cellStyle name="Followed Hyperlink" xfId="7579" builtinId="9" hidden="1"/>
    <cellStyle name="Followed Hyperlink" xfId="7581" builtinId="9" hidden="1"/>
    <cellStyle name="Followed Hyperlink" xfId="7583" builtinId="9" hidden="1"/>
    <cellStyle name="Followed Hyperlink" xfId="7585" builtinId="9" hidden="1"/>
    <cellStyle name="Followed Hyperlink" xfId="7587" builtinId="9" hidden="1"/>
    <cellStyle name="Followed Hyperlink" xfId="7589" builtinId="9" hidden="1"/>
    <cellStyle name="Followed Hyperlink" xfId="7591" builtinId="9" hidden="1"/>
    <cellStyle name="Followed Hyperlink" xfId="7593" builtinId="9" hidden="1"/>
    <cellStyle name="Followed Hyperlink" xfId="7595" builtinId="9" hidden="1"/>
    <cellStyle name="Followed Hyperlink" xfId="7597" builtinId="9" hidden="1"/>
    <cellStyle name="Followed Hyperlink" xfId="7599" builtinId="9" hidden="1"/>
    <cellStyle name="Followed Hyperlink" xfId="7601" builtinId="9" hidden="1"/>
    <cellStyle name="Followed Hyperlink" xfId="7603" builtinId="9" hidden="1"/>
    <cellStyle name="Followed Hyperlink" xfId="7605" builtinId="9" hidden="1"/>
    <cellStyle name="Followed Hyperlink" xfId="7607" builtinId="9" hidden="1"/>
    <cellStyle name="Followed Hyperlink" xfId="7609" builtinId="9" hidden="1"/>
    <cellStyle name="Followed Hyperlink" xfId="7611" builtinId="9" hidden="1"/>
    <cellStyle name="Followed Hyperlink" xfId="7613" builtinId="9" hidden="1"/>
    <cellStyle name="Followed Hyperlink" xfId="7615" builtinId="9" hidden="1"/>
    <cellStyle name="Followed Hyperlink" xfId="7617" builtinId="9" hidden="1"/>
    <cellStyle name="Followed Hyperlink" xfId="7619" builtinId="9" hidden="1"/>
    <cellStyle name="Followed Hyperlink" xfId="7621" builtinId="9" hidden="1"/>
    <cellStyle name="Followed Hyperlink" xfId="7623" builtinId="9" hidden="1"/>
    <cellStyle name="Followed Hyperlink" xfId="7625" builtinId="9" hidden="1"/>
    <cellStyle name="Followed Hyperlink" xfId="7627" builtinId="9" hidden="1"/>
    <cellStyle name="Followed Hyperlink" xfId="7629" builtinId="9" hidden="1"/>
    <cellStyle name="Followed Hyperlink" xfId="7631" builtinId="9" hidden="1"/>
    <cellStyle name="Followed Hyperlink" xfId="7633" builtinId="9" hidden="1"/>
    <cellStyle name="Followed Hyperlink" xfId="7635" builtinId="9" hidden="1"/>
    <cellStyle name="Followed Hyperlink" xfId="7637" builtinId="9" hidden="1"/>
    <cellStyle name="Followed Hyperlink" xfId="7639" builtinId="9" hidden="1"/>
    <cellStyle name="Followed Hyperlink" xfId="7641" builtinId="9" hidden="1"/>
    <cellStyle name="Followed Hyperlink" xfId="7643" builtinId="9" hidden="1"/>
    <cellStyle name="Followed Hyperlink" xfId="7645" builtinId="9" hidden="1"/>
    <cellStyle name="Followed Hyperlink" xfId="7647" builtinId="9" hidden="1"/>
    <cellStyle name="Followed Hyperlink" xfId="7649" builtinId="9" hidden="1"/>
    <cellStyle name="Followed Hyperlink" xfId="7651" builtinId="9" hidden="1"/>
    <cellStyle name="Followed Hyperlink" xfId="7653" builtinId="9" hidden="1"/>
    <cellStyle name="Followed Hyperlink" xfId="7655" builtinId="9" hidden="1"/>
    <cellStyle name="Followed Hyperlink" xfId="7657" builtinId="9" hidden="1"/>
    <cellStyle name="Followed Hyperlink" xfId="7659" builtinId="9" hidden="1"/>
    <cellStyle name="Followed Hyperlink" xfId="7661" builtinId="9" hidden="1"/>
    <cellStyle name="Followed Hyperlink" xfId="7663" builtinId="9" hidden="1"/>
    <cellStyle name="Followed Hyperlink" xfId="7665" builtinId="9" hidden="1"/>
    <cellStyle name="Followed Hyperlink" xfId="7667" builtinId="9" hidden="1"/>
    <cellStyle name="Followed Hyperlink" xfId="7669" builtinId="9" hidden="1"/>
    <cellStyle name="Followed Hyperlink" xfId="7671" builtinId="9" hidden="1"/>
    <cellStyle name="Followed Hyperlink" xfId="7673" builtinId="9" hidden="1"/>
    <cellStyle name="Followed Hyperlink" xfId="7675" builtinId="9" hidden="1"/>
    <cellStyle name="Followed Hyperlink" xfId="7677" builtinId="9" hidden="1"/>
    <cellStyle name="Followed Hyperlink" xfId="7679" builtinId="9" hidden="1"/>
    <cellStyle name="Followed Hyperlink" xfId="7681" builtinId="9" hidden="1"/>
    <cellStyle name="Followed Hyperlink" xfId="7683" builtinId="9" hidden="1"/>
    <cellStyle name="Followed Hyperlink" xfId="7685" builtinId="9" hidden="1"/>
    <cellStyle name="Followed Hyperlink" xfId="7687" builtinId="9" hidden="1"/>
    <cellStyle name="Followed Hyperlink" xfId="7689" builtinId="9" hidden="1"/>
    <cellStyle name="Followed Hyperlink" xfId="7691" builtinId="9" hidden="1"/>
    <cellStyle name="Followed Hyperlink" xfId="7693" builtinId="9" hidden="1"/>
    <cellStyle name="Followed Hyperlink" xfId="7695" builtinId="9" hidden="1"/>
    <cellStyle name="Followed Hyperlink" xfId="7697" builtinId="9" hidden="1"/>
    <cellStyle name="Followed Hyperlink" xfId="7699" builtinId="9" hidden="1"/>
    <cellStyle name="Followed Hyperlink" xfId="7701" builtinId="9" hidden="1"/>
    <cellStyle name="Followed Hyperlink" xfId="7703" builtinId="9" hidden="1"/>
    <cellStyle name="Followed Hyperlink" xfId="7705" builtinId="9" hidden="1"/>
    <cellStyle name="Followed Hyperlink" xfId="7707" builtinId="9" hidden="1"/>
    <cellStyle name="Followed Hyperlink" xfId="7709" builtinId="9" hidden="1"/>
    <cellStyle name="Followed Hyperlink" xfId="7711" builtinId="9" hidden="1"/>
    <cellStyle name="Followed Hyperlink" xfId="7713" builtinId="9" hidden="1"/>
    <cellStyle name="Followed Hyperlink" xfId="7715" builtinId="9" hidden="1"/>
    <cellStyle name="Followed Hyperlink" xfId="7717" builtinId="9" hidden="1"/>
    <cellStyle name="Followed Hyperlink" xfId="7719" builtinId="9" hidden="1"/>
    <cellStyle name="Followed Hyperlink" xfId="7721" builtinId="9" hidden="1"/>
    <cellStyle name="Followed Hyperlink" xfId="7723" builtinId="9" hidden="1"/>
    <cellStyle name="Followed Hyperlink" xfId="7725" builtinId="9" hidden="1"/>
    <cellStyle name="Followed Hyperlink" xfId="7727" builtinId="9" hidden="1"/>
    <cellStyle name="Followed Hyperlink" xfId="7729" builtinId="9" hidden="1"/>
    <cellStyle name="Followed Hyperlink" xfId="7731" builtinId="9" hidden="1"/>
    <cellStyle name="Followed Hyperlink" xfId="7733" builtinId="9" hidden="1"/>
    <cellStyle name="Followed Hyperlink" xfId="7735" builtinId="9" hidden="1"/>
    <cellStyle name="Followed Hyperlink" xfId="7737" builtinId="9" hidden="1"/>
    <cellStyle name="Followed Hyperlink" xfId="7739" builtinId="9" hidden="1"/>
    <cellStyle name="Followed Hyperlink" xfId="7741" builtinId="9" hidden="1"/>
    <cellStyle name="Followed Hyperlink" xfId="7743" builtinId="9" hidden="1"/>
    <cellStyle name="Followed Hyperlink" xfId="7745" builtinId="9" hidden="1"/>
    <cellStyle name="Followed Hyperlink" xfId="7747" builtinId="9" hidden="1"/>
    <cellStyle name="Followed Hyperlink" xfId="7749" builtinId="9" hidden="1"/>
    <cellStyle name="Followed Hyperlink" xfId="7751" builtinId="9" hidden="1"/>
    <cellStyle name="Followed Hyperlink" xfId="7753" builtinId="9" hidden="1"/>
    <cellStyle name="Followed Hyperlink" xfId="7755" builtinId="9" hidden="1"/>
    <cellStyle name="Followed Hyperlink" xfId="7757" builtinId="9" hidden="1"/>
    <cellStyle name="Followed Hyperlink" xfId="7759" builtinId="9" hidden="1"/>
    <cellStyle name="Followed Hyperlink" xfId="7761" builtinId="9" hidden="1"/>
    <cellStyle name="Followed Hyperlink" xfId="7763" builtinId="9" hidden="1"/>
    <cellStyle name="Followed Hyperlink" xfId="7765" builtinId="9" hidden="1"/>
    <cellStyle name="Followed Hyperlink" xfId="7767" builtinId="9" hidden="1"/>
    <cellStyle name="Followed Hyperlink" xfId="7769" builtinId="9" hidden="1"/>
    <cellStyle name="Followed Hyperlink" xfId="7771" builtinId="9" hidden="1"/>
    <cellStyle name="Followed Hyperlink" xfId="7773" builtinId="9" hidden="1"/>
    <cellStyle name="Followed Hyperlink" xfId="7775" builtinId="9" hidden="1"/>
    <cellStyle name="Followed Hyperlink" xfId="7777" builtinId="9" hidden="1"/>
    <cellStyle name="Followed Hyperlink" xfId="7779" builtinId="9" hidden="1"/>
    <cellStyle name="Followed Hyperlink" xfId="7781" builtinId="9" hidden="1"/>
    <cellStyle name="Followed Hyperlink" xfId="7783" builtinId="9" hidden="1"/>
    <cellStyle name="Followed Hyperlink" xfId="7785" builtinId="9" hidden="1"/>
    <cellStyle name="Followed Hyperlink" xfId="7787" builtinId="9" hidden="1"/>
    <cellStyle name="Followed Hyperlink" xfId="7789" builtinId="9" hidden="1"/>
    <cellStyle name="Followed Hyperlink" xfId="7791" builtinId="9" hidden="1"/>
    <cellStyle name="Followed Hyperlink" xfId="7793" builtinId="9" hidden="1"/>
    <cellStyle name="Followed Hyperlink" xfId="7795" builtinId="9" hidden="1"/>
    <cellStyle name="Followed Hyperlink" xfId="7797" builtinId="9" hidden="1"/>
    <cellStyle name="Followed Hyperlink" xfId="7799" builtinId="9" hidden="1"/>
    <cellStyle name="Followed Hyperlink" xfId="7801" builtinId="9" hidden="1"/>
    <cellStyle name="Followed Hyperlink" xfId="7803" builtinId="9" hidden="1"/>
    <cellStyle name="Followed Hyperlink" xfId="7805" builtinId="9" hidden="1"/>
    <cellStyle name="Followed Hyperlink" xfId="7807" builtinId="9" hidden="1"/>
    <cellStyle name="Followed Hyperlink" xfId="7809" builtinId="9" hidden="1"/>
    <cellStyle name="Followed Hyperlink" xfId="7811" builtinId="9" hidden="1"/>
    <cellStyle name="Followed Hyperlink" xfId="7813" builtinId="9" hidden="1"/>
    <cellStyle name="Followed Hyperlink" xfId="7815" builtinId="9" hidden="1"/>
    <cellStyle name="Followed Hyperlink" xfId="7817" builtinId="9" hidden="1"/>
    <cellStyle name="Followed Hyperlink" xfId="7819" builtinId="9" hidden="1"/>
    <cellStyle name="Followed Hyperlink" xfId="7821" builtinId="9" hidden="1"/>
    <cellStyle name="Followed Hyperlink" xfId="7823" builtinId="9" hidden="1"/>
    <cellStyle name="Followed Hyperlink" xfId="7825" builtinId="9" hidden="1"/>
    <cellStyle name="Followed Hyperlink" xfId="7827" builtinId="9" hidden="1"/>
    <cellStyle name="Followed Hyperlink" xfId="7829" builtinId="9" hidden="1"/>
    <cellStyle name="Followed Hyperlink" xfId="7831" builtinId="9" hidden="1"/>
    <cellStyle name="Followed Hyperlink" xfId="7833" builtinId="9" hidden="1"/>
    <cellStyle name="Followed Hyperlink" xfId="7835" builtinId="9" hidden="1"/>
    <cellStyle name="Followed Hyperlink" xfId="7837" builtinId="9" hidden="1"/>
    <cellStyle name="Followed Hyperlink" xfId="7839" builtinId="9" hidden="1"/>
    <cellStyle name="Followed Hyperlink" xfId="7841" builtinId="9" hidden="1"/>
    <cellStyle name="Followed Hyperlink" xfId="7843" builtinId="9" hidden="1"/>
    <cellStyle name="Followed Hyperlink" xfId="7845" builtinId="9" hidden="1"/>
    <cellStyle name="Followed Hyperlink" xfId="7847" builtinId="9" hidden="1"/>
    <cellStyle name="Followed Hyperlink" xfId="7849" builtinId="9" hidden="1"/>
    <cellStyle name="Followed Hyperlink" xfId="7851" builtinId="9" hidden="1"/>
    <cellStyle name="Followed Hyperlink" xfId="7853" builtinId="9" hidden="1"/>
    <cellStyle name="Followed Hyperlink" xfId="7855" builtinId="9" hidden="1"/>
    <cellStyle name="Followed Hyperlink" xfId="7857" builtinId="9" hidden="1"/>
    <cellStyle name="Followed Hyperlink" xfId="7859" builtinId="9" hidden="1"/>
    <cellStyle name="Followed Hyperlink" xfId="7861" builtinId="9" hidden="1"/>
    <cellStyle name="Followed Hyperlink" xfId="7863" builtinId="9" hidden="1"/>
    <cellStyle name="Followed Hyperlink" xfId="7865" builtinId="9" hidden="1"/>
    <cellStyle name="Followed Hyperlink" xfId="7867" builtinId="9" hidden="1"/>
    <cellStyle name="Followed Hyperlink" xfId="7869" builtinId="9" hidden="1"/>
    <cellStyle name="Followed Hyperlink" xfId="7871" builtinId="9" hidden="1"/>
    <cellStyle name="Followed Hyperlink" xfId="7873" builtinId="9" hidden="1"/>
    <cellStyle name="Followed Hyperlink" xfId="7875" builtinId="9" hidden="1"/>
    <cellStyle name="Followed Hyperlink" xfId="7877" builtinId="9" hidden="1"/>
    <cellStyle name="Followed Hyperlink" xfId="7879" builtinId="9" hidden="1"/>
    <cellStyle name="Followed Hyperlink" xfId="7881" builtinId="9" hidden="1"/>
    <cellStyle name="Followed Hyperlink" xfId="7883" builtinId="9" hidden="1"/>
    <cellStyle name="Followed Hyperlink" xfId="7885" builtinId="9" hidden="1"/>
    <cellStyle name="Followed Hyperlink" xfId="7887" builtinId="9" hidden="1"/>
    <cellStyle name="Followed Hyperlink" xfId="7889" builtinId="9" hidden="1"/>
    <cellStyle name="Followed Hyperlink" xfId="7891" builtinId="9" hidden="1"/>
    <cellStyle name="Followed Hyperlink" xfId="7893" builtinId="9" hidden="1"/>
    <cellStyle name="Followed Hyperlink" xfId="7895" builtinId="9" hidden="1"/>
    <cellStyle name="Followed Hyperlink" xfId="7897" builtinId="9" hidden="1"/>
    <cellStyle name="Followed Hyperlink" xfId="7899" builtinId="9" hidden="1"/>
    <cellStyle name="Followed Hyperlink" xfId="7901" builtinId="9" hidden="1"/>
    <cellStyle name="Followed Hyperlink" xfId="7903" builtinId="9" hidden="1"/>
    <cellStyle name="Followed Hyperlink" xfId="7905" builtinId="9" hidden="1"/>
    <cellStyle name="Followed Hyperlink" xfId="7907" builtinId="9" hidden="1"/>
    <cellStyle name="Followed Hyperlink" xfId="7909" builtinId="9" hidden="1"/>
    <cellStyle name="Followed Hyperlink" xfId="7911" builtinId="9" hidden="1"/>
    <cellStyle name="Followed Hyperlink" xfId="7913" builtinId="9" hidden="1"/>
    <cellStyle name="Followed Hyperlink" xfId="7915" builtinId="9" hidden="1"/>
    <cellStyle name="Followed Hyperlink" xfId="7917" builtinId="9" hidden="1"/>
    <cellStyle name="Followed Hyperlink" xfId="7919" builtinId="9" hidden="1"/>
    <cellStyle name="Followed Hyperlink" xfId="7921" builtinId="9" hidden="1"/>
    <cellStyle name="Followed Hyperlink" xfId="7923" builtinId="9" hidden="1"/>
    <cellStyle name="Followed Hyperlink" xfId="7925" builtinId="9" hidden="1"/>
    <cellStyle name="Followed Hyperlink" xfId="7927" builtinId="9" hidden="1"/>
    <cellStyle name="Followed Hyperlink" xfId="7929" builtinId="9" hidden="1"/>
    <cellStyle name="Followed Hyperlink" xfId="7931" builtinId="9" hidden="1"/>
    <cellStyle name="Followed Hyperlink" xfId="7933" builtinId="9" hidden="1"/>
    <cellStyle name="Followed Hyperlink" xfId="7935" builtinId="9" hidden="1"/>
    <cellStyle name="Followed Hyperlink" xfId="7937" builtinId="9" hidden="1"/>
    <cellStyle name="Followed Hyperlink" xfId="7939" builtinId="9" hidden="1"/>
    <cellStyle name="Followed Hyperlink" xfId="7941" builtinId="9" hidden="1"/>
    <cellStyle name="Followed Hyperlink" xfId="7943" builtinId="9" hidden="1"/>
    <cellStyle name="Followed Hyperlink" xfId="7945" builtinId="9" hidden="1"/>
    <cellStyle name="Followed Hyperlink" xfId="7947" builtinId="9" hidden="1"/>
    <cellStyle name="Followed Hyperlink" xfId="7949" builtinId="9" hidden="1"/>
    <cellStyle name="Followed Hyperlink" xfId="7951" builtinId="9" hidden="1"/>
    <cellStyle name="Followed Hyperlink" xfId="7953" builtinId="9" hidden="1"/>
    <cellStyle name="Followed Hyperlink" xfId="7955" builtinId="9" hidden="1"/>
    <cellStyle name="Followed Hyperlink" xfId="7957" builtinId="9" hidden="1"/>
    <cellStyle name="Followed Hyperlink" xfId="7959" builtinId="9" hidden="1"/>
    <cellStyle name="Followed Hyperlink" xfId="7961" builtinId="9" hidden="1"/>
    <cellStyle name="Followed Hyperlink" xfId="7963" builtinId="9" hidden="1"/>
    <cellStyle name="Followed Hyperlink" xfId="7965" builtinId="9" hidden="1"/>
    <cellStyle name="Followed Hyperlink" xfId="7967" builtinId="9" hidden="1"/>
    <cellStyle name="Followed Hyperlink" xfId="7969" builtinId="9" hidden="1"/>
    <cellStyle name="Followed Hyperlink" xfId="7971" builtinId="9" hidden="1"/>
    <cellStyle name="Followed Hyperlink" xfId="7973" builtinId="9" hidden="1"/>
    <cellStyle name="Followed Hyperlink" xfId="7975" builtinId="9" hidden="1"/>
    <cellStyle name="Followed Hyperlink" xfId="7977" builtinId="9" hidden="1"/>
    <cellStyle name="Followed Hyperlink" xfId="7979" builtinId="9" hidden="1"/>
    <cellStyle name="Followed Hyperlink" xfId="7981" builtinId="9" hidden="1"/>
    <cellStyle name="Followed Hyperlink" xfId="7983" builtinId="9" hidden="1"/>
    <cellStyle name="Followed Hyperlink" xfId="7985" builtinId="9" hidden="1"/>
    <cellStyle name="Followed Hyperlink" xfId="7987" builtinId="9" hidden="1"/>
    <cellStyle name="Followed Hyperlink" xfId="7989" builtinId="9" hidden="1"/>
    <cellStyle name="Followed Hyperlink" xfId="7991" builtinId="9" hidden="1"/>
    <cellStyle name="Followed Hyperlink" xfId="7993"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89" builtinId="9" hidden="1"/>
    <cellStyle name="Followed Hyperlink" xfId="8091" builtinId="9" hidden="1"/>
    <cellStyle name="Followed Hyperlink" xfId="8093" builtinId="9" hidden="1"/>
    <cellStyle name="Followed Hyperlink" xfId="8095" builtinId="9" hidden="1"/>
    <cellStyle name="Followed Hyperlink" xfId="8097" builtinId="9" hidden="1"/>
    <cellStyle name="Followed Hyperlink" xfId="8099" builtinId="9" hidden="1"/>
    <cellStyle name="Followed Hyperlink" xfId="8101" builtinId="9" hidden="1"/>
    <cellStyle name="Followed Hyperlink" xfId="8103" builtinId="9" hidden="1"/>
    <cellStyle name="Followed Hyperlink" xfId="8105" builtinId="9" hidden="1"/>
    <cellStyle name="Followed Hyperlink" xfId="8107" builtinId="9" hidden="1"/>
    <cellStyle name="Followed Hyperlink" xfId="8109" builtinId="9" hidden="1"/>
    <cellStyle name="Followed Hyperlink" xfId="8111" builtinId="9" hidden="1"/>
    <cellStyle name="Followed Hyperlink" xfId="8113" builtinId="9" hidden="1"/>
    <cellStyle name="Followed Hyperlink" xfId="8115" builtinId="9" hidden="1"/>
    <cellStyle name="Followed Hyperlink" xfId="8117" builtinId="9" hidden="1"/>
    <cellStyle name="Followed Hyperlink" xfId="8119" builtinId="9" hidden="1"/>
    <cellStyle name="Followed Hyperlink" xfId="8121" builtinId="9" hidden="1"/>
    <cellStyle name="Followed Hyperlink" xfId="8123" builtinId="9" hidden="1"/>
    <cellStyle name="Followed Hyperlink" xfId="8125" builtinId="9" hidden="1"/>
    <cellStyle name="Followed Hyperlink" xfId="8127" builtinId="9" hidden="1"/>
    <cellStyle name="Followed Hyperlink" xfId="8129" builtinId="9" hidden="1"/>
    <cellStyle name="Followed Hyperlink" xfId="8131" builtinId="9" hidden="1"/>
    <cellStyle name="Followed Hyperlink" xfId="8133" builtinId="9" hidden="1"/>
    <cellStyle name="Followed Hyperlink" xfId="8135" builtinId="9" hidden="1"/>
    <cellStyle name="Followed Hyperlink" xfId="8137" builtinId="9" hidden="1"/>
    <cellStyle name="Followed Hyperlink" xfId="8139" builtinId="9" hidden="1"/>
    <cellStyle name="Followed Hyperlink" xfId="8141" builtinId="9" hidden="1"/>
    <cellStyle name="Followed Hyperlink" xfId="8143" builtinId="9" hidden="1"/>
    <cellStyle name="Followed Hyperlink" xfId="8145" builtinId="9" hidden="1"/>
    <cellStyle name="Followed Hyperlink" xfId="8147" builtinId="9" hidden="1"/>
    <cellStyle name="Followed Hyperlink" xfId="8149" builtinId="9" hidden="1"/>
    <cellStyle name="Followed Hyperlink" xfId="8151" builtinId="9" hidden="1"/>
    <cellStyle name="Followed Hyperlink" xfId="8153" builtinId="9" hidden="1"/>
    <cellStyle name="Followed Hyperlink" xfId="8155" builtinId="9" hidden="1"/>
    <cellStyle name="Followed Hyperlink" xfId="8157" builtinId="9" hidden="1"/>
    <cellStyle name="Followed Hyperlink" xfId="8159" builtinId="9" hidden="1"/>
    <cellStyle name="Followed Hyperlink" xfId="8161" builtinId="9" hidden="1"/>
    <cellStyle name="Followed Hyperlink" xfId="8163" builtinId="9" hidden="1"/>
    <cellStyle name="Followed Hyperlink" xfId="8165" builtinId="9" hidden="1"/>
    <cellStyle name="Followed Hyperlink" xfId="8167" builtinId="9" hidden="1"/>
    <cellStyle name="Followed Hyperlink" xfId="8169" builtinId="9" hidden="1"/>
    <cellStyle name="Followed Hyperlink" xfId="8171" builtinId="9" hidden="1"/>
    <cellStyle name="Followed Hyperlink" xfId="8173" builtinId="9" hidden="1"/>
    <cellStyle name="Followed Hyperlink" xfId="8175" builtinId="9" hidden="1"/>
    <cellStyle name="Followed Hyperlink" xfId="8177" builtinId="9" hidden="1"/>
    <cellStyle name="Followed Hyperlink" xfId="8179" builtinId="9" hidden="1"/>
    <cellStyle name="Followed Hyperlink" xfId="8181" builtinId="9" hidden="1"/>
    <cellStyle name="Followed Hyperlink" xfId="8183" builtinId="9" hidden="1"/>
    <cellStyle name="Followed Hyperlink" xfId="8185" builtinId="9" hidden="1"/>
    <cellStyle name="Followed Hyperlink" xfId="8187" builtinId="9" hidden="1"/>
    <cellStyle name="Followed Hyperlink" xfId="8189" builtinId="9" hidden="1"/>
    <cellStyle name="Followed Hyperlink" xfId="8191" builtinId="9" hidden="1"/>
    <cellStyle name="Followed Hyperlink" xfId="8193" builtinId="9" hidden="1"/>
    <cellStyle name="Followed Hyperlink" xfId="8195" builtinId="9" hidden="1"/>
    <cellStyle name="Followed Hyperlink" xfId="8197" builtinId="9" hidden="1"/>
    <cellStyle name="Followed Hyperlink" xfId="8199" builtinId="9" hidden="1"/>
    <cellStyle name="Followed Hyperlink" xfId="8201" builtinId="9" hidden="1"/>
    <cellStyle name="Followed Hyperlink" xfId="8203" builtinId="9" hidden="1"/>
    <cellStyle name="Followed Hyperlink" xfId="8205" builtinId="9" hidden="1"/>
    <cellStyle name="Followed Hyperlink" xfId="8207" builtinId="9" hidden="1"/>
    <cellStyle name="Followed Hyperlink" xfId="8209" builtinId="9" hidden="1"/>
    <cellStyle name="Followed Hyperlink" xfId="8211" builtinId="9" hidden="1"/>
    <cellStyle name="Followed Hyperlink" xfId="8213" builtinId="9" hidden="1"/>
    <cellStyle name="Followed Hyperlink" xfId="8215" builtinId="9" hidden="1"/>
    <cellStyle name="Followed Hyperlink" xfId="8217" builtinId="9" hidden="1"/>
    <cellStyle name="Followed Hyperlink" xfId="8219" builtinId="9" hidden="1"/>
    <cellStyle name="Followed Hyperlink" xfId="8221" builtinId="9" hidden="1"/>
    <cellStyle name="Followed Hyperlink" xfId="8223" builtinId="9" hidden="1"/>
    <cellStyle name="Followed Hyperlink" xfId="8225" builtinId="9" hidden="1"/>
    <cellStyle name="Followed Hyperlink" xfId="8227" builtinId="9" hidden="1"/>
    <cellStyle name="Followed Hyperlink" xfId="8229" builtinId="9" hidden="1"/>
    <cellStyle name="Followed Hyperlink" xfId="8231" builtinId="9" hidden="1"/>
    <cellStyle name="Followed Hyperlink" xfId="8233" builtinId="9" hidden="1"/>
    <cellStyle name="Followed Hyperlink" xfId="8235" builtinId="9" hidden="1"/>
    <cellStyle name="Followed Hyperlink" xfId="8237" builtinId="9" hidden="1"/>
    <cellStyle name="Followed Hyperlink" xfId="8239" builtinId="9" hidden="1"/>
    <cellStyle name="Followed Hyperlink" xfId="8241" builtinId="9" hidden="1"/>
    <cellStyle name="Followed Hyperlink" xfId="8243" builtinId="9" hidden="1"/>
    <cellStyle name="Followed Hyperlink" xfId="8245" builtinId="9" hidden="1"/>
    <cellStyle name="Followed Hyperlink" xfId="8247" builtinId="9" hidden="1"/>
    <cellStyle name="Followed Hyperlink" xfId="8249" builtinId="9" hidden="1"/>
    <cellStyle name="Followed Hyperlink" xfId="8251" builtinId="9" hidden="1"/>
    <cellStyle name="Followed Hyperlink" xfId="8253" builtinId="9" hidden="1"/>
    <cellStyle name="Followed Hyperlink" xfId="8255" builtinId="9" hidden="1"/>
    <cellStyle name="Followed Hyperlink" xfId="8257" builtinId="9" hidden="1"/>
    <cellStyle name="Followed Hyperlink" xfId="8259" builtinId="9" hidden="1"/>
    <cellStyle name="Followed Hyperlink" xfId="8261" builtinId="9" hidden="1"/>
    <cellStyle name="Followed Hyperlink" xfId="8263" builtinId="9" hidden="1"/>
    <cellStyle name="Followed Hyperlink" xfId="8265" builtinId="9" hidden="1"/>
    <cellStyle name="Followed Hyperlink" xfId="8267" builtinId="9" hidden="1"/>
    <cellStyle name="Followed Hyperlink" xfId="8269" builtinId="9" hidden="1"/>
    <cellStyle name="Followed Hyperlink" xfId="8271" builtinId="9" hidden="1"/>
    <cellStyle name="Followed Hyperlink" xfId="8273" builtinId="9" hidden="1"/>
    <cellStyle name="Followed Hyperlink" xfId="8275" builtinId="9" hidden="1"/>
    <cellStyle name="Followed Hyperlink" xfId="8277" builtinId="9" hidden="1"/>
    <cellStyle name="Followed Hyperlink" xfId="8279" builtinId="9" hidden="1"/>
    <cellStyle name="Followed Hyperlink" xfId="8281" builtinId="9" hidden="1"/>
    <cellStyle name="Followed Hyperlink" xfId="8283" builtinId="9" hidden="1"/>
    <cellStyle name="Followed Hyperlink" xfId="8285" builtinId="9" hidden="1"/>
    <cellStyle name="Followed Hyperlink" xfId="8287" builtinId="9" hidden="1"/>
    <cellStyle name="Followed Hyperlink" xfId="8289" builtinId="9" hidden="1"/>
    <cellStyle name="Followed Hyperlink" xfId="8291" builtinId="9" hidden="1"/>
    <cellStyle name="Followed Hyperlink" xfId="8293" builtinId="9" hidden="1"/>
    <cellStyle name="Followed Hyperlink" xfId="8295" builtinId="9" hidden="1"/>
    <cellStyle name="Followed Hyperlink" xfId="8297" builtinId="9" hidden="1"/>
    <cellStyle name="Followed Hyperlink" xfId="8299" builtinId="9" hidden="1"/>
    <cellStyle name="Followed Hyperlink" xfId="8301" builtinId="9" hidden="1"/>
    <cellStyle name="Followed Hyperlink" xfId="8303" builtinId="9" hidden="1"/>
    <cellStyle name="Followed Hyperlink" xfId="8305" builtinId="9" hidden="1"/>
    <cellStyle name="Followed Hyperlink" xfId="8307" builtinId="9" hidden="1"/>
    <cellStyle name="Followed Hyperlink" xfId="8309" builtinId="9" hidden="1"/>
    <cellStyle name="Followed Hyperlink" xfId="8311" builtinId="9" hidden="1"/>
    <cellStyle name="Followed Hyperlink" xfId="8313" builtinId="9" hidden="1"/>
    <cellStyle name="Followed Hyperlink" xfId="8315" builtinId="9" hidden="1"/>
    <cellStyle name="Followed Hyperlink" xfId="8317" builtinId="9" hidden="1"/>
    <cellStyle name="Followed Hyperlink" xfId="8319" builtinId="9" hidden="1"/>
    <cellStyle name="Followed Hyperlink" xfId="8321" builtinId="9" hidden="1"/>
    <cellStyle name="Followed Hyperlink" xfId="8323" builtinId="9" hidden="1"/>
    <cellStyle name="Followed Hyperlink" xfId="8325" builtinId="9" hidden="1"/>
    <cellStyle name="Followed Hyperlink" xfId="8327" builtinId="9" hidden="1"/>
    <cellStyle name="Followed Hyperlink" xfId="8329" builtinId="9" hidden="1"/>
    <cellStyle name="Followed Hyperlink" xfId="8331" builtinId="9" hidden="1"/>
    <cellStyle name="Followed Hyperlink" xfId="8333" builtinId="9" hidden="1"/>
    <cellStyle name="Followed Hyperlink" xfId="8335" builtinId="9" hidden="1"/>
    <cellStyle name="Followed Hyperlink" xfId="8337" builtinId="9" hidden="1"/>
    <cellStyle name="Followed Hyperlink" xfId="8339" builtinId="9" hidden="1"/>
    <cellStyle name="Followed Hyperlink" xfId="8341" builtinId="9" hidden="1"/>
    <cellStyle name="Followed Hyperlink" xfId="8343" builtinId="9" hidden="1"/>
    <cellStyle name="Followed Hyperlink" xfId="8345" builtinId="9" hidden="1"/>
    <cellStyle name="Followed Hyperlink" xfId="8347" builtinId="9" hidden="1"/>
    <cellStyle name="Followed Hyperlink" xfId="8349" builtinId="9" hidden="1"/>
    <cellStyle name="Followed Hyperlink" xfId="8351" builtinId="9" hidden="1"/>
    <cellStyle name="Followed Hyperlink" xfId="8353" builtinId="9" hidden="1"/>
    <cellStyle name="Followed Hyperlink" xfId="8355" builtinId="9" hidden="1"/>
    <cellStyle name="Followed Hyperlink" xfId="8357" builtinId="9" hidden="1"/>
    <cellStyle name="Followed Hyperlink" xfId="8359" builtinId="9" hidden="1"/>
    <cellStyle name="Followed Hyperlink" xfId="8361" builtinId="9" hidden="1"/>
    <cellStyle name="Followed Hyperlink" xfId="8363" builtinId="9" hidden="1"/>
    <cellStyle name="Followed Hyperlink" xfId="8365" builtinId="9" hidden="1"/>
    <cellStyle name="Followed Hyperlink" xfId="8367" builtinId="9" hidden="1"/>
    <cellStyle name="Followed Hyperlink" xfId="8369" builtinId="9" hidden="1"/>
    <cellStyle name="Followed Hyperlink" xfId="8371" builtinId="9" hidden="1"/>
    <cellStyle name="Followed Hyperlink" xfId="8373" builtinId="9" hidden="1"/>
    <cellStyle name="Followed Hyperlink" xfId="8375" builtinId="9" hidden="1"/>
    <cellStyle name="Followed Hyperlink" xfId="8377" builtinId="9" hidden="1"/>
    <cellStyle name="Followed Hyperlink" xfId="8379" builtinId="9" hidden="1"/>
    <cellStyle name="Followed Hyperlink" xfId="8381" builtinId="9" hidden="1"/>
    <cellStyle name="Followed Hyperlink" xfId="8383" builtinId="9" hidden="1"/>
    <cellStyle name="Followed Hyperlink" xfId="8385" builtinId="9" hidden="1"/>
    <cellStyle name="Followed Hyperlink" xfId="8387" builtinId="9" hidden="1"/>
    <cellStyle name="Followed Hyperlink" xfId="8389" builtinId="9" hidden="1"/>
    <cellStyle name="Followed Hyperlink" xfId="8391" builtinId="9" hidden="1"/>
    <cellStyle name="Followed Hyperlink" xfId="8393" builtinId="9" hidden="1"/>
    <cellStyle name="Followed Hyperlink" xfId="8395" builtinId="9" hidden="1"/>
    <cellStyle name="Followed Hyperlink" xfId="8397" builtinId="9" hidden="1"/>
    <cellStyle name="Followed Hyperlink" xfId="8399" builtinId="9" hidden="1"/>
    <cellStyle name="Followed Hyperlink" xfId="8401" builtinId="9" hidden="1"/>
    <cellStyle name="Followed Hyperlink" xfId="8403" builtinId="9" hidden="1"/>
    <cellStyle name="Followed Hyperlink" xfId="8405" builtinId="9" hidden="1"/>
    <cellStyle name="Followed Hyperlink" xfId="8407" builtinId="9" hidden="1"/>
    <cellStyle name="Followed Hyperlink" xfId="8409" builtinId="9" hidden="1"/>
    <cellStyle name="Followed Hyperlink" xfId="8411" builtinId="9" hidden="1"/>
    <cellStyle name="Followed Hyperlink" xfId="8413" builtinId="9" hidden="1"/>
    <cellStyle name="Followed Hyperlink" xfId="8415" builtinId="9" hidden="1"/>
    <cellStyle name="Followed Hyperlink" xfId="8417" builtinId="9" hidden="1"/>
    <cellStyle name="Followed Hyperlink" xfId="8419" builtinId="9" hidden="1"/>
    <cellStyle name="Followed Hyperlink" xfId="8421" builtinId="9" hidden="1"/>
    <cellStyle name="Followed Hyperlink" xfId="8423" builtinId="9" hidden="1"/>
    <cellStyle name="Followed Hyperlink" xfId="8425" builtinId="9" hidden="1"/>
    <cellStyle name="Followed Hyperlink" xfId="8427" builtinId="9" hidden="1"/>
    <cellStyle name="Followed Hyperlink" xfId="8429" builtinId="9" hidden="1"/>
    <cellStyle name="Followed Hyperlink" xfId="8431" builtinId="9" hidden="1"/>
    <cellStyle name="Followed Hyperlink" xfId="8433" builtinId="9" hidden="1"/>
    <cellStyle name="Followed Hyperlink" xfId="8435" builtinId="9" hidden="1"/>
    <cellStyle name="Followed Hyperlink" xfId="8437" builtinId="9" hidden="1"/>
    <cellStyle name="Followed Hyperlink" xfId="8439" builtinId="9" hidden="1"/>
    <cellStyle name="Followed Hyperlink" xfId="8441" builtinId="9" hidden="1"/>
    <cellStyle name="Followed Hyperlink" xfId="8443" builtinId="9" hidden="1"/>
    <cellStyle name="Followed Hyperlink" xfId="8445" builtinId="9" hidden="1"/>
    <cellStyle name="Followed Hyperlink" xfId="8447" builtinId="9" hidden="1"/>
    <cellStyle name="Followed Hyperlink" xfId="8449" builtinId="9" hidden="1"/>
    <cellStyle name="Followed Hyperlink" xfId="8451" builtinId="9" hidden="1"/>
    <cellStyle name="Followed Hyperlink" xfId="8453" builtinId="9" hidden="1"/>
    <cellStyle name="Followed Hyperlink" xfId="8455" builtinId="9" hidden="1"/>
    <cellStyle name="Followed Hyperlink" xfId="8457" builtinId="9" hidden="1"/>
    <cellStyle name="Followed Hyperlink" xfId="8459" builtinId="9" hidden="1"/>
    <cellStyle name="Followed Hyperlink" xfId="8461" builtinId="9" hidden="1"/>
    <cellStyle name="Followed Hyperlink" xfId="8463" builtinId="9" hidden="1"/>
    <cellStyle name="Followed Hyperlink" xfId="8465" builtinId="9" hidden="1"/>
    <cellStyle name="Followed Hyperlink" xfId="8467" builtinId="9" hidden="1"/>
    <cellStyle name="Followed Hyperlink" xfId="8469" builtinId="9" hidden="1"/>
    <cellStyle name="Followed Hyperlink" xfId="8471" builtinId="9" hidden="1"/>
    <cellStyle name="Followed Hyperlink" xfId="8473" builtinId="9" hidden="1"/>
    <cellStyle name="Followed Hyperlink" xfId="8475" builtinId="9" hidden="1"/>
    <cellStyle name="Followed Hyperlink" xfId="8477" builtinId="9" hidden="1"/>
    <cellStyle name="Followed Hyperlink" xfId="8479" builtinId="9" hidden="1"/>
    <cellStyle name="Followed Hyperlink" xfId="8481" builtinId="9" hidden="1"/>
    <cellStyle name="Followed Hyperlink" xfId="8483" builtinId="9" hidden="1"/>
    <cellStyle name="Followed Hyperlink" xfId="8485" builtinId="9" hidden="1"/>
    <cellStyle name="Followed Hyperlink" xfId="8487" builtinId="9" hidden="1"/>
    <cellStyle name="Followed Hyperlink" xfId="8489" builtinId="9" hidden="1"/>
    <cellStyle name="Followed Hyperlink" xfId="8491" builtinId="9" hidden="1"/>
    <cellStyle name="Followed Hyperlink" xfId="8493"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7" builtinId="9" hidden="1"/>
    <cellStyle name="Followed Hyperlink" xfId="8719" builtinId="9" hidden="1"/>
    <cellStyle name="Followed Hyperlink" xfId="8721" builtinId="9" hidden="1"/>
    <cellStyle name="Followed Hyperlink" xfId="8723" builtinId="9" hidden="1"/>
    <cellStyle name="Followed Hyperlink" xfId="8725" builtinId="9" hidden="1"/>
    <cellStyle name="Followed Hyperlink" xfId="8727" builtinId="9" hidden="1"/>
    <cellStyle name="Followed Hyperlink" xfId="8729" builtinId="9" hidden="1"/>
    <cellStyle name="Followed Hyperlink" xfId="8731" builtinId="9" hidden="1"/>
    <cellStyle name="Followed Hyperlink" xfId="8733" builtinId="9" hidden="1"/>
    <cellStyle name="Followed Hyperlink" xfId="8735" builtinId="9" hidden="1"/>
    <cellStyle name="Followed Hyperlink" xfId="8737" builtinId="9" hidden="1"/>
    <cellStyle name="Followed Hyperlink" xfId="8739" builtinId="9" hidden="1"/>
    <cellStyle name="Followed Hyperlink" xfId="8741" builtinId="9" hidden="1"/>
    <cellStyle name="Followed Hyperlink" xfId="8743" builtinId="9" hidden="1"/>
    <cellStyle name="Followed Hyperlink" xfId="8745" builtinId="9" hidden="1"/>
    <cellStyle name="Followed Hyperlink" xfId="8747" builtinId="9" hidden="1"/>
    <cellStyle name="Followed Hyperlink" xfId="8749" builtinId="9" hidden="1"/>
    <cellStyle name="Followed Hyperlink" xfId="8751" builtinId="9" hidden="1"/>
    <cellStyle name="Followed Hyperlink" xfId="8753"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38" builtinId="9" hidden="1"/>
    <cellStyle name="Followed Hyperlink" xfId="9140" builtinId="9" hidden="1"/>
    <cellStyle name="Followed Hyperlink" xfId="9142" builtinId="9" hidden="1"/>
    <cellStyle name="Followed Hyperlink" xfId="9144" builtinId="9" hidden="1"/>
    <cellStyle name="Followed Hyperlink" xfId="9146" builtinId="9" hidden="1"/>
    <cellStyle name="Followed Hyperlink" xfId="9148" builtinId="9" hidden="1"/>
    <cellStyle name="Followed Hyperlink" xfId="9150" builtinId="9" hidden="1"/>
    <cellStyle name="Followed Hyperlink" xfId="9152" builtinId="9" hidden="1"/>
    <cellStyle name="Followed Hyperlink" xfId="9154" builtinId="9" hidden="1"/>
    <cellStyle name="Followed Hyperlink" xfId="9156" builtinId="9" hidden="1"/>
    <cellStyle name="Followed Hyperlink" xfId="9158" builtinId="9" hidden="1"/>
    <cellStyle name="Followed Hyperlink" xfId="9160" builtinId="9" hidden="1"/>
    <cellStyle name="Followed Hyperlink" xfId="9162" builtinId="9" hidden="1"/>
    <cellStyle name="Followed Hyperlink" xfId="9164" builtinId="9" hidden="1"/>
    <cellStyle name="Followed Hyperlink" xfId="9166" builtinId="9" hidden="1"/>
    <cellStyle name="Followed Hyperlink" xfId="9168" builtinId="9" hidden="1"/>
    <cellStyle name="Followed Hyperlink" xfId="9170" builtinId="9" hidden="1"/>
    <cellStyle name="Followed Hyperlink" xfId="9172" builtinId="9" hidden="1"/>
    <cellStyle name="Followed Hyperlink" xfId="9174" builtinId="9" hidden="1"/>
    <cellStyle name="Followed Hyperlink" xfId="9176" builtinId="9" hidden="1"/>
    <cellStyle name="Followed Hyperlink" xfId="9178" builtinId="9" hidden="1"/>
    <cellStyle name="Followed Hyperlink" xfId="9180" builtinId="9" hidden="1"/>
    <cellStyle name="Followed Hyperlink" xfId="9182" builtinId="9" hidden="1"/>
    <cellStyle name="Followed Hyperlink" xfId="9184" builtinId="9" hidden="1"/>
    <cellStyle name="Followed Hyperlink" xfId="9186" builtinId="9" hidden="1"/>
    <cellStyle name="Followed Hyperlink" xfId="9188" builtinId="9" hidden="1"/>
    <cellStyle name="Followed Hyperlink" xfId="9190" builtinId="9" hidden="1"/>
    <cellStyle name="Followed Hyperlink" xfId="9192" builtinId="9" hidden="1"/>
    <cellStyle name="Followed Hyperlink" xfId="9194" builtinId="9" hidden="1"/>
    <cellStyle name="Followed Hyperlink" xfId="9196" builtinId="9" hidden="1"/>
    <cellStyle name="Followed Hyperlink" xfId="9198" builtinId="9" hidden="1"/>
    <cellStyle name="Followed Hyperlink" xfId="9200" builtinId="9" hidden="1"/>
    <cellStyle name="Followed Hyperlink" xfId="9202" builtinId="9" hidden="1"/>
    <cellStyle name="Followed Hyperlink" xfId="9204" builtinId="9" hidden="1"/>
    <cellStyle name="Followed Hyperlink" xfId="9206" builtinId="9" hidden="1"/>
    <cellStyle name="Followed Hyperlink" xfId="9208" builtinId="9" hidden="1"/>
    <cellStyle name="Followed Hyperlink" xfId="9210"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Followed Hyperlink" xfId="9256" builtinId="9" hidden="1"/>
    <cellStyle name="Followed Hyperlink" xfId="9258" builtinId="9" hidden="1"/>
    <cellStyle name="Followed Hyperlink" xfId="9260" builtinId="9" hidden="1"/>
    <cellStyle name="Followed Hyperlink" xfId="9262" builtinId="9" hidden="1"/>
    <cellStyle name="Followed Hyperlink" xfId="9264" builtinId="9" hidden="1"/>
    <cellStyle name="Followed Hyperlink" xfId="9266" builtinId="9" hidden="1"/>
    <cellStyle name="Followed Hyperlink" xfId="9268" builtinId="9" hidden="1"/>
    <cellStyle name="Followed Hyperlink" xfId="9270" builtinId="9" hidden="1"/>
    <cellStyle name="Followed Hyperlink" xfId="9272" builtinId="9" hidden="1"/>
    <cellStyle name="Followed Hyperlink" xfId="9274" builtinId="9" hidden="1"/>
    <cellStyle name="Followed Hyperlink" xfId="9276" builtinId="9" hidden="1"/>
    <cellStyle name="Followed Hyperlink" xfId="9278" builtinId="9" hidden="1"/>
    <cellStyle name="Followed Hyperlink" xfId="9280" builtinId="9" hidden="1"/>
    <cellStyle name="Followed Hyperlink" xfId="9282" builtinId="9" hidden="1"/>
    <cellStyle name="Followed Hyperlink" xfId="9284" builtinId="9" hidden="1"/>
    <cellStyle name="Followed Hyperlink" xfId="9286" builtinId="9" hidden="1"/>
    <cellStyle name="Followed Hyperlink" xfId="9288" builtinId="9" hidden="1"/>
    <cellStyle name="Followed Hyperlink" xfId="9290" builtinId="9" hidden="1"/>
    <cellStyle name="Followed Hyperlink" xfId="9292" builtinId="9" hidden="1"/>
    <cellStyle name="Followed Hyperlink" xfId="9294" builtinId="9" hidden="1"/>
    <cellStyle name="Followed Hyperlink" xfId="9296" builtinId="9" hidden="1"/>
    <cellStyle name="Followed Hyperlink" xfId="9298" builtinId="9" hidden="1"/>
    <cellStyle name="Followed Hyperlink" xfId="9300" builtinId="9" hidden="1"/>
    <cellStyle name="Followed Hyperlink" xfId="9302" builtinId="9" hidden="1"/>
    <cellStyle name="Followed Hyperlink" xfId="9304" builtinId="9" hidden="1"/>
    <cellStyle name="Followed Hyperlink" xfId="9306" builtinId="9" hidden="1"/>
    <cellStyle name="Followed Hyperlink" xfId="9308" builtinId="9" hidden="1"/>
    <cellStyle name="Followed Hyperlink" xfId="9310" builtinId="9" hidden="1"/>
    <cellStyle name="Followed Hyperlink" xfId="9312" builtinId="9" hidden="1"/>
    <cellStyle name="Followed Hyperlink" xfId="9314" builtinId="9" hidden="1"/>
    <cellStyle name="Followed Hyperlink" xfId="9316" builtinId="9" hidden="1"/>
    <cellStyle name="Followed Hyperlink" xfId="9318" builtinId="9" hidden="1"/>
    <cellStyle name="Followed Hyperlink" xfId="9320" builtinId="9" hidden="1"/>
    <cellStyle name="Followed Hyperlink" xfId="9322" builtinId="9" hidden="1"/>
    <cellStyle name="Followed Hyperlink" xfId="9324" builtinId="9" hidden="1"/>
    <cellStyle name="Followed Hyperlink" xfId="9326" builtinId="9" hidden="1"/>
    <cellStyle name="Followed Hyperlink" xfId="9328" builtinId="9" hidden="1"/>
    <cellStyle name="Followed Hyperlink" xfId="9330" builtinId="9" hidden="1"/>
    <cellStyle name="Followed Hyperlink" xfId="9332" builtinId="9" hidden="1"/>
    <cellStyle name="Followed Hyperlink" xfId="9334" builtinId="9" hidden="1"/>
    <cellStyle name="Followed Hyperlink" xfId="9336" builtinId="9" hidden="1"/>
    <cellStyle name="Followed Hyperlink" xfId="9338" builtinId="9" hidden="1"/>
    <cellStyle name="Followed Hyperlink" xfId="9340" builtinId="9" hidden="1"/>
    <cellStyle name="Followed Hyperlink" xfId="9342" builtinId="9" hidden="1"/>
    <cellStyle name="Followed Hyperlink" xfId="9344" builtinId="9" hidden="1"/>
    <cellStyle name="Followed Hyperlink" xfId="9346" builtinId="9" hidden="1"/>
    <cellStyle name="Followed Hyperlink" xfId="9348" builtinId="9" hidden="1"/>
    <cellStyle name="Followed Hyperlink" xfId="9350" builtinId="9" hidden="1"/>
    <cellStyle name="Followed Hyperlink" xfId="9352" builtinId="9" hidden="1"/>
    <cellStyle name="Followed Hyperlink" xfId="9354" builtinId="9" hidden="1"/>
    <cellStyle name="Followed Hyperlink" xfId="9356" builtinId="9" hidden="1"/>
    <cellStyle name="Followed Hyperlink" xfId="9358" builtinId="9" hidden="1"/>
    <cellStyle name="Followed Hyperlink" xfId="9360" builtinId="9" hidden="1"/>
    <cellStyle name="Followed Hyperlink" xfId="9362" builtinId="9" hidden="1"/>
    <cellStyle name="Followed Hyperlink" xfId="9364" builtinId="9" hidden="1"/>
    <cellStyle name="Followed Hyperlink" xfId="9366" builtinId="9" hidden="1"/>
    <cellStyle name="Followed Hyperlink" xfId="9368" builtinId="9" hidden="1"/>
    <cellStyle name="Followed Hyperlink" xfId="9370" builtinId="9" hidden="1"/>
    <cellStyle name="Followed Hyperlink" xfId="9372" builtinId="9" hidden="1"/>
    <cellStyle name="Followed Hyperlink" xfId="9374" builtinId="9" hidden="1"/>
    <cellStyle name="Followed Hyperlink" xfId="9376" builtinId="9" hidden="1"/>
    <cellStyle name="Followed Hyperlink" xfId="9378" builtinId="9" hidden="1"/>
    <cellStyle name="Followed Hyperlink" xfId="9380" builtinId="9" hidden="1"/>
    <cellStyle name="Followed Hyperlink" xfId="9382" builtinId="9" hidden="1"/>
    <cellStyle name="Followed Hyperlink" xfId="9384" builtinId="9" hidden="1"/>
    <cellStyle name="Followed Hyperlink" xfId="9386" builtinId="9" hidden="1"/>
    <cellStyle name="Followed Hyperlink" xfId="9388" builtinId="9" hidden="1"/>
    <cellStyle name="Followed Hyperlink" xfId="9390" builtinId="9" hidden="1"/>
    <cellStyle name="Followed Hyperlink" xfId="9392" builtinId="9" hidden="1"/>
    <cellStyle name="Followed Hyperlink" xfId="9394" builtinId="9" hidden="1"/>
    <cellStyle name="Followed Hyperlink" xfId="9396" builtinId="9" hidden="1"/>
    <cellStyle name="Followed Hyperlink" xfId="9398" builtinId="9" hidden="1"/>
    <cellStyle name="Followed Hyperlink" xfId="9400" builtinId="9" hidden="1"/>
    <cellStyle name="Followed Hyperlink" xfId="9402" builtinId="9" hidden="1"/>
    <cellStyle name="Followed Hyperlink" xfId="9404" builtinId="9" hidden="1"/>
    <cellStyle name="Followed Hyperlink" xfId="9406" builtinId="9" hidden="1"/>
    <cellStyle name="Followed Hyperlink" xfId="9408" builtinId="9" hidden="1"/>
    <cellStyle name="Followed Hyperlink" xfId="9410" builtinId="9" hidden="1"/>
    <cellStyle name="Followed Hyperlink" xfId="9412" builtinId="9" hidden="1"/>
    <cellStyle name="Followed Hyperlink" xfId="9414" builtinId="9" hidden="1"/>
    <cellStyle name="Followed Hyperlink" xfId="9416" builtinId="9" hidden="1"/>
    <cellStyle name="Followed Hyperlink" xfId="9418" builtinId="9" hidden="1"/>
    <cellStyle name="Followed Hyperlink" xfId="9420" builtinId="9" hidden="1"/>
    <cellStyle name="Followed Hyperlink" xfId="9422" builtinId="9" hidden="1"/>
    <cellStyle name="Followed Hyperlink" xfId="9424" builtinId="9" hidden="1"/>
    <cellStyle name="Followed Hyperlink" xfId="9426" builtinId="9" hidden="1"/>
    <cellStyle name="Followed Hyperlink" xfId="9428" builtinId="9" hidden="1"/>
    <cellStyle name="Followed Hyperlink" xfId="9430" builtinId="9" hidden="1"/>
    <cellStyle name="Followed Hyperlink" xfId="9432" builtinId="9" hidden="1"/>
    <cellStyle name="Followed Hyperlink" xfId="9434" builtinId="9" hidden="1"/>
    <cellStyle name="Followed Hyperlink" xfId="9436" builtinId="9" hidden="1"/>
    <cellStyle name="Followed Hyperlink" xfId="9438" builtinId="9" hidden="1"/>
    <cellStyle name="Followed Hyperlink" xfId="9440" builtinId="9" hidden="1"/>
    <cellStyle name="Followed Hyperlink" xfId="9442" builtinId="9" hidden="1"/>
    <cellStyle name="Followed Hyperlink" xfId="9444" builtinId="9" hidden="1"/>
    <cellStyle name="Followed Hyperlink" xfId="9446" builtinId="9" hidden="1"/>
    <cellStyle name="Followed Hyperlink" xfId="9448" builtinId="9" hidden="1"/>
    <cellStyle name="Followed Hyperlink" xfId="9450" builtinId="9" hidden="1"/>
    <cellStyle name="Followed Hyperlink" xfId="9452" builtinId="9" hidden="1"/>
    <cellStyle name="Followed Hyperlink" xfId="9454" builtinId="9" hidden="1"/>
    <cellStyle name="Followed Hyperlink" xfId="9456" builtinId="9" hidden="1"/>
    <cellStyle name="Followed Hyperlink" xfId="9458" builtinId="9" hidden="1"/>
    <cellStyle name="Followed Hyperlink" xfId="9460" builtinId="9" hidden="1"/>
    <cellStyle name="Followed Hyperlink" xfId="9462" builtinId="9" hidden="1"/>
    <cellStyle name="Followed Hyperlink" xfId="9464" builtinId="9" hidden="1"/>
    <cellStyle name="Followed Hyperlink" xfId="9466" builtinId="9" hidden="1"/>
    <cellStyle name="Followed Hyperlink" xfId="9468" builtinId="9" hidden="1"/>
    <cellStyle name="Followed Hyperlink" xfId="9470" builtinId="9" hidden="1"/>
    <cellStyle name="Followed Hyperlink" xfId="9472" builtinId="9" hidden="1"/>
    <cellStyle name="Followed Hyperlink" xfId="9474" builtinId="9" hidden="1"/>
    <cellStyle name="Followed Hyperlink" xfId="9476" builtinId="9" hidden="1"/>
    <cellStyle name="Followed Hyperlink" xfId="9478" builtinId="9" hidden="1"/>
    <cellStyle name="Followed Hyperlink" xfId="9480" builtinId="9" hidden="1"/>
    <cellStyle name="Followed Hyperlink" xfId="9482" builtinId="9" hidden="1"/>
    <cellStyle name="Followed Hyperlink" xfId="9484" builtinId="9" hidden="1"/>
    <cellStyle name="Followed Hyperlink" xfId="9486" builtinId="9" hidden="1"/>
    <cellStyle name="Followed Hyperlink" xfId="9488" builtinId="9" hidden="1"/>
    <cellStyle name="Followed Hyperlink" xfId="9490" builtinId="9" hidden="1"/>
    <cellStyle name="Followed Hyperlink" xfId="9492" builtinId="9" hidden="1"/>
    <cellStyle name="Followed Hyperlink" xfId="9494" builtinId="9" hidden="1"/>
    <cellStyle name="Followed Hyperlink" xfId="9496" builtinId="9" hidden="1"/>
    <cellStyle name="Followed Hyperlink" xfId="9498" builtinId="9" hidden="1"/>
    <cellStyle name="Followed Hyperlink" xfId="9500" builtinId="9" hidden="1"/>
    <cellStyle name="Followed Hyperlink" xfId="9502" builtinId="9" hidden="1"/>
    <cellStyle name="Followed Hyperlink" xfId="9504" builtinId="9" hidden="1"/>
    <cellStyle name="Followed Hyperlink" xfId="9506" builtinId="9" hidden="1"/>
    <cellStyle name="Followed Hyperlink" xfId="9508" builtinId="9" hidden="1"/>
    <cellStyle name="Followed Hyperlink" xfId="9510" builtinId="9" hidden="1"/>
    <cellStyle name="Followed Hyperlink" xfId="9512" builtinId="9" hidden="1"/>
    <cellStyle name="Followed Hyperlink" xfId="9514" builtinId="9" hidden="1"/>
    <cellStyle name="Followed Hyperlink" xfId="9516" builtinId="9" hidden="1"/>
    <cellStyle name="Followed Hyperlink" xfId="9518" builtinId="9" hidden="1"/>
    <cellStyle name="Followed Hyperlink" xfId="9520" builtinId="9" hidden="1"/>
    <cellStyle name="Followed Hyperlink" xfId="9522" builtinId="9" hidden="1"/>
    <cellStyle name="Followed Hyperlink" xfId="9524" builtinId="9" hidden="1"/>
    <cellStyle name="Followed Hyperlink" xfId="9526" builtinId="9" hidden="1"/>
    <cellStyle name="Followed Hyperlink" xfId="9528" builtinId="9" hidden="1"/>
    <cellStyle name="Followed Hyperlink" xfId="9530" builtinId="9" hidden="1"/>
    <cellStyle name="Followed Hyperlink" xfId="9532" builtinId="9" hidden="1"/>
    <cellStyle name="Followed Hyperlink" xfId="9534" builtinId="9" hidden="1"/>
    <cellStyle name="Followed Hyperlink" xfId="9536" builtinId="9" hidden="1"/>
    <cellStyle name="Followed Hyperlink" xfId="9538" builtinId="9" hidden="1"/>
    <cellStyle name="Followed Hyperlink" xfId="9540" builtinId="9" hidden="1"/>
    <cellStyle name="Followed Hyperlink" xfId="9542" builtinId="9" hidden="1"/>
    <cellStyle name="Followed Hyperlink" xfId="9544" builtinId="9" hidden="1"/>
    <cellStyle name="Followed Hyperlink" xfId="9546" builtinId="9" hidden="1"/>
    <cellStyle name="Followed Hyperlink" xfId="9548" builtinId="9" hidden="1"/>
    <cellStyle name="Followed Hyperlink" xfId="9550" builtinId="9" hidden="1"/>
    <cellStyle name="Followed Hyperlink" xfId="9552" builtinId="9" hidden="1"/>
    <cellStyle name="Followed Hyperlink" xfId="9554" builtinId="9" hidden="1"/>
    <cellStyle name="Followed Hyperlink" xfId="9556" builtinId="9" hidden="1"/>
    <cellStyle name="Followed Hyperlink" xfId="9558" builtinId="9" hidden="1"/>
    <cellStyle name="Followed Hyperlink" xfId="9560" builtinId="9" hidden="1"/>
    <cellStyle name="Followed Hyperlink" xfId="9562" builtinId="9" hidden="1"/>
    <cellStyle name="Followed Hyperlink" xfId="9564" builtinId="9" hidden="1"/>
    <cellStyle name="Followed Hyperlink" xfId="9566" builtinId="9" hidden="1"/>
    <cellStyle name="Followed Hyperlink" xfId="9568" builtinId="9" hidden="1"/>
    <cellStyle name="Followed Hyperlink" xfId="9570" builtinId="9" hidden="1"/>
    <cellStyle name="Followed Hyperlink" xfId="9572" builtinId="9" hidden="1"/>
    <cellStyle name="Followed Hyperlink" xfId="9574" builtinId="9" hidden="1"/>
    <cellStyle name="Followed Hyperlink" xfId="9576" builtinId="9" hidden="1"/>
    <cellStyle name="Followed Hyperlink" xfId="9578" builtinId="9" hidden="1"/>
    <cellStyle name="Followed Hyperlink" xfId="9580" builtinId="9" hidden="1"/>
    <cellStyle name="Followed Hyperlink" xfId="9582" builtinId="9" hidden="1"/>
    <cellStyle name="Followed Hyperlink" xfId="9584" builtinId="9" hidden="1"/>
    <cellStyle name="Followed Hyperlink" xfId="9586" builtinId="9" hidden="1"/>
    <cellStyle name="Followed Hyperlink" xfId="9588" builtinId="9" hidden="1"/>
    <cellStyle name="Followed Hyperlink" xfId="9590" builtinId="9" hidden="1"/>
    <cellStyle name="Followed Hyperlink" xfId="9592" builtinId="9" hidden="1"/>
    <cellStyle name="Followed Hyperlink" xfId="9594" builtinId="9" hidden="1"/>
    <cellStyle name="Followed Hyperlink" xfId="9596" builtinId="9" hidden="1"/>
    <cellStyle name="Followed Hyperlink" xfId="9598" builtinId="9" hidden="1"/>
    <cellStyle name="Followed Hyperlink" xfId="9600" builtinId="9" hidden="1"/>
    <cellStyle name="Followed Hyperlink" xfId="9602" builtinId="9" hidden="1"/>
    <cellStyle name="Followed Hyperlink" xfId="9604" builtinId="9" hidden="1"/>
    <cellStyle name="Followed Hyperlink" xfId="9606" builtinId="9" hidden="1"/>
    <cellStyle name="Followed Hyperlink" xfId="9608" builtinId="9" hidden="1"/>
    <cellStyle name="Followed Hyperlink" xfId="9610" builtinId="9" hidden="1"/>
    <cellStyle name="Followed Hyperlink" xfId="9612" builtinId="9" hidden="1"/>
    <cellStyle name="Followed Hyperlink" xfId="9614" builtinId="9" hidden="1"/>
    <cellStyle name="Followed Hyperlink" xfId="9616" builtinId="9" hidden="1"/>
    <cellStyle name="Followed Hyperlink" xfId="9618" builtinId="9" hidden="1"/>
    <cellStyle name="Followed Hyperlink" xfId="9620" builtinId="9" hidden="1"/>
    <cellStyle name="Followed Hyperlink" xfId="9622" builtinId="9" hidden="1"/>
    <cellStyle name="Followed Hyperlink" xfId="9624" builtinId="9" hidden="1"/>
    <cellStyle name="Followed Hyperlink" xfId="9626" builtinId="9" hidden="1"/>
    <cellStyle name="Followed Hyperlink" xfId="9628" builtinId="9" hidden="1"/>
    <cellStyle name="Followed Hyperlink" xfId="9630" builtinId="9" hidden="1"/>
    <cellStyle name="Followed Hyperlink" xfId="9632" builtinId="9" hidden="1"/>
    <cellStyle name="Followed Hyperlink" xfId="9634" builtinId="9" hidden="1"/>
    <cellStyle name="Followed Hyperlink" xfId="9636" builtinId="9" hidden="1"/>
    <cellStyle name="Followed Hyperlink" xfId="9638" builtinId="9" hidden="1"/>
    <cellStyle name="Followed Hyperlink" xfId="9640" builtinId="9" hidden="1"/>
    <cellStyle name="Followed Hyperlink" xfId="9642" builtinId="9" hidden="1"/>
    <cellStyle name="Followed Hyperlink" xfId="9644" builtinId="9" hidden="1"/>
    <cellStyle name="Followed Hyperlink" xfId="9646" builtinId="9" hidden="1"/>
    <cellStyle name="Followed Hyperlink" xfId="9648" builtinId="9" hidden="1"/>
    <cellStyle name="Followed Hyperlink" xfId="9650" builtinId="9" hidden="1"/>
    <cellStyle name="Followed Hyperlink" xfId="9652" builtinId="9" hidden="1"/>
    <cellStyle name="Followed Hyperlink" xfId="9654" builtinId="9" hidden="1"/>
    <cellStyle name="Followed Hyperlink" xfId="9656" builtinId="9" hidden="1"/>
    <cellStyle name="Followed Hyperlink" xfId="9658" builtinId="9" hidden="1"/>
    <cellStyle name="Followed Hyperlink" xfId="9660" builtinId="9" hidden="1"/>
    <cellStyle name="Followed Hyperlink" xfId="9662" builtinId="9" hidden="1"/>
    <cellStyle name="Followed Hyperlink" xfId="9664" builtinId="9" hidden="1"/>
    <cellStyle name="Followed Hyperlink" xfId="9666" builtinId="9" hidden="1"/>
    <cellStyle name="Followed Hyperlink" xfId="9668" builtinId="9" hidden="1"/>
    <cellStyle name="Followed Hyperlink" xfId="9670" builtinId="9" hidden="1"/>
    <cellStyle name="Followed Hyperlink" xfId="9672" builtinId="9" hidden="1"/>
    <cellStyle name="Followed Hyperlink" xfId="9674" builtinId="9" hidden="1"/>
    <cellStyle name="Followed Hyperlink" xfId="9676" builtinId="9" hidden="1"/>
    <cellStyle name="Followed Hyperlink" xfId="9678" builtinId="9" hidden="1"/>
    <cellStyle name="Followed Hyperlink" xfId="9680" builtinId="9" hidden="1"/>
    <cellStyle name="Followed Hyperlink" xfId="9682" builtinId="9" hidden="1"/>
    <cellStyle name="Followed Hyperlink" xfId="9684" builtinId="9" hidden="1"/>
    <cellStyle name="Followed Hyperlink" xfId="9686" builtinId="9" hidden="1"/>
    <cellStyle name="Followed Hyperlink" xfId="9688" builtinId="9" hidden="1"/>
    <cellStyle name="Followed Hyperlink" xfId="9690" builtinId="9" hidden="1"/>
    <cellStyle name="Followed Hyperlink" xfId="9692" builtinId="9" hidden="1"/>
    <cellStyle name="Followed Hyperlink" xfId="9694" builtinId="9" hidden="1"/>
    <cellStyle name="Followed Hyperlink" xfId="9696" builtinId="9" hidden="1"/>
    <cellStyle name="Followed Hyperlink" xfId="9698" builtinId="9" hidden="1"/>
    <cellStyle name="Followed Hyperlink" xfId="9700" builtinId="9" hidden="1"/>
    <cellStyle name="Followed Hyperlink" xfId="9702" builtinId="9" hidden="1"/>
    <cellStyle name="Followed Hyperlink" xfId="9704" builtinId="9" hidden="1"/>
    <cellStyle name="Followed Hyperlink" xfId="9706" builtinId="9" hidden="1"/>
    <cellStyle name="Followed Hyperlink" xfId="9708" builtinId="9" hidden="1"/>
    <cellStyle name="Followed Hyperlink" xfId="9710" builtinId="9" hidden="1"/>
    <cellStyle name="Followed Hyperlink" xfId="9712" builtinId="9" hidden="1"/>
    <cellStyle name="Followed Hyperlink" xfId="9714" builtinId="9" hidden="1"/>
    <cellStyle name="Followed Hyperlink" xfId="9716" builtinId="9" hidden="1"/>
    <cellStyle name="Followed Hyperlink" xfId="9718" builtinId="9" hidden="1"/>
    <cellStyle name="Followed Hyperlink" xfId="9720" builtinId="9" hidden="1"/>
    <cellStyle name="Followed Hyperlink" xfId="9722" builtinId="9" hidden="1"/>
    <cellStyle name="Followed Hyperlink" xfId="9724" builtinId="9" hidden="1"/>
    <cellStyle name="Followed Hyperlink" xfId="9726" builtinId="9" hidden="1"/>
    <cellStyle name="Followed Hyperlink" xfId="9728" builtinId="9" hidden="1"/>
    <cellStyle name="Followed Hyperlink" xfId="9730" builtinId="9" hidden="1"/>
    <cellStyle name="Followed Hyperlink" xfId="9732" builtinId="9" hidden="1"/>
    <cellStyle name="Followed Hyperlink" xfId="9734" builtinId="9" hidden="1"/>
    <cellStyle name="Followed Hyperlink" xfId="9736" builtinId="9" hidden="1"/>
    <cellStyle name="Followed Hyperlink" xfId="9738" builtinId="9" hidden="1"/>
    <cellStyle name="Followed Hyperlink" xfId="9740" builtinId="9" hidden="1"/>
    <cellStyle name="Followed Hyperlink" xfId="9742" builtinId="9" hidden="1"/>
    <cellStyle name="Followed Hyperlink" xfId="9744" builtinId="9" hidden="1"/>
    <cellStyle name="Followed Hyperlink" xfId="9746" builtinId="9" hidden="1"/>
    <cellStyle name="Followed Hyperlink" xfId="9748" builtinId="9" hidden="1"/>
    <cellStyle name="Followed Hyperlink" xfId="9750" builtinId="9" hidden="1"/>
    <cellStyle name="Followed Hyperlink" xfId="9752" builtinId="9" hidden="1"/>
    <cellStyle name="Followed Hyperlink" xfId="9754" builtinId="9" hidden="1"/>
    <cellStyle name="Followed Hyperlink" xfId="9756" builtinId="9" hidden="1"/>
    <cellStyle name="Followed Hyperlink" xfId="9758" builtinId="9" hidden="1"/>
    <cellStyle name="Followed Hyperlink" xfId="9760" builtinId="9" hidden="1"/>
    <cellStyle name="Followed Hyperlink" xfId="9762" builtinId="9" hidden="1"/>
    <cellStyle name="Followed Hyperlink" xfId="9764" builtinId="9" hidden="1"/>
    <cellStyle name="Followed Hyperlink" xfId="9766" builtinId="9" hidden="1"/>
    <cellStyle name="Followed Hyperlink" xfId="9768" builtinId="9" hidden="1"/>
    <cellStyle name="Followed Hyperlink" xfId="9770" builtinId="9" hidden="1"/>
    <cellStyle name="Followed Hyperlink" xfId="9772" builtinId="9" hidden="1"/>
    <cellStyle name="Followed Hyperlink" xfId="9774" builtinId="9" hidden="1"/>
    <cellStyle name="Followed Hyperlink" xfId="9776" builtinId="9" hidden="1"/>
    <cellStyle name="Followed Hyperlink" xfId="9778" builtinId="9" hidden="1"/>
    <cellStyle name="Followed Hyperlink" xfId="9780" builtinId="9" hidden="1"/>
    <cellStyle name="Followed Hyperlink" xfId="9782" builtinId="9" hidden="1"/>
    <cellStyle name="Followed Hyperlink" xfId="9784" builtinId="9" hidden="1"/>
    <cellStyle name="Followed Hyperlink" xfId="9786" builtinId="9" hidden="1"/>
    <cellStyle name="Followed Hyperlink" xfId="9788" builtinId="9" hidden="1"/>
    <cellStyle name="Followed Hyperlink" xfId="9790" builtinId="9" hidden="1"/>
    <cellStyle name="Followed Hyperlink" xfId="9792" builtinId="9" hidden="1"/>
    <cellStyle name="Followed Hyperlink" xfId="9794" builtinId="9" hidden="1"/>
    <cellStyle name="Followed Hyperlink" xfId="9796" builtinId="9" hidden="1"/>
    <cellStyle name="Followed Hyperlink" xfId="9798" builtinId="9" hidden="1"/>
    <cellStyle name="Followed Hyperlink" xfId="9800" builtinId="9" hidden="1"/>
    <cellStyle name="Followed Hyperlink" xfId="9802" builtinId="9" hidden="1"/>
    <cellStyle name="Followed Hyperlink" xfId="9804" builtinId="9" hidden="1"/>
    <cellStyle name="Followed Hyperlink" xfId="9806" builtinId="9" hidden="1"/>
    <cellStyle name="Followed Hyperlink" xfId="9808" builtinId="9" hidden="1"/>
    <cellStyle name="Followed Hyperlink" xfId="9810" builtinId="9" hidden="1"/>
    <cellStyle name="Followed Hyperlink" xfId="9812" builtinId="9" hidden="1"/>
    <cellStyle name="Followed Hyperlink" xfId="9814" builtinId="9" hidden="1"/>
    <cellStyle name="Followed Hyperlink" xfId="9816" builtinId="9" hidden="1"/>
    <cellStyle name="Followed Hyperlink" xfId="9818" builtinId="9" hidden="1"/>
    <cellStyle name="Followed Hyperlink" xfId="9820" builtinId="9" hidden="1"/>
    <cellStyle name="Followed Hyperlink" xfId="9822" builtinId="9" hidden="1"/>
    <cellStyle name="Followed Hyperlink" xfId="9824" builtinId="9" hidden="1"/>
    <cellStyle name="Followed Hyperlink" xfId="9826" builtinId="9" hidden="1"/>
    <cellStyle name="Followed Hyperlink" xfId="9828" builtinId="9" hidden="1"/>
    <cellStyle name="Followed Hyperlink" xfId="9830" builtinId="9" hidden="1"/>
    <cellStyle name="Followed Hyperlink" xfId="9832" builtinId="9" hidden="1"/>
    <cellStyle name="Followed Hyperlink" xfId="9834" builtinId="9" hidden="1"/>
    <cellStyle name="Followed Hyperlink" xfId="9836" builtinId="9" hidden="1"/>
    <cellStyle name="Followed Hyperlink" xfId="9838" builtinId="9" hidden="1"/>
    <cellStyle name="Followed Hyperlink" xfId="9840" builtinId="9" hidden="1"/>
    <cellStyle name="Followed Hyperlink" xfId="9842" builtinId="9" hidden="1"/>
    <cellStyle name="Followed Hyperlink" xfId="9844" builtinId="9" hidden="1"/>
    <cellStyle name="Followed Hyperlink" xfId="9846" builtinId="9" hidden="1"/>
    <cellStyle name="Followed Hyperlink" xfId="9848" builtinId="9" hidden="1"/>
    <cellStyle name="Followed Hyperlink" xfId="9850" builtinId="9" hidden="1"/>
    <cellStyle name="Followed Hyperlink" xfId="9852" builtinId="9" hidden="1"/>
    <cellStyle name="Followed Hyperlink" xfId="9854" builtinId="9" hidden="1"/>
    <cellStyle name="Followed Hyperlink" xfId="9856" builtinId="9" hidden="1"/>
    <cellStyle name="Followed Hyperlink" xfId="9858" builtinId="9" hidden="1"/>
    <cellStyle name="Followed Hyperlink" xfId="9860" builtinId="9" hidden="1"/>
    <cellStyle name="Followed Hyperlink" xfId="9862" builtinId="9" hidden="1"/>
    <cellStyle name="Followed Hyperlink" xfId="9864" builtinId="9" hidden="1"/>
    <cellStyle name="Followed Hyperlink" xfId="9866" builtinId="9" hidden="1"/>
    <cellStyle name="Followed Hyperlink" xfId="9868" builtinId="9" hidden="1"/>
    <cellStyle name="Followed Hyperlink" xfId="9870" builtinId="9" hidden="1"/>
    <cellStyle name="Followed Hyperlink" xfId="9872" builtinId="9" hidden="1"/>
    <cellStyle name="Followed Hyperlink" xfId="9874" builtinId="9" hidden="1"/>
    <cellStyle name="Followed Hyperlink" xfId="9876" builtinId="9" hidden="1"/>
    <cellStyle name="Followed Hyperlink" xfId="9878" builtinId="9" hidden="1"/>
    <cellStyle name="Followed Hyperlink" xfId="9880" builtinId="9" hidden="1"/>
    <cellStyle name="Followed Hyperlink" xfId="9882" builtinId="9" hidden="1"/>
    <cellStyle name="Followed Hyperlink" xfId="9884" builtinId="9" hidden="1"/>
    <cellStyle name="Followed Hyperlink" xfId="9886" builtinId="9" hidden="1"/>
    <cellStyle name="Followed Hyperlink" xfId="9888" builtinId="9" hidden="1"/>
    <cellStyle name="Followed Hyperlink" xfId="9890" builtinId="9" hidden="1"/>
    <cellStyle name="Followed Hyperlink" xfId="9892" builtinId="9" hidden="1"/>
    <cellStyle name="Followed Hyperlink" xfId="9894" builtinId="9" hidden="1"/>
    <cellStyle name="Followed Hyperlink" xfId="9896" builtinId="9" hidden="1"/>
    <cellStyle name="Followed Hyperlink" xfId="9898" builtinId="9" hidden="1"/>
    <cellStyle name="Followed Hyperlink" xfId="9900" builtinId="9" hidden="1"/>
    <cellStyle name="Followed Hyperlink" xfId="9902" builtinId="9" hidden="1"/>
    <cellStyle name="Followed Hyperlink" xfId="9904" builtinId="9" hidden="1"/>
    <cellStyle name="Followed Hyperlink" xfId="9906" builtinId="9" hidden="1"/>
    <cellStyle name="Followed Hyperlink" xfId="9908" builtinId="9" hidden="1"/>
    <cellStyle name="Followed Hyperlink" xfId="9910" builtinId="9" hidden="1"/>
    <cellStyle name="Followed Hyperlink" xfId="9912" builtinId="9" hidden="1"/>
    <cellStyle name="Followed Hyperlink" xfId="9914" builtinId="9" hidden="1"/>
    <cellStyle name="Followed Hyperlink" xfId="9916" builtinId="9" hidden="1"/>
    <cellStyle name="Followed Hyperlink" xfId="9918" builtinId="9" hidden="1"/>
    <cellStyle name="Followed Hyperlink" xfId="9920" builtinId="9" hidden="1"/>
    <cellStyle name="Followed Hyperlink" xfId="9922" builtinId="9" hidden="1"/>
    <cellStyle name="Followed Hyperlink" xfId="9924" builtinId="9" hidden="1"/>
    <cellStyle name="Followed Hyperlink" xfId="9926" builtinId="9" hidden="1"/>
    <cellStyle name="Followed Hyperlink" xfId="9928" builtinId="9" hidden="1"/>
    <cellStyle name="Followed Hyperlink" xfId="9930" builtinId="9" hidden="1"/>
    <cellStyle name="Followed Hyperlink" xfId="9932" builtinId="9" hidden="1"/>
    <cellStyle name="Followed Hyperlink" xfId="9934" builtinId="9" hidden="1"/>
    <cellStyle name="Followed Hyperlink" xfId="9936" builtinId="9" hidden="1"/>
    <cellStyle name="Followed Hyperlink" xfId="9938" builtinId="9" hidden="1"/>
    <cellStyle name="Followed Hyperlink" xfId="9940" builtinId="9" hidden="1"/>
    <cellStyle name="Followed Hyperlink" xfId="9942" builtinId="9" hidden="1"/>
    <cellStyle name="Followed Hyperlink" xfId="9944" builtinId="9" hidden="1"/>
    <cellStyle name="Followed Hyperlink" xfId="9946" builtinId="9" hidden="1"/>
    <cellStyle name="Followed Hyperlink" xfId="9948" builtinId="9" hidden="1"/>
    <cellStyle name="Followed Hyperlink" xfId="9950" builtinId="9" hidden="1"/>
    <cellStyle name="Followed Hyperlink" xfId="9952" builtinId="9" hidden="1"/>
    <cellStyle name="Followed Hyperlink" xfId="9954" builtinId="9" hidden="1"/>
    <cellStyle name="Followed Hyperlink" xfId="9956" builtinId="9" hidden="1"/>
    <cellStyle name="Followed Hyperlink" xfId="9958" builtinId="9" hidden="1"/>
    <cellStyle name="Followed Hyperlink" xfId="9960" builtinId="9" hidden="1"/>
    <cellStyle name="Followed Hyperlink" xfId="9962" builtinId="9" hidden="1"/>
    <cellStyle name="Followed Hyperlink" xfId="9964" builtinId="9" hidden="1"/>
    <cellStyle name="Followed Hyperlink" xfId="9966" builtinId="9" hidden="1"/>
    <cellStyle name="Followed Hyperlink" xfId="9968" builtinId="9" hidden="1"/>
    <cellStyle name="Followed Hyperlink" xfId="9970" builtinId="9" hidden="1"/>
    <cellStyle name="Followed Hyperlink" xfId="9972" builtinId="9" hidden="1"/>
    <cellStyle name="Followed Hyperlink" xfId="9974" builtinId="9" hidden="1"/>
    <cellStyle name="Followed Hyperlink" xfId="9976" builtinId="9" hidden="1"/>
    <cellStyle name="Followed Hyperlink" xfId="9978" builtinId="9" hidden="1"/>
    <cellStyle name="Followed Hyperlink" xfId="9980" builtinId="9" hidden="1"/>
    <cellStyle name="Followed Hyperlink" xfId="9982" builtinId="9" hidden="1"/>
    <cellStyle name="Followed Hyperlink" xfId="9984" builtinId="9" hidden="1"/>
    <cellStyle name="Followed Hyperlink" xfId="9986" builtinId="9" hidden="1"/>
    <cellStyle name="Followed Hyperlink" xfId="9988" builtinId="9" hidden="1"/>
    <cellStyle name="Followed Hyperlink" xfId="9990" builtinId="9" hidden="1"/>
    <cellStyle name="Followed Hyperlink" xfId="9992" builtinId="9" hidden="1"/>
    <cellStyle name="Followed Hyperlink" xfId="9994" builtinId="9" hidden="1"/>
    <cellStyle name="Followed Hyperlink" xfId="9996" builtinId="9" hidden="1"/>
    <cellStyle name="Followed Hyperlink" xfId="9998" builtinId="9" hidden="1"/>
    <cellStyle name="Followed Hyperlink" xfId="10000" builtinId="9" hidden="1"/>
    <cellStyle name="Followed Hyperlink" xfId="10002" builtinId="9" hidden="1"/>
    <cellStyle name="Followed Hyperlink" xfId="10004" builtinId="9" hidden="1"/>
    <cellStyle name="Followed Hyperlink" xfId="10006" builtinId="9" hidden="1"/>
    <cellStyle name="Followed Hyperlink" xfId="10008" builtinId="9" hidden="1"/>
    <cellStyle name="Followed Hyperlink" xfId="10010" builtinId="9" hidden="1"/>
    <cellStyle name="Followed Hyperlink" xfId="10012" builtinId="9" hidden="1"/>
    <cellStyle name="Followed Hyperlink" xfId="10014" builtinId="9" hidden="1"/>
    <cellStyle name="Followed Hyperlink" xfId="10016" builtinId="9" hidden="1"/>
    <cellStyle name="Followed Hyperlink" xfId="10018" builtinId="9" hidden="1"/>
    <cellStyle name="Followed Hyperlink" xfId="10020" builtinId="9" hidden="1"/>
    <cellStyle name="Followed Hyperlink" xfId="10022" builtinId="9" hidden="1"/>
    <cellStyle name="Followed Hyperlink" xfId="10024" builtinId="9" hidden="1"/>
    <cellStyle name="Followed Hyperlink" xfId="10026" builtinId="9" hidden="1"/>
    <cellStyle name="Followed Hyperlink" xfId="10028" builtinId="9" hidden="1"/>
    <cellStyle name="Followed Hyperlink" xfId="10030" builtinId="9" hidden="1"/>
    <cellStyle name="Followed Hyperlink" xfId="10032" builtinId="9" hidden="1"/>
    <cellStyle name="Followed Hyperlink" xfId="10034" builtinId="9" hidden="1"/>
    <cellStyle name="Followed Hyperlink" xfId="10036" builtinId="9" hidden="1"/>
    <cellStyle name="Followed Hyperlink" xfId="10038" builtinId="9" hidden="1"/>
    <cellStyle name="Followed Hyperlink" xfId="10040" builtinId="9" hidden="1"/>
    <cellStyle name="Followed Hyperlink" xfId="10042" builtinId="9" hidden="1"/>
    <cellStyle name="Followed Hyperlink" xfId="10044" builtinId="9" hidden="1"/>
    <cellStyle name="Followed Hyperlink" xfId="10046" builtinId="9" hidden="1"/>
    <cellStyle name="Followed Hyperlink" xfId="10048" builtinId="9" hidden="1"/>
    <cellStyle name="Followed Hyperlink" xfId="10050" builtinId="9" hidden="1"/>
    <cellStyle name="Followed Hyperlink" xfId="10052" builtinId="9" hidden="1"/>
    <cellStyle name="Followed Hyperlink" xfId="10054" builtinId="9" hidden="1"/>
    <cellStyle name="Followed Hyperlink" xfId="10056" builtinId="9" hidden="1"/>
    <cellStyle name="Followed Hyperlink" xfId="10058" builtinId="9" hidden="1"/>
    <cellStyle name="Followed Hyperlink" xfId="10060" builtinId="9" hidden="1"/>
    <cellStyle name="Followed Hyperlink" xfId="10062" builtinId="9" hidden="1"/>
    <cellStyle name="Followed Hyperlink" xfId="10064" builtinId="9" hidden="1"/>
    <cellStyle name="Followed Hyperlink" xfId="10066" builtinId="9" hidden="1"/>
    <cellStyle name="Followed Hyperlink" xfId="10068" builtinId="9" hidden="1"/>
    <cellStyle name="Followed Hyperlink" xfId="10070" builtinId="9" hidden="1"/>
    <cellStyle name="Followed Hyperlink" xfId="10072" builtinId="9" hidden="1"/>
    <cellStyle name="Followed Hyperlink" xfId="10074" builtinId="9" hidden="1"/>
    <cellStyle name="Followed Hyperlink" xfId="10076" builtinId="9" hidden="1"/>
    <cellStyle name="Followed Hyperlink" xfId="10078" builtinId="9" hidden="1"/>
    <cellStyle name="Followed Hyperlink" xfId="10080" builtinId="9" hidden="1"/>
    <cellStyle name="Followed Hyperlink" xfId="10082" builtinId="9" hidden="1"/>
    <cellStyle name="Followed Hyperlink" xfId="10084" builtinId="9" hidden="1"/>
    <cellStyle name="Followed Hyperlink" xfId="10086" builtinId="9" hidden="1"/>
    <cellStyle name="Followed Hyperlink" xfId="10088" builtinId="9" hidden="1"/>
    <cellStyle name="Followed Hyperlink" xfId="10090" builtinId="9" hidden="1"/>
    <cellStyle name="Followed Hyperlink" xfId="10092" builtinId="9" hidden="1"/>
    <cellStyle name="Followed Hyperlink" xfId="10094" builtinId="9" hidden="1"/>
    <cellStyle name="Followed Hyperlink" xfId="10096" builtinId="9" hidden="1"/>
    <cellStyle name="Followed Hyperlink" xfId="10098" builtinId="9" hidden="1"/>
    <cellStyle name="Followed Hyperlink" xfId="10100" builtinId="9" hidden="1"/>
    <cellStyle name="Followed Hyperlink" xfId="10102" builtinId="9" hidden="1"/>
    <cellStyle name="Followed Hyperlink" xfId="10104" builtinId="9" hidden="1"/>
    <cellStyle name="Followed Hyperlink" xfId="10106" builtinId="9" hidden="1"/>
    <cellStyle name="Followed Hyperlink" xfId="10108" builtinId="9" hidden="1"/>
    <cellStyle name="Followed Hyperlink" xfId="10110" builtinId="9" hidden="1"/>
    <cellStyle name="Followed Hyperlink" xfId="10112" builtinId="9" hidden="1"/>
    <cellStyle name="Followed Hyperlink" xfId="10114" builtinId="9" hidden="1"/>
    <cellStyle name="Followed Hyperlink" xfId="10116" builtinId="9" hidden="1"/>
    <cellStyle name="Followed Hyperlink" xfId="10118" builtinId="9" hidden="1"/>
    <cellStyle name="Followed Hyperlink" xfId="10120" builtinId="9" hidden="1"/>
    <cellStyle name="Followed Hyperlink" xfId="10122" builtinId="9" hidden="1"/>
    <cellStyle name="Followed Hyperlink" xfId="10124" builtinId="9" hidden="1"/>
    <cellStyle name="Followed Hyperlink" xfId="10126" builtinId="9" hidden="1"/>
    <cellStyle name="Followed Hyperlink" xfId="10128" builtinId="9" hidden="1"/>
    <cellStyle name="Followed Hyperlink" xfId="10130" builtinId="9" hidden="1"/>
    <cellStyle name="Followed Hyperlink" xfId="10132" builtinId="9" hidden="1"/>
    <cellStyle name="Followed Hyperlink" xfId="10134" builtinId="9" hidden="1"/>
    <cellStyle name="Followed Hyperlink" xfId="10136" builtinId="9" hidden="1"/>
    <cellStyle name="Followed Hyperlink" xfId="10138" builtinId="9" hidden="1"/>
    <cellStyle name="Followed Hyperlink" xfId="10140" builtinId="9" hidden="1"/>
    <cellStyle name="Followed Hyperlink" xfId="10142" builtinId="9" hidden="1"/>
    <cellStyle name="Followed Hyperlink" xfId="10144" builtinId="9" hidden="1"/>
    <cellStyle name="Followed Hyperlink" xfId="10146" builtinId="9" hidden="1"/>
    <cellStyle name="Followed Hyperlink" xfId="10148" builtinId="9" hidden="1"/>
    <cellStyle name="Followed Hyperlink" xfId="10150" builtinId="9" hidden="1"/>
    <cellStyle name="Followed Hyperlink" xfId="10152" builtinId="9" hidden="1"/>
    <cellStyle name="Followed Hyperlink" xfId="10154" builtinId="9" hidden="1"/>
    <cellStyle name="Followed Hyperlink" xfId="10156" builtinId="9" hidden="1"/>
    <cellStyle name="Followed Hyperlink" xfId="10158" builtinId="9" hidden="1"/>
    <cellStyle name="Followed Hyperlink" xfId="10160" builtinId="9" hidden="1"/>
    <cellStyle name="Followed Hyperlink" xfId="10162" builtinId="9" hidden="1"/>
    <cellStyle name="Followed Hyperlink" xfId="10164" builtinId="9" hidden="1"/>
    <cellStyle name="Followed Hyperlink" xfId="10166" builtinId="9" hidden="1"/>
    <cellStyle name="Followed Hyperlink" xfId="10168" builtinId="9" hidden="1"/>
    <cellStyle name="Followed Hyperlink" xfId="10170" builtinId="9" hidden="1"/>
    <cellStyle name="Followed Hyperlink" xfId="10172" builtinId="9" hidden="1"/>
    <cellStyle name="Followed Hyperlink" xfId="10174" builtinId="9" hidden="1"/>
    <cellStyle name="Followed Hyperlink" xfId="10176" builtinId="9" hidden="1"/>
    <cellStyle name="Followed Hyperlink" xfId="10178" builtinId="9" hidden="1"/>
    <cellStyle name="Followed Hyperlink" xfId="10180" builtinId="9" hidden="1"/>
    <cellStyle name="Followed Hyperlink" xfId="10182" builtinId="9" hidden="1"/>
    <cellStyle name="Followed Hyperlink" xfId="10184" builtinId="9" hidden="1"/>
    <cellStyle name="Followed Hyperlink" xfId="10186" builtinId="9" hidden="1"/>
    <cellStyle name="Followed Hyperlink" xfId="10188" builtinId="9" hidden="1"/>
    <cellStyle name="Followed Hyperlink" xfId="10190" builtinId="9" hidden="1"/>
    <cellStyle name="Followed Hyperlink" xfId="10192" builtinId="9" hidden="1"/>
    <cellStyle name="Followed Hyperlink" xfId="10194" builtinId="9" hidden="1"/>
    <cellStyle name="Followed Hyperlink" xfId="10196" builtinId="9" hidden="1"/>
    <cellStyle name="Followed Hyperlink" xfId="10198" builtinId="9" hidden="1"/>
    <cellStyle name="Followed Hyperlink" xfId="10200" builtinId="9" hidden="1"/>
    <cellStyle name="Followed Hyperlink" xfId="10202" builtinId="9" hidden="1"/>
    <cellStyle name="Followed Hyperlink" xfId="10204" builtinId="9" hidden="1"/>
    <cellStyle name="Followed Hyperlink" xfId="10206" builtinId="9" hidden="1"/>
    <cellStyle name="Followed Hyperlink" xfId="10208" builtinId="9" hidden="1"/>
    <cellStyle name="Followed Hyperlink" xfId="10210" builtinId="9" hidden="1"/>
    <cellStyle name="Followed Hyperlink" xfId="10212" builtinId="9" hidden="1"/>
    <cellStyle name="Followed Hyperlink" xfId="10214" builtinId="9" hidden="1"/>
    <cellStyle name="Followed Hyperlink" xfId="10216" builtinId="9" hidden="1"/>
    <cellStyle name="Followed Hyperlink" xfId="10218" builtinId="9" hidden="1"/>
    <cellStyle name="Followed Hyperlink" xfId="10220" builtinId="9" hidden="1"/>
    <cellStyle name="Followed Hyperlink" xfId="10222" builtinId="9" hidden="1"/>
    <cellStyle name="Followed Hyperlink" xfId="10224" builtinId="9" hidden="1"/>
    <cellStyle name="Followed Hyperlink" xfId="10226" builtinId="9" hidden="1"/>
    <cellStyle name="Followed Hyperlink" xfId="10228" builtinId="9" hidden="1"/>
    <cellStyle name="Followed Hyperlink" xfId="10230" builtinId="9" hidden="1"/>
    <cellStyle name="Followed Hyperlink" xfId="10232" builtinId="9" hidden="1"/>
    <cellStyle name="Followed Hyperlink" xfId="10234" builtinId="9" hidden="1"/>
    <cellStyle name="Followed Hyperlink" xfId="10236" builtinId="9" hidden="1"/>
    <cellStyle name="Followed Hyperlink" xfId="10238" builtinId="9" hidden="1"/>
    <cellStyle name="Followed Hyperlink" xfId="10240" builtinId="9" hidden="1"/>
    <cellStyle name="Followed Hyperlink" xfId="10242" builtinId="9" hidden="1"/>
    <cellStyle name="Followed Hyperlink" xfId="10244" builtinId="9" hidden="1"/>
    <cellStyle name="Followed Hyperlink" xfId="10246" builtinId="9" hidden="1"/>
    <cellStyle name="Followed Hyperlink" xfId="10248" builtinId="9" hidden="1"/>
    <cellStyle name="Followed Hyperlink" xfId="10250" builtinId="9" hidden="1"/>
    <cellStyle name="Followed Hyperlink" xfId="10252" builtinId="9" hidden="1"/>
    <cellStyle name="Followed Hyperlink" xfId="10254" builtinId="9" hidden="1"/>
    <cellStyle name="Followed Hyperlink" xfId="10256" builtinId="9" hidden="1"/>
    <cellStyle name="Followed Hyperlink" xfId="10258" builtinId="9" hidden="1"/>
    <cellStyle name="Followed Hyperlink" xfId="10260" builtinId="9" hidden="1"/>
    <cellStyle name="Followed Hyperlink" xfId="10262" builtinId="9" hidden="1"/>
    <cellStyle name="Followed Hyperlink" xfId="10264" builtinId="9" hidden="1"/>
    <cellStyle name="Followed Hyperlink" xfId="10266" builtinId="9" hidden="1"/>
    <cellStyle name="Followed Hyperlink" xfId="10268" builtinId="9" hidden="1"/>
    <cellStyle name="Followed Hyperlink" xfId="10270" builtinId="9" hidden="1"/>
    <cellStyle name="Followed Hyperlink" xfId="10272" builtinId="9" hidden="1"/>
    <cellStyle name="Followed Hyperlink" xfId="10274" builtinId="9" hidden="1"/>
    <cellStyle name="Followed Hyperlink" xfId="10276" builtinId="9" hidden="1"/>
    <cellStyle name="Followed Hyperlink" xfId="10278" builtinId="9" hidden="1"/>
    <cellStyle name="Followed Hyperlink" xfId="10280" builtinId="9" hidden="1"/>
    <cellStyle name="Followed Hyperlink" xfId="10282" builtinId="9" hidden="1"/>
    <cellStyle name="Followed Hyperlink" xfId="10284" builtinId="9" hidden="1"/>
    <cellStyle name="Followed Hyperlink" xfId="10286" builtinId="9" hidden="1"/>
    <cellStyle name="Followed Hyperlink" xfId="10288" builtinId="9" hidden="1"/>
    <cellStyle name="Followed Hyperlink" xfId="10290" builtinId="9" hidden="1"/>
    <cellStyle name="Followed Hyperlink" xfId="10292" builtinId="9" hidden="1"/>
    <cellStyle name="Followed Hyperlink" xfId="10294" builtinId="9" hidden="1"/>
    <cellStyle name="Followed Hyperlink" xfId="10296" builtinId="9" hidden="1"/>
    <cellStyle name="Followed Hyperlink" xfId="10298" builtinId="9" hidden="1"/>
    <cellStyle name="Followed Hyperlink" xfId="10300" builtinId="9" hidden="1"/>
    <cellStyle name="Followed Hyperlink" xfId="10302" builtinId="9" hidden="1"/>
    <cellStyle name="Followed Hyperlink" xfId="10304" builtinId="9" hidden="1"/>
    <cellStyle name="Followed Hyperlink" xfId="10306" builtinId="9" hidden="1"/>
    <cellStyle name="Followed Hyperlink" xfId="10308" builtinId="9" hidden="1"/>
    <cellStyle name="Followed Hyperlink" xfId="10310" builtinId="9" hidden="1"/>
    <cellStyle name="Followed Hyperlink" xfId="10312" builtinId="9" hidden="1"/>
    <cellStyle name="Followed Hyperlink" xfId="10314" builtinId="9" hidden="1"/>
    <cellStyle name="Followed Hyperlink" xfId="10316" builtinId="9" hidden="1"/>
    <cellStyle name="Followed Hyperlink" xfId="10318" builtinId="9" hidden="1"/>
    <cellStyle name="Followed Hyperlink" xfId="10320" builtinId="9" hidden="1"/>
    <cellStyle name="Followed Hyperlink" xfId="10322" builtinId="9" hidden="1"/>
    <cellStyle name="Followed Hyperlink" xfId="10324" builtinId="9" hidden="1"/>
    <cellStyle name="Followed Hyperlink" xfId="10326" builtinId="9" hidden="1"/>
    <cellStyle name="Followed Hyperlink" xfId="10328" builtinId="9" hidden="1"/>
    <cellStyle name="Followed Hyperlink" xfId="10330" builtinId="9" hidden="1"/>
    <cellStyle name="Followed Hyperlink" xfId="10332" builtinId="9" hidden="1"/>
    <cellStyle name="Followed Hyperlink" xfId="10334" builtinId="9" hidden="1"/>
    <cellStyle name="Followed Hyperlink" xfId="10336" builtinId="9" hidden="1"/>
    <cellStyle name="Followed Hyperlink" xfId="10338" builtinId="9" hidden="1"/>
    <cellStyle name="Followed Hyperlink" xfId="10340" builtinId="9" hidden="1"/>
    <cellStyle name="Followed Hyperlink" xfId="10342" builtinId="9" hidden="1"/>
    <cellStyle name="Followed Hyperlink" xfId="10344" builtinId="9" hidden="1"/>
    <cellStyle name="Followed Hyperlink" xfId="10346" builtinId="9" hidden="1"/>
    <cellStyle name="Followed Hyperlink" xfId="10348" builtinId="9" hidden="1"/>
    <cellStyle name="Followed Hyperlink" xfId="10350" builtinId="9" hidden="1"/>
    <cellStyle name="Followed Hyperlink" xfId="10352" builtinId="9" hidden="1"/>
    <cellStyle name="Followed Hyperlink" xfId="10354" builtinId="9" hidden="1"/>
    <cellStyle name="Followed Hyperlink" xfId="10356" builtinId="9" hidden="1"/>
    <cellStyle name="Followed Hyperlink" xfId="10358" builtinId="9" hidden="1"/>
    <cellStyle name="Followed Hyperlink" xfId="10360" builtinId="9" hidden="1"/>
    <cellStyle name="Followed Hyperlink" xfId="10362" builtinId="9" hidden="1"/>
    <cellStyle name="Followed Hyperlink" xfId="10364" builtinId="9" hidden="1"/>
    <cellStyle name="Followed Hyperlink" xfId="10366" builtinId="9" hidden="1"/>
    <cellStyle name="Followed Hyperlink" xfId="10368" builtinId="9" hidden="1"/>
    <cellStyle name="Followed Hyperlink" xfId="10370" builtinId="9" hidden="1"/>
    <cellStyle name="Followed Hyperlink" xfId="10372" builtinId="9" hidden="1"/>
    <cellStyle name="Followed Hyperlink" xfId="10374" builtinId="9" hidden="1"/>
    <cellStyle name="Followed Hyperlink" xfId="10376" builtinId="9" hidden="1"/>
    <cellStyle name="Followed Hyperlink" xfId="10378" builtinId="9" hidden="1"/>
    <cellStyle name="Followed Hyperlink" xfId="10380" builtinId="9" hidden="1"/>
    <cellStyle name="Followed Hyperlink" xfId="10382" builtinId="9" hidden="1"/>
    <cellStyle name="Followed Hyperlink" xfId="10384" builtinId="9" hidden="1"/>
    <cellStyle name="Followed Hyperlink" xfId="10386" builtinId="9" hidden="1"/>
    <cellStyle name="Followed Hyperlink" xfId="10388" builtinId="9" hidden="1"/>
    <cellStyle name="Followed Hyperlink" xfId="10390" builtinId="9" hidden="1"/>
    <cellStyle name="Followed Hyperlink" xfId="10392" builtinId="9" hidden="1"/>
    <cellStyle name="Followed Hyperlink" xfId="10394" builtinId="9" hidden="1"/>
    <cellStyle name="Followed Hyperlink" xfId="10396" builtinId="9" hidden="1"/>
    <cellStyle name="Followed Hyperlink" xfId="10398" builtinId="9" hidden="1"/>
    <cellStyle name="Followed Hyperlink" xfId="10400" builtinId="9" hidden="1"/>
    <cellStyle name="Followed Hyperlink" xfId="10402" builtinId="9" hidden="1"/>
    <cellStyle name="Followed Hyperlink" xfId="10404" builtinId="9" hidden="1"/>
    <cellStyle name="Followed Hyperlink" xfId="10406" builtinId="9" hidden="1"/>
    <cellStyle name="Followed Hyperlink" xfId="10408" builtinId="9" hidden="1"/>
    <cellStyle name="Followed Hyperlink" xfId="10410" builtinId="9" hidden="1"/>
    <cellStyle name="Followed Hyperlink" xfId="10412" builtinId="9" hidden="1"/>
    <cellStyle name="Followed Hyperlink" xfId="10414" builtinId="9" hidden="1"/>
    <cellStyle name="Followed Hyperlink" xfId="10416" builtinId="9" hidden="1"/>
    <cellStyle name="Followed Hyperlink" xfId="10418" builtinId="9" hidden="1"/>
    <cellStyle name="Followed Hyperlink" xfId="10420" builtinId="9" hidden="1"/>
    <cellStyle name="Followed Hyperlink" xfId="10422" builtinId="9" hidden="1"/>
    <cellStyle name="Followed Hyperlink" xfId="10424" builtinId="9" hidden="1"/>
    <cellStyle name="Followed Hyperlink" xfId="10426" builtinId="9" hidden="1"/>
    <cellStyle name="Followed Hyperlink" xfId="10428" builtinId="9" hidden="1"/>
    <cellStyle name="Followed Hyperlink" xfId="10430" builtinId="9" hidden="1"/>
    <cellStyle name="Followed Hyperlink" xfId="10432" builtinId="9" hidden="1"/>
    <cellStyle name="Followed Hyperlink" xfId="10434" builtinId="9" hidden="1"/>
    <cellStyle name="Followed Hyperlink" xfId="10436" builtinId="9" hidden="1"/>
    <cellStyle name="Followed Hyperlink" xfId="10438" builtinId="9" hidden="1"/>
    <cellStyle name="Followed Hyperlink" xfId="10440" builtinId="9" hidden="1"/>
    <cellStyle name="Followed Hyperlink" xfId="10442" builtinId="9" hidden="1"/>
    <cellStyle name="Followed Hyperlink" xfId="10444" builtinId="9" hidden="1"/>
    <cellStyle name="Followed Hyperlink" xfId="10446" builtinId="9" hidden="1"/>
    <cellStyle name="Followed Hyperlink" xfId="10448" builtinId="9" hidden="1"/>
    <cellStyle name="Followed Hyperlink" xfId="10450" builtinId="9" hidden="1"/>
    <cellStyle name="Followed Hyperlink" xfId="10452" builtinId="9" hidden="1"/>
    <cellStyle name="Followed Hyperlink" xfId="10454" builtinId="9" hidden="1"/>
    <cellStyle name="Followed Hyperlink" xfId="10456" builtinId="9" hidden="1"/>
    <cellStyle name="Followed Hyperlink" xfId="10458" builtinId="9" hidden="1"/>
    <cellStyle name="Followed Hyperlink" xfId="10460" builtinId="9" hidden="1"/>
    <cellStyle name="Followed Hyperlink" xfId="10462" builtinId="9" hidden="1"/>
    <cellStyle name="Followed Hyperlink" xfId="10464" builtinId="9" hidden="1"/>
    <cellStyle name="Followed Hyperlink" xfId="10466" builtinId="9" hidden="1"/>
    <cellStyle name="Followed Hyperlink" xfId="10468" builtinId="9" hidden="1"/>
    <cellStyle name="Followed Hyperlink" xfId="10470" builtinId="9" hidden="1"/>
    <cellStyle name="Followed Hyperlink" xfId="10472" builtinId="9" hidden="1"/>
    <cellStyle name="Followed Hyperlink" xfId="10474" builtinId="9" hidden="1"/>
    <cellStyle name="Followed Hyperlink" xfId="10476" builtinId="9" hidden="1"/>
    <cellStyle name="Followed Hyperlink" xfId="10478" builtinId="9" hidden="1"/>
    <cellStyle name="Followed Hyperlink" xfId="10480" builtinId="9" hidden="1"/>
    <cellStyle name="Followed Hyperlink" xfId="10482" builtinId="9" hidden="1"/>
    <cellStyle name="Followed Hyperlink" xfId="10484" builtinId="9" hidden="1"/>
    <cellStyle name="Followed Hyperlink" xfId="10486" builtinId="9" hidden="1"/>
    <cellStyle name="Followed Hyperlink" xfId="10488" builtinId="9" hidden="1"/>
    <cellStyle name="Followed Hyperlink" xfId="10490" builtinId="9" hidden="1"/>
    <cellStyle name="Followed Hyperlink" xfId="10492" builtinId="9" hidden="1"/>
    <cellStyle name="Followed Hyperlink" xfId="10494" builtinId="9" hidden="1"/>
    <cellStyle name="Followed Hyperlink" xfId="10496" builtinId="9" hidden="1"/>
    <cellStyle name="Followed Hyperlink" xfId="10498" builtinId="9" hidden="1"/>
    <cellStyle name="Followed Hyperlink" xfId="10500" builtinId="9" hidden="1"/>
    <cellStyle name="Followed Hyperlink" xfId="10502" builtinId="9" hidden="1"/>
    <cellStyle name="Followed Hyperlink" xfId="10504" builtinId="9" hidden="1"/>
    <cellStyle name="Followed Hyperlink" xfId="10506" builtinId="9" hidden="1"/>
    <cellStyle name="Followed Hyperlink" xfId="10508" builtinId="9" hidden="1"/>
    <cellStyle name="Followed Hyperlink" xfId="10510" builtinId="9" hidden="1"/>
    <cellStyle name="Followed Hyperlink" xfId="10512" builtinId="9" hidden="1"/>
    <cellStyle name="Followed Hyperlink" xfId="10514" builtinId="9" hidden="1"/>
    <cellStyle name="Followed Hyperlink" xfId="10516" builtinId="9" hidden="1"/>
    <cellStyle name="Followed Hyperlink" xfId="10518" builtinId="9" hidden="1"/>
    <cellStyle name="Followed Hyperlink" xfId="10520" builtinId="9" hidden="1"/>
    <cellStyle name="Followed Hyperlink" xfId="10522" builtinId="9" hidden="1"/>
    <cellStyle name="Followed Hyperlink" xfId="10524" builtinId="9" hidden="1"/>
    <cellStyle name="Followed Hyperlink" xfId="10526" builtinId="9" hidden="1"/>
    <cellStyle name="Followed Hyperlink" xfId="10528" builtinId="9" hidden="1"/>
    <cellStyle name="Followed Hyperlink" xfId="10530" builtinId="9" hidden="1"/>
    <cellStyle name="Followed Hyperlink" xfId="10532" builtinId="9" hidden="1"/>
    <cellStyle name="Followed Hyperlink" xfId="10534" builtinId="9" hidden="1"/>
    <cellStyle name="Followed Hyperlink" xfId="10536" builtinId="9" hidden="1"/>
    <cellStyle name="Followed Hyperlink" xfId="10538" builtinId="9" hidden="1"/>
    <cellStyle name="Followed Hyperlink" xfId="10540" builtinId="9" hidden="1"/>
    <cellStyle name="Followed Hyperlink" xfId="10542" builtinId="9" hidden="1"/>
    <cellStyle name="Followed Hyperlink" xfId="10544" builtinId="9" hidden="1"/>
    <cellStyle name="Followed Hyperlink" xfId="10546" builtinId="9" hidden="1"/>
    <cellStyle name="Followed Hyperlink" xfId="10548" builtinId="9" hidden="1"/>
    <cellStyle name="Followed Hyperlink" xfId="10550" builtinId="9" hidden="1"/>
    <cellStyle name="Followed Hyperlink" xfId="10552" builtinId="9" hidden="1"/>
    <cellStyle name="Followed Hyperlink" xfId="10554" builtinId="9" hidden="1"/>
    <cellStyle name="Followed Hyperlink" xfId="10556" builtinId="9" hidden="1"/>
    <cellStyle name="Followed Hyperlink" xfId="10558" builtinId="9" hidden="1"/>
    <cellStyle name="Followed Hyperlink" xfId="10560" builtinId="9" hidden="1"/>
    <cellStyle name="Followed Hyperlink" xfId="10562" builtinId="9" hidden="1"/>
    <cellStyle name="Followed Hyperlink" xfId="10564" builtinId="9" hidden="1"/>
    <cellStyle name="Followed Hyperlink" xfId="10566" builtinId="9" hidden="1"/>
    <cellStyle name="Followed Hyperlink" xfId="10568" builtinId="9" hidden="1"/>
    <cellStyle name="Followed Hyperlink" xfId="10570" builtinId="9" hidden="1"/>
    <cellStyle name="Followed Hyperlink" xfId="10572" builtinId="9" hidden="1"/>
    <cellStyle name="Followed Hyperlink" xfId="10574" builtinId="9" hidden="1"/>
    <cellStyle name="Followed Hyperlink" xfId="10576" builtinId="9" hidden="1"/>
    <cellStyle name="Followed Hyperlink" xfId="10578" builtinId="9" hidden="1"/>
    <cellStyle name="Followed Hyperlink" xfId="10580" builtinId="9" hidden="1"/>
    <cellStyle name="Followed Hyperlink" xfId="10582" builtinId="9" hidden="1"/>
    <cellStyle name="Followed Hyperlink" xfId="10584" builtinId="9" hidden="1"/>
    <cellStyle name="Followed Hyperlink" xfId="10586" builtinId="9" hidden="1"/>
    <cellStyle name="Followed Hyperlink" xfId="10588" builtinId="9" hidden="1"/>
    <cellStyle name="Followed Hyperlink" xfId="10590" builtinId="9" hidden="1"/>
    <cellStyle name="Followed Hyperlink" xfId="10592" builtinId="9" hidden="1"/>
    <cellStyle name="Followed Hyperlink" xfId="10594" builtinId="9" hidden="1"/>
    <cellStyle name="Followed Hyperlink" xfId="10596" builtinId="9" hidden="1"/>
    <cellStyle name="Followed Hyperlink" xfId="10598" builtinId="9" hidden="1"/>
    <cellStyle name="Followed Hyperlink" xfId="10600" builtinId="9" hidden="1"/>
    <cellStyle name="Followed Hyperlink" xfId="10602" builtinId="9" hidden="1"/>
    <cellStyle name="Followed Hyperlink" xfId="10604" builtinId="9" hidden="1"/>
    <cellStyle name="Followed Hyperlink" xfId="10606" builtinId="9" hidden="1"/>
    <cellStyle name="Followed Hyperlink" xfId="10608" builtinId="9" hidden="1"/>
    <cellStyle name="Followed Hyperlink" xfId="10610" builtinId="9" hidden="1"/>
    <cellStyle name="Followed Hyperlink" xfId="10612" builtinId="9" hidden="1"/>
    <cellStyle name="Followed Hyperlink" xfId="10614" builtinId="9" hidden="1"/>
    <cellStyle name="Followed Hyperlink" xfId="10616" builtinId="9" hidden="1"/>
    <cellStyle name="Followed Hyperlink" xfId="10618" builtinId="9" hidden="1"/>
    <cellStyle name="Followed Hyperlink" xfId="10620" builtinId="9" hidden="1"/>
    <cellStyle name="Followed Hyperlink" xfId="10622" builtinId="9" hidden="1"/>
    <cellStyle name="Followed Hyperlink" xfId="10624" builtinId="9" hidden="1"/>
    <cellStyle name="Followed Hyperlink" xfId="10626" builtinId="9" hidden="1"/>
    <cellStyle name="Followed Hyperlink" xfId="10628" builtinId="9" hidden="1"/>
    <cellStyle name="Followed Hyperlink" xfId="10630" builtinId="9" hidden="1"/>
    <cellStyle name="Followed Hyperlink" xfId="10632" builtinId="9" hidden="1"/>
    <cellStyle name="Followed Hyperlink" xfId="10634" builtinId="9" hidden="1"/>
    <cellStyle name="Followed Hyperlink" xfId="10636" builtinId="9" hidden="1"/>
    <cellStyle name="Followed Hyperlink" xfId="10638" builtinId="9" hidden="1"/>
    <cellStyle name="Followed Hyperlink" xfId="10640" builtinId="9" hidden="1"/>
    <cellStyle name="Followed Hyperlink" xfId="10642" builtinId="9" hidden="1"/>
    <cellStyle name="Followed Hyperlink" xfId="10644" builtinId="9" hidden="1"/>
    <cellStyle name="Followed Hyperlink" xfId="10646" builtinId="9" hidden="1"/>
    <cellStyle name="Followed Hyperlink" xfId="10648" builtinId="9" hidden="1"/>
    <cellStyle name="Followed Hyperlink" xfId="10650" builtinId="9" hidden="1"/>
    <cellStyle name="Followed Hyperlink" xfId="10652" builtinId="9" hidden="1"/>
    <cellStyle name="Followed Hyperlink" xfId="10654" builtinId="9" hidden="1"/>
    <cellStyle name="Followed Hyperlink" xfId="10656" builtinId="9" hidden="1"/>
    <cellStyle name="Followed Hyperlink" xfId="10658" builtinId="9" hidden="1"/>
    <cellStyle name="Followed Hyperlink" xfId="10660" builtinId="9" hidden="1"/>
    <cellStyle name="Followed Hyperlink" xfId="10662" builtinId="9" hidden="1"/>
    <cellStyle name="Followed Hyperlink" xfId="10664" builtinId="9" hidden="1"/>
    <cellStyle name="Followed Hyperlink" xfId="10666" builtinId="9" hidden="1"/>
    <cellStyle name="Followed Hyperlink" xfId="10668" builtinId="9" hidden="1"/>
    <cellStyle name="Followed Hyperlink" xfId="10670" builtinId="9" hidden="1"/>
    <cellStyle name="Followed Hyperlink" xfId="10672" builtinId="9" hidden="1"/>
    <cellStyle name="Followed Hyperlink" xfId="10674" builtinId="9" hidden="1"/>
    <cellStyle name="Followed Hyperlink" xfId="10676" builtinId="9" hidden="1"/>
    <cellStyle name="Followed Hyperlink" xfId="10678" builtinId="9" hidden="1"/>
    <cellStyle name="Followed Hyperlink" xfId="10680" builtinId="9" hidden="1"/>
    <cellStyle name="Followed Hyperlink" xfId="10682" builtinId="9" hidden="1"/>
    <cellStyle name="Followed Hyperlink" xfId="10684" builtinId="9" hidden="1"/>
    <cellStyle name="Followed Hyperlink" xfId="10686" builtinId="9" hidden="1"/>
    <cellStyle name="Followed Hyperlink" xfId="10688" builtinId="9" hidden="1"/>
    <cellStyle name="Followed Hyperlink" xfId="10690" builtinId="9" hidden="1"/>
    <cellStyle name="Followed Hyperlink" xfId="10692" builtinId="9" hidden="1"/>
    <cellStyle name="Followed Hyperlink" xfId="10694" builtinId="9" hidden="1"/>
    <cellStyle name="Followed Hyperlink" xfId="10696" builtinId="9" hidden="1"/>
    <cellStyle name="Followed Hyperlink" xfId="10698" builtinId="9" hidden="1"/>
    <cellStyle name="Followed Hyperlink" xfId="10700" builtinId="9" hidden="1"/>
    <cellStyle name="Followed Hyperlink" xfId="10702" builtinId="9" hidden="1"/>
    <cellStyle name="Followed Hyperlink" xfId="10704" builtinId="9" hidden="1"/>
    <cellStyle name="Followed Hyperlink" xfId="10706" builtinId="9" hidden="1"/>
    <cellStyle name="Followed Hyperlink" xfId="10708" builtinId="9" hidden="1"/>
    <cellStyle name="Followed Hyperlink" xfId="10710" builtinId="9" hidden="1"/>
    <cellStyle name="Followed Hyperlink" xfId="10712" builtinId="9" hidden="1"/>
    <cellStyle name="Followed Hyperlink" xfId="10714" builtinId="9" hidden="1"/>
    <cellStyle name="Followed Hyperlink" xfId="10716" builtinId="9" hidden="1"/>
    <cellStyle name="Followed Hyperlink" xfId="10718" builtinId="9" hidden="1"/>
    <cellStyle name="Followed Hyperlink" xfId="10720" builtinId="9" hidden="1"/>
    <cellStyle name="Followed Hyperlink" xfId="10722" builtinId="9" hidden="1"/>
    <cellStyle name="Followed Hyperlink" xfId="10724" builtinId="9" hidden="1"/>
    <cellStyle name="Followed Hyperlink" xfId="10726" builtinId="9" hidden="1"/>
    <cellStyle name="Followed Hyperlink" xfId="10728" builtinId="9" hidden="1"/>
    <cellStyle name="Followed Hyperlink" xfId="10730" builtinId="9" hidden="1"/>
    <cellStyle name="Followed Hyperlink" xfId="10732" builtinId="9" hidden="1"/>
    <cellStyle name="Followed Hyperlink" xfId="10734" builtinId="9" hidden="1"/>
    <cellStyle name="Followed Hyperlink" xfId="10736" builtinId="9" hidden="1"/>
    <cellStyle name="Followed Hyperlink" xfId="10738" builtinId="9" hidden="1"/>
    <cellStyle name="Followed Hyperlink" xfId="10740" builtinId="9" hidden="1"/>
    <cellStyle name="Followed Hyperlink" xfId="10742" builtinId="9" hidden="1"/>
    <cellStyle name="Followed Hyperlink" xfId="10744" builtinId="9" hidden="1"/>
    <cellStyle name="Followed Hyperlink" xfId="10746" builtinId="9" hidden="1"/>
    <cellStyle name="Followed Hyperlink" xfId="10748" builtinId="9" hidden="1"/>
    <cellStyle name="Followed Hyperlink" xfId="10750" builtinId="9" hidden="1"/>
    <cellStyle name="Followed Hyperlink" xfId="10752" builtinId="9" hidden="1"/>
    <cellStyle name="Followed Hyperlink" xfId="10754" builtinId="9" hidden="1"/>
    <cellStyle name="Followed Hyperlink" xfId="10756" builtinId="9" hidden="1"/>
    <cellStyle name="Followed Hyperlink" xfId="10758" builtinId="9" hidden="1"/>
    <cellStyle name="Followed Hyperlink" xfId="10760" builtinId="9" hidden="1"/>
    <cellStyle name="Followed Hyperlink" xfId="10762" builtinId="9" hidden="1"/>
    <cellStyle name="Followed Hyperlink" xfId="10764" builtinId="9" hidden="1"/>
    <cellStyle name="Followed Hyperlink" xfId="10766" builtinId="9" hidden="1"/>
    <cellStyle name="Followed Hyperlink" xfId="10768" builtinId="9" hidden="1"/>
    <cellStyle name="Followed Hyperlink" xfId="10770" builtinId="9" hidden="1"/>
    <cellStyle name="Followed Hyperlink" xfId="10772" builtinId="9" hidden="1"/>
    <cellStyle name="Followed Hyperlink" xfId="10774" builtinId="9" hidden="1"/>
    <cellStyle name="Followed Hyperlink" xfId="10776" builtinId="9" hidden="1"/>
    <cellStyle name="Followed Hyperlink" xfId="10778" builtinId="9" hidden="1"/>
    <cellStyle name="Followed Hyperlink" xfId="10780" builtinId="9" hidden="1"/>
    <cellStyle name="Followed Hyperlink" xfId="10782" builtinId="9" hidden="1"/>
    <cellStyle name="Followed Hyperlink" xfId="10784" builtinId="9" hidden="1"/>
    <cellStyle name="Followed Hyperlink" xfId="10786" builtinId="9" hidden="1"/>
    <cellStyle name="Followed Hyperlink" xfId="10788" builtinId="9" hidden="1"/>
    <cellStyle name="Followed Hyperlink" xfId="10790" builtinId="9" hidden="1"/>
    <cellStyle name="Followed Hyperlink" xfId="10792" builtinId="9" hidden="1"/>
    <cellStyle name="Followed Hyperlink" xfId="10794" builtinId="9" hidden="1"/>
    <cellStyle name="Followed Hyperlink" xfId="10796" builtinId="9" hidden="1"/>
    <cellStyle name="Followed Hyperlink" xfId="10798" builtinId="9" hidden="1"/>
    <cellStyle name="Followed Hyperlink" xfId="10800" builtinId="9" hidden="1"/>
    <cellStyle name="Followed Hyperlink" xfId="10802" builtinId="9" hidden="1"/>
    <cellStyle name="Followed Hyperlink" xfId="10804" builtinId="9" hidden="1"/>
    <cellStyle name="Followed Hyperlink" xfId="10806" builtinId="9" hidden="1"/>
    <cellStyle name="Followed Hyperlink" xfId="10808" builtinId="9" hidden="1"/>
    <cellStyle name="Followed Hyperlink" xfId="10810" builtinId="9" hidden="1"/>
    <cellStyle name="Followed Hyperlink" xfId="10812" builtinId="9" hidden="1"/>
    <cellStyle name="Followed Hyperlink" xfId="10814" builtinId="9" hidden="1"/>
    <cellStyle name="Followed Hyperlink" xfId="10816" builtinId="9" hidden="1"/>
    <cellStyle name="Followed Hyperlink" xfId="10818" builtinId="9" hidden="1"/>
    <cellStyle name="Followed Hyperlink" xfId="10820" builtinId="9" hidden="1"/>
    <cellStyle name="Followed Hyperlink" xfId="10822" builtinId="9" hidden="1"/>
    <cellStyle name="Followed Hyperlink" xfId="10824" builtinId="9" hidden="1"/>
    <cellStyle name="Followed Hyperlink" xfId="10826" builtinId="9" hidden="1"/>
    <cellStyle name="Followed Hyperlink" xfId="10828" builtinId="9" hidden="1"/>
    <cellStyle name="Followed Hyperlink" xfId="10830" builtinId="9" hidden="1"/>
    <cellStyle name="Followed Hyperlink" xfId="10832" builtinId="9" hidden="1"/>
    <cellStyle name="Followed Hyperlink" xfId="10834" builtinId="9" hidden="1"/>
    <cellStyle name="Followed Hyperlink" xfId="10836" builtinId="9" hidden="1"/>
    <cellStyle name="Followed Hyperlink" xfId="10838" builtinId="9" hidden="1"/>
    <cellStyle name="Followed Hyperlink" xfId="10843" builtinId="9" hidden="1"/>
    <cellStyle name="Followed Hyperlink" xfId="10845" builtinId="9" hidden="1"/>
    <cellStyle name="Followed Hyperlink" xfId="10847" builtinId="9" hidden="1"/>
    <cellStyle name="Followed Hyperlink" xfId="10849" builtinId="9" hidden="1"/>
    <cellStyle name="Followed Hyperlink" xfId="10851" builtinId="9" hidden="1"/>
    <cellStyle name="Followed Hyperlink" xfId="10853" builtinId="9" hidden="1"/>
    <cellStyle name="Followed Hyperlink" xfId="10855" builtinId="9" hidden="1"/>
    <cellStyle name="Followed Hyperlink" xfId="10857" builtinId="9" hidden="1"/>
    <cellStyle name="Followed Hyperlink" xfId="10859" builtinId="9" hidden="1"/>
    <cellStyle name="Followed Hyperlink" xfId="10861" builtinId="9" hidden="1"/>
    <cellStyle name="Followed Hyperlink" xfId="10863" builtinId="9" hidden="1"/>
    <cellStyle name="Followed Hyperlink" xfId="10865" builtinId="9" hidden="1"/>
    <cellStyle name="Followed Hyperlink" xfId="10867" builtinId="9" hidden="1"/>
    <cellStyle name="Followed Hyperlink" xfId="10869" builtinId="9" hidden="1"/>
    <cellStyle name="Followed Hyperlink" xfId="10871" builtinId="9" hidden="1"/>
    <cellStyle name="Followed Hyperlink" xfId="10873" builtinId="9" hidden="1"/>
    <cellStyle name="Followed Hyperlink" xfId="10875" builtinId="9" hidden="1"/>
    <cellStyle name="Followed Hyperlink" xfId="10877" builtinId="9" hidden="1"/>
    <cellStyle name="Followed Hyperlink" xfId="10879" builtinId="9" hidden="1"/>
    <cellStyle name="Followed Hyperlink" xfId="10881" builtinId="9" hidden="1"/>
    <cellStyle name="Followed Hyperlink" xfId="10883" builtinId="9" hidden="1"/>
    <cellStyle name="Followed Hyperlink" xfId="10885" builtinId="9" hidden="1"/>
    <cellStyle name="Followed Hyperlink" xfId="10887" builtinId="9" hidden="1"/>
    <cellStyle name="Followed Hyperlink" xfId="10889" builtinId="9" hidden="1"/>
    <cellStyle name="Followed Hyperlink" xfId="10891" builtinId="9" hidden="1"/>
    <cellStyle name="Followed Hyperlink" xfId="10893" builtinId="9" hidden="1"/>
    <cellStyle name="Followed Hyperlink" xfId="10895" builtinId="9" hidden="1"/>
    <cellStyle name="Followed Hyperlink" xfId="10897" builtinId="9" hidden="1"/>
    <cellStyle name="Followed Hyperlink" xfId="10899" builtinId="9" hidden="1"/>
    <cellStyle name="Followed Hyperlink" xfId="10901" builtinId="9" hidden="1"/>
    <cellStyle name="Followed Hyperlink" xfId="10903" builtinId="9" hidden="1"/>
    <cellStyle name="Followed Hyperlink" xfId="10905" builtinId="9" hidden="1"/>
    <cellStyle name="Followed Hyperlink" xfId="10907" builtinId="9" hidden="1"/>
    <cellStyle name="Followed Hyperlink" xfId="10909" builtinId="9" hidden="1"/>
    <cellStyle name="Followed Hyperlink" xfId="10911" builtinId="9" hidden="1"/>
    <cellStyle name="Followed Hyperlink" xfId="10913" builtinId="9" hidden="1"/>
    <cellStyle name="Followed Hyperlink" xfId="10915" builtinId="9" hidden="1"/>
    <cellStyle name="Followed Hyperlink" xfId="10917" builtinId="9" hidden="1"/>
    <cellStyle name="Followed Hyperlink" xfId="10919" builtinId="9" hidden="1"/>
    <cellStyle name="Followed Hyperlink" xfId="10921" builtinId="9" hidden="1"/>
    <cellStyle name="Followed Hyperlink" xfId="10923" builtinId="9" hidden="1"/>
    <cellStyle name="Followed Hyperlink" xfId="10925" builtinId="9" hidden="1"/>
    <cellStyle name="Followed Hyperlink" xfId="10927" builtinId="9" hidden="1"/>
    <cellStyle name="Followed Hyperlink" xfId="10929" builtinId="9" hidden="1"/>
    <cellStyle name="Followed Hyperlink" xfId="10931" builtinId="9" hidden="1"/>
    <cellStyle name="Followed Hyperlink" xfId="10933" builtinId="9" hidden="1"/>
    <cellStyle name="Followed Hyperlink" xfId="10935" builtinId="9" hidden="1"/>
    <cellStyle name="Followed Hyperlink" xfId="10937" builtinId="9" hidden="1"/>
    <cellStyle name="Followed Hyperlink" xfId="10939" builtinId="9" hidden="1"/>
    <cellStyle name="Followed Hyperlink" xfId="10941" builtinId="9" hidden="1"/>
    <cellStyle name="Followed Hyperlink" xfId="10943" builtinId="9" hidden="1"/>
    <cellStyle name="Followed Hyperlink" xfId="10945" builtinId="9" hidden="1"/>
    <cellStyle name="Followed Hyperlink" xfId="10947" builtinId="9" hidden="1"/>
    <cellStyle name="Followed Hyperlink" xfId="10949" builtinId="9" hidden="1"/>
    <cellStyle name="Followed Hyperlink" xfId="10951" builtinId="9" hidden="1"/>
    <cellStyle name="Followed Hyperlink" xfId="10953" builtinId="9" hidden="1"/>
    <cellStyle name="Followed Hyperlink" xfId="10955" builtinId="9" hidden="1"/>
    <cellStyle name="Followed Hyperlink" xfId="10957" builtinId="9" hidden="1"/>
    <cellStyle name="Followed Hyperlink" xfId="10959" builtinId="9" hidden="1"/>
    <cellStyle name="Followed Hyperlink" xfId="10961" builtinId="9" hidden="1"/>
    <cellStyle name="Followed Hyperlink" xfId="10963" builtinId="9" hidden="1"/>
    <cellStyle name="Followed Hyperlink" xfId="10965" builtinId="9" hidden="1"/>
    <cellStyle name="Followed Hyperlink" xfId="10967" builtinId="9" hidden="1"/>
    <cellStyle name="Followed Hyperlink" xfId="10969" builtinId="9" hidden="1"/>
    <cellStyle name="Followed Hyperlink" xfId="10971" builtinId="9" hidden="1"/>
    <cellStyle name="Followed Hyperlink" xfId="10973" builtinId="9" hidden="1"/>
    <cellStyle name="Followed Hyperlink" xfId="10975" builtinId="9" hidden="1"/>
    <cellStyle name="Followed Hyperlink" xfId="10977" builtinId="9" hidden="1"/>
    <cellStyle name="Followed Hyperlink" xfId="10979" builtinId="9" hidden="1"/>
    <cellStyle name="Followed Hyperlink" xfId="10981" builtinId="9" hidden="1"/>
    <cellStyle name="Followed Hyperlink" xfId="10983" builtinId="9" hidden="1"/>
    <cellStyle name="Followed Hyperlink" xfId="10985" builtinId="9" hidden="1"/>
    <cellStyle name="Followed Hyperlink" xfId="10987" builtinId="9" hidden="1"/>
    <cellStyle name="Followed Hyperlink" xfId="10989" builtinId="9" hidden="1"/>
    <cellStyle name="Followed Hyperlink" xfId="10991" builtinId="9" hidden="1"/>
    <cellStyle name="Followed Hyperlink" xfId="10993" builtinId="9" hidden="1"/>
    <cellStyle name="Followed Hyperlink" xfId="10995" builtinId="9" hidden="1"/>
    <cellStyle name="Followed Hyperlink" xfId="10997" builtinId="9" hidden="1"/>
    <cellStyle name="Followed Hyperlink" xfId="10999" builtinId="9" hidden="1"/>
    <cellStyle name="Followed Hyperlink" xfId="11001" builtinId="9" hidden="1"/>
    <cellStyle name="Followed Hyperlink" xfId="11003" builtinId="9" hidden="1"/>
    <cellStyle name="Followed Hyperlink" xfId="11005" builtinId="9" hidden="1"/>
    <cellStyle name="Followed Hyperlink" xfId="11007" builtinId="9" hidden="1"/>
    <cellStyle name="Followed Hyperlink" xfId="11009" builtinId="9" hidden="1"/>
    <cellStyle name="Followed Hyperlink" xfId="11011" builtinId="9" hidden="1"/>
    <cellStyle name="Followed Hyperlink" xfId="11013" builtinId="9" hidden="1"/>
    <cellStyle name="Followed Hyperlink" xfId="11015" builtinId="9" hidden="1"/>
    <cellStyle name="Followed Hyperlink" xfId="11017" builtinId="9" hidden="1"/>
    <cellStyle name="Followed Hyperlink" xfId="11019" builtinId="9" hidden="1"/>
    <cellStyle name="Followed Hyperlink" xfId="11021" builtinId="9" hidden="1"/>
    <cellStyle name="Followed Hyperlink" xfId="11023" builtinId="9" hidden="1"/>
    <cellStyle name="Followed Hyperlink" xfId="11025" builtinId="9" hidden="1"/>
    <cellStyle name="Followed Hyperlink" xfId="11027" builtinId="9" hidden="1"/>
    <cellStyle name="Followed Hyperlink" xfId="11029" builtinId="9" hidden="1"/>
    <cellStyle name="Followed Hyperlink" xfId="11031" builtinId="9" hidden="1"/>
    <cellStyle name="Followed Hyperlink" xfId="11033" builtinId="9" hidden="1"/>
    <cellStyle name="Followed Hyperlink" xfId="11035" builtinId="9" hidden="1"/>
    <cellStyle name="Followed Hyperlink" xfId="11037" builtinId="9" hidden="1"/>
    <cellStyle name="Followed Hyperlink" xfId="11039" builtinId="9" hidden="1"/>
    <cellStyle name="Followed Hyperlink" xfId="11041" builtinId="9" hidden="1"/>
    <cellStyle name="Followed Hyperlink" xfId="11043" builtinId="9" hidden="1"/>
    <cellStyle name="Followed Hyperlink" xfId="11045" builtinId="9" hidden="1"/>
    <cellStyle name="Followed Hyperlink" xfId="11047" builtinId="9" hidden="1"/>
    <cellStyle name="Followed Hyperlink" xfId="11049" builtinId="9" hidden="1"/>
    <cellStyle name="Followed Hyperlink" xfId="11051" builtinId="9" hidden="1"/>
    <cellStyle name="Followed Hyperlink" xfId="11053" builtinId="9" hidden="1"/>
    <cellStyle name="Followed Hyperlink" xfId="11055" builtinId="9" hidden="1"/>
    <cellStyle name="Followed Hyperlink" xfId="11057" builtinId="9" hidden="1"/>
    <cellStyle name="Followed Hyperlink" xfId="11059" builtinId="9" hidden="1"/>
    <cellStyle name="Followed Hyperlink" xfId="11061" builtinId="9" hidden="1"/>
    <cellStyle name="Followed Hyperlink" xfId="11063" builtinId="9" hidden="1"/>
    <cellStyle name="Followed Hyperlink" xfId="11065" builtinId="9" hidden="1"/>
    <cellStyle name="Followed Hyperlink" xfId="11067" builtinId="9" hidden="1"/>
    <cellStyle name="Followed Hyperlink" xfId="11069" builtinId="9" hidden="1"/>
    <cellStyle name="Followed Hyperlink" xfId="11071" builtinId="9" hidden="1"/>
    <cellStyle name="Followed Hyperlink" xfId="11073" builtinId="9" hidden="1"/>
    <cellStyle name="Followed Hyperlink" xfId="11075" builtinId="9" hidden="1"/>
    <cellStyle name="Followed Hyperlink" xfId="11077" builtinId="9" hidden="1"/>
    <cellStyle name="Followed Hyperlink" xfId="11079" builtinId="9" hidden="1"/>
    <cellStyle name="Followed Hyperlink" xfId="11081" builtinId="9" hidden="1"/>
    <cellStyle name="Followed Hyperlink" xfId="11083" builtinId="9" hidden="1"/>
    <cellStyle name="Followed Hyperlink" xfId="11085" builtinId="9" hidden="1"/>
    <cellStyle name="Followed Hyperlink" xfId="11087" builtinId="9" hidden="1"/>
    <cellStyle name="Followed Hyperlink" xfId="11089" builtinId="9" hidden="1"/>
    <cellStyle name="Followed Hyperlink" xfId="11091" builtinId="9" hidden="1"/>
    <cellStyle name="Followed Hyperlink" xfId="11093" builtinId="9" hidden="1"/>
    <cellStyle name="Followed Hyperlink" xfId="11095" builtinId="9" hidden="1"/>
    <cellStyle name="Followed Hyperlink" xfId="11097" builtinId="9" hidden="1"/>
    <cellStyle name="Followed Hyperlink" xfId="11099" builtinId="9" hidden="1"/>
    <cellStyle name="Followed Hyperlink" xfId="11101" builtinId="9" hidden="1"/>
    <cellStyle name="Followed Hyperlink" xfId="11103" builtinId="9" hidden="1"/>
    <cellStyle name="Followed Hyperlink" xfId="11105" builtinId="9" hidden="1"/>
    <cellStyle name="Followed Hyperlink" xfId="11107" builtinId="9" hidden="1"/>
    <cellStyle name="Followed Hyperlink" xfId="11109" builtinId="9" hidden="1"/>
    <cellStyle name="Followed Hyperlink" xfId="11111" builtinId="9" hidden="1"/>
    <cellStyle name="Followed Hyperlink" xfId="11113" builtinId="9" hidden="1"/>
    <cellStyle name="Followed Hyperlink" xfId="11115" builtinId="9" hidden="1"/>
    <cellStyle name="Followed Hyperlink" xfId="11117" builtinId="9" hidden="1"/>
    <cellStyle name="Followed Hyperlink" xfId="11119" builtinId="9" hidden="1"/>
    <cellStyle name="Followed Hyperlink" xfId="11121" builtinId="9" hidden="1"/>
    <cellStyle name="Followed Hyperlink" xfId="11123" builtinId="9" hidden="1"/>
    <cellStyle name="Followed Hyperlink" xfId="11125" builtinId="9" hidden="1"/>
    <cellStyle name="Followed Hyperlink" xfId="11127" builtinId="9" hidden="1"/>
    <cellStyle name="Followed Hyperlink" xfId="11129" builtinId="9" hidden="1"/>
    <cellStyle name="Followed Hyperlink" xfId="11131" builtinId="9" hidden="1"/>
    <cellStyle name="Followed Hyperlink" xfId="11133" builtinId="9" hidden="1"/>
    <cellStyle name="Followed Hyperlink" xfId="11135" builtinId="9" hidden="1"/>
    <cellStyle name="Followed Hyperlink" xfId="11137" builtinId="9" hidden="1"/>
    <cellStyle name="Followed Hyperlink" xfId="11139" builtinId="9" hidden="1"/>
    <cellStyle name="Followed Hyperlink" xfId="11141" builtinId="9" hidden="1"/>
    <cellStyle name="Followed Hyperlink" xfId="11143" builtinId="9" hidden="1"/>
    <cellStyle name="Followed Hyperlink" xfId="11145" builtinId="9" hidden="1"/>
    <cellStyle name="Followed Hyperlink" xfId="11147" builtinId="9" hidden="1"/>
    <cellStyle name="Followed Hyperlink" xfId="11149" builtinId="9" hidden="1"/>
    <cellStyle name="Followed Hyperlink" xfId="11151" builtinId="9" hidden="1"/>
    <cellStyle name="Followed Hyperlink" xfId="11153" builtinId="9" hidden="1"/>
    <cellStyle name="Followed Hyperlink" xfId="11155" builtinId="9" hidden="1"/>
    <cellStyle name="Followed Hyperlink" xfId="11157" builtinId="9" hidden="1"/>
    <cellStyle name="Followed Hyperlink" xfId="11159" builtinId="9" hidden="1"/>
    <cellStyle name="Followed Hyperlink" xfId="11161" builtinId="9" hidden="1"/>
    <cellStyle name="Followed Hyperlink" xfId="11163" builtinId="9" hidden="1"/>
    <cellStyle name="Followed Hyperlink" xfId="11165" builtinId="9" hidden="1"/>
    <cellStyle name="Followed Hyperlink" xfId="11167" builtinId="9" hidden="1"/>
    <cellStyle name="Followed Hyperlink" xfId="11169" builtinId="9" hidden="1"/>
    <cellStyle name="Followed Hyperlink" xfId="11171" builtinId="9" hidden="1"/>
    <cellStyle name="Followed Hyperlink" xfId="11173" builtinId="9" hidden="1"/>
    <cellStyle name="Followed Hyperlink" xfId="11175" builtinId="9" hidden="1"/>
    <cellStyle name="Followed Hyperlink" xfId="11177" builtinId="9" hidden="1"/>
    <cellStyle name="Followed Hyperlink" xfId="11179" builtinId="9" hidden="1"/>
    <cellStyle name="Followed Hyperlink" xfId="11181" builtinId="9" hidden="1"/>
    <cellStyle name="Followed Hyperlink" xfId="11183" builtinId="9" hidden="1"/>
    <cellStyle name="Followed Hyperlink" xfId="11185" builtinId="9" hidden="1"/>
    <cellStyle name="Followed Hyperlink" xfId="11187" builtinId="9" hidden="1"/>
    <cellStyle name="Followed Hyperlink" xfId="11189" builtinId="9" hidden="1"/>
    <cellStyle name="Followed Hyperlink" xfId="11191" builtinId="9" hidden="1"/>
    <cellStyle name="Followed Hyperlink" xfId="11193" builtinId="9" hidden="1"/>
    <cellStyle name="Followed Hyperlink" xfId="11195" builtinId="9" hidden="1"/>
    <cellStyle name="Followed Hyperlink" xfId="11197" builtinId="9" hidden="1"/>
    <cellStyle name="Followed Hyperlink" xfId="11199" builtinId="9" hidden="1"/>
    <cellStyle name="Followed Hyperlink" xfId="11201" builtinId="9" hidden="1"/>
    <cellStyle name="Followed Hyperlink" xfId="11203" builtinId="9" hidden="1"/>
    <cellStyle name="Followed Hyperlink" xfId="11205" builtinId="9" hidden="1"/>
    <cellStyle name="Followed Hyperlink" xfId="11207" builtinId="9" hidden="1"/>
    <cellStyle name="Followed Hyperlink" xfId="11209" builtinId="9" hidden="1"/>
    <cellStyle name="Followed Hyperlink" xfId="11211" builtinId="9" hidden="1"/>
    <cellStyle name="Followed Hyperlink" xfId="11213" builtinId="9" hidden="1"/>
    <cellStyle name="Followed Hyperlink" xfId="11215" builtinId="9" hidden="1"/>
    <cellStyle name="Followed Hyperlink" xfId="11217" builtinId="9" hidden="1"/>
    <cellStyle name="Followed Hyperlink" xfId="11219" builtinId="9" hidden="1"/>
    <cellStyle name="Followed Hyperlink" xfId="11221" builtinId="9" hidden="1"/>
    <cellStyle name="Followed Hyperlink" xfId="11223" builtinId="9" hidden="1"/>
    <cellStyle name="Followed Hyperlink" xfId="11225" builtinId="9" hidden="1"/>
    <cellStyle name="Followed Hyperlink" xfId="11227" builtinId="9" hidden="1"/>
    <cellStyle name="Followed Hyperlink" xfId="11229" builtinId="9" hidden="1"/>
    <cellStyle name="Followed Hyperlink" xfId="11231" builtinId="9" hidden="1"/>
    <cellStyle name="Followed Hyperlink" xfId="11233" builtinId="9" hidden="1"/>
    <cellStyle name="Followed Hyperlink" xfId="11235" builtinId="9" hidden="1"/>
    <cellStyle name="Followed Hyperlink" xfId="11237" builtinId="9" hidden="1"/>
    <cellStyle name="Followed Hyperlink" xfId="11239" builtinId="9" hidden="1"/>
    <cellStyle name="Followed Hyperlink" xfId="11241" builtinId="9" hidden="1"/>
    <cellStyle name="Followed Hyperlink" xfId="11243" builtinId="9" hidden="1"/>
    <cellStyle name="Followed Hyperlink" xfId="11245" builtinId="9" hidden="1"/>
    <cellStyle name="Followed Hyperlink" xfId="11247" builtinId="9" hidden="1"/>
    <cellStyle name="Followed Hyperlink" xfId="11249" builtinId="9" hidden="1"/>
    <cellStyle name="Followed Hyperlink" xfId="11251" builtinId="9" hidden="1"/>
    <cellStyle name="Followed Hyperlink" xfId="11253" builtinId="9" hidden="1"/>
    <cellStyle name="Followed Hyperlink" xfId="11255" builtinId="9" hidden="1"/>
    <cellStyle name="Followed Hyperlink" xfId="11257" builtinId="9" hidden="1"/>
    <cellStyle name="Followed Hyperlink" xfId="11259" builtinId="9" hidden="1"/>
    <cellStyle name="Followed Hyperlink" xfId="11261" builtinId="9" hidden="1"/>
    <cellStyle name="Followed Hyperlink" xfId="11263" builtinId="9" hidden="1"/>
    <cellStyle name="Followed Hyperlink" xfId="11265" builtinId="9" hidden="1"/>
    <cellStyle name="Followed Hyperlink" xfId="11267" builtinId="9" hidden="1"/>
    <cellStyle name="Followed Hyperlink" xfId="11269" builtinId="9" hidden="1"/>
    <cellStyle name="Followed Hyperlink" xfId="11271" builtinId="9" hidden="1"/>
    <cellStyle name="Followed Hyperlink" xfId="11273" builtinId="9" hidden="1"/>
    <cellStyle name="Followed Hyperlink" xfId="11275" builtinId="9" hidden="1"/>
    <cellStyle name="Followed Hyperlink" xfId="11277" builtinId="9" hidden="1"/>
    <cellStyle name="Followed Hyperlink" xfId="11279" builtinId="9" hidden="1"/>
    <cellStyle name="Followed Hyperlink" xfId="11281" builtinId="9" hidden="1"/>
    <cellStyle name="Followed Hyperlink" xfId="11283" builtinId="9" hidden="1"/>
    <cellStyle name="Followed Hyperlink" xfId="11285" builtinId="9" hidden="1"/>
    <cellStyle name="Followed Hyperlink" xfId="11287" builtinId="9" hidden="1"/>
    <cellStyle name="Followed Hyperlink" xfId="11289" builtinId="9" hidden="1"/>
    <cellStyle name="Followed Hyperlink" xfId="11291" builtinId="9" hidden="1"/>
    <cellStyle name="Followed Hyperlink" xfId="11293" builtinId="9" hidden="1"/>
    <cellStyle name="Followed Hyperlink" xfId="11295" builtinId="9" hidden="1"/>
    <cellStyle name="Followed Hyperlink" xfId="11297" builtinId="9" hidden="1"/>
    <cellStyle name="Followed Hyperlink" xfId="11299" builtinId="9" hidden="1"/>
    <cellStyle name="Followed Hyperlink" xfId="11301" builtinId="9" hidden="1"/>
    <cellStyle name="Followed Hyperlink" xfId="11303" builtinId="9" hidden="1"/>
    <cellStyle name="Followed Hyperlink" xfId="11305" builtinId="9" hidden="1"/>
    <cellStyle name="Followed Hyperlink" xfId="11307" builtinId="9" hidden="1"/>
    <cellStyle name="Followed Hyperlink" xfId="11309" builtinId="9" hidden="1"/>
    <cellStyle name="Followed Hyperlink" xfId="11311" builtinId="9" hidden="1"/>
    <cellStyle name="Followed Hyperlink" xfId="11313" builtinId="9" hidden="1"/>
    <cellStyle name="Followed Hyperlink" xfId="11315" builtinId="9" hidden="1"/>
    <cellStyle name="Followed Hyperlink" xfId="11317" builtinId="9" hidden="1"/>
    <cellStyle name="Followed Hyperlink" xfId="11319" builtinId="9" hidden="1"/>
    <cellStyle name="Followed Hyperlink" xfId="11321" builtinId="9" hidden="1"/>
    <cellStyle name="Followed Hyperlink" xfId="11323" builtinId="9" hidden="1"/>
    <cellStyle name="Followed Hyperlink" xfId="11325" builtinId="9" hidden="1"/>
    <cellStyle name="Followed Hyperlink" xfId="11327" builtinId="9" hidden="1"/>
    <cellStyle name="Followed Hyperlink" xfId="11329" builtinId="9" hidden="1"/>
    <cellStyle name="Followed Hyperlink" xfId="11331" builtinId="9" hidden="1"/>
    <cellStyle name="Followed Hyperlink" xfId="11333" builtinId="9" hidden="1"/>
    <cellStyle name="Followed Hyperlink" xfId="11335" builtinId="9" hidden="1"/>
    <cellStyle name="Followed Hyperlink" xfId="11337" builtinId="9" hidden="1"/>
    <cellStyle name="Followed Hyperlink" xfId="11339" builtinId="9" hidden="1"/>
    <cellStyle name="Followed Hyperlink" xfId="11341" builtinId="9" hidden="1"/>
    <cellStyle name="Followed Hyperlink" xfId="11343" builtinId="9" hidden="1"/>
    <cellStyle name="Followed Hyperlink" xfId="11345" builtinId="9" hidden="1"/>
    <cellStyle name="Followed Hyperlink" xfId="11347" builtinId="9" hidden="1"/>
    <cellStyle name="Followed Hyperlink" xfId="11349" builtinId="9" hidden="1"/>
    <cellStyle name="Followed Hyperlink" xfId="11351" builtinId="9" hidden="1"/>
    <cellStyle name="Followed Hyperlink" xfId="11353" builtinId="9" hidden="1"/>
    <cellStyle name="Followed Hyperlink" xfId="11355" builtinId="9" hidden="1"/>
    <cellStyle name="Followed Hyperlink" xfId="11357" builtinId="9" hidden="1"/>
    <cellStyle name="Followed Hyperlink" xfId="11359" builtinId="9" hidden="1"/>
    <cellStyle name="Followed Hyperlink" xfId="11361" builtinId="9" hidden="1"/>
    <cellStyle name="Followed Hyperlink" xfId="11363" builtinId="9" hidden="1"/>
    <cellStyle name="Followed Hyperlink" xfId="11365" builtinId="9" hidden="1"/>
    <cellStyle name="Followed Hyperlink" xfId="11367" builtinId="9" hidden="1"/>
    <cellStyle name="Followed Hyperlink" xfId="11369" builtinId="9" hidden="1"/>
    <cellStyle name="Followed Hyperlink" xfId="11371" builtinId="9" hidden="1"/>
    <cellStyle name="Followed Hyperlink" xfId="11373" builtinId="9" hidden="1"/>
    <cellStyle name="Followed Hyperlink" xfId="11375" builtinId="9" hidden="1"/>
    <cellStyle name="Followed Hyperlink" xfId="11377" builtinId="9" hidden="1"/>
    <cellStyle name="Followed Hyperlink" xfId="11379" builtinId="9" hidden="1"/>
    <cellStyle name="Followed Hyperlink" xfId="11381" builtinId="9" hidden="1"/>
    <cellStyle name="Followed Hyperlink" xfId="11383" builtinId="9" hidden="1"/>
    <cellStyle name="Followed Hyperlink" xfId="11385" builtinId="9" hidden="1"/>
    <cellStyle name="Followed Hyperlink" xfId="11387" builtinId="9" hidden="1"/>
    <cellStyle name="Followed Hyperlink" xfId="11389" builtinId="9" hidden="1"/>
    <cellStyle name="Followed Hyperlink" xfId="11391" builtinId="9" hidden="1"/>
    <cellStyle name="Followed Hyperlink" xfId="11393" builtinId="9" hidden="1"/>
    <cellStyle name="Followed Hyperlink" xfId="11395" builtinId="9" hidden="1"/>
    <cellStyle name="Followed Hyperlink" xfId="11397" builtinId="9" hidden="1"/>
    <cellStyle name="Followed Hyperlink" xfId="11399" builtinId="9" hidden="1"/>
    <cellStyle name="Followed Hyperlink" xfId="11401" builtinId="9" hidden="1"/>
    <cellStyle name="Followed Hyperlink" xfId="11403" builtinId="9" hidden="1"/>
    <cellStyle name="Followed Hyperlink" xfId="11405" builtinId="9" hidden="1"/>
    <cellStyle name="Followed Hyperlink" xfId="11407" builtinId="9" hidden="1"/>
    <cellStyle name="Followed Hyperlink" xfId="11409" builtinId="9" hidden="1"/>
    <cellStyle name="Followed Hyperlink" xfId="11411" builtinId="9" hidden="1"/>
    <cellStyle name="Followed Hyperlink" xfId="11413" builtinId="9" hidden="1"/>
    <cellStyle name="Followed Hyperlink" xfId="11415" builtinId="9" hidden="1"/>
    <cellStyle name="Followed Hyperlink" xfId="11417" builtinId="9" hidden="1"/>
    <cellStyle name="Followed Hyperlink" xfId="11419" builtinId="9" hidden="1"/>
    <cellStyle name="Followed Hyperlink" xfId="11421" builtinId="9" hidden="1"/>
    <cellStyle name="Followed Hyperlink" xfId="11423" builtinId="9" hidden="1"/>
    <cellStyle name="Followed Hyperlink" xfId="11425" builtinId="9" hidden="1"/>
    <cellStyle name="Followed Hyperlink" xfId="11427" builtinId="9" hidden="1"/>
    <cellStyle name="Followed Hyperlink" xfId="11429" builtinId="9" hidden="1"/>
    <cellStyle name="Followed Hyperlink" xfId="11431" builtinId="9" hidden="1"/>
    <cellStyle name="Followed Hyperlink" xfId="11433" builtinId="9" hidden="1"/>
    <cellStyle name="Followed Hyperlink" xfId="11435" builtinId="9" hidden="1"/>
    <cellStyle name="Followed Hyperlink" xfId="11437" builtinId="9" hidden="1"/>
    <cellStyle name="Followed Hyperlink" xfId="11439" builtinId="9" hidden="1"/>
    <cellStyle name="Followed Hyperlink" xfId="11441" builtinId="9" hidden="1"/>
    <cellStyle name="Followed Hyperlink" xfId="11443" builtinId="9" hidden="1"/>
    <cellStyle name="Followed Hyperlink" xfId="11445" builtinId="9" hidden="1"/>
    <cellStyle name="Followed Hyperlink" xfId="11447" builtinId="9" hidden="1"/>
    <cellStyle name="Followed Hyperlink" xfId="11449" builtinId="9" hidden="1"/>
    <cellStyle name="Followed Hyperlink" xfId="11451" builtinId="9" hidden="1"/>
    <cellStyle name="Followed Hyperlink" xfId="11453" builtinId="9" hidden="1"/>
    <cellStyle name="Followed Hyperlink" xfId="11455" builtinId="9" hidden="1"/>
    <cellStyle name="Followed Hyperlink" xfId="11457" builtinId="9" hidden="1"/>
    <cellStyle name="Followed Hyperlink" xfId="11459" builtinId="9" hidden="1"/>
    <cellStyle name="Followed Hyperlink" xfId="11461" builtinId="9" hidden="1"/>
    <cellStyle name="Followed Hyperlink" xfId="11463" builtinId="9" hidden="1"/>
    <cellStyle name="Followed Hyperlink" xfId="11465" builtinId="9" hidden="1"/>
    <cellStyle name="Followed Hyperlink" xfId="11467" builtinId="9" hidden="1"/>
    <cellStyle name="Followed Hyperlink" xfId="11469" builtinId="9" hidden="1"/>
    <cellStyle name="Followed Hyperlink" xfId="11471" builtinId="9" hidden="1"/>
    <cellStyle name="Followed Hyperlink" xfId="11473" builtinId="9" hidden="1"/>
    <cellStyle name="Followed Hyperlink" xfId="11475" builtinId="9" hidden="1"/>
    <cellStyle name="Followed Hyperlink" xfId="11477" builtinId="9" hidden="1"/>
    <cellStyle name="Followed Hyperlink" xfId="11479" builtinId="9" hidden="1"/>
    <cellStyle name="Followed Hyperlink" xfId="11481" builtinId="9" hidden="1"/>
    <cellStyle name="Followed Hyperlink" xfId="11483" builtinId="9" hidden="1"/>
    <cellStyle name="Followed Hyperlink" xfId="11485" builtinId="9" hidden="1"/>
    <cellStyle name="Followed Hyperlink" xfId="11487" builtinId="9" hidden="1"/>
    <cellStyle name="Followed Hyperlink" xfId="11489" builtinId="9" hidden="1"/>
    <cellStyle name="Followed Hyperlink" xfId="11491" builtinId="9" hidden="1"/>
    <cellStyle name="Followed Hyperlink" xfId="11493" builtinId="9" hidden="1"/>
    <cellStyle name="Followed Hyperlink" xfId="11495" builtinId="9" hidden="1"/>
    <cellStyle name="Followed Hyperlink" xfId="11497" builtinId="9" hidden="1"/>
    <cellStyle name="Followed Hyperlink" xfId="11499" builtinId="9" hidden="1"/>
    <cellStyle name="Followed Hyperlink" xfId="11501" builtinId="9" hidden="1"/>
    <cellStyle name="Followed Hyperlink" xfId="11503" builtinId="9" hidden="1"/>
    <cellStyle name="Followed Hyperlink" xfId="11505" builtinId="9" hidden="1"/>
    <cellStyle name="Followed Hyperlink" xfId="11507" builtinId="9" hidden="1"/>
    <cellStyle name="Followed Hyperlink" xfId="11509" builtinId="9" hidden="1"/>
    <cellStyle name="Followed Hyperlink" xfId="11511" builtinId="9" hidden="1"/>
    <cellStyle name="Followed Hyperlink" xfId="11513" builtinId="9" hidden="1"/>
    <cellStyle name="Followed Hyperlink" xfId="11515" builtinId="9" hidden="1"/>
    <cellStyle name="Followed Hyperlink" xfId="11517" builtinId="9" hidden="1"/>
    <cellStyle name="Followed Hyperlink" xfId="11519" builtinId="9" hidden="1"/>
    <cellStyle name="Followed Hyperlink" xfId="11521" builtinId="9" hidden="1"/>
    <cellStyle name="Followed Hyperlink" xfId="11523" builtinId="9" hidden="1"/>
    <cellStyle name="Followed Hyperlink" xfId="11525" builtinId="9" hidden="1"/>
    <cellStyle name="Followed Hyperlink" xfId="11527" builtinId="9" hidden="1"/>
    <cellStyle name="Followed Hyperlink" xfId="11529" builtinId="9" hidden="1"/>
    <cellStyle name="Followed Hyperlink" xfId="11531" builtinId="9" hidden="1"/>
    <cellStyle name="Followed Hyperlink" xfId="11533" builtinId="9" hidden="1"/>
    <cellStyle name="Followed Hyperlink" xfId="11535" builtinId="9" hidden="1"/>
    <cellStyle name="Followed Hyperlink" xfId="11537" builtinId="9" hidden="1"/>
    <cellStyle name="Followed Hyperlink" xfId="11539" builtinId="9" hidden="1"/>
    <cellStyle name="Followed Hyperlink" xfId="11541" builtinId="9" hidden="1"/>
    <cellStyle name="Followed Hyperlink" xfId="11543" builtinId="9" hidden="1"/>
    <cellStyle name="Followed Hyperlink" xfId="11545" builtinId="9" hidden="1"/>
    <cellStyle name="Followed Hyperlink" xfId="11547" builtinId="9" hidden="1"/>
    <cellStyle name="Followed Hyperlink" xfId="11549" builtinId="9" hidden="1"/>
    <cellStyle name="Followed Hyperlink" xfId="11551" builtinId="9" hidden="1"/>
    <cellStyle name="Followed Hyperlink" xfId="11553" builtinId="9" hidden="1"/>
    <cellStyle name="Followed Hyperlink" xfId="11555" builtinId="9" hidden="1"/>
    <cellStyle name="Followed Hyperlink" xfId="11557" builtinId="9" hidden="1"/>
    <cellStyle name="Followed Hyperlink" xfId="11559" builtinId="9" hidden="1"/>
    <cellStyle name="Followed Hyperlink" xfId="11561" builtinId="9" hidden="1"/>
    <cellStyle name="Followed Hyperlink" xfId="11563" builtinId="9" hidden="1"/>
    <cellStyle name="Followed Hyperlink" xfId="11565" builtinId="9" hidden="1"/>
    <cellStyle name="Followed Hyperlink" xfId="11567" builtinId="9" hidden="1"/>
    <cellStyle name="Followed Hyperlink" xfId="11569" builtinId="9" hidden="1"/>
    <cellStyle name="Followed Hyperlink" xfId="11571" builtinId="9" hidden="1"/>
    <cellStyle name="Followed Hyperlink" xfId="11573" builtinId="9" hidden="1"/>
    <cellStyle name="Followed Hyperlink" xfId="11575" builtinId="9" hidden="1"/>
    <cellStyle name="Followed Hyperlink" xfId="11577" builtinId="9" hidden="1"/>
    <cellStyle name="Followed Hyperlink" xfId="11579" builtinId="9" hidden="1"/>
    <cellStyle name="Followed Hyperlink" xfId="11581" builtinId="9" hidden="1"/>
    <cellStyle name="Followed Hyperlink" xfId="11583" builtinId="9" hidden="1"/>
    <cellStyle name="Followed Hyperlink" xfId="11585" builtinId="9" hidden="1"/>
    <cellStyle name="Followed Hyperlink" xfId="11587" builtinId="9" hidden="1"/>
    <cellStyle name="Followed Hyperlink" xfId="11589" builtinId="9" hidden="1"/>
    <cellStyle name="Followed Hyperlink" xfId="11591" builtinId="9" hidden="1"/>
    <cellStyle name="Followed Hyperlink" xfId="11593" builtinId="9" hidden="1"/>
    <cellStyle name="Followed Hyperlink" xfId="11595" builtinId="9" hidden="1"/>
    <cellStyle name="Followed Hyperlink" xfId="11597" builtinId="9" hidden="1"/>
    <cellStyle name="Followed Hyperlink" xfId="11599" builtinId="9" hidden="1"/>
    <cellStyle name="Followed Hyperlink" xfId="11601" builtinId="9" hidden="1"/>
    <cellStyle name="Followed Hyperlink" xfId="11603" builtinId="9" hidden="1"/>
    <cellStyle name="Followed Hyperlink" xfId="11605" builtinId="9" hidden="1"/>
    <cellStyle name="Followed Hyperlink" xfId="11607" builtinId="9" hidden="1"/>
    <cellStyle name="Followed Hyperlink" xfId="11609" builtinId="9" hidden="1"/>
    <cellStyle name="Followed Hyperlink" xfId="11611" builtinId="9" hidden="1"/>
    <cellStyle name="Followed Hyperlink" xfId="11613" builtinId="9" hidden="1"/>
    <cellStyle name="Followed Hyperlink" xfId="11615" builtinId="9" hidden="1"/>
    <cellStyle name="Followed Hyperlink" xfId="11617" builtinId="9" hidden="1"/>
    <cellStyle name="Followed Hyperlink" xfId="11619" builtinId="9" hidden="1"/>
    <cellStyle name="Followed Hyperlink" xfId="11621" builtinId="9" hidden="1"/>
    <cellStyle name="Followed Hyperlink" xfId="11623" builtinId="9" hidden="1"/>
    <cellStyle name="Followed Hyperlink" xfId="11625" builtinId="9" hidden="1"/>
    <cellStyle name="Followed Hyperlink" xfId="11627" builtinId="9" hidden="1"/>
    <cellStyle name="Followed Hyperlink" xfId="11629" builtinId="9" hidden="1"/>
    <cellStyle name="Followed Hyperlink" xfId="11631" builtinId="9" hidden="1"/>
    <cellStyle name="Followed Hyperlink" xfId="11633" builtinId="9" hidden="1"/>
    <cellStyle name="Followed Hyperlink" xfId="11635" builtinId="9" hidden="1"/>
    <cellStyle name="Followed Hyperlink" xfId="11637" builtinId="9" hidden="1"/>
    <cellStyle name="Followed Hyperlink" xfId="11639" builtinId="9" hidden="1"/>
    <cellStyle name="Followed Hyperlink" xfId="11641" builtinId="9" hidden="1"/>
    <cellStyle name="Followed Hyperlink" xfId="11643" builtinId="9" hidden="1"/>
    <cellStyle name="Followed Hyperlink" xfId="11645" builtinId="9" hidden="1"/>
    <cellStyle name="Followed Hyperlink" xfId="11647" builtinId="9" hidden="1"/>
    <cellStyle name="Followed Hyperlink" xfId="11649" builtinId="9" hidden="1"/>
    <cellStyle name="Followed Hyperlink" xfId="11651" builtinId="9" hidden="1"/>
    <cellStyle name="Followed Hyperlink" xfId="11653" builtinId="9" hidden="1"/>
    <cellStyle name="Followed Hyperlink" xfId="11655" builtinId="9" hidden="1"/>
    <cellStyle name="Followed Hyperlink" xfId="11657" builtinId="9" hidden="1"/>
    <cellStyle name="Followed Hyperlink" xfId="11659" builtinId="9" hidden="1"/>
    <cellStyle name="Followed Hyperlink" xfId="11661" builtinId="9" hidden="1"/>
    <cellStyle name="Followed Hyperlink" xfId="11663" builtinId="9" hidden="1"/>
    <cellStyle name="Followed Hyperlink" xfId="11665" builtinId="9" hidden="1"/>
    <cellStyle name="Followed Hyperlink" xfId="11667" builtinId="9" hidden="1"/>
    <cellStyle name="Followed Hyperlink" xfId="11669" builtinId="9" hidden="1"/>
    <cellStyle name="Followed Hyperlink" xfId="11671" builtinId="9" hidden="1"/>
    <cellStyle name="Followed Hyperlink" xfId="11673" builtinId="9" hidden="1"/>
    <cellStyle name="Followed Hyperlink" xfId="11675" builtinId="9" hidden="1"/>
    <cellStyle name="Followed Hyperlink" xfId="11677" builtinId="9" hidden="1"/>
    <cellStyle name="Followed Hyperlink" xfId="11679" builtinId="9" hidden="1"/>
    <cellStyle name="Followed Hyperlink" xfId="11681" builtinId="9" hidden="1"/>
    <cellStyle name="Followed Hyperlink" xfId="11683" builtinId="9" hidden="1"/>
    <cellStyle name="Followed Hyperlink" xfId="11685" builtinId="9" hidden="1"/>
    <cellStyle name="Followed Hyperlink" xfId="11687" builtinId="9" hidden="1"/>
    <cellStyle name="Followed Hyperlink" xfId="11689" builtinId="9" hidden="1"/>
    <cellStyle name="Followed Hyperlink" xfId="11691" builtinId="9" hidden="1"/>
    <cellStyle name="Followed Hyperlink" xfId="11693" builtinId="9" hidden="1"/>
    <cellStyle name="Followed Hyperlink" xfId="11695" builtinId="9" hidden="1"/>
    <cellStyle name="Followed Hyperlink" xfId="11697" builtinId="9" hidden="1"/>
    <cellStyle name="Followed Hyperlink" xfId="11699" builtinId="9" hidden="1"/>
    <cellStyle name="Followed Hyperlink" xfId="11701" builtinId="9" hidden="1"/>
    <cellStyle name="Followed Hyperlink" xfId="11703" builtinId="9" hidden="1"/>
    <cellStyle name="Followed Hyperlink" xfId="11705" builtinId="9" hidden="1"/>
    <cellStyle name="Followed Hyperlink" xfId="11707" builtinId="9" hidden="1"/>
    <cellStyle name="Followed Hyperlink" xfId="11709" builtinId="9" hidden="1"/>
    <cellStyle name="Followed Hyperlink" xfId="11711" builtinId="9" hidden="1"/>
    <cellStyle name="Followed Hyperlink" xfId="11713" builtinId="9" hidden="1"/>
    <cellStyle name="Followed Hyperlink" xfId="11715" builtinId="9" hidden="1"/>
    <cellStyle name="Followed Hyperlink" xfId="11717" builtinId="9" hidden="1"/>
    <cellStyle name="Followed Hyperlink" xfId="11719" builtinId="9" hidden="1"/>
    <cellStyle name="Followed Hyperlink" xfId="11721" builtinId="9" hidden="1"/>
    <cellStyle name="Followed Hyperlink" xfId="11723" builtinId="9" hidden="1"/>
    <cellStyle name="Followed Hyperlink" xfId="11725" builtinId="9" hidden="1"/>
    <cellStyle name="Followed Hyperlink" xfId="11727" builtinId="9" hidden="1"/>
    <cellStyle name="Followed Hyperlink" xfId="11729" builtinId="9" hidden="1"/>
    <cellStyle name="Followed Hyperlink" xfId="11731" builtinId="9" hidden="1"/>
    <cellStyle name="Followed Hyperlink" xfId="11733" builtinId="9" hidden="1"/>
    <cellStyle name="Followed Hyperlink" xfId="11735" builtinId="9" hidden="1"/>
    <cellStyle name="Followed Hyperlink" xfId="11737" builtinId="9" hidden="1"/>
    <cellStyle name="Followed Hyperlink" xfId="11739" builtinId="9" hidden="1"/>
    <cellStyle name="Followed Hyperlink" xfId="11741" builtinId="9" hidden="1"/>
    <cellStyle name="Followed Hyperlink" xfId="11743" builtinId="9" hidden="1"/>
    <cellStyle name="Followed Hyperlink" xfId="11745" builtinId="9" hidden="1"/>
    <cellStyle name="Followed Hyperlink" xfId="11747" builtinId="9" hidden="1"/>
    <cellStyle name="Followed Hyperlink" xfId="11749" builtinId="9" hidden="1"/>
    <cellStyle name="Followed Hyperlink" xfId="11751" builtinId="9" hidden="1"/>
    <cellStyle name="Followed Hyperlink" xfId="11753" builtinId="9" hidden="1"/>
    <cellStyle name="Followed Hyperlink" xfId="11755" builtinId="9" hidden="1"/>
    <cellStyle name="Followed Hyperlink" xfId="11757" builtinId="9" hidden="1"/>
    <cellStyle name="Followed Hyperlink" xfId="11759" builtinId="9" hidden="1"/>
    <cellStyle name="Followed Hyperlink" xfId="11761" builtinId="9" hidden="1"/>
    <cellStyle name="Followed Hyperlink" xfId="11763" builtinId="9" hidden="1"/>
    <cellStyle name="Followed Hyperlink" xfId="11765" builtinId="9" hidden="1"/>
    <cellStyle name="Followed Hyperlink" xfId="11767" builtinId="9" hidden="1"/>
    <cellStyle name="Followed Hyperlink" xfId="11769" builtinId="9" hidden="1"/>
    <cellStyle name="Followed Hyperlink" xfId="11771" builtinId="9" hidden="1"/>
    <cellStyle name="Followed Hyperlink" xfId="11773" builtinId="9" hidden="1"/>
    <cellStyle name="Followed Hyperlink" xfId="11775" builtinId="9" hidden="1"/>
    <cellStyle name="Followed Hyperlink" xfId="11777" builtinId="9" hidden="1"/>
    <cellStyle name="Followed Hyperlink" xfId="11779" builtinId="9" hidden="1"/>
    <cellStyle name="Followed Hyperlink" xfId="11781" builtinId="9" hidden="1"/>
    <cellStyle name="Followed Hyperlink" xfId="11783" builtinId="9" hidden="1"/>
    <cellStyle name="Followed Hyperlink" xfId="11785" builtinId="9" hidden="1"/>
    <cellStyle name="Followed Hyperlink" xfId="11787" builtinId="9" hidden="1"/>
    <cellStyle name="Followed Hyperlink" xfId="11789" builtinId="9" hidden="1"/>
    <cellStyle name="Followed Hyperlink" xfId="11791" builtinId="9" hidden="1"/>
    <cellStyle name="Followed Hyperlink" xfId="11793" builtinId="9" hidden="1"/>
    <cellStyle name="Followed Hyperlink" xfId="11795" builtinId="9" hidden="1"/>
    <cellStyle name="Followed Hyperlink" xfId="11797" builtinId="9" hidden="1"/>
    <cellStyle name="Followed Hyperlink" xfId="11799" builtinId="9" hidden="1"/>
    <cellStyle name="Followed Hyperlink" xfId="11801" builtinId="9" hidden="1"/>
    <cellStyle name="Followed Hyperlink" xfId="11803" builtinId="9" hidden="1"/>
    <cellStyle name="Followed Hyperlink" xfId="11805" builtinId="9" hidden="1"/>
    <cellStyle name="Followed Hyperlink" xfId="11807" builtinId="9" hidden="1"/>
    <cellStyle name="Followed Hyperlink" xfId="11809" builtinId="9" hidden="1"/>
    <cellStyle name="Followed Hyperlink" xfId="11811" builtinId="9" hidden="1"/>
    <cellStyle name="Followed Hyperlink" xfId="11813" builtinId="9" hidden="1"/>
    <cellStyle name="Followed Hyperlink" xfId="11815" builtinId="9" hidden="1"/>
    <cellStyle name="Followed Hyperlink" xfId="11817" builtinId="9" hidden="1"/>
    <cellStyle name="Followed Hyperlink" xfId="11819" builtinId="9" hidden="1"/>
    <cellStyle name="Followed Hyperlink" xfId="11821" builtinId="9" hidden="1"/>
    <cellStyle name="Followed Hyperlink" xfId="11823" builtinId="9" hidden="1"/>
    <cellStyle name="Followed Hyperlink" xfId="11825" builtinId="9" hidden="1"/>
    <cellStyle name="Followed Hyperlink" xfId="11827" builtinId="9" hidden="1"/>
    <cellStyle name="Followed Hyperlink" xfId="11829" builtinId="9" hidden="1"/>
    <cellStyle name="Followed Hyperlink" xfId="11831" builtinId="9" hidden="1"/>
    <cellStyle name="Followed Hyperlink" xfId="11833" builtinId="9" hidden="1"/>
    <cellStyle name="Followed Hyperlink" xfId="11835" builtinId="9" hidden="1"/>
    <cellStyle name="Followed Hyperlink" xfId="11837" builtinId="9" hidden="1"/>
    <cellStyle name="Followed Hyperlink" xfId="11839" builtinId="9" hidden="1"/>
    <cellStyle name="Followed Hyperlink" xfId="11841" builtinId="9" hidden="1"/>
    <cellStyle name="Followed Hyperlink" xfId="11843" builtinId="9" hidden="1"/>
    <cellStyle name="Followed Hyperlink" xfId="11845" builtinId="9" hidden="1"/>
    <cellStyle name="Followed Hyperlink" xfId="11847" builtinId="9" hidden="1"/>
    <cellStyle name="Followed Hyperlink" xfId="11849" builtinId="9" hidden="1"/>
    <cellStyle name="Followed Hyperlink" xfId="11851" builtinId="9" hidden="1"/>
    <cellStyle name="Followed Hyperlink" xfId="11853" builtinId="9" hidden="1"/>
    <cellStyle name="Followed Hyperlink" xfId="11855" builtinId="9" hidden="1"/>
    <cellStyle name="Followed Hyperlink" xfId="11857" builtinId="9" hidden="1"/>
    <cellStyle name="Followed Hyperlink" xfId="11859" builtinId="9" hidden="1"/>
    <cellStyle name="Followed Hyperlink" xfId="11861" builtinId="9" hidden="1"/>
    <cellStyle name="Followed Hyperlink" xfId="11863" builtinId="9" hidden="1"/>
    <cellStyle name="Followed Hyperlink" xfId="11865" builtinId="9" hidden="1"/>
    <cellStyle name="Followed Hyperlink" xfId="11867" builtinId="9" hidden="1"/>
    <cellStyle name="Followed Hyperlink" xfId="11869" builtinId="9" hidden="1"/>
    <cellStyle name="Followed Hyperlink" xfId="11871" builtinId="9" hidden="1"/>
    <cellStyle name="Followed Hyperlink" xfId="11873" builtinId="9" hidden="1"/>
    <cellStyle name="Followed Hyperlink" xfId="11875" builtinId="9" hidden="1"/>
    <cellStyle name="Followed Hyperlink" xfId="11877" builtinId="9" hidden="1"/>
    <cellStyle name="Followed Hyperlink" xfId="11879" builtinId="9" hidden="1"/>
    <cellStyle name="Followed Hyperlink" xfId="11881" builtinId="9" hidden="1"/>
    <cellStyle name="Followed Hyperlink" xfId="11883" builtinId="9" hidden="1"/>
    <cellStyle name="Followed Hyperlink" xfId="11885" builtinId="9" hidden="1"/>
    <cellStyle name="Followed Hyperlink" xfId="11894" builtinId="9" hidden="1"/>
    <cellStyle name="Followed Hyperlink" xfId="11896" builtinId="9" hidden="1"/>
    <cellStyle name="Followed Hyperlink" xfId="11898" builtinId="9" hidden="1"/>
    <cellStyle name="Followed Hyperlink" xfId="11928" builtinId="9" hidden="1"/>
    <cellStyle name="Followed Hyperlink" xfId="11930" builtinId="9" hidden="1"/>
    <cellStyle name="Followed Hyperlink" xfId="11932" builtinId="9" hidden="1"/>
    <cellStyle name="Followed Hyperlink" xfId="11934" builtinId="9" hidden="1"/>
    <cellStyle name="Followed Hyperlink" xfId="11936" builtinId="9" hidden="1"/>
    <cellStyle name="Followed Hyperlink" xfId="11938" builtinId="9" hidden="1"/>
    <cellStyle name="Followed Hyperlink" xfId="11940" builtinId="9" hidden="1"/>
    <cellStyle name="Followed Hyperlink" xfId="11942" builtinId="9" hidden="1"/>
    <cellStyle name="Followed Hyperlink" xfId="11944" builtinId="9" hidden="1"/>
    <cellStyle name="Followed Hyperlink" xfId="11946" builtinId="9" hidden="1"/>
    <cellStyle name="Followed Hyperlink" xfId="11948" builtinId="9" hidden="1"/>
    <cellStyle name="Followed Hyperlink" xfId="11950" builtinId="9" hidden="1"/>
    <cellStyle name="Followed Hyperlink" xfId="11952" builtinId="9" hidden="1"/>
    <cellStyle name="Followed Hyperlink" xfId="11954" builtinId="9" hidden="1"/>
    <cellStyle name="Followed Hyperlink" xfId="11956" builtinId="9" hidden="1"/>
    <cellStyle name="Followed Hyperlink" xfId="11958" builtinId="9" hidden="1"/>
    <cellStyle name="Followed Hyperlink" xfId="11960" builtinId="9" hidden="1"/>
    <cellStyle name="Followed Hyperlink" xfId="11962" builtinId="9" hidden="1"/>
    <cellStyle name="Followed Hyperlink" xfId="11964" builtinId="9" hidden="1"/>
    <cellStyle name="Followed Hyperlink" xfId="11966" builtinId="9" hidden="1"/>
    <cellStyle name="Followed Hyperlink" xfId="11968" builtinId="9" hidden="1"/>
    <cellStyle name="Followed Hyperlink" xfId="11970" builtinId="9" hidden="1"/>
    <cellStyle name="Followed Hyperlink" xfId="11972" builtinId="9" hidden="1"/>
    <cellStyle name="Followed Hyperlink" xfId="11974" builtinId="9" hidden="1"/>
    <cellStyle name="Followed Hyperlink" xfId="11976" builtinId="9" hidden="1"/>
    <cellStyle name="Followed Hyperlink" xfId="11978" builtinId="9" hidden="1"/>
    <cellStyle name="Followed Hyperlink" xfId="11980" builtinId="9" hidden="1"/>
    <cellStyle name="Followed Hyperlink" xfId="11982" builtinId="9" hidden="1"/>
    <cellStyle name="Followed Hyperlink" xfId="11984" builtinId="9" hidden="1"/>
    <cellStyle name="Followed Hyperlink" xfId="11986" builtinId="9" hidden="1"/>
    <cellStyle name="Followed Hyperlink" xfId="11988" builtinId="9" hidden="1"/>
    <cellStyle name="Followed Hyperlink" xfId="11990" builtinId="9" hidden="1"/>
    <cellStyle name="Followed Hyperlink" xfId="11992" builtinId="9" hidden="1"/>
    <cellStyle name="Followed Hyperlink" xfId="11994" builtinId="9" hidden="1"/>
    <cellStyle name="Followed Hyperlink" xfId="11996" builtinId="9" hidden="1"/>
    <cellStyle name="Followed Hyperlink" xfId="11998" builtinId="9" hidden="1"/>
    <cellStyle name="Followed Hyperlink" xfId="12000" builtinId="9" hidden="1"/>
    <cellStyle name="Followed Hyperlink" xfId="12002" builtinId="9" hidden="1"/>
    <cellStyle name="Followed Hyperlink" xfId="12004" builtinId="9" hidden="1"/>
    <cellStyle name="Followed Hyperlink" xfId="12006" builtinId="9" hidden="1"/>
    <cellStyle name="Followed Hyperlink" xfId="12008" builtinId="9" hidden="1"/>
    <cellStyle name="Followed Hyperlink" xfId="12010" builtinId="9" hidden="1"/>
    <cellStyle name="Followed Hyperlink" xfId="12012" builtinId="9" hidden="1"/>
    <cellStyle name="Followed Hyperlink" xfId="12014" builtinId="9" hidden="1"/>
    <cellStyle name="Followed Hyperlink" xfId="12016" builtinId="9" hidden="1"/>
    <cellStyle name="Followed Hyperlink" xfId="12018" builtinId="9" hidden="1"/>
    <cellStyle name="Followed Hyperlink" xfId="12020" builtinId="9" hidden="1"/>
    <cellStyle name="Followed Hyperlink" xfId="12022" builtinId="9" hidden="1"/>
    <cellStyle name="Followed Hyperlink" xfId="12024" builtinId="9" hidden="1"/>
    <cellStyle name="Followed Hyperlink" xfId="12026" builtinId="9" hidden="1"/>
    <cellStyle name="Followed Hyperlink" xfId="12028" builtinId="9" hidden="1"/>
    <cellStyle name="Followed Hyperlink" xfId="12030" builtinId="9" hidden="1"/>
    <cellStyle name="Followed Hyperlink" xfId="12032" builtinId="9" hidden="1"/>
    <cellStyle name="Followed Hyperlink" xfId="12034" builtinId="9" hidden="1"/>
    <cellStyle name="Followed Hyperlink" xfId="12036" builtinId="9" hidden="1"/>
    <cellStyle name="Followed Hyperlink" xfId="12038" builtinId="9" hidden="1"/>
    <cellStyle name="Followed Hyperlink" xfId="12040" builtinId="9" hidden="1"/>
    <cellStyle name="Followed Hyperlink" xfId="12042" builtinId="9" hidden="1"/>
    <cellStyle name="Followed Hyperlink" xfId="12044" builtinId="9" hidden="1"/>
    <cellStyle name="Followed Hyperlink" xfId="12046" builtinId="9" hidden="1"/>
    <cellStyle name="Followed Hyperlink" xfId="12048" builtinId="9" hidden="1"/>
    <cellStyle name="Followed Hyperlink" xfId="12050" builtinId="9" hidden="1"/>
    <cellStyle name="Followed Hyperlink" xfId="12052" builtinId="9" hidden="1"/>
    <cellStyle name="Followed Hyperlink" xfId="12054" builtinId="9" hidden="1"/>
    <cellStyle name="Followed Hyperlink" xfId="12056" builtinId="9" hidden="1"/>
    <cellStyle name="Followed Hyperlink" xfId="12058" builtinId="9" hidden="1"/>
    <cellStyle name="Followed Hyperlink" xfId="12060" builtinId="9" hidden="1"/>
    <cellStyle name="Followed Hyperlink" xfId="12062" builtinId="9" hidden="1"/>
    <cellStyle name="Followed Hyperlink" xfId="12064" builtinId="9" hidden="1"/>
    <cellStyle name="Followed Hyperlink" xfId="12066" builtinId="9" hidden="1"/>
    <cellStyle name="Followed Hyperlink" xfId="12068" builtinId="9" hidden="1"/>
    <cellStyle name="Followed Hyperlink" xfId="12070" builtinId="9" hidden="1"/>
    <cellStyle name="Followed Hyperlink" xfId="12072" builtinId="9" hidden="1"/>
    <cellStyle name="Followed Hyperlink" xfId="12074" builtinId="9" hidden="1"/>
    <cellStyle name="Followed Hyperlink" xfId="12076" builtinId="9" hidden="1"/>
    <cellStyle name="Followed Hyperlink" xfId="12078" builtinId="9" hidden="1"/>
    <cellStyle name="Followed Hyperlink" xfId="12080" builtinId="9" hidden="1"/>
    <cellStyle name="Followed Hyperlink" xfId="12082" builtinId="9" hidden="1"/>
    <cellStyle name="Followed Hyperlink" xfId="12084" builtinId="9" hidden="1"/>
    <cellStyle name="Followed Hyperlink" xfId="12086" builtinId="9" hidden="1"/>
    <cellStyle name="Followed Hyperlink" xfId="12088" builtinId="9" hidden="1"/>
    <cellStyle name="Followed Hyperlink" xfId="12090" builtinId="9" hidden="1"/>
    <cellStyle name="Followed Hyperlink" xfId="12092" builtinId="9" hidden="1"/>
    <cellStyle name="Followed Hyperlink" xfId="12094" builtinId="9" hidden="1"/>
    <cellStyle name="Followed Hyperlink" xfId="12096" builtinId="9" hidden="1"/>
    <cellStyle name="Followed Hyperlink" xfId="12098" builtinId="9" hidden="1"/>
    <cellStyle name="Followed Hyperlink" xfId="12100" builtinId="9" hidden="1"/>
    <cellStyle name="Followed Hyperlink" xfId="12102" builtinId="9" hidden="1"/>
    <cellStyle name="Followed Hyperlink" xfId="12104" builtinId="9" hidden="1"/>
    <cellStyle name="Followed Hyperlink" xfId="12106" builtinId="9" hidden="1"/>
    <cellStyle name="Followed Hyperlink" xfId="12108" builtinId="9" hidden="1"/>
    <cellStyle name="Followed Hyperlink" xfId="12110" builtinId="9" hidden="1"/>
    <cellStyle name="Followed Hyperlink" xfId="12112" builtinId="9" hidden="1"/>
    <cellStyle name="Followed Hyperlink" xfId="12114" builtinId="9" hidden="1"/>
    <cellStyle name="Followed Hyperlink" xfId="12116" builtinId="9" hidden="1"/>
    <cellStyle name="Followed Hyperlink" xfId="12118" builtinId="9" hidden="1"/>
    <cellStyle name="Followed Hyperlink" xfId="12120" builtinId="9" hidden="1"/>
    <cellStyle name="Followed Hyperlink" xfId="12122" builtinId="9" hidden="1"/>
    <cellStyle name="Formula #" xfId="6154" xr:uid="{00000000-0005-0000-0000-0000A0170000}"/>
    <cellStyle name="Formula %" xfId="4904" xr:uid="{00000000-0005-0000-0000-0000A1170000}"/>
    <cellStyle name="Formula $" xfId="6581" xr:uid="{00000000-0005-0000-0000-0000A2170000}"/>
    <cellStyle name="Formula $0.0" xfId="11913" xr:uid="{00000000-0005-0000-0000-0000A3170000}"/>
    <cellStyle name="Formula 0" xfId="11909" xr:uid="{00000000-0005-0000-0000-0000A4170000}"/>
    <cellStyle name="Formula 0.0" xfId="11910" xr:uid="{00000000-0005-0000-0000-0000A5170000}"/>
    <cellStyle name="Formula 0.0%" xfId="11912" xr:uid="{00000000-0005-0000-0000-0000A6170000}"/>
    <cellStyle name="Formula 0.00" xfId="11911" xr:uid="{00000000-0005-0000-0000-0000A7170000}"/>
    <cellStyle name="Formula 0.0x" xfId="11914" xr:uid="{00000000-0005-0000-0000-0000A8170000}"/>
    <cellStyle name="Formula 0A" xfId="11915" xr:uid="{00000000-0005-0000-0000-0000A9170000}"/>
    <cellStyle name="Formula 0E" xfId="11916" xr:uid="{00000000-0005-0000-0000-0000AA170000}"/>
    <cellStyle name="Formula int" xfId="8754" xr:uid="{00000000-0005-0000-0000-0000AB170000}"/>
    <cellStyle name="Formula Text" xfId="11908" xr:uid="{00000000-0005-0000-0000-0000AC170000}"/>
    <cellStyle name="Good" xfId="6184" builtinId="26" hidden="1" customBuiltin="1"/>
    <cellStyle name="Heading 1" xfId="11888" builtinId="16" hidden="1"/>
    <cellStyle name="Heading 2" xfId="11889" builtinId="17" hidden="1"/>
    <cellStyle name="Heading 3" xfId="11890" builtinId="18" hidden="1"/>
    <cellStyle name="Heading 4" xfId="11891" builtinId="1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70" builtinId="8" hidden="1"/>
    <cellStyle name="Hyperlink" xfId="372" builtinId="8" hidden="1"/>
    <cellStyle name="Hyperlink" xfId="374"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4" builtinId="8" hidden="1"/>
    <cellStyle name="Hyperlink" xfId="2256" builtinId="8" hidden="1"/>
    <cellStyle name="Hyperlink" xfId="2258" builtinId="8" hidden="1"/>
    <cellStyle name="Hyperlink" xfId="2260" builtinId="8" hidden="1"/>
    <cellStyle name="Hyperlink" xfId="2262" builtinId="8" hidden="1"/>
    <cellStyle name="Hyperlink" xfId="2264" builtinId="8" hidden="1"/>
    <cellStyle name="Hyperlink" xfId="2266" builtinId="8" hidden="1"/>
    <cellStyle name="Hyperlink" xfId="2268" builtinId="8" hidden="1"/>
    <cellStyle name="Hyperlink" xfId="2270" builtinId="8" hidden="1"/>
    <cellStyle name="Hyperlink" xfId="2272" builtinId="8" hidden="1"/>
    <cellStyle name="Hyperlink" xfId="2274" builtinId="8" hidden="1"/>
    <cellStyle name="Hyperlink" xfId="2276" builtinId="8" hidden="1"/>
    <cellStyle name="Hyperlink" xfId="2278" builtinId="8" hidden="1"/>
    <cellStyle name="Hyperlink" xfId="2280" builtinId="8" hidden="1"/>
    <cellStyle name="Hyperlink" xfId="2282" builtinId="8" hidden="1"/>
    <cellStyle name="Hyperlink" xfId="2284" builtinId="8" hidden="1"/>
    <cellStyle name="Hyperlink" xfId="2286" builtinId="8" hidden="1"/>
    <cellStyle name="Hyperlink" xfId="2288" builtinId="8" hidden="1"/>
    <cellStyle name="Hyperlink" xfId="2290" builtinId="8" hidden="1"/>
    <cellStyle name="Hyperlink" xfId="2292" builtinId="8" hidden="1"/>
    <cellStyle name="Hyperlink" xfId="2294" builtinId="8" hidden="1"/>
    <cellStyle name="Hyperlink" xfId="2296" builtinId="8" hidden="1"/>
    <cellStyle name="Hyperlink" xfId="2298" builtinId="8" hidden="1"/>
    <cellStyle name="Hyperlink" xfId="2300" builtinId="8" hidden="1"/>
    <cellStyle name="Hyperlink" xfId="2302" builtinId="8" hidden="1"/>
    <cellStyle name="Hyperlink" xfId="2304" builtinId="8" hidden="1"/>
    <cellStyle name="Hyperlink" xfId="2306" builtinId="8" hidden="1"/>
    <cellStyle name="Hyperlink" xfId="2308" builtinId="8" hidden="1"/>
    <cellStyle name="Hyperlink" xfId="2310" builtinId="8" hidden="1"/>
    <cellStyle name="Hyperlink" xfId="2312" builtinId="8" hidden="1"/>
    <cellStyle name="Hyperlink" xfId="2314" builtinId="8" hidden="1"/>
    <cellStyle name="Hyperlink" xfId="2316" builtinId="8" hidden="1"/>
    <cellStyle name="Hyperlink" xfId="2318" builtinId="8" hidden="1"/>
    <cellStyle name="Hyperlink" xfId="2320" builtinId="8" hidden="1"/>
    <cellStyle name="Hyperlink" xfId="2322" builtinId="8" hidden="1"/>
    <cellStyle name="Hyperlink" xfId="2324" builtinId="8" hidden="1"/>
    <cellStyle name="Hyperlink" xfId="2326" builtinId="8" hidden="1"/>
    <cellStyle name="Hyperlink" xfId="2328" builtinId="8" hidden="1"/>
    <cellStyle name="Hyperlink" xfId="2330" builtinId="8" hidden="1"/>
    <cellStyle name="Hyperlink" xfId="2332" builtinId="8" hidden="1"/>
    <cellStyle name="Hyperlink" xfId="2334" builtinId="8" hidden="1"/>
    <cellStyle name="Hyperlink" xfId="2336" builtinId="8" hidden="1"/>
    <cellStyle name="Hyperlink" xfId="2338" builtinId="8" hidden="1"/>
    <cellStyle name="Hyperlink" xfId="2340" builtinId="8" hidden="1"/>
    <cellStyle name="Hyperlink" xfId="2342" builtinId="8" hidden="1"/>
    <cellStyle name="Hyperlink" xfId="2344" builtinId="8" hidden="1"/>
    <cellStyle name="Hyperlink" xfId="2346" builtinId="8" hidden="1"/>
    <cellStyle name="Hyperlink" xfId="2348" builtinId="8" hidden="1"/>
    <cellStyle name="Hyperlink" xfId="2350" builtinId="8" hidden="1"/>
    <cellStyle name="Hyperlink" xfId="2352" builtinId="8" hidden="1"/>
    <cellStyle name="Hyperlink" xfId="2354" builtinId="8" hidden="1"/>
    <cellStyle name="Hyperlink" xfId="2356" builtinId="8" hidden="1"/>
    <cellStyle name="Hyperlink" xfId="2358" builtinId="8" hidden="1"/>
    <cellStyle name="Hyperlink" xfId="2360" builtinId="8" hidden="1"/>
    <cellStyle name="Hyperlink" xfId="2362" builtinId="8" hidden="1"/>
    <cellStyle name="Hyperlink" xfId="2364" builtinId="8" hidden="1"/>
    <cellStyle name="Hyperlink" xfId="2366" builtinId="8" hidden="1"/>
    <cellStyle name="Hyperlink" xfId="2368" builtinId="8" hidden="1"/>
    <cellStyle name="Hyperlink" xfId="2370" builtinId="8" hidden="1"/>
    <cellStyle name="Hyperlink" xfId="2372" builtinId="8" hidden="1"/>
    <cellStyle name="Hyperlink" xfId="2374" builtinId="8" hidden="1"/>
    <cellStyle name="Hyperlink" xfId="2376" builtinId="8" hidden="1"/>
    <cellStyle name="Hyperlink" xfId="2378" builtinId="8" hidden="1"/>
    <cellStyle name="Hyperlink" xfId="2380" builtinId="8" hidden="1"/>
    <cellStyle name="Hyperlink" xfId="2382" builtinId="8" hidden="1"/>
    <cellStyle name="Hyperlink" xfId="2384" builtinId="8" hidden="1"/>
    <cellStyle name="Hyperlink" xfId="2386" builtinId="8" hidden="1"/>
    <cellStyle name="Hyperlink" xfId="2388" builtinId="8" hidden="1"/>
    <cellStyle name="Hyperlink" xfId="2390" builtinId="8" hidden="1"/>
    <cellStyle name="Hyperlink" xfId="2392" builtinId="8" hidden="1"/>
    <cellStyle name="Hyperlink" xfId="2394" builtinId="8" hidden="1"/>
    <cellStyle name="Hyperlink" xfId="2396" builtinId="8" hidden="1"/>
    <cellStyle name="Hyperlink" xfId="2398" builtinId="8" hidden="1"/>
    <cellStyle name="Hyperlink" xfId="2400" builtinId="8" hidden="1"/>
    <cellStyle name="Hyperlink" xfId="2402" builtinId="8" hidden="1"/>
    <cellStyle name="Hyperlink" xfId="2404" builtinId="8" hidden="1"/>
    <cellStyle name="Hyperlink" xfId="2406" builtinId="8" hidden="1"/>
    <cellStyle name="Hyperlink" xfId="2408" builtinId="8" hidden="1"/>
    <cellStyle name="Hyperlink" xfId="2410" builtinId="8" hidden="1"/>
    <cellStyle name="Hyperlink" xfId="2412" builtinId="8" hidden="1"/>
    <cellStyle name="Hyperlink" xfId="2414" builtinId="8" hidden="1"/>
    <cellStyle name="Hyperlink" xfId="2416" builtinId="8" hidden="1"/>
    <cellStyle name="Hyperlink" xfId="2418" builtinId="8" hidden="1"/>
    <cellStyle name="Hyperlink" xfId="2420" builtinId="8" hidden="1"/>
    <cellStyle name="Hyperlink" xfId="2422" builtinId="8" hidden="1"/>
    <cellStyle name="Hyperlink" xfId="2424" builtinId="8" hidden="1"/>
    <cellStyle name="Hyperlink" xfId="2426" builtinId="8" hidden="1"/>
    <cellStyle name="Hyperlink" xfId="2428" builtinId="8" hidden="1"/>
    <cellStyle name="Hyperlink" xfId="2430" builtinId="8" hidden="1"/>
    <cellStyle name="Hyperlink" xfId="2432" builtinId="8" hidden="1"/>
    <cellStyle name="Hyperlink" xfId="2434" builtinId="8" hidden="1"/>
    <cellStyle name="Hyperlink" xfId="2436" builtinId="8" hidden="1"/>
    <cellStyle name="Hyperlink" xfId="2438" builtinId="8" hidden="1"/>
    <cellStyle name="Hyperlink" xfId="2440" builtinId="8" hidden="1"/>
    <cellStyle name="Hyperlink" xfId="2442" builtinId="8" hidden="1"/>
    <cellStyle name="Hyperlink" xfId="2444" builtinId="8" hidden="1"/>
    <cellStyle name="Hyperlink" xfId="2446" builtinId="8" hidden="1"/>
    <cellStyle name="Hyperlink" xfId="2448" builtinId="8" hidden="1"/>
    <cellStyle name="Hyperlink" xfId="2450" builtinId="8" hidden="1"/>
    <cellStyle name="Hyperlink" xfId="2452" builtinId="8" hidden="1"/>
    <cellStyle name="Hyperlink" xfId="2454" builtinId="8" hidden="1"/>
    <cellStyle name="Hyperlink" xfId="2456" builtinId="8" hidden="1"/>
    <cellStyle name="Hyperlink" xfId="2458" builtinId="8" hidden="1"/>
    <cellStyle name="Hyperlink" xfId="2460" builtinId="8" hidden="1"/>
    <cellStyle name="Hyperlink" xfId="2462" builtinId="8" hidden="1"/>
    <cellStyle name="Hyperlink" xfId="2464" builtinId="8" hidden="1"/>
    <cellStyle name="Hyperlink" xfId="2466" builtinId="8" hidden="1"/>
    <cellStyle name="Hyperlink" xfId="2468" builtinId="8" hidden="1"/>
    <cellStyle name="Hyperlink" xfId="2470" builtinId="8" hidden="1"/>
    <cellStyle name="Hyperlink" xfId="2472" builtinId="8" hidden="1"/>
    <cellStyle name="Hyperlink" xfId="2474" builtinId="8" hidden="1"/>
    <cellStyle name="Hyperlink" xfId="2476" builtinId="8" hidden="1"/>
    <cellStyle name="Hyperlink" xfId="2478" builtinId="8" hidden="1"/>
    <cellStyle name="Hyperlink" xfId="2480" builtinId="8" hidden="1"/>
    <cellStyle name="Hyperlink" xfId="2482" builtinId="8" hidden="1"/>
    <cellStyle name="Hyperlink" xfId="2484" builtinId="8" hidden="1"/>
    <cellStyle name="Hyperlink" xfId="2486" builtinId="8" hidden="1"/>
    <cellStyle name="Hyperlink" xfId="2488" builtinId="8" hidden="1"/>
    <cellStyle name="Hyperlink" xfId="2490" builtinId="8" hidden="1"/>
    <cellStyle name="Hyperlink" xfId="2492" builtinId="8" hidden="1"/>
    <cellStyle name="Hyperlink" xfId="2494" builtinId="8" hidden="1"/>
    <cellStyle name="Hyperlink" xfId="2496" builtinId="8" hidden="1"/>
    <cellStyle name="Hyperlink" xfId="2498" builtinId="8" hidden="1"/>
    <cellStyle name="Hyperlink" xfId="2500" builtinId="8" hidden="1"/>
    <cellStyle name="Hyperlink" xfId="2502" builtinId="8" hidden="1"/>
    <cellStyle name="Hyperlink" xfId="2504" builtinId="8" hidden="1"/>
    <cellStyle name="Hyperlink" xfId="2506" builtinId="8" hidden="1"/>
    <cellStyle name="Hyperlink" xfId="2508" builtinId="8" hidden="1"/>
    <cellStyle name="Hyperlink" xfId="2510" builtinId="8" hidden="1"/>
    <cellStyle name="Hyperlink" xfId="2512" builtinId="8" hidden="1"/>
    <cellStyle name="Hyperlink" xfId="2514" builtinId="8" hidden="1"/>
    <cellStyle name="Hyperlink" xfId="2516" builtinId="8" hidden="1"/>
    <cellStyle name="Hyperlink" xfId="2518" builtinId="8" hidden="1"/>
    <cellStyle name="Hyperlink" xfId="2520" builtinId="8" hidden="1"/>
    <cellStyle name="Hyperlink" xfId="2522" builtinId="8" hidden="1"/>
    <cellStyle name="Hyperlink" xfId="2524" builtinId="8" hidden="1"/>
    <cellStyle name="Hyperlink" xfId="2526" builtinId="8" hidden="1"/>
    <cellStyle name="Hyperlink" xfId="2528" builtinId="8" hidden="1"/>
    <cellStyle name="Hyperlink" xfId="2530" builtinId="8" hidden="1"/>
    <cellStyle name="Hyperlink" xfId="2532" builtinId="8" hidden="1"/>
    <cellStyle name="Hyperlink" xfId="2534" builtinId="8" hidden="1"/>
    <cellStyle name="Hyperlink" xfId="2536" builtinId="8" hidden="1"/>
    <cellStyle name="Hyperlink" xfId="2538" builtinId="8" hidden="1"/>
    <cellStyle name="Hyperlink" xfId="2540" builtinId="8" hidden="1"/>
    <cellStyle name="Hyperlink" xfId="2542" builtinId="8" hidden="1"/>
    <cellStyle name="Hyperlink" xfId="2544" builtinId="8" hidden="1"/>
    <cellStyle name="Hyperlink" xfId="2546" builtinId="8" hidden="1"/>
    <cellStyle name="Hyperlink" xfId="2548" builtinId="8" hidden="1"/>
    <cellStyle name="Hyperlink" xfId="2550" builtinId="8" hidden="1"/>
    <cellStyle name="Hyperlink" xfId="2552" builtinId="8" hidden="1"/>
    <cellStyle name="Hyperlink" xfId="2554" builtinId="8" hidden="1"/>
    <cellStyle name="Hyperlink" xfId="2556" builtinId="8" hidden="1"/>
    <cellStyle name="Hyperlink" xfId="2558" builtinId="8" hidden="1"/>
    <cellStyle name="Hyperlink" xfId="2560" builtinId="8" hidden="1"/>
    <cellStyle name="Hyperlink" xfId="2562" builtinId="8" hidden="1"/>
    <cellStyle name="Hyperlink" xfId="2564" builtinId="8" hidden="1"/>
    <cellStyle name="Hyperlink" xfId="2566" builtinId="8" hidden="1"/>
    <cellStyle name="Hyperlink" xfId="2568" builtinId="8" hidden="1"/>
    <cellStyle name="Hyperlink" xfId="2570" builtinId="8" hidden="1"/>
    <cellStyle name="Hyperlink" xfId="2572" builtinId="8" hidden="1"/>
    <cellStyle name="Hyperlink" xfId="2574" builtinId="8" hidden="1"/>
    <cellStyle name="Hyperlink" xfId="2576" builtinId="8" hidden="1"/>
    <cellStyle name="Hyperlink" xfId="2578" builtinId="8" hidden="1"/>
    <cellStyle name="Hyperlink" xfId="2580" builtinId="8" hidden="1"/>
    <cellStyle name="Hyperlink" xfId="2582" builtinId="8" hidden="1"/>
    <cellStyle name="Hyperlink" xfId="2584" builtinId="8" hidden="1"/>
    <cellStyle name="Hyperlink" xfId="2586" builtinId="8" hidden="1"/>
    <cellStyle name="Hyperlink" xfId="2588" builtinId="8" hidden="1"/>
    <cellStyle name="Hyperlink" xfId="2590" builtinId="8" hidden="1"/>
    <cellStyle name="Hyperlink" xfId="2592" builtinId="8" hidden="1"/>
    <cellStyle name="Hyperlink" xfId="2594" builtinId="8" hidden="1"/>
    <cellStyle name="Hyperlink" xfId="2596" builtinId="8" hidden="1"/>
    <cellStyle name="Hyperlink" xfId="2598" builtinId="8" hidden="1"/>
    <cellStyle name="Hyperlink" xfId="2600" builtinId="8" hidden="1"/>
    <cellStyle name="Hyperlink" xfId="2602" builtinId="8" hidden="1"/>
    <cellStyle name="Hyperlink" xfId="2604" builtinId="8" hidden="1"/>
    <cellStyle name="Hyperlink" xfId="2606" builtinId="8" hidden="1"/>
    <cellStyle name="Hyperlink" xfId="2608" builtinId="8" hidden="1"/>
    <cellStyle name="Hyperlink" xfId="2610" builtinId="8" hidden="1"/>
    <cellStyle name="Hyperlink" xfId="2612" builtinId="8" hidden="1"/>
    <cellStyle name="Hyperlink" xfId="2614" builtinId="8" hidden="1"/>
    <cellStyle name="Hyperlink" xfId="2616" builtinId="8" hidden="1"/>
    <cellStyle name="Hyperlink" xfId="2618" builtinId="8" hidden="1"/>
    <cellStyle name="Hyperlink" xfId="2620" builtinId="8" hidden="1"/>
    <cellStyle name="Hyperlink" xfId="2622" builtinId="8" hidden="1"/>
    <cellStyle name="Hyperlink" xfId="2624" builtinId="8" hidden="1"/>
    <cellStyle name="Hyperlink" xfId="2626" builtinId="8" hidden="1"/>
    <cellStyle name="Hyperlink" xfId="2628" builtinId="8" hidden="1"/>
    <cellStyle name="Hyperlink" xfId="2630" builtinId="8" hidden="1"/>
    <cellStyle name="Hyperlink" xfId="2632" builtinId="8" hidden="1"/>
    <cellStyle name="Hyperlink" xfId="2634" builtinId="8" hidden="1"/>
    <cellStyle name="Hyperlink" xfId="2636" builtinId="8" hidden="1"/>
    <cellStyle name="Hyperlink" xfId="2638" builtinId="8" hidden="1"/>
    <cellStyle name="Hyperlink" xfId="2640" builtinId="8" hidden="1"/>
    <cellStyle name="Hyperlink" xfId="2642" builtinId="8" hidden="1"/>
    <cellStyle name="Hyperlink" xfId="2644" builtinId="8" hidden="1"/>
    <cellStyle name="Hyperlink" xfId="2646" builtinId="8" hidden="1"/>
    <cellStyle name="Hyperlink" xfId="2648" builtinId="8" hidden="1"/>
    <cellStyle name="Hyperlink" xfId="2650" builtinId="8" hidden="1"/>
    <cellStyle name="Hyperlink" xfId="2652" builtinId="8" hidden="1"/>
    <cellStyle name="Hyperlink" xfId="2654" builtinId="8" hidden="1"/>
    <cellStyle name="Hyperlink" xfId="2656" builtinId="8" hidden="1"/>
    <cellStyle name="Hyperlink" xfId="2658" builtinId="8" hidden="1"/>
    <cellStyle name="Hyperlink" xfId="2660" builtinId="8" hidden="1"/>
    <cellStyle name="Hyperlink" xfId="2662" builtinId="8" hidden="1"/>
    <cellStyle name="Hyperlink" xfId="2664" builtinId="8" hidden="1"/>
    <cellStyle name="Hyperlink" xfId="2666" builtinId="8" hidden="1"/>
    <cellStyle name="Hyperlink" xfId="2668" builtinId="8" hidden="1"/>
    <cellStyle name="Hyperlink" xfId="2670" builtinId="8" hidden="1"/>
    <cellStyle name="Hyperlink" xfId="2672" builtinId="8" hidden="1"/>
    <cellStyle name="Hyperlink" xfId="2674" builtinId="8" hidden="1"/>
    <cellStyle name="Hyperlink" xfId="2676" builtinId="8" hidden="1"/>
    <cellStyle name="Hyperlink" xfId="2678" builtinId="8" hidden="1"/>
    <cellStyle name="Hyperlink" xfId="2680" builtinId="8" hidden="1"/>
    <cellStyle name="Hyperlink" xfId="2682" builtinId="8" hidden="1"/>
    <cellStyle name="Hyperlink" xfId="2684" builtinId="8" hidden="1"/>
    <cellStyle name="Hyperlink" xfId="2686" builtinId="8" hidden="1"/>
    <cellStyle name="Hyperlink" xfId="2688" builtinId="8" hidden="1"/>
    <cellStyle name="Hyperlink" xfId="2690" builtinId="8" hidden="1"/>
    <cellStyle name="Hyperlink" xfId="2692" builtinId="8" hidden="1"/>
    <cellStyle name="Hyperlink" xfId="2694" builtinId="8" hidden="1"/>
    <cellStyle name="Hyperlink" xfId="2696" builtinId="8" hidden="1"/>
    <cellStyle name="Hyperlink" xfId="2698" builtinId="8" hidden="1"/>
    <cellStyle name="Hyperlink" xfId="2700" builtinId="8" hidden="1"/>
    <cellStyle name="Hyperlink" xfId="2702" builtinId="8" hidden="1"/>
    <cellStyle name="Hyperlink" xfId="2704" builtinId="8" hidden="1"/>
    <cellStyle name="Hyperlink" xfId="2706" builtinId="8" hidden="1"/>
    <cellStyle name="Hyperlink" xfId="2708" builtinId="8" hidden="1"/>
    <cellStyle name="Hyperlink" xfId="2710" builtinId="8" hidden="1"/>
    <cellStyle name="Hyperlink" xfId="2712" builtinId="8" hidden="1"/>
    <cellStyle name="Hyperlink" xfId="2714" builtinId="8" hidden="1"/>
    <cellStyle name="Hyperlink" xfId="2716" builtinId="8" hidden="1"/>
    <cellStyle name="Hyperlink" xfId="2718" builtinId="8" hidden="1"/>
    <cellStyle name="Hyperlink" xfId="2720" builtinId="8" hidden="1"/>
    <cellStyle name="Hyperlink" xfId="2722" builtinId="8" hidden="1"/>
    <cellStyle name="Hyperlink" xfId="2724" builtinId="8" hidden="1"/>
    <cellStyle name="Hyperlink" xfId="2726" builtinId="8" hidden="1"/>
    <cellStyle name="Hyperlink" xfId="2728" builtinId="8" hidden="1"/>
    <cellStyle name="Hyperlink" xfId="2730" builtinId="8" hidden="1"/>
    <cellStyle name="Hyperlink" xfId="2732" builtinId="8" hidden="1"/>
    <cellStyle name="Hyperlink" xfId="2734" builtinId="8" hidden="1"/>
    <cellStyle name="Hyperlink" xfId="2736" builtinId="8" hidden="1"/>
    <cellStyle name="Hyperlink" xfId="2738" builtinId="8" hidden="1"/>
    <cellStyle name="Hyperlink" xfId="2740" builtinId="8" hidden="1"/>
    <cellStyle name="Hyperlink" xfId="2742" builtinId="8" hidden="1"/>
    <cellStyle name="Hyperlink" xfId="2744" builtinId="8" hidden="1"/>
    <cellStyle name="Hyperlink" xfId="2746" builtinId="8" hidden="1"/>
    <cellStyle name="Hyperlink" xfId="2748" builtinId="8" hidden="1"/>
    <cellStyle name="Hyperlink" xfId="2750" builtinId="8" hidden="1"/>
    <cellStyle name="Hyperlink" xfId="2752" builtinId="8" hidden="1"/>
    <cellStyle name="Hyperlink" xfId="2754" builtinId="8" hidden="1"/>
    <cellStyle name="Hyperlink" xfId="2756" builtinId="8" hidden="1"/>
    <cellStyle name="Hyperlink" xfId="2758" builtinId="8" hidden="1"/>
    <cellStyle name="Hyperlink" xfId="2760" builtinId="8" hidden="1"/>
    <cellStyle name="Hyperlink" xfId="2762" builtinId="8" hidden="1"/>
    <cellStyle name="Hyperlink" xfId="2764" builtinId="8" hidden="1"/>
    <cellStyle name="Hyperlink" xfId="2766" builtinId="8" hidden="1"/>
    <cellStyle name="Hyperlink" xfId="2768" builtinId="8" hidden="1"/>
    <cellStyle name="Hyperlink" xfId="2770" builtinId="8" hidden="1"/>
    <cellStyle name="Hyperlink" xfId="2772" builtinId="8" hidden="1"/>
    <cellStyle name="Hyperlink" xfId="2774" builtinId="8" hidden="1"/>
    <cellStyle name="Hyperlink" xfId="2776" builtinId="8" hidden="1"/>
    <cellStyle name="Hyperlink" xfId="2778" builtinId="8" hidden="1"/>
    <cellStyle name="Hyperlink" xfId="2780" builtinId="8" hidden="1"/>
    <cellStyle name="Hyperlink" xfId="2782" builtinId="8" hidden="1"/>
    <cellStyle name="Hyperlink" xfId="2784" builtinId="8" hidden="1"/>
    <cellStyle name="Hyperlink" xfId="2786" builtinId="8" hidden="1"/>
    <cellStyle name="Hyperlink" xfId="2788" builtinId="8" hidden="1"/>
    <cellStyle name="Hyperlink" xfId="2790" builtinId="8" hidden="1"/>
    <cellStyle name="Hyperlink" xfId="2792" builtinId="8" hidden="1"/>
    <cellStyle name="Hyperlink" xfId="2794" builtinId="8" hidden="1"/>
    <cellStyle name="Hyperlink" xfId="2796" builtinId="8" hidden="1"/>
    <cellStyle name="Hyperlink" xfId="2798" builtinId="8" hidden="1"/>
    <cellStyle name="Hyperlink" xfId="2800" builtinId="8" hidden="1"/>
    <cellStyle name="Hyperlink" xfId="2802" builtinId="8" hidden="1"/>
    <cellStyle name="Hyperlink" xfId="2804" builtinId="8" hidden="1"/>
    <cellStyle name="Hyperlink" xfId="2806" builtinId="8" hidden="1"/>
    <cellStyle name="Hyperlink" xfId="2808" builtinId="8" hidden="1"/>
    <cellStyle name="Hyperlink" xfId="2810" builtinId="8" hidden="1"/>
    <cellStyle name="Hyperlink" xfId="2812" builtinId="8" hidden="1"/>
    <cellStyle name="Hyperlink" xfId="2814" builtinId="8" hidden="1"/>
    <cellStyle name="Hyperlink" xfId="2816" builtinId="8" hidden="1"/>
    <cellStyle name="Hyperlink" xfId="2818" builtinId="8" hidden="1"/>
    <cellStyle name="Hyperlink" xfId="2820" builtinId="8" hidden="1"/>
    <cellStyle name="Hyperlink" xfId="2822" builtinId="8" hidden="1"/>
    <cellStyle name="Hyperlink" xfId="2824" builtinId="8" hidden="1"/>
    <cellStyle name="Hyperlink" xfId="2826" builtinId="8" hidden="1"/>
    <cellStyle name="Hyperlink" xfId="2828" builtinId="8" hidden="1"/>
    <cellStyle name="Hyperlink" xfId="2830" builtinId="8" hidden="1"/>
    <cellStyle name="Hyperlink" xfId="2832" builtinId="8" hidden="1"/>
    <cellStyle name="Hyperlink" xfId="2834" builtinId="8" hidden="1"/>
    <cellStyle name="Hyperlink" xfId="2836" builtinId="8" hidden="1"/>
    <cellStyle name="Hyperlink" xfId="2838" builtinId="8" hidden="1"/>
    <cellStyle name="Hyperlink" xfId="2840" builtinId="8" hidden="1"/>
    <cellStyle name="Hyperlink" xfId="2842" builtinId="8" hidden="1"/>
    <cellStyle name="Hyperlink" xfId="2844" builtinId="8" hidden="1"/>
    <cellStyle name="Hyperlink" xfId="2846" builtinId="8" hidden="1"/>
    <cellStyle name="Hyperlink" xfId="2848" builtinId="8" hidden="1"/>
    <cellStyle name="Hyperlink" xfId="2850" builtinId="8" hidden="1"/>
    <cellStyle name="Hyperlink" xfId="2852" builtinId="8" hidden="1"/>
    <cellStyle name="Hyperlink" xfId="2854" builtinId="8" hidden="1"/>
    <cellStyle name="Hyperlink" xfId="2856" builtinId="8" hidden="1"/>
    <cellStyle name="Hyperlink" xfId="2858" builtinId="8" hidden="1"/>
    <cellStyle name="Hyperlink" xfId="2860" builtinId="8" hidden="1"/>
    <cellStyle name="Hyperlink" xfId="2862" builtinId="8" hidden="1"/>
    <cellStyle name="Hyperlink" xfId="2864" builtinId="8" hidden="1"/>
    <cellStyle name="Hyperlink" xfId="2866" builtinId="8" hidden="1"/>
    <cellStyle name="Hyperlink" xfId="2868" builtinId="8" hidden="1"/>
    <cellStyle name="Hyperlink" xfId="2870" builtinId="8" hidden="1"/>
    <cellStyle name="Hyperlink" xfId="2872" builtinId="8" hidden="1"/>
    <cellStyle name="Hyperlink" xfId="2874" builtinId="8" hidden="1"/>
    <cellStyle name="Hyperlink" xfId="2876" builtinId="8" hidden="1"/>
    <cellStyle name="Hyperlink" xfId="2878" builtinId="8" hidden="1"/>
    <cellStyle name="Hyperlink" xfId="2880" builtinId="8" hidden="1"/>
    <cellStyle name="Hyperlink" xfId="2882" builtinId="8" hidden="1"/>
    <cellStyle name="Hyperlink" xfId="2884" builtinId="8" hidden="1"/>
    <cellStyle name="Hyperlink" xfId="2886" builtinId="8" hidden="1"/>
    <cellStyle name="Hyperlink" xfId="2888" builtinId="8" hidden="1"/>
    <cellStyle name="Hyperlink" xfId="2890" builtinId="8" hidden="1"/>
    <cellStyle name="Hyperlink" xfId="2892" builtinId="8" hidden="1"/>
    <cellStyle name="Hyperlink" xfId="2894" builtinId="8" hidden="1"/>
    <cellStyle name="Hyperlink" xfId="2896" builtinId="8" hidden="1"/>
    <cellStyle name="Hyperlink" xfId="2898" builtinId="8" hidden="1"/>
    <cellStyle name="Hyperlink" xfId="2900" builtinId="8" hidden="1"/>
    <cellStyle name="Hyperlink" xfId="2902" builtinId="8" hidden="1"/>
    <cellStyle name="Hyperlink" xfId="2904" builtinId="8" hidden="1"/>
    <cellStyle name="Hyperlink" xfId="2906" builtinId="8" hidden="1"/>
    <cellStyle name="Hyperlink" xfId="2908" builtinId="8" hidden="1"/>
    <cellStyle name="Hyperlink" xfId="2910" builtinId="8" hidden="1"/>
    <cellStyle name="Hyperlink" xfId="2912" builtinId="8" hidden="1"/>
    <cellStyle name="Hyperlink" xfId="2914" builtinId="8" hidden="1"/>
    <cellStyle name="Hyperlink" xfId="2916" builtinId="8" hidden="1"/>
    <cellStyle name="Hyperlink" xfId="2918" builtinId="8" hidden="1"/>
    <cellStyle name="Hyperlink" xfId="2920" builtinId="8" hidden="1"/>
    <cellStyle name="Hyperlink" xfId="2922" builtinId="8" hidden="1"/>
    <cellStyle name="Hyperlink" xfId="2924" builtinId="8" hidden="1"/>
    <cellStyle name="Hyperlink" xfId="2926" builtinId="8" hidden="1"/>
    <cellStyle name="Hyperlink" xfId="2928" builtinId="8" hidden="1"/>
    <cellStyle name="Hyperlink" xfId="2930" builtinId="8" hidden="1"/>
    <cellStyle name="Hyperlink" xfId="2932" builtinId="8" hidden="1"/>
    <cellStyle name="Hyperlink" xfId="2934" builtinId="8" hidden="1"/>
    <cellStyle name="Hyperlink" xfId="2936" builtinId="8" hidden="1"/>
    <cellStyle name="Hyperlink" xfId="2938" builtinId="8" hidden="1"/>
    <cellStyle name="Hyperlink" xfId="2940" builtinId="8" hidden="1"/>
    <cellStyle name="Hyperlink" xfId="2942" builtinId="8" hidden="1"/>
    <cellStyle name="Hyperlink" xfId="2944" builtinId="8" hidden="1"/>
    <cellStyle name="Hyperlink" xfId="2946" builtinId="8" hidden="1"/>
    <cellStyle name="Hyperlink" xfId="2948" builtinId="8" hidden="1"/>
    <cellStyle name="Hyperlink" xfId="2950" builtinId="8" hidden="1"/>
    <cellStyle name="Hyperlink" xfId="2952" builtinId="8" hidden="1"/>
    <cellStyle name="Hyperlink" xfId="2954" builtinId="8" hidden="1"/>
    <cellStyle name="Hyperlink" xfId="2956" builtinId="8" hidden="1"/>
    <cellStyle name="Hyperlink" xfId="2958" builtinId="8" hidden="1"/>
    <cellStyle name="Hyperlink" xfId="2960" builtinId="8" hidden="1"/>
    <cellStyle name="Hyperlink" xfId="2962" builtinId="8" hidden="1"/>
    <cellStyle name="Hyperlink" xfId="2964" builtinId="8" hidden="1"/>
    <cellStyle name="Hyperlink" xfId="2966" builtinId="8" hidden="1"/>
    <cellStyle name="Hyperlink" xfId="2968" builtinId="8" hidden="1"/>
    <cellStyle name="Hyperlink" xfId="2970" builtinId="8" hidden="1"/>
    <cellStyle name="Hyperlink" xfId="2972" builtinId="8" hidden="1"/>
    <cellStyle name="Hyperlink" xfId="2974" builtinId="8" hidden="1"/>
    <cellStyle name="Hyperlink" xfId="2976" builtinId="8" hidden="1"/>
    <cellStyle name="Hyperlink" xfId="2978" builtinId="8" hidden="1"/>
    <cellStyle name="Hyperlink" xfId="2980" builtinId="8" hidden="1"/>
    <cellStyle name="Hyperlink" xfId="2982" builtinId="8" hidden="1"/>
    <cellStyle name="Hyperlink" xfId="2984" builtinId="8" hidden="1"/>
    <cellStyle name="Hyperlink" xfId="2986" builtinId="8" hidden="1"/>
    <cellStyle name="Hyperlink" xfId="2988" builtinId="8" hidden="1"/>
    <cellStyle name="Hyperlink" xfId="2990" builtinId="8" hidden="1"/>
    <cellStyle name="Hyperlink" xfId="2992" builtinId="8" hidden="1"/>
    <cellStyle name="Hyperlink" xfId="2994" builtinId="8" hidden="1"/>
    <cellStyle name="Hyperlink" xfId="2996" builtinId="8" hidden="1"/>
    <cellStyle name="Hyperlink" xfId="2998" builtinId="8" hidden="1"/>
    <cellStyle name="Hyperlink" xfId="3000" builtinId="8" hidden="1"/>
    <cellStyle name="Hyperlink" xfId="3002" builtinId="8" hidden="1"/>
    <cellStyle name="Hyperlink" xfId="3004" builtinId="8" hidden="1"/>
    <cellStyle name="Hyperlink" xfId="3006" builtinId="8" hidden="1"/>
    <cellStyle name="Hyperlink" xfId="3008" builtinId="8" hidden="1"/>
    <cellStyle name="Hyperlink" xfId="3010" builtinId="8" hidden="1"/>
    <cellStyle name="Hyperlink" xfId="3012" builtinId="8" hidden="1"/>
    <cellStyle name="Hyperlink" xfId="3014" builtinId="8" hidden="1"/>
    <cellStyle name="Hyperlink" xfId="3016" builtinId="8" hidden="1"/>
    <cellStyle name="Hyperlink" xfId="3018" builtinId="8" hidden="1"/>
    <cellStyle name="Hyperlink" xfId="3020" builtinId="8" hidden="1"/>
    <cellStyle name="Hyperlink" xfId="3022" builtinId="8" hidden="1"/>
    <cellStyle name="Hyperlink" xfId="3024" builtinId="8" hidden="1"/>
    <cellStyle name="Hyperlink" xfId="3026" builtinId="8" hidden="1"/>
    <cellStyle name="Hyperlink" xfId="3028" builtinId="8" hidden="1"/>
    <cellStyle name="Hyperlink" xfId="3030" builtinId="8" hidden="1"/>
    <cellStyle name="Hyperlink" xfId="3032" builtinId="8" hidden="1"/>
    <cellStyle name="Hyperlink" xfId="3034" builtinId="8" hidden="1"/>
    <cellStyle name="Hyperlink" xfId="3036" builtinId="8" hidden="1"/>
    <cellStyle name="Hyperlink" xfId="3038" builtinId="8" hidden="1"/>
    <cellStyle name="Hyperlink" xfId="3040" builtinId="8" hidden="1"/>
    <cellStyle name="Hyperlink" xfId="3042" builtinId="8" hidden="1"/>
    <cellStyle name="Hyperlink" xfId="3044" builtinId="8" hidden="1"/>
    <cellStyle name="Hyperlink" xfId="3046" builtinId="8" hidden="1"/>
    <cellStyle name="Hyperlink" xfId="3048" builtinId="8" hidden="1"/>
    <cellStyle name="Hyperlink" xfId="3050" builtinId="8" hidden="1"/>
    <cellStyle name="Hyperlink" xfId="3052" builtinId="8" hidden="1"/>
    <cellStyle name="Hyperlink" xfId="3054" builtinId="8" hidden="1"/>
    <cellStyle name="Hyperlink" xfId="3056" builtinId="8" hidden="1"/>
    <cellStyle name="Hyperlink" xfId="3058" builtinId="8" hidden="1"/>
    <cellStyle name="Hyperlink" xfId="3060" builtinId="8" hidden="1"/>
    <cellStyle name="Hyperlink" xfId="3062" builtinId="8" hidden="1"/>
    <cellStyle name="Hyperlink" xfId="3064" builtinId="8" hidden="1"/>
    <cellStyle name="Hyperlink" xfId="3066" builtinId="8" hidden="1"/>
    <cellStyle name="Hyperlink" xfId="3068" builtinId="8" hidden="1"/>
    <cellStyle name="Hyperlink" xfId="3070" builtinId="8" hidden="1"/>
    <cellStyle name="Hyperlink" xfId="3072" builtinId="8" hidden="1"/>
    <cellStyle name="Hyperlink" xfId="3074" builtinId="8" hidden="1"/>
    <cellStyle name="Hyperlink" xfId="3076" builtinId="8" hidden="1"/>
    <cellStyle name="Hyperlink" xfId="3078" builtinId="8" hidden="1"/>
    <cellStyle name="Hyperlink" xfId="3080" builtinId="8" hidden="1"/>
    <cellStyle name="Hyperlink" xfId="3082" builtinId="8" hidden="1"/>
    <cellStyle name="Hyperlink" xfId="3084" builtinId="8" hidden="1"/>
    <cellStyle name="Hyperlink" xfId="3086" builtinId="8" hidden="1"/>
    <cellStyle name="Hyperlink" xfId="3088" builtinId="8" hidden="1"/>
    <cellStyle name="Hyperlink" xfId="3090" builtinId="8" hidden="1"/>
    <cellStyle name="Hyperlink" xfId="3092" builtinId="8" hidden="1"/>
    <cellStyle name="Hyperlink" xfId="3094" builtinId="8" hidden="1"/>
    <cellStyle name="Hyperlink" xfId="3096" builtinId="8" hidden="1"/>
    <cellStyle name="Hyperlink" xfId="3098" builtinId="8" hidden="1"/>
    <cellStyle name="Hyperlink" xfId="3100" builtinId="8" hidden="1"/>
    <cellStyle name="Hyperlink" xfId="3102"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6" builtinId="8" hidden="1"/>
    <cellStyle name="Hyperlink" xfId="4418" builtinId="8" hidden="1"/>
    <cellStyle name="Hyperlink" xfId="4420" builtinId="8" hidden="1"/>
    <cellStyle name="Hyperlink" xfId="4422" builtinId="8" hidden="1"/>
    <cellStyle name="Hyperlink" xfId="4424" builtinId="8" hidden="1"/>
    <cellStyle name="Hyperlink" xfId="4426" builtinId="8" hidden="1"/>
    <cellStyle name="Hyperlink" xfId="4428" builtinId="8" hidden="1"/>
    <cellStyle name="Hyperlink" xfId="4430" builtinId="8" hidden="1"/>
    <cellStyle name="Hyperlink" xfId="4432" builtinId="8" hidden="1"/>
    <cellStyle name="Hyperlink" xfId="4434" builtinId="8" hidden="1"/>
    <cellStyle name="Hyperlink" xfId="4436" builtinId="8" hidden="1"/>
    <cellStyle name="Hyperlink" xfId="4438" builtinId="8" hidden="1"/>
    <cellStyle name="Hyperlink" xfId="4440" builtinId="8" hidden="1"/>
    <cellStyle name="Hyperlink" xfId="4442" builtinId="8" hidden="1"/>
    <cellStyle name="Hyperlink" xfId="4444" builtinId="8" hidden="1"/>
    <cellStyle name="Hyperlink" xfId="4446" builtinId="8" hidden="1"/>
    <cellStyle name="Hyperlink" xfId="4448" builtinId="8" hidden="1"/>
    <cellStyle name="Hyperlink" xfId="4450" builtinId="8" hidden="1"/>
    <cellStyle name="Hyperlink" xfId="4452" builtinId="8" hidden="1"/>
    <cellStyle name="Hyperlink" xfId="4454" builtinId="8" hidden="1"/>
    <cellStyle name="Hyperlink" xfId="4456" builtinId="8" hidden="1"/>
    <cellStyle name="Hyperlink" xfId="4458" builtinId="8" hidden="1"/>
    <cellStyle name="Hyperlink" xfId="4460" builtinId="8" hidden="1"/>
    <cellStyle name="Hyperlink" xfId="4462" builtinId="8" hidden="1"/>
    <cellStyle name="Hyperlink" xfId="4464" builtinId="8" hidden="1"/>
    <cellStyle name="Hyperlink" xfId="4466" builtinId="8" hidden="1"/>
    <cellStyle name="Hyperlink" xfId="4468" builtinId="8" hidden="1"/>
    <cellStyle name="Hyperlink" xfId="4470" builtinId="8" hidden="1"/>
    <cellStyle name="Hyperlink" xfId="4472" builtinId="8" hidden="1"/>
    <cellStyle name="Hyperlink" xfId="4474" builtinId="8" hidden="1"/>
    <cellStyle name="Hyperlink" xfId="4476" builtinId="8" hidden="1"/>
    <cellStyle name="Hyperlink" xfId="4478" builtinId="8" hidden="1"/>
    <cellStyle name="Hyperlink" xfId="4480" builtinId="8" hidden="1"/>
    <cellStyle name="Hyperlink" xfId="4482" builtinId="8" hidden="1"/>
    <cellStyle name="Hyperlink" xfId="4484" builtinId="8" hidden="1"/>
    <cellStyle name="Hyperlink" xfId="4486" builtinId="8" hidden="1"/>
    <cellStyle name="Hyperlink" xfId="4488" builtinId="8" hidden="1"/>
    <cellStyle name="Hyperlink" xfId="4490" builtinId="8" hidden="1"/>
    <cellStyle name="Hyperlink" xfId="4492" builtinId="8" hidden="1"/>
    <cellStyle name="Hyperlink" xfId="4494" builtinId="8" hidden="1"/>
    <cellStyle name="Hyperlink" xfId="4496" builtinId="8" hidden="1"/>
    <cellStyle name="Hyperlink" xfId="4498" builtinId="8" hidden="1"/>
    <cellStyle name="Hyperlink" xfId="4500" builtinId="8" hidden="1"/>
    <cellStyle name="Hyperlink" xfId="4502" builtinId="8" hidden="1"/>
    <cellStyle name="Hyperlink" xfId="4504" builtinId="8" hidden="1"/>
    <cellStyle name="Hyperlink" xfId="4506" builtinId="8" hidden="1"/>
    <cellStyle name="Hyperlink" xfId="4508" builtinId="8" hidden="1"/>
    <cellStyle name="Hyperlink" xfId="4510" builtinId="8" hidden="1"/>
    <cellStyle name="Hyperlink" xfId="4512" builtinId="8" hidden="1"/>
    <cellStyle name="Hyperlink" xfId="4514" builtinId="8" hidden="1"/>
    <cellStyle name="Hyperlink" xfId="4516" builtinId="8" hidden="1"/>
    <cellStyle name="Hyperlink" xfId="4518" builtinId="8" hidden="1"/>
    <cellStyle name="Hyperlink" xfId="4520" builtinId="8" hidden="1"/>
    <cellStyle name="Hyperlink" xfId="4522" builtinId="8" hidden="1"/>
    <cellStyle name="Hyperlink" xfId="4524" builtinId="8" hidden="1"/>
    <cellStyle name="Hyperlink" xfId="4526" builtinId="8" hidden="1"/>
    <cellStyle name="Hyperlink" xfId="4528" builtinId="8" hidden="1"/>
    <cellStyle name="Hyperlink" xfId="4530" builtinId="8" hidden="1"/>
    <cellStyle name="Hyperlink" xfId="4532" builtinId="8" hidden="1"/>
    <cellStyle name="Hyperlink" xfId="4534" builtinId="8" hidden="1"/>
    <cellStyle name="Hyperlink" xfId="4536" builtinId="8" hidden="1"/>
    <cellStyle name="Hyperlink" xfId="4538" builtinId="8" hidden="1"/>
    <cellStyle name="Hyperlink" xfId="4540" builtinId="8" hidden="1"/>
    <cellStyle name="Hyperlink" xfId="4542" builtinId="8" hidden="1"/>
    <cellStyle name="Hyperlink" xfId="4544" builtinId="8" hidden="1"/>
    <cellStyle name="Hyperlink" xfId="4546" builtinId="8" hidden="1"/>
    <cellStyle name="Hyperlink" xfId="4548" builtinId="8" hidden="1"/>
    <cellStyle name="Hyperlink" xfId="4550" builtinId="8" hidden="1"/>
    <cellStyle name="Hyperlink" xfId="4552" builtinId="8" hidden="1"/>
    <cellStyle name="Hyperlink" xfId="4554" builtinId="8" hidden="1"/>
    <cellStyle name="Hyperlink" xfId="4556" builtinId="8" hidden="1"/>
    <cellStyle name="Hyperlink" xfId="4558" builtinId="8" hidden="1"/>
    <cellStyle name="Hyperlink" xfId="4560" builtinId="8" hidden="1"/>
    <cellStyle name="Hyperlink" xfId="4562" builtinId="8" hidden="1"/>
    <cellStyle name="Hyperlink" xfId="4564" builtinId="8" hidden="1"/>
    <cellStyle name="Hyperlink" xfId="4566" builtinId="8" hidden="1"/>
    <cellStyle name="Hyperlink" xfId="4568" builtinId="8" hidden="1"/>
    <cellStyle name="Hyperlink" xfId="4570" builtinId="8" hidden="1"/>
    <cellStyle name="Hyperlink" xfId="4572" builtinId="8" hidden="1"/>
    <cellStyle name="Hyperlink" xfId="4574" builtinId="8" hidden="1"/>
    <cellStyle name="Hyperlink" xfId="4576" builtinId="8" hidden="1"/>
    <cellStyle name="Hyperlink" xfId="4578" builtinId="8" hidden="1"/>
    <cellStyle name="Hyperlink" xfId="4580" builtinId="8" hidden="1"/>
    <cellStyle name="Hyperlink" xfId="4582" builtinId="8" hidden="1"/>
    <cellStyle name="Hyperlink" xfId="4584" builtinId="8" hidden="1"/>
    <cellStyle name="Hyperlink" xfId="4586" builtinId="8" hidden="1"/>
    <cellStyle name="Hyperlink" xfId="4588" builtinId="8" hidden="1"/>
    <cellStyle name="Hyperlink" xfId="4590" builtinId="8" hidden="1"/>
    <cellStyle name="Hyperlink" xfId="4592" builtinId="8" hidden="1"/>
    <cellStyle name="Hyperlink" xfId="4594" builtinId="8" hidden="1"/>
    <cellStyle name="Hyperlink" xfId="4596" builtinId="8" hidden="1"/>
    <cellStyle name="Hyperlink" xfId="4598" builtinId="8" hidden="1"/>
    <cellStyle name="Hyperlink" xfId="4600" builtinId="8" hidden="1"/>
    <cellStyle name="Hyperlink" xfId="4602" builtinId="8" hidden="1"/>
    <cellStyle name="Hyperlink" xfId="4604" builtinId="8" hidden="1"/>
    <cellStyle name="Hyperlink" xfId="4606" builtinId="8" hidden="1"/>
    <cellStyle name="Hyperlink" xfId="4608" builtinId="8" hidden="1"/>
    <cellStyle name="Hyperlink" xfId="4610" builtinId="8" hidden="1"/>
    <cellStyle name="Hyperlink" xfId="4612" builtinId="8" hidden="1"/>
    <cellStyle name="Hyperlink" xfId="4614" builtinId="8" hidden="1"/>
    <cellStyle name="Hyperlink" xfId="4616" builtinId="8" hidden="1"/>
    <cellStyle name="Hyperlink" xfId="4618" builtinId="8" hidden="1"/>
    <cellStyle name="Hyperlink" xfId="4620" builtinId="8" hidden="1"/>
    <cellStyle name="Hyperlink" xfId="4622" builtinId="8" hidden="1"/>
    <cellStyle name="Hyperlink" xfId="4624" builtinId="8" hidden="1"/>
    <cellStyle name="Hyperlink" xfId="4626" builtinId="8" hidden="1"/>
    <cellStyle name="Hyperlink" xfId="4628" builtinId="8" hidden="1"/>
    <cellStyle name="Hyperlink" xfId="4630" builtinId="8" hidden="1"/>
    <cellStyle name="Hyperlink" xfId="4632" builtinId="8" hidden="1"/>
    <cellStyle name="Hyperlink" xfId="4634" builtinId="8" hidden="1"/>
    <cellStyle name="Hyperlink" xfId="4636" builtinId="8" hidden="1"/>
    <cellStyle name="Hyperlink" xfId="4638" builtinId="8" hidden="1"/>
    <cellStyle name="Hyperlink" xfId="4640" builtinId="8" hidden="1"/>
    <cellStyle name="Hyperlink" xfId="4642" builtinId="8" hidden="1"/>
    <cellStyle name="Hyperlink" xfId="4644" builtinId="8" hidden="1"/>
    <cellStyle name="Hyperlink" xfId="4646" builtinId="8" hidden="1"/>
    <cellStyle name="Hyperlink" xfId="4648" builtinId="8" hidden="1"/>
    <cellStyle name="Hyperlink" xfId="4650" builtinId="8" hidden="1"/>
    <cellStyle name="Hyperlink" xfId="4652" builtinId="8" hidden="1"/>
    <cellStyle name="Hyperlink" xfId="4654" builtinId="8" hidden="1"/>
    <cellStyle name="Hyperlink" xfId="4656" builtinId="8" hidden="1"/>
    <cellStyle name="Hyperlink" xfId="4658" builtinId="8" hidden="1"/>
    <cellStyle name="Hyperlink" xfId="4660" builtinId="8" hidden="1"/>
    <cellStyle name="Hyperlink" xfId="4662" builtinId="8" hidden="1"/>
    <cellStyle name="Hyperlink" xfId="4664" builtinId="8" hidden="1"/>
    <cellStyle name="Hyperlink" xfId="4666" builtinId="8" hidden="1"/>
    <cellStyle name="Hyperlink" xfId="4668" builtinId="8" hidden="1"/>
    <cellStyle name="Hyperlink" xfId="4670" builtinId="8" hidden="1"/>
    <cellStyle name="Hyperlink" xfId="4672" builtinId="8" hidden="1"/>
    <cellStyle name="Hyperlink" xfId="4674" builtinId="8" hidden="1"/>
    <cellStyle name="Hyperlink" xfId="4676" builtinId="8" hidden="1"/>
    <cellStyle name="Hyperlink" xfId="4678" builtinId="8" hidden="1"/>
    <cellStyle name="Hyperlink" xfId="4680" builtinId="8" hidden="1"/>
    <cellStyle name="Hyperlink" xfId="4682" builtinId="8" hidden="1"/>
    <cellStyle name="Hyperlink" xfId="4684" builtinId="8" hidden="1"/>
    <cellStyle name="Hyperlink" xfId="4686" builtinId="8" hidden="1"/>
    <cellStyle name="Hyperlink" xfId="4688" builtinId="8" hidden="1"/>
    <cellStyle name="Hyperlink" xfId="4690" builtinId="8" hidden="1"/>
    <cellStyle name="Hyperlink" xfId="4692" builtinId="8" hidden="1"/>
    <cellStyle name="Hyperlink" xfId="4694" builtinId="8" hidden="1"/>
    <cellStyle name="Hyperlink" xfId="4696" builtinId="8" hidden="1"/>
    <cellStyle name="Hyperlink" xfId="4698" builtinId="8" hidden="1"/>
    <cellStyle name="Hyperlink" xfId="4700" builtinId="8" hidden="1"/>
    <cellStyle name="Hyperlink" xfId="4702" builtinId="8" hidden="1"/>
    <cellStyle name="Hyperlink" xfId="4704" builtinId="8" hidden="1"/>
    <cellStyle name="Hyperlink" xfId="4706" builtinId="8" hidden="1"/>
    <cellStyle name="Hyperlink" xfId="4708" builtinId="8" hidden="1"/>
    <cellStyle name="Hyperlink" xfId="4710" builtinId="8" hidden="1"/>
    <cellStyle name="Hyperlink" xfId="4712" builtinId="8" hidden="1"/>
    <cellStyle name="Hyperlink" xfId="4714" builtinId="8" hidden="1"/>
    <cellStyle name="Hyperlink" xfId="4716" builtinId="8" hidden="1"/>
    <cellStyle name="Hyperlink" xfId="4718" builtinId="8" hidden="1"/>
    <cellStyle name="Hyperlink" xfId="4720" builtinId="8" hidden="1"/>
    <cellStyle name="Hyperlink" xfId="4722" builtinId="8" hidden="1"/>
    <cellStyle name="Hyperlink" xfId="4724" builtinId="8" hidden="1"/>
    <cellStyle name="Hyperlink" xfId="4726" builtinId="8" hidden="1"/>
    <cellStyle name="Hyperlink" xfId="4728" builtinId="8" hidden="1"/>
    <cellStyle name="Hyperlink" xfId="4730" builtinId="8" hidden="1"/>
    <cellStyle name="Hyperlink" xfId="4732" builtinId="8" hidden="1"/>
    <cellStyle name="Hyperlink" xfId="4734" builtinId="8" hidden="1"/>
    <cellStyle name="Hyperlink" xfId="4736" builtinId="8" hidden="1"/>
    <cellStyle name="Hyperlink" xfId="4738" builtinId="8" hidden="1"/>
    <cellStyle name="Hyperlink" xfId="4740" builtinId="8" hidden="1"/>
    <cellStyle name="Hyperlink" xfId="4742" builtinId="8" hidden="1"/>
    <cellStyle name="Hyperlink" xfId="4744" builtinId="8" hidden="1"/>
    <cellStyle name="Hyperlink" xfId="4746" builtinId="8" hidden="1"/>
    <cellStyle name="Hyperlink" xfId="4748" builtinId="8" hidden="1"/>
    <cellStyle name="Hyperlink" xfId="4750" builtinId="8" hidden="1"/>
    <cellStyle name="Hyperlink" xfId="4752" builtinId="8" hidden="1"/>
    <cellStyle name="Hyperlink" xfId="4754" builtinId="8" hidden="1"/>
    <cellStyle name="Hyperlink" xfId="4756" builtinId="8" hidden="1"/>
    <cellStyle name="Hyperlink" xfId="4758" builtinId="8" hidden="1"/>
    <cellStyle name="Hyperlink" xfId="4760" builtinId="8" hidden="1"/>
    <cellStyle name="Hyperlink" xfId="4762" builtinId="8" hidden="1"/>
    <cellStyle name="Hyperlink" xfId="4764" builtinId="8" hidden="1"/>
    <cellStyle name="Hyperlink" xfId="4766" builtinId="8" hidden="1"/>
    <cellStyle name="Hyperlink" xfId="4768" builtinId="8" hidden="1"/>
    <cellStyle name="Hyperlink" xfId="4770" builtinId="8" hidden="1"/>
    <cellStyle name="Hyperlink" xfId="4772" builtinId="8" hidden="1"/>
    <cellStyle name="Hyperlink" xfId="4774" builtinId="8" hidden="1"/>
    <cellStyle name="Hyperlink" xfId="4776" builtinId="8" hidden="1"/>
    <cellStyle name="Hyperlink" xfId="4778" builtinId="8" hidden="1"/>
    <cellStyle name="Hyperlink" xfId="4780" builtinId="8" hidden="1"/>
    <cellStyle name="Hyperlink" xfId="4782" builtinId="8" hidden="1"/>
    <cellStyle name="Hyperlink" xfId="4784" builtinId="8" hidden="1"/>
    <cellStyle name="Hyperlink" xfId="4786" builtinId="8" hidden="1"/>
    <cellStyle name="Hyperlink" xfId="4788" builtinId="8" hidden="1"/>
    <cellStyle name="Hyperlink" xfId="4790" builtinId="8" hidden="1"/>
    <cellStyle name="Hyperlink" xfId="4792" builtinId="8" hidden="1"/>
    <cellStyle name="Hyperlink" xfId="4794" builtinId="8" hidden="1"/>
    <cellStyle name="Hyperlink" xfId="4796" builtinId="8" hidden="1"/>
    <cellStyle name="Hyperlink" xfId="4798" builtinId="8" hidden="1"/>
    <cellStyle name="Hyperlink" xfId="4800" builtinId="8" hidden="1"/>
    <cellStyle name="Hyperlink" xfId="4802" builtinId="8" hidden="1"/>
    <cellStyle name="Hyperlink" xfId="4804" builtinId="8" hidden="1"/>
    <cellStyle name="Hyperlink" xfId="4806" builtinId="8" hidden="1"/>
    <cellStyle name="Hyperlink" xfId="4808" builtinId="8" hidden="1"/>
    <cellStyle name="Hyperlink" xfId="4810" builtinId="8" hidden="1"/>
    <cellStyle name="Hyperlink" xfId="4812" builtinId="8" hidden="1"/>
    <cellStyle name="Hyperlink" xfId="4814" builtinId="8" hidden="1"/>
    <cellStyle name="Hyperlink" xfId="4816" builtinId="8" hidden="1"/>
    <cellStyle name="Hyperlink" xfId="4818" builtinId="8" hidden="1"/>
    <cellStyle name="Hyperlink" xfId="4820" builtinId="8" hidden="1"/>
    <cellStyle name="Hyperlink" xfId="4822" builtinId="8" hidden="1"/>
    <cellStyle name="Hyperlink" xfId="4824" builtinId="8" hidden="1"/>
    <cellStyle name="Hyperlink" xfId="4826" builtinId="8" hidden="1"/>
    <cellStyle name="Hyperlink" xfId="4828" builtinId="8" hidden="1"/>
    <cellStyle name="Hyperlink" xfId="4830" builtinId="8" hidden="1"/>
    <cellStyle name="Hyperlink" xfId="4832" builtinId="8" hidden="1"/>
    <cellStyle name="Hyperlink" xfId="4834" builtinId="8" hidden="1"/>
    <cellStyle name="Hyperlink" xfId="4836" builtinId="8" hidden="1"/>
    <cellStyle name="Hyperlink" xfId="4838" builtinId="8" hidden="1"/>
    <cellStyle name="Hyperlink" xfId="4840" builtinId="8" hidden="1"/>
    <cellStyle name="Hyperlink" xfId="4842" builtinId="8" hidden="1"/>
    <cellStyle name="Hyperlink" xfId="4844" builtinId="8" hidden="1"/>
    <cellStyle name="Hyperlink" xfId="4846" builtinId="8" hidden="1"/>
    <cellStyle name="Hyperlink" xfId="4848" builtinId="8" hidden="1"/>
    <cellStyle name="Hyperlink" xfId="4850" builtinId="8" hidden="1"/>
    <cellStyle name="Hyperlink" xfId="4852" builtinId="8" hidden="1"/>
    <cellStyle name="Hyperlink" xfId="4854" builtinId="8" hidden="1"/>
    <cellStyle name="Hyperlink" xfId="4856" builtinId="8" hidden="1"/>
    <cellStyle name="Hyperlink" xfId="4858" builtinId="8" hidden="1"/>
    <cellStyle name="Hyperlink" xfId="4860" builtinId="8" hidden="1"/>
    <cellStyle name="Hyperlink" xfId="4862" builtinId="8" hidden="1"/>
    <cellStyle name="Hyperlink" xfId="4864" builtinId="8" hidden="1"/>
    <cellStyle name="Hyperlink" xfId="4866" builtinId="8" hidden="1"/>
    <cellStyle name="Hyperlink" xfId="4868" builtinId="8" hidden="1"/>
    <cellStyle name="Hyperlink" xfId="4870" builtinId="8" hidden="1"/>
    <cellStyle name="Hyperlink" xfId="4872" builtinId="8" hidden="1"/>
    <cellStyle name="Hyperlink" xfId="4874" builtinId="8" hidden="1"/>
    <cellStyle name="Hyperlink" xfId="4876" builtinId="8" hidden="1"/>
    <cellStyle name="Hyperlink" xfId="4878" builtinId="8" hidden="1"/>
    <cellStyle name="Hyperlink" xfId="4880" builtinId="8" hidden="1"/>
    <cellStyle name="Hyperlink" xfId="4882" builtinId="8" hidden="1"/>
    <cellStyle name="Hyperlink" xfId="4884" builtinId="8" hidden="1"/>
    <cellStyle name="Hyperlink" xfId="4886" builtinId="8" hidden="1"/>
    <cellStyle name="Hyperlink" xfId="4888" builtinId="8" hidden="1"/>
    <cellStyle name="Hyperlink" xfId="4890" builtinId="8" hidden="1"/>
    <cellStyle name="Hyperlink" xfId="4892" builtinId="8" hidden="1"/>
    <cellStyle name="Hyperlink" xfId="4894" builtinId="8" hidden="1"/>
    <cellStyle name="Hyperlink" xfId="4896" builtinId="8" hidden="1"/>
    <cellStyle name="Hyperlink" xfId="4898" builtinId="8" hidden="1"/>
    <cellStyle name="Hyperlink" xfId="4900" builtinId="8" hidden="1"/>
    <cellStyle name="Hyperlink" xfId="4902"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2" builtinId="8" hidden="1"/>
    <cellStyle name="Hyperlink" xfId="5064" builtinId="8" hidden="1"/>
    <cellStyle name="Hyperlink" xfId="5066" builtinId="8" hidden="1"/>
    <cellStyle name="Hyperlink" xfId="5068" builtinId="8" hidden="1"/>
    <cellStyle name="Hyperlink" xfId="5070" builtinId="8" hidden="1"/>
    <cellStyle name="Hyperlink" xfId="5072" builtinId="8" hidden="1"/>
    <cellStyle name="Hyperlink" xfId="5074" builtinId="8" hidden="1"/>
    <cellStyle name="Hyperlink" xfId="5076" builtinId="8" hidden="1"/>
    <cellStyle name="Hyperlink" xfId="5078" builtinId="8" hidden="1"/>
    <cellStyle name="Hyperlink" xfId="5080" builtinId="8" hidden="1"/>
    <cellStyle name="Hyperlink" xfId="5082" builtinId="8" hidden="1"/>
    <cellStyle name="Hyperlink" xfId="5084" builtinId="8" hidden="1"/>
    <cellStyle name="Hyperlink" xfId="5086" builtinId="8" hidden="1"/>
    <cellStyle name="Hyperlink" xfId="5088" builtinId="8" hidden="1"/>
    <cellStyle name="Hyperlink" xfId="5090" builtinId="8" hidden="1"/>
    <cellStyle name="Hyperlink" xfId="5092" builtinId="8" hidden="1"/>
    <cellStyle name="Hyperlink" xfId="5094" builtinId="8" hidden="1"/>
    <cellStyle name="Hyperlink" xfId="5096" builtinId="8" hidden="1"/>
    <cellStyle name="Hyperlink" xfId="5098" builtinId="8" hidden="1"/>
    <cellStyle name="Hyperlink" xfId="5100" builtinId="8" hidden="1"/>
    <cellStyle name="Hyperlink" xfId="5102" builtinId="8" hidden="1"/>
    <cellStyle name="Hyperlink" xfId="5104" builtinId="8" hidden="1"/>
    <cellStyle name="Hyperlink" xfId="5106" builtinId="8" hidden="1"/>
    <cellStyle name="Hyperlink" xfId="5108" builtinId="8" hidden="1"/>
    <cellStyle name="Hyperlink" xfId="5110" builtinId="8" hidden="1"/>
    <cellStyle name="Hyperlink" xfId="5112" builtinId="8" hidden="1"/>
    <cellStyle name="Hyperlink" xfId="5114" builtinId="8" hidden="1"/>
    <cellStyle name="Hyperlink" xfId="5116" builtinId="8" hidden="1"/>
    <cellStyle name="Hyperlink" xfId="5118" builtinId="8" hidden="1"/>
    <cellStyle name="Hyperlink" xfId="5120" builtinId="8" hidden="1"/>
    <cellStyle name="Hyperlink" xfId="5122" builtinId="8" hidden="1"/>
    <cellStyle name="Hyperlink" xfId="5124" builtinId="8" hidden="1"/>
    <cellStyle name="Hyperlink" xfId="5126" builtinId="8" hidden="1"/>
    <cellStyle name="Hyperlink" xfId="5128" builtinId="8" hidden="1"/>
    <cellStyle name="Hyperlink" xfId="5130" builtinId="8" hidden="1"/>
    <cellStyle name="Hyperlink" xfId="5132" builtinId="8" hidden="1"/>
    <cellStyle name="Hyperlink" xfId="5134" builtinId="8" hidden="1"/>
    <cellStyle name="Hyperlink" xfId="5136" builtinId="8" hidden="1"/>
    <cellStyle name="Hyperlink" xfId="5138" builtinId="8" hidden="1"/>
    <cellStyle name="Hyperlink" xfId="5140" builtinId="8" hidden="1"/>
    <cellStyle name="Hyperlink" xfId="5142" builtinId="8" hidden="1"/>
    <cellStyle name="Hyperlink" xfId="5144" builtinId="8" hidden="1"/>
    <cellStyle name="Hyperlink" xfId="5146" builtinId="8" hidden="1"/>
    <cellStyle name="Hyperlink" xfId="5148" builtinId="8" hidden="1"/>
    <cellStyle name="Hyperlink" xfId="5150" builtinId="8" hidden="1"/>
    <cellStyle name="Hyperlink" xfId="5152" builtinId="8" hidden="1"/>
    <cellStyle name="Hyperlink" xfId="5154" builtinId="8" hidden="1"/>
    <cellStyle name="Hyperlink" xfId="5156" builtinId="8" hidden="1"/>
    <cellStyle name="Hyperlink" xfId="5158" builtinId="8" hidden="1"/>
    <cellStyle name="Hyperlink" xfId="5160" builtinId="8" hidden="1"/>
    <cellStyle name="Hyperlink" xfId="5162" builtinId="8" hidden="1"/>
    <cellStyle name="Hyperlink" xfId="5164" builtinId="8" hidden="1"/>
    <cellStyle name="Hyperlink" xfId="5166" builtinId="8" hidden="1"/>
    <cellStyle name="Hyperlink" xfId="5168" builtinId="8" hidden="1"/>
    <cellStyle name="Hyperlink" xfId="5170" builtinId="8" hidden="1"/>
    <cellStyle name="Hyperlink" xfId="5172" builtinId="8" hidden="1"/>
    <cellStyle name="Hyperlink" xfId="5174" builtinId="8" hidden="1"/>
    <cellStyle name="Hyperlink" xfId="5176" builtinId="8" hidden="1"/>
    <cellStyle name="Hyperlink" xfId="5178" builtinId="8" hidden="1"/>
    <cellStyle name="Hyperlink" xfId="5180" builtinId="8" hidden="1"/>
    <cellStyle name="Hyperlink" xfId="5182" builtinId="8" hidden="1"/>
    <cellStyle name="Hyperlink" xfId="5184" builtinId="8" hidden="1"/>
    <cellStyle name="Hyperlink" xfId="5186" builtinId="8" hidden="1"/>
    <cellStyle name="Hyperlink" xfId="5188" builtinId="8" hidden="1"/>
    <cellStyle name="Hyperlink" xfId="5190" builtinId="8" hidden="1"/>
    <cellStyle name="Hyperlink" xfId="5192" builtinId="8" hidden="1"/>
    <cellStyle name="Hyperlink" xfId="5194" builtinId="8" hidden="1"/>
    <cellStyle name="Hyperlink" xfId="5196" builtinId="8" hidden="1"/>
    <cellStyle name="Hyperlink" xfId="5198" builtinId="8" hidden="1"/>
    <cellStyle name="Hyperlink" xfId="5200" builtinId="8" hidden="1"/>
    <cellStyle name="Hyperlink" xfId="5202" builtinId="8" hidden="1"/>
    <cellStyle name="Hyperlink" xfId="5204" builtinId="8" hidden="1"/>
    <cellStyle name="Hyperlink" xfId="5206" builtinId="8" hidden="1"/>
    <cellStyle name="Hyperlink" xfId="5208" builtinId="8" hidden="1"/>
    <cellStyle name="Hyperlink" xfId="5210" builtinId="8" hidden="1"/>
    <cellStyle name="Hyperlink" xfId="5212" builtinId="8" hidden="1"/>
    <cellStyle name="Hyperlink" xfId="5214" builtinId="8" hidden="1"/>
    <cellStyle name="Hyperlink" xfId="5216" builtinId="8" hidden="1"/>
    <cellStyle name="Hyperlink" xfId="5218" builtinId="8" hidden="1"/>
    <cellStyle name="Hyperlink" xfId="5220" builtinId="8" hidden="1"/>
    <cellStyle name="Hyperlink" xfId="5222" builtinId="8" hidden="1"/>
    <cellStyle name="Hyperlink" xfId="5224" builtinId="8" hidden="1"/>
    <cellStyle name="Hyperlink" xfId="5226" builtinId="8" hidden="1"/>
    <cellStyle name="Hyperlink" xfId="5228" builtinId="8" hidden="1"/>
    <cellStyle name="Hyperlink" xfId="5230" builtinId="8" hidden="1"/>
    <cellStyle name="Hyperlink" xfId="5232" builtinId="8" hidden="1"/>
    <cellStyle name="Hyperlink" xfId="5234" builtinId="8" hidden="1"/>
    <cellStyle name="Hyperlink" xfId="5236" builtinId="8" hidden="1"/>
    <cellStyle name="Hyperlink" xfId="5238" builtinId="8" hidden="1"/>
    <cellStyle name="Hyperlink" xfId="5240" builtinId="8" hidden="1"/>
    <cellStyle name="Hyperlink" xfId="5242" builtinId="8" hidden="1"/>
    <cellStyle name="Hyperlink" xfId="5244" builtinId="8" hidden="1"/>
    <cellStyle name="Hyperlink" xfId="5246" builtinId="8" hidden="1"/>
    <cellStyle name="Hyperlink" xfId="5248" builtinId="8" hidden="1"/>
    <cellStyle name="Hyperlink" xfId="5250" builtinId="8" hidden="1"/>
    <cellStyle name="Hyperlink" xfId="5252" builtinId="8" hidden="1"/>
    <cellStyle name="Hyperlink" xfId="5254" builtinId="8" hidden="1"/>
    <cellStyle name="Hyperlink" xfId="5256" builtinId="8" hidden="1"/>
    <cellStyle name="Hyperlink" xfId="5258" builtinId="8" hidden="1"/>
    <cellStyle name="Hyperlink" xfId="5260" builtinId="8" hidden="1"/>
    <cellStyle name="Hyperlink" xfId="5262" builtinId="8" hidden="1"/>
    <cellStyle name="Hyperlink" xfId="5264" builtinId="8" hidden="1"/>
    <cellStyle name="Hyperlink" xfId="5266" builtinId="8" hidden="1"/>
    <cellStyle name="Hyperlink" xfId="5268" builtinId="8" hidden="1"/>
    <cellStyle name="Hyperlink" xfId="5270" builtinId="8" hidden="1"/>
    <cellStyle name="Hyperlink" xfId="5272" builtinId="8" hidden="1"/>
    <cellStyle name="Hyperlink" xfId="5274" builtinId="8" hidden="1"/>
    <cellStyle name="Hyperlink" xfId="5276" builtinId="8" hidden="1"/>
    <cellStyle name="Hyperlink" xfId="5278" builtinId="8" hidden="1"/>
    <cellStyle name="Hyperlink" xfId="5280" builtinId="8" hidden="1"/>
    <cellStyle name="Hyperlink" xfId="5282" builtinId="8" hidden="1"/>
    <cellStyle name="Hyperlink" xfId="5284" builtinId="8" hidden="1"/>
    <cellStyle name="Hyperlink" xfId="5286" builtinId="8" hidden="1"/>
    <cellStyle name="Hyperlink" xfId="5288" builtinId="8" hidden="1"/>
    <cellStyle name="Hyperlink" xfId="5290" builtinId="8" hidden="1"/>
    <cellStyle name="Hyperlink" xfId="5292" builtinId="8" hidden="1"/>
    <cellStyle name="Hyperlink" xfId="5294" builtinId="8" hidden="1"/>
    <cellStyle name="Hyperlink" xfId="5296" builtinId="8" hidden="1"/>
    <cellStyle name="Hyperlink" xfId="5298" builtinId="8" hidden="1"/>
    <cellStyle name="Hyperlink" xfId="5300" builtinId="8" hidden="1"/>
    <cellStyle name="Hyperlink" xfId="5302" builtinId="8" hidden="1"/>
    <cellStyle name="Hyperlink" xfId="5304" builtinId="8" hidden="1"/>
    <cellStyle name="Hyperlink" xfId="5306" builtinId="8" hidden="1"/>
    <cellStyle name="Hyperlink" xfId="5308" builtinId="8" hidden="1"/>
    <cellStyle name="Hyperlink" xfId="5310" builtinId="8" hidden="1"/>
    <cellStyle name="Hyperlink" xfId="5312" builtinId="8" hidden="1"/>
    <cellStyle name="Hyperlink" xfId="5314" builtinId="8" hidden="1"/>
    <cellStyle name="Hyperlink" xfId="5316" builtinId="8" hidden="1"/>
    <cellStyle name="Hyperlink" xfId="5318" builtinId="8" hidden="1"/>
    <cellStyle name="Hyperlink" xfId="5320" builtinId="8" hidden="1"/>
    <cellStyle name="Hyperlink" xfId="5322" builtinId="8" hidden="1"/>
    <cellStyle name="Hyperlink" xfId="5324" builtinId="8" hidden="1"/>
    <cellStyle name="Hyperlink" xfId="5326" builtinId="8" hidden="1"/>
    <cellStyle name="Hyperlink" xfId="5328" builtinId="8" hidden="1"/>
    <cellStyle name="Hyperlink" xfId="5330" builtinId="8" hidden="1"/>
    <cellStyle name="Hyperlink" xfId="5332" builtinId="8" hidden="1"/>
    <cellStyle name="Hyperlink" xfId="5334" builtinId="8" hidden="1"/>
    <cellStyle name="Hyperlink" xfId="5336" builtinId="8" hidden="1"/>
    <cellStyle name="Hyperlink" xfId="5338" builtinId="8" hidden="1"/>
    <cellStyle name="Hyperlink" xfId="5340" builtinId="8" hidden="1"/>
    <cellStyle name="Hyperlink" xfId="5342" builtinId="8" hidden="1"/>
    <cellStyle name="Hyperlink" xfId="5344" builtinId="8" hidden="1"/>
    <cellStyle name="Hyperlink" xfId="5346" builtinId="8" hidden="1"/>
    <cellStyle name="Hyperlink" xfId="5348" builtinId="8" hidden="1"/>
    <cellStyle name="Hyperlink" xfId="5350" builtinId="8" hidden="1"/>
    <cellStyle name="Hyperlink" xfId="5352" builtinId="8" hidden="1"/>
    <cellStyle name="Hyperlink" xfId="5354" builtinId="8" hidden="1"/>
    <cellStyle name="Hyperlink" xfId="5356" builtinId="8" hidden="1"/>
    <cellStyle name="Hyperlink" xfId="5358" builtinId="8" hidden="1"/>
    <cellStyle name="Hyperlink" xfId="5360" builtinId="8" hidden="1"/>
    <cellStyle name="Hyperlink" xfId="5362" builtinId="8" hidden="1"/>
    <cellStyle name="Hyperlink" xfId="5364" builtinId="8" hidden="1"/>
    <cellStyle name="Hyperlink" xfId="5366" builtinId="8" hidden="1"/>
    <cellStyle name="Hyperlink" xfId="5368" builtinId="8" hidden="1"/>
    <cellStyle name="Hyperlink" xfId="5370" builtinId="8" hidden="1"/>
    <cellStyle name="Hyperlink" xfId="5372" builtinId="8" hidden="1"/>
    <cellStyle name="Hyperlink" xfId="5374" builtinId="8" hidden="1"/>
    <cellStyle name="Hyperlink" xfId="5376" builtinId="8" hidden="1"/>
    <cellStyle name="Hyperlink" xfId="5378" builtinId="8" hidden="1"/>
    <cellStyle name="Hyperlink" xfId="5380" builtinId="8" hidden="1"/>
    <cellStyle name="Hyperlink" xfId="5382" builtinId="8" hidden="1"/>
    <cellStyle name="Hyperlink" xfId="5384" builtinId="8" hidden="1"/>
    <cellStyle name="Hyperlink" xfId="5386" builtinId="8" hidden="1"/>
    <cellStyle name="Hyperlink" xfId="5388" builtinId="8" hidden="1"/>
    <cellStyle name="Hyperlink" xfId="5390" builtinId="8" hidden="1"/>
    <cellStyle name="Hyperlink" xfId="5392" builtinId="8" hidden="1"/>
    <cellStyle name="Hyperlink" xfId="5394" builtinId="8" hidden="1"/>
    <cellStyle name="Hyperlink" xfId="5396" builtinId="8" hidden="1"/>
    <cellStyle name="Hyperlink" xfId="5398" builtinId="8" hidden="1"/>
    <cellStyle name="Hyperlink" xfId="5400" builtinId="8" hidden="1"/>
    <cellStyle name="Hyperlink" xfId="5402" builtinId="8" hidden="1"/>
    <cellStyle name="Hyperlink" xfId="5404" builtinId="8" hidden="1"/>
    <cellStyle name="Hyperlink" xfId="5406" builtinId="8" hidden="1"/>
    <cellStyle name="Hyperlink" xfId="5408" builtinId="8" hidden="1"/>
    <cellStyle name="Hyperlink" xfId="5410" builtinId="8" hidden="1"/>
    <cellStyle name="Hyperlink" xfId="5412" builtinId="8" hidden="1"/>
    <cellStyle name="Hyperlink" xfId="5414" builtinId="8" hidden="1"/>
    <cellStyle name="Hyperlink" xfId="5416" builtinId="8" hidden="1"/>
    <cellStyle name="Hyperlink" xfId="5418" builtinId="8" hidden="1"/>
    <cellStyle name="Hyperlink" xfId="5420" builtinId="8" hidden="1"/>
    <cellStyle name="Hyperlink" xfId="5422" builtinId="8" hidden="1"/>
    <cellStyle name="Hyperlink" xfId="5424" builtinId="8" hidden="1"/>
    <cellStyle name="Hyperlink" xfId="5426" builtinId="8" hidden="1"/>
    <cellStyle name="Hyperlink" xfId="5428" builtinId="8" hidden="1"/>
    <cellStyle name="Hyperlink" xfId="5430" builtinId="8" hidden="1"/>
    <cellStyle name="Hyperlink" xfId="5432" builtinId="8" hidden="1"/>
    <cellStyle name="Hyperlink" xfId="5434" builtinId="8" hidden="1"/>
    <cellStyle name="Hyperlink" xfId="5436" builtinId="8" hidden="1"/>
    <cellStyle name="Hyperlink" xfId="5438" builtinId="8" hidden="1"/>
    <cellStyle name="Hyperlink" xfId="5440" builtinId="8" hidden="1"/>
    <cellStyle name="Hyperlink" xfId="5442" builtinId="8" hidden="1"/>
    <cellStyle name="Hyperlink" xfId="5444" builtinId="8" hidden="1"/>
    <cellStyle name="Hyperlink" xfId="5446" builtinId="8" hidden="1"/>
    <cellStyle name="Hyperlink" xfId="5448" builtinId="8" hidden="1"/>
    <cellStyle name="Hyperlink" xfId="5450" builtinId="8" hidden="1"/>
    <cellStyle name="Hyperlink" xfId="5452" builtinId="8" hidden="1"/>
    <cellStyle name="Hyperlink" xfId="5454" builtinId="8" hidden="1"/>
    <cellStyle name="Hyperlink" xfId="5456" builtinId="8" hidden="1"/>
    <cellStyle name="Hyperlink" xfId="5458" builtinId="8" hidden="1"/>
    <cellStyle name="Hyperlink" xfId="5460" builtinId="8" hidden="1"/>
    <cellStyle name="Hyperlink" xfId="5462" builtinId="8" hidden="1"/>
    <cellStyle name="Hyperlink" xfId="5464" builtinId="8" hidden="1"/>
    <cellStyle name="Hyperlink" xfId="5466" builtinId="8" hidden="1"/>
    <cellStyle name="Hyperlink" xfId="5468" builtinId="8" hidden="1"/>
    <cellStyle name="Hyperlink" xfId="5470" builtinId="8" hidden="1"/>
    <cellStyle name="Hyperlink" xfId="5472" builtinId="8" hidden="1"/>
    <cellStyle name="Hyperlink" xfId="5474" builtinId="8" hidden="1"/>
    <cellStyle name="Hyperlink" xfId="5476" builtinId="8" hidden="1"/>
    <cellStyle name="Hyperlink" xfId="5478" builtinId="8" hidden="1"/>
    <cellStyle name="Hyperlink" xfId="5480" builtinId="8" hidden="1"/>
    <cellStyle name="Hyperlink" xfId="5482" builtinId="8" hidden="1"/>
    <cellStyle name="Hyperlink" xfId="5484" builtinId="8" hidden="1"/>
    <cellStyle name="Hyperlink" xfId="5486" builtinId="8" hidden="1"/>
    <cellStyle name="Hyperlink" xfId="5488" builtinId="8" hidden="1"/>
    <cellStyle name="Hyperlink" xfId="5490" builtinId="8" hidden="1"/>
    <cellStyle name="Hyperlink" xfId="5492" builtinId="8" hidden="1"/>
    <cellStyle name="Hyperlink" xfId="5494" builtinId="8" hidden="1"/>
    <cellStyle name="Hyperlink" xfId="5496" builtinId="8" hidden="1"/>
    <cellStyle name="Hyperlink" xfId="5498" builtinId="8" hidden="1"/>
    <cellStyle name="Hyperlink" xfId="5500" builtinId="8" hidden="1"/>
    <cellStyle name="Hyperlink" xfId="5502" builtinId="8" hidden="1"/>
    <cellStyle name="Hyperlink" xfId="5504" builtinId="8" hidden="1"/>
    <cellStyle name="Hyperlink" xfId="5506" builtinId="8" hidden="1"/>
    <cellStyle name="Hyperlink" xfId="5508" builtinId="8" hidden="1"/>
    <cellStyle name="Hyperlink" xfId="5510" builtinId="8" hidden="1"/>
    <cellStyle name="Hyperlink" xfId="5512" builtinId="8" hidden="1"/>
    <cellStyle name="Hyperlink" xfId="5514" builtinId="8" hidden="1"/>
    <cellStyle name="Hyperlink" xfId="5516" builtinId="8" hidden="1"/>
    <cellStyle name="Hyperlink" xfId="5518" builtinId="8" hidden="1"/>
    <cellStyle name="Hyperlink" xfId="5520" builtinId="8" hidden="1"/>
    <cellStyle name="Hyperlink" xfId="5522" builtinId="8" hidden="1"/>
    <cellStyle name="Hyperlink" xfId="5524" builtinId="8" hidden="1"/>
    <cellStyle name="Hyperlink" xfId="5526" builtinId="8" hidden="1"/>
    <cellStyle name="Hyperlink" xfId="5528" builtinId="8" hidden="1"/>
    <cellStyle name="Hyperlink" xfId="5530" builtinId="8" hidden="1"/>
    <cellStyle name="Hyperlink" xfId="5532" builtinId="8" hidden="1"/>
    <cellStyle name="Hyperlink" xfId="5534" builtinId="8" hidden="1"/>
    <cellStyle name="Hyperlink" xfId="5536" builtinId="8" hidden="1"/>
    <cellStyle name="Hyperlink" xfId="5538" builtinId="8" hidden="1"/>
    <cellStyle name="Hyperlink" xfId="5540" builtinId="8" hidden="1"/>
    <cellStyle name="Hyperlink" xfId="5542" builtinId="8" hidden="1"/>
    <cellStyle name="Hyperlink" xfId="5544" builtinId="8" hidden="1"/>
    <cellStyle name="Hyperlink" xfId="5546" builtinId="8" hidden="1"/>
    <cellStyle name="Hyperlink" xfId="5548" builtinId="8" hidden="1"/>
    <cellStyle name="Hyperlink" xfId="5550" builtinId="8" hidden="1"/>
    <cellStyle name="Hyperlink" xfId="5552" builtinId="8" hidden="1"/>
    <cellStyle name="Hyperlink" xfId="5554" builtinId="8" hidden="1"/>
    <cellStyle name="Hyperlink" xfId="5556" builtinId="8" hidden="1"/>
    <cellStyle name="Hyperlink" xfId="5558" builtinId="8" hidden="1"/>
    <cellStyle name="Hyperlink" xfId="5560" builtinId="8" hidden="1"/>
    <cellStyle name="Hyperlink" xfId="5562" builtinId="8" hidden="1"/>
    <cellStyle name="Hyperlink" xfId="5564" builtinId="8" hidden="1"/>
    <cellStyle name="Hyperlink" xfId="5566" builtinId="8" hidden="1"/>
    <cellStyle name="Hyperlink" xfId="5568" builtinId="8" hidden="1"/>
    <cellStyle name="Hyperlink" xfId="5570" builtinId="8" hidden="1"/>
    <cellStyle name="Hyperlink" xfId="5572" builtinId="8" hidden="1"/>
    <cellStyle name="Hyperlink" xfId="5574" builtinId="8" hidden="1"/>
    <cellStyle name="Hyperlink" xfId="5576" builtinId="8" hidden="1"/>
    <cellStyle name="Hyperlink" xfId="5578" builtinId="8" hidden="1"/>
    <cellStyle name="Hyperlink" xfId="5580" builtinId="8" hidden="1"/>
    <cellStyle name="Hyperlink" xfId="5582" builtinId="8" hidden="1"/>
    <cellStyle name="Hyperlink" xfId="5584" builtinId="8" hidden="1"/>
    <cellStyle name="Hyperlink" xfId="5586" builtinId="8" hidden="1"/>
    <cellStyle name="Hyperlink" xfId="5588" builtinId="8" hidden="1"/>
    <cellStyle name="Hyperlink" xfId="5590" builtinId="8" hidden="1"/>
    <cellStyle name="Hyperlink" xfId="5592" builtinId="8" hidden="1"/>
    <cellStyle name="Hyperlink" xfId="5594" builtinId="8" hidden="1"/>
    <cellStyle name="Hyperlink" xfId="5596" builtinId="8" hidden="1"/>
    <cellStyle name="Hyperlink" xfId="5598" builtinId="8" hidden="1"/>
    <cellStyle name="Hyperlink" xfId="5600" builtinId="8" hidden="1"/>
    <cellStyle name="Hyperlink" xfId="5602" builtinId="8" hidden="1"/>
    <cellStyle name="Hyperlink" xfId="5604" builtinId="8" hidden="1"/>
    <cellStyle name="Hyperlink" xfId="5606" builtinId="8" hidden="1"/>
    <cellStyle name="Hyperlink" xfId="5608" builtinId="8" hidden="1"/>
    <cellStyle name="Hyperlink" xfId="5610" builtinId="8" hidden="1"/>
    <cellStyle name="Hyperlink" xfId="5612" builtinId="8" hidden="1"/>
    <cellStyle name="Hyperlink" xfId="5614" builtinId="8" hidden="1"/>
    <cellStyle name="Hyperlink" xfId="5616" builtinId="8" hidden="1"/>
    <cellStyle name="Hyperlink" xfId="5618" builtinId="8" hidden="1"/>
    <cellStyle name="Hyperlink" xfId="5620" builtinId="8" hidden="1"/>
    <cellStyle name="Hyperlink" xfId="5622" builtinId="8" hidden="1"/>
    <cellStyle name="Hyperlink" xfId="5624" builtinId="8" hidden="1"/>
    <cellStyle name="Hyperlink" xfId="5626" builtinId="8" hidden="1"/>
    <cellStyle name="Hyperlink" xfId="5628" builtinId="8" hidden="1"/>
    <cellStyle name="Hyperlink" xfId="5630" builtinId="8" hidden="1"/>
    <cellStyle name="Hyperlink" xfId="5632" builtinId="8" hidden="1"/>
    <cellStyle name="Hyperlink" xfId="5634" builtinId="8" hidden="1"/>
    <cellStyle name="Hyperlink" xfId="5636" builtinId="8" hidden="1"/>
    <cellStyle name="Hyperlink" xfId="5638" builtinId="8" hidden="1"/>
    <cellStyle name="Hyperlink" xfId="5640" builtinId="8" hidden="1"/>
    <cellStyle name="Hyperlink" xfId="5642" builtinId="8" hidden="1"/>
    <cellStyle name="Hyperlink" xfId="5644" builtinId="8" hidden="1"/>
    <cellStyle name="Hyperlink" xfId="5646" builtinId="8" hidden="1"/>
    <cellStyle name="Hyperlink" xfId="5648" builtinId="8" hidden="1"/>
    <cellStyle name="Hyperlink" xfId="5650" builtinId="8" hidden="1"/>
    <cellStyle name="Hyperlink" xfId="5652" builtinId="8" hidden="1"/>
    <cellStyle name="Hyperlink" xfId="5654" builtinId="8" hidden="1"/>
    <cellStyle name="Hyperlink" xfId="5656" builtinId="8" hidden="1"/>
    <cellStyle name="Hyperlink" xfId="5658" builtinId="8" hidden="1"/>
    <cellStyle name="Hyperlink" xfId="5660" builtinId="8" hidden="1"/>
    <cellStyle name="Hyperlink" xfId="5662" builtinId="8" hidden="1"/>
    <cellStyle name="Hyperlink" xfId="5664" builtinId="8" hidden="1"/>
    <cellStyle name="Hyperlink" xfId="5666" builtinId="8" hidden="1"/>
    <cellStyle name="Hyperlink" xfId="5668" builtinId="8" hidden="1"/>
    <cellStyle name="Hyperlink" xfId="5670" builtinId="8" hidden="1"/>
    <cellStyle name="Hyperlink" xfId="5672" builtinId="8" hidden="1"/>
    <cellStyle name="Hyperlink" xfId="5674" builtinId="8" hidden="1"/>
    <cellStyle name="Hyperlink" xfId="5676" builtinId="8" hidden="1"/>
    <cellStyle name="Hyperlink" xfId="5678" builtinId="8" hidden="1"/>
    <cellStyle name="Hyperlink" xfId="5680" builtinId="8" hidden="1"/>
    <cellStyle name="Hyperlink" xfId="5682" builtinId="8" hidden="1"/>
    <cellStyle name="Hyperlink" xfId="5684" builtinId="8" hidden="1"/>
    <cellStyle name="Hyperlink" xfId="5686" builtinId="8" hidden="1"/>
    <cellStyle name="Hyperlink" xfId="5688" builtinId="8" hidden="1"/>
    <cellStyle name="Hyperlink" xfId="5690" builtinId="8" hidden="1"/>
    <cellStyle name="Hyperlink" xfId="5692" builtinId="8" hidden="1"/>
    <cellStyle name="Hyperlink" xfId="5694" builtinId="8" hidden="1"/>
    <cellStyle name="Hyperlink" xfId="5696" builtinId="8" hidden="1"/>
    <cellStyle name="Hyperlink" xfId="5698" builtinId="8" hidden="1"/>
    <cellStyle name="Hyperlink" xfId="5700" builtinId="8" hidden="1"/>
    <cellStyle name="Hyperlink" xfId="5702" builtinId="8" hidden="1"/>
    <cellStyle name="Hyperlink" xfId="5704" builtinId="8" hidden="1"/>
    <cellStyle name="Hyperlink" xfId="5706" builtinId="8" hidden="1"/>
    <cellStyle name="Hyperlink" xfId="5708" builtinId="8" hidden="1"/>
    <cellStyle name="Hyperlink" xfId="5710" builtinId="8" hidden="1"/>
    <cellStyle name="Hyperlink" xfId="5712" builtinId="8" hidden="1"/>
    <cellStyle name="Hyperlink" xfId="5714" builtinId="8" hidden="1"/>
    <cellStyle name="Hyperlink" xfId="5716" builtinId="8" hidden="1"/>
    <cellStyle name="Hyperlink" xfId="5718" builtinId="8" hidden="1"/>
    <cellStyle name="Hyperlink" xfId="5720" builtinId="8" hidden="1"/>
    <cellStyle name="Hyperlink" xfId="5722" builtinId="8" hidden="1"/>
    <cellStyle name="Hyperlink" xfId="5724" builtinId="8" hidden="1"/>
    <cellStyle name="Hyperlink" xfId="5726" builtinId="8" hidden="1"/>
    <cellStyle name="Hyperlink" xfId="5728" builtinId="8" hidden="1"/>
    <cellStyle name="Hyperlink" xfId="5730" builtinId="8" hidden="1"/>
    <cellStyle name="Hyperlink" xfId="5732" builtinId="8" hidden="1"/>
    <cellStyle name="Hyperlink" xfId="5734" builtinId="8" hidden="1"/>
    <cellStyle name="Hyperlink" xfId="5736" builtinId="8" hidden="1"/>
    <cellStyle name="Hyperlink" xfId="5738" builtinId="8" hidden="1"/>
    <cellStyle name="Hyperlink" xfId="5740" builtinId="8" hidden="1"/>
    <cellStyle name="Hyperlink" xfId="5742" builtinId="8" hidden="1"/>
    <cellStyle name="Hyperlink" xfId="5744" builtinId="8" hidden="1"/>
    <cellStyle name="Hyperlink" xfId="5746" builtinId="8" hidden="1"/>
    <cellStyle name="Hyperlink" xfId="5748" builtinId="8" hidden="1"/>
    <cellStyle name="Hyperlink" xfId="5750" builtinId="8" hidden="1"/>
    <cellStyle name="Hyperlink" xfId="5752" builtinId="8" hidden="1"/>
    <cellStyle name="Hyperlink" xfId="5754" builtinId="8" hidden="1"/>
    <cellStyle name="Hyperlink" xfId="5756" builtinId="8" hidden="1"/>
    <cellStyle name="Hyperlink" xfId="5758" builtinId="8" hidden="1"/>
    <cellStyle name="Hyperlink" xfId="5760" builtinId="8" hidden="1"/>
    <cellStyle name="Hyperlink" xfId="5762" builtinId="8" hidden="1"/>
    <cellStyle name="Hyperlink" xfId="5764" builtinId="8" hidden="1"/>
    <cellStyle name="Hyperlink" xfId="5766" builtinId="8" hidden="1"/>
    <cellStyle name="Hyperlink" xfId="5768" builtinId="8" hidden="1"/>
    <cellStyle name="Hyperlink" xfId="5770" builtinId="8" hidden="1"/>
    <cellStyle name="Hyperlink" xfId="5772" builtinId="8" hidden="1"/>
    <cellStyle name="Hyperlink" xfId="5774" builtinId="8" hidden="1"/>
    <cellStyle name="Hyperlink" xfId="5776" builtinId="8" hidden="1"/>
    <cellStyle name="Hyperlink" xfId="5778" builtinId="8" hidden="1"/>
    <cellStyle name="Hyperlink" xfId="5780" builtinId="8" hidden="1"/>
    <cellStyle name="Hyperlink" xfId="5782" builtinId="8" hidden="1"/>
    <cellStyle name="Hyperlink" xfId="5784" builtinId="8" hidden="1"/>
    <cellStyle name="Hyperlink" xfId="5786" builtinId="8" hidden="1"/>
    <cellStyle name="Hyperlink" xfId="5788" builtinId="8" hidden="1"/>
    <cellStyle name="Hyperlink" xfId="5790" builtinId="8" hidden="1"/>
    <cellStyle name="Hyperlink" xfId="5792" builtinId="8" hidden="1"/>
    <cellStyle name="Hyperlink" xfId="5794" builtinId="8" hidden="1"/>
    <cellStyle name="Hyperlink" xfId="5796" builtinId="8" hidden="1"/>
    <cellStyle name="Hyperlink" xfId="5798" builtinId="8" hidden="1"/>
    <cellStyle name="Hyperlink" xfId="5800" builtinId="8" hidden="1"/>
    <cellStyle name="Hyperlink" xfId="5802" builtinId="8" hidden="1"/>
    <cellStyle name="Hyperlink" xfId="5804" builtinId="8" hidden="1"/>
    <cellStyle name="Hyperlink" xfId="5806" builtinId="8" hidden="1"/>
    <cellStyle name="Hyperlink" xfId="5808" builtinId="8" hidden="1"/>
    <cellStyle name="Hyperlink" xfId="5810" builtinId="8" hidden="1"/>
    <cellStyle name="Hyperlink" xfId="5812" builtinId="8" hidden="1"/>
    <cellStyle name="Hyperlink" xfId="5814" builtinId="8" hidden="1"/>
    <cellStyle name="Hyperlink" xfId="5816" builtinId="8" hidden="1"/>
    <cellStyle name="Hyperlink" xfId="5818" builtinId="8" hidden="1"/>
    <cellStyle name="Hyperlink" xfId="5820" builtinId="8" hidden="1"/>
    <cellStyle name="Hyperlink" xfId="5822" builtinId="8" hidden="1"/>
    <cellStyle name="Hyperlink" xfId="5824" builtinId="8" hidden="1"/>
    <cellStyle name="Hyperlink" xfId="5826" builtinId="8" hidden="1"/>
    <cellStyle name="Hyperlink" xfId="5828" builtinId="8" hidden="1"/>
    <cellStyle name="Hyperlink" xfId="5830" builtinId="8" hidden="1"/>
    <cellStyle name="Hyperlink" xfId="5832" builtinId="8" hidden="1"/>
    <cellStyle name="Hyperlink" xfId="5834" builtinId="8" hidden="1"/>
    <cellStyle name="Hyperlink" xfId="5836" builtinId="8" hidden="1"/>
    <cellStyle name="Hyperlink" xfId="5838" builtinId="8" hidden="1"/>
    <cellStyle name="Hyperlink" xfId="5840" builtinId="8" hidden="1"/>
    <cellStyle name="Hyperlink" xfId="5842" builtinId="8" hidden="1"/>
    <cellStyle name="Hyperlink" xfId="5844" builtinId="8" hidden="1"/>
    <cellStyle name="Hyperlink" xfId="5846" builtinId="8" hidden="1"/>
    <cellStyle name="Hyperlink" xfId="5848" builtinId="8" hidden="1"/>
    <cellStyle name="Hyperlink" xfId="5850" builtinId="8" hidden="1"/>
    <cellStyle name="Hyperlink" xfId="5852" builtinId="8" hidden="1"/>
    <cellStyle name="Hyperlink" xfId="5854" builtinId="8" hidden="1"/>
    <cellStyle name="Hyperlink" xfId="5856" builtinId="8" hidden="1"/>
    <cellStyle name="Hyperlink" xfId="5858" builtinId="8" hidden="1"/>
    <cellStyle name="Hyperlink" xfId="5860" builtinId="8" hidden="1"/>
    <cellStyle name="Hyperlink" xfId="5862" builtinId="8" hidden="1"/>
    <cellStyle name="Hyperlink" xfId="5864" builtinId="8" hidden="1"/>
    <cellStyle name="Hyperlink" xfId="5866" builtinId="8" hidden="1"/>
    <cellStyle name="Hyperlink" xfId="5868" builtinId="8" hidden="1"/>
    <cellStyle name="Hyperlink" xfId="5870" builtinId="8" hidden="1"/>
    <cellStyle name="Hyperlink" xfId="5872" builtinId="8" hidden="1"/>
    <cellStyle name="Hyperlink" xfId="5874" builtinId="8" hidden="1"/>
    <cellStyle name="Hyperlink" xfId="5876" builtinId="8" hidden="1"/>
    <cellStyle name="Hyperlink" xfId="5878" builtinId="8" hidden="1"/>
    <cellStyle name="Hyperlink" xfId="5880" builtinId="8" hidden="1"/>
    <cellStyle name="Hyperlink" xfId="5882" builtinId="8" hidden="1"/>
    <cellStyle name="Hyperlink" xfId="5884" builtinId="8" hidden="1"/>
    <cellStyle name="Hyperlink" xfId="5886" builtinId="8" hidden="1"/>
    <cellStyle name="Hyperlink" xfId="5888" builtinId="8" hidden="1"/>
    <cellStyle name="Hyperlink" xfId="5890" builtinId="8" hidden="1"/>
    <cellStyle name="Hyperlink" xfId="5892" builtinId="8" hidden="1"/>
    <cellStyle name="Hyperlink" xfId="5894" builtinId="8" hidden="1"/>
    <cellStyle name="Hyperlink" xfId="5896" builtinId="8" hidden="1"/>
    <cellStyle name="Hyperlink" xfId="5898" builtinId="8" hidden="1"/>
    <cellStyle name="Hyperlink" xfId="5900" builtinId="8" hidden="1"/>
    <cellStyle name="Hyperlink" xfId="5902" builtinId="8" hidden="1"/>
    <cellStyle name="Hyperlink" xfId="5904" builtinId="8" hidden="1"/>
    <cellStyle name="Hyperlink" xfId="5906" builtinId="8" hidden="1"/>
    <cellStyle name="Hyperlink" xfId="5908" builtinId="8" hidden="1"/>
    <cellStyle name="Hyperlink" xfId="5910" builtinId="8" hidden="1"/>
    <cellStyle name="Hyperlink" xfId="5912" builtinId="8" hidden="1"/>
    <cellStyle name="Hyperlink" xfId="5914" builtinId="8" hidden="1"/>
    <cellStyle name="Hyperlink" xfId="5916" builtinId="8" hidden="1"/>
    <cellStyle name="Hyperlink" xfId="5918" builtinId="8" hidden="1"/>
    <cellStyle name="Hyperlink" xfId="5920" builtinId="8" hidden="1"/>
    <cellStyle name="Hyperlink" xfId="5924" builtinId="8" hidden="1"/>
    <cellStyle name="Hyperlink" xfId="5926" builtinId="8" hidden="1"/>
    <cellStyle name="Hyperlink" xfId="5923" builtinId="8" hidden="1"/>
    <cellStyle name="Hyperlink" xfId="5930" builtinId="8" hidden="1"/>
    <cellStyle name="Hyperlink" xfId="5932" builtinId="8" hidden="1"/>
    <cellStyle name="Hyperlink" xfId="5934" builtinId="8" hidden="1"/>
    <cellStyle name="Hyperlink" xfId="5936" builtinId="8" hidden="1"/>
    <cellStyle name="Hyperlink" xfId="5938" builtinId="8" hidden="1"/>
    <cellStyle name="Hyperlink" xfId="5940" builtinId="8" hidden="1"/>
    <cellStyle name="Hyperlink" xfId="5942" builtinId="8" hidden="1"/>
    <cellStyle name="Hyperlink" xfId="5944" builtinId="8" hidden="1"/>
    <cellStyle name="Hyperlink" xfId="5946" builtinId="8" hidden="1"/>
    <cellStyle name="Hyperlink" xfId="5948" builtinId="8" hidden="1"/>
    <cellStyle name="Hyperlink" xfId="5950" builtinId="8" hidden="1"/>
    <cellStyle name="Hyperlink" xfId="5952" builtinId="8" hidden="1"/>
    <cellStyle name="Hyperlink" xfId="5954" builtinId="8" hidden="1"/>
    <cellStyle name="Hyperlink" xfId="5956" builtinId="8" hidden="1"/>
    <cellStyle name="Hyperlink" xfId="5958" builtinId="8" hidden="1"/>
    <cellStyle name="Hyperlink" xfId="5960" builtinId="8" hidden="1"/>
    <cellStyle name="Hyperlink" xfId="5962" builtinId="8" hidden="1"/>
    <cellStyle name="Hyperlink" xfId="5964" builtinId="8" hidden="1"/>
    <cellStyle name="Hyperlink" xfId="5966" builtinId="8" hidden="1"/>
    <cellStyle name="Hyperlink" xfId="5968" builtinId="8" hidden="1"/>
    <cellStyle name="Hyperlink" xfId="5970" builtinId="8" hidden="1"/>
    <cellStyle name="Hyperlink" xfId="5972" builtinId="8" hidden="1"/>
    <cellStyle name="Hyperlink" xfId="5974" builtinId="8" hidden="1"/>
    <cellStyle name="Hyperlink" xfId="5976" builtinId="8" hidden="1"/>
    <cellStyle name="Hyperlink" xfId="5978" builtinId="8" hidden="1"/>
    <cellStyle name="Hyperlink" xfId="5980" builtinId="8" hidden="1"/>
    <cellStyle name="Hyperlink" xfId="5982" builtinId="8" hidden="1"/>
    <cellStyle name="Hyperlink" xfId="5984" builtinId="8" hidden="1"/>
    <cellStyle name="Hyperlink" xfId="5986" builtinId="8" hidden="1"/>
    <cellStyle name="Hyperlink" xfId="5988" builtinId="8" hidden="1"/>
    <cellStyle name="Hyperlink" xfId="5990" builtinId="8" hidden="1"/>
    <cellStyle name="Hyperlink" xfId="5992" builtinId="8" hidden="1"/>
    <cellStyle name="Hyperlink" xfId="5994" builtinId="8" hidden="1"/>
    <cellStyle name="Hyperlink" xfId="5996" builtinId="8" hidden="1"/>
    <cellStyle name="Hyperlink" xfId="5998" builtinId="8" hidden="1"/>
    <cellStyle name="Hyperlink" xfId="6000" builtinId="8" hidden="1"/>
    <cellStyle name="Hyperlink" xfId="6002" builtinId="8" hidden="1"/>
    <cellStyle name="Hyperlink" xfId="6004" builtinId="8" hidden="1"/>
    <cellStyle name="Hyperlink" xfId="6006" builtinId="8" hidden="1"/>
    <cellStyle name="Hyperlink" xfId="6008" builtinId="8" hidden="1"/>
    <cellStyle name="Hyperlink" xfId="6010" builtinId="8" hidden="1"/>
    <cellStyle name="Hyperlink" xfId="6012" builtinId="8" hidden="1"/>
    <cellStyle name="Hyperlink" xfId="6014" builtinId="8" hidden="1"/>
    <cellStyle name="Hyperlink" xfId="6016" builtinId="8" hidden="1"/>
    <cellStyle name="Hyperlink" xfId="6018" builtinId="8" hidden="1"/>
    <cellStyle name="Hyperlink" xfId="6020" builtinId="8" hidden="1"/>
    <cellStyle name="Hyperlink" xfId="6022" builtinId="8" hidden="1"/>
    <cellStyle name="Hyperlink" xfId="6024" builtinId="8" hidden="1"/>
    <cellStyle name="Hyperlink" xfId="6026" builtinId="8" hidden="1"/>
    <cellStyle name="Hyperlink" xfId="6028" builtinId="8" hidden="1"/>
    <cellStyle name="Hyperlink" xfId="6030" builtinId="8" hidden="1"/>
    <cellStyle name="Hyperlink" xfId="6032" builtinId="8" hidden="1"/>
    <cellStyle name="Hyperlink" xfId="6034" builtinId="8" hidden="1"/>
    <cellStyle name="Hyperlink" xfId="6036" builtinId="8" hidden="1"/>
    <cellStyle name="Hyperlink" xfId="6038" builtinId="8" hidden="1"/>
    <cellStyle name="Hyperlink" xfId="6040" builtinId="8" hidden="1"/>
    <cellStyle name="Hyperlink" xfId="6042" builtinId="8" hidden="1"/>
    <cellStyle name="Hyperlink" xfId="6044" builtinId="8" hidden="1"/>
    <cellStyle name="Hyperlink" xfId="6046" builtinId="8" hidden="1"/>
    <cellStyle name="Hyperlink" xfId="6048" builtinId="8" hidden="1"/>
    <cellStyle name="Hyperlink" xfId="6050" builtinId="8" hidden="1"/>
    <cellStyle name="Hyperlink" xfId="6052" builtinId="8" hidden="1"/>
    <cellStyle name="Hyperlink" xfId="6054" builtinId="8" hidden="1"/>
    <cellStyle name="Hyperlink" xfId="6056" builtinId="8" hidden="1"/>
    <cellStyle name="Hyperlink" xfId="6058" builtinId="8" hidden="1"/>
    <cellStyle name="Hyperlink" xfId="6060" builtinId="8" hidden="1"/>
    <cellStyle name="Hyperlink" xfId="6062" builtinId="8" hidden="1"/>
    <cellStyle name="Hyperlink" xfId="6064" builtinId="8" hidden="1"/>
    <cellStyle name="Hyperlink" xfId="6066" builtinId="8" hidden="1"/>
    <cellStyle name="Hyperlink" xfId="6068" builtinId="8" hidden="1"/>
    <cellStyle name="Hyperlink" xfId="6070" builtinId="8" hidden="1"/>
    <cellStyle name="Hyperlink" xfId="6072" builtinId="8" hidden="1"/>
    <cellStyle name="Hyperlink" xfId="6074" builtinId="8" hidden="1"/>
    <cellStyle name="Hyperlink" xfId="6076" builtinId="8" hidden="1"/>
    <cellStyle name="Hyperlink" xfId="6078" builtinId="8" hidden="1"/>
    <cellStyle name="Hyperlink" xfId="6080" builtinId="8" hidden="1"/>
    <cellStyle name="Hyperlink" xfId="6082" builtinId="8" hidden="1"/>
    <cellStyle name="Hyperlink" xfId="6084" builtinId="8" hidden="1"/>
    <cellStyle name="Hyperlink" xfId="6086" builtinId="8" hidden="1"/>
    <cellStyle name="Hyperlink" xfId="6088" builtinId="8" hidden="1"/>
    <cellStyle name="Hyperlink" xfId="6090" builtinId="8" hidden="1"/>
    <cellStyle name="Hyperlink" xfId="6092" builtinId="8" hidden="1"/>
    <cellStyle name="Hyperlink" xfId="6094" builtinId="8" hidden="1"/>
    <cellStyle name="Hyperlink" xfId="6096" builtinId="8" hidden="1"/>
    <cellStyle name="Hyperlink" xfId="6098" builtinId="8" hidden="1"/>
    <cellStyle name="Hyperlink" xfId="6100" builtinId="8" hidden="1"/>
    <cellStyle name="Hyperlink" xfId="6102" builtinId="8" hidden="1"/>
    <cellStyle name="Hyperlink" xfId="6104" builtinId="8" hidden="1"/>
    <cellStyle name="Hyperlink" xfId="6106" builtinId="8" hidden="1"/>
    <cellStyle name="Hyperlink" xfId="6108"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130" builtinId="8" hidden="1"/>
    <cellStyle name="Hyperlink" xfId="6132" builtinId="8" hidden="1"/>
    <cellStyle name="Hyperlink" xfId="6134" builtinId="8" hidden="1"/>
    <cellStyle name="Hyperlink" xfId="6136" builtinId="8" hidden="1"/>
    <cellStyle name="Hyperlink" xfId="6138" builtinId="8" hidden="1"/>
    <cellStyle name="Hyperlink" xfId="6140" builtinId="8" hidden="1"/>
    <cellStyle name="Hyperlink" xfId="6142" builtinId="8" hidden="1"/>
    <cellStyle name="Hyperlink" xfId="6144" builtinId="8" hidden="1"/>
    <cellStyle name="Hyperlink" xfId="6146" builtinId="8" hidden="1"/>
    <cellStyle name="Hyperlink" xfId="6148" builtinId="8" hidden="1"/>
    <cellStyle name="Hyperlink" xfId="6150" builtinId="8" hidden="1"/>
    <cellStyle name="Hyperlink" xfId="6152"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211" builtinId="8" hidden="1"/>
    <cellStyle name="Hyperlink" xfId="6216" builtinId="8" hidden="1"/>
    <cellStyle name="Hyperlink" xfId="6218" builtinId="8" hidden="1"/>
    <cellStyle name="Hyperlink" xfId="6220" builtinId="8" hidden="1"/>
    <cellStyle name="Hyperlink" xfId="6222" builtinId="8" hidden="1"/>
    <cellStyle name="Hyperlink" xfId="6224" builtinId="8" hidden="1"/>
    <cellStyle name="Hyperlink" xfId="6227" builtinId="8" hidden="1"/>
    <cellStyle name="Hyperlink" xfId="6229" builtinId="8" hidden="1"/>
    <cellStyle name="Hyperlink" xfId="6231" builtinId="8" hidden="1"/>
    <cellStyle name="Hyperlink" xfId="6233" builtinId="8" hidden="1"/>
    <cellStyle name="Hyperlink" xfId="6235" builtinId="8" hidden="1"/>
    <cellStyle name="Hyperlink" xfId="6237" builtinId="8" hidden="1"/>
    <cellStyle name="Hyperlink" xfId="6239" builtinId="8" hidden="1"/>
    <cellStyle name="Hyperlink" xfId="6241" builtinId="8" hidden="1"/>
    <cellStyle name="Hyperlink" xfId="6243" builtinId="8" hidden="1"/>
    <cellStyle name="Hyperlink" xfId="6245" builtinId="8" hidden="1"/>
    <cellStyle name="Hyperlink" xfId="6247" builtinId="8" hidden="1"/>
    <cellStyle name="Hyperlink" xfId="6249" builtinId="8" hidden="1"/>
    <cellStyle name="Hyperlink" xfId="6251" builtinId="8" hidden="1"/>
    <cellStyle name="Hyperlink" xfId="6253" builtinId="8" hidden="1"/>
    <cellStyle name="Hyperlink" xfId="6255" builtinId="8" hidden="1"/>
    <cellStyle name="Hyperlink" xfId="6257" builtinId="8" hidden="1"/>
    <cellStyle name="Hyperlink" xfId="6259" builtinId="8" hidden="1"/>
    <cellStyle name="Hyperlink" xfId="6261" builtinId="8" hidden="1"/>
    <cellStyle name="Hyperlink" xfId="6263" builtinId="8" hidden="1"/>
    <cellStyle name="Hyperlink" xfId="6265" builtinId="8" hidden="1"/>
    <cellStyle name="Hyperlink" xfId="6267" builtinId="8" hidden="1"/>
    <cellStyle name="Hyperlink" xfId="6269" builtinId="8" hidden="1"/>
    <cellStyle name="Hyperlink" xfId="6271" builtinId="8" hidden="1"/>
    <cellStyle name="Hyperlink" xfId="6273" builtinId="8" hidden="1"/>
    <cellStyle name="Hyperlink" xfId="6275" builtinId="8" hidden="1"/>
    <cellStyle name="Hyperlink" xfId="6277" builtinId="8" hidden="1"/>
    <cellStyle name="Hyperlink" xfId="6279" builtinId="8" hidden="1"/>
    <cellStyle name="Hyperlink" xfId="6281" builtinId="8" hidden="1"/>
    <cellStyle name="Hyperlink" xfId="6283" builtinId="8" hidden="1"/>
    <cellStyle name="Hyperlink" xfId="6285" builtinId="8" hidden="1"/>
    <cellStyle name="Hyperlink" xfId="6287" builtinId="8" hidden="1"/>
    <cellStyle name="Hyperlink" xfId="6289" builtinId="8" hidden="1"/>
    <cellStyle name="Hyperlink" xfId="6291" builtinId="8" hidden="1"/>
    <cellStyle name="Hyperlink" xfId="6293" builtinId="8" hidden="1"/>
    <cellStyle name="Hyperlink" xfId="6295" builtinId="8" hidden="1"/>
    <cellStyle name="Hyperlink" xfId="6297" builtinId="8" hidden="1"/>
    <cellStyle name="Hyperlink" xfId="6299" builtinId="8" hidden="1"/>
    <cellStyle name="Hyperlink" xfId="6301" builtinId="8" hidden="1"/>
    <cellStyle name="Hyperlink" xfId="6303" builtinId="8" hidden="1"/>
    <cellStyle name="Hyperlink" xfId="6305" builtinId="8" hidden="1"/>
    <cellStyle name="Hyperlink" xfId="6307" builtinId="8" hidden="1"/>
    <cellStyle name="Hyperlink" xfId="6309" builtinId="8" hidden="1"/>
    <cellStyle name="Hyperlink" xfId="6311" builtinId="8" hidden="1"/>
    <cellStyle name="Hyperlink" xfId="6313" builtinId="8" hidden="1"/>
    <cellStyle name="Hyperlink" xfId="6315" builtinId="8" hidden="1"/>
    <cellStyle name="Hyperlink" xfId="6317" builtinId="8" hidden="1"/>
    <cellStyle name="Hyperlink" xfId="6319" builtinId="8" hidden="1"/>
    <cellStyle name="Hyperlink" xfId="376" builtinId="8" hidden="1"/>
    <cellStyle name="Hyperlink" xfId="354" builtinId="8" hidden="1"/>
    <cellStyle name="Hyperlink" xfId="6321" builtinId="8" hidden="1"/>
    <cellStyle name="Hyperlink" xfId="6323" builtinId="8" hidden="1"/>
    <cellStyle name="Hyperlink" xfId="6325" builtinId="8" hidden="1"/>
    <cellStyle name="Hyperlink" xfId="6327" builtinId="8" hidden="1"/>
    <cellStyle name="Hyperlink" xfId="6329" builtinId="8" hidden="1"/>
    <cellStyle name="Hyperlink" xfId="6331" builtinId="8" hidden="1"/>
    <cellStyle name="Hyperlink" xfId="6333" builtinId="8" hidden="1"/>
    <cellStyle name="Hyperlink" xfId="6335" builtinId="8" hidden="1"/>
    <cellStyle name="Hyperlink" xfId="6337" builtinId="8" hidden="1"/>
    <cellStyle name="Hyperlink" xfId="6339" builtinId="8" hidden="1"/>
    <cellStyle name="Hyperlink" xfId="6341" builtinId="8" hidden="1"/>
    <cellStyle name="Hyperlink" xfId="6343" builtinId="8" hidden="1"/>
    <cellStyle name="Hyperlink" xfId="6345" builtinId="8" hidden="1"/>
    <cellStyle name="Hyperlink" xfId="6347" builtinId="8" hidden="1"/>
    <cellStyle name="Hyperlink" xfId="6349" builtinId="8" hidden="1"/>
    <cellStyle name="Hyperlink" xfId="6351" builtinId="8" hidden="1"/>
    <cellStyle name="Hyperlink" xfId="6353" builtinId="8" hidden="1"/>
    <cellStyle name="Hyperlink" xfId="6355" builtinId="8" hidden="1"/>
    <cellStyle name="Hyperlink" xfId="6357" builtinId="8" hidden="1"/>
    <cellStyle name="Hyperlink" xfId="6359" builtinId="8" hidden="1"/>
    <cellStyle name="Hyperlink" xfId="6361" builtinId="8" hidden="1"/>
    <cellStyle name="Hyperlink" xfId="6363" builtinId="8" hidden="1"/>
    <cellStyle name="Hyperlink" xfId="6365" builtinId="8" hidden="1"/>
    <cellStyle name="Hyperlink" xfId="6367" builtinId="8" hidden="1"/>
    <cellStyle name="Hyperlink" xfId="6369" builtinId="8" hidden="1"/>
    <cellStyle name="Hyperlink" xfId="6371" builtinId="8" hidden="1"/>
    <cellStyle name="Hyperlink" xfId="6373" builtinId="8" hidden="1"/>
    <cellStyle name="Hyperlink" xfId="6375" builtinId="8" hidden="1"/>
    <cellStyle name="Hyperlink" xfId="6377" builtinId="8" hidden="1"/>
    <cellStyle name="Hyperlink" xfId="6379" builtinId="8" hidden="1"/>
    <cellStyle name="Hyperlink" xfId="6381" builtinId="8" hidden="1"/>
    <cellStyle name="Hyperlink" xfId="6383" builtinId="8" hidden="1"/>
    <cellStyle name="Hyperlink" xfId="6385" builtinId="8" hidden="1"/>
    <cellStyle name="Hyperlink" xfId="6387" builtinId="8" hidden="1"/>
    <cellStyle name="Hyperlink" xfId="6389" builtinId="8" hidden="1"/>
    <cellStyle name="Hyperlink" xfId="6391" builtinId="8" hidden="1"/>
    <cellStyle name="Hyperlink" xfId="6393" builtinId="8" hidden="1"/>
    <cellStyle name="Hyperlink" xfId="6395" builtinId="8" hidden="1"/>
    <cellStyle name="Hyperlink" xfId="6397" builtinId="8" hidden="1"/>
    <cellStyle name="Hyperlink" xfId="6399" builtinId="8" hidden="1"/>
    <cellStyle name="Hyperlink" xfId="6401" builtinId="8" hidden="1"/>
    <cellStyle name="Hyperlink" xfId="6403" builtinId="8" hidden="1"/>
    <cellStyle name="Hyperlink" xfId="6405" builtinId="8" hidden="1"/>
    <cellStyle name="Hyperlink" xfId="6407" builtinId="8" hidden="1"/>
    <cellStyle name="Hyperlink" xfId="6409" builtinId="8" hidden="1"/>
    <cellStyle name="Hyperlink" xfId="6411" builtinId="8" hidden="1"/>
    <cellStyle name="Hyperlink" xfId="6413" builtinId="8" hidden="1"/>
    <cellStyle name="Hyperlink" xfId="6415" builtinId="8" hidden="1"/>
    <cellStyle name="Hyperlink" xfId="6417" builtinId="8" hidden="1"/>
    <cellStyle name="Hyperlink" xfId="6419" builtinId="8" hidden="1"/>
    <cellStyle name="Hyperlink" xfId="6421" builtinId="8" hidden="1"/>
    <cellStyle name="Hyperlink" xfId="6423" builtinId="8" hidden="1"/>
    <cellStyle name="Hyperlink" xfId="6425" builtinId="8" hidden="1"/>
    <cellStyle name="Hyperlink" xfId="6427" builtinId="8" hidden="1"/>
    <cellStyle name="Hyperlink" xfId="6429" builtinId="8" hidden="1"/>
    <cellStyle name="Hyperlink" xfId="6431" builtinId="8" hidden="1"/>
    <cellStyle name="Hyperlink" xfId="6433" builtinId="8" hidden="1"/>
    <cellStyle name="Hyperlink" xfId="6435" builtinId="8" hidden="1"/>
    <cellStyle name="Hyperlink" xfId="6437" builtinId="8" hidden="1"/>
    <cellStyle name="Hyperlink" xfId="6439" builtinId="8" hidden="1"/>
    <cellStyle name="Hyperlink" xfId="6441" builtinId="8" hidden="1"/>
    <cellStyle name="Hyperlink" xfId="6443" builtinId="8" hidden="1"/>
    <cellStyle name="Hyperlink" xfId="6445" builtinId="8" hidden="1"/>
    <cellStyle name="Hyperlink" xfId="6447" builtinId="8" hidden="1"/>
    <cellStyle name="Hyperlink" xfId="6449" builtinId="8" hidden="1"/>
    <cellStyle name="Hyperlink" xfId="6451" builtinId="8" hidden="1"/>
    <cellStyle name="Hyperlink" xfId="6453" builtinId="8" hidden="1"/>
    <cellStyle name="Hyperlink" xfId="6455" builtinId="8" hidden="1"/>
    <cellStyle name="Hyperlink" xfId="6457" builtinId="8" hidden="1"/>
    <cellStyle name="Hyperlink" xfId="6459" builtinId="8" hidden="1"/>
    <cellStyle name="Hyperlink" xfId="6461" builtinId="8" hidden="1"/>
    <cellStyle name="Hyperlink" xfId="6463" builtinId="8" hidden="1"/>
    <cellStyle name="Hyperlink" xfId="6465" builtinId="8" hidden="1"/>
    <cellStyle name="Hyperlink" xfId="6467" builtinId="8" hidden="1"/>
    <cellStyle name="Hyperlink" xfId="6469" builtinId="8" hidden="1"/>
    <cellStyle name="Hyperlink" xfId="6471" builtinId="8" hidden="1"/>
    <cellStyle name="Hyperlink" xfId="6473" builtinId="8" hidden="1"/>
    <cellStyle name="Hyperlink" xfId="6475" builtinId="8" hidden="1"/>
    <cellStyle name="Hyperlink" xfId="6477" builtinId="8" hidden="1"/>
    <cellStyle name="Hyperlink" xfId="6479" builtinId="8" hidden="1"/>
    <cellStyle name="Hyperlink" xfId="6481" builtinId="8" hidden="1"/>
    <cellStyle name="Hyperlink" xfId="6483" builtinId="8" hidden="1"/>
    <cellStyle name="Hyperlink" xfId="6485" builtinId="8" hidden="1"/>
    <cellStyle name="Hyperlink" xfId="6487" builtinId="8" hidden="1"/>
    <cellStyle name="Hyperlink" xfId="6490" builtinId="8" hidden="1"/>
    <cellStyle name="Hyperlink" xfId="6492" builtinId="8" hidden="1"/>
    <cellStyle name="Hyperlink" xfId="6494" builtinId="8" hidden="1"/>
    <cellStyle name="Hyperlink" xfId="6496" builtinId="8" hidden="1"/>
    <cellStyle name="Hyperlink" xfId="6498" builtinId="8" hidden="1"/>
    <cellStyle name="Hyperlink" xfId="6500" builtinId="8" hidden="1"/>
    <cellStyle name="Hyperlink" xfId="6502" builtinId="8" hidden="1"/>
    <cellStyle name="Hyperlink" xfId="6504" builtinId="8" hidden="1"/>
    <cellStyle name="Hyperlink" xfId="6506" builtinId="8" hidden="1"/>
    <cellStyle name="Hyperlink" xfId="6508" builtinId="8" hidden="1"/>
    <cellStyle name="Hyperlink" xfId="6511" builtinId="8" hidden="1"/>
    <cellStyle name="Hyperlink" xfId="6513" builtinId="8" hidden="1"/>
    <cellStyle name="Hyperlink" xfId="6515" builtinId="8" hidden="1"/>
    <cellStyle name="Hyperlink" xfId="6517" builtinId="8" hidden="1"/>
    <cellStyle name="Hyperlink" xfId="6519" builtinId="8" hidden="1"/>
    <cellStyle name="Hyperlink" xfId="6521" builtinId="8" hidden="1"/>
    <cellStyle name="Hyperlink" xfId="6523" builtinId="8" hidden="1"/>
    <cellStyle name="Hyperlink" xfId="6525" builtinId="8" hidden="1"/>
    <cellStyle name="Hyperlink" xfId="6527" builtinId="8" hidden="1"/>
    <cellStyle name="Hyperlink" xfId="6529" builtinId="8" hidden="1"/>
    <cellStyle name="Hyperlink" xfId="6531" builtinId="8" hidden="1"/>
    <cellStyle name="Hyperlink" xfId="6533" builtinId="8" hidden="1"/>
    <cellStyle name="Hyperlink" xfId="6535" builtinId="8" hidden="1"/>
    <cellStyle name="Hyperlink" xfId="6537" builtinId="8" hidden="1"/>
    <cellStyle name="Hyperlink" xfId="6539" builtinId="8" hidden="1"/>
    <cellStyle name="Hyperlink" xfId="6541" builtinId="8" hidden="1"/>
    <cellStyle name="Hyperlink" xfId="6543" builtinId="8" hidden="1"/>
    <cellStyle name="Hyperlink" xfId="6545" builtinId="8" hidden="1"/>
    <cellStyle name="Hyperlink" xfId="6547" builtinId="8" hidden="1"/>
    <cellStyle name="Hyperlink" xfId="6549" builtinId="8" hidden="1"/>
    <cellStyle name="Hyperlink" xfId="6551" builtinId="8" hidden="1"/>
    <cellStyle name="Hyperlink" xfId="6553" builtinId="8" hidden="1"/>
    <cellStyle name="Hyperlink" xfId="6555" builtinId="8" hidden="1"/>
    <cellStyle name="Hyperlink" xfId="6557" builtinId="8" hidden="1"/>
    <cellStyle name="Hyperlink" xfId="6559" builtinId="8" hidden="1"/>
    <cellStyle name="Hyperlink" xfId="6561" builtinId="8" hidden="1"/>
    <cellStyle name="Hyperlink" xfId="6563" builtinId="8" hidden="1"/>
    <cellStyle name="Hyperlink" xfId="6565" builtinId="8" hidden="1"/>
    <cellStyle name="Hyperlink" xfId="6567" builtinId="8" hidden="1"/>
    <cellStyle name="Hyperlink" xfId="6569" builtinId="8" hidden="1"/>
    <cellStyle name="Hyperlink" xfId="6571" builtinId="8" hidden="1"/>
    <cellStyle name="Hyperlink" xfId="6573" builtinId="8" hidden="1"/>
    <cellStyle name="Hyperlink" xfId="6575" builtinId="8" hidden="1"/>
    <cellStyle name="Hyperlink" xfId="6577" builtinId="8" hidden="1"/>
    <cellStyle name="Hyperlink" xfId="6579" builtinId="8" hidden="1"/>
    <cellStyle name="Hyperlink" xfId="6582" builtinId="8" hidden="1"/>
    <cellStyle name="Hyperlink" xfId="6584" builtinId="8" hidden="1"/>
    <cellStyle name="Hyperlink" xfId="6586" builtinId="8" hidden="1"/>
    <cellStyle name="Hyperlink" xfId="6588" builtinId="8" hidden="1"/>
    <cellStyle name="Hyperlink" xfId="6590" builtinId="8" hidden="1"/>
    <cellStyle name="Hyperlink" xfId="6592" builtinId="8" hidden="1"/>
    <cellStyle name="Hyperlink" xfId="6594" builtinId="8" hidden="1"/>
    <cellStyle name="Hyperlink" xfId="6596" builtinId="8" hidden="1"/>
    <cellStyle name="Hyperlink" xfId="6598" builtinId="8" hidden="1"/>
    <cellStyle name="Hyperlink" xfId="6600" builtinId="8" hidden="1"/>
    <cellStyle name="Hyperlink" xfId="6602" builtinId="8" hidden="1"/>
    <cellStyle name="Hyperlink" xfId="6604" builtinId="8" hidden="1"/>
    <cellStyle name="Hyperlink" xfId="6606" builtinId="8" hidden="1"/>
    <cellStyle name="Hyperlink" xfId="6608" builtinId="8" hidden="1"/>
    <cellStyle name="Hyperlink" xfId="6610" builtinId="8" hidden="1"/>
    <cellStyle name="Hyperlink" xfId="6612" builtinId="8" hidden="1"/>
    <cellStyle name="Hyperlink" xfId="6614" builtinId="8" hidden="1"/>
    <cellStyle name="Hyperlink" xfId="6616" builtinId="8" hidden="1"/>
    <cellStyle name="Hyperlink" xfId="6618" builtinId="8" hidden="1"/>
    <cellStyle name="Hyperlink" xfId="6620" builtinId="8" hidden="1"/>
    <cellStyle name="Hyperlink" xfId="6622" builtinId="8" hidden="1"/>
    <cellStyle name="Hyperlink" xfId="6624" builtinId="8" hidden="1"/>
    <cellStyle name="Hyperlink" xfId="6626" builtinId="8" hidden="1"/>
    <cellStyle name="Hyperlink" xfId="6628" builtinId="8" hidden="1"/>
    <cellStyle name="Hyperlink" xfId="6630" builtinId="8" hidden="1"/>
    <cellStyle name="Hyperlink" xfId="6632" builtinId="8" hidden="1"/>
    <cellStyle name="Hyperlink" xfId="6634" builtinId="8" hidden="1"/>
    <cellStyle name="Hyperlink" xfId="6636" builtinId="8" hidden="1"/>
    <cellStyle name="Hyperlink" xfId="6638" builtinId="8" hidden="1"/>
    <cellStyle name="Hyperlink" xfId="6640" builtinId="8" hidden="1"/>
    <cellStyle name="Hyperlink" xfId="6642" builtinId="8" hidden="1"/>
    <cellStyle name="Hyperlink" xfId="6644" builtinId="8" hidden="1"/>
    <cellStyle name="Hyperlink" xfId="6646" builtinId="8" hidden="1"/>
    <cellStyle name="Hyperlink" xfId="6648" builtinId="8" hidden="1"/>
    <cellStyle name="Hyperlink" xfId="6650" builtinId="8" hidden="1"/>
    <cellStyle name="Hyperlink" xfId="6652" builtinId="8" hidden="1"/>
    <cellStyle name="Hyperlink" xfId="6654" builtinId="8" hidden="1"/>
    <cellStyle name="Hyperlink" xfId="6656" builtinId="8" hidden="1"/>
    <cellStyle name="Hyperlink" xfId="6658" builtinId="8" hidden="1"/>
    <cellStyle name="Hyperlink" xfId="6660" builtinId="8" hidden="1"/>
    <cellStyle name="Hyperlink" xfId="6662" builtinId="8" hidden="1"/>
    <cellStyle name="Hyperlink" xfId="6664" builtinId="8" hidden="1"/>
    <cellStyle name="Hyperlink" xfId="6666" builtinId="8" hidden="1"/>
    <cellStyle name="Hyperlink" xfId="6668" builtinId="8" hidden="1"/>
    <cellStyle name="Hyperlink" xfId="6670" builtinId="8" hidden="1"/>
    <cellStyle name="Hyperlink" xfId="6672" builtinId="8" hidden="1"/>
    <cellStyle name="Hyperlink" xfId="6674" builtinId="8" hidden="1"/>
    <cellStyle name="Hyperlink" xfId="6676" builtinId="8" hidden="1"/>
    <cellStyle name="Hyperlink" xfId="6678" builtinId="8" hidden="1"/>
    <cellStyle name="Hyperlink" xfId="6680" builtinId="8" hidden="1"/>
    <cellStyle name="Hyperlink" xfId="6682" builtinId="8" hidden="1"/>
    <cellStyle name="Hyperlink" xfId="6684" builtinId="8" hidden="1"/>
    <cellStyle name="Hyperlink" xfId="6686" builtinId="8" hidden="1"/>
    <cellStyle name="Hyperlink" xfId="6688" builtinId="8" hidden="1"/>
    <cellStyle name="Hyperlink" xfId="6690" builtinId="8" hidden="1"/>
    <cellStyle name="Hyperlink" xfId="6692" builtinId="8" hidden="1"/>
    <cellStyle name="Hyperlink" xfId="6694" builtinId="8" hidden="1"/>
    <cellStyle name="Hyperlink" xfId="6696" builtinId="8" hidden="1"/>
    <cellStyle name="Hyperlink" xfId="6698" builtinId="8" hidden="1"/>
    <cellStyle name="Hyperlink" xfId="6700" builtinId="8" hidden="1"/>
    <cellStyle name="Hyperlink" xfId="6702" builtinId="8" hidden="1"/>
    <cellStyle name="Hyperlink" xfId="6704" builtinId="8" hidden="1"/>
    <cellStyle name="Hyperlink" xfId="6706" builtinId="8" hidden="1"/>
    <cellStyle name="Hyperlink" xfId="6708" builtinId="8" hidden="1"/>
    <cellStyle name="Hyperlink" xfId="6710" builtinId="8" hidden="1"/>
    <cellStyle name="Hyperlink" xfId="6712" builtinId="8" hidden="1"/>
    <cellStyle name="Hyperlink" xfId="6714" builtinId="8" hidden="1"/>
    <cellStyle name="Hyperlink" xfId="6716" builtinId="8" hidden="1"/>
    <cellStyle name="Hyperlink" xfId="6718" builtinId="8" hidden="1"/>
    <cellStyle name="Hyperlink" xfId="6720" builtinId="8" hidden="1"/>
    <cellStyle name="Hyperlink" xfId="6722" builtinId="8" hidden="1"/>
    <cellStyle name="Hyperlink" xfId="6724" builtinId="8" hidden="1"/>
    <cellStyle name="Hyperlink" xfId="6726" builtinId="8" hidden="1"/>
    <cellStyle name="Hyperlink" xfId="6729" builtinId="8" hidden="1"/>
    <cellStyle name="Hyperlink" xfId="6731" builtinId="8" hidden="1"/>
    <cellStyle name="Hyperlink" xfId="6733" builtinId="8" hidden="1"/>
    <cellStyle name="Hyperlink" xfId="6735" builtinId="8" hidden="1"/>
    <cellStyle name="Hyperlink" xfId="6737" builtinId="8" hidden="1"/>
    <cellStyle name="Hyperlink" xfId="6739" builtinId="8" hidden="1"/>
    <cellStyle name="Hyperlink" xfId="6741" builtinId="8" hidden="1"/>
    <cellStyle name="Hyperlink" xfId="6743" builtinId="8" hidden="1"/>
    <cellStyle name="Hyperlink" xfId="6745" builtinId="8" hidden="1"/>
    <cellStyle name="Hyperlink" xfId="6747" builtinId="8" hidden="1"/>
    <cellStyle name="Hyperlink" xfId="6749" builtinId="8" hidden="1"/>
    <cellStyle name="Hyperlink" xfId="6751" builtinId="8" hidden="1"/>
    <cellStyle name="Hyperlink" xfId="6753" builtinId="8" hidden="1"/>
    <cellStyle name="Hyperlink" xfId="6755" builtinId="8" hidden="1"/>
    <cellStyle name="Hyperlink" xfId="6757" builtinId="8" hidden="1"/>
    <cellStyle name="Hyperlink" xfId="6759" builtinId="8" hidden="1"/>
    <cellStyle name="Hyperlink" xfId="6761" builtinId="8" hidden="1"/>
    <cellStyle name="Hyperlink" xfId="6763" builtinId="8" hidden="1"/>
    <cellStyle name="Hyperlink" xfId="6765" builtinId="8" hidden="1"/>
    <cellStyle name="Hyperlink" xfId="6767" builtinId="8" hidden="1"/>
    <cellStyle name="Hyperlink" xfId="6769" builtinId="8" hidden="1"/>
    <cellStyle name="Hyperlink" xfId="6771" builtinId="8" hidden="1"/>
    <cellStyle name="Hyperlink" xfId="6773" builtinId="8" hidden="1"/>
    <cellStyle name="Hyperlink" xfId="6775" builtinId="8" hidden="1"/>
    <cellStyle name="Hyperlink" xfId="6777" builtinId="8" hidden="1"/>
    <cellStyle name="Hyperlink" xfId="6779" builtinId="8" hidden="1"/>
    <cellStyle name="Hyperlink" xfId="6781" builtinId="8" hidden="1"/>
    <cellStyle name="Hyperlink" xfId="6783" builtinId="8" hidden="1"/>
    <cellStyle name="Hyperlink" xfId="6785" builtinId="8" hidden="1"/>
    <cellStyle name="Hyperlink" xfId="6789" builtinId="8" hidden="1"/>
    <cellStyle name="Hyperlink" xfId="6791" builtinId="8" hidden="1"/>
    <cellStyle name="Hyperlink" xfId="6793" builtinId="8" hidden="1"/>
    <cellStyle name="Hyperlink" xfId="6795" builtinId="8" hidden="1"/>
    <cellStyle name="Hyperlink" xfId="6797" builtinId="8" hidden="1"/>
    <cellStyle name="Hyperlink" xfId="6799" builtinId="8" hidden="1"/>
    <cellStyle name="Hyperlink" xfId="6801" builtinId="8" hidden="1"/>
    <cellStyle name="Hyperlink" xfId="6803" builtinId="8" hidden="1"/>
    <cellStyle name="Hyperlink" xfId="6805" builtinId="8" hidden="1"/>
    <cellStyle name="Hyperlink" xfId="6807" builtinId="8" hidden="1"/>
    <cellStyle name="Hyperlink" xfId="6809" builtinId="8" hidden="1"/>
    <cellStyle name="Hyperlink" xfId="6811" builtinId="8" hidden="1"/>
    <cellStyle name="Hyperlink" xfId="6813" builtinId="8" hidden="1"/>
    <cellStyle name="Hyperlink" xfId="6815" builtinId="8" hidden="1"/>
    <cellStyle name="Hyperlink" xfId="6817" builtinId="8" hidden="1"/>
    <cellStyle name="Hyperlink" xfId="6819" builtinId="8" hidden="1"/>
    <cellStyle name="Hyperlink" xfId="6821" builtinId="8" hidden="1"/>
    <cellStyle name="Hyperlink" xfId="6823" builtinId="8" hidden="1"/>
    <cellStyle name="Hyperlink" xfId="6825" builtinId="8" hidden="1"/>
    <cellStyle name="Hyperlink" xfId="6827" builtinId="8" hidden="1"/>
    <cellStyle name="Hyperlink" xfId="6829" builtinId="8" hidden="1"/>
    <cellStyle name="Hyperlink" xfId="6831" builtinId="8" hidden="1"/>
    <cellStyle name="Hyperlink" xfId="6833" builtinId="8" hidden="1"/>
    <cellStyle name="Hyperlink" xfId="6835" builtinId="8" hidden="1"/>
    <cellStyle name="Hyperlink" xfId="6837" builtinId="8" hidden="1"/>
    <cellStyle name="Hyperlink" xfId="6839" builtinId="8" hidden="1"/>
    <cellStyle name="Hyperlink" xfId="6841" builtinId="8" hidden="1"/>
    <cellStyle name="Hyperlink" xfId="6843" builtinId="8" hidden="1"/>
    <cellStyle name="Hyperlink" xfId="6845" builtinId="8" hidden="1"/>
    <cellStyle name="Hyperlink" xfId="6847" builtinId="8" hidden="1"/>
    <cellStyle name="Hyperlink" xfId="6849" builtinId="8" hidden="1"/>
    <cellStyle name="Hyperlink" xfId="6852" builtinId="8" hidden="1"/>
    <cellStyle name="Hyperlink" xfId="6854" builtinId="8" hidden="1"/>
    <cellStyle name="Hyperlink" xfId="6856" builtinId="8" hidden="1"/>
    <cellStyle name="Hyperlink" xfId="6858" builtinId="8" hidden="1"/>
    <cellStyle name="Hyperlink" xfId="6860" builtinId="8" hidden="1"/>
    <cellStyle name="Hyperlink" xfId="6862" builtinId="8" hidden="1"/>
    <cellStyle name="Hyperlink" xfId="6864" builtinId="8" hidden="1"/>
    <cellStyle name="Hyperlink" xfId="6866" builtinId="8" hidden="1"/>
    <cellStyle name="Hyperlink" xfId="6868" builtinId="8" hidden="1"/>
    <cellStyle name="Hyperlink" xfId="6870" builtinId="8" hidden="1"/>
    <cellStyle name="Hyperlink" xfId="6872" builtinId="8" hidden="1"/>
    <cellStyle name="Hyperlink" xfId="6874" builtinId="8" hidden="1"/>
    <cellStyle name="Hyperlink" xfId="6876" builtinId="8" hidden="1"/>
    <cellStyle name="Hyperlink" xfId="6878" builtinId="8" hidden="1"/>
    <cellStyle name="Hyperlink" xfId="6880" builtinId="8" hidden="1"/>
    <cellStyle name="Hyperlink" xfId="6882" builtinId="8" hidden="1"/>
    <cellStyle name="Hyperlink" xfId="6884" builtinId="8" hidden="1"/>
    <cellStyle name="Hyperlink" xfId="6886" builtinId="8" hidden="1"/>
    <cellStyle name="Hyperlink" xfId="6888" builtinId="8" hidden="1"/>
    <cellStyle name="Hyperlink" xfId="6890" builtinId="8" hidden="1"/>
    <cellStyle name="Hyperlink" xfId="6892" builtinId="8" hidden="1"/>
    <cellStyle name="Hyperlink" xfId="6894" builtinId="8" hidden="1"/>
    <cellStyle name="Hyperlink" xfId="6896" builtinId="8" hidden="1"/>
    <cellStyle name="Hyperlink" xfId="6898" builtinId="8" hidden="1"/>
    <cellStyle name="Hyperlink" xfId="6900" builtinId="8" hidden="1"/>
    <cellStyle name="Hyperlink" xfId="6902" builtinId="8" hidden="1"/>
    <cellStyle name="Hyperlink" xfId="6904" builtinId="8" hidden="1"/>
    <cellStyle name="Hyperlink" xfId="6906" builtinId="8" hidden="1"/>
    <cellStyle name="Hyperlink" xfId="6908" builtinId="8" hidden="1"/>
    <cellStyle name="Hyperlink" xfId="6910" builtinId="8" hidden="1"/>
    <cellStyle name="Hyperlink" xfId="6912" builtinId="8" hidden="1"/>
    <cellStyle name="Hyperlink" xfId="6914" builtinId="8" hidden="1"/>
    <cellStyle name="Hyperlink" xfId="6916" builtinId="8" hidden="1"/>
    <cellStyle name="Hyperlink" xfId="6918" builtinId="8" hidden="1"/>
    <cellStyle name="Hyperlink" xfId="6920" builtinId="8" hidden="1"/>
    <cellStyle name="Hyperlink" xfId="6922" builtinId="8" hidden="1"/>
    <cellStyle name="Hyperlink" xfId="6924" builtinId="8" hidden="1"/>
    <cellStyle name="Hyperlink" xfId="6926" builtinId="8" hidden="1"/>
    <cellStyle name="Hyperlink" xfId="6928" builtinId="8" hidden="1"/>
    <cellStyle name="Hyperlink" xfId="6930" builtinId="8" hidden="1"/>
    <cellStyle name="Hyperlink" xfId="6932" builtinId="8" hidden="1"/>
    <cellStyle name="Hyperlink" xfId="6934" builtinId="8" hidden="1"/>
    <cellStyle name="Hyperlink" xfId="6936" builtinId="8" hidden="1"/>
    <cellStyle name="Hyperlink" xfId="6938" builtinId="8" hidden="1"/>
    <cellStyle name="Hyperlink" xfId="6940" builtinId="8" hidden="1"/>
    <cellStyle name="Hyperlink" xfId="6942" builtinId="8" hidden="1"/>
    <cellStyle name="Hyperlink" xfId="6944" builtinId="8" hidden="1"/>
    <cellStyle name="Hyperlink" xfId="6946" builtinId="8" hidden="1"/>
    <cellStyle name="Hyperlink" xfId="6948" builtinId="8" hidden="1"/>
    <cellStyle name="Hyperlink" xfId="6950" builtinId="8" hidden="1"/>
    <cellStyle name="Hyperlink" xfId="6952" builtinId="8" hidden="1"/>
    <cellStyle name="Hyperlink" xfId="6954" builtinId="8" hidden="1"/>
    <cellStyle name="Hyperlink" xfId="6956" builtinId="8" hidden="1"/>
    <cellStyle name="Hyperlink" xfId="6958" builtinId="8" hidden="1"/>
    <cellStyle name="Hyperlink" xfId="6960" builtinId="8" hidden="1"/>
    <cellStyle name="Hyperlink" xfId="6962" builtinId="8" hidden="1"/>
    <cellStyle name="Hyperlink" xfId="6964" builtinId="8" hidden="1"/>
    <cellStyle name="Hyperlink" xfId="6966" builtinId="8" hidden="1"/>
    <cellStyle name="Hyperlink" xfId="6969" builtinId="8" hidden="1"/>
    <cellStyle name="Hyperlink" xfId="6971" builtinId="8" hidden="1"/>
    <cellStyle name="Hyperlink" xfId="6973" builtinId="8" hidden="1"/>
    <cellStyle name="Hyperlink" xfId="6975" builtinId="8" hidden="1"/>
    <cellStyle name="Hyperlink" xfId="6977" builtinId="8" hidden="1"/>
    <cellStyle name="Hyperlink" xfId="6979" builtinId="8" hidden="1"/>
    <cellStyle name="Hyperlink" xfId="6981" builtinId="8" hidden="1"/>
    <cellStyle name="Hyperlink" xfId="6983" builtinId="8" hidden="1"/>
    <cellStyle name="Hyperlink" xfId="6985" builtinId="8" hidden="1"/>
    <cellStyle name="Hyperlink" xfId="6987" builtinId="8" hidden="1"/>
    <cellStyle name="Hyperlink" xfId="6989" builtinId="8" hidden="1"/>
    <cellStyle name="Hyperlink" xfId="6991" builtinId="8" hidden="1"/>
    <cellStyle name="Hyperlink" xfId="6993" builtinId="8" hidden="1"/>
    <cellStyle name="Hyperlink" xfId="6995" builtinId="8" hidden="1"/>
    <cellStyle name="Hyperlink" xfId="6997" builtinId="8" hidden="1"/>
    <cellStyle name="Hyperlink" xfId="6999" builtinId="8" hidden="1"/>
    <cellStyle name="Hyperlink" xfId="7001" builtinId="8" hidden="1"/>
    <cellStyle name="Hyperlink" xfId="7003" builtinId="8" hidden="1"/>
    <cellStyle name="Hyperlink" xfId="7005" builtinId="8" hidden="1"/>
    <cellStyle name="Hyperlink" xfId="7007" builtinId="8" hidden="1"/>
    <cellStyle name="Hyperlink" xfId="7009" builtinId="8" hidden="1"/>
    <cellStyle name="Hyperlink" xfId="7011" builtinId="8" hidden="1"/>
    <cellStyle name="Hyperlink" xfId="7013" builtinId="8" hidden="1"/>
    <cellStyle name="Hyperlink" xfId="7015" builtinId="8" hidden="1"/>
    <cellStyle name="Hyperlink" xfId="7017" builtinId="8" hidden="1"/>
    <cellStyle name="Hyperlink" xfId="7019" builtinId="8" hidden="1"/>
    <cellStyle name="Hyperlink" xfId="6851" builtinId="8" hidden="1"/>
    <cellStyle name="Hyperlink" xfId="7022" builtinId="8" hidden="1"/>
    <cellStyle name="Hyperlink" xfId="7024" builtinId="8" hidden="1"/>
    <cellStyle name="Hyperlink" xfId="7026" builtinId="8" hidden="1"/>
    <cellStyle name="Hyperlink" xfId="7028" builtinId="8" hidden="1"/>
    <cellStyle name="Hyperlink" xfId="7030" builtinId="8" hidden="1"/>
    <cellStyle name="Hyperlink" xfId="7032" builtinId="8" hidden="1"/>
    <cellStyle name="Hyperlink" xfId="7034" builtinId="8" hidden="1"/>
    <cellStyle name="Hyperlink" xfId="7036" builtinId="8" hidden="1"/>
    <cellStyle name="Hyperlink" xfId="7038" builtinId="8" hidden="1"/>
    <cellStyle name="Hyperlink" xfId="7041" builtinId="8" hidden="1"/>
    <cellStyle name="Hyperlink" xfId="7043" builtinId="8" hidden="1"/>
    <cellStyle name="Hyperlink" xfId="7045" builtinId="8" hidden="1"/>
    <cellStyle name="Hyperlink" xfId="7047" builtinId="8" hidden="1"/>
    <cellStyle name="Hyperlink" xfId="7049" builtinId="8" hidden="1"/>
    <cellStyle name="Hyperlink" xfId="7051" builtinId="8" hidden="1"/>
    <cellStyle name="Hyperlink" xfId="7053" builtinId="8" hidden="1"/>
    <cellStyle name="Hyperlink" xfId="7055" builtinId="8" hidden="1"/>
    <cellStyle name="Hyperlink" xfId="7057" builtinId="8" hidden="1"/>
    <cellStyle name="Hyperlink" xfId="7059" builtinId="8" hidden="1"/>
    <cellStyle name="Hyperlink" xfId="7061" builtinId="8" hidden="1"/>
    <cellStyle name="Hyperlink" xfId="7063" builtinId="8" hidden="1"/>
    <cellStyle name="Hyperlink" xfId="7065" builtinId="8" hidden="1"/>
    <cellStyle name="Hyperlink" xfId="7067" builtinId="8" hidden="1"/>
    <cellStyle name="Hyperlink" xfId="7069" builtinId="8" hidden="1"/>
    <cellStyle name="Hyperlink" xfId="7071" builtinId="8" hidden="1"/>
    <cellStyle name="Hyperlink" xfId="7073" builtinId="8" hidden="1"/>
    <cellStyle name="Hyperlink" xfId="7075" builtinId="8" hidden="1"/>
    <cellStyle name="Hyperlink" xfId="7077" builtinId="8" hidden="1"/>
    <cellStyle name="Hyperlink" xfId="7079" builtinId="8" hidden="1"/>
    <cellStyle name="Hyperlink" xfId="7081" builtinId="8" hidden="1"/>
    <cellStyle name="Hyperlink" xfId="7083" builtinId="8" hidden="1"/>
    <cellStyle name="Hyperlink" xfId="7085" builtinId="8" hidden="1"/>
    <cellStyle name="Hyperlink" xfId="7087" builtinId="8" hidden="1"/>
    <cellStyle name="Hyperlink" xfId="7089" builtinId="8" hidden="1"/>
    <cellStyle name="Hyperlink" xfId="7091" builtinId="8" hidden="1"/>
    <cellStyle name="Hyperlink" xfId="7093" builtinId="8" hidden="1"/>
    <cellStyle name="Hyperlink" xfId="6215" builtinId="8" hidden="1"/>
    <cellStyle name="Hyperlink" xfId="7096" builtinId="8" hidden="1"/>
    <cellStyle name="Hyperlink" xfId="7098" builtinId="8" hidden="1"/>
    <cellStyle name="Hyperlink" xfId="7100" builtinId="8" hidden="1"/>
    <cellStyle name="Hyperlink" xfId="7102" builtinId="8" hidden="1"/>
    <cellStyle name="Hyperlink" xfId="7104" builtinId="8" hidden="1"/>
    <cellStyle name="Hyperlink" xfId="7106" builtinId="8" hidden="1"/>
    <cellStyle name="Hyperlink" xfId="7108" builtinId="8" hidden="1"/>
    <cellStyle name="Hyperlink" xfId="7110" builtinId="8" hidden="1"/>
    <cellStyle name="Hyperlink" xfId="7112" builtinId="8" hidden="1"/>
    <cellStyle name="Hyperlink" xfId="7114" builtinId="8" hidden="1"/>
    <cellStyle name="Hyperlink" xfId="7116" builtinId="8" hidden="1"/>
    <cellStyle name="Hyperlink" xfId="7118" builtinId="8" hidden="1"/>
    <cellStyle name="Hyperlink" xfId="7120" builtinId="8" hidden="1"/>
    <cellStyle name="Hyperlink" xfId="7122" builtinId="8" hidden="1"/>
    <cellStyle name="Hyperlink" xfId="7124" builtinId="8" hidden="1"/>
    <cellStyle name="Hyperlink" xfId="7126" builtinId="8" hidden="1"/>
    <cellStyle name="Hyperlink" xfId="7128" builtinId="8" hidden="1"/>
    <cellStyle name="Hyperlink" xfId="7130" builtinId="8" hidden="1"/>
    <cellStyle name="Hyperlink" xfId="7132" builtinId="8" hidden="1"/>
    <cellStyle name="Hyperlink" xfId="7134" builtinId="8" hidden="1"/>
    <cellStyle name="Hyperlink" xfId="7136" builtinId="8" hidden="1"/>
    <cellStyle name="Hyperlink" xfId="7138" builtinId="8" hidden="1"/>
    <cellStyle name="Hyperlink" xfId="7140" builtinId="8" hidden="1"/>
    <cellStyle name="Hyperlink" xfId="7142" builtinId="8" hidden="1"/>
    <cellStyle name="Hyperlink" xfId="7144" builtinId="8" hidden="1"/>
    <cellStyle name="Hyperlink" xfId="7146" builtinId="8" hidden="1"/>
    <cellStyle name="Hyperlink" xfId="7148" builtinId="8" hidden="1"/>
    <cellStyle name="Hyperlink" xfId="7150" builtinId="8" hidden="1"/>
    <cellStyle name="Hyperlink" xfId="7152" builtinId="8" hidden="1"/>
    <cellStyle name="Hyperlink" xfId="7154" builtinId="8" hidden="1"/>
    <cellStyle name="Hyperlink" xfId="7156" builtinId="8" hidden="1"/>
    <cellStyle name="Hyperlink" xfId="7158" builtinId="8" hidden="1"/>
    <cellStyle name="Hyperlink" xfId="7160" builtinId="8" hidden="1"/>
    <cellStyle name="Hyperlink" xfId="7162" builtinId="8" hidden="1"/>
    <cellStyle name="Hyperlink" xfId="7164" builtinId="8" hidden="1"/>
    <cellStyle name="Hyperlink" xfId="7166" builtinId="8" hidden="1"/>
    <cellStyle name="Hyperlink" xfId="7168" builtinId="8" hidden="1"/>
    <cellStyle name="Hyperlink" xfId="7170" builtinId="8" hidden="1"/>
    <cellStyle name="Hyperlink" xfId="7172" builtinId="8" hidden="1"/>
    <cellStyle name="Hyperlink" xfId="7174" builtinId="8" hidden="1"/>
    <cellStyle name="Hyperlink" xfId="7176" builtinId="8" hidden="1"/>
    <cellStyle name="Hyperlink" xfId="7178" builtinId="8" hidden="1"/>
    <cellStyle name="Hyperlink" xfId="7180" builtinId="8" hidden="1"/>
    <cellStyle name="Hyperlink" xfId="7182" builtinId="8" hidden="1"/>
    <cellStyle name="Hyperlink" xfId="7184" builtinId="8" hidden="1"/>
    <cellStyle name="Hyperlink" xfId="7186" builtinId="8" hidden="1"/>
    <cellStyle name="Hyperlink" xfId="7188" builtinId="8" hidden="1"/>
    <cellStyle name="Hyperlink" xfId="7190" builtinId="8" hidden="1"/>
    <cellStyle name="Hyperlink" xfId="7192" builtinId="8" hidden="1"/>
    <cellStyle name="Hyperlink" xfId="7194" builtinId="8" hidden="1"/>
    <cellStyle name="Hyperlink" xfId="7196" builtinId="8" hidden="1"/>
    <cellStyle name="Hyperlink" xfId="7198" builtinId="8" hidden="1"/>
    <cellStyle name="Hyperlink" xfId="7200" builtinId="8" hidden="1"/>
    <cellStyle name="Hyperlink" xfId="7202" builtinId="8" hidden="1"/>
    <cellStyle name="Hyperlink" xfId="7204" builtinId="8" hidden="1"/>
    <cellStyle name="Hyperlink" xfId="7206" builtinId="8" hidden="1"/>
    <cellStyle name="Hyperlink" xfId="7208" builtinId="8" hidden="1"/>
    <cellStyle name="Hyperlink" xfId="7210" builtinId="8" hidden="1"/>
    <cellStyle name="Hyperlink" xfId="7212" builtinId="8" hidden="1"/>
    <cellStyle name="Hyperlink" xfId="7214" builtinId="8" hidden="1"/>
    <cellStyle name="Hyperlink" xfId="7216" builtinId="8" hidden="1"/>
    <cellStyle name="Hyperlink" xfId="7218" builtinId="8" hidden="1"/>
    <cellStyle name="Hyperlink" xfId="7220" builtinId="8" hidden="1"/>
    <cellStyle name="Hyperlink" xfId="7222" builtinId="8" hidden="1"/>
    <cellStyle name="Hyperlink" xfId="7224" builtinId="8" hidden="1"/>
    <cellStyle name="Hyperlink" xfId="7226" builtinId="8" hidden="1"/>
    <cellStyle name="Hyperlink" xfId="7228" builtinId="8" hidden="1"/>
    <cellStyle name="Hyperlink" xfId="7230" builtinId="8" hidden="1"/>
    <cellStyle name="Hyperlink" xfId="7232" builtinId="8" hidden="1"/>
    <cellStyle name="Hyperlink" xfId="7234" builtinId="8" hidden="1"/>
    <cellStyle name="Hyperlink" xfId="7236" builtinId="8" hidden="1"/>
    <cellStyle name="Hyperlink" xfId="7238" builtinId="8" hidden="1"/>
    <cellStyle name="Hyperlink" xfId="7240" builtinId="8" hidden="1"/>
    <cellStyle name="Hyperlink" xfId="7242" builtinId="8" hidden="1"/>
    <cellStyle name="Hyperlink" xfId="7244" builtinId="8" hidden="1"/>
    <cellStyle name="Hyperlink" xfId="7246" builtinId="8" hidden="1"/>
    <cellStyle name="Hyperlink" xfId="7248" builtinId="8" hidden="1"/>
    <cellStyle name="Hyperlink" xfId="7250" builtinId="8" hidden="1"/>
    <cellStyle name="Hyperlink" xfId="7252" builtinId="8" hidden="1"/>
    <cellStyle name="Hyperlink" xfId="7254" builtinId="8" hidden="1"/>
    <cellStyle name="Hyperlink" xfId="7256" builtinId="8" hidden="1"/>
    <cellStyle name="Hyperlink" xfId="7258" builtinId="8" hidden="1"/>
    <cellStyle name="Hyperlink" xfId="7260" builtinId="8" hidden="1"/>
    <cellStyle name="Hyperlink" xfId="7262" builtinId="8" hidden="1"/>
    <cellStyle name="Hyperlink" xfId="7264" builtinId="8" hidden="1"/>
    <cellStyle name="Hyperlink" xfId="7266" builtinId="8" hidden="1"/>
    <cellStyle name="Hyperlink" xfId="7268" builtinId="8" hidden="1"/>
    <cellStyle name="Hyperlink" xfId="7270" builtinId="8" hidden="1"/>
    <cellStyle name="Hyperlink" xfId="7272" builtinId="8" hidden="1"/>
    <cellStyle name="Hyperlink" xfId="7274" builtinId="8" hidden="1"/>
    <cellStyle name="Hyperlink" xfId="7276" builtinId="8" hidden="1"/>
    <cellStyle name="Hyperlink" xfId="7278" builtinId="8" hidden="1"/>
    <cellStyle name="Hyperlink" xfId="7280" builtinId="8" hidden="1"/>
    <cellStyle name="Hyperlink" xfId="7282" builtinId="8" hidden="1"/>
    <cellStyle name="Hyperlink" xfId="7284" builtinId="8" hidden="1"/>
    <cellStyle name="Hyperlink" xfId="7286" builtinId="8" hidden="1"/>
    <cellStyle name="Hyperlink" xfId="7288" builtinId="8" hidden="1"/>
    <cellStyle name="Hyperlink" xfId="7290" builtinId="8" hidden="1"/>
    <cellStyle name="Hyperlink" xfId="7292" builtinId="8" hidden="1"/>
    <cellStyle name="Hyperlink" xfId="7294" builtinId="8" hidden="1"/>
    <cellStyle name="Hyperlink" xfId="7296" builtinId="8" hidden="1"/>
    <cellStyle name="Hyperlink" xfId="7298" builtinId="8" hidden="1"/>
    <cellStyle name="Hyperlink" xfId="7300" builtinId="8" hidden="1"/>
    <cellStyle name="Hyperlink" xfId="7302" builtinId="8" hidden="1"/>
    <cellStyle name="Hyperlink" xfId="7304" builtinId="8" hidden="1"/>
    <cellStyle name="Hyperlink" xfId="7306" builtinId="8" hidden="1"/>
    <cellStyle name="Hyperlink" xfId="7308" builtinId="8" hidden="1"/>
    <cellStyle name="Hyperlink" xfId="7310" builtinId="8" hidden="1"/>
    <cellStyle name="Hyperlink" xfId="7312" builtinId="8" hidden="1"/>
    <cellStyle name="Hyperlink" xfId="7314" builtinId="8" hidden="1"/>
    <cellStyle name="Hyperlink" xfId="7316" builtinId="8" hidden="1"/>
    <cellStyle name="Hyperlink" xfId="7318" builtinId="8" hidden="1"/>
    <cellStyle name="Hyperlink" xfId="7320" builtinId="8" hidden="1"/>
    <cellStyle name="Hyperlink" xfId="7322" builtinId="8" hidden="1"/>
    <cellStyle name="Hyperlink" xfId="7324" builtinId="8" hidden="1"/>
    <cellStyle name="Hyperlink" xfId="7326" builtinId="8" hidden="1"/>
    <cellStyle name="Hyperlink" xfId="7328" builtinId="8" hidden="1"/>
    <cellStyle name="Hyperlink" xfId="7330" builtinId="8" hidden="1"/>
    <cellStyle name="Hyperlink" xfId="7332" builtinId="8" hidden="1"/>
    <cellStyle name="Hyperlink" xfId="7334" builtinId="8" hidden="1"/>
    <cellStyle name="Hyperlink" xfId="7336" builtinId="8" hidden="1"/>
    <cellStyle name="Hyperlink" xfId="7338" builtinId="8" hidden="1"/>
    <cellStyle name="Hyperlink" xfId="7340" builtinId="8" hidden="1"/>
    <cellStyle name="Hyperlink" xfId="7342" builtinId="8" hidden="1"/>
    <cellStyle name="Hyperlink" xfId="7344" builtinId="8" hidden="1"/>
    <cellStyle name="Hyperlink" xfId="7346" builtinId="8" hidden="1"/>
    <cellStyle name="Hyperlink" xfId="7348" builtinId="8" hidden="1"/>
    <cellStyle name="Hyperlink" xfId="7350" builtinId="8" hidden="1"/>
    <cellStyle name="Hyperlink" xfId="7352" builtinId="8" hidden="1"/>
    <cellStyle name="Hyperlink" xfId="7354" builtinId="8" hidden="1"/>
    <cellStyle name="Hyperlink" xfId="7356" builtinId="8" hidden="1"/>
    <cellStyle name="Hyperlink" xfId="7358" builtinId="8" hidden="1"/>
    <cellStyle name="Hyperlink" xfId="7360" builtinId="8" hidden="1"/>
    <cellStyle name="Hyperlink" xfId="7362" builtinId="8" hidden="1"/>
    <cellStyle name="Hyperlink" xfId="7364" builtinId="8" hidden="1"/>
    <cellStyle name="Hyperlink" xfId="7366" builtinId="8" hidden="1"/>
    <cellStyle name="Hyperlink" xfId="7368" builtinId="8" hidden="1"/>
    <cellStyle name="Hyperlink" xfId="7370" builtinId="8" hidden="1"/>
    <cellStyle name="Hyperlink" xfId="7372" builtinId="8" hidden="1"/>
    <cellStyle name="Hyperlink" xfId="7374" builtinId="8" hidden="1"/>
    <cellStyle name="Hyperlink" xfId="7376" builtinId="8" hidden="1"/>
    <cellStyle name="Hyperlink" xfId="7378" builtinId="8" hidden="1"/>
    <cellStyle name="Hyperlink" xfId="7380" builtinId="8" hidden="1"/>
    <cellStyle name="Hyperlink" xfId="7382" builtinId="8" hidden="1"/>
    <cellStyle name="Hyperlink" xfId="7384" builtinId="8" hidden="1"/>
    <cellStyle name="Hyperlink" xfId="7386" builtinId="8" hidden="1"/>
    <cellStyle name="Hyperlink" xfId="7388" builtinId="8" hidden="1"/>
    <cellStyle name="Hyperlink" xfId="7390" builtinId="8" hidden="1"/>
    <cellStyle name="Hyperlink" xfId="7392" builtinId="8" hidden="1"/>
    <cellStyle name="Hyperlink" xfId="7394" builtinId="8" hidden="1"/>
    <cellStyle name="Hyperlink" xfId="7396" builtinId="8" hidden="1"/>
    <cellStyle name="Hyperlink" xfId="7398" builtinId="8" hidden="1"/>
    <cellStyle name="Hyperlink" xfId="7400" builtinId="8" hidden="1"/>
    <cellStyle name="Hyperlink" xfId="7402" builtinId="8" hidden="1"/>
    <cellStyle name="Hyperlink" xfId="7404" builtinId="8" hidden="1"/>
    <cellStyle name="Hyperlink" xfId="7406" builtinId="8" hidden="1"/>
    <cellStyle name="Hyperlink" xfId="7408" builtinId="8" hidden="1"/>
    <cellStyle name="Hyperlink" xfId="7410" builtinId="8" hidden="1"/>
    <cellStyle name="Hyperlink" xfId="7412" builtinId="8" hidden="1"/>
    <cellStyle name="Hyperlink" xfId="7414" builtinId="8" hidden="1"/>
    <cellStyle name="Hyperlink" xfId="7416" builtinId="8" hidden="1"/>
    <cellStyle name="Hyperlink" xfId="7418" builtinId="8" hidden="1"/>
    <cellStyle name="Hyperlink" xfId="7420" builtinId="8" hidden="1"/>
    <cellStyle name="Hyperlink" xfId="7422" builtinId="8" hidden="1"/>
    <cellStyle name="Hyperlink" xfId="7424" builtinId="8" hidden="1"/>
    <cellStyle name="Hyperlink" xfId="7426" builtinId="8" hidden="1"/>
    <cellStyle name="Hyperlink" xfId="7428" builtinId="8" hidden="1"/>
    <cellStyle name="Hyperlink" xfId="7430" builtinId="8" hidden="1"/>
    <cellStyle name="Hyperlink" xfId="7432" builtinId="8" hidden="1"/>
    <cellStyle name="Hyperlink" xfId="7434" builtinId="8" hidden="1"/>
    <cellStyle name="Hyperlink" xfId="7436" builtinId="8" hidden="1"/>
    <cellStyle name="Hyperlink" xfId="7438" builtinId="8" hidden="1"/>
    <cellStyle name="Hyperlink" xfId="7440" builtinId="8" hidden="1"/>
    <cellStyle name="Hyperlink" xfId="7442" builtinId="8" hidden="1"/>
    <cellStyle name="Hyperlink" xfId="7444" builtinId="8" hidden="1"/>
    <cellStyle name="Hyperlink" xfId="7446" builtinId="8" hidden="1"/>
    <cellStyle name="Hyperlink" xfId="7448" builtinId="8" hidden="1"/>
    <cellStyle name="Hyperlink" xfId="7450" builtinId="8" hidden="1"/>
    <cellStyle name="Hyperlink" xfId="7452" builtinId="8" hidden="1"/>
    <cellStyle name="Hyperlink" xfId="7454" builtinId="8" hidden="1"/>
    <cellStyle name="Hyperlink" xfId="7456" builtinId="8" hidden="1"/>
    <cellStyle name="Hyperlink" xfId="7458" builtinId="8" hidden="1"/>
    <cellStyle name="Hyperlink" xfId="7460" builtinId="8" hidden="1"/>
    <cellStyle name="Hyperlink" xfId="7462" builtinId="8" hidden="1"/>
    <cellStyle name="Hyperlink" xfId="7464" builtinId="8" hidden="1"/>
    <cellStyle name="Hyperlink" xfId="7466" builtinId="8" hidden="1"/>
    <cellStyle name="Hyperlink" xfId="7468" builtinId="8" hidden="1"/>
    <cellStyle name="Hyperlink" xfId="7470" builtinId="8" hidden="1"/>
    <cellStyle name="Hyperlink" xfId="7472" builtinId="8" hidden="1"/>
    <cellStyle name="Hyperlink" xfId="7474" builtinId="8" hidden="1"/>
    <cellStyle name="Hyperlink" xfId="7476" builtinId="8" hidden="1"/>
    <cellStyle name="Hyperlink" xfId="7478" builtinId="8" hidden="1"/>
    <cellStyle name="Hyperlink" xfId="7480" builtinId="8" hidden="1"/>
    <cellStyle name="Hyperlink" xfId="7482" builtinId="8" hidden="1"/>
    <cellStyle name="Hyperlink" xfId="7484" builtinId="8" hidden="1"/>
    <cellStyle name="Hyperlink" xfId="7486" builtinId="8" hidden="1"/>
    <cellStyle name="Hyperlink" xfId="7488" builtinId="8" hidden="1"/>
    <cellStyle name="Hyperlink" xfId="7490" builtinId="8" hidden="1"/>
    <cellStyle name="Hyperlink" xfId="7492" builtinId="8" hidden="1"/>
    <cellStyle name="Hyperlink" xfId="7494" builtinId="8" hidden="1"/>
    <cellStyle name="Hyperlink" xfId="7496" builtinId="8" hidden="1"/>
    <cellStyle name="Hyperlink" xfId="7498" builtinId="8" hidden="1"/>
    <cellStyle name="Hyperlink" xfId="7500" builtinId="8" hidden="1"/>
    <cellStyle name="Hyperlink" xfId="7502" builtinId="8" hidden="1"/>
    <cellStyle name="Hyperlink" xfId="7504" builtinId="8" hidden="1"/>
    <cellStyle name="Hyperlink" xfId="7506" builtinId="8" hidden="1"/>
    <cellStyle name="Hyperlink" xfId="7508" builtinId="8" hidden="1"/>
    <cellStyle name="Hyperlink" xfId="7510" builtinId="8" hidden="1"/>
    <cellStyle name="Hyperlink" xfId="7512" builtinId="8" hidden="1"/>
    <cellStyle name="Hyperlink" xfId="7514" builtinId="8" hidden="1"/>
    <cellStyle name="Hyperlink" xfId="7516" builtinId="8" hidden="1"/>
    <cellStyle name="Hyperlink" xfId="7518" builtinId="8" hidden="1"/>
    <cellStyle name="Hyperlink" xfId="7520" builtinId="8" hidden="1"/>
    <cellStyle name="Hyperlink" xfId="7522" builtinId="8" hidden="1"/>
    <cellStyle name="Hyperlink" xfId="7524" builtinId="8" hidden="1"/>
    <cellStyle name="Hyperlink" xfId="7526" builtinId="8" hidden="1"/>
    <cellStyle name="Hyperlink" xfId="7528" builtinId="8" hidden="1"/>
    <cellStyle name="Hyperlink" xfId="7530" builtinId="8" hidden="1"/>
    <cellStyle name="Hyperlink" xfId="7532" builtinId="8" hidden="1"/>
    <cellStyle name="Hyperlink" xfId="7534" builtinId="8" hidden="1"/>
    <cellStyle name="Hyperlink" xfId="7536" builtinId="8" hidden="1"/>
    <cellStyle name="Hyperlink" xfId="7538" builtinId="8" hidden="1"/>
    <cellStyle name="Hyperlink" xfId="7540" builtinId="8" hidden="1"/>
    <cellStyle name="Hyperlink" xfId="7542" builtinId="8" hidden="1"/>
    <cellStyle name="Hyperlink" xfId="7544" builtinId="8" hidden="1"/>
    <cellStyle name="Hyperlink" xfId="7546" builtinId="8" hidden="1"/>
    <cellStyle name="Hyperlink" xfId="7548" builtinId="8" hidden="1"/>
    <cellStyle name="Hyperlink" xfId="7550" builtinId="8" hidden="1"/>
    <cellStyle name="Hyperlink" xfId="7552" builtinId="8" hidden="1"/>
    <cellStyle name="Hyperlink" xfId="7554" builtinId="8" hidden="1"/>
    <cellStyle name="Hyperlink" xfId="7556" builtinId="8" hidden="1"/>
    <cellStyle name="Hyperlink" xfId="7558" builtinId="8" hidden="1"/>
    <cellStyle name="Hyperlink" xfId="7560" builtinId="8" hidden="1"/>
    <cellStyle name="Hyperlink" xfId="7562" builtinId="8" hidden="1"/>
    <cellStyle name="Hyperlink" xfId="7564" builtinId="8" hidden="1"/>
    <cellStyle name="Hyperlink" xfId="7566" builtinId="8" hidden="1"/>
    <cellStyle name="Hyperlink" xfId="7568" builtinId="8" hidden="1"/>
    <cellStyle name="Hyperlink" xfId="7570" builtinId="8" hidden="1"/>
    <cellStyle name="Hyperlink" xfId="7572" builtinId="8" hidden="1"/>
    <cellStyle name="Hyperlink" xfId="7574" builtinId="8" hidden="1"/>
    <cellStyle name="Hyperlink" xfId="7576" builtinId="8" hidden="1"/>
    <cellStyle name="Hyperlink" xfId="7578" builtinId="8" hidden="1"/>
    <cellStyle name="Hyperlink" xfId="7580" builtinId="8" hidden="1"/>
    <cellStyle name="Hyperlink" xfId="7582" builtinId="8" hidden="1"/>
    <cellStyle name="Hyperlink" xfId="7584" builtinId="8" hidden="1"/>
    <cellStyle name="Hyperlink" xfId="7586" builtinId="8" hidden="1"/>
    <cellStyle name="Hyperlink" xfId="7588" builtinId="8" hidden="1"/>
    <cellStyle name="Hyperlink" xfId="7590" builtinId="8" hidden="1"/>
    <cellStyle name="Hyperlink" xfId="7592" builtinId="8" hidden="1"/>
    <cellStyle name="Hyperlink" xfId="7594" builtinId="8" hidden="1"/>
    <cellStyle name="Hyperlink" xfId="7596" builtinId="8" hidden="1"/>
    <cellStyle name="Hyperlink" xfId="7598" builtinId="8" hidden="1"/>
    <cellStyle name="Hyperlink" xfId="7600" builtinId="8" hidden="1"/>
    <cellStyle name="Hyperlink" xfId="7602" builtinId="8" hidden="1"/>
    <cellStyle name="Hyperlink" xfId="7604" builtinId="8" hidden="1"/>
    <cellStyle name="Hyperlink" xfId="7606" builtinId="8" hidden="1"/>
    <cellStyle name="Hyperlink" xfId="7608" builtinId="8" hidden="1"/>
    <cellStyle name="Hyperlink" xfId="7610" builtinId="8" hidden="1"/>
    <cellStyle name="Hyperlink" xfId="7612" builtinId="8" hidden="1"/>
    <cellStyle name="Hyperlink" xfId="7614" builtinId="8" hidden="1"/>
    <cellStyle name="Hyperlink" xfId="7616" builtinId="8" hidden="1"/>
    <cellStyle name="Hyperlink" xfId="7618" builtinId="8" hidden="1"/>
    <cellStyle name="Hyperlink" xfId="7620" builtinId="8" hidden="1"/>
    <cellStyle name="Hyperlink" xfId="7622" builtinId="8" hidden="1"/>
    <cellStyle name="Hyperlink" xfId="7624" builtinId="8" hidden="1"/>
    <cellStyle name="Hyperlink" xfId="7626" builtinId="8" hidden="1"/>
    <cellStyle name="Hyperlink" xfId="7628" builtinId="8" hidden="1"/>
    <cellStyle name="Hyperlink" xfId="7630" builtinId="8" hidden="1"/>
    <cellStyle name="Hyperlink" xfId="7632" builtinId="8" hidden="1"/>
    <cellStyle name="Hyperlink" xfId="7634" builtinId="8" hidden="1"/>
    <cellStyle name="Hyperlink" xfId="7636" builtinId="8" hidden="1"/>
    <cellStyle name="Hyperlink" xfId="7638" builtinId="8" hidden="1"/>
    <cellStyle name="Hyperlink" xfId="7640" builtinId="8" hidden="1"/>
    <cellStyle name="Hyperlink" xfId="7642" builtinId="8" hidden="1"/>
    <cellStyle name="Hyperlink" xfId="7644" builtinId="8" hidden="1"/>
    <cellStyle name="Hyperlink" xfId="7646" builtinId="8" hidden="1"/>
    <cellStyle name="Hyperlink" xfId="7648" builtinId="8" hidden="1"/>
    <cellStyle name="Hyperlink" xfId="7650" builtinId="8" hidden="1"/>
    <cellStyle name="Hyperlink" xfId="7652" builtinId="8" hidden="1"/>
    <cellStyle name="Hyperlink" xfId="7654" builtinId="8" hidden="1"/>
    <cellStyle name="Hyperlink" xfId="7656" builtinId="8" hidden="1"/>
    <cellStyle name="Hyperlink" xfId="7658" builtinId="8" hidden="1"/>
    <cellStyle name="Hyperlink" xfId="7660" builtinId="8" hidden="1"/>
    <cellStyle name="Hyperlink" xfId="7662" builtinId="8" hidden="1"/>
    <cellStyle name="Hyperlink" xfId="7664" builtinId="8" hidden="1"/>
    <cellStyle name="Hyperlink" xfId="7666" builtinId="8" hidden="1"/>
    <cellStyle name="Hyperlink" xfId="7668" builtinId="8" hidden="1"/>
    <cellStyle name="Hyperlink" xfId="7670" builtinId="8" hidden="1"/>
    <cellStyle name="Hyperlink" xfId="7672" builtinId="8" hidden="1"/>
    <cellStyle name="Hyperlink" xfId="7674" builtinId="8" hidden="1"/>
    <cellStyle name="Hyperlink" xfId="7676" builtinId="8" hidden="1"/>
    <cellStyle name="Hyperlink" xfId="7678" builtinId="8" hidden="1"/>
    <cellStyle name="Hyperlink" xfId="7680" builtinId="8" hidden="1"/>
    <cellStyle name="Hyperlink" xfId="7682" builtinId="8" hidden="1"/>
    <cellStyle name="Hyperlink" xfId="7684" builtinId="8" hidden="1"/>
    <cellStyle name="Hyperlink" xfId="7686" builtinId="8" hidden="1"/>
    <cellStyle name="Hyperlink" xfId="7688" builtinId="8" hidden="1"/>
    <cellStyle name="Hyperlink" xfId="7690" builtinId="8" hidden="1"/>
    <cellStyle name="Hyperlink" xfId="7692" builtinId="8" hidden="1"/>
    <cellStyle name="Hyperlink" xfId="7694" builtinId="8" hidden="1"/>
    <cellStyle name="Hyperlink" xfId="7696" builtinId="8" hidden="1"/>
    <cellStyle name="Hyperlink" xfId="7698" builtinId="8" hidden="1"/>
    <cellStyle name="Hyperlink" xfId="7700" builtinId="8" hidden="1"/>
    <cellStyle name="Hyperlink" xfId="7702" builtinId="8" hidden="1"/>
    <cellStyle name="Hyperlink" xfId="7704" builtinId="8" hidden="1"/>
    <cellStyle name="Hyperlink" xfId="7706" builtinId="8" hidden="1"/>
    <cellStyle name="Hyperlink" xfId="7708" builtinId="8" hidden="1"/>
    <cellStyle name="Hyperlink" xfId="7710" builtinId="8" hidden="1"/>
    <cellStyle name="Hyperlink" xfId="7712" builtinId="8" hidden="1"/>
    <cellStyle name="Hyperlink" xfId="7714" builtinId="8" hidden="1"/>
    <cellStyle name="Hyperlink" xfId="7716" builtinId="8" hidden="1"/>
    <cellStyle name="Hyperlink" xfId="7718" builtinId="8" hidden="1"/>
    <cellStyle name="Hyperlink" xfId="7720" builtinId="8" hidden="1"/>
    <cellStyle name="Hyperlink" xfId="7722" builtinId="8" hidden="1"/>
    <cellStyle name="Hyperlink" xfId="7724" builtinId="8" hidden="1"/>
    <cellStyle name="Hyperlink" xfId="7726" builtinId="8" hidden="1"/>
    <cellStyle name="Hyperlink" xfId="7728" builtinId="8" hidden="1"/>
    <cellStyle name="Hyperlink" xfId="7730" builtinId="8" hidden="1"/>
    <cellStyle name="Hyperlink" xfId="7732" builtinId="8" hidden="1"/>
    <cellStyle name="Hyperlink" xfId="7734" builtinId="8" hidden="1"/>
    <cellStyle name="Hyperlink" xfId="7736" builtinId="8" hidden="1"/>
    <cellStyle name="Hyperlink" xfId="7738" builtinId="8" hidden="1"/>
    <cellStyle name="Hyperlink" xfId="7740" builtinId="8" hidden="1"/>
    <cellStyle name="Hyperlink" xfId="7742" builtinId="8" hidden="1"/>
    <cellStyle name="Hyperlink" xfId="7744" builtinId="8" hidden="1"/>
    <cellStyle name="Hyperlink" xfId="7746" builtinId="8" hidden="1"/>
    <cellStyle name="Hyperlink" xfId="7748" builtinId="8" hidden="1"/>
    <cellStyle name="Hyperlink" xfId="7750" builtinId="8" hidden="1"/>
    <cellStyle name="Hyperlink" xfId="7752" builtinId="8" hidden="1"/>
    <cellStyle name="Hyperlink" xfId="7754" builtinId="8" hidden="1"/>
    <cellStyle name="Hyperlink" xfId="7756" builtinId="8" hidden="1"/>
    <cellStyle name="Hyperlink" xfId="7758" builtinId="8" hidden="1"/>
    <cellStyle name="Hyperlink" xfId="7760" builtinId="8" hidden="1"/>
    <cellStyle name="Hyperlink" xfId="7762" builtinId="8" hidden="1"/>
    <cellStyle name="Hyperlink" xfId="7764" builtinId="8" hidden="1"/>
    <cellStyle name="Hyperlink" xfId="7766" builtinId="8" hidden="1"/>
    <cellStyle name="Hyperlink" xfId="7768" builtinId="8" hidden="1"/>
    <cellStyle name="Hyperlink" xfId="7770" builtinId="8" hidden="1"/>
    <cellStyle name="Hyperlink" xfId="7772" builtinId="8" hidden="1"/>
    <cellStyle name="Hyperlink" xfId="7774" builtinId="8" hidden="1"/>
    <cellStyle name="Hyperlink" xfId="7776" builtinId="8" hidden="1"/>
    <cellStyle name="Hyperlink" xfId="7778" builtinId="8" hidden="1"/>
    <cellStyle name="Hyperlink" xfId="7780" builtinId="8" hidden="1"/>
    <cellStyle name="Hyperlink" xfId="7782" builtinId="8" hidden="1"/>
    <cellStyle name="Hyperlink" xfId="7784" builtinId="8" hidden="1"/>
    <cellStyle name="Hyperlink" xfId="7786" builtinId="8" hidden="1"/>
    <cellStyle name="Hyperlink" xfId="7788" builtinId="8" hidden="1"/>
    <cellStyle name="Hyperlink" xfId="7790" builtinId="8" hidden="1"/>
    <cellStyle name="Hyperlink" xfId="7792" builtinId="8" hidden="1"/>
    <cellStyle name="Hyperlink" xfId="7794" builtinId="8" hidden="1"/>
    <cellStyle name="Hyperlink" xfId="7796" builtinId="8" hidden="1"/>
    <cellStyle name="Hyperlink" xfId="7798" builtinId="8" hidden="1"/>
    <cellStyle name="Hyperlink" xfId="7800" builtinId="8" hidden="1"/>
    <cellStyle name="Hyperlink" xfId="7802" builtinId="8" hidden="1"/>
    <cellStyle name="Hyperlink" xfId="7804" builtinId="8" hidden="1"/>
    <cellStyle name="Hyperlink" xfId="7806" builtinId="8" hidden="1"/>
    <cellStyle name="Hyperlink" xfId="7808" builtinId="8" hidden="1"/>
    <cellStyle name="Hyperlink" xfId="7810" builtinId="8" hidden="1"/>
    <cellStyle name="Hyperlink" xfId="7812" builtinId="8" hidden="1"/>
    <cellStyle name="Hyperlink" xfId="7814" builtinId="8" hidden="1"/>
    <cellStyle name="Hyperlink" xfId="7816" builtinId="8" hidden="1"/>
    <cellStyle name="Hyperlink" xfId="7818" builtinId="8" hidden="1"/>
    <cellStyle name="Hyperlink" xfId="7820" builtinId="8" hidden="1"/>
    <cellStyle name="Hyperlink" xfId="7822" builtinId="8" hidden="1"/>
    <cellStyle name="Hyperlink" xfId="7824" builtinId="8" hidden="1"/>
    <cellStyle name="Hyperlink" xfId="7826" builtinId="8" hidden="1"/>
    <cellStyle name="Hyperlink" xfId="7828" builtinId="8" hidden="1"/>
    <cellStyle name="Hyperlink" xfId="7830" builtinId="8" hidden="1"/>
    <cellStyle name="Hyperlink" xfId="7832" builtinId="8" hidden="1"/>
    <cellStyle name="Hyperlink" xfId="7834" builtinId="8" hidden="1"/>
    <cellStyle name="Hyperlink" xfId="7836" builtinId="8" hidden="1"/>
    <cellStyle name="Hyperlink" xfId="7838" builtinId="8" hidden="1"/>
    <cellStyle name="Hyperlink" xfId="7840" builtinId="8" hidden="1"/>
    <cellStyle name="Hyperlink" xfId="7842" builtinId="8" hidden="1"/>
    <cellStyle name="Hyperlink" xfId="7844" builtinId="8" hidden="1"/>
    <cellStyle name="Hyperlink" xfId="7846" builtinId="8" hidden="1"/>
    <cellStyle name="Hyperlink" xfId="7848" builtinId="8" hidden="1"/>
    <cellStyle name="Hyperlink" xfId="7850" builtinId="8" hidden="1"/>
    <cellStyle name="Hyperlink" xfId="7852" builtinId="8" hidden="1"/>
    <cellStyle name="Hyperlink" xfId="7854" builtinId="8" hidden="1"/>
    <cellStyle name="Hyperlink" xfId="7856" builtinId="8" hidden="1"/>
    <cellStyle name="Hyperlink" xfId="7858" builtinId="8" hidden="1"/>
    <cellStyle name="Hyperlink" xfId="7860" builtinId="8" hidden="1"/>
    <cellStyle name="Hyperlink" xfId="7862" builtinId="8" hidden="1"/>
    <cellStyle name="Hyperlink" xfId="7864" builtinId="8" hidden="1"/>
    <cellStyle name="Hyperlink" xfId="7866" builtinId="8" hidden="1"/>
    <cellStyle name="Hyperlink" xfId="7868" builtinId="8" hidden="1"/>
    <cellStyle name="Hyperlink" xfId="7870" builtinId="8" hidden="1"/>
    <cellStyle name="Hyperlink" xfId="7872" builtinId="8" hidden="1"/>
    <cellStyle name="Hyperlink" xfId="7874" builtinId="8" hidden="1"/>
    <cellStyle name="Hyperlink" xfId="7876" builtinId="8" hidden="1"/>
    <cellStyle name="Hyperlink" xfId="7878" builtinId="8" hidden="1"/>
    <cellStyle name="Hyperlink" xfId="7880" builtinId="8" hidden="1"/>
    <cellStyle name="Hyperlink" xfId="7882" builtinId="8" hidden="1"/>
    <cellStyle name="Hyperlink" xfId="7884" builtinId="8" hidden="1"/>
    <cellStyle name="Hyperlink" xfId="7886" builtinId="8" hidden="1"/>
    <cellStyle name="Hyperlink" xfId="7888" builtinId="8" hidden="1"/>
    <cellStyle name="Hyperlink" xfId="7890" builtinId="8" hidden="1"/>
    <cellStyle name="Hyperlink" xfId="7892" builtinId="8" hidden="1"/>
    <cellStyle name="Hyperlink" xfId="7894" builtinId="8" hidden="1"/>
    <cellStyle name="Hyperlink" xfId="7896" builtinId="8" hidden="1"/>
    <cellStyle name="Hyperlink" xfId="7898" builtinId="8" hidden="1"/>
    <cellStyle name="Hyperlink" xfId="7900" builtinId="8" hidden="1"/>
    <cellStyle name="Hyperlink" xfId="7902" builtinId="8" hidden="1"/>
    <cellStyle name="Hyperlink" xfId="7904" builtinId="8" hidden="1"/>
    <cellStyle name="Hyperlink" xfId="7906" builtinId="8" hidden="1"/>
    <cellStyle name="Hyperlink" xfId="7908" builtinId="8" hidden="1"/>
    <cellStyle name="Hyperlink" xfId="7910" builtinId="8" hidden="1"/>
    <cellStyle name="Hyperlink" xfId="7912" builtinId="8" hidden="1"/>
    <cellStyle name="Hyperlink" xfId="7914" builtinId="8" hidden="1"/>
    <cellStyle name="Hyperlink" xfId="7916" builtinId="8" hidden="1"/>
    <cellStyle name="Hyperlink" xfId="7918" builtinId="8" hidden="1"/>
    <cellStyle name="Hyperlink" xfId="7920" builtinId="8" hidden="1"/>
    <cellStyle name="Hyperlink" xfId="7922" builtinId="8" hidden="1"/>
    <cellStyle name="Hyperlink" xfId="7924" builtinId="8" hidden="1"/>
    <cellStyle name="Hyperlink" xfId="7926" builtinId="8" hidden="1"/>
    <cellStyle name="Hyperlink" xfId="7928" builtinId="8" hidden="1"/>
    <cellStyle name="Hyperlink" xfId="7930" builtinId="8" hidden="1"/>
    <cellStyle name="Hyperlink" xfId="7932" builtinId="8" hidden="1"/>
    <cellStyle name="Hyperlink" xfId="7934" builtinId="8" hidden="1"/>
    <cellStyle name="Hyperlink" xfId="7936" builtinId="8" hidden="1"/>
    <cellStyle name="Hyperlink" xfId="7938" builtinId="8" hidden="1"/>
    <cellStyle name="Hyperlink" xfId="7940" builtinId="8" hidden="1"/>
    <cellStyle name="Hyperlink" xfId="7942" builtinId="8" hidden="1"/>
    <cellStyle name="Hyperlink" xfId="7944" builtinId="8" hidden="1"/>
    <cellStyle name="Hyperlink" xfId="7946" builtinId="8" hidden="1"/>
    <cellStyle name="Hyperlink" xfId="7948" builtinId="8" hidden="1"/>
    <cellStyle name="Hyperlink" xfId="7950" builtinId="8" hidden="1"/>
    <cellStyle name="Hyperlink" xfId="7952" builtinId="8" hidden="1"/>
    <cellStyle name="Hyperlink" xfId="7954" builtinId="8" hidden="1"/>
    <cellStyle name="Hyperlink" xfId="7956" builtinId="8" hidden="1"/>
    <cellStyle name="Hyperlink" xfId="7958" builtinId="8" hidden="1"/>
    <cellStyle name="Hyperlink" xfId="7960" builtinId="8" hidden="1"/>
    <cellStyle name="Hyperlink" xfId="7962" builtinId="8" hidden="1"/>
    <cellStyle name="Hyperlink" xfId="7964" builtinId="8" hidden="1"/>
    <cellStyle name="Hyperlink" xfId="7966" builtinId="8" hidden="1"/>
    <cellStyle name="Hyperlink" xfId="7968" builtinId="8" hidden="1"/>
    <cellStyle name="Hyperlink" xfId="7970" builtinId="8" hidden="1"/>
    <cellStyle name="Hyperlink" xfId="7972" builtinId="8" hidden="1"/>
    <cellStyle name="Hyperlink" xfId="7974" builtinId="8" hidden="1"/>
    <cellStyle name="Hyperlink" xfId="7976" builtinId="8" hidden="1"/>
    <cellStyle name="Hyperlink" xfId="7978" builtinId="8" hidden="1"/>
    <cellStyle name="Hyperlink" xfId="7980" builtinId="8" hidden="1"/>
    <cellStyle name="Hyperlink" xfId="7982" builtinId="8" hidden="1"/>
    <cellStyle name="Hyperlink" xfId="7984" builtinId="8" hidden="1"/>
    <cellStyle name="Hyperlink" xfId="7986" builtinId="8" hidden="1"/>
    <cellStyle name="Hyperlink" xfId="7988" builtinId="8" hidden="1"/>
    <cellStyle name="Hyperlink" xfId="7990" builtinId="8" hidden="1"/>
    <cellStyle name="Hyperlink" xfId="7992"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8" builtinId="8" hidden="1"/>
    <cellStyle name="Hyperlink" xfId="8090" builtinId="8" hidden="1"/>
    <cellStyle name="Hyperlink" xfId="8092" builtinId="8" hidden="1"/>
    <cellStyle name="Hyperlink" xfId="8094" builtinId="8" hidden="1"/>
    <cellStyle name="Hyperlink" xfId="8096" builtinId="8" hidden="1"/>
    <cellStyle name="Hyperlink" xfId="8098" builtinId="8" hidden="1"/>
    <cellStyle name="Hyperlink" xfId="8100" builtinId="8" hidden="1"/>
    <cellStyle name="Hyperlink" xfId="8102" builtinId="8" hidden="1"/>
    <cellStyle name="Hyperlink" xfId="8104" builtinId="8" hidden="1"/>
    <cellStyle name="Hyperlink" xfId="8106" builtinId="8" hidden="1"/>
    <cellStyle name="Hyperlink" xfId="8108" builtinId="8" hidden="1"/>
    <cellStyle name="Hyperlink" xfId="8110" builtinId="8" hidden="1"/>
    <cellStyle name="Hyperlink" xfId="8112" builtinId="8" hidden="1"/>
    <cellStyle name="Hyperlink" xfId="8114" builtinId="8" hidden="1"/>
    <cellStyle name="Hyperlink" xfId="8116" builtinId="8" hidden="1"/>
    <cellStyle name="Hyperlink" xfId="8118" builtinId="8" hidden="1"/>
    <cellStyle name="Hyperlink" xfId="8120" builtinId="8" hidden="1"/>
    <cellStyle name="Hyperlink" xfId="8122" builtinId="8" hidden="1"/>
    <cellStyle name="Hyperlink" xfId="8124" builtinId="8" hidden="1"/>
    <cellStyle name="Hyperlink" xfId="8126" builtinId="8" hidden="1"/>
    <cellStyle name="Hyperlink" xfId="8128" builtinId="8" hidden="1"/>
    <cellStyle name="Hyperlink" xfId="8130" builtinId="8" hidden="1"/>
    <cellStyle name="Hyperlink" xfId="8132" builtinId="8" hidden="1"/>
    <cellStyle name="Hyperlink" xfId="8134" builtinId="8" hidden="1"/>
    <cellStyle name="Hyperlink" xfId="8136" builtinId="8" hidden="1"/>
    <cellStyle name="Hyperlink" xfId="8138" builtinId="8" hidden="1"/>
    <cellStyle name="Hyperlink" xfId="8140" builtinId="8" hidden="1"/>
    <cellStyle name="Hyperlink" xfId="8142" builtinId="8" hidden="1"/>
    <cellStyle name="Hyperlink" xfId="8144" builtinId="8" hidden="1"/>
    <cellStyle name="Hyperlink" xfId="8146" builtinId="8" hidden="1"/>
    <cellStyle name="Hyperlink" xfId="8148" builtinId="8" hidden="1"/>
    <cellStyle name="Hyperlink" xfId="8150" builtinId="8" hidden="1"/>
    <cellStyle name="Hyperlink" xfId="8152" builtinId="8" hidden="1"/>
    <cellStyle name="Hyperlink" xfId="8154" builtinId="8" hidden="1"/>
    <cellStyle name="Hyperlink" xfId="8156" builtinId="8" hidden="1"/>
    <cellStyle name="Hyperlink" xfId="8158" builtinId="8" hidden="1"/>
    <cellStyle name="Hyperlink" xfId="8160" builtinId="8" hidden="1"/>
    <cellStyle name="Hyperlink" xfId="8162" builtinId="8" hidden="1"/>
    <cellStyle name="Hyperlink" xfId="8164" builtinId="8" hidden="1"/>
    <cellStyle name="Hyperlink" xfId="8166" builtinId="8" hidden="1"/>
    <cellStyle name="Hyperlink" xfId="8168" builtinId="8" hidden="1"/>
    <cellStyle name="Hyperlink" xfId="8170" builtinId="8" hidden="1"/>
    <cellStyle name="Hyperlink" xfId="8172" builtinId="8" hidden="1"/>
    <cellStyle name="Hyperlink" xfId="8174" builtinId="8" hidden="1"/>
    <cellStyle name="Hyperlink" xfId="8176" builtinId="8" hidden="1"/>
    <cellStyle name="Hyperlink" xfId="8178" builtinId="8" hidden="1"/>
    <cellStyle name="Hyperlink" xfId="8180" builtinId="8" hidden="1"/>
    <cellStyle name="Hyperlink" xfId="8182" builtinId="8" hidden="1"/>
    <cellStyle name="Hyperlink" xfId="8184" builtinId="8" hidden="1"/>
    <cellStyle name="Hyperlink" xfId="8186" builtinId="8" hidden="1"/>
    <cellStyle name="Hyperlink" xfId="8188" builtinId="8" hidden="1"/>
    <cellStyle name="Hyperlink" xfId="8190" builtinId="8" hidden="1"/>
    <cellStyle name="Hyperlink" xfId="8192" builtinId="8" hidden="1"/>
    <cellStyle name="Hyperlink" xfId="8194" builtinId="8" hidden="1"/>
    <cellStyle name="Hyperlink" xfId="8196" builtinId="8" hidden="1"/>
    <cellStyle name="Hyperlink" xfId="8198" builtinId="8" hidden="1"/>
    <cellStyle name="Hyperlink" xfId="8200" builtinId="8" hidden="1"/>
    <cellStyle name="Hyperlink" xfId="8202" builtinId="8" hidden="1"/>
    <cellStyle name="Hyperlink" xfId="8204" builtinId="8" hidden="1"/>
    <cellStyle name="Hyperlink" xfId="8206" builtinId="8" hidden="1"/>
    <cellStyle name="Hyperlink" xfId="8208" builtinId="8" hidden="1"/>
    <cellStyle name="Hyperlink" xfId="8210" builtinId="8" hidden="1"/>
    <cellStyle name="Hyperlink" xfId="8212" builtinId="8" hidden="1"/>
    <cellStyle name="Hyperlink" xfId="8214" builtinId="8" hidden="1"/>
    <cellStyle name="Hyperlink" xfId="8216" builtinId="8" hidden="1"/>
    <cellStyle name="Hyperlink" xfId="8218" builtinId="8" hidden="1"/>
    <cellStyle name="Hyperlink" xfId="8220" builtinId="8" hidden="1"/>
    <cellStyle name="Hyperlink" xfId="8222" builtinId="8" hidden="1"/>
    <cellStyle name="Hyperlink" xfId="8224" builtinId="8" hidden="1"/>
    <cellStyle name="Hyperlink" xfId="8226" builtinId="8" hidden="1"/>
    <cellStyle name="Hyperlink" xfId="8228" builtinId="8" hidden="1"/>
    <cellStyle name="Hyperlink" xfId="8230" builtinId="8" hidden="1"/>
    <cellStyle name="Hyperlink" xfId="8232" builtinId="8" hidden="1"/>
    <cellStyle name="Hyperlink" xfId="8234" builtinId="8" hidden="1"/>
    <cellStyle name="Hyperlink" xfId="8236" builtinId="8" hidden="1"/>
    <cellStyle name="Hyperlink" xfId="8238" builtinId="8" hidden="1"/>
    <cellStyle name="Hyperlink" xfId="8240" builtinId="8" hidden="1"/>
    <cellStyle name="Hyperlink" xfId="8242" builtinId="8" hidden="1"/>
    <cellStyle name="Hyperlink" xfId="8244" builtinId="8" hidden="1"/>
    <cellStyle name="Hyperlink" xfId="8246" builtinId="8" hidden="1"/>
    <cellStyle name="Hyperlink" xfId="8248" builtinId="8" hidden="1"/>
    <cellStyle name="Hyperlink" xfId="8250" builtinId="8" hidden="1"/>
    <cellStyle name="Hyperlink" xfId="8252" builtinId="8" hidden="1"/>
    <cellStyle name="Hyperlink" xfId="8254" builtinId="8" hidden="1"/>
    <cellStyle name="Hyperlink" xfId="8256" builtinId="8" hidden="1"/>
    <cellStyle name="Hyperlink" xfId="8258" builtinId="8" hidden="1"/>
    <cellStyle name="Hyperlink" xfId="8260" builtinId="8" hidden="1"/>
    <cellStyle name="Hyperlink" xfId="8262" builtinId="8" hidden="1"/>
    <cellStyle name="Hyperlink" xfId="8264" builtinId="8" hidden="1"/>
    <cellStyle name="Hyperlink" xfId="8266" builtinId="8" hidden="1"/>
    <cellStyle name="Hyperlink" xfId="8268" builtinId="8" hidden="1"/>
    <cellStyle name="Hyperlink" xfId="8270" builtinId="8" hidden="1"/>
    <cellStyle name="Hyperlink" xfId="8272" builtinId="8" hidden="1"/>
    <cellStyle name="Hyperlink" xfId="8274" builtinId="8" hidden="1"/>
    <cellStyle name="Hyperlink" xfId="8276" builtinId="8" hidden="1"/>
    <cellStyle name="Hyperlink" xfId="8278" builtinId="8" hidden="1"/>
    <cellStyle name="Hyperlink" xfId="8280" builtinId="8" hidden="1"/>
    <cellStyle name="Hyperlink" xfId="8282" builtinId="8" hidden="1"/>
    <cellStyle name="Hyperlink" xfId="8284" builtinId="8" hidden="1"/>
    <cellStyle name="Hyperlink" xfId="8286" builtinId="8" hidden="1"/>
    <cellStyle name="Hyperlink" xfId="8288" builtinId="8" hidden="1"/>
    <cellStyle name="Hyperlink" xfId="8290" builtinId="8" hidden="1"/>
    <cellStyle name="Hyperlink" xfId="8292" builtinId="8" hidden="1"/>
    <cellStyle name="Hyperlink" xfId="8294" builtinId="8" hidden="1"/>
    <cellStyle name="Hyperlink" xfId="8296" builtinId="8" hidden="1"/>
    <cellStyle name="Hyperlink" xfId="8298" builtinId="8" hidden="1"/>
    <cellStyle name="Hyperlink" xfId="8300" builtinId="8" hidden="1"/>
    <cellStyle name="Hyperlink" xfId="8302" builtinId="8" hidden="1"/>
    <cellStyle name="Hyperlink" xfId="8304" builtinId="8" hidden="1"/>
    <cellStyle name="Hyperlink" xfId="8306" builtinId="8" hidden="1"/>
    <cellStyle name="Hyperlink" xfId="8308" builtinId="8" hidden="1"/>
    <cellStyle name="Hyperlink" xfId="8310" builtinId="8" hidden="1"/>
    <cellStyle name="Hyperlink" xfId="8312" builtinId="8" hidden="1"/>
    <cellStyle name="Hyperlink" xfId="8314" builtinId="8" hidden="1"/>
    <cellStyle name="Hyperlink" xfId="8316" builtinId="8" hidden="1"/>
    <cellStyle name="Hyperlink" xfId="8318" builtinId="8" hidden="1"/>
    <cellStyle name="Hyperlink" xfId="8320" builtinId="8" hidden="1"/>
    <cellStyle name="Hyperlink" xfId="8322" builtinId="8" hidden="1"/>
    <cellStyle name="Hyperlink" xfId="8324" builtinId="8" hidden="1"/>
    <cellStyle name="Hyperlink" xfId="8326" builtinId="8" hidden="1"/>
    <cellStyle name="Hyperlink" xfId="8328" builtinId="8" hidden="1"/>
    <cellStyle name="Hyperlink" xfId="8330" builtinId="8" hidden="1"/>
    <cellStyle name="Hyperlink" xfId="8332" builtinId="8" hidden="1"/>
    <cellStyle name="Hyperlink" xfId="8334" builtinId="8" hidden="1"/>
    <cellStyle name="Hyperlink" xfId="8336" builtinId="8" hidden="1"/>
    <cellStyle name="Hyperlink" xfId="8338" builtinId="8" hidden="1"/>
    <cellStyle name="Hyperlink" xfId="8340" builtinId="8" hidden="1"/>
    <cellStyle name="Hyperlink" xfId="8342" builtinId="8" hidden="1"/>
    <cellStyle name="Hyperlink" xfId="8344" builtinId="8" hidden="1"/>
    <cellStyle name="Hyperlink" xfId="8346" builtinId="8" hidden="1"/>
    <cellStyle name="Hyperlink" xfId="8348" builtinId="8" hidden="1"/>
    <cellStyle name="Hyperlink" xfId="8350" builtinId="8" hidden="1"/>
    <cellStyle name="Hyperlink" xfId="8352" builtinId="8" hidden="1"/>
    <cellStyle name="Hyperlink" xfId="8354" builtinId="8" hidden="1"/>
    <cellStyle name="Hyperlink" xfId="8356" builtinId="8" hidden="1"/>
    <cellStyle name="Hyperlink" xfId="8358" builtinId="8" hidden="1"/>
    <cellStyle name="Hyperlink" xfId="8360" builtinId="8" hidden="1"/>
    <cellStyle name="Hyperlink" xfId="8362" builtinId="8" hidden="1"/>
    <cellStyle name="Hyperlink" xfId="8364" builtinId="8" hidden="1"/>
    <cellStyle name="Hyperlink" xfId="8366" builtinId="8" hidden="1"/>
    <cellStyle name="Hyperlink" xfId="8368" builtinId="8" hidden="1"/>
    <cellStyle name="Hyperlink" xfId="8370" builtinId="8" hidden="1"/>
    <cellStyle name="Hyperlink" xfId="8372" builtinId="8" hidden="1"/>
    <cellStyle name="Hyperlink" xfId="8374" builtinId="8" hidden="1"/>
    <cellStyle name="Hyperlink" xfId="8376" builtinId="8" hidden="1"/>
    <cellStyle name="Hyperlink" xfId="8378" builtinId="8" hidden="1"/>
    <cellStyle name="Hyperlink" xfId="8380" builtinId="8" hidden="1"/>
    <cellStyle name="Hyperlink" xfId="8382" builtinId="8" hidden="1"/>
    <cellStyle name="Hyperlink" xfId="8384" builtinId="8" hidden="1"/>
    <cellStyle name="Hyperlink" xfId="8386" builtinId="8" hidden="1"/>
    <cellStyle name="Hyperlink" xfId="8388" builtinId="8" hidden="1"/>
    <cellStyle name="Hyperlink" xfId="8390" builtinId="8" hidden="1"/>
    <cellStyle name="Hyperlink" xfId="8392" builtinId="8" hidden="1"/>
    <cellStyle name="Hyperlink" xfId="8394" builtinId="8" hidden="1"/>
    <cellStyle name="Hyperlink" xfId="8396" builtinId="8" hidden="1"/>
    <cellStyle name="Hyperlink" xfId="8398" builtinId="8" hidden="1"/>
    <cellStyle name="Hyperlink" xfId="8400" builtinId="8" hidden="1"/>
    <cellStyle name="Hyperlink" xfId="8402" builtinId="8" hidden="1"/>
    <cellStyle name="Hyperlink" xfId="8404" builtinId="8" hidden="1"/>
    <cellStyle name="Hyperlink" xfId="8406" builtinId="8" hidden="1"/>
    <cellStyle name="Hyperlink" xfId="8408" builtinId="8" hidden="1"/>
    <cellStyle name="Hyperlink" xfId="8410" builtinId="8" hidden="1"/>
    <cellStyle name="Hyperlink" xfId="8412" builtinId="8" hidden="1"/>
    <cellStyle name="Hyperlink" xfId="8414" builtinId="8" hidden="1"/>
    <cellStyle name="Hyperlink" xfId="8416" builtinId="8" hidden="1"/>
    <cellStyle name="Hyperlink" xfId="8418" builtinId="8" hidden="1"/>
    <cellStyle name="Hyperlink" xfId="8420" builtinId="8" hidden="1"/>
    <cellStyle name="Hyperlink" xfId="8422" builtinId="8" hidden="1"/>
    <cellStyle name="Hyperlink" xfId="8424" builtinId="8" hidden="1"/>
    <cellStyle name="Hyperlink" xfId="8426" builtinId="8" hidden="1"/>
    <cellStyle name="Hyperlink" xfId="8428" builtinId="8" hidden="1"/>
    <cellStyle name="Hyperlink" xfId="8430" builtinId="8" hidden="1"/>
    <cellStyle name="Hyperlink" xfId="8432" builtinId="8" hidden="1"/>
    <cellStyle name="Hyperlink" xfId="8434" builtinId="8" hidden="1"/>
    <cellStyle name="Hyperlink" xfId="8436" builtinId="8" hidden="1"/>
    <cellStyle name="Hyperlink" xfId="8438" builtinId="8" hidden="1"/>
    <cellStyle name="Hyperlink" xfId="8440" builtinId="8" hidden="1"/>
    <cellStyle name="Hyperlink" xfId="8442" builtinId="8" hidden="1"/>
    <cellStyle name="Hyperlink" xfId="8444" builtinId="8" hidden="1"/>
    <cellStyle name="Hyperlink" xfId="8446" builtinId="8" hidden="1"/>
    <cellStyle name="Hyperlink" xfId="8448" builtinId="8" hidden="1"/>
    <cellStyle name="Hyperlink" xfId="8450" builtinId="8" hidden="1"/>
    <cellStyle name="Hyperlink" xfId="8452" builtinId="8" hidden="1"/>
    <cellStyle name="Hyperlink" xfId="8454" builtinId="8" hidden="1"/>
    <cellStyle name="Hyperlink" xfId="8456" builtinId="8" hidden="1"/>
    <cellStyle name="Hyperlink" xfId="8458" builtinId="8" hidden="1"/>
    <cellStyle name="Hyperlink" xfId="8460" builtinId="8" hidden="1"/>
    <cellStyle name="Hyperlink" xfId="8462" builtinId="8" hidden="1"/>
    <cellStyle name="Hyperlink" xfId="8464" builtinId="8" hidden="1"/>
    <cellStyle name="Hyperlink" xfId="8466" builtinId="8" hidden="1"/>
    <cellStyle name="Hyperlink" xfId="8468" builtinId="8" hidden="1"/>
    <cellStyle name="Hyperlink" xfId="8470" builtinId="8" hidden="1"/>
    <cellStyle name="Hyperlink" xfId="8472" builtinId="8" hidden="1"/>
    <cellStyle name="Hyperlink" xfId="8474" builtinId="8" hidden="1"/>
    <cellStyle name="Hyperlink" xfId="8476" builtinId="8" hidden="1"/>
    <cellStyle name="Hyperlink" xfId="8478" builtinId="8" hidden="1"/>
    <cellStyle name="Hyperlink" xfId="8480" builtinId="8" hidden="1"/>
    <cellStyle name="Hyperlink" xfId="8482" builtinId="8" hidden="1"/>
    <cellStyle name="Hyperlink" xfId="8484" builtinId="8" hidden="1"/>
    <cellStyle name="Hyperlink" xfId="8486" builtinId="8" hidden="1"/>
    <cellStyle name="Hyperlink" xfId="8488" builtinId="8" hidden="1"/>
    <cellStyle name="Hyperlink" xfId="8490" builtinId="8" hidden="1"/>
    <cellStyle name="Hyperlink" xfId="8492"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6" builtinId="8" hidden="1"/>
    <cellStyle name="Hyperlink" xfId="8718" builtinId="8" hidden="1"/>
    <cellStyle name="Hyperlink" xfId="8720" builtinId="8" hidden="1"/>
    <cellStyle name="Hyperlink" xfId="8722" builtinId="8" hidden="1"/>
    <cellStyle name="Hyperlink" xfId="8724" builtinId="8" hidden="1"/>
    <cellStyle name="Hyperlink" xfId="8726" builtinId="8" hidden="1"/>
    <cellStyle name="Hyperlink" xfId="8728" builtinId="8" hidden="1"/>
    <cellStyle name="Hyperlink" xfId="8730" builtinId="8" hidden="1"/>
    <cellStyle name="Hyperlink" xfId="8732" builtinId="8" hidden="1"/>
    <cellStyle name="Hyperlink" xfId="8734" builtinId="8" hidden="1"/>
    <cellStyle name="Hyperlink" xfId="8736" builtinId="8" hidden="1"/>
    <cellStyle name="Hyperlink" xfId="8738" builtinId="8" hidden="1"/>
    <cellStyle name="Hyperlink" xfId="8740" builtinId="8" hidden="1"/>
    <cellStyle name="Hyperlink" xfId="8742" builtinId="8" hidden="1"/>
    <cellStyle name="Hyperlink" xfId="8744" builtinId="8" hidden="1"/>
    <cellStyle name="Hyperlink" xfId="8746" builtinId="8" hidden="1"/>
    <cellStyle name="Hyperlink" xfId="8748" builtinId="8" hidden="1"/>
    <cellStyle name="Hyperlink" xfId="8750" builtinId="8" hidden="1"/>
    <cellStyle name="Hyperlink" xfId="8752"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37" builtinId="8" hidden="1"/>
    <cellStyle name="Hyperlink" xfId="9139" builtinId="8" hidden="1"/>
    <cellStyle name="Hyperlink" xfId="9141" builtinId="8" hidden="1"/>
    <cellStyle name="Hyperlink" xfId="9143" builtinId="8" hidden="1"/>
    <cellStyle name="Hyperlink" xfId="9145" builtinId="8" hidden="1"/>
    <cellStyle name="Hyperlink" xfId="9147" builtinId="8" hidden="1"/>
    <cellStyle name="Hyperlink" xfId="9149" builtinId="8" hidden="1"/>
    <cellStyle name="Hyperlink" xfId="9151" builtinId="8" hidden="1"/>
    <cellStyle name="Hyperlink" xfId="9153" builtinId="8" hidden="1"/>
    <cellStyle name="Hyperlink" xfId="9155" builtinId="8" hidden="1"/>
    <cellStyle name="Hyperlink" xfId="9157" builtinId="8" hidden="1"/>
    <cellStyle name="Hyperlink" xfId="9159" builtinId="8" hidden="1"/>
    <cellStyle name="Hyperlink" xfId="9161" builtinId="8" hidden="1"/>
    <cellStyle name="Hyperlink" xfId="9163" builtinId="8" hidden="1"/>
    <cellStyle name="Hyperlink" xfId="9165" builtinId="8" hidden="1"/>
    <cellStyle name="Hyperlink" xfId="9167" builtinId="8" hidden="1"/>
    <cellStyle name="Hyperlink" xfId="9169" builtinId="8" hidden="1"/>
    <cellStyle name="Hyperlink" xfId="9171" builtinId="8" hidden="1"/>
    <cellStyle name="Hyperlink" xfId="9173" builtinId="8" hidden="1"/>
    <cellStyle name="Hyperlink" xfId="9175" builtinId="8" hidden="1"/>
    <cellStyle name="Hyperlink" xfId="9177" builtinId="8" hidden="1"/>
    <cellStyle name="Hyperlink" xfId="9179" builtinId="8" hidden="1"/>
    <cellStyle name="Hyperlink" xfId="9181" builtinId="8" hidden="1"/>
    <cellStyle name="Hyperlink" xfId="9183" builtinId="8" hidden="1"/>
    <cellStyle name="Hyperlink" xfId="9185" builtinId="8" hidden="1"/>
    <cellStyle name="Hyperlink" xfId="9187" builtinId="8" hidden="1"/>
    <cellStyle name="Hyperlink" xfId="9189" builtinId="8" hidden="1"/>
    <cellStyle name="Hyperlink" xfId="9191" builtinId="8" hidden="1"/>
    <cellStyle name="Hyperlink" xfId="9193" builtinId="8" hidden="1"/>
    <cellStyle name="Hyperlink" xfId="9195" builtinId="8" hidden="1"/>
    <cellStyle name="Hyperlink" xfId="9197" builtinId="8" hidden="1"/>
    <cellStyle name="Hyperlink" xfId="9199" builtinId="8" hidden="1"/>
    <cellStyle name="Hyperlink" xfId="9201" builtinId="8" hidden="1"/>
    <cellStyle name="Hyperlink" xfId="9203" builtinId="8" hidden="1"/>
    <cellStyle name="Hyperlink" xfId="9205" builtinId="8" hidden="1"/>
    <cellStyle name="Hyperlink" xfId="9207" builtinId="8" hidden="1"/>
    <cellStyle name="Hyperlink" xfId="9209"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xfId="9255" builtinId="8" hidden="1"/>
    <cellStyle name="Hyperlink" xfId="9257" builtinId="8" hidden="1"/>
    <cellStyle name="Hyperlink" xfId="9259" builtinId="8" hidden="1"/>
    <cellStyle name="Hyperlink" xfId="9261" builtinId="8" hidden="1"/>
    <cellStyle name="Hyperlink" xfId="9263" builtinId="8" hidden="1"/>
    <cellStyle name="Hyperlink" xfId="9265" builtinId="8" hidden="1"/>
    <cellStyle name="Hyperlink" xfId="9267" builtinId="8" hidden="1"/>
    <cellStyle name="Hyperlink" xfId="9269" builtinId="8" hidden="1"/>
    <cellStyle name="Hyperlink" xfId="9271" builtinId="8" hidden="1"/>
    <cellStyle name="Hyperlink" xfId="9273" builtinId="8" hidden="1"/>
    <cellStyle name="Hyperlink" xfId="9275" builtinId="8" hidden="1"/>
    <cellStyle name="Hyperlink" xfId="9277" builtinId="8" hidden="1"/>
    <cellStyle name="Hyperlink" xfId="9279" builtinId="8" hidden="1"/>
    <cellStyle name="Hyperlink" xfId="9281" builtinId="8" hidden="1"/>
    <cellStyle name="Hyperlink" xfId="9283" builtinId="8" hidden="1"/>
    <cellStyle name="Hyperlink" xfId="9285" builtinId="8" hidden="1"/>
    <cellStyle name="Hyperlink" xfId="9287" builtinId="8" hidden="1"/>
    <cellStyle name="Hyperlink" xfId="9289" builtinId="8" hidden="1"/>
    <cellStyle name="Hyperlink" xfId="9291" builtinId="8" hidden="1"/>
    <cellStyle name="Hyperlink" xfId="9293" builtinId="8" hidden="1"/>
    <cellStyle name="Hyperlink" xfId="9295" builtinId="8" hidden="1"/>
    <cellStyle name="Hyperlink" xfId="9297" builtinId="8" hidden="1"/>
    <cellStyle name="Hyperlink" xfId="9299" builtinId="8" hidden="1"/>
    <cellStyle name="Hyperlink" xfId="9301" builtinId="8" hidden="1"/>
    <cellStyle name="Hyperlink" xfId="9303" builtinId="8" hidden="1"/>
    <cellStyle name="Hyperlink" xfId="9305" builtinId="8" hidden="1"/>
    <cellStyle name="Hyperlink" xfId="9307" builtinId="8" hidden="1"/>
    <cellStyle name="Hyperlink" xfId="9309" builtinId="8" hidden="1"/>
    <cellStyle name="Hyperlink" xfId="9311" builtinId="8" hidden="1"/>
    <cellStyle name="Hyperlink" xfId="9313" builtinId="8" hidden="1"/>
    <cellStyle name="Hyperlink" xfId="9315" builtinId="8" hidden="1"/>
    <cellStyle name="Hyperlink" xfId="9317" builtinId="8" hidden="1"/>
    <cellStyle name="Hyperlink" xfId="9319" builtinId="8" hidden="1"/>
    <cellStyle name="Hyperlink" xfId="9321" builtinId="8" hidden="1"/>
    <cellStyle name="Hyperlink" xfId="9323" builtinId="8" hidden="1"/>
    <cellStyle name="Hyperlink" xfId="9325" builtinId="8" hidden="1"/>
    <cellStyle name="Hyperlink" xfId="9327" builtinId="8" hidden="1"/>
    <cellStyle name="Hyperlink" xfId="9329" builtinId="8" hidden="1"/>
    <cellStyle name="Hyperlink" xfId="9331" builtinId="8" hidden="1"/>
    <cellStyle name="Hyperlink" xfId="9333" builtinId="8" hidden="1"/>
    <cellStyle name="Hyperlink" xfId="9335" builtinId="8" hidden="1"/>
    <cellStyle name="Hyperlink" xfId="9337" builtinId="8" hidden="1"/>
    <cellStyle name="Hyperlink" xfId="9339" builtinId="8" hidden="1"/>
    <cellStyle name="Hyperlink" xfId="9341" builtinId="8" hidden="1"/>
    <cellStyle name="Hyperlink" xfId="9343" builtinId="8" hidden="1"/>
    <cellStyle name="Hyperlink" xfId="9345" builtinId="8" hidden="1"/>
    <cellStyle name="Hyperlink" xfId="9347" builtinId="8" hidden="1"/>
    <cellStyle name="Hyperlink" xfId="9349" builtinId="8" hidden="1"/>
    <cellStyle name="Hyperlink" xfId="9351" builtinId="8" hidden="1"/>
    <cellStyle name="Hyperlink" xfId="9353" builtinId="8" hidden="1"/>
    <cellStyle name="Hyperlink" xfId="9355" builtinId="8" hidden="1"/>
    <cellStyle name="Hyperlink" xfId="9357" builtinId="8" hidden="1"/>
    <cellStyle name="Hyperlink" xfId="9359" builtinId="8" hidden="1"/>
    <cellStyle name="Hyperlink" xfId="9361" builtinId="8" hidden="1"/>
    <cellStyle name="Hyperlink" xfId="9363" builtinId="8" hidden="1"/>
    <cellStyle name="Hyperlink" xfId="9365" builtinId="8" hidden="1"/>
    <cellStyle name="Hyperlink" xfId="9367" builtinId="8" hidden="1"/>
    <cellStyle name="Hyperlink" xfId="9369" builtinId="8" hidden="1"/>
    <cellStyle name="Hyperlink" xfId="9371" builtinId="8" hidden="1"/>
    <cellStyle name="Hyperlink" xfId="9373" builtinId="8" hidden="1"/>
    <cellStyle name="Hyperlink" xfId="9375" builtinId="8" hidden="1"/>
    <cellStyle name="Hyperlink" xfId="9377" builtinId="8" hidden="1"/>
    <cellStyle name="Hyperlink" xfId="9379" builtinId="8" hidden="1"/>
    <cellStyle name="Hyperlink" xfId="9381" builtinId="8" hidden="1"/>
    <cellStyle name="Hyperlink" xfId="9383" builtinId="8" hidden="1"/>
    <cellStyle name="Hyperlink" xfId="9385" builtinId="8" hidden="1"/>
    <cellStyle name="Hyperlink" xfId="9387" builtinId="8" hidden="1"/>
    <cellStyle name="Hyperlink" xfId="9389" builtinId="8" hidden="1"/>
    <cellStyle name="Hyperlink" xfId="9391" builtinId="8" hidden="1"/>
    <cellStyle name="Hyperlink" xfId="9393" builtinId="8" hidden="1"/>
    <cellStyle name="Hyperlink" xfId="9395" builtinId="8" hidden="1"/>
    <cellStyle name="Hyperlink" xfId="9397" builtinId="8" hidden="1"/>
    <cellStyle name="Hyperlink" xfId="9399" builtinId="8" hidden="1"/>
    <cellStyle name="Hyperlink" xfId="9401" builtinId="8" hidden="1"/>
    <cellStyle name="Hyperlink" xfId="9403" builtinId="8" hidden="1"/>
    <cellStyle name="Hyperlink" xfId="9405" builtinId="8" hidden="1"/>
    <cellStyle name="Hyperlink" xfId="9407" builtinId="8" hidden="1"/>
    <cellStyle name="Hyperlink" xfId="9409" builtinId="8" hidden="1"/>
    <cellStyle name="Hyperlink" xfId="9411" builtinId="8" hidden="1"/>
    <cellStyle name="Hyperlink" xfId="9413" builtinId="8" hidden="1"/>
    <cellStyle name="Hyperlink" xfId="9415" builtinId="8" hidden="1"/>
    <cellStyle name="Hyperlink" xfId="9417" builtinId="8" hidden="1"/>
    <cellStyle name="Hyperlink" xfId="9419" builtinId="8" hidden="1"/>
    <cellStyle name="Hyperlink" xfId="9421" builtinId="8" hidden="1"/>
    <cellStyle name="Hyperlink" xfId="9423" builtinId="8" hidden="1"/>
    <cellStyle name="Hyperlink" xfId="9425" builtinId="8" hidden="1"/>
    <cellStyle name="Hyperlink" xfId="9427" builtinId="8" hidden="1"/>
    <cellStyle name="Hyperlink" xfId="9429" builtinId="8" hidden="1"/>
    <cellStyle name="Hyperlink" xfId="9431" builtinId="8" hidden="1"/>
    <cellStyle name="Hyperlink" xfId="9433" builtinId="8" hidden="1"/>
    <cellStyle name="Hyperlink" xfId="9435" builtinId="8" hidden="1"/>
    <cellStyle name="Hyperlink" xfId="9437" builtinId="8" hidden="1"/>
    <cellStyle name="Hyperlink" xfId="9439" builtinId="8" hidden="1"/>
    <cellStyle name="Hyperlink" xfId="9441" builtinId="8" hidden="1"/>
    <cellStyle name="Hyperlink" xfId="9443" builtinId="8" hidden="1"/>
    <cellStyle name="Hyperlink" xfId="9445" builtinId="8" hidden="1"/>
    <cellStyle name="Hyperlink" xfId="9447" builtinId="8" hidden="1"/>
    <cellStyle name="Hyperlink" xfId="9449" builtinId="8" hidden="1"/>
    <cellStyle name="Hyperlink" xfId="9451" builtinId="8" hidden="1"/>
    <cellStyle name="Hyperlink" xfId="9453" builtinId="8" hidden="1"/>
    <cellStyle name="Hyperlink" xfId="9455" builtinId="8" hidden="1"/>
    <cellStyle name="Hyperlink" xfId="9457" builtinId="8" hidden="1"/>
    <cellStyle name="Hyperlink" xfId="9459" builtinId="8" hidden="1"/>
    <cellStyle name="Hyperlink" xfId="9461" builtinId="8" hidden="1"/>
    <cellStyle name="Hyperlink" xfId="9463" builtinId="8" hidden="1"/>
    <cellStyle name="Hyperlink" xfId="9465" builtinId="8" hidden="1"/>
    <cellStyle name="Hyperlink" xfId="9467" builtinId="8" hidden="1"/>
    <cellStyle name="Hyperlink" xfId="9469" builtinId="8" hidden="1"/>
    <cellStyle name="Hyperlink" xfId="9471" builtinId="8" hidden="1"/>
    <cellStyle name="Hyperlink" xfId="9473" builtinId="8" hidden="1"/>
    <cellStyle name="Hyperlink" xfId="9475" builtinId="8" hidden="1"/>
    <cellStyle name="Hyperlink" xfId="9477" builtinId="8" hidden="1"/>
    <cellStyle name="Hyperlink" xfId="9479" builtinId="8" hidden="1"/>
    <cellStyle name="Hyperlink" xfId="9481" builtinId="8" hidden="1"/>
    <cellStyle name="Hyperlink" xfId="9483" builtinId="8" hidden="1"/>
    <cellStyle name="Hyperlink" xfId="9485" builtinId="8" hidden="1"/>
    <cellStyle name="Hyperlink" xfId="9487" builtinId="8" hidden="1"/>
    <cellStyle name="Hyperlink" xfId="9489" builtinId="8" hidden="1"/>
    <cellStyle name="Hyperlink" xfId="9491" builtinId="8" hidden="1"/>
    <cellStyle name="Hyperlink" xfId="9493" builtinId="8" hidden="1"/>
    <cellStyle name="Hyperlink" xfId="9495" builtinId="8" hidden="1"/>
    <cellStyle name="Hyperlink" xfId="9497" builtinId="8" hidden="1"/>
    <cellStyle name="Hyperlink" xfId="9499" builtinId="8" hidden="1"/>
    <cellStyle name="Hyperlink" xfId="9501" builtinId="8" hidden="1"/>
    <cellStyle name="Hyperlink" xfId="9503" builtinId="8" hidden="1"/>
    <cellStyle name="Hyperlink" xfId="9505" builtinId="8" hidden="1"/>
    <cellStyle name="Hyperlink" xfId="9507" builtinId="8" hidden="1"/>
    <cellStyle name="Hyperlink" xfId="9509" builtinId="8" hidden="1"/>
    <cellStyle name="Hyperlink" xfId="9511" builtinId="8" hidden="1"/>
    <cellStyle name="Hyperlink" xfId="9513" builtinId="8" hidden="1"/>
    <cellStyle name="Hyperlink" xfId="9515" builtinId="8" hidden="1"/>
    <cellStyle name="Hyperlink" xfId="9517" builtinId="8" hidden="1"/>
    <cellStyle name="Hyperlink" xfId="9519" builtinId="8" hidden="1"/>
    <cellStyle name="Hyperlink" xfId="9521" builtinId="8" hidden="1"/>
    <cellStyle name="Hyperlink" xfId="9523" builtinId="8" hidden="1"/>
    <cellStyle name="Hyperlink" xfId="9525" builtinId="8" hidden="1"/>
    <cellStyle name="Hyperlink" xfId="9527" builtinId="8" hidden="1"/>
    <cellStyle name="Hyperlink" xfId="9529" builtinId="8" hidden="1"/>
    <cellStyle name="Hyperlink" xfId="9531" builtinId="8" hidden="1"/>
    <cellStyle name="Hyperlink" xfId="9533" builtinId="8" hidden="1"/>
    <cellStyle name="Hyperlink" xfId="9535" builtinId="8" hidden="1"/>
    <cellStyle name="Hyperlink" xfId="9537" builtinId="8" hidden="1"/>
    <cellStyle name="Hyperlink" xfId="9539" builtinId="8" hidden="1"/>
    <cellStyle name="Hyperlink" xfId="9541" builtinId="8" hidden="1"/>
    <cellStyle name="Hyperlink" xfId="9543" builtinId="8" hidden="1"/>
    <cellStyle name="Hyperlink" xfId="9545" builtinId="8" hidden="1"/>
    <cellStyle name="Hyperlink" xfId="9547" builtinId="8" hidden="1"/>
    <cellStyle name="Hyperlink" xfId="9549" builtinId="8" hidden="1"/>
    <cellStyle name="Hyperlink" xfId="9551" builtinId="8" hidden="1"/>
    <cellStyle name="Hyperlink" xfId="9553" builtinId="8" hidden="1"/>
    <cellStyle name="Hyperlink" xfId="9555" builtinId="8" hidden="1"/>
    <cellStyle name="Hyperlink" xfId="9557" builtinId="8" hidden="1"/>
    <cellStyle name="Hyperlink" xfId="9559" builtinId="8" hidden="1"/>
    <cellStyle name="Hyperlink" xfId="9561" builtinId="8" hidden="1"/>
    <cellStyle name="Hyperlink" xfId="9563" builtinId="8" hidden="1"/>
    <cellStyle name="Hyperlink" xfId="9565" builtinId="8" hidden="1"/>
    <cellStyle name="Hyperlink" xfId="9567" builtinId="8" hidden="1"/>
    <cellStyle name="Hyperlink" xfId="9569" builtinId="8" hidden="1"/>
    <cellStyle name="Hyperlink" xfId="9571" builtinId="8" hidden="1"/>
    <cellStyle name="Hyperlink" xfId="9573" builtinId="8" hidden="1"/>
    <cellStyle name="Hyperlink" xfId="9575" builtinId="8" hidden="1"/>
    <cellStyle name="Hyperlink" xfId="9577" builtinId="8" hidden="1"/>
    <cellStyle name="Hyperlink" xfId="9579" builtinId="8" hidden="1"/>
    <cellStyle name="Hyperlink" xfId="9581" builtinId="8" hidden="1"/>
    <cellStyle name="Hyperlink" xfId="9583" builtinId="8" hidden="1"/>
    <cellStyle name="Hyperlink" xfId="9585" builtinId="8" hidden="1"/>
    <cellStyle name="Hyperlink" xfId="9587" builtinId="8" hidden="1"/>
    <cellStyle name="Hyperlink" xfId="9589" builtinId="8" hidden="1"/>
    <cellStyle name="Hyperlink" xfId="9591" builtinId="8" hidden="1"/>
    <cellStyle name="Hyperlink" xfId="9593" builtinId="8" hidden="1"/>
    <cellStyle name="Hyperlink" xfId="9595" builtinId="8" hidden="1"/>
    <cellStyle name="Hyperlink" xfId="9597" builtinId="8" hidden="1"/>
    <cellStyle name="Hyperlink" xfId="9599" builtinId="8" hidden="1"/>
    <cellStyle name="Hyperlink" xfId="9601" builtinId="8" hidden="1"/>
    <cellStyle name="Hyperlink" xfId="9603" builtinId="8" hidden="1"/>
    <cellStyle name="Hyperlink" xfId="9605" builtinId="8" hidden="1"/>
    <cellStyle name="Hyperlink" xfId="9607" builtinId="8" hidden="1"/>
    <cellStyle name="Hyperlink" xfId="9609" builtinId="8" hidden="1"/>
    <cellStyle name="Hyperlink" xfId="9611" builtinId="8" hidden="1"/>
    <cellStyle name="Hyperlink" xfId="9613" builtinId="8" hidden="1"/>
    <cellStyle name="Hyperlink" xfId="9615" builtinId="8" hidden="1"/>
    <cellStyle name="Hyperlink" xfId="9617" builtinId="8" hidden="1"/>
    <cellStyle name="Hyperlink" xfId="9619" builtinId="8" hidden="1"/>
    <cellStyle name="Hyperlink" xfId="9621" builtinId="8" hidden="1"/>
    <cellStyle name="Hyperlink" xfId="9623" builtinId="8" hidden="1"/>
    <cellStyle name="Hyperlink" xfId="9625" builtinId="8" hidden="1"/>
    <cellStyle name="Hyperlink" xfId="9627" builtinId="8" hidden="1"/>
    <cellStyle name="Hyperlink" xfId="9629" builtinId="8" hidden="1"/>
    <cellStyle name="Hyperlink" xfId="9631" builtinId="8" hidden="1"/>
    <cellStyle name="Hyperlink" xfId="9633" builtinId="8" hidden="1"/>
    <cellStyle name="Hyperlink" xfId="9635" builtinId="8" hidden="1"/>
    <cellStyle name="Hyperlink" xfId="9637" builtinId="8" hidden="1"/>
    <cellStyle name="Hyperlink" xfId="9639" builtinId="8" hidden="1"/>
    <cellStyle name="Hyperlink" xfId="9641" builtinId="8" hidden="1"/>
    <cellStyle name="Hyperlink" xfId="9643" builtinId="8" hidden="1"/>
    <cellStyle name="Hyperlink" xfId="9645" builtinId="8" hidden="1"/>
    <cellStyle name="Hyperlink" xfId="9647" builtinId="8" hidden="1"/>
    <cellStyle name="Hyperlink" xfId="9649" builtinId="8" hidden="1"/>
    <cellStyle name="Hyperlink" xfId="9651" builtinId="8" hidden="1"/>
    <cellStyle name="Hyperlink" xfId="9653" builtinId="8" hidden="1"/>
    <cellStyle name="Hyperlink" xfId="9655" builtinId="8" hidden="1"/>
    <cellStyle name="Hyperlink" xfId="9657" builtinId="8" hidden="1"/>
    <cellStyle name="Hyperlink" xfId="9659" builtinId="8" hidden="1"/>
    <cellStyle name="Hyperlink" xfId="9661" builtinId="8" hidden="1"/>
    <cellStyle name="Hyperlink" xfId="9663" builtinId="8" hidden="1"/>
    <cellStyle name="Hyperlink" xfId="9665" builtinId="8" hidden="1"/>
    <cellStyle name="Hyperlink" xfId="9667" builtinId="8" hidden="1"/>
    <cellStyle name="Hyperlink" xfId="9669" builtinId="8" hidden="1"/>
    <cellStyle name="Hyperlink" xfId="9671" builtinId="8" hidden="1"/>
    <cellStyle name="Hyperlink" xfId="9673" builtinId="8" hidden="1"/>
    <cellStyle name="Hyperlink" xfId="9675" builtinId="8" hidden="1"/>
    <cellStyle name="Hyperlink" xfId="9677" builtinId="8" hidden="1"/>
    <cellStyle name="Hyperlink" xfId="9679" builtinId="8" hidden="1"/>
    <cellStyle name="Hyperlink" xfId="9681" builtinId="8" hidden="1"/>
    <cellStyle name="Hyperlink" xfId="9683" builtinId="8" hidden="1"/>
    <cellStyle name="Hyperlink" xfId="9685" builtinId="8" hidden="1"/>
    <cellStyle name="Hyperlink" xfId="9687" builtinId="8" hidden="1"/>
    <cellStyle name="Hyperlink" xfId="9689" builtinId="8" hidden="1"/>
    <cellStyle name="Hyperlink" xfId="9691" builtinId="8" hidden="1"/>
    <cellStyle name="Hyperlink" xfId="9693" builtinId="8" hidden="1"/>
    <cellStyle name="Hyperlink" xfId="9695" builtinId="8" hidden="1"/>
    <cellStyle name="Hyperlink" xfId="9697" builtinId="8" hidden="1"/>
    <cellStyle name="Hyperlink" xfId="9699" builtinId="8" hidden="1"/>
    <cellStyle name="Hyperlink" xfId="9701" builtinId="8" hidden="1"/>
    <cellStyle name="Hyperlink" xfId="9703" builtinId="8" hidden="1"/>
    <cellStyle name="Hyperlink" xfId="9705" builtinId="8" hidden="1"/>
    <cellStyle name="Hyperlink" xfId="9707" builtinId="8" hidden="1"/>
    <cellStyle name="Hyperlink" xfId="9709" builtinId="8" hidden="1"/>
    <cellStyle name="Hyperlink" xfId="9711" builtinId="8" hidden="1"/>
    <cellStyle name="Hyperlink" xfId="9713" builtinId="8" hidden="1"/>
    <cellStyle name="Hyperlink" xfId="9715" builtinId="8" hidden="1"/>
    <cellStyle name="Hyperlink" xfId="9717" builtinId="8" hidden="1"/>
    <cellStyle name="Hyperlink" xfId="9719" builtinId="8" hidden="1"/>
    <cellStyle name="Hyperlink" xfId="9721" builtinId="8" hidden="1"/>
    <cellStyle name="Hyperlink" xfId="9723" builtinId="8" hidden="1"/>
    <cellStyle name="Hyperlink" xfId="9725" builtinId="8" hidden="1"/>
    <cellStyle name="Hyperlink" xfId="9727" builtinId="8" hidden="1"/>
    <cellStyle name="Hyperlink" xfId="9729" builtinId="8" hidden="1"/>
    <cellStyle name="Hyperlink" xfId="9731" builtinId="8" hidden="1"/>
    <cellStyle name="Hyperlink" xfId="9733" builtinId="8" hidden="1"/>
    <cellStyle name="Hyperlink" xfId="9735" builtinId="8" hidden="1"/>
    <cellStyle name="Hyperlink" xfId="9737" builtinId="8" hidden="1"/>
    <cellStyle name="Hyperlink" xfId="9739" builtinId="8" hidden="1"/>
    <cellStyle name="Hyperlink" xfId="9741" builtinId="8" hidden="1"/>
    <cellStyle name="Hyperlink" xfId="9743" builtinId="8" hidden="1"/>
    <cellStyle name="Hyperlink" xfId="9745" builtinId="8" hidden="1"/>
    <cellStyle name="Hyperlink" xfId="9747" builtinId="8" hidden="1"/>
    <cellStyle name="Hyperlink" xfId="9749" builtinId="8" hidden="1"/>
    <cellStyle name="Hyperlink" xfId="9751" builtinId="8" hidden="1"/>
    <cellStyle name="Hyperlink" xfId="9753" builtinId="8" hidden="1"/>
    <cellStyle name="Hyperlink" xfId="9755" builtinId="8" hidden="1"/>
    <cellStyle name="Hyperlink" xfId="9757" builtinId="8" hidden="1"/>
    <cellStyle name="Hyperlink" xfId="9759" builtinId="8" hidden="1"/>
    <cellStyle name="Hyperlink" xfId="9761" builtinId="8" hidden="1"/>
    <cellStyle name="Hyperlink" xfId="9763" builtinId="8" hidden="1"/>
    <cellStyle name="Hyperlink" xfId="9765" builtinId="8" hidden="1"/>
    <cellStyle name="Hyperlink" xfId="9767" builtinId="8" hidden="1"/>
    <cellStyle name="Hyperlink" xfId="9769" builtinId="8" hidden="1"/>
    <cellStyle name="Hyperlink" xfId="9771" builtinId="8" hidden="1"/>
    <cellStyle name="Hyperlink" xfId="9773" builtinId="8" hidden="1"/>
    <cellStyle name="Hyperlink" xfId="9775" builtinId="8" hidden="1"/>
    <cellStyle name="Hyperlink" xfId="9777" builtinId="8" hidden="1"/>
    <cellStyle name="Hyperlink" xfId="9779" builtinId="8" hidden="1"/>
    <cellStyle name="Hyperlink" xfId="9781" builtinId="8" hidden="1"/>
    <cellStyle name="Hyperlink" xfId="9783" builtinId="8" hidden="1"/>
    <cellStyle name="Hyperlink" xfId="9785" builtinId="8" hidden="1"/>
    <cellStyle name="Hyperlink" xfId="9787" builtinId="8" hidden="1"/>
    <cellStyle name="Hyperlink" xfId="9789" builtinId="8" hidden="1"/>
    <cellStyle name="Hyperlink" xfId="9791" builtinId="8" hidden="1"/>
    <cellStyle name="Hyperlink" xfId="9793" builtinId="8" hidden="1"/>
    <cellStyle name="Hyperlink" xfId="9795" builtinId="8" hidden="1"/>
    <cellStyle name="Hyperlink" xfId="9797" builtinId="8" hidden="1"/>
    <cellStyle name="Hyperlink" xfId="9799" builtinId="8" hidden="1"/>
    <cellStyle name="Hyperlink" xfId="9801" builtinId="8" hidden="1"/>
    <cellStyle name="Hyperlink" xfId="9803" builtinId="8" hidden="1"/>
    <cellStyle name="Hyperlink" xfId="9805" builtinId="8" hidden="1"/>
    <cellStyle name="Hyperlink" xfId="9807" builtinId="8" hidden="1"/>
    <cellStyle name="Hyperlink" xfId="9809" builtinId="8" hidden="1"/>
    <cellStyle name="Hyperlink" xfId="9811" builtinId="8" hidden="1"/>
    <cellStyle name="Hyperlink" xfId="9813" builtinId="8" hidden="1"/>
    <cellStyle name="Hyperlink" xfId="9815" builtinId="8" hidden="1"/>
    <cellStyle name="Hyperlink" xfId="9817" builtinId="8" hidden="1"/>
    <cellStyle name="Hyperlink" xfId="9819" builtinId="8" hidden="1"/>
    <cellStyle name="Hyperlink" xfId="9821" builtinId="8" hidden="1"/>
    <cellStyle name="Hyperlink" xfId="9823" builtinId="8" hidden="1"/>
    <cellStyle name="Hyperlink" xfId="9825" builtinId="8" hidden="1"/>
    <cellStyle name="Hyperlink" xfId="9827" builtinId="8" hidden="1"/>
    <cellStyle name="Hyperlink" xfId="9829" builtinId="8" hidden="1"/>
    <cellStyle name="Hyperlink" xfId="9831" builtinId="8" hidden="1"/>
    <cellStyle name="Hyperlink" xfId="9833" builtinId="8" hidden="1"/>
    <cellStyle name="Hyperlink" xfId="9835" builtinId="8" hidden="1"/>
    <cellStyle name="Hyperlink" xfId="9837" builtinId="8" hidden="1"/>
    <cellStyle name="Hyperlink" xfId="9839" builtinId="8" hidden="1"/>
    <cellStyle name="Hyperlink" xfId="9841" builtinId="8" hidden="1"/>
    <cellStyle name="Hyperlink" xfId="9843" builtinId="8" hidden="1"/>
    <cellStyle name="Hyperlink" xfId="9845" builtinId="8" hidden="1"/>
    <cellStyle name="Hyperlink" xfId="9847" builtinId="8" hidden="1"/>
    <cellStyle name="Hyperlink" xfId="9849" builtinId="8" hidden="1"/>
    <cellStyle name="Hyperlink" xfId="9851" builtinId="8" hidden="1"/>
    <cellStyle name="Hyperlink" xfId="9853" builtinId="8" hidden="1"/>
    <cellStyle name="Hyperlink" xfId="9855" builtinId="8" hidden="1"/>
    <cellStyle name="Hyperlink" xfId="9857" builtinId="8" hidden="1"/>
    <cellStyle name="Hyperlink" xfId="9859" builtinId="8" hidden="1"/>
    <cellStyle name="Hyperlink" xfId="9861" builtinId="8" hidden="1"/>
    <cellStyle name="Hyperlink" xfId="9863" builtinId="8" hidden="1"/>
    <cellStyle name="Hyperlink" xfId="9865" builtinId="8" hidden="1"/>
    <cellStyle name="Hyperlink" xfId="9867" builtinId="8" hidden="1"/>
    <cellStyle name="Hyperlink" xfId="9869" builtinId="8" hidden="1"/>
    <cellStyle name="Hyperlink" xfId="9871" builtinId="8" hidden="1"/>
    <cellStyle name="Hyperlink" xfId="9873" builtinId="8" hidden="1"/>
    <cellStyle name="Hyperlink" xfId="9875" builtinId="8" hidden="1"/>
    <cellStyle name="Hyperlink" xfId="9877" builtinId="8" hidden="1"/>
    <cellStyle name="Hyperlink" xfId="9879" builtinId="8" hidden="1"/>
    <cellStyle name="Hyperlink" xfId="9881" builtinId="8" hidden="1"/>
    <cellStyle name="Hyperlink" xfId="9883" builtinId="8" hidden="1"/>
    <cellStyle name="Hyperlink" xfId="9885" builtinId="8" hidden="1"/>
    <cellStyle name="Hyperlink" xfId="9887" builtinId="8" hidden="1"/>
    <cellStyle name="Hyperlink" xfId="9889" builtinId="8" hidden="1"/>
    <cellStyle name="Hyperlink" xfId="9891" builtinId="8" hidden="1"/>
    <cellStyle name="Hyperlink" xfId="9893" builtinId="8" hidden="1"/>
    <cellStyle name="Hyperlink" xfId="9895" builtinId="8" hidden="1"/>
    <cellStyle name="Hyperlink" xfId="9897" builtinId="8" hidden="1"/>
    <cellStyle name="Hyperlink" xfId="9899" builtinId="8" hidden="1"/>
    <cellStyle name="Hyperlink" xfId="9901" builtinId="8" hidden="1"/>
    <cellStyle name="Hyperlink" xfId="9903" builtinId="8" hidden="1"/>
    <cellStyle name="Hyperlink" xfId="9905" builtinId="8" hidden="1"/>
    <cellStyle name="Hyperlink" xfId="9907" builtinId="8" hidden="1"/>
    <cellStyle name="Hyperlink" xfId="9909" builtinId="8" hidden="1"/>
    <cellStyle name="Hyperlink" xfId="9911" builtinId="8" hidden="1"/>
    <cellStyle name="Hyperlink" xfId="9913" builtinId="8" hidden="1"/>
    <cellStyle name="Hyperlink" xfId="9915" builtinId="8" hidden="1"/>
    <cellStyle name="Hyperlink" xfId="9917" builtinId="8" hidden="1"/>
    <cellStyle name="Hyperlink" xfId="9919" builtinId="8" hidden="1"/>
    <cellStyle name="Hyperlink" xfId="9921" builtinId="8" hidden="1"/>
    <cellStyle name="Hyperlink" xfId="9923" builtinId="8" hidden="1"/>
    <cellStyle name="Hyperlink" xfId="9925" builtinId="8" hidden="1"/>
    <cellStyle name="Hyperlink" xfId="9927" builtinId="8" hidden="1"/>
    <cellStyle name="Hyperlink" xfId="9929" builtinId="8" hidden="1"/>
    <cellStyle name="Hyperlink" xfId="9931" builtinId="8" hidden="1"/>
    <cellStyle name="Hyperlink" xfId="9933" builtinId="8" hidden="1"/>
    <cellStyle name="Hyperlink" xfId="9935" builtinId="8" hidden="1"/>
    <cellStyle name="Hyperlink" xfId="9937" builtinId="8" hidden="1"/>
    <cellStyle name="Hyperlink" xfId="9939" builtinId="8" hidden="1"/>
    <cellStyle name="Hyperlink" xfId="9941" builtinId="8" hidden="1"/>
    <cellStyle name="Hyperlink" xfId="9943" builtinId="8" hidden="1"/>
    <cellStyle name="Hyperlink" xfId="9945" builtinId="8" hidden="1"/>
    <cellStyle name="Hyperlink" xfId="9947" builtinId="8" hidden="1"/>
    <cellStyle name="Hyperlink" xfId="9949" builtinId="8" hidden="1"/>
    <cellStyle name="Hyperlink" xfId="9951" builtinId="8" hidden="1"/>
    <cellStyle name="Hyperlink" xfId="9953" builtinId="8" hidden="1"/>
    <cellStyle name="Hyperlink" xfId="9955" builtinId="8" hidden="1"/>
    <cellStyle name="Hyperlink" xfId="9957" builtinId="8" hidden="1"/>
    <cellStyle name="Hyperlink" xfId="9959" builtinId="8" hidden="1"/>
    <cellStyle name="Hyperlink" xfId="9961" builtinId="8" hidden="1"/>
    <cellStyle name="Hyperlink" xfId="9963" builtinId="8" hidden="1"/>
    <cellStyle name="Hyperlink" xfId="9965" builtinId="8" hidden="1"/>
    <cellStyle name="Hyperlink" xfId="9967" builtinId="8" hidden="1"/>
    <cellStyle name="Hyperlink" xfId="9969" builtinId="8" hidden="1"/>
    <cellStyle name="Hyperlink" xfId="9971" builtinId="8" hidden="1"/>
    <cellStyle name="Hyperlink" xfId="9973" builtinId="8" hidden="1"/>
    <cellStyle name="Hyperlink" xfId="9975" builtinId="8" hidden="1"/>
    <cellStyle name="Hyperlink" xfId="9977" builtinId="8" hidden="1"/>
    <cellStyle name="Hyperlink" xfId="9979" builtinId="8" hidden="1"/>
    <cellStyle name="Hyperlink" xfId="9981" builtinId="8" hidden="1"/>
    <cellStyle name="Hyperlink" xfId="9983" builtinId="8" hidden="1"/>
    <cellStyle name="Hyperlink" xfId="9985" builtinId="8" hidden="1"/>
    <cellStyle name="Hyperlink" xfId="9987" builtinId="8" hidden="1"/>
    <cellStyle name="Hyperlink" xfId="9989" builtinId="8" hidden="1"/>
    <cellStyle name="Hyperlink" xfId="9991" builtinId="8" hidden="1"/>
    <cellStyle name="Hyperlink" xfId="9993" builtinId="8" hidden="1"/>
    <cellStyle name="Hyperlink" xfId="9995" builtinId="8" hidden="1"/>
    <cellStyle name="Hyperlink" xfId="9997" builtinId="8" hidden="1"/>
    <cellStyle name="Hyperlink" xfId="9999" builtinId="8" hidden="1"/>
    <cellStyle name="Hyperlink" xfId="10001" builtinId="8" hidden="1"/>
    <cellStyle name="Hyperlink" xfId="10003" builtinId="8" hidden="1"/>
    <cellStyle name="Hyperlink" xfId="10005" builtinId="8" hidden="1"/>
    <cellStyle name="Hyperlink" xfId="10007" builtinId="8" hidden="1"/>
    <cellStyle name="Hyperlink" xfId="10009" builtinId="8" hidden="1"/>
    <cellStyle name="Hyperlink" xfId="10011" builtinId="8" hidden="1"/>
    <cellStyle name="Hyperlink" xfId="10013" builtinId="8" hidden="1"/>
    <cellStyle name="Hyperlink" xfId="10015" builtinId="8" hidden="1"/>
    <cellStyle name="Hyperlink" xfId="10017" builtinId="8" hidden="1"/>
    <cellStyle name="Hyperlink" xfId="10019" builtinId="8" hidden="1"/>
    <cellStyle name="Hyperlink" xfId="10021" builtinId="8" hidden="1"/>
    <cellStyle name="Hyperlink" xfId="10023" builtinId="8" hidden="1"/>
    <cellStyle name="Hyperlink" xfId="10025" builtinId="8" hidden="1"/>
    <cellStyle name="Hyperlink" xfId="10027" builtinId="8" hidden="1"/>
    <cellStyle name="Hyperlink" xfId="10029" builtinId="8" hidden="1"/>
    <cellStyle name="Hyperlink" xfId="10031" builtinId="8" hidden="1"/>
    <cellStyle name="Hyperlink" xfId="10033" builtinId="8" hidden="1"/>
    <cellStyle name="Hyperlink" xfId="10035" builtinId="8" hidden="1"/>
    <cellStyle name="Hyperlink" xfId="10037" builtinId="8" hidden="1"/>
    <cellStyle name="Hyperlink" xfId="10039" builtinId="8" hidden="1"/>
    <cellStyle name="Hyperlink" xfId="10041" builtinId="8" hidden="1"/>
    <cellStyle name="Hyperlink" xfId="10043" builtinId="8" hidden="1"/>
    <cellStyle name="Hyperlink" xfId="10045" builtinId="8" hidden="1"/>
    <cellStyle name="Hyperlink" xfId="10047" builtinId="8" hidden="1"/>
    <cellStyle name="Hyperlink" xfId="10049" builtinId="8" hidden="1"/>
    <cellStyle name="Hyperlink" xfId="10051" builtinId="8" hidden="1"/>
    <cellStyle name="Hyperlink" xfId="10053" builtinId="8" hidden="1"/>
    <cellStyle name="Hyperlink" xfId="10055" builtinId="8" hidden="1"/>
    <cellStyle name="Hyperlink" xfId="10057" builtinId="8" hidden="1"/>
    <cellStyle name="Hyperlink" xfId="10059" builtinId="8" hidden="1"/>
    <cellStyle name="Hyperlink" xfId="10061" builtinId="8" hidden="1"/>
    <cellStyle name="Hyperlink" xfId="10063" builtinId="8" hidden="1"/>
    <cellStyle name="Hyperlink" xfId="10065" builtinId="8" hidden="1"/>
    <cellStyle name="Hyperlink" xfId="10067" builtinId="8" hidden="1"/>
    <cellStyle name="Hyperlink" xfId="10069" builtinId="8" hidden="1"/>
    <cellStyle name="Hyperlink" xfId="10071" builtinId="8" hidden="1"/>
    <cellStyle name="Hyperlink" xfId="10073" builtinId="8" hidden="1"/>
    <cellStyle name="Hyperlink" xfId="10075" builtinId="8" hidden="1"/>
    <cellStyle name="Hyperlink" xfId="10077" builtinId="8" hidden="1"/>
    <cellStyle name="Hyperlink" xfId="10079" builtinId="8" hidden="1"/>
    <cellStyle name="Hyperlink" xfId="10081" builtinId="8" hidden="1"/>
    <cellStyle name="Hyperlink" xfId="10083" builtinId="8" hidden="1"/>
    <cellStyle name="Hyperlink" xfId="10085" builtinId="8" hidden="1"/>
    <cellStyle name="Hyperlink" xfId="10087" builtinId="8" hidden="1"/>
    <cellStyle name="Hyperlink" xfId="10089" builtinId="8" hidden="1"/>
    <cellStyle name="Hyperlink" xfId="10091" builtinId="8" hidden="1"/>
    <cellStyle name="Hyperlink" xfId="10093" builtinId="8" hidden="1"/>
    <cellStyle name="Hyperlink" xfId="10095" builtinId="8" hidden="1"/>
    <cellStyle name="Hyperlink" xfId="10097" builtinId="8" hidden="1"/>
    <cellStyle name="Hyperlink" xfId="10099" builtinId="8" hidden="1"/>
    <cellStyle name="Hyperlink" xfId="10101" builtinId="8" hidden="1"/>
    <cellStyle name="Hyperlink" xfId="10103" builtinId="8" hidden="1"/>
    <cellStyle name="Hyperlink" xfId="10105" builtinId="8" hidden="1"/>
    <cellStyle name="Hyperlink" xfId="10107" builtinId="8" hidden="1"/>
    <cellStyle name="Hyperlink" xfId="10109" builtinId="8" hidden="1"/>
    <cellStyle name="Hyperlink" xfId="10111" builtinId="8" hidden="1"/>
    <cellStyle name="Hyperlink" xfId="10113" builtinId="8" hidden="1"/>
    <cellStyle name="Hyperlink" xfId="10115" builtinId="8" hidden="1"/>
    <cellStyle name="Hyperlink" xfId="10117" builtinId="8" hidden="1"/>
    <cellStyle name="Hyperlink" xfId="10119" builtinId="8" hidden="1"/>
    <cellStyle name="Hyperlink" xfId="10121" builtinId="8" hidden="1"/>
    <cellStyle name="Hyperlink" xfId="10123" builtinId="8" hidden="1"/>
    <cellStyle name="Hyperlink" xfId="10125" builtinId="8" hidden="1"/>
    <cellStyle name="Hyperlink" xfId="10127" builtinId="8" hidden="1"/>
    <cellStyle name="Hyperlink" xfId="10129" builtinId="8" hidden="1"/>
    <cellStyle name="Hyperlink" xfId="10131" builtinId="8" hidden="1"/>
    <cellStyle name="Hyperlink" xfId="10133" builtinId="8" hidden="1"/>
    <cellStyle name="Hyperlink" xfId="10135" builtinId="8" hidden="1"/>
    <cellStyle name="Hyperlink" xfId="10137" builtinId="8" hidden="1"/>
    <cellStyle name="Hyperlink" xfId="10139" builtinId="8" hidden="1"/>
    <cellStyle name="Hyperlink" xfId="10141" builtinId="8" hidden="1"/>
    <cellStyle name="Hyperlink" xfId="10143" builtinId="8" hidden="1"/>
    <cellStyle name="Hyperlink" xfId="10145" builtinId="8" hidden="1"/>
    <cellStyle name="Hyperlink" xfId="10147" builtinId="8" hidden="1"/>
    <cellStyle name="Hyperlink" xfId="10149" builtinId="8" hidden="1"/>
    <cellStyle name="Hyperlink" xfId="10151" builtinId="8" hidden="1"/>
    <cellStyle name="Hyperlink" xfId="10153" builtinId="8" hidden="1"/>
    <cellStyle name="Hyperlink" xfId="10155" builtinId="8" hidden="1"/>
    <cellStyle name="Hyperlink" xfId="10157" builtinId="8" hidden="1"/>
    <cellStyle name="Hyperlink" xfId="10159" builtinId="8" hidden="1"/>
    <cellStyle name="Hyperlink" xfId="10161" builtinId="8" hidden="1"/>
    <cellStyle name="Hyperlink" xfId="10163" builtinId="8" hidden="1"/>
    <cellStyle name="Hyperlink" xfId="10165" builtinId="8" hidden="1"/>
    <cellStyle name="Hyperlink" xfId="10167" builtinId="8" hidden="1"/>
    <cellStyle name="Hyperlink" xfId="10169" builtinId="8" hidden="1"/>
    <cellStyle name="Hyperlink" xfId="10171" builtinId="8" hidden="1"/>
    <cellStyle name="Hyperlink" xfId="10173" builtinId="8" hidden="1"/>
    <cellStyle name="Hyperlink" xfId="10175" builtinId="8" hidden="1"/>
    <cellStyle name="Hyperlink" xfId="10177" builtinId="8" hidden="1"/>
    <cellStyle name="Hyperlink" xfId="10179" builtinId="8" hidden="1"/>
    <cellStyle name="Hyperlink" xfId="10181" builtinId="8" hidden="1"/>
    <cellStyle name="Hyperlink" xfId="10183" builtinId="8" hidden="1"/>
    <cellStyle name="Hyperlink" xfId="10185" builtinId="8" hidden="1"/>
    <cellStyle name="Hyperlink" xfId="10187" builtinId="8" hidden="1"/>
    <cellStyle name="Hyperlink" xfId="10189" builtinId="8" hidden="1"/>
    <cellStyle name="Hyperlink" xfId="10191" builtinId="8" hidden="1"/>
    <cellStyle name="Hyperlink" xfId="10193" builtinId="8" hidden="1"/>
    <cellStyle name="Hyperlink" xfId="10195" builtinId="8" hidden="1"/>
    <cellStyle name="Hyperlink" xfId="10197" builtinId="8" hidden="1"/>
    <cellStyle name="Hyperlink" xfId="10199" builtinId="8" hidden="1"/>
    <cellStyle name="Hyperlink" xfId="10201" builtinId="8" hidden="1"/>
    <cellStyle name="Hyperlink" xfId="10203" builtinId="8" hidden="1"/>
    <cellStyle name="Hyperlink" xfId="10205" builtinId="8" hidden="1"/>
    <cellStyle name="Hyperlink" xfId="10207" builtinId="8" hidden="1"/>
    <cellStyle name="Hyperlink" xfId="10209" builtinId="8" hidden="1"/>
    <cellStyle name="Hyperlink" xfId="10211" builtinId="8" hidden="1"/>
    <cellStyle name="Hyperlink" xfId="10213" builtinId="8" hidden="1"/>
    <cellStyle name="Hyperlink" xfId="10215" builtinId="8" hidden="1"/>
    <cellStyle name="Hyperlink" xfId="10217" builtinId="8" hidden="1"/>
    <cellStyle name="Hyperlink" xfId="10219" builtinId="8" hidden="1"/>
    <cellStyle name="Hyperlink" xfId="10221" builtinId="8" hidden="1"/>
    <cellStyle name="Hyperlink" xfId="10223" builtinId="8" hidden="1"/>
    <cellStyle name="Hyperlink" xfId="10225" builtinId="8" hidden="1"/>
    <cellStyle name="Hyperlink" xfId="10227" builtinId="8" hidden="1"/>
    <cellStyle name="Hyperlink" xfId="10229" builtinId="8" hidden="1"/>
    <cellStyle name="Hyperlink" xfId="10231" builtinId="8" hidden="1"/>
    <cellStyle name="Hyperlink" xfId="10233" builtinId="8" hidden="1"/>
    <cellStyle name="Hyperlink" xfId="10235" builtinId="8" hidden="1"/>
    <cellStyle name="Hyperlink" xfId="10237" builtinId="8" hidden="1"/>
    <cellStyle name="Hyperlink" xfId="10239" builtinId="8" hidden="1"/>
    <cellStyle name="Hyperlink" xfId="10241" builtinId="8" hidden="1"/>
    <cellStyle name="Hyperlink" xfId="10243" builtinId="8" hidden="1"/>
    <cellStyle name="Hyperlink" xfId="10245" builtinId="8" hidden="1"/>
    <cellStyle name="Hyperlink" xfId="10247" builtinId="8" hidden="1"/>
    <cellStyle name="Hyperlink" xfId="10249" builtinId="8" hidden="1"/>
    <cellStyle name="Hyperlink" xfId="10251" builtinId="8" hidden="1"/>
    <cellStyle name="Hyperlink" xfId="10253" builtinId="8" hidden="1"/>
    <cellStyle name="Hyperlink" xfId="10255" builtinId="8" hidden="1"/>
    <cellStyle name="Hyperlink" xfId="10257" builtinId="8" hidden="1"/>
    <cellStyle name="Hyperlink" xfId="10259" builtinId="8" hidden="1"/>
    <cellStyle name="Hyperlink" xfId="10261" builtinId="8" hidden="1"/>
    <cellStyle name="Hyperlink" xfId="10263" builtinId="8" hidden="1"/>
    <cellStyle name="Hyperlink" xfId="10265" builtinId="8" hidden="1"/>
    <cellStyle name="Hyperlink" xfId="10267" builtinId="8" hidden="1"/>
    <cellStyle name="Hyperlink" xfId="10269" builtinId="8" hidden="1"/>
    <cellStyle name="Hyperlink" xfId="10271" builtinId="8" hidden="1"/>
    <cellStyle name="Hyperlink" xfId="10273" builtinId="8" hidden="1"/>
    <cellStyle name="Hyperlink" xfId="10275" builtinId="8" hidden="1"/>
    <cellStyle name="Hyperlink" xfId="10277" builtinId="8" hidden="1"/>
    <cellStyle name="Hyperlink" xfId="10279" builtinId="8" hidden="1"/>
    <cellStyle name="Hyperlink" xfId="10281" builtinId="8" hidden="1"/>
    <cellStyle name="Hyperlink" xfId="10283" builtinId="8" hidden="1"/>
    <cellStyle name="Hyperlink" xfId="10285" builtinId="8" hidden="1"/>
    <cellStyle name="Hyperlink" xfId="10287" builtinId="8" hidden="1"/>
    <cellStyle name="Hyperlink" xfId="10289" builtinId="8" hidden="1"/>
    <cellStyle name="Hyperlink" xfId="10291" builtinId="8" hidden="1"/>
    <cellStyle name="Hyperlink" xfId="10293" builtinId="8" hidden="1"/>
    <cellStyle name="Hyperlink" xfId="10295" builtinId="8" hidden="1"/>
    <cellStyle name="Hyperlink" xfId="10297" builtinId="8" hidden="1"/>
    <cellStyle name="Hyperlink" xfId="10299" builtinId="8" hidden="1"/>
    <cellStyle name="Hyperlink" xfId="10301" builtinId="8" hidden="1"/>
    <cellStyle name="Hyperlink" xfId="10303" builtinId="8" hidden="1"/>
    <cellStyle name="Hyperlink" xfId="10305" builtinId="8" hidden="1"/>
    <cellStyle name="Hyperlink" xfId="10307" builtinId="8" hidden="1"/>
    <cellStyle name="Hyperlink" xfId="10309" builtinId="8" hidden="1"/>
    <cellStyle name="Hyperlink" xfId="10311" builtinId="8" hidden="1"/>
    <cellStyle name="Hyperlink" xfId="10313" builtinId="8" hidden="1"/>
    <cellStyle name="Hyperlink" xfId="10315" builtinId="8" hidden="1"/>
    <cellStyle name="Hyperlink" xfId="10317" builtinId="8" hidden="1"/>
    <cellStyle name="Hyperlink" xfId="10319" builtinId="8" hidden="1"/>
    <cellStyle name="Hyperlink" xfId="10321" builtinId="8" hidden="1"/>
    <cellStyle name="Hyperlink" xfId="10323" builtinId="8" hidden="1"/>
    <cellStyle name="Hyperlink" xfId="10325" builtinId="8" hidden="1"/>
    <cellStyle name="Hyperlink" xfId="10327" builtinId="8" hidden="1"/>
    <cellStyle name="Hyperlink" xfId="10329" builtinId="8" hidden="1"/>
    <cellStyle name="Hyperlink" xfId="10331" builtinId="8" hidden="1"/>
    <cellStyle name="Hyperlink" xfId="10333" builtinId="8" hidden="1"/>
    <cellStyle name="Hyperlink" xfId="10335" builtinId="8" hidden="1"/>
    <cellStyle name="Hyperlink" xfId="10337" builtinId="8" hidden="1"/>
    <cellStyle name="Hyperlink" xfId="10339" builtinId="8" hidden="1"/>
    <cellStyle name="Hyperlink" xfId="10341" builtinId="8" hidden="1"/>
    <cellStyle name="Hyperlink" xfId="10343" builtinId="8" hidden="1"/>
    <cellStyle name="Hyperlink" xfId="10345" builtinId="8" hidden="1"/>
    <cellStyle name="Hyperlink" xfId="10347" builtinId="8" hidden="1"/>
    <cellStyle name="Hyperlink" xfId="10349" builtinId="8" hidden="1"/>
    <cellStyle name="Hyperlink" xfId="10351" builtinId="8" hidden="1"/>
    <cellStyle name="Hyperlink" xfId="10353" builtinId="8" hidden="1"/>
    <cellStyle name="Hyperlink" xfId="10355" builtinId="8" hidden="1"/>
    <cellStyle name="Hyperlink" xfId="10357" builtinId="8" hidden="1"/>
    <cellStyle name="Hyperlink" xfId="10359" builtinId="8" hidden="1"/>
    <cellStyle name="Hyperlink" xfId="10361" builtinId="8" hidden="1"/>
    <cellStyle name="Hyperlink" xfId="10363" builtinId="8" hidden="1"/>
    <cellStyle name="Hyperlink" xfId="10365" builtinId="8" hidden="1"/>
    <cellStyle name="Hyperlink" xfId="10367" builtinId="8" hidden="1"/>
    <cellStyle name="Hyperlink" xfId="10369" builtinId="8" hidden="1"/>
    <cellStyle name="Hyperlink" xfId="10371" builtinId="8" hidden="1"/>
    <cellStyle name="Hyperlink" xfId="10373" builtinId="8" hidden="1"/>
    <cellStyle name="Hyperlink" xfId="10375" builtinId="8" hidden="1"/>
    <cellStyle name="Hyperlink" xfId="10377" builtinId="8" hidden="1"/>
    <cellStyle name="Hyperlink" xfId="10379" builtinId="8" hidden="1"/>
    <cellStyle name="Hyperlink" xfId="10381" builtinId="8" hidden="1"/>
    <cellStyle name="Hyperlink" xfId="10383" builtinId="8" hidden="1"/>
    <cellStyle name="Hyperlink" xfId="10385" builtinId="8" hidden="1"/>
    <cellStyle name="Hyperlink" xfId="10387" builtinId="8" hidden="1"/>
    <cellStyle name="Hyperlink" xfId="10389" builtinId="8" hidden="1"/>
    <cellStyle name="Hyperlink" xfId="10391" builtinId="8" hidden="1"/>
    <cellStyle name="Hyperlink" xfId="10393" builtinId="8" hidden="1"/>
    <cellStyle name="Hyperlink" xfId="10395" builtinId="8" hidden="1"/>
    <cellStyle name="Hyperlink" xfId="10397" builtinId="8" hidden="1"/>
    <cellStyle name="Hyperlink" xfId="10399" builtinId="8" hidden="1"/>
    <cellStyle name="Hyperlink" xfId="10401" builtinId="8" hidden="1"/>
    <cellStyle name="Hyperlink" xfId="10403" builtinId="8" hidden="1"/>
    <cellStyle name="Hyperlink" xfId="10405" builtinId="8" hidden="1"/>
    <cellStyle name="Hyperlink" xfId="10407" builtinId="8" hidden="1"/>
    <cellStyle name="Hyperlink" xfId="10409" builtinId="8" hidden="1"/>
    <cellStyle name="Hyperlink" xfId="10411" builtinId="8" hidden="1"/>
    <cellStyle name="Hyperlink" xfId="10413" builtinId="8" hidden="1"/>
    <cellStyle name="Hyperlink" xfId="10415" builtinId="8" hidden="1"/>
    <cellStyle name="Hyperlink" xfId="10417" builtinId="8" hidden="1"/>
    <cellStyle name="Hyperlink" xfId="10419" builtinId="8" hidden="1"/>
    <cellStyle name="Hyperlink" xfId="10421" builtinId="8" hidden="1"/>
    <cellStyle name="Hyperlink" xfId="10423" builtinId="8" hidden="1"/>
    <cellStyle name="Hyperlink" xfId="10425" builtinId="8" hidden="1"/>
    <cellStyle name="Hyperlink" xfId="10427" builtinId="8" hidden="1"/>
    <cellStyle name="Hyperlink" xfId="10429" builtinId="8" hidden="1"/>
    <cellStyle name="Hyperlink" xfId="10431" builtinId="8" hidden="1"/>
    <cellStyle name="Hyperlink" xfId="10433" builtinId="8" hidden="1"/>
    <cellStyle name="Hyperlink" xfId="10435" builtinId="8" hidden="1"/>
    <cellStyle name="Hyperlink" xfId="10437" builtinId="8" hidden="1"/>
    <cellStyle name="Hyperlink" xfId="10439" builtinId="8" hidden="1"/>
    <cellStyle name="Hyperlink" xfId="10441" builtinId="8" hidden="1"/>
    <cellStyle name="Hyperlink" xfId="10443" builtinId="8" hidden="1"/>
    <cellStyle name="Hyperlink" xfId="10445" builtinId="8" hidden="1"/>
    <cellStyle name="Hyperlink" xfId="10447" builtinId="8" hidden="1"/>
    <cellStyle name="Hyperlink" xfId="10449" builtinId="8" hidden="1"/>
    <cellStyle name="Hyperlink" xfId="10451" builtinId="8" hidden="1"/>
    <cellStyle name="Hyperlink" xfId="10453" builtinId="8" hidden="1"/>
    <cellStyle name="Hyperlink" xfId="10455" builtinId="8" hidden="1"/>
    <cellStyle name="Hyperlink" xfId="10457" builtinId="8" hidden="1"/>
    <cellStyle name="Hyperlink" xfId="10459" builtinId="8" hidden="1"/>
    <cellStyle name="Hyperlink" xfId="10461" builtinId="8" hidden="1"/>
    <cellStyle name="Hyperlink" xfId="10463" builtinId="8" hidden="1"/>
    <cellStyle name="Hyperlink" xfId="10465" builtinId="8" hidden="1"/>
    <cellStyle name="Hyperlink" xfId="10467" builtinId="8" hidden="1"/>
    <cellStyle name="Hyperlink" xfId="10469" builtinId="8" hidden="1"/>
    <cellStyle name="Hyperlink" xfId="10471" builtinId="8" hidden="1"/>
    <cellStyle name="Hyperlink" xfId="10473" builtinId="8" hidden="1"/>
    <cellStyle name="Hyperlink" xfId="10475" builtinId="8" hidden="1"/>
    <cellStyle name="Hyperlink" xfId="10477" builtinId="8" hidden="1"/>
    <cellStyle name="Hyperlink" xfId="10479" builtinId="8" hidden="1"/>
    <cellStyle name="Hyperlink" xfId="10481" builtinId="8" hidden="1"/>
    <cellStyle name="Hyperlink" xfId="10483" builtinId="8" hidden="1"/>
    <cellStyle name="Hyperlink" xfId="10485" builtinId="8" hidden="1"/>
    <cellStyle name="Hyperlink" xfId="10487" builtinId="8" hidden="1"/>
    <cellStyle name="Hyperlink" xfId="10489" builtinId="8" hidden="1"/>
    <cellStyle name="Hyperlink" xfId="10491" builtinId="8" hidden="1"/>
    <cellStyle name="Hyperlink" xfId="10493" builtinId="8" hidden="1"/>
    <cellStyle name="Hyperlink" xfId="10495" builtinId="8" hidden="1"/>
    <cellStyle name="Hyperlink" xfId="10497" builtinId="8" hidden="1"/>
    <cellStyle name="Hyperlink" xfId="10499" builtinId="8" hidden="1"/>
    <cellStyle name="Hyperlink" xfId="10501" builtinId="8" hidden="1"/>
    <cellStyle name="Hyperlink" xfId="10503" builtinId="8" hidden="1"/>
    <cellStyle name="Hyperlink" xfId="10505" builtinId="8" hidden="1"/>
    <cellStyle name="Hyperlink" xfId="10507" builtinId="8" hidden="1"/>
    <cellStyle name="Hyperlink" xfId="10509" builtinId="8" hidden="1"/>
    <cellStyle name="Hyperlink" xfId="10511" builtinId="8" hidden="1"/>
    <cellStyle name="Hyperlink" xfId="10513" builtinId="8" hidden="1"/>
    <cellStyle name="Hyperlink" xfId="10515" builtinId="8" hidden="1"/>
    <cellStyle name="Hyperlink" xfId="10517" builtinId="8" hidden="1"/>
    <cellStyle name="Hyperlink" xfId="10519" builtinId="8" hidden="1"/>
    <cellStyle name="Hyperlink" xfId="10521" builtinId="8" hidden="1"/>
    <cellStyle name="Hyperlink" xfId="10523" builtinId="8" hidden="1"/>
    <cellStyle name="Hyperlink" xfId="10525" builtinId="8" hidden="1"/>
    <cellStyle name="Hyperlink" xfId="10527" builtinId="8" hidden="1"/>
    <cellStyle name="Hyperlink" xfId="10529" builtinId="8" hidden="1"/>
    <cellStyle name="Hyperlink" xfId="10531" builtinId="8" hidden="1"/>
    <cellStyle name="Hyperlink" xfId="10533" builtinId="8" hidden="1"/>
    <cellStyle name="Hyperlink" xfId="10535" builtinId="8" hidden="1"/>
    <cellStyle name="Hyperlink" xfId="10537" builtinId="8" hidden="1"/>
    <cellStyle name="Hyperlink" xfId="10539" builtinId="8" hidden="1"/>
    <cellStyle name="Hyperlink" xfId="10541" builtinId="8" hidden="1"/>
    <cellStyle name="Hyperlink" xfId="10543" builtinId="8" hidden="1"/>
    <cellStyle name="Hyperlink" xfId="10545" builtinId="8" hidden="1"/>
    <cellStyle name="Hyperlink" xfId="10547" builtinId="8" hidden="1"/>
    <cellStyle name="Hyperlink" xfId="10549" builtinId="8" hidden="1"/>
    <cellStyle name="Hyperlink" xfId="10551" builtinId="8" hidden="1"/>
    <cellStyle name="Hyperlink" xfId="10553" builtinId="8" hidden="1"/>
    <cellStyle name="Hyperlink" xfId="10555" builtinId="8" hidden="1"/>
    <cellStyle name="Hyperlink" xfId="10557" builtinId="8" hidden="1"/>
    <cellStyle name="Hyperlink" xfId="10559" builtinId="8" hidden="1"/>
    <cellStyle name="Hyperlink" xfId="10561" builtinId="8" hidden="1"/>
    <cellStyle name="Hyperlink" xfId="10563" builtinId="8" hidden="1"/>
    <cellStyle name="Hyperlink" xfId="10565" builtinId="8" hidden="1"/>
    <cellStyle name="Hyperlink" xfId="10567" builtinId="8" hidden="1"/>
    <cellStyle name="Hyperlink" xfId="10569" builtinId="8" hidden="1"/>
    <cellStyle name="Hyperlink" xfId="10571" builtinId="8" hidden="1"/>
    <cellStyle name="Hyperlink" xfId="10573" builtinId="8" hidden="1"/>
    <cellStyle name="Hyperlink" xfId="10575" builtinId="8" hidden="1"/>
    <cellStyle name="Hyperlink" xfId="10577" builtinId="8" hidden="1"/>
    <cellStyle name="Hyperlink" xfId="10579" builtinId="8" hidden="1"/>
    <cellStyle name="Hyperlink" xfId="10581" builtinId="8" hidden="1"/>
    <cellStyle name="Hyperlink" xfId="10583" builtinId="8" hidden="1"/>
    <cellStyle name="Hyperlink" xfId="10585" builtinId="8" hidden="1"/>
    <cellStyle name="Hyperlink" xfId="10587" builtinId="8" hidden="1"/>
    <cellStyle name="Hyperlink" xfId="10589" builtinId="8" hidden="1"/>
    <cellStyle name="Hyperlink" xfId="10591" builtinId="8" hidden="1"/>
    <cellStyle name="Hyperlink" xfId="10593" builtinId="8" hidden="1"/>
    <cellStyle name="Hyperlink" xfId="10595" builtinId="8" hidden="1"/>
    <cellStyle name="Hyperlink" xfId="10597" builtinId="8" hidden="1"/>
    <cellStyle name="Hyperlink" xfId="10599" builtinId="8" hidden="1"/>
    <cellStyle name="Hyperlink" xfId="10601" builtinId="8" hidden="1"/>
    <cellStyle name="Hyperlink" xfId="10603" builtinId="8" hidden="1"/>
    <cellStyle name="Hyperlink" xfId="10605" builtinId="8" hidden="1"/>
    <cellStyle name="Hyperlink" xfId="10607" builtinId="8" hidden="1"/>
    <cellStyle name="Hyperlink" xfId="10609" builtinId="8" hidden="1"/>
    <cellStyle name="Hyperlink" xfId="10611" builtinId="8" hidden="1"/>
    <cellStyle name="Hyperlink" xfId="10613" builtinId="8" hidden="1"/>
    <cellStyle name="Hyperlink" xfId="10615" builtinId="8" hidden="1"/>
    <cellStyle name="Hyperlink" xfId="10617" builtinId="8" hidden="1"/>
    <cellStyle name="Hyperlink" xfId="10619" builtinId="8" hidden="1"/>
    <cellStyle name="Hyperlink" xfId="10621" builtinId="8" hidden="1"/>
    <cellStyle name="Hyperlink" xfId="10623" builtinId="8" hidden="1"/>
    <cellStyle name="Hyperlink" xfId="10625" builtinId="8" hidden="1"/>
    <cellStyle name="Hyperlink" xfId="10627" builtinId="8" hidden="1"/>
    <cellStyle name="Hyperlink" xfId="10629" builtinId="8" hidden="1"/>
    <cellStyle name="Hyperlink" xfId="10631" builtinId="8" hidden="1"/>
    <cellStyle name="Hyperlink" xfId="10633" builtinId="8" hidden="1"/>
    <cellStyle name="Hyperlink" xfId="10635" builtinId="8" hidden="1"/>
    <cellStyle name="Hyperlink" xfId="10637" builtinId="8" hidden="1"/>
    <cellStyle name="Hyperlink" xfId="10639" builtinId="8" hidden="1"/>
    <cellStyle name="Hyperlink" xfId="10641" builtinId="8" hidden="1"/>
    <cellStyle name="Hyperlink" xfId="10643" builtinId="8" hidden="1"/>
    <cellStyle name="Hyperlink" xfId="10645" builtinId="8" hidden="1"/>
    <cellStyle name="Hyperlink" xfId="10647" builtinId="8" hidden="1"/>
    <cellStyle name="Hyperlink" xfId="10649" builtinId="8" hidden="1"/>
    <cellStyle name="Hyperlink" xfId="10651" builtinId="8" hidden="1"/>
    <cellStyle name="Hyperlink" xfId="10653" builtinId="8" hidden="1"/>
    <cellStyle name="Hyperlink" xfId="10655" builtinId="8" hidden="1"/>
    <cellStyle name="Hyperlink" xfId="10657" builtinId="8" hidden="1"/>
    <cellStyle name="Hyperlink" xfId="10659" builtinId="8" hidden="1"/>
    <cellStyle name="Hyperlink" xfId="10661" builtinId="8" hidden="1"/>
    <cellStyle name="Hyperlink" xfId="10663" builtinId="8" hidden="1"/>
    <cellStyle name="Hyperlink" xfId="10665" builtinId="8" hidden="1"/>
    <cellStyle name="Hyperlink" xfId="10667" builtinId="8" hidden="1"/>
    <cellStyle name="Hyperlink" xfId="10669" builtinId="8" hidden="1"/>
    <cellStyle name="Hyperlink" xfId="10671" builtinId="8" hidden="1"/>
    <cellStyle name="Hyperlink" xfId="10673" builtinId="8" hidden="1"/>
    <cellStyle name="Hyperlink" xfId="10675" builtinId="8" hidden="1"/>
    <cellStyle name="Hyperlink" xfId="10677" builtinId="8" hidden="1"/>
    <cellStyle name="Hyperlink" xfId="10679" builtinId="8" hidden="1"/>
    <cellStyle name="Hyperlink" xfId="10681" builtinId="8" hidden="1"/>
    <cellStyle name="Hyperlink" xfId="10683" builtinId="8" hidden="1"/>
    <cellStyle name="Hyperlink" xfId="10685" builtinId="8" hidden="1"/>
    <cellStyle name="Hyperlink" xfId="10687" builtinId="8" hidden="1"/>
    <cellStyle name="Hyperlink" xfId="10689" builtinId="8" hidden="1"/>
    <cellStyle name="Hyperlink" xfId="10691" builtinId="8" hidden="1"/>
    <cellStyle name="Hyperlink" xfId="10693" builtinId="8" hidden="1"/>
    <cellStyle name="Hyperlink" xfId="10695" builtinId="8" hidden="1"/>
    <cellStyle name="Hyperlink" xfId="10697" builtinId="8" hidden="1"/>
    <cellStyle name="Hyperlink" xfId="10699" builtinId="8" hidden="1"/>
    <cellStyle name="Hyperlink" xfId="10701" builtinId="8" hidden="1"/>
    <cellStyle name="Hyperlink" xfId="10703" builtinId="8" hidden="1"/>
    <cellStyle name="Hyperlink" xfId="10705" builtinId="8" hidden="1"/>
    <cellStyle name="Hyperlink" xfId="10707" builtinId="8" hidden="1"/>
    <cellStyle name="Hyperlink" xfId="10709" builtinId="8" hidden="1"/>
    <cellStyle name="Hyperlink" xfId="10711" builtinId="8" hidden="1"/>
    <cellStyle name="Hyperlink" xfId="10713" builtinId="8" hidden="1"/>
    <cellStyle name="Hyperlink" xfId="10715" builtinId="8" hidden="1"/>
    <cellStyle name="Hyperlink" xfId="10717" builtinId="8" hidden="1"/>
    <cellStyle name="Hyperlink" xfId="10719" builtinId="8" hidden="1"/>
    <cellStyle name="Hyperlink" xfId="10721" builtinId="8" hidden="1"/>
    <cellStyle name="Hyperlink" xfId="10723" builtinId="8" hidden="1"/>
    <cellStyle name="Hyperlink" xfId="10725" builtinId="8" hidden="1"/>
    <cellStyle name="Hyperlink" xfId="10727" builtinId="8" hidden="1"/>
    <cellStyle name="Hyperlink" xfId="10729" builtinId="8" hidden="1"/>
    <cellStyle name="Hyperlink" xfId="10731" builtinId="8" hidden="1"/>
    <cellStyle name="Hyperlink" xfId="10733" builtinId="8" hidden="1"/>
    <cellStyle name="Hyperlink" xfId="10735" builtinId="8" hidden="1"/>
    <cellStyle name="Hyperlink" xfId="10737" builtinId="8" hidden="1"/>
    <cellStyle name="Hyperlink" xfId="10739" builtinId="8" hidden="1"/>
    <cellStyle name="Hyperlink" xfId="10741" builtinId="8" hidden="1"/>
    <cellStyle name="Hyperlink" xfId="10743" builtinId="8" hidden="1"/>
    <cellStyle name="Hyperlink" xfId="10745" builtinId="8" hidden="1"/>
    <cellStyle name="Hyperlink" xfId="10747" builtinId="8" hidden="1"/>
    <cellStyle name="Hyperlink" xfId="10749" builtinId="8" hidden="1"/>
    <cellStyle name="Hyperlink" xfId="10751" builtinId="8" hidden="1"/>
    <cellStyle name="Hyperlink" xfId="10753" builtinId="8" hidden="1"/>
    <cellStyle name="Hyperlink" xfId="10755" builtinId="8" hidden="1"/>
    <cellStyle name="Hyperlink" xfId="10757" builtinId="8" hidden="1"/>
    <cellStyle name="Hyperlink" xfId="10759" builtinId="8" hidden="1"/>
    <cellStyle name="Hyperlink" xfId="10761" builtinId="8" hidden="1"/>
    <cellStyle name="Hyperlink" xfId="10763" builtinId="8" hidden="1"/>
    <cellStyle name="Hyperlink" xfId="10765" builtinId="8" hidden="1"/>
    <cellStyle name="Hyperlink" xfId="10767" builtinId="8" hidden="1"/>
    <cellStyle name="Hyperlink" xfId="10769" builtinId="8" hidden="1"/>
    <cellStyle name="Hyperlink" xfId="10771" builtinId="8" hidden="1"/>
    <cellStyle name="Hyperlink" xfId="10773" builtinId="8" hidden="1"/>
    <cellStyle name="Hyperlink" xfId="10775" builtinId="8" hidden="1"/>
    <cellStyle name="Hyperlink" xfId="10777" builtinId="8" hidden="1"/>
    <cellStyle name="Hyperlink" xfId="10779" builtinId="8" hidden="1"/>
    <cellStyle name="Hyperlink" xfId="10781" builtinId="8" hidden="1"/>
    <cellStyle name="Hyperlink" xfId="10783" builtinId="8" hidden="1"/>
    <cellStyle name="Hyperlink" xfId="10785" builtinId="8" hidden="1"/>
    <cellStyle name="Hyperlink" xfId="10787" builtinId="8" hidden="1"/>
    <cellStyle name="Hyperlink" xfId="10789" builtinId="8" hidden="1"/>
    <cellStyle name="Hyperlink" xfId="10791" builtinId="8" hidden="1"/>
    <cellStyle name="Hyperlink" xfId="10793" builtinId="8" hidden="1"/>
    <cellStyle name="Hyperlink" xfId="10795" builtinId="8" hidden="1"/>
    <cellStyle name="Hyperlink" xfId="10797" builtinId="8" hidden="1"/>
    <cellStyle name="Hyperlink" xfId="10799" builtinId="8" hidden="1"/>
    <cellStyle name="Hyperlink" xfId="10801" builtinId="8" hidden="1"/>
    <cellStyle name="Hyperlink" xfId="10803" builtinId="8" hidden="1"/>
    <cellStyle name="Hyperlink" xfId="10805" builtinId="8" hidden="1"/>
    <cellStyle name="Hyperlink" xfId="10807" builtinId="8" hidden="1"/>
    <cellStyle name="Hyperlink" xfId="10809" builtinId="8" hidden="1"/>
    <cellStyle name="Hyperlink" xfId="10811" builtinId="8" hidden="1"/>
    <cellStyle name="Hyperlink" xfId="10813" builtinId="8" hidden="1"/>
    <cellStyle name="Hyperlink" xfId="10815" builtinId="8" hidden="1"/>
    <cellStyle name="Hyperlink" xfId="10817" builtinId="8" hidden="1"/>
    <cellStyle name="Hyperlink" xfId="10819" builtinId="8" hidden="1"/>
    <cellStyle name="Hyperlink" xfId="10821" builtinId="8" hidden="1"/>
    <cellStyle name="Hyperlink" xfId="10823" builtinId="8" hidden="1"/>
    <cellStyle name="Hyperlink" xfId="10825" builtinId="8" hidden="1"/>
    <cellStyle name="Hyperlink" xfId="10827" builtinId="8" hidden="1"/>
    <cellStyle name="Hyperlink" xfId="10829" builtinId="8" hidden="1"/>
    <cellStyle name="Hyperlink" xfId="10831" builtinId="8" hidden="1"/>
    <cellStyle name="Hyperlink" xfId="10833" builtinId="8" hidden="1"/>
    <cellStyle name="Hyperlink" xfId="10835" builtinId="8" hidden="1"/>
    <cellStyle name="Hyperlink" xfId="10837" builtinId="8" hidden="1"/>
    <cellStyle name="Hyperlink" xfId="10842" builtinId="8" hidden="1"/>
    <cellStyle name="Hyperlink" xfId="10844" builtinId="8" hidden="1"/>
    <cellStyle name="Hyperlink" xfId="10846" builtinId="8" hidden="1"/>
    <cellStyle name="Hyperlink" xfId="10848" builtinId="8" hidden="1"/>
    <cellStyle name="Hyperlink" xfId="10850" builtinId="8" hidden="1"/>
    <cellStyle name="Hyperlink" xfId="10852" builtinId="8" hidden="1"/>
    <cellStyle name="Hyperlink" xfId="10854" builtinId="8" hidden="1"/>
    <cellStyle name="Hyperlink" xfId="10856" builtinId="8" hidden="1"/>
    <cellStyle name="Hyperlink" xfId="10858" builtinId="8" hidden="1"/>
    <cellStyle name="Hyperlink" xfId="10860" builtinId="8" hidden="1"/>
    <cellStyle name="Hyperlink" xfId="10862" builtinId="8" hidden="1"/>
    <cellStyle name="Hyperlink" xfId="10864" builtinId="8" hidden="1"/>
    <cellStyle name="Hyperlink" xfId="10866" builtinId="8" hidden="1"/>
    <cellStyle name="Hyperlink" xfId="10868" builtinId="8" hidden="1"/>
    <cellStyle name="Hyperlink" xfId="10870" builtinId="8" hidden="1"/>
    <cellStyle name="Hyperlink" xfId="10872" builtinId="8" hidden="1"/>
    <cellStyle name="Hyperlink" xfId="10874" builtinId="8" hidden="1"/>
    <cellStyle name="Hyperlink" xfId="10876" builtinId="8" hidden="1"/>
    <cellStyle name="Hyperlink" xfId="10878" builtinId="8" hidden="1"/>
    <cellStyle name="Hyperlink" xfId="10880" builtinId="8" hidden="1"/>
    <cellStyle name="Hyperlink" xfId="10882" builtinId="8" hidden="1"/>
    <cellStyle name="Hyperlink" xfId="10884" builtinId="8" hidden="1"/>
    <cellStyle name="Hyperlink" xfId="10886" builtinId="8" hidden="1"/>
    <cellStyle name="Hyperlink" xfId="10888" builtinId="8" hidden="1"/>
    <cellStyle name="Hyperlink" xfId="10890" builtinId="8" hidden="1"/>
    <cellStyle name="Hyperlink" xfId="10892" builtinId="8" hidden="1"/>
    <cellStyle name="Hyperlink" xfId="10894" builtinId="8" hidden="1"/>
    <cellStyle name="Hyperlink" xfId="10896" builtinId="8" hidden="1"/>
    <cellStyle name="Hyperlink" xfId="10898" builtinId="8" hidden="1"/>
    <cellStyle name="Hyperlink" xfId="10900" builtinId="8" hidden="1"/>
    <cellStyle name="Hyperlink" xfId="10902" builtinId="8" hidden="1"/>
    <cellStyle name="Hyperlink" xfId="10904" builtinId="8" hidden="1"/>
    <cellStyle name="Hyperlink" xfId="10906" builtinId="8" hidden="1"/>
    <cellStyle name="Hyperlink" xfId="10908" builtinId="8" hidden="1"/>
    <cellStyle name="Hyperlink" xfId="10910" builtinId="8" hidden="1"/>
    <cellStyle name="Hyperlink" xfId="10912" builtinId="8" hidden="1"/>
    <cellStyle name="Hyperlink" xfId="10914" builtinId="8" hidden="1"/>
    <cellStyle name="Hyperlink" xfId="10916" builtinId="8" hidden="1"/>
    <cellStyle name="Hyperlink" xfId="10918" builtinId="8" hidden="1"/>
    <cellStyle name="Hyperlink" xfId="10920" builtinId="8" hidden="1"/>
    <cellStyle name="Hyperlink" xfId="10922" builtinId="8" hidden="1"/>
    <cellStyle name="Hyperlink" xfId="10924" builtinId="8" hidden="1"/>
    <cellStyle name="Hyperlink" xfId="10926" builtinId="8" hidden="1"/>
    <cellStyle name="Hyperlink" xfId="10928" builtinId="8" hidden="1"/>
    <cellStyle name="Hyperlink" xfId="10930" builtinId="8" hidden="1"/>
    <cellStyle name="Hyperlink" xfId="10932" builtinId="8" hidden="1"/>
    <cellStyle name="Hyperlink" xfId="10934" builtinId="8" hidden="1"/>
    <cellStyle name="Hyperlink" xfId="10936" builtinId="8" hidden="1"/>
    <cellStyle name="Hyperlink" xfId="10938" builtinId="8" hidden="1"/>
    <cellStyle name="Hyperlink" xfId="10940" builtinId="8" hidden="1"/>
    <cellStyle name="Hyperlink" xfId="10942" builtinId="8" hidden="1"/>
    <cellStyle name="Hyperlink" xfId="10944" builtinId="8" hidden="1"/>
    <cellStyle name="Hyperlink" xfId="10946" builtinId="8" hidden="1"/>
    <cellStyle name="Hyperlink" xfId="10948" builtinId="8" hidden="1"/>
    <cellStyle name="Hyperlink" xfId="10950" builtinId="8" hidden="1"/>
    <cellStyle name="Hyperlink" xfId="10952" builtinId="8" hidden="1"/>
    <cellStyle name="Hyperlink" xfId="10954" builtinId="8" hidden="1"/>
    <cellStyle name="Hyperlink" xfId="10956" builtinId="8" hidden="1"/>
    <cellStyle name="Hyperlink" xfId="10958" builtinId="8" hidden="1"/>
    <cellStyle name="Hyperlink" xfId="10960" builtinId="8" hidden="1"/>
    <cellStyle name="Hyperlink" xfId="10962" builtinId="8" hidden="1"/>
    <cellStyle name="Hyperlink" xfId="10964" builtinId="8" hidden="1"/>
    <cellStyle name="Hyperlink" xfId="10966" builtinId="8" hidden="1"/>
    <cellStyle name="Hyperlink" xfId="10968" builtinId="8" hidden="1"/>
    <cellStyle name="Hyperlink" xfId="10970" builtinId="8" hidden="1"/>
    <cellStyle name="Hyperlink" xfId="10972" builtinId="8" hidden="1"/>
    <cellStyle name="Hyperlink" xfId="10974" builtinId="8" hidden="1"/>
    <cellStyle name="Hyperlink" xfId="10976" builtinId="8" hidden="1"/>
    <cellStyle name="Hyperlink" xfId="10978" builtinId="8" hidden="1"/>
    <cellStyle name="Hyperlink" xfId="10980" builtinId="8" hidden="1"/>
    <cellStyle name="Hyperlink" xfId="10982" builtinId="8" hidden="1"/>
    <cellStyle name="Hyperlink" xfId="10984" builtinId="8" hidden="1"/>
    <cellStyle name="Hyperlink" xfId="10986" builtinId="8" hidden="1"/>
    <cellStyle name="Hyperlink" xfId="10988" builtinId="8" hidden="1"/>
    <cellStyle name="Hyperlink" xfId="10990" builtinId="8" hidden="1"/>
    <cellStyle name="Hyperlink" xfId="10992" builtinId="8" hidden="1"/>
    <cellStyle name="Hyperlink" xfId="10994" builtinId="8" hidden="1"/>
    <cellStyle name="Hyperlink" xfId="10996" builtinId="8" hidden="1"/>
    <cellStyle name="Hyperlink" xfId="10998" builtinId="8" hidden="1"/>
    <cellStyle name="Hyperlink" xfId="11000" builtinId="8" hidden="1"/>
    <cellStyle name="Hyperlink" xfId="11002" builtinId="8" hidden="1"/>
    <cellStyle name="Hyperlink" xfId="11004" builtinId="8" hidden="1"/>
    <cellStyle name="Hyperlink" xfId="11006" builtinId="8" hidden="1"/>
    <cellStyle name="Hyperlink" xfId="11008" builtinId="8" hidden="1"/>
    <cellStyle name="Hyperlink" xfId="11010" builtinId="8" hidden="1"/>
    <cellStyle name="Hyperlink" xfId="11012" builtinId="8" hidden="1"/>
    <cellStyle name="Hyperlink" xfId="11014" builtinId="8" hidden="1"/>
    <cellStyle name="Hyperlink" xfId="11016" builtinId="8" hidden="1"/>
    <cellStyle name="Hyperlink" xfId="11018" builtinId="8" hidden="1"/>
    <cellStyle name="Hyperlink" xfId="11020" builtinId="8" hidden="1"/>
    <cellStyle name="Hyperlink" xfId="11022" builtinId="8" hidden="1"/>
    <cellStyle name="Hyperlink" xfId="11024" builtinId="8" hidden="1"/>
    <cellStyle name="Hyperlink" xfId="11026" builtinId="8" hidden="1"/>
    <cellStyle name="Hyperlink" xfId="11028" builtinId="8" hidden="1"/>
    <cellStyle name="Hyperlink" xfId="11030" builtinId="8" hidden="1"/>
    <cellStyle name="Hyperlink" xfId="11032" builtinId="8" hidden="1"/>
    <cellStyle name="Hyperlink" xfId="11034" builtinId="8" hidden="1"/>
    <cellStyle name="Hyperlink" xfId="11036" builtinId="8" hidden="1"/>
    <cellStyle name="Hyperlink" xfId="11038" builtinId="8" hidden="1"/>
    <cellStyle name="Hyperlink" xfId="11040" builtinId="8" hidden="1"/>
    <cellStyle name="Hyperlink" xfId="11042" builtinId="8" hidden="1"/>
    <cellStyle name="Hyperlink" xfId="11044" builtinId="8" hidden="1"/>
    <cellStyle name="Hyperlink" xfId="11046" builtinId="8" hidden="1"/>
    <cellStyle name="Hyperlink" xfId="11048" builtinId="8" hidden="1"/>
    <cellStyle name="Hyperlink" xfId="11050" builtinId="8" hidden="1"/>
    <cellStyle name="Hyperlink" xfId="11052" builtinId="8" hidden="1"/>
    <cellStyle name="Hyperlink" xfId="11054" builtinId="8" hidden="1"/>
    <cellStyle name="Hyperlink" xfId="11056" builtinId="8" hidden="1"/>
    <cellStyle name="Hyperlink" xfId="11058" builtinId="8" hidden="1"/>
    <cellStyle name="Hyperlink" xfId="11060" builtinId="8" hidden="1"/>
    <cellStyle name="Hyperlink" xfId="11062" builtinId="8" hidden="1"/>
    <cellStyle name="Hyperlink" xfId="11064" builtinId="8" hidden="1"/>
    <cellStyle name="Hyperlink" xfId="11066" builtinId="8" hidden="1"/>
    <cellStyle name="Hyperlink" xfId="11068" builtinId="8" hidden="1"/>
    <cellStyle name="Hyperlink" xfId="11070" builtinId="8" hidden="1"/>
    <cellStyle name="Hyperlink" xfId="11072" builtinId="8" hidden="1"/>
    <cellStyle name="Hyperlink" xfId="11074" builtinId="8" hidden="1"/>
    <cellStyle name="Hyperlink" xfId="11076" builtinId="8" hidden="1"/>
    <cellStyle name="Hyperlink" xfId="11078" builtinId="8" hidden="1"/>
    <cellStyle name="Hyperlink" xfId="11080" builtinId="8" hidden="1"/>
    <cellStyle name="Hyperlink" xfId="11082" builtinId="8" hidden="1"/>
    <cellStyle name="Hyperlink" xfId="11084" builtinId="8" hidden="1"/>
    <cellStyle name="Hyperlink" xfId="11086" builtinId="8" hidden="1"/>
    <cellStyle name="Hyperlink" xfId="11088" builtinId="8" hidden="1"/>
    <cellStyle name="Hyperlink" xfId="11090" builtinId="8" hidden="1"/>
    <cellStyle name="Hyperlink" xfId="11092" builtinId="8" hidden="1"/>
    <cellStyle name="Hyperlink" xfId="11094" builtinId="8" hidden="1"/>
    <cellStyle name="Hyperlink" xfId="11096" builtinId="8" hidden="1"/>
    <cellStyle name="Hyperlink" xfId="11098" builtinId="8" hidden="1"/>
    <cellStyle name="Hyperlink" xfId="11100" builtinId="8" hidden="1"/>
    <cellStyle name="Hyperlink" xfId="11102" builtinId="8" hidden="1"/>
    <cellStyle name="Hyperlink" xfId="11104" builtinId="8" hidden="1"/>
    <cellStyle name="Hyperlink" xfId="11106" builtinId="8" hidden="1"/>
    <cellStyle name="Hyperlink" xfId="11108" builtinId="8" hidden="1"/>
    <cellStyle name="Hyperlink" xfId="11110" builtinId="8" hidden="1"/>
    <cellStyle name="Hyperlink" xfId="11112" builtinId="8" hidden="1"/>
    <cellStyle name="Hyperlink" xfId="11114" builtinId="8" hidden="1"/>
    <cellStyle name="Hyperlink" xfId="11116" builtinId="8" hidden="1"/>
    <cellStyle name="Hyperlink" xfId="11118" builtinId="8" hidden="1"/>
    <cellStyle name="Hyperlink" xfId="11120" builtinId="8" hidden="1"/>
    <cellStyle name="Hyperlink" xfId="11122" builtinId="8" hidden="1"/>
    <cellStyle name="Hyperlink" xfId="11124" builtinId="8" hidden="1"/>
    <cellStyle name="Hyperlink" xfId="11126" builtinId="8" hidden="1"/>
    <cellStyle name="Hyperlink" xfId="11128" builtinId="8" hidden="1"/>
    <cellStyle name="Hyperlink" xfId="11130" builtinId="8" hidden="1"/>
    <cellStyle name="Hyperlink" xfId="11132" builtinId="8" hidden="1"/>
    <cellStyle name="Hyperlink" xfId="11134" builtinId="8" hidden="1"/>
    <cellStyle name="Hyperlink" xfId="11136" builtinId="8" hidden="1"/>
    <cellStyle name="Hyperlink" xfId="11138" builtinId="8" hidden="1"/>
    <cellStyle name="Hyperlink" xfId="11140" builtinId="8" hidden="1"/>
    <cellStyle name="Hyperlink" xfId="11142" builtinId="8" hidden="1"/>
    <cellStyle name="Hyperlink" xfId="11144" builtinId="8" hidden="1"/>
    <cellStyle name="Hyperlink" xfId="11146" builtinId="8" hidden="1"/>
    <cellStyle name="Hyperlink" xfId="11148" builtinId="8" hidden="1"/>
    <cellStyle name="Hyperlink" xfId="11150" builtinId="8" hidden="1"/>
    <cellStyle name="Hyperlink" xfId="11152" builtinId="8" hidden="1"/>
    <cellStyle name="Hyperlink" xfId="11154" builtinId="8" hidden="1"/>
    <cellStyle name="Hyperlink" xfId="11156" builtinId="8" hidden="1"/>
    <cellStyle name="Hyperlink" xfId="11158" builtinId="8" hidden="1"/>
    <cellStyle name="Hyperlink" xfId="11160" builtinId="8" hidden="1"/>
    <cellStyle name="Hyperlink" xfId="11162" builtinId="8" hidden="1"/>
    <cellStyle name="Hyperlink" xfId="11164" builtinId="8" hidden="1"/>
    <cellStyle name="Hyperlink" xfId="11166" builtinId="8" hidden="1"/>
    <cellStyle name="Hyperlink" xfId="11168" builtinId="8" hidden="1"/>
    <cellStyle name="Hyperlink" xfId="11170" builtinId="8" hidden="1"/>
    <cellStyle name="Hyperlink" xfId="11172" builtinId="8" hidden="1"/>
    <cellStyle name="Hyperlink" xfId="11174" builtinId="8" hidden="1"/>
    <cellStyle name="Hyperlink" xfId="11176" builtinId="8" hidden="1"/>
    <cellStyle name="Hyperlink" xfId="11178" builtinId="8" hidden="1"/>
    <cellStyle name="Hyperlink" xfId="11180" builtinId="8" hidden="1"/>
    <cellStyle name="Hyperlink" xfId="11182" builtinId="8" hidden="1"/>
    <cellStyle name="Hyperlink" xfId="11184" builtinId="8" hidden="1"/>
    <cellStyle name="Hyperlink" xfId="11186" builtinId="8" hidden="1"/>
    <cellStyle name="Hyperlink" xfId="11188" builtinId="8" hidden="1"/>
    <cellStyle name="Hyperlink" xfId="11190" builtinId="8" hidden="1"/>
    <cellStyle name="Hyperlink" xfId="11192" builtinId="8" hidden="1"/>
    <cellStyle name="Hyperlink" xfId="11194" builtinId="8" hidden="1"/>
    <cellStyle name="Hyperlink" xfId="11196" builtinId="8" hidden="1"/>
    <cellStyle name="Hyperlink" xfId="11198" builtinId="8" hidden="1"/>
    <cellStyle name="Hyperlink" xfId="11200" builtinId="8" hidden="1"/>
    <cellStyle name="Hyperlink" xfId="11202" builtinId="8" hidden="1"/>
    <cellStyle name="Hyperlink" xfId="11204" builtinId="8" hidden="1"/>
    <cellStyle name="Hyperlink" xfId="11206" builtinId="8" hidden="1"/>
    <cellStyle name="Hyperlink" xfId="11208" builtinId="8" hidden="1"/>
    <cellStyle name="Hyperlink" xfId="11210" builtinId="8" hidden="1"/>
    <cellStyle name="Hyperlink" xfId="11212" builtinId="8" hidden="1"/>
    <cellStyle name="Hyperlink" xfId="11214" builtinId="8" hidden="1"/>
    <cellStyle name="Hyperlink" xfId="11216" builtinId="8" hidden="1"/>
    <cellStyle name="Hyperlink" xfId="11218" builtinId="8" hidden="1"/>
    <cellStyle name="Hyperlink" xfId="11220" builtinId="8" hidden="1"/>
    <cellStyle name="Hyperlink" xfId="11222" builtinId="8" hidden="1"/>
    <cellStyle name="Hyperlink" xfId="11224" builtinId="8" hidden="1"/>
    <cellStyle name="Hyperlink" xfId="11226" builtinId="8" hidden="1"/>
    <cellStyle name="Hyperlink" xfId="11228" builtinId="8" hidden="1"/>
    <cellStyle name="Hyperlink" xfId="11230" builtinId="8" hidden="1"/>
    <cellStyle name="Hyperlink" xfId="11232" builtinId="8" hidden="1"/>
    <cellStyle name="Hyperlink" xfId="11234" builtinId="8" hidden="1"/>
    <cellStyle name="Hyperlink" xfId="11236" builtinId="8" hidden="1"/>
    <cellStyle name="Hyperlink" xfId="11238" builtinId="8" hidden="1"/>
    <cellStyle name="Hyperlink" xfId="11240" builtinId="8" hidden="1"/>
    <cellStyle name="Hyperlink" xfId="11242" builtinId="8" hidden="1"/>
    <cellStyle name="Hyperlink" xfId="11244" builtinId="8" hidden="1"/>
    <cellStyle name="Hyperlink" xfId="11246" builtinId="8" hidden="1"/>
    <cellStyle name="Hyperlink" xfId="11248" builtinId="8" hidden="1"/>
    <cellStyle name="Hyperlink" xfId="11250" builtinId="8" hidden="1"/>
    <cellStyle name="Hyperlink" xfId="11252" builtinId="8" hidden="1"/>
    <cellStyle name="Hyperlink" xfId="11254" builtinId="8" hidden="1"/>
    <cellStyle name="Hyperlink" xfId="11256" builtinId="8" hidden="1"/>
    <cellStyle name="Hyperlink" xfId="11258" builtinId="8" hidden="1"/>
    <cellStyle name="Hyperlink" xfId="11260" builtinId="8" hidden="1"/>
    <cellStyle name="Hyperlink" xfId="11262" builtinId="8" hidden="1"/>
    <cellStyle name="Hyperlink" xfId="11264" builtinId="8" hidden="1"/>
    <cellStyle name="Hyperlink" xfId="11266" builtinId="8" hidden="1"/>
    <cellStyle name="Hyperlink" xfId="11268" builtinId="8" hidden="1"/>
    <cellStyle name="Hyperlink" xfId="11270" builtinId="8" hidden="1"/>
    <cellStyle name="Hyperlink" xfId="11272" builtinId="8" hidden="1"/>
    <cellStyle name="Hyperlink" xfId="11274" builtinId="8" hidden="1"/>
    <cellStyle name="Hyperlink" xfId="11276" builtinId="8" hidden="1"/>
    <cellStyle name="Hyperlink" xfId="11278" builtinId="8" hidden="1"/>
    <cellStyle name="Hyperlink" xfId="11280" builtinId="8" hidden="1"/>
    <cellStyle name="Hyperlink" xfId="11282" builtinId="8" hidden="1"/>
    <cellStyle name="Hyperlink" xfId="11284" builtinId="8" hidden="1"/>
    <cellStyle name="Hyperlink" xfId="11286" builtinId="8" hidden="1"/>
    <cellStyle name="Hyperlink" xfId="11288" builtinId="8" hidden="1"/>
    <cellStyle name="Hyperlink" xfId="11290" builtinId="8" hidden="1"/>
    <cellStyle name="Hyperlink" xfId="11292" builtinId="8" hidden="1"/>
    <cellStyle name="Hyperlink" xfId="11294" builtinId="8" hidden="1"/>
    <cellStyle name="Hyperlink" xfId="11296" builtinId="8" hidden="1"/>
    <cellStyle name="Hyperlink" xfId="11298" builtinId="8" hidden="1"/>
    <cellStyle name="Hyperlink" xfId="11300" builtinId="8" hidden="1"/>
    <cellStyle name="Hyperlink" xfId="11302" builtinId="8" hidden="1"/>
    <cellStyle name="Hyperlink" xfId="11304" builtinId="8" hidden="1"/>
    <cellStyle name="Hyperlink" xfId="11306" builtinId="8" hidden="1"/>
    <cellStyle name="Hyperlink" xfId="11308" builtinId="8" hidden="1"/>
    <cellStyle name="Hyperlink" xfId="11310" builtinId="8" hidden="1"/>
    <cellStyle name="Hyperlink" xfId="11312" builtinId="8" hidden="1"/>
    <cellStyle name="Hyperlink" xfId="11314" builtinId="8" hidden="1"/>
    <cellStyle name="Hyperlink" xfId="11316" builtinId="8" hidden="1"/>
    <cellStyle name="Hyperlink" xfId="11318" builtinId="8" hidden="1"/>
    <cellStyle name="Hyperlink" xfId="11320" builtinId="8" hidden="1"/>
    <cellStyle name="Hyperlink" xfId="11322" builtinId="8" hidden="1"/>
    <cellStyle name="Hyperlink" xfId="11324" builtinId="8" hidden="1"/>
    <cellStyle name="Hyperlink" xfId="11326" builtinId="8" hidden="1"/>
    <cellStyle name="Hyperlink" xfId="11328" builtinId="8" hidden="1"/>
    <cellStyle name="Hyperlink" xfId="11330" builtinId="8" hidden="1"/>
    <cellStyle name="Hyperlink" xfId="11332" builtinId="8" hidden="1"/>
    <cellStyle name="Hyperlink" xfId="11334" builtinId="8" hidden="1"/>
    <cellStyle name="Hyperlink" xfId="11336" builtinId="8" hidden="1"/>
    <cellStyle name="Hyperlink" xfId="11338" builtinId="8" hidden="1"/>
    <cellStyle name="Hyperlink" xfId="11340" builtinId="8" hidden="1"/>
    <cellStyle name="Hyperlink" xfId="11342" builtinId="8" hidden="1"/>
    <cellStyle name="Hyperlink" xfId="11344" builtinId="8" hidden="1"/>
    <cellStyle name="Hyperlink" xfId="11346" builtinId="8" hidden="1"/>
    <cellStyle name="Hyperlink" xfId="11348" builtinId="8" hidden="1"/>
    <cellStyle name="Hyperlink" xfId="11350" builtinId="8" hidden="1"/>
    <cellStyle name="Hyperlink" xfId="11352" builtinId="8" hidden="1"/>
    <cellStyle name="Hyperlink" xfId="11354" builtinId="8" hidden="1"/>
    <cellStyle name="Hyperlink" xfId="11356" builtinId="8" hidden="1"/>
    <cellStyle name="Hyperlink" xfId="11358" builtinId="8" hidden="1"/>
    <cellStyle name="Hyperlink" xfId="11360" builtinId="8" hidden="1"/>
    <cellStyle name="Hyperlink" xfId="11362" builtinId="8" hidden="1"/>
    <cellStyle name="Hyperlink" xfId="11364" builtinId="8" hidden="1"/>
    <cellStyle name="Hyperlink" xfId="11366" builtinId="8" hidden="1"/>
    <cellStyle name="Hyperlink" xfId="11368" builtinId="8" hidden="1"/>
    <cellStyle name="Hyperlink" xfId="11370" builtinId="8" hidden="1"/>
    <cellStyle name="Hyperlink" xfId="11372" builtinId="8" hidden="1"/>
    <cellStyle name="Hyperlink" xfId="11374" builtinId="8" hidden="1"/>
    <cellStyle name="Hyperlink" xfId="11376" builtinId="8" hidden="1"/>
    <cellStyle name="Hyperlink" xfId="11378" builtinId="8" hidden="1"/>
    <cellStyle name="Hyperlink" xfId="11380" builtinId="8" hidden="1"/>
    <cellStyle name="Hyperlink" xfId="11382" builtinId="8" hidden="1"/>
    <cellStyle name="Hyperlink" xfId="11384" builtinId="8" hidden="1"/>
    <cellStyle name="Hyperlink" xfId="11386" builtinId="8" hidden="1"/>
    <cellStyle name="Hyperlink" xfId="11388" builtinId="8" hidden="1"/>
    <cellStyle name="Hyperlink" xfId="11390" builtinId="8" hidden="1"/>
    <cellStyle name="Hyperlink" xfId="11392" builtinId="8" hidden="1"/>
    <cellStyle name="Hyperlink" xfId="11394" builtinId="8" hidden="1"/>
    <cellStyle name="Hyperlink" xfId="11396" builtinId="8" hidden="1"/>
    <cellStyle name="Hyperlink" xfId="11398" builtinId="8" hidden="1"/>
    <cellStyle name="Hyperlink" xfId="11400" builtinId="8" hidden="1"/>
    <cellStyle name="Hyperlink" xfId="11402" builtinId="8" hidden="1"/>
    <cellStyle name="Hyperlink" xfId="11404" builtinId="8" hidden="1"/>
    <cellStyle name="Hyperlink" xfId="11406" builtinId="8" hidden="1"/>
    <cellStyle name="Hyperlink" xfId="11408" builtinId="8" hidden="1"/>
    <cellStyle name="Hyperlink" xfId="11410" builtinId="8" hidden="1"/>
    <cellStyle name="Hyperlink" xfId="11412" builtinId="8" hidden="1"/>
    <cellStyle name="Hyperlink" xfId="11414" builtinId="8" hidden="1"/>
    <cellStyle name="Hyperlink" xfId="11416" builtinId="8" hidden="1"/>
    <cellStyle name="Hyperlink" xfId="11418" builtinId="8" hidden="1"/>
    <cellStyle name="Hyperlink" xfId="11420" builtinId="8" hidden="1"/>
    <cellStyle name="Hyperlink" xfId="11422" builtinId="8" hidden="1"/>
    <cellStyle name="Hyperlink" xfId="11424" builtinId="8" hidden="1"/>
    <cellStyle name="Hyperlink" xfId="11426" builtinId="8" hidden="1"/>
    <cellStyle name="Hyperlink" xfId="11428" builtinId="8" hidden="1"/>
    <cellStyle name="Hyperlink" xfId="11430" builtinId="8" hidden="1"/>
    <cellStyle name="Hyperlink" xfId="11432" builtinId="8" hidden="1"/>
    <cellStyle name="Hyperlink" xfId="11434" builtinId="8" hidden="1"/>
    <cellStyle name="Hyperlink" xfId="11436" builtinId="8" hidden="1"/>
    <cellStyle name="Hyperlink" xfId="11438" builtinId="8" hidden="1"/>
    <cellStyle name="Hyperlink" xfId="11440" builtinId="8" hidden="1"/>
    <cellStyle name="Hyperlink" xfId="11442" builtinId="8" hidden="1"/>
    <cellStyle name="Hyperlink" xfId="11444" builtinId="8" hidden="1"/>
    <cellStyle name="Hyperlink" xfId="11446" builtinId="8" hidden="1"/>
    <cellStyle name="Hyperlink" xfId="11448" builtinId="8" hidden="1"/>
    <cellStyle name="Hyperlink" xfId="11450" builtinId="8" hidden="1"/>
    <cellStyle name="Hyperlink" xfId="11452" builtinId="8" hidden="1"/>
    <cellStyle name="Hyperlink" xfId="11454" builtinId="8" hidden="1"/>
    <cellStyle name="Hyperlink" xfId="11456" builtinId="8" hidden="1"/>
    <cellStyle name="Hyperlink" xfId="11458" builtinId="8" hidden="1"/>
    <cellStyle name="Hyperlink" xfId="11460" builtinId="8" hidden="1"/>
    <cellStyle name="Hyperlink" xfId="11462" builtinId="8" hidden="1"/>
    <cellStyle name="Hyperlink" xfId="11464" builtinId="8" hidden="1"/>
    <cellStyle name="Hyperlink" xfId="11466" builtinId="8" hidden="1"/>
    <cellStyle name="Hyperlink" xfId="11468" builtinId="8" hidden="1"/>
    <cellStyle name="Hyperlink" xfId="11470" builtinId="8" hidden="1"/>
    <cellStyle name="Hyperlink" xfId="11472" builtinId="8" hidden="1"/>
    <cellStyle name="Hyperlink" xfId="11474" builtinId="8" hidden="1"/>
    <cellStyle name="Hyperlink" xfId="11476" builtinId="8" hidden="1"/>
    <cellStyle name="Hyperlink" xfId="11478" builtinId="8" hidden="1"/>
    <cellStyle name="Hyperlink" xfId="11480" builtinId="8" hidden="1"/>
    <cellStyle name="Hyperlink" xfId="11482" builtinId="8" hidden="1"/>
    <cellStyle name="Hyperlink" xfId="11484" builtinId="8" hidden="1"/>
    <cellStyle name="Hyperlink" xfId="11486" builtinId="8" hidden="1"/>
    <cellStyle name="Hyperlink" xfId="11488" builtinId="8" hidden="1"/>
    <cellStyle name="Hyperlink" xfId="11490" builtinId="8" hidden="1"/>
    <cellStyle name="Hyperlink" xfId="11492" builtinId="8" hidden="1"/>
    <cellStyle name="Hyperlink" xfId="11494" builtinId="8" hidden="1"/>
    <cellStyle name="Hyperlink" xfId="11496" builtinId="8" hidden="1"/>
    <cellStyle name="Hyperlink" xfId="11498" builtinId="8" hidden="1"/>
    <cellStyle name="Hyperlink" xfId="11500" builtinId="8" hidden="1"/>
    <cellStyle name="Hyperlink" xfId="11502" builtinId="8" hidden="1"/>
    <cellStyle name="Hyperlink" xfId="11504" builtinId="8" hidden="1"/>
    <cellStyle name="Hyperlink" xfId="11506" builtinId="8" hidden="1"/>
    <cellStyle name="Hyperlink" xfId="11508" builtinId="8" hidden="1"/>
    <cellStyle name="Hyperlink" xfId="11510" builtinId="8" hidden="1"/>
    <cellStyle name="Hyperlink" xfId="11512" builtinId="8" hidden="1"/>
    <cellStyle name="Hyperlink" xfId="11514" builtinId="8" hidden="1"/>
    <cellStyle name="Hyperlink" xfId="11516" builtinId="8" hidden="1"/>
    <cellStyle name="Hyperlink" xfId="11518" builtinId="8" hidden="1"/>
    <cellStyle name="Hyperlink" xfId="11520" builtinId="8" hidden="1"/>
    <cellStyle name="Hyperlink" xfId="11522" builtinId="8" hidden="1"/>
    <cellStyle name="Hyperlink" xfId="11524" builtinId="8" hidden="1"/>
    <cellStyle name="Hyperlink" xfId="11526" builtinId="8" hidden="1"/>
    <cellStyle name="Hyperlink" xfId="11528" builtinId="8" hidden="1"/>
    <cellStyle name="Hyperlink" xfId="11530" builtinId="8" hidden="1"/>
    <cellStyle name="Hyperlink" xfId="11532" builtinId="8" hidden="1"/>
    <cellStyle name="Hyperlink" xfId="11534" builtinId="8" hidden="1"/>
    <cellStyle name="Hyperlink" xfId="11536" builtinId="8" hidden="1"/>
    <cellStyle name="Hyperlink" xfId="11538" builtinId="8" hidden="1"/>
    <cellStyle name="Hyperlink" xfId="11540" builtinId="8" hidden="1"/>
    <cellStyle name="Hyperlink" xfId="11542" builtinId="8" hidden="1"/>
    <cellStyle name="Hyperlink" xfId="11544" builtinId="8" hidden="1"/>
    <cellStyle name="Hyperlink" xfId="11546" builtinId="8" hidden="1"/>
    <cellStyle name="Hyperlink" xfId="11548" builtinId="8" hidden="1"/>
    <cellStyle name="Hyperlink" xfId="11550" builtinId="8" hidden="1"/>
    <cellStyle name="Hyperlink" xfId="11552" builtinId="8" hidden="1"/>
    <cellStyle name="Hyperlink" xfId="11554" builtinId="8" hidden="1"/>
    <cellStyle name="Hyperlink" xfId="11556" builtinId="8" hidden="1"/>
    <cellStyle name="Hyperlink" xfId="11558" builtinId="8" hidden="1"/>
    <cellStyle name="Hyperlink" xfId="11560" builtinId="8" hidden="1"/>
    <cellStyle name="Hyperlink" xfId="11562" builtinId="8" hidden="1"/>
    <cellStyle name="Hyperlink" xfId="11564" builtinId="8" hidden="1"/>
    <cellStyle name="Hyperlink" xfId="11566" builtinId="8" hidden="1"/>
    <cellStyle name="Hyperlink" xfId="11568" builtinId="8" hidden="1"/>
    <cellStyle name="Hyperlink" xfId="11570" builtinId="8" hidden="1"/>
    <cellStyle name="Hyperlink" xfId="11572" builtinId="8" hidden="1"/>
    <cellStyle name="Hyperlink" xfId="11574" builtinId="8" hidden="1"/>
    <cellStyle name="Hyperlink" xfId="11576" builtinId="8" hidden="1"/>
    <cellStyle name="Hyperlink" xfId="11578" builtinId="8" hidden="1"/>
    <cellStyle name="Hyperlink" xfId="11580" builtinId="8" hidden="1"/>
    <cellStyle name="Hyperlink" xfId="11582" builtinId="8" hidden="1"/>
    <cellStyle name="Hyperlink" xfId="11584" builtinId="8" hidden="1"/>
    <cellStyle name="Hyperlink" xfId="11586" builtinId="8" hidden="1"/>
    <cellStyle name="Hyperlink" xfId="11588" builtinId="8" hidden="1"/>
    <cellStyle name="Hyperlink" xfId="11590" builtinId="8" hidden="1"/>
    <cellStyle name="Hyperlink" xfId="11592" builtinId="8" hidden="1"/>
    <cellStyle name="Hyperlink" xfId="11594" builtinId="8" hidden="1"/>
    <cellStyle name="Hyperlink" xfId="11596" builtinId="8" hidden="1"/>
    <cellStyle name="Hyperlink" xfId="11598" builtinId="8" hidden="1"/>
    <cellStyle name="Hyperlink" xfId="11600" builtinId="8" hidden="1"/>
    <cellStyle name="Hyperlink" xfId="11602" builtinId="8" hidden="1"/>
    <cellStyle name="Hyperlink" xfId="11604" builtinId="8" hidden="1"/>
    <cellStyle name="Hyperlink" xfId="11606" builtinId="8" hidden="1"/>
    <cellStyle name="Hyperlink" xfId="11608" builtinId="8" hidden="1"/>
    <cellStyle name="Hyperlink" xfId="11610" builtinId="8" hidden="1"/>
    <cellStyle name="Hyperlink" xfId="11612" builtinId="8" hidden="1"/>
    <cellStyle name="Hyperlink" xfId="11614" builtinId="8" hidden="1"/>
    <cellStyle name="Hyperlink" xfId="11616" builtinId="8" hidden="1"/>
    <cellStyle name="Hyperlink" xfId="11618" builtinId="8" hidden="1"/>
    <cellStyle name="Hyperlink" xfId="11620" builtinId="8" hidden="1"/>
    <cellStyle name="Hyperlink" xfId="11622" builtinId="8" hidden="1"/>
    <cellStyle name="Hyperlink" xfId="11624" builtinId="8" hidden="1"/>
    <cellStyle name="Hyperlink" xfId="11626" builtinId="8" hidden="1"/>
    <cellStyle name="Hyperlink" xfId="11628" builtinId="8" hidden="1"/>
    <cellStyle name="Hyperlink" xfId="11630" builtinId="8" hidden="1"/>
    <cellStyle name="Hyperlink" xfId="11632" builtinId="8" hidden="1"/>
    <cellStyle name="Hyperlink" xfId="11634" builtinId="8" hidden="1"/>
    <cellStyle name="Hyperlink" xfId="11636" builtinId="8" hidden="1"/>
    <cellStyle name="Hyperlink" xfId="11638" builtinId="8" hidden="1"/>
    <cellStyle name="Hyperlink" xfId="11640" builtinId="8" hidden="1"/>
    <cellStyle name="Hyperlink" xfId="11642" builtinId="8" hidden="1"/>
    <cellStyle name="Hyperlink" xfId="11644" builtinId="8" hidden="1"/>
    <cellStyle name="Hyperlink" xfId="11646" builtinId="8" hidden="1"/>
    <cellStyle name="Hyperlink" xfId="11648" builtinId="8" hidden="1"/>
    <cellStyle name="Hyperlink" xfId="11650" builtinId="8" hidden="1"/>
    <cellStyle name="Hyperlink" xfId="11652" builtinId="8" hidden="1"/>
    <cellStyle name="Hyperlink" xfId="11654" builtinId="8" hidden="1"/>
    <cellStyle name="Hyperlink" xfId="11656" builtinId="8" hidden="1"/>
    <cellStyle name="Hyperlink" xfId="11658" builtinId="8" hidden="1"/>
    <cellStyle name="Hyperlink" xfId="11660" builtinId="8" hidden="1"/>
    <cellStyle name="Hyperlink" xfId="11662" builtinId="8" hidden="1"/>
    <cellStyle name="Hyperlink" xfId="11664" builtinId="8" hidden="1"/>
    <cellStyle name="Hyperlink" xfId="11666" builtinId="8" hidden="1"/>
    <cellStyle name="Hyperlink" xfId="11668" builtinId="8" hidden="1"/>
    <cellStyle name="Hyperlink" xfId="11670" builtinId="8" hidden="1"/>
    <cellStyle name="Hyperlink" xfId="11672" builtinId="8" hidden="1"/>
    <cellStyle name="Hyperlink" xfId="11674" builtinId="8" hidden="1"/>
    <cellStyle name="Hyperlink" xfId="11676" builtinId="8" hidden="1"/>
    <cellStyle name="Hyperlink" xfId="11678" builtinId="8" hidden="1"/>
    <cellStyle name="Hyperlink" xfId="11680" builtinId="8" hidden="1"/>
    <cellStyle name="Hyperlink" xfId="11682" builtinId="8" hidden="1"/>
    <cellStyle name="Hyperlink" xfId="11684" builtinId="8" hidden="1"/>
    <cellStyle name="Hyperlink" xfId="11686" builtinId="8" hidden="1"/>
    <cellStyle name="Hyperlink" xfId="11688" builtinId="8" hidden="1"/>
    <cellStyle name="Hyperlink" xfId="11690" builtinId="8" hidden="1"/>
    <cellStyle name="Hyperlink" xfId="11692" builtinId="8" hidden="1"/>
    <cellStyle name="Hyperlink" xfId="11694" builtinId="8" hidden="1"/>
    <cellStyle name="Hyperlink" xfId="11696" builtinId="8" hidden="1"/>
    <cellStyle name="Hyperlink" xfId="11698" builtinId="8" hidden="1"/>
    <cellStyle name="Hyperlink" xfId="11700" builtinId="8" hidden="1"/>
    <cellStyle name="Hyperlink" xfId="11702" builtinId="8" hidden="1"/>
    <cellStyle name="Hyperlink" xfId="11704" builtinId="8" hidden="1"/>
    <cellStyle name="Hyperlink" xfId="11706" builtinId="8" hidden="1"/>
    <cellStyle name="Hyperlink" xfId="11708" builtinId="8" hidden="1"/>
    <cellStyle name="Hyperlink" xfId="11710" builtinId="8" hidden="1"/>
    <cellStyle name="Hyperlink" xfId="11712" builtinId="8" hidden="1"/>
    <cellStyle name="Hyperlink" xfId="11714" builtinId="8" hidden="1"/>
    <cellStyle name="Hyperlink" xfId="11716" builtinId="8" hidden="1"/>
    <cellStyle name="Hyperlink" xfId="11718" builtinId="8" hidden="1"/>
    <cellStyle name="Hyperlink" xfId="11720" builtinId="8" hidden="1"/>
    <cellStyle name="Hyperlink" xfId="11722" builtinId="8" hidden="1"/>
    <cellStyle name="Hyperlink" xfId="11724" builtinId="8" hidden="1"/>
    <cellStyle name="Hyperlink" xfId="11726" builtinId="8" hidden="1"/>
    <cellStyle name="Hyperlink" xfId="11728" builtinId="8" hidden="1"/>
    <cellStyle name="Hyperlink" xfId="11730" builtinId="8" hidden="1"/>
    <cellStyle name="Hyperlink" xfId="11732" builtinId="8" hidden="1"/>
    <cellStyle name="Hyperlink" xfId="11734" builtinId="8" hidden="1"/>
    <cellStyle name="Hyperlink" xfId="11736" builtinId="8" hidden="1"/>
    <cellStyle name="Hyperlink" xfId="11738" builtinId="8" hidden="1"/>
    <cellStyle name="Hyperlink" xfId="11740" builtinId="8" hidden="1"/>
    <cellStyle name="Hyperlink" xfId="11742" builtinId="8" hidden="1"/>
    <cellStyle name="Hyperlink" xfId="11744" builtinId="8" hidden="1"/>
    <cellStyle name="Hyperlink" xfId="11746" builtinId="8" hidden="1"/>
    <cellStyle name="Hyperlink" xfId="11748" builtinId="8" hidden="1"/>
    <cellStyle name="Hyperlink" xfId="11750" builtinId="8" hidden="1"/>
    <cellStyle name="Hyperlink" xfId="11752" builtinId="8" hidden="1"/>
    <cellStyle name="Hyperlink" xfId="11754" builtinId="8" hidden="1"/>
    <cellStyle name="Hyperlink" xfId="11756" builtinId="8" hidden="1"/>
    <cellStyle name="Hyperlink" xfId="11758" builtinId="8" hidden="1"/>
    <cellStyle name="Hyperlink" xfId="11760" builtinId="8" hidden="1"/>
    <cellStyle name="Hyperlink" xfId="11762" builtinId="8" hidden="1"/>
    <cellStyle name="Hyperlink" xfId="11764" builtinId="8" hidden="1"/>
    <cellStyle name="Hyperlink" xfId="11766" builtinId="8" hidden="1"/>
    <cellStyle name="Hyperlink" xfId="11768" builtinId="8" hidden="1"/>
    <cellStyle name="Hyperlink" xfId="11770" builtinId="8" hidden="1"/>
    <cellStyle name="Hyperlink" xfId="11772" builtinId="8" hidden="1"/>
    <cellStyle name="Hyperlink" xfId="11774" builtinId="8" hidden="1"/>
    <cellStyle name="Hyperlink" xfId="11776" builtinId="8" hidden="1"/>
    <cellStyle name="Hyperlink" xfId="11778" builtinId="8" hidden="1"/>
    <cellStyle name="Hyperlink" xfId="11780" builtinId="8" hidden="1"/>
    <cellStyle name="Hyperlink" xfId="11782" builtinId="8" hidden="1"/>
    <cellStyle name="Hyperlink" xfId="11784" builtinId="8" hidden="1"/>
    <cellStyle name="Hyperlink" xfId="11786" builtinId="8" hidden="1"/>
    <cellStyle name="Hyperlink" xfId="11788" builtinId="8" hidden="1"/>
    <cellStyle name="Hyperlink" xfId="11790" builtinId="8" hidden="1"/>
    <cellStyle name="Hyperlink" xfId="11792" builtinId="8" hidden="1"/>
    <cellStyle name="Hyperlink" xfId="11794" builtinId="8" hidden="1"/>
    <cellStyle name="Hyperlink" xfId="11796" builtinId="8" hidden="1"/>
    <cellStyle name="Hyperlink" xfId="11798" builtinId="8" hidden="1"/>
    <cellStyle name="Hyperlink" xfId="11800" builtinId="8" hidden="1"/>
    <cellStyle name="Hyperlink" xfId="11802" builtinId="8" hidden="1"/>
    <cellStyle name="Hyperlink" xfId="11804" builtinId="8" hidden="1"/>
    <cellStyle name="Hyperlink" xfId="11806" builtinId="8" hidden="1"/>
    <cellStyle name="Hyperlink" xfId="11808" builtinId="8" hidden="1"/>
    <cellStyle name="Hyperlink" xfId="11810" builtinId="8" hidden="1"/>
    <cellStyle name="Hyperlink" xfId="11812" builtinId="8" hidden="1"/>
    <cellStyle name="Hyperlink" xfId="11814" builtinId="8" hidden="1"/>
    <cellStyle name="Hyperlink" xfId="11816" builtinId="8" hidden="1"/>
    <cellStyle name="Hyperlink" xfId="11818" builtinId="8" hidden="1"/>
    <cellStyle name="Hyperlink" xfId="11820" builtinId="8" hidden="1"/>
    <cellStyle name="Hyperlink" xfId="11822" builtinId="8" hidden="1"/>
    <cellStyle name="Hyperlink" xfId="11824" builtinId="8" hidden="1"/>
    <cellStyle name="Hyperlink" xfId="11826" builtinId="8" hidden="1"/>
    <cellStyle name="Hyperlink" xfId="11828" builtinId="8" hidden="1"/>
    <cellStyle name="Hyperlink" xfId="11830" builtinId="8" hidden="1"/>
    <cellStyle name="Hyperlink" xfId="11832" builtinId="8" hidden="1"/>
    <cellStyle name="Hyperlink" xfId="11834" builtinId="8" hidden="1"/>
    <cellStyle name="Hyperlink" xfId="11836" builtinId="8" hidden="1"/>
    <cellStyle name="Hyperlink" xfId="11838" builtinId="8" hidden="1"/>
    <cellStyle name="Hyperlink" xfId="11840" builtinId="8" hidden="1"/>
    <cellStyle name="Hyperlink" xfId="11842" builtinId="8" hidden="1"/>
    <cellStyle name="Hyperlink" xfId="11844" builtinId="8" hidden="1"/>
    <cellStyle name="Hyperlink" xfId="11846" builtinId="8" hidden="1"/>
    <cellStyle name="Hyperlink" xfId="11848" builtinId="8" hidden="1"/>
    <cellStyle name="Hyperlink" xfId="11850" builtinId="8" hidden="1"/>
    <cellStyle name="Hyperlink" xfId="11852" builtinId="8" hidden="1"/>
    <cellStyle name="Hyperlink" xfId="11854" builtinId="8" hidden="1"/>
    <cellStyle name="Hyperlink" xfId="11856" builtinId="8" hidden="1"/>
    <cellStyle name="Hyperlink" xfId="11858" builtinId="8" hidden="1"/>
    <cellStyle name="Hyperlink" xfId="11860" builtinId="8" hidden="1"/>
    <cellStyle name="Hyperlink" xfId="11862" builtinId="8" hidden="1"/>
    <cellStyle name="Hyperlink" xfId="11864" builtinId="8" hidden="1"/>
    <cellStyle name="Hyperlink" xfId="11866" builtinId="8" hidden="1"/>
    <cellStyle name="Hyperlink" xfId="11868" builtinId="8" hidden="1"/>
    <cellStyle name="Hyperlink" xfId="11870" builtinId="8" hidden="1"/>
    <cellStyle name="Hyperlink" xfId="11872" builtinId="8" hidden="1"/>
    <cellStyle name="Hyperlink" xfId="11874" builtinId="8" hidden="1"/>
    <cellStyle name="Hyperlink" xfId="11876" builtinId="8" hidden="1"/>
    <cellStyle name="Hyperlink" xfId="11878" builtinId="8" hidden="1"/>
    <cellStyle name="Hyperlink" xfId="11880" builtinId="8" hidden="1"/>
    <cellStyle name="Hyperlink" xfId="11882" builtinId="8" hidden="1"/>
    <cellStyle name="Hyperlink" xfId="11884" builtinId="8" hidden="1"/>
    <cellStyle name="Hyperlink" xfId="11893" builtinId="8" hidden="1"/>
    <cellStyle name="Hyperlink" xfId="11895" builtinId="8" hidden="1"/>
    <cellStyle name="Hyperlink" xfId="11897" builtinId="8" hidden="1"/>
    <cellStyle name="Hyperlink" xfId="11927" builtinId="8" hidden="1"/>
    <cellStyle name="Hyperlink" xfId="11929" builtinId="8" hidden="1"/>
    <cellStyle name="Hyperlink" xfId="11931" builtinId="8" hidden="1"/>
    <cellStyle name="Hyperlink" xfId="11933" builtinId="8" hidden="1"/>
    <cellStyle name="Hyperlink" xfId="11935" builtinId="8" hidden="1"/>
    <cellStyle name="Hyperlink" xfId="11937" builtinId="8" hidden="1"/>
    <cellStyle name="Hyperlink" xfId="11939" builtinId="8" hidden="1"/>
    <cellStyle name="Hyperlink" xfId="11941" builtinId="8" hidden="1"/>
    <cellStyle name="Hyperlink" xfId="11943" builtinId="8" hidden="1"/>
    <cellStyle name="Hyperlink" xfId="11945" builtinId="8" hidden="1"/>
    <cellStyle name="Hyperlink" xfId="11947" builtinId="8" hidden="1"/>
    <cellStyle name="Hyperlink" xfId="11949" builtinId="8" hidden="1"/>
    <cellStyle name="Hyperlink" xfId="11951" builtinId="8" hidden="1"/>
    <cellStyle name="Hyperlink" xfId="11953" builtinId="8" hidden="1"/>
    <cellStyle name="Hyperlink" xfId="11955" builtinId="8" hidden="1"/>
    <cellStyle name="Hyperlink" xfId="11957" builtinId="8" hidden="1"/>
    <cellStyle name="Hyperlink" xfId="11959" builtinId="8" hidden="1"/>
    <cellStyle name="Hyperlink" xfId="11961" builtinId="8" hidden="1"/>
    <cellStyle name="Hyperlink" xfId="11963" builtinId="8" hidden="1"/>
    <cellStyle name="Hyperlink" xfId="11965" builtinId="8" hidden="1"/>
    <cellStyle name="Hyperlink" xfId="11967" builtinId="8" hidden="1"/>
    <cellStyle name="Hyperlink" xfId="11969" builtinId="8" hidden="1"/>
    <cellStyle name="Hyperlink" xfId="11971" builtinId="8" hidden="1"/>
    <cellStyle name="Hyperlink" xfId="11973" builtinId="8" hidden="1"/>
    <cellStyle name="Hyperlink" xfId="11975" builtinId="8" hidden="1"/>
    <cellStyle name="Hyperlink" xfId="11977" builtinId="8" hidden="1"/>
    <cellStyle name="Hyperlink" xfId="11979" builtinId="8" hidden="1"/>
    <cellStyle name="Hyperlink" xfId="11981" builtinId="8" hidden="1"/>
    <cellStyle name="Hyperlink" xfId="11983" builtinId="8" hidden="1"/>
    <cellStyle name="Hyperlink" xfId="11985" builtinId="8" hidden="1"/>
    <cellStyle name="Hyperlink" xfId="11987" builtinId="8" hidden="1"/>
    <cellStyle name="Hyperlink" xfId="11989" builtinId="8" hidden="1"/>
    <cellStyle name="Hyperlink" xfId="11991" builtinId="8" hidden="1"/>
    <cellStyle name="Hyperlink" xfId="11993" builtinId="8" hidden="1"/>
    <cellStyle name="Hyperlink" xfId="11995" builtinId="8" hidden="1"/>
    <cellStyle name="Hyperlink" xfId="11997" builtinId="8" hidden="1"/>
    <cellStyle name="Hyperlink" xfId="11999" builtinId="8" hidden="1"/>
    <cellStyle name="Hyperlink" xfId="12001" builtinId="8" hidden="1"/>
    <cellStyle name="Hyperlink" xfId="12003" builtinId="8" hidden="1"/>
    <cellStyle name="Hyperlink" xfId="12005" builtinId="8" hidden="1"/>
    <cellStyle name="Hyperlink" xfId="12007" builtinId="8" hidden="1"/>
    <cellStyle name="Hyperlink" xfId="12009" builtinId="8" hidden="1"/>
    <cellStyle name="Hyperlink" xfId="12011" builtinId="8" hidden="1"/>
    <cellStyle name="Hyperlink" xfId="12013" builtinId="8" hidden="1"/>
    <cellStyle name="Hyperlink" xfId="12015" builtinId="8" hidden="1"/>
    <cellStyle name="Hyperlink" xfId="12017" builtinId="8" hidden="1"/>
    <cellStyle name="Hyperlink" xfId="12019" builtinId="8" hidden="1"/>
    <cellStyle name="Hyperlink" xfId="12021" builtinId="8" hidden="1"/>
    <cellStyle name="Hyperlink" xfId="12023" builtinId="8" hidden="1"/>
    <cellStyle name="Hyperlink" xfId="12025" builtinId="8" hidden="1"/>
    <cellStyle name="Hyperlink" xfId="12027" builtinId="8" hidden="1"/>
    <cellStyle name="Hyperlink" xfId="12029" builtinId="8" hidden="1"/>
    <cellStyle name="Hyperlink" xfId="12031" builtinId="8" hidden="1"/>
    <cellStyle name="Hyperlink" xfId="12033" builtinId="8" hidden="1"/>
    <cellStyle name="Hyperlink" xfId="12035" builtinId="8" hidden="1"/>
    <cellStyle name="Hyperlink" xfId="12037" builtinId="8" hidden="1"/>
    <cellStyle name="Hyperlink" xfId="12039" builtinId="8" hidden="1"/>
    <cellStyle name="Hyperlink" xfId="12041" builtinId="8" hidden="1"/>
    <cellStyle name="Hyperlink" xfId="12043" builtinId="8" hidden="1"/>
    <cellStyle name="Hyperlink" xfId="12045" builtinId="8" hidden="1"/>
    <cellStyle name="Hyperlink" xfId="12047" builtinId="8" hidden="1"/>
    <cellStyle name="Hyperlink" xfId="12049" builtinId="8" hidden="1"/>
    <cellStyle name="Hyperlink" xfId="12051" builtinId="8" hidden="1"/>
    <cellStyle name="Hyperlink" xfId="12053" builtinId="8" hidden="1"/>
    <cellStyle name="Hyperlink" xfId="12055" builtinId="8" hidden="1"/>
    <cellStyle name="Hyperlink" xfId="12057" builtinId="8" hidden="1"/>
    <cellStyle name="Hyperlink" xfId="12059" builtinId="8" hidden="1"/>
    <cellStyle name="Hyperlink" xfId="12061" builtinId="8" hidden="1"/>
    <cellStyle name="Hyperlink" xfId="12063" builtinId="8" hidden="1"/>
    <cellStyle name="Hyperlink" xfId="12065" builtinId="8" hidden="1"/>
    <cellStyle name="Hyperlink" xfId="12067" builtinId="8" hidden="1"/>
    <cellStyle name="Hyperlink" xfId="12069" builtinId="8" hidden="1"/>
    <cellStyle name="Hyperlink" xfId="12071" builtinId="8" hidden="1"/>
    <cellStyle name="Hyperlink" xfId="12073" builtinId="8" hidden="1"/>
    <cellStyle name="Hyperlink" xfId="12075" builtinId="8" hidden="1"/>
    <cellStyle name="Hyperlink" xfId="12077" builtinId="8" hidden="1"/>
    <cellStyle name="Hyperlink" xfId="12079" builtinId="8" hidden="1"/>
    <cellStyle name="Hyperlink" xfId="12081" builtinId="8" hidden="1"/>
    <cellStyle name="Hyperlink" xfId="12083" builtinId="8" hidden="1"/>
    <cellStyle name="Hyperlink" xfId="12085" builtinId="8" hidden="1"/>
    <cellStyle name="Hyperlink" xfId="12087" builtinId="8" hidden="1"/>
    <cellStyle name="Hyperlink" xfId="12089" builtinId="8" hidden="1"/>
    <cellStyle name="Hyperlink" xfId="12091" builtinId="8" hidden="1"/>
    <cellStyle name="Hyperlink" xfId="12093" builtinId="8" hidden="1"/>
    <cellStyle name="Hyperlink" xfId="12095" builtinId="8" hidden="1"/>
    <cellStyle name="Hyperlink" xfId="12097" builtinId="8" hidden="1"/>
    <cellStyle name="Hyperlink" xfId="12099" builtinId="8" hidden="1"/>
    <cellStyle name="Hyperlink" xfId="12101" builtinId="8" hidden="1"/>
    <cellStyle name="Hyperlink" xfId="12103" builtinId="8" hidden="1"/>
    <cellStyle name="Hyperlink" xfId="12105" builtinId="8" hidden="1"/>
    <cellStyle name="Hyperlink" xfId="12107" builtinId="8" hidden="1"/>
    <cellStyle name="Hyperlink" xfId="12109" builtinId="8" hidden="1"/>
    <cellStyle name="Hyperlink" xfId="12111" builtinId="8" hidden="1"/>
    <cellStyle name="Hyperlink" xfId="12113" builtinId="8" hidden="1"/>
    <cellStyle name="Hyperlink" xfId="12115" builtinId="8" hidden="1"/>
    <cellStyle name="Hyperlink" xfId="12117" builtinId="8" hidden="1"/>
    <cellStyle name="Hyperlink" xfId="12119" builtinId="8" hidden="1"/>
    <cellStyle name="Hyperlink" xfId="12121" builtinId="8" hidden="1"/>
    <cellStyle name="Hyperlink" xfId="12129" builtinId="8"/>
    <cellStyle name="Input" xfId="1" builtinId="20" hidden="1" customBuiltin="1"/>
    <cellStyle name="Input" xfId="12124" builtinId="20"/>
    <cellStyle name="Input #" xfId="5929" xr:uid="{00000000-0005-0000-0000-0000302F0000}"/>
    <cellStyle name="Input %" xfId="5922" xr:uid="{00000000-0005-0000-0000-0000312F0000}"/>
    <cellStyle name="Input $" xfId="6226" xr:uid="{00000000-0005-0000-0000-0000322F0000}"/>
    <cellStyle name="Input $0.0" xfId="11904" xr:uid="{00000000-0005-0000-0000-0000332F0000}"/>
    <cellStyle name="Input 0" xfId="11900" xr:uid="{00000000-0005-0000-0000-0000342F0000}"/>
    <cellStyle name="Input 0.0" xfId="11901" xr:uid="{00000000-0005-0000-0000-0000352F0000}"/>
    <cellStyle name="Input 0.0%" xfId="11903" xr:uid="{00000000-0005-0000-0000-0000362F0000}"/>
    <cellStyle name="Input 0.00" xfId="11902" xr:uid="{00000000-0005-0000-0000-0000372F0000}"/>
    <cellStyle name="Input 0.0x" xfId="11905" xr:uid="{00000000-0005-0000-0000-0000382F0000}"/>
    <cellStyle name="Input 0A" xfId="11906" xr:uid="{00000000-0005-0000-0000-0000392F0000}"/>
    <cellStyle name="Input 0E" xfId="11907" xr:uid="{00000000-0005-0000-0000-00003A2F0000}"/>
    <cellStyle name="Input int" xfId="8715" xr:uid="{00000000-0005-0000-0000-00003B2F0000}"/>
    <cellStyle name="Input Text" xfId="11899" xr:uid="{00000000-0005-0000-0000-00003C2F0000}"/>
    <cellStyle name="Input x" xfId="6787" xr:uid="{00000000-0005-0000-0000-00003D2F0000}"/>
    <cellStyle name="Link #" xfId="6510" xr:uid="{00000000-0005-0000-0000-00003E2F0000}"/>
    <cellStyle name="Link %" xfId="6968" xr:uid="{00000000-0005-0000-0000-00003F2F0000}"/>
    <cellStyle name="Link $" xfId="6489" xr:uid="{00000000-0005-0000-0000-0000402F0000}"/>
    <cellStyle name="Link $0.0" xfId="11922" xr:uid="{00000000-0005-0000-0000-0000412F0000}"/>
    <cellStyle name="Link 0" xfId="11918" xr:uid="{00000000-0005-0000-0000-0000422F0000}"/>
    <cellStyle name="Link 0.0" xfId="11919" xr:uid="{00000000-0005-0000-0000-0000432F0000}"/>
    <cellStyle name="Link 0.0%" xfId="11921" xr:uid="{00000000-0005-0000-0000-0000442F0000}"/>
    <cellStyle name="Link 0.00" xfId="11920" xr:uid="{00000000-0005-0000-0000-0000452F0000}"/>
    <cellStyle name="Link 0.0x" xfId="11923" xr:uid="{00000000-0005-0000-0000-0000462F0000}"/>
    <cellStyle name="Link 0A" xfId="11924" xr:uid="{00000000-0005-0000-0000-0000472F0000}"/>
    <cellStyle name="Link 0E" xfId="11925" xr:uid="{00000000-0005-0000-0000-0000482F0000}"/>
    <cellStyle name="Link Text" xfId="6728" xr:uid="{00000000-0005-0000-0000-0000492F0000}"/>
    <cellStyle name="Link Text 2" xfId="11917" xr:uid="{00000000-0005-0000-0000-00004A2F0000}"/>
    <cellStyle name="Linked Cell" xfId="3" builtinId="24" hidden="1" customBuiltin="1"/>
    <cellStyle name="Linked Cell" xfId="12126" builtinId="24"/>
    <cellStyle name="Multiple x" xfId="6788" xr:uid="{00000000-0005-0000-0000-00004C2F0000}"/>
    <cellStyle name="Neutral" xfId="6186" builtinId="28" hidden="1" customBuiltin="1"/>
    <cellStyle name="Normal" xfId="0" builtinId="0" customBuiltin="1"/>
    <cellStyle name="Normal 2" xfId="10839" xr:uid="{00000000-0005-0000-0000-00004F2F0000}"/>
    <cellStyle name="Normal 3" xfId="12123" xr:uid="{A8C0B6E0-EDA8-A14F-91DC-14EC5059D525}"/>
    <cellStyle name="Note" xfId="11892" builtinId="10" hidden="1"/>
    <cellStyle name="Output" xfId="6187" builtinId="21" hidden="1" customBuiltin="1"/>
    <cellStyle name="Percent" xfId="8494" builtinId="5" hidden="1"/>
    <cellStyle name="Percent 2" xfId="10840" xr:uid="{00000000-0005-0000-0000-0000532F0000}"/>
    <cellStyle name="Section Head" xfId="255" xr:uid="{00000000-0005-0000-0000-0000542F0000}"/>
    <cellStyle name="Temp/Err" xfId="11926" xr:uid="{00000000-0005-0000-0000-0000552F0000}"/>
    <cellStyle name="Temp/Error" xfId="6210" xr:uid="{00000000-0005-0000-0000-0000562F0000}"/>
    <cellStyle name="Title" xfId="11887" builtinId="15" hidden="1"/>
    <cellStyle name="Total" xfId="6189" builtinId="25" hidden="1" customBuiltin="1"/>
    <cellStyle name="Warning Text" xfId="5061" builtinId="11" hidden="1" customBuiltin="1"/>
    <cellStyle name="Year Labels" xfId="7040" xr:uid="{00000000-0005-0000-0000-00005A2F0000}"/>
  </cellStyles>
  <dxfs count="0"/>
  <tableStyles count="0" defaultTableStyle="TableStyleMedium9" defaultPivotStyle="PivotStyleMedium4"/>
  <colors>
    <mruColors>
      <color rgb="FF8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5870516185477"/>
          <c:y val="5.0925925925925923E-2"/>
          <c:w val="0.83624496937882764"/>
          <c:h val="0.7769061679790028"/>
        </c:manualLayout>
      </c:layout>
      <c:lineChart>
        <c:grouping val="standard"/>
        <c:varyColors val="0"/>
        <c:ser>
          <c:idx val="0"/>
          <c:order val="0"/>
          <c:tx>
            <c:strRef>
              <c:f>'class-term-structures'!$C$24</c:f>
              <c:strCache>
                <c:ptCount val="1"/>
                <c:pt idx="0">
                  <c:v>9/30/92</c:v>
                </c:pt>
              </c:strCache>
            </c:strRef>
          </c:tx>
          <c:spPr>
            <a:ln w="28575" cap="rnd">
              <a:solidFill>
                <a:schemeClr val="accent1"/>
              </a:solidFill>
              <a:round/>
            </a:ln>
            <a:effectLst/>
          </c:spPr>
          <c:marker>
            <c:symbol val="none"/>
          </c:marker>
          <c:cat>
            <c:numRef>
              <c:f>'class-term-structures'!$C$70:$AF$70</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'class-term-structures'!$C$324:$AF$324</c:f>
              <c:numCache>
                <c:formatCode>General</c:formatCode>
                <c:ptCount val="30"/>
                <c:pt idx="0">
                  <c:v>3.2185292995460002</c:v>
                </c:pt>
                <c:pt idx="1">
                  <c:v>3.8672948773960001</c:v>
                </c:pt>
                <c:pt idx="2">
                  <c:v>4.4476454857550003</c:v>
                </c:pt>
                <c:pt idx="3">
                  <c:v>4.9649738092889999</c:v>
                </c:pt>
                <c:pt idx="4">
                  <c:v>5.4243102607929998</c:v>
                </c:pt>
                <c:pt idx="5">
                  <c:v>5.8303453383320001</c:v>
                </c:pt>
                <c:pt idx="6">
                  <c:v>6.187450669055</c:v>
                </c:pt>
                <c:pt idx="7">
                  <c:v>6.4996988145029997</c:v>
                </c:pt>
                <c:pt idx="8">
                  <c:v>6.7708819080460003</c:v>
                </c:pt>
                <c:pt idx="9">
                  <c:v>7.0045291911390004</c:v>
                </c:pt>
                <c:pt idx="10">
                  <c:v>7.2039235113659998</c:v>
                </c:pt>
                <c:pt idx="11">
                  <c:v>7.3721168416919998</c:v>
                </c:pt>
                <c:pt idx="12">
                  <c:v>7.5119448770480002</c:v>
                </c:pt>
                <c:pt idx="13">
                  <c:v>7.626040761204</c:v>
                </c:pt>
                <c:pt idx="14">
                  <c:v>7.7168479939110002</c:v>
                </c:pt>
                <c:pt idx="15">
                  <c:v>7.7866325655060002</c:v>
                </c:pt>
                <c:pt idx="16">
                  <c:v>7.8374943635059999</c:v>
                </c:pt>
                <c:pt idx="17">
                  <c:v>7.8713778932079999</c:v>
                </c:pt>
                <c:pt idx="18">
                  <c:v>7.890082351957</c:v>
                </c:pt>
                <c:pt idx="19">
                  <c:v>7.8952710945120002</c:v>
                </c:pt>
                <c:pt idx="20">
                  <c:v>7.8884805247919996</c:v>
                </c:pt>
                <c:pt idx="21">
                  <c:v>7.8711284473539997</c:v>
                </c:pt>
                <c:pt idx="22">
                  <c:v>7.8445219100030004</c:v>
                </c:pt>
                <c:pt idx="23">
                  <c:v>7.8098645671959996</c:v>
                </c:pt>
                <c:pt idx="24">
                  <c:v>7.7682635922200003</c:v>
                </c:pt>
                <c:pt idx="25">
                  <c:v>7.7207361645169996</c:v>
                </c:pt>
                <c:pt idx="26">
                  <c:v>7.6682155570430002</c:v>
                </c:pt>
                <c:pt idx="27">
                  <c:v>7.6115568471410002</c:v>
                </c:pt>
                <c:pt idx="28">
                  <c:v>7.5515422730559996</c:v>
                </c:pt>
                <c:pt idx="29">
                  <c:v>7.4888862569650003</c:v>
                </c:pt>
              </c:numCache>
            </c:numRef>
          </c:val>
          <c:smooth val="0"/>
          <c:extLst>
            <c:ext xmlns:c16="http://schemas.microsoft.com/office/drawing/2014/chart" uri="{C3380CC4-5D6E-409C-BE32-E72D297353CC}">
              <c16:uniqueId val="{00000000-77DE-594F-8BEF-BE9250F21397}"/>
            </c:ext>
          </c:extLst>
        </c:ser>
        <c:ser>
          <c:idx val="1"/>
          <c:order val="1"/>
          <c:tx>
            <c:strRef>
              <c:f>'class-term-structures'!$C$25</c:f>
              <c:strCache>
                <c:ptCount val="1"/>
                <c:pt idx="0">
                  <c:v>3/31/80</c:v>
                </c:pt>
              </c:strCache>
            </c:strRef>
          </c:tx>
          <c:spPr>
            <a:ln w="28575" cap="rnd">
              <a:solidFill>
                <a:schemeClr val="accent2"/>
              </a:solidFill>
              <a:round/>
            </a:ln>
            <a:effectLst/>
          </c:spPr>
          <c:marker>
            <c:symbol val="none"/>
          </c:marker>
          <c:cat>
            <c:numRef>
              <c:f>'class-term-structures'!$C$70:$AF$70</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'class-term-structures'!$C$174:$Q$174</c:f>
              <c:numCache>
                <c:formatCode>General</c:formatCode>
                <c:ptCount val="15"/>
                <c:pt idx="0">
                  <c:v>15.1069</c:v>
                </c:pt>
                <c:pt idx="1">
                  <c:v>13.978</c:v>
                </c:pt>
                <c:pt idx="2">
                  <c:v>13.0822</c:v>
                </c:pt>
                <c:pt idx="3">
                  <c:v>12.47</c:v>
                </c:pt>
                <c:pt idx="4">
                  <c:v>12.097799999999999</c:v>
                </c:pt>
                <c:pt idx="5">
                  <c:v>11.901300000000001</c:v>
                </c:pt>
                <c:pt idx="6">
                  <c:v>11.8224</c:v>
                </c:pt>
                <c:pt idx="7">
                  <c:v>11.817</c:v>
                </c:pt>
                <c:pt idx="8">
                  <c:v>11.854200000000001</c:v>
                </c:pt>
                <c:pt idx="9">
                  <c:v>11.9137</c:v>
                </c:pt>
                <c:pt idx="10">
                  <c:v>11.982900000000001</c:v>
                </c:pt>
                <c:pt idx="11">
                  <c:v>12.0543</c:v>
                </c:pt>
                <c:pt idx="12">
                  <c:v>12.123699999999999</c:v>
                </c:pt>
                <c:pt idx="13">
                  <c:v>12.1889</c:v>
                </c:pt>
                <c:pt idx="14">
                  <c:v>12.2491</c:v>
                </c:pt>
              </c:numCache>
            </c:numRef>
          </c:val>
          <c:smooth val="0"/>
          <c:extLst>
            <c:ext xmlns:c16="http://schemas.microsoft.com/office/drawing/2014/chart" uri="{C3380CC4-5D6E-409C-BE32-E72D297353CC}">
              <c16:uniqueId val="{00000001-77DE-594F-8BEF-BE9250F21397}"/>
            </c:ext>
          </c:extLst>
        </c:ser>
        <c:ser>
          <c:idx val="2"/>
          <c:order val="2"/>
          <c:tx>
            <c:strRef>
              <c:f>'class-term-structures'!$C$26</c:f>
              <c:strCache>
                <c:ptCount val="1"/>
                <c:pt idx="0">
                  <c:v>7/31/19</c:v>
                </c:pt>
              </c:strCache>
            </c:strRef>
          </c:tx>
          <c:spPr>
            <a:ln w="28575" cap="rnd">
              <a:solidFill>
                <a:schemeClr val="accent3"/>
              </a:solidFill>
              <a:round/>
            </a:ln>
            <a:effectLst/>
          </c:spPr>
          <c:marker>
            <c:symbol val="none"/>
          </c:marker>
          <c:cat>
            <c:numRef>
              <c:f>'class-term-structures'!$C$70:$AF$70</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'class-term-structures'!$C$646:$AF$646</c:f>
              <c:numCache>
                <c:formatCode>General</c:formatCode>
                <c:ptCount val="30"/>
                <c:pt idx="0">
                  <c:v>2.0346000194549601</c:v>
                </c:pt>
                <c:pt idx="1">
                  <c:v>1.8938000202178999</c:v>
                </c:pt>
                <c:pt idx="2">
                  <c:v>1.8396999835968</c:v>
                </c:pt>
                <c:pt idx="3">
                  <c:v>1.8315000534057599</c:v>
                </c:pt>
                <c:pt idx="4">
                  <c:v>1.8470000028610201</c:v>
                </c:pt>
                <c:pt idx="5">
                  <c:v>1.87460005283356</c:v>
                </c:pt>
                <c:pt idx="6">
                  <c:v>1.9082000255584699</c:v>
                </c:pt>
                <c:pt idx="7">
                  <c:v>1.9445999860763501</c:v>
                </c:pt>
                <c:pt idx="8">
                  <c:v>1.98239994049072</c:v>
                </c:pt>
                <c:pt idx="9">
                  <c:v>2.0209000110626198</c:v>
                </c:pt>
                <c:pt idx="10">
                  <c:v>2.0596001148223899</c:v>
                </c:pt>
                <c:pt idx="11">
                  <c:v>2.09850001335144</c:v>
                </c:pt>
                <c:pt idx="12">
                  <c:v>2.1373000144958501</c:v>
                </c:pt>
                <c:pt idx="13">
                  <c:v>2.1760001182556201</c:v>
                </c:pt>
                <c:pt idx="14">
                  <c:v>2.2144000530242902</c:v>
                </c:pt>
                <c:pt idx="15">
                  <c:v>2.2525000572204599</c:v>
                </c:pt>
                <c:pt idx="16">
                  <c:v>2.29010009765625</c:v>
                </c:pt>
                <c:pt idx="17">
                  <c:v>2.3271000385284402</c:v>
                </c:pt>
                <c:pt idx="18">
                  <c:v>2.3633999824523899</c:v>
                </c:pt>
                <c:pt idx="19">
                  <c:v>2.3989999294281001</c:v>
                </c:pt>
                <c:pt idx="20">
                  <c:v>2.4337000846862802</c:v>
                </c:pt>
                <c:pt idx="21">
                  <c:v>2.4676001071929901</c:v>
                </c:pt>
                <c:pt idx="22">
                  <c:v>2.5006000995636</c:v>
                </c:pt>
                <c:pt idx="23">
                  <c:v>2.5325000286102299</c:v>
                </c:pt>
                <c:pt idx="24">
                  <c:v>2.5634999275207502</c:v>
                </c:pt>
                <c:pt idx="25">
                  <c:v>2.5934998989105198</c:v>
                </c:pt>
                <c:pt idx="26">
                  <c:v>2.6224999427795401</c:v>
                </c:pt>
                <c:pt idx="27">
                  <c:v>2.6505000591278098</c:v>
                </c:pt>
                <c:pt idx="28">
                  <c:v>2.6775000095367401</c:v>
                </c:pt>
                <c:pt idx="29">
                  <c:v>2.7035999298095699</c:v>
                </c:pt>
              </c:numCache>
            </c:numRef>
          </c:val>
          <c:smooth val="0"/>
          <c:extLst>
            <c:ext xmlns:c16="http://schemas.microsoft.com/office/drawing/2014/chart" uri="{C3380CC4-5D6E-409C-BE32-E72D297353CC}">
              <c16:uniqueId val="{00000002-77DE-594F-8BEF-BE9250F21397}"/>
            </c:ext>
          </c:extLst>
        </c:ser>
        <c:dLbls>
          <c:showLegendKey val="0"/>
          <c:showVal val="0"/>
          <c:showCatName val="0"/>
          <c:showSerName val="0"/>
          <c:showPercent val="0"/>
          <c:showBubbleSize val="0"/>
        </c:dLbls>
        <c:smooth val="0"/>
        <c:axId val="560767376"/>
        <c:axId val="560829040"/>
      </c:lineChart>
      <c:catAx>
        <c:axId val="56076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Term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829040"/>
        <c:crosses val="autoZero"/>
        <c:auto val="1"/>
        <c:lblAlgn val="ctr"/>
        <c:lblOffset val="100"/>
        <c:tickLblSkip val="2"/>
        <c:tickMarkSkip val="2"/>
        <c:noMultiLvlLbl val="0"/>
      </c:catAx>
      <c:valAx>
        <c:axId val="560829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Yield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767376"/>
        <c:crosses val="autoZero"/>
        <c:crossBetween val="between"/>
      </c:valAx>
      <c:spPr>
        <a:noFill/>
        <a:ln>
          <a:noFill/>
        </a:ln>
        <a:effectLst/>
      </c:spPr>
    </c:plotArea>
    <c:legend>
      <c:legendPos val="r"/>
      <c:layout>
        <c:manualLayout>
          <c:xMode val="edge"/>
          <c:yMode val="edge"/>
          <c:x val="0.76844444444444449"/>
          <c:y val="5.287037037037038E-2"/>
          <c:w val="0.17645383215492338"/>
          <c:h val="0.239910982022489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5870516185477"/>
          <c:y val="5.0925925925925923E-2"/>
          <c:w val="0.83624496937882764"/>
          <c:h val="0.7769061679790028"/>
        </c:manualLayout>
      </c:layout>
      <c:lineChart>
        <c:grouping val="standard"/>
        <c:varyColors val="0"/>
        <c:ser>
          <c:idx val="1"/>
          <c:order val="0"/>
          <c:tx>
            <c:strRef>
              <c:f>'class-term-structures'!$J$24</c:f>
              <c:strCache>
                <c:ptCount val="1"/>
                <c:pt idx="0">
                  <c:v>Treasury</c:v>
                </c:pt>
              </c:strCache>
            </c:strRef>
          </c:tx>
          <c:spPr>
            <a:ln w="28575" cap="rnd">
              <a:solidFill>
                <a:schemeClr val="accent2"/>
              </a:solidFill>
              <a:round/>
            </a:ln>
            <a:effectLst/>
          </c:spPr>
          <c:marker>
            <c:symbol val="none"/>
          </c:marker>
          <c:cat>
            <c:numRef>
              <c:f>'class-term-structures'!$I$25:$I$32</c:f>
              <c:numCache>
                <c:formatCode>General</c:formatCode>
                <c:ptCount val="8"/>
                <c:pt idx="0">
                  <c:v>1</c:v>
                </c:pt>
                <c:pt idx="1">
                  <c:v>2</c:v>
                </c:pt>
                <c:pt idx="2">
                  <c:v>3</c:v>
                </c:pt>
                <c:pt idx="3">
                  <c:v>5</c:v>
                </c:pt>
                <c:pt idx="4">
                  <c:v>7</c:v>
                </c:pt>
                <c:pt idx="5">
                  <c:v>10</c:v>
                </c:pt>
                <c:pt idx="6">
                  <c:v>20</c:v>
                </c:pt>
                <c:pt idx="7">
                  <c:v>30</c:v>
                </c:pt>
              </c:numCache>
            </c:numRef>
          </c:cat>
          <c:val>
            <c:numRef>
              <c:f>'class-term-structures'!$J$25:$J$32</c:f>
              <c:numCache>
                <c:formatCode>General</c:formatCode>
                <c:ptCount val="8"/>
                <c:pt idx="0">
                  <c:v>2.83</c:v>
                </c:pt>
                <c:pt idx="1">
                  <c:v>3.04</c:v>
                </c:pt>
                <c:pt idx="2">
                  <c:v>3.13</c:v>
                </c:pt>
                <c:pt idx="3">
                  <c:v>3.18</c:v>
                </c:pt>
                <c:pt idx="4">
                  <c:v>3.19</c:v>
                </c:pt>
                <c:pt idx="5">
                  <c:v>3.13</c:v>
                </c:pt>
                <c:pt idx="6">
                  <c:v>3.51</c:v>
                </c:pt>
                <c:pt idx="7">
                  <c:v>3.26</c:v>
                </c:pt>
              </c:numCache>
            </c:numRef>
          </c:val>
          <c:smooth val="0"/>
          <c:extLst>
            <c:ext xmlns:c16="http://schemas.microsoft.com/office/drawing/2014/chart" uri="{C3380CC4-5D6E-409C-BE32-E72D297353CC}">
              <c16:uniqueId val="{00000005-ECED-EE4B-B7FD-F601AF6AF328}"/>
            </c:ext>
          </c:extLst>
        </c:ser>
        <c:ser>
          <c:idx val="2"/>
          <c:order val="1"/>
          <c:tx>
            <c:strRef>
              <c:f>'class-term-structures'!$K$24</c:f>
              <c:strCache>
                <c:ptCount val="1"/>
                <c:pt idx="0">
                  <c:v>Municipal</c:v>
                </c:pt>
              </c:strCache>
            </c:strRef>
          </c:tx>
          <c:spPr>
            <a:ln w="28575" cap="rnd">
              <a:solidFill>
                <a:schemeClr val="accent3"/>
              </a:solidFill>
              <a:round/>
            </a:ln>
            <a:effectLst/>
          </c:spPr>
          <c:marker>
            <c:symbol val="none"/>
          </c:marker>
          <c:cat>
            <c:numRef>
              <c:f>'class-term-structures'!$I$25:$I$32</c:f>
              <c:numCache>
                <c:formatCode>General</c:formatCode>
                <c:ptCount val="8"/>
                <c:pt idx="0">
                  <c:v>1</c:v>
                </c:pt>
                <c:pt idx="1">
                  <c:v>2</c:v>
                </c:pt>
                <c:pt idx="2">
                  <c:v>3</c:v>
                </c:pt>
                <c:pt idx="3">
                  <c:v>5</c:v>
                </c:pt>
                <c:pt idx="4">
                  <c:v>7</c:v>
                </c:pt>
                <c:pt idx="5">
                  <c:v>10</c:v>
                </c:pt>
                <c:pt idx="6">
                  <c:v>20</c:v>
                </c:pt>
                <c:pt idx="7">
                  <c:v>30</c:v>
                </c:pt>
              </c:numCache>
            </c:numRef>
          </c:cat>
          <c:val>
            <c:numRef>
              <c:f>'class-term-structures'!$K$25:$K$32</c:f>
              <c:numCache>
                <c:formatCode>General</c:formatCode>
                <c:ptCount val="8"/>
                <c:pt idx="0">
                  <c:v>1.4430000000000001</c:v>
                </c:pt>
                <c:pt idx="1">
                  <c:v>1.617</c:v>
                </c:pt>
                <c:pt idx="2">
                  <c:v>2.1659999999999999</c:v>
                </c:pt>
                <c:pt idx="3">
                  <c:v>2.242</c:v>
                </c:pt>
                <c:pt idx="4">
                  <c:v>2.456</c:v>
                </c:pt>
                <c:pt idx="5">
                  <c:v>2.851</c:v>
                </c:pt>
                <c:pt idx="6">
                  <c:v>3.18</c:v>
                </c:pt>
                <c:pt idx="7">
                  <c:v>3.11</c:v>
                </c:pt>
              </c:numCache>
            </c:numRef>
          </c:val>
          <c:smooth val="0"/>
          <c:extLst>
            <c:ext xmlns:c16="http://schemas.microsoft.com/office/drawing/2014/chart" uri="{C3380CC4-5D6E-409C-BE32-E72D297353CC}">
              <c16:uniqueId val="{00000006-ECED-EE4B-B7FD-F601AF6AF328}"/>
            </c:ext>
          </c:extLst>
        </c:ser>
        <c:ser>
          <c:idx val="3"/>
          <c:order val="2"/>
          <c:tx>
            <c:strRef>
              <c:f>'class-term-structures'!$L$24</c:f>
              <c:strCache>
                <c:ptCount val="1"/>
                <c:pt idx="0">
                  <c:v>HQM Corporate</c:v>
                </c:pt>
              </c:strCache>
            </c:strRef>
          </c:tx>
          <c:spPr>
            <a:ln w="28575" cap="rnd">
              <a:solidFill>
                <a:schemeClr val="accent4"/>
              </a:solidFill>
              <a:round/>
            </a:ln>
            <a:effectLst/>
          </c:spPr>
          <c:marker>
            <c:symbol val="none"/>
          </c:marker>
          <c:cat>
            <c:numRef>
              <c:f>'class-term-structures'!$I$25:$I$32</c:f>
              <c:numCache>
                <c:formatCode>General</c:formatCode>
                <c:ptCount val="8"/>
                <c:pt idx="0">
                  <c:v>1</c:v>
                </c:pt>
                <c:pt idx="1">
                  <c:v>2</c:v>
                </c:pt>
                <c:pt idx="2">
                  <c:v>3</c:v>
                </c:pt>
                <c:pt idx="3">
                  <c:v>5</c:v>
                </c:pt>
                <c:pt idx="4">
                  <c:v>7</c:v>
                </c:pt>
                <c:pt idx="5">
                  <c:v>10</c:v>
                </c:pt>
                <c:pt idx="6">
                  <c:v>20</c:v>
                </c:pt>
                <c:pt idx="7">
                  <c:v>30</c:v>
                </c:pt>
              </c:numCache>
            </c:numRef>
          </c:cat>
          <c:val>
            <c:numRef>
              <c:f>'class-term-structures'!$L$25:$L$32</c:f>
              <c:numCache>
                <c:formatCode>General</c:formatCode>
                <c:ptCount val="8"/>
                <c:pt idx="0">
                  <c:v>2.5099999999999998</c:v>
                </c:pt>
                <c:pt idx="1">
                  <c:v>3.19</c:v>
                </c:pt>
                <c:pt idx="2">
                  <c:v>3.51</c:v>
                </c:pt>
                <c:pt idx="3">
                  <c:v>3.78</c:v>
                </c:pt>
                <c:pt idx="4">
                  <c:v>4.09</c:v>
                </c:pt>
                <c:pt idx="5">
                  <c:v>4.54</c:v>
                </c:pt>
                <c:pt idx="6">
                  <c:v>4.8</c:v>
                </c:pt>
                <c:pt idx="7">
                  <c:v>4.71</c:v>
                </c:pt>
              </c:numCache>
            </c:numRef>
          </c:val>
          <c:smooth val="0"/>
          <c:extLst>
            <c:ext xmlns:c16="http://schemas.microsoft.com/office/drawing/2014/chart" uri="{C3380CC4-5D6E-409C-BE32-E72D297353CC}">
              <c16:uniqueId val="{00000007-ECED-EE4B-B7FD-F601AF6AF328}"/>
            </c:ext>
          </c:extLst>
        </c:ser>
        <c:dLbls>
          <c:showLegendKey val="0"/>
          <c:showVal val="0"/>
          <c:showCatName val="0"/>
          <c:showSerName val="0"/>
          <c:showPercent val="0"/>
          <c:showBubbleSize val="0"/>
        </c:dLbls>
        <c:smooth val="0"/>
        <c:axId val="560767376"/>
        <c:axId val="560829040"/>
      </c:lineChart>
      <c:catAx>
        <c:axId val="56076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Term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829040"/>
        <c:crosses val="autoZero"/>
        <c:auto val="1"/>
        <c:lblAlgn val="ctr"/>
        <c:lblOffset val="100"/>
        <c:tickLblSkip val="1"/>
        <c:tickMarkSkip val="2"/>
        <c:noMultiLvlLbl val="0"/>
      </c:catAx>
      <c:valAx>
        <c:axId val="560829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Yield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767376"/>
        <c:crosses val="autoZero"/>
        <c:crossBetween val="between"/>
      </c:valAx>
      <c:spPr>
        <a:noFill/>
        <a:ln>
          <a:noFill/>
        </a:ln>
        <a:effectLst/>
      </c:spPr>
    </c:plotArea>
    <c:legend>
      <c:legendPos val="r"/>
      <c:layout>
        <c:manualLayout>
          <c:xMode val="edge"/>
          <c:yMode val="edge"/>
          <c:x val="0.20588648713960508"/>
          <c:y val="5.2870300198430122E-2"/>
          <c:w val="0.28008146937848238"/>
          <c:h val="0.239728898258995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5870516185477"/>
          <c:y val="5.0925925925925923E-2"/>
          <c:w val="0.83624496937882764"/>
          <c:h val="0.7769061679790028"/>
        </c:manualLayout>
      </c:layout>
      <c:lineChart>
        <c:grouping val="standard"/>
        <c:varyColors val="0"/>
        <c:ser>
          <c:idx val="0"/>
          <c:order val="0"/>
          <c:tx>
            <c:strRef>
              <c:f>'class-term-structures'!$AT$70</c:f>
              <c:strCache>
                <c:ptCount val="1"/>
                <c:pt idx="0">
                  <c:v>Muni AAA</c:v>
                </c:pt>
              </c:strCache>
            </c:strRef>
          </c:tx>
          <c:spPr>
            <a:ln w="28575" cap="rnd">
              <a:solidFill>
                <a:schemeClr val="accent1"/>
              </a:solidFill>
              <a:round/>
            </a:ln>
            <a:effectLst/>
          </c:spPr>
          <c:marker>
            <c:symbol val="none"/>
          </c:marker>
          <c:cat>
            <c:numRef>
              <c:f>'class-term-structures'!$AR$71:$AR$130</c:f>
              <c:numCache>
                <c:formatCode>0.0</c:formatCode>
                <c:ptCount val="60"/>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numCache>
            </c:numRef>
          </c:cat>
          <c:val>
            <c:numRef>
              <c:f>'class-term-structures'!$AT$71:$AT$110</c:f>
              <c:numCache>
                <c:formatCode>0.00</c:formatCode>
                <c:ptCount val="40"/>
                <c:pt idx="3">
                  <c:v>0.33</c:v>
                </c:pt>
                <c:pt idx="4">
                  <c:v>0.45833333333333337</c:v>
                </c:pt>
                <c:pt idx="5">
                  <c:v>0.58666666666666667</c:v>
                </c:pt>
                <c:pt idx="6">
                  <c:v>0.71499999999999997</c:v>
                </c:pt>
                <c:pt idx="7">
                  <c:v>0.84333333333333327</c:v>
                </c:pt>
                <c:pt idx="8">
                  <c:v>0.97166666666666657</c:v>
                </c:pt>
                <c:pt idx="9">
                  <c:v>1.1000000000000001</c:v>
                </c:pt>
                <c:pt idx="10">
                  <c:v>1.2040000000000002</c:v>
                </c:pt>
                <c:pt idx="11">
                  <c:v>1.3080000000000003</c:v>
                </c:pt>
                <c:pt idx="12">
                  <c:v>1.4120000000000004</c:v>
                </c:pt>
                <c:pt idx="13">
                  <c:v>1.5160000000000005</c:v>
                </c:pt>
                <c:pt idx="14">
                  <c:v>1.6200000000000006</c:v>
                </c:pt>
                <c:pt idx="15">
                  <c:v>1.7240000000000006</c:v>
                </c:pt>
                <c:pt idx="16">
                  <c:v>1.8280000000000007</c:v>
                </c:pt>
                <c:pt idx="17">
                  <c:v>1.9320000000000008</c:v>
                </c:pt>
                <c:pt idx="18">
                  <c:v>2.0360000000000009</c:v>
                </c:pt>
                <c:pt idx="19">
                  <c:v>2.14</c:v>
                </c:pt>
                <c:pt idx="20">
                  <c:v>2.2050000000000001</c:v>
                </c:pt>
                <c:pt idx="21">
                  <c:v>2.27</c:v>
                </c:pt>
                <c:pt idx="22">
                  <c:v>2.335</c:v>
                </c:pt>
                <c:pt idx="23">
                  <c:v>2.4</c:v>
                </c:pt>
                <c:pt idx="24">
                  <c:v>2.4649999999999999</c:v>
                </c:pt>
                <c:pt idx="25">
                  <c:v>2.5299999999999998</c:v>
                </c:pt>
                <c:pt idx="26">
                  <c:v>2.5949999999999998</c:v>
                </c:pt>
                <c:pt idx="27">
                  <c:v>2.6599999999999997</c:v>
                </c:pt>
                <c:pt idx="28">
                  <c:v>2.7249999999999996</c:v>
                </c:pt>
                <c:pt idx="29">
                  <c:v>2.7899999999999996</c:v>
                </c:pt>
                <c:pt idx="30">
                  <c:v>2.8549999999999995</c:v>
                </c:pt>
                <c:pt idx="31">
                  <c:v>2.9199999999999995</c:v>
                </c:pt>
                <c:pt idx="32">
                  <c:v>2.9849999999999994</c:v>
                </c:pt>
                <c:pt idx="33">
                  <c:v>3.0499999999999994</c:v>
                </c:pt>
                <c:pt idx="34">
                  <c:v>3.1149999999999993</c:v>
                </c:pt>
                <c:pt idx="35">
                  <c:v>3.1799999999999993</c:v>
                </c:pt>
                <c:pt idx="36">
                  <c:v>3.2449999999999992</c:v>
                </c:pt>
                <c:pt idx="37">
                  <c:v>3.3099999999999992</c:v>
                </c:pt>
                <c:pt idx="38">
                  <c:v>3.3749999999999991</c:v>
                </c:pt>
                <c:pt idx="39">
                  <c:v>3.44</c:v>
                </c:pt>
              </c:numCache>
            </c:numRef>
          </c:val>
          <c:smooth val="0"/>
          <c:extLst>
            <c:ext xmlns:c16="http://schemas.microsoft.com/office/drawing/2014/chart" uri="{C3380CC4-5D6E-409C-BE32-E72D297353CC}">
              <c16:uniqueId val="{00000003-4E6C-7546-BD28-C5EAFED48398}"/>
            </c:ext>
          </c:extLst>
        </c:ser>
        <c:ser>
          <c:idx val="1"/>
          <c:order val="1"/>
          <c:tx>
            <c:strRef>
              <c:f>'class-term-structures'!$AU$70</c:f>
              <c:strCache>
                <c:ptCount val="1"/>
                <c:pt idx="0">
                  <c:v>Muni AA</c:v>
                </c:pt>
              </c:strCache>
            </c:strRef>
          </c:tx>
          <c:spPr>
            <a:ln w="28575" cap="rnd">
              <a:solidFill>
                <a:schemeClr val="accent2"/>
              </a:solidFill>
              <a:round/>
            </a:ln>
            <a:effectLst/>
          </c:spPr>
          <c:marker>
            <c:symbol val="none"/>
          </c:marker>
          <c:val>
            <c:numRef>
              <c:f>'class-term-structures'!$AU$71:$AU$110</c:f>
              <c:numCache>
                <c:formatCode>0.00</c:formatCode>
                <c:ptCount val="40"/>
                <c:pt idx="3">
                  <c:v>0.43</c:v>
                </c:pt>
                <c:pt idx="4">
                  <c:v>0.57333333333333336</c:v>
                </c:pt>
                <c:pt idx="5">
                  <c:v>0.71666666666666667</c:v>
                </c:pt>
                <c:pt idx="6">
                  <c:v>0.86</c:v>
                </c:pt>
                <c:pt idx="7">
                  <c:v>1.0033333333333334</c:v>
                </c:pt>
                <c:pt idx="8">
                  <c:v>1.1466666666666667</c:v>
                </c:pt>
                <c:pt idx="9">
                  <c:v>1.29</c:v>
                </c:pt>
                <c:pt idx="10">
                  <c:v>1.399</c:v>
                </c:pt>
                <c:pt idx="11">
                  <c:v>1.508</c:v>
                </c:pt>
                <c:pt idx="12">
                  <c:v>1.617</c:v>
                </c:pt>
                <c:pt idx="13">
                  <c:v>1.726</c:v>
                </c:pt>
                <c:pt idx="14">
                  <c:v>1.835</c:v>
                </c:pt>
                <c:pt idx="15">
                  <c:v>1.944</c:v>
                </c:pt>
                <c:pt idx="16">
                  <c:v>2.0529999999999999</c:v>
                </c:pt>
                <c:pt idx="17">
                  <c:v>2.1619999999999999</c:v>
                </c:pt>
                <c:pt idx="18">
                  <c:v>2.2709999999999999</c:v>
                </c:pt>
                <c:pt idx="19">
                  <c:v>2.38</c:v>
                </c:pt>
                <c:pt idx="20">
                  <c:v>2.4459999999999997</c:v>
                </c:pt>
                <c:pt idx="21">
                  <c:v>2.5119999999999996</c:v>
                </c:pt>
                <c:pt idx="22">
                  <c:v>2.5779999999999994</c:v>
                </c:pt>
                <c:pt idx="23">
                  <c:v>2.6439999999999992</c:v>
                </c:pt>
                <c:pt idx="24">
                  <c:v>2.7099999999999991</c:v>
                </c:pt>
                <c:pt idx="25">
                  <c:v>2.7759999999999989</c:v>
                </c:pt>
                <c:pt idx="26">
                  <c:v>2.8419999999999987</c:v>
                </c:pt>
                <c:pt idx="27">
                  <c:v>2.9079999999999986</c:v>
                </c:pt>
                <c:pt idx="28">
                  <c:v>2.9739999999999984</c:v>
                </c:pt>
                <c:pt idx="29">
                  <c:v>3.0399999999999983</c:v>
                </c:pt>
                <c:pt idx="30">
                  <c:v>3.1059999999999981</c:v>
                </c:pt>
                <c:pt idx="31">
                  <c:v>3.1719999999999979</c:v>
                </c:pt>
                <c:pt idx="32">
                  <c:v>3.2379999999999978</c:v>
                </c:pt>
                <c:pt idx="33">
                  <c:v>3.3039999999999976</c:v>
                </c:pt>
                <c:pt idx="34">
                  <c:v>3.3699999999999974</c:v>
                </c:pt>
                <c:pt idx="35">
                  <c:v>3.4359999999999973</c:v>
                </c:pt>
                <c:pt idx="36">
                  <c:v>3.5019999999999971</c:v>
                </c:pt>
                <c:pt idx="37">
                  <c:v>3.567999999999997</c:v>
                </c:pt>
                <c:pt idx="38">
                  <c:v>3.6339999999999968</c:v>
                </c:pt>
                <c:pt idx="39">
                  <c:v>3.7</c:v>
                </c:pt>
              </c:numCache>
            </c:numRef>
          </c:val>
          <c:smooth val="0"/>
          <c:extLst>
            <c:ext xmlns:c16="http://schemas.microsoft.com/office/drawing/2014/chart" uri="{C3380CC4-5D6E-409C-BE32-E72D297353CC}">
              <c16:uniqueId val="{00000004-4E6C-7546-BD28-C5EAFED48398}"/>
            </c:ext>
          </c:extLst>
        </c:ser>
        <c:ser>
          <c:idx val="2"/>
          <c:order val="2"/>
          <c:tx>
            <c:strRef>
              <c:f>'class-term-structures'!$AV$70</c:f>
              <c:strCache>
                <c:ptCount val="1"/>
                <c:pt idx="0">
                  <c:v>Muni A</c:v>
                </c:pt>
              </c:strCache>
            </c:strRef>
          </c:tx>
          <c:spPr>
            <a:ln w="28575" cap="rnd">
              <a:solidFill>
                <a:schemeClr val="accent3"/>
              </a:solidFill>
              <a:round/>
            </a:ln>
            <a:effectLst/>
          </c:spPr>
          <c:marker>
            <c:symbol val="none"/>
          </c:marker>
          <c:val>
            <c:numRef>
              <c:f>'class-term-structures'!$AV$71:$AV$110</c:f>
              <c:numCache>
                <c:formatCode>0.00</c:formatCode>
                <c:ptCount val="40"/>
                <c:pt idx="3">
                  <c:v>0.53</c:v>
                </c:pt>
                <c:pt idx="4">
                  <c:v>0.68833333333333335</c:v>
                </c:pt>
                <c:pt idx="5">
                  <c:v>0.84666666666666668</c:v>
                </c:pt>
                <c:pt idx="6">
                  <c:v>1.0049999999999999</c:v>
                </c:pt>
                <c:pt idx="7">
                  <c:v>1.1633333333333331</c:v>
                </c:pt>
                <c:pt idx="8">
                  <c:v>1.3216666666666663</c:v>
                </c:pt>
                <c:pt idx="9">
                  <c:v>1.48</c:v>
                </c:pt>
                <c:pt idx="10">
                  <c:v>1.5580000000000001</c:v>
                </c:pt>
                <c:pt idx="11">
                  <c:v>1.6360000000000001</c:v>
                </c:pt>
                <c:pt idx="12">
                  <c:v>1.7140000000000002</c:v>
                </c:pt>
                <c:pt idx="13">
                  <c:v>1.7920000000000003</c:v>
                </c:pt>
                <c:pt idx="14">
                  <c:v>1.8700000000000003</c:v>
                </c:pt>
                <c:pt idx="15">
                  <c:v>1.9480000000000004</c:v>
                </c:pt>
                <c:pt idx="16">
                  <c:v>2.0260000000000002</c:v>
                </c:pt>
                <c:pt idx="17">
                  <c:v>2.1040000000000001</c:v>
                </c:pt>
                <c:pt idx="18">
                  <c:v>2.1819999999999999</c:v>
                </c:pt>
                <c:pt idx="19">
                  <c:v>2.2599999999999998</c:v>
                </c:pt>
                <c:pt idx="20">
                  <c:v>2.2934999999999999</c:v>
                </c:pt>
                <c:pt idx="21">
                  <c:v>2.327</c:v>
                </c:pt>
                <c:pt idx="22">
                  <c:v>2.3605</c:v>
                </c:pt>
                <c:pt idx="23">
                  <c:v>2.3940000000000001</c:v>
                </c:pt>
                <c:pt idx="24">
                  <c:v>2.4275000000000002</c:v>
                </c:pt>
                <c:pt idx="25">
                  <c:v>2.4610000000000003</c:v>
                </c:pt>
                <c:pt idx="26">
                  <c:v>2.4945000000000004</c:v>
                </c:pt>
                <c:pt idx="27">
                  <c:v>2.5280000000000005</c:v>
                </c:pt>
                <c:pt idx="28">
                  <c:v>2.5615000000000006</c:v>
                </c:pt>
                <c:pt idx="29">
                  <c:v>2.5950000000000006</c:v>
                </c:pt>
                <c:pt idx="30">
                  <c:v>2.6285000000000007</c:v>
                </c:pt>
                <c:pt idx="31">
                  <c:v>2.6620000000000008</c:v>
                </c:pt>
                <c:pt idx="32">
                  <c:v>2.6955000000000009</c:v>
                </c:pt>
                <c:pt idx="33">
                  <c:v>2.729000000000001</c:v>
                </c:pt>
                <c:pt idx="34">
                  <c:v>2.7625000000000011</c:v>
                </c:pt>
                <c:pt idx="35">
                  <c:v>2.7960000000000012</c:v>
                </c:pt>
                <c:pt idx="36">
                  <c:v>2.8295000000000012</c:v>
                </c:pt>
                <c:pt idx="37">
                  <c:v>2.8630000000000013</c:v>
                </c:pt>
                <c:pt idx="38">
                  <c:v>2.8965000000000014</c:v>
                </c:pt>
                <c:pt idx="39">
                  <c:v>2.93</c:v>
                </c:pt>
              </c:numCache>
            </c:numRef>
          </c:val>
          <c:smooth val="0"/>
          <c:extLst>
            <c:ext xmlns:c16="http://schemas.microsoft.com/office/drawing/2014/chart" uri="{C3380CC4-5D6E-409C-BE32-E72D297353CC}">
              <c16:uniqueId val="{00000005-4E6C-7546-BD28-C5EAFED48398}"/>
            </c:ext>
          </c:extLst>
        </c:ser>
        <c:dLbls>
          <c:showLegendKey val="0"/>
          <c:showVal val="0"/>
          <c:showCatName val="0"/>
          <c:showSerName val="0"/>
          <c:showPercent val="0"/>
          <c:showBubbleSize val="0"/>
        </c:dLbls>
        <c:smooth val="0"/>
        <c:axId val="560767376"/>
        <c:axId val="560829040"/>
      </c:lineChart>
      <c:catAx>
        <c:axId val="56076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Term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829040"/>
        <c:crosses val="autoZero"/>
        <c:auto val="1"/>
        <c:lblAlgn val="ctr"/>
        <c:lblOffset val="100"/>
        <c:tickLblSkip val="6"/>
        <c:tickMarkSkip val="6"/>
        <c:noMultiLvlLbl val="0"/>
      </c:catAx>
      <c:valAx>
        <c:axId val="560829040"/>
        <c:scaling>
          <c:orientation val="minMax"/>
          <c:max val="4"/>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Yield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767376"/>
        <c:crosses val="autoZero"/>
        <c:crossBetween val="between"/>
        <c:majorUnit val="1"/>
      </c:valAx>
      <c:spPr>
        <a:noFill/>
        <a:ln>
          <a:noFill/>
        </a:ln>
        <a:effectLst/>
      </c:spPr>
    </c:plotArea>
    <c:legend>
      <c:legendPos val="r"/>
      <c:layout>
        <c:manualLayout>
          <c:xMode val="edge"/>
          <c:yMode val="edge"/>
          <c:x val="0.20588648713960508"/>
          <c:y val="5.2870300198430122E-2"/>
          <c:w val="0.20736667206842796"/>
          <c:h val="0.239728898258995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7939</xdr:colOff>
      <xdr:row>0</xdr:row>
      <xdr:rowOff>166687</xdr:rowOff>
    </xdr:from>
    <xdr:to>
      <xdr:col>7</xdr:col>
      <xdr:colOff>817563</xdr:colOff>
      <xdr:row>13</xdr:row>
      <xdr:rowOff>158750</xdr:rowOff>
    </xdr:to>
    <xdr:sp macro="" textlink="">
      <xdr:nvSpPr>
        <xdr:cNvPr id="2" name="TextBox 1">
          <a:extLst>
            <a:ext uri="{FF2B5EF4-FFF2-40B4-BE49-F238E27FC236}">
              <a16:creationId xmlns:a16="http://schemas.microsoft.com/office/drawing/2014/main" id="{3D586DB0-BE72-3349-9A88-F238E26F47AD}"/>
            </a:ext>
          </a:extLst>
        </xdr:cNvPr>
        <xdr:cNvSpPr txBox="1"/>
      </xdr:nvSpPr>
      <xdr:spPr>
        <a:xfrm>
          <a:off x="223839" y="166687"/>
          <a:ext cx="5762624" cy="2138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Copyright</a:t>
          </a:r>
          <a:r>
            <a:rPr lang="en-US" sz="1000" baseline="0">
              <a:latin typeface="Arial" panose="020B0604020202020204" pitchFamily="34" charset="0"/>
              <a:cs typeface="Arial" panose="020B0604020202020204" pitchFamily="34" charset="0"/>
            </a:rPr>
            <a:t> © 2021 Michael R. Roberts. </a:t>
          </a:r>
          <a:r>
            <a:rPr lang="en-US" sz="1000">
              <a:solidFill>
                <a:schemeClr val="dk1"/>
              </a:solidFill>
              <a:effectLst/>
              <a:latin typeface="Arial" panose="020B0604020202020204" pitchFamily="34" charset="0"/>
              <a:ea typeface="+mn-ea"/>
              <a:cs typeface="Arial" panose="020B0604020202020204" pitchFamily="34" charset="0"/>
            </a:rPr>
            <a:t>All rights reserved. No part of this book may be re-</a:t>
          </a:r>
        </a:p>
        <a:p>
          <a:r>
            <a:rPr lang="en-US" sz="1000">
              <a:solidFill>
                <a:schemeClr val="dk1"/>
              </a:solidFill>
              <a:effectLst/>
              <a:latin typeface="Arial" panose="020B0604020202020204" pitchFamily="34" charset="0"/>
              <a:ea typeface="+mn-ea"/>
              <a:cs typeface="Arial" panose="020B0604020202020204" pitchFamily="34" charset="0"/>
            </a:rPr>
            <a:t>produced, distributed, or transmitted in any form or by any means, including photocopying,</a:t>
          </a:r>
        </a:p>
        <a:p>
          <a:r>
            <a:rPr lang="en-US" sz="1000">
              <a:solidFill>
                <a:schemeClr val="dk1"/>
              </a:solidFill>
              <a:effectLst/>
              <a:latin typeface="Arial" panose="020B0604020202020204" pitchFamily="34" charset="0"/>
              <a:ea typeface="+mn-ea"/>
              <a:cs typeface="Arial" panose="020B0604020202020204" pitchFamily="34" charset="0"/>
            </a:rPr>
            <a:t>recording, or other electronic or mechanical methods, without the prior written permission</a:t>
          </a:r>
        </a:p>
        <a:p>
          <a:r>
            <a:rPr lang="en-US" sz="1000">
              <a:solidFill>
                <a:schemeClr val="dk1"/>
              </a:solidFill>
              <a:effectLst/>
              <a:latin typeface="Arial" panose="020B0604020202020204" pitchFamily="34" charset="0"/>
              <a:ea typeface="+mn-ea"/>
              <a:cs typeface="Arial" panose="020B0604020202020204" pitchFamily="34" charset="0"/>
            </a:rPr>
            <a:t>of the author. For permission requests, contact the author at the address below.</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Michael R. Roberts</a:t>
          </a:r>
        </a:p>
        <a:p>
          <a:r>
            <a:rPr lang="en-US" sz="1000">
              <a:solidFill>
                <a:schemeClr val="dk1"/>
              </a:solidFill>
              <a:effectLst/>
              <a:latin typeface="Arial" panose="020B0604020202020204" pitchFamily="34" charset="0"/>
              <a:ea typeface="+mn-ea"/>
              <a:cs typeface="Arial" panose="020B0604020202020204" pitchFamily="34" charset="0"/>
            </a:rPr>
            <a:t>The Wharton School</a:t>
          </a:r>
        </a:p>
        <a:p>
          <a:r>
            <a:rPr lang="en-US" sz="1000">
              <a:solidFill>
                <a:schemeClr val="dk1"/>
              </a:solidFill>
              <a:effectLst/>
              <a:latin typeface="Arial" panose="020B0604020202020204" pitchFamily="34" charset="0"/>
              <a:ea typeface="+mn-ea"/>
              <a:cs typeface="Arial" panose="020B0604020202020204" pitchFamily="34" charset="0"/>
            </a:rPr>
            <a:t>University of Pennsylvania</a:t>
          </a:r>
        </a:p>
        <a:p>
          <a:r>
            <a:rPr lang="en-US" sz="1000">
              <a:solidFill>
                <a:schemeClr val="dk1"/>
              </a:solidFill>
              <a:effectLst/>
              <a:latin typeface="Arial" panose="020B0604020202020204" pitchFamily="34" charset="0"/>
              <a:ea typeface="+mn-ea"/>
              <a:cs typeface="Arial" panose="020B0604020202020204" pitchFamily="34" charset="0"/>
            </a:rPr>
            <a:t>3620 Locust Walk, Suite 2400</a:t>
          </a:r>
        </a:p>
        <a:p>
          <a:r>
            <a:rPr lang="en-US" sz="1000">
              <a:solidFill>
                <a:schemeClr val="dk1"/>
              </a:solidFill>
              <a:effectLst/>
              <a:latin typeface="Arial" panose="020B0604020202020204" pitchFamily="34" charset="0"/>
              <a:ea typeface="+mn-ea"/>
              <a:cs typeface="Arial" panose="020B0604020202020204" pitchFamily="34" charset="0"/>
            </a:rPr>
            <a:t>Philadelphia, PA 19104</a:t>
          </a:r>
        </a:p>
        <a:p>
          <a:r>
            <a:rPr lang="en-US" sz="1000">
              <a:solidFill>
                <a:schemeClr val="dk1"/>
              </a:solidFill>
              <a:effectLst/>
              <a:latin typeface="Arial" panose="020B0604020202020204" pitchFamily="34" charset="0"/>
              <a:ea typeface="+mn-ea"/>
              <a:cs typeface="Arial" panose="020B0604020202020204" pitchFamily="34" charset="0"/>
            </a:rPr>
            <a:t>Email: mrrobert@wharton.upenn.edu</a:t>
          </a:r>
        </a:p>
        <a:p>
          <a:r>
            <a:rPr lang="en-US" sz="1000">
              <a:solidFill>
                <a:schemeClr val="dk1"/>
              </a:solidFill>
              <a:effectLst/>
              <a:latin typeface="Arial" panose="020B0604020202020204" pitchFamily="34" charset="0"/>
              <a:ea typeface="+mn-ea"/>
              <a:cs typeface="Arial" panose="020B0604020202020204" pitchFamily="34" charset="0"/>
            </a:rPr>
            <a:t>Phone: (215) 573-9780</a:t>
          </a:r>
        </a:p>
        <a:p>
          <a:endParaRPr lang="en-US" sz="1000">
            <a:solidFill>
              <a:schemeClr val="dk1"/>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xdr:colOff>
      <xdr:row>3</xdr:row>
      <xdr:rowOff>156368</xdr:rowOff>
    </xdr:from>
    <xdr:to>
      <xdr:col>6</xdr:col>
      <xdr:colOff>448468</xdr:colOff>
      <xdr:row>20</xdr:row>
      <xdr:rowOff>65881</xdr:rowOff>
    </xdr:to>
    <xdr:graphicFrame macro="">
      <xdr:nvGraphicFramePr>
        <xdr:cNvPr id="46" name="Chart 45">
          <a:extLst>
            <a:ext uri="{FF2B5EF4-FFF2-40B4-BE49-F238E27FC236}">
              <a16:creationId xmlns:a16="http://schemas.microsoft.com/office/drawing/2014/main" id="{2A24AFD0-E9BC-169F-5615-7159F901B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xdr:row>
      <xdr:rowOff>0</xdr:rowOff>
    </xdr:from>
    <xdr:to>
      <xdr:col>13</xdr:col>
      <xdr:colOff>444500</xdr:colOff>
      <xdr:row>20</xdr:row>
      <xdr:rowOff>76200</xdr:rowOff>
    </xdr:to>
    <xdr:graphicFrame macro="">
      <xdr:nvGraphicFramePr>
        <xdr:cNvPr id="47" name="Chart 46">
          <a:extLst>
            <a:ext uri="{FF2B5EF4-FFF2-40B4-BE49-F238E27FC236}">
              <a16:creationId xmlns:a16="http://schemas.microsoft.com/office/drawing/2014/main" id="{7DB1C70E-11E2-7E40-A45E-B45CC0C03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4</xdr:row>
      <xdr:rowOff>0</xdr:rowOff>
    </xdr:from>
    <xdr:to>
      <xdr:col>22</xdr:col>
      <xdr:colOff>444501</xdr:colOff>
      <xdr:row>20</xdr:row>
      <xdr:rowOff>76200</xdr:rowOff>
    </xdr:to>
    <xdr:graphicFrame macro="">
      <xdr:nvGraphicFramePr>
        <xdr:cNvPr id="52" name="Chart 51">
          <a:extLst>
            <a:ext uri="{FF2B5EF4-FFF2-40B4-BE49-F238E27FC236}">
              <a16:creationId xmlns:a16="http://schemas.microsoft.com/office/drawing/2014/main" id="{810A0A40-144F-B24A-8491-E4F226F91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7055</xdr:colOff>
      <xdr:row>4</xdr:row>
      <xdr:rowOff>14111</xdr:rowOff>
    </xdr:from>
    <xdr:to>
      <xdr:col>12</xdr:col>
      <xdr:colOff>7056</xdr:colOff>
      <xdr:row>15</xdr:row>
      <xdr:rowOff>107984</xdr:rowOff>
    </xdr:to>
    <xdr:pic>
      <xdr:nvPicPr>
        <xdr:cNvPr id="3" name="Picture 2">
          <a:extLst>
            <a:ext uri="{FF2B5EF4-FFF2-40B4-BE49-F238E27FC236}">
              <a16:creationId xmlns:a16="http://schemas.microsoft.com/office/drawing/2014/main" id="{3BEC4E0E-5934-1A4D-9490-7D21A9BC01C3}"/>
            </a:ext>
          </a:extLst>
        </xdr:cNvPr>
        <xdr:cNvPicPr>
          <a:picLocks noChangeAspect="1"/>
        </xdr:cNvPicPr>
      </xdr:nvPicPr>
      <xdr:blipFill>
        <a:blip xmlns:r="http://schemas.openxmlformats.org/officeDocument/2006/relationships" r:embed="rId1"/>
        <a:stretch>
          <a:fillRect/>
        </a:stretch>
      </xdr:blipFill>
      <xdr:spPr>
        <a:xfrm>
          <a:off x="225777" y="663222"/>
          <a:ext cx="6604001" cy="18789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C31"/>
  <sheetViews>
    <sheetView workbookViewId="0"/>
  </sheetViews>
  <sheetFormatPr baseColWidth="10" defaultColWidth="8.83203125" defaultRowHeight="13"/>
  <cols>
    <col min="1" max="2" width="36.6640625" customWidth="1"/>
  </cols>
  <sheetData>
    <row r="1" spans="1:3">
      <c r="A1" s="1" t="s">
        <v>0</v>
      </c>
    </row>
    <row r="3" spans="1:3">
      <c r="A3" t="s">
        <v>1</v>
      </c>
      <c r="B3" t="s">
        <v>2</v>
      </c>
      <c r="C3">
        <v>0</v>
      </c>
    </row>
    <row r="4" spans="1:3">
      <c r="A4" t="s">
        <v>3</v>
      </c>
    </row>
    <row r="5" spans="1:3">
      <c r="A5" t="s">
        <v>4</v>
      </c>
    </row>
    <row r="7" spans="1:3">
      <c r="A7" s="1" t="s">
        <v>5</v>
      </c>
      <c r="B7" t="s">
        <v>6</v>
      </c>
    </row>
    <row r="8" spans="1:3">
      <c r="B8">
        <v>2</v>
      </c>
    </row>
    <row r="10" spans="1:3">
      <c r="A10" t="s">
        <v>7</v>
      </c>
    </row>
    <row r="11" spans="1:3">
      <c r="A11" t="e">
        <f>CB_DATA_!#REF!</f>
        <v>#REF!</v>
      </c>
      <c r="B11" t="e">
        <f>#REF!</f>
        <v>#REF!</v>
      </c>
    </row>
    <row r="13" spans="1:3">
      <c r="A13" t="s">
        <v>8</v>
      </c>
    </row>
    <row r="14" spans="1:3">
      <c r="A14" t="s">
        <v>12</v>
      </c>
      <c r="B14" t="s">
        <v>16</v>
      </c>
    </row>
    <row r="16" spans="1:3">
      <c r="A16" t="s">
        <v>9</v>
      </c>
    </row>
    <row r="19" spans="1:2">
      <c r="A19" t="s">
        <v>10</v>
      </c>
    </row>
    <row r="20" spans="1:2">
      <c r="A20">
        <v>28</v>
      </c>
      <c r="B20">
        <v>31</v>
      </c>
    </row>
    <row r="25" spans="1:2">
      <c r="A25" s="1" t="s">
        <v>11</v>
      </c>
    </row>
    <row r="26" spans="1:2">
      <c r="A26" s="2" t="s">
        <v>13</v>
      </c>
      <c r="B26" s="2" t="s">
        <v>17</v>
      </c>
    </row>
    <row r="27" spans="1:2">
      <c r="A27" t="s">
        <v>14</v>
      </c>
      <c r="B27" t="s">
        <v>19</v>
      </c>
    </row>
    <row r="28" spans="1:2">
      <c r="A28" s="2" t="s">
        <v>15</v>
      </c>
      <c r="B28" s="2" t="s">
        <v>15</v>
      </c>
    </row>
    <row r="29" spans="1:2">
      <c r="B29" s="2" t="s">
        <v>13</v>
      </c>
    </row>
    <row r="30" spans="1:2">
      <c r="B30" t="s">
        <v>18</v>
      </c>
    </row>
    <row r="31" spans="1:2">
      <c r="B31" s="2" t="s">
        <v>15</v>
      </c>
    </row>
  </sheetData>
  <pageMargins left="0.7" right="0.7" top="0.75" bottom="0.75" header="0.3" footer="0.3"/>
  <pageSetup paperSize="0"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BDA0-EF6F-8846-9760-C4DAE47E5F58}">
  <sheetPr codeName="Sheet8"/>
  <dimension ref="B2:R364"/>
  <sheetViews>
    <sheetView zoomScale="170" zoomScaleNormal="170" workbookViewId="0"/>
  </sheetViews>
  <sheetFormatPr baseColWidth="10" defaultRowHeight="13"/>
  <cols>
    <col min="1" max="5" width="2.83203125" customWidth="1"/>
    <col min="8" max="8" width="11.6640625" bestFit="1" customWidth="1"/>
    <col min="9" max="9" width="2.83203125" customWidth="1"/>
    <col min="10" max="10" width="36.6640625" customWidth="1"/>
    <col min="11" max="11" width="16.1640625" customWidth="1"/>
    <col min="12" max="12" width="6.1640625" customWidth="1"/>
    <col min="13" max="17" width="11.1640625" customWidth="1"/>
    <col min="18" max="42" width="12.6640625" bestFit="1" customWidth="1"/>
  </cols>
  <sheetData>
    <row r="2" spans="2:18">
      <c r="B2" s="38"/>
      <c r="J2" s="38" t="s">
        <v>270</v>
      </c>
      <c r="K2" s="38"/>
      <c r="M2" s="38" t="s">
        <v>93</v>
      </c>
    </row>
    <row r="3" spans="2:18" ht="28">
      <c r="I3" s="9"/>
      <c r="J3" s="9"/>
      <c r="K3" s="9"/>
      <c r="M3" s="39" t="s">
        <v>87</v>
      </c>
      <c r="N3" s="39" t="s">
        <v>88</v>
      </c>
      <c r="O3" s="39" t="s">
        <v>89</v>
      </c>
      <c r="P3" s="39" t="s">
        <v>92</v>
      </c>
      <c r="Q3" s="39" t="s">
        <v>90</v>
      </c>
      <c r="R3" s="39" t="s">
        <v>91</v>
      </c>
    </row>
    <row r="4" spans="2:18">
      <c r="B4" s="1" t="s">
        <v>175</v>
      </c>
      <c r="I4" s="9"/>
      <c r="J4" s="9"/>
      <c r="K4" s="9"/>
      <c r="M4">
        <v>0</v>
      </c>
      <c r="N4" s="33"/>
      <c r="O4" s="33"/>
      <c r="P4" s="33"/>
      <c r="Q4" s="33"/>
      <c r="R4" s="33">
        <f>H7</f>
        <v>500000</v>
      </c>
    </row>
    <row r="5" spans="2:18">
      <c r="B5" s="32" t="s">
        <v>81</v>
      </c>
      <c r="H5" s="9">
        <v>625000</v>
      </c>
      <c r="I5" s="18"/>
      <c r="J5" s="18"/>
      <c r="K5" s="18"/>
      <c r="M5">
        <f>M4+1</f>
        <v>1</v>
      </c>
      <c r="N5" s="33">
        <f>R4</f>
        <v>500000</v>
      </c>
      <c r="O5" s="33">
        <f t="shared" ref="O5:O68" si="0">$H$9*N5</f>
        <v>1250</v>
      </c>
      <c r="P5" s="33">
        <f t="shared" ref="P5:P68" si="1">$H$11</f>
        <v>2108.0201686472751</v>
      </c>
      <c r="Q5" s="33">
        <f>P5-O5</f>
        <v>858.02016864727511</v>
      </c>
      <c r="R5" s="33">
        <f>N5-Q5</f>
        <v>499141.97983135271</v>
      </c>
    </row>
    <row r="6" spans="2:18">
      <c r="B6" s="32" t="s">
        <v>69</v>
      </c>
      <c r="H6" s="9">
        <f>0.2*H5</f>
        <v>125000</v>
      </c>
      <c r="I6" s="8"/>
      <c r="J6" s="8"/>
      <c r="K6" s="8"/>
      <c r="M6">
        <f t="shared" ref="M6:M69" si="2">M5+1</f>
        <v>2</v>
      </c>
      <c r="N6" s="33">
        <f t="shared" ref="N6:N69" si="3">R5</f>
        <v>499141.97983135271</v>
      </c>
      <c r="O6" s="33">
        <f t="shared" si="0"/>
        <v>1247.8549495783818</v>
      </c>
      <c r="P6" s="33">
        <f t="shared" si="1"/>
        <v>2108.0201686472751</v>
      </c>
      <c r="Q6" s="33">
        <f t="shared" ref="Q6:Q69" si="4">P6-O6</f>
        <v>860.16521906889329</v>
      </c>
      <c r="R6" s="33">
        <f t="shared" ref="R6:R69" si="5">N6-Q6</f>
        <v>498281.81461228384</v>
      </c>
    </row>
    <row r="7" spans="2:18">
      <c r="B7" s="32" t="s">
        <v>82</v>
      </c>
      <c r="H7" s="18">
        <f>H5-H6</f>
        <v>500000</v>
      </c>
      <c r="I7" s="34"/>
      <c r="J7" s="34"/>
      <c r="K7" s="34"/>
      <c r="M7">
        <f t="shared" si="2"/>
        <v>3</v>
      </c>
      <c r="N7" s="33">
        <f t="shared" si="3"/>
        <v>498281.81461228384</v>
      </c>
      <c r="O7" s="33">
        <f t="shared" si="0"/>
        <v>1245.7045365307097</v>
      </c>
      <c r="P7" s="33">
        <f t="shared" si="1"/>
        <v>2108.0201686472751</v>
      </c>
      <c r="Q7" s="33">
        <f t="shared" si="4"/>
        <v>862.31563211656544</v>
      </c>
      <c r="R7" s="33">
        <f t="shared" si="5"/>
        <v>497419.49898016726</v>
      </c>
    </row>
    <row r="8" spans="2:18">
      <c r="B8" s="32" t="s">
        <v>83</v>
      </c>
      <c r="H8" s="8">
        <v>0.03</v>
      </c>
      <c r="I8" s="6"/>
      <c r="J8" s="86"/>
      <c r="K8" s="6"/>
      <c r="M8">
        <f t="shared" si="2"/>
        <v>4</v>
      </c>
      <c r="N8" s="33">
        <f t="shared" si="3"/>
        <v>497419.49898016726</v>
      </c>
      <c r="O8" s="33">
        <f t="shared" si="0"/>
        <v>1243.5487474504182</v>
      </c>
      <c r="P8" s="33">
        <f t="shared" si="1"/>
        <v>2108.0201686472751</v>
      </c>
      <c r="Q8" s="33">
        <f t="shared" si="4"/>
        <v>864.47142119685691</v>
      </c>
      <c r="R8" s="33">
        <f t="shared" si="5"/>
        <v>496555.02755897038</v>
      </c>
    </row>
    <row r="9" spans="2:18">
      <c r="B9" s="32" t="s">
        <v>84</v>
      </c>
      <c r="H9" s="34">
        <f>H8/12</f>
        <v>2.5000000000000001E-3</v>
      </c>
      <c r="I9" s="33"/>
      <c r="J9" s="33"/>
      <c r="K9" s="33"/>
      <c r="M9">
        <f t="shared" si="2"/>
        <v>5</v>
      </c>
      <c r="N9" s="33">
        <f t="shared" si="3"/>
        <v>496555.02755897038</v>
      </c>
      <c r="O9" s="33">
        <f t="shared" si="0"/>
        <v>1241.387568897426</v>
      </c>
      <c r="P9" s="33">
        <f t="shared" si="1"/>
        <v>2108.0201686472751</v>
      </c>
      <c r="Q9" s="33">
        <f t="shared" si="4"/>
        <v>866.63259974984908</v>
      </c>
      <c r="R9" s="33">
        <f t="shared" si="5"/>
        <v>495688.39495922055</v>
      </c>
    </row>
    <row r="10" spans="2:18">
      <c r="B10" s="32" t="s">
        <v>85</v>
      </c>
      <c r="H10" s="6">
        <v>360</v>
      </c>
      <c r="I10" s="33"/>
      <c r="J10" s="33"/>
      <c r="K10" s="33"/>
      <c r="M10">
        <f t="shared" si="2"/>
        <v>6</v>
      </c>
      <c r="N10" s="33">
        <f t="shared" si="3"/>
        <v>495688.39495922055</v>
      </c>
      <c r="O10" s="33">
        <f t="shared" si="0"/>
        <v>1239.2209873980514</v>
      </c>
      <c r="P10" s="33">
        <f t="shared" si="1"/>
        <v>2108.0201686472751</v>
      </c>
      <c r="Q10" s="33">
        <f t="shared" si="4"/>
        <v>868.79918124922369</v>
      </c>
      <c r="R10" s="33">
        <f t="shared" si="5"/>
        <v>494819.59577797132</v>
      </c>
    </row>
    <row r="11" spans="2:18">
      <c r="B11" s="32" t="s">
        <v>86</v>
      </c>
      <c r="H11" s="33">
        <f>(H7*H9)/(1-(1+H9)^(-H10))</f>
        <v>2108.0201686472751</v>
      </c>
      <c r="I11" s="33"/>
      <c r="J11" s="33"/>
      <c r="K11" s="33"/>
      <c r="M11">
        <f t="shared" si="2"/>
        <v>7</v>
      </c>
      <c r="N11" s="33">
        <f t="shared" si="3"/>
        <v>494819.59577797132</v>
      </c>
      <c r="O11" s="33">
        <f t="shared" si="0"/>
        <v>1237.0489894449283</v>
      </c>
      <c r="P11" s="33">
        <f t="shared" si="1"/>
        <v>2108.0201686472751</v>
      </c>
      <c r="Q11" s="33">
        <f t="shared" si="4"/>
        <v>870.97117920234678</v>
      </c>
      <c r="R11" s="33">
        <f t="shared" si="5"/>
        <v>493948.62459876895</v>
      </c>
    </row>
    <row r="12" spans="2:18">
      <c r="B12" s="1"/>
      <c r="H12" s="33"/>
      <c r="I12" s="33"/>
      <c r="J12" s="33"/>
      <c r="K12" s="33"/>
      <c r="M12">
        <f t="shared" si="2"/>
        <v>8</v>
      </c>
      <c r="N12" s="33">
        <f t="shared" si="3"/>
        <v>493948.62459876895</v>
      </c>
      <c r="O12" s="33">
        <f t="shared" si="0"/>
        <v>1234.8715614969224</v>
      </c>
      <c r="P12" s="33">
        <f t="shared" si="1"/>
        <v>2108.0201686472751</v>
      </c>
      <c r="Q12" s="33">
        <f t="shared" si="4"/>
        <v>873.14860715035275</v>
      </c>
      <c r="R12" s="33">
        <f t="shared" si="5"/>
        <v>493075.47599161859</v>
      </c>
    </row>
    <row r="13" spans="2:18">
      <c r="B13" s="1" t="s">
        <v>246</v>
      </c>
      <c r="H13" s="85">
        <f>((H11+H14)/H9)*(1-(1+H9)^(-302))</f>
        <v>499472.38184458844</v>
      </c>
      <c r="I13" s="33"/>
      <c r="J13" s="33"/>
      <c r="K13" s="33"/>
      <c r="M13">
        <f t="shared" si="2"/>
        <v>9</v>
      </c>
      <c r="N13" s="33">
        <f t="shared" si="3"/>
        <v>493075.47599161859</v>
      </c>
      <c r="O13" s="33">
        <f t="shared" si="0"/>
        <v>1232.6886899790466</v>
      </c>
      <c r="P13" s="33">
        <f t="shared" si="1"/>
        <v>2108.0201686472751</v>
      </c>
      <c r="Q13" s="33">
        <f t="shared" si="4"/>
        <v>875.33147866822856</v>
      </c>
      <c r="R13" s="33">
        <f t="shared" si="5"/>
        <v>492200.14451295038</v>
      </c>
    </row>
    <row r="14" spans="2:18">
      <c r="B14" s="41" t="s">
        <v>247</v>
      </c>
      <c r="H14" s="9">
        <v>250</v>
      </c>
      <c r="I14" s="33"/>
      <c r="J14" s="33" t="s">
        <v>248</v>
      </c>
      <c r="K14" s="33"/>
      <c r="M14">
        <f t="shared" si="2"/>
        <v>10</v>
      </c>
      <c r="N14" s="33">
        <f t="shared" si="3"/>
        <v>492200.14451295038</v>
      </c>
      <c r="O14" s="33">
        <f t="shared" si="0"/>
        <v>1230.5003612823759</v>
      </c>
      <c r="P14" s="33">
        <f t="shared" si="1"/>
        <v>2108.0201686472751</v>
      </c>
      <c r="Q14" s="33">
        <f t="shared" si="4"/>
        <v>877.51980736489918</v>
      </c>
      <c r="R14" s="33">
        <f t="shared" si="5"/>
        <v>491322.62470558548</v>
      </c>
    </row>
    <row r="15" spans="2:18">
      <c r="B15" s="41" t="s">
        <v>249</v>
      </c>
      <c r="H15" s="16">
        <f>-LOG(1-H7*H9/(H11+H14))/LOG(1+H9)</f>
        <v>302.47649241714163</v>
      </c>
      <c r="I15" s="33"/>
      <c r="J15" s="33" t="s">
        <v>251</v>
      </c>
      <c r="K15" s="33"/>
      <c r="M15">
        <f t="shared" si="2"/>
        <v>11</v>
      </c>
      <c r="N15" s="33">
        <f t="shared" si="3"/>
        <v>491322.62470558548</v>
      </c>
      <c r="O15" s="33">
        <f t="shared" si="0"/>
        <v>1228.3065617639638</v>
      </c>
      <c r="P15" s="33">
        <f t="shared" si="1"/>
        <v>2108.0201686472751</v>
      </c>
      <c r="Q15" s="33">
        <f t="shared" si="4"/>
        <v>879.71360688331129</v>
      </c>
      <c r="R15" s="33">
        <f t="shared" si="5"/>
        <v>490442.91109870217</v>
      </c>
    </row>
    <row r="16" spans="2:18">
      <c r="B16" s="41" t="s">
        <v>252</v>
      </c>
      <c r="H16" s="33">
        <f>(H7-((H11+H14)/H9)*(1-(1+H9)^(-_xlfn.FLOOR.MATH(H15,1))))*(1+H9)^(_xlfn.CEILING.MATH(H15,1))</f>
        <v>1124.3130790418363</v>
      </c>
      <c r="J16" s="41" t="s">
        <v>252</v>
      </c>
      <c r="K16" s="41"/>
      <c r="M16">
        <f t="shared" si="2"/>
        <v>12</v>
      </c>
      <c r="N16" s="33">
        <f t="shared" si="3"/>
        <v>490442.91109870217</v>
      </c>
      <c r="O16" s="33">
        <f t="shared" si="0"/>
        <v>1226.1072777467555</v>
      </c>
      <c r="P16" s="33">
        <f t="shared" si="1"/>
        <v>2108.0201686472751</v>
      </c>
      <c r="Q16" s="33">
        <f t="shared" si="4"/>
        <v>881.91289090051964</v>
      </c>
      <c r="R16" s="33">
        <f t="shared" si="5"/>
        <v>489560.99820780166</v>
      </c>
    </row>
    <row r="17" spans="2:18">
      <c r="B17" s="41"/>
      <c r="C17" s="41" t="s">
        <v>55</v>
      </c>
      <c r="H17" s="33">
        <f>((H11+H14)/H9)*(1-(1+H9)^(-_xlfn.FLOOR.MATH(H15,1)))+H16/(1+H9)^(_xlfn.CEILING.MATH(H15,1))</f>
        <v>500000</v>
      </c>
      <c r="J17" s="33" t="s">
        <v>253</v>
      </c>
      <c r="K17" s="33"/>
      <c r="M17">
        <f t="shared" si="2"/>
        <v>13</v>
      </c>
      <c r="N17" s="33">
        <f t="shared" si="3"/>
        <v>489560.99820780166</v>
      </c>
      <c r="O17" s="33">
        <f t="shared" si="0"/>
        <v>1223.9024955195041</v>
      </c>
      <c r="P17" s="33">
        <f t="shared" si="1"/>
        <v>2108.0201686472751</v>
      </c>
      <c r="Q17" s="33">
        <f t="shared" si="4"/>
        <v>884.11767312777101</v>
      </c>
      <c r="R17" s="33">
        <f t="shared" si="5"/>
        <v>488676.88053467387</v>
      </c>
    </row>
    <row r="18" spans="2:18">
      <c r="B18" s="41"/>
      <c r="C18" s="41" t="s">
        <v>250</v>
      </c>
      <c r="H18" s="33">
        <f>(H15-_xlfn.FLOOR.MATH(H15,1))*(H11+H14)</f>
        <v>1123.5787298274502</v>
      </c>
      <c r="I18" s="33"/>
      <c r="J18" s="33" t="s">
        <v>250</v>
      </c>
      <c r="K18" s="33"/>
      <c r="M18">
        <f t="shared" si="2"/>
        <v>14</v>
      </c>
      <c r="N18" s="33">
        <f t="shared" si="3"/>
        <v>488676.88053467387</v>
      </c>
      <c r="O18" s="33">
        <f t="shared" si="0"/>
        <v>1221.6922013366848</v>
      </c>
      <c r="P18" s="33">
        <f t="shared" si="1"/>
        <v>2108.0201686472751</v>
      </c>
      <c r="Q18" s="33">
        <f t="shared" si="4"/>
        <v>886.32796731059034</v>
      </c>
      <c r="R18" s="33">
        <f t="shared" si="5"/>
        <v>487790.55256736325</v>
      </c>
    </row>
    <row r="19" spans="2:18">
      <c r="B19" s="41"/>
      <c r="H19" s="36"/>
      <c r="M19">
        <f t="shared" si="2"/>
        <v>15</v>
      </c>
      <c r="N19" s="33">
        <f t="shared" si="3"/>
        <v>487790.55256736325</v>
      </c>
      <c r="O19" s="33">
        <f t="shared" si="0"/>
        <v>1219.4763814184082</v>
      </c>
      <c r="P19" s="33">
        <f t="shared" si="1"/>
        <v>2108.0201686472751</v>
      </c>
      <c r="Q19" s="33">
        <f t="shared" si="4"/>
        <v>888.5437872288669</v>
      </c>
      <c r="R19" s="33">
        <f t="shared" si="5"/>
        <v>486902.00878013438</v>
      </c>
    </row>
    <row r="20" spans="2:18">
      <c r="B20" s="1" t="s">
        <v>254</v>
      </c>
      <c r="H20" s="36"/>
      <c r="M20">
        <f t="shared" si="2"/>
        <v>16</v>
      </c>
      <c r="N20" s="33">
        <f t="shared" si="3"/>
        <v>486902.00878013438</v>
      </c>
      <c r="O20" s="33">
        <f t="shared" si="0"/>
        <v>1217.255021950336</v>
      </c>
      <c r="P20" s="33">
        <f t="shared" si="1"/>
        <v>2108.0201686472751</v>
      </c>
      <c r="Q20" s="33">
        <f t="shared" si="4"/>
        <v>890.76514669693915</v>
      </c>
      <c r="R20" s="33">
        <f t="shared" si="5"/>
        <v>486011.24363343744</v>
      </c>
    </row>
    <row r="21" spans="2:18">
      <c r="B21" s="41" t="s">
        <v>256</v>
      </c>
      <c r="H21" s="8">
        <v>0.05</v>
      </c>
      <c r="J21" t="s">
        <v>258</v>
      </c>
      <c r="M21">
        <f t="shared" si="2"/>
        <v>17</v>
      </c>
      <c r="N21" s="33">
        <f t="shared" si="3"/>
        <v>486011.24363343744</v>
      </c>
      <c r="O21" s="33">
        <f t="shared" si="0"/>
        <v>1215.0281090835936</v>
      </c>
      <c r="P21" s="33">
        <f t="shared" si="1"/>
        <v>2108.0201686472751</v>
      </c>
      <c r="Q21" s="33">
        <f t="shared" si="4"/>
        <v>892.99205956368155</v>
      </c>
      <c r="R21" s="33">
        <f t="shared" si="5"/>
        <v>485118.25157387374</v>
      </c>
    </row>
    <row r="22" spans="2:18">
      <c r="B22" s="41" t="s">
        <v>257</v>
      </c>
      <c r="H22" s="34">
        <f>H21/12</f>
        <v>4.1666666666666666E-3</v>
      </c>
      <c r="J22" s="41" t="s">
        <v>259</v>
      </c>
      <c r="K22" s="41"/>
      <c r="M22">
        <f t="shared" si="2"/>
        <v>18</v>
      </c>
      <c r="N22" s="33">
        <f t="shared" si="3"/>
        <v>485118.25157387374</v>
      </c>
      <c r="O22" s="33">
        <f t="shared" si="0"/>
        <v>1212.7956289346844</v>
      </c>
      <c r="P22" s="33">
        <f t="shared" si="1"/>
        <v>2108.0201686472751</v>
      </c>
      <c r="Q22" s="33">
        <f t="shared" si="4"/>
        <v>895.22453971259074</v>
      </c>
      <c r="R22" s="33">
        <f t="shared" si="5"/>
        <v>484223.02703416115</v>
      </c>
    </row>
    <row r="23" spans="2:18">
      <c r="B23" s="41" t="s">
        <v>263</v>
      </c>
      <c r="C23" s="41"/>
      <c r="H23" s="33">
        <f>(H14/H22)*(1-(1+H22)^(-H10))</f>
        <v>46570.404261518954</v>
      </c>
      <c r="J23" s="41" t="s">
        <v>271</v>
      </c>
      <c r="K23" s="41"/>
      <c r="M23">
        <f t="shared" si="2"/>
        <v>19</v>
      </c>
      <c r="N23" s="33">
        <f t="shared" si="3"/>
        <v>484223.02703416115</v>
      </c>
      <c r="O23" s="33">
        <f t="shared" si="0"/>
        <v>1210.5575675854029</v>
      </c>
      <c r="P23" s="33">
        <f t="shared" si="1"/>
        <v>2108.0201686472751</v>
      </c>
      <c r="Q23" s="33">
        <f t="shared" si="4"/>
        <v>897.46260106187219</v>
      </c>
      <c r="R23" s="33">
        <f t="shared" si="5"/>
        <v>483325.56443309929</v>
      </c>
    </row>
    <row r="24" spans="2:18">
      <c r="B24" s="41" t="s">
        <v>265</v>
      </c>
      <c r="C24" s="41"/>
      <c r="H24" s="33">
        <f>H23*(1+H22)^H10</f>
        <v>208064.65884036935</v>
      </c>
      <c r="J24" s="41" t="s">
        <v>272</v>
      </c>
      <c r="K24" s="41"/>
      <c r="M24">
        <f t="shared" si="2"/>
        <v>20</v>
      </c>
      <c r="N24" s="33">
        <f t="shared" si="3"/>
        <v>483325.56443309929</v>
      </c>
      <c r="O24" s="33">
        <f t="shared" si="0"/>
        <v>1208.3139110827483</v>
      </c>
      <c r="P24" s="33">
        <f t="shared" si="1"/>
        <v>2108.0201686472751</v>
      </c>
      <c r="Q24" s="33">
        <f t="shared" si="4"/>
        <v>899.70625756452682</v>
      </c>
      <c r="R24" s="33">
        <f t="shared" si="5"/>
        <v>482425.85817553475</v>
      </c>
    </row>
    <row r="25" spans="2:18">
      <c r="H25" s="33"/>
      <c r="M25">
        <f t="shared" si="2"/>
        <v>21</v>
      </c>
      <c r="N25" s="33">
        <f t="shared" si="3"/>
        <v>482425.85817553475</v>
      </c>
      <c r="O25" s="33">
        <f t="shared" si="0"/>
        <v>1206.0646454388368</v>
      </c>
      <c r="P25" s="33">
        <f t="shared" si="1"/>
        <v>2108.0201686472751</v>
      </c>
      <c r="Q25" s="33">
        <f t="shared" si="4"/>
        <v>901.95552320843831</v>
      </c>
      <c r="R25" s="33">
        <f t="shared" si="5"/>
        <v>481523.90265232633</v>
      </c>
    </row>
    <row r="26" spans="2:18">
      <c r="B26" s="1" t="s">
        <v>261</v>
      </c>
      <c r="C26" s="41"/>
      <c r="H26" s="33"/>
      <c r="M26">
        <f t="shared" si="2"/>
        <v>22</v>
      </c>
      <c r="N26" s="33">
        <f t="shared" si="3"/>
        <v>481523.90265232633</v>
      </c>
      <c r="O26" s="33">
        <f t="shared" si="0"/>
        <v>1203.8097566308159</v>
      </c>
      <c r="P26" s="33">
        <f t="shared" si="1"/>
        <v>2108.0201686472751</v>
      </c>
      <c r="Q26" s="33">
        <f t="shared" si="4"/>
        <v>904.21041201645926</v>
      </c>
      <c r="R26" s="33">
        <f t="shared" si="5"/>
        <v>480619.69224030984</v>
      </c>
    </row>
    <row r="27" spans="2:18">
      <c r="B27" t="s">
        <v>262</v>
      </c>
      <c r="C27" s="41"/>
      <c r="H27" s="33">
        <f>(H11/H22)*(1-(1+H22)^(-(H10-_xlfn.CEILING.MATH(H15,1))))/(1+H22)^_xlfn.CEILING.MATH(H15,1)</f>
        <v>30285.825164862428</v>
      </c>
      <c r="J27" s="41" t="s">
        <v>267</v>
      </c>
      <c r="K27" s="41"/>
      <c r="M27">
        <f t="shared" si="2"/>
        <v>23</v>
      </c>
      <c r="N27" s="33">
        <f t="shared" si="3"/>
        <v>480619.69224030984</v>
      </c>
      <c r="O27" s="33">
        <f t="shared" si="0"/>
        <v>1201.5492306007745</v>
      </c>
      <c r="P27" s="33">
        <f t="shared" si="1"/>
        <v>2108.0201686472751</v>
      </c>
      <c r="Q27" s="33">
        <f t="shared" si="4"/>
        <v>906.47093804650058</v>
      </c>
      <c r="R27" s="33">
        <f t="shared" si="5"/>
        <v>479713.22130226332</v>
      </c>
    </row>
    <row r="28" spans="2:18">
      <c r="B28" s="41" t="s">
        <v>264</v>
      </c>
      <c r="H28" s="33">
        <f>(H14/H22)*(1-(1+H22)^(-(H10-_xlfn.CEILING.MATH(H15,1))))/(1+H22)^(_xlfn.CEILING.MATH(H15,1))</f>
        <v>3591.7380696002738</v>
      </c>
      <c r="J28" s="41" t="s">
        <v>266</v>
      </c>
      <c r="K28" s="41"/>
      <c r="M28">
        <f t="shared" si="2"/>
        <v>24</v>
      </c>
      <c r="N28" s="33">
        <f t="shared" si="3"/>
        <v>479713.22130226332</v>
      </c>
      <c r="O28" s="33">
        <f t="shared" si="0"/>
        <v>1199.2830532556584</v>
      </c>
      <c r="P28" s="33">
        <f t="shared" si="1"/>
        <v>2108.0201686472751</v>
      </c>
      <c r="Q28" s="33">
        <f t="shared" si="4"/>
        <v>908.73711539161673</v>
      </c>
      <c r="R28" s="33">
        <f t="shared" si="5"/>
        <v>478804.48418687173</v>
      </c>
    </row>
    <row r="29" spans="2:18">
      <c r="B29" s="41" t="s">
        <v>268</v>
      </c>
      <c r="H29" s="83">
        <f>(H11+H14-H16)/(1+H22)^(_xlfn.CEILING.MATH(H15,1))</f>
        <v>349.98900322617777</v>
      </c>
      <c r="J29" s="41" t="s">
        <v>269</v>
      </c>
      <c r="K29" s="41"/>
      <c r="M29">
        <f t="shared" si="2"/>
        <v>25</v>
      </c>
      <c r="N29" s="33">
        <f t="shared" si="3"/>
        <v>478804.48418687173</v>
      </c>
      <c r="O29" s="33">
        <f t="shared" si="0"/>
        <v>1197.0112104671794</v>
      </c>
      <c r="P29" s="33">
        <f t="shared" si="1"/>
        <v>2108.0201686472751</v>
      </c>
      <c r="Q29" s="33">
        <f t="shared" si="4"/>
        <v>911.00895818009576</v>
      </c>
      <c r="R29" s="33">
        <f t="shared" si="5"/>
        <v>477893.47522869165</v>
      </c>
    </row>
    <row r="30" spans="2:18">
      <c r="C30" s="41" t="s">
        <v>241</v>
      </c>
      <c r="H30" s="82">
        <f>SUM(H27:H29)</f>
        <v>34227.552237688877</v>
      </c>
      <c r="J30" s="41" t="s">
        <v>273</v>
      </c>
      <c r="K30" s="41"/>
      <c r="M30">
        <f t="shared" si="2"/>
        <v>26</v>
      </c>
      <c r="N30" s="33">
        <f t="shared" si="3"/>
        <v>477893.47522869165</v>
      </c>
      <c r="O30" s="33">
        <f t="shared" si="0"/>
        <v>1194.7336880717291</v>
      </c>
      <c r="P30" s="33">
        <f t="shared" si="1"/>
        <v>2108.0201686472751</v>
      </c>
      <c r="Q30" s="33">
        <f t="shared" si="4"/>
        <v>913.28648057554597</v>
      </c>
      <c r="R30" s="33">
        <f t="shared" si="5"/>
        <v>476980.18874811608</v>
      </c>
    </row>
    <row r="31" spans="2:18">
      <c r="B31" t="s">
        <v>255</v>
      </c>
      <c r="H31" s="33">
        <f>H30*(1+H22)^(H10)</f>
        <v>152919.95189228316</v>
      </c>
      <c r="J31" s="41" t="s">
        <v>260</v>
      </c>
      <c r="K31" s="41"/>
      <c r="M31">
        <f t="shared" si="2"/>
        <v>27</v>
      </c>
      <c r="N31" s="33">
        <f t="shared" si="3"/>
        <v>476980.18874811608</v>
      </c>
      <c r="O31" s="33">
        <f t="shared" si="0"/>
        <v>1192.4504718702901</v>
      </c>
      <c r="P31" s="33">
        <f t="shared" si="1"/>
        <v>2108.0201686472751</v>
      </c>
      <c r="Q31" s="33">
        <f t="shared" si="4"/>
        <v>915.56969677698498</v>
      </c>
      <c r="R31" s="33">
        <f t="shared" si="5"/>
        <v>476064.6190513391</v>
      </c>
    </row>
    <row r="32" spans="2:18">
      <c r="M32">
        <f t="shared" si="2"/>
        <v>28</v>
      </c>
      <c r="N32" s="33">
        <f t="shared" si="3"/>
        <v>476064.6190513391</v>
      </c>
      <c r="O32" s="33">
        <f t="shared" si="0"/>
        <v>1190.1615476283478</v>
      </c>
      <c r="P32" s="33">
        <f t="shared" si="1"/>
        <v>2108.0201686472751</v>
      </c>
      <c r="Q32" s="33">
        <f t="shared" si="4"/>
        <v>917.85862101892735</v>
      </c>
      <c r="R32" s="33">
        <f t="shared" si="5"/>
        <v>475146.76043032017</v>
      </c>
    </row>
    <row r="33" spans="2:18">
      <c r="B33" s="1" t="s">
        <v>276</v>
      </c>
      <c r="M33">
        <f t="shared" si="2"/>
        <v>29</v>
      </c>
      <c r="N33" s="33">
        <f t="shared" si="3"/>
        <v>475146.76043032017</v>
      </c>
      <c r="O33" s="33">
        <f t="shared" si="0"/>
        <v>1187.8669010758003</v>
      </c>
      <c r="P33" s="33">
        <f t="shared" si="1"/>
        <v>2108.0201686472751</v>
      </c>
      <c r="Q33" s="33">
        <f t="shared" si="4"/>
        <v>920.15326757147477</v>
      </c>
      <c r="R33" s="33">
        <f t="shared" si="5"/>
        <v>474226.6071627487</v>
      </c>
    </row>
    <row r="34" spans="2:18">
      <c r="B34" t="s">
        <v>274</v>
      </c>
      <c r="H34" s="84">
        <f>H23-H30</f>
        <v>12342.852023830077</v>
      </c>
      <c r="J34" s="41" t="s">
        <v>278</v>
      </c>
      <c r="K34" s="41"/>
      <c r="M34">
        <f t="shared" si="2"/>
        <v>30</v>
      </c>
      <c r="N34" s="33">
        <f t="shared" si="3"/>
        <v>474226.6071627487</v>
      </c>
      <c r="O34" s="33">
        <f t="shared" si="0"/>
        <v>1185.5665179068717</v>
      </c>
      <c r="P34" s="33">
        <f t="shared" si="1"/>
        <v>2108.0201686472751</v>
      </c>
      <c r="Q34" s="33">
        <f t="shared" si="4"/>
        <v>922.45365074040342</v>
      </c>
      <c r="R34" s="33">
        <f t="shared" si="5"/>
        <v>473304.15351200831</v>
      </c>
    </row>
    <row r="35" spans="2:18">
      <c r="B35" t="s">
        <v>275</v>
      </c>
      <c r="H35" s="36">
        <f>H24-H31</f>
        <v>55144.706948086183</v>
      </c>
      <c r="J35" s="41" t="s">
        <v>277</v>
      </c>
      <c r="K35" s="41"/>
      <c r="M35">
        <f t="shared" si="2"/>
        <v>31</v>
      </c>
      <c r="N35" s="33">
        <f t="shared" si="3"/>
        <v>473304.15351200831</v>
      </c>
      <c r="O35" s="33">
        <f t="shared" si="0"/>
        <v>1183.2603837800209</v>
      </c>
      <c r="P35" s="33">
        <f t="shared" si="1"/>
        <v>2108.0201686472751</v>
      </c>
      <c r="Q35" s="33">
        <f t="shared" si="4"/>
        <v>924.75978486725421</v>
      </c>
      <c r="R35" s="33">
        <f t="shared" si="5"/>
        <v>472379.39372714108</v>
      </c>
    </row>
    <row r="36" spans="2:18">
      <c r="C36" s="41" t="s">
        <v>55</v>
      </c>
      <c r="H36" s="36">
        <f>H34*(1+H22)^H10</f>
        <v>55144.706948086197</v>
      </c>
      <c r="M36">
        <f t="shared" si="2"/>
        <v>32</v>
      </c>
      <c r="N36" s="33">
        <f t="shared" si="3"/>
        <v>472379.39372714108</v>
      </c>
      <c r="O36" s="33">
        <f t="shared" si="0"/>
        <v>1180.9484843178527</v>
      </c>
      <c r="P36" s="33">
        <f t="shared" si="1"/>
        <v>2108.0201686472751</v>
      </c>
      <c r="Q36" s="33">
        <f t="shared" si="4"/>
        <v>927.0716843294224</v>
      </c>
      <c r="R36" s="33">
        <f t="shared" si="5"/>
        <v>471452.32204281166</v>
      </c>
    </row>
    <row r="37" spans="2:18">
      <c r="M37">
        <f t="shared" si="2"/>
        <v>33</v>
      </c>
      <c r="N37" s="33">
        <f t="shared" si="3"/>
        <v>471452.32204281166</v>
      </c>
      <c r="O37" s="33">
        <f t="shared" si="0"/>
        <v>1178.6308051070291</v>
      </c>
      <c r="P37" s="33">
        <f t="shared" si="1"/>
        <v>2108.0201686472751</v>
      </c>
      <c r="Q37" s="33">
        <f t="shared" si="4"/>
        <v>929.38936354024599</v>
      </c>
      <c r="R37" s="33">
        <f t="shared" si="5"/>
        <v>470522.93267927144</v>
      </c>
    </row>
    <row r="38" spans="2:18">
      <c r="M38">
        <f t="shared" si="2"/>
        <v>34</v>
      </c>
      <c r="N38" s="33">
        <f t="shared" si="3"/>
        <v>470522.93267927144</v>
      </c>
      <c r="O38" s="33">
        <f t="shared" si="0"/>
        <v>1176.3073316981786</v>
      </c>
      <c r="P38" s="33">
        <f t="shared" si="1"/>
        <v>2108.0201686472751</v>
      </c>
      <c r="Q38" s="33">
        <f t="shared" si="4"/>
        <v>931.71283694909653</v>
      </c>
      <c r="R38" s="33">
        <f t="shared" si="5"/>
        <v>469591.21984232235</v>
      </c>
    </row>
    <row r="39" spans="2:18">
      <c r="M39">
        <f t="shared" si="2"/>
        <v>35</v>
      </c>
      <c r="N39" s="33">
        <f t="shared" si="3"/>
        <v>469591.21984232235</v>
      </c>
      <c r="O39" s="33">
        <f t="shared" si="0"/>
        <v>1173.9780496058058</v>
      </c>
      <c r="P39" s="33">
        <f t="shared" si="1"/>
        <v>2108.0201686472751</v>
      </c>
      <c r="Q39" s="33">
        <f t="shared" si="4"/>
        <v>934.04211904146928</v>
      </c>
      <c r="R39" s="33">
        <f t="shared" si="5"/>
        <v>468657.17772328085</v>
      </c>
    </row>
    <row r="40" spans="2:18">
      <c r="M40">
        <f t="shared" si="2"/>
        <v>36</v>
      </c>
      <c r="N40" s="33">
        <f t="shared" si="3"/>
        <v>468657.17772328085</v>
      </c>
      <c r="O40" s="33">
        <f t="shared" si="0"/>
        <v>1171.6429443082022</v>
      </c>
      <c r="P40" s="33">
        <f t="shared" si="1"/>
        <v>2108.0201686472751</v>
      </c>
      <c r="Q40" s="33">
        <f t="shared" si="4"/>
        <v>936.37722433907288</v>
      </c>
      <c r="R40" s="33">
        <f t="shared" si="5"/>
        <v>467720.8004989418</v>
      </c>
    </row>
    <row r="41" spans="2:18">
      <c r="M41">
        <f t="shared" si="2"/>
        <v>37</v>
      </c>
      <c r="N41" s="33">
        <f t="shared" si="3"/>
        <v>467720.8004989418</v>
      </c>
      <c r="O41" s="33">
        <f t="shared" si="0"/>
        <v>1169.3020012473546</v>
      </c>
      <c r="P41" s="33">
        <f t="shared" si="1"/>
        <v>2108.0201686472751</v>
      </c>
      <c r="Q41" s="33">
        <f t="shared" si="4"/>
        <v>938.7181673999205</v>
      </c>
      <c r="R41" s="33">
        <f t="shared" si="5"/>
        <v>466782.08233154187</v>
      </c>
    </row>
    <row r="42" spans="2:18">
      <c r="M42">
        <f t="shared" si="2"/>
        <v>38</v>
      </c>
      <c r="N42" s="33">
        <f t="shared" si="3"/>
        <v>466782.08233154187</v>
      </c>
      <c r="O42" s="33">
        <f t="shared" si="0"/>
        <v>1166.9552058288548</v>
      </c>
      <c r="P42" s="33">
        <f t="shared" si="1"/>
        <v>2108.0201686472751</v>
      </c>
      <c r="Q42" s="33">
        <f t="shared" si="4"/>
        <v>941.06496281842033</v>
      </c>
      <c r="R42" s="33">
        <f t="shared" si="5"/>
        <v>465841.01736872346</v>
      </c>
    </row>
    <row r="43" spans="2:18">
      <c r="M43">
        <f t="shared" si="2"/>
        <v>39</v>
      </c>
      <c r="N43" s="33">
        <f t="shared" si="3"/>
        <v>465841.01736872346</v>
      </c>
      <c r="O43" s="33">
        <f t="shared" si="0"/>
        <v>1164.6025434218086</v>
      </c>
      <c r="P43" s="33">
        <f t="shared" si="1"/>
        <v>2108.0201686472751</v>
      </c>
      <c r="Q43" s="33">
        <f t="shared" si="4"/>
        <v>943.41762522546651</v>
      </c>
      <c r="R43" s="33">
        <f t="shared" si="5"/>
        <v>464897.59974349802</v>
      </c>
    </row>
    <row r="44" spans="2:18">
      <c r="M44">
        <f t="shared" si="2"/>
        <v>40</v>
      </c>
      <c r="N44" s="33">
        <f t="shared" si="3"/>
        <v>464897.59974349802</v>
      </c>
      <c r="O44" s="33">
        <f t="shared" si="0"/>
        <v>1162.243999358745</v>
      </c>
      <c r="P44" s="33">
        <f t="shared" si="1"/>
        <v>2108.0201686472751</v>
      </c>
      <c r="Q44" s="33">
        <f t="shared" si="4"/>
        <v>945.77616928853013</v>
      </c>
      <c r="R44" s="33">
        <f t="shared" si="5"/>
        <v>463951.82357420947</v>
      </c>
    </row>
    <row r="45" spans="2:18">
      <c r="M45">
        <f t="shared" si="2"/>
        <v>41</v>
      </c>
      <c r="N45" s="33">
        <f t="shared" si="3"/>
        <v>463951.82357420947</v>
      </c>
      <c r="O45" s="33">
        <f t="shared" si="0"/>
        <v>1159.8795589355236</v>
      </c>
      <c r="P45" s="33">
        <f t="shared" si="1"/>
        <v>2108.0201686472751</v>
      </c>
      <c r="Q45" s="33">
        <f t="shared" si="4"/>
        <v>948.14060971175149</v>
      </c>
      <c r="R45" s="33">
        <f t="shared" si="5"/>
        <v>463003.68296449771</v>
      </c>
    </row>
    <row r="46" spans="2:18">
      <c r="M46">
        <f t="shared" si="2"/>
        <v>42</v>
      </c>
      <c r="N46" s="33">
        <f t="shared" si="3"/>
        <v>463003.68296449771</v>
      </c>
      <c r="O46" s="33">
        <f t="shared" si="0"/>
        <v>1157.5092074112442</v>
      </c>
      <c r="P46" s="33">
        <f t="shared" si="1"/>
        <v>2108.0201686472751</v>
      </c>
      <c r="Q46" s="33">
        <f t="shared" si="4"/>
        <v>950.51096123603088</v>
      </c>
      <c r="R46" s="33">
        <f t="shared" si="5"/>
        <v>462053.17200326169</v>
      </c>
    </row>
    <row r="47" spans="2:18">
      <c r="M47">
        <f t="shared" si="2"/>
        <v>43</v>
      </c>
      <c r="N47" s="33">
        <f t="shared" si="3"/>
        <v>462053.17200326169</v>
      </c>
      <c r="O47" s="33">
        <f t="shared" si="0"/>
        <v>1155.1329300081543</v>
      </c>
      <c r="P47" s="33">
        <f t="shared" si="1"/>
        <v>2108.0201686472751</v>
      </c>
      <c r="Q47" s="33">
        <f t="shared" si="4"/>
        <v>952.88723863912082</v>
      </c>
      <c r="R47" s="33">
        <f t="shared" si="5"/>
        <v>461100.28476462257</v>
      </c>
    </row>
    <row r="48" spans="2:18">
      <c r="M48">
        <f t="shared" si="2"/>
        <v>44</v>
      </c>
      <c r="N48" s="33">
        <f t="shared" si="3"/>
        <v>461100.28476462257</v>
      </c>
      <c r="O48" s="33">
        <f t="shared" si="0"/>
        <v>1152.7507119115564</v>
      </c>
      <c r="P48" s="33">
        <f t="shared" si="1"/>
        <v>2108.0201686472751</v>
      </c>
      <c r="Q48" s="33">
        <f t="shared" si="4"/>
        <v>955.26945673571868</v>
      </c>
      <c r="R48" s="33">
        <f t="shared" si="5"/>
        <v>460145.01530788688</v>
      </c>
    </row>
    <row r="49" spans="13:18">
      <c r="M49">
        <f t="shared" si="2"/>
        <v>45</v>
      </c>
      <c r="N49" s="33">
        <f t="shared" si="3"/>
        <v>460145.01530788688</v>
      </c>
      <c r="O49" s="33">
        <f t="shared" si="0"/>
        <v>1150.3625382697171</v>
      </c>
      <c r="P49" s="33">
        <f t="shared" si="1"/>
        <v>2108.0201686472751</v>
      </c>
      <c r="Q49" s="33">
        <f t="shared" si="4"/>
        <v>957.65763037755801</v>
      </c>
      <c r="R49" s="33">
        <f t="shared" si="5"/>
        <v>459187.35767750931</v>
      </c>
    </row>
    <row r="50" spans="13:18">
      <c r="M50">
        <f t="shared" si="2"/>
        <v>46</v>
      </c>
      <c r="N50" s="33">
        <f t="shared" si="3"/>
        <v>459187.35767750931</v>
      </c>
      <c r="O50" s="33">
        <f t="shared" si="0"/>
        <v>1147.9683941937733</v>
      </c>
      <c r="P50" s="33">
        <f t="shared" si="1"/>
        <v>2108.0201686472751</v>
      </c>
      <c r="Q50" s="33">
        <f t="shared" si="4"/>
        <v>960.05177445350182</v>
      </c>
      <c r="R50" s="33">
        <f t="shared" si="5"/>
        <v>458227.30590305582</v>
      </c>
    </row>
    <row r="51" spans="13:18">
      <c r="M51">
        <f t="shared" si="2"/>
        <v>47</v>
      </c>
      <c r="N51" s="33">
        <f t="shared" si="3"/>
        <v>458227.30590305582</v>
      </c>
      <c r="O51" s="33">
        <f t="shared" si="0"/>
        <v>1145.5682647576396</v>
      </c>
      <c r="P51" s="33">
        <f t="shared" si="1"/>
        <v>2108.0201686472751</v>
      </c>
      <c r="Q51" s="33">
        <f t="shared" si="4"/>
        <v>962.45190388963556</v>
      </c>
      <c r="R51" s="33">
        <f t="shared" si="5"/>
        <v>457264.85399916617</v>
      </c>
    </row>
    <row r="52" spans="13:18">
      <c r="M52">
        <f t="shared" si="2"/>
        <v>48</v>
      </c>
      <c r="N52" s="33">
        <f t="shared" si="3"/>
        <v>457264.85399916617</v>
      </c>
      <c r="O52" s="33">
        <f t="shared" si="0"/>
        <v>1143.1621349979155</v>
      </c>
      <c r="P52" s="33">
        <f t="shared" si="1"/>
        <v>2108.0201686472751</v>
      </c>
      <c r="Q52" s="33">
        <f t="shared" si="4"/>
        <v>964.85803364935964</v>
      </c>
      <c r="R52" s="33">
        <f t="shared" si="5"/>
        <v>456299.99596551683</v>
      </c>
    </row>
    <row r="53" spans="13:18">
      <c r="M53">
        <f t="shared" si="2"/>
        <v>49</v>
      </c>
      <c r="N53" s="33">
        <f t="shared" si="3"/>
        <v>456299.99596551683</v>
      </c>
      <c r="O53" s="33">
        <f t="shared" si="0"/>
        <v>1140.7499899137922</v>
      </c>
      <c r="P53" s="33">
        <f t="shared" si="1"/>
        <v>2108.0201686472751</v>
      </c>
      <c r="Q53" s="33">
        <f t="shared" si="4"/>
        <v>967.27017873348291</v>
      </c>
      <c r="R53" s="33">
        <f t="shared" si="5"/>
        <v>455332.72578678333</v>
      </c>
    </row>
    <row r="54" spans="13:18">
      <c r="M54">
        <f t="shared" si="2"/>
        <v>50</v>
      </c>
      <c r="N54" s="33">
        <f t="shared" si="3"/>
        <v>455332.72578678333</v>
      </c>
      <c r="O54" s="33">
        <f t="shared" si="0"/>
        <v>1138.3318144669583</v>
      </c>
      <c r="P54" s="33">
        <f t="shared" si="1"/>
        <v>2108.0201686472751</v>
      </c>
      <c r="Q54" s="33">
        <f t="shared" si="4"/>
        <v>969.68835418031676</v>
      </c>
      <c r="R54" s="33">
        <f t="shared" si="5"/>
        <v>454363.03743260301</v>
      </c>
    </row>
    <row r="55" spans="13:18">
      <c r="M55">
        <f t="shared" si="2"/>
        <v>51</v>
      </c>
      <c r="N55" s="33">
        <f t="shared" si="3"/>
        <v>454363.03743260301</v>
      </c>
      <c r="O55" s="33">
        <f t="shared" si="0"/>
        <v>1135.9075935815076</v>
      </c>
      <c r="P55" s="33">
        <f t="shared" si="1"/>
        <v>2108.0201686472751</v>
      </c>
      <c r="Q55" s="33">
        <f t="shared" si="4"/>
        <v>972.11257506576749</v>
      </c>
      <c r="R55" s="33">
        <f t="shared" si="5"/>
        <v>453390.92485753726</v>
      </c>
    </row>
    <row r="56" spans="13:18">
      <c r="M56">
        <f t="shared" si="2"/>
        <v>52</v>
      </c>
      <c r="N56" s="33">
        <f t="shared" si="3"/>
        <v>453390.92485753726</v>
      </c>
      <c r="O56" s="33">
        <f t="shared" si="0"/>
        <v>1133.4773121438432</v>
      </c>
      <c r="P56" s="33">
        <f t="shared" si="1"/>
        <v>2108.0201686472751</v>
      </c>
      <c r="Q56" s="33">
        <f t="shared" si="4"/>
        <v>974.54285650343195</v>
      </c>
      <c r="R56" s="33">
        <f t="shared" si="5"/>
        <v>452416.38200103381</v>
      </c>
    </row>
    <row r="57" spans="13:18">
      <c r="M57">
        <f t="shared" si="2"/>
        <v>53</v>
      </c>
      <c r="N57" s="33">
        <f t="shared" si="3"/>
        <v>452416.38200103381</v>
      </c>
      <c r="O57" s="33">
        <f t="shared" si="0"/>
        <v>1131.0409550025845</v>
      </c>
      <c r="P57" s="33">
        <f t="shared" si="1"/>
        <v>2108.0201686472751</v>
      </c>
      <c r="Q57" s="33">
        <f t="shared" si="4"/>
        <v>976.97921364469062</v>
      </c>
      <c r="R57" s="33">
        <f t="shared" si="5"/>
        <v>451439.40278738912</v>
      </c>
    </row>
    <row r="58" spans="13:18">
      <c r="M58">
        <f t="shared" si="2"/>
        <v>54</v>
      </c>
      <c r="N58" s="33">
        <f t="shared" si="3"/>
        <v>451439.40278738912</v>
      </c>
      <c r="O58" s="33">
        <f t="shared" si="0"/>
        <v>1128.5985069684727</v>
      </c>
      <c r="P58" s="33">
        <f t="shared" si="1"/>
        <v>2108.0201686472751</v>
      </c>
      <c r="Q58" s="33">
        <f t="shared" si="4"/>
        <v>979.42166167880237</v>
      </c>
      <c r="R58" s="33">
        <f t="shared" si="5"/>
        <v>450459.9811257103</v>
      </c>
    </row>
    <row r="59" spans="13:18">
      <c r="M59">
        <f t="shared" si="2"/>
        <v>55</v>
      </c>
      <c r="N59" s="33">
        <f t="shared" si="3"/>
        <v>450459.9811257103</v>
      </c>
      <c r="O59" s="33">
        <f t="shared" si="0"/>
        <v>1126.1499528142758</v>
      </c>
      <c r="P59" s="33">
        <f t="shared" si="1"/>
        <v>2108.0201686472751</v>
      </c>
      <c r="Q59" s="33">
        <f t="shared" si="4"/>
        <v>981.87021583299929</v>
      </c>
      <c r="R59" s="33">
        <f t="shared" si="5"/>
        <v>449478.11090987729</v>
      </c>
    </row>
    <row r="60" spans="13:18">
      <c r="M60">
        <f t="shared" si="2"/>
        <v>56</v>
      </c>
      <c r="N60" s="33">
        <f t="shared" si="3"/>
        <v>449478.11090987729</v>
      </c>
      <c r="O60" s="33">
        <f t="shared" si="0"/>
        <v>1123.6952772746934</v>
      </c>
      <c r="P60" s="33">
        <f t="shared" si="1"/>
        <v>2108.0201686472751</v>
      </c>
      <c r="Q60" s="33">
        <f t="shared" si="4"/>
        <v>984.32489137258176</v>
      </c>
      <c r="R60" s="33">
        <f t="shared" si="5"/>
        <v>448493.7860185047</v>
      </c>
    </row>
    <row r="61" spans="13:18">
      <c r="M61">
        <f t="shared" si="2"/>
        <v>57</v>
      </c>
      <c r="N61" s="33">
        <f t="shared" si="3"/>
        <v>448493.7860185047</v>
      </c>
      <c r="O61" s="33">
        <f t="shared" si="0"/>
        <v>1121.2344650462617</v>
      </c>
      <c r="P61" s="33">
        <f t="shared" si="1"/>
        <v>2108.0201686472751</v>
      </c>
      <c r="Q61" s="33">
        <f t="shared" si="4"/>
        <v>986.78570360101344</v>
      </c>
      <c r="R61" s="33">
        <f t="shared" si="5"/>
        <v>447507.00031490368</v>
      </c>
    </row>
    <row r="62" spans="13:18">
      <c r="M62">
        <f t="shared" si="2"/>
        <v>58</v>
      </c>
      <c r="N62" s="33">
        <f t="shared" si="3"/>
        <v>447507.00031490368</v>
      </c>
      <c r="O62" s="33">
        <f t="shared" si="0"/>
        <v>1118.7675007872592</v>
      </c>
      <c r="P62" s="33">
        <f t="shared" si="1"/>
        <v>2108.0201686472751</v>
      </c>
      <c r="Q62" s="33">
        <f t="shared" si="4"/>
        <v>989.25266786001589</v>
      </c>
      <c r="R62" s="33">
        <f t="shared" si="5"/>
        <v>446517.74764704367</v>
      </c>
    </row>
    <row r="63" spans="13:18">
      <c r="M63">
        <f t="shared" si="2"/>
        <v>59</v>
      </c>
      <c r="N63" s="33">
        <f t="shared" si="3"/>
        <v>446517.74764704367</v>
      </c>
      <c r="O63" s="33">
        <f t="shared" si="0"/>
        <v>1116.2943691176092</v>
      </c>
      <c r="P63" s="33">
        <f t="shared" si="1"/>
        <v>2108.0201686472751</v>
      </c>
      <c r="Q63" s="33">
        <f t="shared" si="4"/>
        <v>991.72579952966589</v>
      </c>
      <c r="R63" s="33">
        <f t="shared" si="5"/>
        <v>445526.02184751403</v>
      </c>
    </row>
    <row r="64" spans="13:18">
      <c r="M64">
        <f t="shared" si="2"/>
        <v>60</v>
      </c>
      <c r="N64" s="33">
        <f t="shared" si="3"/>
        <v>445526.02184751403</v>
      </c>
      <c r="O64" s="33">
        <f t="shared" si="0"/>
        <v>1113.8150546187851</v>
      </c>
      <c r="P64" s="33">
        <f t="shared" si="1"/>
        <v>2108.0201686472751</v>
      </c>
      <c r="Q64" s="33">
        <f t="shared" si="4"/>
        <v>994.20511402849002</v>
      </c>
      <c r="R64" s="33">
        <f t="shared" si="5"/>
        <v>444531.81673348555</v>
      </c>
    </row>
    <row r="65" spans="13:18">
      <c r="M65">
        <f t="shared" si="2"/>
        <v>61</v>
      </c>
      <c r="N65" s="33">
        <f t="shared" si="3"/>
        <v>444531.81673348555</v>
      </c>
      <c r="O65" s="33">
        <f t="shared" si="0"/>
        <v>1111.3295418337138</v>
      </c>
      <c r="P65" s="33">
        <f t="shared" si="1"/>
        <v>2108.0201686472751</v>
      </c>
      <c r="Q65" s="33">
        <f t="shared" si="4"/>
        <v>996.69062681356127</v>
      </c>
      <c r="R65" s="33">
        <f t="shared" si="5"/>
        <v>443535.12610667199</v>
      </c>
    </row>
    <row r="66" spans="13:18">
      <c r="M66">
        <f t="shared" si="2"/>
        <v>62</v>
      </c>
      <c r="N66" s="33">
        <f t="shared" si="3"/>
        <v>443535.12610667199</v>
      </c>
      <c r="O66" s="33">
        <f t="shared" si="0"/>
        <v>1108.8378152666801</v>
      </c>
      <c r="P66" s="33">
        <f t="shared" si="1"/>
        <v>2108.0201686472751</v>
      </c>
      <c r="Q66" s="33">
        <f t="shared" si="4"/>
        <v>999.18235338059503</v>
      </c>
      <c r="R66" s="33">
        <f t="shared" si="5"/>
        <v>442535.94375329139</v>
      </c>
    </row>
    <row r="67" spans="13:18">
      <c r="M67">
        <f t="shared" si="2"/>
        <v>63</v>
      </c>
      <c r="N67" s="33">
        <f t="shared" si="3"/>
        <v>442535.94375329139</v>
      </c>
      <c r="O67" s="33">
        <f t="shared" si="0"/>
        <v>1106.3398593832285</v>
      </c>
      <c r="P67" s="33">
        <f t="shared" si="1"/>
        <v>2108.0201686472751</v>
      </c>
      <c r="Q67" s="33">
        <f t="shared" si="4"/>
        <v>1001.6803092640466</v>
      </c>
      <c r="R67" s="33">
        <f t="shared" si="5"/>
        <v>441534.26344402734</v>
      </c>
    </row>
    <row r="68" spans="13:18">
      <c r="M68">
        <f t="shared" si="2"/>
        <v>64</v>
      </c>
      <c r="N68" s="33">
        <f t="shared" si="3"/>
        <v>441534.26344402734</v>
      </c>
      <c r="O68" s="33">
        <f t="shared" si="0"/>
        <v>1103.8356586100683</v>
      </c>
      <c r="P68" s="33">
        <f t="shared" si="1"/>
        <v>2108.0201686472751</v>
      </c>
      <c r="Q68" s="33">
        <f t="shared" si="4"/>
        <v>1004.1845100372068</v>
      </c>
      <c r="R68" s="33">
        <f t="shared" si="5"/>
        <v>440530.07893399015</v>
      </c>
    </row>
    <row r="69" spans="13:18">
      <c r="M69">
        <f t="shared" si="2"/>
        <v>65</v>
      </c>
      <c r="N69" s="33">
        <f t="shared" si="3"/>
        <v>440530.07893399015</v>
      </c>
      <c r="O69" s="33">
        <f t="shared" ref="O69:O132" si="6">$H$9*N69</f>
        <v>1101.3251973349754</v>
      </c>
      <c r="P69" s="33">
        <f t="shared" ref="P69:P132" si="7">$H$11</f>
        <v>2108.0201686472751</v>
      </c>
      <c r="Q69" s="33">
        <f t="shared" si="4"/>
        <v>1006.6949713122997</v>
      </c>
      <c r="R69" s="33">
        <f t="shared" si="5"/>
        <v>439523.38396267785</v>
      </c>
    </row>
    <row r="70" spans="13:18">
      <c r="M70">
        <f t="shared" ref="M70:M133" si="8">M69+1</f>
        <v>66</v>
      </c>
      <c r="N70" s="33">
        <f t="shared" ref="N70:N133" si="9">R69</f>
        <v>439523.38396267785</v>
      </c>
      <c r="O70" s="33">
        <f t="shared" si="6"/>
        <v>1098.8084599066947</v>
      </c>
      <c r="P70" s="33">
        <f t="shared" si="7"/>
        <v>2108.0201686472751</v>
      </c>
      <c r="Q70" s="33">
        <f t="shared" ref="Q70:Q133" si="10">P70-O70</f>
        <v>1009.2117087405804</v>
      </c>
      <c r="R70" s="33">
        <f t="shared" ref="R70:R133" si="11">N70-Q70</f>
        <v>438514.17225393729</v>
      </c>
    </row>
    <row r="71" spans="13:18">
      <c r="M71">
        <f t="shared" si="8"/>
        <v>67</v>
      </c>
      <c r="N71" s="33">
        <f t="shared" si="9"/>
        <v>438514.17225393729</v>
      </c>
      <c r="O71" s="33">
        <f t="shared" si="6"/>
        <v>1096.2854306348434</v>
      </c>
      <c r="P71" s="33">
        <f t="shared" si="7"/>
        <v>2108.0201686472751</v>
      </c>
      <c r="Q71" s="33">
        <f t="shared" si="10"/>
        <v>1011.7347380124318</v>
      </c>
      <c r="R71" s="33">
        <f t="shared" si="11"/>
        <v>437502.43751592486</v>
      </c>
    </row>
    <row r="72" spans="13:18">
      <c r="M72">
        <f t="shared" si="8"/>
        <v>68</v>
      </c>
      <c r="N72" s="33">
        <f t="shared" si="9"/>
        <v>437502.43751592486</v>
      </c>
      <c r="O72" s="33">
        <f t="shared" si="6"/>
        <v>1093.7560937898122</v>
      </c>
      <c r="P72" s="33">
        <f t="shared" si="7"/>
        <v>2108.0201686472751</v>
      </c>
      <c r="Q72" s="33">
        <f t="shared" si="10"/>
        <v>1014.2640748574629</v>
      </c>
      <c r="R72" s="33">
        <f t="shared" si="11"/>
        <v>436488.1734410674</v>
      </c>
    </row>
    <row r="73" spans="13:18">
      <c r="M73">
        <f t="shared" si="8"/>
        <v>69</v>
      </c>
      <c r="N73" s="33">
        <f t="shared" si="9"/>
        <v>436488.1734410674</v>
      </c>
      <c r="O73" s="33">
        <f t="shared" si="6"/>
        <v>1091.2204336026684</v>
      </c>
      <c r="P73" s="33">
        <f t="shared" si="7"/>
        <v>2108.0201686472751</v>
      </c>
      <c r="Q73" s="33">
        <f t="shared" si="10"/>
        <v>1016.7997350446067</v>
      </c>
      <c r="R73" s="33">
        <f t="shared" si="11"/>
        <v>435471.3737060228</v>
      </c>
    </row>
    <row r="74" spans="13:18">
      <c r="M74">
        <f t="shared" si="8"/>
        <v>70</v>
      </c>
      <c r="N74" s="33">
        <f t="shared" si="9"/>
        <v>435471.3737060228</v>
      </c>
      <c r="O74" s="33">
        <f t="shared" si="6"/>
        <v>1088.6784342650569</v>
      </c>
      <c r="P74" s="33">
        <f t="shared" si="7"/>
        <v>2108.0201686472751</v>
      </c>
      <c r="Q74" s="33">
        <f t="shared" si="10"/>
        <v>1019.3417343822182</v>
      </c>
      <c r="R74" s="33">
        <f t="shared" si="11"/>
        <v>434452.03197164059</v>
      </c>
    </row>
    <row r="75" spans="13:18">
      <c r="M75">
        <f t="shared" si="8"/>
        <v>71</v>
      </c>
      <c r="N75" s="33">
        <f t="shared" si="9"/>
        <v>434452.03197164059</v>
      </c>
      <c r="O75" s="33">
        <f t="shared" si="6"/>
        <v>1086.1300799291016</v>
      </c>
      <c r="P75" s="33">
        <f t="shared" si="7"/>
        <v>2108.0201686472751</v>
      </c>
      <c r="Q75" s="33">
        <f t="shared" si="10"/>
        <v>1021.8900887181735</v>
      </c>
      <c r="R75" s="33">
        <f t="shared" si="11"/>
        <v>433430.14188292244</v>
      </c>
    </row>
    <row r="76" spans="13:18">
      <c r="M76">
        <f t="shared" si="8"/>
        <v>72</v>
      </c>
      <c r="N76" s="33">
        <f t="shared" si="9"/>
        <v>433430.14188292244</v>
      </c>
      <c r="O76" s="33">
        <f t="shared" si="6"/>
        <v>1083.5753547073061</v>
      </c>
      <c r="P76" s="33">
        <f t="shared" si="7"/>
        <v>2108.0201686472751</v>
      </c>
      <c r="Q76" s="33">
        <f t="shared" si="10"/>
        <v>1024.444813939969</v>
      </c>
      <c r="R76" s="33">
        <f t="shared" si="11"/>
        <v>432405.69706898247</v>
      </c>
    </row>
    <row r="77" spans="13:18">
      <c r="M77">
        <f t="shared" si="8"/>
        <v>73</v>
      </c>
      <c r="N77" s="33">
        <f t="shared" si="9"/>
        <v>432405.69706898247</v>
      </c>
      <c r="O77" s="33">
        <f t="shared" si="6"/>
        <v>1081.0142426724562</v>
      </c>
      <c r="P77" s="33">
        <f t="shared" si="7"/>
        <v>2108.0201686472751</v>
      </c>
      <c r="Q77" s="33">
        <f t="shared" si="10"/>
        <v>1027.0059259748189</v>
      </c>
      <c r="R77" s="33">
        <f t="shared" si="11"/>
        <v>431378.69114300766</v>
      </c>
    </row>
    <row r="78" spans="13:18">
      <c r="M78">
        <f t="shared" si="8"/>
        <v>74</v>
      </c>
      <c r="N78" s="33">
        <f t="shared" si="9"/>
        <v>431378.69114300766</v>
      </c>
      <c r="O78" s="33">
        <f t="shared" si="6"/>
        <v>1078.4467278575191</v>
      </c>
      <c r="P78" s="33">
        <f t="shared" si="7"/>
        <v>2108.0201686472751</v>
      </c>
      <c r="Q78" s="33">
        <f t="shared" si="10"/>
        <v>1029.573440789756</v>
      </c>
      <c r="R78" s="33">
        <f t="shared" si="11"/>
        <v>430349.11770221789</v>
      </c>
    </row>
    <row r="79" spans="13:18">
      <c r="M79">
        <f t="shared" si="8"/>
        <v>75</v>
      </c>
      <c r="N79" s="33">
        <f t="shared" si="9"/>
        <v>430349.11770221789</v>
      </c>
      <c r="O79" s="33">
        <f t="shared" si="6"/>
        <v>1075.8727942555447</v>
      </c>
      <c r="P79" s="33">
        <f t="shared" si="7"/>
        <v>2108.0201686472751</v>
      </c>
      <c r="Q79" s="33">
        <f t="shared" si="10"/>
        <v>1032.1473743917304</v>
      </c>
      <c r="R79" s="33">
        <f t="shared" si="11"/>
        <v>429316.97032782616</v>
      </c>
    </row>
    <row r="80" spans="13:18">
      <c r="M80">
        <f t="shared" si="8"/>
        <v>76</v>
      </c>
      <c r="N80" s="33">
        <f t="shared" si="9"/>
        <v>429316.97032782616</v>
      </c>
      <c r="O80" s="33">
        <f t="shared" si="6"/>
        <v>1073.2924258195653</v>
      </c>
      <c r="P80" s="33">
        <f t="shared" si="7"/>
        <v>2108.0201686472751</v>
      </c>
      <c r="Q80" s="33">
        <f t="shared" si="10"/>
        <v>1034.7277428277098</v>
      </c>
      <c r="R80" s="33">
        <f t="shared" si="11"/>
        <v>428282.24258499843</v>
      </c>
    </row>
    <row r="81" spans="13:18">
      <c r="M81">
        <f t="shared" si="8"/>
        <v>77</v>
      </c>
      <c r="N81" s="33">
        <f t="shared" si="9"/>
        <v>428282.24258499843</v>
      </c>
      <c r="O81" s="33">
        <f t="shared" si="6"/>
        <v>1070.705606462496</v>
      </c>
      <c r="P81" s="33">
        <f t="shared" si="7"/>
        <v>2108.0201686472751</v>
      </c>
      <c r="Q81" s="33">
        <f t="shared" si="10"/>
        <v>1037.3145621847791</v>
      </c>
      <c r="R81" s="33">
        <f t="shared" si="11"/>
        <v>427244.92802281363</v>
      </c>
    </row>
    <row r="82" spans="13:18">
      <c r="M82">
        <f t="shared" si="8"/>
        <v>78</v>
      </c>
      <c r="N82" s="33">
        <f t="shared" si="9"/>
        <v>427244.92802281363</v>
      </c>
      <c r="O82" s="33">
        <f t="shared" si="6"/>
        <v>1068.1123200570341</v>
      </c>
      <c r="P82" s="33">
        <f t="shared" si="7"/>
        <v>2108.0201686472751</v>
      </c>
      <c r="Q82" s="33">
        <f t="shared" si="10"/>
        <v>1039.907848590241</v>
      </c>
      <c r="R82" s="33">
        <f t="shared" si="11"/>
        <v>426205.02017422341</v>
      </c>
    </row>
    <row r="83" spans="13:18">
      <c r="M83">
        <f t="shared" si="8"/>
        <v>79</v>
      </c>
      <c r="N83" s="33">
        <f t="shared" si="9"/>
        <v>426205.02017422341</v>
      </c>
      <c r="O83" s="33">
        <f t="shared" si="6"/>
        <v>1065.5125504355585</v>
      </c>
      <c r="P83" s="33">
        <f t="shared" si="7"/>
        <v>2108.0201686472751</v>
      </c>
      <c r="Q83" s="33">
        <f t="shared" si="10"/>
        <v>1042.5076182117166</v>
      </c>
      <c r="R83" s="33">
        <f t="shared" si="11"/>
        <v>425162.51255601167</v>
      </c>
    </row>
    <row r="84" spans="13:18">
      <c r="M84">
        <f t="shared" si="8"/>
        <v>80</v>
      </c>
      <c r="N84" s="33">
        <f t="shared" si="9"/>
        <v>425162.51255601167</v>
      </c>
      <c r="O84" s="33">
        <f t="shared" si="6"/>
        <v>1062.9062813900291</v>
      </c>
      <c r="P84" s="33">
        <f t="shared" si="7"/>
        <v>2108.0201686472751</v>
      </c>
      <c r="Q84" s="33">
        <f t="shared" si="10"/>
        <v>1045.113887257246</v>
      </c>
      <c r="R84" s="33">
        <f t="shared" si="11"/>
        <v>424117.39866875444</v>
      </c>
    </row>
    <row r="85" spans="13:18">
      <c r="M85">
        <f t="shared" si="8"/>
        <v>81</v>
      </c>
      <c r="N85" s="33">
        <f t="shared" si="9"/>
        <v>424117.39866875444</v>
      </c>
      <c r="O85" s="33">
        <f t="shared" si="6"/>
        <v>1060.293496671886</v>
      </c>
      <c r="P85" s="33">
        <f t="shared" si="7"/>
        <v>2108.0201686472751</v>
      </c>
      <c r="Q85" s="33">
        <f t="shared" si="10"/>
        <v>1047.7266719753891</v>
      </c>
      <c r="R85" s="33">
        <f t="shared" si="11"/>
        <v>423069.67199677904</v>
      </c>
    </row>
    <row r="86" spans="13:18">
      <c r="M86">
        <f t="shared" si="8"/>
        <v>82</v>
      </c>
      <c r="N86" s="33">
        <f t="shared" si="9"/>
        <v>423069.67199677904</v>
      </c>
      <c r="O86" s="33">
        <f t="shared" si="6"/>
        <v>1057.6741799919475</v>
      </c>
      <c r="P86" s="33">
        <f t="shared" si="7"/>
        <v>2108.0201686472751</v>
      </c>
      <c r="Q86" s="33">
        <f t="shared" si="10"/>
        <v>1050.3459886553276</v>
      </c>
      <c r="R86" s="33">
        <f t="shared" si="11"/>
        <v>422019.32600812369</v>
      </c>
    </row>
    <row r="87" spans="13:18">
      <c r="M87">
        <f t="shared" si="8"/>
        <v>83</v>
      </c>
      <c r="N87" s="33">
        <f t="shared" si="9"/>
        <v>422019.32600812369</v>
      </c>
      <c r="O87" s="33">
        <f t="shared" si="6"/>
        <v>1055.0483150203092</v>
      </c>
      <c r="P87" s="33">
        <f t="shared" si="7"/>
        <v>2108.0201686472751</v>
      </c>
      <c r="Q87" s="33">
        <f t="shared" si="10"/>
        <v>1052.9718536269659</v>
      </c>
      <c r="R87" s="33">
        <f t="shared" si="11"/>
        <v>420966.35415449674</v>
      </c>
    </row>
    <row r="88" spans="13:18">
      <c r="M88">
        <f t="shared" si="8"/>
        <v>84</v>
      </c>
      <c r="N88" s="33">
        <f t="shared" si="9"/>
        <v>420966.35415449674</v>
      </c>
      <c r="O88" s="33">
        <f t="shared" si="6"/>
        <v>1052.4158853862418</v>
      </c>
      <c r="P88" s="33">
        <f t="shared" si="7"/>
        <v>2108.0201686472751</v>
      </c>
      <c r="Q88" s="33">
        <f t="shared" si="10"/>
        <v>1055.6042832610333</v>
      </c>
      <c r="R88" s="33">
        <f t="shared" si="11"/>
        <v>419910.74987123569</v>
      </c>
    </row>
    <row r="89" spans="13:18">
      <c r="M89">
        <f t="shared" si="8"/>
        <v>85</v>
      </c>
      <c r="N89" s="33">
        <f t="shared" si="9"/>
        <v>419910.74987123569</v>
      </c>
      <c r="O89" s="33">
        <f t="shared" si="6"/>
        <v>1049.7768746780891</v>
      </c>
      <c r="P89" s="33">
        <f t="shared" si="7"/>
        <v>2108.0201686472751</v>
      </c>
      <c r="Q89" s="33">
        <f t="shared" si="10"/>
        <v>1058.243293969186</v>
      </c>
      <c r="R89" s="33">
        <f t="shared" si="11"/>
        <v>418852.5065772665</v>
      </c>
    </row>
    <row r="90" spans="13:18">
      <c r="M90">
        <f t="shared" si="8"/>
        <v>86</v>
      </c>
      <c r="N90" s="33">
        <f t="shared" si="9"/>
        <v>418852.5065772665</v>
      </c>
      <c r="O90" s="33">
        <f t="shared" si="6"/>
        <v>1047.1312664431662</v>
      </c>
      <c r="P90" s="33">
        <f t="shared" si="7"/>
        <v>2108.0201686472751</v>
      </c>
      <c r="Q90" s="33">
        <f t="shared" si="10"/>
        <v>1060.8889022041089</v>
      </c>
      <c r="R90" s="33">
        <f t="shared" si="11"/>
        <v>417791.61767506239</v>
      </c>
    </row>
    <row r="91" spans="13:18">
      <c r="M91">
        <f t="shared" si="8"/>
        <v>87</v>
      </c>
      <c r="N91" s="33">
        <f t="shared" si="9"/>
        <v>417791.61767506239</v>
      </c>
      <c r="O91" s="33">
        <f t="shared" si="6"/>
        <v>1044.479044187656</v>
      </c>
      <c r="P91" s="33">
        <f t="shared" si="7"/>
        <v>2108.0201686472751</v>
      </c>
      <c r="Q91" s="33">
        <f t="shared" si="10"/>
        <v>1063.5411244596191</v>
      </c>
      <c r="R91" s="33">
        <f t="shared" si="11"/>
        <v>416728.07655060274</v>
      </c>
    </row>
    <row r="92" spans="13:18">
      <c r="M92">
        <f t="shared" si="8"/>
        <v>88</v>
      </c>
      <c r="N92" s="33">
        <f t="shared" si="9"/>
        <v>416728.07655060274</v>
      </c>
      <c r="O92" s="33">
        <f t="shared" si="6"/>
        <v>1041.820191376507</v>
      </c>
      <c r="P92" s="33">
        <f t="shared" si="7"/>
        <v>2108.0201686472751</v>
      </c>
      <c r="Q92" s="33">
        <f t="shared" si="10"/>
        <v>1066.1999772707682</v>
      </c>
      <c r="R92" s="33">
        <f t="shared" si="11"/>
        <v>415661.87657333195</v>
      </c>
    </row>
    <row r="93" spans="13:18">
      <c r="M93">
        <f t="shared" si="8"/>
        <v>89</v>
      </c>
      <c r="N93" s="33">
        <f t="shared" si="9"/>
        <v>415661.87657333195</v>
      </c>
      <c r="O93" s="33">
        <f t="shared" si="6"/>
        <v>1039.1546914333298</v>
      </c>
      <c r="P93" s="33">
        <f t="shared" si="7"/>
        <v>2108.0201686472751</v>
      </c>
      <c r="Q93" s="33">
        <f t="shared" si="10"/>
        <v>1068.8654772139453</v>
      </c>
      <c r="R93" s="33">
        <f t="shared" si="11"/>
        <v>414593.01109611802</v>
      </c>
    </row>
    <row r="94" spans="13:18">
      <c r="M94">
        <f t="shared" si="8"/>
        <v>90</v>
      </c>
      <c r="N94" s="33">
        <f t="shared" si="9"/>
        <v>414593.01109611802</v>
      </c>
      <c r="O94" s="33">
        <f t="shared" si="6"/>
        <v>1036.4825277402952</v>
      </c>
      <c r="P94" s="33">
        <f t="shared" si="7"/>
        <v>2108.0201686472751</v>
      </c>
      <c r="Q94" s="33">
        <f t="shared" si="10"/>
        <v>1071.53764090698</v>
      </c>
      <c r="R94" s="33">
        <f t="shared" si="11"/>
        <v>413521.47345521103</v>
      </c>
    </row>
    <row r="95" spans="13:18">
      <c r="M95">
        <f t="shared" si="8"/>
        <v>91</v>
      </c>
      <c r="N95" s="33">
        <f t="shared" si="9"/>
        <v>413521.47345521103</v>
      </c>
      <c r="O95" s="33">
        <f t="shared" si="6"/>
        <v>1033.8036836380277</v>
      </c>
      <c r="P95" s="33">
        <f t="shared" si="7"/>
        <v>2108.0201686472751</v>
      </c>
      <c r="Q95" s="33">
        <f t="shared" si="10"/>
        <v>1074.2164850092474</v>
      </c>
      <c r="R95" s="33">
        <f t="shared" si="11"/>
        <v>412447.25697020179</v>
      </c>
    </row>
    <row r="96" spans="13:18">
      <c r="M96">
        <f t="shared" si="8"/>
        <v>92</v>
      </c>
      <c r="N96" s="33">
        <f t="shared" si="9"/>
        <v>412447.25697020179</v>
      </c>
      <c r="O96" s="33">
        <f t="shared" si="6"/>
        <v>1031.1181424255044</v>
      </c>
      <c r="P96" s="33">
        <f t="shared" si="7"/>
        <v>2108.0201686472751</v>
      </c>
      <c r="Q96" s="33">
        <f t="shared" si="10"/>
        <v>1076.9020262217707</v>
      </c>
      <c r="R96" s="33">
        <f t="shared" si="11"/>
        <v>411370.35494398</v>
      </c>
    </row>
    <row r="97" spans="13:18">
      <c r="M97">
        <f t="shared" si="8"/>
        <v>93</v>
      </c>
      <c r="N97" s="33">
        <f t="shared" si="9"/>
        <v>411370.35494398</v>
      </c>
      <c r="O97" s="33">
        <f t="shared" si="6"/>
        <v>1028.4258873599499</v>
      </c>
      <c r="P97" s="33">
        <f t="shared" si="7"/>
        <v>2108.0201686472751</v>
      </c>
      <c r="Q97" s="33">
        <f t="shared" si="10"/>
        <v>1079.5942812873252</v>
      </c>
      <c r="R97" s="33">
        <f t="shared" si="11"/>
        <v>410290.76066269266</v>
      </c>
    </row>
    <row r="98" spans="13:18">
      <c r="M98">
        <f t="shared" si="8"/>
        <v>94</v>
      </c>
      <c r="N98" s="33">
        <f t="shared" si="9"/>
        <v>410290.76066269266</v>
      </c>
      <c r="O98" s="33">
        <f t="shared" si="6"/>
        <v>1025.7269016567316</v>
      </c>
      <c r="P98" s="33">
        <f t="shared" si="7"/>
        <v>2108.0201686472751</v>
      </c>
      <c r="Q98" s="33">
        <f t="shared" si="10"/>
        <v>1082.2932669905435</v>
      </c>
      <c r="R98" s="33">
        <f t="shared" si="11"/>
        <v>409208.46739570209</v>
      </c>
    </row>
    <row r="99" spans="13:18">
      <c r="M99">
        <f t="shared" si="8"/>
        <v>95</v>
      </c>
      <c r="N99" s="33">
        <f t="shared" si="9"/>
        <v>409208.46739570209</v>
      </c>
      <c r="O99" s="33">
        <f t="shared" si="6"/>
        <v>1023.0211684892553</v>
      </c>
      <c r="P99" s="33">
        <f t="shared" si="7"/>
        <v>2108.0201686472751</v>
      </c>
      <c r="Q99" s="33">
        <f t="shared" si="10"/>
        <v>1084.99900015802</v>
      </c>
      <c r="R99" s="33">
        <f t="shared" si="11"/>
        <v>408123.46839554404</v>
      </c>
    </row>
    <row r="100" spans="13:18">
      <c r="M100">
        <f t="shared" si="8"/>
        <v>96</v>
      </c>
      <c r="N100" s="33">
        <f t="shared" si="9"/>
        <v>408123.46839554404</v>
      </c>
      <c r="O100" s="33">
        <f t="shared" si="6"/>
        <v>1020.3086709888602</v>
      </c>
      <c r="P100" s="33">
        <f t="shared" si="7"/>
        <v>2108.0201686472751</v>
      </c>
      <c r="Q100" s="33">
        <f t="shared" si="10"/>
        <v>1087.7114976584148</v>
      </c>
      <c r="R100" s="33">
        <f t="shared" si="11"/>
        <v>407035.75689788564</v>
      </c>
    </row>
    <row r="101" spans="13:18">
      <c r="M101">
        <f t="shared" si="8"/>
        <v>97</v>
      </c>
      <c r="N101" s="33">
        <f t="shared" si="9"/>
        <v>407035.75689788564</v>
      </c>
      <c r="O101" s="33">
        <f t="shared" si="6"/>
        <v>1017.5893922447141</v>
      </c>
      <c r="P101" s="33">
        <f t="shared" si="7"/>
        <v>2108.0201686472751</v>
      </c>
      <c r="Q101" s="33">
        <f t="shared" si="10"/>
        <v>1090.4307764025612</v>
      </c>
      <c r="R101" s="33">
        <f t="shared" si="11"/>
        <v>405945.32612148306</v>
      </c>
    </row>
    <row r="102" spans="13:18">
      <c r="M102">
        <f t="shared" si="8"/>
        <v>98</v>
      </c>
      <c r="N102" s="33">
        <f t="shared" si="9"/>
        <v>405945.32612148306</v>
      </c>
      <c r="O102" s="33">
        <f t="shared" si="6"/>
        <v>1014.8633153037076</v>
      </c>
      <c r="P102" s="33">
        <f t="shared" si="7"/>
        <v>2108.0201686472751</v>
      </c>
      <c r="Q102" s="33">
        <f t="shared" si="10"/>
        <v>1093.1568533435675</v>
      </c>
      <c r="R102" s="33">
        <f t="shared" si="11"/>
        <v>404852.16926813946</v>
      </c>
    </row>
    <row r="103" spans="13:18">
      <c r="M103">
        <f t="shared" si="8"/>
        <v>99</v>
      </c>
      <c r="N103" s="33">
        <f t="shared" si="9"/>
        <v>404852.16926813946</v>
      </c>
      <c r="O103" s="33">
        <f t="shared" si="6"/>
        <v>1012.1304231703486</v>
      </c>
      <c r="P103" s="33">
        <f t="shared" si="7"/>
        <v>2108.0201686472751</v>
      </c>
      <c r="Q103" s="33">
        <f t="shared" si="10"/>
        <v>1095.8897454769265</v>
      </c>
      <c r="R103" s="33">
        <f t="shared" si="11"/>
        <v>403756.27952266252</v>
      </c>
    </row>
    <row r="104" spans="13:18">
      <c r="M104">
        <f t="shared" si="8"/>
        <v>100</v>
      </c>
      <c r="N104" s="33">
        <f t="shared" si="9"/>
        <v>403756.27952266252</v>
      </c>
      <c r="O104" s="33">
        <f t="shared" si="6"/>
        <v>1009.3906988066564</v>
      </c>
      <c r="P104" s="33">
        <f t="shared" si="7"/>
        <v>2108.0201686472751</v>
      </c>
      <c r="Q104" s="33">
        <f t="shared" si="10"/>
        <v>1098.6294698406186</v>
      </c>
      <c r="R104" s="33">
        <f t="shared" si="11"/>
        <v>402657.6500528219</v>
      </c>
    </row>
    <row r="105" spans="13:18">
      <c r="M105">
        <f t="shared" si="8"/>
        <v>101</v>
      </c>
      <c r="N105" s="33">
        <f t="shared" si="9"/>
        <v>402657.6500528219</v>
      </c>
      <c r="O105" s="33">
        <f t="shared" si="6"/>
        <v>1006.6441251320548</v>
      </c>
      <c r="P105" s="33">
        <f t="shared" si="7"/>
        <v>2108.0201686472751</v>
      </c>
      <c r="Q105" s="33">
        <f t="shared" si="10"/>
        <v>1101.3760435152203</v>
      </c>
      <c r="R105" s="33">
        <f t="shared" si="11"/>
        <v>401556.27400930668</v>
      </c>
    </row>
    <row r="106" spans="13:18">
      <c r="M106">
        <f t="shared" si="8"/>
        <v>102</v>
      </c>
      <c r="N106" s="33">
        <f t="shared" si="9"/>
        <v>401556.27400930668</v>
      </c>
      <c r="O106" s="33">
        <f t="shared" si="6"/>
        <v>1003.8906850232668</v>
      </c>
      <c r="P106" s="33">
        <f t="shared" si="7"/>
        <v>2108.0201686472751</v>
      </c>
      <c r="Q106" s="33">
        <f t="shared" si="10"/>
        <v>1104.1294836240083</v>
      </c>
      <c r="R106" s="33">
        <f t="shared" si="11"/>
        <v>400452.14452568267</v>
      </c>
    </row>
    <row r="107" spans="13:18">
      <c r="M107">
        <f t="shared" si="8"/>
        <v>103</v>
      </c>
      <c r="N107" s="33">
        <f t="shared" si="9"/>
        <v>400452.14452568267</v>
      </c>
      <c r="O107" s="33">
        <f t="shared" si="6"/>
        <v>1001.1303613142067</v>
      </c>
      <c r="P107" s="33">
        <f t="shared" si="7"/>
        <v>2108.0201686472751</v>
      </c>
      <c r="Q107" s="33">
        <f t="shared" si="10"/>
        <v>1106.8898073330683</v>
      </c>
      <c r="R107" s="33">
        <f t="shared" si="11"/>
        <v>399345.25471834961</v>
      </c>
    </row>
    <row r="108" spans="13:18">
      <c r="M108">
        <f t="shared" si="8"/>
        <v>104</v>
      </c>
      <c r="N108" s="33">
        <f t="shared" si="9"/>
        <v>399345.25471834961</v>
      </c>
      <c r="O108" s="33">
        <f t="shared" si="6"/>
        <v>998.36313679587408</v>
      </c>
      <c r="P108" s="33">
        <f t="shared" si="7"/>
        <v>2108.0201686472751</v>
      </c>
      <c r="Q108" s="33">
        <f t="shared" si="10"/>
        <v>1109.6570318514009</v>
      </c>
      <c r="R108" s="33">
        <f t="shared" si="11"/>
        <v>398235.59768649819</v>
      </c>
    </row>
    <row r="109" spans="13:18">
      <c r="M109">
        <f t="shared" si="8"/>
        <v>105</v>
      </c>
      <c r="N109" s="33">
        <f t="shared" si="9"/>
        <v>398235.59768649819</v>
      </c>
      <c r="O109" s="33">
        <f t="shared" si="6"/>
        <v>995.58899421624551</v>
      </c>
      <c r="P109" s="33">
        <f t="shared" si="7"/>
        <v>2108.0201686472751</v>
      </c>
      <c r="Q109" s="33">
        <f t="shared" si="10"/>
        <v>1112.4311744310296</v>
      </c>
      <c r="R109" s="33">
        <f t="shared" si="11"/>
        <v>397123.16651206714</v>
      </c>
    </row>
    <row r="110" spans="13:18">
      <c r="M110">
        <f t="shared" si="8"/>
        <v>106</v>
      </c>
      <c r="N110" s="33">
        <f t="shared" si="9"/>
        <v>397123.16651206714</v>
      </c>
      <c r="O110" s="33">
        <f t="shared" si="6"/>
        <v>992.80791628016789</v>
      </c>
      <c r="P110" s="33">
        <f t="shared" si="7"/>
        <v>2108.0201686472751</v>
      </c>
      <c r="Q110" s="33">
        <f t="shared" si="10"/>
        <v>1115.2122523671073</v>
      </c>
      <c r="R110" s="33">
        <f t="shared" si="11"/>
        <v>396007.95425970003</v>
      </c>
    </row>
    <row r="111" spans="13:18">
      <c r="M111">
        <f t="shared" si="8"/>
        <v>107</v>
      </c>
      <c r="N111" s="33">
        <f t="shared" si="9"/>
        <v>396007.95425970003</v>
      </c>
      <c r="O111" s="33">
        <f t="shared" si="6"/>
        <v>990.01988564925011</v>
      </c>
      <c r="P111" s="33">
        <f t="shared" si="7"/>
        <v>2108.0201686472751</v>
      </c>
      <c r="Q111" s="33">
        <f t="shared" si="10"/>
        <v>1118.0002829980249</v>
      </c>
      <c r="R111" s="33">
        <f t="shared" si="11"/>
        <v>394889.953976702</v>
      </c>
    </row>
    <row r="112" spans="13:18">
      <c r="M112">
        <f t="shared" si="8"/>
        <v>108</v>
      </c>
      <c r="N112" s="33">
        <f t="shared" si="9"/>
        <v>394889.953976702</v>
      </c>
      <c r="O112" s="33">
        <f t="shared" si="6"/>
        <v>987.22488494175502</v>
      </c>
      <c r="P112" s="33">
        <f t="shared" si="7"/>
        <v>2108.0201686472751</v>
      </c>
      <c r="Q112" s="33">
        <f t="shared" si="10"/>
        <v>1120.79528370552</v>
      </c>
      <c r="R112" s="33">
        <f t="shared" si="11"/>
        <v>393769.15869299648</v>
      </c>
    </row>
    <row r="113" spans="13:18">
      <c r="M113">
        <f t="shared" si="8"/>
        <v>109</v>
      </c>
      <c r="N113" s="33">
        <f t="shared" si="9"/>
        <v>393769.15869299648</v>
      </c>
      <c r="O113" s="33">
        <f t="shared" si="6"/>
        <v>984.42289673249127</v>
      </c>
      <c r="P113" s="33">
        <f t="shared" si="7"/>
        <v>2108.0201686472751</v>
      </c>
      <c r="Q113" s="33">
        <f t="shared" si="10"/>
        <v>1123.597271914784</v>
      </c>
      <c r="R113" s="33">
        <f t="shared" si="11"/>
        <v>392645.56142108171</v>
      </c>
    </row>
    <row r="114" spans="13:18">
      <c r="M114">
        <f t="shared" si="8"/>
        <v>110</v>
      </c>
      <c r="N114" s="33">
        <f t="shared" si="9"/>
        <v>392645.56142108171</v>
      </c>
      <c r="O114" s="33">
        <f t="shared" si="6"/>
        <v>981.6139035527043</v>
      </c>
      <c r="P114" s="33">
        <f t="shared" si="7"/>
        <v>2108.0201686472751</v>
      </c>
      <c r="Q114" s="33">
        <f t="shared" si="10"/>
        <v>1126.4062650945707</v>
      </c>
      <c r="R114" s="33">
        <f t="shared" si="11"/>
        <v>391519.15515598713</v>
      </c>
    </row>
    <row r="115" spans="13:18">
      <c r="M115">
        <f t="shared" si="8"/>
        <v>111</v>
      </c>
      <c r="N115" s="33">
        <f t="shared" si="9"/>
        <v>391519.15515598713</v>
      </c>
      <c r="O115" s="33">
        <f t="shared" si="6"/>
        <v>978.7978878899678</v>
      </c>
      <c r="P115" s="33">
        <f t="shared" si="7"/>
        <v>2108.0201686472751</v>
      </c>
      <c r="Q115" s="33">
        <f t="shared" si="10"/>
        <v>1129.2222807573073</v>
      </c>
      <c r="R115" s="33">
        <f t="shared" si="11"/>
        <v>390389.9328752298</v>
      </c>
    </row>
    <row r="116" spans="13:18">
      <c r="M116">
        <f t="shared" si="8"/>
        <v>112</v>
      </c>
      <c r="N116" s="33">
        <f t="shared" si="9"/>
        <v>390389.9328752298</v>
      </c>
      <c r="O116" s="33">
        <f t="shared" si="6"/>
        <v>975.97483218807452</v>
      </c>
      <c r="P116" s="33">
        <f t="shared" si="7"/>
        <v>2108.0201686472751</v>
      </c>
      <c r="Q116" s="33">
        <f t="shared" si="10"/>
        <v>1132.0453364592006</v>
      </c>
      <c r="R116" s="33">
        <f t="shared" si="11"/>
        <v>389257.88753877062</v>
      </c>
    </row>
    <row r="117" spans="13:18">
      <c r="M117">
        <f t="shared" si="8"/>
        <v>113</v>
      </c>
      <c r="N117" s="33">
        <f t="shared" si="9"/>
        <v>389257.88753877062</v>
      </c>
      <c r="O117" s="33">
        <f t="shared" si="6"/>
        <v>973.14471884692659</v>
      </c>
      <c r="P117" s="33">
        <f t="shared" si="7"/>
        <v>2108.0201686472751</v>
      </c>
      <c r="Q117" s="33">
        <f t="shared" si="10"/>
        <v>1134.8754498003486</v>
      </c>
      <c r="R117" s="33">
        <f t="shared" si="11"/>
        <v>388123.01208897028</v>
      </c>
    </row>
    <row r="118" spans="13:18">
      <c r="M118">
        <f t="shared" si="8"/>
        <v>114</v>
      </c>
      <c r="N118" s="33">
        <f t="shared" si="9"/>
        <v>388123.01208897028</v>
      </c>
      <c r="O118" s="33">
        <f t="shared" si="6"/>
        <v>970.30753022242573</v>
      </c>
      <c r="P118" s="33">
        <f t="shared" si="7"/>
        <v>2108.0201686472751</v>
      </c>
      <c r="Q118" s="33">
        <f t="shared" si="10"/>
        <v>1137.7126384248495</v>
      </c>
      <c r="R118" s="33">
        <f t="shared" si="11"/>
        <v>386985.29945054546</v>
      </c>
    </row>
    <row r="119" spans="13:18">
      <c r="M119">
        <f t="shared" si="8"/>
        <v>115</v>
      </c>
      <c r="N119" s="33">
        <f t="shared" si="9"/>
        <v>386985.29945054546</v>
      </c>
      <c r="O119" s="33">
        <f t="shared" si="6"/>
        <v>967.46324862636368</v>
      </c>
      <c r="P119" s="33">
        <f t="shared" si="7"/>
        <v>2108.0201686472751</v>
      </c>
      <c r="Q119" s="33">
        <f t="shared" si="10"/>
        <v>1140.5569200209115</v>
      </c>
      <c r="R119" s="33">
        <f t="shared" si="11"/>
        <v>385844.74253052456</v>
      </c>
    </row>
    <row r="120" spans="13:18">
      <c r="M120">
        <f t="shared" si="8"/>
        <v>116</v>
      </c>
      <c r="N120" s="33">
        <f t="shared" si="9"/>
        <v>385844.74253052456</v>
      </c>
      <c r="O120" s="33">
        <f t="shared" si="6"/>
        <v>964.61185632631145</v>
      </c>
      <c r="P120" s="33">
        <f t="shared" si="7"/>
        <v>2108.0201686472751</v>
      </c>
      <c r="Q120" s="33">
        <f t="shared" si="10"/>
        <v>1143.4083123209637</v>
      </c>
      <c r="R120" s="33">
        <f t="shared" si="11"/>
        <v>384701.33421820361</v>
      </c>
    </row>
    <row r="121" spans="13:18">
      <c r="M121">
        <f t="shared" si="8"/>
        <v>117</v>
      </c>
      <c r="N121" s="33">
        <f t="shared" si="9"/>
        <v>384701.33421820361</v>
      </c>
      <c r="O121" s="33">
        <f t="shared" si="6"/>
        <v>961.753335545509</v>
      </c>
      <c r="P121" s="33">
        <f t="shared" si="7"/>
        <v>2108.0201686472751</v>
      </c>
      <c r="Q121" s="33">
        <f t="shared" si="10"/>
        <v>1146.2668331017662</v>
      </c>
      <c r="R121" s="33">
        <f t="shared" si="11"/>
        <v>383555.06738510187</v>
      </c>
    </row>
    <row r="122" spans="13:18">
      <c r="M122">
        <f t="shared" si="8"/>
        <v>118</v>
      </c>
      <c r="N122" s="33">
        <f t="shared" si="9"/>
        <v>383555.06738510187</v>
      </c>
      <c r="O122" s="33">
        <f t="shared" si="6"/>
        <v>958.88766846275473</v>
      </c>
      <c r="P122" s="33">
        <f t="shared" si="7"/>
        <v>2108.0201686472751</v>
      </c>
      <c r="Q122" s="33">
        <f t="shared" si="10"/>
        <v>1149.1325001845203</v>
      </c>
      <c r="R122" s="33">
        <f t="shared" si="11"/>
        <v>382405.93488491734</v>
      </c>
    </row>
    <row r="123" spans="13:18">
      <c r="M123">
        <f t="shared" si="8"/>
        <v>119</v>
      </c>
      <c r="N123" s="33">
        <f t="shared" si="9"/>
        <v>382405.93488491734</v>
      </c>
      <c r="O123" s="33">
        <f t="shared" si="6"/>
        <v>956.0148372122934</v>
      </c>
      <c r="P123" s="33">
        <f t="shared" si="7"/>
        <v>2108.0201686472751</v>
      </c>
      <c r="Q123" s="33">
        <f t="shared" si="10"/>
        <v>1152.0053314349816</v>
      </c>
      <c r="R123" s="33">
        <f t="shared" si="11"/>
        <v>381253.92955348233</v>
      </c>
    </row>
    <row r="124" spans="13:18">
      <c r="M124">
        <f t="shared" si="8"/>
        <v>120</v>
      </c>
      <c r="N124" s="33">
        <f t="shared" si="9"/>
        <v>381253.92955348233</v>
      </c>
      <c r="O124" s="33">
        <f t="shared" si="6"/>
        <v>953.13482388370585</v>
      </c>
      <c r="P124" s="33">
        <f t="shared" si="7"/>
        <v>2108.0201686472751</v>
      </c>
      <c r="Q124" s="33">
        <f t="shared" si="10"/>
        <v>1154.8853447635693</v>
      </c>
      <c r="R124" s="33">
        <f t="shared" si="11"/>
        <v>380099.04420871875</v>
      </c>
    </row>
    <row r="125" spans="13:18">
      <c r="M125">
        <f t="shared" si="8"/>
        <v>121</v>
      </c>
      <c r="N125" s="33">
        <f t="shared" si="9"/>
        <v>380099.04420871875</v>
      </c>
      <c r="O125" s="33">
        <f t="shared" si="6"/>
        <v>950.2476105217969</v>
      </c>
      <c r="P125" s="33">
        <f t="shared" si="7"/>
        <v>2108.0201686472751</v>
      </c>
      <c r="Q125" s="33">
        <f t="shared" si="10"/>
        <v>1157.7725581254781</v>
      </c>
      <c r="R125" s="33">
        <f t="shared" si="11"/>
        <v>378941.27165059326</v>
      </c>
    </row>
    <row r="126" spans="13:18">
      <c r="M126">
        <f t="shared" si="8"/>
        <v>122</v>
      </c>
      <c r="N126" s="33">
        <f t="shared" si="9"/>
        <v>378941.27165059326</v>
      </c>
      <c r="O126" s="33">
        <f t="shared" si="6"/>
        <v>947.35317912648316</v>
      </c>
      <c r="P126" s="33">
        <f t="shared" si="7"/>
        <v>2108.0201686472751</v>
      </c>
      <c r="Q126" s="33">
        <f t="shared" si="10"/>
        <v>1160.666989520792</v>
      </c>
      <c r="R126" s="33">
        <f t="shared" si="11"/>
        <v>377780.60466107249</v>
      </c>
    </row>
    <row r="127" spans="13:18">
      <c r="M127">
        <f t="shared" si="8"/>
        <v>123</v>
      </c>
      <c r="N127" s="33">
        <f t="shared" si="9"/>
        <v>377780.60466107249</v>
      </c>
      <c r="O127" s="33">
        <f t="shared" si="6"/>
        <v>944.45151165268123</v>
      </c>
      <c r="P127" s="33">
        <f t="shared" si="7"/>
        <v>2108.0201686472751</v>
      </c>
      <c r="Q127" s="33">
        <f t="shared" si="10"/>
        <v>1163.5686569945938</v>
      </c>
      <c r="R127" s="33">
        <f t="shared" si="11"/>
        <v>376617.03600407788</v>
      </c>
    </row>
    <row r="128" spans="13:18">
      <c r="M128">
        <f t="shared" si="8"/>
        <v>124</v>
      </c>
      <c r="N128" s="33">
        <f t="shared" si="9"/>
        <v>376617.03600407788</v>
      </c>
      <c r="O128" s="33">
        <f t="shared" si="6"/>
        <v>941.54259001019466</v>
      </c>
      <c r="P128" s="33">
        <f t="shared" si="7"/>
        <v>2108.0201686472751</v>
      </c>
      <c r="Q128" s="33">
        <f t="shared" si="10"/>
        <v>1166.4775786370806</v>
      </c>
      <c r="R128" s="33">
        <f t="shared" si="11"/>
        <v>375450.5584254408</v>
      </c>
    </row>
    <row r="129" spans="13:18">
      <c r="M129">
        <f t="shared" si="8"/>
        <v>125</v>
      </c>
      <c r="N129" s="33">
        <f t="shared" si="9"/>
        <v>375450.5584254408</v>
      </c>
      <c r="O129" s="33">
        <f t="shared" si="6"/>
        <v>938.62639606360199</v>
      </c>
      <c r="P129" s="33">
        <f t="shared" si="7"/>
        <v>2108.0201686472751</v>
      </c>
      <c r="Q129" s="33">
        <f t="shared" si="10"/>
        <v>1169.3937725836731</v>
      </c>
      <c r="R129" s="33">
        <f t="shared" si="11"/>
        <v>374281.16465285711</v>
      </c>
    </row>
    <row r="130" spans="13:18">
      <c r="M130">
        <f t="shared" si="8"/>
        <v>126</v>
      </c>
      <c r="N130" s="33">
        <f t="shared" si="9"/>
        <v>374281.16465285711</v>
      </c>
      <c r="O130" s="33">
        <f t="shared" si="6"/>
        <v>935.70291163214279</v>
      </c>
      <c r="P130" s="33">
        <f t="shared" si="7"/>
        <v>2108.0201686472751</v>
      </c>
      <c r="Q130" s="33">
        <f t="shared" si="10"/>
        <v>1172.3172570151323</v>
      </c>
      <c r="R130" s="33">
        <f t="shared" si="11"/>
        <v>373108.84739584196</v>
      </c>
    </row>
    <row r="131" spans="13:18">
      <c r="M131">
        <f t="shared" si="8"/>
        <v>127</v>
      </c>
      <c r="N131" s="33">
        <f t="shared" si="9"/>
        <v>373108.84739584196</v>
      </c>
      <c r="O131" s="33">
        <f t="shared" si="6"/>
        <v>932.77211848960496</v>
      </c>
      <c r="P131" s="33">
        <f t="shared" si="7"/>
        <v>2108.0201686472751</v>
      </c>
      <c r="Q131" s="33">
        <f t="shared" si="10"/>
        <v>1175.2480501576701</v>
      </c>
      <c r="R131" s="33">
        <f t="shared" si="11"/>
        <v>371933.59934568428</v>
      </c>
    </row>
    <row r="132" spans="13:18">
      <c r="M132">
        <f t="shared" si="8"/>
        <v>128</v>
      </c>
      <c r="N132" s="33">
        <f t="shared" si="9"/>
        <v>371933.59934568428</v>
      </c>
      <c r="O132" s="33">
        <f t="shared" si="6"/>
        <v>929.83399836421074</v>
      </c>
      <c r="P132" s="33">
        <f t="shared" si="7"/>
        <v>2108.0201686472751</v>
      </c>
      <c r="Q132" s="33">
        <f t="shared" si="10"/>
        <v>1178.1861702830643</v>
      </c>
      <c r="R132" s="33">
        <f t="shared" si="11"/>
        <v>370755.41317540122</v>
      </c>
    </row>
    <row r="133" spans="13:18">
      <c r="M133">
        <f t="shared" si="8"/>
        <v>129</v>
      </c>
      <c r="N133" s="33">
        <f t="shared" si="9"/>
        <v>370755.41317540122</v>
      </c>
      <c r="O133" s="33">
        <f t="shared" ref="O133:O196" si="12">$H$9*N133</f>
        <v>926.88853293850309</v>
      </c>
      <c r="P133" s="33">
        <f t="shared" ref="P133:P196" si="13">$H$11</f>
        <v>2108.0201686472751</v>
      </c>
      <c r="Q133" s="33">
        <f t="shared" si="10"/>
        <v>1181.1316357087721</v>
      </c>
      <c r="R133" s="33">
        <f t="shared" si="11"/>
        <v>369574.28153969243</v>
      </c>
    </row>
    <row r="134" spans="13:18">
      <c r="M134">
        <f t="shared" ref="M134:M197" si="14">M133+1</f>
        <v>130</v>
      </c>
      <c r="N134" s="33">
        <f t="shared" ref="N134:N197" si="15">R133</f>
        <v>369574.28153969243</v>
      </c>
      <c r="O134" s="33">
        <f t="shared" si="12"/>
        <v>923.93570384923112</v>
      </c>
      <c r="P134" s="33">
        <f t="shared" si="13"/>
        <v>2108.0201686472751</v>
      </c>
      <c r="Q134" s="33">
        <f t="shared" ref="Q134:Q197" si="16">P134-O134</f>
        <v>1184.0844647980439</v>
      </c>
      <c r="R134" s="33">
        <f t="shared" ref="R134:R197" si="17">N134-Q134</f>
        <v>368390.19707489439</v>
      </c>
    </row>
    <row r="135" spans="13:18">
      <c r="M135">
        <f t="shared" si="14"/>
        <v>131</v>
      </c>
      <c r="N135" s="33">
        <f t="shared" si="15"/>
        <v>368390.19707489439</v>
      </c>
      <c r="O135" s="33">
        <f t="shared" si="12"/>
        <v>920.97549268723594</v>
      </c>
      <c r="P135" s="33">
        <f t="shared" si="13"/>
        <v>2108.0201686472751</v>
      </c>
      <c r="Q135" s="33">
        <f t="shared" si="16"/>
        <v>1187.0446759600391</v>
      </c>
      <c r="R135" s="33">
        <f t="shared" si="17"/>
        <v>367203.15239893436</v>
      </c>
    </row>
    <row r="136" spans="13:18">
      <c r="M136">
        <f t="shared" si="14"/>
        <v>132</v>
      </c>
      <c r="N136" s="33">
        <f t="shared" si="15"/>
        <v>367203.15239893436</v>
      </c>
      <c r="O136" s="33">
        <f t="shared" si="12"/>
        <v>918.00788099733586</v>
      </c>
      <c r="P136" s="33">
        <f t="shared" si="13"/>
        <v>2108.0201686472751</v>
      </c>
      <c r="Q136" s="33">
        <f t="shared" si="16"/>
        <v>1190.0122876499393</v>
      </c>
      <c r="R136" s="33">
        <f t="shared" si="17"/>
        <v>366013.14011128439</v>
      </c>
    </row>
    <row r="137" spans="13:18">
      <c r="M137">
        <f t="shared" si="14"/>
        <v>133</v>
      </c>
      <c r="N137" s="33">
        <f t="shared" si="15"/>
        <v>366013.14011128439</v>
      </c>
      <c r="O137" s="33">
        <f t="shared" si="12"/>
        <v>915.03285027821096</v>
      </c>
      <c r="P137" s="33">
        <f t="shared" si="13"/>
        <v>2108.0201686472751</v>
      </c>
      <c r="Q137" s="33">
        <f t="shared" si="16"/>
        <v>1192.9873183690643</v>
      </c>
      <c r="R137" s="33">
        <f t="shared" si="17"/>
        <v>364820.15279291535</v>
      </c>
    </row>
    <row r="138" spans="13:18">
      <c r="M138">
        <f t="shared" si="14"/>
        <v>134</v>
      </c>
      <c r="N138" s="33">
        <f t="shared" si="15"/>
        <v>364820.15279291535</v>
      </c>
      <c r="O138" s="33">
        <f t="shared" si="12"/>
        <v>912.0503819822884</v>
      </c>
      <c r="P138" s="33">
        <f t="shared" si="13"/>
        <v>2108.0201686472751</v>
      </c>
      <c r="Q138" s="33">
        <f t="shared" si="16"/>
        <v>1195.9697866649867</v>
      </c>
      <c r="R138" s="33">
        <f t="shared" si="17"/>
        <v>363624.18300625036</v>
      </c>
    </row>
    <row r="139" spans="13:18">
      <c r="M139">
        <f t="shared" si="14"/>
        <v>135</v>
      </c>
      <c r="N139" s="33">
        <f t="shared" si="15"/>
        <v>363624.18300625036</v>
      </c>
      <c r="O139" s="33">
        <f t="shared" si="12"/>
        <v>909.0604575156259</v>
      </c>
      <c r="P139" s="33">
        <f t="shared" si="13"/>
        <v>2108.0201686472751</v>
      </c>
      <c r="Q139" s="33">
        <f t="shared" si="16"/>
        <v>1198.9597111316493</v>
      </c>
      <c r="R139" s="33">
        <f t="shared" si="17"/>
        <v>362425.22329511872</v>
      </c>
    </row>
    <row r="140" spans="13:18">
      <c r="M140">
        <f t="shared" si="14"/>
        <v>136</v>
      </c>
      <c r="N140" s="33">
        <f t="shared" si="15"/>
        <v>362425.22329511872</v>
      </c>
      <c r="O140" s="33">
        <f t="shared" si="12"/>
        <v>906.06305823779678</v>
      </c>
      <c r="P140" s="33">
        <f t="shared" si="13"/>
        <v>2108.0201686472751</v>
      </c>
      <c r="Q140" s="33">
        <f t="shared" si="16"/>
        <v>1201.9571104094784</v>
      </c>
      <c r="R140" s="33">
        <f t="shared" si="17"/>
        <v>361223.26618470927</v>
      </c>
    </row>
    <row r="141" spans="13:18">
      <c r="M141">
        <f t="shared" si="14"/>
        <v>137</v>
      </c>
      <c r="N141" s="33">
        <f t="shared" si="15"/>
        <v>361223.26618470927</v>
      </c>
      <c r="O141" s="33">
        <f t="shared" si="12"/>
        <v>903.05816546177323</v>
      </c>
      <c r="P141" s="33">
        <f t="shared" si="13"/>
        <v>2108.0201686472751</v>
      </c>
      <c r="Q141" s="33">
        <f t="shared" si="16"/>
        <v>1204.962003185502</v>
      </c>
      <c r="R141" s="33">
        <f t="shared" si="17"/>
        <v>360018.30418152374</v>
      </c>
    </row>
    <row r="142" spans="13:18">
      <c r="M142">
        <f t="shared" si="14"/>
        <v>138</v>
      </c>
      <c r="N142" s="33">
        <f t="shared" si="15"/>
        <v>360018.30418152374</v>
      </c>
      <c r="O142" s="33">
        <f t="shared" si="12"/>
        <v>900.04576045380941</v>
      </c>
      <c r="P142" s="33">
        <f t="shared" si="13"/>
        <v>2108.0201686472751</v>
      </c>
      <c r="Q142" s="33">
        <f t="shared" si="16"/>
        <v>1207.9744081934657</v>
      </c>
      <c r="R142" s="33">
        <f t="shared" si="17"/>
        <v>358810.32977333025</v>
      </c>
    </row>
    <row r="143" spans="13:18">
      <c r="M143">
        <f t="shared" si="14"/>
        <v>139</v>
      </c>
      <c r="N143" s="33">
        <f t="shared" si="15"/>
        <v>358810.32977333025</v>
      </c>
      <c r="O143" s="33">
        <f t="shared" si="12"/>
        <v>897.02582443332562</v>
      </c>
      <c r="P143" s="33">
        <f t="shared" si="13"/>
        <v>2108.0201686472751</v>
      </c>
      <c r="Q143" s="33">
        <f t="shared" si="16"/>
        <v>1210.9943442139495</v>
      </c>
      <c r="R143" s="33">
        <f t="shared" si="17"/>
        <v>357599.33542911627</v>
      </c>
    </row>
    <row r="144" spans="13:18">
      <c r="M144">
        <f t="shared" si="14"/>
        <v>140</v>
      </c>
      <c r="N144" s="33">
        <f t="shared" si="15"/>
        <v>357599.33542911627</v>
      </c>
      <c r="O144" s="33">
        <f t="shared" si="12"/>
        <v>893.99833857279066</v>
      </c>
      <c r="P144" s="33">
        <f t="shared" si="13"/>
        <v>2108.0201686472751</v>
      </c>
      <c r="Q144" s="33">
        <f t="shared" si="16"/>
        <v>1214.0218300744846</v>
      </c>
      <c r="R144" s="33">
        <f t="shared" si="17"/>
        <v>356385.31359904178</v>
      </c>
    </row>
    <row r="145" spans="13:18">
      <c r="M145">
        <f t="shared" si="14"/>
        <v>141</v>
      </c>
      <c r="N145" s="33">
        <f t="shared" si="15"/>
        <v>356385.31359904178</v>
      </c>
      <c r="O145" s="33">
        <f t="shared" si="12"/>
        <v>890.96328399760444</v>
      </c>
      <c r="P145" s="33">
        <f t="shared" si="13"/>
        <v>2108.0201686472751</v>
      </c>
      <c r="Q145" s="33">
        <f t="shared" si="16"/>
        <v>1217.0568846496708</v>
      </c>
      <c r="R145" s="33">
        <f t="shared" si="17"/>
        <v>355168.2567143921</v>
      </c>
    </row>
    <row r="146" spans="13:18">
      <c r="M146">
        <f t="shared" si="14"/>
        <v>142</v>
      </c>
      <c r="N146" s="33">
        <f t="shared" si="15"/>
        <v>355168.2567143921</v>
      </c>
      <c r="O146" s="33">
        <f t="shared" si="12"/>
        <v>887.92064178598025</v>
      </c>
      <c r="P146" s="33">
        <f t="shared" si="13"/>
        <v>2108.0201686472751</v>
      </c>
      <c r="Q146" s="33">
        <f t="shared" si="16"/>
        <v>1220.0995268612949</v>
      </c>
      <c r="R146" s="33">
        <f t="shared" si="17"/>
        <v>353948.15718753083</v>
      </c>
    </row>
    <row r="147" spans="13:18">
      <c r="M147">
        <f t="shared" si="14"/>
        <v>143</v>
      </c>
      <c r="N147" s="33">
        <f t="shared" si="15"/>
        <v>353948.15718753083</v>
      </c>
      <c r="O147" s="33">
        <f t="shared" si="12"/>
        <v>884.8703929688271</v>
      </c>
      <c r="P147" s="33">
        <f t="shared" si="13"/>
        <v>2108.0201686472751</v>
      </c>
      <c r="Q147" s="33">
        <f t="shared" si="16"/>
        <v>1223.1497756784479</v>
      </c>
      <c r="R147" s="33">
        <f t="shared" si="17"/>
        <v>352725.00741185236</v>
      </c>
    </row>
    <row r="148" spans="13:18">
      <c r="M148">
        <f t="shared" si="14"/>
        <v>144</v>
      </c>
      <c r="N148" s="33">
        <f t="shared" si="15"/>
        <v>352725.00741185236</v>
      </c>
      <c r="O148" s="33">
        <f t="shared" si="12"/>
        <v>881.81251852963089</v>
      </c>
      <c r="P148" s="33">
        <f t="shared" si="13"/>
        <v>2108.0201686472751</v>
      </c>
      <c r="Q148" s="33">
        <f t="shared" si="16"/>
        <v>1226.2076501176443</v>
      </c>
      <c r="R148" s="33">
        <f t="shared" si="17"/>
        <v>351498.79976173473</v>
      </c>
    </row>
    <row r="149" spans="13:18">
      <c r="M149">
        <f t="shared" si="14"/>
        <v>145</v>
      </c>
      <c r="N149" s="33">
        <f t="shared" si="15"/>
        <v>351498.79976173473</v>
      </c>
      <c r="O149" s="33">
        <f t="shared" si="12"/>
        <v>878.74699940433686</v>
      </c>
      <c r="P149" s="33">
        <f t="shared" si="13"/>
        <v>2108.0201686472751</v>
      </c>
      <c r="Q149" s="33">
        <f t="shared" si="16"/>
        <v>1229.2731692429384</v>
      </c>
      <c r="R149" s="33">
        <f t="shared" si="17"/>
        <v>350269.52659249178</v>
      </c>
    </row>
    <row r="150" spans="13:18">
      <c r="M150">
        <f t="shared" si="14"/>
        <v>146</v>
      </c>
      <c r="N150" s="33">
        <f t="shared" si="15"/>
        <v>350269.52659249178</v>
      </c>
      <c r="O150" s="33">
        <f t="shared" si="12"/>
        <v>875.67381648122944</v>
      </c>
      <c r="P150" s="33">
        <f t="shared" si="13"/>
        <v>2108.0201686472751</v>
      </c>
      <c r="Q150" s="33">
        <f t="shared" si="16"/>
        <v>1232.3463521660456</v>
      </c>
      <c r="R150" s="33">
        <f t="shared" si="17"/>
        <v>349037.18024032575</v>
      </c>
    </row>
    <row r="151" spans="13:18">
      <c r="M151">
        <f t="shared" si="14"/>
        <v>147</v>
      </c>
      <c r="N151" s="33">
        <f t="shared" si="15"/>
        <v>349037.18024032575</v>
      </c>
      <c r="O151" s="33">
        <f t="shared" si="12"/>
        <v>872.59295060081433</v>
      </c>
      <c r="P151" s="33">
        <f t="shared" si="13"/>
        <v>2108.0201686472751</v>
      </c>
      <c r="Q151" s="33">
        <f t="shared" si="16"/>
        <v>1235.4272180464609</v>
      </c>
      <c r="R151" s="33">
        <f t="shared" si="17"/>
        <v>347801.7530222793</v>
      </c>
    </row>
    <row r="152" spans="13:18">
      <c r="M152">
        <f t="shared" si="14"/>
        <v>148</v>
      </c>
      <c r="N152" s="33">
        <f t="shared" si="15"/>
        <v>347801.7530222793</v>
      </c>
      <c r="O152" s="33">
        <f t="shared" si="12"/>
        <v>869.50438255569827</v>
      </c>
      <c r="P152" s="33">
        <f t="shared" si="13"/>
        <v>2108.0201686472751</v>
      </c>
      <c r="Q152" s="33">
        <f t="shared" si="16"/>
        <v>1238.515786091577</v>
      </c>
      <c r="R152" s="33">
        <f t="shared" si="17"/>
        <v>346563.23723618774</v>
      </c>
    </row>
    <row r="153" spans="13:18">
      <c r="M153">
        <f t="shared" si="14"/>
        <v>149</v>
      </c>
      <c r="N153" s="33">
        <f t="shared" si="15"/>
        <v>346563.23723618774</v>
      </c>
      <c r="O153" s="33">
        <f t="shared" si="12"/>
        <v>866.40809309046938</v>
      </c>
      <c r="P153" s="33">
        <f t="shared" si="13"/>
        <v>2108.0201686472751</v>
      </c>
      <c r="Q153" s="33">
        <f t="shared" si="16"/>
        <v>1241.6120755568058</v>
      </c>
      <c r="R153" s="33">
        <f t="shared" si="17"/>
        <v>345321.62516063091</v>
      </c>
    </row>
    <row r="154" spans="13:18">
      <c r="M154">
        <f t="shared" si="14"/>
        <v>150</v>
      </c>
      <c r="N154" s="33">
        <f t="shared" si="15"/>
        <v>345321.62516063091</v>
      </c>
      <c r="O154" s="33">
        <f t="shared" si="12"/>
        <v>863.30406290157725</v>
      </c>
      <c r="P154" s="33">
        <f t="shared" si="13"/>
        <v>2108.0201686472751</v>
      </c>
      <c r="Q154" s="33">
        <f t="shared" si="16"/>
        <v>1244.7161057456979</v>
      </c>
      <c r="R154" s="33">
        <f t="shared" si="17"/>
        <v>344076.90905488521</v>
      </c>
    </row>
    <row r="155" spans="13:18">
      <c r="M155">
        <f t="shared" si="14"/>
        <v>151</v>
      </c>
      <c r="N155" s="33">
        <f t="shared" si="15"/>
        <v>344076.90905488521</v>
      </c>
      <c r="O155" s="33">
        <f t="shared" si="12"/>
        <v>860.19227263721302</v>
      </c>
      <c r="P155" s="33">
        <f t="shared" si="13"/>
        <v>2108.0201686472751</v>
      </c>
      <c r="Q155" s="33">
        <f t="shared" si="16"/>
        <v>1247.827896010062</v>
      </c>
      <c r="R155" s="33">
        <f t="shared" si="17"/>
        <v>342829.08115887514</v>
      </c>
    </row>
    <row r="156" spans="13:18">
      <c r="M156">
        <f t="shared" si="14"/>
        <v>152</v>
      </c>
      <c r="N156" s="33">
        <f t="shared" si="15"/>
        <v>342829.08115887514</v>
      </c>
      <c r="O156" s="33">
        <f t="shared" si="12"/>
        <v>857.07270289718781</v>
      </c>
      <c r="P156" s="33">
        <f t="shared" si="13"/>
        <v>2108.0201686472751</v>
      </c>
      <c r="Q156" s="33">
        <f t="shared" si="16"/>
        <v>1250.9474657500873</v>
      </c>
      <c r="R156" s="33">
        <f t="shared" si="17"/>
        <v>341578.13369312504</v>
      </c>
    </row>
    <row r="157" spans="13:18">
      <c r="M157">
        <f t="shared" si="14"/>
        <v>153</v>
      </c>
      <c r="N157" s="33">
        <f t="shared" si="15"/>
        <v>341578.13369312504</v>
      </c>
      <c r="O157" s="33">
        <f t="shared" si="12"/>
        <v>853.94533423281257</v>
      </c>
      <c r="P157" s="33">
        <f t="shared" si="13"/>
        <v>2108.0201686472751</v>
      </c>
      <c r="Q157" s="33">
        <f t="shared" si="16"/>
        <v>1254.0748344144627</v>
      </c>
      <c r="R157" s="33">
        <f t="shared" si="17"/>
        <v>340324.05885871057</v>
      </c>
    </row>
    <row r="158" spans="13:18">
      <c r="M158">
        <f t="shared" si="14"/>
        <v>154</v>
      </c>
      <c r="N158" s="33">
        <f t="shared" si="15"/>
        <v>340324.05885871057</v>
      </c>
      <c r="O158" s="33">
        <f t="shared" si="12"/>
        <v>850.81014714677644</v>
      </c>
      <c r="P158" s="33">
        <f t="shared" si="13"/>
        <v>2108.0201686472751</v>
      </c>
      <c r="Q158" s="33">
        <f t="shared" si="16"/>
        <v>1257.2100215004987</v>
      </c>
      <c r="R158" s="33">
        <f t="shared" si="17"/>
        <v>339066.8488372101</v>
      </c>
    </row>
    <row r="159" spans="13:18">
      <c r="M159">
        <f t="shared" si="14"/>
        <v>155</v>
      </c>
      <c r="N159" s="33">
        <f t="shared" si="15"/>
        <v>339066.8488372101</v>
      </c>
      <c r="O159" s="33">
        <f t="shared" si="12"/>
        <v>847.66712209302523</v>
      </c>
      <c r="P159" s="33">
        <f t="shared" si="13"/>
        <v>2108.0201686472751</v>
      </c>
      <c r="Q159" s="33">
        <f t="shared" si="16"/>
        <v>1260.3530465542499</v>
      </c>
      <c r="R159" s="33">
        <f t="shared" si="17"/>
        <v>337806.49579065584</v>
      </c>
    </row>
    <row r="160" spans="13:18">
      <c r="M160">
        <f t="shared" si="14"/>
        <v>156</v>
      </c>
      <c r="N160" s="33">
        <f t="shared" si="15"/>
        <v>337806.49579065584</v>
      </c>
      <c r="O160" s="33">
        <f t="shared" si="12"/>
        <v>844.51623947663961</v>
      </c>
      <c r="P160" s="33">
        <f t="shared" si="13"/>
        <v>2108.0201686472751</v>
      </c>
      <c r="Q160" s="33">
        <f t="shared" si="16"/>
        <v>1263.5039291706355</v>
      </c>
      <c r="R160" s="33">
        <f t="shared" si="17"/>
        <v>336542.99186148518</v>
      </c>
    </row>
    <row r="161" spans="13:18">
      <c r="M161">
        <f t="shared" si="14"/>
        <v>157</v>
      </c>
      <c r="N161" s="33">
        <f t="shared" si="15"/>
        <v>336542.99186148518</v>
      </c>
      <c r="O161" s="33">
        <f t="shared" si="12"/>
        <v>841.35747965371297</v>
      </c>
      <c r="P161" s="33">
        <f t="shared" si="13"/>
        <v>2108.0201686472751</v>
      </c>
      <c r="Q161" s="33">
        <f t="shared" si="16"/>
        <v>1266.6626889935621</v>
      </c>
      <c r="R161" s="33">
        <f t="shared" si="17"/>
        <v>335276.32917249162</v>
      </c>
    </row>
    <row r="162" spans="13:18">
      <c r="M162">
        <f t="shared" si="14"/>
        <v>158</v>
      </c>
      <c r="N162" s="33">
        <f t="shared" si="15"/>
        <v>335276.32917249162</v>
      </c>
      <c r="O162" s="33">
        <f t="shared" si="12"/>
        <v>838.19082293122904</v>
      </c>
      <c r="P162" s="33">
        <f t="shared" si="13"/>
        <v>2108.0201686472751</v>
      </c>
      <c r="Q162" s="33">
        <f t="shared" si="16"/>
        <v>1269.8293457160462</v>
      </c>
      <c r="R162" s="33">
        <f t="shared" si="17"/>
        <v>334006.49982677557</v>
      </c>
    </row>
    <row r="163" spans="13:18">
      <c r="M163">
        <f t="shared" si="14"/>
        <v>159</v>
      </c>
      <c r="N163" s="33">
        <f t="shared" si="15"/>
        <v>334006.49982677557</v>
      </c>
      <c r="O163" s="33">
        <f t="shared" si="12"/>
        <v>835.016249566939</v>
      </c>
      <c r="P163" s="33">
        <f t="shared" si="13"/>
        <v>2108.0201686472751</v>
      </c>
      <c r="Q163" s="33">
        <f t="shared" si="16"/>
        <v>1273.0039190803361</v>
      </c>
      <c r="R163" s="33">
        <f t="shared" si="17"/>
        <v>332733.49590769527</v>
      </c>
    </row>
    <row r="164" spans="13:18">
      <c r="M164">
        <f t="shared" si="14"/>
        <v>160</v>
      </c>
      <c r="N164" s="33">
        <f t="shared" si="15"/>
        <v>332733.49590769527</v>
      </c>
      <c r="O164" s="33">
        <f t="shared" si="12"/>
        <v>831.83373976923815</v>
      </c>
      <c r="P164" s="33">
        <f t="shared" si="13"/>
        <v>2108.0201686472751</v>
      </c>
      <c r="Q164" s="33">
        <f t="shared" si="16"/>
        <v>1276.1864288780371</v>
      </c>
      <c r="R164" s="33">
        <f t="shared" si="17"/>
        <v>331457.30947881722</v>
      </c>
    </row>
    <row r="165" spans="13:18">
      <c r="M165">
        <f t="shared" si="14"/>
        <v>161</v>
      </c>
      <c r="N165" s="33">
        <f t="shared" si="15"/>
        <v>331457.30947881722</v>
      </c>
      <c r="O165" s="33">
        <f t="shared" si="12"/>
        <v>828.64327369704301</v>
      </c>
      <c r="P165" s="33">
        <f t="shared" si="13"/>
        <v>2108.0201686472751</v>
      </c>
      <c r="Q165" s="33">
        <f t="shared" si="16"/>
        <v>1279.3768949502321</v>
      </c>
      <c r="R165" s="33">
        <f t="shared" si="17"/>
        <v>330177.93258386699</v>
      </c>
    </row>
    <row r="166" spans="13:18">
      <c r="M166">
        <f t="shared" si="14"/>
        <v>162</v>
      </c>
      <c r="N166" s="33">
        <f t="shared" si="15"/>
        <v>330177.93258386699</v>
      </c>
      <c r="O166" s="33">
        <f t="shared" si="12"/>
        <v>825.44483145966751</v>
      </c>
      <c r="P166" s="33">
        <f t="shared" si="13"/>
        <v>2108.0201686472751</v>
      </c>
      <c r="Q166" s="33">
        <f t="shared" si="16"/>
        <v>1282.5753371876076</v>
      </c>
      <c r="R166" s="33">
        <f t="shared" si="17"/>
        <v>328895.35724667937</v>
      </c>
    </row>
    <row r="167" spans="13:18">
      <c r="M167">
        <f t="shared" si="14"/>
        <v>163</v>
      </c>
      <c r="N167" s="33">
        <f t="shared" si="15"/>
        <v>328895.35724667937</v>
      </c>
      <c r="O167" s="33">
        <f t="shared" si="12"/>
        <v>822.23839311669849</v>
      </c>
      <c r="P167" s="33">
        <f t="shared" si="13"/>
        <v>2108.0201686472751</v>
      </c>
      <c r="Q167" s="33">
        <f t="shared" si="16"/>
        <v>1285.7817755305766</v>
      </c>
      <c r="R167" s="33">
        <f t="shared" si="17"/>
        <v>327609.57547114877</v>
      </c>
    </row>
    <row r="168" spans="13:18">
      <c r="M168">
        <f t="shared" si="14"/>
        <v>164</v>
      </c>
      <c r="N168" s="33">
        <f t="shared" si="15"/>
        <v>327609.57547114877</v>
      </c>
      <c r="O168" s="33">
        <f t="shared" si="12"/>
        <v>819.02393867787191</v>
      </c>
      <c r="P168" s="33">
        <f t="shared" si="13"/>
        <v>2108.0201686472751</v>
      </c>
      <c r="Q168" s="33">
        <f t="shared" si="16"/>
        <v>1288.9962299694032</v>
      </c>
      <c r="R168" s="33">
        <f t="shared" si="17"/>
        <v>326320.57924117934</v>
      </c>
    </row>
    <row r="169" spans="13:18">
      <c r="M169">
        <f t="shared" si="14"/>
        <v>165</v>
      </c>
      <c r="N169" s="33">
        <f t="shared" si="15"/>
        <v>326320.57924117934</v>
      </c>
      <c r="O169" s="33">
        <f t="shared" si="12"/>
        <v>815.80144810294837</v>
      </c>
      <c r="P169" s="33">
        <f t="shared" si="13"/>
        <v>2108.0201686472751</v>
      </c>
      <c r="Q169" s="33">
        <f t="shared" si="16"/>
        <v>1292.2187205443267</v>
      </c>
      <c r="R169" s="33">
        <f t="shared" si="17"/>
        <v>325028.36052063503</v>
      </c>
    </row>
    <row r="170" spans="13:18">
      <c r="M170">
        <f t="shared" si="14"/>
        <v>166</v>
      </c>
      <c r="N170" s="33">
        <f t="shared" si="15"/>
        <v>325028.36052063503</v>
      </c>
      <c r="O170" s="33">
        <f t="shared" si="12"/>
        <v>812.57090130158758</v>
      </c>
      <c r="P170" s="33">
        <f t="shared" si="13"/>
        <v>2108.0201686472751</v>
      </c>
      <c r="Q170" s="33">
        <f t="shared" si="16"/>
        <v>1295.4492673456875</v>
      </c>
      <c r="R170" s="33">
        <f t="shared" si="17"/>
        <v>323732.91125328932</v>
      </c>
    </row>
    <row r="171" spans="13:18">
      <c r="M171">
        <f t="shared" si="14"/>
        <v>167</v>
      </c>
      <c r="N171" s="33">
        <f t="shared" si="15"/>
        <v>323732.91125328932</v>
      </c>
      <c r="O171" s="33">
        <f t="shared" si="12"/>
        <v>809.33227813322333</v>
      </c>
      <c r="P171" s="33">
        <f t="shared" si="13"/>
        <v>2108.0201686472751</v>
      </c>
      <c r="Q171" s="33">
        <f t="shared" si="16"/>
        <v>1298.6878905140518</v>
      </c>
      <c r="R171" s="33">
        <f t="shared" si="17"/>
        <v>322434.22336277529</v>
      </c>
    </row>
    <row r="172" spans="13:18">
      <c r="M172">
        <f t="shared" si="14"/>
        <v>168</v>
      </c>
      <c r="N172" s="33">
        <f t="shared" si="15"/>
        <v>322434.22336277529</v>
      </c>
      <c r="O172" s="33">
        <f t="shared" si="12"/>
        <v>806.08555840693828</v>
      </c>
      <c r="P172" s="33">
        <f t="shared" si="13"/>
        <v>2108.0201686472751</v>
      </c>
      <c r="Q172" s="33">
        <f t="shared" si="16"/>
        <v>1301.934610240337</v>
      </c>
      <c r="R172" s="33">
        <f t="shared" si="17"/>
        <v>321132.28875253495</v>
      </c>
    </row>
    <row r="173" spans="13:18">
      <c r="M173">
        <f t="shared" si="14"/>
        <v>169</v>
      </c>
      <c r="N173" s="33">
        <f t="shared" si="15"/>
        <v>321132.28875253495</v>
      </c>
      <c r="O173" s="33">
        <f t="shared" si="12"/>
        <v>802.83072188133735</v>
      </c>
      <c r="P173" s="33">
        <f t="shared" si="13"/>
        <v>2108.0201686472751</v>
      </c>
      <c r="Q173" s="33">
        <f t="shared" si="16"/>
        <v>1305.1894467659376</v>
      </c>
      <c r="R173" s="33">
        <f t="shared" si="17"/>
        <v>319827.09930576902</v>
      </c>
    </row>
    <row r="174" spans="13:18">
      <c r="M174">
        <f t="shared" si="14"/>
        <v>170</v>
      </c>
      <c r="N174" s="33">
        <f t="shared" si="15"/>
        <v>319827.09930576902</v>
      </c>
      <c r="O174" s="33">
        <f t="shared" si="12"/>
        <v>799.56774826442256</v>
      </c>
      <c r="P174" s="33">
        <f t="shared" si="13"/>
        <v>2108.0201686472751</v>
      </c>
      <c r="Q174" s="33">
        <f t="shared" si="16"/>
        <v>1308.4524203828526</v>
      </c>
      <c r="R174" s="33">
        <f t="shared" si="17"/>
        <v>318518.64688538614</v>
      </c>
    </row>
    <row r="175" spans="13:18">
      <c r="M175">
        <f t="shared" si="14"/>
        <v>171</v>
      </c>
      <c r="N175" s="33">
        <f t="shared" si="15"/>
        <v>318518.64688538614</v>
      </c>
      <c r="O175" s="33">
        <f t="shared" si="12"/>
        <v>796.29661721346542</v>
      </c>
      <c r="P175" s="33">
        <f t="shared" si="13"/>
        <v>2108.0201686472751</v>
      </c>
      <c r="Q175" s="33">
        <f t="shared" si="16"/>
        <v>1311.7235514338097</v>
      </c>
      <c r="R175" s="33">
        <f t="shared" si="17"/>
        <v>317206.92333395232</v>
      </c>
    </row>
    <row r="176" spans="13:18">
      <c r="M176">
        <f t="shared" si="14"/>
        <v>172</v>
      </c>
      <c r="N176" s="33">
        <f t="shared" si="15"/>
        <v>317206.92333395232</v>
      </c>
      <c r="O176" s="33">
        <f t="shared" si="12"/>
        <v>793.01730833488079</v>
      </c>
      <c r="P176" s="33">
        <f t="shared" si="13"/>
        <v>2108.0201686472751</v>
      </c>
      <c r="Q176" s="33">
        <f t="shared" si="16"/>
        <v>1315.0028603123942</v>
      </c>
      <c r="R176" s="33">
        <f t="shared" si="17"/>
        <v>315891.92047363991</v>
      </c>
    </row>
    <row r="177" spans="13:18">
      <c r="M177">
        <f t="shared" si="14"/>
        <v>173</v>
      </c>
      <c r="N177" s="33">
        <f t="shared" si="15"/>
        <v>315891.92047363991</v>
      </c>
      <c r="O177" s="33">
        <f t="shared" si="12"/>
        <v>789.72980118409976</v>
      </c>
      <c r="P177" s="33">
        <f t="shared" si="13"/>
        <v>2108.0201686472751</v>
      </c>
      <c r="Q177" s="33">
        <f t="shared" si="16"/>
        <v>1318.2903674631752</v>
      </c>
      <c r="R177" s="33">
        <f t="shared" si="17"/>
        <v>314573.63010617672</v>
      </c>
    </row>
    <row r="178" spans="13:18">
      <c r="M178">
        <f t="shared" si="14"/>
        <v>174</v>
      </c>
      <c r="N178" s="33">
        <f t="shared" si="15"/>
        <v>314573.63010617672</v>
      </c>
      <c r="O178" s="33">
        <f t="shared" si="12"/>
        <v>786.43407526544183</v>
      </c>
      <c r="P178" s="33">
        <f t="shared" si="13"/>
        <v>2108.0201686472751</v>
      </c>
      <c r="Q178" s="33">
        <f t="shared" si="16"/>
        <v>1321.5860933818333</v>
      </c>
      <c r="R178" s="33">
        <f t="shared" si="17"/>
        <v>313252.04401279485</v>
      </c>
    </row>
    <row r="179" spans="13:18">
      <c r="M179">
        <f t="shared" si="14"/>
        <v>175</v>
      </c>
      <c r="N179" s="33">
        <f t="shared" si="15"/>
        <v>313252.04401279485</v>
      </c>
      <c r="O179" s="33">
        <f t="shared" si="12"/>
        <v>783.1301100319871</v>
      </c>
      <c r="P179" s="33">
        <f t="shared" si="13"/>
        <v>2108.0201686472751</v>
      </c>
      <c r="Q179" s="33">
        <f t="shared" si="16"/>
        <v>1324.8900586152881</v>
      </c>
      <c r="R179" s="33">
        <f t="shared" si="17"/>
        <v>311927.15395417955</v>
      </c>
    </row>
    <row r="180" spans="13:18">
      <c r="M180">
        <f t="shared" si="14"/>
        <v>176</v>
      </c>
      <c r="N180" s="33">
        <f t="shared" si="15"/>
        <v>311927.15395417955</v>
      </c>
      <c r="O180" s="33">
        <f t="shared" si="12"/>
        <v>779.81788488544885</v>
      </c>
      <c r="P180" s="33">
        <f t="shared" si="13"/>
        <v>2108.0201686472751</v>
      </c>
      <c r="Q180" s="33">
        <f t="shared" si="16"/>
        <v>1328.2022837618263</v>
      </c>
      <c r="R180" s="33">
        <f t="shared" si="17"/>
        <v>310598.95167041774</v>
      </c>
    </row>
    <row r="181" spans="13:18">
      <c r="M181">
        <f t="shared" si="14"/>
        <v>177</v>
      </c>
      <c r="N181" s="33">
        <f t="shared" si="15"/>
        <v>310598.95167041774</v>
      </c>
      <c r="O181" s="33">
        <f t="shared" si="12"/>
        <v>776.49737917604432</v>
      </c>
      <c r="P181" s="33">
        <f t="shared" si="13"/>
        <v>2108.0201686472751</v>
      </c>
      <c r="Q181" s="33">
        <f t="shared" si="16"/>
        <v>1331.5227894712307</v>
      </c>
      <c r="R181" s="33">
        <f t="shared" si="17"/>
        <v>309267.42888094648</v>
      </c>
    </row>
    <row r="182" spans="13:18">
      <c r="M182">
        <f t="shared" si="14"/>
        <v>178</v>
      </c>
      <c r="N182" s="33">
        <f t="shared" si="15"/>
        <v>309267.42888094648</v>
      </c>
      <c r="O182" s="33">
        <f t="shared" si="12"/>
        <v>773.16857220236625</v>
      </c>
      <c r="P182" s="33">
        <f t="shared" si="13"/>
        <v>2108.0201686472751</v>
      </c>
      <c r="Q182" s="33">
        <f t="shared" si="16"/>
        <v>1334.8515964449089</v>
      </c>
      <c r="R182" s="33">
        <f t="shared" si="17"/>
        <v>307932.57728450157</v>
      </c>
    </row>
    <row r="183" spans="13:18">
      <c r="M183">
        <f t="shared" si="14"/>
        <v>179</v>
      </c>
      <c r="N183" s="33">
        <f t="shared" si="15"/>
        <v>307932.57728450157</v>
      </c>
      <c r="O183" s="33">
        <f t="shared" si="12"/>
        <v>769.83144321125394</v>
      </c>
      <c r="P183" s="33">
        <f t="shared" si="13"/>
        <v>2108.0201686472751</v>
      </c>
      <c r="Q183" s="33">
        <f t="shared" si="16"/>
        <v>1338.1887254360213</v>
      </c>
      <c r="R183" s="33">
        <f t="shared" si="17"/>
        <v>306594.38855906553</v>
      </c>
    </row>
    <row r="184" spans="13:18">
      <c r="M184">
        <f t="shared" si="14"/>
        <v>180</v>
      </c>
      <c r="N184" s="33">
        <f t="shared" si="15"/>
        <v>306594.38855906553</v>
      </c>
      <c r="O184" s="33">
        <f t="shared" si="12"/>
        <v>766.48597139766389</v>
      </c>
      <c r="P184" s="33">
        <f t="shared" si="13"/>
        <v>2108.0201686472751</v>
      </c>
      <c r="Q184" s="33">
        <f t="shared" si="16"/>
        <v>1341.5341972496112</v>
      </c>
      <c r="R184" s="33">
        <f t="shared" si="17"/>
        <v>305252.8543618159</v>
      </c>
    </row>
    <row r="185" spans="13:18">
      <c r="M185">
        <f t="shared" si="14"/>
        <v>181</v>
      </c>
      <c r="N185" s="33">
        <f t="shared" si="15"/>
        <v>305252.8543618159</v>
      </c>
      <c r="O185" s="33">
        <f t="shared" si="12"/>
        <v>763.13213590453972</v>
      </c>
      <c r="P185" s="33">
        <f t="shared" si="13"/>
        <v>2108.0201686472751</v>
      </c>
      <c r="Q185" s="33">
        <f t="shared" si="16"/>
        <v>1344.8880327427355</v>
      </c>
      <c r="R185" s="33">
        <f t="shared" si="17"/>
        <v>303907.96632907318</v>
      </c>
    </row>
    <row r="186" spans="13:18">
      <c r="M186">
        <f t="shared" si="14"/>
        <v>182</v>
      </c>
      <c r="N186" s="33">
        <f t="shared" si="15"/>
        <v>303907.96632907318</v>
      </c>
      <c r="O186" s="33">
        <f t="shared" si="12"/>
        <v>759.76991582268295</v>
      </c>
      <c r="P186" s="33">
        <f t="shared" si="13"/>
        <v>2108.0201686472751</v>
      </c>
      <c r="Q186" s="33">
        <f t="shared" si="16"/>
        <v>1348.2502528245923</v>
      </c>
      <c r="R186" s="33">
        <f t="shared" si="17"/>
        <v>302559.71607624862</v>
      </c>
    </row>
    <row r="187" spans="13:18">
      <c r="M187">
        <f t="shared" si="14"/>
        <v>183</v>
      </c>
      <c r="N187" s="33">
        <f t="shared" si="15"/>
        <v>302559.71607624862</v>
      </c>
      <c r="O187" s="33">
        <f t="shared" si="12"/>
        <v>756.39929019062151</v>
      </c>
      <c r="P187" s="33">
        <f t="shared" si="13"/>
        <v>2108.0201686472751</v>
      </c>
      <c r="Q187" s="33">
        <f t="shared" si="16"/>
        <v>1351.6208784566536</v>
      </c>
      <c r="R187" s="33">
        <f t="shared" si="17"/>
        <v>301208.09519779199</v>
      </c>
    </row>
    <row r="188" spans="13:18">
      <c r="M188">
        <f t="shared" si="14"/>
        <v>184</v>
      </c>
      <c r="N188" s="33">
        <f t="shared" si="15"/>
        <v>301208.09519779199</v>
      </c>
      <c r="O188" s="33">
        <f t="shared" si="12"/>
        <v>753.02023799448</v>
      </c>
      <c r="P188" s="33">
        <f t="shared" si="13"/>
        <v>2108.0201686472751</v>
      </c>
      <c r="Q188" s="33">
        <f t="shared" si="16"/>
        <v>1354.9999306527952</v>
      </c>
      <c r="R188" s="33">
        <f t="shared" si="17"/>
        <v>299853.0952671392</v>
      </c>
    </row>
    <row r="189" spans="13:18">
      <c r="M189">
        <f t="shared" si="14"/>
        <v>185</v>
      </c>
      <c r="N189" s="33">
        <f t="shared" si="15"/>
        <v>299853.0952671392</v>
      </c>
      <c r="O189" s="33">
        <f t="shared" si="12"/>
        <v>749.63273816784806</v>
      </c>
      <c r="P189" s="33">
        <f t="shared" si="13"/>
        <v>2108.0201686472751</v>
      </c>
      <c r="Q189" s="33">
        <f t="shared" si="16"/>
        <v>1358.3874304794272</v>
      </c>
      <c r="R189" s="33">
        <f t="shared" si="17"/>
        <v>298494.7078366598</v>
      </c>
    </row>
    <row r="190" spans="13:18">
      <c r="M190">
        <f t="shared" si="14"/>
        <v>186</v>
      </c>
      <c r="N190" s="33">
        <f t="shared" si="15"/>
        <v>298494.7078366598</v>
      </c>
      <c r="O190" s="33">
        <f t="shared" si="12"/>
        <v>746.23676959164948</v>
      </c>
      <c r="P190" s="33">
        <f t="shared" si="13"/>
        <v>2108.0201686472751</v>
      </c>
      <c r="Q190" s="33">
        <f t="shared" si="16"/>
        <v>1361.7833990556255</v>
      </c>
      <c r="R190" s="33">
        <f t="shared" si="17"/>
        <v>297132.92443760415</v>
      </c>
    </row>
    <row r="191" spans="13:18">
      <c r="M191">
        <f t="shared" si="14"/>
        <v>187</v>
      </c>
      <c r="N191" s="33">
        <f t="shared" si="15"/>
        <v>297132.92443760415</v>
      </c>
      <c r="O191" s="33">
        <f t="shared" si="12"/>
        <v>742.83231109401038</v>
      </c>
      <c r="P191" s="33">
        <f t="shared" si="13"/>
        <v>2108.0201686472751</v>
      </c>
      <c r="Q191" s="33">
        <f t="shared" si="16"/>
        <v>1365.1878575532646</v>
      </c>
      <c r="R191" s="33">
        <f t="shared" si="17"/>
        <v>295767.7365800509</v>
      </c>
    </row>
    <row r="192" spans="13:18">
      <c r="M192">
        <f t="shared" si="14"/>
        <v>188</v>
      </c>
      <c r="N192" s="33">
        <f t="shared" si="15"/>
        <v>295767.7365800509</v>
      </c>
      <c r="O192" s="33">
        <f t="shared" si="12"/>
        <v>739.41934145012726</v>
      </c>
      <c r="P192" s="33">
        <f t="shared" si="13"/>
        <v>2108.0201686472751</v>
      </c>
      <c r="Q192" s="33">
        <f t="shared" si="16"/>
        <v>1368.6008271971477</v>
      </c>
      <c r="R192" s="33">
        <f t="shared" si="17"/>
        <v>294399.13575285376</v>
      </c>
    </row>
    <row r="193" spans="13:18">
      <c r="M193">
        <f t="shared" si="14"/>
        <v>189</v>
      </c>
      <c r="N193" s="33">
        <f t="shared" si="15"/>
        <v>294399.13575285376</v>
      </c>
      <c r="O193" s="33">
        <f t="shared" si="12"/>
        <v>735.99783938213443</v>
      </c>
      <c r="P193" s="33">
        <f t="shared" si="13"/>
        <v>2108.0201686472751</v>
      </c>
      <c r="Q193" s="33">
        <f t="shared" si="16"/>
        <v>1372.0223292651408</v>
      </c>
      <c r="R193" s="33">
        <f t="shared" si="17"/>
        <v>293027.11342358863</v>
      </c>
    </row>
    <row r="194" spans="13:18">
      <c r="M194">
        <f t="shared" si="14"/>
        <v>190</v>
      </c>
      <c r="N194" s="33">
        <f t="shared" si="15"/>
        <v>293027.11342358863</v>
      </c>
      <c r="O194" s="33">
        <f t="shared" si="12"/>
        <v>732.56778355897154</v>
      </c>
      <c r="P194" s="33">
        <f t="shared" si="13"/>
        <v>2108.0201686472751</v>
      </c>
      <c r="Q194" s="33">
        <f t="shared" si="16"/>
        <v>1375.4523850883036</v>
      </c>
      <c r="R194" s="33">
        <f t="shared" si="17"/>
        <v>291651.66103850032</v>
      </c>
    </row>
    <row r="195" spans="13:18">
      <c r="M195">
        <f t="shared" si="14"/>
        <v>191</v>
      </c>
      <c r="N195" s="33">
        <f t="shared" si="15"/>
        <v>291651.66103850032</v>
      </c>
      <c r="O195" s="33">
        <f t="shared" si="12"/>
        <v>729.12915259625083</v>
      </c>
      <c r="P195" s="33">
        <f t="shared" si="13"/>
        <v>2108.0201686472751</v>
      </c>
      <c r="Q195" s="33">
        <f t="shared" si="16"/>
        <v>1378.8910160510243</v>
      </c>
      <c r="R195" s="33">
        <f t="shared" si="17"/>
        <v>290272.77002244932</v>
      </c>
    </row>
    <row r="196" spans="13:18">
      <c r="M196">
        <f t="shared" si="14"/>
        <v>192</v>
      </c>
      <c r="N196" s="33">
        <f t="shared" si="15"/>
        <v>290272.77002244932</v>
      </c>
      <c r="O196" s="33">
        <f t="shared" si="12"/>
        <v>725.6819250561233</v>
      </c>
      <c r="P196" s="33">
        <f t="shared" si="13"/>
        <v>2108.0201686472751</v>
      </c>
      <c r="Q196" s="33">
        <f t="shared" si="16"/>
        <v>1382.3382435911517</v>
      </c>
      <c r="R196" s="33">
        <f t="shared" si="17"/>
        <v>288890.43177885818</v>
      </c>
    </row>
    <row r="197" spans="13:18">
      <c r="M197">
        <f t="shared" si="14"/>
        <v>193</v>
      </c>
      <c r="N197" s="33">
        <f t="shared" si="15"/>
        <v>288890.43177885818</v>
      </c>
      <c r="O197" s="33">
        <f t="shared" ref="O197:O260" si="18">$H$9*N197</f>
        <v>722.22607944714548</v>
      </c>
      <c r="P197" s="33">
        <f t="shared" ref="P197:P260" si="19">$H$11</f>
        <v>2108.0201686472751</v>
      </c>
      <c r="Q197" s="33">
        <f t="shared" si="16"/>
        <v>1385.7940892001297</v>
      </c>
      <c r="R197" s="33">
        <f t="shared" si="17"/>
        <v>287504.63768965803</v>
      </c>
    </row>
    <row r="198" spans="13:18">
      <c r="M198">
        <f t="shared" ref="M198:M261" si="20">M197+1</f>
        <v>194</v>
      </c>
      <c r="N198" s="33">
        <f t="shared" ref="N198:N261" si="21">R197</f>
        <v>287504.63768965803</v>
      </c>
      <c r="O198" s="33">
        <f t="shared" si="18"/>
        <v>718.76159422414514</v>
      </c>
      <c r="P198" s="33">
        <f t="shared" si="19"/>
        <v>2108.0201686472751</v>
      </c>
      <c r="Q198" s="33">
        <f t="shared" ref="Q198:Q261" si="22">P198-O198</f>
        <v>1389.2585744231301</v>
      </c>
      <c r="R198" s="33">
        <f t="shared" ref="R198:R261" si="23">N198-Q198</f>
        <v>286115.37911523489</v>
      </c>
    </row>
    <row r="199" spans="13:18">
      <c r="M199">
        <f t="shared" si="20"/>
        <v>195</v>
      </c>
      <c r="N199" s="33">
        <f t="shared" si="21"/>
        <v>286115.37911523489</v>
      </c>
      <c r="O199" s="33">
        <f t="shared" si="18"/>
        <v>715.28844778808718</v>
      </c>
      <c r="P199" s="33">
        <f t="shared" si="19"/>
        <v>2108.0201686472751</v>
      </c>
      <c r="Q199" s="33">
        <f t="shared" si="22"/>
        <v>1392.731720859188</v>
      </c>
      <c r="R199" s="33">
        <f t="shared" si="23"/>
        <v>284722.6473943757</v>
      </c>
    </row>
    <row r="200" spans="13:18">
      <c r="M200">
        <f t="shared" si="20"/>
        <v>196</v>
      </c>
      <c r="N200" s="33">
        <f t="shared" si="21"/>
        <v>284722.6473943757</v>
      </c>
      <c r="O200" s="33">
        <f t="shared" si="18"/>
        <v>711.80661848593923</v>
      </c>
      <c r="P200" s="33">
        <f t="shared" si="19"/>
        <v>2108.0201686472751</v>
      </c>
      <c r="Q200" s="33">
        <f t="shared" si="22"/>
        <v>1396.2135501613359</v>
      </c>
      <c r="R200" s="33">
        <f t="shared" si="23"/>
        <v>283326.43384421436</v>
      </c>
    </row>
    <row r="201" spans="13:18">
      <c r="M201">
        <f t="shared" si="20"/>
        <v>197</v>
      </c>
      <c r="N201" s="33">
        <f t="shared" si="21"/>
        <v>283326.43384421436</v>
      </c>
      <c r="O201" s="33">
        <f t="shared" si="18"/>
        <v>708.31608461053588</v>
      </c>
      <c r="P201" s="33">
        <f t="shared" si="19"/>
        <v>2108.0201686472751</v>
      </c>
      <c r="Q201" s="33">
        <f t="shared" si="22"/>
        <v>1399.7040840367392</v>
      </c>
      <c r="R201" s="33">
        <f t="shared" si="23"/>
        <v>281926.72976017761</v>
      </c>
    </row>
    <row r="202" spans="13:18">
      <c r="M202">
        <f t="shared" si="20"/>
        <v>198</v>
      </c>
      <c r="N202" s="33">
        <f t="shared" si="21"/>
        <v>281926.72976017761</v>
      </c>
      <c r="O202" s="33">
        <f t="shared" si="18"/>
        <v>704.81682440044403</v>
      </c>
      <c r="P202" s="33">
        <f t="shared" si="19"/>
        <v>2108.0201686472751</v>
      </c>
      <c r="Q202" s="33">
        <f t="shared" si="22"/>
        <v>1403.203344246831</v>
      </c>
      <c r="R202" s="33">
        <f t="shared" si="23"/>
        <v>280523.52641593077</v>
      </c>
    </row>
    <row r="203" spans="13:18">
      <c r="M203">
        <f t="shared" si="20"/>
        <v>199</v>
      </c>
      <c r="N203" s="33">
        <f t="shared" si="21"/>
        <v>280523.52641593077</v>
      </c>
      <c r="O203" s="33">
        <f t="shared" si="18"/>
        <v>701.30881603982698</v>
      </c>
      <c r="P203" s="33">
        <f t="shared" si="19"/>
        <v>2108.0201686472751</v>
      </c>
      <c r="Q203" s="33">
        <f t="shared" si="22"/>
        <v>1406.7113526074481</v>
      </c>
      <c r="R203" s="33">
        <f t="shared" si="23"/>
        <v>279116.8150633233</v>
      </c>
    </row>
    <row r="204" spans="13:18">
      <c r="M204">
        <f t="shared" si="20"/>
        <v>200</v>
      </c>
      <c r="N204" s="33">
        <f t="shared" si="21"/>
        <v>279116.8150633233</v>
      </c>
      <c r="O204" s="33">
        <f t="shared" si="18"/>
        <v>697.79203765830823</v>
      </c>
      <c r="P204" s="33">
        <f t="shared" si="19"/>
        <v>2108.0201686472751</v>
      </c>
      <c r="Q204" s="33">
        <f t="shared" si="22"/>
        <v>1410.2281309889668</v>
      </c>
      <c r="R204" s="33">
        <f t="shared" si="23"/>
        <v>277706.58693233435</v>
      </c>
    </row>
    <row r="205" spans="13:18">
      <c r="M205">
        <f t="shared" si="20"/>
        <v>201</v>
      </c>
      <c r="N205" s="33">
        <f t="shared" si="21"/>
        <v>277706.58693233435</v>
      </c>
      <c r="O205" s="33">
        <f t="shared" si="18"/>
        <v>694.26646733083589</v>
      </c>
      <c r="P205" s="33">
        <f t="shared" si="19"/>
        <v>2108.0201686472751</v>
      </c>
      <c r="Q205" s="33">
        <f t="shared" si="22"/>
        <v>1413.7537013164392</v>
      </c>
      <c r="R205" s="33">
        <f t="shared" si="23"/>
        <v>276292.83323101792</v>
      </c>
    </row>
    <row r="206" spans="13:18">
      <c r="M206">
        <f t="shared" si="20"/>
        <v>202</v>
      </c>
      <c r="N206" s="33">
        <f t="shared" si="21"/>
        <v>276292.83323101792</v>
      </c>
      <c r="O206" s="33">
        <f t="shared" si="18"/>
        <v>690.73208307754487</v>
      </c>
      <c r="P206" s="33">
        <f t="shared" si="19"/>
        <v>2108.0201686472751</v>
      </c>
      <c r="Q206" s="33">
        <f t="shared" si="22"/>
        <v>1417.2880855697304</v>
      </c>
      <c r="R206" s="33">
        <f t="shared" si="23"/>
        <v>274875.54514544818</v>
      </c>
    </row>
    <row r="207" spans="13:18">
      <c r="M207">
        <f t="shared" si="20"/>
        <v>203</v>
      </c>
      <c r="N207" s="33">
        <f t="shared" si="21"/>
        <v>274875.54514544818</v>
      </c>
      <c r="O207" s="33">
        <f t="shared" si="18"/>
        <v>687.18886286362044</v>
      </c>
      <c r="P207" s="33">
        <f t="shared" si="19"/>
        <v>2108.0201686472751</v>
      </c>
      <c r="Q207" s="33">
        <f t="shared" si="22"/>
        <v>1420.8313057836547</v>
      </c>
      <c r="R207" s="33">
        <f t="shared" si="23"/>
        <v>273454.71383966453</v>
      </c>
    </row>
    <row r="208" spans="13:18">
      <c r="M208">
        <f t="shared" si="20"/>
        <v>204</v>
      </c>
      <c r="N208" s="33">
        <f t="shared" si="21"/>
        <v>273454.71383966453</v>
      </c>
      <c r="O208" s="33">
        <f t="shared" si="18"/>
        <v>683.63678459916139</v>
      </c>
      <c r="P208" s="33">
        <f t="shared" si="19"/>
        <v>2108.0201686472751</v>
      </c>
      <c r="Q208" s="33">
        <f t="shared" si="22"/>
        <v>1424.3833840481138</v>
      </c>
      <c r="R208" s="33">
        <f t="shared" si="23"/>
        <v>272030.33045561641</v>
      </c>
    </row>
    <row r="209" spans="13:18">
      <c r="M209">
        <f t="shared" si="20"/>
        <v>205</v>
      </c>
      <c r="N209" s="33">
        <f t="shared" si="21"/>
        <v>272030.33045561641</v>
      </c>
      <c r="O209" s="33">
        <f t="shared" si="18"/>
        <v>680.07582613904106</v>
      </c>
      <c r="P209" s="33">
        <f t="shared" si="19"/>
        <v>2108.0201686472751</v>
      </c>
      <c r="Q209" s="33">
        <f t="shared" si="22"/>
        <v>1427.9443425082341</v>
      </c>
      <c r="R209" s="33">
        <f t="shared" si="23"/>
        <v>270602.38611310819</v>
      </c>
    </row>
    <row r="210" spans="13:18">
      <c r="M210">
        <f t="shared" si="20"/>
        <v>206</v>
      </c>
      <c r="N210" s="33">
        <f t="shared" si="21"/>
        <v>270602.38611310819</v>
      </c>
      <c r="O210" s="33">
        <f t="shared" si="18"/>
        <v>676.50596528277049</v>
      </c>
      <c r="P210" s="33">
        <f t="shared" si="19"/>
        <v>2108.0201686472751</v>
      </c>
      <c r="Q210" s="33">
        <f t="shared" si="22"/>
        <v>1431.5142033645047</v>
      </c>
      <c r="R210" s="33">
        <f t="shared" si="23"/>
        <v>269170.8719097437</v>
      </c>
    </row>
    <row r="211" spans="13:18">
      <c r="M211">
        <f t="shared" si="20"/>
        <v>207</v>
      </c>
      <c r="N211" s="33">
        <f t="shared" si="21"/>
        <v>269170.8719097437</v>
      </c>
      <c r="O211" s="33">
        <f t="shared" si="18"/>
        <v>672.92717977435927</v>
      </c>
      <c r="P211" s="33">
        <f t="shared" si="19"/>
        <v>2108.0201686472751</v>
      </c>
      <c r="Q211" s="33">
        <f t="shared" si="22"/>
        <v>1435.0929888729158</v>
      </c>
      <c r="R211" s="33">
        <f t="shared" si="23"/>
        <v>267735.7789208708</v>
      </c>
    </row>
    <row r="212" spans="13:18">
      <c r="M212">
        <f t="shared" si="20"/>
        <v>208</v>
      </c>
      <c r="N212" s="33">
        <f t="shared" si="21"/>
        <v>267735.7789208708</v>
      </c>
      <c r="O212" s="33">
        <f t="shared" si="18"/>
        <v>669.33944730217706</v>
      </c>
      <c r="P212" s="33">
        <f t="shared" si="19"/>
        <v>2108.0201686472751</v>
      </c>
      <c r="Q212" s="33">
        <f t="shared" si="22"/>
        <v>1438.6807213450979</v>
      </c>
      <c r="R212" s="33">
        <f t="shared" si="23"/>
        <v>266297.09819952567</v>
      </c>
    </row>
    <row r="213" spans="13:18">
      <c r="M213">
        <f t="shared" si="20"/>
        <v>209</v>
      </c>
      <c r="N213" s="33">
        <f t="shared" si="21"/>
        <v>266297.09819952567</v>
      </c>
      <c r="O213" s="33">
        <f t="shared" si="18"/>
        <v>665.7427454988142</v>
      </c>
      <c r="P213" s="33">
        <f t="shared" si="19"/>
        <v>2108.0201686472751</v>
      </c>
      <c r="Q213" s="33">
        <f t="shared" si="22"/>
        <v>1442.2774231484609</v>
      </c>
      <c r="R213" s="33">
        <f t="shared" si="23"/>
        <v>264854.82077637722</v>
      </c>
    </row>
    <row r="214" spans="13:18">
      <c r="M214">
        <f t="shared" si="20"/>
        <v>210</v>
      </c>
      <c r="N214" s="33">
        <f t="shared" si="21"/>
        <v>264854.82077637722</v>
      </c>
      <c r="O214" s="33">
        <f t="shared" si="18"/>
        <v>662.13705194094302</v>
      </c>
      <c r="P214" s="33">
        <f t="shared" si="19"/>
        <v>2108.0201686472751</v>
      </c>
      <c r="Q214" s="33">
        <f t="shared" si="22"/>
        <v>1445.8831167063322</v>
      </c>
      <c r="R214" s="33">
        <f t="shared" si="23"/>
        <v>263408.93765967089</v>
      </c>
    </row>
    <row r="215" spans="13:18">
      <c r="M215">
        <f t="shared" si="20"/>
        <v>211</v>
      </c>
      <c r="N215" s="33">
        <f t="shared" si="21"/>
        <v>263408.93765967089</v>
      </c>
      <c r="O215" s="33">
        <f t="shared" si="18"/>
        <v>658.52234414917723</v>
      </c>
      <c r="P215" s="33">
        <f t="shared" si="19"/>
        <v>2108.0201686472751</v>
      </c>
      <c r="Q215" s="33">
        <f t="shared" si="22"/>
        <v>1449.497824498098</v>
      </c>
      <c r="R215" s="33">
        <f t="shared" si="23"/>
        <v>261959.43983517279</v>
      </c>
    </row>
    <row r="216" spans="13:18">
      <c r="M216">
        <f t="shared" si="20"/>
        <v>212</v>
      </c>
      <c r="N216" s="33">
        <f t="shared" si="21"/>
        <v>261959.43983517279</v>
      </c>
      <c r="O216" s="33">
        <f t="shared" si="18"/>
        <v>654.89859958793193</v>
      </c>
      <c r="P216" s="33">
        <f t="shared" si="19"/>
        <v>2108.0201686472751</v>
      </c>
      <c r="Q216" s="33">
        <f t="shared" si="22"/>
        <v>1453.1215690593431</v>
      </c>
      <c r="R216" s="33">
        <f t="shared" si="23"/>
        <v>260506.31826611343</v>
      </c>
    </row>
    <row r="217" spans="13:18">
      <c r="M217">
        <f t="shared" si="20"/>
        <v>213</v>
      </c>
      <c r="N217" s="33">
        <f t="shared" si="21"/>
        <v>260506.31826611343</v>
      </c>
      <c r="O217" s="33">
        <f t="shared" si="18"/>
        <v>651.26579566528358</v>
      </c>
      <c r="P217" s="33">
        <f t="shared" si="19"/>
        <v>2108.0201686472751</v>
      </c>
      <c r="Q217" s="33">
        <f t="shared" si="22"/>
        <v>1456.7543729819915</v>
      </c>
      <c r="R217" s="33">
        <f t="shared" si="23"/>
        <v>259049.56389313145</v>
      </c>
    </row>
    <row r="218" spans="13:18">
      <c r="M218">
        <f t="shared" si="20"/>
        <v>214</v>
      </c>
      <c r="N218" s="33">
        <f t="shared" si="21"/>
        <v>259049.56389313145</v>
      </c>
      <c r="O218" s="33">
        <f t="shared" si="18"/>
        <v>647.62390973282868</v>
      </c>
      <c r="P218" s="33">
        <f t="shared" si="19"/>
        <v>2108.0201686472751</v>
      </c>
      <c r="Q218" s="33">
        <f t="shared" si="22"/>
        <v>1460.3962589144464</v>
      </c>
      <c r="R218" s="33">
        <f t="shared" si="23"/>
        <v>257589.16763421701</v>
      </c>
    </row>
    <row r="219" spans="13:18">
      <c r="M219">
        <f t="shared" si="20"/>
        <v>215</v>
      </c>
      <c r="N219" s="33">
        <f t="shared" si="21"/>
        <v>257589.16763421701</v>
      </c>
      <c r="O219" s="33">
        <f t="shared" si="18"/>
        <v>643.97291908554257</v>
      </c>
      <c r="P219" s="33">
        <f t="shared" si="19"/>
        <v>2108.0201686472751</v>
      </c>
      <c r="Q219" s="33">
        <f t="shared" si="22"/>
        <v>1464.0472495617325</v>
      </c>
      <c r="R219" s="33">
        <f t="shared" si="23"/>
        <v>256125.12038465528</v>
      </c>
    </row>
    <row r="220" spans="13:18">
      <c r="M220">
        <f t="shared" si="20"/>
        <v>216</v>
      </c>
      <c r="N220" s="33">
        <f t="shared" si="21"/>
        <v>256125.12038465528</v>
      </c>
      <c r="O220" s="33">
        <f t="shared" si="18"/>
        <v>640.31280096163823</v>
      </c>
      <c r="P220" s="33">
        <f t="shared" si="19"/>
        <v>2108.0201686472751</v>
      </c>
      <c r="Q220" s="33">
        <f t="shared" si="22"/>
        <v>1467.7073676856369</v>
      </c>
      <c r="R220" s="33">
        <f t="shared" si="23"/>
        <v>254657.41301696966</v>
      </c>
    </row>
    <row r="221" spans="13:18">
      <c r="M221">
        <f t="shared" si="20"/>
        <v>217</v>
      </c>
      <c r="N221" s="33">
        <f t="shared" si="21"/>
        <v>254657.41301696966</v>
      </c>
      <c r="O221" s="33">
        <f t="shared" si="18"/>
        <v>636.64353254242417</v>
      </c>
      <c r="P221" s="33">
        <f t="shared" si="19"/>
        <v>2108.0201686472751</v>
      </c>
      <c r="Q221" s="33">
        <f t="shared" si="22"/>
        <v>1471.3766361048511</v>
      </c>
      <c r="R221" s="33">
        <f t="shared" si="23"/>
        <v>253186.0363808648</v>
      </c>
    </row>
    <row r="222" spans="13:18">
      <c r="M222">
        <f t="shared" si="20"/>
        <v>218</v>
      </c>
      <c r="N222" s="33">
        <f t="shared" si="21"/>
        <v>253186.0363808648</v>
      </c>
      <c r="O222" s="33">
        <f t="shared" si="18"/>
        <v>632.96509095216197</v>
      </c>
      <c r="P222" s="33">
        <f t="shared" si="19"/>
        <v>2108.0201686472751</v>
      </c>
      <c r="Q222" s="33">
        <f t="shared" si="22"/>
        <v>1475.0550776951131</v>
      </c>
      <c r="R222" s="33">
        <f t="shared" si="23"/>
        <v>251710.98130316968</v>
      </c>
    </row>
    <row r="223" spans="13:18">
      <c r="M223">
        <f t="shared" si="20"/>
        <v>219</v>
      </c>
      <c r="N223" s="33">
        <f t="shared" si="21"/>
        <v>251710.98130316968</v>
      </c>
      <c r="O223" s="33">
        <f t="shared" si="18"/>
        <v>629.27745325792421</v>
      </c>
      <c r="P223" s="33">
        <f t="shared" si="19"/>
        <v>2108.0201686472751</v>
      </c>
      <c r="Q223" s="33">
        <f t="shared" si="22"/>
        <v>1478.7427153893509</v>
      </c>
      <c r="R223" s="33">
        <f t="shared" si="23"/>
        <v>250232.23858778033</v>
      </c>
    </row>
    <row r="224" spans="13:18">
      <c r="M224">
        <f t="shared" si="20"/>
        <v>220</v>
      </c>
      <c r="N224" s="33">
        <f t="shared" si="21"/>
        <v>250232.23858778033</v>
      </c>
      <c r="O224" s="33">
        <f t="shared" si="18"/>
        <v>625.58059646945082</v>
      </c>
      <c r="P224" s="33">
        <f t="shared" si="19"/>
        <v>2108.0201686472751</v>
      </c>
      <c r="Q224" s="33">
        <f t="shared" si="22"/>
        <v>1482.4395721778242</v>
      </c>
      <c r="R224" s="33">
        <f t="shared" si="23"/>
        <v>248749.7990156025</v>
      </c>
    </row>
    <row r="225" spans="13:18">
      <c r="M225">
        <f t="shared" si="20"/>
        <v>221</v>
      </c>
      <c r="N225" s="33">
        <f t="shared" si="21"/>
        <v>248749.7990156025</v>
      </c>
      <c r="O225" s="33">
        <f t="shared" si="18"/>
        <v>621.87449753900626</v>
      </c>
      <c r="P225" s="33">
        <f t="shared" si="19"/>
        <v>2108.0201686472751</v>
      </c>
      <c r="Q225" s="33">
        <f t="shared" si="22"/>
        <v>1486.1456711082687</v>
      </c>
      <c r="R225" s="33">
        <f t="shared" si="23"/>
        <v>247263.65334449423</v>
      </c>
    </row>
    <row r="226" spans="13:18">
      <c r="M226">
        <f t="shared" si="20"/>
        <v>222</v>
      </c>
      <c r="N226" s="33">
        <f t="shared" si="21"/>
        <v>247263.65334449423</v>
      </c>
      <c r="O226" s="33">
        <f t="shared" si="18"/>
        <v>618.1591333612356</v>
      </c>
      <c r="P226" s="33">
        <f t="shared" si="19"/>
        <v>2108.0201686472751</v>
      </c>
      <c r="Q226" s="33">
        <f t="shared" si="22"/>
        <v>1489.8610352860396</v>
      </c>
      <c r="R226" s="33">
        <f t="shared" si="23"/>
        <v>245773.79230920819</v>
      </c>
    </row>
    <row r="227" spans="13:18">
      <c r="M227">
        <f t="shared" si="20"/>
        <v>223</v>
      </c>
      <c r="N227" s="33">
        <f t="shared" si="21"/>
        <v>245773.79230920819</v>
      </c>
      <c r="O227" s="33">
        <f t="shared" si="18"/>
        <v>614.43448077302048</v>
      </c>
      <c r="P227" s="33">
        <f t="shared" si="19"/>
        <v>2108.0201686472751</v>
      </c>
      <c r="Q227" s="33">
        <f t="shared" si="22"/>
        <v>1493.5856878742547</v>
      </c>
      <c r="R227" s="33">
        <f t="shared" si="23"/>
        <v>244280.20662133393</v>
      </c>
    </row>
    <row r="228" spans="13:18">
      <c r="M228">
        <f t="shared" si="20"/>
        <v>224</v>
      </c>
      <c r="N228" s="33">
        <f t="shared" si="21"/>
        <v>244280.20662133393</v>
      </c>
      <c r="O228" s="33">
        <f t="shared" si="18"/>
        <v>610.70051655333486</v>
      </c>
      <c r="P228" s="33">
        <f t="shared" si="19"/>
        <v>2108.0201686472751</v>
      </c>
      <c r="Q228" s="33">
        <f t="shared" si="22"/>
        <v>1497.3196520939402</v>
      </c>
      <c r="R228" s="33">
        <f t="shared" si="23"/>
        <v>242782.88696923997</v>
      </c>
    </row>
    <row r="229" spans="13:18">
      <c r="M229">
        <f t="shared" si="20"/>
        <v>225</v>
      </c>
      <c r="N229" s="33">
        <f t="shared" si="21"/>
        <v>242782.88696923997</v>
      </c>
      <c r="O229" s="33">
        <f t="shared" si="18"/>
        <v>606.95721742309991</v>
      </c>
      <c r="P229" s="33">
        <f t="shared" si="19"/>
        <v>2108.0201686472751</v>
      </c>
      <c r="Q229" s="33">
        <f t="shared" si="22"/>
        <v>1501.0629512241753</v>
      </c>
      <c r="R229" s="33">
        <f t="shared" si="23"/>
        <v>241281.82401801579</v>
      </c>
    </row>
    <row r="230" spans="13:18">
      <c r="M230">
        <f t="shared" si="20"/>
        <v>226</v>
      </c>
      <c r="N230" s="33">
        <f t="shared" si="21"/>
        <v>241281.82401801579</v>
      </c>
      <c r="O230" s="33">
        <f t="shared" si="18"/>
        <v>603.20456004503944</v>
      </c>
      <c r="P230" s="33">
        <f t="shared" si="19"/>
        <v>2108.0201686472751</v>
      </c>
      <c r="Q230" s="33">
        <f t="shared" si="22"/>
        <v>1504.8156086022357</v>
      </c>
      <c r="R230" s="33">
        <f t="shared" si="23"/>
        <v>239777.00840941354</v>
      </c>
    </row>
    <row r="231" spans="13:18">
      <c r="M231">
        <f t="shared" si="20"/>
        <v>227</v>
      </c>
      <c r="N231" s="33">
        <f t="shared" si="21"/>
        <v>239777.00840941354</v>
      </c>
      <c r="O231" s="33">
        <f t="shared" si="18"/>
        <v>599.44252102353391</v>
      </c>
      <c r="P231" s="33">
        <f t="shared" si="19"/>
        <v>2108.0201686472751</v>
      </c>
      <c r="Q231" s="33">
        <f t="shared" si="22"/>
        <v>1508.5776476237411</v>
      </c>
      <c r="R231" s="33">
        <f t="shared" si="23"/>
        <v>238268.43076178979</v>
      </c>
    </row>
    <row r="232" spans="13:18">
      <c r="M232">
        <f t="shared" si="20"/>
        <v>228</v>
      </c>
      <c r="N232" s="33">
        <f t="shared" si="21"/>
        <v>238268.43076178979</v>
      </c>
      <c r="O232" s="33">
        <f t="shared" si="18"/>
        <v>595.67107690447449</v>
      </c>
      <c r="P232" s="33">
        <f t="shared" si="19"/>
        <v>2108.0201686472751</v>
      </c>
      <c r="Q232" s="33">
        <f t="shared" si="22"/>
        <v>1512.3490917428007</v>
      </c>
      <c r="R232" s="33">
        <f t="shared" si="23"/>
        <v>236756.08167004699</v>
      </c>
    </row>
    <row r="233" spans="13:18">
      <c r="M233">
        <f t="shared" si="20"/>
        <v>229</v>
      </c>
      <c r="N233" s="33">
        <f t="shared" si="21"/>
        <v>236756.08167004699</v>
      </c>
      <c r="O233" s="33">
        <f t="shared" si="18"/>
        <v>591.89020417511745</v>
      </c>
      <c r="P233" s="33">
        <f t="shared" si="19"/>
        <v>2108.0201686472751</v>
      </c>
      <c r="Q233" s="33">
        <f t="shared" si="22"/>
        <v>1516.1299644721576</v>
      </c>
      <c r="R233" s="33">
        <f t="shared" si="23"/>
        <v>235239.95170557484</v>
      </c>
    </row>
    <row r="234" spans="13:18">
      <c r="M234">
        <f t="shared" si="20"/>
        <v>230</v>
      </c>
      <c r="N234" s="33">
        <f t="shared" si="21"/>
        <v>235239.95170557484</v>
      </c>
      <c r="O234" s="33">
        <f t="shared" si="18"/>
        <v>588.09987926393717</v>
      </c>
      <c r="P234" s="33">
        <f t="shared" si="19"/>
        <v>2108.0201686472751</v>
      </c>
      <c r="Q234" s="33">
        <f t="shared" si="22"/>
        <v>1519.9202893833381</v>
      </c>
      <c r="R234" s="33">
        <f t="shared" si="23"/>
        <v>233720.03141619152</v>
      </c>
    </row>
    <row r="235" spans="13:18">
      <c r="M235">
        <f t="shared" si="20"/>
        <v>231</v>
      </c>
      <c r="N235" s="33">
        <f t="shared" si="21"/>
        <v>233720.03141619152</v>
      </c>
      <c r="O235" s="33">
        <f t="shared" si="18"/>
        <v>584.30007854047881</v>
      </c>
      <c r="P235" s="33">
        <f t="shared" si="19"/>
        <v>2108.0201686472751</v>
      </c>
      <c r="Q235" s="33">
        <f t="shared" si="22"/>
        <v>1523.7200901067963</v>
      </c>
      <c r="R235" s="33">
        <f t="shared" si="23"/>
        <v>232196.31132608472</v>
      </c>
    </row>
    <row r="236" spans="13:18">
      <c r="M236">
        <f t="shared" si="20"/>
        <v>232</v>
      </c>
      <c r="N236" s="33">
        <f t="shared" si="21"/>
        <v>232196.31132608472</v>
      </c>
      <c r="O236" s="33">
        <f t="shared" si="18"/>
        <v>580.49077831521186</v>
      </c>
      <c r="P236" s="33">
        <f t="shared" si="19"/>
        <v>2108.0201686472751</v>
      </c>
      <c r="Q236" s="33">
        <f t="shared" si="22"/>
        <v>1527.5293903320633</v>
      </c>
      <c r="R236" s="33">
        <f t="shared" si="23"/>
        <v>230668.78193575266</v>
      </c>
    </row>
    <row r="237" spans="13:18">
      <c r="M237">
        <f t="shared" si="20"/>
        <v>233</v>
      </c>
      <c r="N237" s="33">
        <f t="shared" si="21"/>
        <v>230668.78193575266</v>
      </c>
      <c r="O237" s="33">
        <f t="shared" si="18"/>
        <v>576.67195483938167</v>
      </c>
      <c r="P237" s="33">
        <f t="shared" si="19"/>
        <v>2108.0201686472751</v>
      </c>
      <c r="Q237" s="33">
        <f t="shared" si="22"/>
        <v>1531.3482138078934</v>
      </c>
      <c r="R237" s="33">
        <f t="shared" si="23"/>
        <v>229137.43372194478</v>
      </c>
    </row>
    <row r="238" spans="13:18">
      <c r="M238">
        <f t="shared" si="20"/>
        <v>234</v>
      </c>
      <c r="N238" s="33">
        <f t="shared" si="21"/>
        <v>229137.43372194478</v>
      </c>
      <c r="O238" s="33">
        <f t="shared" si="18"/>
        <v>572.84358430486191</v>
      </c>
      <c r="P238" s="33">
        <f t="shared" si="19"/>
        <v>2108.0201686472751</v>
      </c>
      <c r="Q238" s="33">
        <f t="shared" si="22"/>
        <v>1535.1765843424132</v>
      </c>
      <c r="R238" s="33">
        <f t="shared" si="23"/>
        <v>227602.25713760237</v>
      </c>
    </row>
    <row r="239" spans="13:18">
      <c r="M239">
        <f t="shared" si="20"/>
        <v>235</v>
      </c>
      <c r="N239" s="33">
        <f t="shared" si="21"/>
        <v>227602.25713760237</v>
      </c>
      <c r="O239" s="33">
        <f t="shared" si="18"/>
        <v>569.00564284400593</v>
      </c>
      <c r="P239" s="33">
        <f t="shared" si="19"/>
        <v>2108.0201686472751</v>
      </c>
      <c r="Q239" s="33">
        <f t="shared" si="22"/>
        <v>1539.0145258032692</v>
      </c>
      <c r="R239" s="33">
        <f t="shared" si="23"/>
        <v>226063.2426117991</v>
      </c>
    </row>
    <row r="240" spans="13:18">
      <c r="M240">
        <f t="shared" si="20"/>
        <v>236</v>
      </c>
      <c r="N240" s="33">
        <f t="shared" si="21"/>
        <v>226063.2426117991</v>
      </c>
      <c r="O240" s="33">
        <f t="shared" si="18"/>
        <v>565.15810652949779</v>
      </c>
      <c r="P240" s="33">
        <f t="shared" si="19"/>
        <v>2108.0201686472751</v>
      </c>
      <c r="Q240" s="33">
        <f t="shared" si="22"/>
        <v>1542.8620621177774</v>
      </c>
      <c r="R240" s="33">
        <f t="shared" si="23"/>
        <v>224520.38054968131</v>
      </c>
    </row>
    <row r="241" spans="13:18">
      <c r="M241">
        <f t="shared" si="20"/>
        <v>237</v>
      </c>
      <c r="N241" s="33">
        <f t="shared" si="21"/>
        <v>224520.38054968131</v>
      </c>
      <c r="O241" s="33">
        <f t="shared" si="18"/>
        <v>561.30095137420335</v>
      </c>
      <c r="P241" s="33">
        <f t="shared" si="19"/>
        <v>2108.0201686472751</v>
      </c>
      <c r="Q241" s="33">
        <f t="shared" si="22"/>
        <v>1546.7192172730718</v>
      </c>
      <c r="R241" s="33">
        <f t="shared" si="23"/>
        <v>222973.66133240826</v>
      </c>
    </row>
    <row r="242" spans="13:18">
      <c r="M242">
        <f t="shared" si="20"/>
        <v>238</v>
      </c>
      <c r="N242" s="33">
        <f t="shared" si="21"/>
        <v>222973.66133240826</v>
      </c>
      <c r="O242" s="33">
        <f t="shared" si="18"/>
        <v>557.43415333102064</v>
      </c>
      <c r="P242" s="33">
        <f t="shared" si="19"/>
        <v>2108.0201686472751</v>
      </c>
      <c r="Q242" s="33">
        <f t="shared" si="22"/>
        <v>1550.5860153162544</v>
      </c>
      <c r="R242" s="33">
        <f t="shared" si="23"/>
        <v>221423.07531709201</v>
      </c>
    </row>
    <row r="243" spans="13:18">
      <c r="M243">
        <f t="shared" si="20"/>
        <v>239</v>
      </c>
      <c r="N243" s="33">
        <f t="shared" si="21"/>
        <v>221423.07531709201</v>
      </c>
      <c r="O243" s="33">
        <f t="shared" si="18"/>
        <v>553.55768829273006</v>
      </c>
      <c r="P243" s="33">
        <f t="shared" si="19"/>
        <v>2108.0201686472751</v>
      </c>
      <c r="Q243" s="33">
        <f t="shared" si="22"/>
        <v>1554.4624803545451</v>
      </c>
      <c r="R243" s="33">
        <f t="shared" si="23"/>
        <v>219868.61283673745</v>
      </c>
    </row>
    <row r="244" spans="13:18">
      <c r="M244">
        <f t="shared" si="20"/>
        <v>240</v>
      </c>
      <c r="N244" s="33">
        <f t="shared" si="21"/>
        <v>219868.61283673745</v>
      </c>
      <c r="O244" s="33">
        <f t="shared" si="18"/>
        <v>549.67153209184369</v>
      </c>
      <c r="P244" s="33">
        <f t="shared" si="19"/>
        <v>2108.0201686472751</v>
      </c>
      <c r="Q244" s="33">
        <f t="shared" si="22"/>
        <v>1558.3486365554313</v>
      </c>
      <c r="R244" s="33">
        <f t="shared" si="23"/>
        <v>218310.26420018202</v>
      </c>
    </row>
    <row r="245" spans="13:18">
      <c r="M245">
        <f t="shared" si="20"/>
        <v>241</v>
      </c>
      <c r="N245" s="33">
        <f t="shared" si="21"/>
        <v>218310.26420018202</v>
      </c>
      <c r="O245" s="33">
        <f t="shared" si="18"/>
        <v>545.77566050045505</v>
      </c>
      <c r="P245" s="33">
        <f t="shared" si="19"/>
        <v>2108.0201686472751</v>
      </c>
      <c r="Q245" s="33">
        <f t="shared" si="22"/>
        <v>1562.24450814682</v>
      </c>
      <c r="R245" s="33">
        <f t="shared" si="23"/>
        <v>216748.01969203519</v>
      </c>
    </row>
    <row r="246" spans="13:18">
      <c r="M246">
        <f t="shared" si="20"/>
        <v>242</v>
      </c>
      <c r="N246" s="33">
        <f t="shared" si="21"/>
        <v>216748.01969203519</v>
      </c>
      <c r="O246" s="33">
        <f t="shared" si="18"/>
        <v>541.87004923008794</v>
      </c>
      <c r="P246" s="33">
        <f t="shared" si="19"/>
        <v>2108.0201686472751</v>
      </c>
      <c r="Q246" s="33">
        <f t="shared" si="22"/>
        <v>1566.1501194171872</v>
      </c>
      <c r="R246" s="33">
        <f t="shared" si="23"/>
        <v>215181.86957261799</v>
      </c>
    </row>
    <row r="247" spans="13:18">
      <c r="M247">
        <f t="shared" si="20"/>
        <v>243</v>
      </c>
      <c r="N247" s="33">
        <f t="shared" si="21"/>
        <v>215181.86957261799</v>
      </c>
      <c r="O247" s="33">
        <f t="shared" si="18"/>
        <v>537.95467393154502</v>
      </c>
      <c r="P247" s="33">
        <f t="shared" si="19"/>
        <v>2108.0201686472751</v>
      </c>
      <c r="Q247" s="33">
        <f t="shared" si="22"/>
        <v>1570.06549471573</v>
      </c>
      <c r="R247" s="33">
        <f t="shared" si="23"/>
        <v>213611.80407790226</v>
      </c>
    </row>
    <row r="248" spans="13:18">
      <c r="M248">
        <f t="shared" si="20"/>
        <v>244</v>
      </c>
      <c r="N248" s="33">
        <f t="shared" si="21"/>
        <v>213611.80407790226</v>
      </c>
      <c r="O248" s="33">
        <f t="shared" si="18"/>
        <v>534.02951019475563</v>
      </c>
      <c r="P248" s="33">
        <f t="shared" si="19"/>
        <v>2108.0201686472751</v>
      </c>
      <c r="Q248" s="33">
        <f t="shared" si="22"/>
        <v>1573.9906584525195</v>
      </c>
      <c r="R248" s="33">
        <f t="shared" si="23"/>
        <v>212037.81341944973</v>
      </c>
    </row>
    <row r="249" spans="13:18">
      <c r="M249">
        <f t="shared" si="20"/>
        <v>245</v>
      </c>
      <c r="N249" s="33">
        <f t="shared" si="21"/>
        <v>212037.81341944973</v>
      </c>
      <c r="O249" s="33">
        <f t="shared" si="18"/>
        <v>530.09453354862433</v>
      </c>
      <c r="P249" s="33">
        <f t="shared" si="19"/>
        <v>2108.0201686472751</v>
      </c>
      <c r="Q249" s="33">
        <f t="shared" si="22"/>
        <v>1577.9256350986507</v>
      </c>
      <c r="R249" s="33">
        <f t="shared" si="23"/>
        <v>210459.88778435107</v>
      </c>
    </row>
    <row r="250" spans="13:18">
      <c r="M250">
        <f t="shared" si="20"/>
        <v>246</v>
      </c>
      <c r="N250" s="33">
        <f t="shared" si="21"/>
        <v>210459.88778435107</v>
      </c>
      <c r="O250" s="33">
        <f t="shared" si="18"/>
        <v>526.14971946087769</v>
      </c>
      <c r="P250" s="33">
        <f t="shared" si="19"/>
        <v>2108.0201686472751</v>
      </c>
      <c r="Q250" s="33">
        <f t="shared" si="22"/>
        <v>1581.8704491863973</v>
      </c>
      <c r="R250" s="33">
        <f t="shared" si="23"/>
        <v>208878.01733516468</v>
      </c>
    </row>
    <row r="251" spans="13:18">
      <c r="M251">
        <f t="shared" si="20"/>
        <v>247</v>
      </c>
      <c r="N251" s="33">
        <f t="shared" si="21"/>
        <v>208878.01733516468</v>
      </c>
      <c r="O251" s="33">
        <f t="shared" si="18"/>
        <v>522.19504333791167</v>
      </c>
      <c r="P251" s="33">
        <f t="shared" si="19"/>
        <v>2108.0201686472751</v>
      </c>
      <c r="Q251" s="33">
        <f t="shared" si="22"/>
        <v>1585.8251253093636</v>
      </c>
      <c r="R251" s="33">
        <f t="shared" si="23"/>
        <v>207292.1922098553</v>
      </c>
    </row>
    <row r="252" spans="13:18">
      <c r="M252">
        <f t="shared" si="20"/>
        <v>248</v>
      </c>
      <c r="N252" s="33">
        <f t="shared" si="21"/>
        <v>207292.1922098553</v>
      </c>
      <c r="O252" s="33">
        <f t="shared" si="18"/>
        <v>518.23048052463832</v>
      </c>
      <c r="P252" s="33">
        <f t="shared" si="19"/>
        <v>2108.0201686472751</v>
      </c>
      <c r="Q252" s="33">
        <f t="shared" si="22"/>
        <v>1589.7896881226368</v>
      </c>
      <c r="R252" s="33">
        <f t="shared" si="23"/>
        <v>205702.40252173267</v>
      </c>
    </row>
    <row r="253" spans="13:18">
      <c r="M253">
        <f t="shared" si="20"/>
        <v>249</v>
      </c>
      <c r="N253" s="33">
        <f t="shared" si="21"/>
        <v>205702.40252173267</v>
      </c>
      <c r="O253" s="33">
        <f t="shared" si="18"/>
        <v>514.25600630433166</v>
      </c>
      <c r="P253" s="33">
        <f t="shared" si="19"/>
        <v>2108.0201686472751</v>
      </c>
      <c r="Q253" s="33">
        <f t="shared" si="22"/>
        <v>1593.7641623429436</v>
      </c>
      <c r="R253" s="33">
        <f t="shared" si="23"/>
        <v>204108.63835938973</v>
      </c>
    </row>
    <row r="254" spans="13:18">
      <c r="M254">
        <f t="shared" si="20"/>
        <v>250</v>
      </c>
      <c r="N254" s="33">
        <f t="shared" si="21"/>
        <v>204108.63835938973</v>
      </c>
      <c r="O254" s="33">
        <f t="shared" si="18"/>
        <v>510.27159589847435</v>
      </c>
      <c r="P254" s="33">
        <f t="shared" si="19"/>
        <v>2108.0201686472751</v>
      </c>
      <c r="Q254" s="33">
        <f t="shared" si="22"/>
        <v>1597.7485727488008</v>
      </c>
      <c r="R254" s="33">
        <f t="shared" si="23"/>
        <v>202510.88978664094</v>
      </c>
    </row>
    <row r="255" spans="13:18">
      <c r="M255">
        <f t="shared" si="20"/>
        <v>251</v>
      </c>
      <c r="N255" s="33">
        <f t="shared" si="21"/>
        <v>202510.88978664094</v>
      </c>
      <c r="O255" s="33">
        <f t="shared" si="18"/>
        <v>506.27722446660238</v>
      </c>
      <c r="P255" s="33">
        <f t="shared" si="19"/>
        <v>2108.0201686472751</v>
      </c>
      <c r="Q255" s="33">
        <f t="shared" si="22"/>
        <v>1601.7429441806728</v>
      </c>
      <c r="R255" s="33">
        <f t="shared" si="23"/>
        <v>200909.14684246026</v>
      </c>
    </row>
    <row r="256" spans="13:18">
      <c r="M256">
        <f t="shared" si="20"/>
        <v>252</v>
      </c>
      <c r="N256" s="33">
        <f t="shared" si="21"/>
        <v>200909.14684246026</v>
      </c>
      <c r="O256" s="33">
        <f t="shared" si="18"/>
        <v>502.27286710615067</v>
      </c>
      <c r="P256" s="33">
        <f t="shared" si="19"/>
        <v>2108.0201686472751</v>
      </c>
      <c r="Q256" s="33">
        <f t="shared" si="22"/>
        <v>1605.7473015411244</v>
      </c>
      <c r="R256" s="33">
        <f t="shared" si="23"/>
        <v>199303.39954091914</v>
      </c>
    </row>
    <row r="257" spans="13:18">
      <c r="M257">
        <f t="shared" si="20"/>
        <v>253</v>
      </c>
      <c r="N257" s="33">
        <f t="shared" si="21"/>
        <v>199303.39954091914</v>
      </c>
      <c r="O257" s="33">
        <f t="shared" si="18"/>
        <v>498.25849885229786</v>
      </c>
      <c r="P257" s="33">
        <f t="shared" si="19"/>
        <v>2108.0201686472751</v>
      </c>
      <c r="Q257" s="33">
        <f t="shared" si="22"/>
        <v>1609.7616697949773</v>
      </c>
      <c r="R257" s="33">
        <f t="shared" si="23"/>
        <v>197693.63787112417</v>
      </c>
    </row>
    <row r="258" spans="13:18">
      <c r="M258">
        <f t="shared" si="20"/>
        <v>254</v>
      </c>
      <c r="N258" s="33">
        <f t="shared" si="21"/>
        <v>197693.63787112417</v>
      </c>
      <c r="O258" s="33">
        <f t="shared" si="18"/>
        <v>494.23409467781045</v>
      </c>
      <c r="P258" s="33">
        <f t="shared" si="19"/>
        <v>2108.0201686472751</v>
      </c>
      <c r="Q258" s="33">
        <f t="shared" si="22"/>
        <v>1613.7860739694647</v>
      </c>
      <c r="R258" s="33">
        <f t="shared" si="23"/>
        <v>196079.8517971547</v>
      </c>
    </row>
    <row r="259" spans="13:18">
      <c r="M259">
        <f t="shared" si="20"/>
        <v>255</v>
      </c>
      <c r="N259" s="33">
        <f t="shared" si="21"/>
        <v>196079.8517971547</v>
      </c>
      <c r="O259" s="33">
        <f t="shared" si="18"/>
        <v>490.19962949288674</v>
      </c>
      <c r="P259" s="33">
        <f t="shared" si="19"/>
        <v>2108.0201686472751</v>
      </c>
      <c r="Q259" s="33">
        <f t="shared" si="22"/>
        <v>1617.8205391543884</v>
      </c>
      <c r="R259" s="33">
        <f t="shared" si="23"/>
        <v>194462.03125800032</v>
      </c>
    </row>
    <row r="260" spans="13:18">
      <c r="M260">
        <f t="shared" si="20"/>
        <v>256</v>
      </c>
      <c r="N260" s="33">
        <f t="shared" si="21"/>
        <v>194462.03125800032</v>
      </c>
      <c r="O260" s="33">
        <f t="shared" si="18"/>
        <v>486.1550781450008</v>
      </c>
      <c r="P260" s="33">
        <f t="shared" si="19"/>
        <v>2108.0201686472751</v>
      </c>
      <c r="Q260" s="33">
        <f t="shared" si="22"/>
        <v>1621.8650905022744</v>
      </c>
      <c r="R260" s="33">
        <f t="shared" si="23"/>
        <v>192840.16616749804</v>
      </c>
    </row>
    <row r="261" spans="13:18">
      <c r="M261">
        <f t="shared" si="20"/>
        <v>257</v>
      </c>
      <c r="N261" s="33">
        <f t="shared" si="21"/>
        <v>192840.16616749804</v>
      </c>
      <c r="O261" s="33">
        <f t="shared" ref="O261:O324" si="24">$H$9*N261</f>
        <v>482.10041541874511</v>
      </c>
      <c r="P261" s="33">
        <f t="shared" ref="P261:P324" si="25">$H$11</f>
        <v>2108.0201686472751</v>
      </c>
      <c r="Q261" s="33">
        <f t="shared" si="22"/>
        <v>1625.91975322853</v>
      </c>
      <c r="R261" s="33">
        <f t="shared" si="23"/>
        <v>191214.24641426952</v>
      </c>
    </row>
    <row r="262" spans="13:18">
      <c r="M262">
        <f t="shared" ref="M262:M325" si="26">M261+1</f>
        <v>258</v>
      </c>
      <c r="N262" s="33">
        <f t="shared" ref="N262:N325" si="27">R261</f>
        <v>191214.24641426952</v>
      </c>
      <c r="O262" s="33">
        <f t="shared" si="24"/>
        <v>478.0356160356738</v>
      </c>
      <c r="P262" s="33">
        <f t="shared" si="25"/>
        <v>2108.0201686472751</v>
      </c>
      <c r="Q262" s="33">
        <f t="shared" ref="Q262:Q325" si="28">P262-O262</f>
        <v>1629.9845526116014</v>
      </c>
      <c r="R262" s="33">
        <f t="shared" ref="R262:R325" si="29">N262-Q262</f>
        <v>189584.26186165793</v>
      </c>
    </row>
    <row r="263" spans="13:18">
      <c r="M263">
        <f t="shared" si="26"/>
        <v>259</v>
      </c>
      <c r="N263" s="33">
        <f t="shared" si="27"/>
        <v>189584.26186165793</v>
      </c>
      <c r="O263" s="33">
        <f t="shared" si="24"/>
        <v>473.96065465414483</v>
      </c>
      <c r="P263" s="33">
        <f t="shared" si="25"/>
        <v>2108.0201686472751</v>
      </c>
      <c r="Q263" s="33">
        <f t="shared" si="28"/>
        <v>1634.0595139931302</v>
      </c>
      <c r="R263" s="33">
        <f t="shared" si="29"/>
        <v>187950.2023476648</v>
      </c>
    </row>
    <row r="264" spans="13:18">
      <c r="M264">
        <f t="shared" si="26"/>
        <v>260</v>
      </c>
      <c r="N264" s="33">
        <f t="shared" si="27"/>
        <v>187950.2023476648</v>
      </c>
      <c r="O264" s="33">
        <f t="shared" si="24"/>
        <v>469.875505869162</v>
      </c>
      <c r="P264" s="33">
        <f t="shared" si="25"/>
        <v>2108.0201686472751</v>
      </c>
      <c r="Q264" s="33">
        <f t="shared" si="28"/>
        <v>1638.1446627781131</v>
      </c>
      <c r="R264" s="33">
        <f t="shared" si="29"/>
        <v>186312.05768488668</v>
      </c>
    </row>
    <row r="265" spans="13:18">
      <c r="M265">
        <f t="shared" si="26"/>
        <v>261</v>
      </c>
      <c r="N265" s="33">
        <f t="shared" si="27"/>
        <v>186312.05768488668</v>
      </c>
      <c r="O265" s="33">
        <f t="shared" si="24"/>
        <v>465.78014421221673</v>
      </c>
      <c r="P265" s="33">
        <f t="shared" si="25"/>
        <v>2108.0201686472751</v>
      </c>
      <c r="Q265" s="33">
        <f t="shared" si="28"/>
        <v>1642.2400244350583</v>
      </c>
      <c r="R265" s="33">
        <f t="shared" si="29"/>
        <v>184669.8176604516</v>
      </c>
    </row>
    <row r="266" spans="13:18">
      <c r="M266">
        <f t="shared" si="26"/>
        <v>262</v>
      </c>
      <c r="N266" s="33">
        <f t="shared" si="27"/>
        <v>184669.8176604516</v>
      </c>
      <c r="O266" s="33">
        <f t="shared" si="24"/>
        <v>461.674544151129</v>
      </c>
      <c r="P266" s="33">
        <f t="shared" si="25"/>
        <v>2108.0201686472751</v>
      </c>
      <c r="Q266" s="33">
        <f t="shared" si="28"/>
        <v>1646.3456244961462</v>
      </c>
      <c r="R266" s="33">
        <f t="shared" si="29"/>
        <v>183023.47203595546</v>
      </c>
    </row>
    <row r="267" spans="13:18">
      <c r="M267">
        <f t="shared" si="26"/>
        <v>263</v>
      </c>
      <c r="N267" s="33">
        <f t="shared" si="27"/>
        <v>183023.47203595546</v>
      </c>
      <c r="O267" s="33">
        <f t="shared" si="24"/>
        <v>457.55868008988864</v>
      </c>
      <c r="P267" s="33">
        <f t="shared" si="25"/>
        <v>2108.0201686472751</v>
      </c>
      <c r="Q267" s="33">
        <f t="shared" si="28"/>
        <v>1650.4614885573865</v>
      </c>
      <c r="R267" s="33">
        <f t="shared" si="29"/>
        <v>181373.01054739807</v>
      </c>
    </row>
    <row r="268" spans="13:18">
      <c r="M268">
        <f t="shared" si="26"/>
        <v>264</v>
      </c>
      <c r="N268" s="33">
        <f t="shared" si="27"/>
        <v>181373.01054739807</v>
      </c>
      <c r="O268" s="33">
        <f t="shared" si="24"/>
        <v>453.43252636849519</v>
      </c>
      <c r="P268" s="33">
        <f t="shared" si="25"/>
        <v>2108.0201686472751</v>
      </c>
      <c r="Q268" s="33">
        <f t="shared" si="28"/>
        <v>1654.5876422787799</v>
      </c>
      <c r="R268" s="33">
        <f t="shared" si="29"/>
        <v>179718.42290511928</v>
      </c>
    </row>
    <row r="269" spans="13:18">
      <c r="M269">
        <f t="shared" si="26"/>
        <v>265</v>
      </c>
      <c r="N269" s="33">
        <f t="shared" si="27"/>
        <v>179718.42290511928</v>
      </c>
      <c r="O269" s="33">
        <f t="shared" si="24"/>
        <v>449.29605726279823</v>
      </c>
      <c r="P269" s="33">
        <f t="shared" si="25"/>
        <v>2108.0201686472751</v>
      </c>
      <c r="Q269" s="33">
        <f t="shared" si="28"/>
        <v>1658.7241113844768</v>
      </c>
      <c r="R269" s="33">
        <f t="shared" si="29"/>
        <v>178059.6987937348</v>
      </c>
    </row>
    <row r="270" spans="13:18">
      <c r="M270">
        <f t="shared" si="26"/>
        <v>266</v>
      </c>
      <c r="N270" s="33">
        <f t="shared" si="27"/>
        <v>178059.6987937348</v>
      </c>
      <c r="O270" s="33">
        <f t="shared" si="24"/>
        <v>445.14924698433703</v>
      </c>
      <c r="P270" s="33">
        <f t="shared" si="25"/>
        <v>2108.0201686472751</v>
      </c>
      <c r="Q270" s="33">
        <f t="shared" si="28"/>
        <v>1662.8709216629381</v>
      </c>
      <c r="R270" s="33">
        <f t="shared" si="29"/>
        <v>176396.82787207185</v>
      </c>
    </row>
    <row r="271" spans="13:18">
      <c r="M271">
        <f t="shared" si="26"/>
        <v>267</v>
      </c>
      <c r="N271" s="33">
        <f t="shared" si="27"/>
        <v>176396.82787207185</v>
      </c>
      <c r="O271" s="33">
        <f t="shared" si="24"/>
        <v>440.99206968017961</v>
      </c>
      <c r="P271" s="33">
        <f t="shared" si="25"/>
        <v>2108.0201686472751</v>
      </c>
      <c r="Q271" s="33">
        <f t="shared" si="28"/>
        <v>1667.0280989670955</v>
      </c>
      <c r="R271" s="33">
        <f t="shared" si="29"/>
        <v>174729.79977310475</v>
      </c>
    </row>
    <row r="272" spans="13:18">
      <c r="M272">
        <f t="shared" si="26"/>
        <v>268</v>
      </c>
      <c r="N272" s="33">
        <f t="shared" si="27"/>
        <v>174729.79977310475</v>
      </c>
      <c r="O272" s="33">
        <f t="shared" si="24"/>
        <v>436.82449943276191</v>
      </c>
      <c r="P272" s="33">
        <f t="shared" si="25"/>
        <v>2108.0201686472751</v>
      </c>
      <c r="Q272" s="33">
        <f t="shared" si="28"/>
        <v>1671.1956692145131</v>
      </c>
      <c r="R272" s="33">
        <f t="shared" si="29"/>
        <v>173058.60410389025</v>
      </c>
    </row>
    <row r="273" spans="13:18">
      <c r="M273">
        <f t="shared" si="26"/>
        <v>269</v>
      </c>
      <c r="N273" s="33">
        <f t="shared" si="27"/>
        <v>173058.60410389025</v>
      </c>
      <c r="O273" s="33">
        <f t="shared" si="24"/>
        <v>432.64651025972563</v>
      </c>
      <c r="P273" s="33">
        <f t="shared" si="25"/>
        <v>2108.0201686472751</v>
      </c>
      <c r="Q273" s="33">
        <f t="shared" si="28"/>
        <v>1675.3736583875495</v>
      </c>
      <c r="R273" s="33">
        <f t="shared" si="29"/>
        <v>171383.2304455027</v>
      </c>
    </row>
    <row r="274" spans="13:18">
      <c r="M274">
        <f t="shared" si="26"/>
        <v>270</v>
      </c>
      <c r="N274" s="33">
        <f t="shared" si="27"/>
        <v>171383.2304455027</v>
      </c>
      <c r="O274" s="33">
        <f t="shared" si="24"/>
        <v>428.45807611375676</v>
      </c>
      <c r="P274" s="33">
        <f t="shared" si="25"/>
        <v>2108.0201686472751</v>
      </c>
      <c r="Q274" s="33">
        <f t="shared" si="28"/>
        <v>1679.5620925335184</v>
      </c>
      <c r="R274" s="33">
        <f t="shared" si="29"/>
        <v>169703.66835296919</v>
      </c>
    </row>
    <row r="275" spans="13:18">
      <c r="M275">
        <f t="shared" si="26"/>
        <v>271</v>
      </c>
      <c r="N275" s="33">
        <f t="shared" si="27"/>
        <v>169703.66835296919</v>
      </c>
      <c r="O275" s="33">
        <f t="shared" si="24"/>
        <v>424.25917088242301</v>
      </c>
      <c r="P275" s="33">
        <f t="shared" si="25"/>
        <v>2108.0201686472751</v>
      </c>
      <c r="Q275" s="33">
        <f t="shared" si="28"/>
        <v>1683.7609977648522</v>
      </c>
      <c r="R275" s="33">
        <f t="shared" si="29"/>
        <v>168019.90735520434</v>
      </c>
    </row>
    <row r="276" spans="13:18">
      <c r="M276">
        <f t="shared" si="26"/>
        <v>272</v>
      </c>
      <c r="N276" s="33">
        <f t="shared" si="27"/>
        <v>168019.90735520434</v>
      </c>
      <c r="O276" s="33">
        <f t="shared" si="24"/>
        <v>420.04976838801088</v>
      </c>
      <c r="P276" s="33">
        <f t="shared" si="25"/>
        <v>2108.0201686472751</v>
      </c>
      <c r="Q276" s="33">
        <f t="shared" si="28"/>
        <v>1687.9704002592644</v>
      </c>
      <c r="R276" s="33">
        <f t="shared" si="29"/>
        <v>166331.93695494506</v>
      </c>
    </row>
    <row r="277" spans="13:18">
      <c r="M277">
        <f t="shared" si="26"/>
        <v>273</v>
      </c>
      <c r="N277" s="33">
        <f t="shared" si="27"/>
        <v>166331.93695494506</v>
      </c>
      <c r="O277" s="33">
        <f t="shared" si="24"/>
        <v>415.82984238736265</v>
      </c>
      <c r="P277" s="33">
        <f t="shared" si="25"/>
        <v>2108.0201686472751</v>
      </c>
      <c r="Q277" s="33">
        <f t="shared" si="28"/>
        <v>1692.1903262599126</v>
      </c>
      <c r="R277" s="33">
        <f t="shared" si="29"/>
        <v>164639.74662868516</v>
      </c>
    </row>
    <row r="278" spans="13:18">
      <c r="M278">
        <f t="shared" si="26"/>
        <v>274</v>
      </c>
      <c r="N278" s="33">
        <f t="shared" si="27"/>
        <v>164639.74662868516</v>
      </c>
      <c r="O278" s="33">
        <f t="shared" si="24"/>
        <v>411.59936657171289</v>
      </c>
      <c r="P278" s="33">
        <f t="shared" si="25"/>
        <v>2108.0201686472751</v>
      </c>
      <c r="Q278" s="33">
        <f t="shared" si="28"/>
        <v>1696.4208020755623</v>
      </c>
      <c r="R278" s="33">
        <f t="shared" si="29"/>
        <v>162943.32582660959</v>
      </c>
    </row>
    <row r="279" spans="13:18">
      <c r="M279">
        <f t="shared" si="26"/>
        <v>275</v>
      </c>
      <c r="N279" s="33">
        <f t="shared" si="27"/>
        <v>162943.32582660959</v>
      </c>
      <c r="O279" s="33">
        <f t="shared" si="24"/>
        <v>407.35831456652397</v>
      </c>
      <c r="P279" s="33">
        <f t="shared" si="25"/>
        <v>2108.0201686472751</v>
      </c>
      <c r="Q279" s="33">
        <f t="shared" si="28"/>
        <v>1700.6618540807513</v>
      </c>
      <c r="R279" s="33">
        <f t="shared" si="29"/>
        <v>161242.66397252886</v>
      </c>
    </row>
    <row r="280" spans="13:18">
      <c r="M280">
        <f t="shared" si="26"/>
        <v>276</v>
      </c>
      <c r="N280" s="33">
        <f t="shared" si="27"/>
        <v>161242.66397252886</v>
      </c>
      <c r="O280" s="33">
        <f t="shared" si="24"/>
        <v>403.10665993132216</v>
      </c>
      <c r="P280" s="33">
        <f t="shared" si="25"/>
        <v>2108.0201686472751</v>
      </c>
      <c r="Q280" s="33">
        <f t="shared" si="28"/>
        <v>1704.913508715953</v>
      </c>
      <c r="R280" s="33">
        <f t="shared" si="29"/>
        <v>159537.7504638129</v>
      </c>
    </row>
    <row r="281" spans="13:18">
      <c r="M281">
        <f t="shared" si="26"/>
        <v>277</v>
      </c>
      <c r="N281" s="33">
        <f t="shared" si="27"/>
        <v>159537.7504638129</v>
      </c>
      <c r="O281" s="33">
        <f t="shared" si="24"/>
        <v>398.84437615953226</v>
      </c>
      <c r="P281" s="33">
        <f t="shared" si="25"/>
        <v>2108.0201686472751</v>
      </c>
      <c r="Q281" s="33">
        <f t="shared" si="28"/>
        <v>1709.1757924877429</v>
      </c>
      <c r="R281" s="33">
        <f t="shared" si="29"/>
        <v>157828.57467132516</v>
      </c>
    </row>
    <row r="282" spans="13:18">
      <c r="M282">
        <f t="shared" si="26"/>
        <v>278</v>
      </c>
      <c r="N282" s="33">
        <f t="shared" si="27"/>
        <v>157828.57467132516</v>
      </c>
      <c r="O282" s="33">
        <f t="shared" si="24"/>
        <v>394.57143667831292</v>
      </c>
      <c r="P282" s="33">
        <f t="shared" si="25"/>
        <v>2108.0201686472751</v>
      </c>
      <c r="Q282" s="33">
        <f t="shared" si="28"/>
        <v>1713.4487319689622</v>
      </c>
      <c r="R282" s="33">
        <f t="shared" si="29"/>
        <v>156115.12593935619</v>
      </c>
    </row>
    <row r="283" spans="13:18">
      <c r="M283">
        <f t="shared" si="26"/>
        <v>279</v>
      </c>
      <c r="N283" s="33">
        <f t="shared" si="27"/>
        <v>156115.12593935619</v>
      </c>
      <c r="O283" s="33">
        <f t="shared" si="24"/>
        <v>390.2878148483905</v>
      </c>
      <c r="P283" s="33">
        <f t="shared" si="25"/>
        <v>2108.0201686472751</v>
      </c>
      <c r="Q283" s="33">
        <f t="shared" si="28"/>
        <v>1717.7323537988846</v>
      </c>
      <c r="R283" s="33">
        <f t="shared" si="29"/>
        <v>154397.39358555732</v>
      </c>
    </row>
    <row r="284" spans="13:18">
      <c r="M284">
        <f t="shared" si="26"/>
        <v>280</v>
      </c>
      <c r="N284" s="33">
        <f t="shared" si="27"/>
        <v>154397.39358555732</v>
      </c>
      <c r="O284" s="33">
        <f t="shared" si="24"/>
        <v>385.99348396389331</v>
      </c>
      <c r="P284" s="33">
        <f t="shared" si="25"/>
        <v>2108.0201686472751</v>
      </c>
      <c r="Q284" s="33">
        <f t="shared" si="28"/>
        <v>1722.0266846833817</v>
      </c>
      <c r="R284" s="33">
        <f t="shared" si="29"/>
        <v>152675.36690087395</v>
      </c>
    </row>
    <row r="285" spans="13:18">
      <c r="M285">
        <f t="shared" si="26"/>
        <v>281</v>
      </c>
      <c r="N285" s="33">
        <f t="shared" si="27"/>
        <v>152675.36690087395</v>
      </c>
      <c r="O285" s="33">
        <f t="shared" si="24"/>
        <v>381.68841725218488</v>
      </c>
      <c r="P285" s="33">
        <f t="shared" si="25"/>
        <v>2108.0201686472751</v>
      </c>
      <c r="Q285" s="33">
        <f t="shared" si="28"/>
        <v>1726.3317513950901</v>
      </c>
      <c r="R285" s="33">
        <f t="shared" si="29"/>
        <v>150949.03514947885</v>
      </c>
    </row>
    <row r="286" spans="13:18">
      <c r="M286">
        <f t="shared" si="26"/>
        <v>282</v>
      </c>
      <c r="N286" s="33">
        <f t="shared" si="27"/>
        <v>150949.03514947885</v>
      </c>
      <c r="O286" s="33">
        <f t="shared" si="24"/>
        <v>377.37258787369711</v>
      </c>
      <c r="P286" s="33">
        <f t="shared" si="25"/>
        <v>2108.0201686472751</v>
      </c>
      <c r="Q286" s="33">
        <f t="shared" si="28"/>
        <v>1730.6475807735781</v>
      </c>
      <c r="R286" s="33">
        <f t="shared" si="29"/>
        <v>149218.38756870528</v>
      </c>
    </row>
    <row r="287" spans="13:18">
      <c r="M287">
        <f t="shared" si="26"/>
        <v>283</v>
      </c>
      <c r="N287" s="33">
        <f t="shared" si="27"/>
        <v>149218.38756870528</v>
      </c>
      <c r="O287" s="33">
        <f t="shared" si="24"/>
        <v>373.04596892176318</v>
      </c>
      <c r="P287" s="33">
        <f t="shared" si="25"/>
        <v>2108.0201686472751</v>
      </c>
      <c r="Q287" s="33">
        <f t="shared" si="28"/>
        <v>1734.9741997255119</v>
      </c>
      <c r="R287" s="33">
        <f t="shared" si="29"/>
        <v>147483.41336897976</v>
      </c>
    </row>
    <row r="288" spans="13:18">
      <c r="M288">
        <f t="shared" si="26"/>
        <v>284</v>
      </c>
      <c r="N288" s="33">
        <f t="shared" si="27"/>
        <v>147483.41336897976</v>
      </c>
      <c r="O288" s="33">
        <f t="shared" si="24"/>
        <v>368.70853342244942</v>
      </c>
      <c r="P288" s="33">
        <f t="shared" si="25"/>
        <v>2108.0201686472751</v>
      </c>
      <c r="Q288" s="33">
        <f t="shared" si="28"/>
        <v>1739.3116352248257</v>
      </c>
      <c r="R288" s="33">
        <f t="shared" si="29"/>
        <v>145744.10173375494</v>
      </c>
    </row>
    <row r="289" spans="13:18">
      <c r="M289">
        <f t="shared" si="26"/>
        <v>285</v>
      </c>
      <c r="N289" s="33">
        <f t="shared" si="27"/>
        <v>145744.10173375494</v>
      </c>
      <c r="O289" s="33">
        <f t="shared" si="24"/>
        <v>364.36025433438738</v>
      </c>
      <c r="P289" s="33">
        <f t="shared" si="25"/>
        <v>2108.0201686472751</v>
      </c>
      <c r="Q289" s="33">
        <f t="shared" si="28"/>
        <v>1743.6599143128878</v>
      </c>
      <c r="R289" s="33">
        <f t="shared" si="29"/>
        <v>144000.44181944206</v>
      </c>
    </row>
    <row r="290" spans="13:18">
      <c r="M290">
        <f t="shared" si="26"/>
        <v>286</v>
      </c>
      <c r="N290" s="33">
        <f t="shared" si="27"/>
        <v>144000.44181944206</v>
      </c>
      <c r="O290" s="33">
        <f t="shared" si="24"/>
        <v>360.00110454860516</v>
      </c>
      <c r="P290" s="33">
        <f t="shared" si="25"/>
        <v>2108.0201686472751</v>
      </c>
      <c r="Q290" s="33">
        <f t="shared" si="28"/>
        <v>1748.01906409867</v>
      </c>
      <c r="R290" s="33">
        <f t="shared" si="29"/>
        <v>142252.42275534337</v>
      </c>
    </row>
    <row r="291" spans="13:18">
      <c r="M291">
        <f t="shared" si="26"/>
        <v>287</v>
      </c>
      <c r="N291" s="33">
        <f t="shared" si="27"/>
        <v>142252.42275534337</v>
      </c>
      <c r="O291" s="33">
        <f t="shared" si="24"/>
        <v>355.63105688835844</v>
      </c>
      <c r="P291" s="33">
        <f t="shared" si="25"/>
        <v>2108.0201686472751</v>
      </c>
      <c r="Q291" s="33">
        <f t="shared" si="28"/>
        <v>1752.3891117589167</v>
      </c>
      <c r="R291" s="33">
        <f t="shared" si="29"/>
        <v>140500.03364358447</v>
      </c>
    </row>
    <row r="292" spans="13:18">
      <c r="M292">
        <f t="shared" si="26"/>
        <v>288</v>
      </c>
      <c r="N292" s="33">
        <f t="shared" si="27"/>
        <v>140500.03364358447</v>
      </c>
      <c r="O292" s="33">
        <f t="shared" si="24"/>
        <v>351.25008410896118</v>
      </c>
      <c r="P292" s="33">
        <f t="shared" si="25"/>
        <v>2108.0201686472751</v>
      </c>
      <c r="Q292" s="33">
        <f t="shared" si="28"/>
        <v>1756.770084538314</v>
      </c>
      <c r="R292" s="33">
        <f t="shared" si="29"/>
        <v>138743.26355904614</v>
      </c>
    </row>
    <row r="293" spans="13:18">
      <c r="M293">
        <f t="shared" si="26"/>
        <v>289</v>
      </c>
      <c r="N293" s="33">
        <f t="shared" si="27"/>
        <v>138743.26355904614</v>
      </c>
      <c r="O293" s="33">
        <f t="shared" si="24"/>
        <v>346.85815889761534</v>
      </c>
      <c r="P293" s="33">
        <f t="shared" si="25"/>
        <v>2108.0201686472751</v>
      </c>
      <c r="Q293" s="33">
        <f t="shared" si="28"/>
        <v>1761.1620097496598</v>
      </c>
      <c r="R293" s="33">
        <f t="shared" si="29"/>
        <v>136982.10154929649</v>
      </c>
    </row>
    <row r="294" spans="13:18">
      <c r="M294">
        <f t="shared" si="26"/>
        <v>290</v>
      </c>
      <c r="N294" s="33">
        <f t="shared" si="27"/>
        <v>136982.10154929649</v>
      </c>
      <c r="O294" s="33">
        <f t="shared" si="24"/>
        <v>342.45525387324125</v>
      </c>
      <c r="P294" s="33">
        <f t="shared" si="25"/>
        <v>2108.0201686472751</v>
      </c>
      <c r="Q294" s="33">
        <f t="shared" si="28"/>
        <v>1765.5649147740339</v>
      </c>
      <c r="R294" s="33">
        <f t="shared" si="29"/>
        <v>135216.53663452246</v>
      </c>
    </row>
    <row r="295" spans="13:18">
      <c r="M295">
        <f t="shared" si="26"/>
        <v>291</v>
      </c>
      <c r="N295" s="33">
        <f t="shared" si="27"/>
        <v>135216.53663452246</v>
      </c>
      <c r="O295" s="33">
        <f t="shared" si="24"/>
        <v>338.04134158630615</v>
      </c>
      <c r="P295" s="33">
        <f t="shared" si="25"/>
        <v>2108.0201686472751</v>
      </c>
      <c r="Q295" s="33">
        <f t="shared" si="28"/>
        <v>1769.978827060969</v>
      </c>
      <c r="R295" s="33">
        <f t="shared" si="29"/>
        <v>133446.5578074615</v>
      </c>
    </row>
    <row r="296" spans="13:18">
      <c r="M296">
        <f t="shared" si="26"/>
        <v>292</v>
      </c>
      <c r="N296" s="33">
        <f t="shared" si="27"/>
        <v>133446.5578074615</v>
      </c>
      <c r="O296" s="33">
        <f t="shared" si="24"/>
        <v>333.61639451865375</v>
      </c>
      <c r="P296" s="33">
        <f t="shared" si="25"/>
        <v>2108.0201686472751</v>
      </c>
      <c r="Q296" s="33">
        <f t="shared" si="28"/>
        <v>1774.4037741286213</v>
      </c>
      <c r="R296" s="33">
        <f t="shared" si="29"/>
        <v>131672.15403333289</v>
      </c>
    </row>
    <row r="297" spans="13:18">
      <c r="M297">
        <f t="shared" si="26"/>
        <v>293</v>
      </c>
      <c r="N297" s="33">
        <f t="shared" si="27"/>
        <v>131672.15403333289</v>
      </c>
      <c r="O297" s="33">
        <f t="shared" si="24"/>
        <v>329.18038508333223</v>
      </c>
      <c r="P297" s="33">
        <f t="shared" si="25"/>
        <v>2108.0201686472751</v>
      </c>
      <c r="Q297" s="33">
        <f t="shared" si="28"/>
        <v>1778.839783563943</v>
      </c>
      <c r="R297" s="33">
        <f t="shared" si="29"/>
        <v>129893.31424976894</v>
      </c>
    </row>
    <row r="298" spans="13:18">
      <c r="M298">
        <f t="shared" si="26"/>
        <v>294</v>
      </c>
      <c r="N298" s="33">
        <f t="shared" si="27"/>
        <v>129893.31424976894</v>
      </c>
      <c r="O298" s="33">
        <f t="shared" si="24"/>
        <v>324.73328562442236</v>
      </c>
      <c r="P298" s="33">
        <f t="shared" si="25"/>
        <v>2108.0201686472751</v>
      </c>
      <c r="Q298" s="33">
        <f t="shared" si="28"/>
        <v>1783.2868830228526</v>
      </c>
      <c r="R298" s="33">
        <f t="shared" si="29"/>
        <v>128110.02736674609</v>
      </c>
    </row>
    <row r="299" spans="13:18">
      <c r="M299">
        <f t="shared" si="26"/>
        <v>295</v>
      </c>
      <c r="N299" s="33">
        <f t="shared" si="27"/>
        <v>128110.02736674609</v>
      </c>
      <c r="O299" s="33">
        <f t="shared" si="24"/>
        <v>320.27506841686522</v>
      </c>
      <c r="P299" s="33">
        <f t="shared" si="25"/>
        <v>2108.0201686472751</v>
      </c>
      <c r="Q299" s="33">
        <f t="shared" si="28"/>
        <v>1787.7451002304099</v>
      </c>
      <c r="R299" s="33">
        <f t="shared" si="29"/>
        <v>126322.28226651567</v>
      </c>
    </row>
    <row r="300" spans="13:18">
      <c r="M300">
        <f t="shared" si="26"/>
        <v>296</v>
      </c>
      <c r="N300" s="33">
        <f t="shared" si="27"/>
        <v>126322.28226651567</v>
      </c>
      <c r="O300" s="33">
        <f t="shared" si="24"/>
        <v>315.80570566628916</v>
      </c>
      <c r="P300" s="33">
        <f t="shared" si="25"/>
        <v>2108.0201686472751</v>
      </c>
      <c r="Q300" s="33">
        <f t="shared" si="28"/>
        <v>1792.2144629809859</v>
      </c>
      <c r="R300" s="33">
        <f t="shared" si="29"/>
        <v>124530.06780353468</v>
      </c>
    </row>
    <row r="301" spans="13:18">
      <c r="M301">
        <f t="shared" si="26"/>
        <v>297</v>
      </c>
      <c r="N301" s="33">
        <f t="shared" si="27"/>
        <v>124530.06780353468</v>
      </c>
      <c r="O301" s="33">
        <f t="shared" si="24"/>
        <v>311.32516950883672</v>
      </c>
      <c r="P301" s="33">
        <f t="shared" si="25"/>
        <v>2108.0201686472751</v>
      </c>
      <c r="Q301" s="33">
        <f t="shared" si="28"/>
        <v>1796.6949991384383</v>
      </c>
      <c r="R301" s="33">
        <f t="shared" si="29"/>
        <v>122733.37280439625</v>
      </c>
    </row>
    <row r="302" spans="13:18">
      <c r="M302">
        <f t="shared" si="26"/>
        <v>298</v>
      </c>
      <c r="N302" s="33">
        <f t="shared" si="27"/>
        <v>122733.37280439625</v>
      </c>
      <c r="O302" s="33">
        <f t="shared" si="24"/>
        <v>306.83343201099063</v>
      </c>
      <c r="P302" s="33">
        <f t="shared" si="25"/>
        <v>2108.0201686472751</v>
      </c>
      <c r="Q302" s="33">
        <f t="shared" si="28"/>
        <v>1801.1867366362844</v>
      </c>
      <c r="R302" s="33">
        <f t="shared" si="29"/>
        <v>120932.18606775996</v>
      </c>
    </row>
    <row r="303" spans="13:18">
      <c r="M303">
        <f t="shared" si="26"/>
        <v>299</v>
      </c>
      <c r="N303" s="33">
        <f t="shared" si="27"/>
        <v>120932.18606775996</v>
      </c>
      <c r="O303" s="33">
        <f t="shared" si="24"/>
        <v>302.33046516939993</v>
      </c>
      <c r="P303" s="33">
        <f t="shared" si="25"/>
        <v>2108.0201686472751</v>
      </c>
      <c r="Q303" s="33">
        <f t="shared" si="28"/>
        <v>1805.6897034778751</v>
      </c>
      <c r="R303" s="33">
        <f t="shared" si="29"/>
        <v>119126.49636428208</v>
      </c>
    </row>
    <row r="304" spans="13:18">
      <c r="M304">
        <f t="shared" si="26"/>
        <v>300</v>
      </c>
      <c r="N304" s="33">
        <f t="shared" si="27"/>
        <v>119126.49636428208</v>
      </c>
      <c r="O304" s="33">
        <f t="shared" si="24"/>
        <v>297.81624091070523</v>
      </c>
      <c r="P304" s="33">
        <f t="shared" si="25"/>
        <v>2108.0201686472751</v>
      </c>
      <c r="Q304" s="33">
        <f t="shared" si="28"/>
        <v>1810.2039277365698</v>
      </c>
      <c r="R304" s="33">
        <f t="shared" si="29"/>
        <v>117316.29243654551</v>
      </c>
    </row>
    <row r="305" spans="13:18">
      <c r="M305">
        <f t="shared" si="26"/>
        <v>301</v>
      </c>
      <c r="N305" s="33">
        <f t="shared" si="27"/>
        <v>117316.29243654551</v>
      </c>
      <c r="O305" s="33">
        <f t="shared" si="24"/>
        <v>293.2907310913638</v>
      </c>
      <c r="P305" s="33">
        <f t="shared" si="25"/>
        <v>2108.0201686472751</v>
      </c>
      <c r="Q305" s="33">
        <f t="shared" si="28"/>
        <v>1814.7294375559113</v>
      </c>
      <c r="R305" s="33">
        <f t="shared" si="29"/>
        <v>115501.5629989896</v>
      </c>
    </row>
    <row r="306" spans="13:18">
      <c r="M306">
        <f t="shared" si="26"/>
        <v>302</v>
      </c>
      <c r="N306" s="33">
        <f t="shared" si="27"/>
        <v>115501.5629989896</v>
      </c>
      <c r="O306" s="33">
        <f t="shared" si="24"/>
        <v>288.75390749747402</v>
      </c>
      <c r="P306" s="33">
        <f t="shared" si="25"/>
        <v>2108.0201686472751</v>
      </c>
      <c r="Q306" s="33">
        <f t="shared" si="28"/>
        <v>1819.266261149801</v>
      </c>
      <c r="R306" s="33">
        <f t="shared" si="29"/>
        <v>113682.2967378398</v>
      </c>
    </row>
    <row r="307" spans="13:18">
      <c r="M307">
        <f t="shared" si="26"/>
        <v>303</v>
      </c>
      <c r="N307" s="33">
        <f t="shared" si="27"/>
        <v>113682.2967378398</v>
      </c>
      <c r="O307" s="33">
        <f t="shared" si="24"/>
        <v>284.20574184459952</v>
      </c>
      <c r="P307" s="33">
        <f t="shared" si="25"/>
        <v>2108.0201686472751</v>
      </c>
      <c r="Q307" s="33">
        <f t="shared" si="28"/>
        <v>1823.8144268026756</v>
      </c>
      <c r="R307" s="33">
        <f t="shared" si="29"/>
        <v>111858.48231103712</v>
      </c>
    </row>
    <row r="308" spans="13:18">
      <c r="M308">
        <f t="shared" si="26"/>
        <v>304</v>
      </c>
      <c r="N308" s="33">
        <f t="shared" si="27"/>
        <v>111858.48231103712</v>
      </c>
      <c r="O308" s="33">
        <f t="shared" si="24"/>
        <v>279.6462057775928</v>
      </c>
      <c r="P308" s="33">
        <f t="shared" si="25"/>
        <v>2108.0201686472751</v>
      </c>
      <c r="Q308" s="33">
        <f t="shared" si="28"/>
        <v>1828.3739628696824</v>
      </c>
      <c r="R308" s="33">
        <f t="shared" si="29"/>
        <v>110030.10834816744</v>
      </c>
    </row>
    <row r="309" spans="13:18">
      <c r="M309">
        <f t="shared" si="26"/>
        <v>305</v>
      </c>
      <c r="N309" s="33">
        <f t="shared" si="27"/>
        <v>110030.10834816744</v>
      </c>
      <c r="O309" s="33">
        <f t="shared" si="24"/>
        <v>275.07527087041859</v>
      </c>
      <c r="P309" s="33">
        <f t="shared" si="25"/>
        <v>2108.0201686472751</v>
      </c>
      <c r="Q309" s="33">
        <f t="shared" si="28"/>
        <v>1832.9448977768566</v>
      </c>
      <c r="R309" s="33">
        <f t="shared" si="29"/>
        <v>108197.16345039058</v>
      </c>
    </row>
    <row r="310" spans="13:18">
      <c r="M310">
        <f t="shared" si="26"/>
        <v>306</v>
      </c>
      <c r="N310" s="33">
        <f t="shared" si="27"/>
        <v>108197.16345039058</v>
      </c>
      <c r="O310" s="33">
        <f t="shared" si="24"/>
        <v>270.49290862597644</v>
      </c>
      <c r="P310" s="33">
        <f t="shared" si="25"/>
        <v>2108.0201686472751</v>
      </c>
      <c r="Q310" s="33">
        <f t="shared" si="28"/>
        <v>1837.5272600212986</v>
      </c>
      <c r="R310" s="33">
        <f t="shared" si="29"/>
        <v>106359.63619036929</v>
      </c>
    </row>
    <row r="311" spans="13:18">
      <c r="M311">
        <f t="shared" si="26"/>
        <v>307</v>
      </c>
      <c r="N311" s="33">
        <f t="shared" si="27"/>
        <v>106359.63619036929</v>
      </c>
      <c r="O311" s="33">
        <f t="shared" si="24"/>
        <v>265.89909047592323</v>
      </c>
      <c r="P311" s="33">
        <f t="shared" si="25"/>
        <v>2108.0201686472751</v>
      </c>
      <c r="Q311" s="33">
        <f t="shared" si="28"/>
        <v>1842.1210781713519</v>
      </c>
      <c r="R311" s="33">
        <f t="shared" si="29"/>
        <v>104517.51511219794</v>
      </c>
    </row>
    <row r="312" spans="13:18">
      <c r="M312">
        <f t="shared" si="26"/>
        <v>308</v>
      </c>
      <c r="N312" s="33">
        <f t="shared" si="27"/>
        <v>104517.51511219794</v>
      </c>
      <c r="O312" s="33">
        <f t="shared" si="24"/>
        <v>261.29378778049488</v>
      </c>
      <c r="P312" s="33">
        <f t="shared" si="25"/>
        <v>2108.0201686472751</v>
      </c>
      <c r="Q312" s="33">
        <f t="shared" si="28"/>
        <v>1846.7263808667803</v>
      </c>
      <c r="R312" s="33">
        <f t="shared" si="29"/>
        <v>102670.78873133117</v>
      </c>
    </row>
    <row r="313" spans="13:18">
      <c r="M313">
        <f t="shared" si="26"/>
        <v>309</v>
      </c>
      <c r="N313" s="33">
        <f t="shared" si="27"/>
        <v>102670.78873133117</v>
      </c>
      <c r="O313" s="33">
        <f t="shared" si="24"/>
        <v>256.67697182832791</v>
      </c>
      <c r="P313" s="33">
        <f t="shared" si="25"/>
        <v>2108.0201686472751</v>
      </c>
      <c r="Q313" s="33">
        <f t="shared" si="28"/>
        <v>1851.3431968189473</v>
      </c>
      <c r="R313" s="33">
        <f t="shared" si="29"/>
        <v>100819.44553451221</v>
      </c>
    </row>
    <row r="314" spans="13:18">
      <c r="M314">
        <f t="shared" si="26"/>
        <v>310</v>
      </c>
      <c r="N314" s="33">
        <f t="shared" si="27"/>
        <v>100819.44553451221</v>
      </c>
      <c r="O314" s="33">
        <f t="shared" si="24"/>
        <v>252.04861383628054</v>
      </c>
      <c r="P314" s="33">
        <f t="shared" si="25"/>
        <v>2108.0201686472751</v>
      </c>
      <c r="Q314" s="33">
        <f t="shared" si="28"/>
        <v>1855.9715548109946</v>
      </c>
      <c r="R314" s="33">
        <f t="shared" si="29"/>
        <v>98963.473979701215</v>
      </c>
    </row>
    <row r="315" spans="13:18">
      <c r="M315">
        <f t="shared" si="26"/>
        <v>311</v>
      </c>
      <c r="N315" s="33">
        <f t="shared" si="27"/>
        <v>98963.473979701215</v>
      </c>
      <c r="O315" s="33">
        <f t="shared" si="24"/>
        <v>247.40868494925306</v>
      </c>
      <c r="P315" s="33">
        <f t="shared" si="25"/>
        <v>2108.0201686472751</v>
      </c>
      <c r="Q315" s="33">
        <f t="shared" si="28"/>
        <v>1860.6114836980221</v>
      </c>
      <c r="R315" s="33">
        <f t="shared" si="29"/>
        <v>97102.862496003188</v>
      </c>
    </row>
    <row r="316" spans="13:18">
      <c r="M316">
        <f t="shared" si="26"/>
        <v>312</v>
      </c>
      <c r="N316" s="33">
        <f t="shared" si="27"/>
        <v>97102.862496003188</v>
      </c>
      <c r="O316" s="33">
        <f t="shared" si="24"/>
        <v>242.75715624000799</v>
      </c>
      <c r="P316" s="33">
        <f t="shared" si="25"/>
        <v>2108.0201686472751</v>
      </c>
      <c r="Q316" s="33">
        <f t="shared" si="28"/>
        <v>1865.2630124072671</v>
      </c>
      <c r="R316" s="33">
        <f t="shared" si="29"/>
        <v>95237.599483595928</v>
      </c>
    </row>
    <row r="317" spans="13:18">
      <c r="M317">
        <f t="shared" si="26"/>
        <v>313</v>
      </c>
      <c r="N317" s="33">
        <f t="shared" si="27"/>
        <v>95237.599483595928</v>
      </c>
      <c r="O317" s="33">
        <f t="shared" si="24"/>
        <v>238.09399870898983</v>
      </c>
      <c r="P317" s="33">
        <f t="shared" si="25"/>
        <v>2108.0201686472751</v>
      </c>
      <c r="Q317" s="33">
        <f t="shared" si="28"/>
        <v>1869.9261699382853</v>
      </c>
      <c r="R317" s="33">
        <f t="shared" si="29"/>
        <v>93367.673313657637</v>
      </c>
    </row>
    <row r="318" spans="13:18">
      <c r="M318">
        <f t="shared" si="26"/>
        <v>314</v>
      </c>
      <c r="N318" s="33">
        <f t="shared" si="27"/>
        <v>93367.673313657637</v>
      </c>
      <c r="O318" s="33">
        <f t="shared" si="24"/>
        <v>233.41918328414408</v>
      </c>
      <c r="P318" s="33">
        <f t="shared" si="25"/>
        <v>2108.0201686472751</v>
      </c>
      <c r="Q318" s="33">
        <f t="shared" si="28"/>
        <v>1874.600985363131</v>
      </c>
      <c r="R318" s="33">
        <f t="shared" si="29"/>
        <v>91493.072328294511</v>
      </c>
    </row>
    <row r="319" spans="13:18">
      <c r="M319">
        <f t="shared" si="26"/>
        <v>315</v>
      </c>
      <c r="N319" s="33">
        <f t="shared" si="27"/>
        <v>91493.072328294511</v>
      </c>
      <c r="O319" s="33">
        <f t="shared" si="24"/>
        <v>228.73268082073628</v>
      </c>
      <c r="P319" s="33">
        <f t="shared" si="25"/>
        <v>2108.0201686472751</v>
      </c>
      <c r="Q319" s="33">
        <f t="shared" si="28"/>
        <v>1879.2874878265388</v>
      </c>
      <c r="R319" s="33">
        <f t="shared" si="29"/>
        <v>89613.784840467968</v>
      </c>
    </row>
    <row r="320" spans="13:18">
      <c r="M320">
        <f t="shared" si="26"/>
        <v>316</v>
      </c>
      <c r="N320" s="33">
        <f t="shared" si="27"/>
        <v>89613.784840467968</v>
      </c>
      <c r="O320" s="33">
        <f t="shared" si="24"/>
        <v>224.03446210116994</v>
      </c>
      <c r="P320" s="33">
        <f t="shared" si="25"/>
        <v>2108.0201686472751</v>
      </c>
      <c r="Q320" s="33">
        <f t="shared" si="28"/>
        <v>1883.9857065461051</v>
      </c>
      <c r="R320" s="33">
        <f t="shared" si="29"/>
        <v>87729.799133921857</v>
      </c>
    </row>
    <row r="321" spans="13:18">
      <c r="M321">
        <f t="shared" si="26"/>
        <v>317</v>
      </c>
      <c r="N321" s="33">
        <f t="shared" si="27"/>
        <v>87729.799133921857</v>
      </c>
      <c r="O321" s="33">
        <f t="shared" si="24"/>
        <v>219.32449783480465</v>
      </c>
      <c r="P321" s="33">
        <f t="shared" si="25"/>
        <v>2108.0201686472751</v>
      </c>
      <c r="Q321" s="33">
        <f t="shared" si="28"/>
        <v>1888.6956708124706</v>
      </c>
      <c r="R321" s="33">
        <f t="shared" si="29"/>
        <v>85841.103463109393</v>
      </c>
    </row>
    <row r="322" spans="13:18">
      <c r="M322">
        <f t="shared" si="26"/>
        <v>318</v>
      </c>
      <c r="N322" s="33">
        <f t="shared" si="27"/>
        <v>85841.103463109393</v>
      </c>
      <c r="O322" s="33">
        <f t="shared" si="24"/>
        <v>214.60275865777348</v>
      </c>
      <c r="P322" s="33">
        <f t="shared" si="25"/>
        <v>2108.0201686472751</v>
      </c>
      <c r="Q322" s="33">
        <f t="shared" si="28"/>
        <v>1893.4174099895017</v>
      </c>
      <c r="R322" s="33">
        <f t="shared" si="29"/>
        <v>83947.686053119891</v>
      </c>
    </row>
    <row r="323" spans="13:18">
      <c r="M323">
        <f t="shared" si="26"/>
        <v>319</v>
      </c>
      <c r="N323" s="33">
        <f t="shared" si="27"/>
        <v>83947.686053119891</v>
      </c>
      <c r="O323" s="33">
        <f t="shared" si="24"/>
        <v>209.86921513279972</v>
      </c>
      <c r="P323" s="33">
        <f t="shared" si="25"/>
        <v>2108.0201686472751</v>
      </c>
      <c r="Q323" s="33">
        <f t="shared" si="28"/>
        <v>1898.1509535144753</v>
      </c>
      <c r="R323" s="33">
        <f t="shared" si="29"/>
        <v>82049.535099605419</v>
      </c>
    </row>
    <row r="324" spans="13:18">
      <c r="M324">
        <f t="shared" si="26"/>
        <v>320</v>
      </c>
      <c r="N324" s="33">
        <f t="shared" si="27"/>
        <v>82049.535099605419</v>
      </c>
      <c r="O324" s="33">
        <f t="shared" si="24"/>
        <v>205.12383774901355</v>
      </c>
      <c r="P324" s="33">
        <f t="shared" si="25"/>
        <v>2108.0201686472751</v>
      </c>
      <c r="Q324" s="33">
        <f t="shared" si="28"/>
        <v>1902.8963308982616</v>
      </c>
      <c r="R324" s="33">
        <f t="shared" si="29"/>
        <v>80146.638768707155</v>
      </c>
    </row>
    <row r="325" spans="13:18">
      <c r="M325">
        <f t="shared" si="26"/>
        <v>321</v>
      </c>
      <c r="N325" s="33">
        <f t="shared" si="27"/>
        <v>80146.638768707155</v>
      </c>
      <c r="O325" s="33">
        <f t="shared" ref="O325:O364" si="30">$H$9*N325</f>
        <v>200.36659692176789</v>
      </c>
      <c r="P325" s="33">
        <f t="shared" ref="P325:P364" si="31">$H$11</f>
        <v>2108.0201686472751</v>
      </c>
      <c r="Q325" s="33">
        <f t="shared" si="28"/>
        <v>1907.6535717255072</v>
      </c>
      <c r="R325" s="33">
        <f t="shared" si="29"/>
        <v>78238.985196981652</v>
      </c>
    </row>
    <row r="326" spans="13:18">
      <c r="M326">
        <f t="shared" ref="M326:M364" si="32">M325+1</f>
        <v>322</v>
      </c>
      <c r="N326" s="33">
        <f t="shared" ref="N326:N364" si="33">R325</f>
        <v>78238.985196981652</v>
      </c>
      <c r="O326" s="33">
        <f t="shared" si="30"/>
        <v>195.59746299245413</v>
      </c>
      <c r="P326" s="33">
        <f t="shared" si="31"/>
        <v>2108.0201686472751</v>
      </c>
      <c r="Q326" s="33">
        <f t="shared" ref="Q326:Q364" si="34">P326-O326</f>
        <v>1912.4227056548209</v>
      </c>
      <c r="R326" s="33">
        <f t="shared" ref="R326:R364" si="35">N326-Q326</f>
        <v>76326.562491326826</v>
      </c>
    </row>
    <row r="327" spans="13:18">
      <c r="M327">
        <f t="shared" si="32"/>
        <v>323</v>
      </c>
      <c r="N327" s="33">
        <f t="shared" si="33"/>
        <v>76326.562491326826</v>
      </c>
      <c r="O327" s="33">
        <f t="shared" si="30"/>
        <v>190.81640622831708</v>
      </c>
      <c r="P327" s="33">
        <f t="shared" si="31"/>
        <v>2108.0201686472751</v>
      </c>
      <c r="Q327" s="33">
        <f t="shared" si="34"/>
        <v>1917.2037624189579</v>
      </c>
      <c r="R327" s="33">
        <f t="shared" si="35"/>
        <v>74409.358728907871</v>
      </c>
    </row>
    <row r="328" spans="13:18">
      <c r="M328">
        <f t="shared" si="32"/>
        <v>324</v>
      </c>
      <c r="N328" s="33">
        <f t="shared" si="33"/>
        <v>74409.358728907871</v>
      </c>
      <c r="O328" s="33">
        <f t="shared" si="30"/>
        <v>186.02339682226969</v>
      </c>
      <c r="P328" s="33">
        <f t="shared" si="31"/>
        <v>2108.0201686472751</v>
      </c>
      <c r="Q328" s="33">
        <f t="shared" si="34"/>
        <v>1921.9967718250055</v>
      </c>
      <c r="R328" s="33">
        <f t="shared" si="35"/>
        <v>72487.36195708286</v>
      </c>
    </row>
    <row r="329" spans="13:18">
      <c r="M329">
        <f t="shared" si="32"/>
        <v>325</v>
      </c>
      <c r="N329" s="33">
        <f t="shared" si="33"/>
        <v>72487.36195708286</v>
      </c>
      <c r="O329" s="33">
        <f t="shared" si="30"/>
        <v>181.21840489270716</v>
      </c>
      <c r="P329" s="33">
        <f t="shared" si="31"/>
        <v>2108.0201686472751</v>
      </c>
      <c r="Q329" s="33">
        <f t="shared" si="34"/>
        <v>1926.8017637545679</v>
      </c>
      <c r="R329" s="33">
        <f t="shared" si="35"/>
        <v>70560.560193328289</v>
      </c>
    </row>
    <row r="330" spans="13:18">
      <c r="M330">
        <f t="shared" si="32"/>
        <v>326</v>
      </c>
      <c r="N330" s="33">
        <f t="shared" si="33"/>
        <v>70560.560193328289</v>
      </c>
      <c r="O330" s="33">
        <f t="shared" si="30"/>
        <v>176.40140048332071</v>
      </c>
      <c r="P330" s="33">
        <f t="shared" si="31"/>
        <v>2108.0201686472751</v>
      </c>
      <c r="Q330" s="33">
        <f t="shared" si="34"/>
        <v>1931.6187681639544</v>
      </c>
      <c r="R330" s="33">
        <f t="shared" si="35"/>
        <v>68628.941425164332</v>
      </c>
    </row>
    <row r="331" spans="13:18">
      <c r="M331">
        <f t="shared" si="32"/>
        <v>327</v>
      </c>
      <c r="N331" s="33">
        <f t="shared" si="33"/>
        <v>68628.941425164332</v>
      </c>
      <c r="O331" s="33">
        <f t="shared" si="30"/>
        <v>171.57235356291082</v>
      </c>
      <c r="P331" s="33">
        <f t="shared" si="31"/>
        <v>2108.0201686472751</v>
      </c>
      <c r="Q331" s="33">
        <f t="shared" si="34"/>
        <v>1936.4478150843643</v>
      </c>
      <c r="R331" s="33">
        <f t="shared" si="35"/>
        <v>66692.493610079968</v>
      </c>
    </row>
    <row r="332" spans="13:18">
      <c r="M332">
        <f t="shared" si="32"/>
        <v>328</v>
      </c>
      <c r="N332" s="33">
        <f t="shared" si="33"/>
        <v>66692.493610079968</v>
      </c>
      <c r="O332" s="33">
        <f t="shared" si="30"/>
        <v>166.73123402519991</v>
      </c>
      <c r="P332" s="33">
        <f t="shared" si="31"/>
        <v>2108.0201686472751</v>
      </c>
      <c r="Q332" s="33">
        <f t="shared" si="34"/>
        <v>1941.2889346220752</v>
      </c>
      <c r="R332" s="33">
        <f t="shared" si="35"/>
        <v>64751.204675457891</v>
      </c>
    </row>
    <row r="333" spans="13:18">
      <c r="M333">
        <f t="shared" si="32"/>
        <v>329</v>
      </c>
      <c r="N333" s="33">
        <f t="shared" si="33"/>
        <v>64751.204675457891</v>
      </c>
      <c r="O333" s="33">
        <f t="shared" si="30"/>
        <v>161.87801168864473</v>
      </c>
      <c r="P333" s="33">
        <f t="shared" si="31"/>
        <v>2108.0201686472751</v>
      </c>
      <c r="Q333" s="33">
        <f t="shared" si="34"/>
        <v>1946.1421569586305</v>
      </c>
      <c r="R333" s="33">
        <f t="shared" si="35"/>
        <v>62805.06251849926</v>
      </c>
    </row>
    <row r="334" spans="13:18">
      <c r="M334">
        <f t="shared" si="32"/>
        <v>330</v>
      </c>
      <c r="N334" s="33">
        <f t="shared" si="33"/>
        <v>62805.06251849926</v>
      </c>
      <c r="O334" s="33">
        <f t="shared" si="30"/>
        <v>157.01265629624817</v>
      </c>
      <c r="P334" s="33">
        <f t="shared" si="31"/>
        <v>2108.0201686472751</v>
      </c>
      <c r="Q334" s="33">
        <f t="shared" si="34"/>
        <v>1951.0075123510269</v>
      </c>
      <c r="R334" s="33">
        <f t="shared" si="35"/>
        <v>60854.055006148235</v>
      </c>
    </row>
    <row r="335" spans="13:18">
      <c r="M335">
        <f t="shared" si="32"/>
        <v>331</v>
      </c>
      <c r="N335" s="33">
        <f t="shared" si="33"/>
        <v>60854.055006148235</v>
      </c>
      <c r="O335" s="33">
        <f t="shared" si="30"/>
        <v>152.13513751537059</v>
      </c>
      <c r="P335" s="33">
        <f t="shared" si="31"/>
        <v>2108.0201686472751</v>
      </c>
      <c r="Q335" s="33">
        <f t="shared" si="34"/>
        <v>1955.8850311319045</v>
      </c>
      <c r="R335" s="33">
        <f t="shared" si="35"/>
        <v>58898.169975016332</v>
      </c>
    </row>
    <row r="336" spans="13:18">
      <c r="M336">
        <f t="shared" si="32"/>
        <v>332</v>
      </c>
      <c r="N336" s="33">
        <f t="shared" si="33"/>
        <v>58898.169975016332</v>
      </c>
      <c r="O336" s="33">
        <f t="shared" si="30"/>
        <v>147.24542493754083</v>
      </c>
      <c r="P336" s="33">
        <f t="shared" si="31"/>
        <v>2108.0201686472751</v>
      </c>
      <c r="Q336" s="33">
        <f t="shared" si="34"/>
        <v>1960.7747437097344</v>
      </c>
      <c r="R336" s="33">
        <f t="shared" si="35"/>
        <v>56937.395231306597</v>
      </c>
    </row>
    <row r="337" spans="13:18">
      <c r="M337">
        <f t="shared" si="32"/>
        <v>333</v>
      </c>
      <c r="N337" s="33">
        <f t="shared" si="33"/>
        <v>56937.395231306597</v>
      </c>
      <c r="O337" s="33">
        <f t="shared" si="30"/>
        <v>142.34348807826649</v>
      </c>
      <c r="P337" s="33">
        <f t="shared" si="31"/>
        <v>2108.0201686472751</v>
      </c>
      <c r="Q337" s="33">
        <f t="shared" si="34"/>
        <v>1965.6766805690086</v>
      </c>
      <c r="R337" s="33">
        <f t="shared" si="35"/>
        <v>54971.718550737591</v>
      </c>
    </row>
    <row r="338" spans="13:18">
      <c r="M338">
        <f t="shared" si="32"/>
        <v>334</v>
      </c>
      <c r="N338" s="33">
        <f t="shared" si="33"/>
        <v>54971.718550737591</v>
      </c>
      <c r="O338" s="33">
        <f t="shared" si="30"/>
        <v>137.42929637684398</v>
      </c>
      <c r="P338" s="33">
        <f t="shared" si="31"/>
        <v>2108.0201686472751</v>
      </c>
      <c r="Q338" s="33">
        <f t="shared" si="34"/>
        <v>1970.5908722704312</v>
      </c>
      <c r="R338" s="33">
        <f t="shared" si="35"/>
        <v>53001.127678467157</v>
      </c>
    </row>
    <row r="339" spans="13:18">
      <c r="M339">
        <f t="shared" si="32"/>
        <v>335</v>
      </c>
      <c r="N339" s="33">
        <f t="shared" si="33"/>
        <v>53001.127678467157</v>
      </c>
      <c r="O339" s="33">
        <f t="shared" si="30"/>
        <v>132.50281919616791</v>
      </c>
      <c r="P339" s="33">
        <f t="shared" si="31"/>
        <v>2108.0201686472751</v>
      </c>
      <c r="Q339" s="33">
        <f t="shared" si="34"/>
        <v>1975.5173494511073</v>
      </c>
      <c r="R339" s="33">
        <f t="shared" si="35"/>
        <v>51025.610329016054</v>
      </c>
    </row>
    <row r="340" spans="13:18">
      <c r="M340">
        <f t="shared" si="32"/>
        <v>336</v>
      </c>
      <c r="N340" s="33">
        <f t="shared" si="33"/>
        <v>51025.610329016054</v>
      </c>
      <c r="O340" s="33">
        <f t="shared" si="30"/>
        <v>127.56402582254013</v>
      </c>
      <c r="P340" s="33">
        <f t="shared" si="31"/>
        <v>2108.0201686472751</v>
      </c>
      <c r="Q340" s="33">
        <f t="shared" si="34"/>
        <v>1980.456142824735</v>
      </c>
      <c r="R340" s="33">
        <f t="shared" si="35"/>
        <v>49045.154186191321</v>
      </c>
    </row>
    <row r="341" spans="13:18">
      <c r="M341">
        <f t="shared" si="32"/>
        <v>337</v>
      </c>
      <c r="N341" s="33">
        <f t="shared" si="33"/>
        <v>49045.154186191321</v>
      </c>
      <c r="O341" s="33">
        <f t="shared" si="30"/>
        <v>122.6128854654783</v>
      </c>
      <c r="P341" s="33">
        <f t="shared" si="31"/>
        <v>2108.0201686472751</v>
      </c>
      <c r="Q341" s="33">
        <f t="shared" si="34"/>
        <v>1985.4072831817969</v>
      </c>
      <c r="R341" s="33">
        <f t="shared" si="35"/>
        <v>47059.746903009524</v>
      </c>
    </row>
    <row r="342" spans="13:18">
      <c r="M342">
        <f t="shared" si="32"/>
        <v>338</v>
      </c>
      <c r="N342" s="33">
        <f t="shared" si="33"/>
        <v>47059.746903009524</v>
      </c>
      <c r="O342" s="33">
        <f t="shared" si="30"/>
        <v>117.64936725752381</v>
      </c>
      <c r="P342" s="33">
        <f t="shared" si="31"/>
        <v>2108.0201686472751</v>
      </c>
      <c r="Q342" s="33">
        <f t="shared" si="34"/>
        <v>1990.3708013897513</v>
      </c>
      <c r="R342" s="33">
        <f t="shared" si="35"/>
        <v>45069.376101619775</v>
      </c>
    </row>
    <row r="343" spans="13:18">
      <c r="M343">
        <f t="shared" si="32"/>
        <v>339</v>
      </c>
      <c r="N343" s="33">
        <f t="shared" si="33"/>
        <v>45069.376101619775</v>
      </c>
      <c r="O343" s="33">
        <f t="shared" si="30"/>
        <v>112.67344025404944</v>
      </c>
      <c r="P343" s="33">
        <f t="shared" si="31"/>
        <v>2108.0201686472751</v>
      </c>
      <c r="Q343" s="33">
        <f t="shared" si="34"/>
        <v>1995.3467283932257</v>
      </c>
      <c r="R343" s="33">
        <f t="shared" si="35"/>
        <v>43074.029373226549</v>
      </c>
    </row>
    <row r="344" spans="13:18">
      <c r="M344">
        <f t="shared" si="32"/>
        <v>340</v>
      </c>
      <c r="N344" s="33">
        <f t="shared" si="33"/>
        <v>43074.029373226549</v>
      </c>
      <c r="O344" s="33">
        <f t="shared" si="30"/>
        <v>107.68507343306638</v>
      </c>
      <c r="P344" s="33">
        <f t="shared" si="31"/>
        <v>2108.0201686472751</v>
      </c>
      <c r="Q344" s="33">
        <f t="shared" si="34"/>
        <v>2000.3350952142086</v>
      </c>
      <c r="R344" s="33">
        <f t="shared" si="35"/>
        <v>41073.694278012343</v>
      </c>
    </row>
    <row r="345" spans="13:18">
      <c r="M345">
        <f t="shared" si="32"/>
        <v>341</v>
      </c>
      <c r="N345" s="33">
        <f t="shared" si="33"/>
        <v>41073.694278012343</v>
      </c>
      <c r="O345" s="33">
        <f t="shared" si="30"/>
        <v>102.68423569503086</v>
      </c>
      <c r="P345" s="33">
        <f t="shared" si="31"/>
        <v>2108.0201686472751</v>
      </c>
      <c r="Q345" s="33">
        <f t="shared" si="34"/>
        <v>2005.3359329522443</v>
      </c>
      <c r="R345" s="33">
        <f t="shared" si="35"/>
        <v>39068.3583450601</v>
      </c>
    </row>
    <row r="346" spans="13:18">
      <c r="M346">
        <f t="shared" si="32"/>
        <v>342</v>
      </c>
      <c r="N346" s="33">
        <f t="shared" si="33"/>
        <v>39068.3583450601</v>
      </c>
      <c r="O346" s="33">
        <f t="shared" si="30"/>
        <v>97.670895862650255</v>
      </c>
      <c r="P346" s="33">
        <f t="shared" si="31"/>
        <v>2108.0201686472751</v>
      </c>
      <c r="Q346" s="33">
        <f t="shared" si="34"/>
        <v>2010.3492727846249</v>
      </c>
      <c r="R346" s="33">
        <f t="shared" si="35"/>
        <v>37058.009072275476</v>
      </c>
    </row>
    <row r="347" spans="13:18">
      <c r="M347">
        <f t="shared" si="32"/>
        <v>343</v>
      </c>
      <c r="N347" s="33">
        <f t="shared" si="33"/>
        <v>37058.009072275476</v>
      </c>
      <c r="O347" s="33">
        <f t="shared" si="30"/>
        <v>92.645022680688697</v>
      </c>
      <c r="P347" s="33">
        <f t="shared" si="31"/>
        <v>2108.0201686472751</v>
      </c>
      <c r="Q347" s="33">
        <f t="shared" si="34"/>
        <v>2015.3751459665864</v>
      </c>
      <c r="R347" s="33">
        <f t="shared" si="35"/>
        <v>35042.633926308888</v>
      </c>
    </row>
    <row r="348" spans="13:18">
      <c r="M348">
        <f t="shared" si="32"/>
        <v>344</v>
      </c>
      <c r="N348" s="33">
        <f t="shared" si="33"/>
        <v>35042.633926308888</v>
      </c>
      <c r="O348" s="33">
        <f t="shared" si="30"/>
        <v>87.606584815772223</v>
      </c>
      <c r="P348" s="33">
        <f t="shared" si="31"/>
        <v>2108.0201686472751</v>
      </c>
      <c r="Q348" s="33">
        <f t="shared" si="34"/>
        <v>2020.4135838315028</v>
      </c>
      <c r="R348" s="33">
        <f t="shared" si="35"/>
        <v>33022.220342477383</v>
      </c>
    </row>
    <row r="349" spans="13:18">
      <c r="M349">
        <f t="shared" si="32"/>
        <v>345</v>
      </c>
      <c r="N349" s="33">
        <f t="shared" si="33"/>
        <v>33022.220342477383</v>
      </c>
      <c r="O349" s="33">
        <f t="shared" si="30"/>
        <v>82.555550856193463</v>
      </c>
      <c r="P349" s="33">
        <f t="shared" si="31"/>
        <v>2108.0201686472751</v>
      </c>
      <c r="Q349" s="33">
        <f t="shared" si="34"/>
        <v>2025.4646177910818</v>
      </c>
      <c r="R349" s="33">
        <f t="shared" si="35"/>
        <v>30996.7557246863</v>
      </c>
    </row>
    <row r="350" spans="13:18">
      <c r="M350">
        <f t="shared" si="32"/>
        <v>346</v>
      </c>
      <c r="N350" s="33">
        <f t="shared" si="33"/>
        <v>30996.7557246863</v>
      </c>
      <c r="O350" s="33">
        <f t="shared" si="30"/>
        <v>77.491889311715752</v>
      </c>
      <c r="P350" s="33">
        <f t="shared" si="31"/>
        <v>2108.0201686472751</v>
      </c>
      <c r="Q350" s="33">
        <f t="shared" si="34"/>
        <v>2030.5282793355593</v>
      </c>
      <c r="R350" s="33">
        <f t="shared" si="35"/>
        <v>28966.227445350742</v>
      </c>
    </row>
    <row r="351" spans="13:18">
      <c r="M351">
        <f t="shared" si="32"/>
        <v>347</v>
      </c>
      <c r="N351" s="33">
        <f t="shared" si="33"/>
        <v>28966.227445350742</v>
      </c>
      <c r="O351" s="33">
        <f t="shared" si="30"/>
        <v>72.415568613376863</v>
      </c>
      <c r="P351" s="33">
        <f t="shared" si="31"/>
        <v>2108.0201686472751</v>
      </c>
      <c r="Q351" s="33">
        <f t="shared" si="34"/>
        <v>2035.6046000338984</v>
      </c>
      <c r="R351" s="33">
        <f t="shared" si="35"/>
        <v>26930.622845316844</v>
      </c>
    </row>
    <row r="352" spans="13:18">
      <c r="M352">
        <f t="shared" si="32"/>
        <v>348</v>
      </c>
      <c r="N352" s="33">
        <f t="shared" si="33"/>
        <v>26930.622845316844</v>
      </c>
      <c r="O352" s="33">
        <f t="shared" si="30"/>
        <v>67.326557113292111</v>
      </c>
      <c r="P352" s="33">
        <f t="shared" si="31"/>
        <v>2108.0201686472751</v>
      </c>
      <c r="Q352" s="33">
        <f t="shared" si="34"/>
        <v>2040.6936115339829</v>
      </c>
      <c r="R352" s="33">
        <f t="shared" si="35"/>
        <v>24889.929233782863</v>
      </c>
    </row>
    <row r="353" spans="13:18">
      <c r="M353">
        <f t="shared" si="32"/>
        <v>349</v>
      </c>
      <c r="N353" s="33">
        <f t="shared" si="33"/>
        <v>24889.929233782863</v>
      </c>
      <c r="O353" s="33">
        <f t="shared" si="30"/>
        <v>62.224823084457157</v>
      </c>
      <c r="P353" s="33">
        <f t="shared" si="31"/>
        <v>2108.0201686472751</v>
      </c>
      <c r="Q353" s="33">
        <f t="shared" si="34"/>
        <v>2045.7953455628181</v>
      </c>
      <c r="R353" s="33">
        <f t="shared" si="35"/>
        <v>22844.133888220043</v>
      </c>
    </row>
    <row r="354" spans="13:18">
      <c r="M354">
        <f t="shared" si="32"/>
        <v>350</v>
      </c>
      <c r="N354" s="33">
        <f t="shared" si="33"/>
        <v>22844.133888220043</v>
      </c>
      <c r="O354" s="33">
        <f t="shared" si="30"/>
        <v>57.110334720550107</v>
      </c>
      <c r="P354" s="33">
        <f t="shared" si="31"/>
        <v>2108.0201686472751</v>
      </c>
      <c r="Q354" s="33">
        <f t="shared" si="34"/>
        <v>2050.9098339267248</v>
      </c>
      <c r="R354" s="33">
        <f t="shared" si="35"/>
        <v>20793.224054293318</v>
      </c>
    </row>
    <row r="355" spans="13:18">
      <c r="M355">
        <f t="shared" si="32"/>
        <v>351</v>
      </c>
      <c r="N355" s="33">
        <f t="shared" si="33"/>
        <v>20793.224054293318</v>
      </c>
      <c r="O355" s="33">
        <f t="shared" si="30"/>
        <v>51.983060135733297</v>
      </c>
      <c r="P355" s="33">
        <f t="shared" si="31"/>
        <v>2108.0201686472751</v>
      </c>
      <c r="Q355" s="33">
        <f t="shared" si="34"/>
        <v>2056.0371085115416</v>
      </c>
      <c r="R355" s="33">
        <f t="shared" si="35"/>
        <v>18737.186945781777</v>
      </c>
    </row>
    <row r="356" spans="13:18">
      <c r="M356">
        <f t="shared" si="32"/>
        <v>352</v>
      </c>
      <c r="N356" s="33">
        <f t="shared" si="33"/>
        <v>18737.186945781777</v>
      </c>
      <c r="O356" s="33">
        <f t="shared" si="30"/>
        <v>46.842967364454445</v>
      </c>
      <c r="P356" s="33">
        <f t="shared" si="31"/>
        <v>2108.0201686472751</v>
      </c>
      <c r="Q356" s="33">
        <f t="shared" si="34"/>
        <v>2061.1772012828205</v>
      </c>
      <c r="R356" s="33">
        <f t="shared" si="35"/>
        <v>16676.009744498959</v>
      </c>
    </row>
    <row r="357" spans="13:18">
      <c r="M357">
        <f t="shared" si="32"/>
        <v>353</v>
      </c>
      <c r="N357" s="33">
        <f t="shared" si="33"/>
        <v>16676.009744498959</v>
      </c>
      <c r="O357" s="33">
        <f t="shared" si="30"/>
        <v>41.690024361247396</v>
      </c>
      <c r="P357" s="33">
        <f t="shared" si="31"/>
        <v>2108.0201686472751</v>
      </c>
      <c r="Q357" s="33">
        <f t="shared" si="34"/>
        <v>2066.3301442860279</v>
      </c>
      <c r="R357" s="33">
        <f t="shared" si="35"/>
        <v>14609.67960021293</v>
      </c>
    </row>
    <row r="358" spans="13:18">
      <c r="M358">
        <f t="shared" si="32"/>
        <v>354</v>
      </c>
      <c r="N358" s="33">
        <f t="shared" si="33"/>
        <v>14609.67960021293</v>
      </c>
      <c r="O358" s="33">
        <f t="shared" si="30"/>
        <v>36.524199000532327</v>
      </c>
      <c r="P358" s="33">
        <f t="shared" si="31"/>
        <v>2108.0201686472751</v>
      </c>
      <c r="Q358" s="33">
        <f t="shared" si="34"/>
        <v>2071.4959696467427</v>
      </c>
      <c r="R358" s="33">
        <f t="shared" si="35"/>
        <v>12538.183630566187</v>
      </c>
    </row>
    <row r="359" spans="13:18">
      <c r="M359">
        <f t="shared" si="32"/>
        <v>355</v>
      </c>
      <c r="N359" s="33">
        <f t="shared" si="33"/>
        <v>12538.183630566187</v>
      </c>
      <c r="O359" s="33">
        <f t="shared" si="30"/>
        <v>31.345459076415469</v>
      </c>
      <c r="P359" s="33">
        <f t="shared" si="31"/>
        <v>2108.0201686472751</v>
      </c>
      <c r="Q359" s="33">
        <f t="shared" si="34"/>
        <v>2076.6747095708597</v>
      </c>
      <c r="R359" s="33">
        <f t="shared" si="35"/>
        <v>10461.508920995328</v>
      </c>
    </row>
    <row r="360" spans="13:18">
      <c r="M360">
        <f t="shared" si="32"/>
        <v>356</v>
      </c>
      <c r="N360" s="33">
        <f t="shared" si="33"/>
        <v>10461.508920995328</v>
      </c>
      <c r="O360" s="33">
        <f t="shared" si="30"/>
        <v>26.153772302488321</v>
      </c>
      <c r="P360" s="33">
        <f t="shared" si="31"/>
        <v>2108.0201686472751</v>
      </c>
      <c r="Q360" s="33">
        <f t="shared" si="34"/>
        <v>2081.8663963447866</v>
      </c>
      <c r="R360" s="33">
        <f t="shared" si="35"/>
        <v>8379.6425246505405</v>
      </c>
    </row>
    <row r="361" spans="13:18">
      <c r="M361">
        <f t="shared" si="32"/>
        <v>357</v>
      </c>
      <c r="N361" s="33">
        <f t="shared" si="33"/>
        <v>8379.6425246505405</v>
      </c>
      <c r="O361" s="33">
        <f t="shared" si="30"/>
        <v>20.949106311626352</v>
      </c>
      <c r="P361" s="33">
        <f t="shared" si="31"/>
        <v>2108.0201686472751</v>
      </c>
      <c r="Q361" s="33">
        <f t="shared" si="34"/>
        <v>2087.0710623356485</v>
      </c>
      <c r="R361" s="33">
        <f t="shared" si="35"/>
        <v>6292.5714623148924</v>
      </c>
    </row>
    <row r="362" spans="13:18">
      <c r="M362">
        <f t="shared" si="32"/>
        <v>358</v>
      </c>
      <c r="N362" s="33">
        <f t="shared" si="33"/>
        <v>6292.5714623148924</v>
      </c>
      <c r="O362" s="33">
        <f t="shared" si="30"/>
        <v>15.731428655787232</v>
      </c>
      <c r="P362" s="33">
        <f t="shared" si="31"/>
        <v>2108.0201686472751</v>
      </c>
      <c r="Q362" s="33">
        <f t="shared" si="34"/>
        <v>2092.288739991488</v>
      </c>
      <c r="R362" s="33">
        <f t="shared" si="35"/>
        <v>4200.2827223234044</v>
      </c>
    </row>
    <row r="363" spans="13:18">
      <c r="M363">
        <f t="shared" si="32"/>
        <v>359</v>
      </c>
      <c r="N363" s="33">
        <f t="shared" si="33"/>
        <v>4200.2827223234044</v>
      </c>
      <c r="O363" s="33">
        <f t="shared" si="30"/>
        <v>10.500706805808511</v>
      </c>
      <c r="P363" s="33">
        <f t="shared" si="31"/>
        <v>2108.0201686472751</v>
      </c>
      <c r="Q363" s="33">
        <f t="shared" si="34"/>
        <v>2097.5194618414666</v>
      </c>
      <c r="R363" s="33">
        <f t="shared" si="35"/>
        <v>2102.7632604819378</v>
      </c>
    </row>
    <row r="364" spans="13:18">
      <c r="M364">
        <f t="shared" si="32"/>
        <v>360</v>
      </c>
      <c r="N364" s="33">
        <f t="shared" si="33"/>
        <v>2102.7632604819378</v>
      </c>
      <c r="O364" s="33">
        <f t="shared" si="30"/>
        <v>5.2569081512048443</v>
      </c>
      <c r="P364" s="33">
        <f t="shared" si="31"/>
        <v>2108.0201686472751</v>
      </c>
      <c r="Q364" s="33">
        <f t="shared" si="34"/>
        <v>2102.7632604960704</v>
      </c>
      <c r="R364" s="33">
        <f t="shared" si="35"/>
        <v>-1.4132638170849532E-8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91949-E633-4F44-B428-897206C62590}">
  <sheetPr codeName="Sheet9"/>
  <dimension ref="A2:S370"/>
  <sheetViews>
    <sheetView zoomScale="170" zoomScaleNormal="170" workbookViewId="0"/>
  </sheetViews>
  <sheetFormatPr baseColWidth="10" defaultRowHeight="13"/>
  <cols>
    <col min="1" max="5" width="2.83203125" customWidth="1"/>
    <col min="8" max="8" width="11.1640625" bestFit="1" customWidth="1"/>
    <col min="9" max="9" width="2.83203125" customWidth="1"/>
    <col min="10" max="10" width="27.1640625" style="51" customWidth="1"/>
    <col min="11" max="11" width="2.83203125" customWidth="1"/>
    <col min="12" max="12" width="6.1640625" customWidth="1"/>
    <col min="13" max="13" width="6.5" bestFit="1" customWidth="1"/>
    <col min="14" max="14" width="11.1640625" customWidth="1"/>
    <col min="15" max="17" width="9.1640625" bestFit="1" customWidth="1"/>
    <col min="18" max="18" width="11.1640625" bestFit="1" customWidth="1"/>
    <col min="19" max="19" width="10.33203125" bestFit="1" customWidth="1"/>
    <col min="20" max="42" width="12.6640625" bestFit="1" customWidth="1"/>
  </cols>
  <sheetData>
    <row r="2" spans="1:19">
      <c r="B2" s="38" t="s">
        <v>94</v>
      </c>
    </row>
    <row r="3" spans="1:19">
      <c r="B3" s="41"/>
      <c r="C3" t="s">
        <v>169</v>
      </c>
    </row>
    <row r="4" spans="1:19">
      <c r="B4" s="41"/>
      <c r="C4" t="s">
        <v>170</v>
      </c>
    </row>
    <row r="5" spans="1:19">
      <c r="B5" s="41"/>
      <c r="C5" s="41" t="s">
        <v>177</v>
      </c>
    </row>
    <row r="6" spans="1:19">
      <c r="B6" s="41"/>
      <c r="C6" s="41"/>
    </row>
    <row r="7" spans="1:19">
      <c r="B7" s="41"/>
    </row>
    <row r="8" spans="1:19">
      <c r="B8" s="38"/>
      <c r="J8" s="60" t="s">
        <v>174</v>
      </c>
      <c r="M8" s="38"/>
    </row>
    <row r="9" spans="1:19" ht="28">
      <c r="I9" s="9"/>
      <c r="J9" s="52"/>
      <c r="K9" s="9"/>
      <c r="M9" s="39" t="s">
        <v>87</v>
      </c>
      <c r="N9" s="39" t="s">
        <v>342</v>
      </c>
      <c r="O9" s="39" t="s">
        <v>89</v>
      </c>
      <c r="P9" s="39" t="s">
        <v>92</v>
      </c>
      <c r="Q9" s="39" t="s">
        <v>90</v>
      </c>
      <c r="R9" s="39" t="s">
        <v>341</v>
      </c>
      <c r="S9" s="39" t="s">
        <v>340</v>
      </c>
    </row>
    <row r="10" spans="1:19">
      <c r="A10" s="61" t="s">
        <v>178</v>
      </c>
      <c r="B10" s="1" t="s">
        <v>175</v>
      </c>
      <c r="I10" s="9"/>
      <c r="J10" s="52"/>
      <c r="K10" s="9"/>
      <c r="M10" s="100">
        <v>0</v>
      </c>
      <c r="N10" s="33"/>
      <c r="O10" s="33"/>
      <c r="P10" s="33"/>
      <c r="Q10" s="33"/>
      <c r="R10" s="33">
        <f>H13</f>
        <v>500000</v>
      </c>
    </row>
    <row r="11" spans="1:19">
      <c r="A11" s="61"/>
      <c r="B11" s="32" t="s">
        <v>81</v>
      </c>
      <c r="H11" s="9">
        <v>625000</v>
      </c>
      <c r="I11" s="9"/>
      <c r="K11" s="9"/>
      <c r="M11" s="100">
        <f>M10+1</f>
        <v>1</v>
      </c>
      <c r="N11" s="33">
        <f>R10</f>
        <v>500000</v>
      </c>
      <c r="O11" s="33">
        <f t="shared" ref="O11:O74" si="0">$H$16*N11</f>
        <v>1250</v>
      </c>
      <c r="P11" s="33">
        <f t="shared" ref="P11:P74" si="1">$H$19</f>
        <v>2108.0201686472751</v>
      </c>
      <c r="Q11" s="33">
        <f>P11-O11</f>
        <v>858.02016864727511</v>
      </c>
      <c r="R11" s="33">
        <f>N11-Q11</f>
        <v>499141.97983135271</v>
      </c>
      <c r="S11" s="36">
        <f>O11*$H$20</f>
        <v>437.5</v>
      </c>
    </row>
    <row r="12" spans="1:19">
      <c r="A12" s="61"/>
      <c r="B12" s="32" t="s">
        <v>69</v>
      </c>
      <c r="H12" s="9">
        <f>0.2*H11</f>
        <v>125000</v>
      </c>
      <c r="I12" s="18"/>
      <c r="J12" s="18"/>
      <c r="K12" s="18"/>
      <c r="M12" s="100">
        <f t="shared" ref="M12:M75" si="2">M11+1</f>
        <v>2</v>
      </c>
      <c r="N12" s="33">
        <f t="shared" ref="N12:N75" si="3">R11</f>
        <v>499141.97983135271</v>
      </c>
      <c r="O12" s="33">
        <f t="shared" si="0"/>
        <v>1247.8549495783818</v>
      </c>
      <c r="P12" s="33">
        <f t="shared" si="1"/>
        <v>2108.0201686472751</v>
      </c>
      <c r="Q12" s="33">
        <f t="shared" ref="Q12:Q75" si="4">P12-O12</f>
        <v>860.16521906889329</v>
      </c>
      <c r="R12" s="33">
        <f t="shared" ref="R12:R75" si="5">N12-Q12</f>
        <v>498281.81461228384</v>
      </c>
      <c r="S12" s="36">
        <f t="shared" ref="S12:S75" si="6">O12*$H$20</f>
        <v>436.74923235243364</v>
      </c>
    </row>
    <row r="13" spans="1:19">
      <c r="A13" s="61"/>
      <c r="B13" s="32" t="s">
        <v>82</v>
      </c>
      <c r="H13" s="18">
        <f>H11-H12</f>
        <v>500000</v>
      </c>
      <c r="I13" s="8"/>
      <c r="J13" s="53" t="s">
        <v>125</v>
      </c>
      <c r="K13" s="8"/>
      <c r="M13" s="100">
        <f t="shared" si="2"/>
        <v>3</v>
      </c>
      <c r="N13" s="33">
        <f t="shared" si="3"/>
        <v>498281.81461228384</v>
      </c>
      <c r="O13" s="33">
        <f t="shared" si="0"/>
        <v>1245.7045365307097</v>
      </c>
      <c r="P13" s="33">
        <f t="shared" si="1"/>
        <v>2108.0201686472751</v>
      </c>
      <c r="Q13" s="33">
        <f t="shared" si="4"/>
        <v>862.31563211656544</v>
      </c>
      <c r="R13" s="33">
        <f t="shared" si="5"/>
        <v>497419.49898016726</v>
      </c>
      <c r="S13" s="36">
        <f t="shared" si="6"/>
        <v>435.99658778574837</v>
      </c>
    </row>
    <row r="14" spans="1:19">
      <c r="A14" s="61"/>
      <c r="B14" s="32" t="s">
        <v>83</v>
      </c>
      <c r="H14" s="8">
        <v>0.03</v>
      </c>
      <c r="I14" s="34"/>
      <c r="J14" s="34" t="s">
        <v>136</v>
      </c>
      <c r="K14" s="34"/>
      <c r="M14" s="100">
        <f t="shared" si="2"/>
        <v>4</v>
      </c>
      <c r="N14" s="33">
        <f t="shared" si="3"/>
        <v>497419.49898016726</v>
      </c>
      <c r="O14" s="33">
        <f t="shared" si="0"/>
        <v>1243.5487474504182</v>
      </c>
      <c r="P14" s="33">
        <f t="shared" si="1"/>
        <v>2108.0201686472751</v>
      </c>
      <c r="Q14" s="33">
        <f t="shared" si="4"/>
        <v>864.47142119685691</v>
      </c>
      <c r="R14" s="33">
        <f t="shared" si="5"/>
        <v>496555.02755897038</v>
      </c>
      <c r="S14" s="36">
        <f t="shared" si="6"/>
        <v>435.24206160764635</v>
      </c>
    </row>
    <row r="15" spans="1:19">
      <c r="A15" s="61"/>
      <c r="B15" s="41" t="s">
        <v>73</v>
      </c>
      <c r="H15" s="6">
        <v>12</v>
      </c>
      <c r="I15" s="6"/>
      <c r="J15" s="54" t="s">
        <v>135</v>
      </c>
      <c r="K15" s="6"/>
      <c r="M15" s="100">
        <f t="shared" si="2"/>
        <v>5</v>
      </c>
      <c r="N15" s="33">
        <f t="shared" si="3"/>
        <v>496555.02755897038</v>
      </c>
      <c r="O15" s="33">
        <f t="shared" si="0"/>
        <v>1241.387568897426</v>
      </c>
      <c r="P15" s="33">
        <f t="shared" si="1"/>
        <v>2108.0201686472751</v>
      </c>
      <c r="Q15" s="33">
        <f t="shared" si="4"/>
        <v>866.63259974984908</v>
      </c>
      <c r="R15" s="33">
        <f t="shared" si="5"/>
        <v>495688.39495922055</v>
      </c>
      <c r="S15" s="36">
        <f t="shared" si="6"/>
        <v>434.48564911409909</v>
      </c>
    </row>
    <row r="16" spans="1:19">
      <c r="A16" s="61"/>
      <c r="B16" s="32" t="s">
        <v>84</v>
      </c>
      <c r="H16" s="34">
        <f>H14/H15</f>
        <v>2.5000000000000001E-3</v>
      </c>
      <c r="I16" s="33"/>
      <c r="J16" s="33" t="s">
        <v>127</v>
      </c>
      <c r="K16" s="33"/>
      <c r="M16" s="100">
        <f t="shared" si="2"/>
        <v>6</v>
      </c>
      <c r="N16" s="33">
        <f t="shared" si="3"/>
        <v>495688.39495922055</v>
      </c>
      <c r="O16" s="33">
        <f t="shared" si="0"/>
        <v>1239.2209873980514</v>
      </c>
      <c r="P16" s="33">
        <f t="shared" si="1"/>
        <v>2108.0201686472751</v>
      </c>
      <c r="Q16" s="33">
        <f t="shared" si="4"/>
        <v>868.79918124922369</v>
      </c>
      <c r="R16" s="33">
        <f t="shared" si="5"/>
        <v>494819.59577797132</v>
      </c>
      <c r="S16" s="36">
        <f t="shared" si="6"/>
        <v>433.72734558931796</v>
      </c>
    </row>
    <row r="17" spans="1:19">
      <c r="A17" s="61"/>
      <c r="B17" s="41" t="s">
        <v>124</v>
      </c>
      <c r="H17" s="6">
        <v>30</v>
      </c>
      <c r="I17" s="33"/>
      <c r="J17" s="33"/>
      <c r="K17" s="33"/>
      <c r="M17" s="100">
        <f t="shared" si="2"/>
        <v>7</v>
      </c>
      <c r="N17" s="33">
        <f t="shared" si="3"/>
        <v>494819.59577797132</v>
      </c>
      <c r="O17" s="33">
        <f t="shared" si="0"/>
        <v>1237.0489894449283</v>
      </c>
      <c r="P17" s="33">
        <f t="shared" si="1"/>
        <v>2108.0201686472751</v>
      </c>
      <c r="Q17" s="33">
        <f t="shared" si="4"/>
        <v>870.97117920234678</v>
      </c>
      <c r="R17" s="33">
        <f t="shared" si="5"/>
        <v>493948.62459876895</v>
      </c>
      <c r="S17" s="36">
        <f t="shared" si="6"/>
        <v>432.9671463057249</v>
      </c>
    </row>
    <row r="18" spans="1:19">
      <c r="A18" s="61"/>
      <c r="B18" s="41" t="s">
        <v>85</v>
      </c>
      <c r="H18" s="15">
        <f>H17*H15</f>
        <v>360</v>
      </c>
      <c r="I18" s="33"/>
      <c r="J18" s="33" t="s">
        <v>126</v>
      </c>
      <c r="K18" s="33"/>
      <c r="M18" s="100">
        <f t="shared" si="2"/>
        <v>8</v>
      </c>
      <c r="N18" s="33">
        <f t="shared" si="3"/>
        <v>493948.62459876895</v>
      </c>
      <c r="O18" s="33">
        <f t="shared" si="0"/>
        <v>1234.8715614969224</v>
      </c>
      <c r="P18" s="33">
        <f t="shared" si="1"/>
        <v>2108.0201686472751</v>
      </c>
      <c r="Q18" s="33">
        <f t="shared" si="4"/>
        <v>873.14860715035275</v>
      </c>
      <c r="R18" s="33">
        <f t="shared" si="5"/>
        <v>493075.47599161859</v>
      </c>
      <c r="S18" s="36">
        <f t="shared" si="6"/>
        <v>432.20504652392282</v>
      </c>
    </row>
    <row r="19" spans="1:19">
      <c r="A19" s="61"/>
      <c r="B19" s="32" t="s">
        <v>86</v>
      </c>
      <c r="H19" s="33">
        <f>(H13*H16)/(1-(1+H16)^(-H18))</f>
        <v>2108.0201686472751</v>
      </c>
      <c r="I19" s="33"/>
      <c r="J19" s="33"/>
      <c r="K19" s="33"/>
      <c r="M19" s="100">
        <f t="shared" si="2"/>
        <v>9</v>
      </c>
      <c r="N19" s="33">
        <f t="shared" si="3"/>
        <v>493075.47599161859</v>
      </c>
      <c r="O19" s="33">
        <f t="shared" si="0"/>
        <v>1232.6886899790466</v>
      </c>
      <c r="P19" s="33">
        <f t="shared" si="1"/>
        <v>2108.0201686472751</v>
      </c>
      <c r="Q19" s="33">
        <f t="shared" si="4"/>
        <v>875.33147866822856</v>
      </c>
      <c r="R19" s="33">
        <f t="shared" si="5"/>
        <v>492200.14451295038</v>
      </c>
      <c r="S19" s="36">
        <f t="shared" si="6"/>
        <v>431.44104149266627</v>
      </c>
    </row>
    <row r="20" spans="1:19">
      <c r="A20" s="61"/>
      <c r="B20" s="41" t="s">
        <v>180</v>
      </c>
      <c r="H20" s="8">
        <v>0.35</v>
      </c>
      <c r="I20" s="33"/>
      <c r="J20" s="33"/>
      <c r="K20" s="33"/>
      <c r="M20" s="100">
        <f t="shared" si="2"/>
        <v>10</v>
      </c>
      <c r="N20" s="33">
        <f t="shared" si="3"/>
        <v>492200.14451295038</v>
      </c>
      <c r="O20" s="33">
        <f t="shared" si="0"/>
        <v>1230.5003612823759</v>
      </c>
      <c r="P20" s="33">
        <f t="shared" si="1"/>
        <v>2108.0201686472751</v>
      </c>
      <c r="Q20" s="33">
        <f t="shared" si="4"/>
        <v>877.51980736489918</v>
      </c>
      <c r="R20" s="33">
        <f t="shared" si="5"/>
        <v>491322.62470558548</v>
      </c>
      <c r="S20" s="36">
        <f t="shared" si="6"/>
        <v>430.67512644883158</v>
      </c>
    </row>
    <row r="21" spans="1:19">
      <c r="A21" s="61"/>
      <c r="B21" s="41"/>
      <c r="C21" t="s">
        <v>339</v>
      </c>
      <c r="H21" s="33">
        <f>NPV(H16,S11:S370)</f>
        <v>67159.061097701328</v>
      </c>
      <c r="I21" s="33"/>
      <c r="J21" s="33" t="s">
        <v>181</v>
      </c>
      <c r="K21" s="33"/>
      <c r="M21" s="100">
        <f t="shared" si="2"/>
        <v>11</v>
      </c>
      <c r="N21" s="33">
        <f t="shared" si="3"/>
        <v>491322.62470558548</v>
      </c>
      <c r="O21" s="33">
        <f t="shared" si="0"/>
        <v>1228.3065617639638</v>
      </c>
      <c r="P21" s="33">
        <f t="shared" si="1"/>
        <v>2108.0201686472751</v>
      </c>
      <c r="Q21" s="33">
        <f t="shared" si="4"/>
        <v>879.71360688331129</v>
      </c>
      <c r="R21" s="33">
        <f t="shared" si="5"/>
        <v>490442.91109870217</v>
      </c>
      <c r="S21" s="36">
        <f t="shared" si="6"/>
        <v>429.90729661738732</v>
      </c>
    </row>
    <row r="22" spans="1:19">
      <c r="A22" s="61"/>
      <c r="I22" s="33"/>
      <c r="J22" s="33"/>
      <c r="K22" s="33"/>
      <c r="M22" s="100">
        <f t="shared" si="2"/>
        <v>12</v>
      </c>
      <c r="N22" s="33">
        <f t="shared" si="3"/>
        <v>490442.91109870217</v>
      </c>
      <c r="O22" s="33">
        <f t="shared" si="0"/>
        <v>1226.1072777467555</v>
      </c>
      <c r="P22" s="33">
        <f t="shared" si="1"/>
        <v>2108.0201686472751</v>
      </c>
      <c r="Q22" s="33">
        <f t="shared" si="4"/>
        <v>881.91289090051964</v>
      </c>
      <c r="R22" s="33">
        <f t="shared" si="5"/>
        <v>489560.99820780166</v>
      </c>
      <c r="S22" s="36">
        <f t="shared" si="6"/>
        <v>429.13754721136439</v>
      </c>
    </row>
    <row r="23" spans="1:19">
      <c r="A23" s="61" t="s">
        <v>178</v>
      </c>
      <c r="B23" s="1" t="s">
        <v>114</v>
      </c>
      <c r="H23" s="33"/>
      <c r="I23" s="33"/>
      <c r="J23" s="33"/>
      <c r="K23" s="33"/>
      <c r="M23" s="100">
        <f t="shared" si="2"/>
        <v>13</v>
      </c>
      <c r="N23" s="33">
        <f t="shared" si="3"/>
        <v>489560.99820780166</v>
      </c>
      <c r="O23" s="33">
        <f t="shared" si="0"/>
        <v>1223.9024955195041</v>
      </c>
      <c r="P23" s="33">
        <f t="shared" si="1"/>
        <v>2108.0201686472751</v>
      </c>
      <c r="Q23" s="33">
        <f t="shared" si="4"/>
        <v>884.11767312777101</v>
      </c>
      <c r="R23" s="33">
        <f t="shared" si="5"/>
        <v>488676.88053467387</v>
      </c>
      <c r="S23" s="36">
        <f t="shared" si="6"/>
        <v>428.3658734318264</v>
      </c>
    </row>
    <row r="24" spans="1:19">
      <c r="A24" s="61"/>
      <c r="B24" s="41" t="s">
        <v>115</v>
      </c>
      <c r="H24" s="6">
        <v>60</v>
      </c>
      <c r="I24" s="33"/>
      <c r="J24" s="51" t="s">
        <v>338</v>
      </c>
      <c r="K24" s="33"/>
      <c r="M24" s="100">
        <f t="shared" si="2"/>
        <v>14</v>
      </c>
      <c r="N24" s="33">
        <f t="shared" si="3"/>
        <v>488676.88053467387</v>
      </c>
      <c r="O24" s="33">
        <f t="shared" si="0"/>
        <v>1221.6922013366848</v>
      </c>
      <c r="P24" s="33">
        <f t="shared" si="1"/>
        <v>2108.0201686472751</v>
      </c>
      <c r="Q24" s="33">
        <f t="shared" si="4"/>
        <v>886.32796731059034</v>
      </c>
      <c r="R24" s="33">
        <f t="shared" si="5"/>
        <v>487790.55256736325</v>
      </c>
      <c r="S24" s="36">
        <f t="shared" si="6"/>
        <v>427.59227046783963</v>
      </c>
    </row>
    <row r="25" spans="1:19">
      <c r="A25" s="61"/>
      <c r="B25" s="41" t="s">
        <v>113</v>
      </c>
      <c r="H25" s="33">
        <f>(H19/H16)*(1-(1+H16)^(-(H18-H24)))</f>
        <v>444531.81673348643</v>
      </c>
      <c r="I25" s="33"/>
      <c r="J25" s="33" t="s">
        <v>129</v>
      </c>
      <c r="K25" s="33"/>
      <c r="M25" s="100">
        <f t="shared" si="2"/>
        <v>15</v>
      </c>
      <c r="N25" s="33">
        <f t="shared" si="3"/>
        <v>487790.55256736325</v>
      </c>
      <c r="O25" s="33">
        <f t="shared" si="0"/>
        <v>1219.4763814184082</v>
      </c>
      <c r="P25" s="33">
        <f t="shared" si="1"/>
        <v>2108.0201686472751</v>
      </c>
      <c r="Q25" s="33">
        <f t="shared" si="4"/>
        <v>888.5437872288669</v>
      </c>
      <c r="R25" s="33">
        <f t="shared" si="5"/>
        <v>486902.00878013438</v>
      </c>
      <c r="S25" s="36">
        <f t="shared" si="6"/>
        <v>426.81673349644285</v>
      </c>
    </row>
    <row r="26" spans="1:19">
      <c r="A26" s="61"/>
      <c r="B26" s="41" t="s">
        <v>116</v>
      </c>
      <c r="H26" s="40">
        <v>2.75E-2</v>
      </c>
      <c r="I26" s="34"/>
      <c r="J26" s="34"/>
      <c r="K26" s="34"/>
      <c r="M26" s="100">
        <f t="shared" si="2"/>
        <v>16</v>
      </c>
      <c r="N26" s="33">
        <f t="shared" si="3"/>
        <v>486902.00878013438</v>
      </c>
      <c r="O26" s="33">
        <f t="shared" si="0"/>
        <v>1217.255021950336</v>
      </c>
      <c r="P26" s="33">
        <f t="shared" si="1"/>
        <v>2108.0201686472751</v>
      </c>
      <c r="Q26" s="33">
        <f t="shared" si="4"/>
        <v>890.76514669693915</v>
      </c>
      <c r="R26" s="33">
        <f t="shared" si="5"/>
        <v>486011.24363343744</v>
      </c>
      <c r="S26" s="36">
        <f t="shared" si="6"/>
        <v>426.03925768261757</v>
      </c>
    </row>
    <row r="27" spans="1:19">
      <c r="A27" s="61"/>
      <c r="B27" s="41" t="s">
        <v>117</v>
      </c>
      <c r="H27" s="34">
        <f>H26/H15</f>
        <v>2.2916666666666667E-3</v>
      </c>
      <c r="I27" s="9"/>
      <c r="J27" s="52" t="s">
        <v>127</v>
      </c>
      <c r="K27" s="9"/>
      <c r="M27" s="100">
        <f t="shared" si="2"/>
        <v>17</v>
      </c>
      <c r="N27" s="33">
        <f t="shared" si="3"/>
        <v>486011.24363343744</v>
      </c>
      <c r="O27" s="33">
        <f t="shared" si="0"/>
        <v>1215.0281090835936</v>
      </c>
      <c r="P27" s="33">
        <f t="shared" si="1"/>
        <v>2108.0201686472751</v>
      </c>
      <c r="Q27" s="33">
        <f t="shared" si="4"/>
        <v>892.99205956368155</v>
      </c>
      <c r="R27" s="33">
        <f t="shared" si="5"/>
        <v>485118.25157387374</v>
      </c>
      <c r="S27" s="36">
        <f t="shared" si="6"/>
        <v>425.25983817925771</v>
      </c>
    </row>
    <row r="28" spans="1:19">
      <c r="A28" s="61"/>
      <c r="B28" s="41" t="s">
        <v>133</v>
      </c>
      <c r="H28" s="6">
        <v>20</v>
      </c>
      <c r="M28" s="100">
        <f t="shared" si="2"/>
        <v>18</v>
      </c>
      <c r="N28" s="33">
        <f t="shared" si="3"/>
        <v>485118.25157387374</v>
      </c>
      <c r="O28" s="33">
        <f t="shared" si="0"/>
        <v>1212.7956289346844</v>
      </c>
      <c r="P28" s="33">
        <f t="shared" si="1"/>
        <v>2108.0201686472751</v>
      </c>
      <c r="Q28" s="33">
        <f t="shared" si="4"/>
        <v>895.22453971259074</v>
      </c>
      <c r="R28" s="33">
        <f t="shared" si="5"/>
        <v>484223.02703416115</v>
      </c>
      <c r="S28" s="36">
        <f t="shared" si="6"/>
        <v>424.47847012713953</v>
      </c>
    </row>
    <row r="29" spans="1:19">
      <c r="A29" s="61"/>
      <c r="B29" s="41" t="s">
        <v>134</v>
      </c>
      <c r="H29" s="15">
        <f>H28*H15</f>
        <v>240</v>
      </c>
      <c r="M29" s="100">
        <f t="shared" si="2"/>
        <v>19</v>
      </c>
      <c r="N29" s="33">
        <f t="shared" si="3"/>
        <v>484223.02703416115</v>
      </c>
      <c r="O29" s="33">
        <f t="shared" si="0"/>
        <v>1210.5575675854029</v>
      </c>
      <c r="P29" s="33">
        <f t="shared" si="1"/>
        <v>2108.0201686472751</v>
      </c>
      <c r="Q29" s="33">
        <f t="shared" si="4"/>
        <v>897.46260106187219</v>
      </c>
      <c r="R29" s="33">
        <f t="shared" si="5"/>
        <v>483325.56443309929</v>
      </c>
      <c r="S29" s="36">
        <f t="shared" si="6"/>
        <v>423.695148654891</v>
      </c>
    </row>
    <row r="30" spans="1:19">
      <c r="A30" s="61"/>
      <c r="B30" s="41" t="s">
        <v>118</v>
      </c>
      <c r="H30" s="33">
        <f>(H19/H27)*(1-(1+H27)^(-(H18-H24)))</f>
        <v>456963.05315404769</v>
      </c>
      <c r="J30" s="51" t="s">
        <v>128</v>
      </c>
      <c r="M30" s="100">
        <f t="shared" si="2"/>
        <v>20</v>
      </c>
      <c r="N30" s="33">
        <f t="shared" si="3"/>
        <v>483325.56443309929</v>
      </c>
      <c r="O30" s="33">
        <f t="shared" si="0"/>
        <v>1208.3139110827483</v>
      </c>
      <c r="P30" s="33">
        <f t="shared" si="1"/>
        <v>2108.0201686472751</v>
      </c>
      <c r="Q30" s="33">
        <f t="shared" si="4"/>
        <v>899.70625756452682</v>
      </c>
      <c r="R30" s="33">
        <f t="shared" si="5"/>
        <v>482425.85817553475</v>
      </c>
      <c r="S30" s="36">
        <f t="shared" si="6"/>
        <v>422.9098688789619</v>
      </c>
    </row>
    <row r="31" spans="1:19">
      <c r="A31" s="61"/>
      <c r="B31" s="41" t="s">
        <v>122</v>
      </c>
      <c r="H31" s="33">
        <f>H30-H25</f>
        <v>12431.236420561268</v>
      </c>
      <c r="J31" s="51" t="s">
        <v>130</v>
      </c>
      <c r="M31" s="100">
        <f t="shared" si="2"/>
        <v>21</v>
      </c>
      <c r="N31" s="33">
        <f t="shared" si="3"/>
        <v>482425.85817553475</v>
      </c>
      <c r="O31" s="33">
        <f t="shared" si="0"/>
        <v>1206.0646454388368</v>
      </c>
      <c r="P31" s="33">
        <f t="shared" si="1"/>
        <v>2108.0201686472751</v>
      </c>
      <c r="Q31" s="33">
        <f t="shared" si="4"/>
        <v>901.95552320843831</v>
      </c>
      <c r="R31" s="33">
        <f t="shared" si="5"/>
        <v>481523.90265232633</v>
      </c>
      <c r="S31" s="36">
        <f t="shared" si="6"/>
        <v>422.12262590359285</v>
      </c>
    </row>
    <row r="32" spans="1:19">
      <c r="A32" s="61"/>
      <c r="B32" s="41" t="s">
        <v>123</v>
      </c>
      <c r="H32" s="9">
        <v>2500</v>
      </c>
      <c r="J32" s="51" t="s">
        <v>131</v>
      </c>
      <c r="M32" s="100">
        <f t="shared" si="2"/>
        <v>22</v>
      </c>
      <c r="N32" s="33">
        <f t="shared" si="3"/>
        <v>481523.90265232633</v>
      </c>
      <c r="O32" s="33">
        <f t="shared" si="0"/>
        <v>1203.8097566308159</v>
      </c>
      <c r="P32" s="33">
        <f t="shared" si="1"/>
        <v>2108.0201686472751</v>
      </c>
      <c r="Q32" s="33">
        <f t="shared" si="4"/>
        <v>904.21041201645926</v>
      </c>
      <c r="R32" s="33">
        <f t="shared" si="5"/>
        <v>480619.69224030984</v>
      </c>
      <c r="S32" s="36">
        <f t="shared" si="6"/>
        <v>421.33341482078555</v>
      </c>
    </row>
    <row r="33" spans="1:19">
      <c r="A33" s="61"/>
      <c r="B33" s="41" t="s">
        <v>119</v>
      </c>
      <c r="H33" s="36">
        <f>H31-H32</f>
        <v>9931.2364205612685</v>
      </c>
      <c r="J33" s="51" t="s">
        <v>132</v>
      </c>
      <c r="M33" s="100">
        <f t="shared" si="2"/>
        <v>23</v>
      </c>
      <c r="N33" s="33">
        <f t="shared" si="3"/>
        <v>480619.69224030984</v>
      </c>
      <c r="O33" s="33">
        <f t="shared" si="0"/>
        <v>1201.5492306007745</v>
      </c>
      <c r="P33" s="33">
        <f t="shared" si="1"/>
        <v>2108.0201686472751</v>
      </c>
      <c r="Q33" s="33">
        <f t="shared" si="4"/>
        <v>906.47093804650058</v>
      </c>
      <c r="R33" s="33">
        <f t="shared" si="5"/>
        <v>479713.22130226332</v>
      </c>
      <c r="S33" s="36">
        <f t="shared" si="6"/>
        <v>420.54223071027104</v>
      </c>
    </row>
    <row r="34" spans="1:19">
      <c r="A34" s="61"/>
      <c r="M34" s="100">
        <f t="shared" si="2"/>
        <v>24</v>
      </c>
      <c r="N34" s="33">
        <f t="shared" si="3"/>
        <v>479713.22130226332</v>
      </c>
      <c r="O34" s="33">
        <f t="shared" si="0"/>
        <v>1199.2830532556584</v>
      </c>
      <c r="P34" s="33">
        <f t="shared" si="1"/>
        <v>2108.0201686472751</v>
      </c>
      <c r="Q34" s="33">
        <f t="shared" si="4"/>
        <v>908.73711539161673</v>
      </c>
      <c r="R34" s="33">
        <f t="shared" si="5"/>
        <v>478804.48418687173</v>
      </c>
      <c r="S34" s="36">
        <f t="shared" si="6"/>
        <v>419.74906863948041</v>
      </c>
    </row>
    <row r="35" spans="1:19">
      <c r="A35" s="61" t="s">
        <v>178</v>
      </c>
      <c r="B35" s="1" t="s">
        <v>120</v>
      </c>
      <c r="M35" s="100">
        <f t="shared" si="2"/>
        <v>25</v>
      </c>
      <c r="N35" s="33">
        <f t="shared" si="3"/>
        <v>478804.48418687173</v>
      </c>
      <c r="O35" s="33">
        <f t="shared" si="0"/>
        <v>1197.0112104671794</v>
      </c>
      <c r="P35" s="33">
        <f t="shared" si="1"/>
        <v>2108.0201686472751</v>
      </c>
      <c r="Q35" s="33">
        <f t="shared" si="4"/>
        <v>911.00895818009576</v>
      </c>
      <c r="R35" s="33">
        <f t="shared" si="5"/>
        <v>477893.47522869165</v>
      </c>
      <c r="S35" s="36">
        <f t="shared" si="6"/>
        <v>418.95392366351274</v>
      </c>
    </row>
    <row r="36" spans="1:19">
      <c r="C36" s="41" t="s">
        <v>121</v>
      </c>
      <c r="H36" s="33">
        <f>(H25*H27)/(1-(1+H27)^(-H29))</f>
        <v>2410.1017328401108</v>
      </c>
      <c r="J36" s="99">
        <f>H36-H19</f>
        <v>302.08156419283569</v>
      </c>
      <c r="M36" s="100">
        <f t="shared" si="2"/>
        <v>26</v>
      </c>
      <c r="N36" s="33">
        <f t="shared" si="3"/>
        <v>477893.47522869165</v>
      </c>
      <c r="O36" s="33">
        <f t="shared" si="0"/>
        <v>1194.7336880717291</v>
      </c>
      <c r="P36" s="33">
        <f t="shared" si="1"/>
        <v>2108.0201686472751</v>
      </c>
      <c r="Q36" s="33">
        <f t="shared" si="4"/>
        <v>913.28648057554597</v>
      </c>
      <c r="R36" s="33">
        <f t="shared" si="5"/>
        <v>476980.18874811608</v>
      </c>
      <c r="S36" s="36">
        <f t="shared" si="6"/>
        <v>418.15679082510519</v>
      </c>
    </row>
    <row r="37" spans="1:19">
      <c r="A37" s="61"/>
      <c r="C37" s="41" t="s">
        <v>95</v>
      </c>
      <c r="H37" s="33">
        <f>H19-H36</f>
        <v>-302.08156419283569</v>
      </c>
      <c r="M37" s="100">
        <f t="shared" si="2"/>
        <v>27</v>
      </c>
      <c r="N37" s="33">
        <f t="shared" si="3"/>
        <v>476980.18874811608</v>
      </c>
      <c r="O37" s="33">
        <f t="shared" si="0"/>
        <v>1192.4504718702901</v>
      </c>
      <c r="P37" s="33">
        <f t="shared" si="1"/>
        <v>2108.0201686472751</v>
      </c>
      <c r="Q37" s="33">
        <f t="shared" si="4"/>
        <v>915.56969677698498</v>
      </c>
      <c r="R37" s="33">
        <f t="shared" si="5"/>
        <v>476064.6190513391</v>
      </c>
      <c r="S37" s="36">
        <f t="shared" si="6"/>
        <v>417.35766515460153</v>
      </c>
    </row>
    <row r="38" spans="1:19">
      <c r="A38" s="61"/>
      <c r="C38" s="41" t="s">
        <v>137</v>
      </c>
      <c r="H38" s="33">
        <f>(H37/H27)*(1-(1+H27)^(-(MIN(H29,H18-H24))))</f>
        <v>-55717.509639765558</v>
      </c>
      <c r="J38" s="51" t="s">
        <v>138</v>
      </c>
      <c r="M38" s="100">
        <f t="shared" si="2"/>
        <v>28</v>
      </c>
      <c r="N38" s="33">
        <f t="shared" si="3"/>
        <v>476064.6190513391</v>
      </c>
      <c r="O38" s="33">
        <f t="shared" si="0"/>
        <v>1190.1615476283478</v>
      </c>
      <c r="P38" s="33">
        <f t="shared" si="1"/>
        <v>2108.0201686472751</v>
      </c>
      <c r="Q38" s="33">
        <f t="shared" si="4"/>
        <v>917.85862101892735</v>
      </c>
      <c r="R38" s="33">
        <f t="shared" si="5"/>
        <v>475146.76043032017</v>
      </c>
      <c r="S38" s="36">
        <f t="shared" si="6"/>
        <v>416.55654166992167</v>
      </c>
    </row>
    <row r="39" spans="1:19">
      <c r="A39" s="61"/>
      <c r="C39" s="41" t="s">
        <v>139</v>
      </c>
      <c r="H39" s="33">
        <f>IF(H29&lt;H18-H24,-(H19/H27)*(1-(1+H27)^(-(H18-H24-H29)))*1/(1+H27)^H29,(H36/H27)*(1-(1+H27)^(-(H29-(H18-H24))))*1/(1+H27)^(H18-H24))</f>
        <v>-68148.746060326899</v>
      </c>
      <c r="J39" s="51" t="s">
        <v>140</v>
      </c>
      <c r="M39" s="100">
        <f t="shared" si="2"/>
        <v>29</v>
      </c>
      <c r="N39" s="33">
        <f t="shared" si="3"/>
        <v>475146.76043032017</v>
      </c>
      <c r="O39" s="33">
        <f t="shared" si="0"/>
        <v>1187.8669010758003</v>
      </c>
      <c r="P39" s="33">
        <f t="shared" si="1"/>
        <v>2108.0201686472751</v>
      </c>
      <c r="Q39" s="33">
        <f t="shared" si="4"/>
        <v>920.15326757147477</v>
      </c>
      <c r="R39" s="33">
        <f t="shared" si="5"/>
        <v>474226.6071627487</v>
      </c>
      <c r="S39" s="36">
        <f t="shared" si="6"/>
        <v>415.75341537653009</v>
      </c>
    </row>
    <row r="40" spans="1:19">
      <c r="A40" s="61"/>
      <c r="C40" s="41" t="s">
        <v>119</v>
      </c>
      <c r="H40" s="33">
        <f>H38-H39</f>
        <v>12431.236420561341</v>
      </c>
      <c r="M40" s="100">
        <f t="shared" si="2"/>
        <v>30</v>
      </c>
      <c r="N40" s="33">
        <f t="shared" si="3"/>
        <v>474226.6071627487</v>
      </c>
      <c r="O40" s="33">
        <f t="shared" si="0"/>
        <v>1185.5665179068717</v>
      </c>
      <c r="P40" s="33">
        <f t="shared" si="1"/>
        <v>2108.0201686472751</v>
      </c>
      <c r="Q40" s="33">
        <f t="shared" si="4"/>
        <v>922.45365074040342</v>
      </c>
      <c r="R40" s="33">
        <f t="shared" si="5"/>
        <v>473304.15351200831</v>
      </c>
      <c r="S40" s="36">
        <f t="shared" si="6"/>
        <v>414.94828126740509</v>
      </c>
    </row>
    <row r="41" spans="1:19">
      <c r="M41" s="100">
        <f t="shared" si="2"/>
        <v>31</v>
      </c>
      <c r="N41" s="33">
        <f t="shared" si="3"/>
        <v>473304.15351200831</v>
      </c>
      <c r="O41" s="33">
        <f t="shared" si="0"/>
        <v>1183.2603837800209</v>
      </c>
      <c r="P41" s="33">
        <f t="shared" si="1"/>
        <v>2108.0201686472751</v>
      </c>
      <c r="Q41" s="33">
        <f t="shared" si="4"/>
        <v>924.75978486725421</v>
      </c>
      <c r="R41" s="33">
        <f t="shared" si="5"/>
        <v>472379.39372714108</v>
      </c>
      <c r="S41" s="36">
        <f t="shared" si="6"/>
        <v>414.14113432300729</v>
      </c>
    </row>
    <row r="42" spans="1:19">
      <c r="M42" s="100">
        <f t="shared" si="2"/>
        <v>32</v>
      </c>
      <c r="N42" s="33">
        <f t="shared" si="3"/>
        <v>472379.39372714108</v>
      </c>
      <c r="O42" s="33">
        <f t="shared" si="0"/>
        <v>1180.9484843178527</v>
      </c>
      <c r="P42" s="33">
        <f t="shared" si="1"/>
        <v>2108.0201686472751</v>
      </c>
      <c r="Q42" s="33">
        <f t="shared" si="4"/>
        <v>927.0716843294224</v>
      </c>
      <c r="R42" s="33">
        <f t="shared" si="5"/>
        <v>471452.32204281166</v>
      </c>
      <c r="S42" s="36">
        <f t="shared" si="6"/>
        <v>413.33196951124842</v>
      </c>
    </row>
    <row r="43" spans="1:19">
      <c r="A43" s="61" t="s">
        <v>178</v>
      </c>
      <c r="B43" s="55" t="s">
        <v>147</v>
      </c>
      <c r="M43" s="100">
        <f t="shared" si="2"/>
        <v>33</v>
      </c>
      <c r="N43" s="33">
        <f t="shared" si="3"/>
        <v>471452.32204281166</v>
      </c>
      <c r="O43" s="33">
        <f t="shared" si="0"/>
        <v>1178.6308051070291</v>
      </c>
      <c r="P43" s="33">
        <f t="shared" si="1"/>
        <v>2108.0201686472751</v>
      </c>
      <c r="Q43" s="33">
        <f t="shared" si="4"/>
        <v>929.38936354024599</v>
      </c>
      <c r="R43" s="33">
        <f t="shared" si="5"/>
        <v>470522.93267927144</v>
      </c>
      <c r="S43" s="36">
        <f t="shared" si="6"/>
        <v>412.52078178746018</v>
      </c>
    </row>
    <row r="44" spans="1:19">
      <c r="C44" s="41" t="s">
        <v>141</v>
      </c>
      <c r="M44" s="100">
        <f t="shared" si="2"/>
        <v>34</v>
      </c>
      <c r="N44" s="33">
        <f t="shared" si="3"/>
        <v>470522.93267927144</v>
      </c>
      <c r="O44" s="33">
        <f t="shared" si="0"/>
        <v>1176.3073316981786</v>
      </c>
      <c r="P44" s="33">
        <f t="shared" si="1"/>
        <v>2108.0201686472751</v>
      </c>
      <c r="Q44" s="33">
        <f t="shared" si="4"/>
        <v>931.71283694909653</v>
      </c>
      <c r="R44" s="33">
        <f t="shared" si="5"/>
        <v>469591.21984232235</v>
      </c>
      <c r="S44" s="36">
        <f t="shared" si="6"/>
        <v>411.70756609436251</v>
      </c>
    </row>
    <row r="45" spans="1:19">
      <c r="C45" s="41" t="s">
        <v>142</v>
      </c>
      <c r="M45" s="100">
        <f t="shared" si="2"/>
        <v>35</v>
      </c>
      <c r="N45" s="33">
        <f t="shared" si="3"/>
        <v>469591.21984232235</v>
      </c>
      <c r="O45" s="33">
        <f t="shared" si="0"/>
        <v>1173.9780496058058</v>
      </c>
      <c r="P45" s="33">
        <f t="shared" si="1"/>
        <v>2108.0201686472751</v>
      </c>
      <c r="Q45" s="33">
        <f t="shared" si="4"/>
        <v>934.04211904146928</v>
      </c>
      <c r="R45" s="33">
        <f t="shared" si="5"/>
        <v>468657.17772328085</v>
      </c>
      <c r="S45" s="36">
        <f t="shared" si="6"/>
        <v>410.89231736203203</v>
      </c>
    </row>
    <row r="46" spans="1:19">
      <c r="C46" s="41" t="s">
        <v>143</v>
      </c>
      <c r="M46" s="100">
        <f t="shared" si="2"/>
        <v>36</v>
      </c>
      <c r="N46" s="33">
        <f t="shared" si="3"/>
        <v>468657.17772328085</v>
      </c>
      <c r="O46" s="33">
        <f t="shared" si="0"/>
        <v>1171.6429443082022</v>
      </c>
      <c r="P46" s="33">
        <f t="shared" si="1"/>
        <v>2108.0201686472751</v>
      </c>
      <c r="Q46" s="33">
        <f t="shared" si="4"/>
        <v>936.37722433907288</v>
      </c>
      <c r="R46" s="33">
        <f t="shared" si="5"/>
        <v>467720.8004989418</v>
      </c>
      <c r="S46" s="36">
        <f t="shared" si="6"/>
        <v>410.07503050787074</v>
      </c>
    </row>
    <row r="47" spans="1:19">
      <c r="C47" s="41" t="s">
        <v>144</v>
      </c>
      <c r="M47" s="100">
        <f t="shared" si="2"/>
        <v>37</v>
      </c>
      <c r="N47" s="33">
        <f t="shared" si="3"/>
        <v>467720.8004989418</v>
      </c>
      <c r="O47" s="33">
        <f t="shared" si="0"/>
        <v>1169.3020012473546</v>
      </c>
      <c r="P47" s="33">
        <f t="shared" si="1"/>
        <v>2108.0201686472751</v>
      </c>
      <c r="Q47" s="33">
        <f t="shared" si="4"/>
        <v>938.7181673999205</v>
      </c>
      <c r="R47" s="33">
        <f t="shared" si="5"/>
        <v>466782.08233154187</v>
      </c>
      <c r="S47" s="36">
        <f t="shared" si="6"/>
        <v>409.2557004365741</v>
      </c>
    </row>
    <row r="48" spans="1:19">
      <c r="C48" s="41" t="s">
        <v>145</v>
      </c>
      <c r="M48" s="100">
        <f t="shared" si="2"/>
        <v>38</v>
      </c>
      <c r="N48" s="33">
        <f t="shared" si="3"/>
        <v>466782.08233154187</v>
      </c>
      <c r="O48" s="33">
        <f t="shared" si="0"/>
        <v>1166.9552058288548</v>
      </c>
      <c r="P48" s="33">
        <f t="shared" si="1"/>
        <v>2108.0201686472751</v>
      </c>
      <c r="Q48" s="33">
        <f t="shared" si="4"/>
        <v>941.06496281842033</v>
      </c>
      <c r="R48" s="33">
        <f t="shared" si="5"/>
        <v>465841.01736872346</v>
      </c>
      <c r="S48" s="36">
        <f t="shared" si="6"/>
        <v>408.43432204009918</v>
      </c>
    </row>
    <row r="49" spans="1:19">
      <c r="C49" s="41" t="s">
        <v>146</v>
      </c>
      <c r="M49" s="100">
        <f t="shared" si="2"/>
        <v>39</v>
      </c>
      <c r="N49" s="33">
        <f t="shared" si="3"/>
        <v>465841.01736872346</v>
      </c>
      <c r="O49" s="33">
        <f t="shared" si="0"/>
        <v>1164.6025434218086</v>
      </c>
      <c r="P49" s="33">
        <f t="shared" si="1"/>
        <v>2108.0201686472751</v>
      </c>
      <c r="Q49" s="33">
        <f t="shared" si="4"/>
        <v>943.41762522546651</v>
      </c>
      <c r="R49" s="33">
        <f t="shared" si="5"/>
        <v>464897.59974349802</v>
      </c>
      <c r="S49" s="36">
        <f t="shared" si="6"/>
        <v>407.61089019763301</v>
      </c>
    </row>
    <row r="50" spans="1:19">
      <c r="M50" s="100">
        <f t="shared" si="2"/>
        <v>40</v>
      </c>
      <c r="N50" s="33">
        <f t="shared" si="3"/>
        <v>464897.59974349802</v>
      </c>
      <c r="O50" s="33">
        <f t="shared" si="0"/>
        <v>1162.243999358745</v>
      </c>
      <c r="P50" s="33">
        <f t="shared" si="1"/>
        <v>2108.0201686472751</v>
      </c>
      <c r="Q50" s="33">
        <f t="shared" si="4"/>
        <v>945.77616928853013</v>
      </c>
      <c r="R50" s="33">
        <f t="shared" si="5"/>
        <v>463951.82357420947</v>
      </c>
      <c r="S50" s="36">
        <f t="shared" si="6"/>
        <v>406.78539977556073</v>
      </c>
    </row>
    <row r="51" spans="1:19">
      <c r="B51" s="55"/>
      <c r="M51" s="100">
        <f t="shared" si="2"/>
        <v>41</v>
      </c>
      <c r="N51" s="33">
        <f t="shared" si="3"/>
        <v>463951.82357420947</v>
      </c>
      <c r="O51" s="33">
        <f t="shared" si="0"/>
        <v>1159.8795589355236</v>
      </c>
      <c r="P51" s="33">
        <f t="shared" si="1"/>
        <v>2108.0201686472751</v>
      </c>
      <c r="Q51" s="33">
        <f t="shared" si="4"/>
        <v>948.14060971175149</v>
      </c>
      <c r="R51" s="33">
        <f t="shared" si="5"/>
        <v>463003.68296449771</v>
      </c>
      <c r="S51" s="36">
        <f t="shared" si="6"/>
        <v>405.95784562743324</v>
      </c>
    </row>
    <row r="52" spans="1:19">
      <c r="A52" s="61" t="s">
        <v>178</v>
      </c>
      <c r="M52" s="100">
        <f t="shared" si="2"/>
        <v>42</v>
      </c>
      <c r="N52" s="33">
        <f t="shared" si="3"/>
        <v>463003.68296449771</v>
      </c>
      <c r="O52" s="33">
        <f t="shared" si="0"/>
        <v>1157.5092074112442</v>
      </c>
      <c r="P52" s="33">
        <f t="shared" si="1"/>
        <v>2108.0201686472751</v>
      </c>
      <c r="Q52" s="33">
        <f t="shared" si="4"/>
        <v>950.51096123603088</v>
      </c>
      <c r="R52" s="33">
        <f t="shared" si="5"/>
        <v>462053.17200326169</v>
      </c>
      <c r="S52" s="36">
        <f t="shared" si="6"/>
        <v>405.12822259393545</v>
      </c>
    </row>
    <row r="53" spans="1:19">
      <c r="M53" s="100">
        <f t="shared" si="2"/>
        <v>43</v>
      </c>
      <c r="N53" s="33">
        <f t="shared" si="3"/>
        <v>462053.17200326169</v>
      </c>
      <c r="O53" s="33">
        <f t="shared" si="0"/>
        <v>1155.1329300081543</v>
      </c>
      <c r="P53" s="33">
        <f t="shared" si="1"/>
        <v>2108.0201686472751</v>
      </c>
      <c r="Q53" s="33">
        <f t="shared" si="4"/>
        <v>952.88723863912082</v>
      </c>
      <c r="R53" s="33">
        <f t="shared" si="5"/>
        <v>461100.28476462257</v>
      </c>
      <c r="S53" s="36">
        <f t="shared" si="6"/>
        <v>404.29652550285397</v>
      </c>
    </row>
    <row r="54" spans="1:19">
      <c r="M54" s="100">
        <f t="shared" si="2"/>
        <v>44</v>
      </c>
      <c r="N54" s="33">
        <f t="shared" si="3"/>
        <v>461100.28476462257</v>
      </c>
      <c r="O54" s="33">
        <f t="shared" si="0"/>
        <v>1152.7507119115564</v>
      </c>
      <c r="P54" s="33">
        <f t="shared" si="1"/>
        <v>2108.0201686472751</v>
      </c>
      <c r="Q54" s="33">
        <f t="shared" si="4"/>
        <v>955.26945673571868</v>
      </c>
      <c r="R54" s="33">
        <f t="shared" si="5"/>
        <v>460145.01530788688</v>
      </c>
      <c r="S54" s="36">
        <f t="shared" si="6"/>
        <v>403.46274916904474</v>
      </c>
    </row>
    <row r="55" spans="1:19">
      <c r="M55" s="100">
        <f t="shared" si="2"/>
        <v>45</v>
      </c>
      <c r="N55" s="33">
        <f t="shared" si="3"/>
        <v>460145.01530788688</v>
      </c>
      <c r="O55" s="33">
        <f t="shared" si="0"/>
        <v>1150.3625382697171</v>
      </c>
      <c r="P55" s="33">
        <f t="shared" si="1"/>
        <v>2108.0201686472751</v>
      </c>
      <c r="Q55" s="33">
        <f t="shared" si="4"/>
        <v>957.65763037755801</v>
      </c>
      <c r="R55" s="33">
        <f t="shared" si="5"/>
        <v>459187.35767750931</v>
      </c>
      <c r="S55" s="36">
        <f t="shared" si="6"/>
        <v>402.62688839440096</v>
      </c>
    </row>
    <row r="56" spans="1:19">
      <c r="M56" s="100">
        <f t="shared" si="2"/>
        <v>46</v>
      </c>
      <c r="N56" s="33">
        <f t="shared" si="3"/>
        <v>459187.35767750931</v>
      </c>
      <c r="O56" s="33">
        <f t="shared" si="0"/>
        <v>1147.9683941937733</v>
      </c>
      <c r="P56" s="33">
        <f t="shared" si="1"/>
        <v>2108.0201686472751</v>
      </c>
      <c r="Q56" s="33">
        <f t="shared" si="4"/>
        <v>960.05177445350182</v>
      </c>
      <c r="R56" s="33">
        <f t="shared" si="5"/>
        <v>458227.30590305582</v>
      </c>
      <c r="S56" s="36">
        <f t="shared" si="6"/>
        <v>401.78893796782063</v>
      </c>
    </row>
    <row r="57" spans="1:19">
      <c r="M57" s="100">
        <f t="shared" si="2"/>
        <v>47</v>
      </c>
      <c r="N57" s="33">
        <f t="shared" si="3"/>
        <v>458227.30590305582</v>
      </c>
      <c r="O57" s="33">
        <f t="shared" si="0"/>
        <v>1145.5682647576396</v>
      </c>
      <c r="P57" s="33">
        <f t="shared" si="1"/>
        <v>2108.0201686472751</v>
      </c>
      <c r="Q57" s="33">
        <f t="shared" si="4"/>
        <v>962.45190388963556</v>
      </c>
      <c r="R57" s="33">
        <f t="shared" si="5"/>
        <v>457264.85399916617</v>
      </c>
      <c r="S57" s="36">
        <f t="shared" si="6"/>
        <v>400.94889266517384</v>
      </c>
    </row>
    <row r="58" spans="1:19">
      <c r="M58" s="100">
        <f t="shared" si="2"/>
        <v>48</v>
      </c>
      <c r="N58" s="33">
        <f t="shared" si="3"/>
        <v>457264.85399916617</v>
      </c>
      <c r="O58" s="33">
        <f t="shared" si="0"/>
        <v>1143.1621349979155</v>
      </c>
      <c r="P58" s="33">
        <f t="shared" si="1"/>
        <v>2108.0201686472751</v>
      </c>
      <c r="Q58" s="33">
        <f t="shared" si="4"/>
        <v>964.85803364935964</v>
      </c>
      <c r="R58" s="33">
        <f t="shared" si="5"/>
        <v>456299.99596551683</v>
      </c>
      <c r="S58" s="36">
        <f t="shared" si="6"/>
        <v>400.10674724927037</v>
      </c>
    </row>
    <row r="59" spans="1:19">
      <c r="M59" s="100">
        <f t="shared" si="2"/>
        <v>49</v>
      </c>
      <c r="N59" s="33">
        <f t="shared" si="3"/>
        <v>456299.99596551683</v>
      </c>
      <c r="O59" s="33">
        <f t="shared" si="0"/>
        <v>1140.7499899137922</v>
      </c>
      <c r="P59" s="33">
        <f t="shared" si="1"/>
        <v>2108.0201686472751</v>
      </c>
      <c r="Q59" s="33">
        <f t="shared" si="4"/>
        <v>967.27017873348291</v>
      </c>
      <c r="R59" s="33">
        <f t="shared" si="5"/>
        <v>455332.72578678333</v>
      </c>
      <c r="S59" s="36">
        <f t="shared" si="6"/>
        <v>399.26249646982723</v>
      </c>
    </row>
    <row r="60" spans="1:19">
      <c r="M60" s="100">
        <f t="shared" si="2"/>
        <v>50</v>
      </c>
      <c r="N60" s="33">
        <f t="shared" si="3"/>
        <v>455332.72578678333</v>
      </c>
      <c r="O60" s="33">
        <f t="shared" si="0"/>
        <v>1138.3318144669583</v>
      </c>
      <c r="P60" s="33">
        <f t="shared" si="1"/>
        <v>2108.0201686472751</v>
      </c>
      <c r="Q60" s="33">
        <f t="shared" si="4"/>
        <v>969.68835418031676</v>
      </c>
      <c r="R60" s="33">
        <f t="shared" si="5"/>
        <v>454363.03743260301</v>
      </c>
      <c r="S60" s="36">
        <f t="shared" si="6"/>
        <v>398.41613506343538</v>
      </c>
    </row>
    <row r="61" spans="1:19">
      <c r="M61" s="100">
        <f t="shared" si="2"/>
        <v>51</v>
      </c>
      <c r="N61" s="33">
        <f t="shared" si="3"/>
        <v>454363.03743260301</v>
      </c>
      <c r="O61" s="33">
        <f t="shared" si="0"/>
        <v>1135.9075935815076</v>
      </c>
      <c r="P61" s="33">
        <f t="shared" si="1"/>
        <v>2108.0201686472751</v>
      </c>
      <c r="Q61" s="33">
        <f t="shared" si="4"/>
        <v>972.11257506576749</v>
      </c>
      <c r="R61" s="33">
        <f t="shared" si="5"/>
        <v>453390.92485753726</v>
      </c>
      <c r="S61" s="36">
        <f t="shared" si="6"/>
        <v>397.56765775352767</v>
      </c>
    </row>
    <row r="62" spans="1:19">
      <c r="M62" s="100">
        <f t="shared" si="2"/>
        <v>52</v>
      </c>
      <c r="N62" s="33">
        <f t="shared" si="3"/>
        <v>453390.92485753726</v>
      </c>
      <c r="O62" s="33">
        <f t="shared" si="0"/>
        <v>1133.4773121438432</v>
      </c>
      <c r="P62" s="33">
        <f t="shared" si="1"/>
        <v>2108.0201686472751</v>
      </c>
      <c r="Q62" s="33">
        <f t="shared" si="4"/>
        <v>974.54285650343195</v>
      </c>
      <c r="R62" s="33">
        <f t="shared" si="5"/>
        <v>452416.38200103381</v>
      </c>
      <c r="S62" s="36">
        <f t="shared" si="6"/>
        <v>396.71705925034507</v>
      </c>
    </row>
    <row r="63" spans="1:19">
      <c r="M63" s="100">
        <f t="shared" si="2"/>
        <v>53</v>
      </c>
      <c r="N63" s="33">
        <f t="shared" si="3"/>
        <v>452416.38200103381</v>
      </c>
      <c r="O63" s="33">
        <f t="shared" si="0"/>
        <v>1131.0409550025845</v>
      </c>
      <c r="P63" s="33">
        <f t="shared" si="1"/>
        <v>2108.0201686472751</v>
      </c>
      <c r="Q63" s="33">
        <f t="shared" si="4"/>
        <v>976.97921364469062</v>
      </c>
      <c r="R63" s="33">
        <f t="shared" si="5"/>
        <v>451439.40278738912</v>
      </c>
      <c r="S63" s="36">
        <f t="shared" si="6"/>
        <v>395.86433425090456</v>
      </c>
    </row>
    <row r="64" spans="1:19">
      <c r="M64" s="100">
        <f t="shared" si="2"/>
        <v>54</v>
      </c>
      <c r="N64" s="33">
        <f t="shared" si="3"/>
        <v>451439.40278738912</v>
      </c>
      <c r="O64" s="33">
        <f t="shared" si="0"/>
        <v>1128.5985069684727</v>
      </c>
      <c r="P64" s="33">
        <f t="shared" si="1"/>
        <v>2108.0201686472751</v>
      </c>
      <c r="Q64" s="33">
        <f t="shared" si="4"/>
        <v>979.42166167880237</v>
      </c>
      <c r="R64" s="33">
        <f t="shared" si="5"/>
        <v>450459.9811257103</v>
      </c>
      <c r="S64" s="36">
        <f t="shared" si="6"/>
        <v>395.00947743896546</v>
      </c>
    </row>
    <row r="65" spans="13:19">
      <c r="M65" s="100">
        <f t="shared" si="2"/>
        <v>55</v>
      </c>
      <c r="N65" s="33">
        <f t="shared" si="3"/>
        <v>450459.9811257103</v>
      </c>
      <c r="O65" s="33">
        <f t="shared" si="0"/>
        <v>1126.1499528142758</v>
      </c>
      <c r="P65" s="33">
        <f t="shared" si="1"/>
        <v>2108.0201686472751</v>
      </c>
      <c r="Q65" s="33">
        <f t="shared" si="4"/>
        <v>981.87021583299929</v>
      </c>
      <c r="R65" s="33">
        <f t="shared" si="5"/>
        <v>449478.11090987729</v>
      </c>
      <c r="S65" s="36">
        <f t="shared" si="6"/>
        <v>394.15248348499654</v>
      </c>
    </row>
    <row r="66" spans="13:19">
      <c r="M66" s="100">
        <f t="shared" si="2"/>
        <v>56</v>
      </c>
      <c r="N66" s="33">
        <f t="shared" si="3"/>
        <v>449478.11090987729</v>
      </c>
      <c r="O66" s="33">
        <f t="shared" si="0"/>
        <v>1123.6952772746934</v>
      </c>
      <c r="P66" s="33">
        <f t="shared" si="1"/>
        <v>2108.0201686472751</v>
      </c>
      <c r="Q66" s="33">
        <f t="shared" si="4"/>
        <v>984.32489137258176</v>
      </c>
      <c r="R66" s="33">
        <f t="shared" si="5"/>
        <v>448493.7860185047</v>
      </c>
      <c r="S66" s="36">
        <f t="shared" si="6"/>
        <v>393.29334704614263</v>
      </c>
    </row>
    <row r="67" spans="13:19">
      <c r="M67" s="100">
        <f t="shared" si="2"/>
        <v>57</v>
      </c>
      <c r="N67" s="33">
        <f t="shared" si="3"/>
        <v>448493.7860185047</v>
      </c>
      <c r="O67" s="33">
        <f t="shared" si="0"/>
        <v>1121.2344650462617</v>
      </c>
      <c r="P67" s="33">
        <f t="shared" si="1"/>
        <v>2108.0201686472751</v>
      </c>
      <c r="Q67" s="33">
        <f t="shared" si="4"/>
        <v>986.78570360101344</v>
      </c>
      <c r="R67" s="33">
        <f t="shared" si="5"/>
        <v>447507.00031490368</v>
      </c>
      <c r="S67" s="36">
        <f t="shared" si="6"/>
        <v>392.43206276619156</v>
      </c>
    </row>
    <row r="68" spans="13:19">
      <c r="M68" s="100">
        <f t="shared" si="2"/>
        <v>58</v>
      </c>
      <c r="N68" s="33">
        <f t="shared" si="3"/>
        <v>447507.00031490368</v>
      </c>
      <c r="O68" s="33">
        <f t="shared" si="0"/>
        <v>1118.7675007872592</v>
      </c>
      <c r="P68" s="33">
        <f t="shared" si="1"/>
        <v>2108.0201686472751</v>
      </c>
      <c r="Q68" s="33">
        <f t="shared" si="4"/>
        <v>989.25266786001589</v>
      </c>
      <c r="R68" s="33">
        <f t="shared" si="5"/>
        <v>446517.74764704367</v>
      </c>
      <c r="S68" s="36">
        <f t="shared" si="6"/>
        <v>391.56862527554068</v>
      </c>
    </row>
    <row r="69" spans="13:19">
      <c r="M69" s="100">
        <f t="shared" si="2"/>
        <v>59</v>
      </c>
      <c r="N69" s="33">
        <f t="shared" si="3"/>
        <v>446517.74764704367</v>
      </c>
      <c r="O69" s="33">
        <f t="shared" si="0"/>
        <v>1116.2943691176092</v>
      </c>
      <c r="P69" s="33">
        <f t="shared" si="1"/>
        <v>2108.0201686472751</v>
      </c>
      <c r="Q69" s="33">
        <f t="shared" si="4"/>
        <v>991.72579952966589</v>
      </c>
      <c r="R69" s="33">
        <f t="shared" si="5"/>
        <v>445526.02184751403</v>
      </c>
      <c r="S69" s="36">
        <f t="shared" si="6"/>
        <v>390.70302919116318</v>
      </c>
    </row>
    <row r="70" spans="13:19">
      <c r="M70" s="100">
        <f t="shared" si="2"/>
        <v>60</v>
      </c>
      <c r="N70" s="33">
        <f t="shared" si="3"/>
        <v>445526.02184751403</v>
      </c>
      <c r="O70" s="33">
        <f t="shared" si="0"/>
        <v>1113.8150546187851</v>
      </c>
      <c r="P70" s="33">
        <f t="shared" si="1"/>
        <v>2108.0201686472751</v>
      </c>
      <c r="Q70" s="33">
        <f t="shared" si="4"/>
        <v>994.20511402849002</v>
      </c>
      <c r="R70" s="33">
        <f t="shared" si="5"/>
        <v>444531.81673348555</v>
      </c>
      <c r="S70" s="36">
        <f t="shared" si="6"/>
        <v>389.83526911657475</v>
      </c>
    </row>
    <row r="71" spans="13:19">
      <c r="M71" s="100">
        <f t="shared" si="2"/>
        <v>61</v>
      </c>
      <c r="N71" s="33">
        <f t="shared" si="3"/>
        <v>444531.81673348555</v>
      </c>
      <c r="O71" s="33">
        <f t="shared" si="0"/>
        <v>1111.3295418337138</v>
      </c>
      <c r="P71" s="33">
        <f t="shared" si="1"/>
        <v>2108.0201686472751</v>
      </c>
      <c r="Q71" s="33">
        <f t="shared" si="4"/>
        <v>996.69062681356127</v>
      </c>
      <c r="R71" s="33">
        <f t="shared" si="5"/>
        <v>443535.12610667199</v>
      </c>
      <c r="S71" s="36">
        <f t="shared" si="6"/>
        <v>388.9653396417998</v>
      </c>
    </row>
    <row r="72" spans="13:19">
      <c r="M72" s="100">
        <f t="shared" si="2"/>
        <v>62</v>
      </c>
      <c r="N72" s="33">
        <f t="shared" si="3"/>
        <v>443535.12610667199</v>
      </c>
      <c r="O72" s="33">
        <f t="shared" si="0"/>
        <v>1108.8378152666801</v>
      </c>
      <c r="P72" s="33">
        <f t="shared" si="1"/>
        <v>2108.0201686472751</v>
      </c>
      <c r="Q72" s="33">
        <f t="shared" si="4"/>
        <v>999.18235338059503</v>
      </c>
      <c r="R72" s="33">
        <f t="shared" si="5"/>
        <v>442535.94375329139</v>
      </c>
      <c r="S72" s="36">
        <f t="shared" si="6"/>
        <v>388.09323534333799</v>
      </c>
    </row>
    <row r="73" spans="13:19">
      <c r="M73" s="100">
        <f t="shared" si="2"/>
        <v>63</v>
      </c>
      <c r="N73" s="33">
        <f t="shared" si="3"/>
        <v>442535.94375329139</v>
      </c>
      <c r="O73" s="33">
        <f t="shared" si="0"/>
        <v>1106.3398593832285</v>
      </c>
      <c r="P73" s="33">
        <f t="shared" si="1"/>
        <v>2108.0201686472751</v>
      </c>
      <c r="Q73" s="33">
        <f t="shared" si="4"/>
        <v>1001.6803092640466</v>
      </c>
      <c r="R73" s="33">
        <f t="shared" si="5"/>
        <v>441534.26344402734</v>
      </c>
      <c r="S73" s="36">
        <f t="shared" si="6"/>
        <v>387.21895078412996</v>
      </c>
    </row>
    <row r="74" spans="13:19">
      <c r="M74" s="100">
        <f t="shared" si="2"/>
        <v>64</v>
      </c>
      <c r="N74" s="33">
        <f t="shared" si="3"/>
        <v>441534.26344402734</v>
      </c>
      <c r="O74" s="33">
        <f t="shared" si="0"/>
        <v>1103.8356586100683</v>
      </c>
      <c r="P74" s="33">
        <f t="shared" si="1"/>
        <v>2108.0201686472751</v>
      </c>
      <c r="Q74" s="33">
        <f t="shared" si="4"/>
        <v>1004.1845100372068</v>
      </c>
      <c r="R74" s="33">
        <f t="shared" si="5"/>
        <v>440530.07893399015</v>
      </c>
      <c r="S74" s="36">
        <f t="shared" si="6"/>
        <v>386.34248051352387</v>
      </c>
    </row>
    <row r="75" spans="13:19">
      <c r="M75" s="100">
        <f t="shared" si="2"/>
        <v>65</v>
      </c>
      <c r="N75" s="33">
        <f t="shared" si="3"/>
        <v>440530.07893399015</v>
      </c>
      <c r="O75" s="33">
        <f t="shared" ref="O75:O138" si="7">$H$16*N75</f>
        <v>1101.3251973349754</v>
      </c>
      <c r="P75" s="33">
        <f t="shared" ref="P75:P138" si="8">$H$19</f>
        <v>2108.0201686472751</v>
      </c>
      <c r="Q75" s="33">
        <f t="shared" si="4"/>
        <v>1006.6949713122997</v>
      </c>
      <c r="R75" s="33">
        <f t="shared" si="5"/>
        <v>439523.38396267785</v>
      </c>
      <c r="S75" s="36">
        <f t="shared" si="6"/>
        <v>385.46381906724139</v>
      </c>
    </row>
    <row r="76" spans="13:19">
      <c r="M76" s="100">
        <f t="shared" ref="M76:M139" si="9">M75+1</f>
        <v>66</v>
      </c>
      <c r="N76" s="33">
        <f t="shared" ref="N76:N139" si="10">R75</f>
        <v>439523.38396267785</v>
      </c>
      <c r="O76" s="33">
        <f t="shared" si="7"/>
        <v>1098.8084599066947</v>
      </c>
      <c r="P76" s="33">
        <f t="shared" si="8"/>
        <v>2108.0201686472751</v>
      </c>
      <c r="Q76" s="33">
        <f t="shared" ref="Q76:Q139" si="11">P76-O76</f>
        <v>1009.2117087405804</v>
      </c>
      <c r="R76" s="33">
        <f t="shared" ref="R76:R139" si="12">N76-Q76</f>
        <v>438514.17225393729</v>
      </c>
      <c r="S76" s="36">
        <f t="shared" ref="S76:S139" si="13">O76*$H$20</f>
        <v>384.58296096734313</v>
      </c>
    </row>
    <row r="77" spans="13:19">
      <c r="M77" s="100">
        <f t="shared" si="9"/>
        <v>67</v>
      </c>
      <c r="N77" s="33">
        <f t="shared" si="10"/>
        <v>438514.17225393729</v>
      </c>
      <c r="O77" s="33">
        <f t="shared" si="7"/>
        <v>1096.2854306348434</v>
      </c>
      <c r="P77" s="33">
        <f t="shared" si="8"/>
        <v>2108.0201686472751</v>
      </c>
      <c r="Q77" s="33">
        <f t="shared" si="11"/>
        <v>1011.7347380124318</v>
      </c>
      <c r="R77" s="33">
        <f t="shared" si="12"/>
        <v>437502.43751592486</v>
      </c>
      <c r="S77" s="36">
        <f t="shared" si="13"/>
        <v>383.69990072219514</v>
      </c>
    </row>
    <row r="78" spans="13:19">
      <c r="M78" s="100">
        <f t="shared" si="9"/>
        <v>68</v>
      </c>
      <c r="N78" s="33">
        <f t="shared" si="10"/>
        <v>437502.43751592486</v>
      </c>
      <c r="O78" s="33">
        <f t="shared" si="7"/>
        <v>1093.7560937898122</v>
      </c>
      <c r="P78" s="33">
        <f t="shared" si="8"/>
        <v>2108.0201686472751</v>
      </c>
      <c r="Q78" s="33">
        <f t="shared" si="11"/>
        <v>1014.2640748574629</v>
      </c>
      <c r="R78" s="33">
        <f t="shared" si="12"/>
        <v>436488.1734410674</v>
      </c>
      <c r="S78" s="36">
        <f t="shared" si="13"/>
        <v>382.81463282643426</v>
      </c>
    </row>
    <row r="79" spans="13:19">
      <c r="M79" s="100">
        <f t="shared" si="9"/>
        <v>69</v>
      </c>
      <c r="N79" s="33">
        <f t="shared" si="10"/>
        <v>436488.1734410674</v>
      </c>
      <c r="O79" s="33">
        <f t="shared" si="7"/>
        <v>1091.2204336026684</v>
      </c>
      <c r="P79" s="33">
        <f t="shared" si="8"/>
        <v>2108.0201686472751</v>
      </c>
      <c r="Q79" s="33">
        <f t="shared" si="11"/>
        <v>1016.7997350446067</v>
      </c>
      <c r="R79" s="33">
        <f t="shared" si="12"/>
        <v>435471.3737060228</v>
      </c>
      <c r="S79" s="36">
        <f t="shared" si="13"/>
        <v>381.92715176093395</v>
      </c>
    </row>
    <row r="80" spans="13:19">
      <c r="M80" s="100">
        <f t="shared" si="9"/>
        <v>70</v>
      </c>
      <c r="N80" s="33">
        <f t="shared" si="10"/>
        <v>435471.3737060228</v>
      </c>
      <c r="O80" s="33">
        <f t="shared" si="7"/>
        <v>1088.6784342650569</v>
      </c>
      <c r="P80" s="33">
        <f t="shared" si="8"/>
        <v>2108.0201686472751</v>
      </c>
      <c r="Q80" s="33">
        <f t="shared" si="11"/>
        <v>1019.3417343822182</v>
      </c>
      <c r="R80" s="33">
        <f t="shared" si="12"/>
        <v>434452.03197164059</v>
      </c>
      <c r="S80" s="36">
        <f t="shared" si="13"/>
        <v>381.03745199276989</v>
      </c>
    </row>
    <row r="81" spans="13:19">
      <c r="M81" s="100">
        <f t="shared" si="9"/>
        <v>71</v>
      </c>
      <c r="N81" s="33">
        <f t="shared" si="10"/>
        <v>434452.03197164059</v>
      </c>
      <c r="O81" s="33">
        <f t="shared" si="7"/>
        <v>1086.1300799291016</v>
      </c>
      <c r="P81" s="33">
        <f t="shared" si="8"/>
        <v>2108.0201686472751</v>
      </c>
      <c r="Q81" s="33">
        <f t="shared" si="11"/>
        <v>1021.8900887181735</v>
      </c>
      <c r="R81" s="33">
        <f t="shared" si="12"/>
        <v>433430.14188292244</v>
      </c>
      <c r="S81" s="36">
        <f t="shared" si="13"/>
        <v>380.14552797518553</v>
      </c>
    </row>
    <row r="82" spans="13:19">
      <c r="M82" s="100">
        <f t="shared" si="9"/>
        <v>72</v>
      </c>
      <c r="N82" s="33">
        <f t="shared" si="10"/>
        <v>433430.14188292244</v>
      </c>
      <c r="O82" s="33">
        <f t="shared" si="7"/>
        <v>1083.5753547073061</v>
      </c>
      <c r="P82" s="33">
        <f t="shared" si="8"/>
        <v>2108.0201686472751</v>
      </c>
      <c r="Q82" s="33">
        <f t="shared" si="11"/>
        <v>1024.444813939969</v>
      </c>
      <c r="R82" s="33">
        <f t="shared" si="12"/>
        <v>432405.69706898247</v>
      </c>
      <c r="S82" s="36">
        <f t="shared" si="13"/>
        <v>379.2513741475571</v>
      </c>
    </row>
    <row r="83" spans="13:19">
      <c r="M83" s="100">
        <f t="shared" si="9"/>
        <v>73</v>
      </c>
      <c r="N83" s="33">
        <f t="shared" si="10"/>
        <v>432405.69706898247</v>
      </c>
      <c r="O83" s="33">
        <f t="shared" si="7"/>
        <v>1081.0142426724562</v>
      </c>
      <c r="P83" s="33">
        <f t="shared" si="8"/>
        <v>2108.0201686472751</v>
      </c>
      <c r="Q83" s="33">
        <f t="shared" si="11"/>
        <v>1027.0059259748189</v>
      </c>
      <c r="R83" s="33">
        <f t="shared" si="12"/>
        <v>431378.69114300766</v>
      </c>
      <c r="S83" s="36">
        <f t="shared" si="13"/>
        <v>378.35498493535965</v>
      </c>
    </row>
    <row r="84" spans="13:19">
      <c r="M84" s="100">
        <f t="shared" si="9"/>
        <v>74</v>
      </c>
      <c r="N84" s="33">
        <f t="shared" si="10"/>
        <v>431378.69114300766</v>
      </c>
      <c r="O84" s="33">
        <f t="shared" si="7"/>
        <v>1078.4467278575191</v>
      </c>
      <c r="P84" s="33">
        <f t="shared" si="8"/>
        <v>2108.0201686472751</v>
      </c>
      <c r="Q84" s="33">
        <f t="shared" si="11"/>
        <v>1029.573440789756</v>
      </c>
      <c r="R84" s="33">
        <f t="shared" si="12"/>
        <v>430349.11770221789</v>
      </c>
      <c r="S84" s="36">
        <f t="shared" si="13"/>
        <v>377.45635475013165</v>
      </c>
    </row>
    <row r="85" spans="13:19">
      <c r="M85" s="100">
        <f t="shared" si="9"/>
        <v>75</v>
      </c>
      <c r="N85" s="33">
        <f t="shared" si="10"/>
        <v>430349.11770221789</v>
      </c>
      <c r="O85" s="33">
        <f t="shared" si="7"/>
        <v>1075.8727942555447</v>
      </c>
      <c r="P85" s="33">
        <f t="shared" si="8"/>
        <v>2108.0201686472751</v>
      </c>
      <c r="Q85" s="33">
        <f t="shared" si="11"/>
        <v>1032.1473743917304</v>
      </c>
      <c r="R85" s="33">
        <f t="shared" si="12"/>
        <v>429316.97032782616</v>
      </c>
      <c r="S85" s="36">
        <f t="shared" si="13"/>
        <v>376.55547798944065</v>
      </c>
    </row>
    <row r="86" spans="13:19">
      <c r="M86" s="100">
        <f t="shared" si="9"/>
        <v>76</v>
      </c>
      <c r="N86" s="33">
        <f t="shared" si="10"/>
        <v>429316.97032782616</v>
      </c>
      <c r="O86" s="33">
        <f t="shared" si="7"/>
        <v>1073.2924258195653</v>
      </c>
      <c r="P86" s="33">
        <f t="shared" si="8"/>
        <v>2108.0201686472751</v>
      </c>
      <c r="Q86" s="33">
        <f t="shared" si="11"/>
        <v>1034.7277428277098</v>
      </c>
      <c r="R86" s="33">
        <f t="shared" si="12"/>
        <v>428282.24258499843</v>
      </c>
      <c r="S86" s="36">
        <f t="shared" si="13"/>
        <v>375.65234903684785</v>
      </c>
    </row>
    <row r="87" spans="13:19">
      <c r="M87" s="100">
        <f t="shared" si="9"/>
        <v>77</v>
      </c>
      <c r="N87" s="33">
        <f t="shared" si="10"/>
        <v>428282.24258499843</v>
      </c>
      <c r="O87" s="33">
        <f t="shared" si="7"/>
        <v>1070.705606462496</v>
      </c>
      <c r="P87" s="33">
        <f t="shared" si="8"/>
        <v>2108.0201686472751</v>
      </c>
      <c r="Q87" s="33">
        <f t="shared" si="11"/>
        <v>1037.3145621847791</v>
      </c>
      <c r="R87" s="33">
        <f t="shared" si="12"/>
        <v>427244.92802281363</v>
      </c>
      <c r="S87" s="36">
        <f t="shared" si="13"/>
        <v>374.74696226187359</v>
      </c>
    </row>
    <row r="88" spans="13:19">
      <c r="M88" s="100">
        <f t="shared" si="9"/>
        <v>78</v>
      </c>
      <c r="N88" s="33">
        <f t="shared" si="10"/>
        <v>427244.92802281363</v>
      </c>
      <c r="O88" s="33">
        <f t="shared" si="7"/>
        <v>1068.1123200570341</v>
      </c>
      <c r="P88" s="33">
        <f t="shared" si="8"/>
        <v>2108.0201686472751</v>
      </c>
      <c r="Q88" s="33">
        <f t="shared" si="11"/>
        <v>1039.907848590241</v>
      </c>
      <c r="R88" s="33">
        <f t="shared" si="12"/>
        <v>426205.02017422341</v>
      </c>
      <c r="S88" s="36">
        <f t="shared" si="13"/>
        <v>373.83931201996194</v>
      </c>
    </row>
    <row r="89" spans="13:19">
      <c r="M89" s="100">
        <f t="shared" si="9"/>
        <v>79</v>
      </c>
      <c r="N89" s="33">
        <f t="shared" si="10"/>
        <v>426205.02017422341</v>
      </c>
      <c r="O89" s="33">
        <f t="shared" si="7"/>
        <v>1065.5125504355585</v>
      </c>
      <c r="P89" s="33">
        <f t="shared" si="8"/>
        <v>2108.0201686472751</v>
      </c>
      <c r="Q89" s="33">
        <f t="shared" si="11"/>
        <v>1042.5076182117166</v>
      </c>
      <c r="R89" s="33">
        <f t="shared" si="12"/>
        <v>425162.51255601167</v>
      </c>
      <c r="S89" s="36">
        <f t="shared" si="13"/>
        <v>372.92939265244547</v>
      </c>
    </row>
    <row r="90" spans="13:19">
      <c r="M90" s="100">
        <f t="shared" si="9"/>
        <v>80</v>
      </c>
      <c r="N90" s="33">
        <f t="shared" si="10"/>
        <v>425162.51255601167</v>
      </c>
      <c r="O90" s="33">
        <f t="shared" si="7"/>
        <v>1062.9062813900291</v>
      </c>
      <c r="P90" s="33">
        <f t="shared" si="8"/>
        <v>2108.0201686472751</v>
      </c>
      <c r="Q90" s="33">
        <f t="shared" si="11"/>
        <v>1045.113887257246</v>
      </c>
      <c r="R90" s="33">
        <f t="shared" si="12"/>
        <v>424117.39866875444</v>
      </c>
      <c r="S90" s="36">
        <f t="shared" si="13"/>
        <v>372.01719848651015</v>
      </c>
    </row>
    <row r="91" spans="13:19">
      <c r="M91" s="100">
        <f t="shared" si="9"/>
        <v>81</v>
      </c>
      <c r="N91" s="33">
        <f t="shared" si="10"/>
        <v>424117.39866875444</v>
      </c>
      <c r="O91" s="33">
        <f t="shared" si="7"/>
        <v>1060.293496671886</v>
      </c>
      <c r="P91" s="33">
        <f t="shared" si="8"/>
        <v>2108.0201686472751</v>
      </c>
      <c r="Q91" s="33">
        <f t="shared" si="11"/>
        <v>1047.7266719753891</v>
      </c>
      <c r="R91" s="33">
        <f t="shared" si="12"/>
        <v>423069.67199677904</v>
      </c>
      <c r="S91" s="36">
        <f t="shared" si="13"/>
        <v>371.10272383516008</v>
      </c>
    </row>
    <row r="92" spans="13:19">
      <c r="M92" s="100">
        <f t="shared" si="9"/>
        <v>82</v>
      </c>
      <c r="N92" s="33">
        <f t="shared" si="10"/>
        <v>423069.67199677904</v>
      </c>
      <c r="O92" s="33">
        <f t="shared" si="7"/>
        <v>1057.6741799919475</v>
      </c>
      <c r="P92" s="33">
        <f t="shared" si="8"/>
        <v>2108.0201686472751</v>
      </c>
      <c r="Q92" s="33">
        <f t="shared" si="11"/>
        <v>1050.3459886553276</v>
      </c>
      <c r="R92" s="33">
        <f t="shared" si="12"/>
        <v>422019.32600812369</v>
      </c>
      <c r="S92" s="36">
        <f t="shared" si="13"/>
        <v>370.1859629971816</v>
      </c>
    </row>
    <row r="93" spans="13:19">
      <c r="M93" s="100">
        <f t="shared" si="9"/>
        <v>83</v>
      </c>
      <c r="N93" s="33">
        <f t="shared" si="10"/>
        <v>422019.32600812369</v>
      </c>
      <c r="O93" s="33">
        <f t="shared" si="7"/>
        <v>1055.0483150203092</v>
      </c>
      <c r="P93" s="33">
        <f t="shared" si="8"/>
        <v>2108.0201686472751</v>
      </c>
      <c r="Q93" s="33">
        <f t="shared" si="11"/>
        <v>1052.9718536269659</v>
      </c>
      <c r="R93" s="33">
        <f t="shared" si="12"/>
        <v>420966.35415449674</v>
      </c>
      <c r="S93" s="36">
        <f t="shared" si="13"/>
        <v>369.26691025710824</v>
      </c>
    </row>
    <row r="94" spans="13:19">
      <c r="M94" s="100">
        <f t="shared" si="9"/>
        <v>84</v>
      </c>
      <c r="N94" s="33">
        <f t="shared" si="10"/>
        <v>420966.35415449674</v>
      </c>
      <c r="O94" s="33">
        <f t="shared" si="7"/>
        <v>1052.4158853862418</v>
      </c>
      <c r="P94" s="33">
        <f t="shared" si="8"/>
        <v>2108.0201686472751</v>
      </c>
      <c r="Q94" s="33">
        <f t="shared" si="11"/>
        <v>1055.6042832610333</v>
      </c>
      <c r="R94" s="33">
        <f t="shared" si="12"/>
        <v>419910.74987123569</v>
      </c>
      <c r="S94" s="36">
        <f t="shared" si="13"/>
        <v>368.34555988518463</v>
      </c>
    </row>
    <row r="95" spans="13:19">
      <c r="M95" s="100">
        <f t="shared" si="9"/>
        <v>85</v>
      </c>
      <c r="N95" s="33">
        <f t="shared" si="10"/>
        <v>419910.74987123569</v>
      </c>
      <c r="O95" s="33">
        <f t="shared" si="7"/>
        <v>1049.7768746780891</v>
      </c>
      <c r="P95" s="33">
        <f t="shared" si="8"/>
        <v>2108.0201686472751</v>
      </c>
      <c r="Q95" s="33">
        <f t="shared" si="11"/>
        <v>1058.243293969186</v>
      </c>
      <c r="R95" s="33">
        <f t="shared" si="12"/>
        <v>418852.5065772665</v>
      </c>
      <c r="S95" s="36">
        <f t="shared" si="13"/>
        <v>367.42190613733118</v>
      </c>
    </row>
    <row r="96" spans="13:19">
      <c r="M96" s="100">
        <f t="shared" si="9"/>
        <v>86</v>
      </c>
      <c r="N96" s="33">
        <f t="shared" si="10"/>
        <v>418852.5065772665</v>
      </c>
      <c r="O96" s="33">
        <f t="shared" si="7"/>
        <v>1047.1312664431662</v>
      </c>
      <c r="P96" s="33">
        <f t="shared" si="8"/>
        <v>2108.0201686472751</v>
      </c>
      <c r="Q96" s="33">
        <f t="shared" si="11"/>
        <v>1060.8889022041089</v>
      </c>
      <c r="R96" s="33">
        <f t="shared" si="12"/>
        <v>417791.61767506239</v>
      </c>
      <c r="S96" s="36">
        <f t="shared" si="13"/>
        <v>366.49594325510816</v>
      </c>
    </row>
    <row r="97" spans="13:19">
      <c r="M97" s="100">
        <f t="shared" si="9"/>
        <v>87</v>
      </c>
      <c r="N97" s="33">
        <f t="shared" si="10"/>
        <v>417791.61767506239</v>
      </c>
      <c r="O97" s="33">
        <f t="shared" si="7"/>
        <v>1044.479044187656</v>
      </c>
      <c r="P97" s="33">
        <f t="shared" si="8"/>
        <v>2108.0201686472751</v>
      </c>
      <c r="Q97" s="33">
        <f t="shared" si="11"/>
        <v>1063.5411244596191</v>
      </c>
      <c r="R97" s="33">
        <f t="shared" si="12"/>
        <v>416728.07655060274</v>
      </c>
      <c r="S97" s="36">
        <f t="shared" si="13"/>
        <v>365.56766546567957</v>
      </c>
    </row>
    <row r="98" spans="13:19">
      <c r="M98" s="100">
        <f t="shared" si="9"/>
        <v>88</v>
      </c>
      <c r="N98" s="33">
        <f t="shared" si="10"/>
        <v>416728.07655060274</v>
      </c>
      <c r="O98" s="33">
        <f t="shared" si="7"/>
        <v>1041.820191376507</v>
      </c>
      <c r="P98" s="33">
        <f t="shared" si="8"/>
        <v>2108.0201686472751</v>
      </c>
      <c r="Q98" s="33">
        <f t="shared" si="11"/>
        <v>1066.1999772707682</v>
      </c>
      <c r="R98" s="33">
        <f t="shared" si="12"/>
        <v>415661.87657333195</v>
      </c>
      <c r="S98" s="36">
        <f t="shared" si="13"/>
        <v>364.63706698177742</v>
      </c>
    </row>
    <row r="99" spans="13:19">
      <c r="M99" s="100">
        <f t="shared" si="9"/>
        <v>89</v>
      </c>
      <c r="N99" s="33">
        <f t="shared" si="10"/>
        <v>415661.87657333195</v>
      </c>
      <c r="O99" s="33">
        <f t="shared" si="7"/>
        <v>1039.1546914333298</v>
      </c>
      <c r="P99" s="33">
        <f t="shared" si="8"/>
        <v>2108.0201686472751</v>
      </c>
      <c r="Q99" s="33">
        <f t="shared" si="11"/>
        <v>1068.8654772139453</v>
      </c>
      <c r="R99" s="33">
        <f t="shared" si="12"/>
        <v>414593.01109611802</v>
      </c>
      <c r="S99" s="36">
        <f t="shared" si="13"/>
        <v>363.70414200166545</v>
      </c>
    </row>
    <row r="100" spans="13:19">
      <c r="M100" s="100">
        <f t="shared" si="9"/>
        <v>90</v>
      </c>
      <c r="N100" s="33">
        <f t="shared" si="10"/>
        <v>414593.01109611802</v>
      </c>
      <c r="O100" s="33">
        <f t="shared" si="7"/>
        <v>1036.4825277402952</v>
      </c>
      <c r="P100" s="33">
        <f t="shared" si="8"/>
        <v>2108.0201686472751</v>
      </c>
      <c r="Q100" s="33">
        <f t="shared" si="11"/>
        <v>1071.53764090698</v>
      </c>
      <c r="R100" s="33">
        <f t="shared" si="12"/>
        <v>413521.47345521103</v>
      </c>
      <c r="S100" s="36">
        <f t="shared" si="13"/>
        <v>362.7688847091033</v>
      </c>
    </row>
    <row r="101" spans="13:19">
      <c r="M101" s="100">
        <f t="shared" si="9"/>
        <v>91</v>
      </c>
      <c r="N101" s="33">
        <f t="shared" si="10"/>
        <v>413521.47345521103</v>
      </c>
      <c r="O101" s="33">
        <f t="shared" si="7"/>
        <v>1033.8036836380277</v>
      </c>
      <c r="P101" s="33">
        <f t="shared" si="8"/>
        <v>2108.0201686472751</v>
      </c>
      <c r="Q101" s="33">
        <f t="shared" si="11"/>
        <v>1074.2164850092474</v>
      </c>
      <c r="R101" s="33">
        <f t="shared" si="12"/>
        <v>412447.25697020179</v>
      </c>
      <c r="S101" s="36">
        <f t="shared" si="13"/>
        <v>361.83128927330966</v>
      </c>
    </row>
    <row r="102" spans="13:19">
      <c r="M102" s="100">
        <f t="shared" si="9"/>
        <v>92</v>
      </c>
      <c r="N102" s="33">
        <f t="shared" si="10"/>
        <v>412447.25697020179</v>
      </c>
      <c r="O102" s="33">
        <f t="shared" si="7"/>
        <v>1031.1181424255044</v>
      </c>
      <c r="P102" s="33">
        <f t="shared" si="8"/>
        <v>2108.0201686472751</v>
      </c>
      <c r="Q102" s="33">
        <f t="shared" si="11"/>
        <v>1076.9020262217707</v>
      </c>
      <c r="R102" s="33">
        <f t="shared" si="12"/>
        <v>411370.35494398</v>
      </c>
      <c r="S102" s="36">
        <f t="shared" si="13"/>
        <v>360.8913498489265</v>
      </c>
    </row>
    <row r="103" spans="13:19">
      <c r="M103" s="100">
        <f t="shared" si="9"/>
        <v>93</v>
      </c>
      <c r="N103" s="33">
        <f t="shared" si="10"/>
        <v>411370.35494398</v>
      </c>
      <c r="O103" s="33">
        <f t="shared" si="7"/>
        <v>1028.4258873599499</v>
      </c>
      <c r="P103" s="33">
        <f t="shared" si="8"/>
        <v>2108.0201686472751</v>
      </c>
      <c r="Q103" s="33">
        <f t="shared" si="11"/>
        <v>1079.5942812873252</v>
      </c>
      <c r="R103" s="33">
        <f t="shared" si="12"/>
        <v>410290.76066269266</v>
      </c>
      <c r="S103" s="36">
        <f t="shared" si="13"/>
        <v>359.94906057598246</v>
      </c>
    </row>
    <row r="104" spans="13:19">
      <c r="M104" s="100">
        <f t="shared" si="9"/>
        <v>94</v>
      </c>
      <c r="N104" s="33">
        <f t="shared" si="10"/>
        <v>410290.76066269266</v>
      </c>
      <c r="O104" s="33">
        <f t="shared" si="7"/>
        <v>1025.7269016567316</v>
      </c>
      <c r="P104" s="33">
        <f t="shared" si="8"/>
        <v>2108.0201686472751</v>
      </c>
      <c r="Q104" s="33">
        <f t="shared" si="11"/>
        <v>1082.2932669905435</v>
      </c>
      <c r="R104" s="33">
        <f t="shared" si="12"/>
        <v>409208.46739570209</v>
      </c>
      <c r="S104" s="36">
        <f t="shared" si="13"/>
        <v>359.00441557985602</v>
      </c>
    </row>
    <row r="105" spans="13:19">
      <c r="M105" s="100">
        <f t="shared" si="9"/>
        <v>95</v>
      </c>
      <c r="N105" s="33">
        <f t="shared" si="10"/>
        <v>409208.46739570209</v>
      </c>
      <c r="O105" s="33">
        <f t="shared" si="7"/>
        <v>1023.0211684892553</v>
      </c>
      <c r="P105" s="33">
        <f t="shared" si="8"/>
        <v>2108.0201686472751</v>
      </c>
      <c r="Q105" s="33">
        <f t="shared" si="11"/>
        <v>1084.99900015802</v>
      </c>
      <c r="R105" s="33">
        <f t="shared" si="12"/>
        <v>408123.46839554404</v>
      </c>
      <c r="S105" s="36">
        <f t="shared" si="13"/>
        <v>358.05740897123934</v>
      </c>
    </row>
    <row r="106" spans="13:19">
      <c r="M106" s="100">
        <f t="shared" si="9"/>
        <v>96</v>
      </c>
      <c r="N106" s="33">
        <f t="shared" si="10"/>
        <v>408123.46839554404</v>
      </c>
      <c r="O106" s="33">
        <f t="shared" si="7"/>
        <v>1020.3086709888602</v>
      </c>
      <c r="P106" s="33">
        <f t="shared" si="8"/>
        <v>2108.0201686472751</v>
      </c>
      <c r="Q106" s="33">
        <f t="shared" si="11"/>
        <v>1087.7114976584148</v>
      </c>
      <c r="R106" s="33">
        <f t="shared" si="12"/>
        <v>407035.75689788564</v>
      </c>
      <c r="S106" s="36">
        <f t="shared" si="13"/>
        <v>357.10803484610102</v>
      </c>
    </row>
    <row r="107" spans="13:19">
      <c r="M107" s="100">
        <f t="shared" si="9"/>
        <v>97</v>
      </c>
      <c r="N107" s="33">
        <f t="shared" si="10"/>
        <v>407035.75689788564</v>
      </c>
      <c r="O107" s="33">
        <f t="shared" si="7"/>
        <v>1017.5893922447141</v>
      </c>
      <c r="P107" s="33">
        <f t="shared" si="8"/>
        <v>2108.0201686472751</v>
      </c>
      <c r="Q107" s="33">
        <f t="shared" si="11"/>
        <v>1090.4307764025612</v>
      </c>
      <c r="R107" s="33">
        <f t="shared" si="12"/>
        <v>405945.32612148306</v>
      </c>
      <c r="S107" s="36">
        <f t="shared" si="13"/>
        <v>356.15628728564991</v>
      </c>
    </row>
    <row r="108" spans="13:19">
      <c r="M108" s="100">
        <f t="shared" si="9"/>
        <v>98</v>
      </c>
      <c r="N108" s="33">
        <f t="shared" si="10"/>
        <v>405945.32612148306</v>
      </c>
      <c r="O108" s="33">
        <f t="shared" si="7"/>
        <v>1014.8633153037076</v>
      </c>
      <c r="P108" s="33">
        <f t="shared" si="8"/>
        <v>2108.0201686472751</v>
      </c>
      <c r="Q108" s="33">
        <f t="shared" si="11"/>
        <v>1093.1568533435675</v>
      </c>
      <c r="R108" s="33">
        <f t="shared" si="12"/>
        <v>404852.16926813946</v>
      </c>
      <c r="S108" s="36">
        <f t="shared" si="13"/>
        <v>355.20216035629767</v>
      </c>
    </row>
    <row r="109" spans="13:19">
      <c r="M109" s="100">
        <f t="shared" si="9"/>
        <v>99</v>
      </c>
      <c r="N109" s="33">
        <f t="shared" si="10"/>
        <v>404852.16926813946</v>
      </c>
      <c r="O109" s="33">
        <f t="shared" si="7"/>
        <v>1012.1304231703486</v>
      </c>
      <c r="P109" s="33">
        <f t="shared" si="8"/>
        <v>2108.0201686472751</v>
      </c>
      <c r="Q109" s="33">
        <f t="shared" si="11"/>
        <v>1095.8897454769265</v>
      </c>
      <c r="R109" s="33">
        <f t="shared" si="12"/>
        <v>403756.27952266252</v>
      </c>
      <c r="S109" s="36">
        <f t="shared" si="13"/>
        <v>354.24564810962198</v>
      </c>
    </row>
    <row r="110" spans="13:19">
      <c r="M110" s="100">
        <f t="shared" si="9"/>
        <v>100</v>
      </c>
      <c r="N110" s="33">
        <f t="shared" si="10"/>
        <v>403756.27952266252</v>
      </c>
      <c r="O110" s="33">
        <f t="shared" si="7"/>
        <v>1009.3906988066564</v>
      </c>
      <c r="P110" s="33">
        <f t="shared" si="8"/>
        <v>2108.0201686472751</v>
      </c>
      <c r="Q110" s="33">
        <f t="shared" si="11"/>
        <v>1098.6294698406186</v>
      </c>
      <c r="R110" s="33">
        <f t="shared" si="12"/>
        <v>402657.6500528219</v>
      </c>
      <c r="S110" s="36">
        <f t="shared" si="13"/>
        <v>353.28674458232973</v>
      </c>
    </row>
    <row r="111" spans="13:19">
      <c r="M111" s="100">
        <f t="shared" si="9"/>
        <v>101</v>
      </c>
      <c r="N111" s="33">
        <f t="shared" si="10"/>
        <v>402657.6500528219</v>
      </c>
      <c r="O111" s="33">
        <f t="shared" si="7"/>
        <v>1006.6441251320548</v>
      </c>
      <c r="P111" s="33">
        <f t="shared" si="8"/>
        <v>2108.0201686472751</v>
      </c>
      <c r="Q111" s="33">
        <f t="shared" si="11"/>
        <v>1101.3760435152203</v>
      </c>
      <c r="R111" s="33">
        <f t="shared" si="12"/>
        <v>401556.27400930668</v>
      </c>
      <c r="S111" s="36">
        <f t="shared" si="13"/>
        <v>352.32544379621913</v>
      </c>
    </row>
    <row r="112" spans="13:19">
      <c r="M112" s="100">
        <f t="shared" si="9"/>
        <v>102</v>
      </c>
      <c r="N112" s="33">
        <f t="shared" si="10"/>
        <v>401556.27400930668</v>
      </c>
      <c r="O112" s="33">
        <f t="shared" si="7"/>
        <v>1003.8906850232668</v>
      </c>
      <c r="P112" s="33">
        <f t="shared" si="8"/>
        <v>2108.0201686472751</v>
      </c>
      <c r="Q112" s="33">
        <f t="shared" si="11"/>
        <v>1104.1294836240083</v>
      </c>
      <c r="R112" s="33">
        <f t="shared" si="12"/>
        <v>400452.14452568267</v>
      </c>
      <c r="S112" s="36">
        <f t="shared" si="13"/>
        <v>351.36173975814336</v>
      </c>
    </row>
    <row r="113" spans="13:19">
      <c r="M113" s="100">
        <f t="shared" si="9"/>
        <v>103</v>
      </c>
      <c r="N113" s="33">
        <f t="shared" si="10"/>
        <v>400452.14452568267</v>
      </c>
      <c r="O113" s="33">
        <f t="shared" si="7"/>
        <v>1001.1303613142067</v>
      </c>
      <c r="P113" s="33">
        <f t="shared" si="8"/>
        <v>2108.0201686472751</v>
      </c>
      <c r="Q113" s="33">
        <f t="shared" si="11"/>
        <v>1106.8898073330683</v>
      </c>
      <c r="R113" s="33">
        <f t="shared" si="12"/>
        <v>399345.25471834961</v>
      </c>
      <c r="S113" s="36">
        <f t="shared" si="13"/>
        <v>350.39562645997233</v>
      </c>
    </row>
    <row r="114" spans="13:19">
      <c r="M114" s="100">
        <f t="shared" si="9"/>
        <v>104</v>
      </c>
      <c r="N114" s="33">
        <f t="shared" si="10"/>
        <v>399345.25471834961</v>
      </c>
      <c r="O114" s="33">
        <f t="shared" si="7"/>
        <v>998.36313679587408</v>
      </c>
      <c r="P114" s="33">
        <f t="shared" si="8"/>
        <v>2108.0201686472751</v>
      </c>
      <c r="Q114" s="33">
        <f t="shared" si="11"/>
        <v>1109.6570318514009</v>
      </c>
      <c r="R114" s="33">
        <f t="shared" si="12"/>
        <v>398235.59768649819</v>
      </c>
      <c r="S114" s="36">
        <f t="shared" si="13"/>
        <v>349.42709787855591</v>
      </c>
    </row>
    <row r="115" spans="13:19">
      <c r="M115" s="100">
        <f t="shared" si="9"/>
        <v>105</v>
      </c>
      <c r="N115" s="33">
        <f t="shared" si="10"/>
        <v>398235.59768649819</v>
      </c>
      <c r="O115" s="33">
        <f t="shared" si="7"/>
        <v>995.58899421624551</v>
      </c>
      <c r="P115" s="33">
        <f t="shared" si="8"/>
        <v>2108.0201686472751</v>
      </c>
      <c r="Q115" s="33">
        <f t="shared" si="11"/>
        <v>1112.4311744310296</v>
      </c>
      <c r="R115" s="33">
        <f t="shared" si="12"/>
        <v>397123.16651206714</v>
      </c>
      <c r="S115" s="36">
        <f t="shared" si="13"/>
        <v>348.45614797568589</v>
      </c>
    </row>
    <row r="116" spans="13:19">
      <c r="M116" s="100">
        <f t="shared" si="9"/>
        <v>106</v>
      </c>
      <c r="N116" s="33">
        <f t="shared" si="10"/>
        <v>397123.16651206714</v>
      </c>
      <c r="O116" s="33">
        <f t="shared" si="7"/>
        <v>992.80791628016789</v>
      </c>
      <c r="P116" s="33">
        <f t="shared" si="8"/>
        <v>2108.0201686472751</v>
      </c>
      <c r="Q116" s="33">
        <f t="shared" si="11"/>
        <v>1115.2122523671073</v>
      </c>
      <c r="R116" s="33">
        <f t="shared" si="12"/>
        <v>396007.95425970003</v>
      </c>
      <c r="S116" s="36">
        <f t="shared" si="13"/>
        <v>347.48277069805874</v>
      </c>
    </row>
    <row r="117" spans="13:19">
      <c r="M117" s="100">
        <f t="shared" si="9"/>
        <v>107</v>
      </c>
      <c r="N117" s="33">
        <f t="shared" si="10"/>
        <v>396007.95425970003</v>
      </c>
      <c r="O117" s="33">
        <f t="shared" si="7"/>
        <v>990.01988564925011</v>
      </c>
      <c r="P117" s="33">
        <f t="shared" si="8"/>
        <v>2108.0201686472751</v>
      </c>
      <c r="Q117" s="33">
        <f t="shared" si="11"/>
        <v>1118.0002829980249</v>
      </c>
      <c r="R117" s="33">
        <f t="shared" si="12"/>
        <v>394889.953976702</v>
      </c>
      <c r="S117" s="36">
        <f t="shared" si="13"/>
        <v>346.5069599772375</v>
      </c>
    </row>
    <row r="118" spans="13:19">
      <c r="M118" s="100">
        <f t="shared" si="9"/>
        <v>108</v>
      </c>
      <c r="N118" s="33">
        <f t="shared" si="10"/>
        <v>394889.953976702</v>
      </c>
      <c r="O118" s="33">
        <f t="shared" si="7"/>
        <v>987.22488494175502</v>
      </c>
      <c r="P118" s="33">
        <f t="shared" si="8"/>
        <v>2108.0201686472751</v>
      </c>
      <c r="Q118" s="33">
        <f t="shared" si="11"/>
        <v>1120.79528370552</v>
      </c>
      <c r="R118" s="33">
        <f t="shared" si="12"/>
        <v>393769.15869299648</v>
      </c>
      <c r="S118" s="36">
        <f t="shared" si="13"/>
        <v>345.52870972961426</v>
      </c>
    </row>
    <row r="119" spans="13:19">
      <c r="M119" s="100">
        <f t="shared" si="9"/>
        <v>109</v>
      </c>
      <c r="N119" s="33">
        <f t="shared" si="10"/>
        <v>393769.15869299648</v>
      </c>
      <c r="O119" s="33">
        <f t="shared" si="7"/>
        <v>984.42289673249127</v>
      </c>
      <c r="P119" s="33">
        <f t="shared" si="8"/>
        <v>2108.0201686472751</v>
      </c>
      <c r="Q119" s="33">
        <f t="shared" si="11"/>
        <v>1123.597271914784</v>
      </c>
      <c r="R119" s="33">
        <f t="shared" si="12"/>
        <v>392645.56142108171</v>
      </c>
      <c r="S119" s="36">
        <f t="shared" si="13"/>
        <v>344.54801385637194</v>
      </c>
    </row>
    <row r="120" spans="13:19">
      <c r="M120" s="100">
        <f t="shared" si="9"/>
        <v>110</v>
      </c>
      <c r="N120" s="33">
        <f t="shared" si="10"/>
        <v>392645.56142108171</v>
      </c>
      <c r="O120" s="33">
        <f t="shared" si="7"/>
        <v>981.6139035527043</v>
      </c>
      <c r="P120" s="33">
        <f t="shared" si="8"/>
        <v>2108.0201686472751</v>
      </c>
      <c r="Q120" s="33">
        <f t="shared" si="11"/>
        <v>1126.4062650945707</v>
      </c>
      <c r="R120" s="33">
        <f t="shared" si="12"/>
        <v>391519.15515598713</v>
      </c>
      <c r="S120" s="36">
        <f t="shared" si="13"/>
        <v>343.56486624344649</v>
      </c>
    </row>
    <row r="121" spans="13:19">
      <c r="M121" s="100">
        <f t="shared" si="9"/>
        <v>111</v>
      </c>
      <c r="N121" s="33">
        <f t="shared" si="10"/>
        <v>391519.15515598713</v>
      </c>
      <c r="O121" s="33">
        <f t="shared" si="7"/>
        <v>978.7978878899678</v>
      </c>
      <c r="P121" s="33">
        <f t="shared" si="8"/>
        <v>2108.0201686472751</v>
      </c>
      <c r="Q121" s="33">
        <f t="shared" si="11"/>
        <v>1129.2222807573073</v>
      </c>
      <c r="R121" s="33">
        <f t="shared" si="12"/>
        <v>390389.9328752298</v>
      </c>
      <c r="S121" s="36">
        <f t="shared" si="13"/>
        <v>342.57926076148868</v>
      </c>
    </row>
    <row r="122" spans="13:19">
      <c r="M122" s="100">
        <f t="shared" si="9"/>
        <v>112</v>
      </c>
      <c r="N122" s="33">
        <f t="shared" si="10"/>
        <v>390389.9328752298</v>
      </c>
      <c r="O122" s="33">
        <f t="shared" si="7"/>
        <v>975.97483218807452</v>
      </c>
      <c r="P122" s="33">
        <f t="shared" si="8"/>
        <v>2108.0201686472751</v>
      </c>
      <c r="Q122" s="33">
        <f t="shared" si="11"/>
        <v>1132.0453364592006</v>
      </c>
      <c r="R122" s="33">
        <f t="shared" si="12"/>
        <v>389257.88753877062</v>
      </c>
      <c r="S122" s="36">
        <f t="shared" si="13"/>
        <v>341.59119126582607</v>
      </c>
    </row>
    <row r="123" spans="13:19">
      <c r="M123" s="100">
        <f t="shared" si="9"/>
        <v>113</v>
      </c>
      <c r="N123" s="33">
        <f t="shared" si="10"/>
        <v>389257.88753877062</v>
      </c>
      <c r="O123" s="33">
        <f t="shared" si="7"/>
        <v>973.14471884692659</v>
      </c>
      <c r="P123" s="33">
        <f t="shared" si="8"/>
        <v>2108.0201686472751</v>
      </c>
      <c r="Q123" s="33">
        <f t="shared" si="11"/>
        <v>1134.8754498003486</v>
      </c>
      <c r="R123" s="33">
        <f t="shared" si="12"/>
        <v>388123.01208897028</v>
      </c>
      <c r="S123" s="36">
        <f t="shared" si="13"/>
        <v>340.60065159642431</v>
      </c>
    </row>
    <row r="124" spans="13:19">
      <c r="M124" s="100">
        <f t="shared" si="9"/>
        <v>114</v>
      </c>
      <c r="N124" s="33">
        <f t="shared" si="10"/>
        <v>388123.01208897028</v>
      </c>
      <c r="O124" s="33">
        <f t="shared" si="7"/>
        <v>970.30753022242573</v>
      </c>
      <c r="P124" s="33">
        <f t="shared" si="8"/>
        <v>2108.0201686472751</v>
      </c>
      <c r="Q124" s="33">
        <f t="shared" si="11"/>
        <v>1137.7126384248495</v>
      </c>
      <c r="R124" s="33">
        <f t="shared" si="12"/>
        <v>386985.29945054546</v>
      </c>
      <c r="S124" s="36">
        <f t="shared" si="13"/>
        <v>339.60763557784901</v>
      </c>
    </row>
    <row r="125" spans="13:19">
      <c r="M125" s="100">
        <f t="shared" si="9"/>
        <v>115</v>
      </c>
      <c r="N125" s="33">
        <f t="shared" si="10"/>
        <v>386985.29945054546</v>
      </c>
      <c r="O125" s="33">
        <f t="shared" si="7"/>
        <v>967.46324862636368</v>
      </c>
      <c r="P125" s="33">
        <f t="shared" si="8"/>
        <v>2108.0201686472751</v>
      </c>
      <c r="Q125" s="33">
        <f t="shared" si="11"/>
        <v>1140.5569200209115</v>
      </c>
      <c r="R125" s="33">
        <f t="shared" si="12"/>
        <v>385844.74253052456</v>
      </c>
      <c r="S125" s="36">
        <f t="shared" si="13"/>
        <v>338.61213701922725</v>
      </c>
    </row>
    <row r="126" spans="13:19">
      <c r="M126" s="100">
        <f t="shared" si="9"/>
        <v>116</v>
      </c>
      <c r="N126" s="33">
        <f t="shared" si="10"/>
        <v>385844.74253052456</v>
      </c>
      <c r="O126" s="33">
        <f t="shared" si="7"/>
        <v>964.61185632631145</v>
      </c>
      <c r="P126" s="33">
        <f t="shared" si="8"/>
        <v>2108.0201686472751</v>
      </c>
      <c r="Q126" s="33">
        <f t="shared" si="11"/>
        <v>1143.4083123209637</v>
      </c>
      <c r="R126" s="33">
        <f t="shared" si="12"/>
        <v>384701.33421820361</v>
      </c>
      <c r="S126" s="36">
        <f t="shared" si="13"/>
        <v>337.61414971420896</v>
      </c>
    </row>
    <row r="127" spans="13:19">
      <c r="M127" s="100">
        <f t="shared" si="9"/>
        <v>117</v>
      </c>
      <c r="N127" s="33">
        <f t="shared" si="10"/>
        <v>384701.33421820361</v>
      </c>
      <c r="O127" s="33">
        <f t="shared" si="7"/>
        <v>961.753335545509</v>
      </c>
      <c r="P127" s="33">
        <f t="shared" si="8"/>
        <v>2108.0201686472751</v>
      </c>
      <c r="Q127" s="33">
        <f t="shared" si="11"/>
        <v>1146.2668331017662</v>
      </c>
      <c r="R127" s="33">
        <f t="shared" si="12"/>
        <v>383555.06738510187</v>
      </c>
      <c r="S127" s="36">
        <f t="shared" si="13"/>
        <v>336.61366744092811</v>
      </c>
    </row>
    <row r="128" spans="13:19">
      <c r="M128" s="100">
        <f t="shared" si="9"/>
        <v>118</v>
      </c>
      <c r="N128" s="33">
        <f t="shared" si="10"/>
        <v>383555.06738510187</v>
      </c>
      <c r="O128" s="33">
        <f t="shared" si="7"/>
        <v>958.88766846275473</v>
      </c>
      <c r="P128" s="33">
        <f t="shared" si="8"/>
        <v>2108.0201686472751</v>
      </c>
      <c r="Q128" s="33">
        <f t="shared" si="11"/>
        <v>1149.1325001845203</v>
      </c>
      <c r="R128" s="33">
        <f t="shared" si="12"/>
        <v>382405.93488491734</v>
      </c>
      <c r="S128" s="36">
        <f t="shared" si="13"/>
        <v>335.61068396196413</v>
      </c>
    </row>
    <row r="129" spans="13:19">
      <c r="M129" s="100">
        <f t="shared" si="9"/>
        <v>119</v>
      </c>
      <c r="N129" s="33">
        <f t="shared" si="10"/>
        <v>382405.93488491734</v>
      </c>
      <c r="O129" s="33">
        <f t="shared" si="7"/>
        <v>956.0148372122934</v>
      </c>
      <c r="P129" s="33">
        <f t="shared" si="8"/>
        <v>2108.0201686472751</v>
      </c>
      <c r="Q129" s="33">
        <f t="shared" si="11"/>
        <v>1152.0053314349816</v>
      </c>
      <c r="R129" s="33">
        <f t="shared" si="12"/>
        <v>381253.92955348233</v>
      </c>
      <c r="S129" s="36">
        <f t="shared" si="13"/>
        <v>334.60519302430265</v>
      </c>
    </row>
    <row r="130" spans="13:19">
      <c r="M130" s="100">
        <f t="shared" si="9"/>
        <v>120</v>
      </c>
      <c r="N130" s="33">
        <f t="shared" si="10"/>
        <v>381253.92955348233</v>
      </c>
      <c r="O130" s="33">
        <f t="shared" si="7"/>
        <v>953.13482388370585</v>
      </c>
      <c r="P130" s="33">
        <f t="shared" si="8"/>
        <v>2108.0201686472751</v>
      </c>
      <c r="Q130" s="33">
        <f t="shared" si="11"/>
        <v>1154.8853447635693</v>
      </c>
      <c r="R130" s="33">
        <f t="shared" si="12"/>
        <v>380099.04420871875</v>
      </c>
      <c r="S130" s="36">
        <f t="shared" si="13"/>
        <v>333.59718835929704</v>
      </c>
    </row>
    <row r="131" spans="13:19">
      <c r="M131" s="100">
        <f t="shared" si="9"/>
        <v>121</v>
      </c>
      <c r="N131" s="33">
        <f t="shared" si="10"/>
        <v>380099.04420871875</v>
      </c>
      <c r="O131" s="33">
        <f t="shared" si="7"/>
        <v>950.2476105217969</v>
      </c>
      <c r="P131" s="33">
        <f t="shared" si="8"/>
        <v>2108.0201686472751</v>
      </c>
      <c r="Q131" s="33">
        <f t="shared" si="11"/>
        <v>1157.7725581254781</v>
      </c>
      <c r="R131" s="33">
        <f t="shared" si="12"/>
        <v>378941.27165059326</v>
      </c>
      <c r="S131" s="36">
        <f t="shared" si="13"/>
        <v>332.58666368262891</v>
      </c>
    </row>
    <row r="132" spans="13:19">
      <c r="M132" s="100">
        <f t="shared" si="9"/>
        <v>122</v>
      </c>
      <c r="N132" s="33">
        <f t="shared" si="10"/>
        <v>378941.27165059326</v>
      </c>
      <c r="O132" s="33">
        <f t="shared" si="7"/>
        <v>947.35317912648316</v>
      </c>
      <c r="P132" s="33">
        <f t="shared" si="8"/>
        <v>2108.0201686472751</v>
      </c>
      <c r="Q132" s="33">
        <f t="shared" si="11"/>
        <v>1160.666989520792</v>
      </c>
      <c r="R132" s="33">
        <f t="shared" si="12"/>
        <v>377780.60466107249</v>
      </c>
      <c r="S132" s="36">
        <f t="shared" si="13"/>
        <v>331.57361269426906</v>
      </c>
    </row>
    <row r="133" spans="13:19">
      <c r="M133" s="100">
        <f t="shared" si="9"/>
        <v>123</v>
      </c>
      <c r="N133" s="33">
        <f t="shared" si="10"/>
        <v>377780.60466107249</v>
      </c>
      <c r="O133" s="33">
        <f t="shared" si="7"/>
        <v>944.45151165268123</v>
      </c>
      <c r="P133" s="33">
        <f t="shared" si="8"/>
        <v>2108.0201686472751</v>
      </c>
      <c r="Q133" s="33">
        <f t="shared" si="11"/>
        <v>1163.5686569945938</v>
      </c>
      <c r="R133" s="33">
        <f t="shared" si="12"/>
        <v>376617.03600407788</v>
      </c>
      <c r="S133" s="36">
        <f t="shared" si="13"/>
        <v>330.55802907843844</v>
      </c>
    </row>
    <row r="134" spans="13:19">
      <c r="M134" s="100">
        <f t="shared" si="9"/>
        <v>124</v>
      </c>
      <c r="N134" s="33">
        <f t="shared" si="10"/>
        <v>376617.03600407788</v>
      </c>
      <c r="O134" s="33">
        <f t="shared" si="7"/>
        <v>941.54259001019466</v>
      </c>
      <c r="P134" s="33">
        <f t="shared" si="8"/>
        <v>2108.0201686472751</v>
      </c>
      <c r="Q134" s="33">
        <f t="shared" si="11"/>
        <v>1166.4775786370806</v>
      </c>
      <c r="R134" s="33">
        <f t="shared" si="12"/>
        <v>375450.5584254408</v>
      </c>
      <c r="S134" s="36">
        <f t="shared" si="13"/>
        <v>329.53990650356809</v>
      </c>
    </row>
    <row r="135" spans="13:19">
      <c r="M135" s="100">
        <f t="shared" si="9"/>
        <v>125</v>
      </c>
      <c r="N135" s="33">
        <f t="shared" si="10"/>
        <v>375450.5584254408</v>
      </c>
      <c r="O135" s="33">
        <f t="shared" si="7"/>
        <v>938.62639606360199</v>
      </c>
      <c r="P135" s="33">
        <f t="shared" si="8"/>
        <v>2108.0201686472751</v>
      </c>
      <c r="Q135" s="33">
        <f t="shared" si="11"/>
        <v>1169.3937725836731</v>
      </c>
      <c r="R135" s="33">
        <f t="shared" si="12"/>
        <v>374281.16465285711</v>
      </c>
      <c r="S135" s="36">
        <f t="shared" si="13"/>
        <v>328.51923862226067</v>
      </c>
    </row>
    <row r="136" spans="13:19">
      <c r="M136" s="100">
        <f t="shared" si="9"/>
        <v>126</v>
      </c>
      <c r="N136" s="33">
        <f t="shared" si="10"/>
        <v>374281.16465285711</v>
      </c>
      <c r="O136" s="33">
        <f t="shared" si="7"/>
        <v>935.70291163214279</v>
      </c>
      <c r="P136" s="33">
        <f t="shared" si="8"/>
        <v>2108.0201686472751</v>
      </c>
      <c r="Q136" s="33">
        <f t="shared" si="11"/>
        <v>1172.3172570151323</v>
      </c>
      <c r="R136" s="33">
        <f t="shared" si="12"/>
        <v>373108.84739584196</v>
      </c>
      <c r="S136" s="36">
        <f t="shared" si="13"/>
        <v>327.49601907124998</v>
      </c>
    </row>
    <row r="137" spans="13:19">
      <c r="M137" s="100">
        <f t="shared" si="9"/>
        <v>127</v>
      </c>
      <c r="N137" s="33">
        <f t="shared" si="10"/>
        <v>373108.84739584196</v>
      </c>
      <c r="O137" s="33">
        <f t="shared" si="7"/>
        <v>932.77211848960496</v>
      </c>
      <c r="P137" s="33">
        <f t="shared" si="8"/>
        <v>2108.0201686472751</v>
      </c>
      <c r="Q137" s="33">
        <f t="shared" si="11"/>
        <v>1175.2480501576701</v>
      </c>
      <c r="R137" s="33">
        <f t="shared" si="12"/>
        <v>371933.59934568428</v>
      </c>
      <c r="S137" s="36">
        <f t="shared" si="13"/>
        <v>326.4702414713617</v>
      </c>
    </row>
    <row r="138" spans="13:19">
      <c r="M138" s="100">
        <f t="shared" si="9"/>
        <v>128</v>
      </c>
      <c r="N138" s="33">
        <f t="shared" si="10"/>
        <v>371933.59934568428</v>
      </c>
      <c r="O138" s="33">
        <f t="shared" si="7"/>
        <v>929.83399836421074</v>
      </c>
      <c r="P138" s="33">
        <f t="shared" si="8"/>
        <v>2108.0201686472751</v>
      </c>
      <c r="Q138" s="33">
        <f t="shared" si="11"/>
        <v>1178.1861702830643</v>
      </c>
      <c r="R138" s="33">
        <f t="shared" si="12"/>
        <v>370755.41317540122</v>
      </c>
      <c r="S138" s="36">
        <f t="shared" si="13"/>
        <v>325.44189942747374</v>
      </c>
    </row>
    <row r="139" spans="13:19">
      <c r="M139" s="100">
        <f t="shared" si="9"/>
        <v>129</v>
      </c>
      <c r="N139" s="33">
        <f t="shared" si="10"/>
        <v>370755.41317540122</v>
      </c>
      <c r="O139" s="33">
        <f t="shared" ref="O139:O202" si="14">$H$16*N139</f>
        <v>926.88853293850309</v>
      </c>
      <c r="P139" s="33">
        <f t="shared" ref="P139:P202" si="15">$H$19</f>
        <v>2108.0201686472751</v>
      </c>
      <c r="Q139" s="33">
        <f t="shared" si="11"/>
        <v>1181.1316357087721</v>
      </c>
      <c r="R139" s="33">
        <f t="shared" si="12"/>
        <v>369574.28153969243</v>
      </c>
      <c r="S139" s="36">
        <f t="shared" si="13"/>
        <v>324.41098652847609</v>
      </c>
    </row>
    <row r="140" spans="13:19">
      <c r="M140" s="100">
        <f t="shared" ref="M140:M203" si="16">M139+1</f>
        <v>130</v>
      </c>
      <c r="N140" s="33">
        <f t="shared" ref="N140:N203" si="17">R139</f>
        <v>369574.28153969243</v>
      </c>
      <c r="O140" s="33">
        <f t="shared" si="14"/>
        <v>923.93570384923112</v>
      </c>
      <c r="P140" s="33">
        <f t="shared" si="15"/>
        <v>2108.0201686472751</v>
      </c>
      <c r="Q140" s="33">
        <f t="shared" ref="Q140:Q203" si="18">P140-O140</f>
        <v>1184.0844647980439</v>
      </c>
      <c r="R140" s="33">
        <f t="shared" ref="R140:R203" si="19">N140-Q140</f>
        <v>368390.19707489439</v>
      </c>
      <c r="S140" s="36">
        <f t="shared" ref="S140:S203" si="20">O140*$H$20</f>
        <v>323.37749634723087</v>
      </c>
    </row>
    <row r="141" spans="13:19">
      <c r="M141" s="100">
        <f t="shared" si="16"/>
        <v>131</v>
      </c>
      <c r="N141" s="33">
        <f t="shared" si="17"/>
        <v>368390.19707489439</v>
      </c>
      <c r="O141" s="33">
        <f t="shared" si="14"/>
        <v>920.97549268723594</v>
      </c>
      <c r="P141" s="33">
        <f t="shared" si="15"/>
        <v>2108.0201686472751</v>
      </c>
      <c r="Q141" s="33">
        <f t="shared" si="18"/>
        <v>1187.0446759600391</v>
      </c>
      <c r="R141" s="33">
        <f t="shared" si="19"/>
        <v>367203.15239893436</v>
      </c>
      <c r="S141" s="36">
        <f t="shared" si="20"/>
        <v>322.34142244053254</v>
      </c>
    </row>
    <row r="142" spans="13:19">
      <c r="M142" s="100">
        <f t="shared" si="16"/>
        <v>132</v>
      </c>
      <c r="N142" s="33">
        <f t="shared" si="17"/>
        <v>367203.15239893436</v>
      </c>
      <c r="O142" s="33">
        <f t="shared" si="14"/>
        <v>918.00788099733586</v>
      </c>
      <c r="P142" s="33">
        <f t="shared" si="15"/>
        <v>2108.0201686472751</v>
      </c>
      <c r="Q142" s="33">
        <f t="shared" si="18"/>
        <v>1190.0122876499393</v>
      </c>
      <c r="R142" s="33">
        <f t="shared" si="19"/>
        <v>366013.14011128439</v>
      </c>
      <c r="S142" s="36">
        <f t="shared" si="20"/>
        <v>321.30275834906752</v>
      </c>
    </row>
    <row r="143" spans="13:19">
      <c r="M143" s="100">
        <f t="shared" si="16"/>
        <v>133</v>
      </c>
      <c r="N143" s="33">
        <f t="shared" si="17"/>
        <v>366013.14011128439</v>
      </c>
      <c r="O143" s="33">
        <f t="shared" si="14"/>
        <v>915.03285027821096</v>
      </c>
      <c r="P143" s="33">
        <f t="shared" si="15"/>
        <v>2108.0201686472751</v>
      </c>
      <c r="Q143" s="33">
        <f t="shared" si="18"/>
        <v>1192.9873183690643</v>
      </c>
      <c r="R143" s="33">
        <f t="shared" si="19"/>
        <v>364820.15279291535</v>
      </c>
      <c r="S143" s="36">
        <f t="shared" si="20"/>
        <v>320.26149759737382</v>
      </c>
    </row>
    <row r="144" spans="13:19">
      <c r="M144" s="100">
        <f t="shared" si="16"/>
        <v>134</v>
      </c>
      <c r="N144" s="33">
        <f t="shared" si="17"/>
        <v>364820.15279291535</v>
      </c>
      <c r="O144" s="33">
        <f t="shared" si="14"/>
        <v>912.0503819822884</v>
      </c>
      <c r="P144" s="33">
        <f t="shared" si="15"/>
        <v>2108.0201686472751</v>
      </c>
      <c r="Q144" s="33">
        <f t="shared" si="18"/>
        <v>1195.9697866649867</v>
      </c>
      <c r="R144" s="33">
        <f t="shared" si="19"/>
        <v>363624.18300625036</v>
      </c>
      <c r="S144" s="36">
        <f t="shared" si="20"/>
        <v>319.21763369380091</v>
      </c>
    </row>
    <row r="145" spans="13:19">
      <c r="M145" s="100">
        <f t="shared" si="16"/>
        <v>135</v>
      </c>
      <c r="N145" s="33">
        <f t="shared" si="17"/>
        <v>363624.18300625036</v>
      </c>
      <c r="O145" s="33">
        <f t="shared" si="14"/>
        <v>909.0604575156259</v>
      </c>
      <c r="P145" s="33">
        <f t="shared" si="15"/>
        <v>2108.0201686472751</v>
      </c>
      <c r="Q145" s="33">
        <f t="shared" si="18"/>
        <v>1198.9597111316493</v>
      </c>
      <c r="R145" s="33">
        <f t="shared" si="19"/>
        <v>362425.22329511872</v>
      </c>
      <c r="S145" s="36">
        <f t="shared" si="20"/>
        <v>318.17116013046905</v>
      </c>
    </row>
    <row r="146" spans="13:19">
      <c r="M146" s="100">
        <f t="shared" si="16"/>
        <v>136</v>
      </c>
      <c r="N146" s="33">
        <f t="shared" si="17"/>
        <v>362425.22329511872</v>
      </c>
      <c r="O146" s="33">
        <f t="shared" si="14"/>
        <v>906.06305823779678</v>
      </c>
      <c r="P146" s="33">
        <f t="shared" si="15"/>
        <v>2108.0201686472751</v>
      </c>
      <c r="Q146" s="33">
        <f t="shared" si="18"/>
        <v>1201.9571104094784</v>
      </c>
      <c r="R146" s="33">
        <f t="shared" si="19"/>
        <v>361223.26618470927</v>
      </c>
      <c r="S146" s="36">
        <f t="shared" si="20"/>
        <v>317.12207038322885</v>
      </c>
    </row>
    <row r="147" spans="13:19">
      <c r="M147" s="100">
        <f t="shared" si="16"/>
        <v>137</v>
      </c>
      <c r="N147" s="33">
        <f t="shared" si="17"/>
        <v>361223.26618470927</v>
      </c>
      <c r="O147" s="33">
        <f t="shared" si="14"/>
        <v>903.05816546177323</v>
      </c>
      <c r="P147" s="33">
        <f t="shared" si="15"/>
        <v>2108.0201686472751</v>
      </c>
      <c r="Q147" s="33">
        <f t="shared" si="18"/>
        <v>1204.962003185502</v>
      </c>
      <c r="R147" s="33">
        <f t="shared" si="19"/>
        <v>360018.30418152374</v>
      </c>
      <c r="S147" s="36">
        <f t="shared" si="20"/>
        <v>316.07035791162059</v>
      </c>
    </row>
    <row r="148" spans="13:19">
      <c r="M148" s="100">
        <f t="shared" si="16"/>
        <v>138</v>
      </c>
      <c r="N148" s="33">
        <f t="shared" si="17"/>
        <v>360018.30418152374</v>
      </c>
      <c r="O148" s="33">
        <f t="shared" si="14"/>
        <v>900.04576045380941</v>
      </c>
      <c r="P148" s="33">
        <f t="shared" si="15"/>
        <v>2108.0201686472751</v>
      </c>
      <c r="Q148" s="33">
        <f t="shared" si="18"/>
        <v>1207.9744081934657</v>
      </c>
      <c r="R148" s="33">
        <f t="shared" si="19"/>
        <v>358810.32977333025</v>
      </c>
      <c r="S148" s="36">
        <f t="shared" si="20"/>
        <v>315.01601615883328</v>
      </c>
    </row>
    <row r="149" spans="13:19">
      <c r="M149" s="100">
        <f t="shared" si="16"/>
        <v>139</v>
      </c>
      <c r="N149" s="33">
        <f t="shared" si="17"/>
        <v>358810.32977333025</v>
      </c>
      <c r="O149" s="33">
        <f t="shared" si="14"/>
        <v>897.02582443332562</v>
      </c>
      <c r="P149" s="33">
        <f t="shared" si="15"/>
        <v>2108.0201686472751</v>
      </c>
      <c r="Q149" s="33">
        <f t="shared" si="18"/>
        <v>1210.9943442139495</v>
      </c>
      <c r="R149" s="33">
        <f t="shared" si="19"/>
        <v>357599.33542911627</v>
      </c>
      <c r="S149" s="36">
        <f t="shared" si="20"/>
        <v>313.95903855166392</v>
      </c>
    </row>
    <row r="150" spans="13:19">
      <c r="M150" s="100">
        <f t="shared" si="16"/>
        <v>140</v>
      </c>
      <c r="N150" s="33">
        <f t="shared" si="17"/>
        <v>357599.33542911627</v>
      </c>
      <c r="O150" s="33">
        <f t="shared" si="14"/>
        <v>893.99833857279066</v>
      </c>
      <c r="P150" s="33">
        <f t="shared" si="15"/>
        <v>2108.0201686472751</v>
      </c>
      <c r="Q150" s="33">
        <f t="shared" si="18"/>
        <v>1214.0218300744846</v>
      </c>
      <c r="R150" s="33">
        <f t="shared" si="19"/>
        <v>356385.31359904178</v>
      </c>
      <c r="S150" s="36">
        <f t="shared" si="20"/>
        <v>312.89941850047671</v>
      </c>
    </row>
    <row r="151" spans="13:19">
      <c r="M151" s="100">
        <f t="shared" si="16"/>
        <v>141</v>
      </c>
      <c r="N151" s="33">
        <f t="shared" si="17"/>
        <v>356385.31359904178</v>
      </c>
      <c r="O151" s="33">
        <f t="shared" si="14"/>
        <v>890.96328399760444</v>
      </c>
      <c r="P151" s="33">
        <f t="shared" si="15"/>
        <v>2108.0201686472751</v>
      </c>
      <c r="Q151" s="33">
        <f t="shared" si="18"/>
        <v>1217.0568846496708</v>
      </c>
      <c r="R151" s="33">
        <f t="shared" si="19"/>
        <v>355168.2567143921</v>
      </c>
      <c r="S151" s="36">
        <f t="shared" si="20"/>
        <v>311.83714939916155</v>
      </c>
    </row>
    <row r="152" spans="13:19">
      <c r="M152" s="100">
        <f t="shared" si="16"/>
        <v>142</v>
      </c>
      <c r="N152" s="33">
        <f t="shared" si="17"/>
        <v>355168.2567143921</v>
      </c>
      <c r="O152" s="33">
        <f t="shared" si="14"/>
        <v>887.92064178598025</v>
      </c>
      <c r="P152" s="33">
        <f t="shared" si="15"/>
        <v>2108.0201686472751</v>
      </c>
      <c r="Q152" s="33">
        <f t="shared" si="18"/>
        <v>1220.0995268612949</v>
      </c>
      <c r="R152" s="33">
        <f t="shared" si="19"/>
        <v>353948.15718753083</v>
      </c>
      <c r="S152" s="36">
        <f t="shared" si="20"/>
        <v>310.77222462509309</v>
      </c>
    </row>
    <row r="153" spans="13:19">
      <c r="M153" s="100">
        <f t="shared" si="16"/>
        <v>143</v>
      </c>
      <c r="N153" s="33">
        <f t="shared" si="17"/>
        <v>353948.15718753083</v>
      </c>
      <c r="O153" s="33">
        <f t="shared" si="14"/>
        <v>884.8703929688271</v>
      </c>
      <c r="P153" s="33">
        <f t="shared" si="15"/>
        <v>2108.0201686472751</v>
      </c>
      <c r="Q153" s="33">
        <f t="shared" si="18"/>
        <v>1223.1497756784479</v>
      </c>
      <c r="R153" s="33">
        <f t="shared" si="19"/>
        <v>352725.00741185236</v>
      </c>
      <c r="S153" s="36">
        <f t="shared" si="20"/>
        <v>309.70463753908945</v>
      </c>
    </row>
    <row r="154" spans="13:19">
      <c r="M154" s="100">
        <f t="shared" si="16"/>
        <v>144</v>
      </c>
      <c r="N154" s="33">
        <f t="shared" si="17"/>
        <v>352725.00741185236</v>
      </c>
      <c r="O154" s="33">
        <f t="shared" si="14"/>
        <v>881.81251852963089</v>
      </c>
      <c r="P154" s="33">
        <f t="shared" si="15"/>
        <v>2108.0201686472751</v>
      </c>
      <c r="Q154" s="33">
        <f t="shared" si="18"/>
        <v>1226.2076501176443</v>
      </c>
      <c r="R154" s="33">
        <f t="shared" si="19"/>
        <v>351498.79976173473</v>
      </c>
      <c r="S154" s="36">
        <f t="shared" si="20"/>
        <v>308.6343814853708</v>
      </c>
    </row>
    <row r="155" spans="13:19">
      <c r="M155" s="100">
        <f t="shared" si="16"/>
        <v>145</v>
      </c>
      <c r="N155" s="33">
        <f t="shared" si="17"/>
        <v>351498.79976173473</v>
      </c>
      <c r="O155" s="33">
        <f t="shared" si="14"/>
        <v>878.74699940433686</v>
      </c>
      <c r="P155" s="33">
        <f t="shared" si="15"/>
        <v>2108.0201686472751</v>
      </c>
      <c r="Q155" s="33">
        <f t="shared" si="18"/>
        <v>1229.2731692429384</v>
      </c>
      <c r="R155" s="33">
        <f t="shared" si="19"/>
        <v>350269.52659249178</v>
      </c>
      <c r="S155" s="36">
        <f t="shared" si="20"/>
        <v>307.56144979151787</v>
      </c>
    </row>
    <row r="156" spans="13:19">
      <c r="M156" s="100">
        <f t="shared" si="16"/>
        <v>146</v>
      </c>
      <c r="N156" s="33">
        <f t="shared" si="17"/>
        <v>350269.52659249178</v>
      </c>
      <c r="O156" s="33">
        <f t="shared" si="14"/>
        <v>875.67381648122944</v>
      </c>
      <c r="P156" s="33">
        <f t="shared" si="15"/>
        <v>2108.0201686472751</v>
      </c>
      <c r="Q156" s="33">
        <f t="shared" si="18"/>
        <v>1232.3463521660456</v>
      </c>
      <c r="R156" s="33">
        <f t="shared" si="19"/>
        <v>349037.18024032575</v>
      </c>
      <c r="S156" s="36">
        <f t="shared" si="20"/>
        <v>306.48583576843026</v>
      </c>
    </row>
    <row r="157" spans="13:19">
      <c r="M157" s="100">
        <f t="shared" si="16"/>
        <v>147</v>
      </c>
      <c r="N157" s="33">
        <f t="shared" si="17"/>
        <v>349037.18024032575</v>
      </c>
      <c r="O157" s="33">
        <f t="shared" si="14"/>
        <v>872.59295060081433</v>
      </c>
      <c r="P157" s="33">
        <f t="shared" si="15"/>
        <v>2108.0201686472751</v>
      </c>
      <c r="Q157" s="33">
        <f t="shared" si="18"/>
        <v>1235.4272180464609</v>
      </c>
      <c r="R157" s="33">
        <f t="shared" si="19"/>
        <v>347801.7530222793</v>
      </c>
      <c r="S157" s="36">
        <f t="shared" si="20"/>
        <v>305.40753271028501</v>
      </c>
    </row>
    <row r="158" spans="13:19">
      <c r="M158" s="100">
        <f t="shared" si="16"/>
        <v>148</v>
      </c>
      <c r="N158" s="33">
        <f t="shared" si="17"/>
        <v>347801.7530222793</v>
      </c>
      <c r="O158" s="33">
        <f t="shared" si="14"/>
        <v>869.50438255569827</v>
      </c>
      <c r="P158" s="33">
        <f t="shared" si="15"/>
        <v>2108.0201686472751</v>
      </c>
      <c r="Q158" s="33">
        <f t="shared" si="18"/>
        <v>1238.515786091577</v>
      </c>
      <c r="R158" s="33">
        <f t="shared" si="19"/>
        <v>346563.23723618774</v>
      </c>
      <c r="S158" s="36">
        <f t="shared" si="20"/>
        <v>304.32653389449439</v>
      </c>
    </row>
    <row r="159" spans="13:19">
      <c r="M159" s="100">
        <f t="shared" si="16"/>
        <v>149</v>
      </c>
      <c r="N159" s="33">
        <f t="shared" si="17"/>
        <v>346563.23723618774</v>
      </c>
      <c r="O159" s="33">
        <f t="shared" si="14"/>
        <v>866.40809309046938</v>
      </c>
      <c r="P159" s="33">
        <f t="shared" si="15"/>
        <v>2108.0201686472751</v>
      </c>
      <c r="Q159" s="33">
        <f t="shared" si="18"/>
        <v>1241.6120755568058</v>
      </c>
      <c r="R159" s="33">
        <f t="shared" si="19"/>
        <v>345321.62516063091</v>
      </c>
      <c r="S159" s="36">
        <f t="shared" si="20"/>
        <v>303.24283258166429</v>
      </c>
    </row>
    <row r="160" spans="13:19">
      <c r="M160" s="100">
        <f t="shared" si="16"/>
        <v>150</v>
      </c>
      <c r="N160" s="33">
        <f t="shared" si="17"/>
        <v>345321.62516063091</v>
      </c>
      <c r="O160" s="33">
        <f t="shared" si="14"/>
        <v>863.30406290157725</v>
      </c>
      <c r="P160" s="33">
        <f t="shared" si="15"/>
        <v>2108.0201686472751</v>
      </c>
      <c r="Q160" s="33">
        <f t="shared" si="18"/>
        <v>1244.7161057456979</v>
      </c>
      <c r="R160" s="33">
        <f t="shared" si="19"/>
        <v>344076.90905488521</v>
      </c>
      <c r="S160" s="36">
        <f t="shared" si="20"/>
        <v>302.15642201555204</v>
      </c>
    </row>
    <row r="161" spans="13:19">
      <c r="M161" s="100">
        <f t="shared" si="16"/>
        <v>151</v>
      </c>
      <c r="N161" s="33">
        <f t="shared" si="17"/>
        <v>344076.90905488521</v>
      </c>
      <c r="O161" s="33">
        <f t="shared" si="14"/>
        <v>860.19227263721302</v>
      </c>
      <c r="P161" s="33">
        <f t="shared" si="15"/>
        <v>2108.0201686472751</v>
      </c>
      <c r="Q161" s="33">
        <f t="shared" si="18"/>
        <v>1247.827896010062</v>
      </c>
      <c r="R161" s="33">
        <f t="shared" si="19"/>
        <v>342829.08115887514</v>
      </c>
      <c r="S161" s="36">
        <f t="shared" si="20"/>
        <v>301.06729542302452</v>
      </c>
    </row>
    <row r="162" spans="13:19">
      <c r="M162" s="100">
        <f t="shared" si="16"/>
        <v>152</v>
      </c>
      <c r="N162" s="33">
        <f t="shared" si="17"/>
        <v>342829.08115887514</v>
      </c>
      <c r="O162" s="33">
        <f t="shared" si="14"/>
        <v>857.07270289718781</v>
      </c>
      <c r="P162" s="33">
        <f t="shared" si="15"/>
        <v>2108.0201686472751</v>
      </c>
      <c r="Q162" s="33">
        <f t="shared" si="18"/>
        <v>1250.9474657500873</v>
      </c>
      <c r="R162" s="33">
        <f t="shared" si="19"/>
        <v>341578.13369312504</v>
      </c>
      <c r="S162" s="36">
        <f t="shared" si="20"/>
        <v>299.97544601401569</v>
      </c>
    </row>
    <row r="163" spans="13:19">
      <c r="M163" s="100">
        <f t="shared" si="16"/>
        <v>153</v>
      </c>
      <c r="N163" s="33">
        <f t="shared" si="17"/>
        <v>341578.13369312504</v>
      </c>
      <c r="O163" s="33">
        <f t="shared" si="14"/>
        <v>853.94533423281257</v>
      </c>
      <c r="P163" s="33">
        <f t="shared" si="15"/>
        <v>2108.0201686472751</v>
      </c>
      <c r="Q163" s="33">
        <f t="shared" si="18"/>
        <v>1254.0748344144627</v>
      </c>
      <c r="R163" s="33">
        <f t="shared" si="19"/>
        <v>340324.05885871057</v>
      </c>
      <c r="S163" s="36">
        <f t="shared" si="20"/>
        <v>298.88086698148436</v>
      </c>
    </row>
    <row r="164" spans="13:19">
      <c r="M164" s="100">
        <f t="shared" si="16"/>
        <v>154</v>
      </c>
      <c r="N164" s="33">
        <f t="shared" si="17"/>
        <v>340324.05885871057</v>
      </c>
      <c r="O164" s="33">
        <f t="shared" si="14"/>
        <v>850.81014714677644</v>
      </c>
      <c r="P164" s="33">
        <f t="shared" si="15"/>
        <v>2108.0201686472751</v>
      </c>
      <c r="Q164" s="33">
        <f t="shared" si="18"/>
        <v>1257.2100215004987</v>
      </c>
      <c r="R164" s="33">
        <f t="shared" si="19"/>
        <v>339066.8488372101</v>
      </c>
      <c r="S164" s="36">
        <f t="shared" si="20"/>
        <v>297.78355150137173</v>
      </c>
    </row>
    <row r="165" spans="13:19">
      <c r="M165" s="100">
        <f t="shared" si="16"/>
        <v>155</v>
      </c>
      <c r="N165" s="33">
        <f t="shared" si="17"/>
        <v>339066.8488372101</v>
      </c>
      <c r="O165" s="33">
        <f t="shared" si="14"/>
        <v>847.66712209302523</v>
      </c>
      <c r="P165" s="33">
        <f t="shared" si="15"/>
        <v>2108.0201686472751</v>
      </c>
      <c r="Q165" s="33">
        <f t="shared" si="18"/>
        <v>1260.3530465542499</v>
      </c>
      <c r="R165" s="33">
        <f t="shared" si="19"/>
        <v>337806.49579065584</v>
      </c>
      <c r="S165" s="36">
        <f t="shared" si="20"/>
        <v>296.68349273255882</v>
      </c>
    </row>
    <row r="166" spans="13:19">
      <c r="M166" s="100">
        <f t="shared" si="16"/>
        <v>156</v>
      </c>
      <c r="N166" s="33">
        <f t="shared" si="17"/>
        <v>337806.49579065584</v>
      </c>
      <c r="O166" s="33">
        <f t="shared" si="14"/>
        <v>844.51623947663961</v>
      </c>
      <c r="P166" s="33">
        <f t="shared" si="15"/>
        <v>2108.0201686472751</v>
      </c>
      <c r="Q166" s="33">
        <f t="shared" si="18"/>
        <v>1263.5039291706355</v>
      </c>
      <c r="R166" s="33">
        <f t="shared" si="19"/>
        <v>336542.99186148518</v>
      </c>
      <c r="S166" s="36">
        <f t="shared" si="20"/>
        <v>295.58068381682386</v>
      </c>
    </row>
    <row r="167" spans="13:19">
      <c r="M167" s="100">
        <f t="shared" si="16"/>
        <v>157</v>
      </c>
      <c r="N167" s="33">
        <f t="shared" si="17"/>
        <v>336542.99186148518</v>
      </c>
      <c r="O167" s="33">
        <f t="shared" si="14"/>
        <v>841.35747965371297</v>
      </c>
      <c r="P167" s="33">
        <f t="shared" si="15"/>
        <v>2108.0201686472751</v>
      </c>
      <c r="Q167" s="33">
        <f t="shared" si="18"/>
        <v>1266.6626889935621</v>
      </c>
      <c r="R167" s="33">
        <f t="shared" si="19"/>
        <v>335276.32917249162</v>
      </c>
      <c r="S167" s="36">
        <f t="shared" si="20"/>
        <v>294.47511787879949</v>
      </c>
    </row>
    <row r="168" spans="13:19">
      <c r="M168" s="100">
        <f t="shared" si="16"/>
        <v>158</v>
      </c>
      <c r="N168" s="33">
        <f t="shared" si="17"/>
        <v>335276.32917249162</v>
      </c>
      <c r="O168" s="33">
        <f t="shared" si="14"/>
        <v>838.19082293122904</v>
      </c>
      <c r="P168" s="33">
        <f t="shared" si="15"/>
        <v>2108.0201686472751</v>
      </c>
      <c r="Q168" s="33">
        <f t="shared" si="18"/>
        <v>1269.8293457160462</v>
      </c>
      <c r="R168" s="33">
        <f t="shared" si="19"/>
        <v>334006.49982677557</v>
      </c>
      <c r="S168" s="36">
        <f t="shared" si="20"/>
        <v>293.36678802593013</v>
      </c>
    </row>
    <row r="169" spans="13:19">
      <c r="M169" s="100">
        <f t="shared" si="16"/>
        <v>159</v>
      </c>
      <c r="N169" s="33">
        <f t="shared" si="17"/>
        <v>334006.49982677557</v>
      </c>
      <c r="O169" s="33">
        <f t="shared" si="14"/>
        <v>835.016249566939</v>
      </c>
      <c r="P169" s="33">
        <f t="shared" si="15"/>
        <v>2108.0201686472751</v>
      </c>
      <c r="Q169" s="33">
        <f t="shared" si="18"/>
        <v>1273.0039190803361</v>
      </c>
      <c r="R169" s="33">
        <f t="shared" si="19"/>
        <v>332733.49590769527</v>
      </c>
      <c r="S169" s="36">
        <f t="shared" si="20"/>
        <v>292.25568734842864</v>
      </c>
    </row>
    <row r="170" spans="13:19">
      <c r="M170" s="100">
        <f t="shared" si="16"/>
        <v>160</v>
      </c>
      <c r="N170" s="33">
        <f t="shared" si="17"/>
        <v>332733.49590769527</v>
      </c>
      <c r="O170" s="33">
        <f t="shared" si="14"/>
        <v>831.83373976923815</v>
      </c>
      <c r="P170" s="33">
        <f t="shared" si="15"/>
        <v>2108.0201686472751</v>
      </c>
      <c r="Q170" s="33">
        <f t="shared" si="18"/>
        <v>1276.1864288780371</v>
      </c>
      <c r="R170" s="33">
        <f t="shared" si="19"/>
        <v>331457.30947881722</v>
      </c>
      <c r="S170" s="36">
        <f t="shared" si="20"/>
        <v>291.14180891923331</v>
      </c>
    </row>
    <row r="171" spans="13:19">
      <c r="M171" s="100">
        <f t="shared" si="16"/>
        <v>161</v>
      </c>
      <c r="N171" s="33">
        <f t="shared" si="17"/>
        <v>331457.30947881722</v>
      </c>
      <c r="O171" s="33">
        <f t="shared" si="14"/>
        <v>828.64327369704301</v>
      </c>
      <c r="P171" s="33">
        <f t="shared" si="15"/>
        <v>2108.0201686472751</v>
      </c>
      <c r="Q171" s="33">
        <f t="shared" si="18"/>
        <v>1279.3768949502321</v>
      </c>
      <c r="R171" s="33">
        <f t="shared" si="19"/>
        <v>330177.93258386699</v>
      </c>
      <c r="S171" s="36">
        <f t="shared" si="20"/>
        <v>290.02514579396501</v>
      </c>
    </row>
    <row r="172" spans="13:19">
      <c r="M172" s="100">
        <f t="shared" si="16"/>
        <v>162</v>
      </c>
      <c r="N172" s="33">
        <f t="shared" si="17"/>
        <v>330177.93258386699</v>
      </c>
      <c r="O172" s="33">
        <f t="shared" si="14"/>
        <v>825.44483145966751</v>
      </c>
      <c r="P172" s="33">
        <f t="shared" si="15"/>
        <v>2108.0201686472751</v>
      </c>
      <c r="Q172" s="33">
        <f t="shared" si="18"/>
        <v>1282.5753371876076</v>
      </c>
      <c r="R172" s="33">
        <f t="shared" si="19"/>
        <v>328895.35724667937</v>
      </c>
      <c r="S172" s="36">
        <f t="shared" si="20"/>
        <v>288.90569101088363</v>
      </c>
    </row>
    <row r="173" spans="13:19">
      <c r="M173" s="100">
        <f t="shared" si="16"/>
        <v>163</v>
      </c>
      <c r="N173" s="33">
        <f t="shared" si="17"/>
        <v>328895.35724667937</v>
      </c>
      <c r="O173" s="33">
        <f t="shared" si="14"/>
        <v>822.23839311669849</v>
      </c>
      <c r="P173" s="33">
        <f t="shared" si="15"/>
        <v>2108.0201686472751</v>
      </c>
      <c r="Q173" s="33">
        <f t="shared" si="18"/>
        <v>1285.7817755305766</v>
      </c>
      <c r="R173" s="33">
        <f t="shared" si="19"/>
        <v>327609.57547114877</v>
      </c>
      <c r="S173" s="36">
        <f t="shared" si="20"/>
        <v>287.78343759084447</v>
      </c>
    </row>
    <row r="174" spans="13:19">
      <c r="M174" s="100">
        <f t="shared" si="16"/>
        <v>164</v>
      </c>
      <c r="N174" s="33">
        <f t="shared" si="17"/>
        <v>327609.57547114877</v>
      </c>
      <c r="O174" s="33">
        <f t="shared" si="14"/>
        <v>819.02393867787191</v>
      </c>
      <c r="P174" s="33">
        <f t="shared" si="15"/>
        <v>2108.0201686472751</v>
      </c>
      <c r="Q174" s="33">
        <f t="shared" si="18"/>
        <v>1288.9962299694032</v>
      </c>
      <c r="R174" s="33">
        <f t="shared" si="19"/>
        <v>326320.57924117934</v>
      </c>
      <c r="S174" s="36">
        <f t="shared" si="20"/>
        <v>286.65837853725515</v>
      </c>
    </row>
    <row r="175" spans="13:19">
      <c r="M175" s="100">
        <f t="shared" si="16"/>
        <v>165</v>
      </c>
      <c r="N175" s="33">
        <f t="shared" si="17"/>
        <v>326320.57924117934</v>
      </c>
      <c r="O175" s="33">
        <f t="shared" si="14"/>
        <v>815.80144810294837</v>
      </c>
      <c r="P175" s="33">
        <f t="shared" si="15"/>
        <v>2108.0201686472751</v>
      </c>
      <c r="Q175" s="33">
        <f t="shared" si="18"/>
        <v>1292.2187205443267</v>
      </c>
      <c r="R175" s="33">
        <f t="shared" si="19"/>
        <v>325028.36052063503</v>
      </c>
      <c r="S175" s="36">
        <f t="shared" si="20"/>
        <v>285.53050683603192</v>
      </c>
    </row>
    <row r="176" spans="13:19">
      <c r="M176" s="100">
        <f t="shared" si="16"/>
        <v>166</v>
      </c>
      <c r="N176" s="33">
        <f t="shared" si="17"/>
        <v>325028.36052063503</v>
      </c>
      <c r="O176" s="33">
        <f t="shared" si="14"/>
        <v>812.57090130158758</v>
      </c>
      <c r="P176" s="33">
        <f t="shared" si="15"/>
        <v>2108.0201686472751</v>
      </c>
      <c r="Q176" s="33">
        <f t="shared" si="18"/>
        <v>1295.4492673456875</v>
      </c>
      <c r="R176" s="33">
        <f t="shared" si="19"/>
        <v>323732.91125328932</v>
      </c>
      <c r="S176" s="36">
        <f t="shared" si="20"/>
        <v>284.39981545555565</v>
      </c>
    </row>
    <row r="177" spans="13:19">
      <c r="M177" s="100">
        <f t="shared" si="16"/>
        <v>167</v>
      </c>
      <c r="N177" s="33">
        <f t="shared" si="17"/>
        <v>323732.91125328932</v>
      </c>
      <c r="O177" s="33">
        <f t="shared" si="14"/>
        <v>809.33227813322333</v>
      </c>
      <c r="P177" s="33">
        <f t="shared" si="15"/>
        <v>2108.0201686472751</v>
      </c>
      <c r="Q177" s="33">
        <f t="shared" si="18"/>
        <v>1298.6878905140518</v>
      </c>
      <c r="R177" s="33">
        <f t="shared" si="19"/>
        <v>322434.22336277529</v>
      </c>
      <c r="S177" s="36">
        <f t="shared" si="20"/>
        <v>283.26629734662816</v>
      </c>
    </row>
    <row r="178" spans="13:19">
      <c r="M178" s="100">
        <f t="shared" si="16"/>
        <v>168</v>
      </c>
      <c r="N178" s="33">
        <f t="shared" si="17"/>
        <v>322434.22336277529</v>
      </c>
      <c r="O178" s="33">
        <f t="shared" si="14"/>
        <v>806.08555840693828</v>
      </c>
      <c r="P178" s="33">
        <f t="shared" si="15"/>
        <v>2108.0201686472751</v>
      </c>
      <c r="Q178" s="33">
        <f t="shared" si="18"/>
        <v>1301.934610240337</v>
      </c>
      <c r="R178" s="33">
        <f t="shared" si="19"/>
        <v>321132.28875253495</v>
      </c>
      <c r="S178" s="36">
        <f t="shared" si="20"/>
        <v>282.12994544242838</v>
      </c>
    </row>
    <row r="179" spans="13:19">
      <c r="M179" s="100">
        <f t="shared" si="16"/>
        <v>169</v>
      </c>
      <c r="N179" s="33">
        <f t="shared" si="17"/>
        <v>321132.28875253495</v>
      </c>
      <c r="O179" s="33">
        <f t="shared" si="14"/>
        <v>802.83072188133735</v>
      </c>
      <c r="P179" s="33">
        <f t="shared" si="15"/>
        <v>2108.0201686472751</v>
      </c>
      <c r="Q179" s="33">
        <f t="shared" si="18"/>
        <v>1305.1894467659376</v>
      </c>
      <c r="R179" s="33">
        <f t="shared" si="19"/>
        <v>319827.09930576902</v>
      </c>
      <c r="S179" s="36">
        <f t="shared" si="20"/>
        <v>280.99075265846807</v>
      </c>
    </row>
    <row r="180" spans="13:19">
      <c r="M180" s="100">
        <f t="shared" si="16"/>
        <v>170</v>
      </c>
      <c r="N180" s="33">
        <f t="shared" si="17"/>
        <v>319827.09930576902</v>
      </c>
      <c r="O180" s="33">
        <f t="shared" si="14"/>
        <v>799.56774826442256</v>
      </c>
      <c r="P180" s="33">
        <f t="shared" si="15"/>
        <v>2108.0201686472751</v>
      </c>
      <c r="Q180" s="33">
        <f t="shared" si="18"/>
        <v>1308.4524203828526</v>
      </c>
      <c r="R180" s="33">
        <f t="shared" si="19"/>
        <v>318518.64688538614</v>
      </c>
      <c r="S180" s="36">
        <f t="shared" si="20"/>
        <v>279.8487118925479</v>
      </c>
    </row>
    <row r="181" spans="13:19">
      <c r="M181" s="100">
        <f t="shared" si="16"/>
        <v>171</v>
      </c>
      <c r="N181" s="33">
        <f t="shared" si="17"/>
        <v>318518.64688538614</v>
      </c>
      <c r="O181" s="33">
        <f t="shared" si="14"/>
        <v>796.29661721346542</v>
      </c>
      <c r="P181" s="33">
        <f t="shared" si="15"/>
        <v>2108.0201686472751</v>
      </c>
      <c r="Q181" s="33">
        <f t="shared" si="18"/>
        <v>1311.7235514338097</v>
      </c>
      <c r="R181" s="33">
        <f t="shared" si="19"/>
        <v>317206.92333395232</v>
      </c>
      <c r="S181" s="36">
        <f t="shared" si="20"/>
        <v>278.70381602471286</v>
      </c>
    </row>
    <row r="182" spans="13:19">
      <c r="M182" s="100">
        <f t="shared" si="16"/>
        <v>172</v>
      </c>
      <c r="N182" s="33">
        <f t="shared" si="17"/>
        <v>317206.92333395232</v>
      </c>
      <c r="O182" s="33">
        <f t="shared" si="14"/>
        <v>793.01730833488079</v>
      </c>
      <c r="P182" s="33">
        <f t="shared" si="15"/>
        <v>2108.0201686472751</v>
      </c>
      <c r="Q182" s="33">
        <f t="shared" si="18"/>
        <v>1315.0028603123942</v>
      </c>
      <c r="R182" s="33">
        <f t="shared" si="19"/>
        <v>315891.92047363991</v>
      </c>
      <c r="S182" s="36">
        <f t="shared" si="20"/>
        <v>277.55605791720825</v>
      </c>
    </row>
    <row r="183" spans="13:19">
      <c r="M183" s="100">
        <f t="shared" si="16"/>
        <v>173</v>
      </c>
      <c r="N183" s="33">
        <f t="shared" si="17"/>
        <v>315891.92047363991</v>
      </c>
      <c r="O183" s="33">
        <f t="shared" si="14"/>
        <v>789.72980118409976</v>
      </c>
      <c r="P183" s="33">
        <f t="shared" si="15"/>
        <v>2108.0201686472751</v>
      </c>
      <c r="Q183" s="33">
        <f t="shared" si="18"/>
        <v>1318.2903674631752</v>
      </c>
      <c r="R183" s="33">
        <f t="shared" si="19"/>
        <v>314573.63010617672</v>
      </c>
      <c r="S183" s="36">
        <f t="shared" si="20"/>
        <v>276.40543041443487</v>
      </c>
    </row>
    <row r="184" spans="13:19">
      <c r="M184" s="100">
        <f t="shared" si="16"/>
        <v>174</v>
      </c>
      <c r="N184" s="33">
        <f t="shared" si="17"/>
        <v>314573.63010617672</v>
      </c>
      <c r="O184" s="33">
        <f t="shared" si="14"/>
        <v>786.43407526544183</v>
      </c>
      <c r="P184" s="33">
        <f t="shared" si="15"/>
        <v>2108.0201686472751</v>
      </c>
      <c r="Q184" s="33">
        <f t="shared" si="18"/>
        <v>1321.5860933818333</v>
      </c>
      <c r="R184" s="33">
        <f t="shared" si="19"/>
        <v>313252.04401279485</v>
      </c>
      <c r="S184" s="36">
        <f t="shared" si="20"/>
        <v>275.2519263429046</v>
      </c>
    </row>
    <row r="185" spans="13:19">
      <c r="M185" s="100">
        <f t="shared" si="16"/>
        <v>175</v>
      </c>
      <c r="N185" s="33">
        <f t="shared" si="17"/>
        <v>313252.04401279485</v>
      </c>
      <c r="O185" s="33">
        <f t="shared" si="14"/>
        <v>783.1301100319871</v>
      </c>
      <c r="P185" s="33">
        <f t="shared" si="15"/>
        <v>2108.0201686472751</v>
      </c>
      <c r="Q185" s="33">
        <f t="shared" si="18"/>
        <v>1324.8900586152881</v>
      </c>
      <c r="R185" s="33">
        <f t="shared" si="19"/>
        <v>311927.15395417955</v>
      </c>
      <c r="S185" s="36">
        <f t="shared" si="20"/>
        <v>274.09553851119546</v>
      </c>
    </row>
    <row r="186" spans="13:19">
      <c r="M186" s="100">
        <f t="shared" si="16"/>
        <v>176</v>
      </c>
      <c r="N186" s="33">
        <f t="shared" si="17"/>
        <v>311927.15395417955</v>
      </c>
      <c r="O186" s="33">
        <f t="shared" si="14"/>
        <v>779.81788488544885</v>
      </c>
      <c r="P186" s="33">
        <f t="shared" si="15"/>
        <v>2108.0201686472751</v>
      </c>
      <c r="Q186" s="33">
        <f t="shared" si="18"/>
        <v>1328.2022837618263</v>
      </c>
      <c r="R186" s="33">
        <f t="shared" si="19"/>
        <v>310598.95167041774</v>
      </c>
      <c r="S186" s="36">
        <f t="shared" si="20"/>
        <v>272.93625970990706</v>
      </c>
    </row>
    <row r="187" spans="13:19">
      <c r="M187" s="100">
        <f t="shared" si="16"/>
        <v>177</v>
      </c>
      <c r="N187" s="33">
        <f t="shared" si="17"/>
        <v>310598.95167041774</v>
      </c>
      <c r="O187" s="33">
        <f t="shared" si="14"/>
        <v>776.49737917604432</v>
      </c>
      <c r="P187" s="33">
        <f t="shared" si="15"/>
        <v>2108.0201686472751</v>
      </c>
      <c r="Q187" s="33">
        <f t="shared" si="18"/>
        <v>1331.5227894712307</v>
      </c>
      <c r="R187" s="33">
        <f t="shared" si="19"/>
        <v>309267.42888094648</v>
      </c>
      <c r="S187" s="36">
        <f t="shared" si="20"/>
        <v>271.77408271161551</v>
      </c>
    </row>
    <row r="188" spans="13:19">
      <c r="M188" s="100">
        <f t="shared" si="16"/>
        <v>178</v>
      </c>
      <c r="N188" s="33">
        <f t="shared" si="17"/>
        <v>309267.42888094648</v>
      </c>
      <c r="O188" s="33">
        <f t="shared" si="14"/>
        <v>773.16857220236625</v>
      </c>
      <c r="P188" s="33">
        <f t="shared" si="15"/>
        <v>2108.0201686472751</v>
      </c>
      <c r="Q188" s="33">
        <f t="shared" si="18"/>
        <v>1334.8515964449089</v>
      </c>
      <c r="R188" s="33">
        <f t="shared" si="19"/>
        <v>307932.57728450157</v>
      </c>
      <c r="S188" s="36">
        <f t="shared" si="20"/>
        <v>270.60900027082818</v>
      </c>
    </row>
    <row r="189" spans="13:19">
      <c r="M189" s="100">
        <f t="shared" si="16"/>
        <v>179</v>
      </c>
      <c r="N189" s="33">
        <f t="shared" si="17"/>
        <v>307932.57728450157</v>
      </c>
      <c r="O189" s="33">
        <f t="shared" si="14"/>
        <v>769.83144321125394</v>
      </c>
      <c r="P189" s="33">
        <f t="shared" si="15"/>
        <v>2108.0201686472751</v>
      </c>
      <c r="Q189" s="33">
        <f t="shared" si="18"/>
        <v>1338.1887254360213</v>
      </c>
      <c r="R189" s="33">
        <f t="shared" si="19"/>
        <v>306594.38855906553</v>
      </c>
      <c r="S189" s="36">
        <f t="shared" si="20"/>
        <v>269.44100512393885</v>
      </c>
    </row>
    <row r="190" spans="13:19">
      <c r="M190" s="100">
        <f t="shared" si="16"/>
        <v>180</v>
      </c>
      <c r="N190" s="33">
        <f t="shared" si="17"/>
        <v>306594.38855906553</v>
      </c>
      <c r="O190" s="33">
        <f t="shared" si="14"/>
        <v>766.48597139766389</v>
      </c>
      <c r="P190" s="33">
        <f t="shared" si="15"/>
        <v>2108.0201686472751</v>
      </c>
      <c r="Q190" s="33">
        <f t="shared" si="18"/>
        <v>1341.5341972496112</v>
      </c>
      <c r="R190" s="33">
        <f t="shared" si="19"/>
        <v>305252.8543618159</v>
      </c>
      <c r="S190" s="36">
        <f t="shared" si="20"/>
        <v>268.27008998918234</v>
      </c>
    </row>
    <row r="191" spans="13:19">
      <c r="M191" s="100">
        <f t="shared" si="16"/>
        <v>181</v>
      </c>
      <c r="N191" s="33">
        <f t="shared" si="17"/>
        <v>305252.8543618159</v>
      </c>
      <c r="O191" s="33">
        <f t="shared" si="14"/>
        <v>763.13213590453972</v>
      </c>
      <c r="P191" s="33">
        <f t="shared" si="15"/>
        <v>2108.0201686472751</v>
      </c>
      <c r="Q191" s="33">
        <f t="shared" si="18"/>
        <v>1344.8880327427355</v>
      </c>
      <c r="R191" s="33">
        <f t="shared" si="19"/>
        <v>303907.96632907318</v>
      </c>
      <c r="S191" s="36">
        <f t="shared" si="20"/>
        <v>267.09624756658889</v>
      </c>
    </row>
    <row r="192" spans="13:19">
      <c r="M192" s="100">
        <f t="shared" si="16"/>
        <v>182</v>
      </c>
      <c r="N192" s="33">
        <f t="shared" si="17"/>
        <v>303907.96632907318</v>
      </c>
      <c r="O192" s="33">
        <f t="shared" si="14"/>
        <v>759.76991582268295</v>
      </c>
      <c r="P192" s="33">
        <f t="shared" si="15"/>
        <v>2108.0201686472751</v>
      </c>
      <c r="Q192" s="33">
        <f t="shared" si="18"/>
        <v>1348.2502528245923</v>
      </c>
      <c r="R192" s="33">
        <f t="shared" si="19"/>
        <v>302559.71607624862</v>
      </c>
      <c r="S192" s="36">
        <f t="shared" si="20"/>
        <v>265.91947053793899</v>
      </c>
    </row>
    <row r="193" spans="13:19">
      <c r="M193" s="100">
        <f t="shared" si="16"/>
        <v>183</v>
      </c>
      <c r="N193" s="33">
        <f t="shared" si="17"/>
        <v>302559.71607624862</v>
      </c>
      <c r="O193" s="33">
        <f t="shared" si="14"/>
        <v>756.39929019062151</v>
      </c>
      <c r="P193" s="33">
        <f t="shared" si="15"/>
        <v>2108.0201686472751</v>
      </c>
      <c r="Q193" s="33">
        <f t="shared" si="18"/>
        <v>1351.6208784566536</v>
      </c>
      <c r="R193" s="33">
        <f t="shared" si="19"/>
        <v>301208.09519779199</v>
      </c>
      <c r="S193" s="36">
        <f t="shared" si="20"/>
        <v>264.73975156671753</v>
      </c>
    </row>
    <row r="194" spans="13:19">
      <c r="M194" s="100">
        <f t="shared" si="16"/>
        <v>184</v>
      </c>
      <c r="N194" s="33">
        <f t="shared" si="17"/>
        <v>301208.09519779199</v>
      </c>
      <c r="O194" s="33">
        <f t="shared" si="14"/>
        <v>753.02023799448</v>
      </c>
      <c r="P194" s="33">
        <f t="shared" si="15"/>
        <v>2108.0201686472751</v>
      </c>
      <c r="Q194" s="33">
        <f t="shared" si="18"/>
        <v>1354.9999306527952</v>
      </c>
      <c r="R194" s="33">
        <f t="shared" si="19"/>
        <v>299853.0952671392</v>
      </c>
      <c r="S194" s="36">
        <f t="shared" si="20"/>
        <v>263.55708329806799</v>
      </c>
    </row>
    <row r="195" spans="13:19">
      <c r="M195" s="100">
        <f t="shared" si="16"/>
        <v>185</v>
      </c>
      <c r="N195" s="33">
        <f t="shared" si="17"/>
        <v>299853.0952671392</v>
      </c>
      <c r="O195" s="33">
        <f t="shared" si="14"/>
        <v>749.63273816784806</v>
      </c>
      <c r="P195" s="33">
        <f t="shared" si="15"/>
        <v>2108.0201686472751</v>
      </c>
      <c r="Q195" s="33">
        <f t="shared" si="18"/>
        <v>1358.3874304794272</v>
      </c>
      <c r="R195" s="33">
        <f t="shared" si="19"/>
        <v>298494.7078366598</v>
      </c>
      <c r="S195" s="36">
        <f t="shared" si="20"/>
        <v>262.37145835874679</v>
      </c>
    </row>
    <row r="196" spans="13:19">
      <c r="M196" s="100">
        <f t="shared" si="16"/>
        <v>186</v>
      </c>
      <c r="N196" s="33">
        <f t="shared" si="17"/>
        <v>298494.7078366598</v>
      </c>
      <c r="O196" s="33">
        <f t="shared" si="14"/>
        <v>746.23676959164948</v>
      </c>
      <c r="P196" s="33">
        <f t="shared" si="15"/>
        <v>2108.0201686472751</v>
      </c>
      <c r="Q196" s="33">
        <f t="shared" si="18"/>
        <v>1361.7833990556255</v>
      </c>
      <c r="R196" s="33">
        <f t="shared" si="19"/>
        <v>297132.92443760415</v>
      </c>
      <c r="S196" s="36">
        <f t="shared" si="20"/>
        <v>261.18286935707732</v>
      </c>
    </row>
    <row r="197" spans="13:19">
      <c r="M197" s="100">
        <f t="shared" si="16"/>
        <v>187</v>
      </c>
      <c r="N197" s="33">
        <f t="shared" si="17"/>
        <v>297132.92443760415</v>
      </c>
      <c r="O197" s="33">
        <f t="shared" si="14"/>
        <v>742.83231109401038</v>
      </c>
      <c r="P197" s="33">
        <f t="shared" si="15"/>
        <v>2108.0201686472751</v>
      </c>
      <c r="Q197" s="33">
        <f t="shared" si="18"/>
        <v>1365.1878575532646</v>
      </c>
      <c r="R197" s="33">
        <f t="shared" si="19"/>
        <v>295767.7365800509</v>
      </c>
      <c r="S197" s="36">
        <f t="shared" si="20"/>
        <v>259.99130888290364</v>
      </c>
    </row>
    <row r="198" spans="13:19">
      <c r="M198" s="100">
        <f t="shared" si="16"/>
        <v>188</v>
      </c>
      <c r="N198" s="33">
        <f t="shared" si="17"/>
        <v>295767.7365800509</v>
      </c>
      <c r="O198" s="33">
        <f t="shared" si="14"/>
        <v>739.41934145012726</v>
      </c>
      <c r="P198" s="33">
        <f t="shared" si="15"/>
        <v>2108.0201686472751</v>
      </c>
      <c r="Q198" s="33">
        <f t="shared" si="18"/>
        <v>1368.6008271971477</v>
      </c>
      <c r="R198" s="33">
        <f t="shared" si="19"/>
        <v>294399.13575285376</v>
      </c>
      <c r="S198" s="36">
        <f t="shared" si="20"/>
        <v>258.79676950754452</v>
      </c>
    </row>
    <row r="199" spans="13:19">
      <c r="M199" s="100">
        <f t="shared" si="16"/>
        <v>189</v>
      </c>
      <c r="N199" s="33">
        <f t="shared" si="17"/>
        <v>294399.13575285376</v>
      </c>
      <c r="O199" s="33">
        <f t="shared" si="14"/>
        <v>735.99783938213443</v>
      </c>
      <c r="P199" s="33">
        <f t="shared" si="15"/>
        <v>2108.0201686472751</v>
      </c>
      <c r="Q199" s="33">
        <f t="shared" si="18"/>
        <v>1372.0223292651408</v>
      </c>
      <c r="R199" s="33">
        <f t="shared" si="19"/>
        <v>293027.11342358863</v>
      </c>
      <c r="S199" s="36">
        <f t="shared" si="20"/>
        <v>257.59924378374706</v>
      </c>
    </row>
    <row r="200" spans="13:19">
      <c r="M200" s="100">
        <f t="shared" si="16"/>
        <v>190</v>
      </c>
      <c r="N200" s="33">
        <f t="shared" si="17"/>
        <v>293027.11342358863</v>
      </c>
      <c r="O200" s="33">
        <f t="shared" si="14"/>
        <v>732.56778355897154</v>
      </c>
      <c r="P200" s="33">
        <f t="shared" si="15"/>
        <v>2108.0201686472751</v>
      </c>
      <c r="Q200" s="33">
        <f t="shared" si="18"/>
        <v>1375.4523850883036</v>
      </c>
      <c r="R200" s="33">
        <f t="shared" si="19"/>
        <v>291651.66103850032</v>
      </c>
      <c r="S200" s="36">
        <f t="shared" si="20"/>
        <v>256.39872424564004</v>
      </c>
    </row>
    <row r="201" spans="13:19">
      <c r="M201" s="100">
        <f t="shared" si="16"/>
        <v>191</v>
      </c>
      <c r="N201" s="33">
        <f t="shared" si="17"/>
        <v>291651.66103850032</v>
      </c>
      <c r="O201" s="33">
        <f t="shared" si="14"/>
        <v>729.12915259625083</v>
      </c>
      <c r="P201" s="33">
        <f t="shared" si="15"/>
        <v>2108.0201686472751</v>
      </c>
      <c r="Q201" s="33">
        <f t="shared" si="18"/>
        <v>1378.8910160510243</v>
      </c>
      <c r="R201" s="33">
        <f t="shared" si="19"/>
        <v>290272.77002244932</v>
      </c>
      <c r="S201" s="36">
        <f t="shared" si="20"/>
        <v>255.19520340868777</v>
      </c>
    </row>
    <row r="202" spans="13:19">
      <c r="M202" s="100">
        <f t="shared" si="16"/>
        <v>192</v>
      </c>
      <c r="N202" s="33">
        <f t="shared" si="17"/>
        <v>290272.77002244932</v>
      </c>
      <c r="O202" s="33">
        <f t="shared" si="14"/>
        <v>725.6819250561233</v>
      </c>
      <c r="P202" s="33">
        <f t="shared" si="15"/>
        <v>2108.0201686472751</v>
      </c>
      <c r="Q202" s="33">
        <f t="shared" si="18"/>
        <v>1382.3382435911517</v>
      </c>
      <c r="R202" s="33">
        <f t="shared" si="19"/>
        <v>288890.43177885818</v>
      </c>
      <c r="S202" s="36">
        <f t="shared" si="20"/>
        <v>253.98867376964313</v>
      </c>
    </row>
    <row r="203" spans="13:19">
      <c r="M203" s="100">
        <f t="shared" si="16"/>
        <v>193</v>
      </c>
      <c r="N203" s="33">
        <f t="shared" si="17"/>
        <v>288890.43177885818</v>
      </c>
      <c r="O203" s="33">
        <f t="shared" ref="O203:O266" si="21">$H$16*N203</f>
        <v>722.22607944714548</v>
      </c>
      <c r="P203" s="33">
        <f t="shared" ref="P203:P266" si="22">$H$19</f>
        <v>2108.0201686472751</v>
      </c>
      <c r="Q203" s="33">
        <f t="shared" si="18"/>
        <v>1385.7940892001297</v>
      </c>
      <c r="R203" s="33">
        <f t="shared" si="19"/>
        <v>287504.63768965803</v>
      </c>
      <c r="S203" s="36">
        <f t="shared" si="20"/>
        <v>252.7791278065009</v>
      </c>
    </row>
    <row r="204" spans="13:19">
      <c r="M204" s="100">
        <f t="shared" ref="M204:M267" si="23">M203+1</f>
        <v>194</v>
      </c>
      <c r="N204" s="33">
        <f t="shared" ref="N204:N267" si="24">R203</f>
        <v>287504.63768965803</v>
      </c>
      <c r="O204" s="33">
        <f t="shared" si="21"/>
        <v>718.76159422414514</v>
      </c>
      <c r="P204" s="33">
        <f t="shared" si="22"/>
        <v>2108.0201686472751</v>
      </c>
      <c r="Q204" s="33">
        <f t="shared" ref="Q204:Q267" si="25">P204-O204</f>
        <v>1389.2585744231301</v>
      </c>
      <c r="R204" s="33">
        <f t="shared" ref="R204:R267" si="26">N204-Q204</f>
        <v>286115.37911523489</v>
      </c>
      <c r="S204" s="36">
        <f t="shared" ref="S204:S267" si="27">O204*$H$20</f>
        <v>251.56655797845079</v>
      </c>
    </row>
    <row r="205" spans="13:19">
      <c r="M205" s="100">
        <f t="shared" si="23"/>
        <v>195</v>
      </c>
      <c r="N205" s="33">
        <f t="shared" si="24"/>
        <v>286115.37911523489</v>
      </c>
      <c r="O205" s="33">
        <f t="shared" si="21"/>
        <v>715.28844778808718</v>
      </c>
      <c r="P205" s="33">
        <f t="shared" si="22"/>
        <v>2108.0201686472751</v>
      </c>
      <c r="Q205" s="33">
        <f t="shared" si="25"/>
        <v>1392.731720859188</v>
      </c>
      <c r="R205" s="33">
        <f t="shared" si="26"/>
        <v>284722.6473943757</v>
      </c>
      <c r="S205" s="36">
        <f t="shared" si="27"/>
        <v>250.35095672583049</v>
      </c>
    </row>
    <row r="206" spans="13:19">
      <c r="M206" s="100">
        <f t="shared" si="23"/>
        <v>196</v>
      </c>
      <c r="N206" s="33">
        <f t="shared" si="24"/>
        <v>284722.6473943757</v>
      </c>
      <c r="O206" s="33">
        <f t="shared" si="21"/>
        <v>711.80661848593923</v>
      </c>
      <c r="P206" s="33">
        <f t="shared" si="22"/>
        <v>2108.0201686472751</v>
      </c>
      <c r="Q206" s="33">
        <f t="shared" si="25"/>
        <v>1396.2135501613359</v>
      </c>
      <c r="R206" s="33">
        <f t="shared" si="26"/>
        <v>283326.43384421436</v>
      </c>
      <c r="S206" s="36">
        <f t="shared" si="27"/>
        <v>249.13231647007871</v>
      </c>
    </row>
    <row r="207" spans="13:19">
      <c r="M207" s="100">
        <f t="shared" si="23"/>
        <v>197</v>
      </c>
      <c r="N207" s="33">
        <f t="shared" si="24"/>
        <v>283326.43384421436</v>
      </c>
      <c r="O207" s="33">
        <f t="shared" si="21"/>
        <v>708.31608461053588</v>
      </c>
      <c r="P207" s="33">
        <f t="shared" si="22"/>
        <v>2108.0201686472751</v>
      </c>
      <c r="Q207" s="33">
        <f t="shared" si="25"/>
        <v>1399.7040840367392</v>
      </c>
      <c r="R207" s="33">
        <f t="shared" si="26"/>
        <v>281926.72976017761</v>
      </c>
      <c r="S207" s="36">
        <f t="shared" si="27"/>
        <v>247.91062961368755</v>
      </c>
    </row>
    <row r="208" spans="13:19">
      <c r="M208" s="100">
        <f t="shared" si="23"/>
        <v>198</v>
      </c>
      <c r="N208" s="33">
        <f t="shared" si="24"/>
        <v>281926.72976017761</v>
      </c>
      <c r="O208" s="33">
        <f t="shared" si="21"/>
        <v>704.81682440044403</v>
      </c>
      <c r="P208" s="33">
        <f t="shared" si="22"/>
        <v>2108.0201686472751</v>
      </c>
      <c r="Q208" s="33">
        <f t="shared" si="25"/>
        <v>1403.203344246831</v>
      </c>
      <c r="R208" s="33">
        <f t="shared" si="26"/>
        <v>280523.52641593077</v>
      </c>
      <c r="S208" s="36">
        <f t="shared" si="27"/>
        <v>246.68588854015539</v>
      </c>
    </row>
    <row r="209" spans="13:19">
      <c r="M209" s="100">
        <f t="shared" si="23"/>
        <v>199</v>
      </c>
      <c r="N209" s="33">
        <f t="shared" si="24"/>
        <v>280523.52641593077</v>
      </c>
      <c r="O209" s="33">
        <f t="shared" si="21"/>
        <v>701.30881603982698</v>
      </c>
      <c r="P209" s="33">
        <f t="shared" si="22"/>
        <v>2108.0201686472751</v>
      </c>
      <c r="Q209" s="33">
        <f t="shared" si="25"/>
        <v>1406.7113526074481</v>
      </c>
      <c r="R209" s="33">
        <f t="shared" si="26"/>
        <v>279116.8150633233</v>
      </c>
      <c r="S209" s="36">
        <f t="shared" si="27"/>
        <v>245.45808561393943</v>
      </c>
    </row>
    <row r="210" spans="13:19">
      <c r="M210" s="100">
        <f t="shared" si="23"/>
        <v>200</v>
      </c>
      <c r="N210" s="33">
        <f t="shared" si="24"/>
        <v>279116.8150633233</v>
      </c>
      <c r="O210" s="33">
        <f t="shared" si="21"/>
        <v>697.79203765830823</v>
      </c>
      <c r="P210" s="33">
        <f t="shared" si="22"/>
        <v>2108.0201686472751</v>
      </c>
      <c r="Q210" s="33">
        <f t="shared" si="25"/>
        <v>1410.2281309889668</v>
      </c>
      <c r="R210" s="33">
        <f t="shared" si="26"/>
        <v>277706.58693233435</v>
      </c>
      <c r="S210" s="36">
        <f t="shared" si="27"/>
        <v>244.22721318040786</v>
      </c>
    </row>
    <row r="211" spans="13:19">
      <c r="M211" s="100">
        <f t="shared" si="23"/>
        <v>201</v>
      </c>
      <c r="N211" s="33">
        <f t="shared" si="24"/>
        <v>277706.58693233435</v>
      </c>
      <c r="O211" s="33">
        <f t="shared" si="21"/>
        <v>694.26646733083589</v>
      </c>
      <c r="P211" s="33">
        <f t="shared" si="22"/>
        <v>2108.0201686472751</v>
      </c>
      <c r="Q211" s="33">
        <f t="shared" si="25"/>
        <v>1413.7537013164392</v>
      </c>
      <c r="R211" s="33">
        <f t="shared" si="26"/>
        <v>276292.83323101792</v>
      </c>
      <c r="S211" s="36">
        <f t="shared" si="27"/>
        <v>242.99326356579255</v>
      </c>
    </row>
    <row r="212" spans="13:19">
      <c r="M212" s="100">
        <f t="shared" si="23"/>
        <v>202</v>
      </c>
      <c r="N212" s="33">
        <f t="shared" si="24"/>
        <v>276292.83323101792</v>
      </c>
      <c r="O212" s="33">
        <f t="shared" si="21"/>
        <v>690.73208307754487</v>
      </c>
      <c r="P212" s="33">
        <f t="shared" si="22"/>
        <v>2108.0201686472751</v>
      </c>
      <c r="Q212" s="33">
        <f t="shared" si="25"/>
        <v>1417.2880855697304</v>
      </c>
      <c r="R212" s="33">
        <f t="shared" si="26"/>
        <v>274875.54514544818</v>
      </c>
      <c r="S212" s="36">
        <f t="shared" si="27"/>
        <v>241.75622907714069</v>
      </c>
    </row>
    <row r="213" spans="13:19">
      <c r="M213" s="100">
        <f t="shared" si="23"/>
        <v>203</v>
      </c>
      <c r="N213" s="33">
        <f t="shared" si="24"/>
        <v>274875.54514544818</v>
      </c>
      <c r="O213" s="33">
        <f t="shared" si="21"/>
        <v>687.18886286362044</v>
      </c>
      <c r="P213" s="33">
        <f t="shared" si="22"/>
        <v>2108.0201686472751</v>
      </c>
      <c r="Q213" s="33">
        <f t="shared" si="25"/>
        <v>1420.8313057836547</v>
      </c>
      <c r="R213" s="33">
        <f t="shared" si="26"/>
        <v>273454.71383966453</v>
      </c>
      <c r="S213" s="36">
        <f t="shared" si="27"/>
        <v>240.51610200226713</v>
      </c>
    </row>
    <row r="214" spans="13:19">
      <c r="M214" s="100">
        <f t="shared" si="23"/>
        <v>204</v>
      </c>
      <c r="N214" s="33">
        <f t="shared" si="24"/>
        <v>273454.71383966453</v>
      </c>
      <c r="O214" s="33">
        <f t="shared" si="21"/>
        <v>683.63678459916139</v>
      </c>
      <c r="P214" s="33">
        <f t="shared" si="22"/>
        <v>2108.0201686472751</v>
      </c>
      <c r="Q214" s="33">
        <f t="shared" si="25"/>
        <v>1424.3833840481138</v>
      </c>
      <c r="R214" s="33">
        <f t="shared" si="26"/>
        <v>272030.33045561641</v>
      </c>
      <c r="S214" s="36">
        <f t="shared" si="27"/>
        <v>239.27287460970646</v>
      </c>
    </row>
    <row r="215" spans="13:19">
      <c r="M215" s="100">
        <f t="shared" si="23"/>
        <v>205</v>
      </c>
      <c r="N215" s="33">
        <f t="shared" si="24"/>
        <v>272030.33045561641</v>
      </c>
      <c r="O215" s="33">
        <f t="shared" si="21"/>
        <v>680.07582613904106</v>
      </c>
      <c r="P215" s="33">
        <f t="shared" si="22"/>
        <v>2108.0201686472751</v>
      </c>
      <c r="Q215" s="33">
        <f t="shared" si="25"/>
        <v>1427.9443425082341</v>
      </c>
      <c r="R215" s="33">
        <f t="shared" si="26"/>
        <v>270602.38611310819</v>
      </c>
      <c r="S215" s="36">
        <f t="shared" si="27"/>
        <v>238.02653914866434</v>
      </c>
    </row>
    <row r="216" spans="13:19">
      <c r="M216" s="100">
        <f t="shared" si="23"/>
        <v>206</v>
      </c>
      <c r="N216" s="33">
        <f t="shared" si="24"/>
        <v>270602.38611310819</v>
      </c>
      <c r="O216" s="33">
        <f t="shared" si="21"/>
        <v>676.50596528277049</v>
      </c>
      <c r="P216" s="33">
        <f t="shared" si="22"/>
        <v>2108.0201686472751</v>
      </c>
      <c r="Q216" s="33">
        <f t="shared" si="25"/>
        <v>1431.5142033645047</v>
      </c>
      <c r="R216" s="33">
        <f t="shared" si="26"/>
        <v>269170.8719097437</v>
      </c>
      <c r="S216" s="36">
        <f t="shared" si="27"/>
        <v>236.77708784896964</v>
      </c>
    </row>
    <row r="217" spans="13:19">
      <c r="M217" s="100">
        <f t="shared" si="23"/>
        <v>207</v>
      </c>
      <c r="N217" s="33">
        <f t="shared" si="24"/>
        <v>269170.8719097437</v>
      </c>
      <c r="O217" s="33">
        <f t="shared" si="21"/>
        <v>672.92717977435927</v>
      </c>
      <c r="P217" s="33">
        <f t="shared" si="22"/>
        <v>2108.0201686472751</v>
      </c>
      <c r="Q217" s="33">
        <f t="shared" si="25"/>
        <v>1435.0929888729158</v>
      </c>
      <c r="R217" s="33">
        <f t="shared" si="26"/>
        <v>267735.7789208708</v>
      </c>
      <c r="S217" s="36">
        <f t="shared" si="27"/>
        <v>235.52451292102572</v>
      </c>
    </row>
    <row r="218" spans="13:19">
      <c r="M218" s="100">
        <f t="shared" si="23"/>
        <v>208</v>
      </c>
      <c r="N218" s="33">
        <f t="shared" si="24"/>
        <v>267735.7789208708</v>
      </c>
      <c r="O218" s="33">
        <f t="shared" si="21"/>
        <v>669.33944730217706</v>
      </c>
      <c r="P218" s="33">
        <f t="shared" si="22"/>
        <v>2108.0201686472751</v>
      </c>
      <c r="Q218" s="33">
        <f t="shared" si="25"/>
        <v>1438.6807213450979</v>
      </c>
      <c r="R218" s="33">
        <f t="shared" si="26"/>
        <v>266297.09819952567</v>
      </c>
      <c r="S218" s="36">
        <f t="shared" si="27"/>
        <v>234.26880655576196</v>
      </c>
    </row>
    <row r="219" spans="13:19">
      <c r="M219" s="100">
        <f t="shared" si="23"/>
        <v>209</v>
      </c>
      <c r="N219" s="33">
        <f t="shared" si="24"/>
        <v>266297.09819952567</v>
      </c>
      <c r="O219" s="33">
        <f t="shared" si="21"/>
        <v>665.7427454988142</v>
      </c>
      <c r="P219" s="33">
        <f t="shared" si="22"/>
        <v>2108.0201686472751</v>
      </c>
      <c r="Q219" s="33">
        <f t="shared" si="25"/>
        <v>1442.2774231484609</v>
      </c>
      <c r="R219" s="33">
        <f t="shared" si="26"/>
        <v>264854.82077637722</v>
      </c>
      <c r="S219" s="36">
        <f t="shared" si="27"/>
        <v>233.00996092458496</v>
      </c>
    </row>
    <row r="220" spans="13:19">
      <c r="M220" s="100">
        <f t="shared" si="23"/>
        <v>210</v>
      </c>
      <c r="N220" s="33">
        <f t="shared" si="24"/>
        <v>264854.82077637722</v>
      </c>
      <c r="O220" s="33">
        <f t="shared" si="21"/>
        <v>662.13705194094302</v>
      </c>
      <c r="P220" s="33">
        <f t="shared" si="22"/>
        <v>2108.0201686472751</v>
      </c>
      <c r="Q220" s="33">
        <f t="shared" si="25"/>
        <v>1445.8831167063322</v>
      </c>
      <c r="R220" s="33">
        <f t="shared" si="26"/>
        <v>263408.93765967089</v>
      </c>
      <c r="S220" s="36">
        <f t="shared" si="27"/>
        <v>231.74796817933003</v>
      </c>
    </row>
    <row r="221" spans="13:19">
      <c r="M221" s="100">
        <f t="shared" si="23"/>
        <v>211</v>
      </c>
      <c r="N221" s="33">
        <f t="shared" si="24"/>
        <v>263408.93765967089</v>
      </c>
      <c r="O221" s="33">
        <f t="shared" si="21"/>
        <v>658.52234414917723</v>
      </c>
      <c r="P221" s="33">
        <f t="shared" si="22"/>
        <v>2108.0201686472751</v>
      </c>
      <c r="Q221" s="33">
        <f t="shared" si="25"/>
        <v>1449.497824498098</v>
      </c>
      <c r="R221" s="33">
        <f t="shared" si="26"/>
        <v>261959.43983517279</v>
      </c>
      <c r="S221" s="36">
        <f t="shared" si="27"/>
        <v>230.48282045221202</v>
      </c>
    </row>
    <row r="222" spans="13:19">
      <c r="M222" s="100">
        <f t="shared" si="23"/>
        <v>212</v>
      </c>
      <c r="N222" s="33">
        <f t="shared" si="24"/>
        <v>261959.43983517279</v>
      </c>
      <c r="O222" s="33">
        <f t="shared" si="21"/>
        <v>654.89859958793193</v>
      </c>
      <c r="P222" s="33">
        <f t="shared" si="22"/>
        <v>2108.0201686472751</v>
      </c>
      <c r="Q222" s="33">
        <f t="shared" si="25"/>
        <v>1453.1215690593431</v>
      </c>
      <c r="R222" s="33">
        <f t="shared" si="26"/>
        <v>260506.31826611343</v>
      </c>
      <c r="S222" s="36">
        <f t="shared" si="27"/>
        <v>229.21450985577616</v>
      </c>
    </row>
    <row r="223" spans="13:19">
      <c r="M223" s="100">
        <f t="shared" si="23"/>
        <v>213</v>
      </c>
      <c r="N223" s="33">
        <f t="shared" si="24"/>
        <v>260506.31826611343</v>
      </c>
      <c r="O223" s="33">
        <f t="shared" si="21"/>
        <v>651.26579566528358</v>
      </c>
      <c r="P223" s="33">
        <f t="shared" si="22"/>
        <v>2108.0201686472751</v>
      </c>
      <c r="Q223" s="33">
        <f t="shared" si="25"/>
        <v>1456.7543729819915</v>
      </c>
      <c r="R223" s="33">
        <f t="shared" si="26"/>
        <v>259049.56389313145</v>
      </c>
      <c r="S223" s="36">
        <f t="shared" si="27"/>
        <v>227.94302848284923</v>
      </c>
    </row>
    <row r="224" spans="13:19">
      <c r="M224" s="100">
        <f t="shared" si="23"/>
        <v>214</v>
      </c>
      <c r="N224" s="33">
        <f t="shared" si="24"/>
        <v>259049.56389313145</v>
      </c>
      <c r="O224" s="33">
        <f t="shared" si="21"/>
        <v>647.62390973282868</v>
      </c>
      <c r="P224" s="33">
        <f t="shared" si="22"/>
        <v>2108.0201686472751</v>
      </c>
      <c r="Q224" s="33">
        <f t="shared" si="25"/>
        <v>1460.3962589144464</v>
      </c>
      <c r="R224" s="33">
        <f t="shared" si="26"/>
        <v>257589.16763421701</v>
      </c>
      <c r="S224" s="36">
        <f t="shared" si="27"/>
        <v>226.66836840649003</v>
      </c>
    </row>
    <row r="225" spans="13:19">
      <c r="M225" s="100">
        <f t="shared" si="23"/>
        <v>215</v>
      </c>
      <c r="N225" s="33">
        <f t="shared" si="24"/>
        <v>257589.16763421701</v>
      </c>
      <c r="O225" s="33">
        <f t="shared" si="21"/>
        <v>643.97291908554257</v>
      </c>
      <c r="P225" s="33">
        <f t="shared" si="22"/>
        <v>2108.0201686472751</v>
      </c>
      <c r="Q225" s="33">
        <f t="shared" si="25"/>
        <v>1464.0472495617325</v>
      </c>
      <c r="R225" s="33">
        <f t="shared" si="26"/>
        <v>256125.12038465528</v>
      </c>
      <c r="S225" s="36">
        <f t="shared" si="27"/>
        <v>225.39052167993989</v>
      </c>
    </row>
    <row r="226" spans="13:19">
      <c r="M226" s="100">
        <f t="shared" si="23"/>
        <v>216</v>
      </c>
      <c r="N226" s="33">
        <f t="shared" si="24"/>
        <v>256125.12038465528</v>
      </c>
      <c r="O226" s="33">
        <f t="shared" si="21"/>
        <v>640.31280096163823</v>
      </c>
      <c r="P226" s="33">
        <f t="shared" si="22"/>
        <v>2108.0201686472751</v>
      </c>
      <c r="Q226" s="33">
        <f t="shared" si="25"/>
        <v>1467.7073676856369</v>
      </c>
      <c r="R226" s="33">
        <f t="shared" si="26"/>
        <v>254657.41301696966</v>
      </c>
      <c r="S226" s="36">
        <f t="shared" si="27"/>
        <v>224.10948033657337</v>
      </c>
    </row>
    <row r="227" spans="13:19">
      <c r="M227" s="100">
        <f t="shared" si="23"/>
        <v>217</v>
      </c>
      <c r="N227" s="33">
        <f t="shared" si="24"/>
        <v>254657.41301696966</v>
      </c>
      <c r="O227" s="33">
        <f t="shared" si="21"/>
        <v>636.64353254242417</v>
      </c>
      <c r="P227" s="33">
        <f t="shared" si="22"/>
        <v>2108.0201686472751</v>
      </c>
      <c r="Q227" s="33">
        <f t="shared" si="25"/>
        <v>1471.3766361048511</v>
      </c>
      <c r="R227" s="33">
        <f t="shared" si="26"/>
        <v>253186.0363808648</v>
      </c>
      <c r="S227" s="36">
        <f t="shared" si="27"/>
        <v>222.82523638984844</v>
      </c>
    </row>
    <row r="228" spans="13:19">
      <c r="M228" s="100">
        <f t="shared" si="23"/>
        <v>218</v>
      </c>
      <c r="N228" s="33">
        <f t="shared" si="24"/>
        <v>253186.0363808648</v>
      </c>
      <c r="O228" s="33">
        <f t="shared" si="21"/>
        <v>632.96509095216197</v>
      </c>
      <c r="P228" s="33">
        <f t="shared" si="22"/>
        <v>2108.0201686472751</v>
      </c>
      <c r="Q228" s="33">
        <f t="shared" si="25"/>
        <v>1475.0550776951131</v>
      </c>
      <c r="R228" s="33">
        <f t="shared" si="26"/>
        <v>251710.98130316968</v>
      </c>
      <c r="S228" s="36">
        <f t="shared" si="27"/>
        <v>221.53778183325667</v>
      </c>
    </row>
    <row r="229" spans="13:19">
      <c r="M229" s="100">
        <f t="shared" si="23"/>
        <v>219</v>
      </c>
      <c r="N229" s="33">
        <f t="shared" si="24"/>
        <v>251710.98130316968</v>
      </c>
      <c r="O229" s="33">
        <f t="shared" si="21"/>
        <v>629.27745325792421</v>
      </c>
      <c r="P229" s="33">
        <f t="shared" si="22"/>
        <v>2108.0201686472751</v>
      </c>
      <c r="Q229" s="33">
        <f t="shared" si="25"/>
        <v>1478.7427153893509</v>
      </c>
      <c r="R229" s="33">
        <f t="shared" si="26"/>
        <v>250232.23858778033</v>
      </c>
      <c r="S229" s="36">
        <f t="shared" si="27"/>
        <v>220.24710864027347</v>
      </c>
    </row>
    <row r="230" spans="13:19">
      <c r="M230" s="100">
        <f t="shared" si="23"/>
        <v>220</v>
      </c>
      <c r="N230" s="33">
        <f t="shared" si="24"/>
        <v>250232.23858778033</v>
      </c>
      <c r="O230" s="33">
        <f t="shared" si="21"/>
        <v>625.58059646945082</v>
      </c>
      <c r="P230" s="33">
        <f t="shared" si="22"/>
        <v>2108.0201686472751</v>
      </c>
      <c r="Q230" s="33">
        <f t="shared" si="25"/>
        <v>1482.4395721778242</v>
      </c>
      <c r="R230" s="33">
        <f t="shared" si="26"/>
        <v>248749.7990156025</v>
      </c>
      <c r="S230" s="36">
        <f t="shared" si="27"/>
        <v>218.95320876430779</v>
      </c>
    </row>
    <row r="231" spans="13:19">
      <c r="M231" s="100">
        <f t="shared" si="23"/>
        <v>221</v>
      </c>
      <c r="N231" s="33">
        <f t="shared" si="24"/>
        <v>248749.7990156025</v>
      </c>
      <c r="O231" s="33">
        <f t="shared" si="21"/>
        <v>621.87449753900626</v>
      </c>
      <c r="P231" s="33">
        <f t="shared" si="22"/>
        <v>2108.0201686472751</v>
      </c>
      <c r="Q231" s="33">
        <f t="shared" si="25"/>
        <v>1486.1456711082687</v>
      </c>
      <c r="R231" s="33">
        <f t="shared" si="26"/>
        <v>247263.65334449423</v>
      </c>
      <c r="S231" s="36">
        <f t="shared" si="27"/>
        <v>217.65607413865217</v>
      </c>
    </row>
    <row r="232" spans="13:19">
      <c r="M232" s="100">
        <f t="shared" si="23"/>
        <v>222</v>
      </c>
      <c r="N232" s="33">
        <f t="shared" si="24"/>
        <v>247263.65334449423</v>
      </c>
      <c r="O232" s="33">
        <f t="shared" si="21"/>
        <v>618.1591333612356</v>
      </c>
      <c r="P232" s="33">
        <f t="shared" si="22"/>
        <v>2108.0201686472751</v>
      </c>
      <c r="Q232" s="33">
        <f t="shared" si="25"/>
        <v>1489.8610352860396</v>
      </c>
      <c r="R232" s="33">
        <f t="shared" si="26"/>
        <v>245773.79230920819</v>
      </c>
      <c r="S232" s="36">
        <f t="shared" si="27"/>
        <v>216.35569667643244</v>
      </c>
    </row>
    <row r="233" spans="13:19">
      <c r="M233" s="100">
        <f t="shared" si="23"/>
        <v>223</v>
      </c>
      <c r="N233" s="33">
        <f t="shared" si="24"/>
        <v>245773.79230920819</v>
      </c>
      <c r="O233" s="33">
        <f t="shared" si="21"/>
        <v>614.43448077302048</v>
      </c>
      <c r="P233" s="33">
        <f t="shared" si="22"/>
        <v>2108.0201686472751</v>
      </c>
      <c r="Q233" s="33">
        <f t="shared" si="25"/>
        <v>1493.5856878742547</v>
      </c>
      <c r="R233" s="33">
        <f t="shared" si="26"/>
        <v>244280.20662133393</v>
      </c>
      <c r="S233" s="36">
        <f t="shared" si="27"/>
        <v>215.05206827055716</v>
      </c>
    </row>
    <row r="234" spans="13:19">
      <c r="M234" s="100">
        <f t="shared" si="23"/>
        <v>224</v>
      </c>
      <c r="N234" s="33">
        <f t="shared" si="24"/>
        <v>244280.20662133393</v>
      </c>
      <c r="O234" s="33">
        <f t="shared" si="21"/>
        <v>610.70051655333486</v>
      </c>
      <c r="P234" s="33">
        <f t="shared" si="22"/>
        <v>2108.0201686472751</v>
      </c>
      <c r="Q234" s="33">
        <f t="shared" si="25"/>
        <v>1497.3196520939402</v>
      </c>
      <c r="R234" s="33">
        <f t="shared" si="26"/>
        <v>242782.88696923997</v>
      </c>
      <c r="S234" s="36">
        <f t="shared" si="27"/>
        <v>213.7451807936672</v>
      </c>
    </row>
    <row r="235" spans="13:19">
      <c r="M235" s="100">
        <f t="shared" si="23"/>
        <v>225</v>
      </c>
      <c r="N235" s="33">
        <f t="shared" si="24"/>
        <v>242782.88696923997</v>
      </c>
      <c r="O235" s="33">
        <f t="shared" si="21"/>
        <v>606.95721742309991</v>
      </c>
      <c r="P235" s="33">
        <f t="shared" si="22"/>
        <v>2108.0201686472751</v>
      </c>
      <c r="Q235" s="33">
        <f t="shared" si="25"/>
        <v>1501.0629512241753</v>
      </c>
      <c r="R235" s="33">
        <f t="shared" si="26"/>
        <v>241281.82401801579</v>
      </c>
      <c r="S235" s="36">
        <f t="shared" si="27"/>
        <v>212.43502609808496</v>
      </c>
    </row>
    <row r="236" spans="13:19">
      <c r="M236" s="100">
        <f t="shared" si="23"/>
        <v>226</v>
      </c>
      <c r="N236" s="33">
        <f t="shared" si="24"/>
        <v>241281.82401801579</v>
      </c>
      <c r="O236" s="33">
        <f t="shared" si="21"/>
        <v>603.20456004503944</v>
      </c>
      <c r="P236" s="33">
        <f t="shared" si="22"/>
        <v>2108.0201686472751</v>
      </c>
      <c r="Q236" s="33">
        <f t="shared" si="25"/>
        <v>1504.8156086022357</v>
      </c>
      <c r="R236" s="33">
        <f t="shared" si="26"/>
        <v>239777.00840941354</v>
      </c>
      <c r="S236" s="36">
        <f t="shared" si="27"/>
        <v>211.1215960157638</v>
      </c>
    </row>
    <row r="237" spans="13:19">
      <c r="M237" s="100">
        <f t="shared" si="23"/>
        <v>227</v>
      </c>
      <c r="N237" s="33">
        <f t="shared" si="24"/>
        <v>239777.00840941354</v>
      </c>
      <c r="O237" s="33">
        <f t="shared" si="21"/>
        <v>599.44252102353391</v>
      </c>
      <c r="P237" s="33">
        <f t="shared" si="22"/>
        <v>2108.0201686472751</v>
      </c>
      <c r="Q237" s="33">
        <f t="shared" si="25"/>
        <v>1508.5776476237411</v>
      </c>
      <c r="R237" s="33">
        <f t="shared" si="26"/>
        <v>238268.43076178979</v>
      </c>
      <c r="S237" s="36">
        <f t="shared" si="27"/>
        <v>209.80488235823685</v>
      </c>
    </row>
    <row r="238" spans="13:19">
      <c r="M238" s="100">
        <f t="shared" si="23"/>
        <v>228</v>
      </c>
      <c r="N238" s="33">
        <f t="shared" si="24"/>
        <v>238268.43076178979</v>
      </c>
      <c r="O238" s="33">
        <f t="shared" si="21"/>
        <v>595.67107690447449</v>
      </c>
      <c r="P238" s="33">
        <f t="shared" si="22"/>
        <v>2108.0201686472751</v>
      </c>
      <c r="Q238" s="33">
        <f t="shared" si="25"/>
        <v>1512.3490917428007</v>
      </c>
      <c r="R238" s="33">
        <f t="shared" si="26"/>
        <v>236756.08167004699</v>
      </c>
      <c r="S238" s="36">
        <f t="shared" si="27"/>
        <v>208.48487691656607</v>
      </c>
    </row>
    <row r="239" spans="13:19">
      <c r="M239" s="100">
        <f t="shared" si="23"/>
        <v>229</v>
      </c>
      <c r="N239" s="33">
        <f t="shared" si="24"/>
        <v>236756.08167004699</v>
      </c>
      <c r="O239" s="33">
        <f t="shared" si="21"/>
        <v>591.89020417511745</v>
      </c>
      <c r="P239" s="33">
        <f t="shared" si="22"/>
        <v>2108.0201686472751</v>
      </c>
      <c r="Q239" s="33">
        <f t="shared" si="25"/>
        <v>1516.1299644721576</v>
      </c>
      <c r="R239" s="33">
        <f t="shared" si="26"/>
        <v>235239.95170557484</v>
      </c>
      <c r="S239" s="36">
        <f t="shared" si="27"/>
        <v>207.16157146129109</v>
      </c>
    </row>
    <row r="240" spans="13:19">
      <c r="M240" s="100">
        <f t="shared" si="23"/>
        <v>230</v>
      </c>
      <c r="N240" s="33">
        <f t="shared" si="24"/>
        <v>235239.95170557484</v>
      </c>
      <c r="O240" s="33">
        <f t="shared" si="21"/>
        <v>588.09987926393717</v>
      </c>
      <c r="P240" s="33">
        <f t="shared" si="22"/>
        <v>2108.0201686472751</v>
      </c>
      <c r="Q240" s="33">
        <f t="shared" si="25"/>
        <v>1519.9202893833381</v>
      </c>
      <c r="R240" s="33">
        <f t="shared" si="26"/>
        <v>233720.03141619152</v>
      </c>
      <c r="S240" s="36">
        <f t="shared" si="27"/>
        <v>205.83495774237801</v>
      </c>
    </row>
    <row r="241" spans="13:19">
      <c r="M241" s="100">
        <f t="shared" si="23"/>
        <v>231</v>
      </c>
      <c r="N241" s="33">
        <f t="shared" si="24"/>
        <v>233720.03141619152</v>
      </c>
      <c r="O241" s="33">
        <f t="shared" si="21"/>
        <v>584.30007854047881</v>
      </c>
      <c r="P241" s="33">
        <f t="shared" si="22"/>
        <v>2108.0201686472751</v>
      </c>
      <c r="Q241" s="33">
        <f t="shared" si="25"/>
        <v>1523.7200901067963</v>
      </c>
      <c r="R241" s="33">
        <f t="shared" si="26"/>
        <v>232196.31132608472</v>
      </c>
      <c r="S241" s="36">
        <f t="shared" si="27"/>
        <v>204.50502748916756</v>
      </c>
    </row>
    <row r="242" spans="13:19">
      <c r="M242" s="100">
        <f t="shared" si="23"/>
        <v>232</v>
      </c>
      <c r="N242" s="33">
        <f t="shared" si="24"/>
        <v>232196.31132608472</v>
      </c>
      <c r="O242" s="33">
        <f t="shared" si="21"/>
        <v>580.49077831521186</v>
      </c>
      <c r="P242" s="33">
        <f t="shared" si="22"/>
        <v>2108.0201686472751</v>
      </c>
      <c r="Q242" s="33">
        <f t="shared" si="25"/>
        <v>1527.5293903320633</v>
      </c>
      <c r="R242" s="33">
        <f t="shared" si="26"/>
        <v>230668.78193575266</v>
      </c>
      <c r="S242" s="36">
        <f t="shared" si="27"/>
        <v>203.17177241032414</v>
      </c>
    </row>
    <row r="243" spans="13:19">
      <c r="M243" s="100">
        <f t="shared" si="23"/>
        <v>233</v>
      </c>
      <c r="N243" s="33">
        <f t="shared" si="24"/>
        <v>230668.78193575266</v>
      </c>
      <c r="O243" s="33">
        <f t="shared" si="21"/>
        <v>576.67195483938167</v>
      </c>
      <c r="P243" s="33">
        <f t="shared" si="22"/>
        <v>2108.0201686472751</v>
      </c>
      <c r="Q243" s="33">
        <f t="shared" si="25"/>
        <v>1531.3482138078934</v>
      </c>
      <c r="R243" s="33">
        <f t="shared" si="26"/>
        <v>229137.43372194478</v>
      </c>
      <c r="S243" s="36">
        <f t="shared" si="27"/>
        <v>201.83518419378356</v>
      </c>
    </row>
    <row r="244" spans="13:19">
      <c r="M244" s="100">
        <f t="shared" si="23"/>
        <v>234</v>
      </c>
      <c r="N244" s="33">
        <f t="shared" si="24"/>
        <v>229137.43372194478</v>
      </c>
      <c r="O244" s="33">
        <f t="shared" si="21"/>
        <v>572.84358430486191</v>
      </c>
      <c r="P244" s="33">
        <f t="shared" si="22"/>
        <v>2108.0201686472751</v>
      </c>
      <c r="Q244" s="33">
        <f t="shared" si="25"/>
        <v>1535.1765843424132</v>
      </c>
      <c r="R244" s="33">
        <f t="shared" si="26"/>
        <v>227602.25713760237</v>
      </c>
      <c r="S244" s="36">
        <f t="shared" si="27"/>
        <v>200.49525450670166</v>
      </c>
    </row>
    <row r="245" spans="13:19">
      <c r="M245" s="100">
        <f t="shared" si="23"/>
        <v>235</v>
      </c>
      <c r="N245" s="33">
        <f t="shared" si="24"/>
        <v>227602.25713760237</v>
      </c>
      <c r="O245" s="33">
        <f t="shared" si="21"/>
        <v>569.00564284400593</v>
      </c>
      <c r="P245" s="33">
        <f t="shared" si="22"/>
        <v>2108.0201686472751</v>
      </c>
      <c r="Q245" s="33">
        <f t="shared" si="25"/>
        <v>1539.0145258032692</v>
      </c>
      <c r="R245" s="33">
        <f t="shared" si="26"/>
        <v>226063.2426117991</v>
      </c>
      <c r="S245" s="36">
        <f t="shared" si="27"/>
        <v>199.15197499540207</v>
      </c>
    </row>
    <row r="246" spans="13:19">
      <c r="M246" s="100">
        <f t="shared" si="23"/>
        <v>236</v>
      </c>
      <c r="N246" s="33">
        <f t="shared" si="24"/>
        <v>226063.2426117991</v>
      </c>
      <c r="O246" s="33">
        <f t="shared" si="21"/>
        <v>565.15810652949779</v>
      </c>
      <c r="P246" s="33">
        <f t="shared" si="22"/>
        <v>2108.0201686472751</v>
      </c>
      <c r="Q246" s="33">
        <f t="shared" si="25"/>
        <v>1542.8620621177774</v>
      </c>
      <c r="R246" s="33">
        <f t="shared" si="26"/>
        <v>224520.38054968131</v>
      </c>
      <c r="S246" s="36">
        <f t="shared" si="27"/>
        <v>197.80533728532421</v>
      </c>
    </row>
    <row r="247" spans="13:19">
      <c r="M247" s="100">
        <f t="shared" si="23"/>
        <v>237</v>
      </c>
      <c r="N247" s="33">
        <f t="shared" si="24"/>
        <v>224520.38054968131</v>
      </c>
      <c r="O247" s="33">
        <f t="shared" si="21"/>
        <v>561.30095137420335</v>
      </c>
      <c r="P247" s="33">
        <f t="shared" si="22"/>
        <v>2108.0201686472751</v>
      </c>
      <c r="Q247" s="33">
        <f t="shared" si="25"/>
        <v>1546.7192172730718</v>
      </c>
      <c r="R247" s="33">
        <f t="shared" si="26"/>
        <v>222973.66133240826</v>
      </c>
      <c r="S247" s="36">
        <f t="shared" si="27"/>
        <v>196.45533298097115</v>
      </c>
    </row>
    <row r="248" spans="13:19">
      <c r="M248" s="100">
        <f t="shared" si="23"/>
        <v>238</v>
      </c>
      <c r="N248" s="33">
        <f t="shared" si="24"/>
        <v>222973.66133240826</v>
      </c>
      <c r="O248" s="33">
        <f t="shared" si="21"/>
        <v>557.43415333102064</v>
      </c>
      <c r="P248" s="33">
        <f t="shared" si="22"/>
        <v>2108.0201686472751</v>
      </c>
      <c r="Q248" s="33">
        <f t="shared" si="25"/>
        <v>1550.5860153162544</v>
      </c>
      <c r="R248" s="33">
        <f t="shared" si="26"/>
        <v>221423.07531709201</v>
      </c>
      <c r="S248" s="36">
        <f t="shared" si="27"/>
        <v>195.10195366585722</v>
      </c>
    </row>
    <row r="249" spans="13:19">
      <c r="M249" s="100">
        <f t="shared" si="23"/>
        <v>239</v>
      </c>
      <c r="N249" s="33">
        <f t="shared" si="24"/>
        <v>221423.07531709201</v>
      </c>
      <c r="O249" s="33">
        <f t="shared" si="21"/>
        <v>553.55768829273006</v>
      </c>
      <c r="P249" s="33">
        <f t="shared" si="22"/>
        <v>2108.0201686472751</v>
      </c>
      <c r="Q249" s="33">
        <f t="shared" si="25"/>
        <v>1554.4624803545451</v>
      </c>
      <c r="R249" s="33">
        <f t="shared" si="26"/>
        <v>219868.61283673745</v>
      </c>
      <c r="S249" s="36">
        <f t="shared" si="27"/>
        <v>193.74519090245551</v>
      </c>
    </row>
    <row r="250" spans="13:19">
      <c r="M250" s="100">
        <f t="shared" si="23"/>
        <v>240</v>
      </c>
      <c r="N250" s="33">
        <f t="shared" si="24"/>
        <v>219868.61283673745</v>
      </c>
      <c r="O250" s="33">
        <f t="shared" si="21"/>
        <v>549.67153209184369</v>
      </c>
      <c r="P250" s="33">
        <f t="shared" si="22"/>
        <v>2108.0201686472751</v>
      </c>
      <c r="Q250" s="33">
        <f t="shared" si="25"/>
        <v>1558.3486365554313</v>
      </c>
      <c r="R250" s="33">
        <f t="shared" si="26"/>
        <v>218310.26420018202</v>
      </c>
      <c r="S250" s="36">
        <f t="shared" si="27"/>
        <v>192.38503623214527</v>
      </c>
    </row>
    <row r="251" spans="13:19">
      <c r="M251" s="100">
        <f t="shared" si="23"/>
        <v>241</v>
      </c>
      <c r="N251" s="33">
        <f t="shared" si="24"/>
        <v>218310.26420018202</v>
      </c>
      <c r="O251" s="33">
        <f t="shared" si="21"/>
        <v>545.77566050045505</v>
      </c>
      <c r="P251" s="33">
        <f t="shared" si="22"/>
        <v>2108.0201686472751</v>
      </c>
      <c r="Q251" s="33">
        <f t="shared" si="25"/>
        <v>1562.24450814682</v>
      </c>
      <c r="R251" s="33">
        <f t="shared" si="26"/>
        <v>216748.01969203519</v>
      </c>
      <c r="S251" s="36">
        <f t="shared" si="27"/>
        <v>191.02148117515927</v>
      </c>
    </row>
    <row r="252" spans="13:19">
      <c r="M252" s="100">
        <f t="shared" si="23"/>
        <v>242</v>
      </c>
      <c r="N252" s="33">
        <f t="shared" si="24"/>
        <v>216748.01969203519</v>
      </c>
      <c r="O252" s="33">
        <f t="shared" si="21"/>
        <v>541.87004923008794</v>
      </c>
      <c r="P252" s="33">
        <f t="shared" si="22"/>
        <v>2108.0201686472751</v>
      </c>
      <c r="Q252" s="33">
        <f t="shared" si="25"/>
        <v>1566.1501194171872</v>
      </c>
      <c r="R252" s="33">
        <f t="shared" si="26"/>
        <v>215181.86957261799</v>
      </c>
      <c r="S252" s="36">
        <f t="shared" si="27"/>
        <v>189.65451723053076</v>
      </c>
    </row>
    <row r="253" spans="13:19">
      <c r="M253" s="100">
        <f t="shared" si="23"/>
        <v>243</v>
      </c>
      <c r="N253" s="33">
        <f t="shared" si="24"/>
        <v>215181.86957261799</v>
      </c>
      <c r="O253" s="33">
        <f t="shared" si="21"/>
        <v>537.95467393154502</v>
      </c>
      <c r="P253" s="33">
        <f t="shared" si="22"/>
        <v>2108.0201686472751</v>
      </c>
      <c r="Q253" s="33">
        <f t="shared" si="25"/>
        <v>1570.06549471573</v>
      </c>
      <c r="R253" s="33">
        <f t="shared" si="26"/>
        <v>213611.80407790226</v>
      </c>
      <c r="S253" s="36">
        <f t="shared" si="27"/>
        <v>188.28413587604075</v>
      </c>
    </row>
    <row r="254" spans="13:19">
      <c r="M254" s="100">
        <f t="shared" si="23"/>
        <v>244</v>
      </c>
      <c r="N254" s="33">
        <f t="shared" si="24"/>
        <v>213611.80407790226</v>
      </c>
      <c r="O254" s="33">
        <f t="shared" si="21"/>
        <v>534.02951019475563</v>
      </c>
      <c r="P254" s="33">
        <f t="shared" si="22"/>
        <v>2108.0201686472751</v>
      </c>
      <c r="Q254" s="33">
        <f t="shared" si="25"/>
        <v>1573.9906584525195</v>
      </c>
      <c r="R254" s="33">
        <f t="shared" si="26"/>
        <v>212037.81341944973</v>
      </c>
      <c r="S254" s="36">
        <f t="shared" si="27"/>
        <v>186.91032856816446</v>
      </c>
    </row>
    <row r="255" spans="13:19">
      <c r="M255" s="100">
        <f t="shared" si="23"/>
        <v>245</v>
      </c>
      <c r="N255" s="33">
        <f t="shared" si="24"/>
        <v>212037.81341944973</v>
      </c>
      <c r="O255" s="33">
        <f t="shared" si="21"/>
        <v>530.09453354862433</v>
      </c>
      <c r="P255" s="33">
        <f t="shared" si="22"/>
        <v>2108.0201686472751</v>
      </c>
      <c r="Q255" s="33">
        <f t="shared" si="25"/>
        <v>1577.9256350986507</v>
      </c>
      <c r="R255" s="33">
        <f t="shared" si="26"/>
        <v>210459.88778435107</v>
      </c>
      <c r="S255" s="36">
        <f t="shared" si="27"/>
        <v>185.5330867420185</v>
      </c>
    </row>
    <row r="256" spans="13:19">
      <c r="M256" s="100">
        <f t="shared" si="23"/>
        <v>246</v>
      </c>
      <c r="N256" s="33">
        <f t="shared" si="24"/>
        <v>210459.88778435107</v>
      </c>
      <c r="O256" s="33">
        <f t="shared" si="21"/>
        <v>526.14971946087769</v>
      </c>
      <c r="P256" s="33">
        <f t="shared" si="22"/>
        <v>2108.0201686472751</v>
      </c>
      <c r="Q256" s="33">
        <f t="shared" si="25"/>
        <v>1581.8704491863973</v>
      </c>
      <c r="R256" s="33">
        <f t="shared" si="26"/>
        <v>208878.01733516468</v>
      </c>
      <c r="S256" s="36">
        <f t="shared" si="27"/>
        <v>184.15240181130719</v>
      </c>
    </row>
    <row r="257" spans="13:19">
      <c r="M257" s="100">
        <f t="shared" si="23"/>
        <v>247</v>
      </c>
      <c r="N257" s="33">
        <f t="shared" si="24"/>
        <v>208878.01733516468</v>
      </c>
      <c r="O257" s="33">
        <f t="shared" si="21"/>
        <v>522.19504333791167</v>
      </c>
      <c r="P257" s="33">
        <f t="shared" si="22"/>
        <v>2108.0201686472751</v>
      </c>
      <c r="Q257" s="33">
        <f t="shared" si="25"/>
        <v>1585.8251253093636</v>
      </c>
      <c r="R257" s="33">
        <f t="shared" si="26"/>
        <v>207292.1922098553</v>
      </c>
      <c r="S257" s="36">
        <f t="shared" si="27"/>
        <v>182.76826516826907</v>
      </c>
    </row>
    <row r="258" spans="13:19">
      <c r="M258" s="100">
        <f t="shared" si="23"/>
        <v>248</v>
      </c>
      <c r="N258" s="33">
        <f t="shared" si="24"/>
        <v>207292.1922098553</v>
      </c>
      <c r="O258" s="33">
        <f t="shared" si="21"/>
        <v>518.23048052463832</v>
      </c>
      <c r="P258" s="33">
        <f t="shared" si="22"/>
        <v>2108.0201686472751</v>
      </c>
      <c r="Q258" s="33">
        <f t="shared" si="25"/>
        <v>1589.7896881226368</v>
      </c>
      <c r="R258" s="33">
        <f t="shared" si="26"/>
        <v>205702.40252173267</v>
      </c>
      <c r="S258" s="36">
        <f t="shared" si="27"/>
        <v>181.38066818362341</v>
      </c>
    </row>
    <row r="259" spans="13:19">
      <c r="M259" s="100">
        <f t="shared" si="23"/>
        <v>249</v>
      </c>
      <c r="N259" s="33">
        <f t="shared" si="24"/>
        <v>205702.40252173267</v>
      </c>
      <c r="O259" s="33">
        <f t="shared" si="21"/>
        <v>514.25600630433166</v>
      </c>
      <c r="P259" s="33">
        <f t="shared" si="22"/>
        <v>2108.0201686472751</v>
      </c>
      <c r="Q259" s="33">
        <f t="shared" si="25"/>
        <v>1593.7641623429436</v>
      </c>
      <c r="R259" s="33">
        <f t="shared" si="26"/>
        <v>204108.63835938973</v>
      </c>
      <c r="S259" s="36">
        <f t="shared" si="27"/>
        <v>179.98960220651608</v>
      </c>
    </row>
    <row r="260" spans="13:19">
      <c r="M260" s="100">
        <f t="shared" si="23"/>
        <v>250</v>
      </c>
      <c r="N260" s="33">
        <f t="shared" si="24"/>
        <v>204108.63835938973</v>
      </c>
      <c r="O260" s="33">
        <f t="shared" si="21"/>
        <v>510.27159589847435</v>
      </c>
      <c r="P260" s="33">
        <f t="shared" si="22"/>
        <v>2108.0201686472751</v>
      </c>
      <c r="Q260" s="33">
        <f t="shared" si="25"/>
        <v>1597.7485727488008</v>
      </c>
      <c r="R260" s="33">
        <f t="shared" si="26"/>
        <v>202510.88978664094</v>
      </c>
      <c r="S260" s="36">
        <f t="shared" si="27"/>
        <v>178.595058564466</v>
      </c>
    </row>
    <row r="261" spans="13:19">
      <c r="M261" s="100">
        <f t="shared" si="23"/>
        <v>251</v>
      </c>
      <c r="N261" s="33">
        <f t="shared" si="24"/>
        <v>202510.88978664094</v>
      </c>
      <c r="O261" s="33">
        <f t="shared" si="21"/>
        <v>506.27722446660238</v>
      </c>
      <c r="P261" s="33">
        <f t="shared" si="22"/>
        <v>2108.0201686472751</v>
      </c>
      <c r="Q261" s="33">
        <f t="shared" si="25"/>
        <v>1601.7429441806728</v>
      </c>
      <c r="R261" s="33">
        <f t="shared" si="26"/>
        <v>200909.14684246026</v>
      </c>
      <c r="S261" s="36">
        <f t="shared" si="27"/>
        <v>177.19702856331082</v>
      </c>
    </row>
    <row r="262" spans="13:19">
      <c r="M262" s="100">
        <f t="shared" si="23"/>
        <v>252</v>
      </c>
      <c r="N262" s="33">
        <f t="shared" si="24"/>
        <v>200909.14684246026</v>
      </c>
      <c r="O262" s="33">
        <f t="shared" si="21"/>
        <v>502.27286710615067</v>
      </c>
      <c r="P262" s="33">
        <f t="shared" si="22"/>
        <v>2108.0201686472751</v>
      </c>
      <c r="Q262" s="33">
        <f t="shared" si="25"/>
        <v>1605.7473015411244</v>
      </c>
      <c r="R262" s="33">
        <f t="shared" si="26"/>
        <v>199303.39954091914</v>
      </c>
      <c r="S262" s="36">
        <f t="shared" si="27"/>
        <v>175.79550348715273</v>
      </c>
    </row>
    <row r="263" spans="13:19">
      <c r="M263" s="100">
        <f t="shared" si="23"/>
        <v>253</v>
      </c>
      <c r="N263" s="33">
        <f t="shared" si="24"/>
        <v>199303.39954091914</v>
      </c>
      <c r="O263" s="33">
        <f t="shared" si="21"/>
        <v>498.25849885229786</v>
      </c>
      <c r="P263" s="33">
        <f t="shared" si="22"/>
        <v>2108.0201686472751</v>
      </c>
      <c r="Q263" s="33">
        <f t="shared" si="25"/>
        <v>1609.7616697949773</v>
      </c>
      <c r="R263" s="33">
        <f t="shared" si="26"/>
        <v>197693.63787112417</v>
      </c>
      <c r="S263" s="36">
        <f t="shared" si="27"/>
        <v>174.39047459830425</v>
      </c>
    </row>
    <row r="264" spans="13:19">
      <c r="M264" s="100">
        <f t="shared" si="23"/>
        <v>254</v>
      </c>
      <c r="N264" s="33">
        <f t="shared" si="24"/>
        <v>197693.63787112417</v>
      </c>
      <c r="O264" s="33">
        <f t="shared" si="21"/>
        <v>494.23409467781045</v>
      </c>
      <c r="P264" s="33">
        <f t="shared" si="22"/>
        <v>2108.0201686472751</v>
      </c>
      <c r="Q264" s="33">
        <f t="shared" si="25"/>
        <v>1613.7860739694647</v>
      </c>
      <c r="R264" s="33">
        <f t="shared" si="26"/>
        <v>196079.8517971547</v>
      </c>
      <c r="S264" s="36">
        <f t="shared" si="27"/>
        <v>172.98193313723365</v>
      </c>
    </row>
    <row r="265" spans="13:19">
      <c r="M265" s="100">
        <f t="shared" si="23"/>
        <v>255</v>
      </c>
      <c r="N265" s="33">
        <f t="shared" si="24"/>
        <v>196079.8517971547</v>
      </c>
      <c r="O265" s="33">
        <f t="shared" si="21"/>
        <v>490.19962949288674</v>
      </c>
      <c r="P265" s="33">
        <f t="shared" si="22"/>
        <v>2108.0201686472751</v>
      </c>
      <c r="Q265" s="33">
        <f t="shared" si="25"/>
        <v>1617.8205391543884</v>
      </c>
      <c r="R265" s="33">
        <f t="shared" si="26"/>
        <v>194462.03125800032</v>
      </c>
      <c r="S265" s="36">
        <f t="shared" si="27"/>
        <v>171.56987032251035</v>
      </c>
    </row>
    <row r="266" spans="13:19">
      <c r="M266" s="100">
        <f t="shared" si="23"/>
        <v>256</v>
      </c>
      <c r="N266" s="33">
        <f t="shared" si="24"/>
        <v>194462.03125800032</v>
      </c>
      <c r="O266" s="33">
        <f t="shared" si="21"/>
        <v>486.1550781450008</v>
      </c>
      <c r="P266" s="33">
        <f t="shared" si="22"/>
        <v>2108.0201686472751</v>
      </c>
      <c r="Q266" s="33">
        <f t="shared" si="25"/>
        <v>1621.8650905022744</v>
      </c>
      <c r="R266" s="33">
        <f t="shared" si="26"/>
        <v>192840.16616749804</v>
      </c>
      <c r="S266" s="36">
        <f t="shared" si="27"/>
        <v>170.15427735075028</v>
      </c>
    </row>
    <row r="267" spans="13:19">
      <c r="M267" s="100">
        <f t="shared" si="23"/>
        <v>257</v>
      </c>
      <c r="N267" s="33">
        <f t="shared" si="24"/>
        <v>192840.16616749804</v>
      </c>
      <c r="O267" s="33">
        <f t="shared" ref="O267:O330" si="28">$H$16*N267</f>
        <v>482.10041541874511</v>
      </c>
      <c r="P267" s="33">
        <f t="shared" ref="P267:P330" si="29">$H$19</f>
        <v>2108.0201686472751</v>
      </c>
      <c r="Q267" s="33">
        <f t="shared" si="25"/>
        <v>1625.91975322853</v>
      </c>
      <c r="R267" s="33">
        <f t="shared" si="26"/>
        <v>191214.24641426952</v>
      </c>
      <c r="S267" s="36">
        <f t="shared" si="27"/>
        <v>168.73514539656077</v>
      </c>
    </row>
    <row r="268" spans="13:19">
      <c r="M268" s="100">
        <f t="shared" ref="M268:M331" si="30">M267+1</f>
        <v>258</v>
      </c>
      <c r="N268" s="33">
        <f t="shared" ref="N268:N331" si="31">R267</f>
        <v>191214.24641426952</v>
      </c>
      <c r="O268" s="33">
        <f t="shared" si="28"/>
        <v>478.0356160356738</v>
      </c>
      <c r="P268" s="33">
        <f t="shared" si="29"/>
        <v>2108.0201686472751</v>
      </c>
      <c r="Q268" s="33">
        <f t="shared" ref="Q268:Q331" si="32">P268-O268</f>
        <v>1629.9845526116014</v>
      </c>
      <c r="R268" s="33">
        <f t="shared" ref="R268:R331" si="33">N268-Q268</f>
        <v>189584.26186165793</v>
      </c>
      <c r="S268" s="36">
        <f t="shared" ref="S268:S331" si="34">O268*$H$20</f>
        <v>167.31246561248582</v>
      </c>
    </row>
    <row r="269" spans="13:19">
      <c r="M269" s="100">
        <f t="shared" si="30"/>
        <v>259</v>
      </c>
      <c r="N269" s="33">
        <f t="shared" si="31"/>
        <v>189584.26186165793</v>
      </c>
      <c r="O269" s="33">
        <f t="shared" si="28"/>
        <v>473.96065465414483</v>
      </c>
      <c r="P269" s="33">
        <f t="shared" si="29"/>
        <v>2108.0201686472751</v>
      </c>
      <c r="Q269" s="33">
        <f t="shared" si="32"/>
        <v>1634.0595139931302</v>
      </c>
      <c r="R269" s="33">
        <f t="shared" si="33"/>
        <v>187950.2023476648</v>
      </c>
      <c r="S269" s="36">
        <f t="shared" si="34"/>
        <v>165.88622912895067</v>
      </c>
    </row>
    <row r="270" spans="13:19">
      <c r="M270" s="100">
        <f t="shared" si="30"/>
        <v>260</v>
      </c>
      <c r="N270" s="33">
        <f t="shared" si="31"/>
        <v>187950.2023476648</v>
      </c>
      <c r="O270" s="33">
        <f t="shared" si="28"/>
        <v>469.875505869162</v>
      </c>
      <c r="P270" s="33">
        <f t="shared" si="29"/>
        <v>2108.0201686472751</v>
      </c>
      <c r="Q270" s="33">
        <f t="shared" si="32"/>
        <v>1638.1446627781131</v>
      </c>
      <c r="R270" s="33">
        <f t="shared" si="33"/>
        <v>186312.05768488668</v>
      </c>
      <c r="S270" s="36">
        <f t="shared" si="34"/>
        <v>164.4564270542067</v>
      </c>
    </row>
    <row r="271" spans="13:19">
      <c r="M271" s="100">
        <f t="shared" si="30"/>
        <v>261</v>
      </c>
      <c r="N271" s="33">
        <f t="shared" si="31"/>
        <v>186312.05768488668</v>
      </c>
      <c r="O271" s="33">
        <f t="shared" si="28"/>
        <v>465.78014421221673</v>
      </c>
      <c r="P271" s="33">
        <f t="shared" si="29"/>
        <v>2108.0201686472751</v>
      </c>
      <c r="Q271" s="33">
        <f t="shared" si="32"/>
        <v>1642.2400244350583</v>
      </c>
      <c r="R271" s="33">
        <f t="shared" si="33"/>
        <v>184669.8176604516</v>
      </c>
      <c r="S271" s="36">
        <f t="shared" si="34"/>
        <v>163.02305047427583</v>
      </c>
    </row>
    <row r="272" spans="13:19">
      <c r="M272" s="100">
        <f t="shared" si="30"/>
        <v>262</v>
      </c>
      <c r="N272" s="33">
        <f t="shared" si="31"/>
        <v>184669.8176604516</v>
      </c>
      <c r="O272" s="33">
        <f t="shared" si="28"/>
        <v>461.674544151129</v>
      </c>
      <c r="P272" s="33">
        <f t="shared" si="29"/>
        <v>2108.0201686472751</v>
      </c>
      <c r="Q272" s="33">
        <f t="shared" si="32"/>
        <v>1646.3456244961462</v>
      </c>
      <c r="R272" s="33">
        <f t="shared" si="33"/>
        <v>183023.47203595546</v>
      </c>
      <c r="S272" s="36">
        <f t="shared" si="34"/>
        <v>161.58609045289515</v>
      </c>
    </row>
    <row r="273" spans="13:19">
      <c r="M273" s="100">
        <f t="shared" si="30"/>
        <v>263</v>
      </c>
      <c r="N273" s="33">
        <f t="shared" si="31"/>
        <v>183023.47203595546</v>
      </c>
      <c r="O273" s="33">
        <f t="shared" si="28"/>
        <v>457.55868008988864</v>
      </c>
      <c r="P273" s="33">
        <f t="shared" si="29"/>
        <v>2108.0201686472751</v>
      </c>
      <c r="Q273" s="33">
        <f t="shared" si="32"/>
        <v>1650.4614885573865</v>
      </c>
      <c r="R273" s="33">
        <f t="shared" si="33"/>
        <v>181373.01054739807</v>
      </c>
      <c r="S273" s="36">
        <f t="shared" si="34"/>
        <v>160.145538031461</v>
      </c>
    </row>
    <row r="274" spans="13:19">
      <c r="M274" s="100">
        <f t="shared" si="30"/>
        <v>264</v>
      </c>
      <c r="N274" s="33">
        <f t="shared" si="31"/>
        <v>181373.01054739807</v>
      </c>
      <c r="O274" s="33">
        <f t="shared" si="28"/>
        <v>453.43252636849519</v>
      </c>
      <c r="P274" s="33">
        <f t="shared" si="29"/>
        <v>2108.0201686472751</v>
      </c>
      <c r="Q274" s="33">
        <f t="shared" si="32"/>
        <v>1654.5876422787799</v>
      </c>
      <c r="R274" s="33">
        <f t="shared" si="33"/>
        <v>179718.42290511928</v>
      </c>
      <c r="S274" s="36">
        <f t="shared" si="34"/>
        <v>158.7013842289733</v>
      </c>
    </row>
    <row r="275" spans="13:19">
      <c r="M275" s="100">
        <f t="shared" si="30"/>
        <v>265</v>
      </c>
      <c r="N275" s="33">
        <f t="shared" si="31"/>
        <v>179718.42290511928</v>
      </c>
      <c r="O275" s="33">
        <f t="shared" si="28"/>
        <v>449.29605726279823</v>
      </c>
      <c r="P275" s="33">
        <f t="shared" si="29"/>
        <v>2108.0201686472751</v>
      </c>
      <c r="Q275" s="33">
        <f t="shared" si="32"/>
        <v>1658.7241113844768</v>
      </c>
      <c r="R275" s="33">
        <f t="shared" si="33"/>
        <v>178059.6987937348</v>
      </c>
      <c r="S275" s="36">
        <f t="shared" si="34"/>
        <v>157.25362004197936</v>
      </c>
    </row>
    <row r="276" spans="13:19">
      <c r="M276" s="100">
        <f t="shared" si="30"/>
        <v>266</v>
      </c>
      <c r="N276" s="33">
        <f t="shared" si="31"/>
        <v>178059.6987937348</v>
      </c>
      <c r="O276" s="33">
        <f t="shared" si="28"/>
        <v>445.14924698433703</v>
      </c>
      <c r="P276" s="33">
        <f t="shared" si="29"/>
        <v>2108.0201686472751</v>
      </c>
      <c r="Q276" s="33">
        <f t="shared" si="32"/>
        <v>1662.8709216629381</v>
      </c>
      <c r="R276" s="33">
        <f t="shared" si="33"/>
        <v>176396.82787207185</v>
      </c>
      <c r="S276" s="36">
        <f t="shared" si="34"/>
        <v>155.80223644451794</v>
      </c>
    </row>
    <row r="277" spans="13:19">
      <c r="M277" s="100">
        <f t="shared" si="30"/>
        <v>267</v>
      </c>
      <c r="N277" s="33">
        <f t="shared" si="31"/>
        <v>176396.82787207185</v>
      </c>
      <c r="O277" s="33">
        <f t="shared" si="28"/>
        <v>440.99206968017961</v>
      </c>
      <c r="P277" s="33">
        <f t="shared" si="29"/>
        <v>2108.0201686472751</v>
      </c>
      <c r="Q277" s="33">
        <f t="shared" si="32"/>
        <v>1667.0280989670955</v>
      </c>
      <c r="R277" s="33">
        <f t="shared" si="33"/>
        <v>174729.79977310475</v>
      </c>
      <c r="S277" s="36">
        <f t="shared" si="34"/>
        <v>154.34722438806284</v>
      </c>
    </row>
    <row r="278" spans="13:19">
      <c r="M278" s="100">
        <f t="shared" si="30"/>
        <v>268</v>
      </c>
      <c r="N278" s="33">
        <f t="shared" si="31"/>
        <v>174729.79977310475</v>
      </c>
      <c r="O278" s="33">
        <f t="shared" si="28"/>
        <v>436.82449943276191</v>
      </c>
      <c r="P278" s="33">
        <f t="shared" si="29"/>
        <v>2108.0201686472751</v>
      </c>
      <c r="Q278" s="33">
        <f t="shared" si="32"/>
        <v>1671.1956692145131</v>
      </c>
      <c r="R278" s="33">
        <f t="shared" si="33"/>
        <v>173058.60410389025</v>
      </c>
      <c r="S278" s="36">
        <f t="shared" si="34"/>
        <v>152.88857480146666</v>
      </c>
    </row>
    <row r="279" spans="13:19">
      <c r="M279" s="100">
        <f t="shared" si="30"/>
        <v>269</v>
      </c>
      <c r="N279" s="33">
        <f t="shared" si="31"/>
        <v>173058.60410389025</v>
      </c>
      <c r="O279" s="33">
        <f t="shared" si="28"/>
        <v>432.64651025972563</v>
      </c>
      <c r="P279" s="33">
        <f t="shared" si="29"/>
        <v>2108.0201686472751</v>
      </c>
      <c r="Q279" s="33">
        <f t="shared" si="32"/>
        <v>1675.3736583875495</v>
      </c>
      <c r="R279" s="33">
        <f t="shared" si="33"/>
        <v>171383.2304455027</v>
      </c>
      <c r="S279" s="36">
        <f t="shared" si="34"/>
        <v>151.42627859090396</v>
      </c>
    </row>
    <row r="280" spans="13:19">
      <c r="M280" s="100">
        <f t="shared" si="30"/>
        <v>270</v>
      </c>
      <c r="N280" s="33">
        <f t="shared" si="31"/>
        <v>171383.2304455027</v>
      </c>
      <c r="O280" s="33">
        <f t="shared" si="28"/>
        <v>428.45807611375676</v>
      </c>
      <c r="P280" s="33">
        <f t="shared" si="29"/>
        <v>2108.0201686472751</v>
      </c>
      <c r="Q280" s="33">
        <f t="shared" si="32"/>
        <v>1679.5620925335184</v>
      </c>
      <c r="R280" s="33">
        <f t="shared" si="33"/>
        <v>169703.66835296919</v>
      </c>
      <c r="S280" s="36">
        <f t="shared" si="34"/>
        <v>149.96032663981487</v>
      </c>
    </row>
    <row r="281" spans="13:19">
      <c r="M281" s="100">
        <f t="shared" si="30"/>
        <v>271</v>
      </c>
      <c r="N281" s="33">
        <f t="shared" si="31"/>
        <v>169703.66835296919</v>
      </c>
      <c r="O281" s="33">
        <f t="shared" si="28"/>
        <v>424.25917088242301</v>
      </c>
      <c r="P281" s="33">
        <f t="shared" si="29"/>
        <v>2108.0201686472751</v>
      </c>
      <c r="Q281" s="33">
        <f t="shared" si="32"/>
        <v>1683.7609977648522</v>
      </c>
      <c r="R281" s="33">
        <f t="shared" si="33"/>
        <v>168019.90735520434</v>
      </c>
      <c r="S281" s="36">
        <f t="shared" si="34"/>
        <v>148.49070980884804</v>
      </c>
    </row>
    <row r="282" spans="13:19">
      <c r="M282" s="100">
        <f t="shared" si="30"/>
        <v>272</v>
      </c>
      <c r="N282" s="33">
        <f t="shared" si="31"/>
        <v>168019.90735520434</v>
      </c>
      <c r="O282" s="33">
        <f t="shared" si="28"/>
        <v>420.04976838801088</v>
      </c>
      <c r="P282" s="33">
        <f t="shared" si="29"/>
        <v>2108.0201686472751</v>
      </c>
      <c r="Q282" s="33">
        <f t="shared" si="32"/>
        <v>1687.9704002592644</v>
      </c>
      <c r="R282" s="33">
        <f t="shared" si="33"/>
        <v>166331.93695494506</v>
      </c>
      <c r="S282" s="36">
        <f t="shared" si="34"/>
        <v>147.01741893580379</v>
      </c>
    </row>
    <row r="283" spans="13:19">
      <c r="M283" s="100">
        <f t="shared" si="30"/>
        <v>273</v>
      </c>
      <c r="N283" s="33">
        <f t="shared" si="31"/>
        <v>166331.93695494506</v>
      </c>
      <c r="O283" s="33">
        <f t="shared" si="28"/>
        <v>415.82984238736265</v>
      </c>
      <c r="P283" s="33">
        <f t="shared" si="29"/>
        <v>2108.0201686472751</v>
      </c>
      <c r="Q283" s="33">
        <f t="shared" si="32"/>
        <v>1692.1903262599126</v>
      </c>
      <c r="R283" s="33">
        <f t="shared" si="33"/>
        <v>164639.74662868516</v>
      </c>
      <c r="S283" s="36">
        <f t="shared" si="34"/>
        <v>145.54044483557692</v>
      </c>
    </row>
    <row r="284" spans="13:19">
      <c r="M284" s="100">
        <f t="shared" si="30"/>
        <v>274</v>
      </c>
      <c r="N284" s="33">
        <f t="shared" si="31"/>
        <v>164639.74662868516</v>
      </c>
      <c r="O284" s="33">
        <f t="shared" si="28"/>
        <v>411.59936657171289</v>
      </c>
      <c r="P284" s="33">
        <f t="shared" si="29"/>
        <v>2108.0201686472751</v>
      </c>
      <c r="Q284" s="33">
        <f t="shared" si="32"/>
        <v>1696.4208020755623</v>
      </c>
      <c r="R284" s="33">
        <f t="shared" si="33"/>
        <v>162943.32582660959</v>
      </c>
      <c r="S284" s="36">
        <f t="shared" si="34"/>
        <v>144.05977830009951</v>
      </c>
    </row>
    <row r="285" spans="13:19">
      <c r="M285" s="100">
        <f t="shared" si="30"/>
        <v>275</v>
      </c>
      <c r="N285" s="33">
        <f t="shared" si="31"/>
        <v>162943.32582660959</v>
      </c>
      <c r="O285" s="33">
        <f t="shared" si="28"/>
        <v>407.35831456652397</v>
      </c>
      <c r="P285" s="33">
        <f t="shared" si="29"/>
        <v>2108.0201686472751</v>
      </c>
      <c r="Q285" s="33">
        <f t="shared" si="32"/>
        <v>1700.6618540807513</v>
      </c>
      <c r="R285" s="33">
        <f t="shared" si="33"/>
        <v>161242.66397252886</v>
      </c>
      <c r="S285" s="36">
        <f t="shared" si="34"/>
        <v>142.57541009828338</v>
      </c>
    </row>
    <row r="286" spans="13:19">
      <c r="M286" s="100">
        <f t="shared" si="30"/>
        <v>276</v>
      </c>
      <c r="N286" s="33">
        <f t="shared" si="31"/>
        <v>161242.66397252886</v>
      </c>
      <c r="O286" s="33">
        <f t="shared" si="28"/>
        <v>403.10665993132216</v>
      </c>
      <c r="P286" s="33">
        <f t="shared" si="29"/>
        <v>2108.0201686472751</v>
      </c>
      <c r="Q286" s="33">
        <f t="shared" si="32"/>
        <v>1704.913508715953</v>
      </c>
      <c r="R286" s="33">
        <f t="shared" si="33"/>
        <v>159537.7504638129</v>
      </c>
      <c r="S286" s="36">
        <f t="shared" si="34"/>
        <v>141.08733097596274</v>
      </c>
    </row>
    <row r="287" spans="13:19">
      <c r="M287" s="100">
        <f t="shared" si="30"/>
        <v>277</v>
      </c>
      <c r="N287" s="33">
        <f t="shared" si="31"/>
        <v>159537.7504638129</v>
      </c>
      <c r="O287" s="33">
        <f t="shared" si="28"/>
        <v>398.84437615953226</v>
      </c>
      <c r="P287" s="33">
        <f t="shared" si="29"/>
        <v>2108.0201686472751</v>
      </c>
      <c r="Q287" s="33">
        <f t="shared" si="32"/>
        <v>1709.1757924877429</v>
      </c>
      <c r="R287" s="33">
        <f t="shared" si="33"/>
        <v>157828.57467132516</v>
      </c>
      <c r="S287" s="36">
        <f t="shared" si="34"/>
        <v>139.59553165583628</v>
      </c>
    </row>
    <row r="288" spans="13:19">
      <c r="M288" s="100">
        <f t="shared" si="30"/>
        <v>278</v>
      </c>
      <c r="N288" s="33">
        <f t="shared" si="31"/>
        <v>157828.57467132516</v>
      </c>
      <c r="O288" s="33">
        <f t="shared" si="28"/>
        <v>394.57143667831292</v>
      </c>
      <c r="P288" s="33">
        <f t="shared" si="29"/>
        <v>2108.0201686472751</v>
      </c>
      <c r="Q288" s="33">
        <f t="shared" si="32"/>
        <v>1713.4487319689622</v>
      </c>
      <c r="R288" s="33">
        <f t="shared" si="33"/>
        <v>156115.12593935619</v>
      </c>
      <c r="S288" s="36">
        <f t="shared" si="34"/>
        <v>138.10000283740951</v>
      </c>
    </row>
    <row r="289" spans="13:19">
      <c r="M289" s="100">
        <f t="shared" si="30"/>
        <v>279</v>
      </c>
      <c r="N289" s="33">
        <f t="shared" si="31"/>
        <v>156115.12593935619</v>
      </c>
      <c r="O289" s="33">
        <f t="shared" si="28"/>
        <v>390.2878148483905</v>
      </c>
      <c r="P289" s="33">
        <f t="shared" si="29"/>
        <v>2108.0201686472751</v>
      </c>
      <c r="Q289" s="33">
        <f t="shared" si="32"/>
        <v>1717.7323537988846</v>
      </c>
      <c r="R289" s="33">
        <f t="shared" si="33"/>
        <v>154397.39358555732</v>
      </c>
      <c r="S289" s="36">
        <f t="shared" si="34"/>
        <v>136.60073519693665</v>
      </c>
    </row>
    <row r="290" spans="13:19">
      <c r="M290" s="100">
        <f t="shared" si="30"/>
        <v>280</v>
      </c>
      <c r="N290" s="33">
        <f t="shared" si="31"/>
        <v>154397.39358555732</v>
      </c>
      <c r="O290" s="33">
        <f t="shared" si="28"/>
        <v>385.99348396389331</v>
      </c>
      <c r="P290" s="33">
        <f t="shared" si="29"/>
        <v>2108.0201686472751</v>
      </c>
      <c r="Q290" s="33">
        <f t="shared" si="32"/>
        <v>1722.0266846833817</v>
      </c>
      <c r="R290" s="33">
        <f t="shared" si="33"/>
        <v>152675.36690087395</v>
      </c>
      <c r="S290" s="36">
        <f t="shared" si="34"/>
        <v>135.09771938736264</v>
      </c>
    </row>
    <row r="291" spans="13:19">
      <c r="M291" s="100">
        <f t="shared" si="30"/>
        <v>281</v>
      </c>
      <c r="N291" s="33">
        <f t="shared" si="31"/>
        <v>152675.36690087395</v>
      </c>
      <c r="O291" s="33">
        <f t="shared" si="28"/>
        <v>381.68841725218488</v>
      </c>
      <c r="P291" s="33">
        <f t="shared" si="29"/>
        <v>2108.0201686472751</v>
      </c>
      <c r="Q291" s="33">
        <f t="shared" si="32"/>
        <v>1726.3317513950901</v>
      </c>
      <c r="R291" s="33">
        <f t="shared" si="33"/>
        <v>150949.03514947885</v>
      </c>
      <c r="S291" s="36">
        <f t="shared" si="34"/>
        <v>133.59094603826469</v>
      </c>
    </row>
    <row r="292" spans="13:19">
      <c r="M292" s="100">
        <f t="shared" si="30"/>
        <v>282</v>
      </c>
      <c r="N292" s="33">
        <f t="shared" si="31"/>
        <v>150949.03514947885</v>
      </c>
      <c r="O292" s="33">
        <f t="shared" si="28"/>
        <v>377.37258787369711</v>
      </c>
      <c r="P292" s="33">
        <f t="shared" si="29"/>
        <v>2108.0201686472751</v>
      </c>
      <c r="Q292" s="33">
        <f t="shared" si="32"/>
        <v>1730.6475807735781</v>
      </c>
      <c r="R292" s="33">
        <f t="shared" si="33"/>
        <v>149218.38756870528</v>
      </c>
      <c r="S292" s="36">
        <f t="shared" si="34"/>
        <v>132.08040575579398</v>
      </c>
    </row>
    <row r="293" spans="13:19">
      <c r="M293" s="100">
        <f t="shared" si="30"/>
        <v>283</v>
      </c>
      <c r="N293" s="33">
        <f t="shared" si="31"/>
        <v>149218.38756870528</v>
      </c>
      <c r="O293" s="33">
        <f t="shared" si="28"/>
        <v>373.04596892176318</v>
      </c>
      <c r="P293" s="33">
        <f t="shared" si="29"/>
        <v>2108.0201686472751</v>
      </c>
      <c r="Q293" s="33">
        <f t="shared" si="32"/>
        <v>1734.9741997255119</v>
      </c>
      <c r="R293" s="33">
        <f t="shared" si="33"/>
        <v>147483.41336897976</v>
      </c>
      <c r="S293" s="36">
        <f t="shared" si="34"/>
        <v>130.56608912261711</v>
      </c>
    </row>
    <row r="294" spans="13:19">
      <c r="M294" s="100">
        <f t="shared" si="30"/>
        <v>284</v>
      </c>
      <c r="N294" s="33">
        <f t="shared" si="31"/>
        <v>147483.41336897976</v>
      </c>
      <c r="O294" s="33">
        <f t="shared" si="28"/>
        <v>368.70853342244942</v>
      </c>
      <c r="P294" s="33">
        <f t="shared" si="29"/>
        <v>2108.0201686472751</v>
      </c>
      <c r="Q294" s="33">
        <f t="shared" si="32"/>
        <v>1739.3116352248257</v>
      </c>
      <c r="R294" s="33">
        <f t="shared" si="33"/>
        <v>145744.10173375494</v>
      </c>
      <c r="S294" s="36">
        <f t="shared" si="34"/>
        <v>129.04798669785728</v>
      </c>
    </row>
    <row r="295" spans="13:19">
      <c r="M295" s="100">
        <f t="shared" si="30"/>
        <v>285</v>
      </c>
      <c r="N295" s="33">
        <f t="shared" si="31"/>
        <v>145744.10173375494</v>
      </c>
      <c r="O295" s="33">
        <f t="shared" si="28"/>
        <v>364.36025433438738</v>
      </c>
      <c r="P295" s="33">
        <f t="shared" si="29"/>
        <v>2108.0201686472751</v>
      </c>
      <c r="Q295" s="33">
        <f t="shared" si="32"/>
        <v>1743.6599143128878</v>
      </c>
      <c r="R295" s="33">
        <f t="shared" si="33"/>
        <v>144000.44181944206</v>
      </c>
      <c r="S295" s="36">
        <f t="shared" si="34"/>
        <v>127.52608901703557</v>
      </c>
    </row>
    <row r="296" spans="13:19">
      <c r="M296" s="100">
        <f t="shared" si="30"/>
        <v>286</v>
      </c>
      <c r="N296" s="33">
        <f t="shared" si="31"/>
        <v>144000.44181944206</v>
      </c>
      <c r="O296" s="33">
        <f t="shared" si="28"/>
        <v>360.00110454860516</v>
      </c>
      <c r="P296" s="33">
        <f t="shared" si="29"/>
        <v>2108.0201686472751</v>
      </c>
      <c r="Q296" s="33">
        <f t="shared" si="32"/>
        <v>1748.01906409867</v>
      </c>
      <c r="R296" s="33">
        <f t="shared" si="33"/>
        <v>142252.42275534337</v>
      </c>
      <c r="S296" s="36">
        <f t="shared" si="34"/>
        <v>126.00038659201179</v>
      </c>
    </row>
    <row r="297" spans="13:19">
      <c r="M297" s="100">
        <f t="shared" si="30"/>
        <v>287</v>
      </c>
      <c r="N297" s="33">
        <f t="shared" si="31"/>
        <v>142252.42275534337</v>
      </c>
      <c r="O297" s="33">
        <f t="shared" si="28"/>
        <v>355.63105688835844</v>
      </c>
      <c r="P297" s="33">
        <f t="shared" si="29"/>
        <v>2108.0201686472751</v>
      </c>
      <c r="Q297" s="33">
        <f t="shared" si="32"/>
        <v>1752.3891117589167</v>
      </c>
      <c r="R297" s="33">
        <f t="shared" si="33"/>
        <v>140500.03364358447</v>
      </c>
      <c r="S297" s="36">
        <f t="shared" si="34"/>
        <v>124.47086991092544</v>
      </c>
    </row>
    <row r="298" spans="13:19">
      <c r="M298" s="100">
        <f t="shared" si="30"/>
        <v>288</v>
      </c>
      <c r="N298" s="33">
        <f t="shared" si="31"/>
        <v>140500.03364358447</v>
      </c>
      <c r="O298" s="33">
        <f t="shared" si="28"/>
        <v>351.25008410896118</v>
      </c>
      <c r="P298" s="33">
        <f t="shared" si="29"/>
        <v>2108.0201686472751</v>
      </c>
      <c r="Q298" s="33">
        <f t="shared" si="32"/>
        <v>1756.770084538314</v>
      </c>
      <c r="R298" s="33">
        <f t="shared" si="33"/>
        <v>138743.26355904614</v>
      </c>
      <c r="S298" s="36">
        <f t="shared" si="34"/>
        <v>122.93752943813641</v>
      </c>
    </row>
    <row r="299" spans="13:19">
      <c r="M299" s="100">
        <f t="shared" si="30"/>
        <v>289</v>
      </c>
      <c r="N299" s="33">
        <f t="shared" si="31"/>
        <v>138743.26355904614</v>
      </c>
      <c r="O299" s="33">
        <f t="shared" si="28"/>
        <v>346.85815889761534</v>
      </c>
      <c r="P299" s="33">
        <f t="shared" si="29"/>
        <v>2108.0201686472751</v>
      </c>
      <c r="Q299" s="33">
        <f t="shared" si="32"/>
        <v>1761.1620097496598</v>
      </c>
      <c r="R299" s="33">
        <f t="shared" si="33"/>
        <v>136982.10154929649</v>
      </c>
      <c r="S299" s="36">
        <f t="shared" si="34"/>
        <v>121.40035561416536</v>
      </c>
    </row>
    <row r="300" spans="13:19">
      <c r="M300" s="100">
        <f t="shared" si="30"/>
        <v>290</v>
      </c>
      <c r="N300" s="33">
        <f t="shared" si="31"/>
        <v>136982.10154929649</v>
      </c>
      <c r="O300" s="33">
        <f t="shared" si="28"/>
        <v>342.45525387324125</v>
      </c>
      <c r="P300" s="33">
        <f t="shared" si="29"/>
        <v>2108.0201686472751</v>
      </c>
      <c r="Q300" s="33">
        <f t="shared" si="32"/>
        <v>1765.5649147740339</v>
      </c>
      <c r="R300" s="33">
        <f t="shared" si="33"/>
        <v>135216.53663452246</v>
      </c>
      <c r="S300" s="36">
        <f t="shared" si="34"/>
        <v>119.85933885563443</v>
      </c>
    </row>
    <row r="301" spans="13:19">
      <c r="M301" s="100">
        <f t="shared" si="30"/>
        <v>291</v>
      </c>
      <c r="N301" s="33">
        <f t="shared" si="31"/>
        <v>135216.53663452246</v>
      </c>
      <c r="O301" s="33">
        <f t="shared" si="28"/>
        <v>338.04134158630615</v>
      </c>
      <c r="P301" s="33">
        <f t="shared" si="29"/>
        <v>2108.0201686472751</v>
      </c>
      <c r="Q301" s="33">
        <f t="shared" si="32"/>
        <v>1769.978827060969</v>
      </c>
      <c r="R301" s="33">
        <f t="shared" si="33"/>
        <v>133446.5578074615</v>
      </c>
      <c r="S301" s="36">
        <f t="shared" si="34"/>
        <v>118.31446955520714</v>
      </c>
    </row>
    <row r="302" spans="13:19">
      <c r="M302" s="100">
        <f t="shared" si="30"/>
        <v>292</v>
      </c>
      <c r="N302" s="33">
        <f t="shared" si="31"/>
        <v>133446.5578074615</v>
      </c>
      <c r="O302" s="33">
        <f t="shared" si="28"/>
        <v>333.61639451865375</v>
      </c>
      <c r="P302" s="33">
        <f t="shared" si="29"/>
        <v>2108.0201686472751</v>
      </c>
      <c r="Q302" s="33">
        <f t="shared" si="32"/>
        <v>1774.4037741286213</v>
      </c>
      <c r="R302" s="33">
        <f t="shared" si="33"/>
        <v>131672.15403333289</v>
      </c>
      <c r="S302" s="36">
        <f t="shared" si="34"/>
        <v>116.76573808152881</v>
      </c>
    </row>
    <row r="303" spans="13:19">
      <c r="M303" s="100">
        <f t="shared" si="30"/>
        <v>293</v>
      </c>
      <c r="N303" s="33">
        <f t="shared" si="31"/>
        <v>131672.15403333289</v>
      </c>
      <c r="O303" s="33">
        <f t="shared" si="28"/>
        <v>329.18038508333223</v>
      </c>
      <c r="P303" s="33">
        <f t="shared" si="29"/>
        <v>2108.0201686472751</v>
      </c>
      <c r="Q303" s="33">
        <f t="shared" si="32"/>
        <v>1778.839783563943</v>
      </c>
      <c r="R303" s="33">
        <f t="shared" si="33"/>
        <v>129893.31424976894</v>
      </c>
      <c r="S303" s="36">
        <f t="shared" si="34"/>
        <v>115.21313477916627</v>
      </c>
    </row>
    <row r="304" spans="13:19">
      <c r="M304" s="100">
        <f t="shared" si="30"/>
        <v>294</v>
      </c>
      <c r="N304" s="33">
        <f t="shared" si="31"/>
        <v>129893.31424976894</v>
      </c>
      <c r="O304" s="33">
        <f t="shared" si="28"/>
        <v>324.73328562442236</v>
      </c>
      <c r="P304" s="33">
        <f t="shared" si="29"/>
        <v>2108.0201686472751</v>
      </c>
      <c r="Q304" s="33">
        <f t="shared" si="32"/>
        <v>1783.2868830228526</v>
      </c>
      <c r="R304" s="33">
        <f t="shared" si="33"/>
        <v>128110.02736674609</v>
      </c>
      <c r="S304" s="36">
        <f t="shared" si="34"/>
        <v>113.65664996854782</v>
      </c>
    </row>
    <row r="305" spans="13:19">
      <c r="M305" s="100">
        <f t="shared" si="30"/>
        <v>295</v>
      </c>
      <c r="N305" s="33">
        <f t="shared" si="31"/>
        <v>128110.02736674609</v>
      </c>
      <c r="O305" s="33">
        <f t="shared" si="28"/>
        <v>320.27506841686522</v>
      </c>
      <c r="P305" s="33">
        <f t="shared" si="29"/>
        <v>2108.0201686472751</v>
      </c>
      <c r="Q305" s="33">
        <f t="shared" si="32"/>
        <v>1787.7451002304099</v>
      </c>
      <c r="R305" s="33">
        <f t="shared" si="33"/>
        <v>126322.28226651567</v>
      </c>
      <c r="S305" s="36">
        <f t="shared" si="34"/>
        <v>112.09627394590282</v>
      </c>
    </row>
    <row r="306" spans="13:19">
      <c r="M306" s="100">
        <f t="shared" si="30"/>
        <v>296</v>
      </c>
      <c r="N306" s="33">
        <f t="shared" si="31"/>
        <v>126322.28226651567</v>
      </c>
      <c r="O306" s="33">
        <f t="shared" si="28"/>
        <v>315.80570566628916</v>
      </c>
      <c r="P306" s="33">
        <f t="shared" si="29"/>
        <v>2108.0201686472751</v>
      </c>
      <c r="Q306" s="33">
        <f t="shared" si="32"/>
        <v>1792.2144629809859</v>
      </c>
      <c r="R306" s="33">
        <f t="shared" si="33"/>
        <v>124530.06780353468</v>
      </c>
      <c r="S306" s="36">
        <f t="shared" si="34"/>
        <v>110.5319969832012</v>
      </c>
    </row>
    <row r="307" spans="13:19">
      <c r="M307" s="100">
        <f t="shared" si="30"/>
        <v>297</v>
      </c>
      <c r="N307" s="33">
        <f t="shared" si="31"/>
        <v>124530.06780353468</v>
      </c>
      <c r="O307" s="33">
        <f t="shared" si="28"/>
        <v>311.32516950883672</v>
      </c>
      <c r="P307" s="33">
        <f t="shared" si="29"/>
        <v>2108.0201686472751</v>
      </c>
      <c r="Q307" s="33">
        <f t="shared" si="32"/>
        <v>1796.6949991384383</v>
      </c>
      <c r="R307" s="33">
        <f t="shared" si="33"/>
        <v>122733.37280439625</v>
      </c>
      <c r="S307" s="36">
        <f t="shared" si="34"/>
        <v>108.96380932809285</v>
      </c>
    </row>
    <row r="308" spans="13:19">
      <c r="M308" s="100">
        <f t="shared" si="30"/>
        <v>298</v>
      </c>
      <c r="N308" s="33">
        <f t="shared" si="31"/>
        <v>122733.37280439625</v>
      </c>
      <c r="O308" s="33">
        <f t="shared" si="28"/>
        <v>306.83343201099063</v>
      </c>
      <c r="P308" s="33">
        <f t="shared" si="29"/>
        <v>2108.0201686472751</v>
      </c>
      <c r="Q308" s="33">
        <f t="shared" si="32"/>
        <v>1801.1867366362844</v>
      </c>
      <c r="R308" s="33">
        <f t="shared" si="33"/>
        <v>120932.18606775996</v>
      </c>
      <c r="S308" s="36">
        <f t="shared" si="34"/>
        <v>107.39170120384672</v>
      </c>
    </row>
    <row r="309" spans="13:19">
      <c r="M309" s="100">
        <f t="shared" si="30"/>
        <v>299</v>
      </c>
      <c r="N309" s="33">
        <f t="shared" si="31"/>
        <v>120932.18606775996</v>
      </c>
      <c r="O309" s="33">
        <f t="shared" si="28"/>
        <v>302.33046516939993</v>
      </c>
      <c r="P309" s="33">
        <f t="shared" si="29"/>
        <v>2108.0201686472751</v>
      </c>
      <c r="Q309" s="33">
        <f t="shared" si="32"/>
        <v>1805.6897034778751</v>
      </c>
      <c r="R309" s="33">
        <f t="shared" si="33"/>
        <v>119126.49636428208</v>
      </c>
      <c r="S309" s="36">
        <f t="shared" si="34"/>
        <v>105.81566280928998</v>
      </c>
    </row>
    <row r="310" spans="13:19">
      <c r="M310" s="100">
        <f t="shared" si="30"/>
        <v>300</v>
      </c>
      <c r="N310" s="33">
        <f t="shared" si="31"/>
        <v>119126.49636428208</v>
      </c>
      <c r="O310" s="33">
        <f t="shared" si="28"/>
        <v>297.81624091070523</v>
      </c>
      <c r="P310" s="33">
        <f t="shared" si="29"/>
        <v>2108.0201686472751</v>
      </c>
      <c r="Q310" s="33">
        <f t="shared" si="32"/>
        <v>1810.2039277365698</v>
      </c>
      <c r="R310" s="33">
        <f t="shared" si="33"/>
        <v>117316.29243654551</v>
      </c>
      <c r="S310" s="36">
        <f t="shared" si="34"/>
        <v>104.23568431874682</v>
      </c>
    </row>
    <row r="311" spans="13:19">
      <c r="M311" s="100">
        <f t="shared" si="30"/>
        <v>301</v>
      </c>
      <c r="N311" s="33">
        <f t="shared" si="31"/>
        <v>117316.29243654551</v>
      </c>
      <c r="O311" s="33">
        <f t="shared" si="28"/>
        <v>293.2907310913638</v>
      </c>
      <c r="P311" s="33">
        <f t="shared" si="29"/>
        <v>2108.0201686472751</v>
      </c>
      <c r="Q311" s="33">
        <f t="shared" si="32"/>
        <v>1814.7294375559113</v>
      </c>
      <c r="R311" s="33">
        <f t="shared" si="33"/>
        <v>115501.5629989896</v>
      </c>
      <c r="S311" s="36">
        <f t="shared" si="34"/>
        <v>102.65175588197732</v>
      </c>
    </row>
    <row r="312" spans="13:19">
      <c r="M312" s="100">
        <f t="shared" si="30"/>
        <v>302</v>
      </c>
      <c r="N312" s="33">
        <f t="shared" si="31"/>
        <v>115501.5629989896</v>
      </c>
      <c r="O312" s="33">
        <f t="shared" si="28"/>
        <v>288.75390749747402</v>
      </c>
      <c r="P312" s="33">
        <f t="shared" si="29"/>
        <v>2108.0201686472751</v>
      </c>
      <c r="Q312" s="33">
        <f t="shared" si="32"/>
        <v>1819.266261149801</v>
      </c>
      <c r="R312" s="33">
        <f t="shared" si="33"/>
        <v>113682.2967378398</v>
      </c>
      <c r="S312" s="36">
        <f t="shared" si="34"/>
        <v>101.0638676241159</v>
      </c>
    </row>
    <row r="313" spans="13:19">
      <c r="M313" s="100">
        <f t="shared" si="30"/>
        <v>303</v>
      </c>
      <c r="N313" s="33">
        <f t="shared" si="31"/>
        <v>113682.2967378398</v>
      </c>
      <c r="O313" s="33">
        <f t="shared" si="28"/>
        <v>284.20574184459952</v>
      </c>
      <c r="P313" s="33">
        <f t="shared" si="29"/>
        <v>2108.0201686472751</v>
      </c>
      <c r="Q313" s="33">
        <f t="shared" si="32"/>
        <v>1823.8144268026756</v>
      </c>
      <c r="R313" s="33">
        <f t="shared" si="33"/>
        <v>111858.48231103712</v>
      </c>
      <c r="S313" s="36">
        <f t="shared" si="34"/>
        <v>99.47200964560983</v>
      </c>
    </row>
    <row r="314" spans="13:19">
      <c r="M314" s="100">
        <f t="shared" si="30"/>
        <v>304</v>
      </c>
      <c r="N314" s="33">
        <f t="shared" si="31"/>
        <v>111858.48231103712</v>
      </c>
      <c r="O314" s="33">
        <f t="shared" si="28"/>
        <v>279.6462057775928</v>
      </c>
      <c r="P314" s="33">
        <f t="shared" si="29"/>
        <v>2108.0201686472751</v>
      </c>
      <c r="Q314" s="33">
        <f t="shared" si="32"/>
        <v>1828.3739628696824</v>
      </c>
      <c r="R314" s="33">
        <f t="shared" si="33"/>
        <v>110030.10834816744</v>
      </c>
      <c r="S314" s="36">
        <f t="shared" si="34"/>
        <v>97.876172022157476</v>
      </c>
    </row>
    <row r="315" spans="13:19">
      <c r="M315" s="100">
        <f t="shared" si="30"/>
        <v>305</v>
      </c>
      <c r="N315" s="33">
        <f t="shared" si="31"/>
        <v>110030.10834816744</v>
      </c>
      <c r="O315" s="33">
        <f t="shared" si="28"/>
        <v>275.07527087041859</v>
      </c>
      <c r="P315" s="33">
        <f t="shared" si="29"/>
        <v>2108.0201686472751</v>
      </c>
      <c r="Q315" s="33">
        <f t="shared" si="32"/>
        <v>1832.9448977768566</v>
      </c>
      <c r="R315" s="33">
        <f t="shared" si="33"/>
        <v>108197.16345039058</v>
      </c>
      <c r="S315" s="36">
        <f t="shared" si="34"/>
        <v>96.276344804646499</v>
      </c>
    </row>
    <row r="316" spans="13:19">
      <c r="M316" s="100">
        <f t="shared" si="30"/>
        <v>306</v>
      </c>
      <c r="N316" s="33">
        <f t="shared" si="31"/>
        <v>108197.16345039058</v>
      </c>
      <c r="O316" s="33">
        <f t="shared" si="28"/>
        <v>270.49290862597644</v>
      </c>
      <c r="P316" s="33">
        <f t="shared" si="29"/>
        <v>2108.0201686472751</v>
      </c>
      <c r="Q316" s="33">
        <f t="shared" si="32"/>
        <v>1837.5272600212986</v>
      </c>
      <c r="R316" s="33">
        <f t="shared" si="33"/>
        <v>106359.63619036929</v>
      </c>
      <c r="S316" s="36">
        <f t="shared" si="34"/>
        <v>94.672518019091754</v>
      </c>
    </row>
    <row r="317" spans="13:19">
      <c r="M317" s="100">
        <f t="shared" si="30"/>
        <v>307</v>
      </c>
      <c r="N317" s="33">
        <f t="shared" si="31"/>
        <v>106359.63619036929</v>
      </c>
      <c r="O317" s="33">
        <f t="shared" si="28"/>
        <v>265.89909047592323</v>
      </c>
      <c r="P317" s="33">
        <f t="shared" si="29"/>
        <v>2108.0201686472751</v>
      </c>
      <c r="Q317" s="33">
        <f t="shared" si="32"/>
        <v>1842.1210781713519</v>
      </c>
      <c r="R317" s="33">
        <f t="shared" si="33"/>
        <v>104517.51511219794</v>
      </c>
      <c r="S317" s="36">
        <f t="shared" si="34"/>
        <v>93.064681666573122</v>
      </c>
    </row>
    <row r="318" spans="13:19">
      <c r="M318" s="100">
        <f t="shared" si="30"/>
        <v>308</v>
      </c>
      <c r="N318" s="33">
        <f t="shared" si="31"/>
        <v>104517.51511219794</v>
      </c>
      <c r="O318" s="33">
        <f t="shared" si="28"/>
        <v>261.29378778049488</v>
      </c>
      <c r="P318" s="33">
        <f t="shared" si="29"/>
        <v>2108.0201686472751</v>
      </c>
      <c r="Q318" s="33">
        <f t="shared" si="32"/>
        <v>1846.7263808667803</v>
      </c>
      <c r="R318" s="33">
        <f t="shared" si="33"/>
        <v>102670.78873133117</v>
      </c>
      <c r="S318" s="36">
        <f t="shared" si="34"/>
        <v>91.452825723173206</v>
      </c>
    </row>
    <row r="319" spans="13:19">
      <c r="M319" s="100">
        <f t="shared" si="30"/>
        <v>309</v>
      </c>
      <c r="N319" s="33">
        <f t="shared" si="31"/>
        <v>102670.78873133117</v>
      </c>
      <c r="O319" s="33">
        <f t="shared" si="28"/>
        <v>256.67697182832791</v>
      </c>
      <c r="P319" s="33">
        <f t="shared" si="29"/>
        <v>2108.0201686472751</v>
      </c>
      <c r="Q319" s="33">
        <f t="shared" si="32"/>
        <v>1851.3431968189473</v>
      </c>
      <c r="R319" s="33">
        <f t="shared" si="33"/>
        <v>100819.44553451221</v>
      </c>
      <c r="S319" s="36">
        <f t="shared" si="34"/>
        <v>89.836940139914759</v>
      </c>
    </row>
    <row r="320" spans="13:19">
      <c r="M320" s="100">
        <f t="shared" si="30"/>
        <v>310</v>
      </c>
      <c r="N320" s="33">
        <f t="shared" si="31"/>
        <v>100819.44553451221</v>
      </c>
      <c r="O320" s="33">
        <f t="shared" si="28"/>
        <v>252.04861383628054</v>
      </c>
      <c r="P320" s="33">
        <f t="shared" si="29"/>
        <v>2108.0201686472751</v>
      </c>
      <c r="Q320" s="33">
        <f t="shared" si="32"/>
        <v>1855.9715548109946</v>
      </c>
      <c r="R320" s="33">
        <f t="shared" si="33"/>
        <v>98963.473979701215</v>
      </c>
      <c r="S320" s="36">
        <f t="shared" si="34"/>
        <v>88.217014842698177</v>
      </c>
    </row>
    <row r="321" spans="13:19">
      <c r="M321" s="100">
        <f t="shared" si="30"/>
        <v>311</v>
      </c>
      <c r="N321" s="33">
        <f t="shared" si="31"/>
        <v>98963.473979701215</v>
      </c>
      <c r="O321" s="33">
        <f t="shared" si="28"/>
        <v>247.40868494925306</v>
      </c>
      <c r="P321" s="33">
        <f t="shared" si="29"/>
        <v>2108.0201686472751</v>
      </c>
      <c r="Q321" s="33">
        <f t="shared" si="32"/>
        <v>1860.6114836980221</v>
      </c>
      <c r="R321" s="33">
        <f t="shared" si="33"/>
        <v>97102.862496003188</v>
      </c>
      <c r="S321" s="36">
        <f t="shared" si="34"/>
        <v>86.593039732238566</v>
      </c>
    </row>
    <row r="322" spans="13:19">
      <c r="M322" s="100">
        <f t="shared" si="30"/>
        <v>312</v>
      </c>
      <c r="N322" s="33">
        <f t="shared" si="31"/>
        <v>97102.862496003188</v>
      </c>
      <c r="O322" s="33">
        <f t="shared" si="28"/>
        <v>242.75715624000799</v>
      </c>
      <c r="P322" s="33">
        <f t="shared" si="29"/>
        <v>2108.0201686472751</v>
      </c>
      <c r="Q322" s="33">
        <f t="shared" si="32"/>
        <v>1865.2630124072671</v>
      </c>
      <c r="R322" s="33">
        <f t="shared" si="33"/>
        <v>95237.599483595928</v>
      </c>
      <c r="S322" s="36">
        <f t="shared" si="34"/>
        <v>84.965004684002793</v>
      </c>
    </row>
    <row r="323" spans="13:19">
      <c r="M323" s="100">
        <f t="shared" si="30"/>
        <v>313</v>
      </c>
      <c r="N323" s="33">
        <f t="shared" si="31"/>
        <v>95237.599483595928</v>
      </c>
      <c r="O323" s="33">
        <f t="shared" si="28"/>
        <v>238.09399870898983</v>
      </c>
      <c r="P323" s="33">
        <f t="shared" si="29"/>
        <v>2108.0201686472751</v>
      </c>
      <c r="Q323" s="33">
        <f t="shared" si="32"/>
        <v>1869.9261699382853</v>
      </c>
      <c r="R323" s="33">
        <f t="shared" si="33"/>
        <v>93367.673313657637</v>
      </c>
      <c r="S323" s="36">
        <f t="shared" si="34"/>
        <v>83.332899548146429</v>
      </c>
    </row>
    <row r="324" spans="13:19">
      <c r="M324" s="100">
        <f t="shared" si="30"/>
        <v>314</v>
      </c>
      <c r="N324" s="33">
        <f t="shared" si="31"/>
        <v>93367.673313657637</v>
      </c>
      <c r="O324" s="33">
        <f t="shared" si="28"/>
        <v>233.41918328414408</v>
      </c>
      <c r="P324" s="33">
        <f t="shared" si="29"/>
        <v>2108.0201686472751</v>
      </c>
      <c r="Q324" s="33">
        <f t="shared" si="32"/>
        <v>1874.600985363131</v>
      </c>
      <c r="R324" s="33">
        <f t="shared" si="33"/>
        <v>91493.072328294511</v>
      </c>
      <c r="S324" s="36">
        <f t="shared" si="34"/>
        <v>81.696714149450429</v>
      </c>
    </row>
    <row r="325" spans="13:19">
      <c r="M325" s="100">
        <f t="shared" si="30"/>
        <v>315</v>
      </c>
      <c r="N325" s="33">
        <f t="shared" si="31"/>
        <v>91493.072328294511</v>
      </c>
      <c r="O325" s="33">
        <f t="shared" si="28"/>
        <v>228.73268082073628</v>
      </c>
      <c r="P325" s="33">
        <f t="shared" si="29"/>
        <v>2108.0201686472751</v>
      </c>
      <c r="Q325" s="33">
        <f t="shared" si="32"/>
        <v>1879.2874878265388</v>
      </c>
      <c r="R325" s="33">
        <f t="shared" si="33"/>
        <v>89613.784840467968</v>
      </c>
      <c r="S325" s="36">
        <f t="shared" si="34"/>
        <v>80.056438287257691</v>
      </c>
    </row>
    <row r="326" spans="13:19">
      <c r="M326" s="100">
        <f t="shared" si="30"/>
        <v>316</v>
      </c>
      <c r="N326" s="33">
        <f t="shared" si="31"/>
        <v>89613.784840467968</v>
      </c>
      <c r="O326" s="33">
        <f t="shared" si="28"/>
        <v>224.03446210116994</v>
      </c>
      <c r="P326" s="33">
        <f t="shared" si="29"/>
        <v>2108.0201686472751</v>
      </c>
      <c r="Q326" s="33">
        <f t="shared" si="32"/>
        <v>1883.9857065461051</v>
      </c>
      <c r="R326" s="33">
        <f t="shared" si="33"/>
        <v>87729.799133921857</v>
      </c>
      <c r="S326" s="36">
        <f t="shared" si="34"/>
        <v>78.412061735409466</v>
      </c>
    </row>
    <row r="327" spans="13:19">
      <c r="M327" s="100">
        <f t="shared" si="30"/>
        <v>317</v>
      </c>
      <c r="N327" s="33">
        <f t="shared" si="31"/>
        <v>87729.799133921857</v>
      </c>
      <c r="O327" s="33">
        <f t="shared" si="28"/>
        <v>219.32449783480465</v>
      </c>
      <c r="P327" s="33">
        <f t="shared" si="29"/>
        <v>2108.0201686472751</v>
      </c>
      <c r="Q327" s="33">
        <f t="shared" si="32"/>
        <v>1888.6956708124706</v>
      </c>
      <c r="R327" s="33">
        <f t="shared" si="33"/>
        <v>85841.103463109393</v>
      </c>
      <c r="S327" s="36">
        <f t="shared" si="34"/>
        <v>76.763574242181619</v>
      </c>
    </row>
    <row r="328" spans="13:19">
      <c r="M328" s="100">
        <f t="shared" si="30"/>
        <v>318</v>
      </c>
      <c r="N328" s="33">
        <f t="shared" si="31"/>
        <v>85841.103463109393</v>
      </c>
      <c r="O328" s="33">
        <f t="shared" si="28"/>
        <v>214.60275865777348</v>
      </c>
      <c r="P328" s="33">
        <f t="shared" si="29"/>
        <v>2108.0201686472751</v>
      </c>
      <c r="Q328" s="33">
        <f t="shared" si="32"/>
        <v>1893.4174099895017</v>
      </c>
      <c r="R328" s="33">
        <f t="shared" si="33"/>
        <v>83947.686053119891</v>
      </c>
      <c r="S328" s="36">
        <f t="shared" si="34"/>
        <v>75.11096553022071</v>
      </c>
    </row>
    <row r="329" spans="13:19">
      <c r="M329" s="100">
        <f t="shared" si="30"/>
        <v>319</v>
      </c>
      <c r="N329" s="33">
        <f t="shared" si="31"/>
        <v>83947.686053119891</v>
      </c>
      <c r="O329" s="33">
        <f t="shared" si="28"/>
        <v>209.86921513279972</v>
      </c>
      <c r="P329" s="33">
        <f t="shared" si="29"/>
        <v>2108.0201686472751</v>
      </c>
      <c r="Q329" s="33">
        <f t="shared" si="32"/>
        <v>1898.1509535144753</v>
      </c>
      <c r="R329" s="33">
        <f t="shared" si="33"/>
        <v>82049.535099605419</v>
      </c>
      <c r="S329" s="36">
        <f t="shared" si="34"/>
        <v>73.454225296479905</v>
      </c>
    </row>
    <row r="330" spans="13:19">
      <c r="M330" s="100">
        <f t="shared" si="30"/>
        <v>320</v>
      </c>
      <c r="N330" s="33">
        <f t="shared" si="31"/>
        <v>82049.535099605419</v>
      </c>
      <c r="O330" s="33">
        <f t="shared" si="28"/>
        <v>205.12383774901355</v>
      </c>
      <c r="P330" s="33">
        <f t="shared" si="29"/>
        <v>2108.0201686472751</v>
      </c>
      <c r="Q330" s="33">
        <f t="shared" si="32"/>
        <v>1902.8963308982616</v>
      </c>
      <c r="R330" s="33">
        <f t="shared" si="33"/>
        <v>80146.638768707155</v>
      </c>
      <c r="S330" s="36">
        <f t="shared" si="34"/>
        <v>71.793343212154738</v>
      </c>
    </row>
    <row r="331" spans="13:19">
      <c r="M331" s="100">
        <f t="shared" si="30"/>
        <v>321</v>
      </c>
      <c r="N331" s="33">
        <f t="shared" si="31"/>
        <v>80146.638768707155</v>
      </c>
      <c r="O331" s="33">
        <f t="shared" ref="O331:O370" si="35">$H$16*N331</f>
        <v>200.36659692176789</v>
      </c>
      <c r="P331" s="33">
        <f t="shared" ref="P331:P370" si="36">$H$19</f>
        <v>2108.0201686472751</v>
      </c>
      <c r="Q331" s="33">
        <f t="shared" si="32"/>
        <v>1907.6535717255072</v>
      </c>
      <c r="R331" s="33">
        <f t="shared" si="33"/>
        <v>78238.985196981652</v>
      </c>
      <c r="S331" s="36">
        <f t="shared" si="34"/>
        <v>70.128308922618757</v>
      </c>
    </row>
    <row r="332" spans="13:19">
      <c r="M332" s="100">
        <f t="shared" ref="M332:M370" si="37">M331+1</f>
        <v>322</v>
      </c>
      <c r="N332" s="33">
        <f t="shared" ref="N332:N370" si="38">R331</f>
        <v>78238.985196981652</v>
      </c>
      <c r="O332" s="33">
        <f t="shared" si="35"/>
        <v>195.59746299245413</v>
      </c>
      <c r="P332" s="33">
        <f t="shared" si="36"/>
        <v>2108.0201686472751</v>
      </c>
      <c r="Q332" s="33">
        <f t="shared" ref="Q332:Q370" si="39">P332-O332</f>
        <v>1912.4227056548209</v>
      </c>
      <c r="R332" s="33">
        <f t="shared" ref="R332:R370" si="40">N332-Q332</f>
        <v>76326.562491326826</v>
      </c>
      <c r="S332" s="36">
        <f t="shared" ref="S332:S370" si="41">O332*$H$20</f>
        <v>68.459112047358943</v>
      </c>
    </row>
    <row r="333" spans="13:19">
      <c r="M333" s="100">
        <f t="shared" si="37"/>
        <v>323</v>
      </c>
      <c r="N333" s="33">
        <f t="shared" si="38"/>
        <v>76326.562491326826</v>
      </c>
      <c r="O333" s="33">
        <f t="shared" si="35"/>
        <v>190.81640622831708</v>
      </c>
      <c r="P333" s="33">
        <f t="shared" si="36"/>
        <v>2108.0201686472751</v>
      </c>
      <c r="Q333" s="33">
        <f t="shared" si="39"/>
        <v>1917.2037624189579</v>
      </c>
      <c r="R333" s="33">
        <f t="shared" si="40"/>
        <v>74409.358728907871</v>
      </c>
      <c r="S333" s="36">
        <f t="shared" si="41"/>
        <v>66.785742179910969</v>
      </c>
    </row>
    <row r="334" spans="13:19">
      <c r="M334" s="100">
        <f t="shared" si="37"/>
        <v>324</v>
      </c>
      <c r="N334" s="33">
        <f t="shared" si="38"/>
        <v>74409.358728907871</v>
      </c>
      <c r="O334" s="33">
        <f t="shared" si="35"/>
        <v>186.02339682226969</v>
      </c>
      <c r="P334" s="33">
        <f t="shared" si="36"/>
        <v>2108.0201686472751</v>
      </c>
      <c r="Q334" s="33">
        <f t="shared" si="39"/>
        <v>1921.9967718250055</v>
      </c>
      <c r="R334" s="33">
        <f t="shared" si="40"/>
        <v>72487.36195708286</v>
      </c>
      <c r="S334" s="36">
        <f t="shared" si="41"/>
        <v>65.108188887794384</v>
      </c>
    </row>
    <row r="335" spans="13:19">
      <c r="M335" s="100">
        <f t="shared" si="37"/>
        <v>325</v>
      </c>
      <c r="N335" s="33">
        <f t="shared" si="38"/>
        <v>72487.36195708286</v>
      </c>
      <c r="O335" s="33">
        <f t="shared" si="35"/>
        <v>181.21840489270716</v>
      </c>
      <c r="P335" s="33">
        <f t="shared" si="36"/>
        <v>2108.0201686472751</v>
      </c>
      <c r="Q335" s="33">
        <f t="shared" si="39"/>
        <v>1926.8017637545679</v>
      </c>
      <c r="R335" s="33">
        <f t="shared" si="40"/>
        <v>70560.560193328289</v>
      </c>
      <c r="S335" s="36">
        <f t="shared" si="41"/>
        <v>63.426441712447499</v>
      </c>
    </row>
    <row r="336" spans="13:19">
      <c r="M336" s="100">
        <f t="shared" si="37"/>
        <v>326</v>
      </c>
      <c r="N336" s="33">
        <f t="shared" si="38"/>
        <v>70560.560193328289</v>
      </c>
      <c r="O336" s="33">
        <f t="shared" si="35"/>
        <v>176.40140048332071</v>
      </c>
      <c r="P336" s="33">
        <f t="shared" si="36"/>
        <v>2108.0201686472751</v>
      </c>
      <c r="Q336" s="33">
        <f t="shared" si="39"/>
        <v>1931.6187681639544</v>
      </c>
      <c r="R336" s="33">
        <f t="shared" si="40"/>
        <v>68628.941425164332</v>
      </c>
      <c r="S336" s="36">
        <f t="shared" si="41"/>
        <v>61.740490169162243</v>
      </c>
    </row>
    <row r="337" spans="13:19">
      <c r="M337" s="100">
        <f t="shared" si="37"/>
        <v>327</v>
      </c>
      <c r="N337" s="33">
        <f t="shared" si="38"/>
        <v>68628.941425164332</v>
      </c>
      <c r="O337" s="33">
        <f t="shared" si="35"/>
        <v>171.57235356291082</v>
      </c>
      <c r="P337" s="33">
        <f t="shared" si="36"/>
        <v>2108.0201686472751</v>
      </c>
      <c r="Q337" s="33">
        <f t="shared" si="39"/>
        <v>1936.4478150843643</v>
      </c>
      <c r="R337" s="33">
        <f t="shared" si="40"/>
        <v>66692.493610079968</v>
      </c>
      <c r="S337" s="36">
        <f t="shared" si="41"/>
        <v>60.05032374701878</v>
      </c>
    </row>
    <row r="338" spans="13:19">
      <c r="M338" s="100">
        <f t="shared" si="37"/>
        <v>328</v>
      </c>
      <c r="N338" s="33">
        <f t="shared" si="38"/>
        <v>66692.493610079968</v>
      </c>
      <c r="O338" s="33">
        <f t="shared" si="35"/>
        <v>166.73123402519991</v>
      </c>
      <c r="P338" s="33">
        <f t="shared" si="36"/>
        <v>2108.0201686472751</v>
      </c>
      <c r="Q338" s="33">
        <f t="shared" si="39"/>
        <v>1941.2889346220752</v>
      </c>
      <c r="R338" s="33">
        <f t="shared" si="40"/>
        <v>64751.204675457891</v>
      </c>
      <c r="S338" s="36">
        <f t="shared" si="41"/>
        <v>58.355931908819962</v>
      </c>
    </row>
    <row r="339" spans="13:19">
      <c r="M339" s="100">
        <f t="shared" si="37"/>
        <v>329</v>
      </c>
      <c r="N339" s="33">
        <f t="shared" si="38"/>
        <v>64751.204675457891</v>
      </c>
      <c r="O339" s="33">
        <f t="shared" si="35"/>
        <v>161.87801168864473</v>
      </c>
      <c r="P339" s="33">
        <f t="shared" si="36"/>
        <v>2108.0201686472751</v>
      </c>
      <c r="Q339" s="33">
        <f t="shared" si="39"/>
        <v>1946.1421569586305</v>
      </c>
      <c r="R339" s="33">
        <f t="shared" si="40"/>
        <v>62805.06251849926</v>
      </c>
      <c r="S339" s="36">
        <f t="shared" si="41"/>
        <v>56.657304091025651</v>
      </c>
    </row>
    <row r="340" spans="13:19">
      <c r="M340" s="100">
        <f t="shared" si="37"/>
        <v>330</v>
      </c>
      <c r="N340" s="33">
        <f t="shared" si="38"/>
        <v>62805.06251849926</v>
      </c>
      <c r="O340" s="33">
        <f t="shared" si="35"/>
        <v>157.01265629624817</v>
      </c>
      <c r="P340" s="33">
        <f t="shared" si="36"/>
        <v>2108.0201686472751</v>
      </c>
      <c r="Q340" s="33">
        <f t="shared" si="39"/>
        <v>1951.0075123510269</v>
      </c>
      <c r="R340" s="33">
        <f t="shared" si="40"/>
        <v>60854.055006148235</v>
      </c>
      <c r="S340" s="36">
        <f t="shared" si="41"/>
        <v>54.954429703686856</v>
      </c>
    </row>
    <row r="341" spans="13:19">
      <c r="M341" s="100">
        <f t="shared" si="37"/>
        <v>331</v>
      </c>
      <c r="N341" s="33">
        <f t="shared" si="38"/>
        <v>60854.055006148235</v>
      </c>
      <c r="O341" s="33">
        <f t="shared" si="35"/>
        <v>152.13513751537059</v>
      </c>
      <c r="P341" s="33">
        <f t="shared" si="36"/>
        <v>2108.0201686472751</v>
      </c>
      <c r="Q341" s="33">
        <f t="shared" si="39"/>
        <v>1955.8850311319045</v>
      </c>
      <c r="R341" s="33">
        <f t="shared" si="40"/>
        <v>58898.169975016332</v>
      </c>
      <c r="S341" s="36">
        <f t="shared" si="41"/>
        <v>53.247298130379704</v>
      </c>
    </row>
    <row r="342" spans="13:19">
      <c r="M342" s="100">
        <f t="shared" si="37"/>
        <v>332</v>
      </c>
      <c r="N342" s="33">
        <f t="shared" si="38"/>
        <v>58898.169975016332</v>
      </c>
      <c r="O342" s="33">
        <f t="shared" si="35"/>
        <v>147.24542493754083</v>
      </c>
      <c r="P342" s="33">
        <f t="shared" si="36"/>
        <v>2108.0201686472751</v>
      </c>
      <c r="Q342" s="33">
        <f t="shared" si="39"/>
        <v>1960.7747437097344</v>
      </c>
      <c r="R342" s="33">
        <f t="shared" si="40"/>
        <v>56937.395231306597</v>
      </c>
      <c r="S342" s="36">
        <f t="shared" si="41"/>
        <v>51.535898728139287</v>
      </c>
    </row>
    <row r="343" spans="13:19">
      <c r="M343" s="100">
        <f t="shared" si="37"/>
        <v>333</v>
      </c>
      <c r="N343" s="33">
        <f t="shared" si="38"/>
        <v>56937.395231306597</v>
      </c>
      <c r="O343" s="33">
        <f t="shared" si="35"/>
        <v>142.34348807826649</v>
      </c>
      <c r="P343" s="33">
        <f t="shared" si="36"/>
        <v>2108.0201686472751</v>
      </c>
      <c r="Q343" s="33">
        <f t="shared" si="39"/>
        <v>1965.6766805690086</v>
      </c>
      <c r="R343" s="33">
        <f t="shared" si="40"/>
        <v>54971.718550737591</v>
      </c>
      <c r="S343" s="36">
        <f t="shared" si="41"/>
        <v>49.820220827393271</v>
      </c>
    </row>
    <row r="344" spans="13:19">
      <c r="M344" s="100">
        <f t="shared" si="37"/>
        <v>334</v>
      </c>
      <c r="N344" s="33">
        <f t="shared" si="38"/>
        <v>54971.718550737591</v>
      </c>
      <c r="O344" s="33">
        <f t="shared" si="35"/>
        <v>137.42929637684398</v>
      </c>
      <c r="P344" s="33">
        <f t="shared" si="36"/>
        <v>2108.0201686472751</v>
      </c>
      <c r="Q344" s="33">
        <f t="shared" si="39"/>
        <v>1970.5908722704312</v>
      </c>
      <c r="R344" s="33">
        <f t="shared" si="40"/>
        <v>53001.127678467157</v>
      </c>
      <c r="S344" s="36">
        <f t="shared" si="41"/>
        <v>48.100253731895393</v>
      </c>
    </row>
    <row r="345" spans="13:19">
      <c r="M345" s="100">
        <f t="shared" si="37"/>
        <v>335</v>
      </c>
      <c r="N345" s="33">
        <f t="shared" si="38"/>
        <v>53001.127678467157</v>
      </c>
      <c r="O345" s="33">
        <f t="shared" si="35"/>
        <v>132.50281919616791</v>
      </c>
      <c r="P345" s="33">
        <f t="shared" si="36"/>
        <v>2108.0201686472751</v>
      </c>
      <c r="Q345" s="33">
        <f t="shared" si="39"/>
        <v>1975.5173494511073</v>
      </c>
      <c r="R345" s="33">
        <f t="shared" si="40"/>
        <v>51025.610329016054</v>
      </c>
      <c r="S345" s="36">
        <f t="shared" si="41"/>
        <v>46.375986718658766</v>
      </c>
    </row>
    <row r="346" spans="13:19">
      <c r="M346" s="100">
        <f t="shared" si="37"/>
        <v>336</v>
      </c>
      <c r="N346" s="33">
        <f t="shared" si="38"/>
        <v>51025.610329016054</v>
      </c>
      <c r="O346" s="33">
        <f t="shared" si="35"/>
        <v>127.56402582254013</v>
      </c>
      <c r="P346" s="33">
        <f t="shared" si="36"/>
        <v>2108.0201686472751</v>
      </c>
      <c r="Q346" s="33">
        <f t="shared" si="39"/>
        <v>1980.456142824735</v>
      </c>
      <c r="R346" s="33">
        <f t="shared" si="40"/>
        <v>49045.154186191321</v>
      </c>
      <c r="S346" s="36">
        <f t="shared" si="41"/>
        <v>44.647409037889041</v>
      </c>
    </row>
    <row r="347" spans="13:19">
      <c r="M347" s="100">
        <f t="shared" si="37"/>
        <v>337</v>
      </c>
      <c r="N347" s="33">
        <f t="shared" si="38"/>
        <v>49045.154186191321</v>
      </c>
      <c r="O347" s="33">
        <f t="shared" si="35"/>
        <v>122.6128854654783</v>
      </c>
      <c r="P347" s="33">
        <f t="shared" si="36"/>
        <v>2108.0201686472751</v>
      </c>
      <c r="Q347" s="33">
        <f t="shared" si="39"/>
        <v>1985.4072831817969</v>
      </c>
      <c r="R347" s="33">
        <f t="shared" si="40"/>
        <v>47059.746903009524</v>
      </c>
      <c r="S347" s="36">
        <f t="shared" si="41"/>
        <v>42.914509912917403</v>
      </c>
    </row>
    <row r="348" spans="13:19">
      <c r="M348" s="100">
        <f t="shared" si="37"/>
        <v>338</v>
      </c>
      <c r="N348" s="33">
        <f t="shared" si="38"/>
        <v>47059.746903009524</v>
      </c>
      <c r="O348" s="33">
        <f t="shared" si="35"/>
        <v>117.64936725752381</v>
      </c>
      <c r="P348" s="33">
        <f t="shared" si="36"/>
        <v>2108.0201686472751</v>
      </c>
      <c r="Q348" s="33">
        <f t="shared" si="39"/>
        <v>1990.3708013897513</v>
      </c>
      <c r="R348" s="33">
        <f t="shared" si="40"/>
        <v>45069.376101619775</v>
      </c>
      <c r="S348" s="36">
        <f t="shared" si="41"/>
        <v>41.177278540133329</v>
      </c>
    </row>
    <row r="349" spans="13:19">
      <c r="M349" s="100">
        <f t="shared" si="37"/>
        <v>339</v>
      </c>
      <c r="N349" s="33">
        <f t="shared" si="38"/>
        <v>45069.376101619775</v>
      </c>
      <c r="O349" s="33">
        <f t="shared" si="35"/>
        <v>112.67344025404944</v>
      </c>
      <c r="P349" s="33">
        <f t="shared" si="36"/>
        <v>2108.0201686472751</v>
      </c>
      <c r="Q349" s="33">
        <f t="shared" si="39"/>
        <v>1995.3467283932257</v>
      </c>
      <c r="R349" s="33">
        <f t="shared" si="40"/>
        <v>43074.029373226549</v>
      </c>
      <c r="S349" s="36">
        <f t="shared" si="41"/>
        <v>39.435704088917298</v>
      </c>
    </row>
    <row r="350" spans="13:19">
      <c r="M350" s="100">
        <f t="shared" si="37"/>
        <v>340</v>
      </c>
      <c r="N350" s="33">
        <f t="shared" si="38"/>
        <v>43074.029373226549</v>
      </c>
      <c r="O350" s="33">
        <f t="shared" si="35"/>
        <v>107.68507343306638</v>
      </c>
      <c r="P350" s="33">
        <f t="shared" si="36"/>
        <v>2108.0201686472751</v>
      </c>
      <c r="Q350" s="33">
        <f t="shared" si="39"/>
        <v>2000.3350952142086</v>
      </c>
      <c r="R350" s="33">
        <f t="shared" si="40"/>
        <v>41073.694278012343</v>
      </c>
      <c r="S350" s="36">
        <f t="shared" si="41"/>
        <v>37.689775701573232</v>
      </c>
    </row>
    <row r="351" spans="13:19">
      <c r="M351" s="100">
        <f t="shared" si="37"/>
        <v>341</v>
      </c>
      <c r="N351" s="33">
        <f t="shared" si="38"/>
        <v>41073.694278012343</v>
      </c>
      <c r="O351" s="33">
        <f t="shared" si="35"/>
        <v>102.68423569503086</v>
      </c>
      <c r="P351" s="33">
        <f t="shared" si="36"/>
        <v>2108.0201686472751</v>
      </c>
      <c r="Q351" s="33">
        <f t="shared" si="39"/>
        <v>2005.3359329522443</v>
      </c>
      <c r="R351" s="33">
        <f t="shared" si="40"/>
        <v>39068.3583450601</v>
      </c>
      <c r="S351" s="36">
        <f t="shared" si="41"/>
        <v>35.939482493260797</v>
      </c>
    </row>
    <row r="352" spans="13:19">
      <c r="M352" s="100">
        <f t="shared" si="37"/>
        <v>342</v>
      </c>
      <c r="N352" s="33">
        <f t="shared" si="38"/>
        <v>39068.3583450601</v>
      </c>
      <c r="O352" s="33">
        <f t="shared" si="35"/>
        <v>97.670895862650255</v>
      </c>
      <c r="P352" s="33">
        <f t="shared" si="36"/>
        <v>2108.0201686472751</v>
      </c>
      <c r="Q352" s="33">
        <f t="shared" si="39"/>
        <v>2010.3492727846249</v>
      </c>
      <c r="R352" s="33">
        <f t="shared" si="40"/>
        <v>37058.009072275476</v>
      </c>
      <c r="S352" s="36">
        <f t="shared" si="41"/>
        <v>34.18481355192759</v>
      </c>
    </row>
    <row r="353" spans="13:19">
      <c r="M353" s="100">
        <f t="shared" si="37"/>
        <v>343</v>
      </c>
      <c r="N353" s="33">
        <f t="shared" si="38"/>
        <v>37058.009072275476</v>
      </c>
      <c r="O353" s="33">
        <f t="shared" si="35"/>
        <v>92.645022680688697</v>
      </c>
      <c r="P353" s="33">
        <f t="shared" si="36"/>
        <v>2108.0201686472751</v>
      </c>
      <c r="Q353" s="33">
        <f t="shared" si="39"/>
        <v>2015.3751459665864</v>
      </c>
      <c r="R353" s="33">
        <f t="shared" si="40"/>
        <v>35042.633926308888</v>
      </c>
      <c r="S353" s="36">
        <f t="shared" si="41"/>
        <v>32.425757938241041</v>
      </c>
    </row>
    <row r="354" spans="13:19">
      <c r="M354" s="100">
        <f t="shared" si="37"/>
        <v>344</v>
      </c>
      <c r="N354" s="33">
        <f t="shared" si="38"/>
        <v>35042.633926308888</v>
      </c>
      <c r="O354" s="33">
        <f t="shared" si="35"/>
        <v>87.606584815772223</v>
      </c>
      <c r="P354" s="33">
        <f t="shared" si="36"/>
        <v>2108.0201686472751</v>
      </c>
      <c r="Q354" s="33">
        <f t="shared" si="39"/>
        <v>2020.4135838315028</v>
      </c>
      <c r="R354" s="33">
        <f t="shared" si="40"/>
        <v>33022.220342477383</v>
      </c>
      <c r="S354" s="36">
        <f t="shared" si="41"/>
        <v>30.662304685520276</v>
      </c>
    </row>
    <row r="355" spans="13:19">
      <c r="M355" s="100">
        <f t="shared" si="37"/>
        <v>345</v>
      </c>
      <c r="N355" s="33">
        <f t="shared" si="38"/>
        <v>33022.220342477383</v>
      </c>
      <c r="O355" s="33">
        <f t="shared" si="35"/>
        <v>82.555550856193463</v>
      </c>
      <c r="P355" s="33">
        <f t="shared" si="36"/>
        <v>2108.0201686472751</v>
      </c>
      <c r="Q355" s="33">
        <f t="shared" si="39"/>
        <v>2025.4646177910818</v>
      </c>
      <c r="R355" s="33">
        <f t="shared" si="40"/>
        <v>30996.7557246863</v>
      </c>
      <c r="S355" s="36">
        <f t="shared" si="41"/>
        <v>28.894442799667711</v>
      </c>
    </row>
    <row r="356" spans="13:19">
      <c r="M356" s="100">
        <f t="shared" si="37"/>
        <v>346</v>
      </c>
      <c r="N356" s="33">
        <f t="shared" si="38"/>
        <v>30996.7557246863</v>
      </c>
      <c r="O356" s="33">
        <f t="shared" si="35"/>
        <v>77.491889311715752</v>
      </c>
      <c r="P356" s="33">
        <f t="shared" si="36"/>
        <v>2108.0201686472751</v>
      </c>
      <c r="Q356" s="33">
        <f t="shared" si="39"/>
        <v>2030.5282793355593</v>
      </c>
      <c r="R356" s="33">
        <f t="shared" si="40"/>
        <v>28966.227445350742</v>
      </c>
      <c r="S356" s="36">
        <f t="shared" si="41"/>
        <v>27.122161259100512</v>
      </c>
    </row>
    <row r="357" spans="13:19">
      <c r="M357" s="100">
        <f t="shared" si="37"/>
        <v>347</v>
      </c>
      <c r="N357" s="33">
        <f t="shared" si="38"/>
        <v>28966.227445350742</v>
      </c>
      <c r="O357" s="33">
        <f t="shared" si="35"/>
        <v>72.415568613376863</v>
      </c>
      <c r="P357" s="33">
        <f t="shared" si="36"/>
        <v>2108.0201686472751</v>
      </c>
      <c r="Q357" s="33">
        <f t="shared" si="39"/>
        <v>2035.6046000338984</v>
      </c>
      <c r="R357" s="33">
        <f t="shared" si="40"/>
        <v>26930.622845316844</v>
      </c>
      <c r="S357" s="36">
        <f t="shared" si="41"/>
        <v>25.3454490146819</v>
      </c>
    </row>
    <row r="358" spans="13:19">
      <c r="M358" s="100">
        <f t="shared" si="37"/>
        <v>348</v>
      </c>
      <c r="N358" s="33">
        <f t="shared" si="38"/>
        <v>26930.622845316844</v>
      </c>
      <c r="O358" s="33">
        <f t="shared" si="35"/>
        <v>67.326557113292111</v>
      </c>
      <c r="P358" s="33">
        <f t="shared" si="36"/>
        <v>2108.0201686472751</v>
      </c>
      <c r="Q358" s="33">
        <f t="shared" si="39"/>
        <v>2040.6936115339829</v>
      </c>
      <c r="R358" s="33">
        <f t="shared" si="40"/>
        <v>24889.929233782863</v>
      </c>
      <c r="S358" s="36">
        <f t="shared" si="41"/>
        <v>23.564294989652236</v>
      </c>
    </row>
    <row r="359" spans="13:19">
      <c r="M359" s="100">
        <f t="shared" si="37"/>
        <v>349</v>
      </c>
      <c r="N359" s="33">
        <f t="shared" si="38"/>
        <v>24889.929233782863</v>
      </c>
      <c r="O359" s="33">
        <f t="shared" si="35"/>
        <v>62.224823084457157</v>
      </c>
      <c r="P359" s="33">
        <f t="shared" si="36"/>
        <v>2108.0201686472751</v>
      </c>
      <c r="Q359" s="33">
        <f t="shared" si="39"/>
        <v>2045.7953455628181</v>
      </c>
      <c r="R359" s="33">
        <f t="shared" si="40"/>
        <v>22844.133888220043</v>
      </c>
      <c r="S359" s="36">
        <f t="shared" si="41"/>
        <v>21.778688079560002</v>
      </c>
    </row>
    <row r="360" spans="13:19">
      <c r="M360" s="100">
        <f t="shared" si="37"/>
        <v>350</v>
      </c>
      <c r="N360" s="33">
        <f t="shared" si="38"/>
        <v>22844.133888220043</v>
      </c>
      <c r="O360" s="33">
        <f t="shared" si="35"/>
        <v>57.110334720550107</v>
      </c>
      <c r="P360" s="33">
        <f t="shared" si="36"/>
        <v>2108.0201686472751</v>
      </c>
      <c r="Q360" s="33">
        <f t="shared" si="39"/>
        <v>2050.9098339267248</v>
      </c>
      <c r="R360" s="33">
        <f t="shared" si="40"/>
        <v>20793.224054293318</v>
      </c>
      <c r="S360" s="36">
        <f t="shared" si="41"/>
        <v>19.988617152192536</v>
      </c>
    </row>
    <row r="361" spans="13:19">
      <c r="M361" s="100">
        <f t="shared" si="37"/>
        <v>351</v>
      </c>
      <c r="N361" s="33">
        <f t="shared" si="38"/>
        <v>20793.224054293318</v>
      </c>
      <c r="O361" s="33">
        <f t="shared" si="35"/>
        <v>51.983060135733297</v>
      </c>
      <c r="P361" s="33">
        <f t="shared" si="36"/>
        <v>2108.0201686472751</v>
      </c>
      <c r="Q361" s="33">
        <f t="shared" si="39"/>
        <v>2056.0371085115416</v>
      </c>
      <c r="R361" s="33">
        <f t="shared" si="40"/>
        <v>18737.186945781777</v>
      </c>
      <c r="S361" s="36">
        <f t="shared" si="41"/>
        <v>18.194071047506654</v>
      </c>
    </row>
    <row r="362" spans="13:19">
      <c r="M362" s="100">
        <f t="shared" si="37"/>
        <v>352</v>
      </c>
      <c r="N362" s="33">
        <f t="shared" si="38"/>
        <v>18737.186945781777</v>
      </c>
      <c r="O362" s="33">
        <f t="shared" si="35"/>
        <v>46.842967364454445</v>
      </c>
      <c r="P362" s="33">
        <f t="shared" si="36"/>
        <v>2108.0201686472751</v>
      </c>
      <c r="Q362" s="33">
        <f t="shared" si="39"/>
        <v>2061.1772012828205</v>
      </c>
      <c r="R362" s="33">
        <f t="shared" si="40"/>
        <v>16676.009744498959</v>
      </c>
      <c r="S362" s="36">
        <f t="shared" si="41"/>
        <v>16.395038577559056</v>
      </c>
    </row>
    <row r="363" spans="13:19">
      <c r="M363" s="100">
        <f t="shared" si="37"/>
        <v>353</v>
      </c>
      <c r="N363" s="33">
        <f t="shared" si="38"/>
        <v>16676.009744498959</v>
      </c>
      <c r="O363" s="33">
        <f t="shared" si="35"/>
        <v>41.690024361247396</v>
      </c>
      <c r="P363" s="33">
        <f t="shared" si="36"/>
        <v>2108.0201686472751</v>
      </c>
      <c r="Q363" s="33">
        <f t="shared" si="39"/>
        <v>2066.3301442860279</v>
      </c>
      <c r="R363" s="33">
        <f t="shared" si="40"/>
        <v>14609.67960021293</v>
      </c>
      <c r="S363" s="36">
        <f t="shared" si="41"/>
        <v>14.591508526436588</v>
      </c>
    </row>
    <row r="364" spans="13:19">
      <c r="M364" s="100">
        <f t="shared" si="37"/>
        <v>354</v>
      </c>
      <c r="N364" s="33">
        <f t="shared" si="38"/>
        <v>14609.67960021293</v>
      </c>
      <c r="O364" s="33">
        <f t="shared" si="35"/>
        <v>36.524199000532327</v>
      </c>
      <c r="P364" s="33">
        <f t="shared" si="36"/>
        <v>2108.0201686472751</v>
      </c>
      <c r="Q364" s="33">
        <f t="shared" si="39"/>
        <v>2071.4959696467427</v>
      </c>
      <c r="R364" s="33">
        <f t="shared" si="40"/>
        <v>12538.183630566187</v>
      </c>
      <c r="S364" s="36">
        <f t="shared" si="41"/>
        <v>12.783469650186314</v>
      </c>
    </row>
    <row r="365" spans="13:19">
      <c r="M365" s="100">
        <f t="shared" si="37"/>
        <v>355</v>
      </c>
      <c r="N365" s="33">
        <f t="shared" si="38"/>
        <v>12538.183630566187</v>
      </c>
      <c r="O365" s="33">
        <f t="shared" si="35"/>
        <v>31.345459076415469</v>
      </c>
      <c r="P365" s="33">
        <f t="shared" si="36"/>
        <v>2108.0201686472751</v>
      </c>
      <c r="Q365" s="33">
        <f t="shared" si="39"/>
        <v>2076.6747095708597</v>
      </c>
      <c r="R365" s="33">
        <f t="shared" si="40"/>
        <v>10461.508920995328</v>
      </c>
      <c r="S365" s="36">
        <f t="shared" si="41"/>
        <v>10.970910676745413</v>
      </c>
    </row>
    <row r="366" spans="13:19">
      <c r="M366" s="100">
        <f t="shared" si="37"/>
        <v>356</v>
      </c>
      <c r="N366" s="33">
        <f t="shared" si="38"/>
        <v>10461.508920995328</v>
      </c>
      <c r="O366" s="33">
        <f t="shared" si="35"/>
        <v>26.153772302488321</v>
      </c>
      <c r="P366" s="33">
        <f t="shared" si="36"/>
        <v>2108.0201686472751</v>
      </c>
      <c r="Q366" s="33">
        <f t="shared" si="39"/>
        <v>2081.8663963447866</v>
      </c>
      <c r="R366" s="33">
        <f t="shared" si="40"/>
        <v>8379.6425246505405</v>
      </c>
      <c r="S366" s="36">
        <f t="shared" si="41"/>
        <v>9.1538203058709122</v>
      </c>
    </row>
    <row r="367" spans="13:19">
      <c r="M367" s="100">
        <f t="shared" si="37"/>
        <v>357</v>
      </c>
      <c r="N367" s="33">
        <f t="shared" si="38"/>
        <v>8379.6425246505405</v>
      </c>
      <c r="O367" s="33">
        <f t="shared" si="35"/>
        <v>20.949106311626352</v>
      </c>
      <c r="P367" s="33">
        <f t="shared" si="36"/>
        <v>2108.0201686472751</v>
      </c>
      <c r="Q367" s="33">
        <f t="shared" si="39"/>
        <v>2087.0710623356485</v>
      </c>
      <c r="R367" s="33">
        <f t="shared" si="40"/>
        <v>6292.5714623148924</v>
      </c>
      <c r="S367" s="36">
        <f t="shared" si="41"/>
        <v>7.3321872090692226</v>
      </c>
    </row>
    <row r="368" spans="13:19">
      <c r="M368" s="100">
        <f t="shared" si="37"/>
        <v>358</v>
      </c>
      <c r="N368" s="33">
        <f t="shared" si="38"/>
        <v>6292.5714623148924</v>
      </c>
      <c r="O368" s="33">
        <f t="shared" si="35"/>
        <v>15.731428655787232</v>
      </c>
      <c r="P368" s="33">
        <f t="shared" si="36"/>
        <v>2108.0201686472751</v>
      </c>
      <c r="Q368" s="33">
        <f t="shared" si="39"/>
        <v>2092.288739991488</v>
      </c>
      <c r="R368" s="33">
        <f t="shared" si="40"/>
        <v>4200.2827223234044</v>
      </c>
      <c r="S368" s="36">
        <f t="shared" si="41"/>
        <v>5.5060000295255307</v>
      </c>
    </row>
    <row r="369" spans="13:19">
      <c r="M369" s="100">
        <f t="shared" si="37"/>
        <v>359</v>
      </c>
      <c r="N369" s="33">
        <f t="shared" si="38"/>
        <v>4200.2827223234044</v>
      </c>
      <c r="O369" s="33">
        <f t="shared" si="35"/>
        <v>10.500706805808511</v>
      </c>
      <c r="P369" s="33">
        <f t="shared" si="36"/>
        <v>2108.0201686472751</v>
      </c>
      <c r="Q369" s="33">
        <f t="shared" si="39"/>
        <v>2097.5194618414666</v>
      </c>
      <c r="R369" s="33">
        <f t="shared" si="40"/>
        <v>2102.7632604819378</v>
      </c>
      <c r="S369" s="36">
        <f t="shared" si="41"/>
        <v>3.6752473820329783</v>
      </c>
    </row>
    <row r="370" spans="13:19">
      <c r="M370" s="100">
        <f t="shared" si="37"/>
        <v>360</v>
      </c>
      <c r="N370" s="33">
        <f t="shared" si="38"/>
        <v>2102.7632604819378</v>
      </c>
      <c r="O370" s="33">
        <f t="shared" si="35"/>
        <v>5.2569081512048443</v>
      </c>
      <c r="P370" s="33">
        <f t="shared" si="36"/>
        <v>2108.0201686472751</v>
      </c>
      <c r="Q370" s="33">
        <f t="shared" si="39"/>
        <v>2102.7632604960704</v>
      </c>
      <c r="R370" s="33">
        <f t="shared" si="40"/>
        <v>-1.4132638170849532E-8</v>
      </c>
      <c r="S370" s="36">
        <f t="shared" si="41"/>
        <v>1.8399178529216953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F6ECB-D079-004E-BC98-232F00F966E4}">
  <sheetPr codeName="Sheet10"/>
  <dimension ref="A2:S369"/>
  <sheetViews>
    <sheetView zoomScale="170" zoomScaleNormal="170" workbookViewId="0"/>
  </sheetViews>
  <sheetFormatPr baseColWidth="10" defaultRowHeight="13"/>
  <cols>
    <col min="1" max="5" width="2.83203125" customWidth="1"/>
    <col min="6" max="6" width="15.83203125" customWidth="1"/>
    <col min="8" max="8" width="12.1640625" bestFit="1" customWidth="1"/>
    <col min="9" max="9" width="2.83203125" customWidth="1"/>
    <col min="10" max="10" width="33.33203125" style="51" customWidth="1"/>
    <col min="11" max="11" width="2.83203125" customWidth="1"/>
    <col min="12" max="12" width="6.1640625" customWidth="1"/>
    <col min="13" max="17" width="11.1640625" customWidth="1"/>
    <col min="18" max="42" width="12.6640625" bestFit="1" customWidth="1"/>
  </cols>
  <sheetData>
    <row r="2" spans="1:19">
      <c r="B2" s="38" t="s">
        <v>94</v>
      </c>
    </row>
    <row r="3" spans="1:19">
      <c r="B3" s="41"/>
      <c r="C3" t="s">
        <v>169</v>
      </c>
    </row>
    <row r="4" spans="1:19">
      <c r="B4" s="41"/>
      <c r="C4" t="s">
        <v>170</v>
      </c>
    </row>
    <row r="7" spans="1:19">
      <c r="B7" s="38"/>
      <c r="J7" s="60" t="s">
        <v>174</v>
      </c>
      <c r="M7" s="38" t="s">
        <v>173</v>
      </c>
    </row>
    <row r="8" spans="1:19" ht="28">
      <c r="I8" s="9"/>
      <c r="J8" s="52"/>
      <c r="K8" s="9"/>
      <c r="M8" s="39" t="s">
        <v>87</v>
      </c>
      <c r="N8" s="39" t="s">
        <v>88</v>
      </c>
      <c r="O8" s="39" t="s">
        <v>89</v>
      </c>
      <c r="P8" s="39" t="s">
        <v>92</v>
      </c>
      <c r="Q8" s="39" t="s">
        <v>90</v>
      </c>
      <c r="R8" s="39" t="s">
        <v>91</v>
      </c>
      <c r="S8" s="39" t="s">
        <v>179</v>
      </c>
    </row>
    <row r="9" spans="1:19">
      <c r="A9" s="61" t="s">
        <v>178</v>
      </c>
      <c r="B9" s="1" t="s">
        <v>175</v>
      </c>
      <c r="I9" s="9"/>
      <c r="J9" s="52"/>
      <c r="K9" s="9"/>
      <c r="M9">
        <v>0</v>
      </c>
      <c r="N9" s="33"/>
      <c r="O9" s="33"/>
      <c r="P9" s="33"/>
      <c r="Q9" s="33"/>
      <c r="R9" s="33">
        <f>H12</f>
        <v>500000</v>
      </c>
    </row>
    <row r="10" spans="1:19">
      <c r="A10" s="61"/>
      <c r="B10" s="32" t="s">
        <v>81</v>
      </c>
      <c r="H10" s="9">
        <v>625000</v>
      </c>
      <c r="I10" s="9"/>
      <c r="K10" s="9"/>
      <c r="M10">
        <f>M9+1</f>
        <v>1</v>
      </c>
      <c r="N10" s="33">
        <f>R9</f>
        <v>500000</v>
      </c>
      <c r="O10" s="33">
        <f t="shared" ref="O10:O73" si="0">$H$15*N10</f>
        <v>1250</v>
      </c>
      <c r="P10" s="33">
        <f t="shared" ref="P10:P73" si="1">$H$18</f>
        <v>2108.0201686472751</v>
      </c>
      <c r="Q10" s="33">
        <f>P10-O10</f>
        <v>858.02016864727511</v>
      </c>
      <c r="R10" s="33">
        <f>N10-Q10</f>
        <v>499141.97983135271</v>
      </c>
      <c r="S10" s="36">
        <f>O10*$H$19</f>
        <v>437.5</v>
      </c>
    </row>
    <row r="11" spans="1:19">
      <c r="A11" s="61"/>
      <c r="B11" s="32" t="s">
        <v>69</v>
      </c>
      <c r="H11" s="9">
        <f>0.2*H10</f>
        <v>125000</v>
      </c>
      <c r="I11" s="18"/>
      <c r="J11" s="18"/>
      <c r="K11" s="18"/>
      <c r="M11">
        <f t="shared" ref="M11:M74" si="2">M10+1</f>
        <v>2</v>
      </c>
      <c r="N11" s="33">
        <f t="shared" ref="N11:N74" si="3">R10</f>
        <v>499141.97983135271</v>
      </c>
      <c r="O11" s="33">
        <f t="shared" si="0"/>
        <v>1247.8549495783818</v>
      </c>
      <c r="P11" s="33">
        <f t="shared" si="1"/>
        <v>2108.0201686472751</v>
      </c>
      <c r="Q11" s="33">
        <f t="shared" ref="Q11:Q74" si="4">P11-O11</f>
        <v>860.16521906889329</v>
      </c>
      <c r="R11" s="33">
        <f t="shared" ref="R11:R74" si="5">N11-Q11</f>
        <v>498281.81461228384</v>
      </c>
      <c r="S11" s="36">
        <f t="shared" ref="S11:S74" si="6">O11*$H$19</f>
        <v>436.74923235243364</v>
      </c>
    </row>
    <row r="12" spans="1:19">
      <c r="A12" s="61"/>
      <c r="B12" s="32" t="s">
        <v>82</v>
      </c>
      <c r="H12" s="18">
        <f>H10-H11</f>
        <v>500000</v>
      </c>
      <c r="I12" s="8"/>
      <c r="J12" s="53" t="s">
        <v>125</v>
      </c>
      <c r="K12" s="8"/>
      <c r="M12">
        <f t="shared" si="2"/>
        <v>3</v>
      </c>
      <c r="N12" s="33">
        <f t="shared" si="3"/>
        <v>498281.81461228384</v>
      </c>
      <c r="O12" s="33">
        <f t="shared" si="0"/>
        <v>1245.7045365307097</v>
      </c>
      <c r="P12" s="33">
        <f t="shared" si="1"/>
        <v>2108.0201686472751</v>
      </c>
      <c r="Q12" s="33">
        <f t="shared" si="4"/>
        <v>862.31563211656544</v>
      </c>
      <c r="R12" s="33">
        <f t="shared" si="5"/>
        <v>497419.49898016726</v>
      </c>
      <c r="S12" s="36">
        <f t="shared" si="6"/>
        <v>435.99658778574837</v>
      </c>
    </row>
    <row r="13" spans="1:19">
      <c r="A13" s="61"/>
      <c r="B13" s="32" t="s">
        <v>83</v>
      </c>
      <c r="H13" s="8">
        <v>0.03</v>
      </c>
      <c r="I13" s="34"/>
      <c r="J13" s="34" t="s">
        <v>136</v>
      </c>
      <c r="K13" s="34"/>
      <c r="M13">
        <f t="shared" si="2"/>
        <v>4</v>
      </c>
      <c r="N13" s="33">
        <f t="shared" si="3"/>
        <v>497419.49898016726</v>
      </c>
      <c r="O13" s="33">
        <f t="shared" si="0"/>
        <v>1243.5487474504182</v>
      </c>
      <c r="P13" s="33">
        <f t="shared" si="1"/>
        <v>2108.0201686472751</v>
      </c>
      <c r="Q13" s="33">
        <f t="shared" si="4"/>
        <v>864.47142119685691</v>
      </c>
      <c r="R13" s="33">
        <f t="shared" si="5"/>
        <v>496555.02755897038</v>
      </c>
      <c r="S13" s="36">
        <f t="shared" si="6"/>
        <v>435.24206160764635</v>
      </c>
    </row>
    <row r="14" spans="1:19">
      <c r="A14" s="61"/>
      <c r="B14" s="41" t="s">
        <v>73</v>
      </c>
      <c r="H14" s="6">
        <v>12</v>
      </c>
      <c r="I14" s="6"/>
      <c r="J14" s="54" t="s">
        <v>135</v>
      </c>
      <c r="K14" s="6"/>
      <c r="M14">
        <f t="shared" si="2"/>
        <v>5</v>
      </c>
      <c r="N14" s="33">
        <f t="shared" si="3"/>
        <v>496555.02755897038</v>
      </c>
      <c r="O14" s="33">
        <f t="shared" si="0"/>
        <v>1241.387568897426</v>
      </c>
      <c r="P14" s="33">
        <f t="shared" si="1"/>
        <v>2108.0201686472751</v>
      </c>
      <c r="Q14" s="33">
        <f t="shared" si="4"/>
        <v>866.63259974984908</v>
      </c>
      <c r="R14" s="33">
        <f t="shared" si="5"/>
        <v>495688.39495922055</v>
      </c>
      <c r="S14" s="36">
        <f t="shared" si="6"/>
        <v>434.48564911409909</v>
      </c>
    </row>
    <row r="15" spans="1:19">
      <c r="A15" s="61"/>
      <c r="B15" s="32" t="s">
        <v>84</v>
      </c>
      <c r="H15" s="34">
        <f>H13/H14</f>
        <v>2.5000000000000001E-3</v>
      </c>
      <c r="I15" s="33"/>
      <c r="J15" s="33" t="s">
        <v>127</v>
      </c>
      <c r="K15" s="33"/>
      <c r="M15">
        <f t="shared" si="2"/>
        <v>6</v>
      </c>
      <c r="N15" s="33">
        <f t="shared" si="3"/>
        <v>495688.39495922055</v>
      </c>
      <c r="O15" s="33">
        <f t="shared" si="0"/>
        <v>1239.2209873980514</v>
      </c>
      <c r="P15" s="33">
        <f t="shared" si="1"/>
        <v>2108.0201686472751</v>
      </c>
      <c r="Q15" s="33">
        <f t="shared" si="4"/>
        <v>868.79918124922369</v>
      </c>
      <c r="R15" s="33">
        <f t="shared" si="5"/>
        <v>494819.59577797132</v>
      </c>
      <c r="S15" s="36">
        <f t="shared" si="6"/>
        <v>433.72734558931796</v>
      </c>
    </row>
    <row r="16" spans="1:19">
      <c r="A16" s="61"/>
      <c r="B16" s="41" t="s">
        <v>124</v>
      </c>
      <c r="H16" s="6">
        <v>30</v>
      </c>
      <c r="I16" s="33"/>
      <c r="J16" s="33"/>
      <c r="K16" s="33"/>
      <c r="M16">
        <f t="shared" si="2"/>
        <v>7</v>
      </c>
      <c r="N16" s="33">
        <f t="shared" si="3"/>
        <v>494819.59577797132</v>
      </c>
      <c r="O16" s="33">
        <f t="shared" si="0"/>
        <v>1237.0489894449283</v>
      </c>
      <c r="P16" s="33">
        <f t="shared" si="1"/>
        <v>2108.0201686472751</v>
      </c>
      <c r="Q16" s="33">
        <f t="shared" si="4"/>
        <v>870.97117920234678</v>
      </c>
      <c r="R16" s="33">
        <f t="shared" si="5"/>
        <v>493948.62459876895</v>
      </c>
      <c r="S16" s="36">
        <f t="shared" si="6"/>
        <v>432.9671463057249</v>
      </c>
    </row>
    <row r="17" spans="1:19">
      <c r="A17" s="61"/>
      <c r="B17" s="41" t="s">
        <v>85</v>
      </c>
      <c r="H17" s="15">
        <f>H16*H14</f>
        <v>360</v>
      </c>
      <c r="I17" s="33"/>
      <c r="J17" s="33" t="s">
        <v>126</v>
      </c>
      <c r="K17" s="33"/>
      <c r="M17">
        <f t="shared" si="2"/>
        <v>8</v>
      </c>
      <c r="N17" s="33">
        <f t="shared" si="3"/>
        <v>493948.62459876895</v>
      </c>
      <c r="O17" s="33">
        <f t="shared" si="0"/>
        <v>1234.8715614969224</v>
      </c>
      <c r="P17" s="33">
        <f t="shared" si="1"/>
        <v>2108.0201686472751</v>
      </c>
      <c r="Q17" s="33">
        <f t="shared" si="4"/>
        <v>873.14860715035275</v>
      </c>
      <c r="R17" s="33">
        <f t="shared" si="5"/>
        <v>493075.47599161859</v>
      </c>
      <c r="S17" s="36">
        <f t="shared" si="6"/>
        <v>432.20504652392282</v>
      </c>
    </row>
    <row r="18" spans="1:19">
      <c r="A18" s="61"/>
      <c r="B18" s="32" t="s">
        <v>86</v>
      </c>
      <c r="H18" s="33">
        <f>(H12*H15)/(1-(1+H15)^(-H17))</f>
        <v>2108.0201686472751</v>
      </c>
      <c r="I18" s="33"/>
      <c r="J18" s="33"/>
      <c r="K18" s="33"/>
      <c r="M18">
        <f t="shared" si="2"/>
        <v>9</v>
      </c>
      <c r="N18" s="33">
        <f t="shared" si="3"/>
        <v>493075.47599161859</v>
      </c>
      <c r="O18" s="33">
        <f t="shared" si="0"/>
        <v>1232.6886899790466</v>
      </c>
      <c r="P18" s="33">
        <f t="shared" si="1"/>
        <v>2108.0201686472751</v>
      </c>
      <c r="Q18" s="33">
        <f t="shared" si="4"/>
        <v>875.33147866822856</v>
      </c>
      <c r="R18" s="33">
        <f t="shared" si="5"/>
        <v>492200.14451295038</v>
      </c>
      <c r="S18" s="36">
        <f t="shared" si="6"/>
        <v>431.44104149266627</v>
      </c>
    </row>
    <row r="19" spans="1:19">
      <c r="A19" s="61"/>
      <c r="B19" s="41" t="s">
        <v>180</v>
      </c>
      <c r="H19" s="8">
        <v>0.35</v>
      </c>
      <c r="I19" s="33"/>
      <c r="J19" s="33"/>
      <c r="K19" s="33"/>
      <c r="M19">
        <f t="shared" si="2"/>
        <v>10</v>
      </c>
      <c r="N19" s="33">
        <f t="shared" si="3"/>
        <v>492200.14451295038</v>
      </c>
      <c r="O19" s="33">
        <f t="shared" si="0"/>
        <v>1230.5003612823759</v>
      </c>
      <c r="P19" s="33">
        <f t="shared" si="1"/>
        <v>2108.0201686472751</v>
      </c>
      <c r="Q19" s="33">
        <f t="shared" si="4"/>
        <v>877.51980736489918</v>
      </c>
      <c r="R19" s="33">
        <f t="shared" si="5"/>
        <v>491322.62470558548</v>
      </c>
      <c r="S19" s="36">
        <f t="shared" si="6"/>
        <v>430.67512644883158</v>
      </c>
    </row>
    <row r="20" spans="1:19">
      <c r="A20" s="61"/>
      <c r="B20" s="41"/>
      <c r="C20" s="41" t="s">
        <v>181</v>
      </c>
      <c r="H20" s="33">
        <f>NPV(H15,S10:S369)</f>
        <v>67159.061097701328</v>
      </c>
      <c r="I20" s="33"/>
      <c r="J20" s="33"/>
      <c r="K20" s="33"/>
      <c r="M20">
        <f t="shared" si="2"/>
        <v>11</v>
      </c>
      <c r="N20" s="33">
        <f t="shared" si="3"/>
        <v>491322.62470558548</v>
      </c>
      <c r="O20" s="33">
        <f t="shared" si="0"/>
        <v>1228.3065617639638</v>
      </c>
      <c r="P20" s="33">
        <f t="shared" si="1"/>
        <v>2108.0201686472751</v>
      </c>
      <c r="Q20" s="33">
        <f t="shared" si="4"/>
        <v>879.71360688331129</v>
      </c>
      <c r="R20" s="33">
        <f t="shared" si="5"/>
        <v>490442.91109870217</v>
      </c>
      <c r="S20" s="36">
        <f t="shared" si="6"/>
        <v>429.90729661738732</v>
      </c>
    </row>
    <row r="21" spans="1:19">
      <c r="A21" s="61"/>
      <c r="B21" s="41"/>
      <c r="H21" s="8"/>
      <c r="I21" s="33"/>
      <c r="J21" s="33"/>
      <c r="K21" s="33"/>
      <c r="M21">
        <f t="shared" si="2"/>
        <v>12</v>
      </c>
      <c r="N21" s="33">
        <f t="shared" si="3"/>
        <v>490442.91109870217</v>
      </c>
      <c r="O21" s="33">
        <f t="shared" si="0"/>
        <v>1226.1072777467555</v>
      </c>
      <c r="P21" s="33">
        <f t="shared" si="1"/>
        <v>2108.0201686472751</v>
      </c>
      <c r="Q21" s="33">
        <f t="shared" si="4"/>
        <v>881.91289090051964</v>
      </c>
      <c r="R21" s="33">
        <f t="shared" si="5"/>
        <v>489560.99820780166</v>
      </c>
      <c r="S21" s="36">
        <f t="shared" si="6"/>
        <v>429.13754721136439</v>
      </c>
    </row>
    <row r="22" spans="1:19">
      <c r="A22" s="61"/>
      <c r="I22" s="33"/>
      <c r="J22" s="33"/>
      <c r="K22" s="33"/>
      <c r="M22">
        <f t="shared" si="2"/>
        <v>13</v>
      </c>
      <c r="N22" s="33">
        <f t="shared" si="3"/>
        <v>489560.99820780166</v>
      </c>
      <c r="O22" s="33">
        <f t="shared" si="0"/>
        <v>1223.9024955195041</v>
      </c>
      <c r="P22" s="33">
        <f t="shared" si="1"/>
        <v>2108.0201686472751</v>
      </c>
      <c r="Q22" s="33">
        <f t="shared" si="4"/>
        <v>884.11767312777101</v>
      </c>
      <c r="R22" s="33">
        <f t="shared" si="5"/>
        <v>488676.88053467387</v>
      </c>
      <c r="S22" s="36">
        <f t="shared" si="6"/>
        <v>428.3658734318264</v>
      </c>
    </row>
    <row r="23" spans="1:19">
      <c r="A23" s="61" t="s">
        <v>178</v>
      </c>
      <c r="B23" s="1" t="s">
        <v>114</v>
      </c>
      <c r="H23" s="33"/>
      <c r="I23" s="33"/>
      <c r="J23" s="33"/>
      <c r="K23" s="33"/>
      <c r="M23">
        <f t="shared" si="2"/>
        <v>14</v>
      </c>
      <c r="N23" s="33">
        <f t="shared" si="3"/>
        <v>488676.88053467387</v>
      </c>
      <c r="O23" s="33">
        <f t="shared" si="0"/>
        <v>1221.6922013366848</v>
      </c>
      <c r="P23" s="33">
        <f t="shared" si="1"/>
        <v>2108.0201686472751</v>
      </c>
      <c r="Q23" s="33">
        <f t="shared" si="4"/>
        <v>886.32796731059034</v>
      </c>
      <c r="R23" s="33">
        <f t="shared" si="5"/>
        <v>487790.55256736325</v>
      </c>
      <c r="S23" s="36">
        <f t="shared" si="6"/>
        <v>427.59227046783963</v>
      </c>
    </row>
    <row r="24" spans="1:19">
      <c r="A24" s="61"/>
      <c r="B24" s="41" t="s">
        <v>115</v>
      </c>
      <c r="H24" s="6">
        <v>60</v>
      </c>
      <c r="I24" s="33"/>
      <c r="K24" s="33"/>
      <c r="M24">
        <f t="shared" si="2"/>
        <v>15</v>
      </c>
      <c r="N24" s="33">
        <f t="shared" si="3"/>
        <v>487790.55256736325</v>
      </c>
      <c r="O24" s="33">
        <f t="shared" si="0"/>
        <v>1219.4763814184082</v>
      </c>
      <c r="P24" s="33">
        <f t="shared" si="1"/>
        <v>2108.0201686472751</v>
      </c>
      <c r="Q24" s="33">
        <f t="shared" si="4"/>
        <v>888.5437872288669</v>
      </c>
      <c r="R24" s="33">
        <f t="shared" si="5"/>
        <v>486902.00878013438</v>
      </c>
      <c r="S24" s="36">
        <f t="shared" si="6"/>
        <v>426.81673349644285</v>
      </c>
    </row>
    <row r="25" spans="1:19">
      <c r="A25" s="61"/>
      <c r="B25" s="41" t="s">
        <v>113</v>
      </c>
      <c r="H25" s="33">
        <f>(H18/H15)*(1-(1+H15)^(-(H17-H24)))</f>
        <v>444531.81673348643</v>
      </c>
      <c r="I25" s="33"/>
      <c r="J25" s="33" t="s">
        <v>129</v>
      </c>
      <c r="K25" s="33"/>
      <c r="M25">
        <f t="shared" si="2"/>
        <v>16</v>
      </c>
      <c r="N25" s="33">
        <f t="shared" si="3"/>
        <v>486902.00878013438</v>
      </c>
      <c r="O25" s="33">
        <f t="shared" si="0"/>
        <v>1217.255021950336</v>
      </c>
      <c r="P25" s="33">
        <f t="shared" si="1"/>
        <v>2108.0201686472751</v>
      </c>
      <c r="Q25" s="33">
        <f t="shared" si="4"/>
        <v>890.76514669693915</v>
      </c>
      <c r="R25" s="33">
        <f t="shared" si="5"/>
        <v>486011.24363343744</v>
      </c>
      <c r="S25" s="36">
        <f t="shared" si="6"/>
        <v>426.03925768261757</v>
      </c>
    </row>
    <row r="26" spans="1:19">
      <c r="A26" s="61"/>
      <c r="B26" s="41" t="s">
        <v>116</v>
      </c>
      <c r="H26" s="40">
        <v>2.75E-2</v>
      </c>
      <c r="I26" s="34"/>
      <c r="J26" s="34"/>
      <c r="K26" s="34"/>
      <c r="M26">
        <f t="shared" si="2"/>
        <v>17</v>
      </c>
      <c r="N26" s="33">
        <f t="shared" si="3"/>
        <v>486011.24363343744</v>
      </c>
      <c r="O26" s="33">
        <f t="shared" si="0"/>
        <v>1215.0281090835936</v>
      </c>
      <c r="P26" s="33">
        <f t="shared" si="1"/>
        <v>2108.0201686472751</v>
      </c>
      <c r="Q26" s="33">
        <f t="shared" si="4"/>
        <v>892.99205956368155</v>
      </c>
      <c r="R26" s="33">
        <f t="shared" si="5"/>
        <v>485118.25157387374</v>
      </c>
      <c r="S26" s="36">
        <f t="shared" si="6"/>
        <v>425.25983817925771</v>
      </c>
    </row>
    <row r="27" spans="1:19">
      <c r="A27" s="61"/>
      <c r="B27" s="41" t="s">
        <v>117</v>
      </c>
      <c r="H27" s="34">
        <f>H26/H14</f>
        <v>2.2916666666666667E-3</v>
      </c>
      <c r="I27" s="9"/>
      <c r="J27" s="52" t="s">
        <v>127</v>
      </c>
      <c r="K27" s="9"/>
      <c r="M27">
        <f t="shared" si="2"/>
        <v>18</v>
      </c>
      <c r="N27" s="33">
        <f t="shared" si="3"/>
        <v>485118.25157387374</v>
      </c>
      <c r="O27" s="33">
        <f t="shared" si="0"/>
        <v>1212.7956289346844</v>
      </c>
      <c r="P27" s="33">
        <f t="shared" si="1"/>
        <v>2108.0201686472751</v>
      </c>
      <c r="Q27" s="33">
        <f t="shared" si="4"/>
        <v>895.22453971259074</v>
      </c>
      <c r="R27" s="33">
        <f t="shared" si="5"/>
        <v>484223.02703416115</v>
      </c>
      <c r="S27" s="36">
        <f t="shared" si="6"/>
        <v>424.47847012713953</v>
      </c>
    </row>
    <row r="28" spans="1:19">
      <c r="A28" s="61"/>
      <c r="B28" s="41" t="s">
        <v>133</v>
      </c>
      <c r="H28" s="6">
        <v>30</v>
      </c>
      <c r="M28">
        <f t="shared" si="2"/>
        <v>19</v>
      </c>
      <c r="N28" s="33">
        <f t="shared" si="3"/>
        <v>484223.02703416115</v>
      </c>
      <c r="O28" s="33">
        <f t="shared" si="0"/>
        <v>1210.5575675854029</v>
      </c>
      <c r="P28" s="33">
        <f t="shared" si="1"/>
        <v>2108.0201686472751</v>
      </c>
      <c r="Q28" s="33">
        <f t="shared" si="4"/>
        <v>897.46260106187219</v>
      </c>
      <c r="R28" s="33">
        <f t="shared" si="5"/>
        <v>483325.56443309929</v>
      </c>
      <c r="S28" s="36">
        <f t="shared" si="6"/>
        <v>423.695148654891</v>
      </c>
    </row>
    <row r="29" spans="1:19">
      <c r="A29" s="61"/>
      <c r="B29" s="41" t="s">
        <v>134</v>
      </c>
      <c r="H29" s="15">
        <f>H28*H14</f>
        <v>360</v>
      </c>
      <c r="M29">
        <f t="shared" si="2"/>
        <v>20</v>
      </c>
      <c r="N29" s="33">
        <f t="shared" si="3"/>
        <v>483325.56443309929</v>
      </c>
      <c r="O29" s="33">
        <f t="shared" si="0"/>
        <v>1208.3139110827483</v>
      </c>
      <c r="P29" s="33">
        <f t="shared" si="1"/>
        <v>2108.0201686472751</v>
      </c>
      <c r="Q29" s="33">
        <f t="shared" si="4"/>
        <v>899.70625756452682</v>
      </c>
      <c r="R29" s="33">
        <f t="shared" si="5"/>
        <v>482425.85817553475</v>
      </c>
      <c r="S29" s="36">
        <f t="shared" si="6"/>
        <v>422.9098688789619</v>
      </c>
    </row>
    <row r="30" spans="1:19">
      <c r="A30" s="61"/>
      <c r="B30" s="41" t="s">
        <v>152</v>
      </c>
      <c r="H30" s="56">
        <f>(H25*H27)/(1-(1+H27)^(-H29))</f>
        <v>1814.76193854844</v>
      </c>
      <c r="J30" s="51" t="s">
        <v>153</v>
      </c>
      <c r="M30">
        <f t="shared" si="2"/>
        <v>21</v>
      </c>
      <c r="N30" s="33">
        <f t="shared" si="3"/>
        <v>482425.85817553475</v>
      </c>
      <c r="O30" s="33">
        <f t="shared" si="0"/>
        <v>1206.0646454388368</v>
      </c>
      <c r="P30" s="33">
        <f t="shared" si="1"/>
        <v>2108.0201686472751</v>
      </c>
      <c r="Q30" s="33">
        <f t="shared" si="4"/>
        <v>901.95552320843831</v>
      </c>
      <c r="R30" s="33">
        <f t="shared" si="5"/>
        <v>481523.90265232633</v>
      </c>
      <c r="S30" s="36">
        <f t="shared" si="6"/>
        <v>422.12262590359285</v>
      </c>
    </row>
    <row r="31" spans="1:19">
      <c r="A31" s="61"/>
      <c r="B31" s="41" t="s">
        <v>118</v>
      </c>
      <c r="H31" s="33">
        <f>(H18/H27)*(1-(1+H27)^(-(H17-H24)))</f>
        <v>456963.05315404769</v>
      </c>
      <c r="J31" s="51" t="s">
        <v>128</v>
      </c>
      <c r="M31">
        <f t="shared" si="2"/>
        <v>22</v>
      </c>
      <c r="N31" s="33">
        <f t="shared" si="3"/>
        <v>481523.90265232633</v>
      </c>
      <c r="O31" s="33">
        <f t="shared" si="0"/>
        <v>1203.8097566308159</v>
      </c>
      <c r="P31" s="33">
        <f t="shared" si="1"/>
        <v>2108.0201686472751</v>
      </c>
      <c r="Q31" s="33">
        <f t="shared" si="4"/>
        <v>904.21041201645926</v>
      </c>
      <c r="R31" s="33">
        <f t="shared" si="5"/>
        <v>480619.69224030984</v>
      </c>
      <c r="S31" s="36">
        <f t="shared" si="6"/>
        <v>421.33341482078555</v>
      </c>
    </row>
    <row r="32" spans="1:19">
      <c r="A32" s="61"/>
      <c r="B32" s="41" t="s">
        <v>122</v>
      </c>
      <c r="H32" s="33">
        <f>H31-H25</f>
        <v>12431.236420561268</v>
      </c>
      <c r="J32" s="51" t="s">
        <v>130</v>
      </c>
      <c r="M32">
        <f t="shared" si="2"/>
        <v>23</v>
      </c>
      <c r="N32" s="33">
        <f t="shared" si="3"/>
        <v>480619.69224030984</v>
      </c>
      <c r="O32" s="33">
        <f t="shared" si="0"/>
        <v>1201.5492306007745</v>
      </c>
      <c r="P32" s="33">
        <f t="shared" si="1"/>
        <v>2108.0201686472751</v>
      </c>
      <c r="Q32" s="33">
        <f t="shared" si="4"/>
        <v>906.47093804650058</v>
      </c>
      <c r="R32" s="33">
        <f t="shared" si="5"/>
        <v>479713.22130226332</v>
      </c>
      <c r="S32" s="36">
        <f t="shared" si="6"/>
        <v>420.54223071027104</v>
      </c>
    </row>
    <row r="33" spans="1:19">
      <c r="A33" s="61"/>
      <c r="B33" s="41" t="s">
        <v>123</v>
      </c>
      <c r="H33" s="9">
        <v>2500</v>
      </c>
      <c r="J33" s="51" t="s">
        <v>131</v>
      </c>
      <c r="M33">
        <f t="shared" si="2"/>
        <v>24</v>
      </c>
      <c r="N33" s="33">
        <f t="shared" si="3"/>
        <v>479713.22130226332</v>
      </c>
      <c r="O33" s="33">
        <f t="shared" si="0"/>
        <v>1199.2830532556584</v>
      </c>
      <c r="P33" s="33">
        <f t="shared" si="1"/>
        <v>2108.0201686472751</v>
      </c>
      <c r="Q33" s="33">
        <f t="shared" si="4"/>
        <v>908.73711539161673</v>
      </c>
      <c r="R33" s="33">
        <f t="shared" si="5"/>
        <v>478804.48418687173</v>
      </c>
      <c r="S33" s="36">
        <f t="shared" si="6"/>
        <v>419.74906863948041</v>
      </c>
    </row>
    <row r="34" spans="1:19">
      <c r="A34" s="61"/>
      <c r="B34" s="41" t="s">
        <v>119</v>
      </c>
      <c r="H34" s="36">
        <f>H32-H33</f>
        <v>9931.2364205612685</v>
      </c>
      <c r="J34" s="51" t="s">
        <v>132</v>
      </c>
      <c r="M34">
        <f t="shared" si="2"/>
        <v>25</v>
      </c>
      <c r="N34" s="33">
        <f t="shared" si="3"/>
        <v>478804.48418687173</v>
      </c>
      <c r="O34" s="33">
        <f t="shared" si="0"/>
        <v>1197.0112104671794</v>
      </c>
      <c r="P34" s="33">
        <f t="shared" si="1"/>
        <v>2108.0201686472751</v>
      </c>
      <c r="Q34" s="33">
        <f t="shared" si="4"/>
        <v>911.00895818009576</v>
      </c>
      <c r="R34" s="33">
        <f t="shared" si="5"/>
        <v>477893.47522869165</v>
      </c>
      <c r="S34" s="36">
        <f t="shared" si="6"/>
        <v>418.95392366351274</v>
      </c>
    </row>
    <row r="35" spans="1:19">
      <c r="A35" s="61"/>
      <c r="B35" s="41"/>
      <c r="H35" s="36"/>
      <c r="M35">
        <f t="shared" si="2"/>
        <v>26</v>
      </c>
      <c r="N35" s="33">
        <f t="shared" si="3"/>
        <v>477893.47522869165</v>
      </c>
      <c r="O35" s="33">
        <f t="shared" si="0"/>
        <v>1194.7336880717291</v>
      </c>
      <c r="P35" s="33">
        <f t="shared" si="1"/>
        <v>2108.0201686472751</v>
      </c>
      <c r="Q35" s="33">
        <f t="shared" si="4"/>
        <v>913.28648057554597</v>
      </c>
      <c r="R35" s="33">
        <f t="shared" si="5"/>
        <v>476980.18874811608</v>
      </c>
      <c r="S35" s="36">
        <f t="shared" si="6"/>
        <v>418.15679082510519</v>
      </c>
    </row>
    <row r="36" spans="1:19">
      <c r="A36" s="61" t="s">
        <v>178</v>
      </c>
      <c r="B36" s="1" t="s">
        <v>148</v>
      </c>
      <c r="H36" s="36"/>
      <c r="M36">
        <f t="shared" si="2"/>
        <v>27</v>
      </c>
      <c r="N36" s="33">
        <f t="shared" si="3"/>
        <v>476980.18874811608</v>
      </c>
      <c r="O36" s="33">
        <f t="shared" si="0"/>
        <v>1192.4504718702901</v>
      </c>
      <c r="P36" s="33">
        <f t="shared" si="1"/>
        <v>2108.0201686472751</v>
      </c>
      <c r="Q36" s="33">
        <f t="shared" si="4"/>
        <v>915.56969677698498</v>
      </c>
      <c r="R36" s="33">
        <f t="shared" si="5"/>
        <v>476064.6190513391</v>
      </c>
      <c r="S36" s="36">
        <f t="shared" si="6"/>
        <v>417.35766515460153</v>
      </c>
    </row>
    <row r="37" spans="1:19">
      <c r="A37" s="61"/>
      <c r="B37" s="41" t="s">
        <v>149</v>
      </c>
      <c r="H37" s="6">
        <v>420</v>
      </c>
      <c r="J37" s="51" t="s">
        <v>176</v>
      </c>
      <c r="M37">
        <f t="shared" si="2"/>
        <v>28</v>
      </c>
      <c r="N37" s="33">
        <f t="shared" si="3"/>
        <v>476064.6190513391</v>
      </c>
      <c r="O37" s="33">
        <f t="shared" si="0"/>
        <v>1190.1615476283478</v>
      </c>
      <c r="P37" s="33">
        <f t="shared" si="1"/>
        <v>2108.0201686472751</v>
      </c>
      <c r="Q37" s="33">
        <f t="shared" si="4"/>
        <v>917.85862101892735</v>
      </c>
      <c r="R37" s="33">
        <f t="shared" si="5"/>
        <v>475146.76043032017</v>
      </c>
      <c r="S37" s="36">
        <f t="shared" si="6"/>
        <v>416.55654166992167</v>
      </c>
    </row>
    <row r="38" spans="1:19">
      <c r="A38" s="61"/>
      <c r="B38" s="41" t="s">
        <v>150</v>
      </c>
      <c r="H38" s="33">
        <f>(H18/H15)*(1-(1+H15)^(-(MAX(0,H17-H37))))</f>
        <v>0</v>
      </c>
      <c r="J38" s="51" t="s">
        <v>154</v>
      </c>
      <c r="M38">
        <f t="shared" si="2"/>
        <v>29</v>
      </c>
      <c r="N38" s="33">
        <f t="shared" si="3"/>
        <v>475146.76043032017</v>
      </c>
      <c r="O38" s="33">
        <f t="shared" si="0"/>
        <v>1187.8669010758003</v>
      </c>
      <c r="P38" s="33">
        <f t="shared" si="1"/>
        <v>2108.0201686472751</v>
      </c>
      <c r="Q38" s="33">
        <f t="shared" si="4"/>
        <v>920.15326757147477</v>
      </c>
      <c r="R38" s="33">
        <f t="shared" si="5"/>
        <v>474226.6071627487</v>
      </c>
      <c r="S38" s="36">
        <f t="shared" si="6"/>
        <v>415.75341537653009</v>
      </c>
    </row>
    <row r="39" spans="1:19">
      <c r="A39" s="61"/>
      <c r="B39" s="41" t="s">
        <v>151</v>
      </c>
      <c r="H39" s="33">
        <f>(H30/H27)*(1-(1+H27)^(-(MAX(0,H29-(H37-H24)))))</f>
        <v>0</v>
      </c>
      <c r="J39" s="51" t="s">
        <v>155</v>
      </c>
      <c r="M39">
        <f t="shared" si="2"/>
        <v>30</v>
      </c>
      <c r="N39" s="33">
        <f t="shared" si="3"/>
        <v>474226.6071627487</v>
      </c>
      <c r="O39" s="33">
        <f t="shared" si="0"/>
        <v>1185.5665179068717</v>
      </c>
      <c r="P39" s="33">
        <f t="shared" si="1"/>
        <v>2108.0201686472751</v>
      </c>
      <c r="Q39" s="33">
        <f t="shared" si="4"/>
        <v>922.45365074040342</v>
      </c>
      <c r="R39" s="33">
        <f t="shared" si="5"/>
        <v>473304.15351200831</v>
      </c>
      <c r="S39" s="36">
        <f t="shared" si="6"/>
        <v>414.94828126740509</v>
      </c>
    </row>
    <row r="40" spans="1:19">
      <c r="A40" s="61"/>
      <c r="B40" s="41"/>
      <c r="H40" s="36"/>
      <c r="M40">
        <f t="shared" si="2"/>
        <v>31</v>
      </c>
      <c r="N40" s="33">
        <f t="shared" si="3"/>
        <v>473304.15351200831</v>
      </c>
      <c r="O40" s="33">
        <f t="shared" si="0"/>
        <v>1183.2603837800209</v>
      </c>
      <c r="P40" s="33">
        <f t="shared" si="1"/>
        <v>2108.0201686472751</v>
      </c>
      <c r="Q40" s="33">
        <f t="shared" si="4"/>
        <v>924.75978486725421</v>
      </c>
      <c r="R40" s="33">
        <f t="shared" si="5"/>
        <v>472379.39372714108</v>
      </c>
      <c r="S40" s="36">
        <f t="shared" si="6"/>
        <v>414.14113432300729</v>
      </c>
    </row>
    <row r="41" spans="1:19">
      <c r="A41" s="61" t="s">
        <v>178</v>
      </c>
      <c r="B41" s="1" t="s">
        <v>120</v>
      </c>
      <c r="M41">
        <f t="shared" si="2"/>
        <v>32</v>
      </c>
      <c r="N41" s="33">
        <f t="shared" si="3"/>
        <v>472379.39372714108</v>
      </c>
      <c r="O41" s="33">
        <f t="shared" si="0"/>
        <v>1180.9484843178527</v>
      </c>
      <c r="P41" s="33">
        <f t="shared" si="1"/>
        <v>2108.0201686472751</v>
      </c>
      <c r="Q41" s="33">
        <f t="shared" si="4"/>
        <v>927.0716843294224</v>
      </c>
      <c r="R41" s="33">
        <f t="shared" si="5"/>
        <v>471452.32204281166</v>
      </c>
      <c r="S41" s="36">
        <f t="shared" si="6"/>
        <v>413.33196951124842</v>
      </c>
    </row>
    <row r="42" spans="1:19">
      <c r="B42" s="41" t="s">
        <v>121</v>
      </c>
      <c r="H42" s="33">
        <f>H30</f>
        <v>1814.76193854844</v>
      </c>
      <c r="M42">
        <f t="shared" si="2"/>
        <v>33</v>
      </c>
      <c r="N42" s="33">
        <f t="shared" si="3"/>
        <v>471452.32204281166</v>
      </c>
      <c r="O42" s="33">
        <f t="shared" si="0"/>
        <v>1178.6308051070291</v>
      </c>
      <c r="P42" s="33">
        <f t="shared" si="1"/>
        <v>2108.0201686472751</v>
      </c>
      <c r="Q42" s="33">
        <f t="shared" si="4"/>
        <v>929.38936354024599</v>
      </c>
      <c r="R42" s="33">
        <f t="shared" si="5"/>
        <v>470522.93267927144</v>
      </c>
      <c r="S42" s="36">
        <f t="shared" si="6"/>
        <v>412.52078178746018</v>
      </c>
    </row>
    <row r="43" spans="1:19">
      <c r="B43" s="41" t="s">
        <v>95</v>
      </c>
      <c r="H43" s="33">
        <f>H18-H42</f>
        <v>293.25823009883516</v>
      </c>
      <c r="J43" s="51" t="s">
        <v>163</v>
      </c>
      <c r="M43">
        <f t="shared" si="2"/>
        <v>34</v>
      </c>
      <c r="N43" s="33">
        <f t="shared" si="3"/>
        <v>470522.93267927144</v>
      </c>
      <c r="O43" s="33">
        <f t="shared" si="0"/>
        <v>1176.3073316981786</v>
      </c>
      <c r="P43" s="33">
        <f t="shared" si="1"/>
        <v>2108.0201686472751</v>
      </c>
      <c r="Q43" s="33">
        <f t="shared" si="4"/>
        <v>931.71283694909653</v>
      </c>
      <c r="R43" s="33">
        <f t="shared" si="5"/>
        <v>469591.21984232235</v>
      </c>
      <c r="S43" s="36">
        <f t="shared" si="6"/>
        <v>411.70756609436251</v>
      </c>
    </row>
    <row r="44" spans="1:19">
      <c r="B44" s="41" t="s">
        <v>156</v>
      </c>
      <c r="H44" s="33">
        <f>(H18/H27)*(1-(1+H27)^(-(MIN(H37-H24,H17-H24))))</f>
        <v>456963.05315404769</v>
      </c>
      <c r="J44" s="51" t="s">
        <v>164</v>
      </c>
      <c r="M44">
        <f t="shared" si="2"/>
        <v>35</v>
      </c>
      <c r="N44" s="33">
        <f t="shared" si="3"/>
        <v>469591.21984232235</v>
      </c>
      <c r="O44" s="33">
        <f t="shared" si="0"/>
        <v>1173.9780496058058</v>
      </c>
      <c r="P44" s="33">
        <f t="shared" si="1"/>
        <v>2108.0201686472751</v>
      </c>
      <c r="Q44" s="33">
        <f t="shared" si="4"/>
        <v>934.04211904146928</v>
      </c>
      <c r="R44" s="33">
        <f t="shared" si="5"/>
        <v>468657.17772328085</v>
      </c>
      <c r="S44" s="36">
        <f t="shared" si="6"/>
        <v>410.89231736203203</v>
      </c>
    </row>
    <row r="45" spans="1:19">
      <c r="B45" s="41" t="s">
        <v>160</v>
      </c>
      <c r="H45" s="57">
        <f>H38/(1+H27)^(H37-H24)</f>
        <v>0</v>
      </c>
      <c r="J45" s="51" t="s">
        <v>165</v>
      </c>
      <c r="M45">
        <f t="shared" si="2"/>
        <v>36</v>
      </c>
      <c r="N45" s="33">
        <f t="shared" si="3"/>
        <v>468657.17772328085</v>
      </c>
      <c r="O45" s="33">
        <f t="shared" si="0"/>
        <v>1171.6429443082022</v>
      </c>
      <c r="P45" s="33">
        <f t="shared" si="1"/>
        <v>2108.0201686472751</v>
      </c>
      <c r="Q45" s="33">
        <f t="shared" si="4"/>
        <v>936.37722433907288</v>
      </c>
      <c r="R45" s="33">
        <f t="shared" si="5"/>
        <v>467720.8004989418</v>
      </c>
      <c r="S45" s="36">
        <f t="shared" si="6"/>
        <v>410.07503050787074</v>
      </c>
    </row>
    <row r="46" spans="1:19">
      <c r="B46" s="41"/>
      <c r="C46" s="41" t="s">
        <v>157</v>
      </c>
      <c r="H46" s="33">
        <f>SUM(H44:H45)</f>
        <v>456963.05315404769</v>
      </c>
      <c r="J46" s="51" t="s">
        <v>166</v>
      </c>
      <c r="M46">
        <f t="shared" si="2"/>
        <v>37</v>
      </c>
      <c r="N46" s="33">
        <f t="shared" si="3"/>
        <v>467720.8004989418</v>
      </c>
      <c r="O46" s="33">
        <f t="shared" si="0"/>
        <v>1169.3020012473546</v>
      </c>
      <c r="P46" s="33">
        <f t="shared" si="1"/>
        <v>2108.0201686472751</v>
      </c>
      <c r="Q46" s="33">
        <f t="shared" si="4"/>
        <v>938.7181673999205</v>
      </c>
      <c r="R46" s="33">
        <f t="shared" si="5"/>
        <v>466782.08233154187</v>
      </c>
      <c r="S46" s="36">
        <f t="shared" si="6"/>
        <v>409.2557004365741</v>
      </c>
    </row>
    <row r="47" spans="1:19">
      <c r="B47" s="41" t="s">
        <v>158</v>
      </c>
      <c r="H47" s="58">
        <f>(H30/H27)*(1-(1+H27)^(-(MIN(H29,H37-H24))))</f>
        <v>444531.81673348637</v>
      </c>
      <c r="J47" s="51" t="s">
        <v>164</v>
      </c>
      <c r="M47">
        <f t="shared" si="2"/>
        <v>38</v>
      </c>
      <c r="N47" s="33">
        <f t="shared" si="3"/>
        <v>466782.08233154187</v>
      </c>
      <c r="O47" s="33">
        <f t="shared" si="0"/>
        <v>1166.9552058288548</v>
      </c>
      <c r="P47" s="33">
        <f t="shared" si="1"/>
        <v>2108.0201686472751</v>
      </c>
      <c r="Q47" s="33">
        <f t="shared" si="4"/>
        <v>941.06496281842033</v>
      </c>
      <c r="R47" s="33">
        <f t="shared" si="5"/>
        <v>465841.01736872346</v>
      </c>
      <c r="S47" s="36">
        <f t="shared" si="6"/>
        <v>408.43432204009918</v>
      </c>
    </row>
    <row r="48" spans="1:19">
      <c r="B48" s="41" t="s">
        <v>159</v>
      </c>
      <c r="H48" s="59">
        <f>H39/(1+H27)^(H37-H24)</f>
        <v>0</v>
      </c>
      <c r="J48" s="51" t="s">
        <v>165</v>
      </c>
      <c r="M48">
        <f t="shared" si="2"/>
        <v>39</v>
      </c>
      <c r="N48" s="33">
        <f t="shared" si="3"/>
        <v>465841.01736872346</v>
      </c>
      <c r="O48" s="33">
        <f t="shared" si="0"/>
        <v>1164.6025434218086</v>
      </c>
      <c r="P48" s="33">
        <f t="shared" si="1"/>
        <v>2108.0201686472751</v>
      </c>
      <c r="Q48" s="33">
        <f t="shared" si="4"/>
        <v>943.41762522546651</v>
      </c>
      <c r="R48" s="33">
        <f t="shared" si="5"/>
        <v>464897.59974349802</v>
      </c>
      <c r="S48" s="36">
        <f t="shared" si="6"/>
        <v>407.61089019763301</v>
      </c>
    </row>
    <row r="49" spans="1:19">
      <c r="B49" s="41"/>
      <c r="C49" s="41" t="s">
        <v>157</v>
      </c>
      <c r="H49" s="33">
        <f>SUM(H47:H48)</f>
        <v>444531.81673348637</v>
      </c>
      <c r="J49" s="51" t="s">
        <v>166</v>
      </c>
      <c r="M49">
        <f t="shared" si="2"/>
        <v>40</v>
      </c>
      <c r="N49" s="33">
        <f t="shared" si="3"/>
        <v>464897.59974349802</v>
      </c>
      <c r="O49" s="33">
        <f t="shared" si="0"/>
        <v>1162.243999358745</v>
      </c>
      <c r="P49" s="33">
        <f t="shared" si="1"/>
        <v>2108.0201686472751</v>
      </c>
      <c r="Q49" s="33">
        <f t="shared" si="4"/>
        <v>945.77616928853013</v>
      </c>
      <c r="R49" s="33">
        <f t="shared" si="5"/>
        <v>463951.82357420947</v>
      </c>
      <c r="S49" s="36">
        <f t="shared" si="6"/>
        <v>406.78539977556073</v>
      </c>
    </row>
    <row r="50" spans="1:19">
      <c r="B50" s="41" t="s">
        <v>161</v>
      </c>
      <c r="C50" s="41"/>
      <c r="H50" s="33">
        <f>H46-H49</f>
        <v>12431.236420561327</v>
      </c>
      <c r="J50" s="51" t="s">
        <v>167</v>
      </c>
      <c r="M50">
        <f t="shared" si="2"/>
        <v>41</v>
      </c>
      <c r="N50" s="33">
        <f t="shared" si="3"/>
        <v>463951.82357420947</v>
      </c>
      <c r="O50" s="33">
        <f t="shared" si="0"/>
        <v>1159.8795589355236</v>
      </c>
      <c r="P50" s="33">
        <f t="shared" si="1"/>
        <v>2108.0201686472751</v>
      </c>
      <c r="Q50" s="33">
        <f t="shared" si="4"/>
        <v>948.14060971175149</v>
      </c>
      <c r="R50" s="33">
        <f t="shared" si="5"/>
        <v>463003.68296449771</v>
      </c>
      <c r="S50" s="36">
        <f t="shared" si="6"/>
        <v>405.95784562743324</v>
      </c>
    </row>
    <row r="51" spans="1:19">
      <c r="B51" s="41" t="s">
        <v>162</v>
      </c>
      <c r="C51" s="41"/>
      <c r="H51" s="33">
        <f>H50-H33</f>
        <v>9931.2364205613267</v>
      </c>
      <c r="J51" s="51" t="s">
        <v>168</v>
      </c>
      <c r="M51">
        <f t="shared" si="2"/>
        <v>42</v>
      </c>
      <c r="N51" s="33">
        <f t="shared" si="3"/>
        <v>463003.68296449771</v>
      </c>
      <c r="O51" s="33">
        <f t="shared" si="0"/>
        <v>1157.5092074112442</v>
      </c>
      <c r="P51" s="33">
        <f t="shared" si="1"/>
        <v>2108.0201686472751</v>
      </c>
      <c r="Q51" s="33">
        <f t="shared" si="4"/>
        <v>950.51096123603088</v>
      </c>
      <c r="R51" s="33">
        <f t="shared" si="5"/>
        <v>462053.17200326169</v>
      </c>
      <c r="S51" s="36">
        <f t="shared" si="6"/>
        <v>405.12822259393545</v>
      </c>
    </row>
    <row r="52" spans="1:19">
      <c r="B52" s="41"/>
      <c r="C52" s="41"/>
      <c r="H52" s="33"/>
      <c r="M52">
        <f t="shared" si="2"/>
        <v>43</v>
      </c>
      <c r="N52" s="33">
        <f t="shared" si="3"/>
        <v>462053.17200326169</v>
      </c>
      <c r="O52" s="33">
        <f t="shared" si="0"/>
        <v>1155.1329300081543</v>
      </c>
      <c r="P52" s="33">
        <f t="shared" si="1"/>
        <v>2108.0201686472751</v>
      </c>
      <c r="Q52" s="33">
        <f t="shared" si="4"/>
        <v>952.88723863912082</v>
      </c>
      <c r="R52" s="33">
        <f t="shared" si="5"/>
        <v>461100.28476462257</v>
      </c>
      <c r="S52" s="36">
        <f t="shared" si="6"/>
        <v>404.29652550285397</v>
      </c>
    </row>
    <row r="53" spans="1:19">
      <c r="B53" s="41" t="s">
        <v>171</v>
      </c>
      <c r="C53" s="41"/>
      <c r="H53" s="6">
        <v>88.837187214520839</v>
      </c>
      <c r="J53" s="51" t="s">
        <v>172</v>
      </c>
      <c r="M53">
        <f t="shared" si="2"/>
        <v>44</v>
      </c>
      <c r="N53" s="33">
        <f t="shared" si="3"/>
        <v>461100.28476462257</v>
      </c>
      <c r="O53" s="33">
        <f t="shared" si="0"/>
        <v>1152.7507119115564</v>
      </c>
      <c r="P53" s="33">
        <f t="shared" si="1"/>
        <v>2108.0201686472751</v>
      </c>
      <c r="Q53" s="33">
        <f t="shared" si="4"/>
        <v>955.26945673571868</v>
      </c>
      <c r="R53" s="33">
        <f t="shared" si="5"/>
        <v>460145.01530788688</v>
      </c>
      <c r="S53" s="36">
        <f t="shared" si="6"/>
        <v>403.46274916904474</v>
      </c>
    </row>
    <row r="54" spans="1:19">
      <c r="B54" s="41"/>
      <c r="C54" s="41"/>
      <c r="H54" s="33"/>
      <c r="M54">
        <f t="shared" si="2"/>
        <v>45</v>
      </c>
      <c r="N54" s="33">
        <f t="shared" si="3"/>
        <v>460145.01530788688</v>
      </c>
      <c r="O54" s="33">
        <f t="shared" si="0"/>
        <v>1150.3625382697171</v>
      </c>
      <c r="P54" s="33">
        <f t="shared" si="1"/>
        <v>2108.0201686472751</v>
      </c>
      <c r="Q54" s="33">
        <f t="shared" si="4"/>
        <v>957.65763037755801</v>
      </c>
      <c r="R54" s="33">
        <f t="shared" si="5"/>
        <v>459187.35767750931</v>
      </c>
      <c r="S54" s="36">
        <f t="shared" si="6"/>
        <v>402.62688839440096</v>
      </c>
    </row>
    <row r="55" spans="1:19">
      <c r="A55" s="61" t="s">
        <v>178</v>
      </c>
      <c r="B55" s="55" t="s">
        <v>147</v>
      </c>
      <c r="M55">
        <f t="shared" si="2"/>
        <v>46</v>
      </c>
      <c r="N55" s="33">
        <f t="shared" si="3"/>
        <v>459187.35767750931</v>
      </c>
      <c r="O55" s="33">
        <f t="shared" si="0"/>
        <v>1147.9683941937733</v>
      </c>
      <c r="P55" s="33">
        <f t="shared" si="1"/>
        <v>2108.0201686472751</v>
      </c>
      <c r="Q55" s="33">
        <f t="shared" si="4"/>
        <v>960.05177445350182</v>
      </c>
      <c r="R55" s="33">
        <f t="shared" si="5"/>
        <v>458227.30590305582</v>
      </c>
      <c r="S55" s="36">
        <f t="shared" si="6"/>
        <v>401.78893796782063</v>
      </c>
    </row>
    <row r="56" spans="1:19">
      <c r="C56" s="41" t="s">
        <v>141</v>
      </c>
      <c r="M56">
        <f t="shared" si="2"/>
        <v>47</v>
      </c>
      <c r="N56" s="33">
        <f t="shared" si="3"/>
        <v>458227.30590305582</v>
      </c>
      <c r="O56" s="33">
        <f t="shared" si="0"/>
        <v>1145.5682647576396</v>
      </c>
      <c r="P56" s="33">
        <f t="shared" si="1"/>
        <v>2108.0201686472751</v>
      </c>
      <c r="Q56" s="33">
        <f t="shared" si="4"/>
        <v>962.45190388963556</v>
      </c>
      <c r="R56" s="33">
        <f t="shared" si="5"/>
        <v>457264.85399916617</v>
      </c>
      <c r="S56" s="36">
        <f t="shared" si="6"/>
        <v>400.94889266517384</v>
      </c>
    </row>
    <row r="57" spans="1:19">
      <c r="C57" s="41" t="s">
        <v>142</v>
      </c>
      <c r="M57">
        <f t="shared" si="2"/>
        <v>48</v>
      </c>
      <c r="N57" s="33">
        <f t="shared" si="3"/>
        <v>457264.85399916617</v>
      </c>
      <c r="O57" s="33">
        <f t="shared" si="0"/>
        <v>1143.1621349979155</v>
      </c>
      <c r="P57" s="33">
        <f t="shared" si="1"/>
        <v>2108.0201686472751</v>
      </c>
      <c r="Q57" s="33">
        <f t="shared" si="4"/>
        <v>964.85803364935964</v>
      </c>
      <c r="R57" s="33">
        <f t="shared" si="5"/>
        <v>456299.99596551683</v>
      </c>
      <c r="S57" s="36">
        <f t="shared" si="6"/>
        <v>400.10674724927037</v>
      </c>
    </row>
    <row r="58" spans="1:19">
      <c r="C58" s="41" t="s">
        <v>143</v>
      </c>
      <c r="M58">
        <f t="shared" si="2"/>
        <v>49</v>
      </c>
      <c r="N58" s="33">
        <f t="shared" si="3"/>
        <v>456299.99596551683</v>
      </c>
      <c r="O58" s="33">
        <f t="shared" si="0"/>
        <v>1140.7499899137922</v>
      </c>
      <c r="P58" s="33">
        <f t="shared" si="1"/>
        <v>2108.0201686472751</v>
      </c>
      <c r="Q58" s="33">
        <f t="shared" si="4"/>
        <v>967.27017873348291</v>
      </c>
      <c r="R58" s="33">
        <f t="shared" si="5"/>
        <v>455332.72578678333</v>
      </c>
      <c r="S58" s="36">
        <f t="shared" si="6"/>
        <v>399.26249646982723</v>
      </c>
    </row>
    <row r="59" spans="1:19">
      <c r="C59" s="41" t="s">
        <v>144</v>
      </c>
      <c r="M59">
        <f t="shared" si="2"/>
        <v>50</v>
      </c>
      <c r="N59" s="33">
        <f t="shared" si="3"/>
        <v>455332.72578678333</v>
      </c>
      <c r="O59" s="33">
        <f t="shared" si="0"/>
        <v>1138.3318144669583</v>
      </c>
      <c r="P59" s="33">
        <f t="shared" si="1"/>
        <v>2108.0201686472751</v>
      </c>
      <c r="Q59" s="33">
        <f t="shared" si="4"/>
        <v>969.68835418031676</v>
      </c>
      <c r="R59" s="33">
        <f t="shared" si="5"/>
        <v>454363.03743260301</v>
      </c>
      <c r="S59" s="36">
        <f t="shared" si="6"/>
        <v>398.41613506343538</v>
      </c>
    </row>
    <row r="60" spans="1:19">
      <c r="C60" s="41" t="s">
        <v>145</v>
      </c>
      <c r="M60">
        <f t="shared" si="2"/>
        <v>51</v>
      </c>
      <c r="N60" s="33">
        <f t="shared" si="3"/>
        <v>454363.03743260301</v>
      </c>
      <c r="O60" s="33">
        <f t="shared" si="0"/>
        <v>1135.9075935815076</v>
      </c>
      <c r="P60" s="33">
        <f t="shared" si="1"/>
        <v>2108.0201686472751</v>
      </c>
      <c r="Q60" s="33">
        <f t="shared" si="4"/>
        <v>972.11257506576749</v>
      </c>
      <c r="R60" s="33">
        <f t="shared" si="5"/>
        <v>453390.92485753726</v>
      </c>
      <c r="S60" s="36">
        <f t="shared" si="6"/>
        <v>397.56765775352767</v>
      </c>
    </row>
    <row r="61" spans="1:19">
      <c r="C61" s="41" t="s">
        <v>146</v>
      </c>
      <c r="M61">
        <f t="shared" si="2"/>
        <v>52</v>
      </c>
      <c r="N61" s="33">
        <f t="shared" si="3"/>
        <v>453390.92485753726</v>
      </c>
      <c r="O61" s="33">
        <f t="shared" si="0"/>
        <v>1133.4773121438432</v>
      </c>
      <c r="P61" s="33">
        <f t="shared" si="1"/>
        <v>2108.0201686472751</v>
      </c>
      <c r="Q61" s="33">
        <f t="shared" si="4"/>
        <v>974.54285650343195</v>
      </c>
      <c r="R61" s="33">
        <f t="shared" si="5"/>
        <v>452416.38200103381</v>
      </c>
      <c r="S61" s="36">
        <f t="shared" si="6"/>
        <v>396.71705925034507</v>
      </c>
    </row>
    <row r="62" spans="1:19">
      <c r="M62">
        <f t="shared" si="2"/>
        <v>53</v>
      </c>
      <c r="N62" s="33">
        <f t="shared" si="3"/>
        <v>452416.38200103381</v>
      </c>
      <c r="O62" s="33">
        <f t="shared" si="0"/>
        <v>1131.0409550025845</v>
      </c>
      <c r="P62" s="33">
        <f t="shared" si="1"/>
        <v>2108.0201686472751</v>
      </c>
      <c r="Q62" s="33">
        <f t="shared" si="4"/>
        <v>976.97921364469062</v>
      </c>
      <c r="R62" s="33">
        <f t="shared" si="5"/>
        <v>451439.40278738912</v>
      </c>
      <c r="S62" s="36">
        <f t="shared" si="6"/>
        <v>395.86433425090456</v>
      </c>
    </row>
    <row r="63" spans="1:19">
      <c r="M63">
        <f t="shared" si="2"/>
        <v>54</v>
      </c>
      <c r="N63" s="33">
        <f t="shared" si="3"/>
        <v>451439.40278738912</v>
      </c>
      <c r="O63" s="33">
        <f t="shared" si="0"/>
        <v>1128.5985069684727</v>
      </c>
      <c r="P63" s="33">
        <f t="shared" si="1"/>
        <v>2108.0201686472751</v>
      </c>
      <c r="Q63" s="33">
        <f t="shared" si="4"/>
        <v>979.42166167880237</v>
      </c>
      <c r="R63" s="33">
        <f t="shared" si="5"/>
        <v>450459.9811257103</v>
      </c>
      <c r="S63" s="36">
        <f t="shared" si="6"/>
        <v>395.00947743896546</v>
      </c>
    </row>
    <row r="64" spans="1:19">
      <c r="A64" s="61" t="s">
        <v>178</v>
      </c>
      <c r="M64">
        <f t="shared" si="2"/>
        <v>55</v>
      </c>
      <c r="N64" s="33">
        <f t="shared" si="3"/>
        <v>450459.9811257103</v>
      </c>
      <c r="O64" s="33">
        <f t="shared" si="0"/>
        <v>1126.1499528142758</v>
      </c>
      <c r="P64" s="33">
        <f t="shared" si="1"/>
        <v>2108.0201686472751</v>
      </c>
      <c r="Q64" s="33">
        <f t="shared" si="4"/>
        <v>981.87021583299929</v>
      </c>
      <c r="R64" s="33">
        <f t="shared" si="5"/>
        <v>449478.11090987729</v>
      </c>
      <c r="S64" s="36">
        <f t="shared" si="6"/>
        <v>394.15248348499654</v>
      </c>
    </row>
    <row r="65" spans="13:19">
      <c r="M65">
        <f t="shared" si="2"/>
        <v>56</v>
      </c>
      <c r="N65" s="33">
        <f t="shared" si="3"/>
        <v>449478.11090987729</v>
      </c>
      <c r="O65" s="33">
        <f t="shared" si="0"/>
        <v>1123.6952772746934</v>
      </c>
      <c r="P65" s="33">
        <f t="shared" si="1"/>
        <v>2108.0201686472751</v>
      </c>
      <c r="Q65" s="33">
        <f t="shared" si="4"/>
        <v>984.32489137258176</v>
      </c>
      <c r="R65" s="33">
        <f t="shared" si="5"/>
        <v>448493.7860185047</v>
      </c>
      <c r="S65" s="36">
        <f t="shared" si="6"/>
        <v>393.29334704614263</v>
      </c>
    </row>
    <row r="66" spans="13:19">
      <c r="M66">
        <f t="shared" si="2"/>
        <v>57</v>
      </c>
      <c r="N66" s="33">
        <f t="shared" si="3"/>
        <v>448493.7860185047</v>
      </c>
      <c r="O66" s="33">
        <f t="shared" si="0"/>
        <v>1121.2344650462617</v>
      </c>
      <c r="P66" s="33">
        <f t="shared" si="1"/>
        <v>2108.0201686472751</v>
      </c>
      <c r="Q66" s="33">
        <f t="shared" si="4"/>
        <v>986.78570360101344</v>
      </c>
      <c r="R66" s="33">
        <f t="shared" si="5"/>
        <v>447507.00031490368</v>
      </c>
      <c r="S66" s="36">
        <f t="shared" si="6"/>
        <v>392.43206276619156</v>
      </c>
    </row>
    <row r="67" spans="13:19">
      <c r="M67">
        <f t="shared" si="2"/>
        <v>58</v>
      </c>
      <c r="N67" s="33">
        <f t="shared" si="3"/>
        <v>447507.00031490368</v>
      </c>
      <c r="O67" s="33">
        <f t="shared" si="0"/>
        <v>1118.7675007872592</v>
      </c>
      <c r="P67" s="33">
        <f t="shared" si="1"/>
        <v>2108.0201686472751</v>
      </c>
      <c r="Q67" s="33">
        <f t="shared" si="4"/>
        <v>989.25266786001589</v>
      </c>
      <c r="R67" s="33">
        <f t="shared" si="5"/>
        <v>446517.74764704367</v>
      </c>
      <c r="S67" s="36">
        <f t="shared" si="6"/>
        <v>391.56862527554068</v>
      </c>
    </row>
    <row r="68" spans="13:19">
      <c r="M68">
        <f t="shared" si="2"/>
        <v>59</v>
      </c>
      <c r="N68" s="33">
        <f t="shared" si="3"/>
        <v>446517.74764704367</v>
      </c>
      <c r="O68" s="33">
        <f t="shared" si="0"/>
        <v>1116.2943691176092</v>
      </c>
      <c r="P68" s="33">
        <f t="shared" si="1"/>
        <v>2108.0201686472751</v>
      </c>
      <c r="Q68" s="33">
        <f t="shared" si="4"/>
        <v>991.72579952966589</v>
      </c>
      <c r="R68" s="33">
        <f t="shared" si="5"/>
        <v>445526.02184751403</v>
      </c>
      <c r="S68" s="36">
        <f t="shared" si="6"/>
        <v>390.70302919116318</v>
      </c>
    </row>
    <row r="69" spans="13:19">
      <c r="M69">
        <f t="shared" si="2"/>
        <v>60</v>
      </c>
      <c r="N69" s="33">
        <f t="shared" si="3"/>
        <v>445526.02184751403</v>
      </c>
      <c r="O69" s="33">
        <f t="shared" si="0"/>
        <v>1113.8150546187851</v>
      </c>
      <c r="P69" s="33">
        <f t="shared" si="1"/>
        <v>2108.0201686472751</v>
      </c>
      <c r="Q69" s="33">
        <f t="shared" si="4"/>
        <v>994.20511402849002</v>
      </c>
      <c r="R69" s="33">
        <f t="shared" si="5"/>
        <v>444531.81673348555</v>
      </c>
      <c r="S69" s="36">
        <f t="shared" si="6"/>
        <v>389.83526911657475</v>
      </c>
    </row>
    <row r="70" spans="13:19">
      <c r="M70">
        <f t="shared" si="2"/>
        <v>61</v>
      </c>
      <c r="N70" s="33">
        <f t="shared" si="3"/>
        <v>444531.81673348555</v>
      </c>
      <c r="O70" s="33">
        <f t="shared" si="0"/>
        <v>1111.3295418337138</v>
      </c>
      <c r="P70" s="33">
        <f t="shared" si="1"/>
        <v>2108.0201686472751</v>
      </c>
      <c r="Q70" s="33">
        <f t="shared" si="4"/>
        <v>996.69062681356127</v>
      </c>
      <c r="R70" s="33">
        <f t="shared" si="5"/>
        <v>443535.12610667199</v>
      </c>
      <c r="S70" s="36">
        <f t="shared" si="6"/>
        <v>388.9653396417998</v>
      </c>
    </row>
    <row r="71" spans="13:19">
      <c r="M71">
        <f t="shared" si="2"/>
        <v>62</v>
      </c>
      <c r="N71" s="33">
        <f t="shared" si="3"/>
        <v>443535.12610667199</v>
      </c>
      <c r="O71" s="33">
        <f t="shared" si="0"/>
        <v>1108.8378152666801</v>
      </c>
      <c r="P71" s="33">
        <f t="shared" si="1"/>
        <v>2108.0201686472751</v>
      </c>
      <c r="Q71" s="33">
        <f t="shared" si="4"/>
        <v>999.18235338059503</v>
      </c>
      <c r="R71" s="33">
        <f t="shared" si="5"/>
        <v>442535.94375329139</v>
      </c>
      <c r="S71" s="36">
        <f t="shared" si="6"/>
        <v>388.09323534333799</v>
      </c>
    </row>
    <row r="72" spans="13:19">
      <c r="M72">
        <f t="shared" si="2"/>
        <v>63</v>
      </c>
      <c r="N72" s="33">
        <f t="shared" si="3"/>
        <v>442535.94375329139</v>
      </c>
      <c r="O72" s="33">
        <f t="shared" si="0"/>
        <v>1106.3398593832285</v>
      </c>
      <c r="P72" s="33">
        <f t="shared" si="1"/>
        <v>2108.0201686472751</v>
      </c>
      <c r="Q72" s="33">
        <f t="shared" si="4"/>
        <v>1001.6803092640466</v>
      </c>
      <c r="R72" s="33">
        <f t="shared" si="5"/>
        <v>441534.26344402734</v>
      </c>
      <c r="S72" s="36">
        <f t="shared" si="6"/>
        <v>387.21895078412996</v>
      </c>
    </row>
    <row r="73" spans="13:19">
      <c r="M73">
        <f t="shared" si="2"/>
        <v>64</v>
      </c>
      <c r="N73" s="33">
        <f t="shared" si="3"/>
        <v>441534.26344402734</v>
      </c>
      <c r="O73" s="33">
        <f t="shared" si="0"/>
        <v>1103.8356586100683</v>
      </c>
      <c r="P73" s="33">
        <f t="shared" si="1"/>
        <v>2108.0201686472751</v>
      </c>
      <c r="Q73" s="33">
        <f t="shared" si="4"/>
        <v>1004.1845100372068</v>
      </c>
      <c r="R73" s="33">
        <f t="shared" si="5"/>
        <v>440530.07893399015</v>
      </c>
      <c r="S73" s="36">
        <f t="shared" si="6"/>
        <v>386.34248051352387</v>
      </c>
    </row>
    <row r="74" spans="13:19">
      <c r="M74">
        <f t="shared" si="2"/>
        <v>65</v>
      </c>
      <c r="N74" s="33">
        <f t="shared" si="3"/>
        <v>440530.07893399015</v>
      </c>
      <c r="O74" s="33">
        <f t="shared" ref="O74:O137" si="7">$H$15*N74</f>
        <v>1101.3251973349754</v>
      </c>
      <c r="P74" s="33">
        <f t="shared" ref="P74:P137" si="8">$H$18</f>
        <v>2108.0201686472751</v>
      </c>
      <c r="Q74" s="33">
        <f t="shared" si="4"/>
        <v>1006.6949713122997</v>
      </c>
      <c r="R74" s="33">
        <f t="shared" si="5"/>
        <v>439523.38396267785</v>
      </c>
      <c r="S74" s="36">
        <f t="shared" si="6"/>
        <v>385.46381906724139</v>
      </c>
    </row>
    <row r="75" spans="13:19">
      <c r="M75">
        <f t="shared" ref="M75:M138" si="9">M74+1</f>
        <v>66</v>
      </c>
      <c r="N75" s="33">
        <f t="shared" ref="N75:N138" si="10">R74</f>
        <v>439523.38396267785</v>
      </c>
      <c r="O75" s="33">
        <f t="shared" si="7"/>
        <v>1098.8084599066947</v>
      </c>
      <c r="P75" s="33">
        <f t="shared" si="8"/>
        <v>2108.0201686472751</v>
      </c>
      <c r="Q75" s="33">
        <f t="shared" ref="Q75:Q138" si="11">P75-O75</f>
        <v>1009.2117087405804</v>
      </c>
      <c r="R75" s="33">
        <f t="shared" ref="R75:R138" si="12">N75-Q75</f>
        <v>438514.17225393729</v>
      </c>
      <c r="S75" s="36">
        <f t="shared" ref="S75:S138" si="13">O75*$H$19</f>
        <v>384.58296096734313</v>
      </c>
    </row>
    <row r="76" spans="13:19">
      <c r="M76">
        <f t="shared" si="9"/>
        <v>67</v>
      </c>
      <c r="N76" s="33">
        <f t="shared" si="10"/>
        <v>438514.17225393729</v>
      </c>
      <c r="O76" s="33">
        <f t="shared" si="7"/>
        <v>1096.2854306348434</v>
      </c>
      <c r="P76" s="33">
        <f t="shared" si="8"/>
        <v>2108.0201686472751</v>
      </c>
      <c r="Q76" s="33">
        <f t="shared" si="11"/>
        <v>1011.7347380124318</v>
      </c>
      <c r="R76" s="33">
        <f t="shared" si="12"/>
        <v>437502.43751592486</v>
      </c>
      <c r="S76" s="36">
        <f t="shared" si="13"/>
        <v>383.69990072219514</v>
      </c>
    </row>
    <row r="77" spans="13:19">
      <c r="M77">
        <f t="shared" si="9"/>
        <v>68</v>
      </c>
      <c r="N77" s="33">
        <f t="shared" si="10"/>
        <v>437502.43751592486</v>
      </c>
      <c r="O77" s="33">
        <f t="shared" si="7"/>
        <v>1093.7560937898122</v>
      </c>
      <c r="P77" s="33">
        <f t="shared" si="8"/>
        <v>2108.0201686472751</v>
      </c>
      <c r="Q77" s="33">
        <f t="shared" si="11"/>
        <v>1014.2640748574629</v>
      </c>
      <c r="R77" s="33">
        <f t="shared" si="12"/>
        <v>436488.1734410674</v>
      </c>
      <c r="S77" s="36">
        <f t="shared" si="13"/>
        <v>382.81463282643426</v>
      </c>
    </row>
    <row r="78" spans="13:19">
      <c r="M78">
        <f t="shared" si="9"/>
        <v>69</v>
      </c>
      <c r="N78" s="33">
        <f t="shared" si="10"/>
        <v>436488.1734410674</v>
      </c>
      <c r="O78" s="33">
        <f t="shared" si="7"/>
        <v>1091.2204336026684</v>
      </c>
      <c r="P78" s="33">
        <f t="shared" si="8"/>
        <v>2108.0201686472751</v>
      </c>
      <c r="Q78" s="33">
        <f t="shared" si="11"/>
        <v>1016.7997350446067</v>
      </c>
      <c r="R78" s="33">
        <f t="shared" si="12"/>
        <v>435471.3737060228</v>
      </c>
      <c r="S78" s="36">
        <f t="shared" si="13"/>
        <v>381.92715176093395</v>
      </c>
    </row>
    <row r="79" spans="13:19">
      <c r="M79">
        <f t="shared" si="9"/>
        <v>70</v>
      </c>
      <c r="N79" s="33">
        <f t="shared" si="10"/>
        <v>435471.3737060228</v>
      </c>
      <c r="O79" s="33">
        <f t="shared" si="7"/>
        <v>1088.6784342650569</v>
      </c>
      <c r="P79" s="33">
        <f t="shared" si="8"/>
        <v>2108.0201686472751</v>
      </c>
      <c r="Q79" s="33">
        <f t="shared" si="11"/>
        <v>1019.3417343822182</v>
      </c>
      <c r="R79" s="33">
        <f t="shared" si="12"/>
        <v>434452.03197164059</v>
      </c>
      <c r="S79" s="36">
        <f t="shared" si="13"/>
        <v>381.03745199276989</v>
      </c>
    </row>
    <row r="80" spans="13:19">
      <c r="M80">
        <f t="shared" si="9"/>
        <v>71</v>
      </c>
      <c r="N80" s="33">
        <f t="shared" si="10"/>
        <v>434452.03197164059</v>
      </c>
      <c r="O80" s="33">
        <f t="shared" si="7"/>
        <v>1086.1300799291016</v>
      </c>
      <c r="P80" s="33">
        <f t="shared" si="8"/>
        <v>2108.0201686472751</v>
      </c>
      <c r="Q80" s="33">
        <f t="shared" si="11"/>
        <v>1021.8900887181735</v>
      </c>
      <c r="R80" s="33">
        <f t="shared" si="12"/>
        <v>433430.14188292244</v>
      </c>
      <c r="S80" s="36">
        <f t="shared" si="13"/>
        <v>380.14552797518553</v>
      </c>
    </row>
    <row r="81" spans="13:19">
      <c r="M81">
        <f t="shared" si="9"/>
        <v>72</v>
      </c>
      <c r="N81" s="33">
        <f t="shared" si="10"/>
        <v>433430.14188292244</v>
      </c>
      <c r="O81" s="33">
        <f t="shared" si="7"/>
        <v>1083.5753547073061</v>
      </c>
      <c r="P81" s="33">
        <f t="shared" si="8"/>
        <v>2108.0201686472751</v>
      </c>
      <c r="Q81" s="33">
        <f t="shared" si="11"/>
        <v>1024.444813939969</v>
      </c>
      <c r="R81" s="33">
        <f t="shared" si="12"/>
        <v>432405.69706898247</v>
      </c>
      <c r="S81" s="36">
        <f t="shared" si="13"/>
        <v>379.2513741475571</v>
      </c>
    </row>
    <row r="82" spans="13:19">
      <c r="M82">
        <f t="shared" si="9"/>
        <v>73</v>
      </c>
      <c r="N82" s="33">
        <f t="shared" si="10"/>
        <v>432405.69706898247</v>
      </c>
      <c r="O82" s="33">
        <f t="shared" si="7"/>
        <v>1081.0142426724562</v>
      </c>
      <c r="P82" s="33">
        <f t="shared" si="8"/>
        <v>2108.0201686472751</v>
      </c>
      <c r="Q82" s="33">
        <f t="shared" si="11"/>
        <v>1027.0059259748189</v>
      </c>
      <c r="R82" s="33">
        <f t="shared" si="12"/>
        <v>431378.69114300766</v>
      </c>
      <c r="S82" s="36">
        <f t="shared" si="13"/>
        <v>378.35498493535965</v>
      </c>
    </row>
    <row r="83" spans="13:19">
      <c r="M83">
        <f t="shared" si="9"/>
        <v>74</v>
      </c>
      <c r="N83" s="33">
        <f t="shared" si="10"/>
        <v>431378.69114300766</v>
      </c>
      <c r="O83" s="33">
        <f t="shared" si="7"/>
        <v>1078.4467278575191</v>
      </c>
      <c r="P83" s="33">
        <f t="shared" si="8"/>
        <v>2108.0201686472751</v>
      </c>
      <c r="Q83" s="33">
        <f t="shared" si="11"/>
        <v>1029.573440789756</v>
      </c>
      <c r="R83" s="33">
        <f t="shared" si="12"/>
        <v>430349.11770221789</v>
      </c>
      <c r="S83" s="36">
        <f t="shared" si="13"/>
        <v>377.45635475013165</v>
      </c>
    </row>
    <row r="84" spans="13:19">
      <c r="M84">
        <f t="shared" si="9"/>
        <v>75</v>
      </c>
      <c r="N84" s="33">
        <f t="shared" si="10"/>
        <v>430349.11770221789</v>
      </c>
      <c r="O84" s="33">
        <f t="shared" si="7"/>
        <v>1075.8727942555447</v>
      </c>
      <c r="P84" s="33">
        <f t="shared" si="8"/>
        <v>2108.0201686472751</v>
      </c>
      <c r="Q84" s="33">
        <f t="shared" si="11"/>
        <v>1032.1473743917304</v>
      </c>
      <c r="R84" s="33">
        <f t="shared" si="12"/>
        <v>429316.97032782616</v>
      </c>
      <c r="S84" s="36">
        <f t="shared" si="13"/>
        <v>376.55547798944065</v>
      </c>
    </row>
    <row r="85" spans="13:19">
      <c r="M85">
        <f t="shared" si="9"/>
        <v>76</v>
      </c>
      <c r="N85" s="33">
        <f t="shared" si="10"/>
        <v>429316.97032782616</v>
      </c>
      <c r="O85" s="33">
        <f t="shared" si="7"/>
        <v>1073.2924258195653</v>
      </c>
      <c r="P85" s="33">
        <f t="shared" si="8"/>
        <v>2108.0201686472751</v>
      </c>
      <c r="Q85" s="33">
        <f t="shared" si="11"/>
        <v>1034.7277428277098</v>
      </c>
      <c r="R85" s="33">
        <f t="shared" si="12"/>
        <v>428282.24258499843</v>
      </c>
      <c r="S85" s="36">
        <f t="shared" si="13"/>
        <v>375.65234903684785</v>
      </c>
    </row>
    <row r="86" spans="13:19">
      <c r="M86">
        <f t="shared" si="9"/>
        <v>77</v>
      </c>
      <c r="N86" s="33">
        <f t="shared" si="10"/>
        <v>428282.24258499843</v>
      </c>
      <c r="O86" s="33">
        <f t="shared" si="7"/>
        <v>1070.705606462496</v>
      </c>
      <c r="P86" s="33">
        <f t="shared" si="8"/>
        <v>2108.0201686472751</v>
      </c>
      <c r="Q86" s="33">
        <f t="shared" si="11"/>
        <v>1037.3145621847791</v>
      </c>
      <c r="R86" s="33">
        <f t="shared" si="12"/>
        <v>427244.92802281363</v>
      </c>
      <c r="S86" s="36">
        <f t="shared" si="13"/>
        <v>374.74696226187359</v>
      </c>
    </row>
    <row r="87" spans="13:19">
      <c r="M87">
        <f t="shared" si="9"/>
        <v>78</v>
      </c>
      <c r="N87" s="33">
        <f t="shared" si="10"/>
        <v>427244.92802281363</v>
      </c>
      <c r="O87" s="33">
        <f t="shared" si="7"/>
        <v>1068.1123200570341</v>
      </c>
      <c r="P87" s="33">
        <f t="shared" si="8"/>
        <v>2108.0201686472751</v>
      </c>
      <c r="Q87" s="33">
        <f t="shared" si="11"/>
        <v>1039.907848590241</v>
      </c>
      <c r="R87" s="33">
        <f t="shared" si="12"/>
        <v>426205.02017422341</v>
      </c>
      <c r="S87" s="36">
        <f t="shared" si="13"/>
        <v>373.83931201996194</v>
      </c>
    </row>
    <row r="88" spans="13:19">
      <c r="M88">
        <f t="shared" si="9"/>
        <v>79</v>
      </c>
      <c r="N88" s="33">
        <f t="shared" si="10"/>
        <v>426205.02017422341</v>
      </c>
      <c r="O88" s="33">
        <f t="shared" si="7"/>
        <v>1065.5125504355585</v>
      </c>
      <c r="P88" s="33">
        <f t="shared" si="8"/>
        <v>2108.0201686472751</v>
      </c>
      <c r="Q88" s="33">
        <f t="shared" si="11"/>
        <v>1042.5076182117166</v>
      </c>
      <c r="R88" s="33">
        <f t="shared" si="12"/>
        <v>425162.51255601167</v>
      </c>
      <c r="S88" s="36">
        <f t="shared" si="13"/>
        <v>372.92939265244547</v>
      </c>
    </row>
    <row r="89" spans="13:19">
      <c r="M89">
        <f t="shared" si="9"/>
        <v>80</v>
      </c>
      <c r="N89" s="33">
        <f t="shared" si="10"/>
        <v>425162.51255601167</v>
      </c>
      <c r="O89" s="33">
        <f t="shared" si="7"/>
        <v>1062.9062813900291</v>
      </c>
      <c r="P89" s="33">
        <f t="shared" si="8"/>
        <v>2108.0201686472751</v>
      </c>
      <c r="Q89" s="33">
        <f t="shared" si="11"/>
        <v>1045.113887257246</v>
      </c>
      <c r="R89" s="33">
        <f t="shared" si="12"/>
        <v>424117.39866875444</v>
      </c>
      <c r="S89" s="36">
        <f t="shared" si="13"/>
        <v>372.01719848651015</v>
      </c>
    </row>
    <row r="90" spans="13:19">
      <c r="M90">
        <f t="shared" si="9"/>
        <v>81</v>
      </c>
      <c r="N90" s="33">
        <f t="shared" si="10"/>
        <v>424117.39866875444</v>
      </c>
      <c r="O90" s="33">
        <f t="shared" si="7"/>
        <v>1060.293496671886</v>
      </c>
      <c r="P90" s="33">
        <f t="shared" si="8"/>
        <v>2108.0201686472751</v>
      </c>
      <c r="Q90" s="33">
        <f t="shared" si="11"/>
        <v>1047.7266719753891</v>
      </c>
      <c r="R90" s="33">
        <f t="shared" si="12"/>
        <v>423069.67199677904</v>
      </c>
      <c r="S90" s="36">
        <f t="shared" si="13"/>
        <v>371.10272383516008</v>
      </c>
    </row>
    <row r="91" spans="13:19">
      <c r="M91">
        <f t="shared" si="9"/>
        <v>82</v>
      </c>
      <c r="N91" s="33">
        <f t="shared" si="10"/>
        <v>423069.67199677904</v>
      </c>
      <c r="O91" s="33">
        <f t="shared" si="7"/>
        <v>1057.6741799919475</v>
      </c>
      <c r="P91" s="33">
        <f t="shared" si="8"/>
        <v>2108.0201686472751</v>
      </c>
      <c r="Q91" s="33">
        <f t="shared" si="11"/>
        <v>1050.3459886553276</v>
      </c>
      <c r="R91" s="33">
        <f t="shared" si="12"/>
        <v>422019.32600812369</v>
      </c>
      <c r="S91" s="36">
        <f t="shared" si="13"/>
        <v>370.1859629971816</v>
      </c>
    </row>
    <row r="92" spans="13:19">
      <c r="M92">
        <f t="shared" si="9"/>
        <v>83</v>
      </c>
      <c r="N92" s="33">
        <f t="shared" si="10"/>
        <v>422019.32600812369</v>
      </c>
      <c r="O92" s="33">
        <f t="shared" si="7"/>
        <v>1055.0483150203092</v>
      </c>
      <c r="P92" s="33">
        <f t="shared" si="8"/>
        <v>2108.0201686472751</v>
      </c>
      <c r="Q92" s="33">
        <f t="shared" si="11"/>
        <v>1052.9718536269659</v>
      </c>
      <c r="R92" s="33">
        <f t="shared" si="12"/>
        <v>420966.35415449674</v>
      </c>
      <c r="S92" s="36">
        <f t="shared" si="13"/>
        <v>369.26691025710824</v>
      </c>
    </row>
    <row r="93" spans="13:19">
      <c r="M93">
        <f t="shared" si="9"/>
        <v>84</v>
      </c>
      <c r="N93" s="33">
        <f t="shared" si="10"/>
        <v>420966.35415449674</v>
      </c>
      <c r="O93" s="33">
        <f t="shared" si="7"/>
        <v>1052.4158853862418</v>
      </c>
      <c r="P93" s="33">
        <f t="shared" si="8"/>
        <v>2108.0201686472751</v>
      </c>
      <c r="Q93" s="33">
        <f t="shared" si="11"/>
        <v>1055.6042832610333</v>
      </c>
      <c r="R93" s="33">
        <f t="shared" si="12"/>
        <v>419910.74987123569</v>
      </c>
      <c r="S93" s="36">
        <f t="shared" si="13"/>
        <v>368.34555988518463</v>
      </c>
    </row>
    <row r="94" spans="13:19">
      <c r="M94">
        <f t="shared" si="9"/>
        <v>85</v>
      </c>
      <c r="N94" s="33">
        <f t="shared" si="10"/>
        <v>419910.74987123569</v>
      </c>
      <c r="O94" s="33">
        <f t="shared" si="7"/>
        <v>1049.7768746780891</v>
      </c>
      <c r="P94" s="33">
        <f t="shared" si="8"/>
        <v>2108.0201686472751</v>
      </c>
      <c r="Q94" s="33">
        <f t="shared" si="11"/>
        <v>1058.243293969186</v>
      </c>
      <c r="R94" s="33">
        <f t="shared" si="12"/>
        <v>418852.5065772665</v>
      </c>
      <c r="S94" s="36">
        <f t="shared" si="13"/>
        <v>367.42190613733118</v>
      </c>
    </row>
    <row r="95" spans="13:19">
      <c r="M95">
        <f t="shared" si="9"/>
        <v>86</v>
      </c>
      <c r="N95" s="33">
        <f t="shared" si="10"/>
        <v>418852.5065772665</v>
      </c>
      <c r="O95" s="33">
        <f t="shared" si="7"/>
        <v>1047.1312664431662</v>
      </c>
      <c r="P95" s="33">
        <f t="shared" si="8"/>
        <v>2108.0201686472751</v>
      </c>
      <c r="Q95" s="33">
        <f t="shared" si="11"/>
        <v>1060.8889022041089</v>
      </c>
      <c r="R95" s="33">
        <f t="shared" si="12"/>
        <v>417791.61767506239</v>
      </c>
      <c r="S95" s="36">
        <f t="shared" si="13"/>
        <v>366.49594325510816</v>
      </c>
    </row>
    <row r="96" spans="13:19">
      <c r="M96">
        <f t="shared" si="9"/>
        <v>87</v>
      </c>
      <c r="N96" s="33">
        <f t="shared" si="10"/>
        <v>417791.61767506239</v>
      </c>
      <c r="O96" s="33">
        <f t="shared" si="7"/>
        <v>1044.479044187656</v>
      </c>
      <c r="P96" s="33">
        <f t="shared" si="8"/>
        <v>2108.0201686472751</v>
      </c>
      <c r="Q96" s="33">
        <f t="shared" si="11"/>
        <v>1063.5411244596191</v>
      </c>
      <c r="R96" s="33">
        <f t="shared" si="12"/>
        <v>416728.07655060274</v>
      </c>
      <c r="S96" s="36">
        <f t="shared" si="13"/>
        <v>365.56766546567957</v>
      </c>
    </row>
    <row r="97" spans="13:19">
      <c r="M97">
        <f t="shared" si="9"/>
        <v>88</v>
      </c>
      <c r="N97" s="33">
        <f t="shared" si="10"/>
        <v>416728.07655060274</v>
      </c>
      <c r="O97" s="33">
        <f t="shared" si="7"/>
        <v>1041.820191376507</v>
      </c>
      <c r="P97" s="33">
        <f t="shared" si="8"/>
        <v>2108.0201686472751</v>
      </c>
      <c r="Q97" s="33">
        <f t="shared" si="11"/>
        <v>1066.1999772707682</v>
      </c>
      <c r="R97" s="33">
        <f t="shared" si="12"/>
        <v>415661.87657333195</v>
      </c>
      <c r="S97" s="36">
        <f t="shared" si="13"/>
        <v>364.63706698177742</v>
      </c>
    </row>
    <row r="98" spans="13:19">
      <c r="M98">
        <f t="shared" si="9"/>
        <v>89</v>
      </c>
      <c r="N98" s="33">
        <f t="shared" si="10"/>
        <v>415661.87657333195</v>
      </c>
      <c r="O98" s="33">
        <f t="shared" si="7"/>
        <v>1039.1546914333298</v>
      </c>
      <c r="P98" s="33">
        <f t="shared" si="8"/>
        <v>2108.0201686472751</v>
      </c>
      <c r="Q98" s="33">
        <f t="shared" si="11"/>
        <v>1068.8654772139453</v>
      </c>
      <c r="R98" s="33">
        <f t="shared" si="12"/>
        <v>414593.01109611802</v>
      </c>
      <c r="S98" s="36">
        <f t="shared" si="13"/>
        <v>363.70414200166545</v>
      </c>
    </row>
    <row r="99" spans="13:19">
      <c r="M99">
        <f t="shared" si="9"/>
        <v>90</v>
      </c>
      <c r="N99" s="33">
        <f t="shared" si="10"/>
        <v>414593.01109611802</v>
      </c>
      <c r="O99" s="33">
        <f t="shared" si="7"/>
        <v>1036.4825277402952</v>
      </c>
      <c r="P99" s="33">
        <f t="shared" si="8"/>
        <v>2108.0201686472751</v>
      </c>
      <c r="Q99" s="33">
        <f t="shared" si="11"/>
        <v>1071.53764090698</v>
      </c>
      <c r="R99" s="33">
        <f t="shared" si="12"/>
        <v>413521.47345521103</v>
      </c>
      <c r="S99" s="36">
        <f t="shared" si="13"/>
        <v>362.7688847091033</v>
      </c>
    </row>
    <row r="100" spans="13:19">
      <c r="M100">
        <f t="shared" si="9"/>
        <v>91</v>
      </c>
      <c r="N100" s="33">
        <f t="shared" si="10"/>
        <v>413521.47345521103</v>
      </c>
      <c r="O100" s="33">
        <f t="shared" si="7"/>
        <v>1033.8036836380277</v>
      </c>
      <c r="P100" s="33">
        <f t="shared" si="8"/>
        <v>2108.0201686472751</v>
      </c>
      <c r="Q100" s="33">
        <f t="shared" si="11"/>
        <v>1074.2164850092474</v>
      </c>
      <c r="R100" s="33">
        <f t="shared" si="12"/>
        <v>412447.25697020179</v>
      </c>
      <c r="S100" s="36">
        <f t="shared" si="13"/>
        <v>361.83128927330966</v>
      </c>
    </row>
    <row r="101" spans="13:19">
      <c r="M101">
        <f t="shared" si="9"/>
        <v>92</v>
      </c>
      <c r="N101" s="33">
        <f t="shared" si="10"/>
        <v>412447.25697020179</v>
      </c>
      <c r="O101" s="33">
        <f t="shared" si="7"/>
        <v>1031.1181424255044</v>
      </c>
      <c r="P101" s="33">
        <f t="shared" si="8"/>
        <v>2108.0201686472751</v>
      </c>
      <c r="Q101" s="33">
        <f t="shared" si="11"/>
        <v>1076.9020262217707</v>
      </c>
      <c r="R101" s="33">
        <f t="shared" si="12"/>
        <v>411370.35494398</v>
      </c>
      <c r="S101" s="36">
        <f t="shared" si="13"/>
        <v>360.8913498489265</v>
      </c>
    </row>
    <row r="102" spans="13:19">
      <c r="M102">
        <f t="shared" si="9"/>
        <v>93</v>
      </c>
      <c r="N102" s="33">
        <f t="shared" si="10"/>
        <v>411370.35494398</v>
      </c>
      <c r="O102" s="33">
        <f t="shared" si="7"/>
        <v>1028.4258873599499</v>
      </c>
      <c r="P102" s="33">
        <f t="shared" si="8"/>
        <v>2108.0201686472751</v>
      </c>
      <c r="Q102" s="33">
        <f t="shared" si="11"/>
        <v>1079.5942812873252</v>
      </c>
      <c r="R102" s="33">
        <f t="shared" si="12"/>
        <v>410290.76066269266</v>
      </c>
      <c r="S102" s="36">
        <f t="shared" si="13"/>
        <v>359.94906057598246</v>
      </c>
    </row>
    <row r="103" spans="13:19">
      <c r="M103">
        <f t="shared" si="9"/>
        <v>94</v>
      </c>
      <c r="N103" s="33">
        <f t="shared" si="10"/>
        <v>410290.76066269266</v>
      </c>
      <c r="O103" s="33">
        <f t="shared" si="7"/>
        <v>1025.7269016567316</v>
      </c>
      <c r="P103" s="33">
        <f t="shared" si="8"/>
        <v>2108.0201686472751</v>
      </c>
      <c r="Q103" s="33">
        <f t="shared" si="11"/>
        <v>1082.2932669905435</v>
      </c>
      <c r="R103" s="33">
        <f t="shared" si="12"/>
        <v>409208.46739570209</v>
      </c>
      <c r="S103" s="36">
        <f t="shared" si="13"/>
        <v>359.00441557985602</v>
      </c>
    </row>
    <row r="104" spans="13:19">
      <c r="M104">
        <f t="shared" si="9"/>
        <v>95</v>
      </c>
      <c r="N104" s="33">
        <f t="shared" si="10"/>
        <v>409208.46739570209</v>
      </c>
      <c r="O104" s="33">
        <f t="shared" si="7"/>
        <v>1023.0211684892553</v>
      </c>
      <c r="P104" s="33">
        <f t="shared" si="8"/>
        <v>2108.0201686472751</v>
      </c>
      <c r="Q104" s="33">
        <f t="shared" si="11"/>
        <v>1084.99900015802</v>
      </c>
      <c r="R104" s="33">
        <f t="shared" si="12"/>
        <v>408123.46839554404</v>
      </c>
      <c r="S104" s="36">
        <f t="shared" si="13"/>
        <v>358.05740897123934</v>
      </c>
    </row>
    <row r="105" spans="13:19">
      <c r="M105">
        <f t="shared" si="9"/>
        <v>96</v>
      </c>
      <c r="N105" s="33">
        <f t="shared" si="10"/>
        <v>408123.46839554404</v>
      </c>
      <c r="O105" s="33">
        <f t="shared" si="7"/>
        <v>1020.3086709888602</v>
      </c>
      <c r="P105" s="33">
        <f t="shared" si="8"/>
        <v>2108.0201686472751</v>
      </c>
      <c r="Q105" s="33">
        <f t="shared" si="11"/>
        <v>1087.7114976584148</v>
      </c>
      <c r="R105" s="33">
        <f t="shared" si="12"/>
        <v>407035.75689788564</v>
      </c>
      <c r="S105" s="36">
        <f t="shared" si="13"/>
        <v>357.10803484610102</v>
      </c>
    </row>
    <row r="106" spans="13:19">
      <c r="M106">
        <f t="shared" si="9"/>
        <v>97</v>
      </c>
      <c r="N106" s="33">
        <f t="shared" si="10"/>
        <v>407035.75689788564</v>
      </c>
      <c r="O106" s="33">
        <f t="shared" si="7"/>
        <v>1017.5893922447141</v>
      </c>
      <c r="P106" s="33">
        <f t="shared" si="8"/>
        <v>2108.0201686472751</v>
      </c>
      <c r="Q106" s="33">
        <f t="shared" si="11"/>
        <v>1090.4307764025612</v>
      </c>
      <c r="R106" s="33">
        <f t="shared" si="12"/>
        <v>405945.32612148306</v>
      </c>
      <c r="S106" s="36">
        <f t="shared" si="13"/>
        <v>356.15628728564991</v>
      </c>
    </row>
    <row r="107" spans="13:19">
      <c r="M107">
        <f t="shared" si="9"/>
        <v>98</v>
      </c>
      <c r="N107" s="33">
        <f t="shared" si="10"/>
        <v>405945.32612148306</v>
      </c>
      <c r="O107" s="33">
        <f t="shared" si="7"/>
        <v>1014.8633153037076</v>
      </c>
      <c r="P107" s="33">
        <f t="shared" si="8"/>
        <v>2108.0201686472751</v>
      </c>
      <c r="Q107" s="33">
        <f t="shared" si="11"/>
        <v>1093.1568533435675</v>
      </c>
      <c r="R107" s="33">
        <f t="shared" si="12"/>
        <v>404852.16926813946</v>
      </c>
      <c r="S107" s="36">
        <f t="shared" si="13"/>
        <v>355.20216035629767</v>
      </c>
    </row>
    <row r="108" spans="13:19">
      <c r="M108">
        <f t="shared" si="9"/>
        <v>99</v>
      </c>
      <c r="N108" s="33">
        <f t="shared" si="10"/>
        <v>404852.16926813946</v>
      </c>
      <c r="O108" s="33">
        <f t="shared" si="7"/>
        <v>1012.1304231703486</v>
      </c>
      <c r="P108" s="33">
        <f t="shared" si="8"/>
        <v>2108.0201686472751</v>
      </c>
      <c r="Q108" s="33">
        <f t="shared" si="11"/>
        <v>1095.8897454769265</v>
      </c>
      <c r="R108" s="33">
        <f t="shared" si="12"/>
        <v>403756.27952266252</v>
      </c>
      <c r="S108" s="36">
        <f t="shared" si="13"/>
        <v>354.24564810962198</v>
      </c>
    </row>
    <row r="109" spans="13:19">
      <c r="M109">
        <f t="shared" si="9"/>
        <v>100</v>
      </c>
      <c r="N109" s="33">
        <f t="shared" si="10"/>
        <v>403756.27952266252</v>
      </c>
      <c r="O109" s="33">
        <f t="shared" si="7"/>
        <v>1009.3906988066564</v>
      </c>
      <c r="P109" s="33">
        <f t="shared" si="8"/>
        <v>2108.0201686472751</v>
      </c>
      <c r="Q109" s="33">
        <f t="shared" si="11"/>
        <v>1098.6294698406186</v>
      </c>
      <c r="R109" s="33">
        <f t="shared" si="12"/>
        <v>402657.6500528219</v>
      </c>
      <c r="S109" s="36">
        <f t="shared" si="13"/>
        <v>353.28674458232973</v>
      </c>
    </row>
    <row r="110" spans="13:19">
      <c r="M110">
        <f t="shared" si="9"/>
        <v>101</v>
      </c>
      <c r="N110" s="33">
        <f t="shared" si="10"/>
        <v>402657.6500528219</v>
      </c>
      <c r="O110" s="33">
        <f t="shared" si="7"/>
        <v>1006.6441251320548</v>
      </c>
      <c r="P110" s="33">
        <f t="shared" si="8"/>
        <v>2108.0201686472751</v>
      </c>
      <c r="Q110" s="33">
        <f t="shared" si="11"/>
        <v>1101.3760435152203</v>
      </c>
      <c r="R110" s="33">
        <f t="shared" si="12"/>
        <v>401556.27400930668</v>
      </c>
      <c r="S110" s="36">
        <f t="shared" si="13"/>
        <v>352.32544379621913</v>
      </c>
    </row>
    <row r="111" spans="13:19">
      <c r="M111">
        <f t="shared" si="9"/>
        <v>102</v>
      </c>
      <c r="N111" s="33">
        <f t="shared" si="10"/>
        <v>401556.27400930668</v>
      </c>
      <c r="O111" s="33">
        <f t="shared" si="7"/>
        <v>1003.8906850232668</v>
      </c>
      <c r="P111" s="33">
        <f t="shared" si="8"/>
        <v>2108.0201686472751</v>
      </c>
      <c r="Q111" s="33">
        <f t="shared" si="11"/>
        <v>1104.1294836240083</v>
      </c>
      <c r="R111" s="33">
        <f t="shared" si="12"/>
        <v>400452.14452568267</v>
      </c>
      <c r="S111" s="36">
        <f t="shared" si="13"/>
        <v>351.36173975814336</v>
      </c>
    </row>
    <row r="112" spans="13:19">
      <c r="M112">
        <f t="shared" si="9"/>
        <v>103</v>
      </c>
      <c r="N112" s="33">
        <f t="shared" si="10"/>
        <v>400452.14452568267</v>
      </c>
      <c r="O112" s="33">
        <f t="shared" si="7"/>
        <v>1001.1303613142067</v>
      </c>
      <c r="P112" s="33">
        <f t="shared" si="8"/>
        <v>2108.0201686472751</v>
      </c>
      <c r="Q112" s="33">
        <f t="shared" si="11"/>
        <v>1106.8898073330683</v>
      </c>
      <c r="R112" s="33">
        <f t="shared" si="12"/>
        <v>399345.25471834961</v>
      </c>
      <c r="S112" s="36">
        <f t="shared" si="13"/>
        <v>350.39562645997233</v>
      </c>
    </row>
    <row r="113" spans="13:19">
      <c r="M113">
        <f t="shared" si="9"/>
        <v>104</v>
      </c>
      <c r="N113" s="33">
        <f t="shared" si="10"/>
        <v>399345.25471834961</v>
      </c>
      <c r="O113" s="33">
        <f t="shared" si="7"/>
        <v>998.36313679587408</v>
      </c>
      <c r="P113" s="33">
        <f t="shared" si="8"/>
        <v>2108.0201686472751</v>
      </c>
      <c r="Q113" s="33">
        <f t="shared" si="11"/>
        <v>1109.6570318514009</v>
      </c>
      <c r="R113" s="33">
        <f t="shared" si="12"/>
        <v>398235.59768649819</v>
      </c>
      <c r="S113" s="36">
        <f t="shared" si="13"/>
        <v>349.42709787855591</v>
      </c>
    </row>
    <row r="114" spans="13:19">
      <c r="M114">
        <f t="shared" si="9"/>
        <v>105</v>
      </c>
      <c r="N114" s="33">
        <f t="shared" si="10"/>
        <v>398235.59768649819</v>
      </c>
      <c r="O114" s="33">
        <f t="shared" si="7"/>
        <v>995.58899421624551</v>
      </c>
      <c r="P114" s="33">
        <f t="shared" si="8"/>
        <v>2108.0201686472751</v>
      </c>
      <c r="Q114" s="33">
        <f t="shared" si="11"/>
        <v>1112.4311744310296</v>
      </c>
      <c r="R114" s="33">
        <f t="shared" si="12"/>
        <v>397123.16651206714</v>
      </c>
      <c r="S114" s="36">
        <f t="shared" si="13"/>
        <v>348.45614797568589</v>
      </c>
    </row>
    <row r="115" spans="13:19">
      <c r="M115">
        <f t="shared" si="9"/>
        <v>106</v>
      </c>
      <c r="N115" s="33">
        <f t="shared" si="10"/>
        <v>397123.16651206714</v>
      </c>
      <c r="O115" s="33">
        <f t="shared" si="7"/>
        <v>992.80791628016789</v>
      </c>
      <c r="P115" s="33">
        <f t="shared" si="8"/>
        <v>2108.0201686472751</v>
      </c>
      <c r="Q115" s="33">
        <f t="shared" si="11"/>
        <v>1115.2122523671073</v>
      </c>
      <c r="R115" s="33">
        <f t="shared" si="12"/>
        <v>396007.95425970003</v>
      </c>
      <c r="S115" s="36">
        <f t="shared" si="13"/>
        <v>347.48277069805874</v>
      </c>
    </row>
    <row r="116" spans="13:19">
      <c r="M116">
        <f t="shared" si="9"/>
        <v>107</v>
      </c>
      <c r="N116" s="33">
        <f t="shared" si="10"/>
        <v>396007.95425970003</v>
      </c>
      <c r="O116" s="33">
        <f t="shared" si="7"/>
        <v>990.01988564925011</v>
      </c>
      <c r="P116" s="33">
        <f t="shared" si="8"/>
        <v>2108.0201686472751</v>
      </c>
      <c r="Q116" s="33">
        <f t="shared" si="11"/>
        <v>1118.0002829980249</v>
      </c>
      <c r="R116" s="33">
        <f t="shared" si="12"/>
        <v>394889.953976702</v>
      </c>
      <c r="S116" s="36">
        <f t="shared" si="13"/>
        <v>346.5069599772375</v>
      </c>
    </row>
    <row r="117" spans="13:19">
      <c r="M117">
        <f t="shared" si="9"/>
        <v>108</v>
      </c>
      <c r="N117" s="33">
        <f t="shared" si="10"/>
        <v>394889.953976702</v>
      </c>
      <c r="O117" s="33">
        <f t="shared" si="7"/>
        <v>987.22488494175502</v>
      </c>
      <c r="P117" s="33">
        <f t="shared" si="8"/>
        <v>2108.0201686472751</v>
      </c>
      <c r="Q117" s="33">
        <f t="shared" si="11"/>
        <v>1120.79528370552</v>
      </c>
      <c r="R117" s="33">
        <f t="shared" si="12"/>
        <v>393769.15869299648</v>
      </c>
      <c r="S117" s="36">
        <f t="shared" si="13"/>
        <v>345.52870972961426</v>
      </c>
    </row>
    <row r="118" spans="13:19">
      <c r="M118">
        <f t="shared" si="9"/>
        <v>109</v>
      </c>
      <c r="N118" s="33">
        <f t="shared" si="10"/>
        <v>393769.15869299648</v>
      </c>
      <c r="O118" s="33">
        <f t="shared" si="7"/>
        <v>984.42289673249127</v>
      </c>
      <c r="P118" s="33">
        <f t="shared" si="8"/>
        <v>2108.0201686472751</v>
      </c>
      <c r="Q118" s="33">
        <f t="shared" si="11"/>
        <v>1123.597271914784</v>
      </c>
      <c r="R118" s="33">
        <f t="shared" si="12"/>
        <v>392645.56142108171</v>
      </c>
      <c r="S118" s="36">
        <f t="shared" si="13"/>
        <v>344.54801385637194</v>
      </c>
    </row>
    <row r="119" spans="13:19">
      <c r="M119">
        <f t="shared" si="9"/>
        <v>110</v>
      </c>
      <c r="N119" s="33">
        <f t="shared" si="10"/>
        <v>392645.56142108171</v>
      </c>
      <c r="O119" s="33">
        <f t="shared" si="7"/>
        <v>981.6139035527043</v>
      </c>
      <c r="P119" s="33">
        <f t="shared" si="8"/>
        <v>2108.0201686472751</v>
      </c>
      <c r="Q119" s="33">
        <f t="shared" si="11"/>
        <v>1126.4062650945707</v>
      </c>
      <c r="R119" s="33">
        <f t="shared" si="12"/>
        <v>391519.15515598713</v>
      </c>
      <c r="S119" s="36">
        <f t="shared" si="13"/>
        <v>343.56486624344649</v>
      </c>
    </row>
    <row r="120" spans="13:19">
      <c r="M120">
        <f t="shared" si="9"/>
        <v>111</v>
      </c>
      <c r="N120" s="33">
        <f t="shared" si="10"/>
        <v>391519.15515598713</v>
      </c>
      <c r="O120" s="33">
        <f t="shared" si="7"/>
        <v>978.7978878899678</v>
      </c>
      <c r="P120" s="33">
        <f t="shared" si="8"/>
        <v>2108.0201686472751</v>
      </c>
      <c r="Q120" s="33">
        <f t="shared" si="11"/>
        <v>1129.2222807573073</v>
      </c>
      <c r="R120" s="33">
        <f t="shared" si="12"/>
        <v>390389.9328752298</v>
      </c>
      <c r="S120" s="36">
        <f t="shared" si="13"/>
        <v>342.57926076148868</v>
      </c>
    </row>
    <row r="121" spans="13:19">
      <c r="M121">
        <f t="shared" si="9"/>
        <v>112</v>
      </c>
      <c r="N121" s="33">
        <f t="shared" si="10"/>
        <v>390389.9328752298</v>
      </c>
      <c r="O121" s="33">
        <f t="shared" si="7"/>
        <v>975.97483218807452</v>
      </c>
      <c r="P121" s="33">
        <f t="shared" si="8"/>
        <v>2108.0201686472751</v>
      </c>
      <c r="Q121" s="33">
        <f t="shared" si="11"/>
        <v>1132.0453364592006</v>
      </c>
      <c r="R121" s="33">
        <f t="shared" si="12"/>
        <v>389257.88753877062</v>
      </c>
      <c r="S121" s="36">
        <f t="shared" si="13"/>
        <v>341.59119126582607</v>
      </c>
    </row>
    <row r="122" spans="13:19">
      <c r="M122">
        <f t="shared" si="9"/>
        <v>113</v>
      </c>
      <c r="N122" s="33">
        <f t="shared" si="10"/>
        <v>389257.88753877062</v>
      </c>
      <c r="O122" s="33">
        <f t="shared" si="7"/>
        <v>973.14471884692659</v>
      </c>
      <c r="P122" s="33">
        <f t="shared" si="8"/>
        <v>2108.0201686472751</v>
      </c>
      <c r="Q122" s="33">
        <f t="shared" si="11"/>
        <v>1134.8754498003486</v>
      </c>
      <c r="R122" s="33">
        <f t="shared" si="12"/>
        <v>388123.01208897028</v>
      </c>
      <c r="S122" s="36">
        <f t="shared" si="13"/>
        <v>340.60065159642431</v>
      </c>
    </row>
    <row r="123" spans="13:19">
      <c r="M123">
        <f t="shared" si="9"/>
        <v>114</v>
      </c>
      <c r="N123" s="33">
        <f t="shared" si="10"/>
        <v>388123.01208897028</v>
      </c>
      <c r="O123" s="33">
        <f t="shared" si="7"/>
        <v>970.30753022242573</v>
      </c>
      <c r="P123" s="33">
        <f t="shared" si="8"/>
        <v>2108.0201686472751</v>
      </c>
      <c r="Q123" s="33">
        <f t="shared" si="11"/>
        <v>1137.7126384248495</v>
      </c>
      <c r="R123" s="33">
        <f t="shared" si="12"/>
        <v>386985.29945054546</v>
      </c>
      <c r="S123" s="36">
        <f t="shared" si="13"/>
        <v>339.60763557784901</v>
      </c>
    </row>
    <row r="124" spans="13:19">
      <c r="M124">
        <f t="shared" si="9"/>
        <v>115</v>
      </c>
      <c r="N124" s="33">
        <f t="shared" si="10"/>
        <v>386985.29945054546</v>
      </c>
      <c r="O124" s="33">
        <f t="shared" si="7"/>
        <v>967.46324862636368</v>
      </c>
      <c r="P124" s="33">
        <f t="shared" si="8"/>
        <v>2108.0201686472751</v>
      </c>
      <c r="Q124" s="33">
        <f t="shared" si="11"/>
        <v>1140.5569200209115</v>
      </c>
      <c r="R124" s="33">
        <f t="shared" si="12"/>
        <v>385844.74253052456</v>
      </c>
      <c r="S124" s="36">
        <f t="shared" si="13"/>
        <v>338.61213701922725</v>
      </c>
    </row>
    <row r="125" spans="13:19">
      <c r="M125">
        <f t="shared" si="9"/>
        <v>116</v>
      </c>
      <c r="N125" s="33">
        <f t="shared" si="10"/>
        <v>385844.74253052456</v>
      </c>
      <c r="O125" s="33">
        <f t="shared" si="7"/>
        <v>964.61185632631145</v>
      </c>
      <c r="P125" s="33">
        <f t="shared" si="8"/>
        <v>2108.0201686472751</v>
      </c>
      <c r="Q125" s="33">
        <f t="shared" si="11"/>
        <v>1143.4083123209637</v>
      </c>
      <c r="R125" s="33">
        <f t="shared" si="12"/>
        <v>384701.33421820361</v>
      </c>
      <c r="S125" s="36">
        <f t="shared" si="13"/>
        <v>337.61414971420896</v>
      </c>
    </row>
    <row r="126" spans="13:19">
      <c r="M126">
        <f t="shared" si="9"/>
        <v>117</v>
      </c>
      <c r="N126" s="33">
        <f t="shared" si="10"/>
        <v>384701.33421820361</v>
      </c>
      <c r="O126" s="33">
        <f t="shared" si="7"/>
        <v>961.753335545509</v>
      </c>
      <c r="P126" s="33">
        <f t="shared" si="8"/>
        <v>2108.0201686472751</v>
      </c>
      <c r="Q126" s="33">
        <f t="shared" si="11"/>
        <v>1146.2668331017662</v>
      </c>
      <c r="R126" s="33">
        <f t="shared" si="12"/>
        <v>383555.06738510187</v>
      </c>
      <c r="S126" s="36">
        <f t="shared" si="13"/>
        <v>336.61366744092811</v>
      </c>
    </row>
    <row r="127" spans="13:19">
      <c r="M127">
        <f t="shared" si="9"/>
        <v>118</v>
      </c>
      <c r="N127" s="33">
        <f t="shared" si="10"/>
        <v>383555.06738510187</v>
      </c>
      <c r="O127" s="33">
        <f t="shared" si="7"/>
        <v>958.88766846275473</v>
      </c>
      <c r="P127" s="33">
        <f t="shared" si="8"/>
        <v>2108.0201686472751</v>
      </c>
      <c r="Q127" s="33">
        <f t="shared" si="11"/>
        <v>1149.1325001845203</v>
      </c>
      <c r="R127" s="33">
        <f t="shared" si="12"/>
        <v>382405.93488491734</v>
      </c>
      <c r="S127" s="36">
        <f t="shared" si="13"/>
        <v>335.61068396196413</v>
      </c>
    </row>
    <row r="128" spans="13:19">
      <c r="M128">
        <f t="shared" si="9"/>
        <v>119</v>
      </c>
      <c r="N128" s="33">
        <f t="shared" si="10"/>
        <v>382405.93488491734</v>
      </c>
      <c r="O128" s="33">
        <f t="shared" si="7"/>
        <v>956.0148372122934</v>
      </c>
      <c r="P128" s="33">
        <f t="shared" si="8"/>
        <v>2108.0201686472751</v>
      </c>
      <c r="Q128" s="33">
        <f t="shared" si="11"/>
        <v>1152.0053314349816</v>
      </c>
      <c r="R128" s="33">
        <f t="shared" si="12"/>
        <v>381253.92955348233</v>
      </c>
      <c r="S128" s="36">
        <f t="shared" si="13"/>
        <v>334.60519302430265</v>
      </c>
    </row>
    <row r="129" spans="13:19">
      <c r="M129">
        <f t="shared" si="9"/>
        <v>120</v>
      </c>
      <c r="N129" s="33">
        <f t="shared" si="10"/>
        <v>381253.92955348233</v>
      </c>
      <c r="O129" s="33">
        <f t="shared" si="7"/>
        <v>953.13482388370585</v>
      </c>
      <c r="P129" s="33">
        <f t="shared" si="8"/>
        <v>2108.0201686472751</v>
      </c>
      <c r="Q129" s="33">
        <f t="shared" si="11"/>
        <v>1154.8853447635693</v>
      </c>
      <c r="R129" s="33">
        <f t="shared" si="12"/>
        <v>380099.04420871875</v>
      </c>
      <c r="S129" s="36">
        <f t="shared" si="13"/>
        <v>333.59718835929704</v>
      </c>
    </row>
    <row r="130" spans="13:19">
      <c r="M130">
        <f t="shared" si="9"/>
        <v>121</v>
      </c>
      <c r="N130" s="33">
        <f t="shared" si="10"/>
        <v>380099.04420871875</v>
      </c>
      <c r="O130" s="33">
        <f t="shared" si="7"/>
        <v>950.2476105217969</v>
      </c>
      <c r="P130" s="33">
        <f t="shared" si="8"/>
        <v>2108.0201686472751</v>
      </c>
      <c r="Q130" s="33">
        <f t="shared" si="11"/>
        <v>1157.7725581254781</v>
      </c>
      <c r="R130" s="33">
        <f t="shared" si="12"/>
        <v>378941.27165059326</v>
      </c>
      <c r="S130" s="36">
        <f t="shared" si="13"/>
        <v>332.58666368262891</v>
      </c>
    </row>
    <row r="131" spans="13:19">
      <c r="M131">
        <f t="shared" si="9"/>
        <v>122</v>
      </c>
      <c r="N131" s="33">
        <f t="shared" si="10"/>
        <v>378941.27165059326</v>
      </c>
      <c r="O131" s="33">
        <f t="shared" si="7"/>
        <v>947.35317912648316</v>
      </c>
      <c r="P131" s="33">
        <f t="shared" si="8"/>
        <v>2108.0201686472751</v>
      </c>
      <c r="Q131" s="33">
        <f t="shared" si="11"/>
        <v>1160.666989520792</v>
      </c>
      <c r="R131" s="33">
        <f t="shared" si="12"/>
        <v>377780.60466107249</v>
      </c>
      <c r="S131" s="36">
        <f t="shared" si="13"/>
        <v>331.57361269426906</v>
      </c>
    </row>
    <row r="132" spans="13:19">
      <c r="M132">
        <f t="shared" si="9"/>
        <v>123</v>
      </c>
      <c r="N132" s="33">
        <f t="shared" si="10"/>
        <v>377780.60466107249</v>
      </c>
      <c r="O132" s="33">
        <f t="shared" si="7"/>
        <v>944.45151165268123</v>
      </c>
      <c r="P132" s="33">
        <f t="shared" si="8"/>
        <v>2108.0201686472751</v>
      </c>
      <c r="Q132" s="33">
        <f t="shared" si="11"/>
        <v>1163.5686569945938</v>
      </c>
      <c r="R132" s="33">
        <f t="shared" si="12"/>
        <v>376617.03600407788</v>
      </c>
      <c r="S132" s="36">
        <f t="shared" si="13"/>
        <v>330.55802907843844</v>
      </c>
    </row>
    <row r="133" spans="13:19">
      <c r="M133">
        <f t="shared" si="9"/>
        <v>124</v>
      </c>
      <c r="N133" s="33">
        <f t="shared" si="10"/>
        <v>376617.03600407788</v>
      </c>
      <c r="O133" s="33">
        <f t="shared" si="7"/>
        <v>941.54259001019466</v>
      </c>
      <c r="P133" s="33">
        <f t="shared" si="8"/>
        <v>2108.0201686472751</v>
      </c>
      <c r="Q133" s="33">
        <f t="shared" si="11"/>
        <v>1166.4775786370806</v>
      </c>
      <c r="R133" s="33">
        <f t="shared" si="12"/>
        <v>375450.5584254408</v>
      </c>
      <c r="S133" s="36">
        <f t="shared" si="13"/>
        <v>329.53990650356809</v>
      </c>
    </row>
    <row r="134" spans="13:19">
      <c r="M134">
        <f t="shared" si="9"/>
        <v>125</v>
      </c>
      <c r="N134" s="33">
        <f t="shared" si="10"/>
        <v>375450.5584254408</v>
      </c>
      <c r="O134" s="33">
        <f t="shared" si="7"/>
        <v>938.62639606360199</v>
      </c>
      <c r="P134" s="33">
        <f t="shared" si="8"/>
        <v>2108.0201686472751</v>
      </c>
      <c r="Q134" s="33">
        <f t="shared" si="11"/>
        <v>1169.3937725836731</v>
      </c>
      <c r="R134" s="33">
        <f t="shared" si="12"/>
        <v>374281.16465285711</v>
      </c>
      <c r="S134" s="36">
        <f t="shared" si="13"/>
        <v>328.51923862226067</v>
      </c>
    </row>
    <row r="135" spans="13:19">
      <c r="M135">
        <f t="shared" si="9"/>
        <v>126</v>
      </c>
      <c r="N135" s="33">
        <f t="shared" si="10"/>
        <v>374281.16465285711</v>
      </c>
      <c r="O135" s="33">
        <f t="shared" si="7"/>
        <v>935.70291163214279</v>
      </c>
      <c r="P135" s="33">
        <f t="shared" si="8"/>
        <v>2108.0201686472751</v>
      </c>
      <c r="Q135" s="33">
        <f t="shared" si="11"/>
        <v>1172.3172570151323</v>
      </c>
      <c r="R135" s="33">
        <f t="shared" si="12"/>
        <v>373108.84739584196</v>
      </c>
      <c r="S135" s="36">
        <f t="shared" si="13"/>
        <v>327.49601907124998</v>
      </c>
    </row>
    <row r="136" spans="13:19">
      <c r="M136">
        <f t="shared" si="9"/>
        <v>127</v>
      </c>
      <c r="N136" s="33">
        <f t="shared" si="10"/>
        <v>373108.84739584196</v>
      </c>
      <c r="O136" s="33">
        <f t="shared" si="7"/>
        <v>932.77211848960496</v>
      </c>
      <c r="P136" s="33">
        <f t="shared" si="8"/>
        <v>2108.0201686472751</v>
      </c>
      <c r="Q136" s="33">
        <f t="shared" si="11"/>
        <v>1175.2480501576701</v>
      </c>
      <c r="R136" s="33">
        <f t="shared" si="12"/>
        <v>371933.59934568428</v>
      </c>
      <c r="S136" s="36">
        <f t="shared" si="13"/>
        <v>326.4702414713617</v>
      </c>
    </row>
    <row r="137" spans="13:19">
      <c r="M137">
        <f t="shared" si="9"/>
        <v>128</v>
      </c>
      <c r="N137" s="33">
        <f t="shared" si="10"/>
        <v>371933.59934568428</v>
      </c>
      <c r="O137" s="33">
        <f t="shared" si="7"/>
        <v>929.83399836421074</v>
      </c>
      <c r="P137" s="33">
        <f t="shared" si="8"/>
        <v>2108.0201686472751</v>
      </c>
      <c r="Q137" s="33">
        <f t="shared" si="11"/>
        <v>1178.1861702830643</v>
      </c>
      <c r="R137" s="33">
        <f t="shared" si="12"/>
        <v>370755.41317540122</v>
      </c>
      <c r="S137" s="36">
        <f t="shared" si="13"/>
        <v>325.44189942747374</v>
      </c>
    </row>
    <row r="138" spans="13:19">
      <c r="M138">
        <f t="shared" si="9"/>
        <v>129</v>
      </c>
      <c r="N138" s="33">
        <f t="shared" si="10"/>
        <v>370755.41317540122</v>
      </c>
      <c r="O138" s="33">
        <f t="shared" ref="O138:O201" si="14">$H$15*N138</f>
        <v>926.88853293850309</v>
      </c>
      <c r="P138" s="33">
        <f t="shared" ref="P138:P201" si="15">$H$18</f>
        <v>2108.0201686472751</v>
      </c>
      <c r="Q138" s="33">
        <f t="shared" si="11"/>
        <v>1181.1316357087721</v>
      </c>
      <c r="R138" s="33">
        <f t="shared" si="12"/>
        <v>369574.28153969243</v>
      </c>
      <c r="S138" s="36">
        <f t="shared" si="13"/>
        <v>324.41098652847609</v>
      </c>
    </row>
    <row r="139" spans="13:19">
      <c r="M139">
        <f t="shared" ref="M139:M202" si="16">M138+1</f>
        <v>130</v>
      </c>
      <c r="N139" s="33">
        <f t="shared" ref="N139:N202" si="17">R138</f>
        <v>369574.28153969243</v>
      </c>
      <c r="O139" s="33">
        <f t="shared" si="14"/>
        <v>923.93570384923112</v>
      </c>
      <c r="P139" s="33">
        <f t="shared" si="15"/>
        <v>2108.0201686472751</v>
      </c>
      <c r="Q139" s="33">
        <f t="shared" ref="Q139:Q202" si="18">P139-O139</f>
        <v>1184.0844647980439</v>
      </c>
      <c r="R139" s="33">
        <f t="shared" ref="R139:R202" si="19">N139-Q139</f>
        <v>368390.19707489439</v>
      </c>
      <c r="S139" s="36">
        <f t="shared" ref="S139:S202" si="20">O139*$H$19</f>
        <v>323.37749634723087</v>
      </c>
    </row>
    <row r="140" spans="13:19">
      <c r="M140">
        <f t="shared" si="16"/>
        <v>131</v>
      </c>
      <c r="N140" s="33">
        <f t="shared" si="17"/>
        <v>368390.19707489439</v>
      </c>
      <c r="O140" s="33">
        <f t="shared" si="14"/>
        <v>920.97549268723594</v>
      </c>
      <c r="P140" s="33">
        <f t="shared" si="15"/>
        <v>2108.0201686472751</v>
      </c>
      <c r="Q140" s="33">
        <f t="shared" si="18"/>
        <v>1187.0446759600391</v>
      </c>
      <c r="R140" s="33">
        <f t="shared" si="19"/>
        <v>367203.15239893436</v>
      </c>
      <c r="S140" s="36">
        <f t="shared" si="20"/>
        <v>322.34142244053254</v>
      </c>
    </row>
    <row r="141" spans="13:19">
      <c r="M141">
        <f t="shared" si="16"/>
        <v>132</v>
      </c>
      <c r="N141" s="33">
        <f t="shared" si="17"/>
        <v>367203.15239893436</v>
      </c>
      <c r="O141" s="33">
        <f t="shared" si="14"/>
        <v>918.00788099733586</v>
      </c>
      <c r="P141" s="33">
        <f t="shared" si="15"/>
        <v>2108.0201686472751</v>
      </c>
      <c r="Q141" s="33">
        <f t="shared" si="18"/>
        <v>1190.0122876499393</v>
      </c>
      <c r="R141" s="33">
        <f t="shared" si="19"/>
        <v>366013.14011128439</v>
      </c>
      <c r="S141" s="36">
        <f t="shared" si="20"/>
        <v>321.30275834906752</v>
      </c>
    </row>
    <row r="142" spans="13:19">
      <c r="M142">
        <f t="shared" si="16"/>
        <v>133</v>
      </c>
      <c r="N142" s="33">
        <f t="shared" si="17"/>
        <v>366013.14011128439</v>
      </c>
      <c r="O142" s="33">
        <f t="shared" si="14"/>
        <v>915.03285027821096</v>
      </c>
      <c r="P142" s="33">
        <f t="shared" si="15"/>
        <v>2108.0201686472751</v>
      </c>
      <c r="Q142" s="33">
        <f t="shared" si="18"/>
        <v>1192.9873183690643</v>
      </c>
      <c r="R142" s="33">
        <f t="shared" si="19"/>
        <v>364820.15279291535</v>
      </c>
      <c r="S142" s="36">
        <f t="shared" si="20"/>
        <v>320.26149759737382</v>
      </c>
    </row>
    <row r="143" spans="13:19">
      <c r="M143">
        <f t="shared" si="16"/>
        <v>134</v>
      </c>
      <c r="N143" s="33">
        <f t="shared" si="17"/>
        <v>364820.15279291535</v>
      </c>
      <c r="O143" s="33">
        <f t="shared" si="14"/>
        <v>912.0503819822884</v>
      </c>
      <c r="P143" s="33">
        <f t="shared" si="15"/>
        <v>2108.0201686472751</v>
      </c>
      <c r="Q143" s="33">
        <f t="shared" si="18"/>
        <v>1195.9697866649867</v>
      </c>
      <c r="R143" s="33">
        <f t="shared" si="19"/>
        <v>363624.18300625036</v>
      </c>
      <c r="S143" s="36">
        <f t="shared" si="20"/>
        <v>319.21763369380091</v>
      </c>
    </row>
    <row r="144" spans="13:19">
      <c r="M144">
        <f t="shared" si="16"/>
        <v>135</v>
      </c>
      <c r="N144" s="33">
        <f t="shared" si="17"/>
        <v>363624.18300625036</v>
      </c>
      <c r="O144" s="33">
        <f t="shared" si="14"/>
        <v>909.0604575156259</v>
      </c>
      <c r="P144" s="33">
        <f t="shared" si="15"/>
        <v>2108.0201686472751</v>
      </c>
      <c r="Q144" s="33">
        <f t="shared" si="18"/>
        <v>1198.9597111316493</v>
      </c>
      <c r="R144" s="33">
        <f t="shared" si="19"/>
        <v>362425.22329511872</v>
      </c>
      <c r="S144" s="36">
        <f t="shared" si="20"/>
        <v>318.17116013046905</v>
      </c>
    </row>
    <row r="145" spans="13:19">
      <c r="M145">
        <f t="shared" si="16"/>
        <v>136</v>
      </c>
      <c r="N145" s="33">
        <f t="shared" si="17"/>
        <v>362425.22329511872</v>
      </c>
      <c r="O145" s="33">
        <f t="shared" si="14"/>
        <v>906.06305823779678</v>
      </c>
      <c r="P145" s="33">
        <f t="shared" si="15"/>
        <v>2108.0201686472751</v>
      </c>
      <c r="Q145" s="33">
        <f t="shared" si="18"/>
        <v>1201.9571104094784</v>
      </c>
      <c r="R145" s="33">
        <f t="shared" si="19"/>
        <v>361223.26618470927</v>
      </c>
      <c r="S145" s="36">
        <f t="shared" si="20"/>
        <v>317.12207038322885</v>
      </c>
    </row>
    <row r="146" spans="13:19">
      <c r="M146">
        <f t="shared" si="16"/>
        <v>137</v>
      </c>
      <c r="N146" s="33">
        <f t="shared" si="17"/>
        <v>361223.26618470927</v>
      </c>
      <c r="O146" s="33">
        <f t="shared" si="14"/>
        <v>903.05816546177323</v>
      </c>
      <c r="P146" s="33">
        <f t="shared" si="15"/>
        <v>2108.0201686472751</v>
      </c>
      <c r="Q146" s="33">
        <f t="shared" si="18"/>
        <v>1204.962003185502</v>
      </c>
      <c r="R146" s="33">
        <f t="shared" si="19"/>
        <v>360018.30418152374</v>
      </c>
      <c r="S146" s="36">
        <f t="shared" si="20"/>
        <v>316.07035791162059</v>
      </c>
    </row>
    <row r="147" spans="13:19">
      <c r="M147">
        <f t="shared" si="16"/>
        <v>138</v>
      </c>
      <c r="N147" s="33">
        <f t="shared" si="17"/>
        <v>360018.30418152374</v>
      </c>
      <c r="O147" s="33">
        <f t="shared" si="14"/>
        <v>900.04576045380941</v>
      </c>
      <c r="P147" s="33">
        <f t="shared" si="15"/>
        <v>2108.0201686472751</v>
      </c>
      <c r="Q147" s="33">
        <f t="shared" si="18"/>
        <v>1207.9744081934657</v>
      </c>
      <c r="R147" s="33">
        <f t="shared" si="19"/>
        <v>358810.32977333025</v>
      </c>
      <c r="S147" s="36">
        <f t="shared" si="20"/>
        <v>315.01601615883328</v>
      </c>
    </row>
    <row r="148" spans="13:19">
      <c r="M148">
        <f t="shared" si="16"/>
        <v>139</v>
      </c>
      <c r="N148" s="33">
        <f t="shared" si="17"/>
        <v>358810.32977333025</v>
      </c>
      <c r="O148" s="33">
        <f t="shared" si="14"/>
        <v>897.02582443332562</v>
      </c>
      <c r="P148" s="33">
        <f t="shared" si="15"/>
        <v>2108.0201686472751</v>
      </c>
      <c r="Q148" s="33">
        <f t="shared" si="18"/>
        <v>1210.9943442139495</v>
      </c>
      <c r="R148" s="33">
        <f t="shared" si="19"/>
        <v>357599.33542911627</v>
      </c>
      <c r="S148" s="36">
        <f t="shared" si="20"/>
        <v>313.95903855166392</v>
      </c>
    </row>
    <row r="149" spans="13:19">
      <c r="M149">
        <f t="shared" si="16"/>
        <v>140</v>
      </c>
      <c r="N149" s="33">
        <f t="shared" si="17"/>
        <v>357599.33542911627</v>
      </c>
      <c r="O149" s="33">
        <f t="shared" si="14"/>
        <v>893.99833857279066</v>
      </c>
      <c r="P149" s="33">
        <f t="shared" si="15"/>
        <v>2108.0201686472751</v>
      </c>
      <c r="Q149" s="33">
        <f t="shared" si="18"/>
        <v>1214.0218300744846</v>
      </c>
      <c r="R149" s="33">
        <f t="shared" si="19"/>
        <v>356385.31359904178</v>
      </c>
      <c r="S149" s="36">
        <f t="shared" si="20"/>
        <v>312.89941850047671</v>
      </c>
    </row>
    <row r="150" spans="13:19">
      <c r="M150">
        <f t="shared" si="16"/>
        <v>141</v>
      </c>
      <c r="N150" s="33">
        <f t="shared" si="17"/>
        <v>356385.31359904178</v>
      </c>
      <c r="O150" s="33">
        <f t="shared" si="14"/>
        <v>890.96328399760444</v>
      </c>
      <c r="P150" s="33">
        <f t="shared" si="15"/>
        <v>2108.0201686472751</v>
      </c>
      <c r="Q150" s="33">
        <f t="shared" si="18"/>
        <v>1217.0568846496708</v>
      </c>
      <c r="R150" s="33">
        <f t="shared" si="19"/>
        <v>355168.2567143921</v>
      </c>
      <c r="S150" s="36">
        <f t="shared" si="20"/>
        <v>311.83714939916155</v>
      </c>
    </row>
    <row r="151" spans="13:19">
      <c r="M151">
        <f t="shared" si="16"/>
        <v>142</v>
      </c>
      <c r="N151" s="33">
        <f t="shared" si="17"/>
        <v>355168.2567143921</v>
      </c>
      <c r="O151" s="33">
        <f t="shared" si="14"/>
        <v>887.92064178598025</v>
      </c>
      <c r="P151" s="33">
        <f t="shared" si="15"/>
        <v>2108.0201686472751</v>
      </c>
      <c r="Q151" s="33">
        <f t="shared" si="18"/>
        <v>1220.0995268612949</v>
      </c>
      <c r="R151" s="33">
        <f t="shared" si="19"/>
        <v>353948.15718753083</v>
      </c>
      <c r="S151" s="36">
        <f t="shared" si="20"/>
        <v>310.77222462509309</v>
      </c>
    </row>
    <row r="152" spans="13:19">
      <c r="M152">
        <f t="shared" si="16"/>
        <v>143</v>
      </c>
      <c r="N152" s="33">
        <f t="shared" si="17"/>
        <v>353948.15718753083</v>
      </c>
      <c r="O152" s="33">
        <f t="shared" si="14"/>
        <v>884.8703929688271</v>
      </c>
      <c r="P152" s="33">
        <f t="shared" si="15"/>
        <v>2108.0201686472751</v>
      </c>
      <c r="Q152" s="33">
        <f t="shared" si="18"/>
        <v>1223.1497756784479</v>
      </c>
      <c r="R152" s="33">
        <f t="shared" si="19"/>
        <v>352725.00741185236</v>
      </c>
      <c r="S152" s="36">
        <f t="shared" si="20"/>
        <v>309.70463753908945</v>
      </c>
    </row>
    <row r="153" spans="13:19">
      <c r="M153">
        <f t="shared" si="16"/>
        <v>144</v>
      </c>
      <c r="N153" s="33">
        <f t="shared" si="17"/>
        <v>352725.00741185236</v>
      </c>
      <c r="O153" s="33">
        <f t="shared" si="14"/>
        <v>881.81251852963089</v>
      </c>
      <c r="P153" s="33">
        <f t="shared" si="15"/>
        <v>2108.0201686472751</v>
      </c>
      <c r="Q153" s="33">
        <f t="shared" si="18"/>
        <v>1226.2076501176443</v>
      </c>
      <c r="R153" s="33">
        <f t="shared" si="19"/>
        <v>351498.79976173473</v>
      </c>
      <c r="S153" s="36">
        <f t="shared" si="20"/>
        <v>308.6343814853708</v>
      </c>
    </row>
    <row r="154" spans="13:19">
      <c r="M154">
        <f t="shared" si="16"/>
        <v>145</v>
      </c>
      <c r="N154" s="33">
        <f t="shared" si="17"/>
        <v>351498.79976173473</v>
      </c>
      <c r="O154" s="33">
        <f t="shared" si="14"/>
        <v>878.74699940433686</v>
      </c>
      <c r="P154" s="33">
        <f t="shared" si="15"/>
        <v>2108.0201686472751</v>
      </c>
      <c r="Q154" s="33">
        <f t="shared" si="18"/>
        <v>1229.2731692429384</v>
      </c>
      <c r="R154" s="33">
        <f t="shared" si="19"/>
        <v>350269.52659249178</v>
      </c>
      <c r="S154" s="36">
        <f t="shared" si="20"/>
        <v>307.56144979151787</v>
      </c>
    </row>
    <row r="155" spans="13:19">
      <c r="M155">
        <f t="shared" si="16"/>
        <v>146</v>
      </c>
      <c r="N155" s="33">
        <f t="shared" si="17"/>
        <v>350269.52659249178</v>
      </c>
      <c r="O155" s="33">
        <f t="shared" si="14"/>
        <v>875.67381648122944</v>
      </c>
      <c r="P155" s="33">
        <f t="shared" si="15"/>
        <v>2108.0201686472751</v>
      </c>
      <c r="Q155" s="33">
        <f t="shared" si="18"/>
        <v>1232.3463521660456</v>
      </c>
      <c r="R155" s="33">
        <f t="shared" si="19"/>
        <v>349037.18024032575</v>
      </c>
      <c r="S155" s="36">
        <f t="shared" si="20"/>
        <v>306.48583576843026</v>
      </c>
    </row>
    <row r="156" spans="13:19">
      <c r="M156">
        <f t="shared" si="16"/>
        <v>147</v>
      </c>
      <c r="N156" s="33">
        <f t="shared" si="17"/>
        <v>349037.18024032575</v>
      </c>
      <c r="O156" s="33">
        <f t="shared" si="14"/>
        <v>872.59295060081433</v>
      </c>
      <c r="P156" s="33">
        <f t="shared" si="15"/>
        <v>2108.0201686472751</v>
      </c>
      <c r="Q156" s="33">
        <f t="shared" si="18"/>
        <v>1235.4272180464609</v>
      </c>
      <c r="R156" s="33">
        <f t="shared" si="19"/>
        <v>347801.7530222793</v>
      </c>
      <c r="S156" s="36">
        <f t="shared" si="20"/>
        <v>305.40753271028501</v>
      </c>
    </row>
    <row r="157" spans="13:19">
      <c r="M157">
        <f t="shared" si="16"/>
        <v>148</v>
      </c>
      <c r="N157" s="33">
        <f t="shared" si="17"/>
        <v>347801.7530222793</v>
      </c>
      <c r="O157" s="33">
        <f t="shared" si="14"/>
        <v>869.50438255569827</v>
      </c>
      <c r="P157" s="33">
        <f t="shared" si="15"/>
        <v>2108.0201686472751</v>
      </c>
      <c r="Q157" s="33">
        <f t="shared" si="18"/>
        <v>1238.515786091577</v>
      </c>
      <c r="R157" s="33">
        <f t="shared" si="19"/>
        <v>346563.23723618774</v>
      </c>
      <c r="S157" s="36">
        <f t="shared" si="20"/>
        <v>304.32653389449439</v>
      </c>
    </row>
    <row r="158" spans="13:19">
      <c r="M158">
        <f t="shared" si="16"/>
        <v>149</v>
      </c>
      <c r="N158" s="33">
        <f t="shared" si="17"/>
        <v>346563.23723618774</v>
      </c>
      <c r="O158" s="33">
        <f t="shared" si="14"/>
        <v>866.40809309046938</v>
      </c>
      <c r="P158" s="33">
        <f t="shared" si="15"/>
        <v>2108.0201686472751</v>
      </c>
      <c r="Q158" s="33">
        <f t="shared" si="18"/>
        <v>1241.6120755568058</v>
      </c>
      <c r="R158" s="33">
        <f t="shared" si="19"/>
        <v>345321.62516063091</v>
      </c>
      <c r="S158" s="36">
        <f t="shared" si="20"/>
        <v>303.24283258166429</v>
      </c>
    </row>
    <row r="159" spans="13:19">
      <c r="M159">
        <f t="shared" si="16"/>
        <v>150</v>
      </c>
      <c r="N159" s="33">
        <f t="shared" si="17"/>
        <v>345321.62516063091</v>
      </c>
      <c r="O159" s="33">
        <f t="shared" si="14"/>
        <v>863.30406290157725</v>
      </c>
      <c r="P159" s="33">
        <f t="shared" si="15"/>
        <v>2108.0201686472751</v>
      </c>
      <c r="Q159" s="33">
        <f t="shared" si="18"/>
        <v>1244.7161057456979</v>
      </c>
      <c r="R159" s="33">
        <f t="shared" si="19"/>
        <v>344076.90905488521</v>
      </c>
      <c r="S159" s="36">
        <f t="shared" si="20"/>
        <v>302.15642201555204</v>
      </c>
    </row>
    <row r="160" spans="13:19">
      <c r="M160">
        <f t="shared" si="16"/>
        <v>151</v>
      </c>
      <c r="N160" s="33">
        <f t="shared" si="17"/>
        <v>344076.90905488521</v>
      </c>
      <c r="O160" s="33">
        <f t="shared" si="14"/>
        <v>860.19227263721302</v>
      </c>
      <c r="P160" s="33">
        <f t="shared" si="15"/>
        <v>2108.0201686472751</v>
      </c>
      <c r="Q160" s="33">
        <f t="shared" si="18"/>
        <v>1247.827896010062</v>
      </c>
      <c r="R160" s="33">
        <f t="shared" si="19"/>
        <v>342829.08115887514</v>
      </c>
      <c r="S160" s="36">
        <f t="shared" si="20"/>
        <v>301.06729542302452</v>
      </c>
    </row>
    <row r="161" spans="13:19">
      <c r="M161">
        <f t="shared" si="16"/>
        <v>152</v>
      </c>
      <c r="N161" s="33">
        <f t="shared" si="17"/>
        <v>342829.08115887514</v>
      </c>
      <c r="O161" s="33">
        <f t="shared" si="14"/>
        <v>857.07270289718781</v>
      </c>
      <c r="P161" s="33">
        <f t="shared" si="15"/>
        <v>2108.0201686472751</v>
      </c>
      <c r="Q161" s="33">
        <f t="shared" si="18"/>
        <v>1250.9474657500873</v>
      </c>
      <c r="R161" s="33">
        <f t="shared" si="19"/>
        <v>341578.13369312504</v>
      </c>
      <c r="S161" s="36">
        <f t="shared" si="20"/>
        <v>299.97544601401569</v>
      </c>
    </row>
    <row r="162" spans="13:19">
      <c r="M162">
        <f t="shared" si="16"/>
        <v>153</v>
      </c>
      <c r="N162" s="33">
        <f t="shared" si="17"/>
        <v>341578.13369312504</v>
      </c>
      <c r="O162" s="33">
        <f t="shared" si="14"/>
        <v>853.94533423281257</v>
      </c>
      <c r="P162" s="33">
        <f t="shared" si="15"/>
        <v>2108.0201686472751</v>
      </c>
      <c r="Q162" s="33">
        <f t="shared" si="18"/>
        <v>1254.0748344144627</v>
      </c>
      <c r="R162" s="33">
        <f t="shared" si="19"/>
        <v>340324.05885871057</v>
      </c>
      <c r="S162" s="36">
        <f t="shared" si="20"/>
        <v>298.88086698148436</v>
      </c>
    </row>
    <row r="163" spans="13:19">
      <c r="M163">
        <f t="shared" si="16"/>
        <v>154</v>
      </c>
      <c r="N163" s="33">
        <f t="shared" si="17"/>
        <v>340324.05885871057</v>
      </c>
      <c r="O163" s="33">
        <f t="shared" si="14"/>
        <v>850.81014714677644</v>
      </c>
      <c r="P163" s="33">
        <f t="shared" si="15"/>
        <v>2108.0201686472751</v>
      </c>
      <c r="Q163" s="33">
        <f t="shared" si="18"/>
        <v>1257.2100215004987</v>
      </c>
      <c r="R163" s="33">
        <f t="shared" si="19"/>
        <v>339066.8488372101</v>
      </c>
      <c r="S163" s="36">
        <f t="shared" si="20"/>
        <v>297.78355150137173</v>
      </c>
    </row>
    <row r="164" spans="13:19">
      <c r="M164">
        <f t="shared" si="16"/>
        <v>155</v>
      </c>
      <c r="N164" s="33">
        <f t="shared" si="17"/>
        <v>339066.8488372101</v>
      </c>
      <c r="O164" s="33">
        <f t="shared" si="14"/>
        <v>847.66712209302523</v>
      </c>
      <c r="P164" s="33">
        <f t="shared" si="15"/>
        <v>2108.0201686472751</v>
      </c>
      <c r="Q164" s="33">
        <f t="shared" si="18"/>
        <v>1260.3530465542499</v>
      </c>
      <c r="R164" s="33">
        <f t="shared" si="19"/>
        <v>337806.49579065584</v>
      </c>
      <c r="S164" s="36">
        <f t="shared" si="20"/>
        <v>296.68349273255882</v>
      </c>
    </row>
    <row r="165" spans="13:19">
      <c r="M165">
        <f t="shared" si="16"/>
        <v>156</v>
      </c>
      <c r="N165" s="33">
        <f t="shared" si="17"/>
        <v>337806.49579065584</v>
      </c>
      <c r="O165" s="33">
        <f t="shared" si="14"/>
        <v>844.51623947663961</v>
      </c>
      <c r="P165" s="33">
        <f t="shared" si="15"/>
        <v>2108.0201686472751</v>
      </c>
      <c r="Q165" s="33">
        <f t="shared" si="18"/>
        <v>1263.5039291706355</v>
      </c>
      <c r="R165" s="33">
        <f t="shared" si="19"/>
        <v>336542.99186148518</v>
      </c>
      <c r="S165" s="36">
        <f t="shared" si="20"/>
        <v>295.58068381682386</v>
      </c>
    </row>
    <row r="166" spans="13:19">
      <c r="M166">
        <f t="shared" si="16"/>
        <v>157</v>
      </c>
      <c r="N166" s="33">
        <f t="shared" si="17"/>
        <v>336542.99186148518</v>
      </c>
      <c r="O166" s="33">
        <f t="shared" si="14"/>
        <v>841.35747965371297</v>
      </c>
      <c r="P166" s="33">
        <f t="shared" si="15"/>
        <v>2108.0201686472751</v>
      </c>
      <c r="Q166" s="33">
        <f t="shared" si="18"/>
        <v>1266.6626889935621</v>
      </c>
      <c r="R166" s="33">
        <f t="shared" si="19"/>
        <v>335276.32917249162</v>
      </c>
      <c r="S166" s="36">
        <f t="shared" si="20"/>
        <v>294.47511787879949</v>
      </c>
    </row>
    <row r="167" spans="13:19">
      <c r="M167">
        <f t="shared" si="16"/>
        <v>158</v>
      </c>
      <c r="N167" s="33">
        <f t="shared" si="17"/>
        <v>335276.32917249162</v>
      </c>
      <c r="O167" s="33">
        <f t="shared" si="14"/>
        <v>838.19082293122904</v>
      </c>
      <c r="P167" s="33">
        <f t="shared" si="15"/>
        <v>2108.0201686472751</v>
      </c>
      <c r="Q167" s="33">
        <f t="shared" si="18"/>
        <v>1269.8293457160462</v>
      </c>
      <c r="R167" s="33">
        <f t="shared" si="19"/>
        <v>334006.49982677557</v>
      </c>
      <c r="S167" s="36">
        <f t="shared" si="20"/>
        <v>293.36678802593013</v>
      </c>
    </row>
    <row r="168" spans="13:19">
      <c r="M168">
        <f t="shared" si="16"/>
        <v>159</v>
      </c>
      <c r="N168" s="33">
        <f t="shared" si="17"/>
        <v>334006.49982677557</v>
      </c>
      <c r="O168" s="33">
        <f t="shared" si="14"/>
        <v>835.016249566939</v>
      </c>
      <c r="P168" s="33">
        <f t="shared" si="15"/>
        <v>2108.0201686472751</v>
      </c>
      <c r="Q168" s="33">
        <f t="shared" si="18"/>
        <v>1273.0039190803361</v>
      </c>
      <c r="R168" s="33">
        <f t="shared" si="19"/>
        <v>332733.49590769527</v>
      </c>
      <c r="S168" s="36">
        <f t="shared" si="20"/>
        <v>292.25568734842864</v>
      </c>
    </row>
    <row r="169" spans="13:19">
      <c r="M169">
        <f t="shared" si="16"/>
        <v>160</v>
      </c>
      <c r="N169" s="33">
        <f t="shared" si="17"/>
        <v>332733.49590769527</v>
      </c>
      <c r="O169" s="33">
        <f t="shared" si="14"/>
        <v>831.83373976923815</v>
      </c>
      <c r="P169" s="33">
        <f t="shared" si="15"/>
        <v>2108.0201686472751</v>
      </c>
      <c r="Q169" s="33">
        <f t="shared" si="18"/>
        <v>1276.1864288780371</v>
      </c>
      <c r="R169" s="33">
        <f t="shared" si="19"/>
        <v>331457.30947881722</v>
      </c>
      <c r="S169" s="36">
        <f t="shared" si="20"/>
        <v>291.14180891923331</v>
      </c>
    </row>
    <row r="170" spans="13:19">
      <c r="M170">
        <f t="shared" si="16"/>
        <v>161</v>
      </c>
      <c r="N170" s="33">
        <f t="shared" si="17"/>
        <v>331457.30947881722</v>
      </c>
      <c r="O170" s="33">
        <f t="shared" si="14"/>
        <v>828.64327369704301</v>
      </c>
      <c r="P170" s="33">
        <f t="shared" si="15"/>
        <v>2108.0201686472751</v>
      </c>
      <c r="Q170" s="33">
        <f t="shared" si="18"/>
        <v>1279.3768949502321</v>
      </c>
      <c r="R170" s="33">
        <f t="shared" si="19"/>
        <v>330177.93258386699</v>
      </c>
      <c r="S170" s="36">
        <f t="shared" si="20"/>
        <v>290.02514579396501</v>
      </c>
    </row>
    <row r="171" spans="13:19">
      <c r="M171">
        <f t="shared" si="16"/>
        <v>162</v>
      </c>
      <c r="N171" s="33">
        <f t="shared" si="17"/>
        <v>330177.93258386699</v>
      </c>
      <c r="O171" s="33">
        <f t="shared" si="14"/>
        <v>825.44483145966751</v>
      </c>
      <c r="P171" s="33">
        <f t="shared" si="15"/>
        <v>2108.0201686472751</v>
      </c>
      <c r="Q171" s="33">
        <f t="shared" si="18"/>
        <v>1282.5753371876076</v>
      </c>
      <c r="R171" s="33">
        <f t="shared" si="19"/>
        <v>328895.35724667937</v>
      </c>
      <c r="S171" s="36">
        <f t="shared" si="20"/>
        <v>288.90569101088363</v>
      </c>
    </row>
    <row r="172" spans="13:19">
      <c r="M172">
        <f t="shared" si="16"/>
        <v>163</v>
      </c>
      <c r="N172" s="33">
        <f t="shared" si="17"/>
        <v>328895.35724667937</v>
      </c>
      <c r="O172" s="33">
        <f t="shared" si="14"/>
        <v>822.23839311669849</v>
      </c>
      <c r="P172" s="33">
        <f t="shared" si="15"/>
        <v>2108.0201686472751</v>
      </c>
      <c r="Q172" s="33">
        <f t="shared" si="18"/>
        <v>1285.7817755305766</v>
      </c>
      <c r="R172" s="33">
        <f t="shared" si="19"/>
        <v>327609.57547114877</v>
      </c>
      <c r="S172" s="36">
        <f t="shared" si="20"/>
        <v>287.78343759084447</v>
      </c>
    </row>
    <row r="173" spans="13:19">
      <c r="M173">
        <f t="shared" si="16"/>
        <v>164</v>
      </c>
      <c r="N173" s="33">
        <f t="shared" si="17"/>
        <v>327609.57547114877</v>
      </c>
      <c r="O173" s="33">
        <f t="shared" si="14"/>
        <v>819.02393867787191</v>
      </c>
      <c r="P173" s="33">
        <f t="shared" si="15"/>
        <v>2108.0201686472751</v>
      </c>
      <c r="Q173" s="33">
        <f t="shared" si="18"/>
        <v>1288.9962299694032</v>
      </c>
      <c r="R173" s="33">
        <f t="shared" si="19"/>
        <v>326320.57924117934</v>
      </c>
      <c r="S173" s="36">
        <f t="shared" si="20"/>
        <v>286.65837853725515</v>
      </c>
    </row>
    <row r="174" spans="13:19">
      <c r="M174">
        <f t="shared" si="16"/>
        <v>165</v>
      </c>
      <c r="N174" s="33">
        <f t="shared" si="17"/>
        <v>326320.57924117934</v>
      </c>
      <c r="O174" s="33">
        <f t="shared" si="14"/>
        <v>815.80144810294837</v>
      </c>
      <c r="P174" s="33">
        <f t="shared" si="15"/>
        <v>2108.0201686472751</v>
      </c>
      <c r="Q174" s="33">
        <f t="shared" si="18"/>
        <v>1292.2187205443267</v>
      </c>
      <c r="R174" s="33">
        <f t="shared" si="19"/>
        <v>325028.36052063503</v>
      </c>
      <c r="S174" s="36">
        <f t="shared" si="20"/>
        <v>285.53050683603192</v>
      </c>
    </row>
    <row r="175" spans="13:19">
      <c r="M175">
        <f t="shared" si="16"/>
        <v>166</v>
      </c>
      <c r="N175" s="33">
        <f t="shared" si="17"/>
        <v>325028.36052063503</v>
      </c>
      <c r="O175" s="33">
        <f t="shared" si="14"/>
        <v>812.57090130158758</v>
      </c>
      <c r="P175" s="33">
        <f t="shared" si="15"/>
        <v>2108.0201686472751</v>
      </c>
      <c r="Q175" s="33">
        <f t="shared" si="18"/>
        <v>1295.4492673456875</v>
      </c>
      <c r="R175" s="33">
        <f t="shared" si="19"/>
        <v>323732.91125328932</v>
      </c>
      <c r="S175" s="36">
        <f t="shared" si="20"/>
        <v>284.39981545555565</v>
      </c>
    </row>
    <row r="176" spans="13:19">
      <c r="M176">
        <f t="shared" si="16"/>
        <v>167</v>
      </c>
      <c r="N176" s="33">
        <f t="shared" si="17"/>
        <v>323732.91125328932</v>
      </c>
      <c r="O176" s="33">
        <f t="shared" si="14"/>
        <v>809.33227813322333</v>
      </c>
      <c r="P176" s="33">
        <f t="shared" si="15"/>
        <v>2108.0201686472751</v>
      </c>
      <c r="Q176" s="33">
        <f t="shared" si="18"/>
        <v>1298.6878905140518</v>
      </c>
      <c r="R176" s="33">
        <f t="shared" si="19"/>
        <v>322434.22336277529</v>
      </c>
      <c r="S176" s="36">
        <f t="shared" si="20"/>
        <v>283.26629734662816</v>
      </c>
    </row>
    <row r="177" spans="13:19">
      <c r="M177">
        <f t="shared" si="16"/>
        <v>168</v>
      </c>
      <c r="N177" s="33">
        <f t="shared" si="17"/>
        <v>322434.22336277529</v>
      </c>
      <c r="O177" s="33">
        <f t="shared" si="14"/>
        <v>806.08555840693828</v>
      </c>
      <c r="P177" s="33">
        <f t="shared" si="15"/>
        <v>2108.0201686472751</v>
      </c>
      <c r="Q177" s="33">
        <f t="shared" si="18"/>
        <v>1301.934610240337</v>
      </c>
      <c r="R177" s="33">
        <f t="shared" si="19"/>
        <v>321132.28875253495</v>
      </c>
      <c r="S177" s="36">
        <f t="shared" si="20"/>
        <v>282.12994544242838</v>
      </c>
    </row>
    <row r="178" spans="13:19">
      <c r="M178">
        <f t="shared" si="16"/>
        <v>169</v>
      </c>
      <c r="N178" s="33">
        <f t="shared" si="17"/>
        <v>321132.28875253495</v>
      </c>
      <c r="O178" s="33">
        <f t="shared" si="14"/>
        <v>802.83072188133735</v>
      </c>
      <c r="P178" s="33">
        <f t="shared" si="15"/>
        <v>2108.0201686472751</v>
      </c>
      <c r="Q178" s="33">
        <f t="shared" si="18"/>
        <v>1305.1894467659376</v>
      </c>
      <c r="R178" s="33">
        <f t="shared" si="19"/>
        <v>319827.09930576902</v>
      </c>
      <c r="S178" s="36">
        <f t="shared" si="20"/>
        <v>280.99075265846807</v>
      </c>
    </row>
    <row r="179" spans="13:19">
      <c r="M179">
        <f t="shared" si="16"/>
        <v>170</v>
      </c>
      <c r="N179" s="33">
        <f t="shared" si="17"/>
        <v>319827.09930576902</v>
      </c>
      <c r="O179" s="33">
        <f t="shared" si="14"/>
        <v>799.56774826442256</v>
      </c>
      <c r="P179" s="33">
        <f t="shared" si="15"/>
        <v>2108.0201686472751</v>
      </c>
      <c r="Q179" s="33">
        <f t="shared" si="18"/>
        <v>1308.4524203828526</v>
      </c>
      <c r="R179" s="33">
        <f t="shared" si="19"/>
        <v>318518.64688538614</v>
      </c>
      <c r="S179" s="36">
        <f t="shared" si="20"/>
        <v>279.8487118925479</v>
      </c>
    </row>
    <row r="180" spans="13:19">
      <c r="M180">
        <f t="shared" si="16"/>
        <v>171</v>
      </c>
      <c r="N180" s="33">
        <f t="shared" si="17"/>
        <v>318518.64688538614</v>
      </c>
      <c r="O180" s="33">
        <f t="shared" si="14"/>
        <v>796.29661721346542</v>
      </c>
      <c r="P180" s="33">
        <f t="shared" si="15"/>
        <v>2108.0201686472751</v>
      </c>
      <c r="Q180" s="33">
        <f t="shared" si="18"/>
        <v>1311.7235514338097</v>
      </c>
      <c r="R180" s="33">
        <f t="shared" si="19"/>
        <v>317206.92333395232</v>
      </c>
      <c r="S180" s="36">
        <f t="shared" si="20"/>
        <v>278.70381602471286</v>
      </c>
    </row>
    <row r="181" spans="13:19">
      <c r="M181">
        <f t="shared" si="16"/>
        <v>172</v>
      </c>
      <c r="N181" s="33">
        <f t="shared" si="17"/>
        <v>317206.92333395232</v>
      </c>
      <c r="O181" s="33">
        <f t="shared" si="14"/>
        <v>793.01730833488079</v>
      </c>
      <c r="P181" s="33">
        <f t="shared" si="15"/>
        <v>2108.0201686472751</v>
      </c>
      <c r="Q181" s="33">
        <f t="shared" si="18"/>
        <v>1315.0028603123942</v>
      </c>
      <c r="R181" s="33">
        <f t="shared" si="19"/>
        <v>315891.92047363991</v>
      </c>
      <c r="S181" s="36">
        <f t="shared" si="20"/>
        <v>277.55605791720825</v>
      </c>
    </row>
    <row r="182" spans="13:19">
      <c r="M182">
        <f t="shared" si="16"/>
        <v>173</v>
      </c>
      <c r="N182" s="33">
        <f t="shared" si="17"/>
        <v>315891.92047363991</v>
      </c>
      <c r="O182" s="33">
        <f t="shared" si="14"/>
        <v>789.72980118409976</v>
      </c>
      <c r="P182" s="33">
        <f t="shared" si="15"/>
        <v>2108.0201686472751</v>
      </c>
      <c r="Q182" s="33">
        <f t="shared" si="18"/>
        <v>1318.2903674631752</v>
      </c>
      <c r="R182" s="33">
        <f t="shared" si="19"/>
        <v>314573.63010617672</v>
      </c>
      <c r="S182" s="36">
        <f t="shared" si="20"/>
        <v>276.40543041443487</v>
      </c>
    </row>
    <row r="183" spans="13:19">
      <c r="M183">
        <f t="shared" si="16"/>
        <v>174</v>
      </c>
      <c r="N183" s="33">
        <f t="shared" si="17"/>
        <v>314573.63010617672</v>
      </c>
      <c r="O183" s="33">
        <f t="shared" si="14"/>
        <v>786.43407526544183</v>
      </c>
      <c r="P183" s="33">
        <f t="shared" si="15"/>
        <v>2108.0201686472751</v>
      </c>
      <c r="Q183" s="33">
        <f t="shared" si="18"/>
        <v>1321.5860933818333</v>
      </c>
      <c r="R183" s="33">
        <f t="shared" si="19"/>
        <v>313252.04401279485</v>
      </c>
      <c r="S183" s="36">
        <f t="shared" si="20"/>
        <v>275.2519263429046</v>
      </c>
    </row>
    <row r="184" spans="13:19">
      <c r="M184">
        <f t="shared" si="16"/>
        <v>175</v>
      </c>
      <c r="N184" s="33">
        <f t="shared" si="17"/>
        <v>313252.04401279485</v>
      </c>
      <c r="O184" s="33">
        <f t="shared" si="14"/>
        <v>783.1301100319871</v>
      </c>
      <c r="P184" s="33">
        <f t="shared" si="15"/>
        <v>2108.0201686472751</v>
      </c>
      <c r="Q184" s="33">
        <f t="shared" si="18"/>
        <v>1324.8900586152881</v>
      </c>
      <c r="R184" s="33">
        <f t="shared" si="19"/>
        <v>311927.15395417955</v>
      </c>
      <c r="S184" s="36">
        <f t="shared" si="20"/>
        <v>274.09553851119546</v>
      </c>
    </row>
    <row r="185" spans="13:19">
      <c r="M185">
        <f t="shared" si="16"/>
        <v>176</v>
      </c>
      <c r="N185" s="33">
        <f t="shared" si="17"/>
        <v>311927.15395417955</v>
      </c>
      <c r="O185" s="33">
        <f t="shared" si="14"/>
        <v>779.81788488544885</v>
      </c>
      <c r="P185" s="33">
        <f t="shared" si="15"/>
        <v>2108.0201686472751</v>
      </c>
      <c r="Q185" s="33">
        <f t="shared" si="18"/>
        <v>1328.2022837618263</v>
      </c>
      <c r="R185" s="33">
        <f t="shared" si="19"/>
        <v>310598.95167041774</v>
      </c>
      <c r="S185" s="36">
        <f t="shared" si="20"/>
        <v>272.93625970990706</v>
      </c>
    </row>
    <row r="186" spans="13:19">
      <c r="M186">
        <f t="shared" si="16"/>
        <v>177</v>
      </c>
      <c r="N186" s="33">
        <f t="shared" si="17"/>
        <v>310598.95167041774</v>
      </c>
      <c r="O186" s="33">
        <f t="shared" si="14"/>
        <v>776.49737917604432</v>
      </c>
      <c r="P186" s="33">
        <f t="shared" si="15"/>
        <v>2108.0201686472751</v>
      </c>
      <c r="Q186" s="33">
        <f t="shared" si="18"/>
        <v>1331.5227894712307</v>
      </c>
      <c r="R186" s="33">
        <f t="shared" si="19"/>
        <v>309267.42888094648</v>
      </c>
      <c r="S186" s="36">
        <f t="shared" si="20"/>
        <v>271.77408271161551</v>
      </c>
    </row>
    <row r="187" spans="13:19">
      <c r="M187">
        <f t="shared" si="16"/>
        <v>178</v>
      </c>
      <c r="N187" s="33">
        <f t="shared" si="17"/>
        <v>309267.42888094648</v>
      </c>
      <c r="O187" s="33">
        <f t="shared" si="14"/>
        <v>773.16857220236625</v>
      </c>
      <c r="P187" s="33">
        <f t="shared" si="15"/>
        <v>2108.0201686472751</v>
      </c>
      <c r="Q187" s="33">
        <f t="shared" si="18"/>
        <v>1334.8515964449089</v>
      </c>
      <c r="R187" s="33">
        <f t="shared" si="19"/>
        <v>307932.57728450157</v>
      </c>
      <c r="S187" s="36">
        <f t="shared" si="20"/>
        <v>270.60900027082818</v>
      </c>
    </row>
    <row r="188" spans="13:19">
      <c r="M188">
        <f t="shared" si="16"/>
        <v>179</v>
      </c>
      <c r="N188" s="33">
        <f t="shared" si="17"/>
        <v>307932.57728450157</v>
      </c>
      <c r="O188" s="33">
        <f t="shared" si="14"/>
        <v>769.83144321125394</v>
      </c>
      <c r="P188" s="33">
        <f t="shared" si="15"/>
        <v>2108.0201686472751</v>
      </c>
      <c r="Q188" s="33">
        <f t="shared" si="18"/>
        <v>1338.1887254360213</v>
      </c>
      <c r="R188" s="33">
        <f t="shared" si="19"/>
        <v>306594.38855906553</v>
      </c>
      <c r="S188" s="36">
        <f t="shared" si="20"/>
        <v>269.44100512393885</v>
      </c>
    </row>
    <row r="189" spans="13:19">
      <c r="M189">
        <f t="shared" si="16"/>
        <v>180</v>
      </c>
      <c r="N189" s="33">
        <f t="shared" si="17"/>
        <v>306594.38855906553</v>
      </c>
      <c r="O189" s="33">
        <f t="shared" si="14"/>
        <v>766.48597139766389</v>
      </c>
      <c r="P189" s="33">
        <f t="shared" si="15"/>
        <v>2108.0201686472751</v>
      </c>
      <c r="Q189" s="33">
        <f t="shared" si="18"/>
        <v>1341.5341972496112</v>
      </c>
      <c r="R189" s="33">
        <f t="shared" si="19"/>
        <v>305252.8543618159</v>
      </c>
      <c r="S189" s="36">
        <f t="shared" si="20"/>
        <v>268.27008998918234</v>
      </c>
    </row>
    <row r="190" spans="13:19">
      <c r="M190">
        <f t="shared" si="16"/>
        <v>181</v>
      </c>
      <c r="N190" s="33">
        <f t="shared" si="17"/>
        <v>305252.8543618159</v>
      </c>
      <c r="O190" s="33">
        <f t="shared" si="14"/>
        <v>763.13213590453972</v>
      </c>
      <c r="P190" s="33">
        <f t="shared" si="15"/>
        <v>2108.0201686472751</v>
      </c>
      <c r="Q190" s="33">
        <f t="shared" si="18"/>
        <v>1344.8880327427355</v>
      </c>
      <c r="R190" s="33">
        <f t="shared" si="19"/>
        <v>303907.96632907318</v>
      </c>
      <c r="S190" s="36">
        <f t="shared" si="20"/>
        <v>267.09624756658889</v>
      </c>
    </row>
    <row r="191" spans="13:19">
      <c r="M191">
        <f t="shared" si="16"/>
        <v>182</v>
      </c>
      <c r="N191" s="33">
        <f t="shared" si="17"/>
        <v>303907.96632907318</v>
      </c>
      <c r="O191" s="33">
        <f t="shared" si="14"/>
        <v>759.76991582268295</v>
      </c>
      <c r="P191" s="33">
        <f t="shared" si="15"/>
        <v>2108.0201686472751</v>
      </c>
      <c r="Q191" s="33">
        <f t="shared" si="18"/>
        <v>1348.2502528245923</v>
      </c>
      <c r="R191" s="33">
        <f t="shared" si="19"/>
        <v>302559.71607624862</v>
      </c>
      <c r="S191" s="36">
        <f t="shared" si="20"/>
        <v>265.91947053793899</v>
      </c>
    </row>
    <row r="192" spans="13:19">
      <c r="M192">
        <f t="shared" si="16"/>
        <v>183</v>
      </c>
      <c r="N192" s="33">
        <f t="shared" si="17"/>
        <v>302559.71607624862</v>
      </c>
      <c r="O192" s="33">
        <f t="shared" si="14"/>
        <v>756.39929019062151</v>
      </c>
      <c r="P192" s="33">
        <f t="shared" si="15"/>
        <v>2108.0201686472751</v>
      </c>
      <c r="Q192" s="33">
        <f t="shared" si="18"/>
        <v>1351.6208784566536</v>
      </c>
      <c r="R192" s="33">
        <f t="shared" si="19"/>
        <v>301208.09519779199</v>
      </c>
      <c r="S192" s="36">
        <f t="shared" si="20"/>
        <v>264.73975156671753</v>
      </c>
    </row>
    <row r="193" spans="13:19">
      <c r="M193">
        <f t="shared" si="16"/>
        <v>184</v>
      </c>
      <c r="N193" s="33">
        <f t="shared" si="17"/>
        <v>301208.09519779199</v>
      </c>
      <c r="O193" s="33">
        <f t="shared" si="14"/>
        <v>753.02023799448</v>
      </c>
      <c r="P193" s="33">
        <f t="shared" si="15"/>
        <v>2108.0201686472751</v>
      </c>
      <c r="Q193" s="33">
        <f t="shared" si="18"/>
        <v>1354.9999306527952</v>
      </c>
      <c r="R193" s="33">
        <f t="shared" si="19"/>
        <v>299853.0952671392</v>
      </c>
      <c r="S193" s="36">
        <f t="shared" si="20"/>
        <v>263.55708329806799</v>
      </c>
    </row>
    <row r="194" spans="13:19">
      <c r="M194">
        <f t="shared" si="16"/>
        <v>185</v>
      </c>
      <c r="N194" s="33">
        <f t="shared" si="17"/>
        <v>299853.0952671392</v>
      </c>
      <c r="O194" s="33">
        <f t="shared" si="14"/>
        <v>749.63273816784806</v>
      </c>
      <c r="P194" s="33">
        <f t="shared" si="15"/>
        <v>2108.0201686472751</v>
      </c>
      <c r="Q194" s="33">
        <f t="shared" si="18"/>
        <v>1358.3874304794272</v>
      </c>
      <c r="R194" s="33">
        <f t="shared" si="19"/>
        <v>298494.7078366598</v>
      </c>
      <c r="S194" s="36">
        <f t="shared" si="20"/>
        <v>262.37145835874679</v>
      </c>
    </row>
    <row r="195" spans="13:19">
      <c r="M195">
        <f t="shared" si="16"/>
        <v>186</v>
      </c>
      <c r="N195" s="33">
        <f t="shared" si="17"/>
        <v>298494.7078366598</v>
      </c>
      <c r="O195" s="33">
        <f t="shared" si="14"/>
        <v>746.23676959164948</v>
      </c>
      <c r="P195" s="33">
        <f t="shared" si="15"/>
        <v>2108.0201686472751</v>
      </c>
      <c r="Q195" s="33">
        <f t="shared" si="18"/>
        <v>1361.7833990556255</v>
      </c>
      <c r="R195" s="33">
        <f t="shared" si="19"/>
        <v>297132.92443760415</v>
      </c>
      <c r="S195" s="36">
        <f t="shared" si="20"/>
        <v>261.18286935707732</v>
      </c>
    </row>
    <row r="196" spans="13:19">
      <c r="M196">
        <f t="shared" si="16"/>
        <v>187</v>
      </c>
      <c r="N196" s="33">
        <f t="shared" si="17"/>
        <v>297132.92443760415</v>
      </c>
      <c r="O196" s="33">
        <f t="shared" si="14"/>
        <v>742.83231109401038</v>
      </c>
      <c r="P196" s="33">
        <f t="shared" si="15"/>
        <v>2108.0201686472751</v>
      </c>
      <c r="Q196" s="33">
        <f t="shared" si="18"/>
        <v>1365.1878575532646</v>
      </c>
      <c r="R196" s="33">
        <f t="shared" si="19"/>
        <v>295767.7365800509</v>
      </c>
      <c r="S196" s="36">
        <f t="shared" si="20"/>
        <v>259.99130888290364</v>
      </c>
    </row>
    <row r="197" spans="13:19">
      <c r="M197">
        <f t="shared" si="16"/>
        <v>188</v>
      </c>
      <c r="N197" s="33">
        <f t="shared" si="17"/>
        <v>295767.7365800509</v>
      </c>
      <c r="O197" s="33">
        <f t="shared" si="14"/>
        <v>739.41934145012726</v>
      </c>
      <c r="P197" s="33">
        <f t="shared" si="15"/>
        <v>2108.0201686472751</v>
      </c>
      <c r="Q197" s="33">
        <f t="shared" si="18"/>
        <v>1368.6008271971477</v>
      </c>
      <c r="R197" s="33">
        <f t="shared" si="19"/>
        <v>294399.13575285376</v>
      </c>
      <c r="S197" s="36">
        <f t="shared" si="20"/>
        <v>258.79676950754452</v>
      </c>
    </row>
    <row r="198" spans="13:19">
      <c r="M198">
        <f t="shared" si="16"/>
        <v>189</v>
      </c>
      <c r="N198" s="33">
        <f t="shared" si="17"/>
        <v>294399.13575285376</v>
      </c>
      <c r="O198" s="33">
        <f t="shared" si="14"/>
        <v>735.99783938213443</v>
      </c>
      <c r="P198" s="33">
        <f t="shared" si="15"/>
        <v>2108.0201686472751</v>
      </c>
      <c r="Q198" s="33">
        <f t="shared" si="18"/>
        <v>1372.0223292651408</v>
      </c>
      <c r="R198" s="33">
        <f t="shared" si="19"/>
        <v>293027.11342358863</v>
      </c>
      <c r="S198" s="36">
        <f t="shared" si="20"/>
        <v>257.59924378374706</v>
      </c>
    </row>
    <row r="199" spans="13:19">
      <c r="M199">
        <f t="shared" si="16"/>
        <v>190</v>
      </c>
      <c r="N199" s="33">
        <f t="shared" si="17"/>
        <v>293027.11342358863</v>
      </c>
      <c r="O199" s="33">
        <f t="shared" si="14"/>
        <v>732.56778355897154</v>
      </c>
      <c r="P199" s="33">
        <f t="shared" si="15"/>
        <v>2108.0201686472751</v>
      </c>
      <c r="Q199" s="33">
        <f t="shared" si="18"/>
        <v>1375.4523850883036</v>
      </c>
      <c r="R199" s="33">
        <f t="shared" si="19"/>
        <v>291651.66103850032</v>
      </c>
      <c r="S199" s="36">
        <f t="shared" si="20"/>
        <v>256.39872424564004</v>
      </c>
    </row>
    <row r="200" spans="13:19">
      <c r="M200">
        <f t="shared" si="16"/>
        <v>191</v>
      </c>
      <c r="N200" s="33">
        <f t="shared" si="17"/>
        <v>291651.66103850032</v>
      </c>
      <c r="O200" s="33">
        <f t="shared" si="14"/>
        <v>729.12915259625083</v>
      </c>
      <c r="P200" s="33">
        <f t="shared" si="15"/>
        <v>2108.0201686472751</v>
      </c>
      <c r="Q200" s="33">
        <f t="shared" si="18"/>
        <v>1378.8910160510243</v>
      </c>
      <c r="R200" s="33">
        <f t="shared" si="19"/>
        <v>290272.77002244932</v>
      </c>
      <c r="S200" s="36">
        <f t="shared" si="20"/>
        <v>255.19520340868777</v>
      </c>
    </row>
    <row r="201" spans="13:19">
      <c r="M201">
        <f t="shared" si="16"/>
        <v>192</v>
      </c>
      <c r="N201" s="33">
        <f t="shared" si="17"/>
        <v>290272.77002244932</v>
      </c>
      <c r="O201" s="33">
        <f t="shared" si="14"/>
        <v>725.6819250561233</v>
      </c>
      <c r="P201" s="33">
        <f t="shared" si="15"/>
        <v>2108.0201686472751</v>
      </c>
      <c r="Q201" s="33">
        <f t="shared" si="18"/>
        <v>1382.3382435911517</v>
      </c>
      <c r="R201" s="33">
        <f t="shared" si="19"/>
        <v>288890.43177885818</v>
      </c>
      <c r="S201" s="36">
        <f t="shared" si="20"/>
        <v>253.98867376964313</v>
      </c>
    </row>
    <row r="202" spans="13:19">
      <c r="M202">
        <f t="shared" si="16"/>
        <v>193</v>
      </c>
      <c r="N202" s="33">
        <f t="shared" si="17"/>
        <v>288890.43177885818</v>
      </c>
      <c r="O202" s="33">
        <f t="shared" ref="O202:O265" si="21">$H$15*N202</f>
        <v>722.22607944714548</v>
      </c>
      <c r="P202" s="33">
        <f t="shared" ref="P202:P265" si="22">$H$18</f>
        <v>2108.0201686472751</v>
      </c>
      <c r="Q202" s="33">
        <f t="shared" si="18"/>
        <v>1385.7940892001297</v>
      </c>
      <c r="R202" s="33">
        <f t="shared" si="19"/>
        <v>287504.63768965803</v>
      </c>
      <c r="S202" s="36">
        <f t="shared" si="20"/>
        <v>252.7791278065009</v>
      </c>
    </row>
    <row r="203" spans="13:19">
      <c r="M203">
        <f t="shared" ref="M203:M266" si="23">M202+1</f>
        <v>194</v>
      </c>
      <c r="N203" s="33">
        <f t="shared" ref="N203:N266" si="24">R202</f>
        <v>287504.63768965803</v>
      </c>
      <c r="O203" s="33">
        <f t="shared" si="21"/>
        <v>718.76159422414514</v>
      </c>
      <c r="P203" s="33">
        <f t="shared" si="22"/>
        <v>2108.0201686472751</v>
      </c>
      <c r="Q203" s="33">
        <f t="shared" ref="Q203:Q266" si="25">P203-O203</f>
        <v>1389.2585744231301</v>
      </c>
      <c r="R203" s="33">
        <f t="shared" ref="R203:R266" si="26">N203-Q203</f>
        <v>286115.37911523489</v>
      </c>
      <c r="S203" s="36">
        <f t="shared" ref="S203:S266" si="27">O203*$H$19</f>
        <v>251.56655797845079</v>
      </c>
    </row>
    <row r="204" spans="13:19">
      <c r="M204">
        <f t="shared" si="23"/>
        <v>195</v>
      </c>
      <c r="N204" s="33">
        <f t="shared" si="24"/>
        <v>286115.37911523489</v>
      </c>
      <c r="O204" s="33">
        <f t="shared" si="21"/>
        <v>715.28844778808718</v>
      </c>
      <c r="P204" s="33">
        <f t="shared" si="22"/>
        <v>2108.0201686472751</v>
      </c>
      <c r="Q204" s="33">
        <f t="shared" si="25"/>
        <v>1392.731720859188</v>
      </c>
      <c r="R204" s="33">
        <f t="shared" si="26"/>
        <v>284722.6473943757</v>
      </c>
      <c r="S204" s="36">
        <f t="shared" si="27"/>
        <v>250.35095672583049</v>
      </c>
    </row>
    <row r="205" spans="13:19">
      <c r="M205">
        <f t="shared" si="23"/>
        <v>196</v>
      </c>
      <c r="N205" s="33">
        <f t="shared" si="24"/>
        <v>284722.6473943757</v>
      </c>
      <c r="O205" s="33">
        <f t="shared" si="21"/>
        <v>711.80661848593923</v>
      </c>
      <c r="P205" s="33">
        <f t="shared" si="22"/>
        <v>2108.0201686472751</v>
      </c>
      <c r="Q205" s="33">
        <f t="shared" si="25"/>
        <v>1396.2135501613359</v>
      </c>
      <c r="R205" s="33">
        <f t="shared" si="26"/>
        <v>283326.43384421436</v>
      </c>
      <c r="S205" s="36">
        <f t="shared" si="27"/>
        <v>249.13231647007871</v>
      </c>
    </row>
    <row r="206" spans="13:19">
      <c r="M206">
        <f t="shared" si="23"/>
        <v>197</v>
      </c>
      <c r="N206" s="33">
        <f t="shared" si="24"/>
        <v>283326.43384421436</v>
      </c>
      <c r="O206" s="33">
        <f t="shared" si="21"/>
        <v>708.31608461053588</v>
      </c>
      <c r="P206" s="33">
        <f t="shared" si="22"/>
        <v>2108.0201686472751</v>
      </c>
      <c r="Q206" s="33">
        <f t="shared" si="25"/>
        <v>1399.7040840367392</v>
      </c>
      <c r="R206" s="33">
        <f t="shared" si="26"/>
        <v>281926.72976017761</v>
      </c>
      <c r="S206" s="36">
        <f t="shared" si="27"/>
        <v>247.91062961368755</v>
      </c>
    </row>
    <row r="207" spans="13:19">
      <c r="M207">
        <f t="shared" si="23"/>
        <v>198</v>
      </c>
      <c r="N207" s="33">
        <f t="shared" si="24"/>
        <v>281926.72976017761</v>
      </c>
      <c r="O207" s="33">
        <f t="shared" si="21"/>
        <v>704.81682440044403</v>
      </c>
      <c r="P207" s="33">
        <f t="shared" si="22"/>
        <v>2108.0201686472751</v>
      </c>
      <c r="Q207" s="33">
        <f t="shared" si="25"/>
        <v>1403.203344246831</v>
      </c>
      <c r="R207" s="33">
        <f t="shared" si="26"/>
        <v>280523.52641593077</v>
      </c>
      <c r="S207" s="36">
        <f t="shared" si="27"/>
        <v>246.68588854015539</v>
      </c>
    </row>
    <row r="208" spans="13:19">
      <c r="M208">
        <f t="shared" si="23"/>
        <v>199</v>
      </c>
      <c r="N208" s="33">
        <f t="shared" si="24"/>
        <v>280523.52641593077</v>
      </c>
      <c r="O208" s="33">
        <f t="shared" si="21"/>
        <v>701.30881603982698</v>
      </c>
      <c r="P208" s="33">
        <f t="shared" si="22"/>
        <v>2108.0201686472751</v>
      </c>
      <c r="Q208" s="33">
        <f t="shared" si="25"/>
        <v>1406.7113526074481</v>
      </c>
      <c r="R208" s="33">
        <f t="shared" si="26"/>
        <v>279116.8150633233</v>
      </c>
      <c r="S208" s="36">
        <f t="shared" si="27"/>
        <v>245.45808561393943</v>
      </c>
    </row>
    <row r="209" spans="13:19">
      <c r="M209">
        <f t="shared" si="23"/>
        <v>200</v>
      </c>
      <c r="N209" s="33">
        <f t="shared" si="24"/>
        <v>279116.8150633233</v>
      </c>
      <c r="O209" s="33">
        <f t="shared" si="21"/>
        <v>697.79203765830823</v>
      </c>
      <c r="P209" s="33">
        <f t="shared" si="22"/>
        <v>2108.0201686472751</v>
      </c>
      <c r="Q209" s="33">
        <f t="shared" si="25"/>
        <v>1410.2281309889668</v>
      </c>
      <c r="R209" s="33">
        <f t="shared" si="26"/>
        <v>277706.58693233435</v>
      </c>
      <c r="S209" s="36">
        <f t="shared" si="27"/>
        <v>244.22721318040786</v>
      </c>
    </row>
    <row r="210" spans="13:19">
      <c r="M210">
        <f t="shared" si="23"/>
        <v>201</v>
      </c>
      <c r="N210" s="33">
        <f t="shared" si="24"/>
        <v>277706.58693233435</v>
      </c>
      <c r="O210" s="33">
        <f t="shared" si="21"/>
        <v>694.26646733083589</v>
      </c>
      <c r="P210" s="33">
        <f t="shared" si="22"/>
        <v>2108.0201686472751</v>
      </c>
      <c r="Q210" s="33">
        <f t="shared" si="25"/>
        <v>1413.7537013164392</v>
      </c>
      <c r="R210" s="33">
        <f t="shared" si="26"/>
        <v>276292.83323101792</v>
      </c>
      <c r="S210" s="36">
        <f t="shared" si="27"/>
        <v>242.99326356579255</v>
      </c>
    </row>
    <row r="211" spans="13:19">
      <c r="M211">
        <f t="shared" si="23"/>
        <v>202</v>
      </c>
      <c r="N211" s="33">
        <f t="shared" si="24"/>
        <v>276292.83323101792</v>
      </c>
      <c r="O211" s="33">
        <f t="shared" si="21"/>
        <v>690.73208307754487</v>
      </c>
      <c r="P211" s="33">
        <f t="shared" si="22"/>
        <v>2108.0201686472751</v>
      </c>
      <c r="Q211" s="33">
        <f t="shared" si="25"/>
        <v>1417.2880855697304</v>
      </c>
      <c r="R211" s="33">
        <f t="shared" si="26"/>
        <v>274875.54514544818</v>
      </c>
      <c r="S211" s="36">
        <f t="shared" si="27"/>
        <v>241.75622907714069</v>
      </c>
    </row>
    <row r="212" spans="13:19">
      <c r="M212">
        <f t="shared" si="23"/>
        <v>203</v>
      </c>
      <c r="N212" s="33">
        <f t="shared" si="24"/>
        <v>274875.54514544818</v>
      </c>
      <c r="O212" s="33">
        <f t="shared" si="21"/>
        <v>687.18886286362044</v>
      </c>
      <c r="P212" s="33">
        <f t="shared" si="22"/>
        <v>2108.0201686472751</v>
      </c>
      <c r="Q212" s="33">
        <f t="shared" si="25"/>
        <v>1420.8313057836547</v>
      </c>
      <c r="R212" s="33">
        <f t="shared" si="26"/>
        <v>273454.71383966453</v>
      </c>
      <c r="S212" s="36">
        <f t="shared" si="27"/>
        <v>240.51610200226713</v>
      </c>
    </row>
    <row r="213" spans="13:19">
      <c r="M213">
        <f t="shared" si="23"/>
        <v>204</v>
      </c>
      <c r="N213" s="33">
        <f t="shared" si="24"/>
        <v>273454.71383966453</v>
      </c>
      <c r="O213" s="33">
        <f t="shared" si="21"/>
        <v>683.63678459916139</v>
      </c>
      <c r="P213" s="33">
        <f t="shared" si="22"/>
        <v>2108.0201686472751</v>
      </c>
      <c r="Q213" s="33">
        <f t="shared" si="25"/>
        <v>1424.3833840481138</v>
      </c>
      <c r="R213" s="33">
        <f t="shared" si="26"/>
        <v>272030.33045561641</v>
      </c>
      <c r="S213" s="36">
        <f t="shared" si="27"/>
        <v>239.27287460970646</v>
      </c>
    </row>
    <row r="214" spans="13:19">
      <c r="M214">
        <f t="shared" si="23"/>
        <v>205</v>
      </c>
      <c r="N214" s="33">
        <f t="shared" si="24"/>
        <v>272030.33045561641</v>
      </c>
      <c r="O214" s="33">
        <f t="shared" si="21"/>
        <v>680.07582613904106</v>
      </c>
      <c r="P214" s="33">
        <f t="shared" si="22"/>
        <v>2108.0201686472751</v>
      </c>
      <c r="Q214" s="33">
        <f t="shared" si="25"/>
        <v>1427.9443425082341</v>
      </c>
      <c r="R214" s="33">
        <f t="shared" si="26"/>
        <v>270602.38611310819</v>
      </c>
      <c r="S214" s="36">
        <f t="shared" si="27"/>
        <v>238.02653914866434</v>
      </c>
    </row>
    <row r="215" spans="13:19">
      <c r="M215">
        <f t="shared" si="23"/>
        <v>206</v>
      </c>
      <c r="N215" s="33">
        <f t="shared" si="24"/>
        <v>270602.38611310819</v>
      </c>
      <c r="O215" s="33">
        <f t="shared" si="21"/>
        <v>676.50596528277049</v>
      </c>
      <c r="P215" s="33">
        <f t="shared" si="22"/>
        <v>2108.0201686472751</v>
      </c>
      <c r="Q215" s="33">
        <f t="shared" si="25"/>
        <v>1431.5142033645047</v>
      </c>
      <c r="R215" s="33">
        <f t="shared" si="26"/>
        <v>269170.8719097437</v>
      </c>
      <c r="S215" s="36">
        <f t="shared" si="27"/>
        <v>236.77708784896964</v>
      </c>
    </row>
    <row r="216" spans="13:19">
      <c r="M216">
        <f t="shared" si="23"/>
        <v>207</v>
      </c>
      <c r="N216" s="33">
        <f t="shared" si="24"/>
        <v>269170.8719097437</v>
      </c>
      <c r="O216" s="33">
        <f t="shared" si="21"/>
        <v>672.92717977435927</v>
      </c>
      <c r="P216" s="33">
        <f t="shared" si="22"/>
        <v>2108.0201686472751</v>
      </c>
      <c r="Q216" s="33">
        <f t="shared" si="25"/>
        <v>1435.0929888729158</v>
      </c>
      <c r="R216" s="33">
        <f t="shared" si="26"/>
        <v>267735.7789208708</v>
      </c>
      <c r="S216" s="36">
        <f t="shared" si="27"/>
        <v>235.52451292102572</v>
      </c>
    </row>
    <row r="217" spans="13:19">
      <c r="M217">
        <f t="shared" si="23"/>
        <v>208</v>
      </c>
      <c r="N217" s="33">
        <f t="shared" si="24"/>
        <v>267735.7789208708</v>
      </c>
      <c r="O217" s="33">
        <f t="shared" si="21"/>
        <v>669.33944730217706</v>
      </c>
      <c r="P217" s="33">
        <f t="shared" si="22"/>
        <v>2108.0201686472751</v>
      </c>
      <c r="Q217" s="33">
        <f t="shared" si="25"/>
        <v>1438.6807213450979</v>
      </c>
      <c r="R217" s="33">
        <f t="shared" si="26"/>
        <v>266297.09819952567</v>
      </c>
      <c r="S217" s="36">
        <f t="shared" si="27"/>
        <v>234.26880655576196</v>
      </c>
    </row>
    <row r="218" spans="13:19">
      <c r="M218">
        <f t="shared" si="23"/>
        <v>209</v>
      </c>
      <c r="N218" s="33">
        <f t="shared" si="24"/>
        <v>266297.09819952567</v>
      </c>
      <c r="O218" s="33">
        <f t="shared" si="21"/>
        <v>665.7427454988142</v>
      </c>
      <c r="P218" s="33">
        <f t="shared" si="22"/>
        <v>2108.0201686472751</v>
      </c>
      <c r="Q218" s="33">
        <f t="shared" si="25"/>
        <v>1442.2774231484609</v>
      </c>
      <c r="R218" s="33">
        <f t="shared" si="26"/>
        <v>264854.82077637722</v>
      </c>
      <c r="S218" s="36">
        <f t="shared" si="27"/>
        <v>233.00996092458496</v>
      </c>
    </row>
    <row r="219" spans="13:19">
      <c r="M219">
        <f t="shared" si="23"/>
        <v>210</v>
      </c>
      <c r="N219" s="33">
        <f t="shared" si="24"/>
        <v>264854.82077637722</v>
      </c>
      <c r="O219" s="33">
        <f t="shared" si="21"/>
        <v>662.13705194094302</v>
      </c>
      <c r="P219" s="33">
        <f t="shared" si="22"/>
        <v>2108.0201686472751</v>
      </c>
      <c r="Q219" s="33">
        <f t="shared" si="25"/>
        <v>1445.8831167063322</v>
      </c>
      <c r="R219" s="33">
        <f t="shared" si="26"/>
        <v>263408.93765967089</v>
      </c>
      <c r="S219" s="36">
        <f t="shared" si="27"/>
        <v>231.74796817933003</v>
      </c>
    </row>
    <row r="220" spans="13:19">
      <c r="M220">
        <f t="shared" si="23"/>
        <v>211</v>
      </c>
      <c r="N220" s="33">
        <f t="shared" si="24"/>
        <v>263408.93765967089</v>
      </c>
      <c r="O220" s="33">
        <f t="shared" si="21"/>
        <v>658.52234414917723</v>
      </c>
      <c r="P220" s="33">
        <f t="shared" si="22"/>
        <v>2108.0201686472751</v>
      </c>
      <c r="Q220" s="33">
        <f t="shared" si="25"/>
        <v>1449.497824498098</v>
      </c>
      <c r="R220" s="33">
        <f t="shared" si="26"/>
        <v>261959.43983517279</v>
      </c>
      <c r="S220" s="36">
        <f t="shared" si="27"/>
        <v>230.48282045221202</v>
      </c>
    </row>
    <row r="221" spans="13:19">
      <c r="M221">
        <f t="shared" si="23"/>
        <v>212</v>
      </c>
      <c r="N221" s="33">
        <f t="shared" si="24"/>
        <v>261959.43983517279</v>
      </c>
      <c r="O221" s="33">
        <f t="shared" si="21"/>
        <v>654.89859958793193</v>
      </c>
      <c r="P221" s="33">
        <f t="shared" si="22"/>
        <v>2108.0201686472751</v>
      </c>
      <c r="Q221" s="33">
        <f t="shared" si="25"/>
        <v>1453.1215690593431</v>
      </c>
      <c r="R221" s="33">
        <f t="shared" si="26"/>
        <v>260506.31826611343</v>
      </c>
      <c r="S221" s="36">
        <f t="shared" si="27"/>
        <v>229.21450985577616</v>
      </c>
    </row>
    <row r="222" spans="13:19">
      <c r="M222">
        <f t="shared" si="23"/>
        <v>213</v>
      </c>
      <c r="N222" s="33">
        <f t="shared" si="24"/>
        <v>260506.31826611343</v>
      </c>
      <c r="O222" s="33">
        <f t="shared" si="21"/>
        <v>651.26579566528358</v>
      </c>
      <c r="P222" s="33">
        <f t="shared" si="22"/>
        <v>2108.0201686472751</v>
      </c>
      <c r="Q222" s="33">
        <f t="shared" si="25"/>
        <v>1456.7543729819915</v>
      </c>
      <c r="R222" s="33">
        <f t="shared" si="26"/>
        <v>259049.56389313145</v>
      </c>
      <c r="S222" s="36">
        <f t="shared" si="27"/>
        <v>227.94302848284923</v>
      </c>
    </row>
    <row r="223" spans="13:19">
      <c r="M223">
        <f t="shared" si="23"/>
        <v>214</v>
      </c>
      <c r="N223" s="33">
        <f t="shared" si="24"/>
        <v>259049.56389313145</v>
      </c>
      <c r="O223" s="33">
        <f t="shared" si="21"/>
        <v>647.62390973282868</v>
      </c>
      <c r="P223" s="33">
        <f t="shared" si="22"/>
        <v>2108.0201686472751</v>
      </c>
      <c r="Q223" s="33">
        <f t="shared" si="25"/>
        <v>1460.3962589144464</v>
      </c>
      <c r="R223" s="33">
        <f t="shared" si="26"/>
        <v>257589.16763421701</v>
      </c>
      <c r="S223" s="36">
        <f t="shared" si="27"/>
        <v>226.66836840649003</v>
      </c>
    </row>
    <row r="224" spans="13:19">
      <c r="M224">
        <f t="shared" si="23"/>
        <v>215</v>
      </c>
      <c r="N224" s="33">
        <f t="shared" si="24"/>
        <v>257589.16763421701</v>
      </c>
      <c r="O224" s="33">
        <f t="shared" si="21"/>
        <v>643.97291908554257</v>
      </c>
      <c r="P224" s="33">
        <f t="shared" si="22"/>
        <v>2108.0201686472751</v>
      </c>
      <c r="Q224" s="33">
        <f t="shared" si="25"/>
        <v>1464.0472495617325</v>
      </c>
      <c r="R224" s="33">
        <f t="shared" si="26"/>
        <v>256125.12038465528</v>
      </c>
      <c r="S224" s="36">
        <f t="shared" si="27"/>
        <v>225.39052167993989</v>
      </c>
    </row>
    <row r="225" spans="13:19">
      <c r="M225">
        <f t="shared" si="23"/>
        <v>216</v>
      </c>
      <c r="N225" s="33">
        <f t="shared" si="24"/>
        <v>256125.12038465528</v>
      </c>
      <c r="O225" s="33">
        <f t="shared" si="21"/>
        <v>640.31280096163823</v>
      </c>
      <c r="P225" s="33">
        <f t="shared" si="22"/>
        <v>2108.0201686472751</v>
      </c>
      <c r="Q225" s="33">
        <f t="shared" si="25"/>
        <v>1467.7073676856369</v>
      </c>
      <c r="R225" s="33">
        <f t="shared" si="26"/>
        <v>254657.41301696966</v>
      </c>
      <c r="S225" s="36">
        <f t="shared" si="27"/>
        <v>224.10948033657337</v>
      </c>
    </row>
    <row r="226" spans="13:19">
      <c r="M226">
        <f t="shared" si="23"/>
        <v>217</v>
      </c>
      <c r="N226" s="33">
        <f t="shared" si="24"/>
        <v>254657.41301696966</v>
      </c>
      <c r="O226" s="33">
        <f t="shared" si="21"/>
        <v>636.64353254242417</v>
      </c>
      <c r="P226" s="33">
        <f t="shared" si="22"/>
        <v>2108.0201686472751</v>
      </c>
      <c r="Q226" s="33">
        <f t="shared" si="25"/>
        <v>1471.3766361048511</v>
      </c>
      <c r="R226" s="33">
        <f t="shared" si="26"/>
        <v>253186.0363808648</v>
      </c>
      <c r="S226" s="36">
        <f t="shared" si="27"/>
        <v>222.82523638984844</v>
      </c>
    </row>
    <row r="227" spans="13:19">
      <c r="M227">
        <f t="shared" si="23"/>
        <v>218</v>
      </c>
      <c r="N227" s="33">
        <f t="shared" si="24"/>
        <v>253186.0363808648</v>
      </c>
      <c r="O227" s="33">
        <f t="shared" si="21"/>
        <v>632.96509095216197</v>
      </c>
      <c r="P227" s="33">
        <f t="shared" si="22"/>
        <v>2108.0201686472751</v>
      </c>
      <c r="Q227" s="33">
        <f t="shared" si="25"/>
        <v>1475.0550776951131</v>
      </c>
      <c r="R227" s="33">
        <f t="shared" si="26"/>
        <v>251710.98130316968</v>
      </c>
      <c r="S227" s="36">
        <f t="shared" si="27"/>
        <v>221.53778183325667</v>
      </c>
    </row>
    <row r="228" spans="13:19">
      <c r="M228">
        <f t="shared" si="23"/>
        <v>219</v>
      </c>
      <c r="N228" s="33">
        <f t="shared" si="24"/>
        <v>251710.98130316968</v>
      </c>
      <c r="O228" s="33">
        <f t="shared" si="21"/>
        <v>629.27745325792421</v>
      </c>
      <c r="P228" s="33">
        <f t="shared" si="22"/>
        <v>2108.0201686472751</v>
      </c>
      <c r="Q228" s="33">
        <f t="shared" si="25"/>
        <v>1478.7427153893509</v>
      </c>
      <c r="R228" s="33">
        <f t="shared" si="26"/>
        <v>250232.23858778033</v>
      </c>
      <c r="S228" s="36">
        <f t="shared" si="27"/>
        <v>220.24710864027347</v>
      </c>
    </row>
    <row r="229" spans="13:19">
      <c r="M229">
        <f t="shared" si="23"/>
        <v>220</v>
      </c>
      <c r="N229" s="33">
        <f t="shared" si="24"/>
        <v>250232.23858778033</v>
      </c>
      <c r="O229" s="33">
        <f t="shared" si="21"/>
        <v>625.58059646945082</v>
      </c>
      <c r="P229" s="33">
        <f t="shared" si="22"/>
        <v>2108.0201686472751</v>
      </c>
      <c r="Q229" s="33">
        <f t="shared" si="25"/>
        <v>1482.4395721778242</v>
      </c>
      <c r="R229" s="33">
        <f t="shared" si="26"/>
        <v>248749.7990156025</v>
      </c>
      <c r="S229" s="36">
        <f t="shared" si="27"/>
        <v>218.95320876430779</v>
      </c>
    </row>
    <row r="230" spans="13:19">
      <c r="M230">
        <f t="shared" si="23"/>
        <v>221</v>
      </c>
      <c r="N230" s="33">
        <f t="shared" si="24"/>
        <v>248749.7990156025</v>
      </c>
      <c r="O230" s="33">
        <f t="shared" si="21"/>
        <v>621.87449753900626</v>
      </c>
      <c r="P230" s="33">
        <f t="shared" si="22"/>
        <v>2108.0201686472751</v>
      </c>
      <c r="Q230" s="33">
        <f t="shared" si="25"/>
        <v>1486.1456711082687</v>
      </c>
      <c r="R230" s="33">
        <f t="shared" si="26"/>
        <v>247263.65334449423</v>
      </c>
      <c r="S230" s="36">
        <f t="shared" si="27"/>
        <v>217.65607413865217</v>
      </c>
    </row>
    <row r="231" spans="13:19">
      <c r="M231">
        <f t="shared" si="23"/>
        <v>222</v>
      </c>
      <c r="N231" s="33">
        <f t="shared" si="24"/>
        <v>247263.65334449423</v>
      </c>
      <c r="O231" s="33">
        <f t="shared" si="21"/>
        <v>618.1591333612356</v>
      </c>
      <c r="P231" s="33">
        <f t="shared" si="22"/>
        <v>2108.0201686472751</v>
      </c>
      <c r="Q231" s="33">
        <f t="shared" si="25"/>
        <v>1489.8610352860396</v>
      </c>
      <c r="R231" s="33">
        <f t="shared" si="26"/>
        <v>245773.79230920819</v>
      </c>
      <c r="S231" s="36">
        <f t="shared" si="27"/>
        <v>216.35569667643244</v>
      </c>
    </row>
    <row r="232" spans="13:19">
      <c r="M232">
        <f t="shared" si="23"/>
        <v>223</v>
      </c>
      <c r="N232" s="33">
        <f t="shared" si="24"/>
        <v>245773.79230920819</v>
      </c>
      <c r="O232" s="33">
        <f t="shared" si="21"/>
        <v>614.43448077302048</v>
      </c>
      <c r="P232" s="33">
        <f t="shared" si="22"/>
        <v>2108.0201686472751</v>
      </c>
      <c r="Q232" s="33">
        <f t="shared" si="25"/>
        <v>1493.5856878742547</v>
      </c>
      <c r="R232" s="33">
        <f t="shared" si="26"/>
        <v>244280.20662133393</v>
      </c>
      <c r="S232" s="36">
        <f t="shared" si="27"/>
        <v>215.05206827055716</v>
      </c>
    </row>
    <row r="233" spans="13:19">
      <c r="M233">
        <f t="shared" si="23"/>
        <v>224</v>
      </c>
      <c r="N233" s="33">
        <f t="shared" si="24"/>
        <v>244280.20662133393</v>
      </c>
      <c r="O233" s="33">
        <f t="shared" si="21"/>
        <v>610.70051655333486</v>
      </c>
      <c r="P233" s="33">
        <f t="shared" si="22"/>
        <v>2108.0201686472751</v>
      </c>
      <c r="Q233" s="33">
        <f t="shared" si="25"/>
        <v>1497.3196520939402</v>
      </c>
      <c r="R233" s="33">
        <f t="shared" si="26"/>
        <v>242782.88696923997</v>
      </c>
      <c r="S233" s="36">
        <f t="shared" si="27"/>
        <v>213.7451807936672</v>
      </c>
    </row>
    <row r="234" spans="13:19">
      <c r="M234">
        <f t="shared" si="23"/>
        <v>225</v>
      </c>
      <c r="N234" s="33">
        <f t="shared" si="24"/>
        <v>242782.88696923997</v>
      </c>
      <c r="O234" s="33">
        <f t="shared" si="21"/>
        <v>606.95721742309991</v>
      </c>
      <c r="P234" s="33">
        <f t="shared" si="22"/>
        <v>2108.0201686472751</v>
      </c>
      <c r="Q234" s="33">
        <f t="shared" si="25"/>
        <v>1501.0629512241753</v>
      </c>
      <c r="R234" s="33">
        <f t="shared" si="26"/>
        <v>241281.82401801579</v>
      </c>
      <c r="S234" s="36">
        <f t="shared" si="27"/>
        <v>212.43502609808496</v>
      </c>
    </row>
    <row r="235" spans="13:19">
      <c r="M235">
        <f t="shared" si="23"/>
        <v>226</v>
      </c>
      <c r="N235" s="33">
        <f t="shared" si="24"/>
        <v>241281.82401801579</v>
      </c>
      <c r="O235" s="33">
        <f t="shared" si="21"/>
        <v>603.20456004503944</v>
      </c>
      <c r="P235" s="33">
        <f t="shared" si="22"/>
        <v>2108.0201686472751</v>
      </c>
      <c r="Q235" s="33">
        <f t="shared" si="25"/>
        <v>1504.8156086022357</v>
      </c>
      <c r="R235" s="33">
        <f t="shared" si="26"/>
        <v>239777.00840941354</v>
      </c>
      <c r="S235" s="36">
        <f t="shared" si="27"/>
        <v>211.1215960157638</v>
      </c>
    </row>
    <row r="236" spans="13:19">
      <c r="M236">
        <f t="shared" si="23"/>
        <v>227</v>
      </c>
      <c r="N236" s="33">
        <f t="shared" si="24"/>
        <v>239777.00840941354</v>
      </c>
      <c r="O236" s="33">
        <f t="shared" si="21"/>
        <v>599.44252102353391</v>
      </c>
      <c r="P236" s="33">
        <f t="shared" si="22"/>
        <v>2108.0201686472751</v>
      </c>
      <c r="Q236" s="33">
        <f t="shared" si="25"/>
        <v>1508.5776476237411</v>
      </c>
      <c r="R236" s="33">
        <f t="shared" si="26"/>
        <v>238268.43076178979</v>
      </c>
      <c r="S236" s="36">
        <f t="shared" si="27"/>
        <v>209.80488235823685</v>
      </c>
    </row>
    <row r="237" spans="13:19">
      <c r="M237">
        <f t="shared" si="23"/>
        <v>228</v>
      </c>
      <c r="N237" s="33">
        <f t="shared" si="24"/>
        <v>238268.43076178979</v>
      </c>
      <c r="O237" s="33">
        <f t="shared" si="21"/>
        <v>595.67107690447449</v>
      </c>
      <c r="P237" s="33">
        <f t="shared" si="22"/>
        <v>2108.0201686472751</v>
      </c>
      <c r="Q237" s="33">
        <f t="shared" si="25"/>
        <v>1512.3490917428007</v>
      </c>
      <c r="R237" s="33">
        <f t="shared" si="26"/>
        <v>236756.08167004699</v>
      </c>
      <c r="S237" s="36">
        <f t="shared" si="27"/>
        <v>208.48487691656607</v>
      </c>
    </row>
    <row r="238" spans="13:19">
      <c r="M238">
        <f t="shared" si="23"/>
        <v>229</v>
      </c>
      <c r="N238" s="33">
        <f t="shared" si="24"/>
        <v>236756.08167004699</v>
      </c>
      <c r="O238" s="33">
        <f t="shared" si="21"/>
        <v>591.89020417511745</v>
      </c>
      <c r="P238" s="33">
        <f t="shared" si="22"/>
        <v>2108.0201686472751</v>
      </c>
      <c r="Q238" s="33">
        <f t="shared" si="25"/>
        <v>1516.1299644721576</v>
      </c>
      <c r="R238" s="33">
        <f t="shared" si="26"/>
        <v>235239.95170557484</v>
      </c>
      <c r="S238" s="36">
        <f t="shared" si="27"/>
        <v>207.16157146129109</v>
      </c>
    </row>
    <row r="239" spans="13:19">
      <c r="M239">
        <f t="shared" si="23"/>
        <v>230</v>
      </c>
      <c r="N239" s="33">
        <f t="shared" si="24"/>
        <v>235239.95170557484</v>
      </c>
      <c r="O239" s="33">
        <f t="shared" si="21"/>
        <v>588.09987926393717</v>
      </c>
      <c r="P239" s="33">
        <f t="shared" si="22"/>
        <v>2108.0201686472751</v>
      </c>
      <c r="Q239" s="33">
        <f t="shared" si="25"/>
        <v>1519.9202893833381</v>
      </c>
      <c r="R239" s="33">
        <f t="shared" si="26"/>
        <v>233720.03141619152</v>
      </c>
      <c r="S239" s="36">
        <f t="shared" si="27"/>
        <v>205.83495774237801</v>
      </c>
    </row>
    <row r="240" spans="13:19">
      <c r="M240">
        <f t="shared" si="23"/>
        <v>231</v>
      </c>
      <c r="N240" s="33">
        <f t="shared" si="24"/>
        <v>233720.03141619152</v>
      </c>
      <c r="O240" s="33">
        <f t="shared" si="21"/>
        <v>584.30007854047881</v>
      </c>
      <c r="P240" s="33">
        <f t="shared" si="22"/>
        <v>2108.0201686472751</v>
      </c>
      <c r="Q240" s="33">
        <f t="shared" si="25"/>
        <v>1523.7200901067963</v>
      </c>
      <c r="R240" s="33">
        <f t="shared" si="26"/>
        <v>232196.31132608472</v>
      </c>
      <c r="S240" s="36">
        <f t="shared" si="27"/>
        <v>204.50502748916756</v>
      </c>
    </row>
    <row r="241" spans="13:19">
      <c r="M241">
        <f t="shared" si="23"/>
        <v>232</v>
      </c>
      <c r="N241" s="33">
        <f t="shared" si="24"/>
        <v>232196.31132608472</v>
      </c>
      <c r="O241" s="33">
        <f t="shared" si="21"/>
        <v>580.49077831521186</v>
      </c>
      <c r="P241" s="33">
        <f t="shared" si="22"/>
        <v>2108.0201686472751</v>
      </c>
      <c r="Q241" s="33">
        <f t="shared" si="25"/>
        <v>1527.5293903320633</v>
      </c>
      <c r="R241" s="33">
        <f t="shared" si="26"/>
        <v>230668.78193575266</v>
      </c>
      <c r="S241" s="36">
        <f t="shared" si="27"/>
        <v>203.17177241032414</v>
      </c>
    </row>
    <row r="242" spans="13:19">
      <c r="M242">
        <f t="shared" si="23"/>
        <v>233</v>
      </c>
      <c r="N242" s="33">
        <f t="shared" si="24"/>
        <v>230668.78193575266</v>
      </c>
      <c r="O242" s="33">
        <f t="shared" si="21"/>
        <v>576.67195483938167</v>
      </c>
      <c r="P242" s="33">
        <f t="shared" si="22"/>
        <v>2108.0201686472751</v>
      </c>
      <c r="Q242" s="33">
        <f t="shared" si="25"/>
        <v>1531.3482138078934</v>
      </c>
      <c r="R242" s="33">
        <f t="shared" si="26"/>
        <v>229137.43372194478</v>
      </c>
      <c r="S242" s="36">
        <f t="shared" si="27"/>
        <v>201.83518419378356</v>
      </c>
    </row>
    <row r="243" spans="13:19">
      <c r="M243">
        <f t="shared" si="23"/>
        <v>234</v>
      </c>
      <c r="N243" s="33">
        <f t="shared" si="24"/>
        <v>229137.43372194478</v>
      </c>
      <c r="O243" s="33">
        <f t="shared" si="21"/>
        <v>572.84358430486191</v>
      </c>
      <c r="P243" s="33">
        <f t="shared" si="22"/>
        <v>2108.0201686472751</v>
      </c>
      <c r="Q243" s="33">
        <f t="shared" si="25"/>
        <v>1535.1765843424132</v>
      </c>
      <c r="R243" s="33">
        <f t="shared" si="26"/>
        <v>227602.25713760237</v>
      </c>
      <c r="S243" s="36">
        <f t="shared" si="27"/>
        <v>200.49525450670166</v>
      </c>
    </row>
    <row r="244" spans="13:19">
      <c r="M244">
        <f t="shared" si="23"/>
        <v>235</v>
      </c>
      <c r="N244" s="33">
        <f t="shared" si="24"/>
        <v>227602.25713760237</v>
      </c>
      <c r="O244" s="33">
        <f t="shared" si="21"/>
        <v>569.00564284400593</v>
      </c>
      <c r="P244" s="33">
        <f t="shared" si="22"/>
        <v>2108.0201686472751</v>
      </c>
      <c r="Q244" s="33">
        <f t="shared" si="25"/>
        <v>1539.0145258032692</v>
      </c>
      <c r="R244" s="33">
        <f t="shared" si="26"/>
        <v>226063.2426117991</v>
      </c>
      <c r="S244" s="36">
        <f t="shared" si="27"/>
        <v>199.15197499540207</v>
      </c>
    </row>
    <row r="245" spans="13:19">
      <c r="M245">
        <f t="shared" si="23"/>
        <v>236</v>
      </c>
      <c r="N245" s="33">
        <f t="shared" si="24"/>
        <v>226063.2426117991</v>
      </c>
      <c r="O245" s="33">
        <f t="shared" si="21"/>
        <v>565.15810652949779</v>
      </c>
      <c r="P245" s="33">
        <f t="shared" si="22"/>
        <v>2108.0201686472751</v>
      </c>
      <c r="Q245" s="33">
        <f t="shared" si="25"/>
        <v>1542.8620621177774</v>
      </c>
      <c r="R245" s="33">
        <f t="shared" si="26"/>
        <v>224520.38054968131</v>
      </c>
      <c r="S245" s="36">
        <f t="shared" si="27"/>
        <v>197.80533728532421</v>
      </c>
    </row>
    <row r="246" spans="13:19">
      <c r="M246">
        <f t="shared" si="23"/>
        <v>237</v>
      </c>
      <c r="N246" s="33">
        <f t="shared" si="24"/>
        <v>224520.38054968131</v>
      </c>
      <c r="O246" s="33">
        <f t="shared" si="21"/>
        <v>561.30095137420335</v>
      </c>
      <c r="P246" s="33">
        <f t="shared" si="22"/>
        <v>2108.0201686472751</v>
      </c>
      <c r="Q246" s="33">
        <f t="shared" si="25"/>
        <v>1546.7192172730718</v>
      </c>
      <c r="R246" s="33">
        <f t="shared" si="26"/>
        <v>222973.66133240826</v>
      </c>
      <c r="S246" s="36">
        <f t="shared" si="27"/>
        <v>196.45533298097115</v>
      </c>
    </row>
    <row r="247" spans="13:19">
      <c r="M247">
        <f t="shared" si="23"/>
        <v>238</v>
      </c>
      <c r="N247" s="33">
        <f t="shared" si="24"/>
        <v>222973.66133240826</v>
      </c>
      <c r="O247" s="33">
        <f t="shared" si="21"/>
        <v>557.43415333102064</v>
      </c>
      <c r="P247" s="33">
        <f t="shared" si="22"/>
        <v>2108.0201686472751</v>
      </c>
      <c r="Q247" s="33">
        <f t="shared" si="25"/>
        <v>1550.5860153162544</v>
      </c>
      <c r="R247" s="33">
        <f t="shared" si="26"/>
        <v>221423.07531709201</v>
      </c>
      <c r="S247" s="36">
        <f t="shared" si="27"/>
        <v>195.10195366585722</v>
      </c>
    </row>
    <row r="248" spans="13:19">
      <c r="M248">
        <f t="shared" si="23"/>
        <v>239</v>
      </c>
      <c r="N248" s="33">
        <f t="shared" si="24"/>
        <v>221423.07531709201</v>
      </c>
      <c r="O248" s="33">
        <f t="shared" si="21"/>
        <v>553.55768829273006</v>
      </c>
      <c r="P248" s="33">
        <f t="shared" si="22"/>
        <v>2108.0201686472751</v>
      </c>
      <c r="Q248" s="33">
        <f t="shared" si="25"/>
        <v>1554.4624803545451</v>
      </c>
      <c r="R248" s="33">
        <f t="shared" si="26"/>
        <v>219868.61283673745</v>
      </c>
      <c r="S248" s="36">
        <f t="shared" si="27"/>
        <v>193.74519090245551</v>
      </c>
    </row>
    <row r="249" spans="13:19">
      <c r="M249">
        <f t="shared" si="23"/>
        <v>240</v>
      </c>
      <c r="N249" s="33">
        <f t="shared" si="24"/>
        <v>219868.61283673745</v>
      </c>
      <c r="O249" s="33">
        <f t="shared" si="21"/>
        <v>549.67153209184369</v>
      </c>
      <c r="P249" s="33">
        <f t="shared" si="22"/>
        <v>2108.0201686472751</v>
      </c>
      <c r="Q249" s="33">
        <f t="shared" si="25"/>
        <v>1558.3486365554313</v>
      </c>
      <c r="R249" s="33">
        <f t="shared" si="26"/>
        <v>218310.26420018202</v>
      </c>
      <c r="S249" s="36">
        <f t="shared" si="27"/>
        <v>192.38503623214527</v>
      </c>
    </row>
    <row r="250" spans="13:19">
      <c r="M250">
        <f t="shared" si="23"/>
        <v>241</v>
      </c>
      <c r="N250" s="33">
        <f t="shared" si="24"/>
        <v>218310.26420018202</v>
      </c>
      <c r="O250" s="33">
        <f t="shared" si="21"/>
        <v>545.77566050045505</v>
      </c>
      <c r="P250" s="33">
        <f t="shared" si="22"/>
        <v>2108.0201686472751</v>
      </c>
      <c r="Q250" s="33">
        <f t="shared" si="25"/>
        <v>1562.24450814682</v>
      </c>
      <c r="R250" s="33">
        <f t="shared" si="26"/>
        <v>216748.01969203519</v>
      </c>
      <c r="S250" s="36">
        <f t="shared" si="27"/>
        <v>191.02148117515927</v>
      </c>
    </row>
    <row r="251" spans="13:19">
      <c r="M251">
        <f t="shared" si="23"/>
        <v>242</v>
      </c>
      <c r="N251" s="33">
        <f t="shared" si="24"/>
        <v>216748.01969203519</v>
      </c>
      <c r="O251" s="33">
        <f t="shared" si="21"/>
        <v>541.87004923008794</v>
      </c>
      <c r="P251" s="33">
        <f t="shared" si="22"/>
        <v>2108.0201686472751</v>
      </c>
      <c r="Q251" s="33">
        <f t="shared" si="25"/>
        <v>1566.1501194171872</v>
      </c>
      <c r="R251" s="33">
        <f t="shared" si="26"/>
        <v>215181.86957261799</v>
      </c>
      <c r="S251" s="36">
        <f t="shared" si="27"/>
        <v>189.65451723053076</v>
      </c>
    </row>
    <row r="252" spans="13:19">
      <c r="M252">
        <f t="shared" si="23"/>
        <v>243</v>
      </c>
      <c r="N252" s="33">
        <f t="shared" si="24"/>
        <v>215181.86957261799</v>
      </c>
      <c r="O252" s="33">
        <f t="shared" si="21"/>
        <v>537.95467393154502</v>
      </c>
      <c r="P252" s="33">
        <f t="shared" si="22"/>
        <v>2108.0201686472751</v>
      </c>
      <c r="Q252" s="33">
        <f t="shared" si="25"/>
        <v>1570.06549471573</v>
      </c>
      <c r="R252" s="33">
        <f t="shared" si="26"/>
        <v>213611.80407790226</v>
      </c>
      <c r="S252" s="36">
        <f t="shared" si="27"/>
        <v>188.28413587604075</v>
      </c>
    </row>
    <row r="253" spans="13:19">
      <c r="M253">
        <f t="shared" si="23"/>
        <v>244</v>
      </c>
      <c r="N253" s="33">
        <f t="shared" si="24"/>
        <v>213611.80407790226</v>
      </c>
      <c r="O253" s="33">
        <f t="shared" si="21"/>
        <v>534.02951019475563</v>
      </c>
      <c r="P253" s="33">
        <f t="shared" si="22"/>
        <v>2108.0201686472751</v>
      </c>
      <c r="Q253" s="33">
        <f t="shared" si="25"/>
        <v>1573.9906584525195</v>
      </c>
      <c r="R253" s="33">
        <f t="shared" si="26"/>
        <v>212037.81341944973</v>
      </c>
      <c r="S253" s="36">
        <f t="shared" si="27"/>
        <v>186.91032856816446</v>
      </c>
    </row>
    <row r="254" spans="13:19">
      <c r="M254">
        <f t="shared" si="23"/>
        <v>245</v>
      </c>
      <c r="N254" s="33">
        <f t="shared" si="24"/>
        <v>212037.81341944973</v>
      </c>
      <c r="O254" s="33">
        <f t="shared" si="21"/>
        <v>530.09453354862433</v>
      </c>
      <c r="P254" s="33">
        <f t="shared" si="22"/>
        <v>2108.0201686472751</v>
      </c>
      <c r="Q254" s="33">
        <f t="shared" si="25"/>
        <v>1577.9256350986507</v>
      </c>
      <c r="R254" s="33">
        <f t="shared" si="26"/>
        <v>210459.88778435107</v>
      </c>
      <c r="S254" s="36">
        <f t="shared" si="27"/>
        <v>185.5330867420185</v>
      </c>
    </row>
    <row r="255" spans="13:19">
      <c r="M255">
        <f t="shared" si="23"/>
        <v>246</v>
      </c>
      <c r="N255" s="33">
        <f t="shared" si="24"/>
        <v>210459.88778435107</v>
      </c>
      <c r="O255" s="33">
        <f t="shared" si="21"/>
        <v>526.14971946087769</v>
      </c>
      <c r="P255" s="33">
        <f t="shared" si="22"/>
        <v>2108.0201686472751</v>
      </c>
      <c r="Q255" s="33">
        <f t="shared" si="25"/>
        <v>1581.8704491863973</v>
      </c>
      <c r="R255" s="33">
        <f t="shared" si="26"/>
        <v>208878.01733516468</v>
      </c>
      <c r="S255" s="36">
        <f t="shared" si="27"/>
        <v>184.15240181130719</v>
      </c>
    </row>
    <row r="256" spans="13:19">
      <c r="M256">
        <f t="shared" si="23"/>
        <v>247</v>
      </c>
      <c r="N256" s="33">
        <f t="shared" si="24"/>
        <v>208878.01733516468</v>
      </c>
      <c r="O256" s="33">
        <f t="shared" si="21"/>
        <v>522.19504333791167</v>
      </c>
      <c r="P256" s="33">
        <f t="shared" si="22"/>
        <v>2108.0201686472751</v>
      </c>
      <c r="Q256" s="33">
        <f t="shared" si="25"/>
        <v>1585.8251253093636</v>
      </c>
      <c r="R256" s="33">
        <f t="shared" si="26"/>
        <v>207292.1922098553</v>
      </c>
      <c r="S256" s="36">
        <f t="shared" si="27"/>
        <v>182.76826516826907</v>
      </c>
    </row>
    <row r="257" spans="13:19">
      <c r="M257">
        <f t="shared" si="23"/>
        <v>248</v>
      </c>
      <c r="N257" s="33">
        <f t="shared" si="24"/>
        <v>207292.1922098553</v>
      </c>
      <c r="O257" s="33">
        <f t="shared" si="21"/>
        <v>518.23048052463832</v>
      </c>
      <c r="P257" s="33">
        <f t="shared" si="22"/>
        <v>2108.0201686472751</v>
      </c>
      <c r="Q257" s="33">
        <f t="shared" si="25"/>
        <v>1589.7896881226368</v>
      </c>
      <c r="R257" s="33">
        <f t="shared" si="26"/>
        <v>205702.40252173267</v>
      </c>
      <c r="S257" s="36">
        <f t="shared" si="27"/>
        <v>181.38066818362341</v>
      </c>
    </row>
    <row r="258" spans="13:19">
      <c r="M258">
        <f t="shared" si="23"/>
        <v>249</v>
      </c>
      <c r="N258" s="33">
        <f t="shared" si="24"/>
        <v>205702.40252173267</v>
      </c>
      <c r="O258" s="33">
        <f t="shared" si="21"/>
        <v>514.25600630433166</v>
      </c>
      <c r="P258" s="33">
        <f t="shared" si="22"/>
        <v>2108.0201686472751</v>
      </c>
      <c r="Q258" s="33">
        <f t="shared" si="25"/>
        <v>1593.7641623429436</v>
      </c>
      <c r="R258" s="33">
        <f t="shared" si="26"/>
        <v>204108.63835938973</v>
      </c>
      <c r="S258" s="36">
        <f t="shared" si="27"/>
        <v>179.98960220651608</v>
      </c>
    </row>
    <row r="259" spans="13:19">
      <c r="M259">
        <f t="shared" si="23"/>
        <v>250</v>
      </c>
      <c r="N259" s="33">
        <f t="shared" si="24"/>
        <v>204108.63835938973</v>
      </c>
      <c r="O259" s="33">
        <f t="shared" si="21"/>
        <v>510.27159589847435</v>
      </c>
      <c r="P259" s="33">
        <f t="shared" si="22"/>
        <v>2108.0201686472751</v>
      </c>
      <c r="Q259" s="33">
        <f t="shared" si="25"/>
        <v>1597.7485727488008</v>
      </c>
      <c r="R259" s="33">
        <f t="shared" si="26"/>
        <v>202510.88978664094</v>
      </c>
      <c r="S259" s="36">
        <f t="shared" si="27"/>
        <v>178.595058564466</v>
      </c>
    </row>
    <row r="260" spans="13:19">
      <c r="M260">
        <f t="shared" si="23"/>
        <v>251</v>
      </c>
      <c r="N260" s="33">
        <f t="shared" si="24"/>
        <v>202510.88978664094</v>
      </c>
      <c r="O260" s="33">
        <f t="shared" si="21"/>
        <v>506.27722446660238</v>
      </c>
      <c r="P260" s="33">
        <f t="shared" si="22"/>
        <v>2108.0201686472751</v>
      </c>
      <c r="Q260" s="33">
        <f t="shared" si="25"/>
        <v>1601.7429441806728</v>
      </c>
      <c r="R260" s="33">
        <f t="shared" si="26"/>
        <v>200909.14684246026</v>
      </c>
      <c r="S260" s="36">
        <f t="shared" si="27"/>
        <v>177.19702856331082</v>
      </c>
    </row>
    <row r="261" spans="13:19">
      <c r="M261">
        <f t="shared" si="23"/>
        <v>252</v>
      </c>
      <c r="N261" s="33">
        <f t="shared" si="24"/>
        <v>200909.14684246026</v>
      </c>
      <c r="O261" s="33">
        <f t="shared" si="21"/>
        <v>502.27286710615067</v>
      </c>
      <c r="P261" s="33">
        <f t="shared" si="22"/>
        <v>2108.0201686472751</v>
      </c>
      <c r="Q261" s="33">
        <f t="shared" si="25"/>
        <v>1605.7473015411244</v>
      </c>
      <c r="R261" s="33">
        <f t="shared" si="26"/>
        <v>199303.39954091914</v>
      </c>
      <c r="S261" s="36">
        <f t="shared" si="27"/>
        <v>175.79550348715273</v>
      </c>
    </row>
    <row r="262" spans="13:19">
      <c r="M262">
        <f t="shared" si="23"/>
        <v>253</v>
      </c>
      <c r="N262" s="33">
        <f t="shared" si="24"/>
        <v>199303.39954091914</v>
      </c>
      <c r="O262" s="33">
        <f t="shared" si="21"/>
        <v>498.25849885229786</v>
      </c>
      <c r="P262" s="33">
        <f t="shared" si="22"/>
        <v>2108.0201686472751</v>
      </c>
      <c r="Q262" s="33">
        <f t="shared" si="25"/>
        <v>1609.7616697949773</v>
      </c>
      <c r="R262" s="33">
        <f t="shared" si="26"/>
        <v>197693.63787112417</v>
      </c>
      <c r="S262" s="36">
        <f t="shared" si="27"/>
        <v>174.39047459830425</v>
      </c>
    </row>
    <row r="263" spans="13:19">
      <c r="M263">
        <f t="shared" si="23"/>
        <v>254</v>
      </c>
      <c r="N263" s="33">
        <f t="shared" si="24"/>
        <v>197693.63787112417</v>
      </c>
      <c r="O263" s="33">
        <f t="shared" si="21"/>
        <v>494.23409467781045</v>
      </c>
      <c r="P263" s="33">
        <f t="shared" si="22"/>
        <v>2108.0201686472751</v>
      </c>
      <c r="Q263" s="33">
        <f t="shared" si="25"/>
        <v>1613.7860739694647</v>
      </c>
      <c r="R263" s="33">
        <f t="shared" si="26"/>
        <v>196079.8517971547</v>
      </c>
      <c r="S263" s="36">
        <f t="shared" si="27"/>
        <v>172.98193313723365</v>
      </c>
    </row>
    <row r="264" spans="13:19">
      <c r="M264">
        <f t="shared" si="23"/>
        <v>255</v>
      </c>
      <c r="N264" s="33">
        <f t="shared" si="24"/>
        <v>196079.8517971547</v>
      </c>
      <c r="O264" s="33">
        <f t="shared" si="21"/>
        <v>490.19962949288674</v>
      </c>
      <c r="P264" s="33">
        <f t="shared" si="22"/>
        <v>2108.0201686472751</v>
      </c>
      <c r="Q264" s="33">
        <f t="shared" si="25"/>
        <v>1617.8205391543884</v>
      </c>
      <c r="R264" s="33">
        <f t="shared" si="26"/>
        <v>194462.03125800032</v>
      </c>
      <c r="S264" s="36">
        <f t="shared" si="27"/>
        <v>171.56987032251035</v>
      </c>
    </row>
    <row r="265" spans="13:19">
      <c r="M265">
        <f t="shared" si="23"/>
        <v>256</v>
      </c>
      <c r="N265" s="33">
        <f t="shared" si="24"/>
        <v>194462.03125800032</v>
      </c>
      <c r="O265" s="33">
        <f t="shared" si="21"/>
        <v>486.1550781450008</v>
      </c>
      <c r="P265" s="33">
        <f t="shared" si="22"/>
        <v>2108.0201686472751</v>
      </c>
      <c r="Q265" s="33">
        <f t="shared" si="25"/>
        <v>1621.8650905022744</v>
      </c>
      <c r="R265" s="33">
        <f t="shared" si="26"/>
        <v>192840.16616749804</v>
      </c>
      <c r="S265" s="36">
        <f t="shared" si="27"/>
        <v>170.15427735075028</v>
      </c>
    </row>
    <row r="266" spans="13:19">
      <c r="M266">
        <f t="shared" si="23"/>
        <v>257</v>
      </c>
      <c r="N266" s="33">
        <f t="shared" si="24"/>
        <v>192840.16616749804</v>
      </c>
      <c r="O266" s="33">
        <f t="shared" ref="O266:O329" si="28">$H$15*N266</f>
        <v>482.10041541874511</v>
      </c>
      <c r="P266" s="33">
        <f t="shared" ref="P266:P329" si="29">$H$18</f>
        <v>2108.0201686472751</v>
      </c>
      <c r="Q266" s="33">
        <f t="shared" si="25"/>
        <v>1625.91975322853</v>
      </c>
      <c r="R266" s="33">
        <f t="shared" si="26"/>
        <v>191214.24641426952</v>
      </c>
      <c r="S266" s="36">
        <f t="shared" si="27"/>
        <v>168.73514539656077</v>
      </c>
    </row>
    <row r="267" spans="13:19">
      <c r="M267">
        <f t="shared" ref="M267:M330" si="30">M266+1</f>
        <v>258</v>
      </c>
      <c r="N267" s="33">
        <f t="shared" ref="N267:N330" si="31">R266</f>
        <v>191214.24641426952</v>
      </c>
      <c r="O267" s="33">
        <f t="shared" si="28"/>
        <v>478.0356160356738</v>
      </c>
      <c r="P267" s="33">
        <f t="shared" si="29"/>
        <v>2108.0201686472751</v>
      </c>
      <c r="Q267" s="33">
        <f t="shared" ref="Q267:Q330" si="32">P267-O267</f>
        <v>1629.9845526116014</v>
      </c>
      <c r="R267" s="33">
        <f t="shared" ref="R267:R330" si="33">N267-Q267</f>
        <v>189584.26186165793</v>
      </c>
      <c r="S267" s="36">
        <f t="shared" ref="S267:S330" si="34">O267*$H$19</f>
        <v>167.31246561248582</v>
      </c>
    </row>
    <row r="268" spans="13:19">
      <c r="M268">
        <f t="shared" si="30"/>
        <v>259</v>
      </c>
      <c r="N268" s="33">
        <f t="shared" si="31"/>
        <v>189584.26186165793</v>
      </c>
      <c r="O268" s="33">
        <f t="shared" si="28"/>
        <v>473.96065465414483</v>
      </c>
      <c r="P268" s="33">
        <f t="shared" si="29"/>
        <v>2108.0201686472751</v>
      </c>
      <c r="Q268" s="33">
        <f t="shared" si="32"/>
        <v>1634.0595139931302</v>
      </c>
      <c r="R268" s="33">
        <f t="shared" si="33"/>
        <v>187950.2023476648</v>
      </c>
      <c r="S268" s="36">
        <f t="shared" si="34"/>
        <v>165.88622912895067</v>
      </c>
    </row>
    <row r="269" spans="13:19">
      <c r="M269">
        <f t="shared" si="30"/>
        <v>260</v>
      </c>
      <c r="N269" s="33">
        <f t="shared" si="31"/>
        <v>187950.2023476648</v>
      </c>
      <c r="O269" s="33">
        <f t="shared" si="28"/>
        <v>469.875505869162</v>
      </c>
      <c r="P269" s="33">
        <f t="shared" si="29"/>
        <v>2108.0201686472751</v>
      </c>
      <c r="Q269" s="33">
        <f t="shared" si="32"/>
        <v>1638.1446627781131</v>
      </c>
      <c r="R269" s="33">
        <f t="shared" si="33"/>
        <v>186312.05768488668</v>
      </c>
      <c r="S269" s="36">
        <f t="shared" si="34"/>
        <v>164.4564270542067</v>
      </c>
    </row>
    <row r="270" spans="13:19">
      <c r="M270">
        <f t="shared" si="30"/>
        <v>261</v>
      </c>
      <c r="N270" s="33">
        <f t="shared" si="31"/>
        <v>186312.05768488668</v>
      </c>
      <c r="O270" s="33">
        <f t="shared" si="28"/>
        <v>465.78014421221673</v>
      </c>
      <c r="P270" s="33">
        <f t="shared" si="29"/>
        <v>2108.0201686472751</v>
      </c>
      <c r="Q270" s="33">
        <f t="shared" si="32"/>
        <v>1642.2400244350583</v>
      </c>
      <c r="R270" s="33">
        <f t="shared" si="33"/>
        <v>184669.8176604516</v>
      </c>
      <c r="S270" s="36">
        <f t="shared" si="34"/>
        <v>163.02305047427583</v>
      </c>
    </row>
    <row r="271" spans="13:19">
      <c r="M271">
        <f t="shared" si="30"/>
        <v>262</v>
      </c>
      <c r="N271" s="33">
        <f t="shared" si="31"/>
        <v>184669.8176604516</v>
      </c>
      <c r="O271" s="33">
        <f t="shared" si="28"/>
        <v>461.674544151129</v>
      </c>
      <c r="P271" s="33">
        <f t="shared" si="29"/>
        <v>2108.0201686472751</v>
      </c>
      <c r="Q271" s="33">
        <f t="shared" si="32"/>
        <v>1646.3456244961462</v>
      </c>
      <c r="R271" s="33">
        <f t="shared" si="33"/>
        <v>183023.47203595546</v>
      </c>
      <c r="S271" s="36">
        <f t="shared" si="34"/>
        <v>161.58609045289515</v>
      </c>
    </row>
    <row r="272" spans="13:19">
      <c r="M272">
        <f t="shared" si="30"/>
        <v>263</v>
      </c>
      <c r="N272" s="33">
        <f t="shared" si="31"/>
        <v>183023.47203595546</v>
      </c>
      <c r="O272" s="33">
        <f t="shared" si="28"/>
        <v>457.55868008988864</v>
      </c>
      <c r="P272" s="33">
        <f t="shared" si="29"/>
        <v>2108.0201686472751</v>
      </c>
      <c r="Q272" s="33">
        <f t="shared" si="32"/>
        <v>1650.4614885573865</v>
      </c>
      <c r="R272" s="33">
        <f t="shared" si="33"/>
        <v>181373.01054739807</v>
      </c>
      <c r="S272" s="36">
        <f t="shared" si="34"/>
        <v>160.145538031461</v>
      </c>
    </row>
    <row r="273" spans="13:19">
      <c r="M273">
        <f t="shared" si="30"/>
        <v>264</v>
      </c>
      <c r="N273" s="33">
        <f t="shared" si="31"/>
        <v>181373.01054739807</v>
      </c>
      <c r="O273" s="33">
        <f t="shared" si="28"/>
        <v>453.43252636849519</v>
      </c>
      <c r="P273" s="33">
        <f t="shared" si="29"/>
        <v>2108.0201686472751</v>
      </c>
      <c r="Q273" s="33">
        <f t="shared" si="32"/>
        <v>1654.5876422787799</v>
      </c>
      <c r="R273" s="33">
        <f t="shared" si="33"/>
        <v>179718.42290511928</v>
      </c>
      <c r="S273" s="36">
        <f t="shared" si="34"/>
        <v>158.7013842289733</v>
      </c>
    </row>
    <row r="274" spans="13:19">
      <c r="M274">
        <f t="shared" si="30"/>
        <v>265</v>
      </c>
      <c r="N274" s="33">
        <f t="shared" si="31"/>
        <v>179718.42290511928</v>
      </c>
      <c r="O274" s="33">
        <f t="shared" si="28"/>
        <v>449.29605726279823</v>
      </c>
      <c r="P274" s="33">
        <f t="shared" si="29"/>
        <v>2108.0201686472751</v>
      </c>
      <c r="Q274" s="33">
        <f t="shared" si="32"/>
        <v>1658.7241113844768</v>
      </c>
      <c r="R274" s="33">
        <f t="shared" si="33"/>
        <v>178059.6987937348</v>
      </c>
      <c r="S274" s="36">
        <f t="shared" si="34"/>
        <v>157.25362004197936</v>
      </c>
    </row>
    <row r="275" spans="13:19">
      <c r="M275">
        <f t="shared" si="30"/>
        <v>266</v>
      </c>
      <c r="N275" s="33">
        <f t="shared" si="31"/>
        <v>178059.6987937348</v>
      </c>
      <c r="O275" s="33">
        <f t="shared" si="28"/>
        <v>445.14924698433703</v>
      </c>
      <c r="P275" s="33">
        <f t="shared" si="29"/>
        <v>2108.0201686472751</v>
      </c>
      <c r="Q275" s="33">
        <f t="shared" si="32"/>
        <v>1662.8709216629381</v>
      </c>
      <c r="R275" s="33">
        <f t="shared" si="33"/>
        <v>176396.82787207185</v>
      </c>
      <c r="S275" s="36">
        <f t="shared" si="34"/>
        <v>155.80223644451794</v>
      </c>
    </row>
    <row r="276" spans="13:19">
      <c r="M276">
        <f t="shared" si="30"/>
        <v>267</v>
      </c>
      <c r="N276" s="33">
        <f t="shared" si="31"/>
        <v>176396.82787207185</v>
      </c>
      <c r="O276" s="33">
        <f t="shared" si="28"/>
        <v>440.99206968017961</v>
      </c>
      <c r="P276" s="33">
        <f t="shared" si="29"/>
        <v>2108.0201686472751</v>
      </c>
      <c r="Q276" s="33">
        <f t="shared" si="32"/>
        <v>1667.0280989670955</v>
      </c>
      <c r="R276" s="33">
        <f t="shared" si="33"/>
        <v>174729.79977310475</v>
      </c>
      <c r="S276" s="36">
        <f t="shared" si="34"/>
        <v>154.34722438806284</v>
      </c>
    </row>
    <row r="277" spans="13:19">
      <c r="M277">
        <f t="shared" si="30"/>
        <v>268</v>
      </c>
      <c r="N277" s="33">
        <f t="shared" si="31"/>
        <v>174729.79977310475</v>
      </c>
      <c r="O277" s="33">
        <f t="shared" si="28"/>
        <v>436.82449943276191</v>
      </c>
      <c r="P277" s="33">
        <f t="shared" si="29"/>
        <v>2108.0201686472751</v>
      </c>
      <c r="Q277" s="33">
        <f t="shared" si="32"/>
        <v>1671.1956692145131</v>
      </c>
      <c r="R277" s="33">
        <f t="shared" si="33"/>
        <v>173058.60410389025</v>
      </c>
      <c r="S277" s="36">
        <f t="shared" si="34"/>
        <v>152.88857480146666</v>
      </c>
    </row>
    <row r="278" spans="13:19">
      <c r="M278">
        <f t="shared" si="30"/>
        <v>269</v>
      </c>
      <c r="N278" s="33">
        <f t="shared" si="31"/>
        <v>173058.60410389025</v>
      </c>
      <c r="O278" s="33">
        <f t="shared" si="28"/>
        <v>432.64651025972563</v>
      </c>
      <c r="P278" s="33">
        <f t="shared" si="29"/>
        <v>2108.0201686472751</v>
      </c>
      <c r="Q278" s="33">
        <f t="shared" si="32"/>
        <v>1675.3736583875495</v>
      </c>
      <c r="R278" s="33">
        <f t="shared" si="33"/>
        <v>171383.2304455027</v>
      </c>
      <c r="S278" s="36">
        <f t="shared" si="34"/>
        <v>151.42627859090396</v>
      </c>
    </row>
    <row r="279" spans="13:19">
      <c r="M279">
        <f t="shared" si="30"/>
        <v>270</v>
      </c>
      <c r="N279" s="33">
        <f t="shared" si="31"/>
        <v>171383.2304455027</v>
      </c>
      <c r="O279" s="33">
        <f t="shared" si="28"/>
        <v>428.45807611375676</v>
      </c>
      <c r="P279" s="33">
        <f t="shared" si="29"/>
        <v>2108.0201686472751</v>
      </c>
      <c r="Q279" s="33">
        <f t="shared" si="32"/>
        <v>1679.5620925335184</v>
      </c>
      <c r="R279" s="33">
        <f t="shared" si="33"/>
        <v>169703.66835296919</v>
      </c>
      <c r="S279" s="36">
        <f t="shared" si="34"/>
        <v>149.96032663981487</v>
      </c>
    </row>
    <row r="280" spans="13:19">
      <c r="M280">
        <f t="shared" si="30"/>
        <v>271</v>
      </c>
      <c r="N280" s="33">
        <f t="shared" si="31"/>
        <v>169703.66835296919</v>
      </c>
      <c r="O280" s="33">
        <f t="shared" si="28"/>
        <v>424.25917088242301</v>
      </c>
      <c r="P280" s="33">
        <f t="shared" si="29"/>
        <v>2108.0201686472751</v>
      </c>
      <c r="Q280" s="33">
        <f t="shared" si="32"/>
        <v>1683.7609977648522</v>
      </c>
      <c r="R280" s="33">
        <f t="shared" si="33"/>
        <v>168019.90735520434</v>
      </c>
      <c r="S280" s="36">
        <f t="shared" si="34"/>
        <v>148.49070980884804</v>
      </c>
    </row>
    <row r="281" spans="13:19">
      <c r="M281">
        <f t="shared" si="30"/>
        <v>272</v>
      </c>
      <c r="N281" s="33">
        <f t="shared" si="31"/>
        <v>168019.90735520434</v>
      </c>
      <c r="O281" s="33">
        <f t="shared" si="28"/>
        <v>420.04976838801088</v>
      </c>
      <c r="P281" s="33">
        <f t="shared" si="29"/>
        <v>2108.0201686472751</v>
      </c>
      <c r="Q281" s="33">
        <f t="shared" si="32"/>
        <v>1687.9704002592644</v>
      </c>
      <c r="R281" s="33">
        <f t="shared" si="33"/>
        <v>166331.93695494506</v>
      </c>
      <c r="S281" s="36">
        <f t="shared" si="34"/>
        <v>147.01741893580379</v>
      </c>
    </row>
    <row r="282" spans="13:19">
      <c r="M282">
        <f t="shared" si="30"/>
        <v>273</v>
      </c>
      <c r="N282" s="33">
        <f t="shared" si="31"/>
        <v>166331.93695494506</v>
      </c>
      <c r="O282" s="33">
        <f t="shared" si="28"/>
        <v>415.82984238736265</v>
      </c>
      <c r="P282" s="33">
        <f t="shared" si="29"/>
        <v>2108.0201686472751</v>
      </c>
      <c r="Q282" s="33">
        <f t="shared" si="32"/>
        <v>1692.1903262599126</v>
      </c>
      <c r="R282" s="33">
        <f t="shared" si="33"/>
        <v>164639.74662868516</v>
      </c>
      <c r="S282" s="36">
        <f t="shared" si="34"/>
        <v>145.54044483557692</v>
      </c>
    </row>
    <row r="283" spans="13:19">
      <c r="M283">
        <f t="shared" si="30"/>
        <v>274</v>
      </c>
      <c r="N283" s="33">
        <f t="shared" si="31"/>
        <v>164639.74662868516</v>
      </c>
      <c r="O283" s="33">
        <f t="shared" si="28"/>
        <v>411.59936657171289</v>
      </c>
      <c r="P283" s="33">
        <f t="shared" si="29"/>
        <v>2108.0201686472751</v>
      </c>
      <c r="Q283" s="33">
        <f t="shared" si="32"/>
        <v>1696.4208020755623</v>
      </c>
      <c r="R283" s="33">
        <f t="shared" si="33"/>
        <v>162943.32582660959</v>
      </c>
      <c r="S283" s="36">
        <f t="shared" si="34"/>
        <v>144.05977830009951</v>
      </c>
    </row>
    <row r="284" spans="13:19">
      <c r="M284">
        <f t="shared" si="30"/>
        <v>275</v>
      </c>
      <c r="N284" s="33">
        <f t="shared" si="31"/>
        <v>162943.32582660959</v>
      </c>
      <c r="O284" s="33">
        <f t="shared" si="28"/>
        <v>407.35831456652397</v>
      </c>
      <c r="P284" s="33">
        <f t="shared" si="29"/>
        <v>2108.0201686472751</v>
      </c>
      <c r="Q284" s="33">
        <f t="shared" si="32"/>
        <v>1700.6618540807513</v>
      </c>
      <c r="R284" s="33">
        <f t="shared" si="33"/>
        <v>161242.66397252886</v>
      </c>
      <c r="S284" s="36">
        <f t="shared" si="34"/>
        <v>142.57541009828338</v>
      </c>
    </row>
    <row r="285" spans="13:19">
      <c r="M285">
        <f t="shared" si="30"/>
        <v>276</v>
      </c>
      <c r="N285" s="33">
        <f t="shared" si="31"/>
        <v>161242.66397252886</v>
      </c>
      <c r="O285" s="33">
        <f t="shared" si="28"/>
        <v>403.10665993132216</v>
      </c>
      <c r="P285" s="33">
        <f t="shared" si="29"/>
        <v>2108.0201686472751</v>
      </c>
      <c r="Q285" s="33">
        <f t="shared" si="32"/>
        <v>1704.913508715953</v>
      </c>
      <c r="R285" s="33">
        <f t="shared" si="33"/>
        <v>159537.7504638129</v>
      </c>
      <c r="S285" s="36">
        <f t="shared" si="34"/>
        <v>141.08733097596274</v>
      </c>
    </row>
    <row r="286" spans="13:19">
      <c r="M286">
        <f t="shared" si="30"/>
        <v>277</v>
      </c>
      <c r="N286" s="33">
        <f t="shared" si="31"/>
        <v>159537.7504638129</v>
      </c>
      <c r="O286" s="33">
        <f t="shared" si="28"/>
        <v>398.84437615953226</v>
      </c>
      <c r="P286" s="33">
        <f t="shared" si="29"/>
        <v>2108.0201686472751</v>
      </c>
      <c r="Q286" s="33">
        <f t="shared" si="32"/>
        <v>1709.1757924877429</v>
      </c>
      <c r="R286" s="33">
        <f t="shared" si="33"/>
        <v>157828.57467132516</v>
      </c>
      <c r="S286" s="36">
        <f t="shared" si="34"/>
        <v>139.59553165583628</v>
      </c>
    </row>
    <row r="287" spans="13:19">
      <c r="M287">
        <f t="shared" si="30"/>
        <v>278</v>
      </c>
      <c r="N287" s="33">
        <f t="shared" si="31"/>
        <v>157828.57467132516</v>
      </c>
      <c r="O287" s="33">
        <f t="shared" si="28"/>
        <v>394.57143667831292</v>
      </c>
      <c r="P287" s="33">
        <f t="shared" si="29"/>
        <v>2108.0201686472751</v>
      </c>
      <c r="Q287" s="33">
        <f t="shared" si="32"/>
        <v>1713.4487319689622</v>
      </c>
      <c r="R287" s="33">
        <f t="shared" si="33"/>
        <v>156115.12593935619</v>
      </c>
      <c r="S287" s="36">
        <f t="shared" si="34"/>
        <v>138.10000283740951</v>
      </c>
    </row>
    <row r="288" spans="13:19">
      <c r="M288">
        <f t="shared" si="30"/>
        <v>279</v>
      </c>
      <c r="N288" s="33">
        <f t="shared" si="31"/>
        <v>156115.12593935619</v>
      </c>
      <c r="O288" s="33">
        <f t="shared" si="28"/>
        <v>390.2878148483905</v>
      </c>
      <c r="P288" s="33">
        <f t="shared" si="29"/>
        <v>2108.0201686472751</v>
      </c>
      <c r="Q288" s="33">
        <f t="shared" si="32"/>
        <v>1717.7323537988846</v>
      </c>
      <c r="R288" s="33">
        <f t="shared" si="33"/>
        <v>154397.39358555732</v>
      </c>
      <c r="S288" s="36">
        <f t="shared" si="34"/>
        <v>136.60073519693665</v>
      </c>
    </row>
    <row r="289" spans="13:19">
      <c r="M289">
        <f t="shared" si="30"/>
        <v>280</v>
      </c>
      <c r="N289" s="33">
        <f t="shared" si="31"/>
        <v>154397.39358555732</v>
      </c>
      <c r="O289" s="33">
        <f t="shared" si="28"/>
        <v>385.99348396389331</v>
      </c>
      <c r="P289" s="33">
        <f t="shared" si="29"/>
        <v>2108.0201686472751</v>
      </c>
      <c r="Q289" s="33">
        <f t="shared" si="32"/>
        <v>1722.0266846833817</v>
      </c>
      <c r="R289" s="33">
        <f t="shared" si="33"/>
        <v>152675.36690087395</v>
      </c>
      <c r="S289" s="36">
        <f t="shared" si="34"/>
        <v>135.09771938736264</v>
      </c>
    </row>
    <row r="290" spans="13:19">
      <c r="M290">
        <f t="shared" si="30"/>
        <v>281</v>
      </c>
      <c r="N290" s="33">
        <f t="shared" si="31"/>
        <v>152675.36690087395</v>
      </c>
      <c r="O290" s="33">
        <f t="shared" si="28"/>
        <v>381.68841725218488</v>
      </c>
      <c r="P290" s="33">
        <f t="shared" si="29"/>
        <v>2108.0201686472751</v>
      </c>
      <c r="Q290" s="33">
        <f t="shared" si="32"/>
        <v>1726.3317513950901</v>
      </c>
      <c r="R290" s="33">
        <f t="shared" si="33"/>
        <v>150949.03514947885</v>
      </c>
      <c r="S290" s="36">
        <f t="shared" si="34"/>
        <v>133.59094603826469</v>
      </c>
    </row>
    <row r="291" spans="13:19">
      <c r="M291">
        <f t="shared" si="30"/>
        <v>282</v>
      </c>
      <c r="N291" s="33">
        <f t="shared" si="31"/>
        <v>150949.03514947885</v>
      </c>
      <c r="O291" s="33">
        <f t="shared" si="28"/>
        <v>377.37258787369711</v>
      </c>
      <c r="P291" s="33">
        <f t="shared" si="29"/>
        <v>2108.0201686472751</v>
      </c>
      <c r="Q291" s="33">
        <f t="shared" si="32"/>
        <v>1730.6475807735781</v>
      </c>
      <c r="R291" s="33">
        <f t="shared" si="33"/>
        <v>149218.38756870528</v>
      </c>
      <c r="S291" s="36">
        <f t="shared" si="34"/>
        <v>132.08040575579398</v>
      </c>
    </row>
    <row r="292" spans="13:19">
      <c r="M292">
        <f t="shared" si="30"/>
        <v>283</v>
      </c>
      <c r="N292" s="33">
        <f t="shared" si="31"/>
        <v>149218.38756870528</v>
      </c>
      <c r="O292" s="33">
        <f t="shared" si="28"/>
        <v>373.04596892176318</v>
      </c>
      <c r="P292" s="33">
        <f t="shared" si="29"/>
        <v>2108.0201686472751</v>
      </c>
      <c r="Q292" s="33">
        <f t="shared" si="32"/>
        <v>1734.9741997255119</v>
      </c>
      <c r="R292" s="33">
        <f t="shared" si="33"/>
        <v>147483.41336897976</v>
      </c>
      <c r="S292" s="36">
        <f t="shared" si="34"/>
        <v>130.56608912261711</v>
      </c>
    </row>
    <row r="293" spans="13:19">
      <c r="M293">
        <f t="shared" si="30"/>
        <v>284</v>
      </c>
      <c r="N293" s="33">
        <f t="shared" si="31"/>
        <v>147483.41336897976</v>
      </c>
      <c r="O293" s="33">
        <f t="shared" si="28"/>
        <v>368.70853342244942</v>
      </c>
      <c r="P293" s="33">
        <f t="shared" si="29"/>
        <v>2108.0201686472751</v>
      </c>
      <c r="Q293" s="33">
        <f t="shared" si="32"/>
        <v>1739.3116352248257</v>
      </c>
      <c r="R293" s="33">
        <f t="shared" si="33"/>
        <v>145744.10173375494</v>
      </c>
      <c r="S293" s="36">
        <f t="shared" si="34"/>
        <v>129.04798669785728</v>
      </c>
    </row>
    <row r="294" spans="13:19">
      <c r="M294">
        <f t="shared" si="30"/>
        <v>285</v>
      </c>
      <c r="N294" s="33">
        <f t="shared" si="31"/>
        <v>145744.10173375494</v>
      </c>
      <c r="O294" s="33">
        <f t="shared" si="28"/>
        <v>364.36025433438738</v>
      </c>
      <c r="P294" s="33">
        <f t="shared" si="29"/>
        <v>2108.0201686472751</v>
      </c>
      <c r="Q294" s="33">
        <f t="shared" si="32"/>
        <v>1743.6599143128878</v>
      </c>
      <c r="R294" s="33">
        <f t="shared" si="33"/>
        <v>144000.44181944206</v>
      </c>
      <c r="S294" s="36">
        <f t="shared" si="34"/>
        <v>127.52608901703557</v>
      </c>
    </row>
    <row r="295" spans="13:19">
      <c r="M295">
        <f t="shared" si="30"/>
        <v>286</v>
      </c>
      <c r="N295" s="33">
        <f t="shared" si="31"/>
        <v>144000.44181944206</v>
      </c>
      <c r="O295" s="33">
        <f t="shared" si="28"/>
        <v>360.00110454860516</v>
      </c>
      <c r="P295" s="33">
        <f t="shared" si="29"/>
        <v>2108.0201686472751</v>
      </c>
      <c r="Q295" s="33">
        <f t="shared" si="32"/>
        <v>1748.01906409867</v>
      </c>
      <c r="R295" s="33">
        <f t="shared" si="33"/>
        <v>142252.42275534337</v>
      </c>
      <c r="S295" s="36">
        <f t="shared" si="34"/>
        <v>126.00038659201179</v>
      </c>
    </row>
    <row r="296" spans="13:19">
      <c r="M296">
        <f t="shared" si="30"/>
        <v>287</v>
      </c>
      <c r="N296" s="33">
        <f t="shared" si="31"/>
        <v>142252.42275534337</v>
      </c>
      <c r="O296" s="33">
        <f t="shared" si="28"/>
        <v>355.63105688835844</v>
      </c>
      <c r="P296" s="33">
        <f t="shared" si="29"/>
        <v>2108.0201686472751</v>
      </c>
      <c r="Q296" s="33">
        <f t="shared" si="32"/>
        <v>1752.3891117589167</v>
      </c>
      <c r="R296" s="33">
        <f t="shared" si="33"/>
        <v>140500.03364358447</v>
      </c>
      <c r="S296" s="36">
        <f t="shared" si="34"/>
        <v>124.47086991092544</v>
      </c>
    </row>
    <row r="297" spans="13:19">
      <c r="M297">
        <f t="shared" si="30"/>
        <v>288</v>
      </c>
      <c r="N297" s="33">
        <f t="shared" si="31"/>
        <v>140500.03364358447</v>
      </c>
      <c r="O297" s="33">
        <f t="shared" si="28"/>
        <v>351.25008410896118</v>
      </c>
      <c r="P297" s="33">
        <f t="shared" si="29"/>
        <v>2108.0201686472751</v>
      </c>
      <c r="Q297" s="33">
        <f t="shared" si="32"/>
        <v>1756.770084538314</v>
      </c>
      <c r="R297" s="33">
        <f t="shared" si="33"/>
        <v>138743.26355904614</v>
      </c>
      <c r="S297" s="36">
        <f t="shared" si="34"/>
        <v>122.93752943813641</v>
      </c>
    </row>
    <row r="298" spans="13:19">
      <c r="M298">
        <f t="shared" si="30"/>
        <v>289</v>
      </c>
      <c r="N298" s="33">
        <f t="shared" si="31"/>
        <v>138743.26355904614</v>
      </c>
      <c r="O298" s="33">
        <f t="shared" si="28"/>
        <v>346.85815889761534</v>
      </c>
      <c r="P298" s="33">
        <f t="shared" si="29"/>
        <v>2108.0201686472751</v>
      </c>
      <c r="Q298" s="33">
        <f t="shared" si="32"/>
        <v>1761.1620097496598</v>
      </c>
      <c r="R298" s="33">
        <f t="shared" si="33"/>
        <v>136982.10154929649</v>
      </c>
      <c r="S298" s="36">
        <f t="shared" si="34"/>
        <v>121.40035561416536</v>
      </c>
    </row>
    <row r="299" spans="13:19">
      <c r="M299">
        <f t="shared" si="30"/>
        <v>290</v>
      </c>
      <c r="N299" s="33">
        <f t="shared" si="31"/>
        <v>136982.10154929649</v>
      </c>
      <c r="O299" s="33">
        <f t="shared" si="28"/>
        <v>342.45525387324125</v>
      </c>
      <c r="P299" s="33">
        <f t="shared" si="29"/>
        <v>2108.0201686472751</v>
      </c>
      <c r="Q299" s="33">
        <f t="shared" si="32"/>
        <v>1765.5649147740339</v>
      </c>
      <c r="R299" s="33">
        <f t="shared" si="33"/>
        <v>135216.53663452246</v>
      </c>
      <c r="S299" s="36">
        <f t="shared" si="34"/>
        <v>119.85933885563443</v>
      </c>
    </row>
    <row r="300" spans="13:19">
      <c r="M300">
        <f t="shared" si="30"/>
        <v>291</v>
      </c>
      <c r="N300" s="33">
        <f t="shared" si="31"/>
        <v>135216.53663452246</v>
      </c>
      <c r="O300" s="33">
        <f t="shared" si="28"/>
        <v>338.04134158630615</v>
      </c>
      <c r="P300" s="33">
        <f t="shared" si="29"/>
        <v>2108.0201686472751</v>
      </c>
      <c r="Q300" s="33">
        <f t="shared" si="32"/>
        <v>1769.978827060969</v>
      </c>
      <c r="R300" s="33">
        <f t="shared" si="33"/>
        <v>133446.5578074615</v>
      </c>
      <c r="S300" s="36">
        <f t="shared" si="34"/>
        <v>118.31446955520714</v>
      </c>
    </row>
    <row r="301" spans="13:19">
      <c r="M301">
        <f t="shared" si="30"/>
        <v>292</v>
      </c>
      <c r="N301" s="33">
        <f t="shared" si="31"/>
        <v>133446.5578074615</v>
      </c>
      <c r="O301" s="33">
        <f t="shared" si="28"/>
        <v>333.61639451865375</v>
      </c>
      <c r="P301" s="33">
        <f t="shared" si="29"/>
        <v>2108.0201686472751</v>
      </c>
      <c r="Q301" s="33">
        <f t="shared" si="32"/>
        <v>1774.4037741286213</v>
      </c>
      <c r="R301" s="33">
        <f t="shared" si="33"/>
        <v>131672.15403333289</v>
      </c>
      <c r="S301" s="36">
        <f t="shared" si="34"/>
        <v>116.76573808152881</v>
      </c>
    </row>
    <row r="302" spans="13:19">
      <c r="M302">
        <f t="shared" si="30"/>
        <v>293</v>
      </c>
      <c r="N302" s="33">
        <f t="shared" si="31"/>
        <v>131672.15403333289</v>
      </c>
      <c r="O302" s="33">
        <f t="shared" si="28"/>
        <v>329.18038508333223</v>
      </c>
      <c r="P302" s="33">
        <f t="shared" si="29"/>
        <v>2108.0201686472751</v>
      </c>
      <c r="Q302" s="33">
        <f t="shared" si="32"/>
        <v>1778.839783563943</v>
      </c>
      <c r="R302" s="33">
        <f t="shared" si="33"/>
        <v>129893.31424976894</v>
      </c>
      <c r="S302" s="36">
        <f t="shared" si="34"/>
        <v>115.21313477916627</v>
      </c>
    </row>
    <row r="303" spans="13:19">
      <c r="M303">
        <f t="shared" si="30"/>
        <v>294</v>
      </c>
      <c r="N303" s="33">
        <f t="shared" si="31"/>
        <v>129893.31424976894</v>
      </c>
      <c r="O303" s="33">
        <f t="shared" si="28"/>
        <v>324.73328562442236</v>
      </c>
      <c r="P303" s="33">
        <f t="shared" si="29"/>
        <v>2108.0201686472751</v>
      </c>
      <c r="Q303" s="33">
        <f t="shared" si="32"/>
        <v>1783.2868830228526</v>
      </c>
      <c r="R303" s="33">
        <f t="shared" si="33"/>
        <v>128110.02736674609</v>
      </c>
      <c r="S303" s="36">
        <f t="shared" si="34"/>
        <v>113.65664996854782</v>
      </c>
    </row>
    <row r="304" spans="13:19">
      <c r="M304">
        <f t="shared" si="30"/>
        <v>295</v>
      </c>
      <c r="N304" s="33">
        <f t="shared" si="31"/>
        <v>128110.02736674609</v>
      </c>
      <c r="O304" s="33">
        <f t="shared" si="28"/>
        <v>320.27506841686522</v>
      </c>
      <c r="P304" s="33">
        <f t="shared" si="29"/>
        <v>2108.0201686472751</v>
      </c>
      <c r="Q304" s="33">
        <f t="shared" si="32"/>
        <v>1787.7451002304099</v>
      </c>
      <c r="R304" s="33">
        <f t="shared" si="33"/>
        <v>126322.28226651567</v>
      </c>
      <c r="S304" s="36">
        <f t="shared" si="34"/>
        <v>112.09627394590282</v>
      </c>
    </row>
    <row r="305" spans="13:19">
      <c r="M305">
        <f t="shared" si="30"/>
        <v>296</v>
      </c>
      <c r="N305" s="33">
        <f t="shared" si="31"/>
        <v>126322.28226651567</v>
      </c>
      <c r="O305" s="33">
        <f t="shared" si="28"/>
        <v>315.80570566628916</v>
      </c>
      <c r="P305" s="33">
        <f t="shared" si="29"/>
        <v>2108.0201686472751</v>
      </c>
      <c r="Q305" s="33">
        <f t="shared" si="32"/>
        <v>1792.2144629809859</v>
      </c>
      <c r="R305" s="33">
        <f t="shared" si="33"/>
        <v>124530.06780353468</v>
      </c>
      <c r="S305" s="36">
        <f t="shared" si="34"/>
        <v>110.5319969832012</v>
      </c>
    </row>
    <row r="306" spans="13:19">
      <c r="M306">
        <f t="shared" si="30"/>
        <v>297</v>
      </c>
      <c r="N306" s="33">
        <f t="shared" si="31"/>
        <v>124530.06780353468</v>
      </c>
      <c r="O306" s="33">
        <f t="shared" si="28"/>
        <v>311.32516950883672</v>
      </c>
      <c r="P306" s="33">
        <f t="shared" si="29"/>
        <v>2108.0201686472751</v>
      </c>
      <c r="Q306" s="33">
        <f t="shared" si="32"/>
        <v>1796.6949991384383</v>
      </c>
      <c r="R306" s="33">
        <f t="shared" si="33"/>
        <v>122733.37280439625</v>
      </c>
      <c r="S306" s="36">
        <f t="shared" si="34"/>
        <v>108.96380932809285</v>
      </c>
    </row>
    <row r="307" spans="13:19">
      <c r="M307">
        <f t="shared" si="30"/>
        <v>298</v>
      </c>
      <c r="N307" s="33">
        <f t="shared" si="31"/>
        <v>122733.37280439625</v>
      </c>
      <c r="O307" s="33">
        <f t="shared" si="28"/>
        <v>306.83343201099063</v>
      </c>
      <c r="P307" s="33">
        <f t="shared" si="29"/>
        <v>2108.0201686472751</v>
      </c>
      <c r="Q307" s="33">
        <f t="shared" si="32"/>
        <v>1801.1867366362844</v>
      </c>
      <c r="R307" s="33">
        <f t="shared" si="33"/>
        <v>120932.18606775996</v>
      </c>
      <c r="S307" s="36">
        <f t="shared" si="34"/>
        <v>107.39170120384672</v>
      </c>
    </row>
    <row r="308" spans="13:19">
      <c r="M308">
        <f t="shared" si="30"/>
        <v>299</v>
      </c>
      <c r="N308" s="33">
        <f t="shared" si="31"/>
        <v>120932.18606775996</v>
      </c>
      <c r="O308" s="33">
        <f t="shared" si="28"/>
        <v>302.33046516939993</v>
      </c>
      <c r="P308" s="33">
        <f t="shared" si="29"/>
        <v>2108.0201686472751</v>
      </c>
      <c r="Q308" s="33">
        <f t="shared" si="32"/>
        <v>1805.6897034778751</v>
      </c>
      <c r="R308" s="33">
        <f t="shared" si="33"/>
        <v>119126.49636428208</v>
      </c>
      <c r="S308" s="36">
        <f t="shared" si="34"/>
        <v>105.81566280928998</v>
      </c>
    </row>
    <row r="309" spans="13:19">
      <c r="M309">
        <f t="shared" si="30"/>
        <v>300</v>
      </c>
      <c r="N309" s="33">
        <f t="shared" si="31"/>
        <v>119126.49636428208</v>
      </c>
      <c r="O309" s="33">
        <f t="shared" si="28"/>
        <v>297.81624091070523</v>
      </c>
      <c r="P309" s="33">
        <f t="shared" si="29"/>
        <v>2108.0201686472751</v>
      </c>
      <c r="Q309" s="33">
        <f t="shared" si="32"/>
        <v>1810.2039277365698</v>
      </c>
      <c r="R309" s="33">
        <f t="shared" si="33"/>
        <v>117316.29243654551</v>
      </c>
      <c r="S309" s="36">
        <f t="shared" si="34"/>
        <v>104.23568431874682</v>
      </c>
    </row>
    <row r="310" spans="13:19">
      <c r="M310">
        <f t="shared" si="30"/>
        <v>301</v>
      </c>
      <c r="N310" s="33">
        <f t="shared" si="31"/>
        <v>117316.29243654551</v>
      </c>
      <c r="O310" s="33">
        <f t="shared" si="28"/>
        <v>293.2907310913638</v>
      </c>
      <c r="P310" s="33">
        <f t="shared" si="29"/>
        <v>2108.0201686472751</v>
      </c>
      <c r="Q310" s="33">
        <f t="shared" si="32"/>
        <v>1814.7294375559113</v>
      </c>
      <c r="R310" s="33">
        <f t="shared" si="33"/>
        <v>115501.5629989896</v>
      </c>
      <c r="S310" s="36">
        <f t="shared" si="34"/>
        <v>102.65175588197732</v>
      </c>
    </row>
    <row r="311" spans="13:19">
      <c r="M311">
        <f t="shared" si="30"/>
        <v>302</v>
      </c>
      <c r="N311" s="33">
        <f t="shared" si="31"/>
        <v>115501.5629989896</v>
      </c>
      <c r="O311" s="33">
        <f t="shared" si="28"/>
        <v>288.75390749747402</v>
      </c>
      <c r="P311" s="33">
        <f t="shared" si="29"/>
        <v>2108.0201686472751</v>
      </c>
      <c r="Q311" s="33">
        <f t="shared" si="32"/>
        <v>1819.266261149801</v>
      </c>
      <c r="R311" s="33">
        <f t="shared" si="33"/>
        <v>113682.2967378398</v>
      </c>
      <c r="S311" s="36">
        <f t="shared" si="34"/>
        <v>101.0638676241159</v>
      </c>
    </row>
    <row r="312" spans="13:19">
      <c r="M312">
        <f t="shared" si="30"/>
        <v>303</v>
      </c>
      <c r="N312" s="33">
        <f t="shared" si="31"/>
        <v>113682.2967378398</v>
      </c>
      <c r="O312" s="33">
        <f t="shared" si="28"/>
        <v>284.20574184459952</v>
      </c>
      <c r="P312" s="33">
        <f t="shared" si="29"/>
        <v>2108.0201686472751</v>
      </c>
      <c r="Q312" s="33">
        <f t="shared" si="32"/>
        <v>1823.8144268026756</v>
      </c>
      <c r="R312" s="33">
        <f t="shared" si="33"/>
        <v>111858.48231103712</v>
      </c>
      <c r="S312" s="36">
        <f t="shared" si="34"/>
        <v>99.47200964560983</v>
      </c>
    </row>
    <row r="313" spans="13:19">
      <c r="M313">
        <f t="shared" si="30"/>
        <v>304</v>
      </c>
      <c r="N313" s="33">
        <f t="shared" si="31"/>
        <v>111858.48231103712</v>
      </c>
      <c r="O313" s="33">
        <f t="shared" si="28"/>
        <v>279.6462057775928</v>
      </c>
      <c r="P313" s="33">
        <f t="shared" si="29"/>
        <v>2108.0201686472751</v>
      </c>
      <c r="Q313" s="33">
        <f t="shared" si="32"/>
        <v>1828.3739628696824</v>
      </c>
      <c r="R313" s="33">
        <f t="shared" si="33"/>
        <v>110030.10834816744</v>
      </c>
      <c r="S313" s="36">
        <f t="shared" si="34"/>
        <v>97.876172022157476</v>
      </c>
    </row>
    <row r="314" spans="13:19">
      <c r="M314">
        <f t="shared" si="30"/>
        <v>305</v>
      </c>
      <c r="N314" s="33">
        <f t="shared" si="31"/>
        <v>110030.10834816744</v>
      </c>
      <c r="O314" s="33">
        <f t="shared" si="28"/>
        <v>275.07527087041859</v>
      </c>
      <c r="P314" s="33">
        <f t="shared" si="29"/>
        <v>2108.0201686472751</v>
      </c>
      <c r="Q314" s="33">
        <f t="shared" si="32"/>
        <v>1832.9448977768566</v>
      </c>
      <c r="R314" s="33">
        <f t="shared" si="33"/>
        <v>108197.16345039058</v>
      </c>
      <c r="S314" s="36">
        <f t="shared" si="34"/>
        <v>96.276344804646499</v>
      </c>
    </row>
    <row r="315" spans="13:19">
      <c r="M315">
        <f t="shared" si="30"/>
        <v>306</v>
      </c>
      <c r="N315" s="33">
        <f t="shared" si="31"/>
        <v>108197.16345039058</v>
      </c>
      <c r="O315" s="33">
        <f t="shared" si="28"/>
        <v>270.49290862597644</v>
      </c>
      <c r="P315" s="33">
        <f t="shared" si="29"/>
        <v>2108.0201686472751</v>
      </c>
      <c r="Q315" s="33">
        <f t="shared" si="32"/>
        <v>1837.5272600212986</v>
      </c>
      <c r="R315" s="33">
        <f t="shared" si="33"/>
        <v>106359.63619036929</v>
      </c>
      <c r="S315" s="36">
        <f t="shared" si="34"/>
        <v>94.672518019091754</v>
      </c>
    </row>
    <row r="316" spans="13:19">
      <c r="M316">
        <f t="shared" si="30"/>
        <v>307</v>
      </c>
      <c r="N316" s="33">
        <f t="shared" si="31"/>
        <v>106359.63619036929</v>
      </c>
      <c r="O316" s="33">
        <f t="shared" si="28"/>
        <v>265.89909047592323</v>
      </c>
      <c r="P316" s="33">
        <f t="shared" si="29"/>
        <v>2108.0201686472751</v>
      </c>
      <c r="Q316" s="33">
        <f t="shared" si="32"/>
        <v>1842.1210781713519</v>
      </c>
      <c r="R316" s="33">
        <f t="shared" si="33"/>
        <v>104517.51511219794</v>
      </c>
      <c r="S316" s="36">
        <f t="shared" si="34"/>
        <v>93.064681666573122</v>
      </c>
    </row>
    <row r="317" spans="13:19">
      <c r="M317">
        <f t="shared" si="30"/>
        <v>308</v>
      </c>
      <c r="N317" s="33">
        <f t="shared" si="31"/>
        <v>104517.51511219794</v>
      </c>
      <c r="O317" s="33">
        <f t="shared" si="28"/>
        <v>261.29378778049488</v>
      </c>
      <c r="P317" s="33">
        <f t="shared" si="29"/>
        <v>2108.0201686472751</v>
      </c>
      <c r="Q317" s="33">
        <f t="shared" si="32"/>
        <v>1846.7263808667803</v>
      </c>
      <c r="R317" s="33">
        <f t="shared" si="33"/>
        <v>102670.78873133117</v>
      </c>
      <c r="S317" s="36">
        <f t="shared" si="34"/>
        <v>91.452825723173206</v>
      </c>
    </row>
    <row r="318" spans="13:19">
      <c r="M318">
        <f t="shared" si="30"/>
        <v>309</v>
      </c>
      <c r="N318" s="33">
        <f t="shared" si="31"/>
        <v>102670.78873133117</v>
      </c>
      <c r="O318" s="33">
        <f t="shared" si="28"/>
        <v>256.67697182832791</v>
      </c>
      <c r="P318" s="33">
        <f t="shared" si="29"/>
        <v>2108.0201686472751</v>
      </c>
      <c r="Q318" s="33">
        <f t="shared" si="32"/>
        <v>1851.3431968189473</v>
      </c>
      <c r="R318" s="33">
        <f t="shared" si="33"/>
        <v>100819.44553451221</v>
      </c>
      <c r="S318" s="36">
        <f t="shared" si="34"/>
        <v>89.836940139914759</v>
      </c>
    </row>
    <row r="319" spans="13:19">
      <c r="M319">
        <f t="shared" si="30"/>
        <v>310</v>
      </c>
      <c r="N319" s="33">
        <f t="shared" si="31"/>
        <v>100819.44553451221</v>
      </c>
      <c r="O319" s="33">
        <f t="shared" si="28"/>
        <v>252.04861383628054</v>
      </c>
      <c r="P319" s="33">
        <f t="shared" si="29"/>
        <v>2108.0201686472751</v>
      </c>
      <c r="Q319" s="33">
        <f t="shared" si="32"/>
        <v>1855.9715548109946</v>
      </c>
      <c r="R319" s="33">
        <f t="shared" si="33"/>
        <v>98963.473979701215</v>
      </c>
      <c r="S319" s="36">
        <f t="shared" si="34"/>
        <v>88.217014842698177</v>
      </c>
    </row>
    <row r="320" spans="13:19">
      <c r="M320">
        <f t="shared" si="30"/>
        <v>311</v>
      </c>
      <c r="N320" s="33">
        <f t="shared" si="31"/>
        <v>98963.473979701215</v>
      </c>
      <c r="O320" s="33">
        <f t="shared" si="28"/>
        <v>247.40868494925306</v>
      </c>
      <c r="P320" s="33">
        <f t="shared" si="29"/>
        <v>2108.0201686472751</v>
      </c>
      <c r="Q320" s="33">
        <f t="shared" si="32"/>
        <v>1860.6114836980221</v>
      </c>
      <c r="R320" s="33">
        <f t="shared" si="33"/>
        <v>97102.862496003188</v>
      </c>
      <c r="S320" s="36">
        <f t="shared" si="34"/>
        <v>86.593039732238566</v>
      </c>
    </row>
    <row r="321" spans="13:19">
      <c r="M321">
        <f t="shared" si="30"/>
        <v>312</v>
      </c>
      <c r="N321" s="33">
        <f t="shared" si="31"/>
        <v>97102.862496003188</v>
      </c>
      <c r="O321" s="33">
        <f t="shared" si="28"/>
        <v>242.75715624000799</v>
      </c>
      <c r="P321" s="33">
        <f t="shared" si="29"/>
        <v>2108.0201686472751</v>
      </c>
      <c r="Q321" s="33">
        <f t="shared" si="32"/>
        <v>1865.2630124072671</v>
      </c>
      <c r="R321" s="33">
        <f t="shared" si="33"/>
        <v>95237.599483595928</v>
      </c>
      <c r="S321" s="36">
        <f t="shared" si="34"/>
        <v>84.965004684002793</v>
      </c>
    </row>
    <row r="322" spans="13:19">
      <c r="M322">
        <f t="shared" si="30"/>
        <v>313</v>
      </c>
      <c r="N322" s="33">
        <f t="shared" si="31"/>
        <v>95237.599483595928</v>
      </c>
      <c r="O322" s="33">
        <f t="shared" si="28"/>
        <v>238.09399870898983</v>
      </c>
      <c r="P322" s="33">
        <f t="shared" si="29"/>
        <v>2108.0201686472751</v>
      </c>
      <c r="Q322" s="33">
        <f t="shared" si="32"/>
        <v>1869.9261699382853</v>
      </c>
      <c r="R322" s="33">
        <f t="shared" si="33"/>
        <v>93367.673313657637</v>
      </c>
      <c r="S322" s="36">
        <f t="shared" si="34"/>
        <v>83.332899548146429</v>
      </c>
    </row>
    <row r="323" spans="13:19">
      <c r="M323">
        <f t="shared" si="30"/>
        <v>314</v>
      </c>
      <c r="N323" s="33">
        <f t="shared" si="31"/>
        <v>93367.673313657637</v>
      </c>
      <c r="O323" s="33">
        <f t="shared" si="28"/>
        <v>233.41918328414408</v>
      </c>
      <c r="P323" s="33">
        <f t="shared" si="29"/>
        <v>2108.0201686472751</v>
      </c>
      <c r="Q323" s="33">
        <f t="shared" si="32"/>
        <v>1874.600985363131</v>
      </c>
      <c r="R323" s="33">
        <f t="shared" si="33"/>
        <v>91493.072328294511</v>
      </c>
      <c r="S323" s="36">
        <f t="shared" si="34"/>
        <v>81.696714149450429</v>
      </c>
    </row>
    <row r="324" spans="13:19">
      <c r="M324">
        <f t="shared" si="30"/>
        <v>315</v>
      </c>
      <c r="N324" s="33">
        <f t="shared" si="31"/>
        <v>91493.072328294511</v>
      </c>
      <c r="O324" s="33">
        <f t="shared" si="28"/>
        <v>228.73268082073628</v>
      </c>
      <c r="P324" s="33">
        <f t="shared" si="29"/>
        <v>2108.0201686472751</v>
      </c>
      <c r="Q324" s="33">
        <f t="shared" si="32"/>
        <v>1879.2874878265388</v>
      </c>
      <c r="R324" s="33">
        <f t="shared" si="33"/>
        <v>89613.784840467968</v>
      </c>
      <c r="S324" s="36">
        <f t="shared" si="34"/>
        <v>80.056438287257691</v>
      </c>
    </row>
    <row r="325" spans="13:19">
      <c r="M325">
        <f t="shared" si="30"/>
        <v>316</v>
      </c>
      <c r="N325" s="33">
        <f t="shared" si="31"/>
        <v>89613.784840467968</v>
      </c>
      <c r="O325" s="33">
        <f t="shared" si="28"/>
        <v>224.03446210116994</v>
      </c>
      <c r="P325" s="33">
        <f t="shared" si="29"/>
        <v>2108.0201686472751</v>
      </c>
      <c r="Q325" s="33">
        <f t="shared" si="32"/>
        <v>1883.9857065461051</v>
      </c>
      <c r="R325" s="33">
        <f t="shared" si="33"/>
        <v>87729.799133921857</v>
      </c>
      <c r="S325" s="36">
        <f t="shared" si="34"/>
        <v>78.412061735409466</v>
      </c>
    </row>
    <row r="326" spans="13:19">
      <c r="M326">
        <f t="shared" si="30"/>
        <v>317</v>
      </c>
      <c r="N326" s="33">
        <f t="shared" si="31"/>
        <v>87729.799133921857</v>
      </c>
      <c r="O326" s="33">
        <f t="shared" si="28"/>
        <v>219.32449783480465</v>
      </c>
      <c r="P326" s="33">
        <f t="shared" si="29"/>
        <v>2108.0201686472751</v>
      </c>
      <c r="Q326" s="33">
        <f t="shared" si="32"/>
        <v>1888.6956708124706</v>
      </c>
      <c r="R326" s="33">
        <f t="shared" si="33"/>
        <v>85841.103463109393</v>
      </c>
      <c r="S326" s="36">
        <f t="shared" si="34"/>
        <v>76.763574242181619</v>
      </c>
    </row>
    <row r="327" spans="13:19">
      <c r="M327">
        <f t="shared" si="30"/>
        <v>318</v>
      </c>
      <c r="N327" s="33">
        <f t="shared" si="31"/>
        <v>85841.103463109393</v>
      </c>
      <c r="O327" s="33">
        <f t="shared" si="28"/>
        <v>214.60275865777348</v>
      </c>
      <c r="P327" s="33">
        <f t="shared" si="29"/>
        <v>2108.0201686472751</v>
      </c>
      <c r="Q327" s="33">
        <f t="shared" si="32"/>
        <v>1893.4174099895017</v>
      </c>
      <c r="R327" s="33">
        <f t="shared" si="33"/>
        <v>83947.686053119891</v>
      </c>
      <c r="S327" s="36">
        <f t="shared" si="34"/>
        <v>75.11096553022071</v>
      </c>
    </row>
    <row r="328" spans="13:19">
      <c r="M328">
        <f t="shared" si="30"/>
        <v>319</v>
      </c>
      <c r="N328" s="33">
        <f t="shared" si="31"/>
        <v>83947.686053119891</v>
      </c>
      <c r="O328" s="33">
        <f t="shared" si="28"/>
        <v>209.86921513279972</v>
      </c>
      <c r="P328" s="33">
        <f t="shared" si="29"/>
        <v>2108.0201686472751</v>
      </c>
      <c r="Q328" s="33">
        <f t="shared" si="32"/>
        <v>1898.1509535144753</v>
      </c>
      <c r="R328" s="33">
        <f t="shared" si="33"/>
        <v>82049.535099605419</v>
      </c>
      <c r="S328" s="36">
        <f t="shared" si="34"/>
        <v>73.454225296479905</v>
      </c>
    </row>
    <row r="329" spans="13:19">
      <c r="M329">
        <f t="shared" si="30"/>
        <v>320</v>
      </c>
      <c r="N329" s="33">
        <f t="shared" si="31"/>
        <v>82049.535099605419</v>
      </c>
      <c r="O329" s="33">
        <f t="shared" si="28"/>
        <v>205.12383774901355</v>
      </c>
      <c r="P329" s="33">
        <f t="shared" si="29"/>
        <v>2108.0201686472751</v>
      </c>
      <c r="Q329" s="33">
        <f t="shared" si="32"/>
        <v>1902.8963308982616</v>
      </c>
      <c r="R329" s="33">
        <f t="shared" si="33"/>
        <v>80146.638768707155</v>
      </c>
      <c r="S329" s="36">
        <f t="shared" si="34"/>
        <v>71.793343212154738</v>
      </c>
    </row>
    <row r="330" spans="13:19">
      <c r="M330">
        <f t="shared" si="30"/>
        <v>321</v>
      </c>
      <c r="N330" s="33">
        <f t="shared" si="31"/>
        <v>80146.638768707155</v>
      </c>
      <c r="O330" s="33">
        <f t="shared" ref="O330:O369" si="35">$H$15*N330</f>
        <v>200.36659692176789</v>
      </c>
      <c r="P330" s="33">
        <f t="shared" ref="P330:P369" si="36">$H$18</f>
        <v>2108.0201686472751</v>
      </c>
      <c r="Q330" s="33">
        <f t="shared" si="32"/>
        <v>1907.6535717255072</v>
      </c>
      <c r="R330" s="33">
        <f t="shared" si="33"/>
        <v>78238.985196981652</v>
      </c>
      <c r="S330" s="36">
        <f t="shared" si="34"/>
        <v>70.128308922618757</v>
      </c>
    </row>
    <row r="331" spans="13:19">
      <c r="M331">
        <f t="shared" ref="M331:M369" si="37">M330+1</f>
        <v>322</v>
      </c>
      <c r="N331" s="33">
        <f t="shared" ref="N331:N369" si="38">R330</f>
        <v>78238.985196981652</v>
      </c>
      <c r="O331" s="33">
        <f t="shared" si="35"/>
        <v>195.59746299245413</v>
      </c>
      <c r="P331" s="33">
        <f t="shared" si="36"/>
        <v>2108.0201686472751</v>
      </c>
      <c r="Q331" s="33">
        <f t="shared" ref="Q331:Q369" si="39">P331-O331</f>
        <v>1912.4227056548209</v>
      </c>
      <c r="R331" s="33">
        <f t="shared" ref="R331:R369" si="40">N331-Q331</f>
        <v>76326.562491326826</v>
      </c>
      <c r="S331" s="36">
        <f t="shared" ref="S331:S369" si="41">O331*$H$19</f>
        <v>68.459112047358943</v>
      </c>
    </row>
    <row r="332" spans="13:19">
      <c r="M332">
        <f t="shared" si="37"/>
        <v>323</v>
      </c>
      <c r="N332" s="33">
        <f t="shared" si="38"/>
        <v>76326.562491326826</v>
      </c>
      <c r="O332" s="33">
        <f t="shared" si="35"/>
        <v>190.81640622831708</v>
      </c>
      <c r="P332" s="33">
        <f t="shared" si="36"/>
        <v>2108.0201686472751</v>
      </c>
      <c r="Q332" s="33">
        <f t="shared" si="39"/>
        <v>1917.2037624189579</v>
      </c>
      <c r="R332" s="33">
        <f t="shared" si="40"/>
        <v>74409.358728907871</v>
      </c>
      <c r="S332" s="36">
        <f t="shared" si="41"/>
        <v>66.785742179910969</v>
      </c>
    </row>
    <row r="333" spans="13:19">
      <c r="M333">
        <f t="shared" si="37"/>
        <v>324</v>
      </c>
      <c r="N333" s="33">
        <f t="shared" si="38"/>
        <v>74409.358728907871</v>
      </c>
      <c r="O333" s="33">
        <f t="shared" si="35"/>
        <v>186.02339682226969</v>
      </c>
      <c r="P333" s="33">
        <f t="shared" si="36"/>
        <v>2108.0201686472751</v>
      </c>
      <c r="Q333" s="33">
        <f t="shared" si="39"/>
        <v>1921.9967718250055</v>
      </c>
      <c r="R333" s="33">
        <f t="shared" si="40"/>
        <v>72487.36195708286</v>
      </c>
      <c r="S333" s="36">
        <f t="shared" si="41"/>
        <v>65.108188887794384</v>
      </c>
    </row>
    <row r="334" spans="13:19">
      <c r="M334">
        <f t="shared" si="37"/>
        <v>325</v>
      </c>
      <c r="N334" s="33">
        <f t="shared" si="38"/>
        <v>72487.36195708286</v>
      </c>
      <c r="O334" s="33">
        <f t="shared" si="35"/>
        <v>181.21840489270716</v>
      </c>
      <c r="P334" s="33">
        <f t="shared" si="36"/>
        <v>2108.0201686472751</v>
      </c>
      <c r="Q334" s="33">
        <f t="shared" si="39"/>
        <v>1926.8017637545679</v>
      </c>
      <c r="R334" s="33">
        <f t="shared" si="40"/>
        <v>70560.560193328289</v>
      </c>
      <c r="S334" s="36">
        <f t="shared" si="41"/>
        <v>63.426441712447499</v>
      </c>
    </row>
    <row r="335" spans="13:19">
      <c r="M335">
        <f t="shared" si="37"/>
        <v>326</v>
      </c>
      <c r="N335" s="33">
        <f t="shared" si="38"/>
        <v>70560.560193328289</v>
      </c>
      <c r="O335" s="33">
        <f t="shared" si="35"/>
        <v>176.40140048332071</v>
      </c>
      <c r="P335" s="33">
        <f t="shared" si="36"/>
        <v>2108.0201686472751</v>
      </c>
      <c r="Q335" s="33">
        <f t="shared" si="39"/>
        <v>1931.6187681639544</v>
      </c>
      <c r="R335" s="33">
        <f t="shared" si="40"/>
        <v>68628.941425164332</v>
      </c>
      <c r="S335" s="36">
        <f t="shared" si="41"/>
        <v>61.740490169162243</v>
      </c>
    </row>
    <row r="336" spans="13:19">
      <c r="M336">
        <f t="shared" si="37"/>
        <v>327</v>
      </c>
      <c r="N336" s="33">
        <f t="shared" si="38"/>
        <v>68628.941425164332</v>
      </c>
      <c r="O336" s="33">
        <f t="shared" si="35"/>
        <v>171.57235356291082</v>
      </c>
      <c r="P336" s="33">
        <f t="shared" si="36"/>
        <v>2108.0201686472751</v>
      </c>
      <c r="Q336" s="33">
        <f t="shared" si="39"/>
        <v>1936.4478150843643</v>
      </c>
      <c r="R336" s="33">
        <f t="shared" si="40"/>
        <v>66692.493610079968</v>
      </c>
      <c r="S336" s="36">
        <f t="shared" si="41"/>
        <v>60.05032374701878</v>
      </c>
    </row>
    <row r="337" spans="13:19">
      <c r="M337">
        <f t="shared" si="37"/>
        <v>328</v>
      </c>
      <c r="N337" s="33">
        <f t="shared" si="38"/>
        <v>66692.493610079968</v>
      </c>
      <c r="O337" s="33">
        <f t="shared" si="35"/>
        <v>166.73123402519991</v>
      </c>
      <c r="P337" s="33">
        <f t="shared" si="36"/>
        <v>2108.0201686472751</v>
      </c>
      <c r="Q337" s="33">
        <f t="shared" si="39"/>
        <v>1941.2889346220752</v>
      </c>
      <c r="R337" s="33">
        <f t="shared" si="40"/>
        <v>64751.204675457891</v>
      </c>
      <c r="S337" s="36">
        <f t="shared" si="41"/>
        <v>58.355931908819962</v>
      </c>
    </row>
    <row r="338" spans="13:19">
      <c r="M338">
        <f t="shared" si="37"/>
        <v>329</v>
      </c>
      <c r="N338" s="33">
        <f t="shared" si="38"/>
        <v>64751.204675457891</v>
      </c>
      <c r="O338" s="33">
        <f t="shared" si="35"/>
        <v>161.87801168864473</v>
      </c>
      <c r="P338" s="33">
        <f t="shared" si="36"/>
        <v>2108.0201686472751</v>
      </c>
      <c r="Q338" s="33">
        <f t="shared" si="39"/>
        <v>1946.1421569586305</v>
      </c>
      <c r="R338" s="33">
        <f t="shared" si="40"/>
        <v>62805.06251849926</v>
      </c>
      <c r="S338" s="36">
        <f t="shared" si="41"/>
        <v>56.657304091025651</v>
      </c>
    </row>
    <row r="339" spans="13:19">
      <c r="M339">
        <f t="shared" si="37"/>
        <v>330</v>
      </c>
      <c r="N339" s="33">
        <f t="shared" si="38"/>
        <v>62805.06251849926</v>
      </c>
      <c r="O339" s="33">
        <f t="shared" si="35"/>
        <v>157.01265629624817</v>
      </c>
      <c r="P339" s="33">
        <f t="shared" si="36"/>
        <v>2108.0201686472751</v>
      </c>
      <c r="Q339" s="33">
        <f t="shared" si="39"/>
        <v>1951.0075123510269</v>
      </c>
      <c r="R339" s="33">
        <f t="shared" si="40"/>
        <v>60854.055006148235</v>
      </c>
      <c r="S339" s="36">
        <f t="shared" si="41"/>
        <v>54.954429703686856</v>
      </c>
    </row>
    <row r="340" spans="13:19">
      <c r="M340">
        <f t="shared" si="37"/>
        <v>331</v>
      </c>
      <c r="N340" s="33">
        <f t="shared" si="38"/>
        <v>60854.055006148235</v>
      </c>
      <c r="O340" s="33">
        <f t="shared" si="35"/>
        <v>152.13513751537059</v>
      </c>
      <c r="P340" s="33">
        <f t="shared" si="36"/>
        <v>2108.0201686472751</v>
      </c>
      <c r="Q340" s="33">
        <f t="shared" si="39"/>
        <v>1955.8850311319045</v>
      </c>
      <c r="R340" s="33">
        <f t="shared" si="40"/>
        <v>58898.169975016332</v>
      </c>
      <c r="S340" s="36">
        <f t="shared" si="41"/>
        <v>53.247298130379704</v>
      </c>
    </row>
    <row r="341" spans="13:19">
      <c r="M341">
        <f t="shared" si="37"/>
        <v>332</v>
      </c>
      <c r="N341" s="33">
        <f t="shared" si="38"/>
        <v>58898.169975016332</v>
      </c>
      <c r="O341" s="33">
        <f t="shared" si="35"/>
        <v>147.24542493754083</v>
      </c>
      <c r="P341" s="33">
        <f t="shared" si="36"/>
        <v>2108.0201686472751</v>
      </c>
      <c r="Q341" s="33">
        <f t="shared" si="39"/>
        <v>1960.7747437097344</v>
      </c>
      <c r="R341" s="33">
        <f t="shared" si="40"/>
        <v>56937.395231306597</v>
      </c>
      <c r="S341" s="36">
        <f t="shared" si="41"/>
        <v>51.535898728139287</v>
      </c>
    </row>
    <row r="342" spans="13:19">
      <c r="M342">
        <f t="shared" si="37"/>
        <v>333</v>
      </c>
      <c r="N342" s="33">
        <f t="shared" si="38"/>
        <v>56937.395231306597</v>
      </c>
      <c r="O342" s="33">
        <f t="shared" si="35"/>
        <v>142.34348807826649</v>
      </c>
      <c r="P342" s="33">
        <f t="shared" si="36"/>
        <v>2108.0201686472751</v>
      </c>
      <c r="Q342" s="33">
        <f t="shared" si="39"/>
        <v>1965.6766805690086</v>
      </c>
      <c r="R342" s="33">
        <f t="shared" si="40"/>
        <v>54971.718550737591</v>
      </c>
      <c r="S342" s="36">
        <f t="shared" si="41"/>
        <v>49.820220827393271</v>
      </c>
    </row>
    <row r="343" spans="13:19">
      <c r="M343">
        <f t="shared" si="37"/>
        <v>334</v>
      </c>
      <c r="N343" s="33">
        <f t="shared" si="38"/>
        <v>54971.718550737591</v>
      </c>
      <c r="O343" s="33">
        <f t="shared" si="35"/>
        <v>137.42929637684398</v>
      </c>
      <c r="P343" s="33">
        <f t="shared" si="36"/>
        <v>2108.0201686472751</v>
      </c>
      <c r="Q343" s="33">
        <f t="shared" si="39"/>
        <v>1970.5908722704312</v>
      </c>
      <c r="R343" s="33">
        <f t="shared" si="40"/>
        <v>53001.127678467157</v>
      </c>
      <c r="S343" s="36">
        <f t="shared" si="41"/>
        <v>48.100253731895393</v>
      </c>
    </row>
    <row r="344" spans="13:19">
      <c r="M344">
        <f t="shared" si="37"/>
        <v>335</v>
      </c>
      <c r="N344" s="33">
        <f t="shared" si="38"/>
        <v>53001.127678467157</v>
      </c>
      <c r="O344" s="33">
        <f t="shared" si="35"/>
        <v>132.50281919616791</v>
      </c>
      <c r="P344" s="33">
        <f t="shared" si="36"/>
        <v>2108.0201686472751</v>
      </c>
      <c r="Q344" s="33">
        <f t="shared" si="39"/>
        <v>1975.5173494511073</v>
      </c>
      <c r="R344" s="33">
        <f t="shared" si="40"/>
        <v>51025.610329016054</v>
      </c>
      <c r="S344" s="36">
        <f t="shared" si="41"/>
        <v>46.375986718658766</v>
      </c>
    </row>
    <row r="345" spans="13:19">
      <c r="M345">
        <f t="shared" si="37"/>
        <v>336</v>
      </c>
      <c r="N345" s="33">
        <f t="shared" si="38"/>
        <v>51025.610329016054</v>
      </c>
      <c r="O345" s="33">
        <f t="shared" si="35"/>
        <v>127.56402582254013</v>
      </c>
      <c r="P345" s="33">
        <f t="shared" si="36"/>
        <v>2108.0201686472751</v>
      </c>
      <c r="Q345" s="33">
        <f t="shared" si="39"/>
        <v>1980.456142824735</v>
      </c>
      <c r="R345" s="33">
        <f t="shared" si="40"/>
        <v>49045.154186191321</v>
      </c>
      <c r="S345" s="36">
        <f t="shared" si="41"/>
        <v>44.647409037889041</v>
      </c>
    </row>
    <row r="346" spans="13:19">
      <c r="M346">
        <f t="shared" si="37"/>
        <v>337</v>
      </c>
      <c r="N346" s="33">
        <f t="shared" si="38"/>
        <v>49045.154186191321</v>
      </c>
      <c r="O346" s="33">
        <f t="shared" si="35"/>
        <v>122.6128854654783</v>
      </c>
      <c r="P346" s="33">
        <f t="shared" si="36"/>
        <v>2108.0201686472751</v>
      </c>
      <c r="Q346" s="33">
        <f t="shared" si="39"/>
        <v>1985.4072831817969</v>
      </c>
      <c r="R346" s="33">
        <f t="shared" si="40"/>
        <v>47059.746903009524</v>
      </c>
      <c r="S346" s="36">
        <f t="shared" si="41"/>
        <v>42.914509912917403</v>
      </c>
    </row>
    <row r="347" spans="13:19">
      <c r="M347">
        <f t="shared" si="37"/>
        <v>338</v>
      </c>
      <c r="N347" s="33">
        <f t="shared" si="38"/>
        <v>47059.746903009524</v>
      </c>
      <c r="O347" s="33">
        <f t="shared" si="35"/>
        <v>117.64936725752381</v>
      </c>
      <c r="P347" s="33">
        <f t="shared" si="36"/>
        <v>2108.0201686472751</v>
      </c>
      <c r="Q347" s="33">
        <f t="shared" si="39"/>
        <v>1990.3708013897513</v>
      </c>
      <c r="R347" s="33">
        <f t="shared" si="40"/>
        <v>45069.376101619775</v>
      </c>
      <c r="S347" s="36">
        <f t="shared" si="41"/>
        <v>41.177278540133329</v>
      </c>
    </row>
    <row r="348" spans="13:19">
      <c r="M348">
        <f t="shared" si="37"/>
        <v>339</v>
      </c>
      <c r="N348" s="33">
        <f t="shared" si="38"/>
        <v>45069.376101619775</v>
      </c>
      <c r="O348" s="33">
        <f t="shared" si="35"/>
        <v>112.67344025404944</v>
      </c>
      <c r="P348" s="33">
        <f t="shared" si="36"/>
        <v>2108.0201686472751</v>
      </c>
      <c r="Q348" s="33">
        <f t="shared" si="39"/>
        <v>1995.3467283932257</v>
      </c>
      <c r="R348" s="33">
        <f t="shared" si="40"/>
        <v>43074.029373226549</v>
      </c>
      <c r="S348" s="36">
        <f t="shared" si="41"/>
        <v>39.435704088917298</v>
      </c>
    </row>
    <row r="349" spans="13:19">
      <c r="M349">
        <f t="shared" si="37"/>
        <v>340</v>
      </c>
      <c r="N349" s="33">
        <f t="shared" si="38"/>
        <v>43074.029373226549</v>
      </c>
      <c r="O349" s="33">
        <f t="shared" si="35"/>
        <v>107.68507343306638</v>
      </c>
      <c r="P349" s="33">
        <f t="shared" si="36"/>
        <v>2108.0201686472751</v>
      </c>
      <c r="Q349" s="33">
        <f t="shared" si="39"/>
        <v>2000.3350952142086</v>
      </c>
      <c r="R349" s="33">
        <f t="shared" si="40"/>
        <v>41073.694278012343</v>
      </c>
      <c r="S349" s="36">
        <f t="shared" si="41"/>
        <v>37.689775701573232</v>
      </c>
    </row>
    <row r="350" spans="13:19">
      <c r="M350">
        <f t="shared" si="37"/>
        <v>341</v>
      </c>
      <c r="N350" s="33">
        <f t="shared" si="38"/>
        <v>41073.694278012343</v>
      </c>
      <c r="O350" s="33">
        <f t="shared" si="35"/>
        <v>102.68423569503086</v>
      </c>
      <c r="P350" s="33">
        <f t="shared" si="36"/>
        <v>2108.0201686472751</v>
      </c>
      <c r="Q350" s="33">
        <f t="shared" si="39"/>
        <v>2005.3359329522443</v>
      </c>
      <c r="R350" s="33">
        <f t="shared" si="40"/>
        <v>39068.3583450601</v>
      </c>
      <c r="S350" s="36">
        <f t="shared" si="41"/>
        <v>35.939482493260797</v>
      </c>
    </row>
    <row r="351" spans="13:19">
      <c r="M351">
        <f t="shared" si="37"/>
        <v>342</v>
      </c>
      <c r="N351" s="33">
        <f t="shared" si="38"/>
        <v>39068.3583450601</v>
      </c>
      <c r="O351" s="33">
        <f t="shared" si="35"/>
        <v>97.670895862650255</v>
      </c>
      <c r="P351" s="33">
        <f t="shared" si="36"/>
        <v>2108.0201686472751</v>
      </c>
      <c r="Q351" s="33">
        <f t="shared" si="39"/>
        <v>2010.3492727846249</v>
      </c>
      <c r="R351" s="33">
        <f t="shared" si="40"/>
        <v>37058.009072275476</v>
      </c>
      <c r="S351" s="36">
        <f t="shared" si="41"/>
        <v>34.18481355192759</v>
      </c>
    </row>
    <row r="352" spans="13:19">
      <c r="M352">
        <f t="shared" si="37"/>
        <v>343</v>
      </c>
      <c r="N352" s="33">
        <f t="shared" si="38"/>
        <v>37058.009072275476</v>
      </c>
      <c r="O352" s="33">
        <f t="shared" si="35"/>
        <v>92.645022680688697</v>
      </c>
      <c r="P352" s="33">
        <f t="shared" si="36"/>
        <v>2108.0201686472751</v>
      </c>
      <c r="Q352" s="33">
        <f t="shared" si="39"/>
        <v>2015.3751459665864</v>
      </c>
      <c r="R352" s="33">
        <f t="shared" si="40"/>
        <v>35042.633926308888</v>
      </c>
      <c r="S352" s="36">
        <f t="shared" si="41"/>
        <v>32.425757938241041</v>
      </c>
    </row>
    <row r="353" spans="13:19">
      <c r="M353">
        <f t="shared" si="37"/>
        <v>344</v>
      </c>
      <c r="N353" s="33">
        <f t="shared" si="38"/>
        <v>35042.633926308888</v>
      </c>
      <c r="O353" s="33">
        <f t="shared" si="35"/>
        <v>87.606584815772223</v>
      </c>
      <c r="P353" s="33">
        <f t="shared" si="36"/>
        <v>2108.0201686472751</v>
      </c>
      <c r="Q353" s="33">
        <f t="shared" si="39"/>
        <v>2020.4135838315028</v>
      </c>
      <c r="R353" s="33">
        <f t="shared" si="40"/>
        <v>33022.220342477383</v>
      </c>
      <c r="S353" s="36">
        <f t="shared" si="41"/>
        <v>30.662304685520276</v>
      </c>
    </row>
    <row r="354" spans="13:19">
      <c r="M354">
        <f t="shared" si="37"/>
        <v>345</v>
      </c>
      <c r="N354" s="33">
        <f t="shared" si="38"/>
        <v>33022.220342477383</v>
      </c>
      <c r="O354" s="33">
        <f t="shared" si="35"/>
        <v>82.555550856193463</v>
      </c>
      <c r="P354" s="33">
        <f t="shared" si="36"/>
        <v>2108.0201686472751</v>
      </c>
      <c r="Q354" s="33">
        <f t="shared" si="39"/>
        <v>2025.4646177910818</v>
      </c>
      <c r="R354" s="33">
        <f t="shared" si="40"/>
        <v>30996.7557246863</v>
      </c>
      <c r="S354" s="36">
        <f t="shared" si="41"/>
        <v>28.894442799667711</v>
      </c>
    </row>
    <row r="355" spans="13:19">
      <c r="M355">
        <f t="shared" si="37"/>
        <v>346</v>
      </c>
      <c r="N355" s="33">
        <f t="shared" si="38"/>
        <v>30996.7557246863</v>
      </c>
      <c r="O355" s="33">
        <f t="shared" si="35"/>
        <v>77.491889311715752</v>
      </c>
      <c r="P355" s="33">
        <f t="shared" si="36"/>
        <v>2108.0201686472751</v>
      </c>
      <c r="Q355" s="33">
        <f t="shared" si="39"/>
        <v>2030.5282793355593</v>
      </c>
      <c r="R355" s="33">
        <f t="shared" si="40"/>
        <v>28966.227445350742</v>
      </c>
      <c r="S355" s="36">
        <f t="shared" si="41"/>
        <v>27.122161259100512</v>
      </c>
    </row>
    <row r="356" spans="13:19">
      <c r="M356">
        <f t="shared" si="37"/>
        <v>347</v>
      </c>
      <c r="N356" s="33">
        <f t="shared" si="38"/>
        <v>28966.227445350742</v>
      </c>
      <c r="O356" s="33">
        <f t="shared" si="35"/>
        <v>72.415568613376863</v>
      </c>
      <c r="P356" s="33">
        <f t="shared" si="36"/>
        <v>2108.0201686472751</v>
      </c>
      <c r="Q356" s="33">
        <f t="shared" si="39"/>
        <v>2035.6046000338984</v>
      </c>
      <c r="R356" s="33">
        <f t="shared" si="40"/>
        <v>26930.622845316844</v>
      </c>
      <c r="S356" s="36">
        <f t="shared" si="41"/>
        <v>25.3454490146819</v>
      </c>
    </row>
    <row r="357" spans="13:19">
      <c r="M357">
        <f t="shared" si="37"/>
        <v>348</v>
      </c>
      <c r="N357" s="33">
        <f t="shared" si="38"/>
        <v>26930.622845316844</v>
      </c>
      <c r="O357" s="33">
        <f t="shared" si="35"/>
        <v>67.326557113292111</v>
      </c>
      <c r="P357" s="33">
        <f t="shared" si="36"/>
        <v>2108.0201686472751</v>
      </c>
      <c r="Q357" s="33">
        <f t="shared" si="39"/>
        <v>2040.6936115339829</v>
      </c>
      <c r="R357" s="33">
        <f t="shared" si="40"/>
        <v>24889.929233782863</v>
      </c>
      <c r="S357" s="36">
        <f t="shared" si="41"/>
        <v>23.564294989652236</v>
      </c>
    </row>
    <row r="358" spans="13:19">
      <c r="M358">
        <f t="shared" si="37"/>
        <v>349</v>
      </c>
      <c r="N358" s="33">
        <f t="shared" si="38"/>
        <v>24889.929233782863</v>
      </c>
      <c r="O358" s="33">
        <f t="shared" si="35"/>
        <v>62.224823084457157</v>
      </c>
      <c r="P358" s="33">
        <f t="shared" si="36"/>
        <v>2108.0201686472751</v>
      </c>
      <c r="Q358" s="33">
        <f t="shared" si="39"/>
        <v>2045.7953455628181</v>
      </c>
      <c r="R358" s="33">
        <f t="shared" si="40"/>
        <v>22844.133888220043</v>
      </c>
      <c r="S358" s="36">
        <f t="shared" si="41"/>
        <v>21.778688079560002</v>
      </c>
    </row>
    <row r="359" spans="13:19">
      <c r="M359">
        <f t="shared" si="37"/>
        <v>350</v>
      </c>
      <c r="N359" s="33">
        <f t="shared" si="38"/>
        <v>22844.133888220043</v>
      </c>
      <c r="O359" s="33">
        <f t="shared" si="35"/>
        <v>57.110334720550107</v>
      </c>
      <c r="P359" s="33">
        <f t="shared" si="36"/>
        <v>2108.0201686472751</v>
      </c>
      <c r="Q359" s="33">
        <f t="shared" si="39"/>
        <v>2050.9098339267248</v>
      </c>
      <c r="R359" s="33">
        <f t="shared" si="40"/>
        <v>20793.224054293318</v>
      </c>
      <c r="S359" s="36">
        <f t="shared" si="41"/>
        <v>19.988617152192536</v>
      </c>
    </row>
    <row r="360" spans="13:19">
      <c r="M360">
        <f t="shared" si="37"/>
        <v>351</v>
      </c>
      <c r="N360" s="33">
        <f t="shared" si="38"/>
        <v>20793.224054293318</v>
      </c>
      <c r="O360" s="33">
        <f t="shared" si="35"/>
        <v>51.983060135733297</v>
      </c>
      <c r="P360" s="33">
        <f t="shared" si="36"/>
        <v>2108.0201686472751</v>
      </c>
      <c r="Q360" s="33">
        <f t="shared" si="39"/>
        <v>2056.0371085115416</v>
      </c>
      <c r="R360" s="33">
        <f t="shared" si="40"/>
        <v>18737.186945781777</v>
      </c>
      <c r="S360" s="36">
        <f t="shared" si="41"/>
        <v>18.194071047506654</v>
      </c>
    </row>
    <row r="361" spans="13:19">
      <c r="M361">
        <f t="shared" si="37"/>
        <v>352</v>
      </c>
      <c r="N361" s="33">
        <f t="shared" si="38"/>
        <v>18737.186945781777</v>
      </c>
      <c r="O361" s="33">
        <f t="shared" si="35"/>
        <v>46.842967364454445</v>
      </c>
      <c r="P361" s="33">
        <f t="shared" si="36"/>
        <v>2108.0201686472751</v>
      </c>
      <c r="Q361" s="33">
        <f t="shared" si="39"/>
        <v>2061.1772012828205</v>
      </c>
      <c r="R361" s="33">
        <f t="shared" si="40"/>
        <v>16676.009744498959</v>
      </c>
      <c r="S361" s="36">
        <f t="shared" si="41"/>
        <v>16.395038577559056</v>
      </c>
    </row>
    <row r="362" spans="13:19">
      <c r="M362">
        <f t="shared" si="37"/>
        <v>353</v>
      </c>
      <c r="N362" s="33">
        <f t="shared" si="38"/>
        <v>16676.009744498959</v>
      </c>
      <c r="O362" s="33">
        <f t="shared" si="35"/>
        <v>41.690024361247396</v>
      </c>
      <c r="P362" s="33">
        <f t="shared" si="36"/>
        <v>2108.0201686472751</v>
      </c>
      <c r="Q362" s="33">
        <f t="shared" si="39"/>
        <v>2066.3301442860279</v>
      </c>
      <c r="R362" s="33">
        <f t="shared" si="40"/>
        <v>14609.67960021293</v>
      </c>
      <c r="S362" s="36">
        <f t="shared" si="41"/>
        <v>14.591508526436588</v>
      </c>
    </row>
    <row r="363" spans="13:19">
      <c r="M363">
        <f t="shared" si="37"/>
        <v>354</v>
      </c>
      <c r="N363" s="33">
        <f t="shared" si="38"/>
        <v>14609.67960021293</v>
      </c>
      <c r="O363" s="33">
        <f t="shared" si="35"/>
        <v>36.524199000532327</v>
      </c>
      <c r="P363" s="33">
        <f t="shared" si="36"/>
        <v>2108.0201686472751</v>
      </c>
      <c r="Q363" s="33">
        <f t="shared" si="39"/>
        <v>2071.4959696467427</v>
      </c>
      <c r="R363" s="33">
        <f t="shared" si="40"/>
        <v>12538.183630566187</v>
      </c>
      <c r="S363" s="36">
        <f t="shared" si="41"/>
        <v>12.783469650186314</v>
      </c>
    </row>
    <row r="364" spans="13:19">
      <c r="M364">
        <f t="shared" si="37"/>
        <v>355</v>
      </c>
      <c r="N364" s="33">
        <f t="shared" si="38"/>
        <v>12538.183630566187</v>
      </c>
      <c r="O364" s="33">
        <f t="shared" si="35"/>
        <v>31.345459076415469</v>
      </c>
      <c r="P364" s="33">
        <f t="shared" si="36"/>
        <v>2108.0201686472751</v>
      </c>
      <c r="Q364" s="33">
        <f t="shared" si="39"/>
        <v>2076.6747095708597</v>
      </c>
      <c r="R364" s="33">
        <f t="shared" si="40"/>
        <v>10461.508920995328</v>
      </c>
      <c r="S364" s="36">
        <f t="shared" si="41"/>
        <v>10.970910676745413</v>
      </c>
    </row>
    <row r="365" spans="13:19">
      <c r="M365">
        <f t="shared" si="37"/>
        <v>356</v>
      </c>
      <c r="N365" s="33">
        <f t="shared" si="38"/>
        <v>10461.508920995328</v>
      </c>
      <c r="O365" s="33">
        <f t="shared" si="35"/>
        <v>26.153772302488321</v>
      </c>
      <c r="P365" s="33">
        <f t="shared" si="36"/>
        <v>2108.0201686472751</v>
      </c>
      <c r="Q365" s="33">
        <f t="shared" si="39"/>
        <v>2081.8663963447866</v>
      </c>
      <c r="R365" s="33">
        <f t="shared" si="40"/>
        <v>8379.6425246505405</v>
      </c>
      <c r="S365" s="36">
        <f t="shared" si="41"/>
        <v>9.1538203058709122</v>
      </c>
    </row>
    <row r="366" spans="13:19">
      <c r="M366">
        <f t="shared" si="37"/>
        <v>357</v>
      </c>
      <c r="N366" s="33">
        <f t="shared" si="38"/>
        <v>8379.6425246505405</v>
      </c>
      <c r="O366" s="33">
        <f t="shared" si="35"/>
        <v>20.949106311626352</v>
      </c>
      <c r="P366" s="33">
        <f t="shared" si="36"/>
        <v>2108.0201686472751</v>
      </c>
      <c r="Q366" s="33">
        <f t="shared" si="39"/>
        <v>2087.0710623356485</v>
      </c>
      <c r="R366" s="33">
        <f t="shared" si="40"/>
        <v>6292.5714623148924</v>
      </c>
      <c r="S366" s="36">
        <f t="shared" si="41"/>
        <v>7.3321872090692226</v>
      </c>
    </row>
    <row r="367" spans="13:19">
      <c r="M367">
        <f t="shared" si="37"/>
        <v>358</v>
      </c>
      <c r="N367" s="33">
        <f t="shared" si="38"/>
        <v>6292.5714623148924</v>
      </c>
      <c r="O367" s="33">
        <f t="shared" si="35"/>
        <v>15.731428655787232</v>
      </c>
      <c r="P367" s="33">
        <f t="shared" si="36"/>
        <v>2108.0201686472751</v>
      </c>
      <c r="Q367" s="33">
        <f t="shared" si="39"/>
        <v>2092.288739991488</v>
      </c>
      <c r="R367" s="33">
        <f t="shared" si="40"/>
        <v>4200.2827223234044</v>
      </c>
      <c r="S367" s="36">
        <f t="shared" si="41"/>
        <v>5.5060000295255307</v>
      </c>
    </row>
    <row r="368" spans="13:19">
      <c r="M368">
        <f t="shared" si="37"/>
        <v>359</v>
      </c>
      <c r="N368" s="33">
        <f t="shared" si="38"/>
        <v>4200.2827223234044</v>
      </c>
      <c r="O368" s="33">
        <f t="shared" si="35"/>
        <v>10.500706805808511</v>
      </c>
      <c r="P368" s="33">
        <f t="shared" si="36"/>
        <v>2108.0201686472751</v>
      </c>
      <c r="Q368" s="33">
        <f t="shared" si="39"/>
        <v>2097.5194618414666</v>
      </c>
      <c r="R368" s="33">
        <f t="shared" si="40"/>
        <v>2102.7632604819378</v>
      </c>
      <c r="S368" s="36">
        <f t="shared" si="41"/>
        <v>3.6752473820329783</v>
      </c>
    </row>
    <row r="369" spans="13:19">
      <c r="M369">
        <f t="shared" si="37"/>
        <v>360</v>
      </c>
      <c r="N369" s="33">
        <f t="shared" si="38"/>
        <v>2102.7632604819378</v>
      </c>
      <c r="O369" s="33">
        <f t="shared" si="35"/>
        <v>5.2569081512048443</v>
      </c>
      <c r="P369" s="33">
        <f t="shared" si="36"/>
        <v>2108.0201686472751</v>
      </c>
      <c r="Q369" s="33">
        <f t="shared" si="39"/>
        <v>2102.7632604960704</v>
      </c>
      <c r="R369" s="33">
        <f t="shared" si="40"/>
        <v>-1.4132638170849532E-8</v>
      </c>
      <c r="S369" s="36">
        <f t="shared" si="41"/>
        <v>1.8399178529216953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BE28-5E1C-EA48-AC48-905677D6101A}">
  <sheetPr codeName="Sheet11"/>
  <dimension ref="B2:BU89"/>
  <sheetViews>
    <sheetView zoomScale="180" zoomScaleNormal="180" workbookViewId="0"/>
  </sheetViews>
  <sheetFormatPr baseColWidth="10" defaultRowHeight="13"/>
  <cols>
    <col min="1" max="5" width="2.83203125" customWidth="1"/>
    <col min="21" max="21" width="7.6640625" customWidth="1"/>
    <col min="22" max="22" width="2.33203125" bestFit="1" customWidth="1"/>
    <col min="23" max="23" width="10.1640625" bestFit="1" customWidth="1"/>
    <col min="24" max="24" width="2.33203125" bestFit="1" customWidth="1"/>
    <col min="25" max="25" width="9.1640625" bestFit="1" customWidth="1"/>
    <col min="26" max="26" width="2.33203125" bestFit="1" customWidth="1"/>
    <col min="27" max="27" width="10.1640625" bestFit="1" customWidth="1"/>
    <col min="28" max="28" width="2.33203125" bestFit="1" customWidth="1"/>
    <col min="29" max="29" width="3.83203125" customWidth="1"/>
    <col min="30" max="30" width="2.33203125" bestFit="1" customWidth="1"/>
    <col min="31" max="31" width="9.1640625" bestFit="1" customWidth="1"/>
    <col min="32" max="32" width="3.33203125" bestFit="1" customWidth="1"/>
    <col min="33" max="33" width="9.1640625" bestFit="1" customWidth="1"/>
    <col min="34" max="34" width="3.33203125" bestFit="1" customWidth="1"/>
    <col min="35" max="35" width="8" bestFit="1" customWidth="1"/>
    <col min="36" max="36" width="3.33203125" bestFit="1" customWidth="1"/>
    <col min="37" max="37" width="9.1640625" bestFit="1" customWidth="1"/>
    <col min="38" max="38" width="2.1640625" bestFit="1" customWidth="1"/>
    <col min="40" max="40" width="7.33203125" customWidth="1"/>
    <col min="41" max="41" width="10.1640625" bestFit="1" customWidth="1"/>
    <col min="42" max="42" width="9.6640625" bestFit="1" customWidth="1"/>
    <col min="43" max="43" width="12.33203125" bestFit="1" customWidth="1"/>
    <col min="44" max="44" width="10.1640625" bestFit="1" customWidth="1"/>
    <col min="45" max="45" width="17.33203125" customWidth="1"/>
    <col min="46" max="46" width="6" bestFit="1" customWidth="1"/>
    <col min="47" max="47" width="2.33203125" bestFit="1" customWidth="1"/>
    <col min="48" max="48" width="10.1640625" bestFit="1" customWidth="1"/>
    <col min="49" max="49" width="2.33203125" bestFit="1" customWidth="1"/>
    <col min="50" max="50" width="7" bestFit="1" customWidth="1"/>
    <col min="51" max="51" width="2.33203125" bestFit="1" customWidth="1"/>
    <col min="52" max="52" width="8" bestFit="1" customWidth="1"/>
    <col min="53" max="53" width="2.33203125" customWidth="1"/>
    <col min="54" max="54" width="10.1640625" bestFit="1" customWidth="1"/>
    <col min="55" max="55" width="2.33203125" bestFit="1" customWidth="1"/>
    <col min="56" max="56" width="9.6640625" bestFit="1" customWidth="1"/>
    <col min="57" max="57" width="2.33203125" bestFit="1" customWidth="1"/>
    <col min="58" max="58" width="10.1640625" bestFit="1" customWidth="1"/>
    <col min="59" max="59" width="2.1640625" bestFit="1" customWidth="1"/>
    <col min="60" max="61" width="2.1640625" customWidth="1"/>
  </cols>
  <sheetData>
    <row r="2" spans="2:8">
      <c r="B2" s="41" t="s">
        <v>279</v>
      </c>
      <c r="H2" s="87">
        <v>8239.0499999999993</v>
      </c>
    </row>
    <row r="3" spans="2:8">
      <c r="B3" s="41" t="s">
        <v>280</v>
      </c>
      <c r="H3" s="8">
        <v>0.14199999999999999</v>
      </c>
    </row>
    <row r="4" spans="2:8">
      <c r="B4" s="41" t="s">
        <v>281</v>
      </c>
      <c r="H4" s="5">
        <v>12</v>
      </c>
    </row>
    <row r="5" spans="2:8">
      <c r="B5" s="41" t="s">
        <v>284</v>
      </c>
      <c r="H5" s="43">
        <f>H3/H4</f>
        <v>1.1833333333333333E-2</v>
      </c>
    </row>
    <row r="6" spans="2:8">
      <c r="B6" s="41" t="s">
        <v>289</v>
      </c>
      <c r="H6" s="5">
        <v>4</v>
      </c>
    </row>
    <row r="7" spans="2:8">
      <c r="B7" s="41" t="s">
        <v>290</v>
      </c>
      <c r="H7" s="5">
        <f>H6*H4</f>
        <v>48</v>
      </c>
    </row>
    <row r="8" spans="2:8">
      <c r="B8" s="41" t="s">
        <v>288</v>
      </c>
      <c r="H8" s="33">
        <f>H2*H5/(1-(1+H5)^(-H7))</f>
        <v>225.97167054442033</v>
      </c>
    </row>
    <row r="9" spans="2:8">
      <c r="B9" s="41" t="s">
        <v>282</v>
      </c>
      <c r="H9" s="8">
        <v>0.08</v>
      </c>
    </row>
    <row r="10" spans="2:8">
      <c r="B10" s="41" t="s">
        <v>283</v>
      </c>
      <c r="H10" s="8">
        <f>H9/H4</f>
        <v>6.6666666666666671E-3</v>
      </c>
    </row>
    <row r="11" spans="2:8">
      <c r="B11" s="41"/>
      <c r="G11" s="8"/>
    </row>
    <row r="12" spans="2:8">
      <c r="B12" s="41"/>
      <c r="G12" s="8"/>
    </row>
    <row r="13" spans="2:8">
      <c r="B13" s="1" t="s">
        <v>285</v>
      </c>
      <c r="G13" s="8"/>
    </row>
    <row r="14" spans="2:8">
      <c r="B14" s="41"/>
      <c r="G14" s="8"/>
    </row>
    <row r="15" spans="2:8">
      <c r="B15" s="41"/>
      <c r="C15" s="41" t="s">
        <v>292</v>
      </c>
      <c r="G15" s="8"/>
      <c r="H15" s="82">
        <f>H2</f>
        <v>8239.0499999999993</v>
      </c>
    </row>
    <row r="16" spans="2:8">
      <c r="B16" s="41"/>
      <c r="G16" s="8"/>
    </row>
    <row r="17" spans="2:8">
      <c r="B17" s="1" t="s">
        <v>286</v>
      </c>
      <c r="G17" s="8"/>
    </row>
    <row r="18" spans="2:8">
      <c r="B18" s="41"/>
      <c r="G18" s="8"/>
    </row>
    <row r="19" spans="2:8">
      <c r="B19" s="41"/>
      <c r="C19" s="41" t="s">
        <v>291</v>
      </c>
      <c r="G19" s="8"/>
      <c r="H19" s="33">
        <f>(H8/H10)*(1-(1+H10)^(-H7))</f>
        <v>9256.2318997862094</v>
      </c>
    </row>
    <row r="20" spans="2:8">
      <c r="B20" s="41"/>
      <c r="C20" s="41"/>
      <c r="D20" s="41" t="s">
        <v>296</v>
      </c>
      <c r="G20" s="8"/>
    </row>
    <row r="21" spans="2:8">
      <c r="B21" s="41"/>
      <c r="C21" s="41"/>
      <c r="G21" s="8"/>
    </row>
    <row r="22" spans="2:8">
      <c r="B22" s="1" t="s">
        <v>293</v>
      </c>
      <c r="C22" s="41"/>
      <c r="G22" s="8"/>
    </row>
    <row r="23" spans="2:8">
      <c r="B23" s="41"/>
      <c r="C23" s="41"/>
      <c r="G23" s="8"/>
    </row>
    <row r="24" spans="2:8">
      <c r="B24" s="41"/>
      <c r="C24" s="41" t="s">
        <v>294</v>
      </c>
      <c r="G24" s="8"/>
      <c r="H24" s="36">
        <f>H15-H19</f>
        <v>-1017.1818997862101</v>
      </c>
    </row>
    <row r="25" spans="2:8">
      <c r="B25" s="41"/>
      <c r="C25" s="41" t="s">
        <v>295</v>
      </c>
      <c r="G25" s="8"/>
      <c r="H25" s="17">
        <f>-H24/H15</f>
        <v>0.12345863901617422</v>
      </c>
    </row>
    <row r="26" spans="2:8">
      <c r="B26" s="41"/>
      <c r="G26" s="8"/>
    </row>
    <row r="27" spans="2:8">
      <c r="B27" s="1" t="s">
        <v>297</v>
      </c>
      <c r="C27" s="41"/>
      <c r="G27" s="8"/>
    </row>
    <row r="28" spans="2:8">
      <c r="B28" s="1"/>
      <c r="G28" s="8"/>
    </row>
    <row r="29" spans="2:8">
      <c r="B29" s="1"/>
      <c r="C29" s="41" t="s">
        <v>315</v>
      </c>
      <c r="G29" s="8"/>
      <c r="H29" s="36">
        <f>H8*H7</f>
        <v>10846.640186132176</v>
      </c>
    </row>
    <row r="30" spans="2:8">
      <c r="B30" s="1"/>
      <c r="C30" s="41" t="s">
        <v>316</v>
      </c>
      <c r="G30" s="8"/>
      <c r="H30" s="36">
        <f>H29-H2</f>
        <v>2607.5901861321763</v>
      </c>
    </row>
    <row r="31" spans="2:8">
      <c r="B31" s="1"/>
      <c r="C31" s="41" t="s">
        <v>317</v>
      </c>
      <c r="G31" s="8"/>
      <c r="H31" s="36">
        <f>H2*(1+H10)^H7</f>
        <v>11334.181784779024</v>
      </c>
    </row>
    <row r="32" spans="2:8">
      <c r="B32" s="1"/>
      <c r="C32" s="41" t="s">
        <v>318</v>
      </c>
      <c r="G32" s="8"/>
      <c r="H32" s="36">
        <f>H31-H2</f>
        <v>3095.1317847790251</v>
      </c>
    </row>
    <row r="33" spans="2:73">
      <c r="B33" s="1"/>
      <c r="C33" s="41"/>
      <c r="D33" s="41" t="s">
        <v>343</v>
      </c>
      <c r="G33" s="8"/>
      <c r="H33" s="36">
        <f>H32-H30</f>
        <v>487.5415986468488</v>
      </c>
    </row>
    <row r="34" spans="2:73">
      <c r="B34" s="1"/>
      <c r="C34" s="41"/>
      <c r="G34" s="8"/>
      <c r="H34" s="36"/>
    </row>
    <row r="35" spans="2:73">
      <c r="B35" s="1"/>
      <c r="C35" s="41"/>
      <c r="G35" s="8"/>
    </row>
    <row r="36" spans="2:73">
      <c r="B36" s="1"/>
      <c r="G36" s="8"/>
    </row>
    <row r="37" spans="2:73">
      <c r="B37" s="41"/>
      <c r="G37" s="8"/>
      <c r="J37" s="41" t="s">
        <v>300</v>
      </c>
      <c r="O37" s="41" t="s">
        <v>304</v>
      </c>
      <c r="U37" s="41" t="s">
        <v>311</v>
      </c>
      <c r="AN37" s="41" t="s">
        <v>312</v>
      </c>
      <c r="AT37" s="41"/>
    </row>
    <row r="38" spans="2:73">
      <c r="J38" s="41" t="s">
        <v>109</v>
      </c>
      <c r="K38" s="41" t="s">
        <v>88</v>
      </c>
      <c r="L38" s="41" t="s">
        <v>89</v>
      </c>
      <c r="M38" s="41" t="s">
        <v>301</v>
      </c>
      <c r="O38" s="41" t="s">
        <v>109</v>
      </c>
      <c r="P38" s="41" t="s">
        <v>88</v>
      </c>
      <c r="Q38" s="41" t="s">
        <v>89</v>
      </c>
      <c r="R38" s="41" t="s">
        <v>92</v>
      </c>
      <c r="S38" s="41" t="s">
        <v>301</v>
      </c>
      <c r="T38" s="41"/>
      <c r="U38" t="s">
        <v>307</v>
      </c>
      <c r="AM38" s="41"/>
      <c r="AN38" s="41" t="s">
        <v>109</v>
      </c>
      <c r="AO38" s="41" t="s">
        <v>305</v>
      </c>
      <c r="AP38" s="41" t="s">
        <v>89</v>
      </c>
      <c r="AQ38" s="41" t="s">
        <v>313</v>
      </c>
      <c r="AR38" s="41" t="s">
        <v>306</v>
      </c>
      <c r="AT38" t="s">
        <v>307</v>
      </c>
    </row>
    <row r="39" spans="2:73">
      <c r="J39" s="41">
        <v>0</v>
      </c>
      <c r="K39" s="41"/>
      <c r="L39" s="41"/>
      <c r="M39" s="88">
        <f>H2</f>
        <v>8239.0499999999993</v>
      </c>
      <c r="O39" s="41">
        <v>0</v>
      </c>
      <c r="S39" s="82">
        <f>H2</f>
        <v>8239.0499999999993</v>
      </c>
      <c r="T39" s="82"/>
      <c r="V39" s="41" t="s">
        <v>308</v>
      </c>
      <c r="W39" s="41" t="s">
        <v>298</v>
      </c>
      <c r="X39" s="41" t="s">
        <v>308</v>
      </c>
      <c r="Z39" s="41" t="s">
        <v>308</v>
      </c>
      <c r="AA39" s="41" t="s">
        <v>299</v>
      </c>
      <c r="AB39" s="41" t="s">
        <v>308</v>
      </c>
      <c r="AD39" s="41" t="s">
        <v>308</v>
      </c>
      <c r="AE39" s="41" t="s">
        <v>298</v>
      </c>
      <c r="AF39" s="41" t="s">
        <v>308</v>
      </c>
      <c r="AH39" s="41" t="s">
        <v>308</v>
      </c>
      <c r="AJ39" s="41" t="s">
        <v>308</v>
      </c>
      <c r="AK39" s="41" t="s">
        <v>299</v>
      </c>
      <c r="AL39" s="89" t="s">
        <v>309</v>
      </c>
      <c r="AM39" s="82"/>
      <c r="AN39" s="41">
        <v>0</v>
      </c>
      <c r="AO39" s="41"/>
      <c r="AP39" s="41"/>
      <c r="AR39" s="88">
        <f>H2</f>
        <v>8239.0499999999993</v>
      </c>
      <c r="AU39" s="41" t="s">
        <v>308</v>
      </c>
      <c r="AV39" s="41" t="s">
        <v>298</v>
      </c>
      <c r="AW39" s="41" t="s">
        <v>308</v>
      </c>
      <c r="AY39" s="41" t="s">
        <v>308</v>
      </c>
      <c r="AZ39" s="41" t="s">
        <v>287</v>
      </c>
      <c r="BA39" s="41" t="s">
        <v>308</v>
      </c>
      <c r="BB39" s="41" t="s">
        <v>299</v>
      </c>
      <c r="BC39" s="89" t="s">
        <v>309</v>
      </c>
    </row>
    <row r="40" spans="2:73">
      <c r="J40">
        <f>J39+1</f>
        <v>1</v>
      </c>
      <c r="K40" s="82">
        <f>M39</f>
        <v>8239.0499999999993</v>
      </c>
      <c r="L40" s="36">
        <f>K40*$H$10</f>
        <v>54.927</v>
      </c>
      <c r="M40" s="82">
        <f>SUM(K40:L40)</f>
        <v>8293.976999999999</v>
      </c>
      <c r="O40">
        <f>O39+1</f>
        <v>1</v>
      </c>
      <c r="P40" s="82">
        <f>S39</f>
        <v>8239.0499999999993</v>
      </c>
      <c r="Q40" s="36">
        <f>P40*$H$5</f>
        <v>97.495424999999983</v>
      </c>
      <c r="R40" s="82">
        <f>$H$8</f>
        <v>225.97167054442033</v>
      </c>
      <c r="S40" s="36">
        <f>P40+Q40-R40</f>
        <v>8110.5737544555777</v>
      </c>
      <c r="T40" s="36"/>
      <c r="U40" s="41" t="s">
        <v>109</v>
      </c>
      <c r="V40" s="41" t="s">
        <v>308</v>
      </c>
      <c r="W40" s="41" t="s">
        <v>314</v>
      </c>
      <c r="X40" s="41" t="s">
        <v>308</v>
      </c>
      <c r="Y40" s="41" t="s">
        <v>89</v>
      </c>
      <c r="Z40" s="41" t="s">
        <v>308</v>
      </c>
      <c r="AA40" s="41" t="s">
        <v>314</v>
      </c>
      <c r="AB40" s="41" t="s">
        <v>308</v>
      </c>
      <c r="AC40" s="41"/>
      <c r="AD40" s="41" t="s">
        <v>308</v>
      </c>
      <c r="AE40" s="41" t="s">
        <v>314</v>
      </c>
      <c r="AF40" s="41" t="s">
        <v>308</v>
      </c>
      <c r="AG40" s="41" t="s">
        <v>89</v>
      </c>
      <c r="AH40" s="41" t="s">
        <v>308</v>
      </c>
      <c r="AI40" s="41" t="s">
        <v>92</v>
      </c>
      <c r="AJ40" s="41" t="s">
        <v>308</v>
      </c>
      <c r="AK40" s="41" t="s">
        <v>314</v>
      </c>
      <c r="AL40" s="89" t="s">
        <v>309</v>
      </c>
      <c r="AM40" s="36"/>
      <c r="AN40">
        <f>AN39+1</f>
        <v>1</v>
      </c>
      <c r="AO40" s="82">
        <f t="shared" ref="AO40:AO87" si="0">AR39</f>
        <v>8239.0499999999993</v>
      </c>
      <c r="AP40" s="36">
        <f>AO40*$H$10</f>
        <v>54.927</v>
      </c>
      <c r="AQ40" s="82">
        <f>$H$8</f>
        <v>225.97167054442033</v>
      </c>
      <c r="AR40" s="82">
        <f>AO40+AP40-AQ40</f>
        <v>8068.0053294555782</v>
      </c>
      <c r="AT40" s="41" t="s">
        <v>109</v>
      </c>
      <c r="AU40" s="41" t="s">
        <v>308</v>
      </c>
      <c r="AV40" s="41" t="s">
        <v>314</v>
      </c>
      <c r="AW40" s="41" t="s">
        <v>308</v>
      </c>
      <c r="AX40" s="41" t="s">
        <v>89</v>
      </c>
      <c r="AY40" s="41" t="s">
        <v>308</v>
      </c>
      <c r="AZ40" s="41" t="s">
        <v>92</v>
      </c>
      <c r="BA40" s="41" t="s">
        <v>308</v>
      </c>
      <c r="BB40" s="41" t="s">
        <v>314</v>
      </c>
      <c r="BC40" s="89" t="s">
        <v>309</v>
      </c>
    </row>
    <row r="41" spans="2:73">
      <c r="J41">
        <f t="shared" ref="J41:J87" si="1">J40+1</f>
        <v>2</v>
      </c>
      <c r="K41" s="82">
        <f>M40</f>
        <v>8293.976999999999</v>
      </c>
      <c r="L41" s="36">
        <f>K41*$H$10</f>
        <v>55.29318</v>
      </c>
      <c r="M41" s="82">
        <f>SUM(K41:L41)</f>
        <v>8349.2701799999995</v>
      </c>
      <c r="O41">
        <f t="shared" ref="O41:O87" si="2">O40+1</f>
        <v>2</v>
      </c>
      <c r="P41" s="82">
        <f t="shared" ref="P41:P87" si="3">S40</f>
        <v>8110.5737544555777</v>
      </c>
      <c r="Q41" s="36">
        <f t="shared" ref="Q41:Q87" si="4">P41*$H$5</f>
        <v>95.975122761057662</v>
      </c>
      <c r="R41" s="82">
        <f t="shared" ref="R41:R87" si="5">$H$8</f>
        <v>225.97167054442033</v>
      </c>
      <c r="S41" s="36">
        <f t="shared" ref="S41:S87" si="6">P41+Q41-R41</f>
        <v>7980.5772066722147</v>
      </c>
      <c r="T41" s="36"/>
      <c r="U41" s="41" t="s">
        <v>307</v>
      </c>
      <c r="AM41" s="36"/>
      <c r="AN41">
        <f t="shared" ref="AN41:AN87" si="7">AN40+1</f>
        <v>2</v>
      </c>
      <c r="AO41" s="82">
        <f t="shared" si="0"/>
        <v>8068.0053294555782</v>
      </c>
      <c r="AP41" s="36">
        <f>AO41*$H$10</f>
        <v>53.786702196370527</v>
      </c>
      <c r="AQ41" s="82">
        <f t="shared" ref="AQ41:AQ87" si="8">$H$8</f>
        <v>225.97167054442033</v>
      </c>
      <c r="AR41" s="82">
        <f t="shared" ref="AR41:AR87" si="9">AO41+AP41-AQ41</f>
        <v>7895.8203611075278</v>
      </c>
      <c r="AT41" s="41" t="s">
        <v>307</v>
      </c>
    </row>
    <row r="42" spans="2:73">
      <c r="J42">
        <f t="shared" si="1"/>
        <v>3</v>
      </c>
      <c r="K42" s="82">
        <f t="shared" ref="K42:K87" si="10">M41</f>
        <v>8349.2701799999995</v>
      </c>
      <c r="L42" s="36">
        <f t="shared" ref="L42:L87" si="11">K42*$H$10</f>
        <v>55.661801199999999</v>
      </c>
      <c r="M42" s="82">
        <f t="shared" ref="M42:M87" si="12">SUM(K42:L42)</f>
        <v>8404.9319811999994</v>
      </c>
      <c r="O42">
        <f t="shared" si="2"/>
        <v>3</v>
      </c>
      <c r="P42" s="82">
        <f t="shared" si="3"/>
        <v>7980.5772066722147</v>
      </c>
      <c r="Q42" s="36">
        <f t="shared" si="4"/>
        <v>94.436830278954531</v>
      </c>
      <c r="R42" s="82">
        <f t="shared" si="5"/>
        <v>225.97167054442033</v>
      </c>
      <c r="S42" s="36">
        <f t="shared" si="6"/>
        <v>7849.0423664067484</v>
      </c>
      <c r="T42" s="36"/>
      <c r="U42" s="41">
        <v>0</v>
      </c>
      <c r="V42" s="41" t="s">
        <v>308</v>
      </c>
      <c r="W42" s="41"/>
      <c r="X42" s="41" t="s">
        <v>308</v>
      </c>
      <c r="Y42" s="41"/>
      <c r="Z42" s="41" t="s">
        <v>308</v>
      </c>
      <c r="AA42" s="92">
        <v>8239.0499999999993</v>
      </c>
      <c r="AB42" s="41" t="s">
        <v>308</v>
      </c>
      <c r="AC42" s="41"/>
      <c r="AD42" s="41" t="s">
        <v>308</v>
      </c>
      <c r="AE42" s="41"/>
      <c r="AF42" s="41" t="s">
        <v>308</v>
      </c>
      <c r="AG42" s="41"/>
      <c r="AH42" s="41" t="s">
        <v>308</v>
      </c>
      <c r="AI42" s="41"/>
      <c r="AJ42" s="41" t="s">
        <v>308</v>
      </c>
      <c r="AK42" s="41">
        <v>8239.0499999999993</v>
      </c>
      <c r="AL42" s="89" t="s">
        <v>309</v>
      </c>
      <c r="AM42" s="36"/>
      <c r="AN42">
        <f t="shared" si="7"/>
        <v>3</v>
      </c>
      <c r="AO42" s="82">
        <f t="shared" si="0"/>
        <v>7895.8203611075278</v>
      </c>
      <c r="AP42" s="36">
        <f t="shared" ref="AP42:AP87" si="13">AO42*$H$10</f>
        <v>52.638802407383523</v>
      </c>
      <c r="AQ42" s="82">
        <f t="shared" si="8"/>
        <v>225.97167054442033</v>
      </c>
      <c r="AR42" s="82">
        <f t="shared" si="9"/>
        <v>7722.4874929704902</v>
      </c>
      <c r="AT42" s="41">
        <v>0</v>
      </c>
      <c r="AU42" s="41" t="s">
        <v>308</v>
      </c>
      <c r="AV42" s="41"/>
      <c r="AW42" s="41" t="s">
        <v>308</v>
      </c>
      <c r="AX42" s="41"/>
      <c r="AY42" s="41" t="s">
        <v>308</v>
      </c>
      <c r="AZ42" s="41"/>
      <c r="BA42" s="41" t="s">
        <v>308</v>
      </c>
      <c r="BB42" s="92">
        <v>8239.0499999999993</v>
      </c>
      <c r="BC42" s="89" t="s">
        <v>309</v>
      </c>
    </row>
    <row r="43" spans="2:73">
      <c r="J43">
        <f t="shared" si="1"/>
        <v>4</v>
      </c>
      <c r="K43" s="82">
        <f t="shared" si="10"/>
        <v>8404.9319811999994</v>
      </c>
      <c r="L43" s="36">
        <f t="shared" si="11"/>
        <v>56.032879874666669</v>
      </c>
      <c r="M43" s="82">
        <f t="shared" si="12"/>
        <v>8460.9648610746663</v>
      </c>
      <c r="O43">
        <f t="shared" si="2"/>
        <v>4</v>
      </c>
      <c r="P43" s="82">
        <f t="shared" si="3"/>
        <v>7849.0423664067484</v>
      </c>
      <c r="Q43" s="36">
        <f t="shared" si="4"/>
        <v>92.880334669146521</v>
      </c>
      <c r="R43" s="82">
        <f t="shared" si="5"/>
        <v>225.97167054442033</v>
      </c>
      <c r="S43" s="36">
        <f t="shared" si="6"/>
        <v>7715.9510305314743</v>
      </c>
      <c r="T43" s="36"/>
      <c r="U43">
        <v>1</v>
      </c>
      <c r="V43" s="41" t="s">
        <v>308</v>
      </c>
      <c r="W43" s="91">
        <v>8239.0499999999993</v>
      </c>
      <c r="X43" s="41" t="s">
        <v>308</v>
      </c>
      <c r="Y43" s="91">
        <v>54.927</v>
      </c>
      <c r="Z43" s="41" t="s">
        <v>308</v>
      </c>
      <c r="AA43" s="91">
        <v>8293.976999999999</v>
      </c>
      <c r="AB43" s="41" t="s">
        <v>308</v>
      </c>
      <c r="AC43" s="41"/>
      <c r="AD43" s="41" t="s">
        <v>308</v>
      </c>
      <c r="AE43" s="91">
        <v>8239.0499999999993</v>
      </c>
      <c r="AF43" s="41" t="s">
        <v>308</v>
      </c>
      <c r="AG43" s="91">
        <v>97.495424999999983</v>
      </c>
      <c r="AH43" s="41" t="s">
        <v>308</v>
      </c>
      <c r="AI43" s="91">
        <v>225.97167054442033</v>
      </c>
      <c r="AJ43" s="41" t="s">
        <v>308</v>
      </c>
      <c r="AK43" s="91">
        <v>8110.5737544555777</v>
      </c>
      <c r="AL43" s="89" t="s">
        <v>309</v>
      </c>
      <c r="AM43" s="36"/>
      <c r="AN43">
        <f t="shared" si="7"/>
        <v>4</v>
      </c>
      <c r="AO43" s="82">
        <f t="shared" si="0"/>
        <v>7722.4874929704902</v>
      </c>
      <c r="AP43" s="36">
        <f t="shared" si="13"/>
        <v>51.483249953136607</v>
      </c>
      <c r="AQ43" s="82">
        <f t="shared" si="8"/>
        <v>225.97167054442033</v>
      </c>
      <c r="AR43" s="82">
        <f t="shared" si="9"/>
        <v>7547.9990723792062</v>
      </c>
      <c r="AT43">
        <v>1</v>
      </c>
      <c r="AU43" s="41" t="s">
        <v>308</v>
      </c>
      <c r="AV43" s="91">
        <v>8239.0499999999993</v>
      </c>
      <c r="AW43" s="41" t="s">
        <v>308</v>
      </c>
      <c r="AX43" s="91">
        <v>54.927</v>
      </c>
      <c r="AY43" s="41" t="s">
        <v>308</v>
      </c>
      <c r="AZ43" s="90">
        <v>225.97167054442033</v>
      </c>
      <c r="BA43" s="41" t="s">
        <v>308</v>
      </c>
      <c r="BB43" s="91">
        <v>8068.0053294555782</v>
      </c>
      <c r="BC43" s="89" t="s">
        <v>309</v>
      </c>
    </row>
    <row r="44" spans="2:73">
      <c r="J44">
        <f t="shared" si="1"/>
        <v>5</v>
      </c>
      <c r="K44" s="82">
        <f t="shared" si="10"/>
        <v>8460.9648610746663</v>
      </c>
      <c r="L44" s="36">
        <f t="shared" si="11"/>
        <v>56.406432407164445</v>
      </c>
      <c r="M44" s="82">
        <f t="shared" si="12"/>
        <v>8517.3712934818304</v>
      </c>
      <c r="O44">
        <f t="shared" si="2"/>
        <v>5</v>
      </c>
      <c r="P44" s="82">
        <f t="shared" si="3"/>
        <v>7715.9510305314743</v>
      </c>
      <c r="Q44" s="36">
        <f t="shared" si="4"/>
        <v>91.305420527955775</v>
      </c>
      <c r="R44" s="82">
        <f t="shared" si="5"/>
        <v>225.97167054442033</v>
      </c>
      <c r="S44" s="36">
        <f t="shared" si="6"/>
        <v>7581.2847805150095</v>
      </c>
      <c r="T44" s="36"/>
      <c r="U44">
        <v>2</v>
      </c>
      <c r="V44" s="41" t="s">
        <v>308</v>
      </c>
      <c r="W44" s="91">
        <v>8293.976999999999</v>
      </c>
      <c r="X44" s="41" t="s">
        <v>308</v>
      </c>
      <c r="Y44" s="91">
        <v>55.29318</v>
      </c>
      <c r="Z44" s="41" t="s">
        <v>308</v>
      </c>
      <c r="AA44" s="91">
        <v>8349.2701799999995</v>
      </c>
      <c r="AB44" s="41" t="s">
        <v>308</v>
      </c>
      <c r="AC44" s="41"/>
      <c r="AD44" s="41" t="s">
        <v>308</v>
      </c>
      <c r="AE44" s="91">
        <v>8110.5737544555777</v>
      </c>
      <c r="AF44" s="41" t="s">
        <v>308</v>
      </c>
      <c r="AG44" s="91">
        <v>95.975122761057662</v>
      </c>
      <c r="AH44" s="41" t="s">
        <v>308</v>
      </c>
      <c r="AI44" s="91">
        <v>225.97167054442033</v>
      </c>
      <c r="AJ44" s="41" t="s">
        <v>308</v>
      </c>
      <c r="AK44" s="91">
        <v>7980.5772066722147</v>
      </c>
      <c r="AL44" s="89" t="s">
        <v>309</v>
      </c>
      <c r="AM44" s="36"/>
      <c r="AN44">
        <f t="shared" si="7"/>
        <v>5</v>
      </c>
      <c r="AO44" s="82">
        <f t="shared" si="0"/>
        <v>7547.9990723792062</v>
      </c>
      <c r="AP44" s="36">
        <f t="shared" si="13"/>
        <v>50.31999381586138</v>
      </c>
      <c r="AQ44" s="82">
        <f t="shared" si="8"/>
        <v>225.97167054442033</v>
      </c>
      <c r="AR44" s="82">
        <f t="shared" si="9"/>
        <v>7372.3473956506468</v>
      </c>
      <c r="AT44">
        <v>2</v>
      </c>
      <c r="AU44" s="41" t="s">
        <v>308</v>
      </c>
      <c r="AV44" s="91">
        <v>8068.0053294555782</v>
      </c>
      <c r="AW44" s="41" t="s">
        <v>308</v>
      </c>
      <c r="AX44" s="91">
        <v>53.786702196370527</v>
      </c>
      <c r="AY44" s="41" t="s">
        <v>308</v>
      </c>
      <c r="AZ44" s="90">
        <v>225.97167054442033</v>
      </c>
      <c r="BA44" s="41" t="s">
        <v>308</v>
      </c>
      <c r="BB44" s="91">
        <v>7895.8203611075278</v>
      </c>
      <c r="BC44" s="89" t="s">
        <v>309</v>
      </c>
      <c r="BR44" s="41"/>
      <c r="BS44" s="41"/>
      <c r="BT44" s="41"/>
      <c r="BU44" s="41"/>
    </row>
    <row r="45" spans="2:73">
      <c r="J45">
        <f t="shared" si="1"/>
        <v>6</v>
      </c>
      <c r="K45" s="82">
        <f t="shared" si="10"/>
        <v>8517.3712934818304</v>
      </c>
      <c r="L45" s="36">
        <f t="shared" si="11"/>
        <v>56.782475289878874</v>
      </c>
      <c r="M45" s="82">
        <f t="shared" si="12"/>
        <v>8574.15376877171</v>
      </c>
      <c r="O45">
        <f t="shared" si="2"/>
        <v>6</v>
      </c>
      <c r="P45" s="82">
        <f t="shared" si="3"/>
        <v>7581.2847805150095</v>
      </c>
      <c r="Q45" s="36">
        <f t="shared" si="4"/>
        <v>89.711869902760938</v>
      </c>
      <c r="R45" s="82">
        <f t="shared" si="5"/>
        <v>225.97167054442033</v>
      </c>
      <c r="S45" s="36">
        <f t="shared" si="6"/>
        <v>7445.0249798733494</v>
      </c>
      <c r="T45" s="36"/>
      <c r="U45">
        <v>3</v>
      </c>
      <c r="V45" s="41" t="s">
        <v>308</v>
      </c>
      <c r="W45" s="91">
        <v>8349.2701799999995</v>
      </c>
      <c r="X45" s="41" t="s">
        <v>308</v>
      </c>
      <c r="Y45" s="91">
        <v>55.661801199999999</v>
      </c>
      <c r="Z45" s="41" t="s">
        <v>308</v>
      </c>
      <c r="AA45" s="91">
        <v>8404.9319811999994</v>
      </c>
      <c r="AB45" s="41" t="s">
        <v>308</v>
      </c>
      <c r="AC45" s="41"/>
      <c r="AD45" s="41" t="s">
        <v>308</v>
      </c>
      <c r="AE45" s="91">
        <v>7980.5772066722147</v>
      </c>
      <c r="AF45" s="41" t="s">
        <v>308</v>
      </c>
      <c r="AG45" s="91">
        <v>94.436830278954531</v>
      </c>
      <c r="AH45" s="41" t="s">
        <v>308</v>
      </c>
      <c r="AI45" s="91">
        <v>225.97167054442033</v>
      </c>
      <c r="AJ45" s="41" t="s">
        <v>308</v>
      </c>
      <c r="AK45" s="91">
        <v>7849.0423664067484</v>
      </c>
      <c r="AL45" s="89" t="s">
        <v>309</v>
      </c>
      <c r="AM45" s="36"/>
      <c r="AN45">
        <f t="shared" si="7"/>
        <v>6</v>
      </c>
      <c r="AO45" s="82">
        <f t="shared" si="0"/>
        <v>7372.3473956506468</v>
      </c>
      <c r="AP45" s="36">
        <f t="shared" si="13"/>
        <v>49.148982637670983</v>
      </c>
      <c r="AQ45" s="82">
        <f t="shared" si="8"/>
        <v>225.97167054442033</v>
      </c>
      <c r="AR45" s="82">
        <f t="shared" si="9"/>
        <v>7195.5247077438971</v>
      </c>
      <c r="AT45">
        <v>3</v>
      </c>
      <c r="AU45" s="41" t="s">
        <v>308</v>
      </c>
      <c r="AV45" s="91">
        <v>7895.8203611075278</v>
      </c>
      <c r="AW45" s="41" t="s">
        <v>308</v>
      </c>
      <c r="AX45" s="91">
        <v>52.638802407383523</v>
      </c>
      <c r="AY45" s="41" t="s">
        <v>308</v>
      </c>
      <c r="AZ45" s="90">
        <v>225.97167054442033</v>
      </c>
      <c r="BA45" s="41" t="s">
        <v>308</v>
      </c>
      <c r="BB45" s="91">
        <v>7722.4874929704902</v>
      </c>
      <c r="BC45" s="89" t="s">
        <v>309</v>
      </c>
      <c r="BR45" s="41"/>
    </row>
    <row r="46" spans="2:73">
      <c r="J46">
        <f t="shared" si="1"/>
        <v>7</v>
      </c>
      <c r="K46" s="82">
        <f t="shared" si="10"/>
        <v>8574.15376877171</v>
      </c>
      <c r="L46" s="36">
        <f t="shared" si="11"/>
        <v>57.161025125144739</v>
      </c>
      <c r="M46" s="82">
        <f t="shared" si="12"/>
        <v>8631.3147938968541</v>
      </c>
      <c r="O46">
        <f t="shared" si="2"/>
        <v>7</v>
      </c>
      <c r="P46" s="82">
        <f t="shared" si="3"/>
        <v>7445.0249798733494</v>
      </c>
      <c r="Q46" s="36">
        <f t="shared" si="4"/>
        <v>88.099462261834631</v>
      </c>
      <c r="R46" s="82">
        <f t="shared" si="5"/>
        <v>225.97167054442033</v>
      </c>
      <c r="S46" s="36">
        <f t="shared" si="6"/>
        <v>7307.1527715907632</v>
      </c>
      <c r="T46" s="36"/>
      <c r="U46" s="41" t="s">
        <v>310</v>
      </c>
      <c r="V46" s="41" t="s">
        <v>308</v>
      </c>
      <c r="W46" s="41" t="s">
        <v>310</v>
      </c>
      <c r="X46" s="41" t="s">
        <v>308</v>
      </c>
      <c r="Y46" s="41" t="s">
        <v>310</v>
      </c>
      <c r="Z46" s="41" t="s">
        <v>308</v>
      </c>
      <c r="AA46" s="41" t="s">
        <v>310</v>
      </c>
      <c r="AB46" s="41" t="s">
        <v>308</v>
      </c>
      <c r="AC46" s="41"/>
      <c r="AD46" s="41" t="s">
        <v>308</v>
      </c>
      <c r="AE46" s="41" t="s">
        <v>310</v>
      </c>
      <c r="AF46" s="41" t="s">
        <v>308</v>
      </c>
      <c r="AG46" s="41" t="s">
        <v>310</v>
      </c>
      <c r="AH46" s="41" t="s">
        <v>308</v>
      </c>
      <c r="AI46" s="41" t="s">
        <v>310</v>
      </c>
      <c r="AJ46" s="41" t="s">
        <v>308</v>
      </c>
      <c r="AK46" s="41" t="s">
        <v>310</v>
      </c>
      <c r="AL46" s="89" t="s">
        <v>309</v>
      </c>
      <c r="AM46" s="36"/>
      <c r="AN46">
        <f t="shared" si="7"/>
        <v>7</v>
      </c>
      <c r="AO46" s="82">
        <f t="shared" si="0"/>
        <v>7195.5247077438971</v>
      </c>
      <c r="AP46" s="36">
        <f t="shared" si="13"/>
        <v>47.970164718292651</v>
      </c>
      <c r="AQ46" s="82">
        <f t="shared" si="8"/>
        <v>225.97167054442033</v>
      </c>
      <c r="AR46" s="82">
        <f t="shared" si="9"/>
        <v>7017.5232019177693</v>
      </c>
      <c r="AT46" s="41" t="s">
        <v>310</v>
      </c>
      <c r="AU46" s="41" t="s">
        <v>308</v>
      </c>
      <c r="AV46" s="41" t="s">
        <v>310</v>
      </c>
      <c r="AW46" s="41" t="s">
        <v>308</v>
      </c>
      <c r="AX46" s="41" t="s">
        <v>310</v>
      </c>
      <c r="AY46" s="41" t="s">
        <v>308</v>
      </c>
      <c r="AZ46" s="41"/>
      <c r="BA46" s="41" t="s">
        <v>308</v>
      </c>
      <c r="BB46" s="41" t="s">
        <v>310</v>
      </c>
      <c r="BC46" s="89" t="s">
        <v>309</v>
      </c>
      <c r="BR46" s="41"/>
    </row>
    <row r="47" spans="2:73">
      <c r="J47">
        <f t="shared" si="1"/>
        <v>8</v>
      </c>
      <c r="K47" s="82">
        <f t="shared" si="10"/>
        <v>8631.3147938968541</v>
      </c>
      <c r="L47" s="36">
        <f t="shared" si="11"/>
        <v>57.54209862597903</v>
      </c>
      <c r="M47" s="82">
        <f t="shared" si="12"/>
        <v>8688.8568925228337</v>
      </c>
      <c r="O47">
        <f t="shared" si="2"/>
        <v>8</v>
      </c>
      <c r="P47" s="82">
        <f t="shared" si="3"/>
        <v>7307.1527715907632</v>
      </c>
      <c r="Q47" s="36">
        <f t="shared" si="4"/>
        <v>86.467974463824035</v>
      </c>
      <c r="R47" s="82">
        <f t="shared" si="5"/>
        <v>225.97167054442033</v>
      </c>
      <c r="S47" s="36">
        <f t="shared" si="6"/>
        <v>7167.6490755101668</v>
      </c>
      <c r="T47" s="36"/>
      <c r="U47">
        <v>46</v>
      </c>
      <c r="V47" s="41" t="s">
        <v>308</v>
      </c>
      <c r="W47" s="91">
        <v>11110.487347519409</v>
      </c>
      <c r="X47" s="41" t="s">
        <v>308</v>
      </c>
      <c r="Y47" s="91">
        <v>74.069915650129403</v>
      </c>
      <c r="Z47" s="41" t="s">
        <v>308</v>
      </c>
      <c r="AA47" s="91">
        <v>11184.557263169538</v>
      </c>
      <c r="AB47" s="41" t="s">
        <v>308</v>
      </c>
      <c r="AC47" s="41"/>
      <c r="AD47" s="41" t="s">
        <v>308</v>
      </c>
      <c r="AE47" s="92">
        <v>662.1819212239127</v>
      </c>
      <c r="AF47" s="92" t="s">
        <v>308</v>
      </c>
      <c r="AG47" s="91">
        <v>7.8358194011496334</v>
      </c>
      <c r="AH47" s="92" t="s">
        <v>308</v>
      </c>
      <c r="AI47" s="92">
        <v>225.97167054442033</v>
      </c>
      <c r="AJ47" s="92" t="s">
        <v>308</v>
      </c>
      <c r="AK47" s="91">
        <v>444.04607008064193</v>
      </c>
      <c r="AL47" s="89" t="s">
        <v>309</v>
      </c>
      <c r="AM47" s="36"/>
      <c r="AN47">
        <f t="shared" si="7"/>
        <v>8</v>
      </c>
      <c r="AO47" s="82">
        <f t="shared" si="0"/>
        <v>7017.5232019177693</v>
      </c>
      <c r="AP47" s="36">
        <f t="shared" si="13"/>
        <v>46.783488012785135</v>
      </c>
      <c r="AQ47" s="82">
        <f t="shared" si="8"/>
        <v>225.97167054442033</v>
      </c>
      <c r="AR47" s="82">
        <f t="shared" si="9"/>
        <v>6838.3350193861334</v>
      </c>
      <c r="AT47">
        <v>40</v>
      </c>
      <c r="AU47" s="41" t="s">
        <v>308</v>
      </c>
      <c r="AV47" s="92">
        <v>649.50204459052145</v>
      </c>
      <c r="AW47" s="92" t="s">
        <v>308</v>
      </c>
      <c r="AX47" s="91">
        <v>4.3300136306034762</v>
      </c>
      <c r="AY47" s="92" t="s">
        <v>308</v>
      </c>
      <c r="AZ47" s="92">
        <v>225.97167054442033</v>
      </c>
      <c r="BA47" s="92" t="s">
        <v>308</v>
      </c>
      <c r="BB47" s="91">
        <v>427.86038767670459</v>
      </c>
      <c r="BC47" s="89" t="s">
        <v>309</v>
      </c>
      <c r="BR47" s="41"/>
    </row>
    <row r="48" spans="2:73">
      <c r="J48">
        <f t="shared" si="1"/>
        <v>9</v>
      </c>
      <c r="K48" s="82">
        <f t="shared" si="10"/>
        <v>8688.8568925228337</v>
      </c>
      <c r="L48" s="36">
        <f t="shared" si="11"/>
        <v>57.925712616818892</v>
      </c>
      <c r="M48" s="82">
        <f t="shared" si="12"/>
        <v>8746.7826051396532</v>
      </c>
      <c r="O48">
        <f t="shared" si="2"/>
        <v>9</v>
      </c>
      <c r="P48" s="82">
        <f t="shared" si="3"/>
        <v>7167.6490755101668</v>
      </c>
      <c r="Q48" s="36">
        <f t="shared" si="4"/>
        <v>84.817180726870305</v>
      </c>
      <c r="R48" s="82">
        <f t="shared" si="5"/>
        <v>225.97167054442033</v>
      </c>
      <c r="S48" s="36">
        <f t="shared" si="6"/>
        <v>7026.4945856926161</v>
      </c>
      <c r="T48" s="36"/>
      <c r="U48">
        <v>47</v>
      </c>
      <c r="V48" s="41" t="s">
        <v>308</v>
      </c>
      <c r="W48" s="91">
        <v>11184.557263169538</v>
      </c>
      <c r="X48" s="41" t="s">
        <v>308</v>
      </c>
      <c r="Y48" s="91">
        <v>74.563715087796922</v>
      </c>
      <c r="Z48" s="41" t="s">
        <v>308</v>
      </c>
      <c r="AA48" s="91">
        <v>11259.120978257335</v>
      </c>
      <c r="AB48" s="41" t="s">
        <v>308</v>
      </c>
      <c r="AC48" s="41"/>
      <c r="AD48" s="41" t="s">
        <v>308</v>
      </c>
      <c r="AE48" s="92">
        <v>444.04607008064193</v>
      </c>
      <c r="AF48" s="92" t="s">
        <v>308</v>
      </c>
      <c r="AG48" s="91">
        <v>5.2545451626209294</v>
      </c>
      <c r="AH48" s="92" t="s">
        <v>308</v>
      </c>
      <c r="AI48" s="92">
        <v>225.97167054442033</v>
      </c>
      <c r="AJ48" s="92" t="s">
        <v>308</v>
      </c>
      <c r="AK48" s="91">
        <v>223.32894469884255</v>
      </c>
      <c r="AL48" s="89" t="s">
        <v>309</v>
      </c>
      <c r="AM48" s="36"/>
      <c r="AN48">
        <f t="shared" si="7"/>
        <v>9</v>
      </c>
      <c r="AO48" s="82">
        <f t="shared" si="0"/>
        <v>6838.3350193861334</v>
      </c>
      <c r="AP48" s="36">
        <f t="shared" si="13"/>
        <v>45.588900129240891</v>
      </c>
      <c r="AQ48" s="82">
        <f t="shared" si="8"/>
        <v>225.97167054442033</v>
      </c>
      <c r="AR48" s="82">
        <f t="shared" si="9"/>
        <v>6657.9522489709534</v>
      </c>
      <c r="AT48">
        <v>41</v>
      </c>
      <c r="AU48" s="41" t="s">
        <v>308</v>
      </c>
      <c r="AV48" s="92">
        <v>427.86038767670459</v>
      </c>
      <c r="AW48" s="92" t="s">
        <v>308</v>
      </c>
      <c r="AX48" s="91">
        <v>2.8524025845113643</v>
      </c>
      <c r="AY48" s="92" t="s">
        <v>308</v>
      </c>
      <c r="AZ48" s="92">
        <v>225.97167054442033</v>
      </c>
      <c r="BA48" s="92" t="s">
        <v>308</v>
      </c>
      <c r="BB48" s="91">
        <v>204.74111971679562</v>
      </c>
      <c r="BC48" s="89" t="s">
        <v>309</v>
      </c>
    </row>
    <row r="49" spans="10:56">
      <c r="J49">
        <f t="shared" si="1"/>
        <v>10</v>
      </c>
      <c r="K49" s="82">
        <f t="shared" si="10"/>
        <v>8746.7826051396532</v>
      </c>
      <c r="L49" s="36">
        <f t="shared" si="11"/>
        <v>58.311884034264359</v>
      </c>
      <c r="M49" s="82">
        <f t="shared" si="12"/>
        <v>8805.0944891739182</v>
      </c>
      <c r="O49">
        <f t="shared" si="2"/>
        <v>10</v>
      </c>
      <c r="P49" s="82">
        <f t="shared" si="3"/>
        <v>7026.4945856926161</v>
      </c>
      <c r="Q49" s="36">
        <f t="shared" si="4"/>
        <v>83.146852597362624</v>
      </c>
      <c r="R49" s="82">
        <f t="shared" si="5"/>
        <v>225.97167054442033</v>
      </c>
      <c r="S49" s="36">
        <f t="shared" si="6"/>
        <v>6883.6697677455577</v>
      </c>
      <c r="T49" s="36"/>
      <c r="U49">
        <v>48</v>
      </c>
      <c r="V49" s="41" t="s">
        <v>308</v>
      </c>
      <c r="W49" s="91">
        <v>11259.120978257335</v>
      </c>
      <c r="X49" s="41" t="s">
        <v>308</v>
      </c>
      <c r="Y49" s="91">
        <v>75.060806521715577</v>
      </c>
      <c r="Z49" s="41" t="s">
        <v>308</v>
      </c>
      <c r="AA49" s="91">
        <v>11334.18178477905</v>
      </c>
      <c r="AB49" s="41" t="s">
        <v>308</v>
      </c>
      <c r="AC49" s="41"/>
      <c r="AD49" s="41" t="s">
        <v>308</v>
      </c>
      <c r="AE49" s="92">
        <v>223.32894469884255</v>
      </c>
      <c r="AF49" s="92" t="s">
        <v>308</v>
      </c>
      <c r="AG49" s="91">
        <v>2.6427258456029699</v>
      </c>
      <c r="AH49" s="92" t="s">
        <v>308</v>
      </c>
      <c r="AI49" s="92">
        <v>225.97167054442033</v>
      </c>
      <c r="AJ49" s="92" t="s">
        <v>308</v>
      </c>
      <c r="AK49" s="91">
        <v>2.5181634555337951E-11</v>
      </c>
      <c r="AL49" s="89" t="s">
        <v>309</v>
      </c>
      <c r="AM49" s="36"/>
      <c r="AN49">
        <f t="shared" si="7"/>
        <v>10</v>
      </c>
      <c r="AO49" s="82">
        <f t="shared" si="0"/>
        <v>6657.9522489709534</v>
      </c>
      <c r="AP49" s="36">
        <f t="shared" si="13"/>
        <v>44.386348326473026</v>
      </c>
      <c r="AQ49" s="82">
        <f t="shared" si="8"/>
        <v>225.97167054442033</v>
      </c>
      <c r="AR49" s="82">
        <f t="shared" si="9"/>
        <v>6476.3669267530058</v>
      </c>
      <c r="AT49">
        <v>42</v>
      </c>
      <c r="AU49" s="41" t="s">
        <v>308</v>
      </c>
      <c r="AV49" s="92">
        <v>204.74111971679562</v>
      </c>
      <c r="AW49" s="92" t="s">
        <v>308</v>
      </c>
      <c r="AX49" s="91">
        <v>1.364940798111971</v>
      </c>
      <c r="AY49" s="92" t="s">
        <v>308</v>
      </c>
      <c r="AZ49" s="92">
        <v>225.97167054442033</v>
      </c>
      <c r="BA49" s="92" t="s">
        <v>308</v>
      </c>
      <c r="BB49" s="91">
        <v>-19.865610029512737</v>
      </c>
      <c r="BC49" s="89" t="s">
        <v>309</v>
      </c>
    </row>
    <row r="50" spans="10:56">
      <c r="J50">
        <f t="shared" si="1"/>
        <v>11</v>
      </c>
      <c r="K50" s="82">
        <f t="shared" si="10"/>
        <v>8805.0944891739182</v>
      </c>
      <c r="L50" s="36">
        <f t="shared" si="11"/>
        <v>58.700629927826128</v>
      </c>
      <c r="M50" s="82">
        <f t="shared" si="12"/>
        <v>8863.7951191017437</v>
      </c>
      <c r="O50">
        <f t="shared" si="2"/>
        <v>11</v>
      </c>
      <c r="P50" s="82">
        <f t="shared" si="3"/>
        <v>6883.6697677455577</v>
      </c>
      <c r="Q50" s="36">
        <f t="shared" si="4"/>
        <v>81.456758918322436</v>
      </c>
      <c r="R50" s="82">
        <f t="shared" si="5"/>
        <v>225.97167054442033</v>
      </c>
      <c r="S50" s="36">
        <f t="shared" si="6"/>
        <v>6739.1548561194595</v>
      </c>
      <c r="T50" s="36"/>
      <c r="U50" s="41" t="s">
        <v>307</v>
      </c>
      <c r="W50" s="91"/>
      <c r="AE50" s="91"/>
      <c r="AF50" s="91"/>
      <c r="AG50" s="91"/>
      <c r="AH50" s="91"/>
      <c r="AI50" s="91"/>
      <c r="AJ50" s="91"/>
      <c r="AK50" s="91"/>
      <c r="AM50" s="36"/>
      <c r="AN50">
        <f t="shared" si="7"/>
        <v>11</v>
      </c>
      <c r="AO50" s="82">
        <f t="shared" si="0"/>
        <v>6476.3669267530058</v>
      </c>
      <c r="AP50" s="36">
        <f t="shared" si="13"/>
        <v>43.175779511686706</v>
      </c>
      <c r="AQ50" s="82">
        <f t="shared" si="8"/>
        <v>225.97167054442033</v>
      </c>
      <c r="AR50" s="82">
        <f t="shared" si="9"/>
        <v>6293.5710357202715</v>
      </c>
      <c r="AT50" s="41">
        <v>43</v>
      </c>
      <c r="AU50" s="41" t="s">
        <v>308</v>
      </c>
      <c r="AV50" s="91">
        <v>-19.865610029512737</v>
      </c>
      <c r="AW50" s="92" t="s">
        <v>308</v>
      </c>
      <c r="AX50" s="91">
        <v>-0.1324374001967516</v>
      </c>
      <c r="AY50" s="92" t="s">
        <v>308</v>
      </c>
      <c r="AZ50" s="91">
        <v>225.97167054442033</v>
      </c>
      <c r="BA50" s="92" t="s">
        <v>308</v>
      </c>
      <c r="BB50" s="91">
        <v>-245.96971797412982</v>
      </c>
      <c r="BC50" s="89" t="s">
        <v>309</v>
      </c>
    </row>
    <row r="51" spans="10:56">
      <c r="J51">
        <f t="shared" si="1"/>
        <v>12</v>
      </c>
      <c r="K51" s="82">
        <f t="shared" si="10"/>
        <v>8863.7951191017437</v>
      </c>
      <c r="L51" s="36">
        <f t="shared" si="11"/>
        <v>59.091967460678298</v>
      </c>
      <c r="M51" s="82">
        <f t="shared" si="12"/>
        <v>8922.8870865624212</v>
      </c>
      <c r="O51">
        <f t="shared" si="2"/>
        <v>12</v>
      </c>
      <c r="P51" s="82">
        <f t="shared" si="3"/>
        <v>6739.1548561194595</v>
      </c>
      <c r="Q51" s="36">
        <f t="shared" si="4"/>
        <v>79.746665797413598</v>
      </c>
      <c r="R51" s="82">
        <f t="shared" si="5"/>
        <v>225.97167054442033</v>
      </c>
      <c r="S51" s="36">
        <f t="shared" si="6"/>
        <v>6592.9298513724525</v>
      </c>
      <c r="T51" s="36"/>
      <c r="U51" s="41" t="s">
        <v>302</v>
      </c>
      <c r="V51" s="41" t="s">
        <v>308</v>
      </c>
      <c r="X51" s="41" t="s">
        <v>308</v>
      </c>
      <c r="Y51" s="91">
        <v>3095.1317847790551</v>
      </c>
      <c r="Z51" s="41" t="s">
        <v>308</v>
      </c>
      <c r="AB51" s="41" t="s">
        <v>308</v>
      </c>
      <c r="AC51" s="41"/>
      <c r="AD51" s="41" t="s">
        <v>308</v>
      </c>
      <c r="AF51" s="92" t="s">
        <v>308</v>
      </c>
      <c r="AG51" s="91">
        <v>2607.5901861322118</v>
      </c>
      <c r="AH51" s="92" t="s">
        <v>308</v>
      </c>
      <c r="AI51" s="91"/>
      <c r="AJ51" s="92" t="s">
        <v>308</v>
      </c>
      <c r="AK51" s="91"/>
      <c r="AL51" s="89" t="s">
        <v>309</v>
      </c>
      <c r="AM51" s="36"/>
      <c r="AN51">
        <f t="shared" si="7"/>
        <v>12</v>
      </c>
      <c r="AO51" s="82">
        <f t="shared" si="0"/>
        <v>6293.5710357202715</v>
      </c>
      <c r="AP51" s="36">
        <f t="shared" si="13"/>
        <v>41.957140238135146</v>
      </c>
      <c r="AQ51" s="82">
        <f t="shared" si="8"/>
        <v>225.97167054442033</v>
      </c>
      <c r="AR51" s="82">
        <f t="shared" si="9"/>
        <v>6109.5565054139861</v>
      </c>
      <c r="AT51">
        <v>44</v>
      </c>
      <c r="AU51" s="41" t="s">
        <v>308</v>
      </c>
      <c r="AV51" s="91">
        <v>-245.96971797412982</v>
      </c>
      <c r="AW51" s="92" t="s">
        <v>308</v>
      </c>
      <c r="AX51" s="91">
        <v>-1.6397981198275322</v>
      </c>
      <c r="AY51" s="92" t="s">
        <v>308</v>
      </c>
      <c r="AZ51" s="91">
        <v>225.97167054442033</v>
      </c>
      <c r="BA51" s="92" t="s">
        <v>308</v>
      </c>
      <c r="BB51" s="91">
        <v>-473.58118663837769</v>
      </c>
      <c r="BC51" s="89" t="s">
        <v>309</v>
      </c>
    </row>
    <row r="52" spans="10:56">
      <c r="J52">
        <f t="shared" si="1"/>
        <v>13</v>
      </c>
      <c r="K52" s="82">
        <f t="shared" si="10"/>
        <v>8922.8870865624212</v>
      </c>
      <c r="L52" s="36">
        <f t="shared" si="11"/>
        <v>59.485913910416144</v>
      </c>
      <c r="M52" s="82">
        <f t="shared" si="12"/>
        <v>8982.3730004728368</v>
      </c>
      <c r="O52">
        <f t="shared" si="2"/>
        <v>13</v>
      </c>
      <c r="P52" s="82">
        <f t="shared" si="3"/>
        <v>6592.9298513724525</v>
      </c>
      <c r="Q52" s="36">
        <f t="shared" si="4"/>
        <v>78.016336574574012</v>
      </c>
      <c r="R52" s="82">
        <f t="shared" si="5"/>
        <v>225.97167054442033</v>
      </c>
      <c r="S52" s="36">
        <f t="shared" si="6"/>
        <v>6444.9745174026057</v>
      </c>
      <c r="T52" s="36"/>
      <c r="U52" s="41" t="s">
        <v>303</v>
      </c>
      <c r="V52" s="41" t="s">
        <v>308</v>
      </c>
      <c r="X52" s="41" t="s">
        <v>308</v>
      </c>
      <c r="Z52" s="41" t="s">
        <v>308</v>
      </c>
      <c r="AA52" s="91">
        <v>9706.203051053817</v>
      </c>
      <c r="AB52" s="41" t="s">
        <v>308</v>
      </c>
      <c r="AC52" s="41"/>
      <c r="AD52" s="41" t="s">
        <v>308</v>
      </c>
      <c r="AE52" s="91"/>
      <c r="AF52" s="92" t="s">
        <v>308</v>
      </c>
      <c r="AH52" s="92" t="s">
        <v>308</v>
      </c>
      <c r="AI52" s="91"/>
      <c r="AJ52" s="92" t="s">
        <v>308</v>
      </c>
      <c r="AK52" s="91">
        <v>4497.1374293743238</v>
      </c>
      <c r="AL52" s="89" t="s">
        <v>309</v>
      </c>
      <c r="AM52" s="36"/>
      <c r="AN52">
        <f t="shared" si="7"/>
        <v>13</v>
      </c>
      <c r="AO52" s="82">
        <f t="shared" si="0"/>
        <v>6109.5565054139861</v>
      </c>
      <c r="AP52" s="36">
        <f t="shared" si="13"/>
        <v>40.730376702759912</v>
      </c>
      <c r="AQ52" s="82">
        <f t="shared" si="8"/>
        <v>225.97167054442033</v>
      </c>
      <c r="AR52" s="82">
        <f t="shared" si="9"/>
        <v>5924.3152115723251</v>
      </c>
      <c r="AT52">
        <v>45</v>
      </c>
      <c r="AU52" s="41" t="s">
        <v>308</v>
      </c>
      <c r="AV52" s="91">
        <v>-473.58118663837769</v>
      </c>
      <c r="AW52" s="92" t="s">
        <v>308</v>
      </c>
      <c r="AX52" s="91">
        <v>-3.157207910922518</v>
      </c>
      <c r="AY52" s="92" t="s">
        <v>308</v>
      </c>
      <c r="AZ52" s="91">
        <v>225.97167054442033</v>
      </c>
      <c r="BA52" s="92" t="s">
        <v>308</v>
      </c>
      <c r="BB52" s="91">
        <v>-702.71006509372057</v>
      </c>
      <c r="BC52" s="89" t="s">
        <v>309</v>
      </c>
      <c r="BD52" s="93"/>
    </row>
    <row r="53" spans="10:56">
      <c r="J53">
        <f t="shared" si="1"/>
        <v>14</v>
      </c>
      <c r="K53" s="82">
        <f t="shared" si="10"/>
        <v>8982.3730004728368</v>
      </c>
      <c r="L53" s="36">
        <f t="shared" si="11"/>
        <v>59.882486669818917</v>
      </c>
      <c r="M53" s="82">
        <f t="shared" si="12"/>
        <v>9042.2554871426564</v>
      </c>
      <c r="O53">
        <f t="shared" si="2"/>
        <v>14</v>
      </c>
      <c r="P53" s="82">
        <f t="shared" si="3"/>
        <v>6444.9745174026057</v>
      </c>
      <c r="Q53" s="36">
        <f t="shared" si="4"/>
        <v>76.265531789264159</v>
      </c>
      <c r="R53" s="82">
        <f t="shared" si="5"/>
        <v>225.97167054442033</v>
      </c>
      <c r="S53" s="36">
        <f t="shared" si="6"/>
        <v>6295.268378647449</v>
      </c>
      <c r="T53" s="36"/>
      <c r="U53" s="36"/>
      <c r="V53" s="36"/>
      <c r="W53" s="36"/>
      <c r="X53" s="36"/>
      <c r="Y53" s="36"/>
      <c r="Z53" s="36"/>
      <c r="AA53" s="36"/>
      <c r="AB53" s="36"/>
      <c r="AC53" s="36"/>
      <c r="AD53" s="36"/>
      <c r="AE53" s="36"/>
      <c r="AF53" s="36"/>
      <c r="AG53" s="36"/>
      <c r="AH53" s="36"/>
      <c r="AI53" s="36"/>
      <c r="AJ53" s="36"/>
      <c r="AK53" s="36"/>
      <c r="AL53" s="36"/>
      <c r="AM53" s="36"/>
      <c r="AN53">
        <f t="shared" si="7"/>
        <v>14</v>
      </c>
      <c r="AO53" s="82">
        <f t="shared" si="0"/>
        <v>5924.3152115723251</v>
      </c>
      <c r="AP53" s="36">
        <f t="shared" si="13"/>
        <v>39.495434743815501</v>
      </c>
      <c r="AQ53" s="82">
        <f t="shared" si="8"/>
        <v>225.97167054442033</v>
      </c>
      <c r="AR53" s="82">
        <f t="shared" si="9"/>
        <v>5737.8389757717196</v>
      </c>
      <c r="AT53">
        <v>46</v>
      </c>
      <c r="AU53" s="41" t="s">
        <v>308</v>
      </c>
      <c r="AV53" s="91">
        <v>-702.71006509372057</v>
      </c>
      <c r="AW53" s="92" t="s">
        <v>308</v>
      </c>
      <c r="AX53" s="91">
        <v>-4.6847337672914708</v>
      </c>
      <c r="AY53" s="92" t="s">
        <v>308</v>
      </c>
      <c r="AZ53" s="91">
        <v>225.97167054442033</v>
      </c>
      <c r="BA53" s="92" t="s">
        <v>308</v>
      </c>
      <c r="BB53" s="91">
        <v>-933.36646940543244</v>
      </c>
      <c r="BC53" s="89" t="s">
        <v>309</v>
      </c>
    </row>
    <row r="54" spans="10:56">
      <c r="J54">
        <f t="shared" si="1"/>
        <v>15</v>
      </c>
      <c r="K54" s="82">
        <f t="shared" si="10"/>
        <v>9042.2554871426564</v>
      </c>
      <c r="L54" s="36">
        <f t="shared" si="11"/>
        <v>60.281703247617713</v>
      </c>
      <c r="M54" s="82">
        <f t="shared" si="12"/>
        <v>9102.5371903902742</v>
      </c>
      <c r="O54">
        <f t="shared" si="2"/>
        <v>15</v>
      </c>
      <c r="P54" s="82">
        <f t="shared" si="3"/>
        <v>6295.268378647449</v>
      </c>
      <c r="Q54" s="36">
        <f t="shared" si="4"/>
        <v>74.494009147328143</v>
      </c>
      <c r="R54" s="82">
        <f t="shared" si="5"/>
        <v>225.97167054442033</v>
      </c>
      <c r="S54" s="36">
        <f t="shared" si="6"/>
        <v>6143.7907172503565</v>
      </c>
      <c r="T54" s="36"/>
      <c r="U54" s="36"/>
      <c r="V54" s="36"/>
      <c r="W54" s="36"/>
      <c r="X54" s="36"/>
      <c r="Y54" s="36"/>
      <c r="Z54" s="36"/>
      <c r="AA54" s="36"/>
      <c r="AB54" s="36"/>
      <c r="AC54" s="36"/>
      <c r="AD54" s="36"/>
      <c r="AE54" s="36"/>
      <c r="AF54" s="36"/>
      <c r="AG54" s="36"/>
      <c r="AH54" s="36"/>
      <c r="AI54" s="36"/>
      <c r="AJ54" s="36"/>
      <c r="AK54" s="36"/>
      <c r="AL54" s="36"/>
      <c r="AM54" s="36"/>
      <c r="AN54">
        <f t="shared" si="7"/>
        <v>15</v>
      </c>
      <c r="AO54" s="82">
        <f t="shared" si="0"/>
        <v>5737.8389757717196</v>
      </c>
      <c r="AP54" s="36">
        <f t="shared" si="13"/>
        <v>38.252259838478132</v>
      </c>
      <c r="AQ54" s="82">
        <f t="shared" si="8"/>
        <v>225.97167054442033</v>
      </c>
      <c r="AR54" s="82">
        <f t="shared" si="9"/>
        <v>5550.1195650657774</v>
      </c>
      <c r="AT54">
        <v>47</v>
      </c>
      <c r="AU54" s="41" t="s">
        <v>308</v>
      </c>
      <c r="AV54" s="91">
        <v>-933.36646940543244</v>
      </c>
      <c r="AW54" s="92" t="s">
        <v>308</v>
      </c>
      <c r="AX54" s="91">
        <v>-6.2224431293695499</v>
      </c>
      <c r="AY54" s="92" t="s">
        <v>308</v>
      </c>
      <c r="AZ54" s="91">
        <v>225.97167054442033</v>
      </c>
      <c r="BA54" s="92" t="s">
        <v>308</v>
      </c>
      <c r="BB54" s="91">
        <v>-1165.5605830792224</v>
      </c>
      <c r="BC54" s="89" t="s">
        <v>309</v>
      </c>
    </row>
    <row r="55" spans="10:56">
      <c r="J55">
        <f t="shared" si="1"/>
        <v>16</v>
      </c>
      <c r="K55" s="82">
        <f t="shared" si="10"/>
        <v>9102.5371903902742</v>
      </c>
      <c r="L55" s="36">
        <f t="shared" si="11"/>
        <v>60.683581269268501</v>
      </c>
      <c r="M55" s="82">
        <f t="shared" si="12"/>
        <v>9163.2207716595422</v>
      </c>
      <c r="O55">
        <f t="shared" si="2"/>
        <v>16</v>
      </c>
      <c r="P55" s="82">
        <f t="shared" si="3"/>
        <v>6143.7907172503565</v>
      </c>
      <c r="Q55" s="36">
        <f t="shared" si="4"/>
        <v>72.701523487462552</v>
      </c>
      <c r="R55" s="82">
        <f t="shared" si="5"/>
        <v>225.97167054442033</v>
      </c>
      <c r="S55" s="36">
        <f t="shared" si="6"/>
        <v>5990.5205701933983</v>
      </c>
      <c r="T55" s="36"/>
      <c r="U55" s="36"/>
      <c r="V55" s="36"/>
      <c r="W55" s="36"/>
      <c r="X55" s="36"/>
      <c r="Y55" s="36"/>
      <c r="Z55" s="36"/>
      <c r="AA55" s="36"/>
      <c r="AB55" s="36"/>
      <c r="AC55" s="36"/>
      <c r="AD55" s="36"/>
      <c r="AE55" s="36"/>
      <c r="AF55" s="36"/>
      <c r="AG55" s="36"/>
      <c r="AH55" s="36"/>
      <c r="AI55" s="36"/>
      <c r="AJ55" s="36"/>
      <c r="AK55" s="36"/>
      <c r="AL55" s="36"/>
      <c r="AM55" s="36"/>
      <c r="AN55">
        <f t="shared" si="7"/>
        <v>16</v>
      </c>
      <c r="AO55" s="82">
        <f t="shared" si="0"/>
        <v>5550.1195650657774</v>
      </c>
      <c r="AP55" s="36">
        <f t="shared" si="13"/>
        <v>37.000797100438518</v>
      </c>
      <c r="AQ55" s="82">
        <f t="shared" si="8"/>
        <v>225.97167054442033</v>
      </c>
      <c r="AR55" s="82">
        <f t="shared" si="9"/>
        <v>5361.1486916217955</v>
      </c>
      <c r="AT55">
        <v>48</v>
      </c>
      <c r="AU55" s="41" t="s">
        <v>308</v>
      </c>
      <c r="AV55" s="91">
        <v>-1165.5605830792224</v>
      </c>
      <c r="AW55" s="92" t="s">
        <v>308</v>
      </c>
      <c r="AX55" s="91">
        <v>-7.7704038871948162</v>
      </c>
      <c r="AY55" s="92" t="s">
        <v>308</v>
      </c>
      <c r="AZ55" s="91">
        <v>225.97167054442033</v>
      </c>
      <c r="BA55" s="92" t="s">
        <v>308</v>
      </c>
      <c r="BB55" s="91">
        <v>-1399.3026575108374</v>
      </c>
      <c r="BC55" s="89" t="s">
        <v>309</v>
      </c>
    </row>
    <row r="56" spans="10:56">
      <c r="J56">
        <f t="shared" si="1"/>
        <v>17</v>
      </c>
      <c r="K56" s="82">
        <f t="shared" si="10"/>
        <v>9163.2207716595422</v>
      </c>
      <c r="L56" s="36">
        <f t="shared" si="11"/>
        <v>61.088138477730283</v>
      </c>
      <c r="M56" s="82">
        <f t="shared" si="12"/>
        <v>9224.3089101372716</v>
      </c>
      <c r="O56">
        <f t="shared" si="2"/>
        <v>17</v>
      </c>
      <c r="P56" s="82">
        <f t="shared" si="3"/>
        <v>5990.5205701933983</v>
      </c>
      <c r="Q56" s="36">
        <f t="shared" si="4"/>
        <v>70.887826747288543</v>
      </c>
      <c r="R56" s="82">
        <f t="shared" si="5"/>
        <v>225.97167054442033</v>
      </c>
      <c r="S56" s="36">
        <f t="shared" si="6"/>
        <v>5835.4367263962658</v>
      </c>
      <c r="T56" s="36"/>
      <c r="U56" s="36"/>
      <c r="V56" s="36"/>
      <c r="W56" s="36"/>
      <c r="X56" s="36"/>
      <c r="Y56" s="36"/>
      <c r="Z56" s="36"/>
      <c r="AA56" s="36"/>
      <c r="AB56" s="36"/>
      <c r="AC56" s="36"/>
      <c r="AD56" s="36"/>
      <c r="AE56" s="36"/>
      <c r="AF56" s="36"/>
      <c r="AG56" s="36"/>
      <c r="AH56" s="36"/>
      <c r="AI56" s="36"/>
      <c r="AJ56" s="36"/>
      <c r="AK56" s="36"/>
      <c r="AL56" s="36"/>
      <c r="AM56" s="36"/>
      <c r="AN56">
        <f t="shared" si="7"/>
        <v>17</v>
      </c>
      <c r="AO56" s="82">
        <f t="shared" si="0"/>
        <v>5361.1486916217955</v>
      </c>
      <c r="AP56" s="36">
        <f t="shared" si="13"/>
        <v>35.740991277478642</v>
      </c>
      <c r="AQ56" s="82">
        <f t="shared" si="8"/>
        <v>225.97167054442033</v>
      </c>
      <c r="AR56" s="82">
        <f t="shared" si="9"/>
        <v>5170.9180123548531</v>
      </c>
    </row>
    <row r="57" spans="10:56">
      <c r="J57">
        <f t="shared" si="1"/>
        <v>18</v>
      </c>
      <c r="K57" s="82">
        <f t="shared" si="10"/>
        <v>9224.3089101372716</v>
      </c>
      <c r="L57" s="36">
        <f t="shared" si="11"/>
        <v>61.495392734248483</v>
      </c>
      <c r="M57" s="82">
        <f t="shared" si="12"/>
        <v>9285.8043028715201</v>
      </c>
      <c r="O57">
        <f t="shared" si="2"/>
        <v>18</v>
      </c>
      <c r="P57" s="82">
        <f t="shared" si="3"/>
        <v>5835.4367263962658</v>
      </c>
      <c r="Q57" s="36">
        <f t="shared" si="4"/>
        <v>69.052667929022476</v>
      </c>
      <c r="R57" s="82">
        <f t="shared" si="5"/>
        <v>225.97167054442033</v>
      </c>
      <c r="S57" s="36">
        <f t="shared" si="6"/>
        <v>5678.5177237808675</v>
      </c>
      <c r="T57" s="36"/>
      <c r="U57" s="36"/>
      <c r="V57" s="36"/>
      <c r="W57" s="36"/>
      <c r="X57" s="36"/>
      <c r="Y57" s="36"/>
      <c r="Z57" s="36"/>
      <c r="AA57" s="36"/>
      <c r="AB57" s="36"/>
      <c r="AC57" s="36"/>
      <c r="AD57" s="36"/>
      <c r="AE57" s="36"/>
      <c r="AF57" s="36"/>
      <c r="AG57" s="36"/>
      <c r="AH57" s="36"/>
      <c r="AI57" s="36"/>
      <c r="AJ57" s="36"/>
      <c r="AK57" s="36"/>
      <c r="AL57" s="36"/>
      <c r="AM57" s="36"/>
      <c r="AN57">
        <f t="shared" si="7"/>
        <v>18</v>
      </c>
      <c r="AO57" s="82">
        <f t="shared" si="0"/>
        <v>5170.9180123548531</v>
      </c>
      <c r="AP57" s="36">
        <f t="shared" si="13"/>
        <v>34.472786749032359</v>
      </c>
      <c r="AQ57" s="82">
        <f t="shared" si="8"/>
        <v>225.97167054442033</v>
      </c>
      <c r="AR57" s="82">
        <f t="shared" si="9"/>
        <v>4979.4191285594643</v>
      </c>
      <c r="BB57" s="93">
        <f>BB55/(1+H10)^H7</f>
        <v>-1017.1818997862877</v>
      </c>
    </row>
    <row r="58" spans="10:56">
      <c r="J58">
        <f t="shared" si="1"/>
        <v>19</v>
      </c>
      <c r="K58" s="82">
        <f t="shared" si="10"/>
        <v>9285.8043028715201</v>
      </c>
      <c r="L58" s="36">
        <f t="shared" si="11"/>
        <v>61.905362019143475</v>
      </c>
      <c r="M58" s="82">
        <f t="shared" si="12"/>
        <v>9347.7096648906645</v>
      </c>
      <c r="O58">
        <f t="shared" si="2"/>
        <v>19</v>
      </c>
      <c r="P58" s="82">
        <f t="shared" si="3"/>
        <v>5678.5177237808675</v>
      </c>
      <c r="Q58" s="36">
        <f t="shared" si="4"/>
        <v>67.195793064740258</v>
      </c>
      <c r="R58" s="82">
        <f t="shared" si="5"/>
        <v>225.97167054442033</v>
      </c>
      <c r="S58" s="36">
        <f t="shared" si="6"/>
        <v>5519.7418463011873</v>
      </c>
      <c r="T58" s="36"/>
      <c r="U58" s="36"/>
      <c r="V58" s="36"/>
      <c r="W58" s="36"/>
      <c r="X58" s="36"/>
      <c r="Y58" s="36"/>
      <c r="Z58" s="36"/>
      <c r="AA58" s="36"/>
      <c r="AB58" s="36"/>
      <c r="AC58" s="36"/>
      <c r="AD58" s="36"/>
      <c r="AE58" s="36"/>
      <c r="AF58" s="36"/>
      <c r="AG58" s="36"/>
      <c r="AH58" s="36"/>
      <c r="AI58" s="36"/>
      <c r="AJ58" s="36"/>
      <c r="AK58" s="36"/>
      <c r="AL58" s="36"/>
      <c r="AM58" s="36"/>
      <c r="AN58">
        <f t="shared" si="7"/>
        <v>19</v>
      </c>
      <c r="AO58" s="82">
        <f t="shared" si="0"/>
        <v>4979.4191285594643</v>
      </c>
      <c r="AP58" s="36">
        <f t="shared" si="13"/>
        <v>33.196127523729764</v>
      </c>
      <c r="AQ58" s="82">
        <f t="shared" si="8"/>
        <v>225.97167054442033</v>
      </c>
      <c r="AR58" s="82">
        <f t="shared" si="9"/>
        <v>4786.6435855387736</v>
      </c>
    </row>
    <row r="59" spans="10:56">
      <c r="J59">
        <f t="shared" si="1"/>
        <v>20</v>
      </c>
      <c r="K59" s="82">
        <f t="shared" si="10"/>
        <v>9347.7096648906645</v>
      </c>
      <c r="L59" s="36">
        <f t="shared" si="11"/>
        <v>62.318064432604437</v>
      </c>
      <c r="M59" s="82">
        <f t="shared" si="12"/>
        <v>9410.0277293232684</v>
      </c>
      <c r="O59">
        <f t="shared" si="2"/>
        <v>20</v>
      </c>
      <c r="P59" s="82">
        <f t="shared" si="3"/>
        <v>5519.7418463011873</v>
      </c>
      <c r="Q59" s="36">
        <f t="shared" si="4"/>
        <v>65.316945181230707</v>
      </c>
      <c r="R59" s="82">
        <f t="shared" si="5"/>
        <v>225.97167054442033</v>
      </c>
      <c r="S59" s="36">
        <f t="shared" si="6"/>
        <v>5359.0871209379975</v>
      </c>
      <c r="T59" s="36"/>
      <c r="U59" s="36"/>
      <c r="V59" s="36"/>
      <c r="W59" s="36"/>
      <c r="X59" s="36"/>
      <c r="Y59" s="36"/>
      <c r="Z59" s="36"/>
      <c r="AA59" s="36"/>
      <c r="AB59" s="36"/>
      <c r="AC59" s="36"/>
      <c r="AD59" s="36"/>
      <c r="AE59" s="36"/>
      <c r="AF59" s="36"/>
      <c r="AG59" s="36"/>
      <c r="AH59" s="36"/>
      <c r="AI59" s="36"/>
      <c r="AJ59" s="36"/>
      <c r="AK59" s="36"/>
      <c r="AL59" s="36"/>
      <c r="AM59" s="36"/>
      <c r="AN59">
        <f t="shared" si="7"/>
        <v>20</v>
      </c>
      <c r="AO59" s="82">
        <f t="shared" si="0"/>
        <v>4786.6435855387736</v>
      </c>
      <c r="AP59" s="36">
        <f t="shared" si="13"/>
        <v>31.91095723692516</v>
      </c>
      <c r="AQ59" s="82">
        <f t="shared" si="8"/>
        <v>225.97167054442033</v>
      </c>
      <c r="AR59" s="82">
        <f t="shared" si="9"/>
        <v>4592.5828722312781</v>
      </c>
    </row>
    <row r="60" spans="10:56">
      <c r="J60">
        <f t="shared" si="1"/>
        <v>21</v>
      </c>
      <c r="K60" s="82">
        <f t="shared" si="10"/>
        <v>9410.0277293232684</v>
      </c>
      <c r="L60" s="36">
        <f t="shared" si="11"/>
        <v>62.733518195488458</v>
      </c>
      <c r="M60" s="82">
        <f t="shared" si="12"/>
        <v>9472.7612475187561</v>
      </c>
      <c r="O60">
        <f t="shared" si="2"/>
        <v>21</v>
      </c>
      <c r="P60" s="82">
        <f t="shared" si="3"/>
        <v>5359.0871209379975</v>
      </c>
      <c r="Q60" s="36">
        <f t="shared" si="4"/>
        <v>63.415864264432969</v>
      </c>
      <c r="R60" s="82">
        <f t="shared" si="5"/>
        <v>225.97167054442033</v>
      </c>
      <c r="S60" s="36">
        <f t="shared" si="6"/>
        <v>5196.5313146580102</v>
      </c>
      <c r="T60" s="36"/>
      <c r="U60" s="36"/>
      <c r="V60" s="36"/>
      <c r="W60" s="36"/>
      <c r="X60" s="36"/>
      <c r="Y60" s="36"/>
      <c r="Z60" s="36"/>
      <c r="AA60" s="36"/>
      <c r="AB60" s="36"/>
      <c r="AC60" s="36"/>
      <c r="AD60" s="36"/>
      <c r="AE60" s="36"/>
      <c r="AF60" s="36"/>
      <c r="AG60" s="36"/>
      <c r="AH60" s="36"/>
      <c r="AI60" s="36"/>
      <c r="AJ60" s="36"/>
      <c r="AK60" s="36"/>
      <c r="AL60" s="36"/>
      <c r="AM60" s="36"/>
      <c r="AN60">
        <f t="shared" si="7"/>
        <v>21</v>
      </c>
      <c r="AO60" s="82">
        <f t="shared" si="0"/>
        <v>4592.5828722312781</v>
      </c>
      <c r="AP60" s="36">
        <f t="shared" si="13"/>
        <v>30.617219148208523</v>
      </c>
      <c r="AQ60" s="82">
        <f t="shared" si="8"/>
        <v>225.97167054442033</v>
      </c>
      <c r="AR60" s="82">
        <f t="shared" si="9"/>
        <v>4397.2284208350657</v>
      </c>
    </row>
    <row r="61" spans="10:56">
      <c r="J61">
        <f t="shared" si="1"/>
        <v>22</v>
      </c>
      <c r="K61" s="82">
        <f t="shared" si="10"/>
        <v>9472.7612475187561</v>
      </c>
      <c r="L61" s="36">
        <f t="shared" si="11"/>
        <v>63.151741650125047</v>
      </c>
      <c r="M61" s="82">
        <f t="shared" si="12"/>
        <v>9535.9129891688808</v>
      </c>
      <c r="O61">
        <f t="shared" si="2"/>
        <v>22</v>
      </c>
      <c r="P61" s="82">
        <f t="shared" si="3"/>
        <v>5196.5313146580102</v>
      </c>
      <c r="Q61" s="36">
        <f t="shared" si="4"/>
        <v>61.492287223453118</v>
      </c>
      <c r="R61" s="82">
        <f t="shared" si="5"/>
        <v>225.97167054442033</v>
      </c>
      <c r="S61" s="36">
        <f t="shared" si="6"/>
        <v>5032.0519313370423</v>
      </c>
      <c r="T61" s="36"/>
      <c r="U61" s="36"/>
      <c r="V61" s="36"/>
      <c r="W61" s="36"/>
      <c r="X61" s="36"/>
      <c r="Y61" s="36"/>
      <c r="Z61" s="36"/>
      <c r="AA61" s="36"/>
      <c r="AB61" s="36"/>
      <c r="AC61" s="36"/>
      <c r="AD61" s="36"/>
      <c r="AE61" s="36"/>
      <c r="AF61" s="36"/>
      <c r="AG61" s="36"/>
      <c r="AH61" s="36"/>
      <c r="AI61" s="36"/>
      <c r="AJ61" s="36"/>
      <c r="AK61" s="36"/>
      <c r="AL61" s="36"/>
      <c r="AM61" s="36"/>
      <c r="AN61">
        <f t="shared" si="7"/>
        <v>22</v>
      </c>
      <c r="AO61" s="82">
        <f t="shared" si="0"/>
        <v>4397.2284208350657</v>
      </c>
      <c r="AP61" s="36">
        <f t="shared" si="13"/>
        <v>29.314856138900439</v>
      </c>
      <c r="AQ61" s="82">
        <f t="shared" si="8"/>
        <v>225.97167054442033</v>
      </c>
      <c r="AR61" s="82">
        <f t="shared" si="9"/>
        <v>4200.5716064295457</v>
      </c>
    </row>
    <row r="62" spans="10:56">
      <c r="J62">
        <f t="shared" si="1"/>
        <v>23</v>
      </c>
      <c r="K62" s="82">
        <f t="shared" si="10"/>
        <v>9535.9129891688808</v>
      </c>
      <c r="L62" s="36">
        <f t="shared" si="11"/>
        <v>63.572753261125875</v>
      </c>
      <c r="M62" s="82">
        <f t="shared" si="12"/>
        <v>9599.4857424300062</v>
      </c>
      <c r="O62">
        <f t="shared" si="2"/>
        <v>23</v>
      </c>
      <c r="P62" s="82">
        <f t="shared" si="3"/>
        <v>5032.0519313370423</v>
      </c>
      <c r="Q62" s="36">
        <f t="shared" si="4"/>
        <v>59.545947854154996</v>
      </c>
      <c r="R62" s="82">
        <f t="shared" si="5"/>
        <v>225.97167054442033</v>
      </c>
      <c r="S62" s="36">
        <f t="shared" si="6"/>
        <v>4865.6262086467768</v>
      </c>
      <c r="T62" s="36"/>
      <c r="U62" s="36"/>
      <c r="V62" s="36"/>
      <c r="W62" s="36"/>
      <c r="X62" s="36"/>
      <c r="Y62" s="36"/>
      <c r="Z62" s="36"/>
      <c r="AA62" s="36"/>
      <c r="AB62" s="36"/>
      <c r="AC62" s="36"/>
      <c r="AD62" s="36"/>
      <c r="AE62" s="36"/>
      <c r="AF62" s="36"/>
      <c r="AG62" s="36"/>
      <c r="AH62" s="36"/>
      <c r="AI62" s="36"/>
      <c r="AJ62" s="36"/>
      <c r="AK62" s="36"/>
      <c r="AL62" s="36"/>
      <c r="AM62" s="36"/>
      <c r="AN62">
        <f t="shared" si="7"/>
        <v>23</v>
      </c>
      <c r="AO62" s="82">
        <f t="shared" si="0"/>
        <v>4200.5716064295457</v>
      </c>
      <c r="AP62" s="36">
        <f t="shared" si="13"/>
        <v>28.003810709530306</v>
      </c>
      <c r="AQ62" s="82">
        <f t="shared" si="8"/>
        <v>225.97167054442033</v>
      </c>
      <c r="AR62" s="82">
        <f t="shared" si="9"/>
        <v>4002.6037465946561</v>
      </c>
    </row>
    <row r="63" spans="10:56">
      <c r="J63">
        <f t="shared" si="1"/>
        <v>24</v>
      </c>
      <c r="K63" s="82">
        <f t="shared" si="10"/>
        <v>9599.4857424300062</v>
      </c>
      <c r="L63" s="36">
        <f t="shared" si="11"/>
        <v>63.996571616200043</v>
      </c>
      <c r="M63" s="82">
        <f t="shared" si="12"/>
        <v>9663.4823140462067</v>
      </c>
      <c r="O63">
        <f t="shared" si="2"/>
        <v>24</v>
      </c>
      <c r="P63" s="82">
        <f t="shared" si="3"/>
        <v>4865.6262086467768</v>
      </c>
      <c r="Q63" s="36">
        <f t="shared" si="4"/>
        <v>57.57657680232019</v>
      </c>
      <c r="R63" s="82">
        <f t="shared" si="5"/>
        <v>225.97167054442033</v>
      </c>
      <c r="S63" s="36">
        <f t="shared" si="6"/>
        <v>4697.2311149046764</v>
      </c>
      <c r="T63" s="36"/>
      <c r="U63" s="36"/>
      <c r="V63" s="36"/>
      <c r="W63" s="36"/>
      <c r="X63" s="36"/>
      <c r="Y63" s="36"/>
      <c r="Z63" s="36"/>
      <c r="AA63" s="36"/>
      <c r="AB63" s="36"/>
      <c r="AC63" s="36"/>
      <c r="AD63" s="36"/>
      <c r="AE63" s="36"/>
      <c r="AF63" s="36"/>
      <c r="AG63" s="36"/>
      <c r="AH63" s="36"/>
      <c r="AI63" s="36"/>
      <c r="AJ63" s="36"/>
      <c r="AK63" s="36"/>
      <c r="AL63" s="36"/>
      <c r="AM63" s="36"/>
      <c r="AN63">
        <f t="shared" si="7"/>
        <v>24</v>
      </c>
      <c r="AO63" s="82">
        <f t="shared" si="0"/>
        <v>4002.6037465946561</v>
      </c>
      <c r="AP63" s="36">
        <f t="shared" si="13"/>
        <v>26.68402497729771</v>
      </c>
      <c r="AQ63" s="82">
        <f t="shared" si="8"/>
        <v>225.97167054442033</v>
      </c>
      <c r="AR63" s="82">
        <f t="shared" si="9"/>
        <v>3803.3161010275335</v>
      </c>
    </row>
    <row r="64" spans="10:56">
      <c r="J64">
        <f t="shared" si="1"/>
        <v>25</v>
      </c>
      <c r="K64" s="82">
        <f t="shared" si="10"/>
        <v>9663.4823140462067</v>
      </c>
      <c r="L64" s="36">
        <f t="shared" si="11"/>
        <v>64.423215426974721</v>
      </c>
      <c r="M64" s="82">
        <f t="shared" si="12"/>
        <v>9727.9055294731806</v>
      </c>
      <c r="O64">
        <f t="shared" si="2"/>
        <v>25</v>
      </c>
      <c r="P64" s="82">
        <f t="shared" si="3"/>
        <v>4697.2311149046764</v>
      </c>
      <c r="Q64" s="36">
        <f t="shared" si="4"/>
        <v>55.583901526372003</v>
      </c>
      <c r="R64" s="82">
        <f t="shared" si="5"/>
        <v>225.97167054442033</v>
      </c>
      <c r="S64" s="36">
        <f t="shared" si="6"/>
        <v>4526.8433458866275</v>
      </c>
      <c r="T64" s="36"/>
      <c r="U64" s="36"/>
      <c r="V64" s="36"/>
      <c r="W64" s="36"/>
      <c r="X64" s="36"/>
      <c r="Y64" s="36"/>
      <c r="Z64" s="36"/>
      <c r="AA64" s="36"/>
      <c r="AB64" s="36"/>
      <c r="AC64" s="36"/>
      <c r="AD64" s="36"/>
      <c r="AE64" s="36"/>
      <c r="AF64" s="36"/>
      <c r="AG64" s="36"/>
      <c r="AH64" s="36"/>
      <c r="AI64" s="36"/>
      <c r="AJ64" s="36"/>
      <c r="AK64" s="36"/>
      <c r="AL64" s="36"/>
      <c r="AM64" s="36"/>
      <c r="AN64">
        <f t="shared" si="7"/>
        <v>25</v>
      </c>
      <c r="AO64" s="82">
        <f t="shared" si="0"/>
        <v>3803.3161010275335</v>
      </c>
      <c r="AP64" s="36">
        <f t="shared" si="13"/>
        <v>25.355440673516892</v>
      </c>
      <c r="AQ64" s="82">
        <f t="shared" si="8"/>
        <v>225.97167054442033</v>
      </c>
      <c r="AR64" s="82">
        <f t="shared" si="9"/>
        <v>3602.6998711566303</v>
      </c>
    </row>
    <row r="65" spans="10:44">
      <c r="J65">
        <f t="shared" si="1"/>
        <v>26</v>
      </c>
      <c r="K65" s="82">
        <f t="shared" si="10"/>
        <v>9727.9055294731806</v>
      </c>
      <c r="L65" s="36">
        <f t="shared" si="11"/>
        <v>64.852703529821213</v>
      </c>
      <c r="M65" s="82">
        <f t="shared" si="12"/>
        <v>9792.7582330030018</v>
      </c>
      <c r="O65">
        <f t="shared" si="2"/>
        <v>26</v>
      </c>
      <c r="P65" s="82">
        <f t="shared" si="3"/>
        <v>4526.8433458866275</v>
      </c>
      <c r="Q65" s="36">
        <f t="shared" si="4"/>
        <v>53.567646259658424</v>
      </c>
      <c r="R65" s="82">
        <f t="shared" si="5"/>
        <v>225.97167054442033</v>
      </c>
      <c r="S65" s="36">
        <f t="shared" si="6"/>
        <v>4354.4393216018652</v>
      </c>
      <c r="T65" s="36"/>
      <c r="U65" s="36"/>
      <c r="V65" s="36"/>
      <c r="W65" s="36"/>
      <c r="X65" s="36"/>
      <c r="Y65" s="36"/>
      <c r="Z65" s="36"/>
      <c r="AA65" s="36"/>
      <c r="AB65" s="36"/>
      <c r="AC65" s="36"/>
      <c r="AD65" s="36"/>
      <c r="AE65" s="36"/>
      <c r="AF65" s="36"/>
      <c r="AG65" s="36"/>
      <c r="AH65" s="36"/>
      <c r="AI65" s="36"/>
      <c r="AJ65" s="36"/>
      <c r="AK65" s="36"/>
      <c r="AL65" s="36"/>
      <c r="AM65" s="36"/>
      <c r="AN65">
        <f t="shared" si="7"/>
        <v>26</v>
      </c>
      <c r="AO65" s="82">
        <f t="shared" si="0"/>
        <v>3602.6998711566303</v>
      </c>
      <c r="AP65" s="36">
        <f t="shared" si="13"/>
        <v>24.017999141044204</v>
      </c>
      <c r="AQ65" s="82">
        <f t="shared" si="8"/>
        <v>225.97167054442033</v>
      </c>
      <c r="AR65" s="82">
        <f t="shared" si="9"/>
        <v>3400.7461997532541</v>
      </c>
    </row>
    <row r="66" spans="10:44">
      <c r="J66">
        <f t="shared" si="1"/>
        <v>27</v>
      </c>
      <c r="K66" s="82">
        <f t="shared" si="10"/>
        <v>9792.7582330030018</v>
      </c>
      <c r="L66" s="36">
        <f t="shared" si="11"/>
        <v>65.28505488668668</v>
      </c>
      <c r="M66" s="82">
        <f t="shared" si="12"/>
        <v>9858.0432878896881</v>
      </c>
      <c r="O66">
        <f t="shared" si="2"/>
        <v>27</v>
      </c>
      <c r="P66" s="82">
        <f t="shared" si="3"/>
        <v>4354.4393216018652</v>
      </c>
      <c r="Q66" s="36">
        <f t="shared" si="4"/>
        <v>51.527531972288735</v>
      </c>
      <c r="R66" s="82">
        <f t="shared" si="5"/>
        <v>225.97167054442033</v>
      </c>
      <c r="S66" s="36">
        <f t="shared" si="6"/>
        <v>4179.9951830297332</v>
      </c>
      <c r="T66" s="36"/>
      <c r="U66" s="36"/>
      <c r="V66" s="36"/>
      <c r="W66" s="36"/>
      <c r="X66" s="36"/>
      <c r="Y66" s="36"/>
      <c r="Z66" s="36"/>
      <c r="AA66" s="36"/>
      <c r="AB66" s="36"/>
      <c r="AC66" s="36"/>
      <c r="AD66" s="36"/>
      <c r="AE66" s="36"/>
      <c r="AF66" s="36"/>
      <c r="AG66" s="36"/>
      <c r="AH66" s="36"/>
      <c r="AI66" s="36"/>
      <c r="AJ66" s="36"/>
      <c r="AK66" s="36"/>
      <c r="AL66" s="36"/>
      <c r="AM66" s="36"/>
      <c r="AN66">
        <f t="shared" si="7"/>
        <v>27</v>
      </c>
      <c r="AO66" s="82">
        <f t="shared" si="0"/>
        <v>3400.7461997532541</v>
      </c>
      <c r="AP66" s="36">
        <f t="shared" si="13"/>
        <v>22.671641331688363</v>
      </c>
      <c r="AQ66" s="82">
        <f t="shared" si="8"/>
        <v>225.97167054442033</v>
      </c>
      <c r="AR66" s="82">
        <f t="shared" si="9"/>
        <v>3197.4461705405224</v>
      </c>
    </row>
    <row r="67" spans="10:44">
      <c r="J67">
        <f t="shared" si="1"/>
        <v>28</v>
      </c>
      <c r="K67" s="82">
        <f t="shared" si="10"/>
        <v>9858.0432878896881</v>
      </c>
      <c r="L67" s="36">
        <f t="shared" si="11"/>
        <v>65.720288585931257</v>
      </c>
      <c r="M67" s="82">
        <f t="shared" si="12"/>
        <v>9923.7635764756196</v>
      </c>
      <c r="O67">
        <f t="shared" si="2"/>
        <v>28</v>
      </c>
      <c r="P67" s="82">
        <f t="shared" si="3"/>
        <v>4179.9951830297332</v>
      </c>
      <c r="Q67" s="36">
        <f t="shared" si="4"/>
        <v>49.463276332518511</v>
      </c>
      <c r="R67" s="82">
        <f t="shared" si="5"/>
        <v>225.97167054442033</v>
      </c>
      <c r="S67" s="36">
        <f t="shared" si="6"/>
        <v>4003.4867888178319</v>
      </c>
      <c r="T67" s="36"/>
      <c r="U67" s="36"/>
      <c r="V67" s="36"/>
      <c r="W67" s="36"/>
      <c r="X67" s="36"/>
      <c r="Y67" s="36"/>
      <c r="Z67" s="36"/>
      <c r="AA67" s="36"/>
      <c r="AB67" s="36"/>
      <c r="AC67" s="36"/>
      <c r="AD67" s="36"/>
      <c r="AE67" s="36"/>
      <c r="AF67" s="36"/>
      <c r="AG67" s="36"/>
      <c r="AH67" s="36"/>
      <c r="AI67" s="36"/>
      <c r="AJ67" s="36"/>
      <c r="AK67" s="36"/>
      <c r="AL67" s="36"/>
      <c r="AM67" s="36"/>
      <c r="AN67">
        <f t="shared" si="7"/>
        <v>28</v>
      </c>
      <c r="AO67" s="82">
        <f t="shared" si="0"/>
        <v>3197.4461705405224</v>
      </c>
      <c r="AP67" s="36">
        <f t="shared" si="13"/>
        <v>21.316307803603483</v>
      </c>
      <c r="AQ67" s="82">
        <f t="shared" si="8"/>
        <v>225.97167054442033</v>
      </c>
      <c r="AR67" s="82">
        <f t="shared" si="9"/>
        <v>2992.7908077997058</v>
      </c>
    </row>
    <row r="68" spans="10:44">
      <c r="J68">
        <f t="shared" si="1"/>
        <v>29</v>
      </c>
      <c r="K68" s="82">
        <f t="shared" si="10"/>
        <v>9923.7635764756196</v>
      </c>
      <c r="L68" s="36">
        <f t="shared" si="11"/>
        <v>66.158423843170809</v>
      </c>
      <c r="M68" s="82">
        <f t="shared" si="12"/>
        <v>9989.9220003187911</v>
      </c>
      <c r="O68">
        <f t="shared" si="2"/>
        <v>29</v>
      </c>
      <c r="P68" s="82">
        <f t="shared" si="3"/>
        <v>4003.4867888178319</v>
      </c>
      <c r="Q68" s="36">
        <f t="shared" si="4"/>
        <v>47.374593667677672</v>
      </c>
      <c r="R68" s="82">
        <f t="shared" si="5"/>
        <v>225.97167054442033</v>
      </c>
      <c r="S68" s="36">
        <f t="shared" si="6"/>
        <v>3824.8897119410894</v>
      </c>
      <c r="T68" s="36"/>
      <c r="U68" s="36"/>
      <c r="V68" s="36"/>
      <c r="W68" s="36"/>
      <c r="X68" s="36"/>
      <c r="Y68" s="36"/>
      <c r="Z68" s="36"/>
      <c r="AA68" s="36"/>
      <c r="AB68" s="36"/>
      <c r="AC68" s="36"/>
      <c r="AD68" s="36"/>
      <c r="AE68" s="36"/>
      <c r="AF68" s="36"/>
      <c r="AG68" s="36"/>
      <c r="AH68" s="36"/>
      <c r="AI68" s="36"/>
      <c r="AJ68" s="36"/>
      <c r="AK68" s="36"/>
      <c r="AL68" s="36"/>
      <c r="AM68" s="36"/>
      <c r="AN68">
        <f t="shared" si="7"/>
        <v>29</v>
      </c>
      <c r="AO68" s="82">
        <f t="shared" si="0"/>
        <v>2992.7908077997058</v>
      </c>
      <c r="AP68" s="36">
        <f t="shared" si="13"/>
        <v>19.951938718664707</v>
      </c>
      <c r="AQ68" s="82">
        <f t="shared" si="8"/>
        <v>225.97167054442033</v>
      </c>
      <c r="AR68" s="82">
        <f t="shared" si="9"/>
        <v>2786.7710759739502</v>
      </c>
    </row>
    <row r="69" spans="10:44">
      <c r="J69">
        <f t="shared" si="1"/>
        <v>30</v>
      </c>
      <c r="K69" s="82">
        <f t="shared" si="10"/>
        <v>9989.9220003187911</v>
      </c>
      <c r="L69" s="36">
        <f t="shared" si="11"/>
        <v>66.599480002125276</v>
      </c>
      <c r="M69" s="82">
        <f t="shared" si="12"/>
        <v>10056.521480320916</v>
      </c>
      <c r="O69">
        <f t="shared" si="2"/>
        <v>30</v>
      </c>
      <c r="P69" s="82">
        <f t="shared" si="3"/>
        <v>3824.8897119410894</v>
      </c>
      <c r="Q69" s="36">
        <f t="shared" si="4"/>
        <v>45.261194924636222</v>
      </c>
      <c r="R69" s="82">
        <f t="shared" si="5"/>
        <v>225.97167054442033</v>
      </c>
      <c r="S69" s="36">
        <f t="shared" si="6"/>
        <v>3644.1792363213053</v>
      </c>
      <c r="T69" s="36"/>
      <c r="U69" s="36"/>
      <c r="V69" s="36"/>
      <c r="W69" s="36"/>
      <c r="X69" s="36"/>
      <c r="Y69" s="36"/>
      <c r="Z69" s="36"/>
      <c r="AA69" s="36"/>
      <c r="AB69" s="36"/>
      <c r="AC69" s="36"/>
      <c r="AD69" s="36"/>
      <c r="AE69" s="36"/>
      <c r="AF69" s="36"/>
      <c r="AG69" s="36"/>
      <c r="AH69" s="36"/>
      <c r="AI69" s="36"/>
      <c r="AJ69" s="36"/>
      <c r="AK69" s="36"/>
      <c r="AL69" s="36"/>
      <c r="AM69" s="36"/>
      <c r="AN69">
        <f t="shared" si="7"/>
        <v>30</v>
      </c>
      <c r="AO69" s="82">
        <f t="shared" si="0"/>
        <v>2786.7710759739502</v>
      </c>
      <c r="AP69" s="36">
        <f t="shared" si="13"/>
        <v>18.578473839826337</v>
      </c>
      <c r="AQ69" s="82">
        <f t="shared" si="8"/>
        <v>225.97167054442033</v>
      </c>
      <c r="AR69" s="82">
        <f t="shared" si="9"/>
        <v>2579.3778792693565</v>
      </c>
    </row>
    <row r="70" spans="10:44">
      <c r="J70">
        <f t="shared" si="1"/>
        <v>31</v>
      </c>
      <c r="K70" s="82">
        <f t="shared" si="10"/>
        <v>10056.521480320916</v>
      </c>
      <c r="L70" s="36">
        <f t="shared" si="11"/>
        <v>67.043476535472777</v>
      </c>
      <c r="M70" s="82">
        <f t="shared" si="12"/>
        <v>10123.564956856389</v>
      </c>
      <c r="O70">
        <f t="shared" si="2"/>
        <v>31</v>
      </c>
      <c r="P70" s="82">
        <f t="shared" si="3"/>
        <v>3644.1792363213053</v>
      </c>
      <c r="Q70" s="36">
        <f t="shared" si="4"/>
        <v>43.122787629802112</v>
      </c>
      <c r="R70" s="82">
        <f t="shared" si="5"/>
        <v>225.97167054442033</v>
      </c>
      <c r="S70" s="36">
        <f t="shared" si="6"/>
        <v>3461.3303534066872</v>
      </c>
      <c r="T70" s="36"/>
      <c r="U70" s="36"/>
      <c r="V70" s="36"/>
      <c r="W70" s="36"/>
      <c r="X70" s="36"/>
      <c r="Y70" s="36"/>
      <c r="Z70" s="36"/>
      <c r="AA70" s="36"/>
      <c r="AB70" s="36"/>
      <c r="AC70" s="36"/>
      <c r="AD70" s="36"/>
      <c r="AE70" s="36"/>
      <c r="AF70" s="36"/>
      <c r="AG70" s="36"/>
      <c r="AH70" s="36"/>
      <c r="AI70" s="36"/>
      <c r="AJ70" s="36"/>
      <c r="AK70" s="36"/>
      <c r="AL70" s="36"/>
      <c r="AM70" s="36"/>
      <c r="AN70">
        <f t="shared" si="7"/>
        <v>31</v>
      </c>
      <c r="AO70" s="82">
        <f t="shared" si="0"/>
        <v>2579.3778792693565</v>
      </c>
      <c r="AP70" s="36">
        <f t="shared" si="13"/>
        <v>17.195852528462378</v>
      </c>
      <c r="AQ70" s="82">
        <f t="shared" si="8"/>
        <v>225.97167054442033</v>
      </c>
      <c r="AR70" s="82">
        <f t="shared" si="9"/>
        <v>2370.6020612533985</v>
      </c>
    </row>
    <row r="71" spans="10:44">
      <c r="J71">
        <f t="shared" si="1"/>
        <v>32</v>
      </c>
      <c r="K71" s="82">
        <f t="shared" si="10"/>
        <v>10123.564956856389</v>
      </c>
      <c r="L71" s="36">
        <f t="shared" si="11"/>
        <v>67.490433045709267</v>
      </c>
      <c r="M71" s="82">
        <f t="shared" si="12"/>
        <v>10191.055389902098</v>
      </c>
      <c r="O71">
        <f t="shared" si="2"/>
        <v>32</v>
      </c>
      <c r="P71" s="82">
        <f t="shared" si="3"/>
        <v>3461.3303534066872</v>
      </c>
      <c r="Q71" s="36">
        <f t="shared" si="4"/>
        <v>40.959075848645796</v>
      </c>
      <c r="R71" s="82">
        <f t="shared" si="5"/>
        <v>225.97167054442033</v>
      </c>
      <c r="S71" s="36">
        <f t="shared" si="6"/>
        <v>3276.3177587109126</v>
      </c>
      <c r="T71" s="36"/>
      <c r="U71" s="36"/>
      <c r="V71" s="36"/>
      <c r="W71" s="36"/>
      <c r="X71" s="36"/>
      <c r="Y71" s="36"/>
      <c r="Z71" s="36"/>
      <c r="AA71" s="36"/>
      <c r="AB71" s="36"/>
      <c r="AC71" s="36"/>
      <c r="AD71" s="36"/>
      <c r="AE71" s="36"/>
      <c r="AF71" s="36"/>
      <c r="AG71" s="36"/>
      <c r="AH71" s="36"/>
      <c r="AI71" s="36"/>
      <c r="AJ71" s="36"/>
      <c r="AK71" s="36"/>
      <c r="AL71" s="36"/>
      <c r="AM71" s="36"/>
      <c r="AN71">
        <f t="shared" si="7"/>
        <v>32</v>
      </c>
      <c r="AO71" s="82">
        <f t="shared" si="0"/>
        <v>2370.6020612533985</v>
      </c>
      <c r="AP71" s="36">
        <f t="shared" si="13"/>
        <v>15.804013741689324</v>
      </c>
      <c r="AQ71" s="82">
        <f t="shared" si="8"/>
        <v>225.97167054442033</v>
      </c>
      <c r="AR71" s="82">
        <f t="shared" si="9"/>
        <v>2160.4344044506674</v>
      </c>
    </row>
    <row r="72" spans="10:44">
      <c r="J72">
        <f t="shared" si="1"/>
        <v>33</v>
      </c>
      <c r="K72" s="82">
        <f t="shared" si="10"/>
        <v>10191.055389902098</v>
      </c>
      <c r="L72" s="36">
        <f t="shared" si="11"/>
        <v>67.940369266013988</v>
      </c>
      <c r="M72" s="82">
        <f t="shared" si="12"/>
        <v>10258.995759168112</v>
      </c>
      <c r="O72">
        <f t="shared" si="2"/>
        <v>33</v>
      </c>
      <c r="P72" s="82">
        <f t="shared" si="3"/>
        <v>3276.3177587109126</v>
      </c>
      <c r="Q72" s="36">
        <f t="shared" si="4"/>
        <v>38.769760144745796</v>
      </c>
      <c r="R72" s="82">
        <f t="shared" si="5"/>
        <v>225.97167054442033</v>
      </c>
      <c r="S72" s="36">
        <f t="shared" si="6"/>
        <v>3089.1158483112381</v>
      </c>
      <c r="T72" s="36"/>
      <c r="U72" s="36"/>
      <c r="V72" s="36"/>
      <c r="W72" s="36"/>
      <c r="X72" s="36"/>
      <c r="Y72" s="36"/>
      <c r="Z72" s="36"/>
      <c r="AA72" s="36"/>
      <c r="AB72" s="36"/>
      <c r="AC72" s="36"/>
      <c r="AD72" s="36"/>
      <c r="AE72" s="36"/>
      <c r="AF72" s="36"/>
      <c r="AG72" s="36"/>
      <c r="AH72" s="36"/>
      <c r="AI72" s="36"/>
      <c r="AJ72" s="36"/>
      <c r="AK72" s="36"/>
      <c r="AL72" s="36"/>
      <c r="AM72" s="36"/>
      <c r="AN72">
        <f t="shared" si="7"/>
        <v>33</v>
      </c>
      <c r="AO72" s="82">
        <f t="shared" si="0"/>
        <v>2160.4344044506674</v>
      </c>
      <c r="AP72" s="36">
        <f t="shared" si="13"/>
        <v>14.402896029671117</v>
      </c>
      <c r="AQ72" s="82">
        <f t="shared" si="8"/>
        <v>225.97167054442033</v>
      </c>
      <c r="AR72" s="82">
        <f t="shared" si="9"/>
        <v>1948.8656299359182</v>
      </c>
    </row>
    <row r="73" spans="10:44">
      <c r="J73">
        <f t="shared" si="1"/>
        <v>34</v>
      </c>
      <c r="K73" s="82">
        <f t="shared" si="10"/>
        <v>10258.995759168112</v>
      </c>
      <c r="L73" s="36">
        <f t="shared" si="11"/>
        <v>68.393305061120756</v>
      </c>
      <c r="M73" s="82">
        <f t="shared" si="12"/>
        <v>10327.389064229234</v>
      </c>
      <c r="O73">
        <f t="shared" si="2"/>
        <v>34</v>
      </c>
      <c r="P73" s="82">
        <f t="shared" si="3"/>
        <v>3089.1158483112381</v>
      </c>
      <c r="Q73" s="36">
        <f t="shared" si="4"/>
        <v>36.554537538349649</v>
      </c>
      <c r="R73" s="82">
        <f t="shared" si="5"/>
        <v>225.97167054442033</v>
      </c>
      <c r="S73" s="36">
        <f t="shared" si="6"/>
        <v>2899.6987153051673</v>
      </c>
      <c r="T73" s="36"/>
      <c r="U73" s="36"/>
      <c r="V73" s="36"/>
      <c r="W73" s="36"/>
      <c r="X73" s="36"/>
      <c r="Y73" s="36"/>
      <c r="Z73" s="36"/>
      <c r="AA73" s="36"/>
      <c r="AB73" s="36"/>
      <c r="AC73" s="36"/>
      <c r="AD73" s="36"/>
      <c r="AE73" s="36"/>
      <c r="AF73" s="36"/>
      <c r="AG73" s="36"/>
      <c r="AH73" s="36"/>
      <c r="AI73" s="36"/>
      <c r="AJ73" s="36"/>
      <c r="AK73" s="36"/>
      <c r="AL73" s="36"/>
      <c r="AM73" s="36"/>
      <c r="AN73">
        <f t="shared" si="7"/>
        <v>34</v>
      </c>
      <c r="AO73" s="82">
        <f t="shared" si="0"/>
        <v>1948.8656299359182</v>
      </c>
      <c r="AP73" s="36">
        <f t="shared" si="13"/>
        <v>12.992437532906122</v>
      </c>
      <c r="AQ73" s="82">
        <f t="shared" si="8"/>
        <v>225.97167054442033</v>
      </c>
      <c r="AR73" s="82">
        <f t="shared" si="9"/>
        <v>1735.8863969244039</v>
      </c>
    </row>
    <row r="74" spans="10:44">
      <c r="J74">
        <f t="shared" si="1"/>
        <v>35</v>
      </c>
      <c r="K74" s="82">
        <f t="shared" si="10"/>
        <v>10327.389064229234</v>
      </c>
      <c r="L74" s="36">
        <f t="shared" si="11"/>
        <v>68.849260428194896</v>
      </c>
      <c r="M74" s="82">
        <f t="shared" si="12"/>
        <v>10396.238324657428</v>
      </c>
      <c r="O74">
        <f t="shared" si="2"/>
        <v>35</v>
      </c>
      <c r="P74" s="82">
        <f t="shared" si="3"/>
        <v>2899.6987153051673</v>
      </c>
      <c r="Q74" s="36">
        <f t="shared" si="4"/>
        <v>34.313101464444479</v>
      </c>
      <c r="R74" s="82">
        <f t="shared" si="5"/>
        <v>225.97167054442033</v>
      </c>
      <c r="S74" s="36">
        <f t="shared" si="6"/>
        <v>2708.0401462251916</v>
      </c>
      <c r="T74" s="36"/>
      <c r="U74" s="36"/>
      <c r="V74" s="36"/>
      <c r="W74" s="36"/>
      <c r="X74" s="36"/>
      <c r="Y74" s="36"/>
      <c r="Z74" s="36"/>
      <c r="AA74" s="36"/>
      <c r="AB74" s="36"/>
      <c r="AC74" s="36"/>
      <c r="AD74" s="36"/>
      <c r="AE74" s="36"/>
      <c r="AF74" s="36"/>
      <c r="AG74" s="36"/>
      <c r="AH74" s="36"/>
      <c r="AI74" s="36"/>
      <c r="AJ74" s="36"/>
      <c r="AK74" s="36"/>
      <c r="AL74" s="36"/>
      <c r="AM74" s="36"/>
      <c r="AN74">
        <f t="shared" si="7"/>
        <v>35</v>
      </c>
      <c r="AO74" s="82">
        <f t="shared" si="0"/>
        <v>1735.8863969244039</v>
      </c>
      <c r="AP74" s="36">
        <f t="shared" si="13"/>
        <v>11.572575979496026</v>
      </c>
      <c r="AQ74" s="82">
        <f t="shared" si="8"/>
        <v>225.97167054442033</v>
      </c>
      <c r="AR74" s="82">
        <f t="shared" si="9"/>
        <v>1521.4873023594796</v>
      </c>
    </row>
    <row r="75" spans="10:44">
      <c r="J75">
        <f t="shared" si="1"/>
        <v>36</v>
      </c>
      <c r="K75" s="82">
        <f t="shared" si="10"/>
        <v>10396.238324657428</v>
      </c>
      <c r="L75" s="36">
        <f t="shared" si="11"/>
        <v>69.308255497716189</v>
      </c>
      <c r="M75" s="82">
        <f t="shared" si="12"/>
        <v>10465.546580155144</v>
      </c>
      <c r="O75">
        <f t="shared" si="2"/>
        <v>36</v>
      </c>
      <c r="P75" s="82">
        <f t="shared" si="3"/>
        <v>2708.0401462251916</v>
      </c>
      <c r="Q75" s="36">
        <f t="shared" si="4"/>
        <v>32.04514173033143</v>
      </c>
      <c r="R75" s="82">
        <f t="shared" si="5"/>
        <v>225.97167054442033</v>
      </c>
      <c r="S75" s="36">
        <f t="shared" si="6"/>
        <v>2514.113617411103</v>
      </c>
      <c r="T75" s="36"/>
      <c r="U75" s="36"/>
      <c r="V75" s="36"/>
      <c r="W75" s="36"/>
      <c r="X75" s="36"/>
      <c r="Y75" s="36"/>
      <c r="Z75" s="36"/>
      <c r="AA75" s="36"/>
      <c r="AB75" s="36"/>
      <c r="AC75" s="36"/>
      <c r="AD75" s="36"/>
      <c r="AE75" s="36"/>
      <c r="AF75" s="36"/>
      <c r="AG75" s="36"/>
      <c r="AH75" s="36"/>
      <c r="AI75" s="36"/>
      <c r="AJ75" s="36"/>
      <c r="AK75" s="36"/>
      <c r="AL75" s="36"/>
      <c r="AM75" s="36"/>
      <c r="AN75">
        <f t="shared" si="7"/>
        <v>36</v>
      </c>
      <c r="AO75" s="82">
        <f t="shared" si="0"/>
        <v>1521.4873023594796</v>
      </c>
      <c r="AP75" s="36">
        <f t="shared" si="13"/>
        <v>10.143248682396532</v>
      </c>
      <c r="AQ75" s="82">
        <f t="shared" si="8"/>
        <v>225.97167054442033</v>
      </c>
      <c r="AR75" s="82">
        <f t="shared" si="9"/>
        <v>1305.6588804974558</v>
      </c>
    </row>
    <row r="76" spans="10:44">
      <c r="J76">
        <f t="shared" si="1"/>
        <v>37</v>
      </c>
      <c r="K76" s="82">
        <f t="shared" si="10"/>
        <v>10465.546580155144</v>
      </c>
      <c r="L76" s="36">
        <f t="shared" si="11"/>
        <v>69.770310534367624</v>
      </c>
      <c r="M76" s="82">
        <f t="shared" si="12"/>
        <v>10535.316890689512</v>
      </c>
      <c r="O76">
        <f t="shared" si="2"/>
        <v>37</v>
      </c>
      <c r="P76" s="82">
        <f t="shared" si="3"/>
        <v>2514.113617411103</v>
      </c>
      <c r="Q76" s="36">
        <f t="shared" si="4"/>
        <v>29.75034447269805</v>
      </c>
      <c r="R76" s="82">
        <f t="shared" si="5"/>
        <v>225.97167054442033</v>
      </c>
      <c r="S76" s="36">
        <f t="shared" si="6"/>
        <v>2317.8922913393808</v>
      </c>
      <c r="T76" s="36"/>
      <c r="U76" s="36"/>
      <c r="V76" s="36"/>
      <c r="W76" s="36"/>
      <c r="X76" s="36"/>
      <c r="Y76" s="36"/>
      <c r="Z76" s="36"/>
      <c r="AA76" s="36"/>
      <c r="AB76" s="36"/>
      <c r="AC76" s="36"/>
      <c r="AD76" s="36"/>
      <c r="AE76" s="36"/>
      <c r="AF76" s="36"/>
      <c r="AG76" s="36"/>
      <c r="AH76" s="36"/>
      <c r="AI76" s="36"/>
      <c r="AJ76" s="36"/>
      <c r="AK76" s="36"/>
      <c r="AL76" s="36"/>
      <c r="AM76" s="36"/>
      <c r="AN76">
        <f t="shared" si="7"/>
        <v>37</v>
      </c>
      <c r="AO76" s="82">
        <f t="shared" si="0"/>
        <v>1305.6588804974558</v>
      </c>
      <c r="AP76" s="36">
        <f t="shared" si="13"/>
        <v>8.7043925366497064</v>
      </c>
      <c r="AQ76" s="82">
        <f t="shared" si="8"/>
        <v>225.97167054442033</v>
      </c>
      <c r="AR76" s="82">
        <f t="shared" si="9"/>
        <v>1088.3916024896853</v>
      </c>
    </row>
    <row r="77" spans="10:44">
      <c r="J77">
        <f t="shared" si="1"/>
        <v>38</v>
      </c>
      <c r="K77" s="82">
        <f t="shared" si="10"/>
        <v>10535.316890689512</v>
      </c>
      <c r="L77" s="36">
        <f t="shared" si="11"/>
        <v>70.235445937930081</v>
      </c>
      <c r="M77" s="82">
        <f t="shared" si="12"/>
        <v>10605.552336627441</v>
      </c>
      <c r="O77">
        <f t="shared" si="2"/>
        <v>38</v>
      </c>
      <c r="P77" s="82">
        <f t="shared" si="3"/>
        <v>2317.8922913393808</v>
      </c>
      <c r="Q77" s="36">
        <f t="shared" si="4"/>
        <v>27.428392114182671</v>
      </c>
      <c r="R77" s="82">
        <f t="shared" si="5"/>
        <v>225.97167054442033</v>
      </c>
      <c r="S77" s="36">
        <f t="shared" si="6"/>
        <v>2119.3490129091433</v>
      </c>
      <c r="T77" s="36"/>
      <c r="U77" s="36"/>
      <c r="V77" s="36"/>
      <c r="W77" s="36"/>
      <c r="X77" s="36"/>
      <c r="Y77" s="36"/>
      <c r="Z77" s="36"/>
      <c r="AA77" s="36"/>
      <c r="AB77" s="36"/>
      <c r="AC77" s="36"/>
      <c r="AD77" s="36"/>
      <c r="AE77" s="36"/>
      <c r="AF77" s="36"/>
      <c r="AG77" s="36"/>
      <c r="AH77" s="36"/>
      <c r="AI77" s="36"/>
      <c r="AJ77" s="36"/>
      <c r="AK77" s="36"/>
      <c r="AL77" s="36"/>
      <c r="AM77" s="36"/>
      <c r="AN77">
        <f t="shared" si="7"/>
        <v>38</v>
      </c>
      <c r="AO77" s="82">
        <f t="shared" si="0"/>
        <v>1088.3916024896853</v>
      </c>
      <c r="AP77" s="36">
        <f t="shared" si="13"/>
        <v>7.2559440165979021</v>
      </c>
      <c r="AQ77" s="82">
        <f t="shared" si="8"/>
        <v>225.97167054442033</v>
      </c>
      <c r="AR77" s="82">
        <f t="shared" si="9"/>
        <v>869.67587596186274</v>
      </c>
    </row>
    <row r="78" spans="10:44">
      <c r="J78">
        <f t="shared" si="1"/>
        <v>39</v>
      </c>
      <c r="K78" s="82">
        <f t="shared" si="10"/>
        <v>10605.552336627441</v>
      </c>
      <c r="L78" s="36">
        <f t="shared" si="11"/>
        <v>70.703682244182943</v>
      </c>
      <c r="M78" s="82">
        <f t="shared" si="12"/>
        <v>10676.256018871623</v>
      </c>
      <c r="O78">
        <f t="shared" si="2"/>
        <v>39</v>
      </c>
      <c r="P78" s="82">
        <f t="shared" si="3"/>
        <v>2119.3490129091433</v>
      </c>
      <c r="Q78" s="36">
        <f t="shared" si="4"/>
        <v>25.078963319424862</v>
      </c>
      <c r="R78" s="82">
        <f t="shared" si="5"/>
        <v>225.97167054442033</v>
      </c>
      <c r="S78" s="36">
        <f t="shared" si="6"/>
        <v>1918.456305684148</v>
      </c>
      <c r="T78" s="36"/>
      <c r="U78" s="36"/>
      <c r="V78" s="36"/>
      <c r="W78" s="36"/>
      <c r="X78" s="36"/>
      <c r="Y78" s="36"/>
      <c r="Z78" s="36"/>
      <c r="AA78" s="36"/>
      <c r="AB78" s="36"/>
      <c r="AC78" s="36"/>
      <c r="AD78" s="36"/>
      <c r="AE78" s="36"/>
      <c r="AF78" s="36"/>
      <c r="AG78" s="36"/>
      <c r="AH78" s="36"/>
      <c r="AI78" s="36"/>
      <c r="AJ78" s="36"/>
      <c r="AK78" s="36"/>
      <c r="AL78" s="36"/>
      <c r="AM78" s="36"/>
      <c r="AN78">
        <f t="shared" si="7"/>
        <v>39</v>
      </c>
      <c r="AO78" s="82">
        <f t="shared" si="0"/>
        <v>869.67587596186274</v>
      </c>
      <c r="AP78" s="36">
        <f t="shared" si="13"/>
        <v>5.797839173079085</v>
      </c>
      <c r="AQ78" s="82">
        <f t="shared" si="8"/>
        <v>225.97167054442033</v>
      </c>
      <c r="AR78" s="82">
        <f t="shared" si="9"/>
        <v>649.50204459052145</v>
      </c>
    </row>
    <row r="79" spans="10:44">
      <c r="J79">
        <f t="shared" si="1"/>
        <v>40</v>
      </c>
      <c r="K79" s="82">
        <f t="shared" si="10"/>
        <v>10676.256018871623</v>
      </c>
      <c r="L79" s="36">
        <f t="shared" si="11"/>
        <v>71.175040125810824</v>
      </c>
      <c r="M79" s="82">
        <f t="shared" si="12"/>
        <v>10747.431058997434</v>
      </c>
      <c r="O79">
        <f t="shared" si="2"/>
        <v>40</v>
      </c>
      <c r="P79" s="82">
        <f t="shared" si="3"/>
        <v>1918.456305684148</v>
      </c>
      <c r="Q79" s="36">
        <f t="shared" si="4"/>
        <v>22.701732950595751</v>
      </c>
      <c r="R79" s="82">
        <f t="shared" si="5"/>
        <v>225.97167054442033</v>
      </c>
      <c r="S79" s="36">
        <f t="shared" si="6"/>
        <v>1715.1863680903234</v>
      </c>
      <c r="T79" s="36"/>
      <c r="U79" s="36"/>
      <c r="V79" s="36"/>
      <c r="W79" s="36"/>
      <c r="X79" s="36"/>
      <c r="Y79" s="36"/>
      <c r="Z79" s="36"/>
      <c r="AA79" s="36"/>
      <c r="AB79" s="36"/>
      <c r="AC79" s="36"/>
      <c r="AD79" s="36"/>
      <c r="AE79" s="36"/>
      <c r="AF79" s="36"/>
      <c r="AG79" s="36"/>
      <c r="AH79" s="36"/>
      <c r="AI79" s="36"/>
      <c r="AJ79" s="36"/>
      <c r="AK79" s="36"/>
      <c r="AL79" s="36"/>
      <c r="AM79" s="36"/>
      <c r="AN79">
        <f t="shared" si="7"/>
        <v>40</v>
      </c>
      <c r="AO79" s="82">
        <f t="shared" si="0"/>
        <v>649.50204459052145</v>
      </c>
      <c r="AP79" s="36">
        <f t="shared" si="13"/>
        <v>4.3300136306034762</v>
      </c>
      <c r="AQ79" s="82">
        <f t="shared" si="8"/>
        <v>225.97167054442033</v>
      </c>
      <c r="AR79" s="82">
        <f t="shared" si="9"/>
        <v>427.86038767670459</v>
      </c>
    </row>
    <row r="80" spans="10:44">
      <c r="J80">
        <f t="shared" si="1"/>
        <v>41</v>
      </c>
      <c r="K80" s="82">
        <f t="shared" si="10"/>
        <v>10747.431058997434</v>
      </c>
      <c r="L80" s="36">
        <f t="shared" si="11"/>
        <v>71.649540393316229</v>
      </c>
      <c r="M80" s="82">
        <f t="shared" si="12"/>
        <v>10819.080599390751</v>
      </c>
      <c r="O80">
        <f t="shared" si="2"/>
        <v>41</v>
      </c>
      <c r="P80" s="82">
        <f t="shared" si="3"/>
        <v>1715.1863680903234</v>
      </c>
      <c r="Q80" s="36">
        <f t="shared" si="4"/>
        <v>20.29637202240216</v>
      </c>
      <c r="R80" s="82">
        <f t="shared" si="5"/>
        <v>225.97167054442033</v>
      </c>
      <c r="S80" s="36">
        <f t="shared" si="6"/>
        <v>1509.5110695683054</v>
      </c>
      <c r="T80" s="36"/>
      <c r="U80" s="36"/>
      <c r="V80" s="36"/>
      <c r="W80" s="36"/>
      <c r="X80" s="36"/>
      <c r="Y80" s="36"/>
      <c r="Z80" s="36"/>
      <c r="AA80" s="36"/>
      <c r="AB80" s="36"/>
      <c r="AC80" s="36"/>
      <c r="AD80" s="36"/>
      <c r="AE80" s="36"/>
      <c r="AF80" s="36"/>
      <c r="AG80" s="36"/>
      <c r="AH80" s="36"/>
      <c r="AI80" s="36"/>
      <c r="AJ80" s="36"/>
      <c r="AK80" s="36"/>
      <c r="AL80" s="36"/>
      <c r="AM80" s="36"/>
      <c r="AN80">
        <f t="shared" si="7"/>
        <v>41</v>
      </c>
      <c r="AO80" s="82">
        <f t="shared" si="0"/>
        <v>427.86038767670459</v>
      </c>
      <c r="AP80" s="36">
        <f t="shared" si="13"/>
        <v>2.8524025845113643</v>
      </c>
      <c r="AQ80" s="82">
        <f t="shared" si="8"/>
        <v>225.97167054442033</v>
      </c>
      <c r="AR80" s="82">
        <f t="shared" si="9"/>
        <v>204.74111971679562</v>
      </c>
    </row>
    <row r="81" spans="10:44">
      <c r="J81">
        <f t="shared" si="1"/>
        <v>42</v>
      </c>
      <c r="K81" s="82">
        <f t="shared" si="10"/>
        <v>10819.080599390751</v>
      </c>
      <c r="L81" s="36">
        <f t="shared" si="11"/>
        <v>72.127203995938345</v>
      </c>
      <c r="M81" s="82">
        <f t="shared" si="12"/>
        <v>10891.207803386689</v>
      </c>
      <c r="O81">
        <f t="shared" si="2"/>
        <v>42</v>
      </c>
      <c r="P81" s="82">
        <f t="shared" si="3"/>
        <v>1509.5110695683054</v>
      </c>
      <c r="Q81" s="36">
        <f t="shared" si="4"/>
        <v>17.862547656558281</v>
      </c>
      <c r="R81" s="82">
        <f t="shared" si="5"/>
        <v>225.97167054442033</v>
      </c>
      <c r="S81" s="36">
        <f t="shared" si="6"/>
        <v>1301.4019466804434</v>
      </c>
      <c r="T81" s="36"/>
      <c r="U81" s="36"/>
      <c r="V81" s="36"/>
      <c r="W81" s="36"/>
      <c r="X81" s="36"/>
      <c r="Y81" s="36"/>
      <c r="Z81" s="36"/>
      <c r="AA81" s="36"/>
      <c r="AB81" s="36"/>
      <c r="AC81" s="36"/>
      <c r="AD81" s="36"/>
      <c r="AE81" s="36"/>
      <c r="AF81" s="36"/>
      <c r="AG81" s="36"/>
      <c r="AH81" s="36"/>
      <c r="AI81" s="36"/>
      <c r="AJ81" s="36"/>
      <c r="AK81" s="36"/>
      <c r="AL81" s="36"/>
      <c r="AM81" s="36"/>
      <c r="AN81">
        <f t="shared" si="7"/>
        <v>42</v>
      </c>
      <c r="AO81" s="82">
        <f t="shared" si="0"/>
        <v>204.74111971679562</v>
      </c>
      <c r="AP81" s="36">
        <f t="shared" si="13"/>
        <v>1.364940798111971</v>
      </c>
      <c r="AQ81" s="82">
        <f t="shared" si="8"/>
        <v>225.97167054442033</v>
      </c>
      <c r="AR81" s="82">
        <f t="shared" si="9"/>
        <v>-19.865610029512737</v>
      </c>
    </row>
    <row r="82" spans="10:44">
      <c r="J82">
        <f t="shared" si="1"/>
        <v>43</v>
      </c>
      <c r="K82" s="82">
        <f t="shared" si="10"/>
        <v>10891.207803386689</v>
      </c>
      <c r="L82" s="36">
        <f t="shared" si="11"/>
        <v>72.608052022577937</v>
      </c>
      <c r="M82" s="82">
        <f t="shared" si="12"/>
        <v>10963.815855409268</v>
      </c>
      <c r="O82">
        <f t="shared" si="2"/>
        <v>43</v>
      </c>
      <c r="P82" s="82">
        <f t="shared" si="3"/>
        <v>1301.4019466804434</v>
      </c>
      <c r="Q82" s="36">
        <f t="shared" si="4"/>
        <v>15.399923035718579</v>
      </c>
      <c r="R82" s="82">
        <f t="shared" si="5"/>
        <v>225.97167054442033</v>
      </c>
      <c r="S82" s="36">
        <f t="shared" si="6"/>
        <v>1090.8301991717417</v>
      </c>
      <c r="T82" s="36"/>
      <c r="U82" s="36"/>
      <c r="V82" s="36"/>
      <c r="W82" s="36"/>
      <c r="X82" s="36"/>
      <c r="Y82" s="36"/>
      <c r="Z82" s="36"/>
      <c r="AA82" s="36"/>
      <c r="AB82" s="36"/>
      <c r="AC82" s="36"/>
      <c r="AD82" s="36"/>
      <c r="AE82" s="36"/>
      <c r="AF82" s="36"/>
      <c r="AG82" s="36"/>
      <c r="AH82" s="36"/>
      <c r="AI82" s="36"/>
      <c r="AJ82" s="36"/>
      <c r="AK82" s="36"/>
      <c r="AL82" s="36"/>
      <c r="AM82" s="36"/>
      <c r="AN82">
        <f t="shared" si="7"/>
        <v>43</v>
      </c>
      <c r="AO82" s="82">
        <f t="shared" si="0"/>
        <v>-19.865610029512737</v>
      </c>
      <c r="AP82" s="36">
        <f t="shared" si="13"/>
        <v>-0.1324374001967516</v>
      </c>
      <c r="AQ82" s="82">
        <f t="shared" si="8"/>
        <v>225.97167054442033</v>
      </c>
      <c r="AR82" s="82">
        <f t="shared" si="9"/>
        <v>-245.96971797412982</v>
      </c>
    </row>
    <row r="83" spans="10:44">
      <c r="J83">
        <f t="shared" si="1"/>
        <v>44</v>
      </c>
      <c r="K83" s="82">
        <f t="shared" si="10"/>
        <v>10963.815855409268</v>
      </c>
      <c r="L83" s="36">
        <f t="shared" si="11"/>
        <v>73.09210570272846</v>
      </c>
      <c r="M83" s="82">
        <f t="shared" si="12"/>
        <v>11036.907961111996</v>
      </c>
      <c r="O83">
        <f t="shared" si="2"/>
        <v>44</v>
      </c>
      <c r="P83" s="82">
        <f t="shared" si="3"/>
        <v>1090.8301991717417</v>
      </c>
      <c r="Q83" s="36">
        <f t="shared" si="4"/>
        <v>12.90815735686561</v>
      </c>
      <c r="R83" s="82">
        <f t="shared" si="5"/>
        <v>225.97167054442033</v>
      </c>
      <c r="S83" s="36">
        <f t="shared" si="6"/>
        <v>877.76668598418689</v>
      </c>
      <c r="T83" s="36"/>
      <c r="U83" s="36"/>
      <c r="V83" s="36"/>
      <c r="W83" s="36"/>
      <c r="X83" s="36"/>
      <c r="Y83" s="36"/>
      <c r="Z83" s="36"/>
      <c r="AA83" s="36"/>
      <c r="AB83" s="36"/>
      <c r="AC83" s="36"/>
      <c r="AD83" s="36"/>
      <c r="AE83" s="36"/>
      <c r="AF83" s="36"/>
      <c r="AG83" s="36"/>
      <c r="AH83" s="36"/>
      <c r="AI83" s="36"/>
      <c r="AJ83" s="36"/>
      <c r="AK83" s="36"/>
      <c r="AL83" s="36"/>
      <c r="AM83" s="36"/>
      <c r="AN83">
        <f t="shared" si="7"/>
        <v>44</v>
      </c>
      <c r="AO83" s="82">
        <f t="shared" si="0"/>
        <v>-245.96971797412982</v>
      </c>
      <c r="AP83" s="36">
        <f t="shared" si="13"/>
        <v>-1.6397981198275322</v>
      </c>
      <c r="AQ83" s="82">
        <f t="shared" si="8"/>
        <v>225.97167054442033</v>
      </c>
      <c r="AR83" s="82">
        <f t="shared" si="9"/>
        <v>-473.58118663837769</v>
      </c>
    </row>
    <row r="84" spans="10:44">
      <c r="J84">
        <f t="shared" si="1"/>
        <v>45</v>
      </c>
      <c r="K84" s="82">
        <f t="shared" si="10"/>
        <v>11036.907961111996</v>
      </c>
      <c r="L84" s="36">
        <f t="shared" si="11"/>
        <v>73.57938640741331</v>
      </c>
      <c r="M84" s="82">
        <f t="shared" si="12"/>
        <v>11110.487347519409</v>
      </c>
      <c r="O84">
        <f t="shared" si="2"/>
        <v>45</v>
      </c>
      <c r="P84" s="82">
        <f t="shared" si="3"/>
        <v>877.76668598418689</v>
      </c>
      <c r="Q84" s="36">
        <f t="shared" si="4"/>
        <v>10.386905784146212</v>
      </c>
      <c r="R84" s="82">
        <f t="shared" si="5"/>
        <v>225.97167054442033</v>
      </c>
      <c r="S84" s="36">
        <f t="shared" si="6"/>
        <v>662.1819212239127</v>
      </c>
      <c r="T84" s="36"/>
      <c r="U84" s="36"/>
      <c r="V84" s="36"/>
      <c r="W84" s="36"/>
      <c r="X84" s="36"/>
      <c r="Y84" s="36"/>
      <c r="Z84" s="36"/>
      <c r="AA84" s="36"/>
      <c r="AB84" s="36"/>
      <c r="AC84" s="36"/>
      <c r="AD84" s="36"/>
      <c r="AE84" s="36"/>
      <c r="AF84" s="36"/>
      <c r="AG84" s="36"/>
      <c r="AH84" s="36"/>
      <c r="AI84" s="36"/>
      <c r="AJ84" s="36"/>
      <c r="AK84" s="36"/>
      <c r="AL84" s="36"/>
      <c r="AM84" s="36"/>
      <c r="AN84">
        <f t="shared" si="7"/>
        <v>45</v>
      </c>
      <c r="AO84" s="82">
        <f t="shared" si="0"/>
        <v>-473.58118663837769</v>
      </c>
      <c r="AP84" s="36">
        <f t="shared" si="13"/>
        <v>-3.157207910922518</v>
      </c>
      <c r="AQ84" s="82">
        <f t="shared" si="8"/>
        <v>225.97167054442033</v>
      </c>
      <c r="AR84" s="82">
        <f t="shared" si="9"/>
        <v>-702.71006509372057</v>
      </c>
    </row>
    <row r="85" spans="10:44">
      <c r="J85">
        <f t="shared" si="1"/>
        <v>46</v>
      </c>
      <c r="K85" s="82">
        <f t="shared" si="10"/>
        <v>11110.487347519409</v>
      </c>
      <c r="L85" s="36">
        <f t="shared" si="11"/>
        <v>74.069915650129403</v>
      </c>
      <c r="M85" s="82">
        <f t="shared" si="12"/>
        <v>11184.557263169538</v>
      </c>
      <c r="O85">
        <f t="shared" si="2"/>
        <v>46</v>
      </c>
      <c r="P85" s="82">
        <f t="shared" si="3"/>
        <v>662.1819212239127</v>
      </c>
      <c r="Q85" s="36">
        <f t="shared" si="4"/>
        <v>7.8358194011496334</v>
      </c>
      <c r="R85" s="82">
        <f t="shared" si="5"/>
        <v>225.97167054442033</v>
      </c>
      <c r="S85" s="36">
        <f t="shared" si="6"/>
        <v>444.04607008064193</v>
      </c>
      <c r="T85" s="36"/>
      <c r="U85" s="36"/>
      <c r="V85" s="36"/>
      <c r="W85" s="36"/>
      <c r="X85" s="36"/>
      <c r="Y85" s="36"/>
      <c r="Z85" s="36"/>
      <c r="AA85" s="36"/>
      <c r="AB85" s="36"/>
      <c r="AC85" s="36"/>
      <c r="AD85" s="36"/>
      <c r="AE85" s="36"/>
      <c r="AF85" s="36"/>
      <c r="AG85" s="36"/>
      <c r="AH85" s="36"/>
      <c r="AI85" s="36"/>
      <c r="AJ85" s="36"/>
      <c r="AK85" s="36"/>
      <c r="AL85" s="36"/>
      <c r="AM85" s="36"/>
      <c r="AN85">
        <f t="shared" si="7"/>
        <v>46</v>
      </c>
      <c r="AO85" s="82">
        <f t="shared" si="0"/>
        <v>-702.71006509372057</v>
      </c>
      <c r="AP85" s="36">
        <f t="shared" si="13"/>
        <v>-4.6847337672914708</v>
      </c>
      <c r="AQ85" s="82">
        <f t="shared" si="8"/>
        <v>225.97167054442033</v>
      </c>
      <c r="AR85" s="82">
        <f t="shared" si="9"/>
        <v>-933.36646940543244</v>
      </c>
    </row>
    <row r="86" spans="10:44">
      <c r="J86">
        <f t="shared" si="1"/>
        <v>47</v>
      </c>
      <c r="K86" s="82">
        <f t="shared" si="10"/>
        <v>11184.557263169538</v>
      </c>
      <c r="L86" s="36">
        <f t="shared" si="11"/>
        <v>74.563715087796922</v>
      </c>
      <c r="M86" s="82">
        <f t="shared" si="12"/>
        <v>11259.120978257335</v>
      </c>
      <c r="O86">
        <f t="shared" si="2"/>
        <v>47</v>
      </c>
      <c r="P86" s="82">
        <f t="shared" si="3"/>
        <v>444.04607008064193</v>
      </c>
      <c r="Q86" s="36">
        <f t="shared" si="4"/>
        <v>5.2545451626209294</v>
      </c>
      <c r="R86" s="82">
        <f t="shared" si="5"/>
        <v>225.97167054442033</v>
      </c>
      <c r="S86" s="36">
        <f t="shared" si="6"/>
        <v>223.32894469884255</v>
      </c>
      <c r="T86" s="36"/>
      <c r="U86" s="36"/>
      <c r="V86" s="36"/>
      <c r="W86" s="36"/>
      <c r="X86" s="36"/>
      <c r="Y86" s="36"/>
      <c r="Z86" s="36"/>
      <c r="AA86" s="36"/>
      <c r="AB86" s="36"/>
      <c r="AC86" s="36"/>
      <c r="AD86" s="36"/>
      <c r="AE86" s="36"/>
      <c r="AF86" s="36"/>
      <c r="AG86" s="36"/>
      <c r="AH86" s="36"/>
      <c r="AI86" s="36"/>
      <c r="AJ86" s="36"/>
      <c r="AK86" s="36"/>
      <c r="AL86" s="36"/>
      <c r="AM86" s="36"/>
      <c r="AN86">
        <f t="shared" si="7"/>
        <v>47</v>
      </c>
      <c r="AO86" s="82">
        <f t="shared" si="0"/>
        <v>-933.36646940543244</v>
      </c>
      <c r="AP86" s="36">
        <f t="shared" si="13"/>
        <v>-6.2224431293695499</v>
      </c>
      <c r="AQ86" s="82">
        <f t="shared" si="8"/>
        <v>225.97167054442033</v>
      </c>
      <c r="AR86" s="82">
        <f t="shared" si="9"/>
        <v>-1165.5605830792224</v>
      </c>
    </row>
    <row r="87" spans="10:44">
      <c r="J87">
        <f t="shared" si="1"/>
        <v>48</v>
      </c>
      <c r="K87" s="82">
        <f t="shared" si="10"/>
        <v>11259.120978257335</v>
      </c>
      <c r="L87" s="36">
        <f t="shared" si="11"/>
        <v>75.060806521715577</v>
      </c>
      <c r="M87" s="82">
        <f t="shared" si="12"/>
        <v>11334.18178477905</v>
      </c>
      <c r="O87">
        <f t="shared" si="2"/>
        <v>48</v>
      </c>
      <c r="P87" s="82">
        <f t="shared" si="3"/>
        <v>223.32894469884255</v>
      </c>
      <c r="Q87" s="36">
        <f t="shared" si="4"/>
        <v>2.6427258456029699</v>
      </c>
      <c r="R87" s="82">
        <f t="shared" si="5"/>
        <v>225.97167054442033</v>
      </c>
      <c r="S87" s="36">
        <f t="shared" si="6"/>
        <v>2.5181634555337951E-11</v>
      </c>
      <c r="T87" s="36"/>
      <c r="U87" s="36"/>
      <c r="V87" s="36"/>
      <c r="W87" s="36"/>
      <c r="X87" s="36"/>
      <c r="Y87" s="36"/>
      <c r="Z87" s="36"/>
      <c r="AA87" s="36"/>
      <c r="AB87" s="36"/>
      <c r="AC87" s="36"/>
      <c r="AD87" s="36"/>
      <c r="AE87" s="36"/>
      <c r="AF87" s="36"/>
      <c r="AG87" s="36"/>
      <c r="AH87" s="36"/>
      <c r="AI87" s="36"/>
      <c r="AJ87" s="36"/>
      <c r="AK87" s="36"/>
      <c r="AL87" s="36"/>
      <c r="AM87" s="36"/>
      <c r="AN87">
        <f t="shared" si="7"/>
        <v>48</v>
      </c>
      <c r="AO87" s="82">
        <f t="shared" si="0"/>
        <v>-1165.5605830792224</v>
      </c>
      <c r="AP87" s="36">
        <f t="shared" si="13"/>
        <v>-7.7704038871948162</v>
      </c>
      <c r="AQ87" s="82">
        <f t="shared" si="8"/>
        <v>225.97167054442033</v>
      </c>
      <c r="AR87" s="82">
        <f t="shared" si="9"/>
        <v>-1399.3026575108374</v>
      </c>
    </row>
    <row r="88" spans="10:44">
      <c r="J88" s="41" t="s">
        <v>302</v>
      </c>
      <c r="L88" s="36">
        <f>SUM(L40:L87)</f>
        <v>3095.1317847790551</v>
      </c>
      <c r="O88" s="41" t="s">
        <v>302</v>
      </c>
      <c r="Q88" s="36">
        <f>SUM(Q40:Q87)</f>
        <v>2607.5901861322118</v>
      </c>
      <c r="AN88" s="41" t="s">
        <v>302</v>
      </c>
      <c r="AP88" s="36">
        <f>SUM(AP40:AP87)</f>
        <v>1208.2875286213473</v>
      </c>
    </row>
    <row r="89" spans="10:44">
      <c r="J89" s="41" t="s">
        <v>303</v>
      </c>
      <c r="M89" s="82">
        <f>AVERAGE(M39:M87)</f>
        <v>9706.203051053817</v>
      </c>
      <c r="O89" s="41" t="s">
        <v>303</v>
      </c>
      <c r="S89" s="82">
        <f>AVERAGE(S39:S87)</f>
        <v>4497.1374293743238</v>
      </c>
      <c r="T89" s="82"/>
      <c r="U89" s="82"/>
      <c r="V89" s="82"/>
      <c r="W89" s="82"/>
      <c r="X89" s="82"/>
      <c r="Y89" s="82"/>
      <c r="Z89" s="82"/>
      <c r="AA89" s="82"/>
      <c r="AB89" s="82"/>
      <c r="AC89" s="82"/>
      <c r="AD89" s="82"/>
      <c r="AE89" s="82"/>
      <c r="AF89" s="82"/>
      <c r="AG89" s="82"/>
      <c r="AH89" s="82"/>
      <c r="AI89" s="82"/>
      <c r="AJ89" s="82"/>
      <c r="AK89" s="82"/>
      <c r="AL89" s="82"/>
      <c r="AM89" s="82"/>
      <c r="AN89" s="41" t="s">
        <v>303</v>
      </c>
      <c r="AR89" s="82">
        <f>AVERAGE(AR39:AR87)</f>
        <v>3670.2821762385988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1281-32FE-004A-8558-BB8D3DC7FB0C}">
  <dimension ref="B3:T200"/>
  <sheetViews>
    <sheetView zoomScale="180" zoomScaleNormal="180" workbookViewId="0"/>
  </sheetViews>
  <sheetFormatPr baseColWidth="10" defaultRowHeight="13"/>
  <cols>
    <col min="1" max="5" width="2.83203125" customWidth="1"/>
  </cols>
  <sheetData>
    <row r="3" spans="2:20">
      <c r="B3" t="s">
        <v>314</v>
      </c>
      <c r="G3">
        <v>5124.8599999999997</v>
      </c>
    </row>
    <row r="4" spans="2:20">
      <c r="B4" t="s">
        <v>57</v>
      </c>
      <c r="G4" s="118">
        <v>0.18990000000000001</v>
      </c>
    </row>
    <row r="5" spans="2:20">
      <c r="B5" t="s">
        <v>281</v>
      </c>
      <c r="G5">
        <v>12</v>
      </c>
    </row>
    <row r="6" spans="2:20">
      <c r="B6" t="s">
        <v>84</v>
      </c>
      <c r="G6" s="34">
        <f>G4/G5</f>
        <v>1.5825000000000002E-2</v>
      </c>
    </row>
    <row r="7" spans="2:20">
      <c r="B7" t="s">
        <v>377</v>
      </c>
      <c r="G7">
        <v>51</v>
      </c>
    </row>
    <row r="8" spans="2:20">
      <c r="B8" t="s">
        <v>378</v>
      </c>
      <c r="G8" s="34">
        <f>G7/G3</f>
        <v>9.9514913578127012E-3</v>
      </c>
    </row>
    <row r="9" spans="2:20">
      <c r="B9" t="s">
        <v>382</v>
      </c>
      <c r="G9" s="34" t="e">
        <f>-LN(1-(G3*G6)/G7)/LN(1+G6)</f>
        <v>#NUM!</v>
      </c>
    </row>
    <row r="10" spans="2:20">
      <c r="G10" s="34"/>
    </row>
    <row r="11" spans="2:20">
      <c r="G11" s="34"/>
    </row>
    <row r="12" spans="2:20">
      <c r="G12" s="34" t="s">
        <v>380</v>
      </c>
    </row>
    <row r="13" spans="2:20">
      <c r="G13" s="34" t="s">
        <v>381</v>
      </c>
    </row>
    <row r="14" spans="2:20">
      <c r="G14" s="34"/>
    </row>
    <row r="15" spans="2:20">
      <c r="I15" t="s">
        <v>379</v>
      </c>
    </row>
    <row r="16" spans="2:20" ht="28">
      <c r="J16" s="119" t="s">
        <v>375</v>
      </c>
      <c r="K16" t="s">
        <v>89</v>
      </c>
      <c r="L16" t="s">
        <v>92</v>
      </c>
      <c r="M16" s="119" t="s">
        <v>376</v>
      </c>
      <c r="Q16" s="119"/>
      <c r="T16" s="119"/>
    </row>
    <row r="17" spans="9:20">
      <c r="I17">
        <v>0</v>
      </c>
      <c r="J17" s="16"/>
      <c r="K17" s="16"/>
      <c r="L17" s="16"/>
      <c r="M17" s="16">
        <f>G3</f>
        <v>5124.8599999999997</v>
      </c>
      <c r="Q17" s="16"/>
      <c r="R17" s="16"/>
      <c r="S17" s="16"/>
      <c r="T17" s="16"/>
    </row>
    <row r="18" spans="9:20">
      <c r="I18">
        <f>I17+1</f>
        <v>1</v>
      </c>
      <c r="J18" s="16">
        <f>M17</f>
        <v>5124.8599999999997</v>
      </c>
      <c r="K18" s="16">
        <f>J18*$G$6</f>
        <v>81.1009095</v>
      </c>
      <c r="L18" s="16">
        <f>$G$7</f>
        <v>51</v>
      </c>
      <c r="M18" s="16">
        <f>J18+K18-L18</f>
        <v>5154.9609094999996</v>
      </c>
      <c r="Q18" s="16"/>
      <c r="R18" s="16"/>
      <c r="S18" s="16"/>
      <c r="T18" s="16"/>
    </row>
    <row r="19" spans="9:20">
      <c r="I19">
        <f t="shared" ref="I19:I20" si="0">I18+1</f>
        <v>2</v>
      </c>
      <c r="J19" s="16">
        <f t="shared" ref="J19:J20" si="1">M18</f>
        <v>5154.9609094999996</v>
      </c>
      <c r="K19" s="16">
        <f t="shared" ref="K19:K20" si="2">J19*$G$6</f>
        <v>81.577256392837512</v>
      </c>
      <c r="L19" s="16">
        <f t="shared" ref="L19:L20" si="3">$G$7</f>
        <v>51</v>
      </c>
      <c r="M19" s="16">
        <f t="shared" ref="M19:M20" si="4">J19+K19-L19</f>
        <v>5185.5381658928372</v>
      </c>
      <c r="Q19" s="16"/>
      <c r="R19" s="16"/>
      <c r="S19" s="16"/>
      <c r="T19" s="16"/>
    </row>
    <row r="20" spans="9:20">
      <c r="I20">
        <f t="shared" si="0"/>
        <v>3</v>
      </c>
      <c r="J20" s="16">
        <f t="shared" si="1"/>
        <v>5185.5381658928372</v>
      </c>
      <c r="K20" s="16">
        <f t="shared" si="2"/>
        <v>82.061141475254161</v>
      </c>
      <c r="L20" s="16">
        <f t="shared" si="3"/>
        <v>51</v>
      </c>
      <c r="M20" s="16">
        <f t="shared" si="4"/>
        <v>5216.5993073680911</v>
      </c>
      <c r="Q20" s="16"/>
      <c r="R20" s="16"/>
      <c r="S20" s="16"/>
      <c r="T20" s="16"/>
    </row>
    <row r="21" spans="9:20">
      <c r="J21" s="16"/>
      <c r="K21" s="16"/>
      <c r="L21" s="16"/>
      <c r="M21" s="16"/>
    </row>
    <row r="23" spans="9:20">
      <c r="J23" t="s">
        <v>308</v>
      </c>
      <c r="K23" t="s">
        <v>298</v>
      </c>
      <c r="L23" t="s">
        <v>308</v>
      </c>
      <c r="N23" t="s">
        <v>308</v>
      </c>
      <c r="P23" t="s">
        <v>308</v>
      </c>
      <c r="Q23" t="s">
        <v>299</v>
      </c>
      <c r="R23" s="89" t="s">
        <v>309</v>
      </c>
    </row>
    <row r="24" spans="9:20">
      <c r="J24" t="s">
        <v>308</v>
      </c>
      <c r="K24" t="s">
        <v>314</v>
      </c>
      <c r="L24" t="s">
        <v>308</v>
      </c>
      <c r="M24" t="s">
        <v>89</v>
      </c>
      <c r="N24" t="s">
        <v>308</v>
      </c>
      <c r="O24" t="s">
        <v>92</v>
      </c>
      <c r="P24" t="s">
        <v>308</v>
      </c>
      <c r="Q24" t="s">
        <v>314</v>
      </c>
      <c r="R24" s="89" t="s">
        <v>309</v>
      </c>
    </row>
    <row r="25" spans="9:20">
      <c r="I25" t="s">
        <v>307</v>
      </c>
      <c r="J25" s="119"/>
      <c r="M25" s="119"/>
    </row>
    <row r="26" spans="9:20">
      <c r="I26">
        <v>0</v>
      </c>
      <c r="J26" t="s">
        <v>308</v>
      </c>
      <c r="K26" s="16"/>
      <c r="L26" t="s">
        <v>308</v>
      </c>
      <c r="M26" s="16"/>
      <c r="N26" t="s">
        <v>308</v>
      </c>
      <c r="O26" s="16"/>
      <c r="P26" t="s">
        <v>308</v>
      </c>
      <c r="Q26" s="16">
        <f>G3</f>
        <v>5124.8599999999997</v>
      </c>
      <c r="R26" s="89" t="s">
        <v>309</v>
      </c>
    </row>
    <row r="27" spans="9:20">
      <c r="I27">
        <f>I26+1</f>
        <v>1</v>
      </c>
      <c r="J27" t="s">
        <v>308</v>
      </c>
      <c r="K27" s="16">
        <f>Q26</f>
        <v>5124.8599999999997</v>
      </c>
      <c r="L27" t="s">
        <v>308</v>
      </c>
      <c r="M27" s="16">
        <f>K27*$G$6</f>
        <v>81.1009095</v>
      </c>
      <c r="N27" t="s">
        <v>308</v>
      </c>
      <c r="O27" s="16">
        <f>$G$7</f>
        <v>51</v>
      </c>
      <c r="P27" t="s">
        <v>308</v>
      </c>
      <c r="Q27" s="16">
        <f>K27+M27-O27</f>
        <v>5154.9609094999996</v>
      </c>
      <c r="R27" s="89" t="s">
        <v>309</v>
      </c>
    </row>
    <row r="28" spans="9:20">
      <c r="I28">
        <f t="shared" ref="I28:I29" si="5">I27+1</f>
        <v>2</v>
      </c>
      <c r="J28" t="s">
        <v>308</v>
      </c>
      <c r="K28" s="16">
        <f>Q27</f>
        <v>5154.9609094999996</v>
      </c>
      <c r="L28" t="s">
        <v>308</v>
      </c>
      <c r="M28" s="16">
        <f>K28*$G$6</f>
        <v>81.577256392837512</v>
      </c>
      <c r="N28" t="s">
        <v>308</v>
      </c>
      <c r="O28" s="16">
        <f t="shared" ref="O28:O29" si="6">$G$7</f>
        <v>51</v>
      </c>
      <c r="P28" t="s">
        <v>308</v>
      </c>
      <c r="Q28" s="16">
        <f>K28+M28-O28</f>
        <v>5185.5381658928372</v>
      </c>
      <c r="R28" s="89" t="s">
        <v>309</v>
      </c>
    </row>
    <row r="29" spans="9:20">
      <c r="I29">
        <f t="shared" si="5"/>
        <v>3</v>
      </c>
      <c r="J29" t="s">
        <v>308</v>
      </c>
      <c r="K29" s="16">
        <f>Q28</f>
        <v>5185.5381658928372</v>
      </c>
      <c r="L29" t="s">
        <v>308</v>
      </c>
      <c r="M29" s="16">
        <f>K29*$G$6</f>
        <v>82.061141475254161</v>
      </c>
      <c r="N29" t="s">
        <v>308</v>
      </c>
      <c r="O29" s="16">
        <f t="shared" si="6"/>
        <v>51</v>
      </c>
      <c r="P29" t="s">
        <v>308</v>
      </c>
      <c r="Q29" s="16">
        <f>K29+M29-O29</f>
        <v>5216.5993073680911</v>
      </c>
      <c r="R29" s="89" t="s">
        <v>309</v>
      </c>
    </row>
    <row r="30" spans="9:20">
      <c r="I30" t="s">
        <v>307</v>
      </c>
    </row>
    <row r="33" spans="9:13" ht="28">
      <c r="J33" s="119" t="s">
        <v>375</v>
      </c>
      <c r="K33" t="s">
        <v>89</v>
      </c>
      <c r="L33" t="s">
        <v>92</v>
      </c>
      <c r="M33" s="119" t="s">
        <v>376</v>
      </c>
    </row>
    <row r="34" spans="9:13">
      <c r="I34">
        <v>0</v>
      </c>
      <c r="J34" s="16"/>
      <c r="K34" s="16"/>
      <c r="L34" s="16"/>
      <c r="M34" s="16">
        <f>G3</f>
        <v>5124.8599999999997</v>
      </c>
    </row>
    <row r="35" spans="9:13">
      <c r="I35">
        <f>I34+1</f>
        <v>1</v>
      </c>
      <c r="J35" s="16">
        <f>M34</f>
        <v>5124.8599999999997</v>
      </c>
      <c r="K35" s="16">
        <f>J35*$G$6</f>
        <v>81.1009095</v>
      </c>
      <c r="L35" s="16">
        <f>MAX(0.01*J35,40)+K34</f>
        <v>51.248599999999996</v>
      </c>
      <c r="M35" s="16">
        <f>J35+K35-L35</f>
        <v>5154.7123094999997</v>
      </c>
    </row>
    <row r="36" spans="9:13">
      <c r="I36">
        <f t="shared" ref="I36:I37" si="7">I35+1</f>
        <v>2</v>
      </c>
      <c r="J36" s="16">
        <f t="shared" ref="J36:J37" si="8">M35</f>
        <v>5154.7123094999997</v>
      </c>
      <c r="K36" s="16">
        <f t="shared" ref="K36:K99" si="9">J36*$G$6</f>
        <v>81.573322297837507</v>
      </c>
      <c r="L36" s="16">
        <f t="shared" ref="L36:L99" si="10">MAX(0.01*J36,40)+K35</f>
        <v>132.64803259499999</v>
      </c>
      <c r="M36" s="16">
        <f t="shared" ref="M36:M37" si="11">J36+K36-L36</f>
        <v>5103.6375992028379</v>
      </c>
    </row>
    <row r="37" spans="9:13">
      <c r="I37">
        <f t="shared" si="7"/>
        <v>3</v>
      </c>
      <c r="J37" s="16">
        <f t="shared" si="8"/>
        <v>5103.6375992028379</v>
      </c>
      <c r="K37" s="16">
        <f t="shared" si="9"/>
        <v>80.765065007384919</v>
      </c>
      <c r="L37" s="16">
        <f t="shared" si="10"/>
        <v>132.60969828986589</v>
      </c>
      <c r="M37" s="16">
        <f t="shared" si="11"/>
        <v>5051.7929659203564</v>
      </c>
    </row>
    <row r="38" spans="9:13">
      <c r="I38">
        <f t="shared" ref="I38:I80" si="12">I37+1</f>
        <v>4</v>
      </c>
      <c r="J38" s="16">
        <f t="shared" ref="J38:J80" si="13">M37</f>
        <v>5051.7929659203564</v>
      </c>
      <c r="K38" s="16">
        <f t="shared" si="9"/>
        <v>79.944623685689649</v>
      </c>
      <c r="L38" s="16">
        <f t="shared" si="10"/>
        <v>131.28299466658848</v>
      </c>
      <c r="M38" s="16">
        <f t="shared" ref="M38:M80" si="14">J38+K38-L38</f>
        <v>5000.4545949394569</v>
      </c>
    </row>
    <row r="39" spans="9:13">
      <c r="I39">
        <f t="shared" si="12"/>
        <v>5</v>
      </c>
      <c r="J39" s="16">
        <f t="shared" si="13"/>
        <v>5000.4545949394569</v>
      </c>
      <c r="K39" s="16">
        <f t="shared" si="9"/>
        <v>79.132193964916922</v>
      </c>
      <c r="L39" s="16">
        <f t="shared" si="10"/>
        <v>129.94916963508422</v>
      </c>
      <c r="M39" s="16">
        <f t="shared" si="14"/>
        <v>4949.6376192692896</v>
      </c>
    </row>
    <row r="40" spans="9:13">
      <c r="I40">
        <f t="shared" si="12"/>
        <v>6</v>
      </c>
      <c r="J40" s="16">
        <f t="shared" si="13"/>
        <v>4949.6376192692896</v>
      </c>
      <c r="K40" s="16">
        <f t="shared" si="9"/>
        <v>78.328015324936516</v>
      </c>
      <c r="L40" s="16">
        <f t="shared" si="10"/>
        <v>128.62857015760983</v>
      </c>
      <c r="M40" s="16">
        <f t="shared" si="14"/>
        <v>4899.3370644366159</v>
      </c>
    </row>
    <row r="41" spans="9:13">
      <c r="I41">
        <f t="shared" si="12"/>
        <v>7</v>
      </c>
      <c r="J41" s="16">
        <f t="shared" si="13"/>
        <v>4899.3370644366159</v>
      </c>
      <c r="K41" s="16">
        <f t="shared" si="9"/>
        <v>77.532009044709454</v>
      </c>
      <c r="L41" s="16">
        <f t="shared" si="10"/>
        <v>127.32138596930267</v>
      </c>
      <c r="M41" s="16">
        <f t="shared" si="14"/>
        <v>4849.547687512023</v>
      </c>
    </row>
    <row r="42" spans="9:13">
      <c r="I42">
        <f t="shared" si="12"/>
        <v>8</v>
      </c>
      <c r="J42" s="16">
        <f t="shared" si="13"/>
        <v>4849.547687512023</v>
      </c>
      <c r="K42" s="16">
        <f t="shared" si="9"/>
        <v>76.744092154877777</v>
      </c>
      <c r="L42" s="16">
        <f t="shared" si="10"/>
        <v>126.02748591982969</v>
      </c>
      <c r="M42" s="16">
        <f t="shared" si="14"/>
        <v>4800.264293747071</v>
      </c>
    </row>
    <row r="43" spans="9:13">
      <c r="I43">
        <f t="shared" si="12"/>
        <v>9</v>
      </c>
      <c r="J43" s="16">
        <f t="shared" si="13"/>
        <v>4800.264293747071</v>
      </c>
      <c r="K43" s="16">
        <f t="shared" si="9"/>
        <v>75.964182448547405</v>
      </c>
      <c r="L43" s="16">
        <f t="shared" si="10"/>
        <v>124.74673509234849</v>
      </c>
      <c r="M43" s="16">
        <f t="shared" si="14"/>
        <v>4751.4817411032691</v>
      </c>
    </row>
    <row r="44" spans="9:13">
      <c r="I44">
        <f t="shared" si="12"/>
        <v>10</v>
      </c>
      <c r="J44" s="16">
        <f t="shared" si="13"/>
        <v>4751.4817411032691</v>
      </c>
      <c r="K44" s="16">
        <f t="shared" si="9"/>
        <v>75.19219855295924</v>
      </c>
      <c r="L44" s="16">
        <f t="shared" si="10"/>
        <v>123.4789998595801</v>
      </c>
      <c r="M44" s="16">
        <f t="shared" si="14"/>
        <v>4703.1949397966482</v>
      </c>
    </row>
    <row r="45" spans="9:13">
      <c r="I45">
        <f t="shared" si="12"/>
        <v>11</v>
      </c>
      <c r="J45" s="16">
        <f t="shared" si="13"/>
        <v>4703.1949397966482</v>
      </c>
      <c r="K45" s="16">
        <f t="shared" si="9"/>
        <v>74.428059922281975</v>
      </c>
      <c r="L45" s="16">
        <f t="shared" si="10"/>
        <v>122.22414795092573</v>
      </c>
      <c r="M45" s="16">
        <f t="shared" si="14"/>
        <v>4655.3988517680045</v>
      </c>
    </row>
    <row r="46" spans="9:13">
      <c r="I46">
        <f t="shared" si="12"/>
        <v>12</v>
      </c>
      <c r="J46" s="16">
        <f t="shared" si="13"/>
        <v>4655.3988517680045</v>
      </c>
      <c r="K46" s="16">
        <f t="shared" si="9"/>
        <v>73.671686829228676</v>
      </c>
      <c r="L46" s="16">
        <f t="shared" si="10"/>
        <v>120.98204843996203</v>
      </c>
      <c r="M46" s="16">
        <f t="shared" si="14"/>
        <v>4608.0884901572708</v>
      </c>
    </row>
    <row r="47" spans="9:13">
      <c r="I47">
        <f t="shared" si="12"/>
        <v>13</v>
      </c>
      <c r="J47" s="16">
        <f t="shared" si="13"/>
        <v>4608.0884901572708</v>
      </c>
      <c r="K47" s="16">
        <f t="shared" si="9"/>
        <v>72.923000356738825</v>
      </c>
      <c r="L47" s="16">
        <f t="shared" si="10"/>
        <v>119.75257173080138</v>
      </c>
      <c r="M47" s="16">
        <f t="shared" si="14"/>
        <v>4561.2589187832082</v>
      </c>
    </row>
    <row r="48" spans="9:13">
      <c r="I48">
        <f t="shared" si="12"/>
        <v>14</v>
      </c>
      <c r="J48" s="16">
        <f t="shared" si="13"/>
        <v>4561.2589187832082</v>
      </c>
      <c r="K48" s="16">
        <f t="shared" si="9"/>
        <v>72.181922389744273</v>
      </c>
      <c r="L48" s="16">
        <f t="shared" si="10"/>
        <v>118.53558954457091</v>
      </c>
      <c r="M48" s="16">
        <f t="shared" si="14"/>
        <v>4514.9052516283818</v>
      </c>
    </row>
    <row r="49" spans="9:13">
      <c r="I49">
        <f t="shared" si="12"/>
        <v>15</v>
      </c>
      <c r="J49" s="16">
        <f t="shared" si="13"/>
        <v>4514.9052516283818</v>
      </c>
      <c r="K49" s="16">
        <f t="shared" si="9"/>
        <v>71.448375607019159</v>
      </c>
      <c r="L49" s="16">
        <f t="shared" si="10"/>
        <v>117.33097490602809</v>
      </c>
      <c r="M49" s="16">
        <f t="shared" si="14"/>
        <v>4469.0226523293732</v>
      </c>
    </row>
    <row r="50" spans="9:13">
      <c r="I50">
        <f t="shared" si="12"/>
        <v>16</v>
      </c>
      <c r="J50" s="16">
        <f t="shared" si="13"/>
        <v>4469.0226523293732</v>
      </c>
      <c r="K50" s="16">
        <f t="shared" si="9"/>
        <v>70.722283473112341</v>
      </c>
      <c r="L50" s="16">
        <f t="shared" si="10"/>
        <v>116.13860213031289</v>
      </c>
      <c r="M50" s="16">
        <f t="shared" si="14"/>
        <v>4423.6063336721718</v>
      </c>
    </row>
    <row r="51" spans="9:13">
      <c r="I51">
        <f t="shared" si="12"/>
        <v>17</v>
      </c>
      <c r="J51" s="16">
        <f t="shared" si="13"/>
        <v>4423.6063336721718</v>
      </c>
      <c r="K51" s="16">
        <f t="shared" si="9"/>
        <v>70.003570230362129</v>
      </c>
      <c r="L51" s="16">
        <f t="shared" si="10"/>
        <v>114.95834680983407</v>
      </c>
      <c r="M51" s="16">
        <f t="shared" si="14"/>
        <v>4378.6515570926995</v>
      </c>
    </row>
    <row r="52" spans="9:13">
      <c r="I52">
        <f t="shared" si="12"/>
        <v>18</v>
      </c>
      <c r="J52" s="16">
        <f t="shared" si="13"/>
        <v>4378.6515570926995</v>
      </c>
      <c r="K52" s="16">
        <f t="shared" si="9"/>
        <v>69.29216089099198</v>
      </c>
      <c r="L52" s="16">
        <f t="shared" si="10"/>
        <v>113.79008580128912</v>
      </c>
      <c r="M52" s="16">
        <f t="shared" si="14"/>
        <v>4334.1536321824024</v>
      </c>
    </row>
    <row r="53" spans="9:13">
      <c r="I53">
        <f t="shared" si="12"/>
        <v>19</v>
      </c>
      <c r="J53" s="16">
        <f t="shared" si="13"/>
        <v>4334.1536321824024</v>
      </c>
      <c r="K53" s="16">
        <f t="shared" si="9"/>
        <v>68.587981229286527</v>
      </c>
      <c r="L53" s="16">
        <f t="shared" si="10"/>
        <v>112.633697212816</v>
      </c>
      <c r="M53" s="16">
        <f t="shared" si="14"/>
        <v>4290.1079161988737</v>
      </c>
    </row>
    <row r="54" spans="9:13">
      <c r="I54">
        <f t="shared" si="12"/>
        <v>20</v>
      </c>
      <c r="J54" s="16">
        <f t="shared" si="13"/>
        <v>4290.1079161988737</v>
      </c>
      <c r="K54" s="16">
        <f t="shared" si="9"/>
        <v>67.890957773847191</v>
      </c>
      <c r="L54" s="16">
        <f t="shared" si="10"/>
        <v>111.48906039127527</v>
      </c>
      <c r="M54" s="16">
        <f t="shared" si="14"/>
        <v>4246.5098135814451</v>
      </c>
    </row>
    <row r="55" spans="9:13">
      <c r="I55">
        <f t="shared" si="12"/>
        <v>21</v>
      </c>
      <c r="J55" s="16">
        <f t="shared" si="13"/>
        <v>4246.5098135814451</v>
      </c>
      <c r="K55" s="16">
        <f t="shared" si="9"/>
        <v>67.201017799926376</v>
      </c>
      <c r="L55" s="16">
        <f t="shared" si="10"/>
        <v>110.35605590966165</v>
      </c>
      <c r="M55" s="16">
        <f t="shared" si="14"/>
        <v>4203.3547754717101</v>
      </c>
    </row>
    <row r="56" spans="9:13">
      <c r="I56">
        <f t="shared" si="12"/>
        <v>22</v>
      </c>
      <c r="J56" s="16">
        <f t="shared" si="13"/>
        <v>4203.3547754717101</v>
      </c>
      <c r="K56" s="16">
        <f t="shared" si="9"/>
        <v>66.518089321839824</v>
      </c>
      <c r="L56" s="16">
        <f t="shared" si="10"/>
        <v>109.23456555464348</v>
      </c>
      <c r="M56" s="16">
        <f t="shared" si="14"/>
        <v>4160.6382992389063</v>
      </c>
    </row>
    <row r="57" spans="9:13">
      <c r="I57">
        <f t="shared" si="12"/>
        <v>23</v>
      </c>
      <c r="J57" s="16">
        <f t="shared" si="13"/>
        <v>4160.6382992389063</v>
      </c>
      <c r="K57" s="16">
        <f t="shared" si="9"/>
        <v>65.842101085455695</v>
      </c>
      <c r="L57" s="16">
        <f t="shared" si="10"/>
        <v>108.12447231422888</v>
      </c>
      <c r="M57" s="16">
        <f t="shared" si="14"/>
        <v>4118.3559280101326</v>
      </c>
    </row>
    <row r="58" spans="9:13">
      <c r="I58">
        <f t="shared" si="12"/>
        <v>24</v>
      </c>
      <c r="J58" s="16">
        <f t="shared" si="13"/>
        <v>4118.3559280101326</v>
      </c>
      <c r="K58" s="16">
        <f t="shared" si="9"/>
        <v>65.17298256076036</v>
      </c>
      <c r="L58" s="16">
        <f t="shared" si="10"/>
        <v>107.02566036555703</v>
      </c>
      <c r="M58" s="16">
        <f t="shared" si="14"/>
        <v>4076.5032502053355</v>
      </c>
    </row>
    <row r="59" spans="9:13">
      <c r="I59">
        <f t="shared" si="12"/>
        <v>25</v>
      </c>
      <c r="J59" s="16">
        <f t="shared" si="13"/>
        <v>4076.5032502053355</v>
      </c>
      <c r="K59" s="16">
        <f t="shared" si="9"/>
        <v>64.510663934499448</v>
      </c>
      <c r="L59" s="16">
        <f t="shared" si="10"/>
        <v>105.93801506281372</v>
      </c>
      <c r="M59" s="16">
        <f t="shared" si="14"/>
        <v>4035.0758990770214</v>
      </c>
    </row>
    <row r="60" spans="9:13">
      <c r="I60">
        <f t="shared" si="12"/>
        <v>26</v>
      </c>
      <c r="J60" s="16">
        <f t="shared" si="13"/>
        <v>4035.0758990770214</v>
      </c>
      <c r="K60" s="16">
        <f t="shared" si="9"/>
        <v>63.855076102893875</v>
      </c>
      <c r="L60" s="16">
        <f t="shared" si="10"/>
        <v>104.86142292526966</v>
      </c>
      <c r="M60" s="16">
        <f t="shared" si="14"/>
        <v>3994.0695522546457</v>
      </c>
    </row>
    <row r="61" spans="9:13">
      <c r="I61">
        <f t="shared" si="12"/>
        <v>27</v>
      </c>
      <c r="J61" s="16">
        <f t="shared" si="13"/>
        <v>3994.0695522546457</v>
      </c>
      <c r="K61" s="16">
        <f t="shared" si="9"/>
        <v>63.206150664429778</v>
      </c>
      <c r="L61" s="16">
        <f t="shared" si="10"/>
        <v>103.85507610289388</v>
      </c>
      <c r="M61" s="16">
        <f t="shared" si="14"/>
        <v>3953.420626816182</v>
      </c>
    </row>
    <row r="62" spans="9:13">
      <c r="I62">
        <f t="shared" si="12"/>
        <v>28</v>
      </c>
      <c r="J62" s="16">
        <f t="shared" si="13"/>
        <v>3953.420626816182</v>
      </c>
      <c r="K62" s="16">
        <f t="shared" si="9"/>
        <v>62.562881419366086</v>
      </c>
      <c r="L62" s="16">
        <f t="shared" si="10"/>
        <v>103.20615066442977</v>
      </c>
      <c r="M62" s="16">
        <f t="shared" si="14"/>
        <v>3912.777357571118</v>
      </c>
    </row>
    <row r="63" spans="9:13">
      <c r="I63">
        <f t="shared" si="12"/>
        <v>29</v>
      </c>
      <c r="J63" s="16">
        <f t="shared" si="13"/>
        <v>3912.777357571118</v>
      </c>
      <c r="K63" s="16">
        <f t="shared" si="9"/>
        <v>61.919701683562955</v>
      </c>
      <c r="L63" s="16">
        <f t="shared" si="10"/>
        <v>102.56288141936608</v>
      </c>
      <c r="M63" s="16">
        <f t="shared" si="14"/>
        <v>3872.1341778353149</v>
      </c>
    </row>
    <row r="64" spans="9:13">
      <c r="I64">
        <f t="shared" si="12"/>
        <v>30</v>
      </c>
      <c r="J64" s="16">
        <f t="shared" si="13"/>
        <v>3872.1341778353149</v>
      </c>
      <c r="K64" s="16">
        <f t="shared" si="9"/>
        <v>61.276523364243864</v>
      </c>
      <c r="L64" s="16">
        <f t="shared" si="10"/>
        <v>101.91970168356295</v>
      </c>
      <c r="M64" s="16">
        <f t="shared" si="14"/>
        <v>3831.490999515996</v>
      </c>
    </row>
    <row r="65" spans="9:13">
      <c r="I65">
        <f t="shared" si="12"/>
        <v>31</v>
      </c>
      <c r="J65" s="16">
        <f t="shared" si="13"/>
        <v>3831.490999515996</v>
      </c>
      <c r="K65" s="16">
        <f t="shared" si="9"/>
        <v>60.633345067340649</v>
      </c>
      <c r="L65" s="16">
        <f t="shared" si="10"/>
        <v>101.27652336424387</v>
      </c>
      <c r="M65" s="16">
        <f t="shared" si="14"/>
        <v>3790.8478212190926</v>
      </c>
    </row>
    <row r="66" spans="9:13">
      <c r="I66">
        <f t="shared" si="12"/>
        <v>32</v>
      </c>
      <c r="J66" s="16">
        <f t="shared" si="13"/>
        <v>3790.8478212190926</v>
      </c>
      <c r="K66" s="16">
        <f t="shared" si="9"/>
        <v>59.99016677079215</v>
      </c>
      <c r="L66" s="16">
        <f t="shared" si="10"/>
        <v>100.63334506734066</v>
      </c>
      <c r="M66" s="16">
        <f t="shared" si="14"/>
        <v>3750.2046429225443</v>
      </c>
    </row>
    <row r="67" spans="9:13">
      <c r="I67">
        <f t="shared" si="12"/>
        <v>33</v>
      </c>
      <c r="J67" s="16">
        <f t="shared" si="13"/>
        <v>3750.2046429225443</v>
      </c>
      <c r="K67" s="16">
        <f t="shared" si="9"/>
        <v>59.346988474249272</v>
      </c>
      <c r="L67" s="16">
        <f t="shared" si="10"/>
        <v>99.990166770792143</v>
      </c>
      <c r="M67" s="16">
        <f t="shared" si="14"/>
        <v>3709.5614646260015</v>
      </c>
    </row>
    <row r="68" spans="9:13">
      <c r="I68">
        <f t="shared" si="12"/>
        <v>34</v>
      </c>
      <c r="J68" s="16">
        <f t="shared" si="13"/>
        <v>3709.5614646260015</v>
      </c>
      <c r="K68" s="16">
        <f t="shared" si="9"/>
        <v>58.70381017770648</v>
      </c>
      <c r="L68" s="16">
        <f t="shared" si="10"/>
        <v>99.346988474249272</v>
      </c>
      <c r="M68" s="16">
        <f t="shared" si="14"/>
        <v>3668.9182863294586</v>
      </c>
    </row>
    <row r="69" spans="9:13">
      <c r="I69">
        <f t="shared" si="12"/>
        <v>35</v>
      </c>
      <c r="J69" s="16">
        <f t="shared" si="13"/>
        <v>3668.9182863294586</v>
      </c>
      <c r="K69" s="16">
        <f t="shared" si="9"/>
        <v>58.060631881163694</v>
      </c>
      <c r="L69" s="16">
        <f t="shared" si="10"/>
        <v>98.703810177706487</v>
      </c>
      <c r="M69" s="16">
        <f t="shared" si="14"/>
        <v>3628.2751080329158</v>
      </c>
    </row>
    <row r="70" spans="9:13">
      <c r="I70">
        <f t="shared" si="12"/>
        <v>36</v>
      </c>
      <c r="J70" s="16">
        <f t="shared" si="13"/>
        <v>3628.2751080329158</v>
      </c>
      <c r="K70" s="16">
        <f t="shared" si="9"/>
        <v>57.417453584620901</v>
      </c>
      <c r="L70" s="16">
        <f t="shared" si="10"/>
        <v>98.060631881163687</v>
      </c>
      <c r="M70" s="16">
        <f t="shared" si="14"/>
        <v>3587.631929736373</v>
      </c>
    </row>
    <row r="71" spans="9:13">
      <c r="I71">
        <f t="shared" si="12"/>
        <v>37</v>
      </c>
      <c r="J71" s="16">
        <f t="shared" si="13"/>
        <v>3587.631929736373</v>
      </c>
      <c r="K71" s="16">
        <f t="shared" si="9"/>
        <v>56.774275288078108</v>
      </c>
      <c r="L71" s="16">
        <f t="shared" si="10"/>
        <v>97.417453584620901</v>
      </c>
      <c r="M71" s="16">
        <f t="shared" si="14"/>
        <v>3546.9887514398301</v>
      </c>
    </row>
    <row r="72" spans="9:13">
      <c r="I72">
        <f t="shared" si="12"/>
        <v>38</v>
      </c>
      <c r="J72" s="16">
        <f t="shared" si="13"/>
        <v>3546.9887514398301</v>
      </c>
      <c r="K72" s="16">
        <f t="shared" si="9"/>
        <v>56.131096991535323</v>
      </c>
      <c r="L72" s="16">
        <f t="shared" si="10"/>
        <v>96.774275288078115</v>
      </c>
      <c r="M72" s="16">
        <f t="shared" si="14"/>
        <v>3506.3455731432873</v>
      </c>
    </row>
    <row r="73" spans="9:13">
      <c r="I73">
        <f t="shared" si="12"/>
        <v>39</v>
      </c>
      <c r="J73" s="16">
        <f t="shared" si="13"/>
        <v>3506.3455731432873</v>
      </c>
      <c r="K73" s="16">
        <f t="shared" si="9"/>
        <v>55.48791869499253</v>
      </c>
      <c r="L73" s="16">
        <f t="shared" si="10"/>
        <v>96.131096991535316</v>
      </c>
      <c r="M73" s="16">
        <f t="shared" si="14"/>
        <v>3465.7023948467445</v>
      </c>
    </row>
    <row r="74" spans="9:13">
      <c r="I74">
        <f t="shared" si="12"/>
        <v>40</v>
      </c>
      <c r="J74" s="16">
        <f t="shared" si="13"/>
        <v>3465.7023948467445</v>
      </c>
      <c r="K74" s="16">
        <f t="shared" si="9"/>
        <v>54.844740398449737</v>
      </c>
      <c r="L74" s="16">
        <f t="shared" si="10"/>
        <v>95.48791869499253</v>
      </c>
      <c r="M74" s="16">
        <f t="shared" si="14"/>
        <v>3425.0592165502017</v>
      </c>
    </row>
    <row r="75" spans="9:13">
      <c r="I75">
        <f t="shared" si="12"/>
        <v>41</v>
      </c>
      <c r="J75" s="16">
        <f t="shared" si="13"/>
        <v>3425.0592165502017</v>
      </c>
      <c r="K75" s="16">
        <f t="shared" si="9"/>
        <v>54.201562101906951</v>
      </c>
      <c r="L75" s="16">
        <f t="shared" si="10"/>
        <v>94.844740398449744</v>
      </c>
      <c r="M75" s="16">
        <f t="shared" si="14"/>
        <v>3384.4160382536588</v>
      </c>
    </row>
    <row r="76" spans="9:13">
      <c r="I76">
        <f t="shared" si="12"/>
        <v>42</v>
      </c>
      <c r="J76" s="16">
        <f t="shared" si="13"/>
        <v>3384.4160382536588</v>
      </c>
      <c r="K76" s="16">
        <f t="shared" si="9"/>
        <v>53.558383805364159</v>
      </c>
      <c r="L76" s="16">
        <f t="shared" si="10"/>
        <v>94.201562101906944</v>
      </c>
      <c r="M76" s="16">
        <f t="shared" si="14"/>
        <v>3343.772859957116</v>
      </c>
    </row>
    <row r="77" spans="9:13">
      <c r="I77">
        <f t="shared" si="12"/>
        <v>43</v>
      </c>
      <c r="J77" s="16">
        <f t="shared" si="13"/>
        <v>3343.772859957116</v>
      </c>
      <c r="K77" s="16">
        <f t="shared" si="9"/>
        <v>52.915205508821366</v>
      </c>
      <c r="L77" s="16">
        <f t="shared" si="10"/>
        <v>93.558383805364159</v>
      </c>
      <c r="M77" s="16">
        <f t="shared" si="14"/>
        <v>3303.1296816605732</v>
      </c>
    </row>
    <row r="78" spans="9:13">
      <c r="I78">
        <f t="shared" si="12"/>
        <v>44</v>
      </c>
      <c r="J78" s="16">
        <f t="shared" si="13"/>
        <v>3303.1296816605732</v>
      </c>
      <c r="K78" s="16">
        <f t="shared" si="9"/>
        <v>52.27202721227858</v>
      </c>
      <c r="L78" s="16">
        <f t="shared" si="10"/>
        <v>92.915205508821373</v>
      </c>
      <c r="M78" s="16">
        <f t="shared" si="14"/>
        <v>3262.4865033640308</v>
      </c>
    </row>
    <row r="79" spans="9:13">
      <c r="I79">
        <f t="shared" si="12"/>
        <v>45</v>
      </c>
      <c r="J79" s="16">
        <f t="shared" si="13"/>
        <v>3262.4865033640308</v>
      </c>
      <c r="K79" s="16">
        <f t="shared" si="9"/>
        <v>51.628848915735794</v>
      </c>
      <c r="L79" s="16">
        <f t="shared" si="10"/>
        <v>92.272027212278573</v>
      </c>
      <c r="M79" s="16">
        <f t="shared" si="14"/>
        <v>3221.843325067488</v>
      </c>
    </row>
    <row r="80" spans="9:13">
      <c r="I80">
        <f t="shared" si="12"/>
        <v>46</v>
      </c>
      <c r="J80" s="16">
        <f t="shared" si="13"/>
        <v>3221.843325067488</v>
      </c>
      <c r="K80" s="16">
        <f t="shared" si="9"/>
        <v>50.985670619193002</v>
      </c>
      <c r="L80" s="16">
        <f t="shared" si="10"/>
        <v>91.628848915735801</v>
      </c>
      <c r="M80" s="16">
        <f t="shared" si="14"/>
        <v>3181.2001467709451</v>
      </c>
    </row>
    <row r="81" spans="9:13">
      <c r="I81">
        <f t="shared" ref="I81:I144" si="15">I80+1</f>
        <v>47</v>
      </c>
      <c r="J81" s="16">
        <f t="shared" ref="J81:J144" si="16">M80</f>
        <v>3181.2001467709451</v>
      </c>
      <c r="K81" s="16">
        <f t="shared" si="9"/>
        <v>50.342492322650216</v>
      </c>
      <c r="L81" s="16">
        <f t="shared" si="10"/>
        <v>90.985670619193002</v>
      </c>
      <c r="M81" s="16">
        <f t="shared" ref="M81:M144" si="17">J81+K81-L81</f>
        <v>3140.5569684744023</v>
      </c>
    </row>
    <row r="82" spans="9:13">
      <c r="I82">
        <f t="shared" si="15"/>
        <v>48</v>
      </c>
      <c r="J82" s="16">
        <f t="shared" si="16"/>
        <v>3140.5569684744023</v>
      </c>
      <c r="K82" s="16">
        <f t="shared" si="9"/>
        <v>49.699314026107423</v>
      </c>
      <c r="L82" s="16">
        <f t="shared" si="10"/>
        <v>90.342492322650216</v>
      </c>
      <c r="M82" s="16">
        <f t="shared" si="17"/>
        <v>3099.9137901778595</v>
      </c>
    </row>
    <row r="83" spans="9:13">
      <c r="I83">
        <f t="shared" si="15"/>
        <v>49</v>
      </c>
      <c r="J83" s="16">
        <f t="shared" si="16"/>
        <v>3099.9137901778595</v>
      </c>
      <c r="K83" s="16">
        <f t="shared" si="9"/>
        <v>49.05613572956463</v>
      </c>
      <c r="L83" s="16">
        <f t="shared" si="10"/>
        <v>89.69931402610743</v>
      </c>
      <c r="M83" s="16">
        <f t="shared" si="17"/>
        <v>3059.2706118813167</v>
      </c>
    </row>
    <row r="84" spans="9:13">
      <c r="I84">
        <f t="shared" si="15"/>
        <v>50</v>
      </c>
      <c r="J84" s="16">
        <f t="shared" si="16"/>
        <v>3059.2706118813167</v>
      </c>
      <c r="K84" s="16">
        <f t="shared" si="9"/>
        <v>48.412957433021845</v>
      </c>
      <c r="L84" s="16">
        <f t="shared" si="10"/>
        <v>89.05613572956463</v>
      </c>
      <c r="M84" s="16">
        <f t="shared" si="17"/>
        <v>3018.6274335847738</v>
      </c>
    </row>
    <row r="85" spans="9:13">
      <c r="I85">
        <f t="shared" si="15"/>
        <v>51</v>
      </c>
      <c r="J85" s="16">
        <f t="shared" si="16"/>
        <v>3018.6274335847738</v>
      </c>
      <c r="K85" s="16">
        <f t="shared" si="9"/>
        <v>47.769779136479052</v>
      </c>
      <c r="L85" s="16">
        <f t="shared" si="10"/>
        <v>88.412957433021845</v>
      </c>
      <c r="M85" s="16">
        <f t="shared" si="17"/>
        <v>2977.984255288231</v>
      </c>
    </row>
    <row r="86" spans="9:13">
      <c r="I86">
        <f t="shared" si="15"/>
        <v>52</v>
      </c>
      <c r="J86" s="16">
        <f t="shared" si="16"/>
        <v>2977.984255288231</v>
      </c>
      <c r="K86" s="16">
        <f t="shared" si="9"/>
        <v>47.126600839936259</v>
      </c>
      <c r="L86" s="16">
        <f t="shared" si="10"/>
        <v>87.769779136479059</v>
      </c>
      <c r="M86" s="16">
        <f t="shared" si="17"/>
        <v>2937.3410769916882</v>
      </c>
    </row>
    <row r="87" spans="9:13">
      <c r="I87">
        <f t="shared" si="15"/>
        <v>53</v>
      </c>
      <c r="J87" s="16">
        <f t="shared" si="16"/>
        <v>2937.3410769916882</v>
      </c>
      <c r="K87" s="16">
        <f t="shared" si="9"/>
        <v>46.483422543393473</v>
      </c>
      <c r="L87" s="16">
        <f t="shared" si="10"/>
        <v>87.126600839936259</v>
      </c>
      <c r="M87" s="16">
        <f t="shared" si="17"/>
        <v>2896.6978986951453</v>
      </c>
    </row>
    <row r="88" spans="9:13">
      <c r="I88">
        <f t="shared" si="15"/>
        <v>54</v>
      </c>
      <c r="J88" s="16">
        <f t="shared" si="16"/>
        <v>2896.6978986951453</v>
      </c>
      <c r="K88" s="16">
        <f t="shared" si="9"/>
        <v>45.840244246850681</v>
      </c>
      <c r="L88" s="16">
        <f t="shared" si="10"/>
        <v>86.483422543393473</v>
      </c>
      <c r="M88" s="16">
        <f t="shared" si="17"/>
        <v>2856.0547203986025</v>
      </c>
    </row>
    <row r="89" spans="9:13">
      <c r="I89">
        <f t="shared" si="15"/>
        <v>55</v>
      </c>
      <c r="J89" s="16">
        <f t="shared" si="16"/>
        <v>2856.0547203986025</v>
      </c>
      <c r="K89" s="16">
        <f t="shared" si="9"/>
        <v>45.197065950307888</v>
      </c>
      <c r="L89" s="16">
        <f t="shared" si="10"/>
        <v>85.840244246850688</v>
      </c>
      <c r="M89" s="16">
        <f t="shared" si="17"/>
        <v>2815.4115421020597</v>
      </c>
    </row>
    <row r="90" spans="9:13">
      <c r="I90">
        <f t="shared" si="15"/>
        <v>56</v>
      </c>
      <c r="J90" s="16">
        <f t="shared" si="16"/>
        <v>2815.4115421020597</v>
      </c>
      <c r="K90" s="16">
        <f t="shared" si="9"/>
        <v>44.553887653765102</v>
      </c>
      <c r="L90" s="16">
        <f t="shared" si="10"/>
        <v>85.197065950307888</v>
      </c>
      <c r="M90" s="16">
        <f t="shared" si="17"/>
        <v>2774.7683638055169</v>
      </c>
    </row>
    <row r="91" spans="9:13">
      <c r="I91">
        <f t="shared" si="15"/>
        <v>57</v>
      </c>
      <c r="J91" s="16">
        <f t="shared" si="16"/>
        <v>2774.7683638055169</v>
      </c>
      <c r="K91" s="16">
        <f t="shared" si="9"/>
        <v>43.910709357222309</v>
      </c>
      <c r="L91" s="16">
        <f t="shared" si="10"/>
        <v>84.553887653765102</v>
      </c>
      <c r="M91" s="16">
        <f t="shared" si="17"/>
        <v>2734.125185508974</v>
      </c>
    </row>
    <row r="92" spans="9:13">
      <c r="I92">
        <f t="shared" si="15"/>
        <v>58</v>
      </c>
      <c r="J92" s="16">
        <f t="shared" si="16"/>
        <v>2734.125185508974</v>
      </c>
      <c r="K92" s="16">
        <f t="shared" si="9"/>
        <v>43.267531060679524</v>
      </c>
      <c r="L92" s="16">
        <f t="shared" si="10"/>
        <v>83.910709357222316</v>
      </c>
      <c r="M92" s="16">
        <f t="shared" si="17"/>
        <v>2693.4820072124312</v>
      </c>
    </row>
    <row r="93" spans="9:13">
      <c r="I93">
        <f t="shared" si="15"/>
        <v>59</v>
      </c>
      <c r="J93" s="16">
        <f t="shared" si="16"/>
        <v>2693.4820072124312</v>
      </c>
      <c r="K93" s="16">
        <f t="shared" si="9"/>
        <v>42.624352764136731</v>
      </c>
      <c r="L93" s="16">
        <f t="shared" si="10"/>
        <v>83.267531060679516</v>
      </c>
      <c r="M93" s="16">
        <f t="shared" si="17"/>
        <v>2652.8388289158884</v>
      </c>
    </row>
    <row r="94" spans="9:13">
      <c r="I94">
        <f t="shared" si="15"/>
        <v>60</v>
      </c>
      <c r="J94" s="16">
        <f t="shared" si="16"/>
        <v>2652.8388289158884</v>
      </c>
      <c r="K94" s="16">
        <f t="shared" si="9"/>
        <v>41.981174467593938</v>
      </c>
      <c r="L94" s="16">
        <f t="shared" si="10"/>
        <v>82.624352764136731</v>
      </c>
      <c r="M94" s="16">
        <f t="shared" si="17"/>
        <v>2612.1956506193455</v>
      </c>
    </row>
    <row r="95" spans="9:13">
      <c r="I95">
        <f t="shared" si="15"/>
        <v>61</v>
      </c>
      <c r="J95" s="16">
        <f t="shared" si="16"/>
        <v>2612.1956506193455</v>
      </c>
      <c r="K95" s="16">
        <f t="shared" si="9"/>
        <v>41.337996171051152</v>
      </c>
      <c r="L95" s="16">
        <f t="shared" si="10"/>
        <v>81.981174467593945</v>
      </c>
      <c r="M95" s="16">
        <f t="shared" si="17"/>
        <v>2571.5524723228027</v>
      </c>
    </row>
    <row r="96" spans="9:13">
      <c r="I96">
        <f t="shared" si="15"/>
        <v>62</v>
      </c>
      <c r="J96" s="16">
        <f t="shared" si="16"/>
        <v>2571.5524723228027</v>
      </c>
      <c r="K96" s="16">
        <f t="shared" si="9"/>
        <v>40.69481787450836</v>
      </c>
      <c r="L96" s="16">
        <f t="shared" si="10"/>
        <v>81.337996171051145</v>
      </c>
      <c r="M96" s="16">
        <f t="shared" si="17"/>
        <v>2530.9092940262599</v>
      </c>
    </row>
    <row r="97" spans="9:13">
      <c r="I97">
        <f t="shared" si="15"/>
        <v>63</v>
      </c>
      <c r="J97" s="16">
        <f t="shared" si="16"/>
        <v>2530.9092940262599</v>
      </c>
      <c r="K97" s="16">
        <f t="shared" si="9"/>
        <v>40.051639577965567</v>
      </c>
      <c r="L97" s="16">
        <f t="shared" si="10"/>
        <v>80.69481787450836</v>
      </c>
      <c r="M97" s="16">
        <f t="shared" si="17"/>
        <v>2490.2661157297171</v>
      </c>
    </row>
    <row r="98" spans="9:13">
      <c r="I98">
        <f t="shared" si="15"/>
        <v>64</v>
      </c>
      <c r="J98" s="16">
        <f t="shared" si="16"/>
        <v>2490.2661157297171</v>
      </c>
      <c r="K98" s="16">
        <f t="shared" si="9"/>
        <v>39.408461281422781</v>
      </c>
      <c r="L98" s="16">
        <f t="shared" si="10"/>
        <v>80.051639577965574</v>
      </c>
      <c r="M98" s="16">
        <f t="shared" si="17"/>
        <v>2449.6229374331742</v>
      </c>
    </row>
    <row r="99" spans="9:13">
      <c r="I99">
        <f t="shared" si="15"/>
        <v>65</v>
      </c>
      <c r="J99" s="16">
        <f t="shared" si="16"/>
        <v>2449.6229374331742</v>
      </c>
      <c r="K99" s="16">
        <f t="shared" si="9"/>
        <v>38.765282984879988</v>
      </c>
      <c r="L99" s="16">
        <f t="shared" si="10"/>
        <v>79.408461281422774</v>
      </c>
      <c r="M99" s="16">
        <f t="shared" si="17"/>
        <v>2408.9797591366314</v>
      </c>
    </row>
    <row r="100" spans="9:13">
      <c r="I100">
        <f t="shared" si="15"/>
        <v>66</v>
      </c>
      <c r="J100" s="16">
        <f t="shared" si="16"/>
        <v>2408.9797591366314</v>
      </c>
      <c r="K100" s="16">
        <f t="shared" ref="K100:K159" si="18">J100*$G$6</f>
        <v>38.122104688337195</v>
      </c>
      <c r="L100" s="16">
        <f t="shared" ref="L100:L159" si="19">MAX(0.01*J100,40)+K99</f>
        <v>78.765282984879988</v>
      </c>
      <c r="M100" s="16">
        <f t="shared" si="17"/>
        <v>2368.3365808400886</v>
      </c>
    </row>
    <row r="101" spans="9:13">
      <c r="I101">
        <f t="shared" si="15"/>
        <v>67</v>
      </c>
      <c r="J101" s="16">
        <f t="shared" si="16"/>
        <v>2368.3365808400886</v>
      </c>
      <c r="K101" s="16">
        <f t="shared" si="18"/>
        <v>37.47892639179441</v>
      </c>
      <c r="L101" s="16">
        <f t="shared" si="19"/>
        <v>78.122104688337203</v>
      </c>
      <c r="M101" s="16">
        <f t="shared" si="17"/>
        <v>2327.6934025435462</v>
      </c>
    </row>
    <row r="102" spans="9:13">
      <c r="I102">
        <f t="shared" si="15"/>
        <v>68</v>
      </c>
      <c r="J102" s="16">
        <f t="shared" si="16"/>
        <v>2327.6934025435462</v>
      </c>
      <c r="K102" s="16">
        <f t="shared" si="18"/>
        <v>36.835748095251624</v>
      </c>
      <c r="L102" s="16">
        <f t="shared" si="19"/>
        <v>77.478926391794403</v>
      </c>
      <c r="M102" s="16">
        <f t="shared" si="17"/>
        <v>2287.0502242470038</v>
      </c>
    </row>
    <row r="103" spans="9:13">
      <c r="I103">
        <f t="shared" si="15"/>
        <v>69</v>
      </c>
      <c r="J103" s="16">
        <f t="shared" si="16"/>
        <v>2287.0502242470038</v>
      </c>
      <c r="K103" s="16">
        <f t="shared" si="18"/>
        <v>36.192569798708838</v>
      </c>
      <c r="L103" s="16">
        <f t="shared" si="19"/>
        <v>76.835748095251631</v>
      </c>
      <c r="M103" s="16">
        <f t="shared" si="17"/>
        <v>2246.407045950461</v>
      </c>
    </row>
    <row r="104" spans="9:13">
      <c r="I104">
        <f t="shared" si="15"/>
        <v>70</v>
      </c>
      <c r="J104" s="16">
        <f t="shared" si="16"/>
        <v>2246.407045950461</v>
      </c>
      <c r="K104" s="16">
        <f t="shared" si="18"/>
        <v>35.549391502166053</v>
      </c>
      <c r="L104" s="16">
        <f t="shared" si="19"/>
        <v>76.192569798708831</v>
      </c>
      <c r="M104" s="16">
        <f t="shared" si="17"/>
        <v>2205.7638676539182</v>
      </c>
    </row>
    <row r="105" spans="9:13">
      <c r="I105">
        <f t="shared" si="15"/>
        <v>71</v>
      </c>
      <c r="J105" s="16">
        <f t="shared" si="16"/>
        <v>2205.7638676539182</v>
      </c>
      <c r="K105" s="16">
        <f t="shared" si="18"/>
        <v>34.90621320562326</v>
      </c>
      <c r="L105" s="16">
        <f t="shared" si="19"/>
        <v>75.54939150216606</v>
      </c>
      <c r="M105" s="16">
        <f t="shared" si="17"/>
        <v>2165.1206893573753</v>
      </c>
    </row>
    <row r="106" spans="9:13">
      <c r="I106">
        <f t="shared" si="15"/>
        <v>72</v>
      </c>
      <c r="J106" s="16">
        <f t="shared" si="16"/>
        <v>2165.1206893573753</v>
      </c>
      <c r="K106" s="16">
        <f t="shared" si="18"/>
        <v>34.263034909080467</v>
      </c>
      <c r="L106" s="16">
        <f t="shared" si="19"/>
        <v>74.90621320562326</v>
      </c>
      <c r="M106" s="16">
        <f t="shared" si="17"/>
        <v>2124.4775110608325</v>
      </c>
    </row>
    <row r="107" spans="9:13">
      <c r="I107">
        <f t="shared" si="15"/>
        <v>73</v>
      </c>
      <c r="J107" s="16">
        <f t="shared" si="16"/>
        <v>2124.4775110608325</v>
      </c>
      <c r="K107" s="16">
        <f t="shared" si="18"/>
        <v>33.619856612537681</v>
      </c>
      <c r="L107" s="16">
        <f t="shared" si="19"/>
        <v>74.26303490908046</v>
      </c>
      <c r="M107" s="16">
        <f t="shared" si="17"/>
        <v>2083.8343327642897</v>
      </c>
    </row>
    <row r="108" spans="9:13">
      <c r="I108">
        <f t="shared" si="15"/>
        <v>74</v>
      </c>
      <c r="J108" s="16">
        <f t="shared" si="16"/>
        <v>2083.8343327642897</v>
      </c>
      <c r="K108" s="16">
        <f t="shared" si="18"/>
        <v>32.976678315994889</v>
      </c>
      <c r="L108" s="16">
        <f t="shared" si="19"/>
        <v>73.619856612537689</v>
      </c>
      <c r="M108" s="16">
        <f t="shared" si="17"/>
        <v>2043.1911544677469</v>
      </c>
    </row>
    <row r="109" spans="9:13">
      <c r="I109">
        <f t="shared" si="15"/>
        <v>75</v>
      </c>
      <c r="J109" s="16">
        <f t="shared" si="16"/>
        <v>2043.1911544677469</v>
      </c>
      <c r="K109" s="16">
        <f t="shared" si="18"/>
        <v>32.333500019452096</v>
      </c>
      <c r="L109" s="16">
        <f t="shared" si="19"/>
        <v>72.976678315994889</v>
      </c>
      <c r="M109" s="16">
        <f t="shared" si="17"/>
        <v>2002.547976171204</v>
      </c>
    </row>
    <row r="110" spans="9:13">
      <c r="I110">
        <f t="shared" si="15"/>
        <v>76</v>
      </c>
      <c r="J110" s="16">
        <f t="shared" si="16"/>
        <v>2002.547976171204</v>
      </c>
      <c r="K110" s="16">
        <f t="shared" si="18"/>
        <v>31.690321722909307</v>
      </c>
      <c r="L110" s="16">
        <f t="shared" si="19"/>
        <v>72.333500019452089</v>
      </c>
      <c r="M110" s="16">
        <f t="shared" si="17"/>
        <v>1961.9047978746614</v>
      </c>
    </row>
    <row r="111" spans="9:13">
      <c r="I111">
        <f t="shared" si="15"/>
        <v>77</v>
      </c>
      <c r="J111" s="16">
        <f t="shared" si="16"/>
        <v>1961.9047978746614</v>
      </c>
      <c r="K111" s="16">
        <f t="shared" si="18"/>
        <v>31.047143426366521</v>
      </c>
      <c r="L111" s="16">
        <f t="shared" si="19"/>
        <v>71.690321722909303</v>
      </c>
      <c r="M111" s="16">
        <f t="shared" si="17"/>
        <v>1921.2616195781186</v>
      </c>
    </row>
    <row r="112" spans="9:13">
      <c r="I112">
        <f t="shared" si="15"/>
        <v>78</v>
      </c>
      <c r="J112" s="16">
        <f t="shared" si="16"/>
        <v>1921.2616195781186</v>
      </c>
      <c r="K112" s="16">
        <f t="shared" si="18"/>
        <v>30.403965129823732</v>
      </c>
      <c r="L112" s="16">
        <f t="shared" si="19"/>
        <v>71.047143426366517</v>
      </c>
      <c r="M112" s="16">
        <f t="shared" si="17"/>
        <v>1880.6184412815758</v>
      </c>
    </row>
    <row r="113" spans="9:13">
      <c r="I113">
        <f t="shared" si="15"/>
        <v>79</v>
      </c>
      <c r="J113" s="16">
        <f t="shared" si="16"/>
        <v>1880.6184412815758</v>
      </c>
      <c r="K113" s="16">
        <f t="shared" si="18"/>
        <v>29.760786833280942</v>
      </c>
      <c r="L113" s="16">
        <f t="shared" si="19"/>
        <v>70.403965129823732</v>
      </c>
      <c r="M113" s="16">
        <f t="shared" si="17"/>
        <v>1839.9752629850329</v>
      </c>
    </row>
    <row r="114" spans="9:13">
      <c r="I114">
        <f t="shared" si="15"/>
        <v>80</v>
      </c>
      <c r="J114" s="16">
        <f t="shared" si="16"/>
        <v>1839.9752629850329</v>
      </c>
      <c r="K114" s="16">
        <f t="shared" si="18"/>
        <v>29.11760853673815</v>
      </c>
      <c r="L114" s="16">
        <f t="shared" si="19"/>
        <v>69.760786833280946</v>
      </c>
      <c r="M114" s="16">
        <f t="shared" si="17"/>
        <v>1799.3320846884901</v>
      </c>
    </row>
    <row r="115" spans="9:13">
      <c r="I115">
        <f t="shared" si="15"/>
        <v>81</v>
      </c>
      <c r="J115" s="16">
        <f t="shared" si="16"/>
        <v>1799.3320846884901</v>
      </c>
      <c r="K115" s="16">
        <f t="shared" si="18"/>
        <v>28.47443024019536</v>
      </c>
      <c r="L115" s="16">
        <f t="shared" si="19"/>
        <v>69.117608536738146</v>
      </c>
      <c r="M115" s="16">
        <f t="shared" si="17"/>
        <v>1758.6889063919473</v>
      </c>
    </row>
    <row r="116" spans="9:13">
      <c r="I116">
        <f t="shared" si="15"/>
        <v>82</v>
      </c>
      <c r="J116" s="16">
        <f t="shared" si="16"/>
        <v>1758.6889063919473</v>
      </c>
      <c r="K116" s="16">
        <f t="shared" si="18"/>
        <v>27.831251943652571</v>
      </c>
      <c r="L116" s="16">
        <f t="shared" si="19"/>
        <v>68.47443024019536</v>
      </c>
      <c r="M116" s="16">
        <f t="shared" si="17"/>
        <v>1718.0457280954047</v>
      </c>
    </row>
    <row r="117" spans="9:13">
      <c r="I117">
        <f t="shared" si="15"/>
        <v>83</v>
      </c>
      <c r="J117" s="16">
        <f t="shared" si="16"/>
        <v>1718.0457280954047</v>
      </c>
      <c r="K117" s="16">
        <f t="shared" si="18"/>
        <v>27.188073647109782</v>
      </c>
      <c r="L117" s="16">
        <f t="shared" si="19"/>
        <v>67.831251943652575</v>
      </c>
      <c r="M117" s="16">
        <f t="shared" si="17"/>
        <v>1677.4025497988619</v>
      </c>
    </row>
    <row r="118" spans="9:13">
      <c r="I118">
        <f t="shared" si="15"/>
        <v>84</v>
      </c>
      <c r="J118" s="16">
        <f t="shared" si="16"/>
        <v>1677.4025497988619</v>
      </c>
      <c r="K118" s="16">
        <f t="shared" si="18"/>
        <v>26.544895350566993</v>
      </c>
      <c r="L118" s="16">
        <f t="shared" si="19"/>
        <v>67.188073647109775</v>
      </c>
      <c r="M118" s="16">
        <f t="shared" si="17"/>
        <v>1636.759371502319</v>
      </c>
    </row>
    <row r="119" spans="9:13">
      <c r="I119">
        <f t="shared" si="15"/>
        <v>85</v>
      </c>
      <c r="J119" s="16">
        <f t="shared" si="16"/>
        <v>1636.759371502319</v>
      </c>
      <c r="K119" s="16">
        <f t="shared" si="18"/>
        <v>25.901717054024203</v>
      </c>
      <c r="L119" s="16">
        <f t="shared" si="19"/>
        <v>66.544895350566989</v>
      </c>
      <c r="M119" s="16">
        <f t="shared" si="17"/>
        <v>1596.1161932057762</v>
      </c>
    </row>
    <row r="120" spans="9:13">
      <c r="I120">
        <f t="shared" si="15"/>
        <v>86</v>
      </c>
      <c r="J120" s="16">
        <f t="shared" si="16"/>
        <v>1596.1161932057762</v>
      </c>
      <c r="K120" s="16">
        <f t="shared" si="18"/>
        <v>25.258538757481411</v>
      </c>
      <c r="L120" s="16">
        <f t="shared" si="19"/>
        <v>65.901717054024203</v>
      </c>
      <c r="M120" s="16">
        <f t="shared" si="17"/>
        <v>1555.4730149092334</v>
      </c>
    </row>
    <row r="121" spans="9:13">
      <c r="I121">
        <f t="shared" si="15"/>
        <v>87</v>
      </c>
      <c r="J121" s="16">
        <f t="shared" si="16"/>
        <v>1555.4730149092334</v>
      </c>
      <c r="K121" s="16">
        <f t="shared" si="18"/>
        <v>24.615360460938621</v>
      </c>
      <c r="L121" s="16">
        <f t="shared" si="19"/>
        <v>65.258538757481404</v>
      </c>
      <c r="M121" s="16">
        <f t="shared" si="17"/>
        <v>1514.8298366126905</v>
      </c>
    </row>
    <row r="122" spans="9:13">
      <c r="I122">
        <f t="shared" si="15"/>
        <v>88</v>
      </c>
      <c r="J122" s="16">
        <f t="shared" si="16"/>
        <v>1514.8298366126905</v>
      </c>
      <c r="K122" s="16">
        <f t="shared" si="18"/>
        <v>23.972182164395832</v>
      </c>
      <c r="L122" s="16">
        <f t="shared" si="19"/>
        <v>64.615360460938618</v>
      </c>
      <c r="M122" s="16">
        <f t="shared" si="17"/>
        <v>1474.1866583161479</v>
      </c>
    </row>
    <row r="123" spans="9:13">
      <c r="I123">
        <f t="shared" si="15"/>
        <v>89</v>
      </c>
      <c r="J123" s="16">
        <f t="shared" si="16"/>
        <v>1474.1866583161479</v>
      </c>
      <c r="K123" s="16">
        <f t="shared" si="18"/>
        <v>23.329003867853043</v>
      </c>
      <c r="L123" s="16">
        <f t="shared" si="19"/>
        <v>63.972182164395832</v>
      </c>
      <c r="M123" s="16">
        <f t="shared" si="17"/>
        <v>1433.5434800196051</v>
      </c>
    </row>
    <row r="124" spans="9:13">
      <c r="I124">
        <f t="shared" si="15"/>
        <v>90</v>
      </c>
      <c r="J124" s="16">
        <f t="shared" si="16"/>
        <v>1433.5434800196051</v>
      </c>
      <c r="K124" s="16">
        <f t="shared" si="18"/>
        <v>22.685825571310254</v>
      </c>
      <c r="L124" s="16">
        <f t="shared" si="19"/>
        <v>63.329003867853046</v>
      </c>
      <c r="M124" s="16">
        <f t="shared" si="17"/>
        <v>1392.9003017230623</v>
      </c>
    </row>
    <row r="125" spans="9:13">
      <c r="I125">
        <f t="shared" si="15"/>
        <v>91</v>
      </c>
      <c r="J125" s="16">
        <f t="shared" si="16"/>
        <v>1392.9003017230623</v>
      </c>
      <c r="K125" s="16">
        <f t="shared" si="18"/>
        <v>22.042647274767464</v>
      </c>
      <c r="L125" s="16">
        <f t="shared" si="19"/>
        <v>62.685825571310254</v>
      </c>
      <c r="M125" s="16">
        <f t="shared" si="17"/>
        <v>1352.2571234265195</v>
      </c>
    </row>
    <row r="126" spans="9:13">
      <c r="I126">
        <f t="shared" si="15"/>
        <v>92</v>
      </c>
      <c r="J126" s="16">
        <f t="shared" si="16"/>
        <v>1352.2571234265195</v>
      </c>
      <c r="K126" s="16">
        <f t="shared" si="18"/>
        <v>21.399468978224675</v>
      </c>
      <c r="L126" s="16">
        <f t="shared" si="19"/>
        <v>62.042647274767461</v>
      </c>
      <c r="M126" s="16">
        <f t="shared" si="17"/>
        <v>1311.6139451299766</v>
      </c>
    </row>
    <row r="127" spans="9:13">
      <c r="I127">
        <f t="shared" si="15"/>
        <v>93</v>
      </c>
      <c r="J127" s="16">
        <f t="shared" si="16"/>
        <v>1311.6139451299766</v>
      </c>
      <c r="K127" s="16">
        <f t="shared" si="18"/>
        <v>20.756290681681882</v>
      </c>
      <c r="L127" s="16">
        <f t="shared" si="19"/>
        <v>61.399468978224675</v>
      </c>
      <c r="M127" s="16">
        <f t="shared" si="17"/>
        <v>1270.9707668334338</v>
      </c>
    </row>
    <row r="128" spans="9:13">
      <c r="I128">
        <f t="shared" si="15"/>
        <v>94</v>
      </c>
      <c r="J128" s="16">
        <f t="shared" si="16"/>
        <v>1270.9707668334338</v>
      </c>
      <c r="K128" s="16">
        <f t="shared" si="18"/>
        <v>20.113112385139093</v>
      </c>
      <c r="L128" s="16">
        <f t="shared" si="19"/>
        <v>60.756290681681882</v>
      </c>
      <c r="M128" s="16">
        <f t="shared" si="17"/>
        <v>1230.3275885368912</v>
      </c>
    </row>
    <row r="129" spans="9:13">
      <c r="I129">
        <f t="shared" si="15"/>
        <v>95</v>
      </c>
      <c r="J129" s="16">
        <f t="shared" si="16"/>
        <v>1230.3275885368912</v>
      </c>
      <c r="K129" s="16">
        <f t="shared" si="18"/>
        <v>19.469934088596307</v>
      </c>
      <c r="L129" s="16">
        <f t="shared" si="19"/>
        <v>60.11311238513909</v>
      </c>
      <c r="M129" s="16">
        <f t="shared" si="17"/>
        <v>1189.6844102403484</v>
      </c>
    </row>
    <row r="130" spans="9:13">
      <c r="I130">
        <f t="shared" si="15"/>
        <v>96</v>
      </c>
      <c r="J130" s="16">
        <f t="shared" si="16"/>
        <v>1189.6844102403484</v>
      </c>
      <c r="K130" s="16">
        <f t="shared" si="18"/>
        <v>18.826755792053515</v>
      </c>
      <c r="L130" s="16">
        <f t="shared" si="19"/>
        <v>59.469934088596304</v>
      </c>
      <c r="M130" s="16">
        <f t="shared" si="17"/>
        <v>1149.0412319438055</v>
      </c>
    </row>
    <row r="131" spans="9:13">
      <c r="I131">
        <f t="shared" si="15"/>
        <v>97</v>
      </c>
      <c r="J131" s="16">
        <f t="shared" si="16"/>
        <v>1149.0412319438055</v>
      </c>
      <c r="K131" s="16">
        <f t="shared" si="18"/>
        <v>18.183577495510725</v>
      </c>
      <c r="L131" s="16">
        <f t="shared" si="19"/>
        <v>58.826755792053518</v>
      </c>
      <c r="M131" s="16">
        <f t="shared" si="17"/>
        <v>1108.3980536472627</v>
      </c>
    </row>
    <row r="132" spans="9:13">
      <c r="I132">
        <f t="shared" si="15"/>
        <v>98</v>
      </c>
      <c r="J132" s="16">
        <f t="shared" si="16"/>
        <v>1108.3980536472627</v>
      </c>
      <c r="K132" s="16">
        <f t="shared" si="18"/>
        <v>17.540399198967936</v>
      </c>
      <c r="L132" s="16">
        <f t="shared" si="19"/>
        <v>58.183577495510725</v>
      </c>
      <c r="M132" s="16">
        <f t="shared" si="17"/>
        <v>1067.7548753507199</v>
      </c>
    </row>
    <row r="133" spans="9:13">
      <c r="I133">
        <f t="shared" si="15"/>
        <v>99</v>
      </c>
      <c r="J133" s="16">
        <f t="shared" si="16"/>
        <v>1067.7548753507199</v>
      </c>
      <c r="K133" s="16">
        <f t="shared" si="18"/>
        <v>16.897220902425143</v>
      </c>
      <c r="L133" s="16">
        <f t="shared" si="19"/>
        <v>57.540399198967933</v>
      </c>
      <c r="M133" s="16">
        <f t="shared" si="17"/>
        <v>1027.1116970541771</v>
      </c>
    </row>
    <row r="134" spans="9:13">
      <c r="I134">
        <f t="shared" si="15"/>
        <v>100</v>
      </c>
      <c r="J134" s="16">
        <f t="shared" si="16"/>
        <v>1027.1116970541771</v>
      </c>
      <c r="K134" s="16">
        <f t="shared" si="18"/>
        <v>16.254042605882354</v>
      </c>
      <c r="L134" s="16">
        <f t="shared" si="19"/>
        <v>56.897220902425147</v>
      </c>
      <c r="M134" s="16">
        <f t="shared" si="17"/>
        <v>986.46851875763434</v>
      </c>
    </row>
    <row r="135" spans="9:13">
      <c r="I135">
        <f t="shared" si="15"/>
        <v>101</v>
      </c>
      <c r="J135" s="16">
        <f t="shared" si="16"/>
        <v>986.46851875763434</v>
      </c>
      <c r="K135" s="16">
        <f t="shared" si="18"/>
        <v>15.610864309339565</v>
      </c>
      <c r="L135" s="16">
        <f t="shared" si="19"/>
        <v>56.254042605882354</v>
      </c>
      <c r="M135" s="16">
        <f t="shared" si="17"/>
        <v>945.82534046109163</v>
      </c>
    </row>
    <row r="136" spans="9:13">
      <c r="I136">
        <f t="shared" si="15"/>
        <v>102</v>
      </c>
      <c r="J136" s="16">
        <f t="shared" si="16"/>
        <v>945.82534046109163</v>
      </c>
      <c r="K136" s="16">
        <f t="shared" si="18"/>
        <v>14.967686012796777</v>
      </c>
      <c r="L136" s="16">
        <f t="shared" si="19"/>
        <v>55.610864309339561</v>
      </c>
      <c r="M136" s="16">
        <f t="shared" si="17"/>
        <v>905.1821621645488</v>
      </c>
    </row>
    <row r="137" spans="9:13">
      <c r="I137">
        <f t="shared" si="15"/>
        <v>103</v>
      </c>
      <c r="J137" s="16">
        <f t="shared" si="16"/>
        <v>905.1821621645488</v>
      </c>
      <c r="K137" s="16">
        <f t="shared" si="18"/>
        <v>14.324507716253986</v>
      </c>
      <c r="L137" s="16">
        <f t="shared" si="19"/>
        <v>54.967686012796776</v>
      </c>
      <c r="M137" s="16">
        <f t="shared" si="17"/>
        <v>864.53898386800597</v>
      </c>
    </row>
    <row r="138" spans="9:13">
      <c r="I138">
        <f t="shared" si="15"/>
        <v>104</v>
      </c>
      <c r="J138" s="16">
        <f t="shared" si="16"/>
        <v>864.53898386800597</v>
      </c>
      <c r="K138" s="16">
        <f t="shared" si="18"/>
        <v>13.681329419711197</v>
      </c>
      <c r="L138" s="16">
        <f t="shared" si="19"/>
        <v>54.32450771625399</v>
      </c>
      <c r="M138" s="16">
        <f t="shared" si="17"/>
        <v>823.89580557146326</v>
      </c>
    </row>
    <row r="139" spans="9:13">
      <c r="I139">
        <f t="shared" si="15"/>
        <v>105</v>
      </c>
      <c r="J139" s="16">
        <f t="shared" si="16"/>
        <v>823.89580557146326</v>
      </c>
      <c r="K139" s="16">
        <f t="shared" si="18"/>
        <v>13.038151123168408</v>
      </c>
      <c r="L139" s="16">
        <f t="shared" si="19"/>
        <v>53.681329419711197</v>
      </c>
      <c r="M139" s="16">
        <f t="shared" si="17"/>
        <v>783.25262727492043</v>
      </c>
    </row>
    <row r="140" spans="9:13">
      <c r="I140">
        <f t="shared" si="15"/>
        <v>106</v>
      </c>
      <c r="J140" s="16">
        <f t="shared" si="16"/>
        <v>783.25262727492043</v>
      </c>
      <c r="K140" s="16">
        <f t="shared" si="18"/>
        <v>12.394972826625617</v>
      </c>
      <c r="L140" s="16">
        <f t="shared" si="19"/>
        <v>53.038151123168404</v>
      </c>
      <c r="M140" s="16">
        <f t="shared" si="17"/>
        <v>742.6094489783776</v>
      </c>
    </row>
    <row r="141" spans="9:13">
      <c r="I141">
        <f t="shared" si="15"/>
        <v>107</v>
      </c>
      <c r="J141" s="16">
        <f t="shared" si="16"/>
        <v>742.6094489783776</v>
      </c>
      <c r="K141" s="16">
        <f t="shared" si="18"/>
        <v>11.751794530082828</v>
      </c>
      <c r="L141" s="16">
        <f t="shared" si="19"/>
        <v>52.394972826625619</v>
      </c>
      <c r="M141" s="16">
        <f t="shared" si="17"/>
        <v>701.96627068183489</v>
      </c>
    </row>
    <row r="142" spans="9:13">
      <c r="I142">
        <f t="shared" si="15"/>
        <v>108</v>
      </c>
      <c r="J142" s="16">
        <f t="shared" si="16"/>
        <v>701.96627068183489</v>
      </c>
      <c r="K142" s="16">
        <f t="shared" si="18"/>
        <v>11.108616233540038</v>
      </c>
      <c r="L142" s="16">
        <f t="shared" si="19"/>
        <v>51.751794530082826</v>
      </c>
      <c r="M142" s="16">
        <f t="shared" si="17"/>
        <v>661.32309238529206</v>
      </c>
    </row>
    <row r="143" spans="9:13">
      <c r="I143">
        <f t="shared" si="15"/>
        <v>109</v>
      </c>
      <c r="J143" s="16">
        <f t="shared" si="16"/>
        <v>661.32309238529206</v>
      </c>
      <c r="K143" s="16">
        <f t="shared" si="18"/>
        <v>10.465437936997247</v>
      </c>
      <c r="L143" s="16">
        <f t="shared" si="19"/>
        <v>51.10861623354004</v>
      </c>
      <c r="M143" s="16">
        <f t="shared" si="17"/>
        <v>620.67991408874923</v>
      </c>
    </row>
    <row r="144" spans="9:13">
      <c r="I144">
        <f t="shared" si="15"/>
        <v>110</v>
      </c>
      <c r="J144" s="16">
        <f t="shared" si="16"/>
        <v>620.67991408874923</v>
      </c>
      <c r="K144" s="16">
        <f t="shared" si="18"/>
        <v>9.8222596404544582</v>
      </c>
      <c r="L144" s="16">
        <f t="shared" si="19"/>
        <v>50.465437936997247</v>
      </c>
      <c r="M144" s="16">
        <f t="shared" si="17"/>
        <v>580.03673579220651</v>
      </c>
    </row>
    <row r="145" spans="9:13">
      <c r="I145">
        <f t="shared" ref="I145:I159" si="20">I144+1</f>
        <v>111</v>
      </c>
      <c r="J145" s="16">
        <f t="shared" ref="J145:J159" si="21">M144</f>
        <v>580.03673579220651</v>
      </c>
      <c r="K145" s="16">
        <f t="shared" si="18"/>
        <v>9.179081343911669</v>
      </c>
      <c r="L145" s="16">
        <f t="shared" si="19"/>
        <v>49.822259640454462</v>
      </c>
      <c r="M145" s="16">
        <f t="shared" ref="M145:M159" si="22">J145+K145-L145</f>
        <v>539.39355749566369</v>
      </c>
    </row>
    <row r="146" spans="9:13">
      <c r="I146">
        <f t="shared" si="20"/>
        <v>112</v>
      </c>
      <c r="J146" s="16">
        <f t="shared" si="21"/>
        <v>539.39355749566369</v>
      </c>
      <c r="K146" s="16">
        <f t="shared" si="18"/>
        <v>8.5359030473688797</v>
      </c>
      <c r="L146" s="16">
        <f t="shared" si="19"/>
        <v>49.179081343911669</v>
      </c>
      <c r="M146" s="16">
        <f t="shared" si="22"/>
        <v>498.75037919912086</v>
      </c>
    </row>
    <row r="147" spans="9:13">
      <c r="I147">
        <f t="shared" si="20"/>
        <v>113</v>
      </c>
      <c r="J147" s="16">
        <f t="shared" si="21"/>
        <v>498.75037919912086</v>
      </c>
      <c r="K147" s="16">
        <f t="shared" si="18"/>
        <v>7.8927247508260887</v>
      </c>
      <c r="L147" s="16">
        <f t="shared" si="19"/>
        <v>48.535903047368876</v>
      </c>
      <c r="M147" s="16">
        <f t="shared" si="22"/>
        <v>458.10720090257803</v>
      </c>
    </row>
    <row r="148" spans="9:13">
      <c r="I148">
        <f t="shared" si="20"/>
        <v>114</v>
      </c>
      <c r="J148" s="16">
        <f t="shared" si="21"/>
        <v>458.10720090257803</v>
      </c>
      <c r="K148" s="16">
        <f t="shared" si="18"/>
        <v>7.2495464542832986</v>
      </c>
      <c r="L148" s="16">
        <f t="shared" si="19"/>
        <v>47.89272475082609</v>
      </c>
      <c r="M148" s="16">
        <f t="shared" si="22"/>
        <v>417.4640226060352</v>
      </c>
    </row>
    <row r="149" spans="9:13">
      <c r="I149">
        <f t="shared" si="20"/>
        <v>115</v>
      </c>
      <c r="J149" s="16">
        <f t="shared" si="21"/>
        <v>417.4640226060352</v>
      </c>
      <c r="K149" s="16">
        <f t="shared" si="18"/>
        <v>6.6063681577405076</v>
      </c>
      <c r="L149" s="16">
        <f t="shared" si="19"/>
        <v>47.249546454283298</v>
      </c>
      <c r="M149" s="16">
        <f t="shared" si="22"/>
        <v>376.82084430949243</v>
      </c>
    </row>
    <row r="150" spans="9:13">
      <c r="I150">
        <f t="shared" si="20"/>
        <v>116</v>
      </c>
      <c r="J150" s="16">
        <f t="shared" si="21"/>
        <v>376.82084430949243</v>
      </c>
      <c r="K150" s="16">
        <f t="shared" si="18"/>
        <v>5.9631898611977183</v>
      </c>
      <c r="L150" s="16">
        <f t="shared" si="19"/>
        <v>46.606368157740505</v>
      </c>
      <c r="M150" s="16">
        <f t="shared" si="22"/>
        <v>336.1776660129496</v>
      </c>
    </row>
    <row r="151" spans="9:13">
      <c r="I151">
        <f t="shared" si="20"/>
        <v>117</v>
      </c>
      <c r="J151" s="16">
        <f t="shared" si="21"/>
        <v>336.1776660129496</v>
      </c>
      <c r="K151" s="16">
        <f t="shared" si="18"/>
        <v>5.3200115646549282</v>
      </c>
      <c r="L151" s="16">
        <f t="shared" si="19"/>
        <v>45.963189861197719</v>
      </c>
      <c r="M151" s="16">
        <f t="shared" si="22"/>
        <v>295.53448771640683</v>
      </c>
    </row>
    <row r="152" spans="9:13">
      <c r="I152">
        <f t="shared" si="20"/>
        <v>118</v>
      </c>
      <c r="J152" s="16">
        <f t="shared" si="21"/>
        <v>295.53448771640683</v>
      </c>
      <c r="K152" s="16">
        <f t="shared" si="18"/>
        <v>4.676833268112139</v>
      </c>
      <c r="L152" s="16">
        <f t="shared" si="19"/>
        <v>45.320011564654926</v>
      </c>
      <c r="M152" s="16">
        <f t="shared" si="22"/>
        <v>254.89130941986406</v>
      </c>
    </row>
    <row r="153" spans="9:13">
      <c r="I153">
        <f t="shared" si="20"/>
        <v>119</v>
      </c>
      <c r="J153" s="16">
        <f t="shared" si="21"/>
        <v>254.89130941986406</v>
      </c>
      <c r="K153" s="16">
        <f t="shared" si="18"/>
        <v>4.0336549715693497</v>
      </c>
      <c r="L153" s="16">
        <f t="shared" si="19"/>
        <v>44.676833268112141</v>
      </c>
      <c r="M153" s="16">
        <f t="shared" si="22"/>
        <v>214.24813112332129</v>
      </c>
    </row>
    <row r="154" spans="9:13">
      <c r="I154">
        <f t="shared" si="20"/>
        <v>120</v>
      </c>
      <c r="J154" s="16">
        <f t="shared" si="21"/>
        <v>214.24813112332129</v>
      </c>
      <c r="K154" s="16">
        <f t="shared" si="18"/>
        <v>3.39047667502656</v>
      </c>
      <c r="L154" s="16">
        <f t="shared" si="19"/>
        <v>44.033654971569348</v>
      </c>
      <c r="M154" s="16">
        <f t="shared" si="22"/>
        <v>173.60495282677849</v>
      </c>
    </row>
    <row r="155" spans="9:13">
      <c r="I155">
        <f t="shared" si="20"/>
        <v>121</v>
      </c>
      <c r="J155" s="16">
        <f t="shared" si="21"/>
        <v>173.60495282677849</v>
      </c>
      <c r="K155" s="16">
        <f t="shared" si="18"/>
        <v>2.7472983784837699</v>
      </c>
      <c r="L155" s="16">
        <f t="shared" si="19"/>
        <v>43.390476675026562</v>
      </c>
      <c r="M155" s="16">
        <f t="shared" si="22"/>
        <v>132.96177453023569</v>
      </c>
    </row>
    <row r="156" spans="9:13">
      <c r="I156">
        <f t="shared" si="20"/>
        <v>122</v>
      </c>
      <c r="J156" s="16">
        <f t="shared" si="21"/>
        <v>132.96177453023569</v>
      </c>
      <c r="K156" s="16">
        <f t="shared" si="18"/>
        <v>2.1041200819409802</v>
      </c>
      <c r="L156" s="16">
        <f t="shared" si="19"/>
        <v>42.747298378483769</v>
      </c>
      <c r="M156" s="16">
        <f t="shared" si="22"/>
        <v>92.318596233692887</v>
      </c>
    </row>
    <row r="157" spans="9:13">
      <c r="I157">
        <f t="shared" si="20"/>
        <v>123</v>
      </c>
      <c r="J157" s="16">
        <f t="shared" si="21"/>
        <v>92.318596233692887</v>
      </c>
      <c r="K157" s="16">
        <f t="shared" si="18"/>
        <v>1.4609417853981901</v>
      </c>
      <c r="L157" s="16">
        <f t="shared" si="19"/>
        <v>42.104120081940977</v>
      </c>
      <c r="M157" s="16">
        <f t="shared" si="22"/>
        <v>51.675417937150101</v>
      </c>
    </row>
    <row r="158" spans="9:13">
      <c r="I158">
        <f t="shared" si="20"/>
        <v>124</v>
      </c>
      <c r="J158" s="16">
        <f t="shared" si="21"/>
        <v>51.675417937150101</v>
      </c>
      <c r="K158" s="16">
        <f t="shared" si="18"/>
        <v>0.81776348885540051</v>
      </c>
      <c r="L158" s="16">
        <f t="shared" si="19"/>
        <v>41.460941785398191</v>
      </c>
      <c r="M158" s="16">
        <f t="shared" si="22"/>
        <v>11.032239640607308</v>
      </c>
    </row>
    <row r="159" spans="9:13">
      <c r="I159">
        <f t="shared" si="20"/>
        <v>125</v>
      </c>
      <c r="J159" s="16">
        <f t="shared" si="21"/>
        <v>11.032239640607308</v>
      </c>
      <c r="K159" s="16">
        <f t="shared" si="18"/>
        <v>0.17458519231261069</v>
      </c>
      <c r="L159" s="16">
        <f t="shared" si="19"/>
        <v>40.817763488855398</v>
      </c>
      <c r="M159" s="16">
        <f t="shared" si="22"/>
        <v>-29.610938655935477</v>
      </c>
    </row>
    <row r="160" spans="9:13">
      <c r="J160" s="16"/>
      <c r="K160" s="16"/>
      <c r="L160" s="16"/>
      <c r="M160" s="16"/>
    </row>
    <row r="161" spans="10:13">
      <c r="J161" s="16"/>
      <c r="K161" s="16"/>
      <c r="L161" s="16"/>
      <c r="M161" s="16"/>
    </row>
    <row r="162" spans="10:13">
      <c r="J162" s="16"/>
      <c r="K162" s="16"/>
      <c r="L162" s="16"/>
      <c r="M162" s="16"/>
    </row>
    <row r="163" spans="10:13">
      <c r="J163" s="16"/>
      <c r="K163" s="16"/>
      <c r="L163" s="16"/>
      <c r="M163" s="16"/>
    </row>
    <row r="164" spans="10:13">
      <c r="J164" s="16"/>
      <c r="K164" s="16"/>
      <c r="L164" s="16"/>
      <c r="M164" s="16"/>
    </row>
    <row r="165" spans="10:13">
      <c r="J165" s="16"/>
      <c r="K165" s="16"/>
      <c r="L165" s="16"/>
      <c r="M165" s="16"/>
    </row>
    <row r="166" spans="10:13">
      <c r="J166" s="16"/>
      <c r="K166" s="16"/>
      <c r="L166" s="16"/>
      <c r="M166" s="16"/>
    </row>
    <row r="167" spans="10:13">
      <c r="J167" s="16"/>
      <c r="K167" s="16"/>
      <c r="L167" s="16"/>
      <c r="M167" s="16"/>
    </row>
    <row r="168" spans="10:13">
      <c r="J168" s="16"/>
      <c r="K168" s="16"/>
      <c r="L168" s="16"/>
      <c r="M168" s="16"/>
    </row>
    <row r="169" spans="10:13">
      <c r="J169" s="16"/>
      <c r="K169" s="16"/>
      <c r="L169" s="16"/>
      <c r="M169" s="16"/>
    </row>
    <row r="170" spans="10:13">
      <c r="J170" s="16"/>
      <c r="K170" s="16"/>
      <c r="L170" s="16"/>
      <c r="M170" s="16"/>
    </row>
    <row r="171" spans="10:13">
      <c r="J171" s="16"/>
      <c r="K171" s="16"/>
      <c r="L171" s="16"/>
      <c r="M171" s="16"/>
    </row>
    <row r="172" spans="10:13">
      <c r="J172" s="16"/>
      <c r="K172" s="16"/>
      <c r="L172" s="16"/>
      <c r="M172" s="16"/>
    </row>
    <row r="173" spans="10:13">
      <c r="J173" s="16"/>
      <c r="K173" s="16"/>
      <c r="L173" s="16"/>
      <c r="M173" s="16"/>
    </row>
    <row r="174" spans="10:13">
      <c r="J174" s="16"/>
      <c r="K174" s="16"/>
      <c r="L174" s="16"/>
      <c r="M174" s="16"/>
    </row>
    <row r="175" spans="10:13">
      <c r="J175" s="16"/>
      <c r="K175" s="16"/>
      <c r="L175" s="16"/>
      <c r="M175" s="16"/>
    </row>
    <row r="176" spans="10:13">
      <c r="J176" s="16"/>
      <c r="K176" s="16"/>
      <c r="L176" s="16"/>
      <c r="M176" s="16"/>
    </row>
    <row r="177" spans="10:13">
      <c r="J177" s="16"/>
      <c r="K177" s="16"/>
      <c r="L177" s="16"/>
      <c r="M177" s="16"/>
    </row>
    <row r="178" spans="10:13">
      <c r="J178" s="16"/>
      <c r="K178" s="16"/>
      <c r="L178" s="16"/>
      <c r="M178" s="16"/>
    </row>
    <row r="179" spans="10:13">
      <c r="J179" s="16"/>
      <c r="K179" s="16"/>
      <c r="L179" s="16"/>
      <c r="M179" s="16"/>
    </row>
    <row r="180" spans="10:13">
      <c r="J180" s="16"/>
      <c r="K180" s="16"/>
      <c r="L180" s="16"/>
      <c r="M180" s="16"/>
    </row>
    <row r="181" spans="10:13">
      <c r="J181" s="16"/>
      <c r="K181" s="16"/>
      <c r="L181" s="16"/>
      <c r="M181" s="16"/>
    </row>
    <row r="182" spans="10:13">
      <c r="J182" s="16"/>
      <c r="K182" s="16"/>
      <c r="L182" s="16"/>
      <c r="M182" s="16"/>
    </row>
    <row r="183" spans="10:13">
      <c r="J183" s="16"/>
      <c r="K183" s="16"/>
      <c r="L183" s="16"/>
      <c r="M183" s="16"/>
    </row>
    <row r="184" spans="10:13">
      <c r="J184" s="16"/>
      <c r="K184" s="16"/>
      <c r="L184" s="16"/>
      <c r="M184" s="16"/>
    </row>
    <row r="185" spans="10:13">
      <c r="J185" s="16"/>
      <c r="K185" s="16"/>
      <c r="L185" s="16"/>
      <c r="M185" s="16"/>
    </row>
    <row r="186" spans="10:13">
      <c r="J186" s="16"/>
      <c r="K186" s="16"/>
      <c r="L186" s="16"/>
      <c r="M186" s="16"/>
    </row>
    <row r="187" spans="10:13">
      <c r="J187" s="16"/>
      <c r="K187" s="16"/>
      <c r="L187" s="16"/>
      <c r="M187" s="16"/>
    </row>
    <row r="188" spans="10:13">
      <c r="J188" s="16"/>
      <c r="K188" s="16"/>
      <c r="L188" s="16"/>
      <c r="M188" s="16"/>
    </row>
    <row r="189" spans="10:13">
      <c r="J189" s="16"/>
      <c r="K189" s="16"/>
      <c r="L189" s="16"/>
      <c r="M189" s="16"/>
    </row>
    <row r="190" spans="10:13">
      <c r="J190" s="16"/>
      <c r="K190" s="16"/>
      <c r="L190" s="16"/>
      <c r="M190" s="16"/>
    </row>
    <row r="191" spans="10:13">
      <c r="J191" s="16"/>
      <c r="K191" s="16"/>
      <c r="L191" s="16"/>
      <c r="M191" s="16"/>
    </row>
    <row r="192" spans="10:13">
      <c r="J192" s="16"/>
      <c r="K192" s="16"/>
      <c r="L192" s="16"/>
      <c r="M192" s="16"/>
    </row>
    <row r="193" spans="10:13">
      <c r="J193" s="16"/>
      <c r="K193" s="16"/>
      <c r="L193" s="16"/>
      <c r="M193" s="16"/>
    </row>
    <row r="194" spans="10:13">
      <c r="J194" s="16"/>
      <c r="K194" s="16"/>
      <c r="L194" s="16"/>
      <c r="M194" s="16"/>
    </row>
    <row r="195" spans="10:13">
      <c r="J195" s="16"/>
      <c r="K195" s="16"/>
      <c r="L195" s="16"/>
      <c r="M195" s="16"/>
    </row>
    <row r="196" spans="10:13">
      <c r="J196" s="16"/>
      <c r="K196" s="16"/>
      <c r="L196" s="16"/>
      <c r="M196" s="16"/>
    </row>
    <row r="197" spans="10:13">
      <c r="J197" s="16"/>
      <c r="K197" s="16"/>
      <c r="L197" s="16"/>
      <c r="M197" s="16"/>
    </row>
    <row r="198" spans="10:13">
      <c r="J198" s="16"/>
      <c r="K198" s="16"/>
      <c r="L198" s="16"/>
      <c r="M198" s="16"/>
    </row>
    <row r="199" spans="10:13">
      <c r="J199" s="16"/>
      <c r="K199" s="16"/>
      <c r="L199" s="16"/>
      <c r="M199" s="16"/>
    </row>
    <row r="200" spans="10:13">
      <c r="J200" s="16"/>
      <c r="K200" s="16"/>
      <c r="L200" s="16"/>
      <c r="M200" s="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2:G45"/>
  <sheetViews>
    <sheetView zoomScale="150" zoomScaleNormal="150" zoomScalePageLayoutView="150" workbookViewId="0"/>
  </sheetViews>
  <sheetFormatPr baseColWidth="10" defaultRowHeight="13"/>
  <sheetData>
    <row r="2" spans="1:7">
      <c r="B2" s="120" t="s">
        <v>20</v>
      </c>
      <c r="C2" s="120"/>
      <c r="D2" s="120" t="s">
        <v>21</v>
      </c>
      <c r="E2" s="120"/>
      <c r="F2" t="s">
        <v>22</v>
      </c>
    </row>
    <row r="3" spans="1:7">
      <c r="B3" s="3" t="s">
        <v>23</v>
      </c>
      <c r="C3" s="3" t="s">
        <v>24</v>
      </c>
      <c r="D3" s="3" t="s">
        <v>23</v>
      </c>
      <c r="E3" s="3" t="s">
        <v>24</v>
      </c>
      <c r="F3" s="3" t="s">
        <v>23</v>
      </c>
      <c r="G3" s="3" t="s">
        <v>24</v>
      </c>
    </row>
    <row r="4" spans="1:7">
      <c r="A4" s="4" t="s">
        <v>25</v>
      </c>
    </row>
    <row r="5" spans="1:7">
      <c r="A5" s="4" t="s">
        <v>26</v>
      </c>
      <c r="B5">
        <v>2.3450000000000002</v>
      </c>
      <c r="C5" s="5">
        <f>B5</f>
        <v>2.3450000000000002</v>
      </c>
      <c r="D5">
        <f t="shared" ref="D5:D7" si="0">B5*-1</f>
        <v>-2.3450000000000002</v>
      </c>
      <c r="E5" s="5">
        <f>D5</f>
        <v>-2.3450000000000002</v>
      </c>
      <c r="F5">
        <f t="shared" ref="F5:F8" si="1">B5*0</f>
        <v>0</v>
      </c>
      <c r="G5" s="5">
        <f>F5</f>
        <v>0</v>
      </c>
    </row>
    <row r="6" spans="1:7">
      <c r="A6" s="4" t="s">
        <v>27</v>
      </c>
      <c r="B6">
        <v>2.67</v>
      </c>
      <c r="C6" s="6">
        <f t="shared" ref="C6:E12" si="2">B6</f>
        <v>2.67</v>
      </c>
      <c r="D6">
        <f t="shared" si="0"/>
        <v>-2.67</v>
      </c>
      <c r="E6" s="6">
        <f t="shared" si="2"/>
        <v>-2.67</v>
      </c>
      <c r="F6">
        <f t="shared" si="1"/>
        <v>0</v>
      </c>
      <c r="G6" s="6">
        <f t="shared" ref="G6:G12" si="3">F6</f>
        <v>0</v>
      </c>
    </row>
    <row r="7" spans="1:7">
      <c r="A7" s="4" t="s">
        <v>28</v>
      </c>
      <c r="B7">
        <v>2.5779999999999998</v>
      </c>
      <c r="C7" s="7">
        <f t="shared" si="2"/>
        <v>2.5779999999999998</v>
      </c>
      <c r="D7">
        <f t="shared" si="0"/>
        <v>-2.5779999999999998</v>
      </c>
      <c r="E7" s="7">
        <f t="shared" si="2"/>
        <v>-2.5779999999999998</v>
      </c>
      <c r="F7">
        <f t="shared" si="1"/>
        <v>0</v>
      </c>
      <c r="G7" s="7">
        <f t="shared" si="3"/>
        <v>0</v>
      </c>
    </row>
    <row r="8" spans="1:7">
      <c r="A8" s="4" t="s">
        <v>29</v>
      </c>
      <c r="B8">
        <v>2.35E-2</v>
      </c>
      <c r="C8" s="8">
        <f t="shared" si="2"/>
        <v>2.35E-2</v>
      </c>
      <c r="D8">
        <f>B8*-1</f>
        <v>-2.35E-2</v>
      </c>
      <c r="E8" s="8">
        <f t="shared" si="2"/>
        <v>-2.35E-2</v>
      </c>
      <c r="F8">
        <f t="shared" si="1"/>
        <v>0</v>
      </c>
      <c r="G8" s="8">
        <f t="shared" si="3"/>
        <v>0</v>
      </c>
    </row>
    <row r="9" spans="1:7">
      <c r="A9" s="4" t="s">
        <v>30</v>
      </c>
      <c r="B9">
        <v>2345</v>
      </c>
      <c r="C9" s="9">
        <f t="shared" si="2"/>
        <v>2345</v>
      </c>
      <c r="D9">
        <f t="shared" ref="D9:D12" si="4">B9*-1</f>
        <v>-2345</v>
      </c>
      <c r="E9" s="9">
        <f t="shared" si="2"/>
        <v>-2345</v>
      </c>
      <c r="F9">
        <f>B9*0</f>
        <v>0</v>
      </c>
      <c r="G9" s="9">
        <f t="shared" si="3"/>
        <v>0</v>
      </c>
    </row>
    <row r="10" spans="1:7">
      <c r="A10" s="4" t="s">
        <v>31</v>
      </c>
      <c r="B10">
        <v>28.6</v>
      </c>
      <c r="C10" s="10">
        <f t="shared" si="2"/>
        <v>28.6</v>
      </c>
      <c r="D10">
        <f t="shared" si="4"/>
        <v>-28.6</v>
      </c>
      <c r="E10" s="10">
        <f t="shared" si="2"/>
        <v>-28.6</v>
      </c>
      <c r="F10">
        <f t="shared" ref="F10:F12" si="5">B10*0</f>
        <v>0</v>
      </c>
      <c r="G10" s="10">
        <f t="shared" si="3"/>
        <v>0</v>
      </c>
    </row>
    <row r="11" spans="1:7">
      <c r="A11" s="4" t="s">
        <v>32</v>
      </c>
      <c r="B11">
        <v>2015</v>
      </c>
      <c r="C11" s="11">
        <f t="shared" si="2"/>
        <v>2015</v>
      </c>
      <c r="D11">
        <f t="shared" si="4"/>
        <v>-2015</v>
      </c>
      <c r="E11" s="11">
        <f t="shared" si="2"/>
        <v>-2015</v>
      </c>
      <c r="F11">
        <f t="shared" si="5"/>
        <v>0</v>
      </c>
      <c r="G11" s="11">
        <f t="shared" si="3"/>
        <v>0</v>
      </c>
    </row>
    <row r="12" spans="1:7">
      <c r="A12" s="4" t="s">
        <v>33</v>
      </c>
      <c r="B12">
        <f t="shared" ref="B12" si="6">B11</f>
        <v>2015</v>
      </c>
      <c r="C12" s="12">
        <f t="shared" si="2"/>
        <v>2015</v>
      </c>
      <c r="D12">
        <f t="shared" si="4"/>
        <v>-2015</v>
      </c>
      <c r="E12" s="12">
        <f t="shared" si="2"/>
        <v>-2015</v>
      </c>
      <c r="F12">
        <f t="shared" si="5"/>
        <v>0</v>
      </c>
      <c r="G12" s="12">
        <f t="shared" si="3"/>
        <v>0</v>
      </c>
    </row>
    <row r="13" spans="1:7">
      <c r="A13" s="4"/>
      <c r="C13" s="12"/>
      <c r="E13" s="12"/>
      <c r="G13" s="12"/>
    </row>
    <row r="14" spans="1:7">
      <c r="A14" s="13" t="s">
        <v>34</v>
      </c>
    </row>
    <row r="15" spans="1:7">
      <c r="A15" s="13" t="s">
        <v>35</v>
      </c>
      <c r="B15">
        <v>2.3450000000000002</v>
      </c>
      <c r="C15" s="14">
        <f>B15</f>
        <v>2.3450000000000002</v>
      </c>
      <c r="D15">
        <f t="shared" ref="D15:D17" si="7">B15*-1</f>
        <v>-2.3450000000000002</v>
      </c>
      <c r="E15" s="14">
        <f>D15</f>
        <v>-2.3450000000000002</v>
      </c>
      <c r="F15">
        <f t="shared" ref="F15:F18" si="8">B15*0</f>
        <v>0</v>
      </c>
      <c r="G15" s="14">
        <f>F15</f>
        <v>0</v>
      </c>
    </row>
    <row r="16" spans="1:7">
      <c r="A16" s="13" t="s">
        <v>36</v>
      </c>
      <c r="B16">
        <v>2.67</v>
      </c>
      <c r="C16" s="15">
        <f t="shared" ref="C16:C22" si="9">B16</f>
        <v>2.67</v>
      </c>
      <c r="D16">
        <f t="shared" si="7"/>
        <v>-2.67</v>
      </c>
      <c r="E16" s="15">
        <f t="shared" ref="E16:E22" si="10">D16</f>
        <v>-2.67</v>
      </c>
      <c r="F16">
        <f t="shared" si="8"/>
        <v>0</v>
      </c>
      <c r="G16" s="15">
        <f t="shared" ref="G16:G22" si="11">F16</f>
        <v>0</v>
      </c>
    </row>
    <row r="17" spans="1:7">
      <c r="A17" s="13" t="s">
        <v>37</v>
      </c>
      <c r="B17">
        <v>2.5779999999999998</v>
      </c>
      <c r="C17" s="16">
        <f t="shared" si="9"/>
        <v>2.5779999999999998</v>
      </c>
      <c r="D17">
        <f t="shared" si="7"/>
        <v>-2.5779999999999998</v>
      </c>
      <c r="E17" s="16">
        <f t="shared" si="10"/>
        <v>-2.5779999999999998</v>
      </c>
      <c r="F17">
        <f t="shared" si="8"/>
        <v>0</v>
      </c>
      <c r="G17" s="16">
        <f t="shared" si="11"/>
        <v>0</v>
      </c>
    </row>
    <row r="18" spans="1:7">
      <c r="A18" s="13" t="s">
        <v>38</v>
      </c>
      <c r="B18">
        <v>2.35E-2</v>
      </c>
      <c r="C18" s="17">
        <f t="shared" si="9"/>
        <v>2.35E-2</v>
      </c>
      <c r="D18">
        <f>B18*-1</f>
        <v>-2.35E-2</v>
      </c>
      <c r="E18" s="17">
        <f t="shared" si="10"/>
        <v>-2.35E-2</v>
      </c>
      <c r="F18">
        <f t="shared" si="8"/>
        <v>0</v>
      </c>
      <c r="G18" s="17">
        <f t="shared" si="11"/>
        <v>0</v>
      </c>
    </row>
    <row r="19" spans="1:7">
      <c r="A19" s="13" t="s">
        <v>39</v>
      </c>
      <c r="B19">
        <v>2345</v>
      </c>
      <c r="C19" s="18">
        <f t="shared" si="9"/>
        <v>2345</v>
      </c>
      <c r="D19">
        <f t="shared" ref="D19:D22" si="12">B19*-1</f>
        <v>-2345</v>
      </c>
      <c r="E19" s="18">
        <f t="shared" si="10"/>
        <v>-2345</v>
      </c>
      <c r="F19">
        <f>B19*0</f>
        <v>0</v>
      </c>
      <c r="G19" s="18">
        <f t="shared" si="11"/>
        <v>0</v>
      </c>
    </row>
    <row r="20" spans="1:7">
      <c r="A20" s="13" t="s">
        <v>40</v>
      </c>
      <c r="B20">
        <v>28.6</v>
      </c>
      <c r="C20" s="19">
        <f t="shared" si="9"/>
        <v>28.6</v>
      </c>
      <c r="D20">
        <f t="shared" si="12"/>
        <v>-28.6</v>
      </c>
      <c r="E20" s="19">
        <f t="shared" si="10"/>
        <v>-28.6</v>
      </c>
      <c r="F20">
        <f t="shared" ref="F20:F22" si="13">B20*0</f>
        <v>0</v>
      </c>
      <c r="G20" s="19">
        <f t="shared" si="11"/>
        <v>0</v>
      </c>
    </row>
    <row r="21" spans="1:7">
      <c r="A21" s="13" t="s">
        <v>41</v>
      </c>
      <c r="B21">
        <v>2015</v>
      </c>
      <c r="C21" s="20">
        <f t="shared" si="9"/>
        <v>2015</v>
      </c>
      <c r="D21">
        <f t="shared" si="12"/>
        <v>-2015</v>
      </c>
      <c r="E21" s="20">
        <f t="shared" si="10"/>
        <v>-2015</v>
      </c>
      <c r="F21">
        <f t="shared" si="13"/>
        <v>0</v>
      </c>
      <c r="G21" s="20">
        <f t="shared" si="11"/>
        <v>0</v>
      </c>
    </row>
    <row r="22" spans="1:7">
      <c r="A22" s="13" t="s">
        <v>42</v>
      </c>
      <c r="B22">
        <f t="shared" ref="B22" si="14">B21</f>
        <v>2015</v>
      </c>
      <c r="C22" s="21">
        <f t="shared" si="9"/>
        <v>2015</v>
      </c>
      <c r="D22">
        <f t="shared" si="12"/>
        <v>-2015</v>
      </c>
      <c r="E22" s="21">
        <f t="shared" si="10"/>
        <v>-2015</v>
      </c>
      <c r="F22">
        <f t="shared" si="13"/>
        <v>0</v>
      </c>
      <c r="G22" s="21">
        <f t="shared" si="11"/>
        <v>0</v>
      </c>
    </row>
    <row r="23" spans="1:7">
      <c r="A23" s="13"/>
      <c r="C23" s="21"/>
      <c r="E23" s="21"/>
      <c r="G23" s="21"/>
    </row>
    <row r="24" spans="1:7">
      <c r="A24" s="22" t="s">
        <v>43</v>
      </c>
    </row>
    <row r="25" spans="1:7">
      <c r="A25" s="22" t="s">
        <v>44</v>
      </c>
      <c r="B25">
        <v>2.3450000000000002</v>
      </c>
      <c r="C25" s="23">
        <f>B25</f>
        <v>2.3450000000000002</v>
      </c>
      <c r="D25">
        <f t="shared" ref="D25:D27" si="15">B25*-1</f>
        <v>-2.3450000000000002</v>
      </c>
      <c r="E25" s="23">
        <f>D25</f>
        <v>-2.3450000000000002</v>
      </c>
      <c r="F25">
        <f t="shared" ref="F25:F28" si="16">B25*0</f>
        <v>0</v>
      </c>
      <c r="G25" s="23">
        <f>F25</f>
        <v>0</v>
      </c>
    </row>
    <row r="26" spans="1:7">
      <c r="A26" s="22" t="s">
        <v>45</v>
      </c>
      <c r="B26">
        <v>2.67</v>
      </c>
      <c r="C26" s="24">
        <f t="shared" ref="C26:C32" si="17">B26</f>
        <v>2.67</v>
      </c>
      <c r="D26">
        <f t="shared" si="15"/>
        <v>-2.67</v>
      </c>
      <c r="E26" s="24">
        <f t="shared" ref="E26:E32" si="18">D26</f>
        <v>-2.67</v>
      </c>
      <c r="F26">
        <f t="shared" si="16"/>
        <v>0</v>
      </c>
      <c r="G26" s="24">
        <f t="shared" ref="G26:G35" si="19">F26</f>
        <v>0</v>
      </c>
    </row>
    <row r="27" spans="1:7">
      <c r="A27" s="22" t="s">
        <v>46</v>
      </c>
      <c r="B27">
        <v>2.5779999999999998</v>
      </c>
      <c r="C27" s="25">
        <f t="shared" si="17"/>
        <v>2.5779999999999998</v>
      </c>
      <c r="D27">
        <f t="shared" si="15"/>
        <v>-2.5779999999999998</v>
      </c>
      <c r="E27" s="25">
        <f t="shared" si="18"/>
        <v>-2.5779999999999998</v>
      </c>
      <c r="F27">
        <f t="shared" si="16"/>
        <v>0</v>
      </c>
      <c r="G27" s="25">
        <f t="shared" si="19"/>
        <v>0</v>
      </c>
    </row>
    <row r="28" spans="1:7">
      <c r="A28" s="22" t="s">
        <v>47</v>
      </c>
      <c r="B28">
        <v>2.35E-2</v>
      </c>
      <c r="C28" s="26">
        <f t="shared" si="17"/>
        <v>2.35E-2</v>
      </c>
      <c r="D28">
        <f>B28*-1</f>
        <v>-2.35E-2</v>
      </c>
      <c r="E28" s="26">
        <f t="shared" si="18"/>
        <v>-2.35E-2</v>
      </c>
      <c r="F28">
        <f t="shared" si="16"/>
        <v>0</v>
      </c>
      <c r="G28" s="26">
        <f t="shared" si="19"/>
        <v>0</v>
      </c>
    </row>
    <row r="29" spans="1:7">
      <c r="A29" s="22" t="s">
        <v>48</v>
      </c>
      <c r="B29">
        <v>2345</v>
      </c>
      <c r="C29" s="27">
        <f t="shared" si="17"/>
        <v>2345</v>
      </c>
      <c r="D29">
        <f t="shared" ref="D29:D32" si="20">B29*-1</f>
        <v>-2345</v>
      </c>
      <c r="E29" s="27">
        <f t="shared" si="18"/>
        <v>-2345</v>
      </c>
      <c r="F29">
        <f>B29*0</f>
        <v>0</v>
      </c>
      <c r="G29" s="27">
        <f t="shared" si="19"/>
        <v>0</v>
      </c>
    </row>
    <row r="30" spans="1:7">
      <c r="A30" s="22" t="s">
        <v>49</v>
      </c>
      <c r="B30">
        <v>28.6</v>
      </c>
      <c r="C30" s="28">
        <f t="shared" si="17"/>
        <v>28.6</v>
      </c>
      <c r="D30">
        <f t="shared" si="20"/>
        <v>-28.6</v>
      </c>
      <c r="E30" s="28">
        <f t="shared" si="18"/>
        <v>-28.6</v>
      </c>
      <c r="F30">
        <f t="shared" ref="F30:F32" si="21">B30*0</f>
        <v>0</v>
      </c>
      <c r="G30" s="28">
        <f t="shared" si="19"/>
        <v>0</v>
      </c>
    </row>
    <row r="31" spans="1:7">
      <c r="A31" s="22" t="s">
        <v>50</v>
      </c>
      <c r="B31">
        <v>2015</v>
      </c>
      <c r="C31" s="29">
        <f t="shared" si="17"/>
        <v>2015</v>
      </c>
      <c r="D31">
        <f t="shared" si="20"/>
        <v>-2015</v>
      </c>
      <c r="E31" s="29">
        <f t="shared" si="18"/>
        <v>-2015</v>
      </c>
      <c r="F31">
        <f t="shared" si="21"/>
        <v>0</v>
      </c>
      <c r="G31" s="29">
        <f t="shared" si="19"/>
        <v>0</v>
      </c>
    </row>
    <row r="32" spans="1:7">
      <c r="A32" s="22" t="s">
        <v>51</v>
      </c>
      <c r="B32">
        <f t="shared" ref="B32" si="22">B31</f>
        <v>2015</v>
      </c>
      <c r="C32" s="30">
        <f t="shared" si="17"/>
        <v>2015</v>
      </c>
      <c r="D32">
        <f t="shared" si="20"/>
        <v>-2015</v>
      </c>
      <c r="E32" s="30">
        <f t="shared" si="18"/>
        <v>-2015</v>
      </c>
      <c r="F32">
        <f t="shared" si="21"/>
        <v>0</v>
      </c>
      <c r="G32" s="30">
        <f t="shared" si="19"/>
        <v>0</v>
      </c>
    </row>
    <row r="33" spans="1:7">
      <c r="A33" s="22"/>
      <c r="C33" s="30"/>
      <c r="E33" s="30"/>
      <c r="G33" s="30"/>
    </row>
    <row r="34" spans="1:7">
      <c r="A34" s="31" t="s">
        <v>52</v>
      </c>
    </row>
    <row r="35" spans="1:7">
      <c r="A35" s="31" t="s">
        <v>53</v>
      </c>
      <c r="B35">
        <v>2.67</v>
      </c>
      <c r="C35" s="31">
        <f t="shared" ref="C35" si="23">B35</f>
        <v>2.67</v>
      </c>
      <c r="D35">
        <f t="shared" ref="D35" si="24">B35*-1</f>
        <v>-2.67</v>
      </c>
      <c r="E35" s="31">
        <f t="shared" ref="E35" si="25">D35</f>
        <v>-2.67</v>
      </c>
      <c r="F35">
        <f t="shared" ref="F35" si="26">B35*0</f>
        <v>0</v>
      </c>
      <c r="G35" s="31">
        <f t="shared" si="19"/>
        <v>0</v>
      </c>
    </row>
    <row r="45" spans="1:7">
      <c r="D45" s="32"/>
    </row>
  </sheetData>
  <mergeCells count="2">
    <mergeCell ref="B2:C2"/>
    <mergeCell ref="D2:E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87A34-AB32-3549-954C-9EF558B5E9A9}">
  <sheetPr codeName="Sheet2"/>
  <dimension ref="A1"/>
  <sheetViews>
    <sheetView tabSelected="1" zoomScale="160" zoomScaleNormal="160" workbookViewId="0"/>
  </sheetViews>
  <sheetFormatPr baseColWidth="10" defaultRowHeight="13"/>
  <cols>
    <col min="1" max="1" width="2.83203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AC1A-5DDC-D540-B44A-4DF3C374A89B}">
  <sheetPr codeName="Sheet12"/>
  <dimension ref="B3:CI15940"/>
  <sheetViews>
    <sheetView zoomScale="162" zoomScaleNormal="160" workbookViewId="0"/>
  </sheetViews>
  <sheetFormatPr baseColWidth="10" defaultRowHeight="13" customHeight="1"/>
  <cols>
    <col min="1" max="86" width="10.83203125" style="45"/>
    <col min="87" max="87" width="10.5" style="102" customWidth="1"/>
    <col min="88" max="91" width="12.6640625" style="45" customWidth="1"/>
    <col min="92" max="341" width="8.83203125" style="45" customWidth="1"/>
    <col min="342" max="16384" width="10.83203125" style="45"/>
  </cols>
  <sheetData>
    <row r="3" spans="2:18" ht="13" customHeight="1">
      <c r="B3" s="46" t="s">
        <v>361</v>
      </c>
      <c r="I3" s="46" t="s">
        <v>362</v>
      </c>
      <c r="R3" s="46" t="s">
        <v>374</v>
      </c>
    </row>
    <row r="23" spans="2:21" ht="13" customHeight="1">
      <c r="I23" s="45" t="s">
        <v>367</v>
      </c>
      <c r="J23" s="111"/>
    </row>
    <row r="24" spans="2:21" ht="13" customHeight="1">
      <c r="B24" s="45" t="s">
        <v>357</v>
      </c>
      <c r="C24" s="114">
        <f>INDEX($B$71:$B$679,MATCH(MAX($AG$71:$AG$679),$AG$71:$AG$679,0))</f>
        <v>33877</v>
      </c>
      <c r="I24" s="45" t="s">
        <v>355</v>
      </c>
      <c r="J24" s="45" t="s">
        <v>363</v>
      </c>
      <c r="K24" s="41" t="s">
        <v>364</v>
      </c>
      <c r="L24" s="41" t="s">
        <v>366</v>
      </c>
      <c r="M24" s="41" t="s">
        <v>365</v>
      </c>
      <c r="N24" s="41" t="s">
        <v>364</v>
      </c>
      <c r="P24" s="41" t="s">
        <v>368</v>
      </c>
      <c r="Q24" s="110"/>
      <c r="R24" s="110"/>
      <c r="S24" s="110"/>
      <c r="T24" s="110"/>
      <c r="U24" s="110"/>
    </row>
    <row r="25" spans="2:21" ht="13" customHeight="1">
      <c r="B25" s="45" t="s">
        <v>358</v>
      </c>
      <c r="C25" s="114">
        <f>INDEX($B$71:$B$679,MATCH(MIN($AG$71:$AG$679),$AG$71:$AG$679,0))</f>
        <v>29311</v>
      </c>
      <c r="I25" s="45">
        <v>1</v>
      </c>
      <c r="J25" s="41">
        <v>2.83</v>
      </c>
      <c r="K25" s="45">
        <v>1.4430000000000001</v>
      </c>
      <c r="L25" s="45">
        <v>2.5099999999999998</v>
      </c>
      <c r="N25" s="45">
        <v>1.69</v>
      </c>
      <c r="P25" s="115">
        <f>(1-K25/J25)*100</f>
        <v>49.010600706713781</v>
      </c>
    </row>
    <row r="26" spans="2:21" ht="13" customHeight="1">
      <c r="B26" s="45" t="s">
        <v>359</v>
      </c>
      <c r="C26" s="114">
        <f>INDEX($B$71:$B$679,MATCH(MIN($AH$71:$AH$679),$AH$71:$AH$679,0))</f>
        <v>43677</v>
      </c>
      <c r="I26" s="45">
        <v>2</v>
      </c>
      <c r="J26" s="41">
        <v>3.04</v>
      </c>
      <c r="K26" s="45">
        <v>1.617</v>
      </c>
      <c r="L26" s="45">
        <v>3.19</v>
      </c>
      <c r="N26" s="45">
        <v>1.98</v>
      </c>
      <c r="P26" s="115">
        <f t="shared" ref="P26:P32" si="0">(1-K26/J26)*100</f>
        <v>46.809210526315795</v>
      </c>
    </row>
    <row r="27" spans="2:21" ht="13" customHeight="1">
      <c r="C27" s="114"/>
      <c r="I27" s="45">
        <v>3</v>
      </c>
      <c r="J27" s="41">
        <v>3.13</v>
      </c>
      <c r="K27" s="45">
        <v>2.1659999999999999</v>
      </c>
      <c r="L27" s="45">
        <v>3.51</v>
      </c>
      <c r="P27" s="115">
        <f t="shared" si="0"/>
        <v>30.798722044728432</v>
      </c>
    </row>
    <row r="28" spans="2:21" ht="13" customHeight="1">
      <c r="C28" s="114"/>
      <c r="I28" s="45">
        <v>5</v>
      </c>
      <c r="J28" s="41">
        <v>3.18</v>
      </c>
      <c r="K28" s="45">
        <v>2.242</v>
      </c>
      <c r="L28" s="45">
        <v>3.78</v>
      </c>
      <c r="M28" s="45">
        <v>0.36</v>
      </c>
      <c r="N28" s="45">
        <v>2.3199999999999998</v>
      </c>
      <c r="P28" s="115">
        <f t="shared" si="0"/>
        <v>29.496855345911953</v>
      </c>
    </row>
    <row r="29" spans="2:21" ht="13" customHeight="1">
      <c r="C29" s="114"/>
      <c r="I29" s="45">
        <v>7</v>
      </c>
      <c r="J29" s="41">
        <v>3.19</v>
      </c>
      <c r="K29" s="45">
        <v>2.456</v>
      </c>
      <c r="L29" s="45">
        <v>4.09</v>
      </c>
      <c r="P29" s="115">
        <f t="shared" si="0"/>
        <v>23.009404388714739</v>
      </c>
    </row>
    <row r="30" spans="2:21" ht="13" customHeight="1">
      <c r="C30" s="114"/>
      <c r="I30" s="45">
        <v>10</v>
      </c>
      <c r="J30" s="41">
        <v>3.13</v>
      </c>
      <c r="K30" s="45">
        <v>2.851</v>
      </c>
      <c r="L30" s="45">
        <v>4.54</v>
      </c>
      <c r="M30" s="45">
        <v>0.57999999999999996</v>
      </c>
      <c r="N30" s="45">
        <v>2.81</v>
      </c>
      <c r="P30" s="115">
        <f t="shared" si="0"/>
        <v>8.9137380191693261</v>
      </c>
    </row>
    <row r="31" spans="2:21" ht="13" customHeight="1">
      <c r="C31" s="114"/>
      <c r="I31" s="45">
        <v>20</v>
      </c>
      <c r="J31" s="41">
        <v>3.51</v>
      </c>
      <c r="K31" s="45">
        <v>3.18</v>
      </c>
      <c r="L31" s="45">
        <v>4.8</v>
      </c>
      <c r="M31" s="45">
        <v>1.02</v>
      </c>
      <c r="P31" s="115">
        <f t="shared" si="0"/>
        <v>9.4017094017093896</v>
      </c>
    </row>
    <row r="32" spans="2:21" ht="13" customHeight="1">
      <c r="C32" s="114"/>
      <c r="I32" s="45">
        <v>30</v>
      </c>
      <c r="J32" s="41">
        <v>3.26</v>
      </c>
      <c r="K32" s="45">
        <v>3.11</v>
      </c>
      <c r="L32" s="45">
        <v>4.71</v>
      </c>
      <c r="M32" s="45">
        <v>0.85</v>
      </c>
      <c r="N32" s="45">
        <v>3.31</v>
      </c>
      <c r="P32" s="115">
        <f t="shared" si="0"/>
        <v>4.6012269938650263</v>
      </c>
    </row>
    <row r="33" spans="3:3" ht="13" customHeight="1">
      <c r="C33" s="114"/>
    </row>
    <row r="34" spans="3:3" ht="13" customHeight="1">
      <c r="C34" s="114"/>
    </row>
    <row r="35" spans="3:3" ht="13" customHeight="1">
      <c r="C35" s="114"/>
    </row>
    <row r="65" spans="2:87" ht="13" customHeight="1">
      <c r="AL65" s="103" t="s">
        <v>351</v>
      </c>
      <c r="CG65" s="102"/>
      <c r="CI65" s="45"/>
    </row>
    <row r="66" spans="2:87" ht="13" customHeight="1">
      <c r="B66" s="46" t="s">
        <v>354</v>
      </c>
      <c r="AL66" s="103" t="s">
        <v>350</v>
      </c>
      <c r="AS66" s="46" t="s">
        <v>369</v>
      </c>
      <c r="CG66" s="102"/>
      <c r="CI66" s="45"/>
    </row>
    <row r="67" spans="2:87" ht="13" customHeight="1">
      <c r="B67" s="46" t="s">
        <v>353</v>
      </c>
      <c r="AL67" s="103" t="s">
        <v>352</v>
      </c>
      <c r="AM67" s="104"/>
      <c r="AN67" s="105"/>
      <c r="AO67" s="105"/>
      <c r="AP67" s="105"/>
      <c r="AS67" s="46" t="s">
        <v>370</v>
      </c>
      <c r="CG67" s="102"/>
      <c r="CI67" s="45"/>
    </row>
    <row r="68" spans="2:87" ht="13" customHeight="1">
      <c r="AK68" s="103"/>
      <c r="AM68" s="104"/>
      <c r="AN68" s="105"/>
      <c r="AO68" s="105"/>
      <c r="AP68" s="105"/>
      <c r="CG68" s="102"/>
      <c r="CI68" s="45"/>
    </row>
    <row r="69" spans="2:87" ht="13" customHeight="1">
      <c r="C69" s="46" t="s">
        <v>355</v>
      </c>
      <c r="AK69" s="46"/>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46"/>
      <c r="CG69" s="102"/>
      <c r="CI69" s="45"/>
    </row>
    <row r="70" spans="2:87" s="46" customFormat="1" ht="13" customHeight="1">
      <c r="B70" s="42" t="s">
        <v>349</v>
      </c>
      <c r="C70" s="42">
        <v>1</v>
      </c>
      <c r="D70" s="42">
        <f>C70+1</f>
        <v>2</v>
      </c>
      <c r="E70" s="42">
        <f t="shared" ref="E70:AF70" si="1">D70+1</f>
        <v>3</v>
      </c>
      <c r="F70" s="42">
        <f t="shared" si="1"/>
        <v>4</v>
      </c>
      <c r="G70" s="42">
        <f t="shared" si="1"/>
        <v>5</v>
      </c>
      <c r="H70" s="42">
        <f t="shared" si="1"/>
        <v>6</v>
      </c>
      <c r="I70" s="42">
        <f t="shared" si="1"/>
        <v>7</v>
      </c>
      <c r="J70" s="42">
        <f t="shared" si="1"/>
        <v>8</v>
      </c>
      <c r="K70" s="42">
        <f t="shared" si="1"/>
        <v>9</v>
      </c>
      <c r="L70" s="42">
        <f t="shared" si="1"/>
        <v>10</v>
      </c>
      <c r="M70" s="42">
        <f t="shared" si="1"/>
        <v>11</v>
      </c>
      <c r="N70" s="42">
        <f t="shared" si="1"/>
        <v>12</v>
      </c>
      <c r="O70" s="42">
        <f t="shared" si="1"/>
        <v>13</v>
      </c>
      <c r="P70" s="42">
        <f t="shared" si="1"/>
        <v>14</v>
      </c>
      <c r="Q70" s="42">
        <f t="shared" si="1"/>
        <v>15</v>
      </c>
      <c r="R70" s="42">
        <f t="shared" si="1"/>
        <v>16</v>
      </c>
      <c r="S70" s="42">
        <f t="shared" si="1"/>
        <v>17</v>
      </c>
      <c r="T70" s="42">
        <f t="shared" si="1"/>
        <v>18</v>
      </c>
      <c r="U70" s="42">
        <f t="shared" si="1"/>
        <v>19</v>
      </c>
      <c r="V70" s="42">
        <f t="shared" si="1"/>
        <v>20</v>
      </c>
      <c r="W70" s="42">
        <f t="shared" si="1"/>
        <v>21</v>
      </c>
      <c r="X70" s="42">
        <f t="shared" si="1"/>
        <v>22</v>
      </c>
      <c r="Y70" s="42">
        <f t="shared" si="1"/>
        <v>23</v>
      </c>
      <c r="Z70" s="42">
        <f t="shared" si="1"/>
        <v>24</v>
      </c>
      <c r="AA70" s="42">
        <f t="shared" si="1"/>
        <v>25</v>
      </c>
      <c r="AB70" s="42">
        <f t="shared" si="1"/>
        <v>26</v>
      </c>
      <c r="AC70" s="42">
        <f t="shared" si="1"/>
        <v>27</v>
      </c>
      <c r="AD70" s="42">
        <f t="shared" si="1"/>
        <v>28</v>
      </c>
      <c r="AE70" s="42">
        <f t="shared" si="1"/>
        <v>29</v>
      </c>
      <c r="AF70" s="42">
        <f t="shared" si="1"/>
        <v>30</v>
      </c>
      <c r="AG70" s="42" t="s">
        <v>356</v>
      </c>
      <c r="AH70" s="42" t="s">
        <v>360</v>
      </c>
      <c r="AI70" s="1"/>
      <c r="AK70" s="114"/>
      <c r="AL70" s="112" t="s">
        <v>349</v>
      </c>
      <c r="AM70" s="113" t="s">
        <v>347</v>
      </c>
      <c r="AN70" s="113" t="s">
        <v>346</v>
      </c>
      <c r="AO70" s="113" t="s">
        <v>345</v>
      </c>
      <c r="AP70" s="113" t="s">
        <v>344</v>
      </c>
      <c r="AQ70" s="41"/>
      <c r="AR70" s="47" t="s">
        <v>348</v>
      </c>
      <c r="AS70" s="47" t="s">
        <v>363</v>
      </c>
      <c r="AT70" s="47" t="s">
        <v>371</v>
      </c>
      <c r="AU70" s="47" t="s">
        <v>372</v>
      </c>
      <c r="AV70" s="47" t="s">
        <v>373</v>
      </c>
      <c r="CG70" s="106"/>
    </row>
    <row r="71" spans="2:87" ht="13" customHeight="1">
      <c r="B71" s="114">
        <v>26176</v>
      </c>
      <c r="C71" s="41">
        <v>5.1497999999999999</v>
      </c>
      <c r="D71" s="41">
        <v>5.5307000000000004</v>
      </c>
      <c r="E71" s="41">
        <v>5.7565</v>
      </c>
      <c r="F71" s="41">
        <v>5.8982000000000001</v>
      </c>
      <c r="G71" s="41">
        <v>5.9922000000000004</v>
      </c>
      <c r="H71" s="41">
        <v>6.0578000000000003</v>
      </c>
      <c r="I71" s="41">
        <v>6.1056999999999997</v>
      </c>
      <c r="J71" s="41">
        <v>6.1418999999999997</v>
      </c>
      <c r="K71" s="41">
        <v>6.1700999999999997</v>
      </c>
      <c r="L71" s="41">
        <v>6.1928000000000001</v>
      </c>
      <c r="M71" s="41"/>
      <c r="N71" s="41"/>
      <c r="O71" s="41"/>
      <c r="P71" s="41"/>
      <c r="Q71" s="41"/>
      <c r="R71" s="41"/>
      <c r="S71" s="41"/>
      <c r="T71" s="41"/>
      <c r="U71" s="41"/>
      <c r="V71" s="41"/>
      <c r="W71" s="41"/>
      <c r="X71" s="41"/>
      <c r="Y71" s="41"/>
      <c r="Z71" s="41"/>
      <c r="AA71" s="41"/>
      <c r="AB71" s="41"/>
      <c r="AC71" s="41"/>
      <c r="AD71" s="41"/>
      <c r="AE71" s="41"/>
      <c r="AF71" s="41"/>
      <c r="AG71" s="41">
        <f>L71-C71</f>
        <v>1.0430000000000001</v>
      </c>
      <c r="AH71" s="41" cm="1">
        <f t="array" ref="AH71:AH679">ABS(AG71:AG679)</f>
        <v>1.0430000000000001</v>
      </c>
      <c r="AI71" s="41"/>
      <c r="AJ71" s="114"/>
      <c r="AL71" s="107">
        <v>30682</v>
      </c>
      <c r="AM71" s="101">
        <v>11.39</v>
      </c>
      <c r="AN71" s="101">
        <v>11.88</v>
      </c>
      <c r="AO71" s="101">
        <v>12.39</v>
      </c>
      <c r="AP71" s="101">
        <v>11.73</v>
      </c>
      <c r="AR71" s="116">
        <v>0.5</v>
      </c>
      <c r="AS71" s="117">
        <v>0.06</v>
      </c>
      <c r="AT71" s="117"/>
      <c r="AU71" s="117"/>
      <c r="AV71" s="117"/>
      <c r="CF71" s="102"/>
      <c r="CI71" s="45"/>
    </row>
    <row r="72" spans="2:87" ht="13" customHeight="1">
      <c r="B72" s="114">
        <v>26206</v>
      </c>
      <c r="C72" s="41">
        <v>5.1603000000000003</v>
      </c>
      <c r="D72" s="41">
        <v>5.5106999999999999</v>
      </c>
      <c r="E72" s="41">
        <v>5.7152000000000003</v>
      </c>
      <c r="F72" s="41">
        <v>5.8422000000000001</v>
      </c>
      <c r="G72" s="41">
        <v>5.9257</v>
      </c>
      <c r="H72" s="41">
        <v>5.9837999999999996</v>
      </c>
      <c r="I72" s="41">
        <v>6.0259999999999998</v>
      </c>
      <c r="J72" s="41">
        <v>6.0579000000000001</v>
      </c>
      <c r="K72" s="41">
        <v>6.0827999999999998</v>
      </c>
      <c r="L72" s="41">
        <v>6.1028000000000002</v>
      </c>
      <c r="M72" s="41"/>
      <c r="N72" s="41"/>
      <c r="O72" s="41"/>
      <c r="P72" s="41"/>
      <c r="Q72" s="41"/>
      <c r="R72" s="41"/>
      <c r="S72" s="41"/>
      <c r="T72" s="41"/>
      <c r="U72" s="41"/>
      <c r="V72" s="41"/>
      <c r="W72" s="41"/>
      <c r="X72" s="41"/>
      <c r="Y72" s="41"/>
      <c r="Z72" s="41"/>
      <c r="AA72" s="41"/>
      <c r="AB72" s="41"/>
      <c r="AC72" s="41"/>
      <c r="AD72" s="41"/>
      <c r="AE72" s="41"/>
      <c r="AF72" s="41"/>
      <c r="AG72" s="41">
        <f t="shared" ref="AG72:AG135" si="2">L72-C72</f>
        <v>0.94249999999999989</v>
      </c>
      <c r="AH72" s="41">
        <v>0.94249999999999989</v>
      </c>
      <c r="AI72" s="41"/>
      <c r="AJ72" s="114"/>
      <c r="AL72" s="107">
        <v>30713</v>
      </c>
      <c r="AM72" s="101">
        <v>11.68</v>
      </c>
      <c r="AN72" s="101">
        <v>11.97</v>
      </c>
      <c r="AO72" s="101">
        <v>12.77</v>
      </c>
      <c r="AP72" s="101">
        <v>11.95</v>
      </c>
      <c r="AR72" s="116">
        <v>1</v>
      </c>
      <c r="AS72" s="117">
        <v>0.11</v>
      </c>
      <c r="AT72" s="117"/>
      <c r="AU72" s="117"/>
      <c r="AV72" s="117"/>
      <c r="CF72" s="102"/>
      <c r="CI72" s="45"/>
    </row>
    <row r="73" spans="2:87" ht="13" customHeight="1">
      <c r="B73" s="114">
        <v>26237</v>
      </c>
      <c r="C73" s="41">
        <v>4.5242000000000004</v>
      </c>
      <c r="D73" s="41">
        <v>4.9832999999999998</v>
      </c>
      <c r="E73" s="41">
        <v>5.3156999999999996</v>
      </c>
      <c r="F73" s="41">
        <v>5.5275999999999996</v>
      </c>
      <c r="G73" s="41">
        <v>5.6651999999999996</v>
      </c>
      <c r="H73" s="41">
        <v>5.7592999999999996</v>
      </c>
      <c r="I73" s="41">
        <v>5.827</v>
      </c>
      <c r="J73" s="41">
        <v>5.8779000000000003</v>
      </c>
      <c r="K73" s="41">
        <v>5.9173999999999998</v>
      </c>
      <c r="L73" s="41">
        <v>5.9490999999999996</v>
      </c>
      <c r="M73" s="41"/>
      <c r="N73" s="41"/>
      <c r="O73" s="41"/>
      <c r="P73" s="41"/>
      <c r="Q73" s="41"/>
      <c r="R73" s="41"/>
      <c r="S73" s="41"/>
      <c r="T73" s="41"/>
      <c r="U73" s="41"/>
      <c r="V73" s="41"/>
      <c r="W73" s="41"/>
      <c r="X73" s="41"/>
      <c r="Y73" s="41"/>
      <c r="Z73" s="41"/>
      <c r="AA73" s="41"/>
      <c r="AB73" s="41"/>
      <c r="AC73" s="41"/>
      <c r="AD73" s="41"/>
      <c r="AE73" s="41"/>
      <c r="AF73" s="41"/>
      <c r="AG73" s="41">
        <f t="shared" si="2"/>
        <v>1.4248999999999992</v>
      </c>
      <c r="AH73" s="41">
        <v>1.4248999999999992</v>
      </c>
      <c r="AI73" s="41"/>
      <c r="AJ73" s="114"/>
      <c r="AL73" s="107">
        <v>30742</v>
      </c>
      <c r="AM73" s="101">
        <v>12.08</v>
      </c>
      <c r="AN73" s="101">
        <v>12.47</v>
      </c>
      <c r="AO73" s="101">
        <v>13</v>
      </c>
      <c r="AP73" s="101">
        <v>12.23</v>
      </c>
      <c r="AR73" s="116">
        <v>1.5</v>
      </c>
      <c r="AS73" s="117">
        <v>0.32</v>
      </c>
      <c r="AT73" s="117"/>
      <c r="AU73" s="117"/>
      <c r="AV73" s="117"/>
      <c r="CF73" s="102"/>
      <c r="CI73" s="45"/>
    </row>
    <row r="74" spans="2:87" ht="13" customHeight="1">
      <c r="B74" s="114">
        <v>26267</v>
      </c>
      <c r="C74" s="41">
        <v>4.6539000000000001</v>
      </c>
      <c r="D74" s="41">
        <v>5.0616000000000003</v>
      </c>
      <c r="E74" s="41">
        <v>5.3647999999999998</v>
      </c>
      <c r="F74" s="41">
        <v>5.5808</v>
      </c>
      <c r="G74" s="41">
        <v>5.7347000000000001</v>
      </c>
      <c r="H74" s="41">
        <v>5.8464</v>
      </c>
      <c r="I74" s="41">
        <v>5.9295</v>
      </c>
      <c r="J74" s="41">
        <v>5.9931000000000001</v>
      </c>
      <c r="K74" s="41">
        <v>6.0430000000000001</v>
      </c>
      <c r="L74" s="41">
        <v>6.0831</v>
      </c>
      <c r="M74" s="41">
        <v>6.1158999999999999</v>
      </c>
      <c r="N74" s="41">
        <v>6.1433</v>
      </c>
      <c r="O74" s="41">
        <v>6.1665000000000001</v>
      </c>
      <c r="P74" s="41">
        <v>6.1863999999999999</v>
      </c>
      <c r="Q74" s="41">
        <v>6.2037000000000004</v>
      </c>
      <c r="R74" s="41"/>
      <c r="S74" s="41"/>
      <c r="T74" s="41"/>
      <c r="U74" s="41"/>
      <c r="V74" s="41"/>
      <c r="W74" s="41"/>
      <c r="X74" s="41"/>
      <c r="Y74" s="41"/>
      <c r="Z74" s="41"/>
      <c r="AA74" s="41"/>
      <c r="AB74" s="41"/>
      <c r="AC74" s="41"/>
      <c r="AD74" s="41"/>
      <c r="AE74" s="41"/>
      <c r="AF74" s="41"/>
      <c r="AG74" s="41">
        <f t="shared" si="2"/>
        <v>1.4291999999999998</v>
      </c>
      <c r="AH74" s="41">
        <v>1.4291999999999998</v>
      </c>
      <c r="AI74" s="41"/>
      <c r="AJ74" s="114"/>
      <c r="AL74" s="107">
        <v>30773</v>
      </c>
      <c r="AM74" s="101">
        <v>12.36</v>
      </c>
      <c r="AN74" s="101">
        <v>12.73</v>
      </c>
      <c r="AO74" s="101">
        <v>13.18</v>
      </c>
      <c r="AP74" s="101">
        <v>12.57</v>
      </c>
      <c r="AR74" s="116">
        <v>2</v>
      </c>
      <c r="AS74" s="117">
        <v>0.53</v>
      </c>
      <c r="AT74" s="117">
        <v>0.33</v>
      </c>
      <c r="AU74" s="117">
        <v>0.43</v>
      </c>
      <c r="AV74" s="117">
        <v>0.53</v>
      </c>
      <c r="CF74" s="102"/>
      <c r="CI74" s="45"/>
    </row>
    <row r="75" spans="2:87" ht="13" customHeight="1">
      <c r="B75" s="114">
        <v>26298</v>
      </c>
      <c r="C75" s="41">
        <v>4.3541999999999996</v>
      </c>
      <c r="D75" s="41">
        <v>4.7911999999999999</v>
      </c>
      <c r="E75" s="41">
        <v>5.1086999999999998</v>
      </c>
      <c r="F75" s="41">
        <v>5.3433999999999999</v>
      </c>
      <c r="G75" s="41">
        <v>5.52</v>
      </c>
      <c r="H75" s="41">
        <v>5.6554000000000002</v>
      </c>
      <c r="I75" s="41">
        <v>5.7610000000000001</v>
      </c>
      <c r="J75" s="41">
        <v>5.8448000000000002</v>
      </c>
      <c r="K75" s="41">
        <v>5.9123000000000001</v>
      </c>
      <c r="L75" s="41">
        <v>5.9676999999999998</v>
      </c>
      <c r="M75" s="41">
        <v>6.0136000000000003</v>
      </c>
      <c r="N75" s="41">
        <v>6.0522999999999998</v>
      </c>
      <c r="O75" s="41">
        <v>6.0852000000000004</v>
      </c>
      <c r="P75" s="41">
        <v>6.1135999999999999</v>
      </c>
      <c r="Q75" s="41">
        <v>6.1382000000000003</v>
      </c>
      <c r="R75" s="41"/>
      <c r="S75" s="41"/>
      <c r="T75" s="41"/>
      <c r="U75" s="41"/>
      <c r="V75" s="41"/>
      <c r="W75" s="41"/>
      <c r="X75" s="41"/>
      <c r="Y75" s="41"/>
      <c r="Z75" s="41"/>
      <c r="AA75" s="41"/>
      <c r="AB75" s="41"/>
      <c r="AC75" s="41"/>
      <c r="AD75" s="41"/>
      <c r="AE75" s="41"/>
      <c r="AF75" s="41"/>
      <c r="AG75" s="41">
        <f t="shared" si="2"/>
        <v>1.6135000000000002</v>
      </c>
      <c r="AH75" s="41">
        <v>1.6135000000000002</v>
      </c>
      <c r="AI75" s="41"/>
      <c r="AJ75" s="114"/>
      <c r="AL75" s="107">
        <v>30803</v>
      </c>
      <c r="AM75" s="101">
        <v>13.34</v>
      </c>
      <c r="AN75" s="101">
        <v>13.86</v>
      </c>
      <c r="AO75" s="101">
        <v>13.94</v>
      </c>
      <c r="AP75" s="101">
        <v>13.46</v>
      </c>
      <c r="AR75" s="116">
        <v>2.5</v>
      </c>
      <c r="AS75" s="117">
        <v>0.76500000000000001</v>
      </c>
      <c r="AT75" s="117">
        <v>0.45833333333333337</v>
      </c>
      <c r="AU75" s="117">
        <v>0.57333333333333336</v>
      </c>
      <c r="AV75" s="117">
        <v>0.68833333333333335</v>
      </c>
      <c r="CF75" s="102"/>
      <c r="CI75" s="45"/>
    </row>
    <row r="76" spans="2:87" ht="13" customHeight="1">
      <c r="B76" s="114">
        <v>26329</v>
      </c>
      <c r="C76" s="41">
        <v>4.2430000000000003</v>
      </c>
      <c r="D76" s="41">
        <v>4.9196999999999997</v>
      </c>
      <c r="E76" s="41">
        <v>5.3311000000000002</v>
      </c>
      <c r="F76" s="41">
        <v>5.5941999999999998</v>
      </c>
      <c r="G76" s="41">
        <v>5.7709999999999999</v>
      </c>
      <c r="H76" s="41">
        <v>5.8952999999999998</v>
      </c>
      <c r="I76" s="41">
        <v>5.9863999999999997</v>
      </c>
      <c r="J76" s="41">
        <v>6.0556000000000001</v>
      </c>
      <c r="K76" s="41">
        <v>6.1097000000000001</v>
      </c>
      <c r="L76" s="41">
        <v>6.1531000000000002</v>
      </c>
      <c r="M76" s="41">
        <v>6.1886000000000001</v>
      </c>
      <c r="N76" s="41">
        <v>6.2183000000000002</v>
      </c>
      <c r="O76" s="41">
        <v>6.2432999999999996</v>
      </c>
      <c r="P76" s="41">
        <v>6.2648000000000001</v>
      </c>
      <c r="Q76" s="41">
        <v>6.2835000000000001</v>
      </c>
      <c r="R76" s="41"/>
      <c r="S76" s="41"/>
      <c r="T76" s="41"/>
      <c r="U76" s="41"/>
      <c r="V76" s="41"/>
      <c r="W76" s="41"/>
      <c r="X76" s="41"/>
      <c r="Y76" s="41"/>
      <c r="Z76" s="41"/>
      <c r="AA76" s="41"/>
      <c r="AB76" s="41"/>
      <c r="AC76" s="41"/>
      <c r="AD76" s="41"/>
      <c r="AE76" s="41"/>
      <c r="AF76" s="41"/>
      <c r="AG76" s="41">
        <f t="shared" si="2"/>
        <v>1.9100999999999999</v>
      </c>
      <c r="AH76" s="41">
        <v>1.9100999999999999</v>
      </c>
      <c r="AI76" s="41"/>
      <c r="AJ76" s="114"/>
      <c r="AL76" s="107">
        <v>30834</v>
      </c>
      <c r="AM76" s="101">
        <v>13.41</v>
      </c>
      <c r="AN76" s="101">
        <v>13.89</v>
      </c>
      <c r="AO76" s="101">
        <v>13.92</v>
      </c>
      <c r="AP76" s="101">
        <v>13.3</v>
      </c>
      <c r="AR76" s="116">
        <v>3</v>
      </c>
      <c r="AS76" s="117">
        <v>1</v>
      </c>
      <c r="AT76" s="117">
        <v>0.58666666666666667</v>
      </c>
      <c r="AU76" s="117">
        <v>0.71666666666666667</v>
      </c>
      <c r="AV76" s="117">
        <v>0.84666666666666668</v>
      </c>
      <c r="CF76" s="102"/>
      <c r="CI76" s="45"/>
    </row>
    <row r="77" spans="2:87" ht="13" customHeight="1">
      <c r="B77" s="114">
        <v>26358</v>
      </c>
      <c r="C77" s="41">
        <v>4.2035999999999998</v>
      </c>
      <c r="D77" s="41">
        <v>4.8475999999999999</v>
      </c>
      <c r="E77" s="41">
        <v>5.2582000000000004</v>
      </c>
      <c r="F77" s="41">
        <v>5.5305999999999997</v>
      </c>
      <c r="G77" s="41">
        <v>5.7184999999999997</v>
      </c>
      <c r="H77" s="41">
        <v>5.8531000000000004</v>
      </c>
      <c r="I77" s="41">
        <v>5.9527999999999999</v>
      </c>
      <c r="J77" s="41">
        <v>6.0290999999999997</v>
      </c>
      <c r="K77" s="41">
        <v>6.0890000000000004</v>
      </c>
      <c r="L77" s="41">
        <v>6.1372</v>
      </c>
      <c r="M77" s="41">
        <v>6.1767000000000003</v>
      </c>
      <c r="N77" s="41">
        <v>6.2096999999999998</v>
      </c>
      <c r="O77" s="41">
        <v>6.2375999999999996</v>
      </c>
      <c r="P77" s="41">
        <v>6.2614999999999998</v>
      </c>
      <c r="Q77" s="41">
        <v>6.2823000000000002</v>
      </c>
      <c r="R77" s="41"/>
      <c r="S77" s="41"/>
      <c r="T77" s="41"/>
      <c r="U77" s="41"/>
      <c r="V77" s="41"/>
      <c r="W77" s="41"/>
      <c r="X77" s="41"/>
      <c r="Y77" s="41"/>
      <c r="Z77" s="41"/>
      <c r="AA77" s="41"/>
      <c r="AB77" s="41"/>
      <c r="AC77" s="41"/>
      <c r="AD77" s="41"/>
      <c r="AE77" s="41"/>
      <c r="AF77" s="41"/>
      <c r="AG77" s="41">
        <f t="shared" si="2"/>
        <v>1.9336000000000002</v>
      </c>
      <c r="AH77" s="41">
        <v>1.9336000000000002</v>
      </c>
      <c r="AI77" s="41"/>
      <c r="AJ77" s="114"/>
      <c r="AL77" s="107">
        <v>30864</v>
      </c>
      <c r="AM77" s="101">
        <v>12.95</v>
      </c>
      <c r="AN77" s="101">
        <v>13.43</v>
      </c>
      <c r="AO77" s="101">
        <v>13.51</v>
      </c>
      <c r="AP77" s="101">
        <v>12.93</v>
      </c>
      <c r="AR77" s="116">
        <v>3.5</v>
      </c>
      <c r="AS77" s="117">
        <v>1.18</v>
      </c>
      <c r="AT77" s="117">
        <v>0.71499999999999997</v>
      </c>
      <c r="AU77" s="117">
        <v>0.86</v>
      </c>
      <c r="AV77" s="117">
        <v>1.0049999999999999</v>
      </c>
      <c r="CF77" s="102"/>
      <c r="CI77" s="45"/>
    </row>
    <row r="78" spans="2:87" ht="13" customHeight="1">
      <c r="B78" s="114">
        <v>26389</v>
      </c>
      <c r="C78" s="41">
        <v>5.0208000000000004</v>
      </c>
      <c r="D78" s="41">
        <v>5.5715000000000003</v>
      </c>
      <c r="E78" s="41">
        <v>5.8148</v>
      </c>
      <c r="F78" s="41">
        <v>5.9438000000000004</v>
      </c>
      <c r="G78" s="41">
        <v>6.0221</v>
      </c>
      <c r="H78" s="41">
        <v>6.0743999999999998</v>
      </c>
      <c r="I78" s="41">
        <v>6.1117999999999997</v>
      </c>
      <c r="J78" s="41">
        <v>6.1398999999999999</v>
      </c>
      <c r="K78" s="41">
        <v>6.1616999999999997</v>
      </c>
      <c r="L78" s="41">
        <v>6.1791999999999998</v>
      </c>
      <c r="M78" s="41">
        <v>6.1935000000000002</v>
      </c>
      <c r="N78" s="41">
        <v>6.2054</v>
      </c>
      <c r="O78" s="41">
        <v>6.2153999999999998</v>
      </c>
      <c r="P78" s="41">
        <v>6.2241</v>
      </c>
      <c r="Q78" s="41">
        <v>6.2314999999999996</v>
      </c>
      <c r="R78" s="41"/>
      <c r="S78" s="41"/>
      <c r="T78" s="41"/>
      <c r="U78" s="41"/>
      <c r="V78" s="41"/>
      <c r="W78" s="41"/>
      <c r="X78" s="41"/>
      <c r="Y78" s="41"/>
      <c r="Z78" s="41"/>
      <c r="AA78" s="41"/>
      <c r="AB78" s="41"/>
      <c r="AC78" s="41"/>
      <c r="AD78" s="41"/>
      <c r="AE78" s="41"/>
      <c r="AF78" s="41"/>
      <c r="AG78" s="41">
        <f t="shared" si="2"/>
        <v>1.1583999999999994</v>
      </c>
      <c r="AH78" s="41">
        <v>1.1583999999999994</v>
      </c>
      <c r="AI78" s="41"/>
      <c r="AJ78" s="114"/>
      <c r="AL78" s="107">
        <v>30895</v>
      </c>
      <c r="AM78" s="101">
        <v>12.7</v>
      </c>
      <c r="AN78" s="101">
        <v>13.11</v>
      </c>
      <c r="AO78" s="101">
        <v>13.2</v>
      </c>
      <c r="AP78" s="101">
        <v>12.88</v>
      </c>
      <c r="AR78" s="116">
        <v>4</v>
      </c>
      <c r="AS78" s="117">
        <v>1.3599999999999999</v>
      </c>
      <c r="AT78" s="117">
        <v>0.84333333333333327</v>
      </c>
      <c r="AU78" s="117">
        <v>1.0033333333333334</v>
      </c>
      <c r="AV78" s="117">
        <v>1.1633333333333331</v>
      </c>
      <c r="CF78" s="102"/>
      <c r="CI78" s="45"/>
    </row>
    <row r="79" spans="2:87" ht="13" customHeight="1">
      <c r="B79" s="114">
        <v>26419</v>
      </c>
      <c r="C79" s="41">
        <v>4.5458999999999996</v>
      </c>
      <c r="D79" s="41">
        <v>5.1765999999999996</v>
      </c>
      <c r="E79" s="41">
        <v>5.5260999999999996</v>
      </c>
      <c r="F79" s="41">
        <v>5.7355</v>
      </c>
      <c r="G79" s="41">
        <v>5.8703000000000003</v>
      </c>
      <c r="H79" s="41">
        <v>5.9626000000000001</v>
      </c>
      <c r="I79" s="41">
        <v>6.0293999999999999</v>
      </c>
      <c r="J79" s="41">
        <v>6.0796000000000001</v>
      </c>
      <c r="K79" s="41">
        <v>6.1186999999999996</v>
      </c>
      <c r="L79" s="41">
        <v>6.1501000000000001</v>
      </c>
      <c r="M79" s="41">
        <v>6.1757</v>
      </c>
      <c r="N79" s="41">
        <v>6.1970999999999998</v>
      </c>
      <c r="O79" s="41">
        <v>6.2150999999999996</v>
      </c>
      <c r="P79" s="41">
        <v>6.2305999999999999</v>
      </c>
      <c r="Q79" s="41">
        <v>6.2441000000000004</v>
      </c>
      <c r="R79" s="41"/>
      <c r="S79" s="41"/>
      <c r="T79" s="41"/>
      <c r="U79" s="41"/>
      <c r="V79" s="41"/>
      <c r="W79" s="41"/>
      <c r="X79" s="41"/>
      <c r="Y79" s="41"/>
      <c r="Z79" s="41"/>
      <c r="AA79" s="41"/>
      <c r="AB79" s="41"/>
      <c r="AC79" s="41"/>
      <c r="AD79" s="41"/>
      <c r="AE79" s="41"/>
      <c r="AF79" s="41"/>
      <c r="AG79" s="41">
        <f t="shared" si="2"/>
        <v>1.6042000000000005</v>
      </c>
      <c r="AH79" s="41">
        <v>1.6042000000000005</v>
      </c>
      <c r="AI79" s="41"/>
      <c r="AJ79" s="114"/>
      <c r="AL79" s="107">
        <v>30926</v>
      </c>
      <c r="AM79" s="101">
        <v>12.51</v>
      </c>
      <c r="AN79" s="101">
        <v>12.95</v>
      </c>
      <c r="AO79" s="101">
        <v>12.85</v>
      </c>
      <c r="AP79" s="101">
        <v>12.77</v>
      </c>
      <c r="AR79" s="116">
        <v>4.5</v>
      </c>
      <c r="AS79" s="117">
        <v>1.5399999999999998</v>
      </c>
      <c r="AT79" s="117">
        <v>0.97166666666666657</v>
      </c>
      <c r="AU79" s="117">
        <v>1.1466666666666667</v>
      </c>
      <c r="AV79" s="117">
        <v>1.3216666666666663</v>
      </c>
      <c r="CF79" s="102"/>
      <c r="CI79" s="45"/>
    </row>
    <row r="80" spans="2:87" ht="13" customHeight="1">
      <c r="B80" s="114">
        <v>26450</v>
      </c>
      <c r="C80" s="41">
        <v>4.569</v>
      </c>
      <c r="D80" s="41">
        <v>5.0606999999999998</v>
      </c>
      <c r="E80" s="41">
        <v>5.3869999999999996</v>
      </c>
      <c r="F80" s="41">
        <v>5.6105999999999998</v>
      </c>
      <c r="G80" s="41">
        <v>5.7686999999999999</v>
      </c>
      <c r="H80" s="41">
        <v>5.8840000000000003</v>
      </c>
      <c r="I80" s="41">
        <v>5.9706000000000001</v>
      </c>
      <c r="J80" s="41">
        <v>6.0373000000000001</v>
      </c>
      <c r="K80" s="41">
        <v>6.09</v>
      </c>
      <c r="L80" s="41">
        <v>6.1326000000000001</v>
      </c>
      <c r="M80" s="41">
        <v>6.1675000000000004</v>
      </c>
      <c r="N80" s="41">
        <v>6.1966999999999999</v>
      </c>
      <c r="O80" s="41">
        <v>6.2214999999999998</v>
      </c>
      <c r="P80" s="41">
        <v>6.2427000000000001</v>
      </c>
      <c r="Q80" s="41">
        <v>6.2610999999999999</v>
      </c>
      <c r="R80" s="41"/>
      <c r="S80" s="41"/>
      <c r="T80" s="41"/>
      <c r="U80" s="41"/>
      <c r="V80" s="41"/>
      <c r="W80" s="41"/>
      <c r="X80" s="41"/>
      <c r="Y80" s="41"/>
      <c r="Z80" s="41"/>
      <c r="AA80" s="41"/>
      <c r="AB80" s="41"/>
      <c r="AC80" s="41"/>
      <c r="AD80" s="41"/>
      <c r="AE80" s="41"/>
      <c r="AF80" s="41"/>
      <c r="AG80" s="41">
        <f t="shared" si="2"/>
        <v>1.5636000000000001</v>
      </c>
      <c r="AH80" s="41">
        <v>1.5636000000000001</v>
      </c>
      <c r="AI80" s="41"/>
      <c r="AJ80" s="114"/>
      <c r="AL80" s="107">
        <v>30956</v>
      </c>
      <c r="AM80" s="101">
        <v>11.99</v>
      </c>
      <c r="AN80" s="101">
        <v>12.28</v>
      </c>
      <c r="AO80" s="101">
        <v>12.72</v>
      </c>
      <c r="AP80" s="101">
        <v>11.95</v>
      </c>
      <c r="AR80" s="116">
        <v>5</v>
      </c>
      <c r="AS80" s="117">
        <v>1.72</v>
      </c>
      <c r="AT80" s="117">
        <v>1.1000000000000001</v>
      </c>
      <c r="AU80" s="117">
        <v>1.29</v>
      </c>
      <c r="AV80" s="117">
        <v>1.48</v>
      </c>
      <c r="CF80" s="102"/>
      <c r="CI80" s="45"/>
    </row>
    <row r="81" spans="2:87" ht="13" customHeight="1">
      <c r="B81" s="114">
        <v>26480</v>
      </c>
      <c r="C81" s="41">
        <v>5.0769000000000002</v>
      </c>
      <c r="D81" s="41">
        <v>5.5088999999999997</v>
      </c>
      <c r="E81" s="41">
        <v>5.7367999999999997</v>
      </c>
      <c r="F81" s="41">
        <v>5.8691000000000004</v>
      </c>
      <c r="G81" s="41">
        <v>5.9527999999999999</v>
      </c>
      <c r="H81" s="41">
        <v>6.0095999999999998</v>
      </c>
      <c r="I81" s="41">
        <v>6.0505000000000004</v>
      </c>
      <c r="J81" s="41">
        <v>6.0811999999999999</v>
      </c>
      <c r="K81" s="41">
        <v>6.1051000000000002</v>
      </c>
      <c r="L81" s="41">
        <v>6.1242000000000001</v>
      </c>
      <c r="M81" s="41">
        <v>6.1398000000000001</v>
      </c>
      <c r="N81" s="41">
        <v>6.1528999999999998</v>
      </c>
      <c r="O81" s="41">
        <v>6.1638999999999999</v>
      </c>
      <c r="P81" s="41">
        <v>6.1733000000000002</v>
      </c>
      <c r="Q81" s="41">
        <v>6.1814999999999998</v>
      </c>
      <c r="R81" s="41"/>
      <c r="S81" s="41"/>
      <c r="T81" s="41"/>
      <c r="U81" s="41"/>
      <c r="V81" s="41"/>
      <c r="W81" s="41"/>
      <c r="X81" s="41"/>
      <c r="Y81" s="41"/>
      <c r="Z81" s="41"/>
      <c r="AA81" s="41"/>
      <c r="AB81" s="41"/>
      <c r="AC81" s="41"/>
      <c r="AD81" s="41"/>
      <c r="AE81" s="41"/>
      <c r="AF81" s="41"/>
      <c r="AG81" s="41">
        <f t="shared" si="2"/>
        <v>1.0472999999999999</v>
      </c>
      <c r="AH81" s="41">
        <v>1.0472999999999999</v>
      </c>
      <c r="AI81" s="41"/>
      <c r="AJ81" s="114"/>
      <c r="AL81" s="107">
        <v>30987</v>
      </c>
      <c r="AM81" s="101">
        <v>11.5</v>
      </c>
      <c r="AN81" s="101">
        <v>12.04</v>
      </c>
      <c r="AO81" s="101">
        <v>12.33</v>
      </c>
      <c r="AP81" s="101">
        <v>12.05</v>
      </c>
      <c r="AR81" s="116">
        <v>5.5</v>
      </c>
      <c r="AS81" s="117">
        <v>1.835</v>
      </c>
      <c r="AT81" s="117">
        <v>1.2040000000000002</v>
      </c>
      <c r="AU81" s="117">
        <v>1.399</v>
      </c>
      <c r="AV81" s="117">
        <v>1.5580000000000001</v>
      </c>
      <c r="CF81" s="102"/>
      <c r="CI81" s="45"/>
    </row>
    <row r="82" spans="2:87" ht="13" customHeight="1">
      <c r="B82" s="114">
        <v>26511</v>
      </c>
      <c r="C82" s="41">
        <v>4.7773000000000003</v>
      </c>
      <c r="D82" s="41">
        <v>5.3989000000000003</v>
      </c>
      <c r="E82" s="41">
        <v>5.6902999999999997</v>
      </c>
      <c r="F82" s="41">
        <v>5.8487999999999998</v>
      </c>
      <c r="G82" s="41">
        <v>5.9459</v>
      </c>
      <c r="H82" s="41">
        <v>6.0110999999999999</v>
      </c>
      <c r="I82" s="41">
        <v>6.0576999999999996</v>
      </c>
      <c r="J82" s="41">
        <v>6.0926</v>
      </c>
      <c r="K82" s="41">
        <v>6.1197999999999997</v>
      </c>
      <c r="L82" s="41">
        <v>6.1414999999999997</v>
      </c>
      <c r="M82" s="41">
        <v>6.1593</v>
      </c>
      <c r="N82" s="41">
        <v>6.1741999999999999</v>
      </c>
      <c r="O82" s="41">
        <v>6.1867000000000001</v>
      </c>
      <c r="P82" s="41">
        <v>6.1974999999999998</v>
      </c>
      <c r="Q82" s="41">
        <v>6.2068000000000003</v>
      </c>
      <c r="R82" s="41"/>
      <c r="S82" s="41"/>
      <c r="T82" s="41"/>
      <c r="U82" s="41"/>
      <c r="V82" s="41"/>
      <c r="W82" s="41"/>
      <c r="X82" s="41"/>
      <c r="Y82" s="41"/>
      <c r="Z82" s="41"/>
      <c r="AA82" s="41"/>
      <c r="AB82" s="41"/>
      <c r="AC82" s="41"/>
      <c r="AD82" s="41"/>
      <c r="AE82" s="41"/>
      <c r="AF82" s="41"/>
      <c r="AG82" s="41">
        <f t="shared" si="2"/>
        <v>1.3641999999999994</v>
      </c>
      <c r="AH82" s="41">
        <v>1.3641999999999994</v>
      </c>
      <c r="AI82" s="41"/>
      <c r="AJ82" s="114"/>
      <c r="AL82" s="107">
        <v>31017</v>
      </c>
      <c r="AM82" s="101">
        <v>11.22</v>
      </c>
      <c r="AN82" s="101">
        <v>11.95</v>
      </c>
      <c r="AO82" s="101">
        <v>12.23</v>
      </c>
      <c r="AP82" s="101">
        <v>11.84</v>
      </c>
      <c r="AR82" s="116">
        <v>6</v>
      </c>
      <c r="AS82" s="117">
        <v>1.95</v>
      </c>
      <c r="AT82" s="117">
        <v>1.3080000000000003</v>
      </c>
      <c r="AU82" s="117">
        <v>1.508</v>
      </c>
      <c r="AV82" s="117">
        <v>1.6360000000000001</v>
      </c>
      <c r="CF82" s="102"/>
      <c r="CI82" s="45"/>
    </row>
    <row r="83" spans="2:87" ht="13" customHeight="1">
      <c r="B83" s="114">
        <v>26542</v>
      </c>
      <c r="C83" s="41">
        <v>5.3262999999999998</v>
      </c>
      <c r="D83" s="41">
        <v>5.7237</v>
      </c>
      <c r="E83" s="41">
        <v>5.9478</v>
      </c>
      <c r="F83" s="41">
        <v>6.0835999999999997</v>
      </c>
      <c r="G83" s="41">
        <v>6.1717000000000004</v>
      </c>
      <c r="H83" s="41">
        <v>6.2323000000000004</v>
      </c>
      <c r="I83" s="41">
        <v>6.2760999999999996</v>
      </c>
      <c r="J83" s="41">
        <v>6.3091999999999997</v>
      </c>
      <c r="K83" s="41">
        <v>6.335</v>
      </c>
      <c r="L83" s="41">
        <v>6.3555999999999999</v>
      </c>
      <c r="M83" s="41">
        <v>6.3724999999999996</v>
      </c>
      <c r="N83" s="41">
        <v>6.3864999999999998</v>
      </c>
      <c r="O83" s="41">
        <v>6.3983999999999996</v>
      </c>
      <c r="P83" s="41">
        <v>6.4085999999999999</v>
      </c>
      <c r="Q83" s="41">
        <v>6.4175000000000004</v>
      </c>
      <c r="R83" s="41"/>
      <c r="S83" s="41"/>
      <c r="T83" s="41"/>
      <c r="U83" s="41"/>
      <c r="V83" s="41"/>
      <c r="W83" s="41"/>
      <c r="X83" s="41"/>
      <c r="Y83" s="41"/>
      <c r="Z83" s="41"/>
      <c r="AA83" s="41"/>
      <c r="AB83" s="41"/>
      <c r="AC83" s="41"/>
      <c r="AD83" s="41"/>
      <c r="AE83" s="41"/>
      <c r="AF83" s="41"/>
      <c r="AG83" s="41">
        <f t="shared" si="2"/>
        <v>1.0293000000000001</v>
      </c>
      <c r="AH83" s="41">
        <v>1.0293000000000001</v>
      </c>
      <c r="AI83" s="41"/>
      <c r="AJ83" s="114"/>
      <c r="AL83" s="107">
        <v>31048</v>
      </c>
      <c r="AM83" s="101">
        <v>10.73</v>
      </c>
      <c r="AN83" s="101">
        <v>11.36</v>
      </c>
      <c r="AO83" s="101">
        <v>11.84</v>
      </c>
      <c r="AP83" s="101">
        <v>11.33</v>
      </c>
      <c r="AR83" s="116">
        <v>6.5</v>
      </c>
      <c r="AS83" s="117">
        <v>2.0649999999999999</v>
      </c>
      <c r="AT83" s="117">
        <v>1.4120000000000004</v>
      </c>
      <c r="AU83" s="117">
        <v>1.617</v>
      </c>
      <c r="AV83" s="117">
        <v>1.7140000000000002</v>
      </c>
      <c r="CF83" s="102"/>
      <c r="CI83" s="45"/>
    </row>
    <row r="84" spans="2:87" ht="13" customHeight="1">
      <c r="B84" s="114">
        <v>26572</v>
      </c>
      <c r="C84" s="41">
        <v>5.4438000000000004</v>
      </c>
      <c r="D84" s="41">
        <v>5.8194999999999997</v>
      </c>
      <c r="E84" s="41">
        <v>6.0145</v>
      </c>
      <c r="F84" s="41">
        <v>6.1266999999999996</v>
      </c>
      <c r="G84" s="41">
        <v>6.1971999999999996</v>
      </c>
      <c r="H84" s="41">
        <v>6.2450000000000001</v>
      </c>
      <c r="I84" s="41">
        <v>6.2793000000000001</v>
      </c>
      <c r="J84" s="41">
        <v>6.3051000000000004</v>
      </c>
      <c r="K84" s="41">
        <v>6.3250999999999999</v>
      </c>
      <c r="L84" s="41">
        <v>6.3411999999999997</v>
      </c>
      <c r="M84" s="41">
        <v>6.3543000000000003</v>
      </c>
      <c r="N84" s="41">
        <v>6.3653000000000004</v>
      </c>
      <c r="O84" s="41">
        <v>6.3745000000000003</v>
      </c>
      <c r="P84" s="41">
        <v>6.3825000000000003</v>
      </c>
      <c r="Q84" s="41">
        <v>6.3893000000000004</v>
      </c>
      <c r="R84" s="41"/>
      <c r="S84" s="41"/>
      <c r="T84" s="41"/>
      <c r="U84" s="41"/>
      <c r="V84" s="41"/>
      <c r="W84" s="41"/>
      <c r="X84" s="41"/>
      <c r="Y84" s="41"/>
      <c r="Z84" s="41"/>
      <c r="AA84" s="41"/>
      <c r="AB84" s="41"/>
      <c r="AC84" s="41"/>
      <c r="AD84" s="41"/>
      <c r="AE84" s="41"/>
      <c r="AF84" s="41"/>
      <c r="AG84" s="41">
        <f t="shared" si="2"/>
        <v>0.89739999999999931</v>
      </c>
      <c r="AH84" s="41">
        <v>0.89739999999999931</v>
      </c>
      <c r="AI84" s="41"/>
      <c r="AJ84" s="114"/>
      <c r="AL84" s="107">
        <v>31079</v>
      </c>
      <c r="AM84" s="101">
        <v>11.17</v>
      </c>
      <c r="AN84" s="101">
        <v>11.79</v>
      </c>
      <c r="AO84" s="101">
        <v>12.42</v>
      </c>
      <c r="AP84" s="101">
        <v>11.82</v>
      </c>
      <c r="AR84" s="116">
        <v>7</v>
      </c>
      <c r="AS84" s="117">
        <v>2.1800000000000002</v>
      </c>
      <c r="AT84" s="117">
        <v>1.5160000000000005</v>
      </c>
      <c r="AU84" s="117">
        <v>1.726</v>
      </c>
      <c r="AV84" s="117">
        <v>1.7920000000000003</v>
      </c>
      <c r="CF84" s="102"/>
      <c r="CI84" s="45"/>
    </row>
    <row r="85" spans="2:87" ht="13" customHeight="1">
      <c r="B85" s="114">
        <v>26603</v>
      </c>
      <c r="C85" s="41">
        <v>5.4436999999999998</v>
      </c>
      <c r="D85" s="41">
        <v>5.8418999999999999</v>
      </c>
      <c r="E85" s="41">
        <v>6.02</v>
      </c>
      <c r="F85" s="41">
        <v>6.1147999999999998</v>
      </c>
      <c r="G85" s="41">
        <v>6.1725000000000003</v>
      </c>
      <c r="H85" s="41">
        <v>6.2111000000000001</v>
      </c>
      <c r="I85" s="41">
        <v>6.2386999999999997</v>
      </c>
      <c r="J85" s="41">
        <v>6.2594000000000003</v>
      </c>
      <c r="K85" s="41">
        <v>6.2755000000000001</v>
      </c>
      <c r="L85" s="41">
        <v>6.2884000000000002</v>
      </c>
      <c r="M85" s="41">
        <v>6.2988999999999997</v>
      </c>
      <c r="N85" s="41">
        <v>6.3076999999999996</v>
      </c>
      <c r="O85" s="41">
        <v>6.3151000000000002</v>
      </c>
      <c r="P85" s="41">
        <v>6.3215000000000003</v>
      </c>
      <c r="Q85" s="41">
        <v>6.327</v>
      </c>
      <c r="R85" s="41"/>
      <c r="S85" s="41"/>
      <c r="T85" s="41"/>
      <c r="U85" s="41"/>
      <c r="V85" s="41"/>
      <c r="W85" s="41"/>
      <c r="X85" s="41"/>
      <c r="Y85" s="41"/>
      <c r="Z85" s="41"/>
      <c r="AA85" s="41"/>
      <c r="AB85" s="41"/>
      <c r="AC85" s="41"/>
      <c r="AD85" s="41"/>
      <c r="AE85" s="41"/>
      <c r="AF85" s="41"/>
      <c r="AG85" s="41">
        <f t="shared" si="2"/>
        <v>0.84470000000000045</v>
      </c>
      <c r="AH85" s="41">
        <v>0.84470000000000045</v>
      </c>
      <c r="AI85" s="41"/>
      <c r="AJ85" s="114"/>
      <c r="AL85" s="107">
        <v>31107</v>
      </c>
      <c r="AM85" s="101">
        <v>11.13</v>
      </c>
      <c r="AN85" s="101">
        <v>11.78</v>
      </c>
      <c r="AO85" s="101">
        <v>12.44</v>
      </c>
      <c r="AP85" s="101">
        <v>11.73</v>
      </c>
      <c r="AR85" s="116">
        <v>7.5</v>
      </c>
      <c r="AS85" s="117">
        <v>2.2366666666666668</v>
      </c>
      <c r="AT85" s="117">
        <v>1.6200000000000006</v>
      </c>
      <c r="AU85" s="117">
        <v>1.835</v>
      </c>
      <c r="AV85" s="117">
        <v>1.8700000000000003</v>
      </c>
      <c r="CF85" s="102"/>
      <c r="CI85" s="45"/>
    </row>
    <row r="86" spans="2:87" ht="13" customHeight="1">
      <c r="B86" s="114">
        <v>26633</v>
      </c>
      <c r="C86" s="41">
        <v>5.3223000000000003</v>
      </c>
      <c r="D86" s="41">
        <v>5.6965000000000003</v>
      </c>
      <c r="E86" s="41">
        <v>5.8918999999999997</v>
      </c>
      <c r="F86" s="41">
        <v>6.0045999999999999</v>
      </c>
      <c r="G86" s="41">
        <v>6.0755999999999997</v>
      </c>
      <c r="H86" s="41">
        <v>6.1237000000000004</v>
      </c>
      <c r="I86" s="41">
        <v>6.1582999999999997</v>
      </c>
      <c r="J86" s="41">
        <v>6.1843000000000004</v>
      </c>
      <c r="K86" s="41">
        <v>6.2045000000000003</v>
      </c>
      <c r="L86" s="41">
        <v>6.2206999999999999</v>
      </c>
      <c r="M86" s="41">
        <v>6.2339000000000002</v>
      </c>
      <c r="N86" s="41">
        <v>6.2450000000000001</v>
      </c>
      <c r="O86" s="41">
        <v>6.2542999999999997</v>
      </c>
      <c r="P86" s="41">
        <v>6.2622999999999998</v>
      </c>
      <c r="Q86" s="41">
        <v>6.2691999999999997</v>
      </c>
      <c r="R86" s="41"/>
      <c r="S86" s="41"/>
      <c r="T86" s="41"/>
      <c r="U86" s="41"/>
      <c r="V86" s="41"/>
      <c r="W86" s="41"/>
      <c r="X86" s="41"/>
      <c r="Y86" s="41"/>
      <c r="Z86" s="41"/>
      <c r="AA86" s="41"/>
      <c r="AB86" s="41"/>
      <c r="AC86" s="41"/>
      <c r="AD86" s="41"/>
      <c r="AE86" s="41"/>
      <c r="AF86" s="41"/>
      <c r="AG86" s="41">
        <f t="shared" si="2"/>
        <v>0.89839999999999964</v>
      </c>
      <c r="AH86" s="41">
        <v>0.89839999999999964</v>
      </c>
      <c r="AI86" s="41"/>
      <c r="AJ86" s="114"/>
      <c r="AL86" s="107">
        <v>31138</v>
      </c>
      <c r="AM86" s="101">
        <v>10.68</v>
      </c>
      <c r="AN86" s="101">
        <v>11.4</v>
      </c>
      <c r="AO86" s="101">
        <v>12.03</v>
      </c>
      <c r="AP86" s="101">
        <v>11.68</v>
      </c>
      <c r="AR86" s="116">
        <v>8</v>
      </c>
      <c r="AS86" s="117">
        <v>2.2933333333333334</v>
      </c>
      <c r="AT86" s="117">
        <v>1.7240000000000006</v>
      </c>
      <c r="AU86" s="117">
        <v>1.944</v>
      </c>
      <c r="AV86" s="117">
        <v>1.9480000000000004</v>
      </c>
      <c r="CF86" s="102"/>
      <c r="CI86" s="45"/>
    </row>
    <row r="87" spans="2:87" ht="13" customHeight="1">
      <c r="B87" s="114">
        <v>26664</v>
      </c>
      <c r="C87" s="41">
        <v>5.657</v>
      </c>
      <c r="D87" s="41">
        <v>5.9203999999999999</v>
      </c>
      <c r="E87" s="41">
        <v>6.0547000000000004</v>
      </c>
      <c r="F87" s="41">
        <v>6.1311</v>
      </c>
      <c r="G87" s="41">
        <v>6.1787999999999998</v>
      </c>
      <c r="H87" s="41">
        <v>6.2111000000000001</v>
      </c>
      <c r="I87" s="41">
        <v>6.2343000000000002</v>
      </c>
      <c r="J87" s="41">
        <v>6.2516999999999996</v>
      </c>
      <c r="K87" s="41">
        <v>6.2652000000000001</v>
      </c>
      <c r="L87" s="41">
        <v>6.2759999999999998</v>
      </c>
      <c r="M87" s="41">
        <v>6.2849000000000004</v>
      </c>
      <c r="N87" s="41">
        <v>6.2923</v>
      </c>
      <c r="O87" s="41">
        <v>6.2984999999999998</v>
      </c>
      <c r="P87" s="41">
        <v>6.3037999999999998</v>
      </c>
      <c r="Q87" s="41">
        <v>6.3085000000000004</v>
      </c>
      <c r="R87" s="41"/>
      <c r="S87" s="41"/>
      <c r="T87" s="41"/>
      <c r="U87" s="41"/>
      <c r="V87" s="41"/>
      <c r="W87" s="41"/>
      <c r="X87" s="41"/>
      <c r="Y87" s="41"/>
      <c r="Z87" s="41"/>
      <c r="AA87" s="41"/>
      <c r="AB87" s="41"/>
      <c r="AC87" s="41"/>
      <c r="AD87" s="41"/>
      <c r="AE87" s="41"/>
      <c r="AF87" s="41"/>
      <c r="AG87" s="41">
        <f t="shared" si="2"/>
        <v>0.61899999999999977</v>
      </c>
      <c r="AH87" s="41">
        <v>0.61899999999999977</v>
      </c>
      <c r="AI87" s="41"/>
      <c r="AJ87" s="114"/>
      <c r="AL87" s="107">
        <v>31168</v>
      </c>
      <c r="AM87" s="101">
        <v>9.85</v>
      </c>
      <c r="AN87" s="101">
        <v>10.67</v>
      </c>
      <c r="AO87" s="101">
        <v>11.47</v>
      </c>
      <c r="AP87" s="101">
        <v>10.92</v>
      </c>
      <c r="AR87" s="116">
        <v>8.5</v>
      </c>
      <c r="AS87" s="117">
        <v>2.35</v>
      </c>
      <c r="AT87" s="117">
        <v>1.8280000000000007</v>
      </c>
      <c r="AU87" s="117">
        <v>2.0529999999999999</v>
      </c>
      <c r="AV87" s="117">
        <v>2.0260000000000002</v>
      </c>
      <c r="CF87" s="102"/>
      <c r="CI87" s="45"/>
    </row>
    <row r="88" spans="2:87" ht="13" customHeight="1">
      <c r="B88" s="114">
        <v>26695</v>
      </c>
      <c r="C88" s="41">
        <v>6.1379000000000001</v>
      </c>
      <c r="D88" s="41">
        <v>6.2789999999999999</v>
      </c>
      <c r="E88" s="41">
        <v>6.3292000000000002</v>
      </c>
      <c r="F88" s="41">
        <v>6.3521000000000001</v>
      </c>
      <c r="G88" s="41">
        <v>6.3650000000000002</v>
      </c>
      <c r="H88" s="41">
        <v>6.3734000000000002</v>
      </c>
      <c r="I88" s="41">
        <v>6.3794000000000004</v>
      </c>
      <c r="J88" s="41">
        <v>6.3837999999999999</v>
      </c>
      <c r="K88" s="41">
        <v>6.3872999999999998</v>
      </c>
      <c r="L88" s="41">
        <v>6.39</v>
      </c>
      <c r="M88" s="41">
        <v>6.3922999999999996</v>
      </c>
      <c r="N88" s="41">
        <v>6.3941999999999997</v>
      </c>
      <c r="O88" s="41">
        <v>6.3956999999999997</v>
      </c>
      <c r="P88" s="41">
        <v>6.3971</v>
      </c>
      <c r="Q88" s="41">
        <v>6.3982999999999999</v>
      </c>
      <c r="R88" s="41"/>
      <c r="S88" s="41"/>
      <c r="T88" s="41"/>
      <c r="U88" s="41"/>
      <c r="V88" s="41"/>
      <c r="W88" s="41"/>
      <c r="X88" s="41"/>
      <c r="Y88" s="41"/>
      <c r="Z88" s="41"/>
      <c r="AA88" s="41"/>
      <c r="AB88" s="41"/>
      <c r="AC88" s="41"/>
      <c r="AD88" s="41"/>
      <c r="AE88" s="41"/>
      <c r="AF88" s="41"/>
      <c r="AG88" s="41">
        <f t="shared" si="2"/>
        <v>0.25209999999999955</v>
      </c>
      <c r="AH88" s="41">
        <v>0.25209999999999955</v>
      </c>
      <c r="AI88" s="41"/>
      <c r="AJ88" s="114"/>
      <c r="AL88" s="107">
        <v>31199</v>
      </c>
      <c r="AM88" s="101">
        <v>9.5299999999999994</v>
      </c>
      <c r="AN88" s="101">
        <v>10.64</v>
      </c>
      <c r="AO88" s="101">
        <v>11.29</v>
      </c>
      <c r="AP88" s="101">
        <v>11.1</v>
      </c>
      <c r="AR88" s="116">
        <v>9</v>
      </c>
      <c r="AS88" s="117">
        <v>2.4066666666666667</v>
      </c>
      <c r="AT88" s="117">
        <v>1.9320000000000008</v>
      </c>
      <c r="AU88" s="117">
        <v>2.1619999999999999</v>
      </c>
      <c r="AV88" s="117">
        <v>2.1040000000000001</v>
      </c>
      <c r="CF88" s="102"/>
      <c r="CI88" s="45"/>
    </row>
    <row r="89" spans="2:87" ht="13" customHeight="1">
      <c r="B89" s="114">
        <v>26723</v>
      </c>
      <c r="C89" s="41">
        <v>6.4344999999999999</v>
      </c>
      <c r="D89" s="41">
        <v>6.5970000000000004</v>
      </c>
      <c r="E89" s="41">
        <v>6.6368999999999998</v>
      </c>
      <c r="F89" s="41">
        <v>6.6289999999999996</v>
      </c>
      <c r="G89" s="41">
        <v>6.6054000000000004</v>
      </c>
      <c r="H89" s="41">
        <v>6.5789</v>
      </c>
      <c r="I89" s="41">
        <v>6.5542999999999996</v>
      </c>
      <c r="J89" s="41">
        <v>6.5331000000000001</v>
      </c>
      <c r="K89" s="41">
        <v>6.5152000000000001</v>
      </c>
      <c r="L89" s="41">
        <v>6.5000999999999998</v>
      </c>
      <c r="M89" s="41">
        <v>6.4874999999999998</v>
      </c>
      <c r="N89" s="41">
        <v>6.4767999999999999</v>
      </c>
      <c r="O89" s="41">
        <v>6.4676999999999998</v>
      </c>
      <c r="P89" s="41">
        <v>6.4598000000000004</v>
      </c>
      <c r="Q89" s="41">
        <v>6.4530000000000003</v>
      </c>
      <c r="R89" s="41"/>
      <c r="S89" s="41"/>
      <c r="T89" s="41"/>
      <c r="U89" s="41"/>
      <c r="V89" s="41"/>
      <c r="W89" s="41"/>
      <c r="X89" s="41"/>
      <c r="Y89" s="41"/>
      <c r="Z89" s="41"/>
      <c r="AA89" s="41"/>
      <c r="AB89" s="41"/>
      <c r="AC89" s="41"/>
      <c r="AD89" s="41"/>
      <c r="AE89" s="41"/>
      <c r="AF89" s="41"/>
      <c r="AG89" s="41">
        <f t="shared" si="2"/>
        <v>6.5599999999999881E-2</v>
      </c>
      <c r="AH89" s="41">
        <v>6.5599999999999881E-2</v>
      </c>
      <c r="AI89" s="41"/>
      <c r="AJ89" s="114"/>
      <c r="AL89" s="107">
        <v>31229</v>
      </c>
      <c r="AM89" s="101">
        <v>9.8699999999999992</v>
      </c>
      <c r="AN89" s="101">
        <v>10.77</v>
      </c>
      <c r="AO89" s="101">
        <v>11.38</v>
      </c>
      <c r="AP89" s="101">
        <v>11.74</v>
      </c>
      <c r="AR89" s="116">
        <v>9.5</v>
      </c>
      <c r="AS89" s="117">
        <v>2.4633333333333334</v>
      </c>
      <c r="AT89" s="117">
        <v>2.0360000000000009</v>
      </c>
      <c r="AU89" s="117">
        <v>2.2709999999999999</v>
      </c>
      <c r="AV89" s="117">
        <v>2.1819999999999999</v>
      </c>
      <c r="CF89" s="102"/>
      <c r="CI89" s="45"/>
    </row>
    <row r="90" spans="2:87" ht="13" customHeight="1">
      <c r="B90" s="114">
        <v>26754</v>
      </c>
      <c r="C90" s="41">
        <v>6.9904999999999999</v>
      </c>
      <c r="D90" s="41">
        <v>6.8678999999999997</v>
      </c>
      <c r="E90" s="41">
        <v>6.7675000000000001</v>
      </c>
      <c r="F90" s="41">
        <v>6.7042999999999999</v>
      </c>
      <c r="G90" s="41">
        <v>6.6638999999999999</v>
      </c>
      <c r="H90" s="41">
        <v>6.6364999999999998</v>
      </c>
      <c r="I90" s="41">
        <v>6.6169000000000002</v>
      </c>
      <c r="J90" s="41">
        <v>6.6021999999999998</v>
      </c>
      <c r="K90" s="41">
        <v>6.5907</v>
      </c>
      <c r="L90" s="41">
        <v>6.5815000000000001</v>
      </c>
      <c r="M90" s="41">
        <v>6.5739999999999998</v>
      </c>
      <c r="N90" s="41">
        <v>6.5678000000000001</v>
      </c>
      <c r="O90" s="41">
        <v>6.5625</v>
      </c>
      <c r="P90" s="41">
        <v>6.5579000000000001</v>
      </c>
      <c r="Q90" s="41">
        <v>6.5540000000000003</v>
      </c>
      <c r="R90" s="41"/>
      <c r="S90" s="41"/>
      <c r="T90" s="41"/>
      <c r="U90" s="41"/>
      <c r="V90" s="41"/>
      <c r="W90" s="41"/>
      <c r="X90" s="41"/>
      <c r="Y90" s="41"/>
      <c r="Z90" s="41"/>
      <c r="AA90" s="41"/>
      <c r="AB90" s="41"/>
      <c r="AC90" s="41"/>
      <c r="AD90" s="41"/>
      <c r="AE90" s="41"/>
      <c r="AF90" s="41"/>
      <c r="AG90" s="41">
        <f t="shared" si="2"/>
        <v>-0.40899999999999981</v>
      </c>
      <c r="AH90" s="41">
        <v>0.40899999999999981</v>
      </c>
      <c r="AI90" s="41"/>
      <c r="AJ90" s="114"/>
      <c r="AL90" s="107">
        <v>31260</v>
      </c>
      <c r="AM90" s="101">
        <v>9.52</v>
      </c>
      <c r="AN90" s="101">
        <v>10.65</v>
      </c>
      <c r="AO90" s="101">
        <v>11.05</v>
      </c>
      <c r="AP90" s="101">
        <v>11.29</v>
      </c>
      <c r="AR90" s="116">
        <v>10</v>
      </c>
      <c r="AS90" s="117">
        <v>2.52</v>
      </c>
      <c r="AT90" s="117">
        <v>2.14</v>
      </c>
      <c r="AU90" s="117">
        <v>2.38</v>
      </c>
      <c r="AV90" s="117">
        <v>2.2599999999999998</v>
      </c>
      <c r="CF90" s="102"/>
      <c r="CI90" s="45"/>
    </row>
    <row r="91" spans="2:87" ht="13" customHeight="1">
      <c r="B91" s="114">
        <v>26784</v>
      </c>
      <c r="C91" s="41">
        <v>6.7313999999999998</v>
      </c>
      <c r="D91" s="41">
        <v>6.7019000000000002</v>
      </c>
      <c r="E91" s="41">
        <v>6.6603000000000003</v>
      </c>
      <c r="F91" s="41">
        <v>6.6351000000000004</v>
      </c>
      <c r="G91" s="41">
        <v>6.6193999999999997</v>
      </c>
      <c r="H91" s="41">
        <v>6.6087999999999996</v>
      </c>
      <c r="I91" s="41">
        <v>6.6013000000000002</v>
      </c>
      <c r="J91" s="41">
        <v>6.5956999999999999</v>
      </c>
      <c r="K91" s="41">
        <v>6.5913000000000004</v>
      </c>
      <c r="L91" s="41">
        <v>6.5877999999999997</v>
      </c>
      <c r="M91" s="41">
        <v>6.5849000000000002</v>
      </c>
      <c r="N91" s="41">
        <v>6.5824999999999996</v>
      </c>
      <c r="O91" s="41">
        <v>6.5804999999999998</v>
      </c>
      <c r="P91" s="41">
        <v>6.5788000000000002</v>
      </c>
      <c r="Q91" s="41">
        <v>6.5773000000000001</v>
      </c>
      <c r="R91" s="41"/>
      <c r="S91" s="41"/>
      <c r="T91" s="41"/>
      <c r="U91" s="41"/>
      <c r="V91" s="41"/>
      <c r="W91" s="41"/>
      <c r="X91" s="41"/>
      <c r="Y91" s="41"/>
      <c r="Z91" s="41"/>
      <c r="AA91" s="41"/>
      <c r="AB91" s="41"/>
      <c r="AC91" s="41"/>
      <c r="AD91" s="41"/>
      <c r="AE91" s="41"/>
      <c r="AF91" s="41"/>
      <c r="AG91" s="41">
        <f t="shared" si="2"/>
        <v>-0.14360000000000017</v>
      </c>
      <c r="AH91" s="41">
        <v>0.14360000000000017</v>
      </c>
      <c r="AI91" s="41"/>
      <c r="AJ91" s="114"/>
      <c r="AL91" s="107">
        <v>31291</v>
      </c>
      <c r="AM91" s="101">
        <v>9.52</v>
      </c>
      <c r="AN91" s="101">
        <v>10.76</v>
      </c>
      <c r="AO91" s="101">
        <v>11.09</v>
      </c>
      <c r="AP91" s="101">
        <v>11.43</v>
      </c>
      <c r="AR91" s="116">
        <v>10.5</v>
      </c>
      <c r="AS91" s="117">
        <v>2.5459999999999998</v>
      </c>
      <c r="AT91" s="117">
        <v>2.2050000000000001</v>
      </c>
      <c r="AU91" s="117">
        <v>2.4459999999999997</v>
      </c>
      <c r="AV91" s="117">
        <v>2.2934999999999999</v>
      </c>
      <c r="CF91" s="102"/>
      <c r="CI91" s="45"/>
    </row>
    <row r="92" spans="2:87" ht="13" customHeight="1">
      <c r="B92" s="114">
        <v>26815</v>
      </c>
      <c r="C92" s="41">
        <v>7.0342000000000002</v>
      </c>
      <c r="D92" s="41">
        <v>6.82</v>
      </c>
      <c r="E92" s="41">
        <v>6.7415000000000003</v>
      </c>
      <c r="F92" s="41">
        <v>6.7023000000000001</v>
      </c>
      <c r="G92" s="41">
        <v>6.6787000000000001</v>
      </c>
      <c r="H92" s="41">
        <v>6.6630000000000003</v>
      </c>
      <c r="I92" s="41">
        <v>6.6517999999999997</v>
      </c>
      <c r="J92" s="41">
        <v>6.6433999999999997</v>
      </c>
      <c r="K92" s="41">
        <v>6.6368</v>
      </c>
      <c r="L92" s="41">
        <v>6.6315999999999997</v>
      </c>
      <c r="M92" s="41">
        <v>6.6273</v>
      </c>
      <c r="N92" s="41">
        <v>6.6238000000000001</v>
      </c>
      <c r="O92" s="41">
        <v>6.6207000000000003</v>
      </c>
      <c r="P92" s="41">
        <v>6.6181000000000001</v>
      </c>
      <c r="Q92" s="41">
        <v>6.6158999999999999</v>
      </c>
      <c r="R92" s="41"/>
      <c r="S92" s="41"/>
      <c r="T92" s="41"/>
      <c r="U92" s="41"/>
      <c r="V92" s="41"/>
      <c r="W92" s="41"/>
      <c r="X92" s="41"/>
      <c r="Y92" s="41"/>
      <c r="Z92" s="41"/>
      <c r="AA92" s="41"/>
      <c r="AB92" s="41"/>
      <c r="AC92" s="41"/>
      <c r="AD92" s="41"/>
      <c r="AE92" s="41"/>
      <c r="AF92" s="41"/>
      <c r="AG92" s="41">
        <f t="shared" si="2"/>
        <v>-0.40260000000000051</v>
      </c>
      <c r="AH92" s="41">
        <v>0.40260000000000051</v>
      </c>
      <c r="AI92" s="41"/>
      <c r="AJ92" s="114"/>
      <c r="AL92" s="107">
        <v>31321</v>
      </c>
      <c r="AM92" s="101">
        <v>9.31</v>
      </c>
      <c r="AN92" s="101">
        <v>10.53</v>
      </c>
      <c r="AO92" s="101">
        <v>10.89</v>
      </c>
      <c r="AP92" s="101">
        <v>11.13</v>
      </c>
      <c r="AR92" s="116">
        <v>11</v>
      </c>
      <c r="AS92" s="117">
        <v>2.5719999999999996</v>
      </c>
      <c r="AT92" s="117">
        <v>2.27</v>
      </c>
      <c r="AU92" s="117">
        <v>2.5119999999999996</v>
      </c>
      <c r="AV92" s="117">
        <v>2.327</v>
      </c>
      <c r="CF92" s="102"/>
      <c r="CI92" s="45"/>
    </row>
    <row r="93" spans="2:87" ht="13" customHeight="1">
      <c r="B93" s="114">
        <v>26845</v>
      </c>
      <c r="C93" s="41">
        <v>7.5887000000000002</v>
      </c>
      <c r="D93" s="41">
        <v>7.0980999999999996</v>
      </c>
      <c r="E93" s="41">
        <v>6.9194000000000004</v>
      </c>
      <c r="F93" s="41">
        <v>6.83</v>
      </c>
      <c r="G93" s="41">
        <v>6.7763</v>
      </c>
      <c r="H93" s="41">
        <v>6.7404999999999999</v>
      </c>
      <c r="I93" s="41">
        <v>6.7149999999999999</v>
      </c>
      <c r="J93" s="41">
        <v>6.6958000000000002</v>
      </c>
      <c r="K93" s="41">
        <v>6.6809000000000003</v>
      </c>
      <c r="L93" s="41">
        <v>6.6689999999999996</v>
      </c>
      <c r="M93" s="41">
        <v>6.6593</v>
      </c>
      <c r="N93" s="41">
        <v>6.6510999999999996</v>
      </c>
      <c r="O93" s="41">
        <v>6.6441999999999997</v>
      </c>
      <c r="P93" s="41">
        <v>6.6383000000000001</v>
      </c>
      <c r="Q93" s="41">
        <v>6.6332000000000004</v>
      </c>
      <c r="R93" s="41"/>
      <c r="S93" s="41"/>
      <c r="T93" s="41"/>
      <c r="U93" s="41"/>
      <c r="V93" s="41"/>
      <c r="W93" s="41"/>
      <c r="X93" s="41"/>
      <c r="Y93" s="41"/>
      <c r="Z93" s="41"/>
      <c r="AA93" s="41"/>
      <c r="AB93" s="41"/>
      <c r="AC93" s="41"/>
      <c r="AD93" s="41"/>
      <c r="AE93" s="41"/>
      <c r="AF93" s="41"/>
      <c r="AG93" s="41">
        <f t="shared" si="2"/>
        <v>-0.91970000000000063</v>
      </c>
      <c r="AH93" s="41">
        <v>0.91970000000000063</v>
      </c>
      <c r="AI93" s="41"/>
      <c r="AJ93" s="114"/>
      <c r="AL93" s="107">
        <v>31352</v>
      </c>
      <c r="AM93" s="101">
        <v>9.2100000000000009</v>
      </c>
      <c r="AN93" s="101">
        <v>10.24</v>
      </c>
      <c r="AO93" s="101">
        <v>10.65</v>
      </c>
      <c r="AP93" s="101">
        <v>10.78</v>
      </c>
      <c r="AR93" s="116">
        <v>11.5</v>
      </c>
      <c r="AS93" s="117">
        <v>2.5979999999999994</v>
      </c>
      <c r="AT93" s="117">
        <v>2.335</v>
      </c>
      <c r="AU93" s="117">
        <v>2.5779999999999994</v>
      </c>
      <c r="AV93" s="117">
        <v>2.3605</v>
      </c>
      <c r="CF93" s="102"/>
      <c r="CI93" s="45"/>
    </row>
    <row r="94" spans="2:87" ht="13" customHeight="1">
      <c r="B94" s="114">
        <v>26876</v>
      </c>
      <c r="C94" s="41">
        <v>8.6945999999999994</v>
      </c>
      <c r="D94" s="41">
        <v>8.0663999999999998</v>
      </c>
      <c r="E94" s="41">
        <v>7.7587999999999999</v>
      </c>
      <c r="F94" s="41">
        <v>7.6</v>
      </c>
      <c r="G94" s="41">
        <v>7.5045000000000002</v>
      </c>
      <c r="H94" s="41">
        <v>7.4408000000000003</v>
      </c>
      <c r="I94" s="41">
        <v>7.3952999999999998</v>
      </c>
      <c r="J94" s="41">
        <v>7.3612000000000002</v>
      </c>
      <c r="K94" s="41">
        <v>7.3346999999999998</v>
      </c>
      <c r="L94" s="41">
        <v>7.3133999999999997</v>
      </c>
      <c r="M94" s="41">
        <v>7.2961</v>
      </c>
      <c r="N94" s="41">
        <v>7.2816000000000001</v>
      </c>
      <c r="O94" s="41">
        <v>7.2694000000000001</v>
      </c>
      <c r="P94" s="41">
        <v>7.2588999999999997</v>
      </c>
      <c r="Q94" s="41">
        <v>7.2497999999999996</v>
      </c>
      <c r="R94" s="41"/>
      <c r="S94" s="41"/>
      <c r="T94" s="41"/>
      <c r="U94" s="41"/>
      <c r="V94" s="41"/>
      <c r="W94" s="41"/>
      <c r="X94" s="41"/>
      <c r="Y94" s="41"/>
      <c r="Z94" s="41"/>
      <c r="AA94" s="41"/>
      <c r="AB94" s="41"/>
      <c r="AC94" s="41"/>
      <c r="AD94" s="41"/>
      <c r="AE94" s="41"/>
      <c r="AF94" s="41"/>
      <c r="AG94" s="41">
        <f t="shared" si="2"/>
        <v>-1.3811999999999998</v>
      </c>
      <c r="AH94" s="41">
        <v>1.3811999999999998</v>
      </c>
      <c r="AI94" s="41"/>
      <c r="AJ94" s="114"/>
      <c r="AL94" s="107">
        <v>31382</v>
      </c>
      <c r="AM94" s="101">
        <v>8.77</v>
      </c>
      <c r="AN94" s="101">
        <v>9.77</v>
      </c>
      <c r="AO94" s="101">
        <v>10.14</v>
      </c>
      <c r="AP94" s="101">
        <v>10.57</v>
      </c>
      <c r="AR94" s="116">
        <v>12</v>
      </c>
      <c r="AS94" s="117">
        <v>2.6239999999999992</v>
      </c>
      <c r="AT94" s="117">
        <v>2.4</v>
      </c>
      <c r="AU94" s="117">
        <v>2.6439999999999992</v>
      </c>
      <c r="AV94" s="117">
        <v>2.3940000000000001</v>
      </c>
      <c r="CF94" s="102"/>
      <c r="CI94" s="45"/>
    </row>
    <row r="95" spans="2:87" ht="13" customHeight="1">
      <c r="B95" s="114">
        <v>26907</v>
      </c>
      <c r="C95" s="41">
        <v>8.2943999999999996</v>
      </c>
      <c r="D95" s="41">
        <v>7.6208</v>
      </c>
      <c r="E95" s="41">
        <v>7.2854000000000001</v>
      </c>
      <c r="F95" s="41">
        <v>7.12</v>
      </c>
      <c r="G95" s="41">
        <v>7.0396999999999998</v>
      </c>
      <c r="H95" s="41">
        <v>7.0018000000000002</v>
      </c>
      <c r="I95" s="41">
        <v>6.9847999999999999</v>
      </c>
      <c r="J95" s="41">
        <v>6.9779999999999998</v>
      </c>
      <c r="K95" s="41">
        <v>6.9760999999999997</v>
      </c>
      <c r="L95" s="41">
        <v>6.9763999999999999</v>
      </c>
      <c r="M95" s="41">
        <v>6.9775999999999998</v>
      </c>
      <c r="N95" s="41">
        <v>6.9791999999999996</v>
      </c>
      <c r="O95" s="41">
        <v>6.9808000000000003</v>
      </c>
      <c r="P95" s="41">
        <v>6.9823000000000004</v>
      </c>
      <c r="Q95" s="41">
        <v>6.9836</v>
      </c>
      <c r="R95" s="41"/>
      <c r="S95" s="41"/>
      <c r="T95" s="41"/>
      <c r="U95" s="41"/>
      <c r="V95" s="41"/>
      <c r="W95" s="41"/>
      <c r="X95" s="41"/>
      <c r="Y95" s="41"/>
      <c r="Z95" s="41"/>
      <c r="AA95" s="41"/>
      <c r="AB95" s="41"/>
      <c r="AC95" s="41"/>
      <c r="AD95" s="41"/>
      <c r="AE95" s="41"/>
      <c r="AF95" s="41"/>
      <c r="AG95" s="41">
        <f t="shared" si="2"/>
        <v>-1.3179999999999996</v>
      </c>
      <c r="AH95" s="41">
        <v>1.3179999999999996</v>
      </c>
      <c r="AI95" s="41"/>
      <c r="AJ95" s="114"/>
      <c r="AL95" s="107">
        <v>31413</v>
      </c>
      <c r="AM95" s="101">
        <v>8.7200000000000006</v>
      </c>
      <c r="AN95" s="101">
        <v>9.73</v>
      </c>
      <c r="AO95" s="101">
        <v>10.1</v>
      </c>
      <c r="AP95" s="101">
        <v>9.9700000000000006</v>
      </c>
      <c r="AR95" s="116">
        <v>12.5</v>
      </c>
      <c r="AS95" s="117">
        <v>2.649999999999999</v>
      </c>
      <c r="AT95" s="117">
        <v>2.4649999999999999</v>
      </c>
      <c r="AU95" s="117">
        <v>2.7099999999999991</v>
      </c>
      <c r="AV95" s="117">
        <v>2.4275000000000002</v>
      </c>
      <c r="CF95" s="102"/>
      <c r="CI95" s="45"/>
    </row>
    <row r="96" spans="2:87" ht="13" customHeight="1">
      <c r="B96" s="114">
        <v>26937</v>
      </c>
      <c r="C96" s="41">
        <v>7.2710999999999997</v>
      </c>
      <c r="D96" s="41">
        <v>6.8676000000000004</v>
      </c>
      <c r="E96" s="41">
        <v>6.67</v>
      </c>
      <c r="F96" s="41">
        <v>6.5900999999999996</v>
      </c>
      <c r="G96" s="41">
        <v>6.5755999999999997</v>
      </c>
      <c r="H96" s="41">
        <v>6.5956999999999999</v>
      </c>
      <c r="I96" s="41">
        <v>6.6325000000000003</v>
      </c>
      <c r="J96" s="41">
        <v>6.6757999999999997</v>
      </c>
      <c r="K96" s="41">
        <v>6.7202000000000002</v>
      </c>
      <c r="L96" s="41">
        <v>6.7629000000000001</v>
      </c>
      <c r="M96" s="41">
        <v>6.8022999999999998</v>
      </c>
      <c r="N96" s="41">
        <v>6.8381999999999996</v>
      </c>
      <c r="O96" s="41">
        <v>6.8704999999999998</v>
      </c>
      <c r="P96" s="41">
        <v>6.8994</v>
      </c>
      <c r="Q96" s="41">
        <v>6.9252000000000002</v>
      </c>
      <c r="R96" s="41"/>
      <c r="S96" s="41"/>
      <c r="T96" s="41"/>
      <c r="U96" s="41"/>
      <c r="V96" s="41"/>
      <c r="W96" s="41"/>
      <c r="X96" s="41"/>
      <c r="Y96" s="41"/>
      <c r="Z96" s="41"/>
      <c r="AA96" s="41"/>
      <c r="AB96" s="41"/>
      <c r="AC96" s="41"/>
      <c r="AD96" s="41"/>
      <c r="AE96" s="41"/>
      <c r="AF96" s="41"/>
      <c r="AG96" s="41">
        <f t="shared" si="2"/>
        <v>-0.50819999999999954</v>
      </c>
      <c r="AH96" s="41">
        <v>0.50819999999999954</v>
      </c>
      <c r="AI96" s="41"/>
      <c r="AJ96" s="114"/>
      <c r="AL96" s="107">
        <v>31444</v>
      </c>
      <c r="AM96" s="101">
        <v>8.44</v>
      </c>
      <c r="AN96" s="101">
        <v>9.2200000000000006</v>
      </c>
      <c r="AO96" s="101">
        <v>9.5</v>
      </c>
      <c r="AP96" s="101">
        <v>9.42</v>
      </c>
      <c r="AR96" s="116">
        <v>13</v>
      </c>
      <c r="AS96" s="117">
        <v>2.6759999999999988</v>
      </c>
      <c r="AT96" s="117">
        <v>2.5299999999999998</v>
      </c>
      <c r="AU96" s="117">
        <v>2.7759999999999989</v>
      </c>
      <c r="AV96" s="117">
        <v>2.4610000000000003</v>
      </c>
      <c r="CF96" s="102"/>
      <c r="CI96" s="45"/>
    </row>
    <row r="97" spans="2:87" ht="13" customHeight="1">
      <c r="B97" s="114">
        <v>26968</v>
      </c>
      <c r="C97" s="41">
        <v>7.0026999999999999</v>
      </c>
      <c r="D97" s="41">
        <v>6.7510000000000003</v>
      </c>
      <c r="E97" s="41">
        <v>6.6859000000000002</v>
      </c>
      <c r="F97" s="41">
        <v>6.6631</v>
      </c>
      <c r="G97" s="41">
        <v>6.6520000000000001</v>
      </c>
      <c r="H97" s="41">
        <v>6.6451000000000002</v>
      </c>
      <c r="I97" s="41">
        <v>6.6402999999999999</v>
      </c>
      <c r="J97" s="41">
        <v>6.6367000000000003</v>
      </c>
      <c r="K97" s="41">
        <v>6.6340000000000003</v>
      </c>
      <c r="L97" s="41">
        <v>6.6317000000000004</v>
      </c>
      <c r="M97" s="41">
        <v>6.6299000000000001</v>
      </c>
      <c r="N97" s="41">
        <v>6.6284000000000001</v>
      </c>
      <c r="O97" s="41">
        <v>6.6271000000000004</v>
      </c>
      <c r="P97" s="41">
        <v>6.6260000000000003</v>
      </c>
      <c r="Q97" s="41">
        <v>6.6250999999999998</v>
      </c>
      <c r="R97" s="41"/>
      <c r="S97" s="41"/>
      <c r="T97" s="41"/>
      <c r="U97" s="41"/>
      <c r="V97" s="41"/>
      <c r="W97" s="41"/>
      <c r="X97" s="41"/>
      <c r="Y97" s="41"/>
      <c r="Z97" s="41"/>
      <c r="AA97" s="41"/>
      <c r="AB97" s="41"/>
      <c r="AC97" s="41"/>
      <c r="AD97" s="41"/>
      <c r="AE97" s="41"/>
      <c r="AF97" s="41"/>
      <c r="AG97" s="41">
        <f t="shared" si="2"/>
        <v>-0.37099999999999955</v>
      </c>
      <c r="AH97" s="41">
        <v>0.37099999999999955</v>
      </c>
      <c r="AI97" s="41"/>
      <c r="AJ97" s="114"/>
      <c r="AL97" s="107">
        <v>31472</v>
      </c>
      <c r="AM97" s="101">
        <v>8.02</v>
      </c>
      <c r="AN97" s="101">
        <v>8.68</v>
      </c>
      <c r="AO97" s="101">
        <v>9.2899999999999991</v>
      </c>
      <c r="AP97" s="101">
        <v>8.82</v>
      </c>
      <c r="AR97" s="116">
        <v>13.5</v>
      </c>
      <c r="AS97" s="117">
        <v>2.7019999999999986</v>
      </c>
      <c r="AT97" s="117">
        <v>2.5949999999999998</v>
      </c>
      <c r="AU97" s="117">
        <v>2.8419999999999987</v>
      </c>
      <c r="AV97" s="117">
        <v>2.4945000000000004</v>
      </c>
      <c r="CF97" s="102"/>
      <c r="CI97" s="45"/>
    </row>
    <row r="98" spans="2:87" ht="13" customHeight="1">
      <c r="B98" s="114">
        <v>26998</v>
      </c>
      <c r="C98" s="41">
        <v>7.1821999999999999</v>
      </c>
      <c r="D98" s="41">
        <v>6.8125</v>
      </c>
      <c r="E98" s="41">
        <v>6.6890999999999998</v>
      </c>
      <c r="F98" s="41">
        <v>6.6275000000000004</v>
      </c>
      <c r="G98" s="41">
        <v>6.5904999999999996</v>
      </c>
      <c r="H98" s="41">
        <v>6.5658000000000003</v>
      </c>
      <c r="I98" s="41">
        <v>6.5481999999999996</v>
      </c>
      <c r="J98" s="41">
        <v>6.5349000000000004</v>
      </c>
      <c r="K98" s="41">
        <v>6.5247000000000002</v>
      </c>
      <c r="L98" s="41">
        <v>6.5164</v>
      </c>
      <c r="M98" s="41">
        <v>6.5096999999999996</v>
      </c>
      <c r="N98" s="41">
        <v>6.5041000000000002</v>
      </c>
      <c r="O98" s="41">
        <v>6.4993999999999996</v>
      </c>
      <c r="P98" s="41">
        <v>6.4953000000000003</v>
      </c>
      <c r="Q98" s="41">
        <v>6.4917999999999996</v>
      </c>
      <c r="R98" s="41"/>
      <c r="S98" s="41"/>
      <c r="T98" s="41"/>
      <c r="U98" s="41"/>
      <c r="V98" s="41"/>
      <c r="W98" s="41"/>
      <c r="X98" s="41"/>
      <c r="Y98" s="41"/>
      <c r="Z98" s="41"/>
      <c r="AA98" s="41"/>
      <c r="AB98" s="41"/>
      <c r="AC98" s="41"/>
      <c r="AD98" s="41"/>
      <c r="AE98" s="41"/>
      <c r="AF98" s="41"/>
      <c r="AG98" s="41">
        <f t="shared" si="2"/>
        <v>-0.66579999999999995</v>
      </c>
      <c r="AH98" s="41">
        <v>0.66579999999999995</v>
      </c>
      <c r="AI98" s="41"/>
      <c r="AJ98" s="114"/>
      <c r="AL98" s="107">
        <v>31503</v>
      </c>
      <c r="AM98" s="101">
        <v>7.89</v>
      </c>
      <c r="AN98" s="101">
        <v>8.6999999999999993</v>
      </c>
      <c r="AO98" s="101">
        <v>9.11</v>
      </c>
      <c r="AP98" s="101">
        <v>9.01</v>
      </c>
      <c r="AR98" s="116">
        <v>14</v>
      </c>
      <c r="AS98" s="117">
        <v>2.7279999999999984</v>
      </c>
      <c r="AT98" s="117">
        <v>2.6599999999999997</v>
      </c>
      <c r="AU98" s="117">
        <v>2.9079999999999986</v>
      </c>
      <c r="AV98" s="117">
        <v>2.5280000000000005</v>
      </c>
      <c r="CF98" s="102"/>
      <c r="CI98" s="45"/>
    </row>
    <row r="99" spans="2:87" ht="13" customHeight="1">
      <c r="B99" s="114">
        <v>27029</v>
      </c>
      <c r="C99" s="41">
        <v>7.2023999999999999</v>
      </c>
      <c r="D99" s="41">
        <v>6.7885</v>
      </c>
      <c r="E99" s="41">
        <v>6.6782000000000004</v>
      </c>
      <c r="F99" s="41">
        <v>6.6631999999999998</v>
      </c>
      <c r="G99" s="41">
        <v>6.6746999999999996</v>
      </c>
      <c r="H99" s="41">
        <v>6.6910999999999996</v>
      </c>
      <c r="I99" s="41">
        <v>6.7061999999999999</v>
      </c>
      <c r="J99" s="41">
        <v>6.7188999999999997</v>
      </c>
      <c r="K99" s="41">
        <v>6.7291999999999996</v>
      </c>
      <c r="L99" s="41">
        <v>6.7377000000000002</v>
      </c>
      <c r="M99" s="41">
        <v>6.7446999999999999</v>
      </c>
      <c r="N99" s="41">
        <v>6.7504999999999997</v>
      </c>
      <c r="O99" s="41">
        <v>6.7554999999999996</v>
      </c>
      <c r="P99" s="41">
        <v>6.7596999999999996</v>
      </c>
      <c r="Q99" s="41">
        <v>6.7633999999999999</v>
      </c>
      <c r="R99" s="41"/>
      <c r="S99" s="41"/>
      <c r="T99" s="41"/>
      <c r="U99" s="41"/>
      <c r="V99" s="41"/>
      <c r="W99" s="41"/>
      <c r="X99" s="41"/>
      <c r="Y99" s="41"/>
      <c r="Z99" s="41"/>
      <c r="AA99" s="41"/>
      <c r="AB99" s="41"/>
      <c r="AC99" s="41"/>
      <c r="AD99" s="41"/>
      <c r="AE99" s="41"/>
      <c r="AF99" s="41"/>
      <c r="AG99" s="41">
        <f t="shared" si="2"/>
        <v>-0.46469999999999967</v>
      </c>
      <c r="AH99" s="41">
        <v>0.46469999999999967</v>
      </c>
      <c r="AI99" s="41"/>
      <c r="AJ99" s="114"/>
      <c r="AL99" s="107">
        <v>31533</v>
      </c>
      <c r="AM99" s="101">
        <v>8.26</v>
      </c>
      <c r="AN99" s="101">
        <v>8.9499999999999993</v>
      </c>
      <c r="AO99" s="101">
        <v>9.2100000000000009</v>
      </c>
      <c r="AP99" s="101">
        <v>9.33</v>
      </c>
      <c r="AR99" s="116">
        <v>14.5</v>
      </c>
      <c r="AS99" s="117">
        <v>2.7539999999999982</v>
      </c>
      <c r="AT99" s="117">
        <v>2.7249999999999996</v>
      </c>
      <c r="AU99" s="117">
        <v>2.9739999999999984</v>
      </c>
      <c r="AV99" s="117">
        <v>2.5615000000000006</v>
      </c>
      <c r="CF99" s="102"/>
      <c r="CI99" s="45"/>
    </row>
    <row r="100" spans="2:87" ht="13" customHeight="1">
      <c r="B100" s="114">
        <v>27060</v>
      </c>
      <c r="C100" s="41">
        <v>6.9926000000000004</v>
      </c>
      <c r="D100" s="41">
        <v>6.7347000000000001</v>
      </c>
      <c r="E100" s="41">
        <v>6.7191000000000001</v>
      </c>
      <c r="F100" s="41">
        <v>6.7576999999999998</v>
      </c>
      <c r="G100" s="41">
        <v>6.8000999999999996</v>
      </c>
      <c r="H100" s="41">
        <v>6.8353999999999999</v>
      </c>
      <c r="I100" s="41">
        <v>6.8630000000000004</v>
      </c>
      <c r="J100" s="41">
        <v>6.8845999999999998</v>
      </c>
      <c r="K100" s="41">
        <v>6.9016999999999999</v>
      </c>
      <c r="L100" s="41">
        <v>6.9154</v>
      </c>
      <c r="M100" s="41">
        <v>6.9267000000000003</v>
      </c>
      <c r="N100" s="41">
        <v>6.9360999999999997</v>
      </c>
      <c r="O100" s="41">
        <v>6.9440999999999997</v>
      </c>
      <c r="P100" s="41">
        <v>6.9508999999999999</v>
      </c>
      <c r="Q100" s="41">
        <v>6.9568000000000003</v>
      </c>
      <c r="R100" s="41"/>
      <c r="S100" s="41"/>
      <c r="T100" s="41"/>
      <c r="U100" s="41"/>
      <c r="V100" s="41"/>
      <c r="W100" s="41"/>
      <c r="X100" s="41"/>
      <c r="Y100" s="41"/>
      <c r="Z100" s="41"/>
      <c r="AA100" s="41"/>
      <c r="AB100" s="41"/>
      <c r="AC100" s="41"/>
      <c r="AD100" s="41"/>
      <c r="AE100" s="41"/>
      <c r="AF100" s="41"/>
      <c r="AG100" s="41">
        <f t="shared" si="2"/>
        <v>-7.7200000000000379E-2</v>
      </c>
      <c r="AH100" s="41">
        <v>7.7200000000000379E-2</v>
      </c>
      <c r="AI100" s="41"/>
      <c r="AJ100" s="114"/>
      <c r="AL100" s="107">
        <v>31564</v>
      </c>
      <c r="AM100" s="101">
        <v>7.86</v>
      </c>
      <c r="AN100" s="101">
        <v>8.58</v>
      </c>
      <c r="AO100" s="101">
        <v>9.1199999999999992</v>
      </c>
      <c r="AP100" s="101">
        <v>9.36</v>
      </c>
      <c r="AR100" s="116">
        <v>15</v>
      </c>
      <c r="AS100" s="117">
        <v>2.779999999999998</v>
      </c>
      <c r="AT100" s="117">
        <v>2.7899999999999996</v>
      </c>
      <c r="AU100" s="117">
        <v>3.0399999999999983</v>
      </c>
      <c r="AV100" s="117">
        <v>2.5950000000000006</v>
      </c>
      <c r="CF100" s="102"/>
      <c r="CI100" s="45"/>
    </row>
    <row r="101" spans="2:87" ht="13" customHeight="1">
      <c r="B101" s="114">
        <v>27088</v>
      </c>
      <c r="C101" s="41">
        <v>6.9881000000000002</v>
      </c>
      <c r="D101" s="41">
        <v>6.8150000000000004</v>
      </c>
      <c r="E101" s="41">
        <v>6.8253000000000004</v>
      </c>
      <c r="F101" s="41">
        <v>6.8423999999999996</v>
      </c>
      <c r="G101" s="41">
        <v>6.8540999999999999</v>
      </c>
      <c r="H101" s="41">
        <v>6.8621999999999996</v>
      </c>
      <c r="I101" s="41">
        <v>6.8678999999999997</v>
      </c>
      <c r="J101" s="41">
        <v>6.8722000000000003</v>
      </c>
      <c r="K101" s="41">
        <v>6.8756000000000004</v>
      </c>
      <c r="L101" s="41">
        <v>6.8783000000000003</v>
      </c>
      <c r="M101" s="41">
        <v>6.8804999999999996</v>
      </c>
      <c r="N101" s="41">
        <v>6.8822999999999999</v>
      </c>
      <c r="O101" s="41">
        <v>6.8838999999999997</v>
      </c>
      <c r="P101" s="41">
        <v>6.8852000000000002</v>
      </c>
      <c r="Q101" s="41">
        <v>6.8864000000000001</v>
      </c>
      <c r="R101" s="41"/>
      <c r="S101" s="41"/>
      <c r="T101" s="41"/>
      <c r="U101" s="41"/>
      <c r="V101" s="41"/>
      <c r="W101" s="41"/>
      <c r="X101" s="41"/>
      <c r="Y101" s="41"/>
      <c r="Z101" s="41"/>
      <c r="AA101" s="41"/>
      <c r="AB101" s="41"/>
      <c r="AC101" s="41"/>
      <c r="AD101" s="41"/>
      <c r="AE101" s="41"/>
      <c r="AF101" s="41"/>
      <c r="AG101" s="41">
        <f t="shared" si="2"/>
        <v>-0.1097999999999999</v>
      </c>
      <c r="AH101" s="41">
        <v>0.1097999999999999</v>
      </c>
      <c r="AI101" s="41"/>
      <c r="AJ101" s="114"/>
      <c r="AL101" s="107">
        <v>31594</v>
      </c>
      <c r="AM101" s="101">
        <v>7.81</v>
      </c>
      <c r="AN101" s="101">
        <v>8.51</v>
      </c>
      <c r="AO101" s="101">
        <v>9.0500000000000007</v>
      </c>
      <c r="AP101" s="101">
        <v>9.3699999999999992</v>
      </c>
      <c r="AR101" s="116">
        <v>15.5</v>
      </c>
      <c r="AS101" s="117">
        <v>2.8059999999999978</v>
      </c>
      <c r="AT101" s="117">
        <v>2.8549999999999995</v>
      </c>
      <c r="AU101" s="117">
        <v>3.1059999999999981</v>
      </c>
      <c r="AV101" s="117">
        <v>2.6285000000000007</v>
      </c>
      <c r="CF101" s="102"/>
      <c r="CI101" s="45"/>
    </row>
    <row r="102" spans="2:87" ht="13" customHeight="1">
      <c r="B102" s="114">
        <v>27119</v>
      </c>
      <c r="C102" s="41">
        <v>8.1572999999999993</v>
      </c>
      <c r="D102" s="41">
        <v>7.7275999999999998</v>
      </c>
      <c r="E102" s="41">
        <v>7.5678000000000001</v>
      </c>
      <c r="F102" s="41">
        <v>7.4871999999999996</v>
      </c>
      <c r="G102" s="41">
        <v>7.4386999999999999</v>
      </c>
      <c r="H102" s="41">
        <v>7.4063999999999997</v>
      </c>
      <c r="I102" s="41">
        <v>7.3834</v>
      </c>
      <c r="J102" s="41">
        <v>7.3661000000000003</v>
      </c>
      <c r="K102" s="41">
        <v>7.3525999999999998</v>
      </c>
      <c r="L102" s="41">
        <v>7.3418999999999999</v>
      </c>
      <c r="M102" s="41">
        <v>7.3331</v>
      </c>
      <c r="N102" s="41">
        <v>7.3257000000000003</v>
      </c>
      <c r="O102" s="41">
        <v>7.3194999999999997</v>
      </c>
      <c r="P102" s="41">
        <v>7.3141999999999996</v>
      </c>
      <c r="Q102" s="41">
        <v>7.3095999999999997</v>
      </c>
      <c r="R102" s="41"/>
      <c r="S102" s="41"/>
      <c r="T102" s="41"/>
      <c r="U102" s="41"/>
      <c r="V102" s="41"/>
      <c r="W102" s="41"/>
      <c r="X102" s="41"/>
      <c r="Y102" s="41"/>
      <c r="Z102" s="41"/>
      <c r="AA102" s="41"/>
      <c r="AB102" s="41"/>
      <c r="AC102" s="41"/>
      <c r="AD102" s="41"/>
      <c r="AE102" s="41"/>
      <c r="AF102" s="41"/>
      <c r="AG102" s="41">
        <f t="shared" si="2"/>
        <v>-0.81539999999999946</v>
      </c>
      <c r="AH102" s="41">
        <v>0.81539999999999946</v>
      </c>
      <c r="AI102" s="41"/>
      <c r="AJ102" s="114"/>
      <c r="AL102" s="107">
        <v>31625</v>
      </c>
      <c r="AM102" s="101">
        <v>7.46</v>
      </c>
      <c r="AN102" s="101">
        <v>8.15</v>
      </c>
      <c r="AO102" s="101">
        <v>8.68</v>
      </c>
      <c r="AP102" s="101">
        <v>9.18</v>
      </c>
      <c r="AR102" s="116">
        <v>16</v>
      </c>
      <c r="AS102" s="117">
        <v>2.8319999999999976</v>
      </c>
      <c r="AT102" s="117">
        <v>2.9199999999999995</v>
      </c>
      <c r="AU102" s="117">
        <v>3.1719999999999979</v>
      </c>
      <c r="AV102" s="117">
        <v>2.6620000000000008</v>
      </c>
      <c r="CF102" s="102"/>
      <c r="CI102" s="45"/>
    </row>
    <row r="103" spans="2:87" ht="13" customHeight="1">
      <c r="B103" s="114">
        <v>27149</v>
      </c>
      <c r="C103" s="41">
        <v>8.7807999999999993</v>
      </c>
      <c r="D103" s="41">
        <v>8.3138000000000005</v>
      </c>
      <c r="E103" s="41">
        <v>8.0801999999999996</v>
      </c>
      <c r="F103" s="41">
        <v>7.9488000000000003</v>
      </c>
      <c r="G103" s="41">
        <v>7.867</v>
      </c>
      <c r="H103" s="41">
        <v>7.8118999999999996</v>
      </c>
      <c r="I103" s="41">
        <v>7.7723000000000004</v>
      </c>
      <c r="J103" s="41">
        <v>7.7427000000000001</v>
      </c>
      <c r="K103" s="41">
        <v>7.7195999999999998</v>
      </c>
      <c r="L103" s="41">
        <v>7.7011000000000003</v>
      </c>
      <c r="M103" s="41">
        <v>7.6859999999999999</v>
      </c>
      <c r="N103" s="41">
        <v>7.6734</v>
      </c>
      <c r="O103" s="41">
        <v>7.6627999999999998</v>
      </c>
      <c r="P103" s="41">
        <v>7.6536999999999997</v>
      </c>
      <c r="Q103" s="41">
        <v>7.6456999999999997</v>
      </c>
      <c r="R103" s="41"/>
      <c r="S103" s="41"/>
      <c r="T103" s="41"/>
      <c r="U103" s="41"/>
      <c r="V103" s="41"/>
      <c r="W103" s="41"/>
      <c r="X103" s="41"/>
      <c r="Y103" s="41"/>
      <c r="Z103" s="41"/>
      <c r="AA103" s="41"/>
      <c r="AB103" s="41"/>
      <c r="AC103" s="41"/>
      <c r="AD103" s="41"/>
      <c r="AE103" s="41"/>
      <c r="AF103" s="41"/>
      <c r="AG103" s="41">
        <f t="shared" si="2"/>
        <v>-1.079699999999999</v>
      </c>
      <c r="AH103" s="41">
        <v>1.079699999999999</v>
      </c>
      <c r="AI103" s="41"/>
      <c r="AJ103" s="114"/>
      <c r="AL103" s="107">
        <v>31656</v>
      </c>
      <c r="AM103" s="101">
        <v>7.55</v>
      </c>
      <c r="AN103" s="101">
        <v>8.35</v>
      </c>
      <c r="AO103" s="101">
        <v>8.9499999999999993</v>
      </c>
      <c r="AP103" s="101">
        <v>9.41</v>
      </c>
      <c r="AR103" s="116">
        <v>16.5</v>
      </c>
      <c r="AS103" s="117">
        <v>2.8579999999999974</v>
      </c>
      <c r="AT103" s="117">
        <v>2.9849999999999994</v>
      </c>
      <c r="AU103" s="117">
        <v>3.2379999999999978</v>
      </c>
      <c r="AV103" s="117">
        <v>2.6955000000000009</v>
      </c>
      <c r="CF103" s="102"/>
      <c r="CI103" s="45"/>
    </row>
    <row r="104" spans="2:87" ht="13" customHeight="1">
      <c r="B104" s="114">
        <v>27180</v>
      </c>
      <c r="C104" s="41">
        <v>8.4540000000000006</v>
      </c>
      <c r="D104" s="41">
        <v>8.0729000000000006</v>
      </c>
      <c r="E104" s="41">
        <v>7.9020000000000001</v>
      </c>
      <c r="F104" s="41">
        <v>7.8108000000000004</v>
      </c>
      <c r="G104" s="41">
        <v>7.7553000000000001</v>
      </c>
      <c r="H104" s="41">
        <v>7.7182000000000004</v>
      </c>
      <c r="I104" s="41">
        <v>7.6917</v>
      </c>
      <c r="J104" s="41">
        <v>7.6718000000000002</v>
      </c>
      <c r="K104" s="41">
        <v>7.6562999999999999</v>
      </c>
      <c r="L104" s="41">
        <v>7.6439000000000004</v>
      </c>
      <c r="M104" s="41">
        <v>7.6337999999999999</v>
      </c>
      <c r="N104" s="41">
        <v>7.6254</v>
      </c>
      <c r="O104" s="41">
        <v>7.6181999999999999</v>
      </c>
      <c r="P104" s="41">
        <v>7.6120999999999999</v>
      </c>
      <c r="Q104" s="41">
        <v>7.6067999999999998</v>
      </c>
      <c r="R104" s="41"/>
      <c r="S104" s="41"/>
      <c r="T104" s="41"/>
      <c r="U104" s="41"/>
      <c r="V104" s="41"/>
      <c r="W104" s="41"/>
      <c r="X104" s="41"/>
      <c r="Y104" s="41"/>
      <c r="Z104" s="41"/>
      <c r="AA104" s="41"/>
      <c r="AB104" s="41"/>
      <c r="AC104" s="41"/>
      <c r="AD104" s="41"/>
      <c r="AE104" s="41"/>
      <c r="AF104" s="41"/>
      <c r="AG104" s="41">
        <f t="shared" si="2"/>
        <v>-0.81010000000000026</v>
      </c>
      <c r="AH104" s="41">
        <v>0.81010000000000026</v>
      </c>
      <c r="AI104" s="41"/>
      <c r="AJ104" s="114"/>
      <c r="AL104" s="107">
        <v>31686</v>
      </c>
      <c r="AM104" s="101">
        <v>7.4</v>
      </c>
      <c r="AN104" s="101">
        <v>8</v>
      </c>
      <c r="AO104" s="101">
        <v>8.75</v>
      </c>
      <c r="AP104" s="101">
        <v>9.3000000000000007</v>
      </c>
      <c r="AR104" s="116">
        <v>17</v>
      </c>
      <c r="AS104" s="117">
        <v>2.8839999999999972</v>
      </c>
      <c r="AT104" s="117">
        <v>3.0499999999999994</v>
      </c>
      <c r="AU104" s="117">
        <v>3.3039999999999976</v>
      </c>
      <c r="AV104" s="117">
        <v>2.729000000000001</v>
      </c>
      <c r="CF104" s="102"/>
      <c r="CI104" s="45"/>
    </row>
    <row r="105" spans="2:87" ht="13" customHeight="1">
      <c r="B105" s="114">
        <v>27210</v>
      </c>
      <c r="C105" s="41">
        <v>8.5458999999999996</v>
      </c>
      <c r="D105" s="41">
        <v>8.3018000000000001</v>
      </c>
      <c r="E105" s="41">
        <v>8.1327999999999996</v>
      </c>
      <c r="F105" s="41">
        <v>8.0129999999999999</v>
      </c>
      <c r="G105" s="41">
        <v>7.9259000000000004</v>
      </c>
      <c r="H105" s="41">
        <v>7.8609999999999998</v>
      </c>
      <c r="I105" s="41">
        <v>7.8114999999999997</v>
      </c>
      <c r="J105" s="41">
        <v>7.7728999999999999</v>
      </c>
      <c r="K105" s="41">
        <v>7.7422000000000004</v>
      </c>
      <c r="L105" s="41">
        <v>7.7172999999999998</v>
      </c>
      <c r="M105" s="41">
        <v>7.6966999999999999</v>
      </c>
      <c r="N105" s="41">
        <v>7.6795</v>
      </c>
      <c r="O105" s="41">
        <v>7.6649000000000003</v>
      </c>
      <c r="P105" s="41">
        <v>7.6524000000000001</v>
      </c>
      <c r="Q105" s="41">
        <v>7.6414999999999997</v>
      </c>
      <c r="R105" s="41"/>
      <c r="S105" s="41"/>
      <c r="T105" s="41"/>
      <c r="U105" s="41"/>
      <c r="V105" s="41"/>
      <c r="W105" s="41"/>
      <c r="X105" s="41"/>
      <c r="Y105" s="41"/>
      <c r="Z105" s="41"/>
      <c r="AA105" s="41"/>
      <c r="AB105" s="41"/>
      <c r="AC105" s="41"/>
      <c r="AD105" s="41"/>
      <c r="AE105" s="41"/>
      <c r="AF105" s="41"/>
      <c r="AG105" s="41">
        <f t="shared" si="2"/>
        <v>-0.82859999999999978</v>
      </c>
      <c r="AH105" s="41">
        <v>0.82859999999999978</v>
      </c>
      <c r="AI105" s="41"/>
      <c r="AJ105" s="114"/>
      <c r="AL105" s="107">
        <v>31717</v>
      </c>
      <c r="AM105" s="101">
        <v>7.19</v>
      </c>
      <c r="AN105" s="101">
        <v>7.75</v>
      </c>
      <c r="AO105" s="101">
        <v>8.61</v>
      </c>
      <c r="AP105" s="101">
        <v>9.08</v>
      </c>
      <c r="AR105" s="116">
        <v>17.5</v>
      </c>
      <c r="AS105" s="117">
        <v>2.909999999999997</v>
      </c>
      <c r="AT105" s="117">
        <v>3.1149999999999993</v>
      </c>
      <c r="AU105" s="117">
        <v>3.3699999999999974</v>
      </c>
      <c r="AV105" s="117">
        <v>2.7625000000000011</v>
      </c>
      <c r="CF105" s="102"/>
      <c r="CI105" s="45"/>
    </row>
    <row r="106" spans="2:87" ht="13" customHeight="1">
      <c r="B106" s="114">
        <v>27241</v>
      </c>
      <c r="C106" s="41">
        <v>8.6472999999999995</v>
      </c>
      <c r="D106" s="41">
        <v>8.5251000000000001</v>
      </c>
      <c r="E106" s="41">
        <v>8.407</v>
      </c>
      <c r="F106" s="41">
        <v>8.2928999999999995</v>
      </c>
      <c r="G106" s="41">
        <v>8.1824999999999992</v>
      </c>
      <c r="H106" s="41">
        <v>8.0757999999999992</v>
      </c>
      <c r="I106" s="41">
        <v>7.9725999999999999</v>
      </c>
      <c r="J106" s="41">
        <v>7.8728999999999996</v>
      </c>
      <c r="K106" s="41">
        <v>7.7763999999999998</v>
      </c>
      <c r="L106" s="41">
        <v>7.6829999999999998</v>
      </c>
      <c r="M106" s="41">
        <v>7.5926999999999998</v>
      </c>
      <c r="N106" s="41">
        <v>7.5052000000000003</v>
      </c>
      <c r="O106" s="41">
        <v>7.4206000000000003</v>
      </c>
      <c r="P106" s="41">
        <v>7.3387000000000002</v>
      </c>
      <c r="Q106" s="41">
        <v>7.2594000000000003</v>
      </c>
      <c r="R106" s="41"/>
      <c r="S106" s="41"/>
      <c r="T106" s="41"/>
      <c r="U106" s="41"/>
      <c r="V106" s="41"/>
      <c r="W106" s="41"/>
      <c r="X106" s="41"/>
      <c r="Y106" s="41"/>
      <c r="Z106" s="41"/>
      <c r="AA106" s="41"/>
      <c r="AB106" s="41"/>
      <c r="AC106" s="41"/>
      <c r="AD106" s="41"/>
      <c r="AE106" s="41"/>
      <c r="AF106" s="41"/>
      <c r="AG106" s="41">
        <f t="shared" si="2"/>
        <v>-0.96429999999999971</v>
      </c>
      <c r="AH106" s="41">
        <v>0.96429999999999971</v>
      </c>
      <c r="AI106" s="41"/>
      <c r="AJ106" s="114"/>
      <c r="AL106" s="107">
        <v>31747</v>
      </c>
      <c r="AM106" s="101">
        <v>7.26</v>
      </c>
      <c r="AN106" s="101">
        <v>7.82</v>
      </c>
      <c r="AO106" s="101">
        <v>8.4</v>
      </c>
      <c r="AP106" s="101">
        <v>8.91</v>
      </c>
      <c r="AR106" s="116">
        <v>18</v>
      </c>
      <c r="AS106" s="117">
        <v>2.9359999999999968</v>
      </c>
      <c r="AT106" s="117">
        <v>3.1799999999999993</v>
      </c>
      <c r="AU106" s="117">
        <v>3.4359999999999973</v>
      </c>
      <c r="AV106" s="117">
        <v>2.7960000000000012</v>
      </c>
      <c r="CF106" s="102"/>
      <c r="CI106" s="45"/>
    </row>
    <row r="107" spans="2:87" ht="13" customHeight="1">
      <c r="B107" s="114">
        <v>27272</v>
      </c>
      <c r="C107" s="41">
        <v>9.4411000000000005</v>
      </c>
      <c r="D107" s="41">
        <v>8.7921999999999993</v>
      </c>
      <c r="E107" s="41">
        <v>8.4987999999999992</v>
      </c>
      <c r="F107" s="41">
        <v>8.3483000000000001</v>
      </c>
      <c r="G107" s="41">
        <v>8.2578999999999994</v>
      </c>
      <c r="H107" s="41">
        <v>8.1974999999999998</v>
      </c>
      <c r="I107" s="41">
        <v>8.1545000000000005</v>
      </c>
      <c r="J107" s="41">
        <v>8.1220999999999997</v>
      </c>
      <c r="K107" s="41">
        <v>8.0969999999999995</v>
      </c>
      <c r="L107" s="41">
        <v>8.0769000000000002</v>
      </c>
      <c r="M107" s="41">
        <v>8.0604999999999993</v>
      </c>
      <c r="N107" s="41">
        <v>8.0466999999999995</v>
      </c>
      <c r="O107" s="41">
        <v>8.0350999999999999</v>
      </c>
      <c r="P107" s="41">
        <v>8.0251999999999999</v>
      </c>
      <c r="Q107" s="41">
        <v>8.0166000000000004</v>
      </c>
      <c r="R107" s="41"/>
      <c r="S107" s="41"/>
      <c r="T107" s="41"/>
      <c r="U107" s="41"/>
      <c r="V107" s="41"/>
      <c r="W107" s="41"/>
      <c r="X107" s="41"/>
      <c r="Y107" s="41"/>
      <c r="Z107" s="41"/>
      <c r="AA107" s="41"/>
      <c r="AB107" s="41"/>
      <c r="AC107" s="41"/>
      <c r="AD107" s="41"/>
      <c r="AE107" s="41"/>
      <c r="AF107" s="41"/>
      <c r="AG107" s="41">
        <f t="shared" si="2"/>
        <v>-1.3642000000000003</v>
      </c>
      <c r="AH107" s="41">
        <v>1.3642000000000003</v>
      </c>
      <c r="AI107" s="41"/>
      <c r="AJ107" s="114"/>
      <c r="AL107" s="107">
        <v>31778</v>
      </c>
      <c r="AM107" s="101">
        <v>7.05</v>
      </c>
      <c r="AN107" s="101">
        <v>7.66</v>
      </c>
      <c r="AO107" s="101">
        <v>8.25</v>
      </c>
      <c r="AP107" s="101">
        <v>8.75</v>
      </c>
      <c r="AR107" s="116">
        <v>18.5</v>
      </c>
      <c r="AS107" s="117">
        <v>2.9619999999999966</v>
      </c>
      <c r="AT107" s="117">
        <v>3.2449999999999992</v>
      </c>
      <c r="AU107" s="117">
        <v>3.5019999999999971</v>
      </c>
      <c r="AV107" s="117">
        <v>2.8295000000000012</v>
      </c>
      <c r="CF107" s="102"/>
      <c r="CI107" s="45"/>
    </row>
    <row r="108" spans="2:87" ht="13" customHeight="1">
      <c r="B108" s="114">
        <v>27302</v>
      </c>
      <c r="C108" s="41">
        <v>8.0663999999999998</v>
      </c>
      <c r="D108" s="41">
        <v>7.9713000000000003</v>
      </c>
      <c r="E108" s="41">
        <v>7.9089</v>
      </c>
      <c r="F108" s="41">
        <v>7.8757999999999999</v>
      </c>
      <c r="G108" s="41">
        <v>7.8559000000000001</v>
      </c>
      <c r="H108" s="41">
        <v>7.8426</v>
      </c>
      <c r="I108" s="41">
        <v>7.8331</v>
      </c>
      <c r="J108" s="41">
        <v>7.8258999999999999</v>
      </c>
      <c r="K108" s="41">
        <v>7.8204000000000002</v>
      </c>
      <c r="L108" s="41">
        <v>7.8159999999999998</v>
      </c>
      <c r="M108" s="41">
        <v>7.8122999999999996</v>
      </c>
      <c r="N108" s="41">
        <v>7.8093000000000004</v>
      </c>
      <c r="O108" s="41">
        <v>7.8068</v>
      </c>
      <c r="P108" s="41">
        <v>7.8045999999999998</v>
      </c>
      <c r="Q108" s="41">
        <v>7.8026999999999997</v>
      </c>
      <c r="R108" s="41"/>
      <c r="S108" s="41"/>
      <c r="T108" s="41"/>
      <c r="U108" s="41"/>
      <c r="V108" s="41"/>
      <c r="W108" s="41"/>
      <c r="X108" s="41"/>
      <c r="Y108" s="41"/>
      <c r="Z108" s="41"/>
      <c r="AA108" s="41"/>
      <c r="AB108" s="41"/>
      <c r="AC108" s="41"/>
      <c r="AD108" s="41"/>
      <c r="AE108" s="41"/>
      <c r="AF108" s="41"/>
      <c r="AG108" s="41">
        <f t="shared" si="2"/>
        <v>-0.25039999999999996</v>
      </c>
      <c r="AH108" s="41">
        <v>0.25039999999999996</v>
      </c>
      <c r="AI108" s="41"/>
      <c r="AJ108" s="114"/>
      <c r="AL108" s="107">
        <v>31809</v>
      </c>
      <c r="AM108" s="101">
        <v>7.03</v>
      </c>
      <c r="AN108" s="101">
        <v>7.66</v>
      </c>
      <c r="AO108" s="101">
        <v>8.23</v>
      </c>
      <c r="AP108" s="101">
        <v>8.69</v>
      </c>
      <c r="AR108" s="116">
        <v>19</v>
      </c>
      <c r="AS108" s="117">
        <v>2.9879999999999964</v>
      </c>
      <c r="AT108" s="117">
        <v>3.3099999999999992</v>
      </c>
      <c r="AU108" s="117">
        <v>3.567999999999997</v>
      </c>
      <c r="AV108" s="117">
        <v>2.8630000000000013</v>
      </c>
      <c r="CF108" s="102"/>
      <c r="CI108" s="45"/>
    </row>
    <row r="109" spans="2:87" ht="13" customHeight="1">
      <c r="B109" s="114">
        <v>27333</v>
      </c>
      <c r="C109" s="41">
        <v>7.7572999999999999</v>
      </c>
      <c r="D109" s="41">
        <v>7.7712000000000003</v>
      </c>
      <c r="E109" s="41">
        <v>7.7709000000000001</v>
      </c>
      <c r="F109" s="41">
        <v>7.7576999999999998</v>
      </c>
      <c r="G109" s="41">
        <v>7.7331000000000003</v>
      </c>
      <c r="H109" s="41">
        <v>7.6984000000000004</v>
      </c>
      <c r="I109" s="41">
        <v>7.6544999999999996</v>
      </c>
      <c r="J109" s="41">
        <v>7.6025999999999998</v>
      </c>
      <c r="K109" s="41">
        <v>7.5437000000000003</v>
      </c>
      <c r="L109" s="41">
        <v>7.4785000000000004</v>
      </c>
      <c r="M109" s="41">
        <v>7.4080000000000004</v>
      </c>
      <c r="N109" s="41">
        <v>7.3327</v>
      </c>
      <c r="O109" s="41">
        <v>7.2533000000000003</v>
      </c>
      <c r="P109" s="41">
        <v>7.1704999999999997</v>
      </c>
      <c r="Q109" s="41">
        <v>7.0848000000000004</v>
      </c>
      <c r="R109" s="41"/>
      <c r="S109" s="41"/>
      <c r="T109" s="41"/>
      <c r="U109" s="41"/>
      <c r="V109" s="41"/>
      <c r="W109" s="41"/>
      <c r="X109" s="41"/>
      <c r="Y109" s="41"/>
      <c r="Z109" s="41"/>
      <c r="AA109" s="41"/>
      <c r="AB109" s="41"/>
      <c r="AC109" s="41"/>
      <c r="AD109" s="41"/>
      <c r="AE109" s="41"/>
      <c r="AF109" s="41"/>
      <c r="AG109" s="41">
        <f t="shared" si="2"/>
        <v>-0.27879999999999949</v>
      </c>
      <c r="AH109" s="41">
        <v>0.27879999999999949</v>
      </c>
      <c r="AI109" s="41"/>
      <c r="AJ109" s="114"/>
      <c r="AL109" s="107">
        <v>31837</v>
      </c>
      <c r="AM109" s="101">
        <v>7.18</v>
      </c>
      <c r="AN109" s="101">
        <v>7.82</v>
      </c>
      <c r="AO109" s="101">
        <v>8.35</v>
      </c>
      <c r="AP109" s="101">
        <v>8.8699999999999992</v>
      </c>
      <c r="AR109" s="116">
        <v>19.5</v>
      </c>
      <c r="AS109" s="117">
        <v>3.0139999999999962</v>
      </c>
      <c r="AT109" s="117">
        <v>3.3749999999999991</v>
      </c>
      <c r="AU109" s="117">
        <v>3.6339999999999968</v>
      </c>
      <c r="AV109" s="117">
        <v>2.8965000000000014</v>
      </c>
      <c r="CF109" s="102"/>
      <c r="CI109" s="45"/>
    </row>
    <row r="110" spans="2:87" ht="13" customHeight="1">
      <c r="B110" s="114">
        <v>27363</v>
      </c>
      <c r="C110" s="41">
        <v>7.4107000000000003</v>
      </c>
      <c r="D110" s="41">
        <v>7.4012000000000002</v>
      </c>
      <c r="E110" s="41">
        <v>7.3913000000000002</v>
      </c>
      <c r="F110" s="41">
        <v>7.3807999999999998</v>
      </c>
      <c r="G110" s="41">
        <v>7.37</v>
      </c>
      <c r="H110" s="41">
        <v>7.3586999999999998</v>
      </c>
      <c r="I110" s="41">
        <v>7.3471000000000002</v>
      </c>
      <c r="J110" s="41">
        <v>7.335</v>
      </c>
      <c r="K110" s="41">
        <v>7.3227000000000002</v>
      </c>
      <c r="L110" s="41">
        <v>7.3101000000000003</v>
      </c>
      <c r="M110" s="41">
        <v>7.2971000000000004</v>
      </c>
      <c r="N110" s="41">
        <v>7.2839</v>
      </c>
      <c r="O110" s="41">
        <v>7.2705000000000002</v>
      </c>
      <c r="P110" s="41">
        <v>7.2568000000000001</v>
      </c>
      <c r="Q110" s="41">
        <v>7.2428999999999997</v>
      </c>
      <c r="R110" s="41"/>
      <c r="S110" s="41"/>
      <c r="T110" s="41"/>
      <c r="U110" s="41"/>
      <c r="V110" s="41"/>
      <c r="W110" s="41"/>
      <c r="X110" s="41"/>
      <c r="Y110" s="41"/>
      <c r="Z110" s="41"/>
      <c r="AA110" s="41"/>
      <c r="AB110" s="41"/>
      <c r="AC110" s="41"/>
      <c r="AD110" s="41"/>
      <c r="AE110" s="41"/>
      <c r="AF110" s="41"/>
      <c r="AG110" s="41">
        <f t="shared" si="2"/>
        <v>-0.10060000000000002</v>
      </c>
      <c r="AH110" s="41">
        <v>0.10060000000000002</v>
      </c>
      <c r="AI110" s="41"/>
      <c r="AJ110" s="114"/>
      <c r="AL110" s="107">
        <v>31868</v>
      </c>
      <c r="AM110" s="101">
        <v>7.88</v>
      </c>
      <c r="AN110" s="101">
        <v>8.6</v>
      </c>
      <c r="AO110" s="101">
        <v>9.06</v>
      </c>
      <c r="AP110" s="101">
        <v>9.7100000000000009</v>
      </c>
      <c r="AR110" s="116">
        <v>20</v>
      </c>
      <c r="AS110" s="117">
        <v>3.04</v>
      </c>
      <c r="AT110" s="117">
        <v>3.44</v>
      </c>
      <c r="AU110" s="117">
        <v>3.7</v>
      </c>
      <c r="AV110" s="117">
        <v>2.93</v>
      </c>
      <c r="CF110" s="102"/>
      <c r="CI110" s="45"/>
    </row>
    <row r="111" spans="2:87" ht="13" customHeight="1">
      <c r="B111" s="114">
        <v>27394</v>
      </c>
      <c r="C111" s="41">
        <v>7.1447000000000003</v>
      </c>
      <c r="D111" s="41">
        <v>7.1538000000000004</v>
      </c>
      <c r="E111" s="41">
        <v>7.1570999999999998</v>
      </c>
      <c r="F111" s="41">
        <v>7.1586999999999996</v>
      </c>
      <c r="G111" s="41">
        <v>7.1597</v>
      </c>
      <c r="H111" s="41">
        <v>7.1604000000000001</v>
      </c>
      <c r="I111" s="41">
        <v>7.1608000000000001</v>
      </c>
      <c r="J111" s="41">
        <v>7.1612</v>
      </c>
      <c r="K111" s="41">
        <v>7.1615000000000002</v>
      </c>
      <c r="L111" s="41">
        <v>7.1616999999999997</v>
      </c>
      <c r="M111" s="41">
        <v>7.1619000000000002</v>
      </c>
      <c r="N111" s="41">
        <v>7.1619999999999999</v>
      </c>
      <c r="O111" s="41">
        <v>7.1620999999999997</v>
      </c>
      <c r="P111" s="41">
        <v>7.1622000000000003</v>
      </c>
      <c r="Q111" s="41">
        <v>7.1623000000000001</v>
      </c>
      <c r="R111" s="41"/>
      <c r="S111" s="41"/>
      <c r="T111" s="41"/>
      <c r="U111" s="41"/>
      <c r="V111" s="41"/>
      <c r="W111" s="41"/>
      <c r="X111" s="41"/>
      <c r="Y111" s="41"/>
      <c r="Z111" s="41"/>
      <c r="AA111" s="41"/>
      <c r="AB111" s="41"/>
      <c r="AC111" s="41"/>
      <c r="AD111" s="41"/>
      <c r="AE111" s="41"/>
      <c r="AF111" s="41"/>
      <c r="AG111" s="41">
        <f t="shared" si="2"/>
        <v>1.699999999999946E-2</v>
      </c>
      <c r="AH111" s="41">
        <v>1.699999999999946E-2</v>
      </c>
      <c r="AI111" s="41"/>
      <c r="AJ111" s="114"/>
      <c r="AL111" s="107">
        <v>31898</v>
      </c>
      <c r="AM111" s="101">
        <v>8.19</v>
      </c>
      <c r="AN111" s="101">
        <v>8.83</v>
      </c>
      <c r="AO111" s="101">
        <v>9.26</v>
      </c>
      <c r="AP111" s="101">
        <v>9.85</v>
      </c>
      <c r="AR111" s="116">
        <v>20.5</v>
      </c>
      <c r="AS111" s="117">
        <v>3.0529999999999999</v>
      </c>
      <c r="AT111" s="117"/>
      <c r="AU111" s="117"/>
      <c r="AV111" s="117"/>
      <c r="CF111" s="102"/>
      <c r="CI111" s="45"/>
    </row>
    <row r="112" spans="2:87" ht="13" customHeight="1">
      <c r="B112" s="114">
        <v>27425</v>
      </c>
      <c r="C112" s="41">
        <v>6.2389000000000001</v>
      </c>
      <c r="D112" s="41">
        <v>6.67</v>
      </c>
      <c r="E112" s="41">
        <v>6.9108000000000001</v>
      </c>
      <c r="F112" s="41">
        <v>7.0414000000000003</v>
      </c>
      <c r="G112" s="41">
        <v>7.1207000000000003</v>
      </c>
      <c r="H112" s="41">
        <v>7.1737000000000002</v>
      </c>
      <c r="I112" s="41">
        <v>7.2115</v>
      </c>
      <c r="J112" s="41">
        <v>7.2398999999999996</v>
      </c>
      <c r="K112" s="41">
        <v>7.2619999999999996</v>
      </c>
      <c r="L112" s="41">
        <v>7.2796000000000003</v>
      </c>
      <c r="M112" s="41">
        <v>7.2941000000000003</v>
      </c>
      <c r="N112" s="41">
        <v>7.3060999999999998</v>
      </c>
      <c r="O112" s="41">
        <v>7.3163</v>
      </c>
      <c r="P112" s="41">
        <v>7.3250000000000002</v>
      </c>
      <c r="Q112" s="41">
        <v>7.3326000000000002</v>
      </c>
      <c r="R112" s="41"/>
      <c r="S112" s="41"/>
      <c r="T112" s="41"/>
      <c r="U112" s="41"/>
      <c r="V112" s="41"/>
      <c r="W112" s="41"/>
      <c r="X112" s="41"/>
      <c r="Y112" s="41"/>
      <c r="Z112" s="41"/>
      <c r="AA112" s="41"/>
      <c r="AB112" s="41"/>
      <c r="AC112" s="41"/>
      <c r="AD112" s="41"/>
      <c r="AE112" s="41"/>
      <c r="AF112" s="41"/>
      <c r="AG112" s="41">
        <f t="shared" si="2"/>
        <v>1.0407000000000002</v>
      </c>
      <c r="AH112" s="41">
        <v>1.0407000000000002</v>
      </c>
      <c r="AI112" s="41"/>
      <c r="AJ112" s="114"/>
      <c r="AL112" s="107">
        <v>31929</v>
      </c>
      <c r="AM112" s="101">
        <v>8.06</v>
      </c>
      <c r="AN112" s="101">
        <v>8.73</v>
      </c>
      <c r="AO112" s="101">
        <v>9.31</v>
      </c>
      <c r="AP112" s="101">
        <v>9.7100000000000009</v>
      </c>
      <c r="AR112" s="116">
        <v>21</v>
      </c>
      <c r="AS112" s="117">
        <v>3.0659999999999998</v>
      </c>
      <c r="AT112" s="117"/>
      <c r="AU112" s="117"/>
      <c r="AV112" s="117"/>
      <c r="CF112" s="102"/>
      <c r="CI112" s="45"/>
    </row>
    <row r="113" spans="2:87" ht="13" customHeight="1">
      <c r="B113" s="114">
        <v>27453</v>
      </c>
      <c r="C113" s="41">
        <v>5.9168000000000003</v>
      </c>
      <c r="D113" s="41">
        <v>6.2788000000000004</v>
      </c>
      <c r="E113" s="41">
        <v>6.5945</v>
      </c>
      <c r="F113" s="41">
        <v>6.8006000000000002</v>
      </c>
      <c r="G113" s="41">
        <v>6.9344999999999999</v>
      </c>
      <c r="H113" s="41">
        <v>7.0259</v>
      </c>
      <c r="I113" s="41">
        <v>7.0915999999999997</v>
      </c>
      <c r="J113" s="41">
        <v>7.1409000000000002</v>
      </c>
      <c r="K113" s="41">
        <v>7.1792999999999996</v>
      </c>
      <c r="L113" s="41">
        <v>7.21</v>
      </c>
      <c r="M113" s="41">
        <v>7.2351999999999999</v>
      </c>
      <c r="N113" s="41">
        <v>7.2561</v>
      </c>
      <c r="O113" s="41">
        <v>7.2737999999999996</v>
      </c>
      <c r="P113" s="41">
        <v>7.2889999999999997</v>
      </c>
      <c r="Q113" s="41">
        <v>7.3022</v>
      </c>
      <c r="R113" s="41"/>
      <c r="S113" s="41"/>
      <c r="T113" s="41"/>
      <c r="U113" s="41"/>
      <c r="V113" s="41"/>
      <c r="W113" s="41"/>
      <c r="X113" s="41"/>
      <c r="Y113" s="41"/>
      <c r="Z113" s="41"/>
      <c r="AA113" s="41"/>
      <c r="AB113" s="41"/>
      <c r="AC113" s="41"/>
      <c r="AD113" s="41"/>
      <c r="AE113" s="41"/>
      <c r="AF113" s="41"/>
      <c r="AG113" s="41">
        <f t="shared" si="2"/>
        <v>1.2931999999999997</v>
      </c>
      <c r="AH113" s="41">
        <v>1.2931999999999997</v>
      </c>
      <c r="AI113" s="41"/>
      <c r="AJ113" s="114"/>
      <c r="AL113" s="107">
        <v>31959</v>
      </c>
      <c r="AM113" s="101">
        <v>8.26</v>
      </c>
      <c r="AN113" s="101">
        <v>8.85</v>
      </c>
      <c r="AO113" s="101">
        <v>9.5500000000000007</v>
      </c>
      <c r="AP113" s="101">
        <v>9.9499999999999993</v>
      </c>
      <c r="AR113" s="116">
        <v>21.5</v>
      </c>
      <c r="AS113" s="117">
        <v>3.0789999999999997</v>
      </c>
      <c r="AT113" s="117"/>
      <c r="AU113" s="117"/>
      <c r="AV113" s="117"/>
      <c r="CF113" s="102"/>
      <c r="CI113" s="45"/>
    </row>
    <row r="114" spans="2:87" ht="13" customHeight="1">
      <c r="B114" s="114">
        <v>27484</v>
      </c>
      <c r="C114" s="41">
        <v>6.2416999999999998</v>
      </c>
      <c r="D114" s="41">
        <v>6.7571000000000003</v>
      </c>
      <c r="E114" s="41">
        <v>7.0297999999999998</v>
      </c>
      <c r="F114" s="41">
        <v>7.1765999999999996</v>
      </c>
      <c r="G114" s="41">
        <v>7.2656999999999998</v>
      </c>
      <c r="H114" s="41">
        <v>7.3250999999999999</v>
      </c>
      <c r="I114" s="41">
        <v>7.3676000000000004</v>
      </c>
      <c r="J114" s="41">
        <v>7.3994</v>
      </c>
      <c r="K114" s="41">
        <v>7.4241999999999999</v>
      </c>
      <c r="L114" s="41">
        <v>7.444</v>
      </c>
      <c r="M114" s="41">
        <v>7.4603000000000002</v>
      </c>
      <c r="N114" s="41">
        <v>7.4737999999999998</v>
      </c>
      <c r="O114" s="41">
        <v>7.4851999999999999</v>
      </c>
      <c r="P114" s="41">
        <v>7.4950000000000001</v>
      </c>
      <c r="Q114" s="41">
        <v>7.5034999999999998</v>
      </c>
      <c r="R114" s="41"/>
      <c r="S114" s="41"/>
      <c r="T114" s="41"/>
      <c r="U114" s="41"/>
      <c r="V114" s="41"/>
      <c r="W114" s="41"/>
      <c r="X114" s="41"/>
      <c r="Y114" s="41"/>
      <c r="Z114" s="41"/>
      <c r="AA114" s="41"/>
      <c r="AB114" s="41"/>
      <c r="AC114" s="41"/>
      <c r="AD114" s="41"/>
      <c r="AE114" s="41"/>
      <c r="AF114" s="41"/>
      <c r="AG114" s="41">
        <f t="shared" si="2"/>
        <v>1.2023000000000001</v>
      </c>
      <c r="AH114" s="41">
        <v>1.2023000000000001</v>
      </c>
      <c r="AI114" s="41"/>
      <c r="AJ114" s="114"/>
      <c r="AL114" s="107">
        <v>31990</v>
      </c>
      <c r="AM114" s="101">
        <v>8.48</v>
      </c>
      <c r="AN114" s="101">
        <v>9.1</v>
      </c>
      <c r="AO114" s="101">
        <v>9.75</v>
      </c>
      <c r="AP114" s="101">
        <v>10.050000000000001</v>
      </c>
      <c r="AR114" s="116">
        <v>22</v>
      </c>
      <c r="AS114" s="117">
        <v>3.0919999999999996</v>
      </c>
      <c r="AT114" s="117"/>
      <c r="AU114" s="117"/>
      <c r="AV114" s="117"/>
      <c r="CF114" s="102"/>
      <c r="CI114" s="45"/>
    </row>
    <row r="115" spans="2:87" ht="13" customHeight="1">
      <c r="B115" s="114">
        <v>27514</v>
      </c>
      <c r="C115" s="41">
        <v>6.7912999999999997</v>
      </c>
      <c r="D115" s="41">
        <v>7.4119999999999999</v>
      </c>
      <c r="E115" s="41">
        <v>7.6429</v>
      </c>
      <c r="F115" s="41">
        <v>7.7587000000000002</v>
      </c>
      <c r="G115" s="41">
        <v>7.8281999999999998</v>
      </c>
      <c r="H115" s="41">
        <v>7.8746</v>
      </c>
      <c r="I115" s="41">
        <v>7.9077000000000002</v>
      </c>
      <c r="J115" s="41">
        <v>7.9325000000000001</v>
      </c>
      <c r="K115" s="41">
        <v>7.9518000000000004</v>
      </c>
      <c r="L115" s="41">
        <v>7.9672000000000001</v>
      </c>
      <c r="M115" s="41">
        <v>7.9798999999999998</v>
      </c>
      <c r="N115" s="41">
        <v>7.9904000000000002</v>
      </c>
      <c r="O115" s="41">
        <v>7.9992999999999999</v>
      </c>
      <c r="P115" s="41">
        <v>8.0068999999999999</v>
      </c>
      <c r="Q115" s="41">
        <v>8.0136000000000003</v>
      </c>
      <c r="R115" s="41"/>
      <c r="S115" s="41"/>
      <c r="T115" s="41"/>
      <c r="U115" s="41"/>
      <c r="V115" s="41"/>
      <c r="W115" s="41"/>
      <c r="X115" s="41"/>
      <c r="Y115" s="41"/>
      <c r="Z115" s="41"/>
      <c r="AA115" s="41"/>
      <c r="AB115" s="41"/>
      <c r="AC115" s="41"/>
      <c r="AD115" s="41"/>
      <c r="AE115" s="41"/>
      <c r="AF115" s="41"/>
      <c r="AG115" s="41">
        <f t="shared" si="2"/>
        <v>1.1759000000000004</v>
      </c>
      <c r="AH115" s="41">
        <v>1.1759000000000004</v>
      </c>
      <c r="AI115" s="41"/>
      <c r="AJ115" s="114"/>
      <c r="AL115" s="107">
        <v>32021</v>
      </c>
      <c r="AM115" s="101">
        <v>9.15</v>
      </c>
      <c r="AN115" s="101">
        <v>9.74</v>
      </c>
      <c r="AO115" s="101">
        <v>10.4</v>
      </c>
      <c r="AP115" s="101">
        <v>10.42</v>
      </c>
      <c r="AR115" s="116">
        <v>22.5</v>
      </c>
      <c r="AS115" s="117">
        <v>3.1049999999999995</v>
      </c>
      <c r="AT115" s="117"/>
      <c r="AU115" s="117"/>
      <c r="AV115" s="117"/>
      <c r="CF115" s="102"/>
      <c r="CI115" s="45"/>
    </row>
    <row r="116" spans="2:87" ht="13" customHeight="1">
      <c r="B116" s="114">
        <v>27545</v>
      </c>
      <c r="C116" s="41">
        <v>6.1062000000000003</v>
      </c>
      <c r="D116" s="41">
        <v>6.7811000000000003</v>
      </c>
      <c r="E116" s="41">
        <v>7.1326999999999998</v>
      </c>
      <c r="F116" s="41">
        <v>7.3270999999999997</v>
      </c>
      <c r="G116" s="41">
        <v>7.4463999999999997</v>
      </c>
      <c r="H116" s="41">
        <v>7.5262000000000002</v>
      </c>
      <c r="I116" s="41">
        <v>7.5833000000000004</v>
      </c>
      <c r="J116" s="41">
        <v>7.6261000000000001</v>
      </c>
      <c r="K116" s="41">
        <v>7.6593999999999998</v>
      </c>
      <c r="L116" s="41">
        <v>7.6859999999999999</v>
      </c>
      <c r="M116" s="41">
        <v>7.7077999999999998</v>
      </c>
      <c r="N116" s="41">
        <v>7.7259000000000002</v>
      </c>
      <c r="O116" s="41">
        <v>7.7412999999999998</v>
      </c>
      <c r="P116" s="41">
        <v>7.7545000000000002</v>
      </c>
      <c r="Q116" s="41">
        <v>7.7659000000000002</v>
      </c>
      <c r="R116" s="41"/>
      <c r="S116" s="41"/>
      <c r="T116" s="41"/>
      <c r="U116" s="41"/>
      <c r="V116" s="41"/>
      <c r="W116" s="41"/>
      <c r="X116" s="41"/>
      <c r="Y116" s="41"/>
      <c r="Z116" s="41"/>
      <c r="AA116" s="41"/>
      <c r="AB116" s="41"/>
      <c r="AC116" s="41"/>
      <c r="AD116" s="41"/>
      <c r="AE116" s="41"/>
      <c r="AF116" s="41"/>
      <c r="AG116" s="41">
        <f t="shared" si="2"/>
        <v>1.5797999999999996</v>
      </c>
      <c r="AH116" s="41">
        <v>1.5797999999999996</v>
      </c>
      <c r="AI116" s="41"/>
      <c r="AJ116" s="114"/>
      <c r="AL116" s="107">
        <v>32051</v>
      </c>
      <c r="AM116" s="101">
        <v>8.67</v>
      </c>
      <c r="AN116" s="101">
        <v>9.43</v>
      </c>
      <c r="AO116" s="101">
        <v>10.11</v>
      </c>
      <c r="AP116" s="101">
        <v>10.27</v>
      </c>
      <c r="AR116" s="116">
        <v>23</v>
      </c>
      <c r="AS116" s="117">
        <v>3.1179999999999994</v>
      </c>
      <c r="AT116" s="117"/>
      <c r="AU116" s="117"/>
      <c r="AV116" s="117"/>
      <c r="CF116" s="102"/>
      <c r="CI116" s="45"/>
    </row>
    <row r="117" spans="2:87" ht="13" customHeight="1">
      <c r="B117" s="114">
        <v>27575</v>
      </c>
      <c r="C117" s="41">
        <v>6.7607999999999997</v>
      </c>
      <c r="D117" s="41">
        <v>7.1349</v>
      </c>
      <c r="E117" s="41">
        <v>7.3453999999999997</v>
      </c>
      <c r="F117" s="41">
        <v>7.4644000000000004</v>
      </c>
      <c r="G117" s="41">
        <v>7.5321999999999996</v>
      </c>
      <c r="H117" s="41">
        <v>7.5712999999999999</v>
      </c>
      <c r="I117" s="41">
        <v>7.5941000000000001</v>
      </c>
      <c r="J117" s="41">
        <v>7.6077000000000004</v>
      </c>
      <c r="K117" s="41">
        <v>7.6159999999999997</v>
      </c>
      <c r="L117" s="41">
        <v>7.6212</v>
      </c>
      <c r="M117" s="41">
        <v>7.6246999999999998</v>
      </c>
      <c r="N117" s="41">
        <v>7.6271000000000004</v>
      </c>
      <c r="O117" s="41">
        <v>7.6288999999999998</v>
      </c>
      <c r="P117" s="41">
        <v>7.6303000000000001</v>
      </c>
      <c r="Q117" s="41">
        <v>7.6313000000000004</v>
      </c>
      <c r="R117" s="41"/>
      <c r="S117" s="41"/>
      <c r="T117" s="41"/>
      <c r="U117" s="41"/>
      <c r="V117" s="41"/>
      <c r="W117" s="41"/>
      <c r="X117" s="41"/>
      <c r="Y117" s="41"/>
      <c r="Z117" s="41"/>
      <c r="AA117" s="41"/>
      <c r="AB117" s="41"/>
      <c r="AC117" s="41"/>
      <c r="AD117" s="41"/>
      <c r="AE117" s="41"/>
      <c r="AF117" s="41"/>
      <c r="AG117" s="41">
        <f t="shared" si="2"/>
        <v>0.86040000000000028</v>
      </c>
      <c r="AH117" s="41">
        <v>0.86040000000000028</v>
      </c>
      <c r="AI117" s="41"/>
      <c r="AJ117" s="114"/>
      <c r="AL117" s="107">
        <v>32082</v>
      </c>
      <c r="AM117" s="101">
        <v>8.49</v>
      </c>
      <c r="AN117" s="101">
        <v>9.3699999999999992</v>
      </c>
      <c r="AO117" s="101">
        <v>10.02</v>
      </c>
      <c r="AP117" s="101">
        <v>10.08</v>
      </c>
      <c r="AR117" s="116">
        <v>23.5</v>
      </c>
      <c r="AS117" s="117">
        <v>3.1309999999999993</v>
      </c>
      <c r="AT117" s="117"/>
      <c r="AU117" s="117"/>
      <c r="AV117" s="117"/>
      <c r="CF117" s="102"/>
      <c r="CI117" s="45"/>
    </row>
    <row r="118" spans="2:87" ht="13" customHeight="1">
      <c r="B118" s="114">
        <v>27606</v>
      </c>
      <c r="C118" s="41">
        <v>7.1822999999999997</v>
      </c>
      <c r="D118" s="41">
        <v>7.5713999999999997</v>
      </c>
      <c r="E118" s="41">
        <v>7.7218</v>
      </c>
      <c r="F118" s="41">
        <v>7.7698999999999998</v>
      </c>
      <c r="G118" s="41">
        <v>7.7762000000000002</v>
      </c>
      <c r="H118" s="41">
        <v>7.7667000000000002</v>
      </c>
      <c r="I118" s="41">
        <v>7.7526999999999999</v>
      </c>
      <c r="J118" s="41">
        <v>7.7384000000000004</v>
      </c>
      <c r="K118" s="41">
        <v>7.7255000000000003</v>
      </c>
      <c r="L118" s="41">
        <v>7.7141999999999999</v>
      </c>
      <c r="M118" s="41">
        <v>7.7046000000000001</v>
      </c>
      <c r="N118" s="41">
        <v>7.6962999999999999</v>
      </c>
      <c r="O118" s="41">
        <v>7.6893000000000002</v>
      </c>
      <c r="P118" s="41">
        <v>7.6830999999999996</v>
      </c>
      <c r="Q118" s="41">
        <v>7.6778000000000004</v>
      </c>
      <c r="R118" s="41"/>
      <c r="S118" s="41"/>
      <c r="T118" s="41"/>
      <c r="U118" s="41"/>
      <c r="V118" s="41"/>
      <c r="W118" s="41"/>
      <c r="X118" s="41"/>
      <c r="Y118" s="41"/>
      <c r="Z118" s="41"/>
      <c r="AA118" s="41"/>
      <c r="AB118" s="41"/>
      <c r="AC118" s="41"/>
      <c r="AD118" s="41"/>
      <c r="AE118" s="41"/>
      <c r="AF118" s="41"/>
      <c r="AG118" s="41">
        <f t="shared" si="2"/>
        <v>0.53190000000000026</v>
      </c>
      <c r="AH118" s="41">
        <v>0.53190000000000026</v>
      </c>
      <c r="AI118" s="41"/>
      <c r="AJ118" s="114"/>
      <c r="AL118" s="107">
        <v>32112</v>
      </c>
      <c r="AM118" s="101">
        <v>8.4499999999999993</v>
      </c>
      <c r="AN118" s="101">
        <v>9.2899999999999991</v>
      </c>
      <c r="AO118" s="101">
        <v>9.92</v>
      </c>
      <c r="AP118" s="101">
        <v>9.8699999999999992</v>
      </c>
      <c r="AR118" s="116">
        <v>24</v>
      </c>
      <c r="AS118" s="117">
        <v>3.1439999999999992</v>
      </c>
      <c r="AT118" s="117"/>
      <c r="AU118" s="117"/>
      <c r="AV118" s="117"/>
      <c r="CF118" s="102"/>
      <c r="CI118" s="45"/>
    </row>
    <row r="119" spans="2:87" ht="13" customHeight="1">
      <c r="B119" s="114">
        <v>27637</v>
      </c>
      <c r="C119" s="41">
        <v>7.3436000000000003</v>
      </c>
      <c r="D119" s="41">
        <v>7.6802000000000001</v>
      </c>
      <c r="E119" s="41">
        <v>7.8182</v>
      </c>
      <c r="F119" s="41">
        <v>7.8735999999999997</v>
      </c>
      <c r="G119" s="41">
        <v>7.8949999999999996</v>
      </c>
      <c r="H119" s="41">
        <v>7.9024999999999999</v>
      </c>
      <c r="I119" s="41">
        <v>7.9043999999999999</v>
      </c>
      <c r="J119" s="41">
        <v>7.9043000000000001</v>
      </c>
      <c r="K119" s="41">
        <v>7.9035000000000002</v>
      </c>
      <c r="L119" s="41">
        <v>7.9024999999999999</v>
      </c>
      <c r="M119" s="41">
        <v>7.9016000000000002</v>
      </c>
      <c r="N119" s="41">
        <v>7.9006999999999996</v>
      </c>
      <c r="O119" s="41">
        <v>7.9</v>
      </c>
      <c r="P119" s="41">
        <v>7.8993000000000002</v>
      </c>
      <c r="Q119" s="41">
        <v>7.8986999999999998</v>
      </c>
      <c r="R119" s="41"/>
      <c r="S119" s="41"/>
      <c r="T119" s="41"/>
      <c r="U119" s="41"/>
      <c r="V119" s="41"/>
      <c r="W119" s="41"/>
      <c r="X119" s="41"/>
      <c r="Y119" s="41"/>
      <c r="Z119" s="41"/>
      <c r="AA119" s="41"/>
      <c r="AB119" s="41"/>
      <c r="AC119" s="41"/>
      <c r="AD119" s="41"/>
      <c r="AE119" s="41"/>
      <c r="AF119" s="41"/>
      <c r="AG119" s="41">
        <f t="shared" si="2"/>
        <v>0.55889999999999951</v>
      </c>
      <c r="AH119" s="41">
        <v>0.55889999999999951</v>
      </c>
      <c r="AI119" s="41"/>
      <c r="AJ119" s="114"/>
      <c r="AL119" s="107">
        <v>32143</v>
      </c>
      <c r="AM119" s="101">
        <v>8.14</v>
      </c>
      <c r="AN119" s="101">
        <v>8.86</v>
      </c>
      <c r="AO119" s="101">
        <v>9.49</v>
      </c>
      <c r="AP119" s="101">
        <v>9.36</v>
      </c>
      <c r="AR119" s="116">
        <v>24.5</v>
      </c>
      <c r="AS119" s="117">
        <v>3.1569999999999991</v>
      </c>
      <c r="AT119" s="117"/>
      <c r="AU119" s="117"/>
      <c r="AV119" s="117"/>
      <c r="CF119" s="102"/>
      <c r="CI119" s="45"/>
    </row>
    <row r="120" spans="2:87" ht="13" customHeight="1">
      <c r="B120" s="114">
        <v>27667</v>
      </c>
      <c r="C120" s="41">
        <v>7.5426000000000002</v>
      </c>
      <c r="D120" s="41">
        <v>7.9481000000000002</v>
      </c>
      <c r="E120" s="41">
        <v>8.1053999999999995</v>
      </c>
      <c r="F120" s="41">
        <v>8.1608000000000001</v>
      </c>
      <c r="G120" s="41">
        <v>8.1754999999999995</v>
      </c>
      <c r="H120" s="41">
        <v>8.1747999999999994</v>
      </c>
      <c r="I120" s="41">
        <v>8.1691000000000003</v>
      </c>
      <c r="J120" s="41">
        <v>8.1623000000000001</v>
      </c>
      <c r="K120" s="41">
        <v>8.1559000000000008</v>
      </c>
      <c r="L120" s="41">
        <v>8.1501999999999999</v>
      </c>
      <c r="M120" s="41">
        <v>8.1453000000000007</v>
      </c>
      <c r="N120" s="41">
        <v>8.1411999999999995</v>
      </c>
      <c r="O120" s="41">
        <v>8.1376000000000008</v>
      </c>
      <c r="P120" s="41">
        <v>8.1344999999999992</v>
      </c>
      <c r="Q120" s="41">
        <v>8.1318000000000001</v>
      </c>
      <c r="R120" s="41"/>
      <c r="S120" s="41"/>
      <c r="T120" s="41"/>
      <c r="U120" s="41"/>
      <c r="V120" s="41"/>
      <c r="W120" s="41"/>
      <c r="X120" s="41"/>
      <c r="Y120" s="41"/>
      <c r="Z120" s="41"/>
      <c r="AA120" s="41"/>
      <c r="AB120" s="41"/>
      <c r="AC120" s="41"/>
      <c r="AD120" s="41"/>
      <c r="AE120" s="41"/>
      <c r="AF120" s="41"/>
      <c r="AG120" s="41">
        <f t="shared" si="2"/>
        <v>0.6075999999999997</v>
      </c>
      <c r="AH120" s="41">
        <v>0.6075999999999997</v>
      </c>
      <c r="AI120" s="41"/>
      <c r="AJ120" s="114"/>
      <c r="AL120" s="107">
        <v>32174</v>
      </c>
      <c r="AM120" s="101">
        <v>7.91</v>
      </c>
      <c r="AN120" s="101">
        <v>8.65</v>
      </c>
      <c r="AO120" s="101">
        <v>9.18</v>
      </c>
      <c r="AP120" s="101">
        <v>9.33</v>
      </c>
      <c r="AR120" s="116">
        <v>25</v>
      </c>
      <c r="AS120" s="117">
        <v>3.169999999999999</v>
      </c>
      <c r="AT120" s="117"/>
      <c r="AU120" s="117"/>
      <c r="AV120" s="117"/>
      <c r="CF120" s="102"/>
      <c r="CI120" s="45"/>
    </row>
    <row r="121" spans="2:87" ht="13" customHeight="1">
      <c r="B121" s="114">
        <v>27698</v>
      </c>
      <c r="C121" s="41">
        <v>6.3437999999999999</v>
      </c>
      <c r="D121" s="41">
        <v>6.9264999999999999</v>
      </c>
      <c r="E121" s="41">
        <v>7.2484999999999999</v>
      </c>
      <c r="F121" s="41">
        <v>7.4279999999999999</v>
      </c>
      <c r="G121" s="41">
        <v>7.5381</v>
      </c>
      <c r="H121" s="41">
        <v>7.6117999999999997</v>
      </c>
      <c r="I121" s="41">
        <v>7.6643999999999997</v>
      </c>
      <c r="J121" s="41">
        <v>7.7039</v>
      </c>
      <c r="K121" s="41">
        <v>7.7347000000000001</v>
      </c>
      <c r="L121" s="41">
        <v>7.7592999999999996</v>
      </c>
      <c r="M121" s="41">
        <v>7.7793999999999999</v>
      </c>
      <c r="N121" s="41">
        <v>7.7961</v>
      </c>
      <c r="O121" s="41">
        <v>7.8102999999999998</v>
      </c>
      <c r="P121" s="41">
        <v>7.8224999999999998</v>
      </c>
      <c r="Q121" s="41">
        <v>7.8330000000000002</v>
      </c>
      <c r="R121" s="41"/>
      <c r="S121" s="41"/>
      <c r="T121" s="41"/>
      <c r="U121" s="41"/>
      <c r="V121" s="41"/>
      <c r="W121" s="41"/>
      <c r="X121" s="41"/>
      <c r="Y121" s="41"/>
      <c r="Z121" s="41"/>
      <c r="AA121" s="41"/>
      <c r="AB121" s="41"/>
      <c r="AC121" s="41"/>
      <c r="AD121" s="41"/>
      <c r="AE121" s="41"/>
      <c r="AF121" s="41"/>
      <c r="AG121" s="41">
        <f t="shared" si="2"/>
        <v>1.4154999999999998</v>
      </c>
      <c r="AH121" s="41">
        <v>1.4154999999999998</v>
      </c>
      <c r="AI121" s="41"/>
      <c r="AJ121" s="114"/>
      <c r="AL121" s="107">
        <v>32203</v>
      </c>
      <c r="AM121" s="101">
        <v>8.06</v>
      </c>
      <c r="AN121" s="101">
        <v>8.92</v>
      </c>
      <c r="AO121" s="101">
        <v>9.4499999999999993</v>
      </c>
      <c r="AP121" s="101">
        <v>9.61</v>
      </c>
      <c r="AR121" s="116">
        <v>25.5</v>
      </c>
      <c r="AS121" s="117">
        <v>3.1829999999999989</v>
      </c>
      <c r="AT121" s="117"/>
      <c r="AU121" s="117"/>
      <c r="AV121" s="117"/>
      <c r="CF121" s="102"/>
      <c r="CI121" s="45"/>
    </row>
    <row r="122" spans="2:87" ht="13" customHeight="1">
      <c r="B122" s="114">
        <v>27728</v>
      </c>
      <c r="C122" s="41">
        <v>6.5853000000000002</v>
      </c>
      <c r="D122" s="41">
        <v>7.1416000000000004</v>
      </c>
      <c r="E122" s="41">
        <v>7.4366000000000003</v>
      </c>
      <c r="F122" s="41">
        <v>7.6067</v>
      </c>
      <c r="G122" s="41">
        <v>7.7130999999999998</v>
      </c>
      <c r="H122" s="41">
        <v>7.7846000000000002</v>
      </c>
      <c r="I122" s="41">
        <v>7.8356000000000003</v>
      </c>
      <c r="J122" s="41">
        <v>7.8738000000000001</v>
      </c>
      <c r="K122" s="41">
        <v>7.9034000000000004</v>
      </c>
      <c r="L122" s="41">
        <v>7.9271000000000003</v>
      </c>
      <c r="M122" s="41">
        <v>7.9465000000000003</v>
      </c>
      <c r="N122" s="41">
        <v>7.9626000000000001</v>
      </c>
      <c r="O122" s="41">
        <v>7.9762000000000004</v>
      </c>
      <c r="P122" s="41">
        <v>7.9878999999999998</v>
      </c>
      <c r="Q122" s="41">
        <v>7.9981</v>
      </c>
      <c r="R122" s="41"/>
      <c r="S122" s="41"/>
      <c r="T122" s="41"/>
      <c r="U122" s="41"/>
      <c r="V122" s="41"/>
      <c r="W122" s="41"/>
      <c r="X122" s="41"/>
      <c r="Y122" s="41"/>
      <c r="Z122" s="41"/>
      <c r="AA122" s="41"/>
      <c r="AB122" s="41"/>
      <c r="AC122" s="41"/>
      <c r="AD122" s="41"/>
      <c r="AE122" s="41"/>
      <c r="AF122" s="41"/>
      <c r="AG122" s="41">
        <f t="shared" si="2"/>
        <v>1.3418000000000001</v>
      </c>
      <c r="AH122" s="41">
        <v>1.3418000000000001</v>
      </c>
      <c r="AI122" s="41"/>
      <c r="AJ122" s="114"/>
      <c r="AL122" s="107">
        <v>32234</v>
      </c>
      <c r="AM122" s="101">
        <v>8.19</v>
      </c>
      <c r="AN122" s="101">
        <v>9.09</v>
      </c>
      <c r="AO122" s="101">
        <v>9.6199999999999992</v>
      </c>
      <c r="AP122" s="101">
        <v>9.9</v>
      </c>
      <c r="AR122" s="116">
        <v>26</v>
      </c>
      <c r="AS122" s="117">
        <v>3.1959999999999988</v>
      </c>
      <c r="AT122" s="117"/>
      <c r="AU122" s="117"/>
      <c r="AV122" s="117"/>
      <c r="CF122" s="102"/>
      <c r="CI122" s="45"/>
    </row>
    <row r="123" spans="2:87" ht="13" customHeight="1">
      <c r="B123" s="114">
        <v>27759</v>
      </c>
      <c r="C123" s="41">
        <v>6.1325000000000003</v>
      </c>
      <c r="D123" s="41">
        <v>6.6943999999999999</v>
      </c>
      <c r="E123" s="41">
        <v>7.0259999999999998</v>
      </c>
      <c r="F123" s="41">
        <v>7.2313999999999998</v>
      </c>
      <c r="G123" s="41">
        <v>7.3657000000000004</v>
      </c>
      <c r="H123" s="41">
        <v>7.4584000000000001</v>
      </c>
      <c r="I123" s="41">
        <v>7.5255000000000001</v>
      </c>
      <c r="J123" s="41">
        <v>7.5762</v>
      </c>
      <c r="K123" s="41">
        <v>7.6155999999999997</v>
      </c>
      <c r="L123" s="41">
        <v>7.6471999999999998</v>
      </c>
      <c r="M123" s="41">
        <v>7.673</v>
      </c>
      <c r="N123" s="41">
        <v>7.6946000000000003</v>
      </c>
      <c r="O123" s="41">
        <v>7.7127999999999997</v>
      </c>
      <c r="P123" s="41">
        <v>7.7283999999999997</v>
      </c>
      <c r="Q123" s="41">
        <v>7.742</v>
      </c>
      <c r="R123" s="41"/>
      <c r="S123" s="41"/>
      <c r="T123" s="41"/>
      <c r="U123" s="41"/>
      <c r="V123" s="41"/>
      <c r="W123" s="41"/>
      <c r="X123" s="41"/>
      <c r="Y123" s="41"/>
      <c r="Z123" s="41"/>
      <c r="AA123" s="41"/>
      <c r="AB123" s="41"/>
      <c r="AC123" s="41"/>
      <c r="AD123" s="41"/>
      <c r="AE123" s="41"/>
      <c r="AF123" s="41"/>
      <c r="AG123" s="41">
        <f t="shared" si="2"/>
        <v>1.5146999999999995</v>
      </c>
      <c r="AH123" s="41">
        <v>1.5146999999999995</v>
      </c>
      <c r="AI123" s="41"/>
      <c r="AJ123" s="114"/>
      <c r="AL123" s="107">
        <v>32264</v>
      </c>
      <c r="AM123" s="101">
        <v>8.52</v>
      </c>
      <c r="AN123" s="101">
        <v>9.33</v>
      </c>
      <c r="AO123" s="101">
        <v>9.89</v>
      </c>
      <c r="AP123" s="101">
        <v>10.19</v>
      </c>
      <c r="AR123" s="116">
        <v>26.5</v>
      </c>
      <c r="AS123" s="117">
        <v>3.2089999999999987</v>
      </c>
      <c r="AT123" s="117"/>
      <c r="AU123" s="117"/>
      <c r="AV123" s="117"/>
      <c r="CF123" s="102"/>
      <c r="CI123" s="45"/>
    </row>
    <row r="124" spans="2:87" ht="13" customHeight="1">
      <c r="B124" s="114">
        <v>27790</v>
      </c>
      <c r="C124" s="41">
        <v>5.5627000000000004</v>
      </c>
      <c r="D124" s="41">
        <v>6.4028999999999998</v>
      </c>
      <c r="E124" s="41">
        <v>6.8865999999999996</v>
      </c>
      <c r="F124" s="41">
        <v>7.1603000000000003</v>
      </c>
      <c r="G124" s="41">
        <v>7.3291000000000004</v>
      </c>
      <c r="H124" s="41">
        <v>7.4421999999999997</v>
      </c>
      <c r="I124" s="41">
        <v>7.5231000000000003</v>
      </c>
      <c r="J124" s="41">
        <v>7.5838000000000001</v>
      </c>
      <c r="K124" s="41">
        <v>7.6310000000000002</v>
      </c>
      <c r="L124" s="41">
        <v>7.6687000000000003</v>
      </c>
      <c r="M124" s="41">
        <v>7.6996000000000002</v>
      </c>
      <c r="N124" s="41">
        <v>7.7253999999999996</v>
      </c>
      <c r="O124" s="41">
        <v>7.7470999999999997</v>
      </c>
      <c r="P124" s="41">
        <v>7.7657999999999996</v>
      </c>
      <c r="Q124" s="41">
        <v>7.782</v>
      </c>
      <c r="R124" s="41"/>
      <c r="S124" s="41"/>
      <c r="T124" s="41"/>
      <c r="U124" s="41"/>
      <c r="V124" s="41"/>
      <c r="W124" s="41"/>
      <c r="X124" s="41"/>
      <c r="Y124" s="41"/>
      <c r="Z124" s="41"/>
      <c r="AA124" s="41"/>
      <c r="AB124" s="41"/>
      <c r="AC124" s="41"/>
      <c r="AD124" s="41"/>
      <c r="AE124" s="41"/>
      <c r="AF124" s="41"/>
      <c r="AG124" s="41">
        <f t="shared" si="2"/>
        <v>2.1059999999999999</v>
      </c>
      <c r="AH124" s="41">
        <v>2.1059999999999999</v>
      </c>
      <c r="AI124" s="41"/>
      <c r="AJ124" s="114"/>
      <c r="AL124" s="107">
        <v>32295</v>
      </c>
      <c r="AM124" s="101">
        <v>8.4600000000000009</v>
      </c>
      <c r="AN124" s="101">
        <v>9.23</v>
      </c>
      <c r="AO124" s="101">
        <v>9.7100000000000009</v>
      </c>
      <c r="AP124" s="101">
        <v>9.9</v>
      </c>
      <c r="AR124" s="116">
        <v>27</v>
      </c>
      <c r="AS124" s="117">
        <v>3.2219999999999986</v>
      </c>
      <c r="AT124" s="117"/>
      <c r="AU124" s="117"/>
      <c r="AV124" s="117"/>
      <c r="CF124" s="102"/>
      <c r="CI124" s="45"/>
    </row>
    <row r="125" spans="2:87" ht="13" customHeight="1">
      <c r="B125" s="114">
        <v>27819</v>
      </c>
      <c r="C125" s="41">
        <v>6.0952000000000002</v>
      </c>
      <c r="D125" s="41">
        <v>6.7378</v>
      </c>
      <c r="E125" s="41">
        <v>7.0557999999999996</v>
      </c>
      <c r="F125" s="41">
        <v>7.2286999999999999</v>
      </c>
      <c r="G125" s="41">
        <v>7.3342000000000001</v>
      </c>
      <c r="H125" s="41">
        <v>7.4047000000000001</v>
      </c>
      <c r="I125" s="41">
        <v>7.4550999999999998</v>
      </c>
      <c r="J125" s="41">
        <v>7.4930000000000003</v>
      </c>
      <c r="K125" s="41">
        <v>7.5224000000000002</v>
      </c>
      <c r="L125" s="41">
        <v>7.5458999999999996</v>
      </c>
      <c r="M125" s="41">
        <v>7.5651000000000002</v>
      </c>
      <c r="N125" s="41">
        <v>7.5811999999999999</v>
      </c>
      <c r="O125" s="41">
        <v>7.5948000000000002</v>
      </c>
      <c r="P125" s="41">
        <v>7.6063999999999998</v>
      </c>
      <c r="Q125" s="41">
        <v>7.6165000000000003</v>
      </c>
      <c r="R125" s="41"/>
      <c r="S125" s="41"/>
      <c r="T125" s="41"/>
      <c r="U125" s="41"/>
      <c r="V125" s="41"/>
      <c r="W125" s="41"/>
      <c r="X125" s="41"/>
      <c r="Y125" s="41"/>
      <c r="Z125" s="41"/>
      <c r="AA125" s="41"/>
      <c r="AB125" s="41"/>
      <c r="AC125" s="41"/>
      <c r="AD125" s="41"/>
      <c r="AE125" s="41"/>
      <c r="AF125" s="41"/>
      <c r="AG125" s="41">
        <f t="shared" si="2"/>
        <v>1.4506999999999994</v>
      </c>
      <c r="AH125" s="41">
        <v>1.4506999999999994</v>
      </c>
      <c r="AI125" s="41"/>
      <c r="AJ125" s="114"/>
      <c r="AL125" s="107">
        <v>32325</v>
      </c>
      <c r="AM125" s="101">
        <v>8.81</v>
      </c>
      <c r="AN125" s="101">
        <v>9.41</v>
      </c>
      <c r="AO125" s="101">
        <v>9.8699999999999992</v>
      </c>
      <c r="AP125" s="101">
        <v>10.09</v>
      </c>
      <c r="AR125" s="116">
        <v>27.5</v>
      </c>
      <c r="AS125" s="117">
        <v>3.2349999999999985</v>
      </c>
      <c r="AT125" s="117"/>
      <c r="AU125" s="117"/>
      <c r="AV125" s="117"/>
      <c r="CF125" s="102"/>
      <c r="CI125" s="45"/>
    </row>
    <row r="126" spans="2:87" ht="13" customHeight="1">
      <c r="B126" s="114">
        <v>27850</v>
      </c>
      <c r="C126" s="41">
        <v>6.0262000000000002</v>
      </c>
      <c r="D126" s="41">
        <v>6.6315</v>
      </c>
      <c r="E126" s="41">
        <v>6.9555999999999996</v>
      </c>
      <c r="F126" s="41">
        <v>7.1454000000000004</v>
      </c>
      <c r="G126" s="41">
        <v>7.266</v>
      </c>
      <c r="H126" s="41">
        <v>7.3480999999999996</v>
      </c>
      <c r="I126" s="41">
        <v>7.4071999999999996</v>
      </c>
      <c r="J126" s="41">
        <v>7.4516</v>
      </c>
      <c r="K126" s="41">
        <v>7.4862000000000002</v>
      </c>
      <c r="L126" s="41">
        <v>7.5138999999999996</v>
      </c>
      <c r="M126" s="41">
        <v>7.5366</v>
      </c>
      <c r="N126" s="41">
        <v>7.5553999999999997</v>
      </c>
      <c r="O126" s="41">
        <v>7.5713999999999997</v>
      </c>
      <c r="P126" s="41">
        <v>7.5850999999999997</v>
      </c>
      <c r="Q126" s="41">
        <v>7.5970000000000004</v>
      </c>
      <c r="R126" s="41"/>
      <c r="S126" s="41"/>
      <c r="T126" s="41"/>
      <c r="U126" s="41"/>
      <c r="V126" s="41"/>
      <c r="W126" s="41"/>
      <c r="X126" s="41"/>
      <c r="Y126" s="41"/>
      <c r="Z126" s="41"/>
      <c r="AA126" s="41"/>
      <c r="AB126" s="41"/>
      <c r="AC126" s="41"/>
      <c r="AD126" s="41"/>
      <c r="AE126" s="41"/>
      <c r="AF126" s="41"/>
      <c r="AG126" s="41">
        <f t="shared" si="2"/>
        <v>1.4876999999999994</v>
      </c>
      <c r="AH126" s="41">
        <v>1.4876999999999994</v>
      </c>
      <c r="AI126" s="41"/>
      <c r="AJ126" s="114"/>
      <c r="AL126" s="107">
        <v>32356</v>
      </c>
      <c r="AM126" s="101">
        <v>9.1999999999999993</v>
      </c>
      <c r="AN126" s="101">
        <v>9.59</v>
      </c>
      <c r="AO126" s="101">
        <v>9.99</v>
      </c>
      <c r="AP126" s="101">
        <v>10.119999999999999</v>
      </c>
      <c r="AR126" s="116">
        <v>28</v>
      </c>
      <c r="AS126" s="117">
        <v>3.2479999999999984</v>
      </c>
      <c r="AT126" s="117"/>
      <c r="AU126" s="117"/>
      <c r="AV126" s="117"/>
      <c r="CF126" s="102"/>
      <c r="CI126" s="45"/>
    </row>
    <row r="127" spans="2:87" ht="13" customHeight="1">
      <c r="B127" s="114">
        <v>27880</v>
      </c>
      <c r="C127" s="41">
        <v>5.9890999999999996</v>
      </c>
      <c r="D127" s="41">
        <v>6.5819999999999999</v>
      </c>
      <c r="E127" s="41">
        <v>6.9104000000000001</v>
      </c>
      <c r="F127" s="41">
        <v>7.1071</v>
      </c>
      <c r="G127" s="41">
        <v>7.2336999999999998</v>
      </c>
      <c r="H127" s="41">
        <v>7.3205</v>
      </c>
      <c r="I127" s="41">
        <v>7.3830999999999998</v>
      </c>
      <c r="J127" s="41">
        <v>7.4302999999999999</v>
      </c>
      <c r="K127" s="41">
        <v>7.4671000000000003</v>
      </c>
      <c r="L127" s="41">
        <v>7.4965000000000002</v>
      </c>
      <c r="M127" s="41">
        <v>7.5206</v>
      </c>
      <c r="N127" s="41">
        <v>7.5407000000000002</v>
      </c>
      <c r="O127" s="41">
        <v>7.5575999999999999</v>
      </c>
      <c r="P127" s="41">
        <v>7.5721999999999996</v>
      </c>
      <c r="Q127" s="41">
        <v>7.5848000000000004</v>
      </c>
      <c r="R127" s="41"/>
      <c r="S127" s="41"/>
      <c r="T127" s="41"/>
      <c r="U127" s="41"/>
      <c r="V127" s="41"/>
      <c r="W127" s="41"/>
      <c r="X127" s="41"/>
      <c r="Y127" s="41"/>
      <c r="Z127" s="41"/>
      <c r="AA127" s="41"/>
      <c r="AB127" s="41"/>
      <c r="AC127" s="41"/>
      <c r="AD127" s="41"/>
      <c r="AE127" s="41"/>
      <c r="AF127" s="41"/>
      <c r="AG127" s="41">
        <f t="shared" si="2"/>
        <v>1.5074000000000005</v>
      </c>
      <c r="AH127" s="41">
        <v>1.5074000000000005</v>
      </c>
      <c r="AI127" s="41"/>
      <c r="AJ127" s="114"/>
      <c r="AL127" s="107">
        <v>32387</v>
      </c>
      <c r="AM127" s="101">
        <v>9</v>
      </c>
      <c r="AN127" s="101">
        <v>9.3800000000000008</v>
      </c>
      <c r="AO127" s="101">
        <v>9.73</v>
      </c>
      <c r="AP127" s="101">
        <v>9.86</v>
      </c>
      <c r="AR127" s="116">
        <v>28.5</v>
      </c>
      <c r="AS127" s="117">
        <v>3.2609999999999983</v>
      </c>
      <c r="AT127" s="117"/>
      <c r="AU127" s="117"/>
      <c r="AV127" s="117"/>
      <c r="CF127" s="102"/>
      <c r="CI127" s="45"/>
    </row>
    <row r="128" spans="2:87" ht="13" customHeight="1">
      <c r="B128" s="114">
        <v>27911</v>
      </c>
      <c r="C128" s="41">
        <v>6.6994999999999996</v>
      </c>
      <c r="D128" s="41">
        <v>7.2011000000000003</v>
      </c>
      <c r="E128" s="41">
        <v>7.4238</v>
      </c>
      <c r="F128" s="41">
        <v>7.5365000000000002</v>
      </c>
      <c r="G128" s="41">
        <v>7.6016000000000004</v>
      </c>
      <c r="H128" s="41">
        <v>7.6436000000000002</v>
      </c>
      <c r="I128" s="41">
        <v>7.6729000000000003</v>
      </c>
      <c r="J128" s="41">
        <v>7.6947000000000001</v>
      </c>
      <c r="K128" s="41">
        <v>7.7115999999999998</v>
      </c>
      <c r="L128" s="41">
        <v>7.7251000000000003</v>
      </c>
      <c r="M128" s="41">
        <v>7.7361000000000004</v>
      </c>
      <c r="N128" s="41">
        <v>7.7453000000000003</v>
      </c>
      <c r="O128" s="41">
        <v>7.7530000000000001</v>
      </c>
      <c r="P128" s="41">
        <v>7.7596999999999996</v>
      </c>
      <c r="Q128" s="41">
        <v>7.7653999999999996</v>
      </c>
      <c r="R128" s="41"/>
      <c r="S128" s="41"/>
      <c r="T128" s="41"/>
      <c r="U128" s="41"/>
      <c r="V128" s="41"/>
      <c r="W128" s="41"/>
      <c r="X128" s="41"/>
      <c r="Y128" s="41"/>
      <c r="Z128" s="41"/>
      <c r="AA128" s="41"/>
      <c r="AB128" s="41"/>
      <c r="AC128" s="41"/>
      <c r="AD128" s="41"/>
      <c r="AE128" s="41"/>
      <c r="AF128" s="41"/>
      <c r="AG128" s="41">
        <f t="shared" si="2"/>
        <v>1.0256000000000007</v>
      </c>
      <c r="AH128" s="41">
        <v>1.0256000000000007</v>
      </c>
      <c r="AI128" s="41"/>
      <c r="AJ128" s="114"/>
      <c r="AL128" s="107">
        <v>32417</v>
      </c>
      <c r="AM128" s="101">
        <v>8.9499999999999993</v>
      </c>
      <c r="AN128" s="101">
        <v>9.2799999999999994</v>
      </c>
      <c r="AO128" s="101">
        <v>9.58</v>
      </c>
      <c r="AP128" s="101">
        <v>9.6999999999999993</v>
      </c>
      <c r="AR128" s="116">
        <v>29</v>
      </c>
      <c r="AS128" s="117">
        <v>3.2739999999999982</v>
      </c>
      <c r="AT128" s="117"/>
      <c r="AU128" s="117"/>
      <c r="AV128" s="117"/>
      <c r="CF128" s="102"/>
      <c r="CI128" s="45"/>
    </row>
    <row r="129" spans="2:87" ht="13" customHeight="1">
      <c r="B129" s="114">
        <v>27941</v>
      </c>
      <c r="C129" s="41">
        <v>6.3932000000000002</v>
      </c>
      <c r="D129" s="41">
        <v>6.883</v>
      </c>
      <c r="E129" s="41">
        <v>7.1582999999999997</v>
      </c>
      <c r="F129" s="41">
        <v>7.3247</v>
      </c>
      <c r="G129" s="41">
        <v>7.4324000000000003</v>
      </c>
      <c r="H129" s="41">
        <v>7.5065</v>
      </c>
      <c r="I129" s="41">
        <v>7.5601000000000003</v>
      </c>
      <c r="J129" s="41">
        <v>7.6005000000000003</v>
      </c>
      <c r="K129" s="41">
        <v>7.6318999999999999</v>
      </c>
      <c r="L129" s="41">
        <v>7.6570999999999998</v>
      </c>
      <c r="M129" s="41">
        <v>7.6778000000000004</v>
      </c>
      <c r="N129" s="41">
        <v>7.6948999999999996</v>
      </c>
      <c r="O129" s="41">
        <v>7.7095000000000002</v>
      </c>
      <c r="P129" s="41">
        <v>7.7218999999999998</v>
      </c>
      <c r="Q129" s="41">
        <v>7.7327000000000004</v>
      </c>
      <c r="R129" s="41"/>
      <c r="S129" s="41"/>
      <c r="T129" s="41"/>
      <c r="U129" s="41"/>
      <c r="V129" s="41"/>
      <c r="W129" s="41"/>
      <c r="X129" s="41"/>
      <c r="Y129" s="41"/>
      <c r="Z129" s="41"/>
      <c r="AA129" s="41"/>
      <c r="AB129" s="41"/>
      <c r="AC129" s="41"/>
      <c r="AD129" s="41"/>
      <c r="AE129" s="41"/>
      <c r="AF129" s="41"/>
      <c r="AG129" s="41">
        <f t="shared" si="2"/>
        <v>1.2638999999999996</v>
      </c>
      <c r="AH129" s="41">
        <v>1.2638999999999996</v>
      </c>
      <c r="AI129" s="41"/>
      <c r="AJ129" s="114"/>
      <c r="AL129" s="107">
        <v>32448</v>
      </c>
      <c r="AM129" s="101">
        <v>9.51</v>
      </c>
      <c r="AN129" s="101">
        <v>9.74</v>
      </c>
      <c r="AO129" s="101">
        <v>9.8800000000000008</v>
      </c>
      <c r="AP129" s="101">
        <v>9.82</v>
      </c>
      <c r="AR129" s="116">
        <v>29.5</v>
      </c>
      <c r="AS129" s="117">
        <v>3.2869999999999981</v>
      </c>
      <c r="AT129" s="117"/>
      <c r="AU129" s="117"/>
      <c r="AV129" s="117"/>
      <c r="CF129" s="102"/>
      <c r="CI129" s="45"/>
    </row>
    <row r="130" spans="2:87" ht="13" customHeight="1">
      <c r="B130" s="114">
        <v>27972</v>
      </c>
      <c r="C130" s="41">
        <v>6.1161000000000003</v>
      </c>
      <c r="D130" s="41">
        <v>6.6689999999999996</v>
      </c>
      <c r="E130" s="41">
        <v>7.0007999999999999</v>
      </c>
      <c r="F130" s="41">
        <v>7.2110000000000003</v>
      </c>
      <c r="G130" s="41">
        <v>7.3513000000000002</v>
      </c>
      <c r="H130" s="41">
        <v>7.4494999999999996</v>
      </c>
      <c r="I130" s="41">
        <v>7.5213000000000001</v>
      </c>
      <c r="J130" s="41">
        <v>7.5758000000000001</v>
      </c>
      <c r="K130" s="41">
        <v>7.6182999999999996</v>
      </c>
      <c r="L130" s="41">
        <v>7.6524000000000001</v>
      </c>
      <c r="M130" s="41">
        <v>7.6802999999999999</v>
      </c>
      <c r="N130" s="41">
        <v>7.7035999999999998</v>
      </c>
      <c r="O130" s="41">
        <v>7.7233000000000001</v>
      </c>
      <c r="P130" s="41">
        <v>7.7401999999999997</v>
      </c>
      <c r="Q130" s="41">
        <v>7.7548000000000004</v>
      </c>
      <c r="R130" s="41"/>
      <c r="S130" s="41"/>
      <c r="T130" s="41"/>
      <c r="U130" s="41"/>
      <c r="V130" s="41"/>
      <c r="W130" s="41"/>
      <c r="X130" s="41"/>
      <c r="Y130" s="41"/>
      <c r="Z130" s="41"/>
      <c r="AA130" s="41"/>
      <c r="AB130" s="41"/>
      <c r="AC130" s="41"/>
      <c r="AD130" s="41"/>
      <c r="AE130" s="41"/>
      <c r="AF130" s="41"/>
      <c r="AG130" s="41">
        <f t="shared" si="2"/>
        <v>1.5362999999999998</v>
      </c>
      <c r="AH130" s="41">
        <v>1.5362999999999998</v>
      </c>
      <c r="AI130" s="41"/>
      <c r="AJ130" s="114"/>
      <c r="AL130" s="107">
        <v>32478</v>
      </c>
      <c r="AM130" s="101">
        <v>9.76</v>
      </c>
      <c r="AN130" s="101">
        <v>9.8800000000000008</v>
      </c>
      <c r="AO130" s="101">
        <v>9.9</v>
      </c>
      <c r="AP130" s="101">
        <v>9.9</v>
      </c>
      <c r="AR130" s="116">
        <v>30</v>
      </c>
      <c r="AS130" s="117">
        <v>3.3000000000000003</v>
      </c>
      <c r="AT130" s="117"/>
      <c r="AU130" s="117"/>
      <c r="AV130" s="117"/>
      <c r="CF130" s="102"/>
      <c r="CI130" s="45"/>
    </row>
    <row r="131" spans="2:87" ht="13" customHeight="1">
      <c r="B131" s="114">
        <v>28003</v>
      </c>
      <c r="C131" s="41">
        <v>5.9275000000000002</v>
      </c>
      <c r="D131" s="41">
        <v>6.4427000000000003</v>
      </c>
      <c r="E131" s="41">
        <v>6.7808000000000002</v>
      </c>
      <c r="F131" s="41">
        <v>7.0103</v>
      </c>
      <c r="G131" s="41">
        <v>7.1714000000000002</v>
      </c>
      <c r="H131" s="41">
        <v>7.2881999999999998</v>
      </c>
      <c r="I131" s="41">
        <v>7.3756000000000004</v>
      </c>
      <c r="J131" s="41">
        <v>7.4428000000000001</v>
      </c>
      <c r="K131" s="41">
        <v>7.4958</v>
      </c>
      <c r="L131" s="41">
        <v>7.5385</v>
      </c>
      <c r="M131" s="41">
        <v>7.5735000000000001</v>
      </c>
      <c r="N131" s="41">
        <v>7.6028000000000002</v>
      </c>
      <c r="O131" s="41">
        <v>7.6276000000000002</v>
      </c>
      <c r="P131" s="41">
        <v>7.6489000000000003</v>
      </c>
      <c r="Q131" s="41">
        <v>7.6673999999999998</v>
      </c>
      <c r="R131" s="41"/>
      <c r="S131" s="41"/>
      <c r="T131" s="41"/>
      <c r="U131" s="41"/>
      <c r="V131" s="41"/>
      <c r="W131" s="41"/>
      <c r="X131" s="41"/>
      <c r="Y131" s="41"/>
      <c r="Z131" s="41"/>
      <c r="AA131" s="41"/>
      <c r="AB131" s="41"/>
      <c r="AC131" s="41"/>
      <c r="AD131" s="41"/>
      <c r="AE131" s="41"/>
      <c r="AF131" s="41"/>
      <c r="AG131" s="41">
        <f t="shared" si="2"/>
        <v>1.6109999999999998</v>
      </c>
      <c r="AH131" s="41">
        <v>1.6109999999999998</v>
      </c>
      <c r="AI131" s="41"/>
      <c r="AJ131" s="114"/>
      <c r="AL131" s="107">
        <v>32509</v>
      </c>
      <c r="AM131" s="101">
        <v>9.69</v>
      </c>
      <c r="AN131" s="101">
        <v>9.8000000000000007</v>
      </c>
      <c r="AO131" s="101">
        <v>9.77</v>
      </c>
      <c r="AP131" s="101">
        <v>9.75</v>
      </c>
      <c r="AR131" s="116"/>
      <c r="CF131" s="102"/>
      <c r="CI131" s="45"/>
    </row>
    <row r="132" spans="2:87" ht="13" customHeight="1">
      <c r="B132" s="114">
        <v>28033</v>
      </c>
      <c r="C132" s="41">
        <v>5.8056000000000001</v>
      </c>
      <c r="D132" s="41">
        <v>6.2510000000000003</v>
      </c>
      <c r="E132" s="41">
        <v>6.5759999999999996</v>
      </c>
      <c r="F132" s="41">
        <v>6.8173000000000004</v>
      </c>
      <c r="G132" s="41">
        <v>6.9995000000000003</v>
      </c>
      <c r="H132" s="41">
        <v>7.1395</v>
      </c>
      <c r="I132" s="41">
        <v>7.2489999999999997</v>
      </c>
      <c r="J132" s="41">
        <v>7.3360000000000003</v>
      </c>
      <c r="K132" s="41">
        <v>7.4062999999999999</v>
      </c>
      <c r="L132" s="41">
        <v>7.4640000000000004</v>
      </c>
      <c r="M132" s="41">
        <v>7.5118999999999998</v>
      </c>
      <c r="N132" s="41">
        <v>7.5522</v>
      </c>
      <c r="O132" s="41">
        <v>7.5865999999999998</v>
      </c>
      <c r="P132" s="41">
        <v>7.6161000000000003</v>
      </c>
      <c r="Q132" s="41">
        <v>7.6417999999999999</v>
      </c>
      <c r="R132" s="41"/>
      <c r="S132" s="41"/>
      <c r="T132" s="41"/>
      <c r="U132" s="41"/>
      <c r="V132" s="41"/>
      <c r="W132" s="41"/>
      <c r="X132" s="41"/>
      <c r="Y132" s="41"/>
      <c r="Z132" s="41"/>
      <c r="AA132" s="41"/>
      <c r="AB132" s="41"/>
      <c r="AC132" s="41"/>
      <c r="AD132" s="41"/>
      <c r="AE132" s="41"/>
      <c r="AF132" s="41"/>
      <c r="AG132" s="41">
        <f t="shared" si="2"/>
        <v>1.6584000000000003</v>
      </c>
      <c r="AH132" s="41">
        <v>1.6584000000000003</v>
      </c>
      <c r="AI132" s="41"/>
      <c r="AJ132" s="114"/>
      <c r="AL132" s="107">
        <v>32540</v>
      </c>
      <c r="AM132" s="101">
        <v>10.039999999999999</v>
      </c>
      <c r="AN132" s="101">
        <v>10.09</v>
      </c>
      <c r="AO132" s="101">
        <v>10.06</v>
      </c>
      <c r="AP132" s="101">
        <v>10.01</v>
      </c>
      <c r="AR132" s="116"/>
      <c r="CF132" s="102"/>
      <c r="CI132" s="45"/>
    </row>
    <row r="133" spans="2:87" ht="13" customHeight="1">
      <c r="B133" s="114">
        <v>28064</v>
      </c>
      <c r="C133" s="41">
        <v>5.5427</v>
      </c>
      <c r="D133" s="41">
        <v>5.9922000000000004</v>
      </c>
      <c r="E133" s="41">
        <v>6.3308999999999997</v>
      </c>
      <c r="F133" s="41">
        <v>6.5895999999999999</v>
      </c>
      <c r="G133" s="41">
        <v>6.7896999999999998</v>
      </c>
      <c r="H133" s="41">
        <v>6.9467999999999996</v>
      </c>
      <c r="I133" s="41">
        <v>7.0716999999999999</v>
      </c>
      <c r="J133" s="41">
        <v>7.1725000000000003</v>
      </c>
      <c r="K133" s="41">
        <v>7.2548000000000004</v>
      </c>
      <c r="L133" s="41">
        <v>7.3228999999999997</v>
      </c>
      <c r="M133" s="41">
        <v>7.3798000000000004</v>
      </c>
      <c r="N133" s="41">
        <v>7.4280999999999997</v>
      </c>
      <c r="O133" s="41">
        <v>7.4692999999999996</v>
      </c>
      <c r="P133" s="41">
        <v>7.5049000000000001</v>
      </c>
      <c r="Q133" s="41">
        <v>7.5358999999999998</v>
      </c>
      <c r="R133" s="41"/>
      <c r="S133" s="41"/>
      <c r="T133" s="41"/>
      <c r="U133" s="41"/>
      <c r="V133" s="41"/>
      <c r="W133" s="41"/>
      <c r="X133" s="41"/>
      <c r="Y133" s="41"/>
      <c r="Z133" s="41"/>
      <c r="AA133" s="41"/>
      <c r="AB133" s="41"/>
      <c r="AC133" s="41"/>
      <c r="AD133" s="41"/>
      <c r="AE133" s="41"/>
      <c r="AF133" s="41"/>
      <c r="AG133" s="41">
        <f t="shared" si="2"/>
        <v>1.7801999999999998</v>
      </c>
      <c r="AH133" s="41">
        <v>1.7801999999999998</v>
      </c>
      <c r="AI133" s="41"/>
      <c r="AJ133" s="114"/>
      <c r="AL133" s="107">
        <v>32568</v>
      </c>
      <c r="AM133" s="101">
        <v>10.51</v>
      </c>
      <c r="AN133" s="101">
        <v>10.35</v>
      </c>
      <c r="AO133" s="101">
        <v>10.18</v>
      </c>
      <c r="AP133" s="101">
        <v>10.08</v>
      </c>
      <c r="AR133" s="116"/>
      <c r="CF133" s="102"/>
      <c r="CI133" s="45"/>
    </row>
    <row r="134" spans="2:87" ht="13" customHeight="1">
      <c r="B134" s="114">
        <v>28094</v>
      </c>
      <c r="C134" s="41">
        <v>5.0179999999999998</v>
      </c>
      <c r="D134" s="41">
        <v>5.3661000000000003</v>
      </c>
      <c r="E134" s="41">
        <v>5.6718000000000002</v>
      </c>
      <c r="F134" s="41">
        <v>5.9409000000000001</v>
      </c>
      <c r="G134" s="41">
        <v>6.1783000000000001</v>
      </c>
      <c r="H134" s="41">
        <v>6.3883000000000001</v>
      </c>
      <c r="I134" s="41">
        <v>6.5746000000000002</v>
      </c>
      <c r="J134" s="41">
        <v>6.7401999999999997</v>
      </c>
      <c r="K134" s="41">
        <v>6.8879000000000001</v>
      </c>
      <c r="L134" s="41">
        <v>7.0198999999999998</v>
      </c>
      <c r="M134" s="41">
        <v>7.1380999999999997</v>
      </c>
      <c r="N134" s="41">
        <v>7.2443999999999997</v>
      </c>
      <c r="O134" s="41">
        <v>7.3400999999999996</v>
      </c>
      <c r="P134" s="41">
        <v>7.4264999999999999</v>
      </c>
      <c r="Q134" s="41">
        <v>7.5048000000000004</v>
      </c>
      <c r="R134" s="41"/>
      <c r="S134" s="41"/>
      <c r="T134" s="41"/>
      <c r="U134" s="41"/>
      <c r="V134" s="41"/>
      <c r="W134" s="41"/>
      <c r="X134" s="41"/>
      <c r="Y134" s="41"/>
      <c r="Z134" s="41"/>
      <c r="AA134" s="41"/>
      <c r="AB134" s="41"/>
      <c r="AC134" s="41"/>
      <c r="AD134" s="41"/>
      <c r="AE134" s="41"/>
      <c r="AF134" s="41"/>
      <c r="AG134" s="41">
        <f t="shared" si="2"/>
        <v>2.0019</v>
      </c>
      <c r="AH134" s="41">
        <v>2.0019</v>
      </c>
      <c r="AI134" s="41"/>
      <c r="AJ134" s="114"/>
      <c r="AL134" s="107">
        <v>32599</v>
      </c>
      <c r="AM134" s="101">
        <v>10.11</v>
      </c>
      <c r="AN134" s="101">
        <v>10.08</v>
      </c>
      <c r="AO134" s="101">
        <v>9.94</v>
      </c>
      <c r="AP134" s="101">
        <v>9.83</v>
      </c>
      <c r="AR134" s="116"/>
      <c r="CF134" s="102"/>
      <c r="CI134" s="45"/>
    </row>
    <row r="135" spans="2:87" ht="13" customHeight="1">
      <c r="B135" s="114">
        <v>28125</v>
      </c>
      <c r="C135" s="41">
        <v>4.9313000000000002</v>
      </c>
      <c r="D135" s="41">
        <v>5.3606999999999996</v>
      </c>
      <c r="E135" s="41">
        <v>5.7077</v>
      </c>
      <c r="F135" s="41">
        <v>5.9797000000000002</v>
      </c>
      <c r="G135" s="41">
        <v>6.1906999999999996</v>
      </c>
      <c r="H135" s="41">
        <v>6.3548</v>
      </c>
      <c r="I135" s="41">
        <v>6.4832999999999998</v>
      </c>
      <c r="J135" s="41">
        <v>6.5853000000000002</v>
      </c>
      <c r="K135" s="41">
        <v>6.6673999999999998</v>
      </c>
      <c r="L135" s="41">
        <v>6.7343999999999999</v>
      </c>
      <c r="M135" s="41">
        <v>6.7897999999999996</v>
      </c>
      <c r="N135" s="41">
        <v>6.8364000000000003</v>
      </c>
      <c r="O135" s="41">
        <v>6.8758999999999997</v>
      </c>
      <c r="P135" s="41">
        <v>6.9099000000000004</v>
      </c>
      <c r="Q135" s="41">
        <v>6.9394</v>
      </c>
      <c r="R135" s="41"/>
      <c r="S135" s="41"/>
      <c r="T135" s="41"/>
      <c r="U135" s="41"/>
      <c r="V135" s="41"/>
      <c r="W135" s="41"/>
      <c r="X135" s="41"/>
      <c r="Y135" s="41"/>
      <c r="Z135" s="41"/>
      <c r="AA135" s="41"/>
      <c r="AB135" s="41"/>
      <c r="AC135" s="41"/>
      <c r="AD135" s="41"/>
      <c r="AE135" s="41"/>
      <c r="AF135" s="41"/>
      <c r="AG135" s="41">
        <f t="shared" si="2"/>
        <v>1.8030999999999997</v>
      </c>
      <c r="AH135" s="41">
        <v>1.8030999999999997</v>
      </c>
      <c r="AI135" s="41"/>
      <c r="AJ135" s="114"/>
      <c r="AL135" s="107">
        <v>32629</v>
      </c>
      <c r="AM135" s="101">
        <v>9.65</v>
      </c>
      <c r="AN135" s="101">
        <v>9.65</v>
      </c>
      <c r="AO135" s="101">
        <v>9.6</v>
      </c>
      <c r="AP135" s="101">
        <v>9.51</v>
      </c>
      <c r="AR135" s="116"/>
      <c r="CF135" s="102"/>
      <c r="CI135" s="45"/>
    </row>
    <row r="136" spans="2:87" ht="13" customHeight="1">
      <c r="B136" s="114">
        <v>28156</v>
      </c>
      <c r="C136" s="41">
        <v>5.6554000000000002</v>
      </c>
      <c r="D136" s="41">
        <v>6.1685999999999996</v>
      </c>
      <c r="E136" s="41">
        <v>6.5010000000000003</v>
      </c>
      <c r="F136" s="41">
        <v>6.7241999999999997</v>
      </c>
      <c r="G136" s="41">
        <v>6.8796999999999997</v>
      </c>
      <c r="H136" s="41">
        <v>6.9916999999999998</v>
      </c>
      <c r="I136" s="41">
        <v>7.0750999999999999</v>
      </c>
      <c r="J136" s="41">
        <v>7.1391</v>
      </c>
      <c r="K136" s="41">
        <v>7.1894</v>
      </c>
      <c r="L136" s="41">
        <v>7.2298999999999998</v>
      </c>
      <c r="M136" s="41">
        <v>7.2630999999999997</v>
      </c>
      <c r="N136" s="41">
        <v>7.2907999999999999</v>
      </c>
      <c r="O136" s="41">
        <v>7.3143000000000002</v>
      </c>
      <c r="P136" s="41">
        <v>7.3345000000000002</v>
      </c>
      <c r="Q136" s="41">
        <v>7.3518999999999997</v>
      </c>
      <c r="R136" s="41"/>
      <c r="S136" s="41"/>
      <c r="T136" s="41"/>
      <c r="U136" s="41"/>
      <c r="V136" s="41"/>
      <c r="W136" s="41"/>
      <c r="X136" s="41"/>
      <c r="Y136" s="41"/>
      <c r="Z136" s="41"/>
      <c r="AA136" s="41"/>
      <c r="AB136" s="41"/>
      <c r="AC136" s="41"/>
      <c r="AD136" s="41"/>
      <c r="AE136" s="41"/>
      <c r="AF136" s="41"/>
      <c r="AG136" s="41">
        <f t="shared" ref="AG136:AG199" si="3">L136-C136</f>
        <v>1.5744999999999996</v>
      </c>
      <c r="AH136" s="41">
        <v>1.5744999999999996</v>
      </c>
      <c r="AI136" s="41"/>
      <c r="AJ136" s="114"/>
      <c r="AL136" s="107">
        <v>32660</v>
      </c>
      <c r="AM136" s="101">
        <v>9.1</v>
      </c>
      <c r="AN136" s="101">
        <v>9.11</v>
      </c>
      <c r="AO136" s="101">
        <v>9.07</v>
      </c>
      <c r="AP136" s="101">
        <v>9.08</v>
      </c>
      <c r="AR136" s="116"/>
      <c r="CF136" s="102"/>
      <c r="CI136" s="45"/>
    </row>
    <row r="137" spans="2:87" ht="13" customHeight="1">
      <c r="B137" s="114">
        <v>28184</v>
      </c>
      <c r="C137" s="41">
        <v>5.5305</v>
      </c>
      <c r="D137" s="41">
        <v>6.0940000000000003</v>
      </c>
      <c r="E137" s="41">
        <v>6.468</v>
      </c>
      <c r="F137" s="41">
        <v>6.7241</v>
      </c>
      <c r="G137" s="41">
        <v>6.9051999999999998</v>
      </c>
      <c r="H137" s="41">
        <v>7.0372000000000003</v>
      </c>
      <c r="I137" s="41">
        <v>7.1361999999999997</v>
      </c>
      <c r="J137" s="41">
        <v>7.2126000000000001</v>
      </c>
      <c r="K137" s="41">
        <v>7.2728999999999999</v>
      </c>
      <c r="L137" s="41">
        <v>7.3216000000000001</v>
      </c>
      <c r="M137" s="41">
        <v>7.3616000000000001</v>
      </c>
      <c r="N137" s="41">
        <v>7.3949999999999996</v>
      </c>
      <c r="O137" s="41">
        <v>7.4233000000000002</v>
      </c>
      <c r="P137" s="41">
        <v>7.4474999999999998</v>
      </c>
      <c r="Q137" s="41">
        <v>7.4686000000000003</v>
      </c>
      <c r="R137" s="41"/>
      <c r="S137" s="41"/>
      <c r="T137" s="41"/>
      <c r="U137" s="41"/>
      <c r="V137" s="41"/>
      <c r="W137" s="41"/>
      <c r="X137" s="41"/>
      <c r="Y137" s="41"/>
      <c r="Z137" s="41"/>
      <c r="AA137" s="41"/>
      <c r="AB137" s="41"/>
      <c r="AC137" s="41"/>
      <c r="AD137" s="41"/>
      <c r="AE137" s="41"/>
      <c r="AF137" s="41"/>
      <c r="AG137" s="41">
        <f t="shared" si="3"/>
        <v>1.7911000000000001</v>
      </c>
      <c r="AH137" s="41">
        <v>1.7911000000000001</v>
      </c>
      <c r="AI137" s="41"/>
      <c r="AJ137" s="114"/>
      <c r="AL137" s="107">
        <v>32690</v>
      </c>
      <c r="AM137" s="101">
        <v>8.6999999999999993</v>
      </c>
      <c r="AN137" s="101">
        <v>8.8000000000000007</v>
      </c>
      <c r="AO137" s="101">
        <v>8.7799999999999994</v>
      </c>
      <c r="AP137" s="101">
        <v>8.98</v>
      </c>
      <c r="AR137" s="116"/>
      <c r="CF137" s="102"/>
      <c r="CI137" s="45"/>
    </row>
    <row r="138" spans="2:87" ht="13" customHeight="1">
      <c r="B138" s="114">
        <v>28215</v>
      </c>
      <c r="C138" s="41">
        <v>5.4275000000000002</v>
      </c>
      <c r="D138" s="41">
        <v>5.9936999999999996</v>
      </c>
      <c r="E138" s="41">
        <v>6.3922999999999996</v>
      </c>
      <c r="F138" s="41">
        <v>6.6730999999999998</v>
      </c>
      <c r="G138" s="41">
        <v>6.8739999999999997</v>
      </c>
      <c r="H138" s="41">
        <v>7.0209000000000001</v>
      </c>
      <c r="I138" s="41">
        <v>7.1311</v>
      </c>
      <c r="J138" s="41">
        <v>7.2159000000000004</v>
      </c>
      <c r="K138" s="41">
        <v>7.2827000000000002</v>
      </c>
      <c r="L138" s="41">
        <v>7.3364000000000003</v>
      </c>
      <c r="M138" s="41">
        <v>7.3806000000000003</v>
      </c>
      <c r="N138" s="41">
        <v>7.4173999999999998</v>
      </c>
      <c r="O138" s="41">
        <v>7.4485999999999999</v>
      </c>
      <c r="P138" s="41">
        <v>7.4753999999999996</v>
      </c>
      <c r="Q138" s="41">
        <v>7.4985999999999997</v>
      </c>
      <c r="R138" s="41"/>
      <c r="S138" s="41"/>
      <c r="T138" s="41"/>
      <c r="U138" s="41"/>
      <c r="V138" s="41"/>
      <c r="W138" s="41"/>
      <c r="X138" s="41"/>
      <c r="Y138" s="41"/>
      <c r="Z138" s="41"/>
      <c r="AA138" s="41"/>
      <c r="AB138" s="41"/>
      <c r="AC138" s="41"/>
      <c r="AD138" s="41"/>
      <c r="AE138" s="41"/>
      <c r="AF138" s="41"/>
      <c r="AG138" s="41">
        <f t="shared" si="3"/>
        <v>1.9089</v>
      </c>
      <c r="AH138" s="41">
        <v>1.9089</v>
      </c>
      <c r="AI138" s="41"/>
      <c r="AJ138" s="114"/>
      <c r="AL138" s="107">
        <v>32721</v>
      </c>
      <c r="AM138" s="101">
        <v>9.14</v>
      </c>
      <c r="AN138" s="101">
        <v>9.2100000000000009</v>
      </c>
      <c r="AO138" s="101">
        <v>9.1199999999999992</v>
      </c>
      <c r="AP138" s="101">
        <v>9.17</v>
      </c>
      <c r="AR138" s="116"/>
      <c r="CF138" s="102"/>
      <c r="CI138" s="45"/>
    </row>
    <row r="139" spans="2:87" ht="13" customHeight="1">
      <c r="B139" s="114">
        <v>28245</v>
      </c>
      <c r="C139" s="41">
        <v>5.5069999999999997</v>
      </c>
      <c r="D139" s="41">
        <v>6.0494000000000003</v>
      </c>
      <c r="E139" s="41">
        <v>6.4248000000000003</v>
      </c>
      <c r="F139" s="41">
        <v>6.6909000000000001</v>
      </c>
      <c r="G139" s="41">
        <v>6.8844000000000003</v>
      </c>
      <c r="H139" s="41">
        <v>7.0285000000000002</v>
      </c>
      <c r="I139" s="41">
        <v>7.1384999999999996</v>
      </c>
      <c r="J139" s="41">
        <v>7.2241999999999997</v>
      </c>
      <c r="K139" s="41">
        <v>7.2925000000000004</v>
      </c>
      <c r="L139" s="41">
        <v>7.3478000000000003</v>
      </c>
      <c r="M139" s="41">
        <v>7.3935000000000004</v>
      </c>
      <c r="N139" s="41">
        <v>7.4317000000000002</v>
      </c>
      <c r="O139" s="41">
        <v>7.4641999999999999</v>
      </c>
      <c r="P139" s="41">
        <v>7.4920999999999998</v>
      </c>
      <c r="Q139" s="41">
        <v>7.5162000000000004</v>
      </c>
      <c r="R139" s="41"/>
      <c r="S139" s="41"/>
      <c r="T139" s="41"/>
      <c r="U139" s="41"/>
      <c r="V139" s="41"/>
      <c r="W139" s="41"/>
      <c r="X139" s="41"/>
      <c r="Y139" s="41"/>
      <c r="Z139" s="41"/>
      <c r="AA139" s="41"/>
      <c r="AB139" s="41"/>
      <c r="AC139" s="41"/>
      <c r="AD139" s="41"/>
      <c r="AE139" s="41"/>
      <c r="AF139" s="41"/>
      <c r="AG139" s="41">
        <f t="shared" si="3"/>
        <v>1.8408000000000007</v>
      </c>
      <c r="AH139" s="41">
        <v>1.8408000000000007</v>
      </c>
      <c r="AI139" s="41"/>
      <c r="AJ139" s="114"/>
      <c r="AL139" s="107">
        <v>32752</v>
      </c>
      <c r="AM139" s="101">
        <v>9.2200000000000006</v>
      </c>
      <c r="AN139" s="101">
        <v>9.25</v>
      </c>
      <c r="AO139" s="101">
        <v>9.19</v>
      </c>
      <c r="AP139" s="101">
        <v>9.19</v>
      </c>
      <c r="AR139" s="116"/>
      <c r="CF139" s="102"/>
      <c r="CI139" s="45"/>
    </row>
    <row r="140" spans="2:87" ht="13" customHeight="1">
      <c r="B140" s="114">
        <v>28276</v>
      </c>
      <c r="C140" s="41">
        <v>5.7504</v>
      </c>
      <c r="D140" s="41">
        <v>6.1237000000000004</v>
      </c>
      <c r="E140" s="41">
        <v>6.4142999999999999</v>
      </c>
      <c r="F140" s="41">
        <v>6.6429</v>
      </c>
      <c r="G140" s="41">
        <v>6.8244999999999996</v>
      </c>
      <c r="H140" s="41">
        <v>6.9703999999999997</v>
      </c>
      <c r="I140" s="41">
        <v>7.0887000000000002</v>
      </c>
      <c r="J140" s="41">
        <v>7.1858000000000004</v>
      </c>
      <c r="K140" s="41">
        <v>7.2662000000000004</v>
      </c>
      <c r="L140" s="41">
        <v>7.3334999999999999</v>
      </c>
      <c r="M140" s="41">
        <v>7.3902999999999999</v>
      </c>
      <c r="N140" s="41">
        <v>7.4387999999999996</v>
      </c>
      <c r="O140" s="41">
        <v>7.4805000000000001</v>
      </c>
      <c r="P140" s="41">
        <v>7.5167000000000002</v>
      </c>
      <c r="Q140" s="41">
        <v>7.5483000000000002</v>
      </c>
      <c r="R140" s="41"/>
      <c r="S140" s="41"/>
      <c r="T140" s="41"/>
      <c r="U140" s="41"/>
      <c r="V140" s="41"/>
      <c r="W140" s="41"/>
      <c r="X140" s="41"/>
      <c r="Y140" s="41"/>
      <c r="Z140" s="41"/>
      <c r="AA140" s="41"/>
      <c r="AB140" s="41"/>
      <c r="AC140" s="41"/>
      <c r="AD140" s="41"/>
      <c r="AE140" s="41"/>
      <c r="AF140" s="41"/>
      <c r="AG140" s="41">
        <f t="shared" si="3"/>
        <v>1.5831</v>
      </c>
      <c r="AH140" s="41">
        <v>1.5831</v>
      </c>
      <c r="AI140" s="41"/>
      <c r="AJ140" s="114"/>
      <c r="AL140" s="107">
        <v>32782</v>
      </c>
      <c r="AM140" s="101">
        <v>8.7200000000000006</v>
      </c>
      <c r="AN140" s="101">
        <v>8.85</v>
      </c>
      <c r="AO140" s="101">
        <v>8.8800000000000008</v>
      </c>
      <c r="AP140" s="101">
        <v>8.9</v>
      </c>
      <c r="AR140" s="116"/>
      <c r="CF140" s="102"/>
      <c r="CI140" s="45"/>
    </row>
    <row r="141" spans="2:87" ht="13" customHeight="1">
      <c r="B141" s="114">
        <v>28306</v>
      </c>
      <c r="C141" s="41">
        <v>5.6265000000000001</v>
      </c>
      <c r="D141" s="41">
        <v>5.9819000000000004</v>
      </c>
      <c r="E141" s="41">
        <v>6.2625000000000002</v>
      </c>
      <c r="F141" s="41">
        <v>6.4859</v>
      </c>
      <c r="G141" s="41">
        <v>6.6654999999999998</v>
      </c>
      <c r="H141" s="41">
        <v>6.8112000000000004</v>
      </c>
      <c r="I141" s="41">
        <v>6.9305000000000003</v>
      </c>
      <c r="J141" s="41">
        <v>7.0289999999999999</v>
      </c>
      <c r="K141" s="41">
        <v>7.1112000000000002</v>
      </c>
      <c r="L141" s="41">
        <v>7.1803999999999997</v>
      </c>
      <c r="M141" s="41">
        <v>7.2390999999999996</v>
      </c>
      <c r="N141" s="41">
        <v>7.2893999999999997</v>
      </c>
      <c r="O141" s="41">
        <v>7.3327999999999998</v>
      </c>
      <c r="P141" s="41">
        <v>7.3704999999999998</v>
      </c>
      <c r="Q141" s="41">
        <v>7.4035000000000002</v>
      </c>
      <c r="R141" s="41"/>
      <c r="S141" s="41"/>
      <c r="T141" s="41"/>
      <c r="U141" s="41"/>
      <c r="V141" s="41"/>
      <c r="W141" s="41"/>
      <c r="X141" s="41"/>
      <c r="Y141" s="41"/>
      <c r="Z141" s="41"/>
      <c r="AA141" s="41"/>
      <c r="AB141" s="41"/>
      <c r="AC141" s="41"/>
      <c r="AD141" s="41"/>
      <c r="AE141" s="41"/>
      <c r="AF141" s="41"/>
      <c r="AG141" s="41">
        <f t="shared" si="3"/>
        <v>1.5538999999999996</v>
      </c>
      <c r="AH141" s="41">
        <v>1.5538999999999996</v>
      </c>
      <c r="AI141" s="41"/>
      <c r="AJ141" s="114"/>
      <c r="AL141" s="107">
        <v>32813</v>
      </c>
      <c r="AM141" s="101">
        <v>8.6199999999999992</v>
      </c>
      <c r="AN141" s="101">
        <v>8.7799999999999994</v>
      </c>
      <c r="AO141" s="101">
        <v>8.84</v>
      </c>
      <c r="AP141" s="101">
        <v>8.94</v>
      </c>
      <c r="AR141" s="116"/>
      <c r="CF141" s="102"/>
      <c r="CI141" s="45"/>
    </row>
    <row r="142" spans="2:87" ht="13" customHeight="1">
      <c r="B142" s="114">
        <v>28337</v>
      </c>
      <c r="C142" s="41">
        <v>6.0888999999999998</v>
      </c>
      <c r="D142" s="41">
        <v>6.4128999999999996</v>
      </c>
      <c r="E142" s="41">
        <v>6.65</v>
      </c>
      <c r="F142" s="41">
        <v>6.8265000000000002</v>
      </c>
      <c r="G142" s="41">
        <v>6.96</v>
      </c>
      <c r="H142" s="41">
        <v>7.0629</v>
      </c>
      <c r="I142" s="41">
        <v>7.1433999999999997</v>
      </c>
      <c r="J142" s="41">
        <v>7.2074999999999996</v>
      </c>
      <c r="K142" s="41">
        <v>7.2592999999999996</v>
      </c>
      <c r="L142" s="41">
        <v>7.3018000000000001</v>
      </c>
      <c r="M142" s="41">
        <v>7.3372000000000002</v>
      </c>
      <c r="N142" s="41">
        <v>7.367</v>
      </c>
      <c r="O142" s="41">
        <v>7.3922999999999996</v>
      </c>
      <c r="P142" s="41">
        <v>7.4142000000000001</v>
      </c>
      <c r="Q142" s="41">
        <v>7.4332000000000003</v>
      </c>
      <c r="R142" s="41"/>
      <c r="S142" s="41"/>
      <c r="T142" s="41"/>
      <c r="U142" s="41"/>
      <c r="V142" s="41"/>
      <c r="W142" s="41"/>
      <c r="X142" s="41"/>
      <c r="Y142" s="41"/>
      <c r="Z142" s="41"/>
      <c r="AA142" s="41"/>
      <c r="AB142" s="41"/>
      <c r="AC142" s="41"/>
      <c r="AD142" s="41"/>
      <c r="AE142" s="41"/>
      <c r="AF142" s="41"/>
      <c r="AG142" s="41">
        <f t="shared" si="3"/>
        <v>1.2129000000000003</v>
      </c>
      <c r="AH142" s="41">
        <v>1.2129000000000003</v>
      </c>
      <c r="AI142" s="41"/>
      <c r="AJ142" s="114"/>
      <c r="AL142" s="107">
        <v>32843</v>
      </c>
      <c r="AM142" s="101">
        <v>8.7899999999999991</v>
      </c>
      <c r="AN142" s="101">
        <v>8.93</v>
      </c>
      <c r="AO142" s="101">
        <v>9.01</v>
      </c>
      <c r="AP142" s="101">
        <v>8.9499999999999993</v>
      </c>
      <c r="AR142" s="116"/>
      <c r="CF142" s="102"/>
      <c r="CI142" s="45"/>
    </row>
    <row r="143" spans="2:87" ht="13" customHeight="1">
      <c r="B143" s="114">
        <v>28368</v>
      </c>
      <c r="C143" s="41">
        <v>6.2191000000000001</v>
      </c>
      <c r="D143" s="41">
        <v>6.4595000000000002</v>
      </c>
      <c r="E143" s="41">
        <v>6.6425000000000001</v>
      </c>
      <c r="F143" s="41">
        <v>6.7834000000000003</v>
      </c>
      <c r="G143" s="41">
        <v>6.8933999999999997</v>
      </c>
      <c r="H143" s="41">
        <v>6.9802</v>
      </c>
      <c r="I143" s="41">
        <v>7.0496999999999996</v>
      </c>
      <c r="J143" s="41">
        <v>7.1060999999999996</v>
      </c>
      <c r="K143" s="41">
        <v>7.1523000000000003</v>
      </c>
      <c r="L143" s="41">
        <v>7.1905999999999999</v>
      </c>
      <c r="M143" s="41">
        <v>7.2228000000000003</v>
      </c>
      <c r="N143" s="41">
        <v>7.25</v>
      </c>
      <c r="O143" s="41">
        <v>7.2733999999999996</v>
      </c>
      <c r="P143" s="41">
        <v>7.2935999999999996</v>
      </c>
      <c r="Q143" s="41">
        <v>7.3112000000000004</v>
      </c>
      <c r="R143" s="41"/>
      <c r="S143" s="41"/>
      <c r="T143" s="41"/>
      <c r="U143" s="41"/>
      <c r="V143" s="41"/>
      <c r="W143" s="41"/>
      <c r="X143" s="41"/>
      <c r="Y143" s="41"/>
      <c r="Z143" s="41"/>
      <c r="AA143" s="41"/>
      <c r="AB143" s="41"/>
      <c r="AC143" s="41"/>
      <c r="AD143" s="41"/>
      <c r="AE143" s="41"/>
      <c r="AF143" s="41"/>
      <c r="AG143" s="41">
        <f t="shared" si="3"/>
        <v>0.97149999999999981</v>
      </c>
      <c r="AH143" s="41">
        <v>0.97149999999999981</v>
      </c>
      <c r="AI143" s="41"/>
      <c r="AJ143" s="114"/>
      <c r="AL143" s="107">
        <v>32874</v>
      </c>
      <c r="AM143" s="101">
        <v>9.17</v>
      </c>
      <c r="AN143" s="101">
        <v>9.34</v>
      </c>
      <c r="AO143" s="101">
        <v>9.3699999999999992</v>
      </c>
      <c r="AP143" s="101">
        <v>9.34</v>
      </c>
      <c r="AR143" s="116"/>
      <c r="CF143" s="102"/>
      <c r="CI143" s="45"/>
    </row>
    <row r="144" spans="2:87" ht="13" customHeight="1">
      <c r="B144" s="114">
        <v>28398</v>
      </c>
      <c r="C144" s="41">
        <v>6.5126999999999997</v>
      </c>
      <c r="D144" s="41">
        <v>6.6947999999999999</v>
      </c>
      <c r="E144" s="41">
        <v>6.8352000000000004</v>
      </c>
      <c r="F144" s="41">
        <v>6.9446000000000003</v>
      </c>
      <c r="G144" s="41">
        <v>7.0308000000000002</v>
      </c>
      <c r="H144" s="41">
        <v>7.0994999999999999</v>
      </c>
      <c r="I144" s="41">
        <v>7.1550000000000002</v>
      </c>
      <c r="J144" s="41">
        <v>7.2001999999999997</v>
      </c>
      <c r="K144" s="41">
        <v>7.2374000000000001</v>
      </c>
      <c r="L144" s="41">
        <v>7.2685000000000004</v>
      </c>
      <c r="M144" s="41">
        <v>7.2946999999999997</v>
      </c>
      <c r="N144" s="41">
        <v>7.3169000000000004</v>
      </c>
      <c r="O144" s="41">
        <v>7.3360000000000003</v>
      </c>
      <c r="P144" s="41">
        <v>7.3525</v>
      </c>
      <c r="Q144" s="41">
        <v>7.367</v>
      </c>
      <c r="R144" s="41"/>
      <c r="S144" s="41"/>
      <c r="T144" s="41"/>
      <c r="U144" s="41"/>
      <c r="V144" s="41"/>
      <c r="W144" s="41"/>
      <c r="X144" s="41"/>
      <c r="Y144" s="41"/>
      <c r="Z144" s="41"/>
      <c r="AA144" s="41"/>
      <c r="AB144" s="41"/>
      <c r="AC144" s="41"/>
      <c r="AD144" s="41"/>
      <c r="AE144" s="41"/>
      <c r="AF144" s="41"/>
      <c r="AG144" s="41">
        <f t="shared" si="3"/>
        <v>0.75580000000000069</v>
      </c>
      <c r="AH144" s="41">
        <v>0.75580000000000069</v>
      </c>
      <c r="AI144" s="41"/>
      <c r="AJ144" s="114"/>
      <c r="AL144" s="107">
        <v>32905</v>
      </c>
      <c r="AM144" s="101">
        <v>9.1199999999999992</v>
      </c>
      <c r="AN144" s="101">
        <v>9.3699999999999992</v>
      </c>
      <c r="AO144" s="101">
        <v>9.42</v>
      </c>
      <c r="AP144" s="101">
        <v>9.43</v>
      </c>
      <c r="AR144" s="116"/>
      <c r="CF144" s="102"/>
      <c r="CI144" s="45"/>
    </row>
    <row r="145" spans="2:87" ht="13" customHeight="1">
      <c r="B145" s="114">
        <v>28429</v>
      </c>
      <c r="C145" s="41">
        <v>6.8357999999999999</v>
      </c>
      <c r="D145" s="41">
        <v>7.0397999999999996</v>
      </c>
      <c r="E145" s="41">
        <v>7.1658999999999997</v>
      </c>
      <c r="F145" s="41">
        <v>7.2474999999999996</v>
      </c>
      <c r="G145" s="41">
        <v>7.3029000000000002</v>
      </c>
      <c r="H145" s="41">
        <v>7.3421000000000003</v>
      </c>
      <c r="I145" s="41">
        <v>7.3708</v>
      </c>
      <c r="J145" s="41">
        <v>7.3928000000000003</v>
      </c>
      <c r="K145" s="41">
        <v>7.4099000000000004</v>
      </c>
      <c r="L145" s="41">
        <v>7.4237000000000002</v>
      </c>
      <c r="M145" s="41">
        <v>7.4349999999999996</v>
      </c>
      <c r="N145" s="41">
        <v>7.4443999999999999</v>
      </c>
      <c r="O145" s="41">
        <v>7.4523000000000001</v>
      </c>
      <c r="P145" s="41">
        <v>7.4592000000000001</v>
      </c>
      <c r="Q145" s="41">
        <v>7.4650999999999996</v>
      </c>
      <c r="R145" s="41"/>
      <c r="S145" s="41"/>
      <c r="T145" s="41"/>
      <c r="U145" s="41"/>
      <c r="V145" s="41"/>
      <c r="W145" s="41"/>
      <c r="X145" s="41"/>
      <c r="Y145" s="41"/>
      <c r="Z145" s="41"/>
      <c r="AA145" s="41"/>
      <c r="AB145" s="41"/>
      <c r="AC145" s="41"/>
      <c r="AD145" s="41"/>
      <c r="AE145" s="41"/>
      <c r="AF145" s="41"/>
      <c r="AG145" s="41">
        <f t="shared" si="3"/>
        <v>0.58790000000000031</v>
      </c>
      <c r="AH145" s="41">
        <v>0.58790000000000031</v>
      </c>
      <c r="AI145" s="41"/>
      <c r="AJ145" s="114"/>
      <c r="AL145" s="107">
        <v>32933</v>
      </c>
      <c r="AM145" s="101">
        <v>9.34</v>
      </c>
      <c r="AN145" s="101">
        <v>9.56</v>
      </c>
      <c r="AO145" s="101">
        <v>9.5399999999999991</v>
      </c>
      <c r="AP145" s="101">
        <v>9.51</v>
      </c>
      <c r="AR145" s="116"/>
      <c r="CF145" s="102"/>
      <c r="CI145" s="45"/>
    </row>
    <row r="146" spans="2:87" ht="13" customHeight="1">
      <c r="B146" s="114">
        <v>28459</v>
      </c>
      <c r="C146" s="41">
        <v>6.7586000000000004</v>
      </c>
      <c r="D146" s="41">
        <v>6.9433999999999996</v>
      </c>
      <c r="E146" s="41">
        <v>7.0731000000000002</v>
      </c>
      <c r="F146" s="41">
        <v>7.1661999999999999</v>
      </c>
      <c r="G146" s="41">
        <v>7.2344999999999997</v>
      </c>
      <c r="H146" s="41">
        <v>7.2858000000000001</v>
      </c>
      <c r="I146" s="41">
        <v>7.3251999999999997</v>
      </c>
      <c r="J146" s="41">
        <v>7.3559999999999999</v>
      </c>
      <c r="K146" s="41">
        <v>7.3806000000000003</v>
      </c>
      <c r="L146" s="41">
        <v>7.4006999999999996</v>
      </c>
      <c r="M146" s="41">
        <v>7.4172000000000002</v>
      </c>
      <c r="N146" s="41">
        <v>7.4310999999999998</v>
      </c>
      <c r="O146" s="41">
        <v>7.4428000000000001</v>
      </c>
      <c r="P146" s="41">
        <v>7.4530000000000003</v>
      </c>
      <c r="Q146" s="41">
        <v>7.4617000000000004</v>
      </c>
      <c r="R146" s="41"/>
      <c r="S146" s="41"/>
      <c r="T146" s="41"/>
      <c r="U146" s="41"/>
      <c r="V146" s="41"/>
      <c r="W146" s="41"/>
      <c r="X146" s="41"/>
      <c r="Y146" s="41"/>
      <c r="Z146" s="41"/>
      <c r="AA146" s="41"/>
      <c r="AB146" s="41"/>
      <c r="AC146" s="41"/>
      <c r="AD146" s="41"/>
      <c r="AE146" s="41"/>
      <c r="AF146" s="41"/>
      <c r="AG146" s="41">
        <f t="shared" si="3"/>
        <v>0.64209999999999923</v>
      </c>
      <c r="AH146" s="41">
        <v>0.64209999999999923</v>
      </c>
      <c r="AI146" s="41"/>
      <c r="AJ146" s="114"/>
      <c r="AL146" s="107">
        <v>32964</v>
      </c>
      <c r="AM146" s="101">
        <v>9.77</v>
      </c>
      <c r="AN146" s="101">
        <v>9.93</v>
      </c>
      <c r="AO146" s="101">
        <v>9.83</v>
      </c>
      <c r="AP146" s="101">
        <v>9.83</v>
      </c>
      <c r="AR146" s="116"/>
      <c r="CF146" s="102"/>
      <c r="CI146" s="45"/>
    </row>
    <row r="147" spans="2:87" ht="13" customHeight="1">
      <c r="B147" s="114">
        <v>28490</v>
      </c>
      <c r="C147" s="41">
        <v>6.8872999999999998</v>
      </c>
      <c r="D147" s="41">
        <v>7.1044</v>
      </c>
      <c r="E147" s="41">
        <v>7.2615999999999996</v>
      </c>
      <c r="F147" s="41">
        <v>7.3776000000000002</v>
      </c>
      <c r="G147" s="41">
        <v>7.4646999999999997</v>
      </c>
      <c r="H147" s="41">
        <v>7.5313999999999997</v>
      </c>
      <c r="I147" s="41">
        <v>7.5833000000000004</v>
      </c>
      <c r="J147" s="41">
        <v>7.6243999999999996</v>
      </c>
      <c r="K147" s="41">
        <v>7.6574999999999998</v>
      </c>
      <c r="L147" s="41">
        <v>7.6847000000000003</v>
      </c>
      <c r="M147" s="41">
        <v>7.7072000000000003</v>
      </c>
      <c r="N147" s="41">
        <v>7.7260999999999997</v>
      </c>
      <c r="O147" s="41">
        <v>7.7422000000000004</v>
      </c>
      <c r="P147" s="41">
        <v>7.7561</v>
      </c>
      <c r="Q147" s="41">
        <v>7.7680999999999996</v>
      </c>
      <c r="R147" s="41"/>
      <c r="S147" s="41"/>
      <c r="T147" s="41"/>
      <c r="U147" s="41"/>
      <c r="V147" s="41"/>
      <c r="W147" s="41"/>
      <c r="X147" s="41"/>
      <c r="Y147" s="41"/>
      <c r="Z147" s="41"/>
      <c r="AA147" s="41"/>
      <c r="AB147" s="41"/>
      <c r="AC147" s="41"/>
      <c r="AD147" s="41"/>
      <c r="AE147" s="41"/>
      <c r="AF147" s="41"/>
      <c r="AG147" s="41">
        <f t="shared" si="3"/>
        <v>0.79740000000000055</v>
      </c>
      <c r="AH147" s="41">
        <v>0.79740000000000055</v>
      </c>
      <c r="AI147" s="41"/>
      <c r="AJ147" s="114"/>
      <c r="AL147" s="107">
        <v>32994</v>
      </c>
      <c r="AM147" s="101">
        <v>9.2899999999999991</v>
      </c>
      <c r="AN147" s="101">
        <v>9.51</v>
      </c>
      <c r="AO147" s="101">
        <v>9.51</v>
      </c>
      <c r="AP147" s="101">
        <v>9.6</v>
      </c>
      <c r="AR147" s="116"/>
      <c r="CF147" s="102"/>
      <c r="CI147" s="45"/>
    </row>
    <row r="148" spans="2:87" ht="13" customHeight="1">
      <c r="B148" s="114">
        <v>28521</v>
      </c>
      <c r="C148" s="41">
        <v>7.1201999999999996</v>
      </c>
      <c r="D148" s="41">
        <v>7.3159999999999998</v>
      </c>
      <c r="E148" s="41">
        <v>7.4573</v>
      </c>
      <c r="F148" s="41">
        <v>7.5610999999999997</v>
      </c>
      <c r="G148" s="41">
        <v>7.6388999999999996</v>
      </c>
      <c r="H148" s="41">
        <v>7.6982999999999997</v>
      </c>
      <c r="I148" s="41">
        <v>7.7443999999999997</v>
      </c>
      <c r="J148" s="41">
        <v>7.7809999999999997</v>
      </c>
      <c r="K148" s="41">
        <v>7.8103999999999996</v>
      </c>
      <c r="L148" s="41">
        <v>7.8343999999999996</v>
      </c>
      <c r="M148" s="41">
        <v>7.8544</v>
      </c>
      <c r="N148" s="41">
        <v>7.8711000000000002</v>
      </c>
      <c r="O148" s="41">
        <v>7.8853999999999997</v>
      </c>
      <c r="P148" s="41">
        <v>7.8977000000000004</v>
      </c>
      <c r="Q148" s="41">
        <v>7.9082999999999997</v>
      </c>
      <c r="R148" s="41"/>
      <c r="S148" s="41"/>
      <c r="T148" s="41"/>
      <c r="U148" s="41"/>
      <c r="V148" s="41"/>
      <c r="W148" s="41"/>
      <c r="X148" s="41"/>
      <c r="Y148" s="41"/>
      <c r="Z148" s="41"/>
      <c r="AA148" s="41"/>
      <c r="AB148" s="41"/>
      <c r="AC148" s="41"/>
      <c r="AD148" s="41"/>
      <c r="AE148" s="41"/>
      <c r="AF148" s="41"/>
      <c r="AG148" s="41">
        <f t="shared" si="3"/>
        <v>0.71419999999999995</v>
      </c>
      <c r="AH148" s="41">
        <v>0.71419999999999995</v>
      </c>
      <c r="AI148" s="41"/>
      <c r="AJ148" s="114"/>
      <c r="AL148" s="107">
        <v>33025</v>
      </c>
      <c r="AM148" s="101">
        <v>9.09</v>
      </c>
      <c r="AN148" s="101">
        <v>9.33</v>
      </c>
      <c r="AO148" s="101">
        <v>9.36</v>
      </c>
      <c r="AP148" s="101">
        <v>9.44</v>
      </c>
      <c r="AR148" s="116"/>
      <c r="CF148" s="102"/>
      <c r="CI148" s="45"/>
    </row>
    <row r="149" spans="2:87" ht="13" customHeight="1">
      <c r="B149" s="114">
        <v>28549</v>
      </c>
      <c r="C149" s="41">
        <v>7.1601999999999997</v>
      </c>
      <c r="D149" s="41">
        <v>7.4051999999999998</v>
      </c>
      <c r="E149" s="41">
        <v>7.5632999999999999</v>
      </c>
      <c r="F149" s="41">
        <v>7.6692</v>
      </c>
      <c r="G149" s="41">
        <v>7.7427999999999999</v>
      </c>
      <c r="H149" s="41">
        <v>7.7957999999999998</v>
      </c>
      <c r="I149" s="41">
        <v>7.8352000000000004</v>
      </c>
      <c r="J149" s="41">
        <v>7.8654999999999999</v>
      </c>
      <c r="K149" s="41">
        <v>7.8891999999999998</v>
      </c>
      <c r="L149" s="41">
        <v>7.9084000000000003</v>
      </c>
      <c r="M149" s="41">
        <v>7.9241000000000001</v>
      </c>
      <c r="N149" s="41">
        <v>7.9371999999999998</v>
      </c>
      <c r="O149" s="41">
        <v>7.9481999999999999</v>
      </c>
      <c r="P149" s="41">
        <v>7.9577999999999998</v>
      </c>
      <c r="Q149" s="41">
        <v>7.9660000000000002</v>
      </c>
      <c r="R149" s="41"/>
      <c r="S149" s="41"/>
      <c r="T149" s="41"/>
      <c r="U149" s="41"/>
      <c r="V149" s="41"/>
      <c r="W149" s="41"/>
      <c r="X149" s="41"/>
      <c r="Y149" s="41"/>
      <c r="Z149" s="41"/>
      <c r="AA149" s="41"/>
      <c r="AB149" s="41"/>
      <c r="AC149" s="41"/>
      <c r="AD149" s="41"/>
      <c r="AE149" s="41"/>
      <c r="AF149" s="41"/>
      <c r="AG149" s="41">
        <f t="shared" si="3"/>
        <v>0.74820000000000064</v>
      </c>
      <c r="AH149" s="41">
        <v>0.74820000000000064</v>
      </c>
      <c r="AI149" s="41"/>
      <c r="AJ149" s="114"/>
      <c r="AL149" s="107">
        <v>33055</v>
      </c>
      <c r="AM149" s="101">
        <v>8.8800000000000008</v>
      </c>
      <c r="AN149" s="101">
        <v>9.3000000000000007</v>
      </c>
      <c r="AO149" s="101">
        <v>9.33</v>
      </c>
      <c r="AP149" s="101">
        <v>9.5</v>
      </c>
      <c r="AR149" s="116"/>
      <c r="CF149" s="102"/>
      <c r="CI149" s="45"/>
    </row>
    <row r="150" spans="2:87" ht="13" customHeight="1">
      <c r="B150" s="114">
        <v>28580</v>
      </c>
      <c r="C150" s="41">
        <v>7.2575000000000003</v>
      </c>
      <c r="D150" s="41">
        <v>7.5263</v>
      </c>
      <c r="E150" s="41">
        <v>7.6773999999999996</v>
      </c>
      <c r="F150" s="41">
        <v>7.7687999999999997</v>
      </c>
      <c r="G150" s="41">
        <v>7.8280000000000003</v>
      </c>
      <c r="H150" s="41">
        <v>7.8686999999999996</v>
      </c>
      <c r="I150" s="41">
        <v>7.8982000000000001</v>
      </c>
      <c r="J150" s="41">
        <v>7.9203000000000001</v>
      </c>
      <c r="K150" s="41">
        <v>7.9375999999999998</v>
      </c>
      <c r="L150" s="41">
        <v>7.9515000000000002</v>
      </c>
      <c r="M150" s="41">
        <v>7.9627999999999997</v>
      </c>
      <c r="N150" s="41">
        <v>7.9722999999999997</v>
      </c>
      <c r="O150" s="41">
        <v>7.9802999999999997</v>
      </c>
      <c r="P150" s="41">
        <v>7.9870999999999999</v>
      </c>
      <c r="Q150" s="41">
        <v>7.9930000000000003</v>
      </c>
      <c r="R150" s="41"/>
      <c r="S150" s="41"/>
      <c r="T150" s="41"/>
      <c r="U150" s="41"/>
      <c r="V150" s="41"/>
      <c r="W150" s="41"/>
      <c r="X150" s="41"/>
      <c r="Y150" s="41"/>
      <c r="Z150" s="41"/>
      <c r="AA150" s="41"/>
      <c r="AB150" s="41"/>
      <c r="AC150" s="41"/>
      <c r="AD150" s="41"/>
      <c r="AE150" s="41"/>
      <c r="AF150" s="41"/>
      <c r="AG150" s="41">
        <f t="shared" si="3"/>
        <v>0.69399999999999995</v>
      </c>
      <c r="AH150" s="41">
        <v>0.69399999999999995</v>
      </c>
      <c r="AI150" s="41"/>
      <c r="AJ150" s="114"/>
      <c r="AL150" s="107">
        <v>33086</v>
      </c>
      <c r="AM150" s="101">
        <v>9</v>
      </c>
      <c r="AN150" s="101">
        <v>9.5</v>
      </c>
      <c r="AO150" s="101">
        <v>9.6300000000000008</v>
      </c>
      <c r="AP150" s="101">
        <v>9.9600000000000009</v>
      </c>
      <c r="AR150" s="116"/>
      <c r="CF150" s="102"/>
      <c r="CI150" s="45"/>
    </row>
    <row r="151" spans="2:87" ht="13" customHeight="1">
      <c r="B151" s="114">
        <v>28610</v>
      </c>
      <c r="C151" s="41">
        <v>7.4114000000000004</v>
      </c>
      <c r="D151" s="41">
        <v>7.6944999999999997</v>
      </c>
      <c r="E151" s="41">
        <v>7.8207000000000004</v>
      </c>
      <c r="F151" s="41">
        <v>7.8878000000000004</v>
      </c>
      <c r="G151" s="41">
        <v>7.9287000000000001</v>
      </c>
      <c r="H151" s="41">
        <v>7.9558999999999997</v>
      </c>
      <c r="I151" s="41">
        <v>7.9753999999999996</v>
      </c>
      <c r="J151" s="41">
        <v>7.9901</v>
      </c>
      <c r="K151" s="41">
        <v>8.0015000000000001</v>
      </c>
      <c r="L151" s="41">
        <v>8.0106000000000002</v>
      </c>
      <c r="M151" s="41">
        <v>8.0180000000000007</v>
      </c>
      <c r="N151" s="41">
        <v>8.0242000000000004</v>
      </c>
      <c r="O151" s="41">
        <v>8.0295000000000005</v>
      </c>
      <c r="P151" s="41">
        <v>8.0340000000000007</v>
      </c>
      <c r="Q151" s="41">
        <v>8.0379000000000005</v>
      </c>
      <c r="R151" s="41"/>
      <c r="S151" s="41"/>
      <c r="T151" s="41"/>
      <c r="U151" s="41"/>
      <c r="V151" s="41"/>
      <c r="W151" s="41"/>
      <c r="X151" s="41"/>
      <c r="Y151" s="41"/>
      <c r="Z151" s="41"/>
      <c r="AA151" s="41"/>
      <c r="AB151" s="41"/>
      <c r="AC151" s="41"/>
      <c r="AD151" s="41"/>
      <c r="AE151" s="41"/>
      <c r="AF151" s="41"/>
      <c r="AG151" s="41">
        <f t="shared" si="3"/>
        <v>0.59919999999999973</v>
      </c>
      <c r="AH151" s="41">
        <v>0.59919999999999973</v>
      </c>
      <c r="AI151" s="41"/>
      <c r="AJ151" s="114"/>
      <c r="AL151" s="107">
        <v>33117</v>
      </c>
      <c r="AM151" s="101">
        <v>8.99</v>
      </c>
      <c r="AN151" s="101">
        <v>9.66</v>
      </c>
      <c r="AO151" s="101">
        <v>9.7799999999999994</v>
      </c>
      <c r="AP151" s="101">
        <v>10.11</v>
      </c>
      <c r="AR151" s="116"/>
      <c r="CF151" s="102"/>
      <c r="CI151" s="45"/>
    </row>
    <row r="152" spans="2:87" ht="13" customHeight="1">
      <c r="B152" s="114">
        <v>28641</v>
      </c>
      <c r="C152" s="41">
        <v>7.7820999999999998</v>
      </c>
      <c r="D152" s="41">
        <v>7.9794</v>
      </c>
      <c r="E152" s="41">
        <v>8.0492000000000008</v>
      </c>
      <c r="F152" s="41">
        <v>8.0841999999999992</v>
      </c>
      <c r="G152" s="41">
        <v>8.1052</v>
      </c>
      <c r="H152" s="41">
        <v>8.1191999999999993</v>
      </c>
      <c r="I152" s="41">
        <v>8.1292000000000009</v>
      </c>
      <c r="J152" s="41">
        <v>8.1366999999999994</v>
      </c>
      <c r="K152" s="41">
        <v>8.1425000000000001</v>
      </c>
      <c r="L152" s="41">
        <v>8.1471999999999998</v>
      </c>
      <c r="M152" s="41">
        <v>8.1509999999999998</v>
      </c>
      <c r="N152" s="41">
        <v>8.1541999999999994</v>
      </c>
      <c r="O152" s="41">
        <v>8.1569000000000003</v>
      </c>
      <c r="P152" s="41">
        <v>8.1592000000000002</v>
      </c>
      <c r="Q152" s="41">
        <v>8.1611999999999991</v>
      </c>
      <c r="R152" s="41"/>
      <c r="S152" s="41"/>
      <c r="T152" s="41"/>
      <c r="U152" s="41"/>
      <c r="V152" s="41"/>
      <c r="W152" s="41"/>
      <c r="X152" s="41"/>
      <c r="Y152" s="41"/>
      <c r="Z152" s="41"/>
      <c r="AA152" s="41"/>
      <c r="AB152" s="41"/>
      <c r="AC152" s="41"/>
      <c r="AD152" s="41"/>
      <c r="AE152" s="41"/>
      <c r="AF152" s="41"/>
      <c r="AG152" s="41">
        <f t="shared" si="3"/>
        <v>0.36509999999999998</v>
      </c>
      <c r="AH152" s="41">
        <v>0.36509999999999998</v>
      </c>
      <c r="AI152" s="41"/>
      <c r="AJ152" s="114"/>
      <c r="AL152" s="107">
        <v>33147</v>
      </c>
      <c r="AM152" s="101">
        <v>9.0399999999999991</v>
      </c>
      <c r="AN152" s="101">
        <v>9.65</v>
      </c>
      <c r="AO152" s="101">
        <v>9.7899999999999991</v>
      </c>
      <c r="AP152" s="101">
        <v>10.039999999999999</v>
      </c>
      <c r="AR152" s="116"/>
      <c r="CF152" s="102"/>
      <c r="CI152" s="45"/>
    </row>
    <row r="153" spans="2:87" ht="13" customHeight="1">
      <c r="B153" s="114">
        <v>28671</v>
      </c>
      <c r="C153" s="41">
        <v>8.1773000000000007</v>
      </c>
      <c r="D153" s="41">
        <v>8.3073999999999995</v>
      </c>
      <c r="E153" s="41">
        <v>8.3407999999999998</v>
      </c>
      <c r="F153" s="41">
        <v>8.3557000000000006</v>
      </c>
      <c r="G153" s="41">
        <v>8.3643000000000001</v>
      </c>
      <c r="H153" s="41">
        <v>8.3701000000000008</v>
      </c>
      <c r="I153" s="41">
        <v>8.3742000000000001</v>
      </c>
      <c r="J153" s="41">
        <v>8.3773</v>
      </c>
      <c r="K153" s="41">
        <v>8.3796999999999997</v>
      </c>
      <c r="L153" s="41">
        <v>8.3816000000000006</v>
      </c>
      <c r="M153" s="41">
        <v>8.3832000000000004</v>
      </c>
      <c r="N153" s="41">
        <v>8.3844999999999992</v>
      </c>
      <c r="O153" s="41">
        <v>8.3856000000000002</v>
      </c>
      <c r="P153" s="41">
        <v>8.3864999999999998</v>
      </c>
      <c r="Q153" s="41">
        <v>8.3873999999999995</v>
      </c>
      <c r="R153" s="41"/>
      <c r="S153" s="41"/>
      <c r="T153" s="41"/>
      <c r="U153" s="41"/>
      <c r="V153" s="41"/>
      <c r="W153" s="41"/>
      <c r="X153" s="41"/>
      <c r="Y153" s="41"/>
      <c r="Z153" s="41"/>
      <c r="AA153" s="41"/>
      <c r="AB153" s="41"/>
      <c r="AC153" s="41"/>
      <c r="AD153" s="41"/>
      <c r="AE153" s="41"/>
      <c r="AF153" s="41"/>
      <c r="AG153" s="41">
        <f t="shared" si="3"/>
        <v>0.20429999999999993</v>
      </c>
      <c r="AH153" s="41">
        <v>0.20429999999999993</v>
      </c>
      <c r="AI153" s="41"/>
      <c r="AJ153" s="114"/>
      <c r="AL153" s="107">
        <v>33178</v>
      </c>
      <c r="AM153" s="101">
        <v>8.86</v>
      </c>
      <c r="AN153" s="101">
        <v>9.44</v>
      </c>
      <c r="AO153" s="101">
        <v>9.57</v>
      </c>
      <c r="AP153" s="101">
        <v>9.81</v>
      </c>
      <c r="AR153" s="116"/>
      <c r="CF153" s="102"/>
      <c r="CI153" s="45"/>
    </row>
    <row r="154" spans="2:87" ht="13" customHeight="1">
      <c r="B154" s="114">
        <v>28702</v>
      </c>
      <c r="C154" s="41">
        <v>8.1542999999999992</v>
      </c>
      <c r="D154" s="41">
        <v>8.2574000000000005</v>
      </c>
      <c r="E154" s="41">
        <v>8.2807999999999993</v>
      </c>
      <c r="F154" s="41">
        <v>8.2918000000000003</v>
      </c>
      <c r="G154" s="41">
        <v>8.2984000000000009</v>
      </c>
      <c r="H154" s="41">
        <v>8.3027999999999995</v>
      </c>
      <c r="I154" s="41">
        <v>8.3058999999999994</v>
      </c>
      <c r="J154" s="41">
        <v>8.3081999999999994</v>
      </c>
      <c r="K154" s="41">
        <v>8.3101000000000003</v>
      </c>
      <c r="L154" s="41">
        <v>8.3115000000000006</v>
      </c>
      <c r="M154" s="41">
        <v>8.3126999999999995</v>
      </c>
      <c r="N154" s="41">
        <v>8.3137000000000008</v>
      </c>
      <c r="O154" s="41">
        <v>8.3146000000000004</v>
      </c>
      <c r="P154" s="41">
        <v>8.3153000000000006</v>
      </c>
      <c r="Q154" s="41">
        <v>8.3158999999999992</v>
      </c>
      <c r="R154" s="41"/>
      <c r="S154" s="41"/>
      <c r="T154" s="41"/>
      <c r="U154" s="41"/>
      <c r="V154" s="41"/>
      <c r="W154" s="41"/>
      <c r="X154" s="41"/>
      <c r="Y154" s="41"/>
      <c r="Z154" s="41"/>
      <c r="AA154" s="41"/>
      <c r="AB154" s="41"/>
      <c r="AC154" s="41"/>
      <c r="AD154" s="41"/>
      <c r="AE154" s="41"/>
      <c r="AF154" s="41"/>
      <c r="AG154" s="41">
        <f t="shared" si="3"/>
        <v>0.15720000000000134</v>
      </c>
      <c r="AH154" s="41">
        <v>0.15720000000000134</v>
      </c>
      <c r="AI154" s="41"/>
      <c r="AJ154" s="114"/>
      <c r="AL154" s="107">
        <v>33208</v>
      </c>
      <c r="AM154" s="101">
        <v>8.57</v>
      </c>
      <c r="AN154" s="101">
        <v>9.2799999999999994</v>
      </c>
      <c r="AO154" s="101">
        <v>9.4499999999999993</v>
      </c>
      <c r="AP154" s="101">
        <v>9.65</v>
      </c>
      <c r="AR154" s="116"/>
      <c r="CF154" s="102"/>
      <c r="CI154" s="45"/>
    </row>
    <row r="155" spans="2:87" ht="13" customHeight="1">
      <c r="B155" s="114">
        <v>28733</v>
      </c>
      <c r="C155" s="41">
        <v>8.2226999999999997</v>
      </c>
      <c r="D155" s="41">
        <v>8.2395999999999994</v>
      </c>
      <c r="E155" s="41">
        <v>8.2225000000000001</v>
      </c>
      <c r="F155" s="41">
        <v>8.2094000000000005</v>
      </c>
      <c r="G155" s="41">
        <v>8.2007999999999992</v>
      </c>
      <c r="H155" s="41">
        <v>8.1949000000000005</v>
      </c>
      <c r="I155" s="41">
        <v>8.1906999999999996</v>
      </c>
      <c r="J155" s="41">
        <v>8.1875999999999998</v>
      </c>
      <c r="K155" s="41">
        <v>8.1851000000000003</v>
      </c>
      <c r="L155" s="41">
        <v>8.1831999999999994</v>
      </c>
      <c r="M155" s="41">
        <v>8.1815999999999995</v>
      </c>
      <c r="N155" s="41">
        <v>8.1801999999999992</v>
      </c>
      <c r="O155" s="41">
        <v>8.1791</v>
      </c>
      <c r="P155" s="41">
        <v>8.1781000000000006</v>
      </c>
      <c r="Q155" s="41">
        <v>8.1773000000000007</v>
      </c>
      <c r="R155" s="41"/>
      <c r="S155" s="41"/>
      <c r="T155" s="41"/>
      <c r="U155" s="41"/>
      <c r="V155" s="41"/>
      <c r="W155" s="41"/>
      <c r="X155" s="41"/>
      <c r="Y155" s="41"/>
      <c r="Z155" s="41"/>
      <c r="AA155" s="41"/>
      <c r="AB155" s="41"/>
      <c r="AC155" s="41"/>
      <c r="AD155" s="41"/>
      <c r="AE155" s="41"/>
      <c r="AF155" s="41"/>
      <c r="AG155" s="41">
        <f t="shared" si="3"/>
        <v>-3.9500000000000313E-2</v>
      </c>
      <c r="AH155" s="41">
        <v>3.9500000000000313E-2</v>
      </c>
      <c r="AI155" s="41"/>
      <c r="AJ155" s="114"/>
      <c r="AL155" s="107">
        <v>33239</v>
      </c>
      <c r="AM155" s="101">
        <v>8.61</v>
      </c>
      <c r="AN155" s="101">
        <v>9.14</v>
      </c>
      <c r="AO155" s="101">
        <v>9.33</v>
      </c>
      <c r="AP155" s="101">
        <v>9.51</v>
      </c>
      <c r="AR155" s="116"/>
      <c r="CF155" s="102"/>
      <c r="CI155" s="45"/>
    </row>
    <row r="156" spans="2:87" ht="13" customHeight="1">
      <c r="B156" s="114">
        <v>28763</v>
      </c>
      <c r="C156" s="41">
        <v>8.6199999999999992</v>
      </c>
      <c r="D156" s="41">
        <v>8.4319000000000006</v>
      </c>
      <c r="E156" s="41">
        <v>8.3565000000000005</v>
      </c>
      <c r="F156" s="41">
        <v>8.3186</v>
      </c>
      <c r="G156" s="41">
        <v>8.2957999999999998</v>
      </c>
      <c r="H156" s="41">
        <v>8.2805999999999997</v>
      </c>
      <c r="I156" s="41">
        <v>8.2697000000000003</v>
      </c>
      <c r="J156" s="41">
        <v>8.2615999999999996</v>
      </c>
      <c r="K156" s="41">
        <v>8.2553000000000001</v>
      </c>
      <c r="L156" s="41">
        <v>8.2501999999999995</v>
      </c>
      <c r="M156" s="41">
        <v>8.2461000000000002</v>
      </c>
      <c r="N156" s="41">
        <v>8.2425999999999995</v>
      </c>
      <c r="O156" s="41">
        <v>8.2396999999999991</v>
      </c>
      <c r="P156" s="41">
        <v>8.2371999999999996</v>
      </c>
      <c r="Q156" s="41">
        <v>8.2349999999999994</v>
      </c>
      <c r="R156" s="41"/>
      <c r="S156" s="41"/>
      <c r="T156" s="41"/>
      <c r="U156" s="41"/>
      <c r="V156" s="41"/>
      <c r="W156" s="41"/>
      <c r="X156" s="41"/>
      <c r="Y156" s="41"/>
      <c r="Z156" s="41"/>
      <c r="AA156" s="41"/>
      <c r="AB156" s="41"/>
      <c r="AC156" s="41"/>
      <c r="AD156" s="41"/>
      <c r="AE156" s="41"/>
      <c r="AF156" s="41"/>
      <c r="AG156" s="41">
        <f t="shared" si="3"/>
        <v>-0.36979999999999968</v>
      </c>
      <c r="AH156" s="41">
        <v>0.36979999999999968</v>
      </c>
      <c r="AI156" s="41"/>
      <c r="AJ156" s="114"/>
      <c r="AL156" s="107">
        <v>33270</v>
      </c>
      <c r="AM156" s="101">
        <v>8.44</v>
      </c>
      <c r="AN156" s="101">
        <v>8.99</v>
      </c>
      <c r="AO156" s="101">
        <v>9.19</v>
      </c>
      <c r="AP156" s="101">
        <v>9.4600000000000009</v>
      </c>
      <c r="AR156" s="116"/>
      <c r="CF156" s="102"/>
      <c r="CI156" s="45"/>
    </row>
    <row r="157" spans="2:87" ht="13" customHeight="1">
      <c r="B157" s="114">
        <v>28794</v>
      </c>
      <c r="C157" s="41">
        <v>9.4728999999999992</v>
      </c>
      <c r="D157" s="41">
        <v>9.1769999999999996</v>
      </c>
      <c r="E157" s="41">
        <v>8.9868000000000006</v>
      </c>
      <c r="F157" s="41">
        <v>8.8827999999999996</v>
      </c>
      <c r="G157" s="41">
        <v>8.8198000000000008</v>
      </c>
      <c r="H157" s="41">
        <v>8.7775999999999996</v>
      </c>
      <c r="I157" s="41">
        <v>8.7476000000000003</v>
      </c>
      <c r="J157" s="41">
        <v>8.7249999999999996</v>
      </c>
      <c r="K157" s="41">
        <v>8.7073999999999998</v>
      </c>
      <c r="L157" s="41">
        <v>8.6934000000000005</v>
      </c>
      <c r="M157" s="41">
        <v>8.6819000000000006</v>
      </c>
      <c r="N157" s="41">
        <v>8.6722999999999999</v>
      </c>
      <c r="O157" s="41">
        <v>8.6641999999999992</v>
      </c>
      <c r="P157" s="41">
        <v>8.6572999999999993</v>
      </c>
      <c r="Q157" s="41">
        <v>8.6513000000000009</v>
      </c>
      <c r="R157" s="41"/>
      <c r="S157" s="41"/>
      <c r="T157" s="41"/>
      <c r="U157" s="41"/>
      <c r="V157" s="41"/>
      <c r="W157" s="41"/>
      <c r="X157" s="41"/>
      <c r="Y157" s="41"/>
      <c r="Z157" s="41"/>
      <c r="AA157" s="41"/>
      <c r="AB157" s="41"/>
      <c r="AC157" s="41"/>
      <c r="AD157" s="41"/>
      <c r="AE157" s="41"/>
      <c r="AF157" s="41"/>
      <c r="AG157" s="41">
        <f t="shared" si="3"/>
        <v>-0.77949999999999875</v>
      </c>
      <c r="AH157" s="41">
        <v>0.77949999999999875</v>
      </c>
      <c r="AI157" s="41"/>
      <c r="AJ157" s="114"/>
      <c r="AL157" s="107">
        <v>33298</v>
      </c>
      <c r="AM157" s="101">
        <v>8.25</v>
      </c>
      <c r="AN157" s="101">
        <v>8.8800000000000008</v>
      </c>
      <c r="AO157" s="101">
        <v>9.11</v>
      </c>
      <c r="AP157" s="101">
        <v>9.44</v>
      </c>
      <c r="AR157" s="116"/>
      <c r="CF157" s="102"/>
      <c r="CI157" s="45"/>
    </row>
    <row r="158" spans="2:87" ht="13" customHeight="1">
      <c r="B158" s="114">
        <v>28824</v>
      </c>
      <c r="C158" s="41">
        <v>9.7248000000000001</v>
      </c>
      <c r="D158" s="41">
        <v>9.2455999999999996</v>
      </c>
      <c r="E158" s="41">
        <v>8.9594000000000005</v>
      </c>
      <c r="F158" s="41">
        <v>8.8003</v>
      </c>
      <c r="G158" s="41">
        <v>8.7032000000000007</v>
      </c>
      <c r="H158" s="41">
        <v>8.6382999999999992</v>
      </c>
      <c r="I158" s="41">
        <v>8.5917999999999992</v>
      </c>
      <c r="J158" s="41">
        <v>8.5570000000000004</v>
      </c>
      <c r="K158" s="41">
        <v>8.5299999999999994</v>
      </c>
      <c r="L158" s="41">
        <v>8.5083000000000002</v>
      </c>
      <c r="M158" s="41">
        <v>8.4906000000000006</v>
      </c>
      <c r="N158" s="41">
        <v>8.4757999999999996</v>
      </c>
      <c r="O158" s="41">
        <v>8.4633000000000003</v>
      </c>
      <c r="P158" s="41">
        <v>8.4526000000000003</v>
      </c>
      <c r="Q158" s="41">
        <v>8.4433000000000007</v>
      </c>
      <c r="R158" s="41"/>
      <c r="S158" s="41"/>
      <c r="T158" s="41"/>
      <c r="U158" s="41"/>
      <c r="V158" s="41"/>
      <c r="W158" s="41"/>
      <c r="X158" s="41"/>
      <c r="Y158" s="41"/>
      <c r="Z158" s="41"/>
      <c r="AA158" s="41"/>
      <c r="AB158" s="41"/>
      <c r="AC158" s="41"/>
      <c r="AD158" s="41"/>
      <c r="AE158" s="41"/>
      <c r="AF158" s="41"/>
      <c r="AG158" s="41">
        <f t="shared" si="3"/>
        <v>-1.2164999999999999</v>
      </c>
      <c r="AH158" s="41">
        <v>1.2164999999999999</v>
      </c>
      <c r="AI158" s="41"/>
      <c r="AJ158" s="114"/>
      <c r="AL158" s="107">
        <v>33329</v>
      </c>
      <c r="AM158" s="101">
        <v>7.89</v>
      </c>
      <c r="AN158" s="101">
        <v>8.67</v>
      </c>
      <c r="AO158" s="101">
        <v>8.99</v>
      </c>
      <c r="AP158" s="101">
        <v>9.3000000000000007</v>
      </c>
      <c r="AR158" s="116"/>
      <c r="CF158" s="102"/>
      <c r="CI158" s="45"/>
    </row>
    <row r="159" spans="2:87" ht="13" customHeight="1">
      <c r="B159" s="114">
        <v>28855</v>
      </c>
      <c r="C159" s="41">
        <v>10.2781</v>
      </c>
      <c r="D159" s="41">
        <v>9.7660999999999998</v>
      </c>
      <c r="E159" s="41">
        <v>9.4085000000000001</v>
      </c>
      <c r="F159" s="41">
        <v>9.1959</v>
      </c>
      <c r="G159" s="41">
        <v>9.0630000000000006</v>
      </c>
      <c r="H159" s="41">
        <v>8.9735999999999994</v>
      </c>
      <c r="I159" s="41">
        <v>8.9095999999999993</v>
      </c>
      <c r="J159" s="41">
        <v>8.8615999999999993</v>
      </c>
      <c r="K159" s="41">
        <v>8.8242999999999991</v>
      </c>
      <c r="L159" s="41">
        <v>8.7943999999999996</v>
      </c>
      <c r="M159" s="41">
        <v>8.77</v>
      </c>
      <c r="N159" s="41">
        <v>8.7495999999999992</v>
      </c>
      <c r="O159" s="41">
        <v>8.7324000000000002</v>
      </c>
      <c r="P159" s="41">
        <v>8.7175999999999991</v>
      </c>
      <c r="Q159" s="41">
        <v>8.7048000000000005</v>
      </c>
      <c r="R159" s="41"/>
      <c r="S159" s="41"/>
      <c r="T159" s="41"/>
      <c r="U159" s="41"/>
      <c r="V159" s="41"/>
      <c r="W159" s="41"/>
      <c r="X159" s="41"/>
      <c r="Y159" s="41"/>
      <c r="Z159" s="41"/>
      <c r="AA159" s="41"/>
      <c r="AB159" s="41"/>
      <c r="AC159" s="41"/>
      <c r="AD159" s="41"/>
      <c r="AE159" s="41"/>
      <c r="AF159" s="41"/>
      <c r="AG159" s="41">
        <f t="shared" si="3"/>
        <v>-1.4837000000000007</v>
      </c>
      <c r="AH159" s="41">
        <v>1.4837000000000007</v>
      </c>
      <c r="AI159" s="41"/>
      <c r="AJ159" s="114"/>
      <c r="AL159" s="107">
        <v>33359</v>
      </c>
      <c r="AM159" s="101">
        <v>7.66</v>
      </c>
      <c r="AN159" s="101">
        <v>8.6300000000000008</v>
      </c>
      <c r="AO159" s="101">
        <v>8.9499999999999993</v>
      </c>
      <c r="AP159" s="101">
        <v>9.32</v>
      </c>
      <c r="AR159" s="116"/>
      <c r="CF159" s="102"/>
      <c r="CI159" s="45"/>
    </row>
    <row r="160" spans="2:87" ht="13" customHeight="1">
      <c r="B160" s="114">
        <v>28886</v>
      </c>
      <c r="C160" s="41">
        <v>9.8232999999999997</v>
      </c>
      <c r="D160" s="41">
        <v>9.3232999999999997</v>
      </c>
      <c r="E160" s="41">
        <v>9.0261999999999993</v>
      </c>
      <c r="F160" s="41">
        <v>8.8636999999999997</v>
      </c>
      <c r="G160" s="41">
        <v>8.7647999999999993</v>
      </c>
      <c r="H160" s="41">
        <v>8.6988000000000003</v>
      </c>
      <c r="I160" s="41">
        <v>8.6516999999999999</v>
      </c>
      <c r="J160" s="41">
        <v>8.6163000000000007</v>
      </c>
      <c r="K160" s="41">
        <v>8.5888000000000009</v>
      </c>
      <c r="L160" s="41">
        <v>8.5668000000000006</v>
      </c>
      <c r="M160" s="41">
        <v>8.5488</v>
      </c>
      <c r="N160" s="41">
        <v>8.5337999999999994</v>
      </c>
      <c r="O160" s="41">
        <v>8.5211000000000006</v>
      </c>
      <c r="P160" s="41">
        <v>8.5101999999999993</v>
      </c>
      <c r="Q160" s="41">
        <v>8.5007999999999999</v>
      </c>
      <c r="R160" s="41"/>
      <c r="S160" s="41"/>
      <c r="T160" s="41"/>
      <c r="U160" s="41"/>
      <c r="V160" s="41"/>
      <c r="W160" s="41"/>
      <c r="X160" s="41"/>
      <c r="Y160" s="41"/>
      <c r="Z160" s="41"/>
      <c r="AA160" s="41"/>
      <c r="AB160" s="41"/>
      <c r="AC160" s="41"/>
      <c r="AD160" s="41"/>
      <c r="AE160" s="41"/>
      <c r="AF160" s="41"/>
      <c r="AG160" s="41">
        <f t="shared" si="3"/>
        <v>-1.2564999999999991</v>
      </c>
      <c r="AH160" s="41">
        <v>1.2564999999999991</v>
      </c>
      <c r="AI160" s="41"/>
      <c r="AJ160" s="114"/>
      <c r="AL160" s="107">
        <v>33390</v>
      </c>
      <c r="AM160" s="101">
        <v>7.75</v>
      </c>
      <c r="AN160" s="101">
        <v>8.7799999999999994</v>
      </c>
      <c r="AO160" s="101">
        <v>9.09</v>
      </c>
      <c r="AP160" s="101">
        <v>9.44</v>
      </c>
      <c r="AR160" s="116"/>
      <c r="CF160" s="102"/>
      <c r="CI160" s="45"/>
    </row>
    <row r="161" spans="2:87" ht="13" customHeight="1">
      <c r="B161" s="114">
        <v>28914</v>
      </c>
      <c r="C161" s="41">
        <v>9.9209999999999994</v>
      </c>
      <c r="D161" s="41">
        <v>9.4846000000000004</v>
      </c>
      <c r="E161" s="41">
        <v>9.2287999999999997</v>
      </c>
      <c r="F161" s="41">
        <v>9.0884</v>
      </c>
      <c r="G161" s="41">
        <v>9.0030000000000001</v>
      </c>
      <c r="H161" s="41">
        <v>8.9459</v>
      </c>
      <c r="I161" s="41">
        <v>8.9052000000000007</v>
      </c>
      <c r="J161" s="41">
        <v>8.8745999999999992</v>
      </c>
      <c r="K161" s="41">
        <v>8.8507999999999996</v>
      </c>
      <c r="L161" s="41">
        <v>8.8317999999999994</v>
      </c>
      <c r="M161" s="41">
        <v>8.8162000000000003</v>
      </c>
      <c r="N161" s="41">
        <v>8.8033000000000001</v>
      </c>
      <c r="O161" s="41">
        <v>8.7922999999999991</v>
      </c>
      <c r="P161" s="41">
        <v>8.7828999999999997</v>
      </c>
      <c r="Q161" s="41">
        <v>8.7746999999999993</v>
      </c>
      <c r="R161" s="41"/>
      <c r="S161" s="41"/>
      <c r="T161" s="41"/>
      <c r="U161" s="41"/>
      <c r="V161" s="41"/>
      <c r="W161" s="41"/>
      <c r="X161" s="41"/>
      <c r="Y161" s="41"/>
      <c r="Z161" s="41"/>
      <c r="AA161" s="41"/>
      <c r="AB161" s="41"/>
      <c r="AC161" s="41"/>
      <c r="AD161" s="41"/>
      <c r="AE161" s="41"/>
      <c r="AF161" s="41"/>
      <c r="AG161" s="41">
        <f t="shared" si="3"/>
        <v>-1.0891999999999999</v>
      </c>
      <c r="AH161" s="41">
        <v>1.0891999999999999</v>
      </c>
      <c r="AI161" s="41"/>
      <c r="AJ161" s="114"/>
      <c r="AL161" s="107">
        <v>33420</v>
      </c>
      <c r="AM161" s="101">
        <v>7.77</v>
      </c>
      <c r="AN161" s="101">
        <v>8.73</v>
      </c>
      <c r="AO161" s="101">
        <v>9.06</v>
      </c>
      <c r="AP161" s="101">
        <v>9.41</v>
      </c>
      <c r="AR161" s="116"/>
      <c r="CF161" s="102"/>
      <c r="CI161" s="45"/>
    </row>
    <row r="162" spans="2:87" ht="13" customHeight="1">
      <c r="B162" s="114">
        <v>28945</v>
      </c>
      <c r="C162" s="41">
        <v>9.6875999999999998</v>
      </c>
      <c r="D162" s="41">
        <v>9.3672000000000004</v>
      </c>
      <c r="E162" s="41">
        <v>9.157</v>
      </c>
      <c r="F162" s="41">
        <v>9.0299999999999994</v>
      </c>
      <c r="G162" s="41">
        <v>8.9496000000000002</v>
      </c>
      <c r="H162" s="41">
        <v>8.8952000000000009</v>
      </c>
      <c r="I162" s="41">
        <v>8.8562999999999992</v>
      </c>
      <c r="J162" s="41">
        <v>8.827</v>
      </c>
      <c r="K162" s="41">
        <v>8.8042999999999996</v>
      </c>
      <c r="L162" s="41">
        <v>8.7859999999999996</v>
      </c>
      <c r="M162" s="41">
        <v>8.7712000000000003</v>
      </c>
      <c r="N162" s="41">
        <v>8.7586999999999993</v>
      </c>
      <c r="O162" s="41">
        <v>8.7482000000000006</v>
      </c>
      <c r="P162" s="41">
        <v>8.7392000000000003</v>
      </c>
      <c r="Q162" s="41">
        <v>8.7314000000000007</v>
      </c>
      <c r="R162" s="41"/>
      <c r="S162" s="41"/>
      <c r="T162" s="41"/>
      <c r="U162" s="41"/>
      <c r="V162" s="41"/>
      <c r="W162" s="41"/>
      <c r="X162" s="41"/>
      <c r="Y162" s="41"/>
      <c r="Z162" s="41"/>
      <c r="AA162" s="41"/>
      <c r="AB162" s="41"/>
      <c r="AC162" s="41"/>
      <c r="AD162" s="41"/>
      <c r="AE162" s="41"/>
      <c r="AF162" s="41"/>
      <c r="AG162" s="41">
        <f t="shared" si="3"/>
        <v>-0.90160000000000018</v>
      </c>
      <c r="AH162" s="41">
        <v>0.90160000000000018</v>
      </c>
      <c r="AI162" s="41"/>
      <c r="AJ162" s="114"/>
      <c r="AL162" s="107">
        <v>33451</v>
      </c>
      <c r="AM162" s="101">
        <v>8.0399999999999991</v>
      </c>
      <c r="AN162" s="101">
        <v>8.35</v>
      </c>
      <c r="AO162" s="101">
        <v>8.77</v>
      </c>
      <c r="AP162" s="101">
        <v>9.16</v>
      </c>
      <c r="AR162" s="116"/>
      <c r="CF162" s="102"/>
      <c r="CI162" s="45"/>
    </row>
    <row r="163" spans="2:87" ht="13" customHeight="1">
      <c r="B163" s="114">
        <v>28975</v>
      </c>
      <c r="C163" s="41">
        <v>9.8195999999999994</v>
      </c>
      <c r="D163" s="41">
        <v>9.5031999999999996</v>
      </c>
      <c r="E163" s="41">
        <v>9.2998999999999992</v>
      </c>
      <c r="F163" s="41">
        <v>9.1803000000000008</v>
      </c>
      <c r="G163" s="41">
        <v>9.1056000000000008</v>
      </c>
      <c r="H163" s="41">
        <v>9.0553000000000008</v>
      </c>
      <c r="I163" s="41">
        <v>9.0193999999999992</v>
      </c>
      <c r="J163" s="41">
        <v>8.9923999999999999</v>
      </c>
      <c r="K163" s="41">
        <v>8.9713999999999992</v>
      </c>
      <c r="L163" s="41">
        <v>8.9545999999999992</v>
      </c>
      <c r="M163" s="41">
        <v>8.9408999999999992</v>
      </c>
      <c r="N163" s="41">
        <v>8.9293999999999993</v>
      </c>
      <c r="O163" s="41">
        <v>8.9197000000000006</v>
      </c>
      <c r="P163" s="41">
        <v>8.9114000000000004</v>
      </c>
      <c r="Q163" s="41">
        <v>8.9041999999999994</v>
      </c>
      <c r="R163" s="41"/>
      <c r="S163" s="41"/>
      <c r="T163" s="41"/>
      <c r="U163" s="41"/>
      <c r="V163" s="41"/>
      <c r="W163" s="41"/>
      <c r="X163" s="41"/>
      <c r="Y163" s="41"/>
      <c r="Z163" s="41"/>
      <c r="AA163" s="41"/>
      <c r="AB163" s="41"/>
      <c r="AC163" s="41"/>
      <c r="AD163" s="41"/>
      <c r="AE163" s="41"/>
      <c r="AF163" s="41"/>
      <c r="AG163" s="41">
        <f t="shared" si="3"/>
        <v>-0.86500000000000021</v>
      </c>
      <c r="AH163" s="41">
        <v>0.86500000000000021</v>
      </c>
      <c r="AI163" s="41"/>
      <c r="AJ163" s="114"/>
      <c r="AL163" s="107">
        <v>33482</v>
      </c>
      <c r="AM163" s="101">
        <v>8.1300000000000008</v>
      </c>
      <c r="AN163" s="101">
        <v>7.89</v>
      </c>
      <c r="AO163" s="101">
        <v>8.44</v>
      </c>
      <c r="AP163" s="101">
        <v>8.9600000000000009</v>
      </c>
      <c r="AR163" s="116"/>
      <c r="CF163" s="102"/>
      <c r="CI163" s="45"/>
    </row>
    <row r="164" spans="2:87" ht="13" customHeight="1">
      <c r="B164" s="114">
        <v>29006</v>
      </c>
      <c r="C164" s="41">
        <v>9.5538000000000007</v>
      </c>
      <c r="D164" s="41">
        <v>9.1709999999999994</v>
      </c>
      <c r="E164" s="41">
        <v>8.9869000000000003</v>
      </c>
      <c r="F164" s="41">
        <v>8.8901000000000003</v>
      </c>
      <c r="G164" s="41">
        <v>8.8315999999999999</v>
      </c>
      <c r="H164" s="41">
        <v>8.7925000000000004</v>
      </c>
      <c r="I164" s="41">
        <v>8.7646999999999995</v>
      </c>
      <c r="J164" s="41">
        <v>8.7438000000000002</v>
      </c>
      <c r="K164" s="41">
        <v>8.7274999999999991</v>
      </c>
      <c r="L164" s="41">
        <v>8.7144999999999992</v>
      </c>
      <c r="M164" s="41">
        <v>8.7037999999999993</v>
      </c>
      <c r="N164" s="41">
        <v>8.6950000000000003</v>
      </c>
      <c r="O164" s="41">
        <v>8.6875</v>
      </c>
      <c r="P164" s="41">
        <v>8.6809999999999992</v>
      </c>
      <c r="Q164" s="41">
        <v>8.6754999999999995</v>
      </c>
      <c r="R164" s="41"/>
      <c r="S164" s="41"/>
      <c r="T164" s="41"/>
      <c r="U164" s="41"/>
      <c r="V164" s="41"/>
      <c r="W164" s="41"/>
      <c r="X164" s="41"/>
      <c r="Y164" s="41"/>
      <c r="Z164" s="41"/>
      <c r="AA164" s="41"/>
      <c r="AB164" s="41"/>
      <c r="AC164" s="41"/>
      <c r="AD164" s="41"/>
      <c r="AE164" s="41"/>
      <c r="AF164" s="41"/>
      <c r="AG164" s="41">
        <f t="shared" si="3"/>
        <v>-0.83930000000000149</v>
      </c>
      <c r="AH164" s="41">
        <v>0.83930000000000149</v>
      </c>
      <c r="AI164" s="41"/>
      <c r="AJ164" s="114"/>
      <c r="AL164" s="107">
        <v>33512</v>
      </c>
      <c r="AM164" s="101">
        <v>7.55</v>
      </c>
      <c r="AN164" s="101">
        <v>7.65</v>
      </c>
      <c r="AO164" s="101">
        <v>8.3699999999999992</v>
      </c>
      <c r="AP164" s="101">
        <v>9.02</v>
      </c>
      <c r="AR164" s="116"/>
      <c r="CF164" s="102"/>
      <c r="CI164" s="45"/>
    </row>
    <row r="165" spans="2:87" ht="13" customHeight="1">
      <c r="B165" s="114">
        <v>29036</v>
      </c>
      <c r="C165" s="41">
        <v>8.9276999999999997</v>
      </c>
      <c r="D165" s="41">
        <v>8.6752000000000002</v>
      </c>
      <c r="E165" s="41">
        <v>8.5898000000000003</v>
      </c>
      <c r="F165" s="41">
        <v>8.5471000000000004</v>
      </c>
      <c r="G165" s="41">
        <v>8.5214999999999996</v>
      </c>
      <c r="H165" s="41">
        <v>8.5044000000000004</v>
      </c>
      <c r="I165" s="41">
        <v>8.4923000000000002</v>
      </c>
      <c r="J165" s="41">
        <v>8.4831000000000003</v>
      </c>
      <c r="K165" s="41">
        <v>8.4760000000000009</v>
      </c>
      <c r="L165" s="41">
        <v>8.4702999999999999</v>
      </c>
      <c r="M165" s="41">
        <v>8.4656000000000002</v>
      </c>
      <c r="N165" s="41">
        <v>8.4618000000000002</v>
      </c>
      <c r="O165" s="41">
        <v>8.4585000000000008</v>
      </c>
      <c r="P165" s="41">
        <v>8.4557000000000002</v>
      </c>
      <c r="Q165" s="41">
        <v>8.4532000000000007</v>
      </c>
      <c r="R165" s="41"/>
      <c r="S165" s="41"/>
      <c r="T165" s="41"/>
      <c r="U165" s="41"/>
      <c r="V165" s="41"/>
      <c r="W165" s="41"/>
      <c r="X165" s="41"/>
      <c r="Y165" s="41"/>
      <c r="Z165" s="41"/>
      <c r="AA165" s="41"/>
      <c r="AB165" s="41"/>
      <c r="AC165" s="41"/>
      <c r="AD165" s="41"/>
      <c r="AE165" s="41"/>
      <c r="AF165" s="41"/>
      <c r="AG165" s="41">
        <f t="shared" si="3"/>
        <v>-0.45739999999999981</v>
      </c>
      <c r="AH165" s="41">
        <v>0.45739999999999981</v>
      </c>
      <c r="AI165" s="41"/>
      <c r="AJ165" s="114"/>
      <c r="AL165" s="107">
        <v>33543</v>
      </c>
      <c r="AM165" s="101">
        <v>7.23</v>
      </c>
      <c r="AN165" s="101">
        <v>7.58</v>
      </c>
      <c r="AO165" s="101">
        <v>8.25</v>
      </c>
      <c r="AP165" s="101">
        <v>8.98</v>
      </c>
      <c r="AR165" s="116"/>
      <c r="CF165" s="102"/>
      <c r="CI165" s="45"/>
    </row>
    <row r="166" spans="2:87" ht="13" customHeight="1">
      <c r="B166" s="114">
        <v>29067</v>
      </c>
      <c r="C166" s="41">
        <v>9.3854000000000006</v>
      </c>
      <c r="D166" s="41">
        <v>9.0030000000000001</v>
      </c>
      <c r="E166" s="41">
        <v>8.8663000000000007</v>
      </c>
      <c r="F166" s="41">
        <v>8.7979000000000003</v>
      </c>
      <c r="G166" s="41">
        <v>8.7568999999999999</v>
      </c>
      <c r="H166" s="41">
        <v>8.7294999999999998</v>
      </c>
      <c r="I166" s="41">
        <v>8.7100000000000009</v>
      </c>
      <c r="J166" s="41">
        <v>8.6952999999999996</v>
      </c>
      <c r="K166" s="41">
        <v>8.6838999999999995</v>
      </c>
      <c r="L166" s="41">
        <v>8.6747999999999994</v>
      </c>
      <c r="M166" s="41">
        <v>8.6672999999999991</v>
      </c>
      <c r="N166" s="41">
        <v>8.6610999999999994</v>
      </c>
      <c r="O166" s="41">
        <v>8.6557999999999993</v>
      </c>
      <c r="P166" s="41">
        <v>8.6513000000000009</v>
      </c>
      <c r="Q166" s="41">
        <v>8.6473999999999993</v>
      </c>
      <c r="R166" s="41"/>
      <c r="S166" s="41"/>
      <c r="T166" s="41"/>
      <c r="U166" s="41"/>
      <c r="V166" s="41"/>
      <c r="W166" s="41"/>
      <c r="X166" s="41"/>
      <c r="Y166" s="41"/>
      <c r="Z166" s="41"/>
      <c r="AA166" s="41"/>
      <c r="AB166" s="41"/>
      <c r="AC166" s="41"/>
      <c r="AD166" s="41"/>
      <c r="AE166" s="41"/>
      <c r="AF166" s="41"/>
      <c r="AG166" s="41">
        <f t="shared" si="3"/>
        <v>-0.71060000000000123</v>
      </c>
      <c r="AH166" s="41">
        <v>0.71060000000000123</v>
      </c>
      <c r="AI166" s="41"/>
      <c r="AJ166" s="114"/>
      <c r="AL166" s="107">
        <v>33573</v>
      </c>
      <c r="AM166" s="101">
        <v>6.48</v>
      </c>
      <c r="AN166" s="101">
        <v>7.09</v>
      </c>
      <c r="AO166" s="101">
        <v>7.8</v>
      </c>
      <c r="AP166" s="101">
        <v>8.6199999999999992</v>
      </c>
      <c r="AR166" s="116"/>
      <c r="CF166" s="102"/>
      <c r="CI166" s="45"/>
    </row>
    <row r="167" spans="2:87" ht="13" customHeight="1">
      <c r="B167" s="114">
        <v>29098</v>
      </c>
      <c r="C167" s="41">
        <v>10.0474</v>
      </c>
      <c r="D167" s="41">
        <v>9.4880999999999993</v>
      </c>
      <c r="E167" s="41">
        <v>9.2422000000000004</v>
      </c>
      <c r="F167" s="41">
        <v>9.1158000000000001</v>
      </c>
      <c r="G167" s="41">
        <v>9.0397999999999996</v>
      </c>
      <c r="H167" s="41">
        <v>8.9891000000000005</v>
      </c>
      <c r="I167" s="41">
        <v>8.9528999999999996</v>
      </c>
      <c r="J167" s="41">
        <v>8.9258000000000006</v>
      </c>
      <c r="K167" s="41">
        <v>8.9047000000000001</v>
      </c>
      <c r="L167" s="41">
        <v>8.8878000000000004</v>
      </c>
      <c r="M167" s="41">
        <v>8.8740000000000006</v>
      </c>
      <c r="N167" s="41">
        <v>8.8625000000000007</v>
      </c>
      <c r="O167" s="41">
        <v>8.8527000000000005</v>
      </c>
      <c r="P167" s="41">
        <v>8.8444000000000003</v>
      </c>
      <c r="Q167" s="41">
        <v>8.8370999999999995</v>
      </c>
      <c r="R167" s="41"/>
      <c r="S167" s="41"/>
      <c r="T167" s="41"/>
      <c r="U167" s="41"/>
      <c r="V167" s="41"/>
      <c r="W167" s="41"/>
      <c r="X167" s="41"/>
      <c r="Y167" s="41"/>
      <c r="Z167" s="41"/>
      <c r="AA167" s="41"/>
      <c r="AB167" s="41"/>
      <c r="AC167" s="41"/>
      <c r="AD167" s="41"/>
      <c r="AE167" s="41"/>
      <c r="AF167" s="41"/>
      <c r="AG167" s="41">
        <f t="shared" si="3"/>
        <v>-1.1595999999999993</v>
      </c>
      <c r="AH167" s="41">
        <v>1.1595999999999993</v>
      </c>
      <c r="AI167" s="41"/>
      <c r="AJ167" s="114"/>
      <c r="AL167" s="107">
        <v>33604</v>
      </c>
      <c r="AM167" s="101">
        <v>6.24</v>
      </c>
      <c r="AN167" s="101">
        <v>7.45</v>
      </c>
      <c r="AO167" s="101">
        <v>8.06</v>
      </c>
      <c r="AP167" s="101">
        <v>8.74</v>
      </c>
      <c r="AR167" s="116"/>
      <c r="CF167" s="102"/>
      <c r="CI167" s="45"/>
    </row>
    <row r="168" spans="2:87" ht="13" customHeight="1">
      <c r="B168" s="114">
        <v>29128</v>
      </c>
      <c r="C168" s="41">
        <v>10.518599999999999</v>
      </c>
      <c r="D168" s="41">
        <v>9.7959999999999994</v>
      </c>
      <c r="E168" s="41">
        <v>9.4998000000000005</v>
      </c>
      <c r="F168" s="41">
        <v>9.35</v>
      </c>
      <c r="G168" s="41">
        <v>9.2600999999999996</v>
      </c>
      <c r="H168" s="41">
        <v>9.2001000000000008</v>
      </c>
      <c r="I168" s="41">
        <v>9.1572999999999993</v>
      </c>
      <c r="J168" s="41">
        <v>9.1250999999999998</v>
      </c>
      <c r="K168" s="41">
        <v>9.1000999999999994</v>
      </c>
      <c r="L168" s="41">
        <v>9.0800999999999998</v>
      </c>
      <c r="M168" s="41">
        <v>9.0638000000000005</v>
      </c>
      <c r="N168" s="41">
        <v>9.0502000000000002</v>
      </c>
      <c r="O168" s="41">
        <v>9.0386000000000006</v>
      </c>
      <c r="P168" s="41">
        <v>9.0287000000000006</v>
      </c>
      <c r="Q168" s="41">
        <v>9.0202000000000009</v>
      </c>
      <c r="R168" s="41"/>
      <c r="S168" s="41"/>
      <c r="T168" s="41"/>
      <c r="U168" s="41"/>
      <c r="V168" s="41"/>
      <c r="W168" s="41"/>
      <c r="X168" s="41"/>
      <c r="Y168" s="41"/>
      <c r="Z168" s="41"/>
      <c r="AA168" s="41"/>
      <c r="AB168" s="41"/>
      <c r="AC168" s="41"/>
      <c r="AD168" s="41"/>
      <c r="AE168" s="41"/>
      <c r="AF168" s="41"/>
      <c r="AG168" s="41">
        <f t="shared" si="3"/>
        <v>-1.4384999999999994</v>
      </c>
      <c r="AH168" s="41">
        <v>1.4384999999999994</v>
      </c>
      <c r="AI168" s="41"/>
      <c r="AJ168" s="114"/>
      <c r="AL168" s="107">
        <v>33635</v>
      </c>
      <c r="AM168" s="101">
        <v>6.26</v>
      </c>
      <c r="AN168" s="101">
        <v>7.55</v>
      </c>
      <c r="AO168" s="101">
        <v>8.14</v>
      </c>
      <c r="AP168" s="101">
        <v>8.81</v>
      </c>
      <c r="AR168" s="116"/>
      <c r="CF168" s="102"/>
      <c r="CI168" s="45"/>
    </row>
    <row r="169" spans="2:87" ht="13" customHeight="1">
      <c r="B169" s="114">
        <v>29159</v>
      </c>
      <c r="C169" s="41">
        <v>12.3675</v>
      </c>
      <c r="D169" s="41">
        <v>11.652200000000001</v>
      </c>
      <c r="E169" s="41">
        <v>11.1973</v>
      </c>
      <c r="F169" s="41">
        <v>10.898199999999999</v>
      </c>
      <c r="G169" s="41">
        <v>10.694699999999999</v>
      </c>
      <c r="H169" s="41">
        <v>10.551</v>
      </c>
      <c r="I169" s="41">
        <v>10.446</v>
      </c>
      <c r="J169" s="41">
        <v>10.3668</v>
      </c>
      <c r="K169" s="41">
        <v>10.305199999999999</v>
      </c>
      <c r="L169" s="41">
        <v>10.2561</v>
      </c>
      <c r="M169" s="41">
        <v>10.216100000000001</v>
      </c>
      <c r="N169" s="41">
        <v>10.1828</v>
      </c>
      <c r="O169" s="41">
        <v>10.1547</v>
      </c>
      <c r="P169" s="41">
        <v>10.130699999999999</v>
      </c>
      <c r="Q169" s="41">
        <v>10.1099</v>
      </c>
      <c r="R169" s="41"/>
      <c r="S169" s="41"/>
      <c r="T169" s="41"/>
      <c r="U169" s="41"/>
      <c r="V169" s="41"/>
      <c r="W169" s="41"/>
      <c r="X169" s="41"/>
      <c r="Y169" s="41"/>
      <c r="Z169" s="41"/>
      <c r="AA169" s="41"/>
      <c r="AB169" s="41"/>
      <c r="AC169" s="41"/>
      <c r="AD169" s="41"/>
      <c r="AE169" s="41"/>
      <c r="AF169" s="41"/>
      <c r="AG169" s="41">
        <f t="shared" si="3"/>
        <v>-2.1113999999999997</v>
      </c>
      <c r="AH169" s="41">
        <v>2.1113999999999997</v>
      </c>
      <c r="AI169" s="41"/>
      <c r="AJ169" s="114"/>
      <c r="AL169" s="107">
        <v>33664</v>
      </c>
      <c r="AM169" s="101">
        <v>6.49</v>
      </c>
      <c r="AN169" s="101">
        <v>7.78</v>
      </c>
      <c r="AO169" s="101">
        <v>8.32</v>
      </c>
      <c r="AP169" s="101">
        <v>8.86</v>
      </c>
      <c r="AR169" s="116"/>
      <c r="CF169" s="102"/>
      <c r="CI169" s="45"/>
    </row>
    <row r="170" spans="2:87" ht="13" customHeight="1">
      <c r="B170" s="114">
        <v>29189</v>
      </c>
      <c r="C170" s="41">
        <v>11.276199999999999</v>
      </c>
      <c r="D170" s="41">
        <v>10.6389</v>
      </c>
      <c r="E170" s="41">
        <v>10.2874</v>
      </c>
      <c r="F170" s="41">
        <v>10.0982</v>
      </c>
      <c r="G170" s="41">
        <v>10.0006</v>
      </c>
      <c r="H170" s="41">
        <v>9.9540000000000006</v>
      </c>
      <c r="I170" s="41">
        <v>9.9353999999999996</v>
      </c>
      <c r="J170" s="41">
        <v>9.9315999999999995</v>
      </c>
      <c r="K170" s="41">
        <v>9.9353999999999996</v>
      </c>
      <c r="L170" s="41">
        <v>9.9427000000000003</v>
      </c>
      <c r="M170" s="41">
        <v>9.9512999999999998</v>
      </c>
      <c r="N170" s="41">
        <v>9.9601000000000006</v>
      </c>
      <c r="O170" s="41">
        <v>9.9686000000000003</v>
      </c>
      <c r="P170" s="41">
        <v>9.9763999999999999</v>
      </c>
      <c r="Q170" s="41">
        <v>9.9835999999999991</v>
      </c>
      <c r="R170" s="41"/>
      <c r="S170" s="41"/>
      <c r="T170" s="41"/>
      <c r="U170" s="41"/>
      <c r="V170" s="41"/>
      <c r="W170" s="41"/>
      <c r="X170" s="41"/>
      <c r="Y170" s="41"/>
      <c r="Z170" s="41"/>
      <c r="AA170" s="41"/>
      <c r="AB170" s="41"/>
      <c r="AC170" s="41"/>
      <c r="AD170" s="41"/>
      <c r="AE170" s="41"/>
      <c r="AF170" s="41"/>
      <c r="AG170" s="41">
        <f t="shared" si="3"/>
        <v>-1.333499999999999</v>
      </c>
      <c r="AH170" s="41">
        <v>1.333499999999999</v>
      </c>
      <c r="AI170" s="41"/>
      <c r="AJ170" s="114"/>
      <c r="AL170" s="107">
        <v>33695</v>
      </c>
      <c r="AM170" s="101">
        <v>6.32</v>
      </c>
      <c r="AN170" s="101">
        <v>7.7</v>
      </c>
      <c r="AO170" s="101">
        <v>8.32</v>
      </c>
      <c r="AP170" s="101">
        <v>8.8800000000000008</v>
      </c>
      <c r="AR170" s="116"/>
      <c r="CF170" s="102"/>
      <c r="CI170" s="45"/>
    </row>
    <row r="171" spans="2:87" ht="13" customHeight="1">
      <c r="B171" s="114">
        <v>29220</v>
      </c>
      <c r="C171" s="41">
        <v>11.4596</v>
      </c>
      <c r="D171" s="41">
        <v>10.7371</v>
      </c>
      <c r="E171" s="41">
        <v>10.320499999999999</v>
      </c>
      <c r="F171" s="41">
        <v>10.090400000000001</v>
      </c>
      <c r="G171" s="41">
        <v>9.9726999999999997</v>
      </c>
      <c r="H171" s="41">
        <v>9.9215</v>
      </c>
      <c r="I171" s="41">
        <v>9.9087999999999994</v>
      </c>
      <c r="J171" s="41">
        <v>9.9175000000000004</v>
      </c>
      <c r="K171" s="41">
        <v>9.9374000000000002</v>
      </c>
      <c r="L171" s="41">
        <v>9.9624000000000006</v>
      </c>
      <c r="M171" s="41">
        <v>9.9891000000000005</v>
      </c>
      <c r="N171" s="41">
        <v>10.0154</v>
      </c>
      <c r="O171" s="41">
        <v>10.0405</v>
      </c>
      <c r="P171" s="41">
        <v>10.063700000000001</v>
      </c>
      <c r="Q171" s="41">
        <v>10.085000000000001</v>
      </c>
      <c r="R171" s="41"/>
      <c r="S171" s="41"/>
      <c r="T171" s="41"/>
      <c r="U171" s="41"/>
      <c r="V171" s="41"/>
      <c r="W171" s="41"/>
      <c r="X171" s="41"/>
      <c r="Y171" s="41"/>
      <c r="Z171" s="41"/>
      <c r="AA171" s="41"/>
      <c r="AB171" s="41"/>
      <c r="AC171" s="41"/>
      <c r="AD171" s="41"/>
      <c r="AE171" s="41"/>
      <c r="AF171" s="41"/>
      <c r="AG171" s="41">
        <f t="shared" si="3"/>
        <v>-1.4971999999999994</v>
      </c>
      <c r="AH171" s="41">
        <v>1.4971999999999994</v>
      </c>
      <c r="AI171" s="41"/>
      <c r="AJ171" s="114"/>
      <c r="AL171" s="107">
        <v>33725</v>
      </c>
      <c r="AM171" s="101">
        <v>6.09</v>
      </c>
      <c r="AN171" s="101">
        <v>7.45</v>
      </c>
      <c r="AO171" s="101">
        <v>8.1</v>
      </c>
      <c r="AP171" s="101">
        <v>8.67</v>
      </c>
      <c r="AR171" s="116"/>
      <c r="CF171" s="102"/>
      <c r="CI171" s="45"/>
    </row>
    <row r="172" spans="2:87" ht="13" customHeight="1">
      <c r="B172" s="114">
        <v>29251</v>
      </c>
      <c r="C172" s="41">
        <v>11.7677</v>
      </c>
      <c r="D172" s="41">
        <v>11.1889</v>
      </c>
      <c r="E172" s="41">
        <v>10.8612</v>
      </c>
      <c r="F172" s="41">
        <v>10.692600000000001</v>
      </c>
      <c r="G172" s="41">
        <v>10.623100000000001</v>
      </c>
      <c r="H172" s="41">
        <v>10.613799999999999</v>
      </c>
      <c r="I172" s="41">
        <v>10.6396</v>
      </c>
      <c r="J172" s="41">
        <v>10.684699999999999</v>
      </c>
      <c r="K172" s="41">
        <v>10.7392</v>
      </c>
      <c r="L172" s="41">
        <v>10.796799999999999</v>
      </c>
      <c r="M172" s="41">
        <v>10.854100000000001</v>
      </c>
      <c r="N172" s="41">
        <v>10.909000000000001</v>
      </c>
      <c r="O172" s="41">
        <v>10.9605</v>
      </c>
      <c r="P172" s="41">
        <v>11.008100000000001</v>
      </c>
      <c r="Q172" s="41">
        <v>11.0518</v>
      </c>
      <c r="R172" s="41"/>
      <c r="S172" s="41"/>
      <c r="T172" s="41"/>
      <c r="U172" s="41"/>
      <c r="V172" s="41"/>
      <c r="W172" s="41"/>
      <c r="X172" s="41"/>
      <c r="Y172" s="41"/>
      <c r="Z172" s="41"/>
      <c r="AA172" s="41"/>
      <c r="AB172" s="41"/>
      <c r="AC172" s="41"/>
      <c r="AD172" s="41"/>
      <c r="AE172" s="41"/>
      <c r="AF172" s="41"/>
      <c r="AG172" s="41">
        <f t="shared" si="3"/>
        <v>-0.97090000000000032</v>
      </c>
      <c r="AH172" s="41">
        <v>0.97090000000000032</v>
      </c>
      <c r="AI172" s="41"/>
      <c r="AJ172" s="114"/>
      <c r="AL172" s="107">
        <v>33756</v>
      </c>
      <c r="AM172" s="101">
        <v>5.69</v>
      </c>
      <c r="AN172" s="101">
        <v>7.19</v>
      </c>
      <c r="AO172" s="101">
        <v>7.87</v>
      </c>
      <c r="AP172" s="101">
        <v>8.58</v>
      </c>
      <c r="AR172" s="116"/>
      <c r="CF172" s="102"/>
      <c r="CI172" s="45"/>
    </row>
    <row r="173" spans="2:87" ht="13" customHeight="1">
      <c r="B173" s="114">
        <v>29280</v>
      </c>
      <c r="C173" s="41">
        <v>14.5097</v>
      </c>
      <c r="D173" s="41">
        <v>13.9358</v>
      </c>
      <c r="E173" s="41">
        <v>13.2341</v>
      </c>
      <c r="F173" s="41">
        <v>12.731299999999999</v>
      </c>
      <c r="G173" s="41">
        <v>12.4214</v>
      </c>
      <c r="H173" s="41">
        <v>12.2407</v>
      </c>
      <c r="I173" s="41">
        <v>12.136200000000001</v>
      </c>
      <c r="J173" s="41">
        <v>12.074299999999999</v>
      </c>
      <c r="K173" s="41">
        <v>12.0357</v>
      </c>
      <c r="L173" s="41">
        <v>12.0101</v>
      </c>
      <c r="M173" s="41">
        <v>11.9918</v>
      </c>
      <c r="N173" s="41">
        <v>11.9778</v>
      </c>
      <c r="O173" s="41">
        <v>11.966699999999999</v>
      </c>
      <c r="P173" s="41">
        <v>11.9574</v>
      </c>
      <c r="Q173" s="41">
        <v>11.9496</v>
      </c>
      <c r="R173" s="41"/>
      <c r="S173" s="41"/>
      <c r="T173" s="41"/>
      <c r="U173" s="41"/>
      <c r="V173" s="41"/>
      <c r="W173" s="41"/>
      <c r="X173" s="41"/>
      <c r="Y173" s="41"/>
      <c r="Z173" s="41"/>
      <c r="AA173" s="41"/>
      <c r="AB173" s="41"/>
      <c r="AC173" s="41"/>
      <c r="AD173" s="41"/>
      <c r="AE173" s="41"/>
      <c r="AF173" s="41"/>
      <c r="AG173" s="41">
        <f t="shared" si="3"/>
        <v>-2.4996000000000009</v>
      </c>
      <c r="AH173" s="41">
        <v>2.4996000000000009</v>
      </c>
      <c r="AI173" s="41"/>
      <c r="AJ173" s="114"/>
      <c r="AL173" s="107">
        <v>33786</v>
      </c>
      <c r="AM173" s="101">
        <v>5.12</v>
      </c>
      <c r="AN173" s="101">
        <v>6.71</v>
      </c>
      <c r="AO173" s="101">
        <v>7.47</v>
      </c>
      <c r="AP173" s="101">
        <v>8.3699999999999992</v>
      </c>
      <c r="AR173" s="116"/>
      <c r="CF173" s="102"/>
      <c r="CI173" s="45"/>
    </row>
    <row r="174" spans="2:87" ht="13" customHeight="1">
      <c r="B174" s="114">
        <v>29311</v>
      </c>
      <c r="C174" s="41">
        <v>15.1069</v>
      </c>
      <c r="D174" s="41">
        <v>13.978</v>
      </c>
      <c r="E174" s="41">
        <v>13.0822</v>
      </c>
      <c r="F174" s="41">
        <v>12.47</v>
      </c>
      <c r="G174" s="41">
        <v>12.097799999999999</v>
      </c>
      <c r="H174" s="41">
        <v>11.901300000000001</v>
      </c>
      <c r="I174" s="41">
        <v>11.8224</v>
      </c>
      <c r="J174" s="41">
        <v>11.817</v>
      </c>
      <c r="K174" s="41">
        <v>11.854200000000001</v>
      </c>
      <c r="L174" s="41">
        <v>11.9137</v>
      </c>
      <c r="M174" s="41">
        <v>11.982900000000001</v>
      </c>
      <c r="N174" s="41">
        <v>12.0543</v>
      </c>
      <c r="O174" s="41">
        <v>12.123699999999999</v>
      </c>
      <c r="P174" s="41">
        <v>12.1889</v>
      </c>
      <c r="Q174" s="41">
        <v>12.2491</v>
      </c>
      <c r="R174" s="41"/>
      <c r="S174" s="41"/>
      <c r="T174" s="41"/>
      <c r="U174" s="41"/>
      <c r="V174" s="41"/>
      <c r="W174" s="41"/>
      <c r="X174" s="41"/>
      <c r="Y174" s="41"/>
      <c r="Z174" s="41"/>
      <c r="AA174" s="41"/>
      <c r="AB174" s="41"/>
      <c r="AC174" s="41"/>
      <c r="AD174" s="41"/>
      <c r="AE174" s="41"/>
      <c r="AF174" s="41"/>
      <c r="AG174" s="41">
        <f t="shared" si="3"/>
        <v>-3.1931999999999992</v>
      </c>
      <c r="AH174" s="41">
        <v>3.1931999999999992</v>
      </c>
      <c r="AI174" s="41"/>
      <c r="AJ174" s="114"/>
      <c r="AL174" s="107">
        <v>33817</v>
      </c>
      <c r="AM174" s="101">
        <v>4.96</v>
      </c>
      <c r="AN174" s="101">
        <v>6.58</v>
      </c>
      <c r="AO174" s="101">
        <v>7.39</v>
      </c>
      <c r="AP174" s="101">
        <v>8.26</v>
      </c>
      <c r="AR174" s="116"/>
      <c r="CF174" s="102"/>
      <c r="CI174" s="45"/>
    </row>
    <row r="175" spans="2:87" ht="13" customHeight="1">
      <c r="B175" s="114">
        <v>29341</v>
      </c>
      <c r="C175" s="41">
        <v>10.655200000000001</v>
      </c>
      <c r="D175" s="41">
        <v>10.212300000000001</v>
      </c>
      <c r="E175" s="41">
        <v>10.081799999999999</v>
      </c>
      <c r="F175" s="41">
        <v>10.092700000000001</v>
      </c>
      <c r="G175" s="41">
        <v>10.161199999999999</v>
      </c>
      <c r="H175" s="41">
        <v>10.247299999999999</v>
      </c>
      <c r="I175" s="41">
        <v>10.3332</v>
      </c>
      <c r="J175" s="41">
        <v>10.411799999999999</v>
      </c>
      <c r="K175" s="41">
        <v>10.4809</v>
      </c>
      <c r="L175" s="41">
        <v>10.5406</v>
      </c>
      <c r="M175" s="41">
        <v>10.592000000000001</v>
      </c>
      <c r="N175" s="41">
        <v>10.636100000000001</v>
      </c>
      <c r="O175" s="41">
        <v>10.674099999999999</v>
      </c>
      <c r="P175" s="41">
        <v>10.707100000000001</v>
      </c>
      <c r="Q175" s="41">
        <v>10.735900000000001</v>
      </c>
      <c r="R175" s="41"/>
      <c r="S175" s="41"/>
      <c r="T175" s="41"/>
      <c r="U175" s="41"/>
      <c r="V175" s="41"/>
      <c r="W175" s="41"/>
      <c r="X175" s="41"/>
      <c r="Y175" s="41"/>
      <c r="Z175" s="41"/>
      <c r="AA175" s="41"/>
      <c r="AB175" s="41"/>
      <c r="AC175" s="41"/>
      <c r="AD175" s="41"/>
      <c r="AE175" s="41"/>
      <c r="AF175" s="41"/>
      <c r="AG175" s="41">
        <f t="shared" si="3"/>
        <v>-0.11460000000000115</v>
      </c>
      <c r="AH175" s="41">
        <v>0.11460000000000115</v>
      </c>
      <c r="AI175" s="41"/>
      <c r="AJ175" s="114"/>
      <c r="AL175" s="107">
        <v>33848</v>
      </c>
      <c r="AM175" s="101">
        <v>4.6399999999999997</v>
      </c>
      <c r="AN175" s="101">
        <v>6.3</v>
      </c>
      <c r="AO175" s="101">
        <v>7.16</v>
      </c>
      <c r="AP175" s="101">
        <v>8.23</v>
      </c>
      <c r="AR175" s="116"/>
      <c r="CF175" s="102"/>
      <c r="CI175" s="45"/>
    </row>
    <row r="176" spans="2:87" ht="13" customHeight="1">
      <c r="B176" s="114">
        <v>29372</v>
      </c>
      <c r="C176" s="41">
        <v>8.7056000000000004</v>
      </c>
      <c r="D176" s="41">
        <v>8.9650999999999996</v>
      </c>
      <c r="E176" s="41">
        <v>9.1042000000000005</v>
      </c>
      <c r="F176" s="41">
        <v>9.2492999999999999</v>
      </c>
      <c r="G176" s="41">
        <v>9.4125999999999994</v>
      </c>
      <c r="H176" s="41">
        <v>9.5809999999999995</v>
      </c>
      <c r="I176" s="41">
        <v>9.7417999999999996</v>
      </c>
      <c r="J176" s="41">
        <v>9.8879000000000001</v>
      </c>
      <c r="K176" s="41">
        <v>10.0167</v>
      </c>
      <c r="L176" s="41">
        <v>10.128399999999999</v>
      </c>
      <c r="M176" s="41">
        <v>10.2247</v>
      </c>
      <c r="N176" s="41">
        <v>10.307700000000001</v>
      </c>
      <c r="O176" s="41">
        <v>10.379300000000001</v>
      </c>
      <c r="P176" s="41">
        <v>10.4415</v>
      </c>
      <c r="Q176" s="41">
        <v>10.495699999999999</v>
      </c>
      <c r="R176" s="41"/>
      <c r="S176" s="41"/>
      <c r="T176" s="41"/>
      <c r="U176" s="41"/>
      <c r="V176" s="41"/>
      <c r="W176" s="41"/>
      <c r="X176" s="41"/>
      <c r="Y176" s="41"/>
      <c r="Z176" s="41"/>
      <c r="AA176" s="41"/>
      <c r="AB176" s="41"/>
      <c r="AC176" s="41"/>
      <c r="AD176" s="41"/>
      <c r="AE176" s="41"/>
      <c r="AF176" s="41"/>
      <c r="AG176" s="41">
        <f t="shared" si="3"/>
        <v>1.4227999999999987</v>
      </c>
      <c r="AH176" s="41">
        <v>1.4227999999999987</v>
      </c>
      <c r="AI176" s="41"/>
      <c r="AJ176" s="114"/>
      <c r="AL176" s="107">
        <v>33878</v>
      </c>
      <c r="AM176" s="101">
        <v>5.15</v>
      </c>
      <c r="AN176" s="101">
        <v>6.84</v>
      </c>
      <c r="AO176" s="101">
        <v>7.6</v>
      </c>
      <c r="AP176" s="101">
        <v>8.5299999999999994</v>
      </c>
      <c r="AR176" s="116"/>
      <c r="CF176" s="102"/>
      <c r="CI176" s="45"/>
    </row>
    <row r="177" spans="2:87" ht="13" customHeight="1">
      <c r="B177" s="114">
        <v>29402</v>
      </c>
      <c r="C177" s="41">
        <v>8.5251999999999999</v>
      </c>
      <c r="D177" s="41">
        <v>8.8704999999999998</v>
      </c>
      <c r="E177" s="41">
        <v>9.0960000000000001</v>
      </c>
      <c r="F177" s="41">
        <v>9.2446999999999999</v>
      </c>
      <c r="G177" s="41">
        <v>9.3483000000000001</v>
      </c>
      <c r="H177" s="41">
        <v>9.4298999999999999</v>
      </c>
      <c r="I177" s="41">
        <v>9.5060000000000002</v>
      </c>
      <c r="J177" s="41">
        <v>9.5878999999999994</v>
      </c>
      <c r="K177" s="41">
        <v>9.6829000000000001</v>
      </c>
      <c r="L177" s="41">
        <v>9.7956000000000003</v>
      </c>
      <c r="M177" s="41">
        <v>9.9281000000000006</v>
      </c>
      <c r="N177" s="41">
        <v>10.081</v>
      </c>
      <c r="O177" s="41">
        <v>10.2539</v>
      </c>
      <c r="P177" s="41">
        <v>10.445499999999999</v>
      </c>
      <c r="Q177" s="41">
        <v>10.6541</v>
      </c>
      <c r="R177" s="41"/>
      <c r="S177" s="41"/>
      <c r="T177" s="41"/>
      <c r="U177" s="41"/>
      <c r="V177" s="41"/>
      <c r="W177" s="41"/>
      <c r="X177" s="41"/>
      <c r="Y177" s="41"/>
      <c r="Z177" s="41"/>
      <c r="AA177" s="41"/>
      <c r="AB177" s="41"/>
      <c r="AC177" s="41"/>
      <c r="AD177" s="41"/>
      <c r="AE177" s="41"/>
      <c r="AF177" s="41"/>
      <c r="AG177" s="41">
        <f t="shared" si="3"/>
        <v>1.2704000000000004</v>
      </c>
      <c r="AH177" s="41">
        <v>1.2704000000000004</v>
      </c>
      <c r="AI177" s="41"/>
      <c r="AJ177" s="114"/>
      <c r="AL177" s="107">
        <v>33909</v>
      </c>
      <c r="AM177" s="101">
        <v>5.5</v>
      </c>
      <c r="AN177" s="101">
        <v>7.09</v>
      </c>
      <c r="AO177" s="101">
        <v>7.73</v>
      </c>
      <c r="AP177" s="101">
        <v>8.4700000000000006</v>
      </c>
      <c r="AR177" s="116"/>
      <c r="CF177" s="102"/>
      <c r="CI177" s="45"/>
    </row>
    <row r="178" spans="2:87" ht="13" customHeight="1">
      <c r="B178" s="114">
        <v>29433</v>
      </c>
      <c r="C178" s="41">
        <v>9.0760000000000005</v>
      </c>
      <c r="D178" s="41">
        <v>9.5048999999999992</v>
      </c>
      <c r="E178" s="41">
        <v>9.7394999999999996</v>
      </c>
      <c r="F178" s="41">
        <v>9.8704000000000001</v>
      </c>
      <c r="G178" s="41">
        <v>9.9543999999999997</v>
      </c>
      <c r="H178" s="41">
        <v>10.025700000000001</v>
      </c>
      <c r="I178" s="41">
        <v>10.1031</v>
      </c>
      <c r="J178" s="41">
        <v>10.196199999999999</v>
      </c>
      <c r="K178" s="41">
        <v>10.308199999999999</v>
      </c>
      <c r="L178" s="41">
        <v>10.4389</v>
      </c>
      <c r="M178" s="41">
        <v>10.5861</v>
      </c>
      <c r="N178" s="41">
        <v>10.746499999999999</v>
      </c>
      <c r="O178" s="41">
        <v>10.916700000000001</v>
      </c>
      <c r="P178" s="41">
        <v>11.093400000000001</v>
      </c>
      <c r="Q178" s="41">
        <v>11.2735</v>
      </c>
      <c r="R178" s="41"/>
      <c r="S178" s="41"/>
      <c r="T178" s="41"/>
      <c r="U178" s="41"/>
      <c r="V178" s="41"/>
      <c r="W178" s="41"/>
      <c r="X178" s="41"/>
      <c r="Y178" s="41"/>
      <c r="Z178" s="41"/>
      <c r="AA178" s="41"/>
      <c r="AB178" s="41"/>
      <c r="AC178" s="41"/>
      <c r="AD178" s="41"/>
      <c r="AE178" s="41"/>
      <c r="AF178" s="41"/>
      <c r="AG178" s="41">
        <f t="shared" si="3"/>
        <v>1.3628999999999998</v>
      </c>
      <c r="AH178" s="41">
        <v>1.3628999999999998</v>
      </c>
      <c r="AI178" s="41"/>
      <c r="AJ178" s="114"/>
      <c r="AL178" s="107">
        <v>33939</v>
      </c>
      <c r="AM178" s="101">
        <v>5.34</v>
      </c>
      <c r="AN178" s="101">
        <v>6.9</v>
      </c>
      <c r="AO178" s="101">
        <v>7.55</v>
      </c>
      <c r="AP178" s="101">
        <v>8.2799999999999994</v>
      </c>
      <c r="AR178" s="116"/>
      <c r="CF178" s="102"/>
      <c r="CI178" s="45"/>
    </row>
    <row r="179" spans="2:87" ht="13" customHeight="1">
      <c r="B179" s="114">
        <v>29464</v>
      </c>
      <c r="C179" s="41">
        <v>11.0678</v>
      </c>
      <c r="D179" s="41">
        <v>11.250500000000001</v>
      </c>
      <c r="E179" s="41">
        <v>11.2956</v>
      </c>
      <c r="F179" s="41">
        <v>11.263199999999999</v>
      </c>
      <c r="G179" s="41">
        <v>11.194699999999999</v>
      </c>
      <c r="H179" s="41">
        <v>11.1182</v>
      </c>
      <c r="I179" s="41">
        <v>11.051600000000001</v>
      </c>
      <c r="J179" s="41">
        <v>11.005800000000001</v>
      </c>
      <c r="K179" s="41">
        <v>10.986599999999999</v>
      </c>
      <c r="L179" s="41">
        <v>10.9962</v>
      </c>
      <c r="M179" s="41">
        <v>11.034599999999999</v>
      </c>
      <c r="N179" s="41">
        <v>11.100099999999999</v>
      </c>
      <c r="O179" s="41">
        <v>11.190200000000001</v>
      </c>
      <c r="P179" s="41">
        <v>11.3018</v>
      </c>
      <c r="Q179" s="41">
        <v>11.431699999999999</v>
      </c>
      <c r="R179" s="41"/>
      <c r="S179" s="41"/>
      <c r="T179" s="41"/>
      <c r="U179" s="41"/>
      <c r="V179" s="41"/>
      <c r="W179" s="41"/>
      <c r="X179" s="41"/>
      <c r="Y179" s="41"/>
      <c r="Z179" s="41"/>
      <c r="AA179" s="41"/>
      <c r="AB179" s="41"/>
      <c r="AC179" s="41"/>
      <c r="AD179" s="41"/>
      <c r="AE179" s="41"/>
      <c r="AF179" s="41"/>
      <c r="AG179" s="41">
        <f t="shared" si="3"/>
        <v>-7.1600000000000108E-2</v>
      </c>
      <c r="AH179" s="41">
        <v>7.1600000000000108E-2</v>
      </c>
      <c r="AI179" s="41"/>
      <c r="AJ179" s="114"/>
      <c r="AL179" s="107">
        <v>33970</v>
      </c>
      <c r="AM179" s="101">
        <v>5.05</v>
      </c>
      <c r="AN179" s="101">
        <v>6.53</v>
      </c>
      <c r="AO179" s="101">
        <v>7.26</v>
      </c>
      <c r="AP179" s="101">
        <v>8.09</v>
      </c>
      <c r="AR179" s="116"/>
      <c r="CF179" s="102"/>
      <c r="CI179" s="45"/>
    </row>
    <row r="180" spans="2:87" ht="13" customHeight="1">
      <c r="B180" s="114">
        <v>29494</v>
      </c>
      <c r="C180" s="41">
        <v>11.8352</v>
      </c>
      <c r="D180" s="41">
        <v>11.7668</v>
      </c>
      <c r="E180" s="41">
        <v>11.6226</v>
      </c>
      <c r="F180" s="41">
        <v>11.492000000000001</v>
      </c>
      <c r="G180" s="41">
        <v>11.4055</v>
      </c>
      <c r="H180" s="41">
        <v>11.3667</v>
      </c>
      <c r="I180" s="41">
        <v>11.3682</v>
      </c>
      <c r="J180" s="41">
        <v>11.399800000000001</v>
      </c>
      <c r="K180" s="41">
        <v>11.4514</v>
      </c>
      <c r="L180" s="41">
        <v>11.5151</v>
      </c>
      <c r="M180" s="41">
        <v>11.5847</v>
      </c>
      <c r="N180" s="41">
        <v>11.6561</v>
      </c>
      <c r="O180" s="41">
        <v>11.7262</v>
      </c>
      <c r="P180" s="41">
        <v>11.7935</v>
      </c>
      <c r="Q180" s="41">
        <v>11.856999999999999</v>
      </c>
      <c r="R180" s="41"/>
      <c r="S180" s="41"/>
      <c r="T180" s="41"/>
      <c r="U180" s="41"/>
      <c r="V180" s="41"/>
      <c r="W180" s="41"/>
      <c r="X180" s="41"/>
      <c r="Y180" s="41"/>
      <c r="Z180" s="41"/>
      <c r="AA180" s="41"/>
      <c r="AB180" s="41"/>
      <c r="AC180" s="41"/>
      <c r="AD180" s="41"/>
      <c r="AE180" s="41"/>
      <c r="AF180" s="41"/>
      <c r="AG180" s="41">
        <f t="shared" si="3"/>
        <v>-0.32010000000000005</v>
      </c>
      <c r="AH180" s="41">
        <v>0.32010000000000005</v>
      </c>
      <c r="AI180" s="41"/>
      <c r="AJ180" s="114"/>
      <c r="AL180" s="107">
        <v>34001</v>
      </c>
      <c r="AM180" s="101">
        <v>4.68</v>
      </c>
      <c r="AN180" s="101">
        <v>6.08</v>
      </c>
      <c r="AO180" s="101">
        <v>6.82</v>
      </c>
      <c r="AP180" s="101">
        <v>7.72</v>
      </c>
      <c r="AR180" s="116"/>
      <c r="CF180" s="102"/>
      <c r="CI180" s="45"/>
    </row>
    <row r="181" spans="2:87" ht="13" customHeight="1">
      <c r="B181" s="114">
        <v>29525</v>
      </c>
      <c r="C181" s="41">
        <v>12.965</v>
      </c>
      <c r="D181" s="41">
        <v>12.551600000000001</v>
      </c>
      <c r="E181" s="41">
        <v>12.3444</v>
      </c>
      <c r="F181" s="41">
        <v>12.234500000000001</v>
      </c>
      <c r="G181" s="41">
        <v>12.168100000000001</v>
      </c>
      <c r="H181" s="41">
        <v>12.123799999999999</v>
      </c>
      <c r="I181" s="41">
        <v>12.0921</v>
      </c>
      <c r="J181" s="41">
        <v>12.0684</v>
      </c>
      <c r="K181" s="41">
        <v>12.049899999999999</v>
      </c>
      <c r="L181" s="41">
        <v>12.0351</v>
      </c>
      <c r="M181" s="41">
        <v>12.023099999999999</v>
      </c>
      <c r="N181" s="41">
        <v>12.013</v>
      </c>
      <c r="O181" s="41">
        <v>12.0045</v>
      </c>
      <c r="P181" s="41">
        <v>11.997199999999999</v>
      </c>
      <c r="Q181" s="41">
        <v>11.9908</v>
      </c>
      <c r="R181" s="41"/>
      <c r="S181" s="41"/>
      <c r="T181" s="41"/>
      <c r="U181" s="41"/>
      <c r="V181" s="41"/>
      <c r="W181" s="41"/>
      <c r="X181" s="41"/>
      <c r="Y181" s="41"/>
      <c r="Z181" s="41"/>
      <c r="AA181" s="41"/>
      <c r="AB181" s="41"/>
      <c r="AC181" s="41"/>
      <c r="AD181" s="41"/>
      <c r="AE181" s="41"/>
      <c r="AF181" s="41"/>
      <c r="AG181" s="41">
        <f t="shared" si="3"/>
        <v>-0.92989999999999995</v>
      </c>
      <c r="AH181" s="41">
        <v>0.92989999999999995</v>
      </c>
      <c r="AI181" s="41"/>
      <c r="AJ181" s="114"/>
      <c r="AL181" s="107">
        <v>34029</v>
      </c>
      <c r="AM181" s="101">
        <v>4.63</v>
      </c>
      <c r="AN181" s="101">
        <v>6.04</v>
      </c>
      <c r="AO181" s="101">
        <v>6.82</v>
      </c>
      <c r="AP181" s="101">
        <v>7.76</v>
      </c>
      <c r="AR181" s="116"/>
      <c r="CF181" s="102"/>
      <c r="CI181" s="45"/>
    </row>
    <row r="182" spans="2:87" ht="13" customHeight="1">
      <c r="B182" s="114">
        <v>29555</v>
      </c>
      <c r="C182" s="41">
        <v>14.0755</v>
      </c>
      <c r="D182" s="41">
        <v>13.262</v>
      </c>
      <c r="E182" s="41">
        <v>12.8453</v>
      </c>
      <c r="F182" s="41">
        <v>12.5853</v>
      </c>
      <c r="G182" s="41">
        <v>12.4114</v>
      </c>
      <c r="H182" s="41">
        <v>12.2898</v>
      </c>
      <c r="I182" s="41">
        <v>12.2014</v>
      </c>
      <c r="J182" s="41">
        <v>12.134600000000001</v>
      </c>
      <c r="K182" s="41">
        <v>12.0825</v>
      </c>
      <c r="L182" s="41">
        <v>12.040800000000001</v>
      </c>
      <c r="M182" s="41">
        <v>12.0067</v>
      </c>
      <c r="N182" s="41">
        <v>11.978300000000001</v>
      </c>
      <c r="O182" s="41">
        <v>11.9542</v>
      </c>
      <c r="P182" s="41">
        <v>11.9336</v>
      </c>
      <c r="Q182" s="41">
        <v>11.915699999999999</v>
      </c>
      <c r="R182" s="41"/>
      <c r="S182" s="41"/>
      <c r="T182" s="41"/>
      <c r="U182" s="41"/>
      <c r="V182" s="41"/>
      <c r="W182" s="41"/>
      <c r="X182" s="41"/>
      <c r="Y182" s="41"/>
      <c r="Z182" s="41"/>
      <c r="AA182" s="41"/>
      <c r="AB182" s="41"/>
      <c r="AC182" s="41"/>
      <c r="AD182" s="41"/>
      <c r="AE182" s="41"/>
      <c r="AF182" s="41"/>
      <c r="AG182" s="41">
        <f t="shared" si="3"/>
        <v>-2.0346999999999991</v>
      </c>
      <c r="AH182" s="41">
        <v>2.0346999999999991</v>
      </c>
      <c r="AI182" s="41"/>
      <c r="AJ182" s="114"/>
      <c r="AL182" s="107">
        <v>34060</v>
      </c>
      <c r="AM182" s="101">
        <v>4.5199999999999996</v>
      </c>
      <c r="AN182" s="101">
        <v>5.95</v>
      </c>
      <c r="AO182" s="101">
        <v>6.77</v>
      </c>
      <c r="AP182" s="101">
        <v>7.78</v>
      </c>
      <c r="AR182" s="116"/>
      <c r="CF182" s="102"/>
      <c r="CI182" s="45"/>
    </row>
    <row r="183" spans="2:87" ht="13" customHeight="1">
      <c r="B183" s="114">
        <v>29586</v>
      </c>
      <c r="C183" s="41">
        <v>13.056800000000001</v>
      </c>
      <c r="D183" s="41">
        <v>12.2879</v>
      </c>
      <c r="E183" s="41">
        <v>12.117900000000001</v>
      </c>
      <c r="F183" s="41">
        <v>12.049799999999999</v>
      </c>
      <c r="G183" s="41">
        <v>11.998200000000001</v>
      </c>
      <c r="H183" s="41">
        <v>11.953799999999999</v>
      </c>
      <c r="I183" s="41">
        <v>11.916499999999999</v>
      </c>
      <c r="J183" s="41">
        <v>11.886100000000001</v>
      </c>
      <c r="K183" s="41">
        <v>11.861499999999999</v>
      </c>
      <c r="L183" s="41">
        <v>11.8414</v>
      </c>
      <c r="M183" s="41">
        <v>11.8248</v>
      </c>
      <c r="N183" s="41">
        <v>11.8109</v>
      </c>
      <c r="O183" s="41">
        <v>11.799200000000001</v>
      </c>
      <c r="P183" s="41">
        <v>11.789099999999999</v>
      </c>
      <c r="Q183" s="41">
        <v>11.7803</v>
      </c>
      <c r="R183" s="41"/>
      <c r="S183" s="41"/>
      <c r="T183" s="41"/>
      <c r="U183" s="41"/>
      <c r="V183" s="41"/>
      <c r="W183" s="41"/>
      <c r="X183" s="41"/>
      <c r="Y183" s="41"/>
      <c r="Z183" s="41"/>
      <c r="AA183" s="41"/>
      <c r="AB183" s="41"/>
      <c r="AC183" s="41"/>
      <c r="AD183" s="41"/>
      <c r="AE183" s="41"/>
      <c r="AF183" s="41"/>
      <c r="AG183" s="41">
        <f t="shared" si="3"/>
        <v>-1.2154000000000007</v>
      </c>
      <c r="AH183" s="41">
        <v>1.2154000000000007</v>
      </c>
      <c r="AI183" s="41"/>
      <c r="AJ183" s="114"/>
      <c r="AL183" s="107">
        <v>34090</v>
      </c>
      <c r="AM183" s="101">
        <v>4.8099999999999996</v>
      </c>
      <c r="AN183" s="101">
        <v>6.11</v>
      </c>
      <c r="AO183" s="101">
        <v>6.86</v>
      </c>
      <c r="AP183" s="101">
        <v>7.82</v>
      </c>
      <c r="AR183" s="116"/>
      <c r="CF183" s="102"/>
      <c r="CI183" s="45"/>
    </row>
    <row r="184" spans="2:87" ht="13" customHeight="1">
      <c r="B184" s="114">
        <v>29617</v>
      </c>
      <c r="C184" s="41">
        <v>13.5379</v>
      </c>
      <c r="D184" s="41">
        <v>12.624000000000001</v>
      </c>
      <c r="E184" s="41">
        <v>12.3514</v>
      </c>
      <c r="F184" s="41">
        <v>12.2331</v>
      </c>
      <c r="G184" s="41">
        <v>12.1661</v>
      </c>
      <c r="H184" s="41">
        <v>12.1221</v>
      </c>
      <c r="I184" s="41">
        <v>12.0909</v>
      </c>
      <c r="J184" s="41">
        <v>12.067399999999999</v>
      </c>
      <c r="K184" s="41">
        <v>12.049200000000001</v>
      </c>
      <c r="L184" s="41">
        <v>12.034599999999999</v>
      </c>
      <c r="M184" s="41">
        <v>12.0227</v>
      </c>
      <c r="N184" s="41">
        <v>12.0128</v>
      </c>
      <c r="O184" s="41">
        <v>12.0044</v>
      </c>
      <c r="P184" s="41">
        <v>11.9971</v>
      </c>
      <c r="Q184" s="41">
        <v>11.9909</v>
      </c>
      <c r="R184" s="41"/>
      <c r="S184" s="41"/>
      <c r="T184" s="41"/>
      <c r="U184" s="41"/>
      <c r="V184" s="41"/>
      <c r="W184" s="41"/>
      <c r="X184" s="41"/>
      <c r="Y184" s="41"/>
      <c r="Z184" s="41"/>
      <c r="AA184" s="41"/>
      <c r="AB184" s="41"/>
      <c r="AC184" s="41"/>
      <c r="AD184" s="41"/>
      <c r="AE184" s="41"/>
      <c r="AF184" s="41"/>
      <c r="AG184" s="41">
        <f t="shared" si="3"/>
        <v>-1.5033000000000012</v>
      </c>
      <c r="AH184" s="41">
        <v>1.5033000000000012</v>
      </c>
      <c r="AI184" s="41"/>
      <c r="AJ184" s="114"/>
      <c r="AL184" s="107">
        <v>34121</v>
      </c>
      <c r="AM184" s="101">
        <v>4.67</v>
      </c>
      <c r="AN184" s="101">
        <v>5.87</v>
      </c>
      <c r="AO184" s="101">
        <v>6.56</v>
      </c>
      <c r="AP184" s="101">
        <v>7.58</v>
      </c>
      <c r="AR184" s="116"/>
      <c r="CF184" s="102"/>
      <c r="CI184" s="45"/>
    </row>
    <row r="185" spans="2:87" ht="13" customHeight="1">
      <c r="B185" s="114">
        <v>29645</v>
      </c>
      <c r="C185" s="41">
        <v>13.665800000000001</v>
      </c>
      <c r="D185" s="41">
        <v>13.179500000000001</v>
      </c>
      <c r="E185" s="41">
        <v>13.030200000000001</v>
      </c>
      <c r="F185" s="41">
        <v>12.9557</v>
      </c>
      <c r="G185" s="41">
        <v>12.911</v>
      </c>
      <c r="H185" s="41">
        <v>12.8812</v>
      </c>
      <c r="I185" s="41">
        <v>12.8599</v>
      </c>
      <c r="J185" s="41">
        <v>12.8439</v>
      </c>
      <c r="K185" s="41">
        <v>12.8315</v>
      </c>
      <c r="L185" s="41">
        <v>12.8216</v>
      </c>
      <c r="M185" s="41">
        <v>12.8134</v>
      </c>
      <c r="N185" s="41">
        <v>12.806699999999999</v>
      </c>
      <c r="O185" s="41">
        <v>12.8009</v>
      </c>
      <c r="P185" s="41">
        <v>12.795999999999999</v>
      </c>
      <c r="Q185" s="41">
        <v>12.791700000000001</v>
      </c>
      <c r="R185" s="41"/>
      <c r="S185" s="41"/>
      <c r="T185" s="41"/>
      <c r="U185" s="41"/>
      <c r="V185" s="41"/>
      <c r="W185" s="41"/>
      <c r="X185" s="41"/>
      <c r="Y185" s="41"/>
      <c r="Z185" s="41"/>
      <c r="AA185" s="41"/>
      <c r="AB185" s="41"/>
      <c r="AC185" s="41"/>
      <c r="AD185" s="41"/>
      <c r="AE185" s="41"/>
      <c r="AF185" s="41"/>
      <c r="AG185" s="41">
        <f t="shared" si="3"/>
        <v>-0.84420000000000073</v>
      </c>
      <c r="AH185" s="41">
        <v>0.84420000000000073</v>
      </c>
      <c r="AI185" s="41"/>
      <c r="AJ185" s="114"/>
      <c r="AL185" s="107">
        <v>34151</v>
      </c>
      <c r="AM185" s="101">
        <v>4.7300000000000004</v>
      </c>
      <c r="AN185" s="101">
        <v>5.84</v>
      </c>
      <c r="AO185" s="101">
        <v>6.54</v>
      </c>
      <c r="AP185" s="101">
        <v>7.39</v>
      </c>
      <c r="AR185" s="116"/>
      <c r="CF185" s="102"/>
      <c r="CI185" s="45"/>
    </row>
    <row r="186" spans="2:87" ht="13" customHeight="1">
      <c r="B186" s="114">
        <v>29676</v>
      </c>
      <c r="C186" s="41">
        <v>12.5838</v>
      </c>
      <c r="D186" s="41">
        <v>12.725199999999999</v>
      </c>
      <c r="E186" s="41">
        <v>12.7735</v>
      </c>
      <c r="F186" s="41">
        <v>12.797700000000001</v>
      </c>
      <c r="G186" s="41">
        <v>12.812099999999999</v>
      </c>
      <c r="H186" s="41">
        <v>12.8218</v>
      </c>
      <c r="I186" s="41">
        <v>12.8287</v>
      </c>
      <c r="J186" s="41">
        <v>12.8339</v>
      </c>
      <c r="K186" s="41">
        <v>12.837899999999999</v>
      </c>
      <c r="L186" s="41">
        <v>12.841100000000001</v>
      </c>
      <c r="M186" s="41">
        <v>12.8438</v>
      </c>
      <c r="N186" s="41">
        <v>12.846</v>
      </c>
      <c r="O186" s="41">
        <v>12.847799999999999</v>
      </c>
      <c r="P186" s="41">
        <v>12.849399999999999</v>
      </c>
      <c r="Q186" s="41">
        <v>12.8508</v>
      </c>
      <c r="R186" s="41"/>
      <c r="S186" s="41"/>
      <c r="T186" s="41"/>
      <c r="U186" s="41"/>
      <c r="V186" s="41"/>
      <c r="W186" s="41"/>
      <c r="X186" s="41"/>
      <c r="Y186" s="41"/>
      <c r="Z186" s="41"/>
      <c r="AA186" s="41"/>
      <c r="AB186" s="41"/>
      <c r="AC186" s="41"/>
      <c r="AD186" s="41"/>
      <c r="AE186" s="41"/>
      <c r="AF186" s="41"/>
      <c r="AG186" s="41">
        <f t="shared" si="3"/>
        <v>0.25730000000000075</v>
      </c>
      <c r="AH186" s="41">
        <v>0.25730000000000075</v>
      </c>
      <c r="AI186" s="41"/>
      <c r="AJ186" s="114"/>
      <c r="AL186" s="107">
        <v>34182</v>
      </c>
      <c r="AM186" s="101">
        <v>4.55</v>
      </c>
      <c r="AN186" s="101">
        <v>5.53</v>
      </c>
      <c r="AO186" s="101">
        <v>6.18</v>
      </c>
      <c r="AP186" s="101">
        <v>7.08</v>
      </c>
      <c r="AR186" s="116"/>
      <c r="CF186" s="102"/>
      <c r="CI186" s="45"/>
    </row>
    <row r="187" spans="2:87" ht="13" customHeight="1">
      <c r="B187" s="114">
        <v>29706</v>
      </c>
      <c r="C187" s="41">
        <v>14.371499999999999</v>
      </c>
      <c r="D187" s="41">
        <v>14.0235</v>
      </c>
      <c r="E187" s="41">
        <v>13.847</v>
      </c>
      <c r="F187" s="41">
        <v>13.7158</v>
      </c>
      <c r="G187" s="41">
        <v>13.6137</v>
      </c>
      <c r="H187" s="41">
        <v>13.535399999999999</v>
      </c>
      <c r="I187" s="41">
        <v>13.4754</v>
      </c>
      <c r="J187" s="41">
        <v>13.429</v>
      </c>
      <c r="K187" s="41">
        <v>13.3924</v>
      </c>
      <c r="L187" s="41">
        <v>13.363</v>
      </c>
      <c r="M187" s="41">
        <v>13.338800000000001</v>
      </c>
      <c r="N187" s="41">
        <v>13.3187</v>
      </c>
      <c r="O187" s="41">
        <v>13.301600000000001</v>
      </c>
      <c r="P187" s="41">
        <v>13.287000000000001</v>
      </c>
      <c r="Q187" s="41">
        <v>13.2743</v>
      </c>
      <c r="R187" s="41"/>
      <c r="S187" s="41"/>
      <c r="T187" s="41"/>
      <c r="U187" s="41"/>
      <c r="V187" s="41"/>
      <c r="W187" s="41"/>
      <c r="X187" s="41"/>
      <c r="Y187" s="41"/>
      <c r="Z187" s="41"/>
      <c r="AA187" s="41"/>
      <c r="AB187" s="41"/>
      <c r="AC187" s="41"/>
      <c r="AD187" s="41"/>
      <c r="AE187" s="41"/>
      <c r="AF187" s="41"/>
      <c r="AG187" s="41">
        <f t="shared" si="3"/>
        <v>-1.0084999999999997</v>
      </c>
      <c r="AH187" s="41">
        <v>1.0084999999999997</v>
      </c>
      <c r="AI187" s="41"/>
      <c r="AJ187" s="114"/>
      <c r="AL187" s="107">
        <v>34213</v>
      </c>
      <c r="AM187" s="101">
        <v>4.5199999999999996</v>
      </c>
      <c r="AN187" s="101">
        <v>5.5</v>
      </c>
      <c r="AO187" s="101">
        <v>6.13</v>
      </c>
      <c r="AP187" s="101">
        <v>7.09</v>
      </c>
      <c r="AR187" s="116"/>
      <c r="CF187" s="102"/>
      <c r="CI187" s="45"/>
    </row>
    <row r="188" spans="2:87" ht="13" customHeight="1">
      <c r="B188" s="114">
        <v>29737</v>
      </c>
      <c r="C188" s="41">
        <v>14.482799999999999</v>
      </c>
      <c r="D188" s="41">
        <v>13.8939</v>
      </c>
      <c r="E188" s="41">
        <v>13.526199999999999</v>
      </c>
      <c r="F188" s="41">
        <v>13.2614</v>
      </c>
      <c r="G188" s="41">
        <v>13.080299999999999</v>
      </c>
      <c r="H188" s="41">
        <v>12.954599999999999</v>
      </c>
      <c r="I188" s="41">
        <v>12.863799999999999</v>
      </c>
      <c r="J188" s="41">
        <v>12.7956</v>
      </c>
      <c r="K188" s="41">
        <v>12.7425</v>
      </c>
      <c r="L188" s="41">
        <v>12.7</v>
      </c>
      <c r="M188" s="41">
        <v>12.6652</v>
      </c>
      <c r="N188" s="41">
        <v>12.636200000000001</v>
      </c>
      <c r="O188" s="41">
        <v>12.611700000000001</v>
      </c>
      <c r="P188" s="41">
        <v>12.5907</v>
      </c>
      <c r="Q188" s="41">
        <v>12.5725</v>
      </c>
      <c r="R188" s="41"/>
      <c r="S188" s="41"/>
      <c r="T188" s="41"/>
      <c r="U188" s="41"/>
      <c r="V188" s="41"/>
      <c r="W188" s="41"/>
      <c r="X188" s="41"/>
      <c r="Y188" s="41"/>
      <c r="Z188" s="41"/>
      <c r="AA188" s="41"/>
      <c r="AB188" s="41"/>
      <c r="AC188" s="41"/>
      <c r="AD188" s="41"/>
      <c r="AE188" s="41"/>
      <c r="AF188" s="41"/>
      <c r="AG188" s="41">
        <f t="shared" si="3"/>
        <v>-1.7827999999999999</v>
      </c>
      <c r="AH188" s="41">
        <v>1.7827999999999999</v>
      </c>
      <c r="AI188" s="41"/>
      <c r="AJ188" s="114"/>
      <c r="AL188" s="107">
        <v>34243</v>
      </c>
      <c r="AM188" s="101">
        <v>4.57</v>
      </c>
      <c r="AN188" s="101">
        <v>5.51</v>
      </c>
      <c r="AO188" s="101">
        <v>6.11</v>
      </c>
      <c r="AP188" s="101">
        <v>7.05</v>
      </c>
      <c r="AR188" s="116"/>
      <c r="CF188" s="102"/>
      <c r="CI188" s="45"/>
    </row>
    <row r="189" spans="2:87" ht="13" customHeight="1">
      <c r="B189" s="114">
        <v>29767</v>
      </c>
      <c r="C189" s="41">
        <v>14.145200000000001</v>
      </c>
      <c r="D189" s="41">
        <v>13.853</v>
      </c>
      <c r="E189" s="41">
        <v>13.6219</v>
      </c>
      <c r="F189" s="41">
        <v>13.4434</v>
      </c>
      <c r="G189" s="41">
        <v>13.3192</v>
      </c>
      <c r="H189" s="41">
        <v>13.2326</v>
      </c>
      <c r="I189" s="41">
        <v>13.17</v>
      </c>
      <c r="J189" s="41">
        <v>13.1229</v>
      </c>
      <c r="K189" s="41">
        <v>13.0863</v>
      </c>
      <c r="L189" s="41">
        <v>13.056900000000001</v>
      </c>
      <c r="M189" s="41">
        <v>13.0329</v>
      </c>
      <c r="N189" s="41">
        <v>13.0129</v>
      </c>
      <c r="O189" s="41">
        <v>12.996</v>
      </c>
      <c r="P189" s="41">
        <v>12.9815</v>
      </c>
      <c r="Q189" s="41">
        <v>12.968999999999999</v>
      </c>
      <c r="R189" s="41"/>
      <c r="S189" s="41"/>
      <c r="T189" s="41"/>
      <c r="U189" s="41"/>
      <c r="V189" s="41"/>
      <c r="W189" s="41"/>
      <c r="X189" s="41"/>
      <c r="Y189" s="41"/>
      <c r="Z189" s="41"/>
      <c r="AA189" s="41"/>
      <c r="AB189" s="41"/>
      <c r="AC189" s="41"/>
      <c r="AD189" s="41"/>
      <c r="AE189" s="41"/>
      <c r="AF189" s="41"/>
      <c r="AG189" s="41">
        <f t="shared" si="3"/>
        <v>-1.0883000000000003</v>
      </c>
      <c r="AH189" s="41">
        <v>1.0883000000000003</v>
      </c>
      <c r="AI189" s="41"/>
      <c r="AJ189" s="114"/>
      <c r="AL189" s="107">
        <v>34274</v>
      </c>
      <c r="AM189" s="101">
        <v>4.76</v>
      </c>
      <c r="AN189" s="101">
        <v>5.79</v>
      </c>
      <c r="AO189" s="101">
        <v>6.48</v>
      </c>
      <c r="AP189" s="101">
        <v>7.31</v>
      </c>
      <c r="AR189" s="116"/>
      <c r="CF189" s="102"/>
      <c r="CI189" s="45"/>
    </row>
    <row r="190" spans="2:87" ht="13" customHeight="1">
      <c r="B190" s="114">
        <v>29798</v>
      </c>
      <c r="C190" s="41">
        <v>15.4688</v>
      </c>
      <c r="D190" s="41">
        <v>14.986599999999999</v>
      </c>
      <c r="E190" s="41">
        <v>14.6751</v>
      </c>
      <c r="F190" s="41">
        <v>14.424899999999999</v>
      </c>
      <c r="G190" s="41">
        <v>14.217700000000001</v>
      </c>
      <c r="H190" s="41">
        <v>14.048500000000001</v>
      </c>
      <c r="I190" s="41">
        <v>13.912100000000001</v>
      </c>
      <c r="J190" s="41">
        <v>13.802300000000001</v>
      </c>
      <c r="K190" s="41">
        <v>13.7136</v>
      </c>
      <c r="L190" s="41">
        <v>13.641</v>
      </c>
      <c r="M190" s="41">
        <v>13.581099999999999</v>
      </c>
      <c r="N190" s="41">
        <v>13.530799999999999</v>
      </c>
      <c r="O190" s="41">
        <v>13.488099999999999</v>
      </c>
      <c r="P190" s="41">
        <v>13.451499999999999</v>
      </c>
      <c r="Q190" s="41">
        <v>13.4198</v>
      </c>
      <c r="R190" s="41">
        <v>13.391999999999999</v>
      </c>
      <c r="S190" s="41">
        <v>13.3675</v>
      </c>
      <c r="T190" s="41">
        <v>13.345700000000001</v>
      </c>
      <c r="U190" s="41">
        <v>13.3262</v>
      </c>
      <c r="V190" s="41">
        <v>13.3086</v>
      </c>
      <c r="W190" s="41"/>
      <c r="X190" s="41"/>
      <c r="Y190" s="41"/>
      <c r="Z190" s="41"/>
      <c r="AA190" s="41"/>
      <c r="AB190" s="41"/>
      <c r="AC190" s="41"/>
      <c r="AD190" s="41"/>
      <c r="AE190" s="41"/>
      <c r="AF190" s="41"/>
      <c r="AG190" s="41">
        <f t="shared" si="3"/>
        <v>-1.8277999999999999</v>
      </c>
      <c r="AH190" s="41">
        <v>1.8277999999999999</v>
      </c>
      <c r="AI190" s="41"/>
      <c r="AJ190" s="114"/>
      <c r="AL190" s="107">
        <v>34304</v>
      </c>
      <c r="AM190" s="101">
        <v>4.67</v>
      </c>
      <c r="AN190" s="101">
        <v>5.74</v>
      </c>
      <c r="AO190" s="101">
        <v>6.42</v>
      </c>
      <c r="AP190" s="101">
        <v>7.3</v>
      </c>
      <c r="AR190" s="116"/>
      <c r="CF190" s="102"/>
      <c r="CI190" s="45"/>
    </row>
    <row r="191" spans="2:87" ht="13" customHeight="1">
      <c r="B191" s="114">
        <v>29829</v>
      </c>
      <c r="C191" s="41">
        <v>16.11</v>
      </c>
      <c r="D191" s="41">
        <v>15.6968</v>
      </c>
      <c r="E191" s="41">
        <v>15.3142</v>
      </c>
      <c r="F191" s="41">
        <v>15.035299999999999</v>
      </c>
      <c r="G191" s="41">
        <v>14.843299999999999</v>
      </c>
      <c r="H191" s="41">
        <v>14.710599999999999</v>
      </c>
      <c r="I191" s="41">
        <v>14.616199999999999</v>
      </c>
      <c r="J191" s="41">
        <v>14.5464</v>
      </c>
      <c r="K191" s="41">
        <v>14.492900000000001</v>
      </c>
      <c r="L191" s="41">
        <v>14.4506</v>
      </c>
      <c r="M191" s="41">
        <v>14.4163</v>
      </c>
      <c r="N191" s="41">
        <v>14.3878</v>
      </c>
      <c r="O191" s="41">
        <v>14.3637</v>
      </c>
      <c r="P191" s="41">
        <v>14.3431</v>
      </c>
      <c r="Q191" s="41">
        <v>14.325200000000001</v>
      </c>
      <c r="R191" s="41">
        <v>14.3096</v>
      </c>
      <c r="S191" s="41">
        <v>14.2958</v>
      </c>
      <c r="T191" s="41">
        <v>14.2836</v>
      </c>
      <c r="U191" s="41">
        <v>14.272600000000001</v>
      </c>
      <c r="V191" s="41">
        <v>14.2628</v>
      </c>
      <c r="W191" s="41"/>
      <c r="X191" s="41"/>
      <c r="Y191" s="41"/>
      <c r="Z191" s="41"/>
      <c r="AA191" s="41"/>
      <c r="AB191" s="41"/>
      <c r="AC191" s="41"/>
      <c r="AD191" s="41"/>
      <c r="AE191" s="41"/>
      <c r="AF191" s="41"/>
      <c r="AG191" s="41">
        <f t="shared" si="3"/>
        <v>-1.6593999999999998</v>
      </c>
      <c r="AH191" s="41">
        <v>1.6593999999999998</v>
      </c>
      <c r="AI191" s="41"/>
      <c r="AJ191" s="114"/>
      <c r="AL191" s="107">
        <v>34335</v>
      </c>
      <c r="AM191" s="101">
        <v>4.5199999999999996</v>
      </c>
      <c r="AN191" s="101">
        <v>5.55</v>
      </c>
      <c r="AO191" s="101">
        <v>6.25</v>
      </c>
      <c r="AP191" s="101">
        <v>7.14</v>
      </c>
      <c r="AR191" s="116"/>
      <c r="CF191" s="102"/>
      <c r="CI191" s="45"/>
    </row>
    <row r="192" spans="2:87" ht="13" customHeight="1">
      <c r="B192" s="114">
        <v>29859</v>
      </c>
      <c r="C192" s="41">
        <v>15.691700000000001</v>
      </c>
      <c r="D192" s="41">
        <v>15.781499999999999</v>
      </c>
      <c r="E192" s="41">
        <v>15.5746</v>
      </c>
      <c r="F192" s="41">
        <v>15.3498</v>
      </c>
      <c r="G192" s="41">
        <v>15.1776</v>
      </c>
      <c r="H192" s="41">
        <v>15.0611</v>
      </c>
      <c r="I192" s="41">
        <v>14.986599999999999</v>
      </c>
      <c r="J192" s="41">
        <v>14.94</v>
      </c>
      <c r="K192" s="41">
        <v>14.9108</v>
      </c>
      <c r="L192" s="41">
        <v>14.892099999999999</v>
      </c>
      <c r="M192" s="41">
        <v>14.879799999999999</v>
      </c>
      <c r="N192" s="41">
        <v>14.8713</v>
      </c>
      <c r="O192" s="41">
        <v>14.8651</v>
      </c>
      <c r="P192" s="41">
        <v>14.8604</v>
      </c>
      <c r="Q192" s="41">
        <v>14.8565</v>
      </c>
      <c r="R192" s="41">
        <v>14.853400000000001</v>
      </c>
      <c r="S192" s="41">
        <v>14.8507</v>
      </c>
      <c r="T192" s="41">
        <v>14.8483</v>
      </c>
      <c r="U192" s="41">
        <v>14.8462</v>
      </c>
      <c r="V192" s="41">
        <v>14.8443</v>
      </c>
      <c r="W192" s="41"/>
      <c r="X192" s="41"/>
      <c r="Y192" s="41"/>
      <c r="Z192" s="41"/>
      <c r="AA192" s="41"/>
      <c r="AB192" s="41"/>
      <c r="AC192" s="41"/>
      <c r="AD192" s="41"/>
      <c r="AE192" s="41"/>
      <c r="AF192" s="41"/>
      <c r="AG192" s="41">
        <f t="shared" si="3"/>
        <v>-0.79960000000000164</v>
      </c>
      <c r="AH192" s="41">
        <v>0.79960000000000164</v>
      </c>
      <c r="AI192" s="41"/>
      <c r="AJ192" s="114"/>
      <c r="AL192" s="107">
        <v>34366</v>
      </c>
      <c r="AM192" s="101">
        <v>5.0599999999999996</v>
      </c>
      <c r="AN192" s="101">
        <v>6.11</v>
      </c>
      <c r="AO192" s="101">
        <v>6.77</v>
      </c>
      <c r="AP192" s="101">
        <v>7.53</v>
      </c>
      <c r="AR192" s="116"/>
      <c r="CF192" s="102"/>
      <c r="CI192" s="45"/>
    </row>
    <row r="193" spans="2:87" ht="13" customHeight="1">
      <c r="B193" s="114">
        <v>29890</v>
      </c>
      <c r="C193" s="41">
        <v>14.0533</v>
      </c>
      <c r="D193" s="41">
        <v>14.0358</v>
      </c>
      <c r="E193" s="41">
        <v>14.0541</v>
      </c>
      <c r="F193" s="41">
        <v>14.0829</v>
      </c>
      <c r="G193" s="41">
        <v>14.11</v>
      </c>
      <c r="H193" s="41">
        <v>14.1303</v>
      </c>
      <c r="I193" s="41">
        <v>14.1427</v>
      </c>
      <c r="J193" s="41">
        <v>14.1478</v>
      </c>
      <c r="K193" s="41">
        <v>14.1469</v>
      </c>
      <c r="L193" s="41">
        <v>14.141299999999999</v>
      </c>
      <c r="M193" s="41">
        <v>14.1326</v>
      </c>
      <c r="N193" s="41">
        <v>14.1218</v>
      </c>
      <c r="O193" s="41">
        <v>14.1097</v>
      </c>
      <c r="P193" s="41">
        <v>14.097</v>
      </c>
      <c r="Q193" s="41">
        <v>14.084300000000001</v>
      </c>
      <c r="R193" s="41">
        <v>14.0718</v>
      </c>
      <c r="S193" s="41">
        <v>14.059799999999999</v>
      </c>
      <c r="T193" s="41">
        <v>14.048299999999999</v>
      </c>
      <c r="U193" s="41">
        <v>14.0374</v>
      </c>
      <c r="V193" s="41">
        <v>14.0273</v>
      </c>
      <c r="W193" s="41"/>
      <c r="X193" s="41"/>
      <c r="Y193" s="41"/>
      <c r="Z193" s="41"/>
      <c r="AA193" s="41"/>
      <c r="AB193" s="41"/>
      <c r="AC193" s="41"/>
      <c r="AD193" s="41"/>
      <c r="AE193" s="41"/>
      <c r="AF193" s="41"/>
      <c r="AG193" s="41">
        <f t="shared" si="3"/>
        <v>8.799999999999919E-2</v>
      </c>
      <c r="AH193" s="41">
        <v>8.799999999999919E-2</v>
      </c>
      <c r="AI193" s="41"/>
      <c r="AJ193" s="114"/>
      <c r="AL193" s="107">
        <v>34394</v>
      </c>
      <c r="AM193" s="101">
        <v>5.65</v>
      </c>
      <c r="AN193" s="101">
        <v>6.87</v>
      </c>
      <c r="AO193" s="101">
        <v>7.49</v>
      </c>
      <c r="AP193" s="101">
        <v>8.01</v>
      </c>
      <c r="AR193" s="116"/>
      <c r="CF193" s="102"/>
      <c r="CI193" s="45"/>
    </row>
    <row r="194" spans="2:87" ht="13" customHeight="1">
      <c r="B194" s="114">
        <v>29920</v>
      </c>
      <c r="C194" s="41">
        <v>11.3575</v>
      </c>
      <c r="D194" s="41">
        <v>11.8977</v>
      </c>
      <c r="E194" s="41">
        <v>12.1464</v>
      </c>
      <c r="F194" s="41">
        <v>12.2578</v>
      </c>
      <c r="G194" s="41">
        <v>12.3111</v>
      </c>
      <c r="H194" s="41">
        <v>12.344799999999999</v>
      </c>
      <c r="I194" s="41">
        <v>12.375999999999999</v>
      </c>
      <c r="J194" s="41">
        <v>12.411</v>
      </c>
      <c r="K194" s="41">
        <v>12.450799999999999</v>
      </c>
      <c r="L194" s="41">
        <v>12.494300000000001</v>
      </c>
      <c r="M194" s="41">
        <v>12.54</v>
      </c>
      <c r="N194" s="41">
        <v>12.5863</v>
      </c>
      <c r="O194" s="41">
        <v>12.6318</v>
      </c>
      <c r="P194" s="41">
        <v>12.675599999999999</v>
      </c>
      <c r="Q194" s="41">
        <v>12.7172</v>
      </c>
      <c r="R194" s="41">
        <v>12.7563</v>
      </c>
      <c r="S194" s="41">
        <v>12.7927</v>
      </c>
      <c r="T194" s="41">
        <v>12.8264</v>
      </c>
      <c r="U194" s="41">
        <v>12.8576</v>
      </c>
      <c r="V194" s="41">
        <v>12.8863</v>
      </c>
      <c r="W194" s="41"/>
      <c r="X194" s="41"/>
      <c r="Y194" s="41"/>
      <c r="Z194" s="41"/>
      <c r="AA194" s="41"/>
      <c r="AB194" s="41"/>
      <c r="AC194" s="41"/>
      <c r="AD194" s="41"/>
      <c r="AE194" s="41"/>
      <c r="AF194" s="41"/>
      <c r="AG194" s="41">
        <f t="shared" si="3"/>
        <v>1.1368000000000009</v>
      </c>
      <c r="AH194" s="41">
        <v>1.1368000000000009</v>
      </c>
      <c r="AI194" s="41"/>
      <c r="AJ194" s="114"/>
      <c r="AL194" s="107">
        <v>34425</v>
      </c>
      <c r="AM194" s="101">
        <v>6.18</v>
      </c>
      <c r="AN194" s="101">
        <v>7.23</v>
      </c>
      <c r="AO194" s="101">
        <v>7.75</v>
      </c>
      <c r="AP194" s="101">
        <v>8.17</v>
      </c>
      <c r="AR194" s="116"/>
      <c r="CF194" s="102"/>
      <c r="CI194" s="45"/>
    </row>
    <row r="195" spans="2:87" ht="13" customHeight="1">
      <c r="B195" s="114">
        <v>29951</v>
      </c>
      <c r="C195" s="41">
        <v>13.2576</v>
      </c>
      <c r="D195" s="41">
        <v>13.445</v>
      </c>
      <c r="E195" s="41">
        <v>13.4536</v>
      </c>
      <c r="F195" s="41">
        <v>13.4627</v>
      </c>
      <c r="G195" s="41">
        <v>13.475199999999999</v>
      </c>
      <c r="H195" s="41">
        <v>13.486599999999999</v>
      </c>
      <c r="I195" s="41">
        <v>13.495699999999999</v>
      </c>
      <c r="J195" s="41">
        <v>13.502800000000001</v>
      </c>
      <c r="K195" s="41">
        <v>13.5085</v>
      </c>
      <c r="L195" s="41">
        <v>13.513</v>
      </c>
      <c r="M195" s="41">
        <v>13.5167</v>
      </c>
      <c r="N195" s="41">
        <v>13.5197</v>
      </c>
      <c r="O195" s="41">
        <v>13.5223</v>
      </c>
      <c r="P195" s="41">
        <v>13.5246</v>
      </c>
      <c r="Q195" s="41">
        <v>13.5265</v>
      </c>
      <c r="R195" s="41">
        <v>13.5282</v>
      </c>
      <c r="S195" s="41">
        <v>13.5297</v>
      </c>
      <c r="T195" s="41">
        <v>13.531000000000001</v>
      </c>
      <c r="U195" s="41">
        <v>13.5322</v>
      </c>
      <c r="V195" s="41">
        <v>13.533300000000001</v>
      </c>
      <c r="W195" s="41"/>
      <c r="X195" s="41"/>
      <c r="Y195" s="41"/>
      <c r="Z195" s="41"/>
      <c r="AA195" s="41"/>
      <c r="AB195" s="41"/>
      <c r="AC195" s="41"/>
      <c r="AD195" s="41"/>
      <c r="AE195" s="41"/>
      <c r="AF195" s="41"/>
      <c r="AG195" s="41">
        <f t="shared" si="3"/>
        <v>0.25539999999999985</v>
      </c>
      <c r="AH195" s="41">
        <v>0.25539999999999985</v>
      </c>
      <c r="AI195" s="41"/>
      <c r="AJ195" s="114"/>
      <c r="AL195" s="107">
        <v>34455</v>
      </c>
      <c r="AM195" s="101">
        <v>6.49</v>
      </c>
      <c r="AN195" s="101">
        <v>7.4</v>
      </c>
      <c r="AO195" s="101">
        <v>7.86</v>
      </c>
      <c r="AP195" s="101">
        <v>8.31</v>
      </c>
      <c r="AR195" s="116"/>
      <c r="CF195" s="102"/>
      <c r="CI195" s="45"/>
    </row>
    <row r="196" spans="2:87" ht="13" customHeight="1">
      <c r="B196" s="114">
        <v>29982</v>
      </c>
      <c r="C196" s="41">
        <v>13.722099999999999</v>
      </c>
      <c r="D196" s="41">
        <v>13.7523</v>
      </c>
      <c r="E196" s="41">
        <v>13.7064</v>
      </c>
      <c r="F196" s="41">
        <v>13.666700000000001</v>
      </c>
      <c r="G196" s="41">
        <v>13.645200000000001</v>
      </c>
      <c r="H196" s="41">
        <v>13.637499999999999</v>
      </c>
      <c r="I196" s="41">
        <v>13.637499999999999</v>
      </c>
      <c r="J196" s="41">
        <v>13.6411</v>
      </c>
      <c r="K196" s="41">
        <v>13.646100000000001</v>
      </c>
      <c r="L196" s="41">
        <v>13.651300000000001</v>
      </c>
      <c r="M196" s="41">
        <v>13.6562</v>
      </c>
      <c r="N196" s="41">
        <v>13.660500000000001</v>
      </c>
      <c r="O196" s="41">
        <v>13.664400000000001</v>
      </c>
      <c r="P196" s="41">
        <v>13.6677</v>
      </c>
      <c r="Q196" s="41">
        <v>13.6707</v>
      </c>
      <c r="R196" s="41">
        <v>13.673299999999999</v>
      </c>
      <c r="S196" s="41">
        <v>13.675599999999999</v>
      </c>
      <c r="T196" s="41">
        <v>13.6777</v>
      </c>
      <c r="U196" s="41">
        <v>13.679500000000001</v>
      </c>
      <c r="V196" s="41">
        <v>13.6812</v>
      </c>
      <c r="W196" s="41"/>
      <c r="X196" s="41"/>
      <c r="Y196" s="41"/>
      <c r="Z196" s="41"/>
      <c r="AA196" s="41"/>
      <c r="AB196" s="41"/>
      <c r="AC196" s="41"/>
      <c r="AD196" s="41"/>
      <c r="AE196" s="41"/>
      <c r="AF196" s="41"/>
      <c r="AG196" s="41">
        <f t="shared" si="3"/>
        <v>-7.079999999999842E-2</v>
      </c>
      <c r="AH196" s="41">
        <v>7.079999999999842E-2</v>
      </c>
      <c r="AI196" s="41"/>
      <c r="AJ196" s="114"/>
      <c r="AL196" s="107">
        <v>34486</v>
      </c>
      <c r="AM196" s="101">
        <v>6.62</v>
      </c>
      <c r="AN196" s="101">
        <v>7.54</v>
      </c>
      <c r="AO196" s="101">
        <v>8.02</v>
      </c>
      <c r="AP196" s="101">
        <v>8.4499999999999993</v>
      </c>
      <c r="AR196" s="116"/>
      <c r="CF196" s="102"/>
      <c r="CI196" s="45"/>
    </row>
    <row r="197" spans="2:87" ht="13" customHeight="1">
      <c r="B197" s="114">
        <v>30010</v>
      </c>
      <c r="C197" s="41">
        <v>13.610900000000001</v>
      </c>
      <c r="D197" s="41">
        <v>13.7127</v>
      </c>
      <c r="E197" s="41">
        <v>13.6395</v>
      </c>
      <c r="F197" s="41">
        <v>13.526999999999999</v>
      </c>
      <c r="G197" s="41">
        <v>13.431699999999999</v>
      </c>
      <c r="H197" s="41">
        <v>13.3713</v>
      </c>
      <c r="I197" s="41">
        <v>13.346399999999999</v>
      </c>
      <c r="J197" s="41">
        <v>13.3505</v>
      </c>
      <c r="K197" s="41">
        <v>13.3758</v>
      </c>
      <c r="L197" s="41">
        <v>13.415100000000001</v>
      </c>
      <c r="M197" s="41">
        <v>13.4626</v>
      </c>
      <c r="N197" s="41">
        <v>13.514099999999999</v>
      </c>
      <c r="O197" s="41">
        <v>13.5665</v>
      </c>
      <c r="P197" s="41">
        <v>13.617900000000001</v>
      </c>
      <c r="Q197" s="41">
        <v>13.667199999999999</v>
      </c>
      <c r="R197" s="41">
        <v>13.7136</v>
      </c>
      <c r="S197" s="41">
        <v>13.7569</v>
      </c>
      <c r="T197" s="41">
        <v>13.797000000000001</v>
      </c>
      <c r="U197" s="41">
        <v>13.834</v>
      </c>
      <c r="V197" s="41">
        <v>13.868</v>
      </c>
      <c r="W197" s="41"/>
      <c r="X197" s="41"/>
      <c r="Y197" s="41"/>
      <c r="Z197" s="41"/>
      <c r="AA197" s="41"/>
      <c r="AB197" s="41"/>
      <c r="AC197" s="41"/>
      <c r="AD197" s="41"/>
      <c r="AE197" s="41"/>
      <c r="AF197" s="41"/>
      <c r="AG197" s="41">
        <f t="shared" si="3"/>
        <v>-0.1958000000000002</v>
      </c>
      <c r="AH197" s="41">
        <v>0.1958000000000002</v>
      </c>
      <c r="AI197" s="41"/>
      <c r="AJ197" s="114"/>
      <c r="AL197" s="107">
        <v>34516</v>
      </c>
      <c r="AM197" s="101">
        <v>6.44</v>
      </c>
      <c r="AN197" s="101">
        <v>7.31</v>
      </c>
      <c r="AO197" s="101">
        <v>7.78</v>
      </c>
      <c r="AP197" s="101">
        <v>8.2100000000000009</v>
      </c>
      <c r="AR197" s="116"/>
      <c r="CF197" s="102"/>
      <c r="CI197" s="45"/>
    </row>
    <row r="198" spans="2:87" ht="13" customHeight="1">
      <c r="B198" s="114">
        <v>30041</v>
      </c>
      <c r="C198" s="41">
        <v>13.847899999999999</v>
      </c>
      <c r="D198" s="41">
        <v>13.8444</v>
      </c>
      <c r="E198" s="41">
        <v>13.8088</v>
      </c>
      <c r="F198" s="41">
        <v>13.753299999999999</v>
      </c>
      <c r="G198" s="41">
        <v>13.6875</v>
      </c>
      <c r="H198" s="41">
        <v>13.6182</v>
      </c>
      <c r="I198" s="41">
        <v>13.549899999999999</v>
      </c>
      <c r="J198" s="41">
        <v>13.485200000000001</v>
      </c>
      <c r="K198" s="41">
        <v>13.4255</v>
      </c>
      <c r="L198" s="41">
        <v>13.3713</v>
      </c>
      <c r="M198" s="41">
        <v>13.3225</v>
      </c>
      <c r="N198" s="41">
        <v>13.279</v>
      </c>
      <c r="O198" s="41">
        <v>13.2402</v>
      </c>
      <c r="P198" s="41">
        <v>13.2057</v>
      </c>
      <c r="Q198" s="41">
        <v>13.174899999999999</v>
      </c>
      <c r="R198" s="41">
        <v>13.147399999999999</v>
      </c>
      <c r="S198" s="41">
        <v>13.1228</v>
      </c>
      <c r="T198" s="41">
        <v>13.1008</v>
      </c>
      <c r="U198" s="41">
        <v>13.0808</v>
      </c>
      <c r="V198" s="41">
        <v>13.062799999999999</v>
      </c>
      <c r="W198" s="41"/>
      <c r="X198" s="41"/>
      <c r="Y198" s="41"/>
      <c r="Z198" s="41"/>
      <c r="AA198" s="41"/>
      <c r="AB198" s="41"/>
      <c r="AC198" s="41"/>
      <c r="AD198" s="41"/>
      <c r="AE198" s="41"/>
      <c r="AF198" s="41"/>
      <c r="AG198" s="41">
        <f t="shared" si="3"/>
        <v>-0.47659999999999947</v>
      </c>
      <c r="AH198" s="41">
        <v>0.47659999999999947</v>
      </c>
      <c r="AI198" s="41"/>
      <c r="AJ198" s="114"/>
      <c r="AL198" s="107">
        <v>34547</v>
      </c>
      <c r="AM198" s="101">
        <v>6.61</v>
      </c>
      <c r="AN198" s="101">
        <v>7.42</v>
      </c>
      <c r="AO198" s="101">
        <v>7.85</v>
      </c>
      <c r="AP198" s="101">
        <v>8.33</v>
      </c>
      <c r="AR198" s="116"/>
      <c r="CF198" s="102"/>
      <c r="CI198" s="45"/>
    </row>
    <row r="199" spans="2:87" ht="13" customHeight="1">
      <c r="B199" s="114">
        <v>30071</v>
      </c>
      <c r="C199" s="41">
        <v>13.330399999999999</v>
      </c>
      <c r="D199" s="41">
        <v>13.4278</v>
      </c>
      <c r="E199" s="41">
        <v>13.392300000000001</v>
      </c>
      <c r="F199" s="41">
        <v>13.319599999999999</v>
      </c>
      <c r="G199" s="41">
        <v>13.245200000000001</v>
      </c>
      <c r="H199" s="41">
        <v>13.180199999999999</v>
      </c>
      <c r="I199" s="41">
        <v>13.1265</v>
      </c>
      <c r="J199" s="41">
        <v>13.0829</v>
      </c>
      <c r="K199" s="41">
        <v>13.047599999999999</v>
      </c>
      <c r="L199" s="41">
        <v>13.018700000000001</v>
      </c>
      <c r="M199" s="41">
        <v>12.9948</v>
      </c>
      <c r="N199" s="41">
        <v>12.9748</v>
      </c>
      <c r="O199" s="41">
        <v>12.957800000000001</v>
      </c>
      <c r="P199" s="41">
        <v>12.943199999999999</v>
      </c>
      <c r="Q199" s="41">
        <v>12.9306</v>
      </c>
      <c r="R199" s="41">
        <v>12.919600000000001</v>
      </c>
      <c r="S199" s="41">
        <v>12.909800000000001</v>
      </c>
      <c r="T199" s="41">
        <v>12.9011</v>
      </c>
      <c r="U199" s="41">
        <v>12.8934</v>
      </c>
      <c r="V199" s="41">
        <v>12.8864</v>
      </c>
      <c r="W199" s="41"/>
      <c r="X199" s="41"/>
      <c r="Y199" s="41"/>
      <c r="Z199" s="41"/>
      <c r="AA199" s="41"/>
      <c r="AB199" s="41"/>
      <c r="AC199" s="41"/>
      <c r="AD199" s="41"/>
      <c r="AE199" s="41"/>
      <c r="AF199" s="41"/>
      <c r="AG199" s="41">
        <f t="shared" si="3"/>
        <v>-0.31169999999999831</v>
      </c>
      <c r="AH199" s="41">
        <v>0.31169999999999831</v>
      </c>
      <c r="AI199" s="41"/>
      <c r="AJ199" s="114"/>
      <c r="AL199" s="107">
        <v>34578</v>
      </c>
      <c r="AM199" s="101">
        <v>7.01</v>
      </c>
      <c r="AN199" s="101">
        <v>7.84</v>
      </c>
      <c r="AO199" s="101">
        <v>8.27</v>
      </c>
      <c r="AP199" s="101">
        <v>8.67</v>
      </c>
      <c r="AR199" s="116"/>
      <c r="CF199" s="102"/>
      <c r="CI199" s="45"/>
    </row>
    <row r="200" spans="2:87" ht="13" customHeight="1">
      <c r="B200" s="114">
        <v>30102</v>
      </c>
      <c r="C200" s="41">
        <v>12.737399999999999</v>
      </c>
      <c r="D200" s="41">
        <v>13.053000000000001</v>
      </c>
      <c r="E200" s="41">
        <v>13.1142</v>
      </c>
      <c r="F200" s="41">
        <v>13.115600000000001</v>
      </c>
      <c r="G200" s="41">
        <v>13.1059</v>
      </c>
      <c r="H200" s="41">
        <v>13.096</v>
      </c>
      <c r="I200" s="41">
        <v>13.087999999999999</v>
      </c>
      <c r="J200" s="41">
        <v>13.0817</v>
      </c>
      <c r="K200" s="41">
        <v>13.076700000000001</v>
      </c>
      <c r="L200" s="41">
        <v>13.072699999999999</v>
      </c>
      <c r="M200" s="41">
        <v>13.0694</v>
      </c>
      <c r="N200" s="41">
        <v>13.066700000000001</v>
      </c>
      <c r="O200" s="41">
        <v>13.064399999999999</v>
      </c>
      <c r="P200" s="41">
        <v>13.0624</v>
      </c>
      <c r="Q200" s="41">
        <v>13.060700000000001</v>
      </c>
      <c r="R200" s="41">
        <v>13.059200000000001</v>
      </c>
      <c r="S200" s="41">
        <v>13.0578</v>
      </c>
      <c r="T200" s="41">
        <v>13.056699999999999</v>
      </c>
      <c r="U200" s="41">
        <v>13.0556</v>
      </c>
      <c r="V200" s="41">
        <v>13.054600000000001</v>
      </c>
      <c r="W200" s="41"/>
      <c r="X200" s="41"/>
      <c r="Y200" s="41"/>
      <c r="Z200" s="41"/>
      <c r="AA200" s="41"/>
      <c r="AB200" s="41"/>
      <c r="AC200" s="41"/>
      <c r="AD200" s="41"/>
      <c r="AE200" s="41"/>
      <c r="AF200" s="41"/>
      <c r="AG200" s="41">
        <f t="shared" ref="AG200:AG263" si="4">L200-C200</f>
        <v>0.33530000000000015</v>
      </c>
      <c r="AH200" s="41">
        <v>0.33530000000000015</v>
      </c>
      <c r="AI200" s="41"/>
      <c r="AJ200" s="114"/>
      <c r="AL200" s="107">
        <v>34608</v>
      </c>
      <c r="AM200" s="101">
        <v>7.24</v>
      </c>
      <c r="AN200" s="101">
        <v>8.0500000000000007</v>
      </c>
      <c r="AO200" s="101">
        <v>8.4600000000000009</v>
      </c>
      <c r="AP200" s="101">
        <v>8.7799999999999994</v>
      </c>
      <c r="AR200" s="116"/>
      <c r="CF200" s="102"/>
      <c r="CI200" s="45"/>
    </row>
    <row r="201" spans="2:87" ht="13" customHeight="1">
      <c r="B201" s="114">
        <v>30132</v>
      </c>
      <c r="C201" s="41">
        <v>14.0085</v>
      </c>
      <c r="D201" s="41">
        <v>14.1275</v>
      </c>
      <c r="E201" s="41">
        <v>14.074999999999999</v>
      </c>
      <c r="F201" s="41">
        <v>13.9778</v>
      </c>
      <c r="G201" s="41">
        <v>13.8809</v>
      </c>
      <c r="H201" s="41">
        <v>13.7974</v>
      </c>
      <c r="I201" s="41">
        <v>13.728899999999999</v>
      </c>
      <c r="J201" s="41">
        <v>13.673500000000001</v>
      </c>
      <c r="K201" s="41">
        <v>13.6287</v>
      </c>
      <c r="L201" s="41">
        <v>13.592000000000001</v>
      </c>
      <c r="M201" s="41">
        <v>13.5617</v>
      </c>
      <c r="N201" s="41">
        <v>13.536300000000001</v>
      </c>
      <c r="O201" s="41">
        <v>13.514699999999999</v>
      </c>
      <c r="P201" s="41">
        <v>13.4962</v>
      </c>
      <c r="Q201" s="41">
        <v>13.4801</v>
      </c>
      <c r="R201" s="41">
        <v>13.466100000000001</v>
      </c>
      <c r="S201" s="41">
        <v>13.4536</v>
      </c>
      <c r="T201" s="41">
        <v>13.442600000000001</v>
      </c>
      <c r="U201" s="41">
        <v>13.432700000000001</v>
      </c>
      <c r="V201" s="41">
        <v>13.4239</v>
      </c>
      <c r="W201" s="41"/>
      <c r="X201" s="41"/>
      <c r="Y201" s="41"/>
      <c r="Z201" s="41"/>
      <c r="AA201" s="41"/>
      <c r="AB201" s="41"/>
      <c r="AC201" s="41"/>
      <c r="AD201" s="41"/>
      <c r="AE201" s="41"/>
      <c r="AF201" s="41"/>
      <c r="AG201" s="41">
        <f t="shared" si="4"/>
        <v>-0.4164999999999992</v>
      </c>
      <c r="AH201" s="41">
        <v>0.4164999999999992</v>
      </c>
      <c r="AI201" s="41"/>
      <c r="AJ201" s="114"/>
      <c r="AL201" s="107">
        <v>34639</v>
      </c>
      <c r="AM201" s="101">
        <v>7.87</v>
      </c>
      <c r="AN201" s="101">
        <v>8.36</v>
      </c>
      <c r="AO201" s="101">
        <v>8.5500000000000007</v>
      </c>
      <c r="AP201" s="101">
        <v>8.77</v>
      </c>
      <c r="AR201" s="116"/>
      <c r="CF201" s="102"/>
      <c r="CI201" s="45"/>
    </row>
    <row r="202" spans="2:87" ht="13" customHeight="1">
      <c r="B202" s="114">
        <v>30163</v>
      </c>
      <c r="C202" s="41">
        <v>12.547000000000001</v>
      </c>
      <c r="D202" s="41">
        <v>12.843500000000001</v>
      </c>
      <c r="E202" s="41">
        <v>12.955</v>
      </c>
      <c r="F202" s="41">
        <v>13.013</v>
      </c>
      <c r="G202" s="41">
        <v>13.048</v>
      </c>
      <c r="H202" s="41">
        <v>13.071300000000001</v>
      </c>
      <c r="I202" s="41">
        <v>13.087999999999999</v>
      </c>
      <c r="J202" s="41">
        <v>13.1005</v>
      </c>
      <c r="K202" s="41">
        <v>13.110200000000001</v>
      </c>
      <c r="L202" s="41">
        <v>13.118</v>
      </c>
      <c r="M202" s="41">
        <v>13.1244</v>
      </c>
      <c r="N202" s="41">
        <v>13.1297</v>
      </c>
      <c r="O202" s="41">
        <v>13.1342</v>
      </c>
      <c r="P202" s="41">
        <v>13.138</v>
      </c>
      <c r="Q202" s="41">
        <v>13.141400000000001</v>
      </c>
      <c r="R202" s="41">
        <v>13.144299999999999</v>
      </c>
      <c r="S202" s="41">
        <v>13.146800000000001</v>
      </c>
      <c r="T202" s="41">
        <v>13.149100000000001</v>
      </c>
      <c r="U202" s="41">
        <v>13.151199999999999</v>
      </c>
      <c r="V202" s="41">
        <v>13.153</v>
      </c>
      <c r="W202" s="41"/>
      <c r="X202" s="41"/>
      <c r="Y202" s="41"/>
      <c r="Z202" s="41"/>
      <c r="AA202" s="41"/>
      <c r="AB202" s="41"/>
      <c r="AC202" s="41"/>
      <c r="AD202" s="41"/>
      <c r="AE202" s="41"/>
      <c r="AF202" s="41"/>
      <c r="AG202" s="41">
        <f t="shared" si="4"/>
        <v>0.57099999999999973</v>
      </c>
      <c r="AH202" s="41">
        <v>0.57099999999999973</v>
      </c>
      <c r="AI202" s="41"/>
      <c r="AJ202" s="114"/>
      <c r="AL202" s="107">
        <v>34669</v>
      </c>
      <c r="AM202" s="101">
        <v>8.19</v>
      </c>
      <c r="AN202" s="101">
        <v>8.4600000000000009</v>
      </c>
      <c r="AO202" s="101">
        <v>8.5500000000000007</v>
      </c>
      <c r="AP202" s="101">
        <v>8.69</v>
      </c>
      <c r="AR202" s="116"/>
      <c r="CF202" s="102"/>
      <c r="CI202" s="45"/>
    </row>
    <row r="203" spans="2:87" ht="13" customHeight="1">
      <c r="B203" s="114">
        <v>30194</v>
      </c>
      <c r="C203" s="41">
        <v>11.1616</v>
      </c>
      <c r="D203" s="41">
        <v>11.778499999999999</v>
      </c>
      <c r="E203" s="41">
        <v>11.9681</v>
      </c>
      <c r="F203" s="41">
        <v>12.0618</v>
      </c>
      <c r="G203" s="41">
        <v>12.117900000000001</v>
      </c>
      <c r="H203" s="41">
        <v>12.1554</v>
      </c>
      <c r="I203" s="41">
        <v>12.1821</v>
      </c>
      <c r="J203" s="41">
        <v>12.2021</v>
      </c>
      <c r="K203" s="41">
        <v>12.217700000000001</v>
      </c>
      <c r="L203" s="41">
        <v>12.2302</v>
      </c>
      <c r="M203" s="41">
        <v>12.240399999999999</v>
      </c>
      <c r="N203" s="41">
        <v>12.248900000000001</v>
      </c>
      <c r="O203" s="41">
        <v>12.2561</v>
      </c>
      <c r="P203" s="41">
        <v>12.2623</v>
      </c>
      <c r="Q203" s="41">
        <v>12.2676</v>
      </c>
      <c r="R203" s="41">
        <v>12.2723</v>
      </c>
      <c r="S203" s="41">
        <v>12.276400000000001</v>
      </c>
      <c r="T203" s="41">
        <v>12.280099999999999</v>
      </c>
      <c r="U203" s="41">
        <v>12.2834</v>
      </c>
      <c r="V203" s="41">
        <v>12.286300000000001</v>
      </c>
      <c r="W203" s="41"/>
      <c r="X203" s="41"/>
      <c r="Y203" s="41"/>
      <c r="Z203" s="41"/>
      <c r="AA203" s="41"/>
      <c r="AB203" s="41"/>
      <c r="AC203" s="41"/>
      <c r="AD203" s="41"/>
      <c r="AE203" s="41"/>
      <c r="AF203" s="41"/>
      <c r="AG203" s="41">
        <f t="shared" si="4"/>
        <v>1.0686</v>
      </c>
      <c r="AH203" s="41">
        <v>1.0686</v>
      </c>
      <c r="AI203" s="41"/>
      <c r="AJ203" s="114"/>
      <c r="AL203" s="107">
        <v>34700</v>
      </c>
      <c r="AM203" s="101">
        <v>7.78</v>
      </c>
      <c r="AN203" s="101">
        <v>8.19</v>
      </c>
      <c r="AO203" s="101">
        <v>8.32</v>
      </c>
      <c r="AP203" s="101">
        <v>8.5299999999999994</v>
      </c>
      <c r="AR203" s="116"/>
      <c r="CF203" s="102"/>
      <c r="CI203" s="45"/>
    </row>
    <row r="204" spans="2:87" ht="13" customHeight="1">
      <c r="B204" s="114">
        <v>30224</v>
      </c>
      <c r="C204" s="41">
        <v>10.393800000000001</v>
      </c>
      <c r="D204" s="41">
        <v>11.0633</v>
      </c>
      <c r="E204" s="41">
        <v>11.2943</v>
      </c>
      <c r="F204" s="41">
        <v>11.409800000000001</v>
      </c>
      <c r="G204" s="41">
        <v>11.479200000000001</v>
      </c>
      <c r="H204" s="41">
        <v>11.525399999999999</v>
      </c>
      <c r="I204" s="41">
        <v>11.558400000000001</v>
      </c>
      <c r="J204" s="41">
        <v>11.5832</v>
      </c>
      <c r="K204" s="41">
        <v>11.602399999999999</v>
      </c>
      <c r="L204" s="41">
        <v>11.617800000000001</v>
      </c>
      <c r="M204" s="41">
        <v>11.6304</v>
      </c>
      <c r="N204" s="41">
        <v>11.6409</v>
      </c>
      <c r="O204" s="41">
        <v>11.649800000000001</v>
      </c>
      <c r="P204" s="41">
        <v>11.657400000000001</v>
      </c>
      <c r="Q204" s="41">
        <v>11.664</v>
      </c>
      <c r="R204" s="41">
        <v>11.6698</v>
      </c>
      <c r="S204" s="41">
        <v>11.674899999999999</v>
      </c>
      <c r="T204" s="41">
        <v>11.679399999999999</v>
      </c>
      <c r="U204" s="41">
        <v>11.6835</v>
      </c>
      <c r="V204" s="41">
        <v>11.687099999999999</v>
      </c>
      <c r="W204" s="41"/>
      <c r="X204" s="41"/>
      <c r="Y204" s="41"/>
      <c r="Z204" s="41"/>
      <c r="AA204" s="41"/>
      <c r="AB204" s="41"/>
      <c r="AC204" s="41"/>
      <c r="AD204" s="41"/>
      <c r="AE204" s="41"/>
      <c r="AF204" s="41"/>
      <c r="AG204" s="41">
        <f t="shared" si="4"/>
        <v>1.2240000000000002</v>
      </c>
      <c r="AH204" s="41">
        <v>1.2240000000000002</v>
      </c>
      <c r="AI204" s="41"/>
      <c r="AJ204" s="114"/>
      <c r="AL204" s="107">
        <v>34731</v>
      </c>
      <c r="AM204" s="101">
        <v>7.28</v>
      </c>
      <c r="AN204" s="101">
        <v>7.71</v>
      </c>
      <c r="AO204" s="101">
        <v>7.92</v>
      </c>
      <c r="AP204" s="101">
        <v>8.34</v>
      </c>
      <c r="AR204" s="116"/>
      <c r="CF204" s="102"/>
      <c r="CI204" s="45"/>
    </row>
    <row r="205" spans="2:87" ht="13" customHeight="1">
      <c r="B205" s="114">
        <v>30255</v>
      </c>
      <c r="C205" s="41">
        <v>9.3025000000000002</v>
      </c>
      <c r="D205" s="41">
        <v>10.004899999999999</v>
      </c>
      <c r="E205" s="41">
        <v>10.286099999999999</v>
      </c>
      <c r="F205" s="41">
        <v>10.427300000000001</v>
      </c>
      <c r="G205" s="41">
        <v>10.5121</v>
      </c>
      <c r="H205" s="41">
        <v>10.5686</v>
      </c>
      <c r="I205" s="41">
        <v>10.6089</v>
      </c>
      <c r="J205" s="41">
        <v>10.639200000000001</v>
      </c>
      <c r="K205" s="41">
        <v>10.662699999999999</v>
      </c>
      <c r="L205" s="41">
        <v>10.6816</v>
      </c>
      <c r="M205" s="41">
        <v>10.696999999999999</v>
      </c>
      <c r="N205" s="41">
        <v>10.7098</v>
      </c>
      <c r="O205" s="41">
        <v>10.720700000000001</v>
      </c>
      <c r="P205" s="41">
        <v>10.73</v>
      </c>
      <c r="Q205" s="41">
        <v>10.738099999999999</v>
      </c>
      <c r="R205" s="41">
        <v>10.745100000000001</v>
      </c>
      <c r="S205" s="41">
        <v>10.7514</v>
      </c>
      <c r="T205" s="41">
        <v>10.7569</v>
      </c>
      <c r="U205" s="41">
        <v>10.761799999999999</v>
      </c>
      <c r="V205" s="41">
        <v>10.766299999999999</v>
      </c>
      <c r="W205" s="41"/>
      <c r="X205" s="41"/>
      <c r="Y205" s="41"/>
      <c r="Z205" s="41"/>
      <c r="AA205" s="41"/>
      <c r="AB205" s="41"/>
      <c r="AC205" s="41"/>
      <c r="AD205" s="41"/>
      <c r="AE205" s="41"/>
      <c r="AF205" s="41"/>
      <c r="AG205" s="41">
        <f t="shared" si="4"/>
        <v>1.3790999999999993</v>
      </c>
      <c r="AH205" s="41">
        <v>1.3790999999999993</v>
      </c>
      <c r="AI205" s="41"/>
      <c r="AJ205" s="114"/>
      <c r="AL205" s="107">
        <v>34759</v>
      </c>
      <c r="AM205" s="101">
        <v>7.23</v>
      </c>
      <c r="AN205" s="101">
        <v>7.67</v>
      </c>
      <c r="AO205" s="101">
        <v>7.91</v>
      </c>
      <c r="AP205" s="101">
        <v>8.33</v>
      </c>
      <c r="AR205" s="116"/>
      <c r="CF205" s="102"/>
      <c r="CI205" s="45"/>
    </row>
    <row r="206" spans="2:87" ht="13" customHeight="1">
      <c r="B206" s="114">
        <v>30285</v>
      </c>
      <c r="C206" s="41">
        <v>9.2378999999999998</v>
      </c>
      <c r="D206" s="41">
        <v>9.8270999999999997</v>
      </c>
      <c r="E206" s="41">
        <v>10.203799999999999</v>
      </c>
      <c r="F206" s="41">
        <v>10.441800000000001</v>
      </c>
      <c r="G206" s="41">
        <v>10.591699999999999</v>
      </c>
      <c r="H206" s="41">
        <v>10.6867</v>
      </c>
      <c r="I206" s="41">
        <v>10.7479</v>
      </c>
      <c r="J206" s="41">
        <v>10.7881</v>
      </c>
      <c r="K206" s="41">
        <v>10.8154</v>
      </c>
      <c r="L206" s="41">
        <v>10.8347</v>
      </c>
      <c r="M206" s="41">
        <v>10.848800000000001</v>
      </c>
      <c r="N206" s="41">
        <v>10.859500000000001</v>
      </c>
      <c r="O206" s="41">
        <v>10.868</v>
      </c>
      <c r="P206" s="41">
        <v>10.8749</v>
      </c>
      <c r="Q206" s="41">
        <v>10.880699999999999</v>
      </c>
      <c r="R206" s="41">
        <v>10.8857</v>
      </c>
      <c r="S206" s="41">
        <v>10.89</v>
      </c>
      <c r="T206" s="41">
        <v>10.893700000000001</v>
      </c>
      <c r="U206" s="41">
        <v>10.8971</v>
      </c>
      <c r="V206" s="41">
        <v>10.9001</v>
      </c>
      <c r="W206" s="41"/>
      <c r="X206" s="41"/>
      <c r="Y206" s="41"/>
      <c r="Z206" s="41"/>
      <c r="AA206" s="41"/>
      <c r="AB206" s="41"/>
      <c r="AC206" s="41"/>
      <c r="AD206" s="41"/>
      <c r="AE206" s="41"/>
      <c r="AF206" s="41"/>
      <c r="AG206" s="41">
        <f t="shared" si="4"/>
        <v>1.5968</v>
      </c>
      <c r="AH206" s="41">
        <v>1.5968</v>
      </c>
      <c r="AI206" s="41"/>
      <c r="AJ206" s="114"/>
      <c r="AL206" s="107">
        <v>34790</v>
      </c>
      <c r="AM206" s="101">
        <v>7</v>
      </c>
      <c r="AN206" s="101">
        <v>7.44</v>
      </c>
      <c r="AO206" s="101">
        <v>7.71</v>
      </c>
      <c r="AP206" s="101">
        <v>8.23</v>
      </c>
      <c r="AR206" s="116"/>
      <c r="CF206" s="102"/>
      <c r="CI206" s="45"/>
    </row>
    <row r="207" spans="2:87" ht="13" customHeight="1">
      <c r="B207" s="114">
        <v>30316</v>
      </c>
      <c r="C207" s="41">
        <v>8.8378999999999994</v>
      </c>
      <c r="D207" s="41">
        <v>9.4221000000000004</v>
      </c>
      <c r="E207" s="41">
        <v>9.8298000000000005</v>
      </c>
      <c r="F207" s="41">
        <v>10.1044</v>
      </c>
      <c r="G207" s="41">
        <v>10.2811</v>
      </c>
      <c r="H207" s="41">
        <v>10.387700000000001</v>
      </c>
      <c r="I207" s="41">
        <v>10.446300000000001</v>
      </c>
      <c r="J207" s="41">
        <v>10.474399999999999</v>
      </c>
      <c r="K207" s="41">
        <v>10.4854</v>
      </c>
      <c r="L207" s="41">
        <v>10.489599999999999</v>
      </c>
      <c r="M207" s="41">
        <v>10.4947</v>
      </c>
      <c r="N207" s="41">
        <v>10.5062</v>
      </c>
      <c r="O207" s="41">
        <v>10.5282</v>
      </c>
      <c r="P207" s="41">
        <v>10.5632</v>
      </c>
      <c r="Q207" s="41">
        <v>10.6129</v>
      </c>
      <c r="R207" s="41">
        <v>10.677899999999999</v>
      </c>
      <c r="S207" s="41">
        <v>10.7584</v>
      </c>
      <c r="T207" s="41">
        <v>10.854200000000001</v>
      </c>
      <c r="U207" s="41">
        <v>10.964399999999999</v>
      </c>
      <c r="V207" s="41">
        <v>11.0883</v>
      </c>
      <c r="W207" s="41"/>
      <c r="X207" s="41"/>
      <c r="Y207" s="41"/>
      <c r="Z207" s="41"/>
      <c r="AA207" s="41"/>
      <c r="AB207" s="41"/>
      <c r="AC207" s="41"/>
      <c r="AD207" s="41"/>
      <c r="AE207" s="41"/>
      <c r="AF207" s="41"/>
      <c r="AG207" s="41">
        <f t="shared" si="4"/>
        <v>1.6516999999999999</v>
      </c>
      <c r="AH207" s="41">
        <v>1.6516999999999999</v>
      </c>
      <c r="AI207" s="41"/>
      <c r="AJ207" s="114"/>
      <c r="AL207" s="107">
        <v>34820</v>
      </c>
      <c r="AM207" s="101">
        <v>6.34</v>
      </c>
      <c r="AN207" s="101">
        <v>6.65</v>
      </c>
      <c r="AO207" s="101">
        <v>6.99</v>
      </c>
      <c r="AP207" s="101">
        <v>7.57</v>
      </c>
      <c r="AR207" s="116"/>
      <c r="CF207" s="102"/>
      <c r="CI207" s="45"/>
    </row>
    <row r="208" spans="2:87" ht="13" customHeight="1">
      <c r="B208" s="114">
        <v>30347</v>
      </c>
      <c r="C208" s="41">
        <v>8.9130000000000003</v>
      </c>
      <c r="D208" s="41">
        <v>9.5295000000000005</v>
      </c>
      <c r="E208" s="41">
        <v>9.9762000000000004</v>
      </c>
      <c r="F208" s="41">
        <v>10.2935</v>
      </c>
      <c r="G208" s="41">
        <v>10.514099999999999</v>
      </c>
      <c r="H208" s="41">
        <v>10.664</v>
      </c>
      <c r="I208" s="41">
        <v>10.7643</v>
      </c>
      <c r="J208" s="41">
        <v>10.8315</v>
      </c>
      <c r="K208" s="41">
        <v>10.878399999999999</v>
      </c>
      <c r="L208" s="41">
        <v>10.914899999999999</v>
      </c>
      <c r="M208" s="41">
        <v>10.948600000000001</v>
      </c>
      <c r="N208" s="41">
        <v>10.985200000000001</v>
      </c>
      <c r="O208" s="41">
        <v>11.028499999999999</v>
      </c>
      <c r="P208" s="41">
        <v>11.0814</v>
      </c>
      <c r="Q208" s="41">
        <v>11.1456</v>
      </c>
      <c r="R208" s="41">
        <v>11.222099999999999</v>
      </c>
      <c r="S208" s="41">
        <v>11.311299999999999</v>
      </c>
      <c r="T208" s="41">
        <v>11.4131</v>
      </c>
      <c r="U208" s="41">
        <v>11.527200000000001</v>
      </c>
      <c r="V208" s="41">
        <v>11.652699999999999</v>
      </c>
      <c r="W208" s="41"/>
      <c r="X208" s="41"/>
      <c r="Y208" s="41"/>
      <c r="Z208" s="41"/>
      <c r="AA208" s="41"/>
      <c r="AB208" s="41"/>
      <c r="AC208" s="41"/>
      <c r="AD208" s="41"/>
      <c r="AE208" s="41"/>
      <c r="AF208" s="41"/>
      <c r="AG208" s="41">
        <f t="shared" si="4"/>
        <v>2.0018999999999991</v>
      </c>
      <c r="AH208" s="41">
        <v>2.0018999999999991</v>
      </c>
      <c r="AI208" s="41"/>
      <c r="AJ208" s="114"/>
      <c r="AL208" s="107">
        <v>34851</v>
      </c>
      <c r="AM208" s="101">
        <v>6.23</v>
      </c>
      <c r="AN208" s="101">
        <v>6.59</v>
      </c>
      <c r="AO208" s="101">
        <v>6.92</v>
      </c>
      <c r="AP208" s="101">
        <v>7.53</v>
      </c>
      <c r="AR208" s="116"/>
      <c r="CF208" s="102"/>
      <c r="CI208" s="45"/>
    </row>
    <row r="209" spans="2:87" ht="13" customHeight="1">
      <c r="B209" s="114">
        <v>30375</v>
      </c>
      <c r="C209" s="41">
        <v>8.6275999999999993</v>
      </c>
      <c r="D209" s="41">
        <v>9.2003000000000004</v>
      </c>
      <c r="E209" s="41">
        <v>9.5975000000000001</v>
      </c>
      <c r="F209" s="41">
        <v>9.8658999999999999</v>
      </c>
      <c r="G209" s="41">
        <v>10.042400000000001</v>
      </c>
      <c r="H209" s="41">
        <v>10.156000000000001</v>
      </c>
      <c r="I209" s="41">
        <v>10.228999999999999</v>
      </c>
      <c r="J209" s="41">
        <v>10.2784</v>
      </c>
      <c r="K209" s="41">
        <v>10.3172</v>
      </c>
      <c r="L209" s="41">
        <v>10.354799999999999</v>
      </c>
      <c r="M209" s="41">
        <v>10.398099999999999</v>
      </c>
      <c r="N209" s="41">
        <v>10.451599999999999</v>
      </c>
      <c r="O209" s="41">
        <v>10.5183</v>
      </c>
      <c r="P209" s="41">
        <v>10.600099999999999</v>
      </c>
      <c r="Q209" s="41">
        <v>10.697699999999999</v>
      </c>
      <c r="R209" s="41">
        <v>10.811</v>
      </c>
      <c r="S209" s="41">
        <v>10.9396</v>
      </c>
      <c r="T209" s="41">
        <v>11.082599999999999</v>
      </c>
      <c r="U209" s="41">
        <v>11.238799999999999</v>
      </c>
      <c r="V209" s="41">
        <v>11.407</v>
      </c>
      <c r="W209" s="41"/>
      <c r="X209" s="41"/>
      <c r="Y209" s="41"/>
      <c r="Z209" s="41"/>
      <c r="AA209" s="41"/>
      <c r="AB209" s="41"/>
      <c r="AC209" s="41"/>
      <c r="AD209" s="41"/>
      <c r="AE209" s="41"/>
      <c r="AF209" s="41"/>
      <c r="AG209" s="41">
        <f t="shared" si="4"/>
        <v>1.7271999999999998</v>
      </c>
      <c r="AH209" s="41">
        <v>1.7271999999999998</v>
      </c>
      <c r="AI209" s="41"/>
      <c r="AJ209" s="114"/>
      <c r="AL209" s="107">
        <v>34881</v>
      </c>
      <c r="AM209" s="101">
        <v>6.3</v>
      </c>
      <c r="AN209" s="101">
        <v>6.79</v>
      </c>
      <c r="AO209" s="101">
        <v>7.14</v>
      </c>
      <c r="AP209" s="101">
        <v>7.75</v>
      </c>
      <c r="AR209" s="116"/>
      <c r="CF209" s="102"/>
      <c r="CI209" s="45"/>
    </row>
    <row r="210" spans="2:87" ht="13" customHeight="1">
      <c r="B210" s="114">
        <v>30406</v>
      </c>
      <c r="C210" s="41">
        <v>9.2239000000000004</v>
      </c>
      <c r="D210" s="41">
        <v>9.6579999999999995</v>
      </c>
      <c r="E210" s="41">
        <v>9.9704999999999995</v>
      </c>
      <c r="F210" s="41">
        <v>10.1905</v>
      </c>
      <c r="G210" s="41">
        <v>10.341699999999999</v>
      </c>
      <c r="H210" s="41">
        <v>10.443099999999999</v>
      </c>
      <c r="I210" s="41">
        <v>10.5101</v>
      </c>
      <c r="J210" s="41">
        <v>10.5549</v>
      </c>
      <c r="K210" s="41">
        <v>10.587</v>
      </c>
      <c r="L210" s="41">
        <v>10.613899999999999</v>
      </c>
      <c r="M210" s="41">
        <v>10.641299999999999</v>
      </c>
      <c r="N210" s="41">
        <v>10.673400000000001</v>
      </c>
      <c r="O210" s="41">
        <v>10.713100000000001</v>
      </c>
      <c r="P210" s="41">
        <v>10.762700000000001</v>
      </c>
      <c r="Q210" s="41">
        <v>10.8233</v>
      </c>
      <c r="R210" s="41">
        <v>10.895799999999999</v>
      </c>
      <c r="S210" s="41">
        <v>10.980399999999999</v>
      </c>
      <c r="T210" s="41">
        <v>11.0769</v>
      </c>
      <c r="U210" s="41">
        <v>11.184900000000001</v>
      </c>
      <c r="V210" s="41">
        <v>11.304</v>
      </c>
      <c r="W210" s="41"/>
      <c r="X210" s="41"/>
      <c r="Y210" s="41"/>
      <c r="Z210" s="41"/>
      <c r="AA210" s="41"/>
      <c r="AB210" s="41"/>
      <c r="AC210" s="41"/>
      <c r="AD210" s="41"/>
      <c r="AE210" s="41"/>
      <c r="AF210" s="41"/>
      <c r="AG210" s="41">
        <f t="shared" si="4"/>
        <v>1.3899999999999988</v>
      </c>
      <c r="AH210" s="41">
        <v>1.3899999999999988</v>
      </c>
      <c r="AI210" s="41"/>
      <c r="AJ210" s="114"/>
      <c r="AL210" s="107">
        <v>34912</v>
      </c>
      <c r="AM210" s="101">
        <v>6.26</v>
      </c>
      <c r="AN210" s="101">
        <v>6.65</v>
      </c>
      <c r="AO210" s="101">
        <v>6.97</v>
      </c>
      <c r="AP210" s="101">
        <v>7.57</v>
      </c>
      <c r="AR210" s="116"/>
      <c r="CF210" s="102"/>
      <c r="CI210" s="45"/>
    </row>
    <row r="211" spans="2:87" ht="13" customHeight="1">
      <c r="B211" s="114">
        <v>30436</v>
      </c>
      <c r="C211" s="41">
        <v>8.7289999999999992</v>
      </c>
      <c r="D211" s="41">
        <v>9.2063000000000006</v>
      </c>
      <c r="E211" s="41">
        <v>9.5578000000000003</v>
      </c>
      <c r="F211" s="41">
        <v>9.8115000000000006</v>
      </c>
      <c r="G211" s="41">
        <v>9.9901999999999997</v>
      </c>
      <c r="H211" s="41">
        <v>10.1128</v>
      </c>
      <c r="I211" s="41">
        <v>10.1945</v>
      </c>
      <c r="J211" s="41">
        <v>10.247999999999999</v>
      </c>
      <c r="K211" s="41">
        <v>10.283099999999999</v>
      </c>
      <c r="L211" s="41">
        <v>10.3078</v>
      </c>
      <c r="M211" s="41">
        <v>10.3283</v>
      </c>
      <c r="N211" s="41">
        <v>10.349600000000001</v>
      </c>
      <c r="O211" s="41">
        <v>10.3752</v>
      </c>
      <c r="P211" s="41">
        <v>10.4077</v>
      </c>
      <c r="Q211" s="41">
        <v>10.449199999999999</v>
      </c>
      <c r="R211" s="41">
        <v>10.5008</v>
      </c>
      <c r="S211" s="41">
        <v>10.5632</v>
      </c>
      <c r="T211" s="41">
        <v>10.636900000000001</v>
      </c>
      <c r="U211" s="41">
        <v>10.7217</v>
      </c>
      <c r="V211" s="41">
        <v>10.817399999999999</v>
      </c>
      <c r="W211" s="41"/>
      <c r="X211" s="41"/>
      <c r="Y211" s="41"/>
      <c r="Z211" s="41"/>
      <c r="AA211" s="41"/>
      <c r="AB211" s="41"/>
      <c r="AC211" s="41"/>
      <c r="AD211" s="41"/>
      <c r="AE211" s="41"/>
      <c r="AF211" s="41"/>
      <c r="AG211" s="41">
        <f t="shared" si="4"/>
        <v>1.5788000000000011</v>
      </c>
      <c r="AH211" s="41">
        <v>1.5788000000000011</v>
      </c>
      <c r="AI211" s="41"/>
      <c r="AJ211" s="114"/>
      <c r="AL211" s="107">
        <v>34943</v>
      </c>
      <c r="AM211" s="101">
        <v>6.23</v>
      </c>
      <c r="AN211" s="101">
        <v>6.57</v>
      </c>
      <c r="AO211" s="101">
        <v>6.86</v>
      </c>
      <c r="AP211" s="101">
        <v>7.47</v>
      </c>
      <c r="AR211" s="116"/>
      <c r="CF211" s="102"/>
      <c r="CI211" s="45"/>
    </row>
    <row r="212" spans="2:87" ht="13" customHeight="1">
      <c r="B212" s="114">
        <v>30467</v>
      </c>
      <c r="C212" s="41">
        <v>9.2382000000000009</v>
      </c>
      <c r="D212" s="41">
        <v>9.7467000000000006</v>
      </c>
      <c r="E212" s="41">
        <v>10.1059</v>
      </c>
      <c r="F212" s="41">
        <v>10.3528</v>
      </c>
      <c r="G212" s="41">
        <v>10.517099999999999</v>
      </c>
      <c r="H212" s="41">
        <v>10.622400000000001</v>
      </c>
      <c r="I212" s="41">
        <v>10.6876</v>
      </c>
      <c r="J212" s="41">
        <v>10.727399999999999</v>
      </c>
      <c r="K212" s="41">
        <v>10.753299999999999</v>
      </c>
      <c r="L212" s="41">
        <v>10.774100000000001</v>
      </c>
      <c r="M212" s="41">
        <v>10.7963</v>
      </c>
      <c r="N212" s="41">
        <v>10.8247</v>
      </c>
      <c r="O212" s="41">
        <v>10.8626</v>
      </c>
      <c r="P212" s="41">
        <v>10.9122</v>
      </c>
      <c r="Q212" s="41">
        <v>10.9748</v>
      </c>
      <c r="R212" s="41">
        <v>11.0511</v>
      </c>
      <c r="S212" s="41">
        <v>11.1412</v>
      </c>
      <c r="T212" s="41">
        <v>11.2447</v>
      </c>
      <c r="U212" s="41">
        <v>11.360900000000001</v>
      </c>
      <c r="V212" s="41">
        <v>11.4892</v>
      </c>
      <c r="W212" s="41"/>
      <c r="X212" s="41"/>
      <c r="Y212" s="41"/>
      <c r="Z212" s="41"/>
      <c r="AA212" s="41"/>
      <c r="AB212" s="41"/>
      <c r="AC212" s="41"/>
      <c r="AD212" s="41"/>
      <c r="AE212" s="41"/>
      <c r="AF212" s="41"/>
      <c r="AG212" s="41">
        <f t="shared" si="4"/>
        <v>1.5358999999999998</v>
      </c>
      <c r="AH212" s="41">
        <v>1.5358999999999998</v>
      </c>
      <c r="AI212" s="41"/>
      <c r="AJ212" s="114"/>
      <c r="AL212" s="107">
        <v>34973</v>
      </c>
      <c r="AM212" s="101">
        <v>6.04</v>
      </c>
      <c r="AN212" s="101">
        <v>6.35</v>
      </c>
      <c r="AO212" s="101">
        <v>6.68</v>
      </c>
      <c r="AP212" s="101">
        <v>7.24</v>
      </c>
      <c r="AR212" s="116"/>
      <c r="CF212" s="102"/>
      <c r="CI212" s="45"/>
    </row>
    <row r="213" spans="2:87" ht="13" customHeight="1">
      <c r="B213" s="114">
        <v>30497</v>
      </c>
      <c r="C213" s="41">
        <v>9.5668000000000006</v>
      </c>
      <c r="D213" s="41">
        <v>10.0113</v>
      </c>
      <c r="E213" s="41">
        <v>10.327500000000001</v>
      </c>
      <c r="F213" s="41">
        <v>10.5459</v>
      </c>
      <c r="G213" s="41">
        <v>10.6915</v>
      </c>
      <c r="H213" s="41">
        <v>10.7845</v>
      </c>
      <c r="I213" s="41">
        <v>10.841100000000001</v>
      </c>
      <c r="J213" s="41">
        <v>10.874000000000001</v>
      </c>
      <c r="K213" s="41">
        <v>10.8934</v>
      </c>
      <c r="L213" s="41">
        <v>10.9072</v>
      </c>
      <c r="M213" s="41">
        <v>10.9214</v>
      </c>
      <c r="N213" s="41">
        <v>10.940300000000001</v>
      </c>
      <c r="O213" s="41">
        <v>10.9672</v>
      </c>
      <c r="P213" s="41">
        <v>11.004300000000001</v>
      </c>
      <c r="Q213" s="41">
        <v>11.053000000000001</v>
      </c>
      <c r="R213" s="41">
        <v>11.1142</v>
      </c>
      <c r="S213" s="41">
        <v>11.188000000000001</v>
      </c>
      <c r="T213" s="41">
        <v>11.2744</v>
      </c>
      <c r="U213" s="41">
        <v>11.372999999999999</v>
      </c>
      <c r="V213" s="41">
        <v>11.4832</v>
      </c>
      <c r="W213" s="41"/>
      <c r="X213" s="41"/>
      <c r="Y213" s="41"/>
      <c r="Z213" s="41"/>
      <c r="AA213" s="41"/>
      <c r="AB213" s="41"/>
      <c r="AC213" s="41"/>
      <c r="AD213" s="41"/>
      <c r="AE213" s="41"/>
      <c r="AF213" s="41"/>
      <c r="AG213" s="41">
        <f t="shared" si="4"/>
        <v>1.3403999999999989</v>
      </c>
      <c r="AH213" s="41">
        <v>1.3403999999999989</v>
      </c>
      <c r="AI213" s="41"/>
      <c r="AJ213" s="114"/>
      <c r="AL213" s="107">
        <v>35004</v>
      </c>
      <c r="AM213" s="101">
        <v>5.78</v>
      </c>
      <c r="AN213" s="101">
        <v>6.11</v>
      </c>
      <c r="AO213" s="101">
        <v>6.43</v>
      </c>
      <c r="AP213" s="101">
        <v>7.07</v>
      </c>
      <c r="AR213" s="116"/>
      <c r="CF213" s="102"/>
      <c r="CI213" s="45"/>
    </row>
    <row r="214" spans="2:87" ht="13" customHeight="1">
      <c r="B214" s="114">
        <v>30528</v>
      </c>
      <c r="C214" s="41">
        <v>10.2044</v>
      </c>
      <c r="D214" s="41">
        <v>10.745100000000001</v>
      </c>
      <c r="E214" s="41">
        <v>11.079499999999999</v>
      </c>
      <c r="F214" s="41">
        <v>11.2911</v>
      </c>
      <c r="G214" s="41">
        <v>11.4285</v>
      </c>
      <c r="H214" s="41">
        <v>11.5206</v>
      </c>
      <c r="I214" s="41">
        <v>11.5844</v>
      </c>
      <c r="J214" s="41">
        <v>11.630100000000001</v>
      </c>
      <c r="K214" s="41">
        <v>11.664199999999999</v>
      </c>
      <c r="L214" s="41">
        <v>11.690300000000001</v>
      </c>
      <c r="M214" s="41">
        <v>11.711</v>
      </c>
      <c r="N214" s="41">
        <v>11.7279</v>
      </c>
      <c r="O214" s="41">
        <v>11.7418</v>
      </c>
      <c r="P214" s="41">
        <v>11.7536</v>
      </c>
      <c r="Q214" s="41">
        <v>11.7638</v>
      </c>
      <c r="R214" s="41">
        <v>11.772600000000001</v>
      </c>
      <c r="S214" s="41">
        <v>11.7803</v>
      </c>
      <c r="T214" s="41">
        <v>11.7872</v>
      </c>
      <c r="U214" s="41">
        <v>11.7933</v>
      </c>
      <c r="V214" s="41">
        <v>11.7988</v>
      </c>
      <c r="W214" s="41"/>
      <c r="X214" s="41"/>
      <c r="Y214" s="41"/>
      <c r="Z214" s="41"/>
      <c r="AA214" s="41"/>
      <c r="AB214" s="41"/>
      <c r="AC214" s="41"/>
      <c r="AD214" s="41"/>
      <c r="AE214" s="41"/>
      <c r="AF214" s="41"/>
      <c r="AG214" s="41">
        <f t="shared" si="4"/>
        <v>1.4859000000000009</v>
      </c>
      <c r="AH214" s="41">
        <v>1.4859000000000009</v>
      </c>
      <c r="AI214" s="41"/>
      <c r="AJ214" s="114"/>
      <c r="AL214" s="107">
        <v>35034</v>
      </c>
      <c r="AM214" s="101">
        <v>5.58</v>
      </c>
      <c r="AN214" s="101">
        <v>5.94</v>
      </c>
      <c r="AO214" s="101">
        <v>6.27</v>
      </c>
      <c r="AP214" s="101">
        <v>6.86</v>
      </c>
      <c r="AR214" s="116"/>
      <c r="CF214" s="102"/>
      <c r="CI214" s="45"/>
    </row>
    <row r="215" spans="2:87" ht="13" customHeight="1">
      <c r="B215" s="114">
        <v>30559</v>
      </c>
      <c r="C215" s="41">
        <v>10.3058</v>
      </c>
      <c r="D215" s="41">
        <v>10.878500000000001</v>
      </c>
      <c r="E215" s="41">
        <v>11.210699999999999</v>
      </c>
      <c r="F215" s="41">
        <v>11.412599999999999</v>
      </c>
      <c r="G215" s="41">
        <v>11.5428</v>
      </c>
      <c r="H215" s="41">
        <v>11.632</v>
      </c>
      <c r="I215" s="41">
        <v>11.696199999999999</v>
      </c>
      <c r="J215" s="41">
        <v>11.7446</v>
      </c>
      <c r="K215" s="41">
        <v>11.782299999999999</v>
      </c>
      <c r="L215" s="41">
        <v>11.8124</v>
      </c>
      <c r="M215" s="41">
        <v>11.837</v>
      </c>
      <c r="N215" s="41">
        <v>11.8576</v>
      </c>
      <c r="O215" s="41">
        <v>11.875</v>
      </c>
      <c r="P215" s="41">
        <v>11.889900000000001</v>
      </c>
      <c r="Q215" s="41">
        <v>11.902799999999999</v>
      </c>
      <c r="R215" s="41">
        <v>11.914099999999999</v>
      </c>
      <c r="S215" s="41">
        <v>11.924099999999999</v>
      </c>
      <c r="T215" s="41">
        <v>11.933</v>
      </c>
      <c r="U215" s="41">
        <v>11.940899999999999</v>
      </c>
      <c r="V215" s="41">
        <v>11.948</v>
      </c>
      <c r="W215" s="41"/>
      <c r="X215" s="41"/>
      <c r="Y215" s="41"/>
      <c r="Z215" s="41"/>
      <c r="AA215" s="41"/>
      <c r="AB215" s="41"/>
      <c r="AC215" s="41"/>
      <c r="AD215" s="41"/>
      <c r="AE215" s="41"/>
      <c r="AF215" s="41"/>
      <c r="AG215" s="41">
        <f t="shared" si="4"/>
        <v>1.5066000000000006</v>
      </c>
      <c r="AH215" s="41">
        <v>1.5066000000000006</v>
      </c>
      <c r="AI215" s="41"/>
      <c r="AJ215" s="114"/>
      <c r="AL215" s="107">
        <v>35065</v>
      </c>
      <c r="AM215" s="101">
        <v>5.35</v>
      </c>
      <c r="AN215" s="101">
        <v>5.81</v>
      </c>
      <c r="AO215" s="101">
        <v>6.28</v>
      </c>
      <c r="AP215" s="101">
        <v>6.96</v>
      </c>
      <c r="AR215" s="116"/>
      <c r="CF215" s="102"/>
      <c r="CI215" s="45"/>
    </row>
    <row r="216" spans="2:87" ht="13" customHeight="1">
      <c r="B216" s="114">
        <v>30589</v>
      </c>
      <c r="C216" s="41">
        <v>9.6661999999999999</v>
      </c>
      <c r="D216" s="41">
        <v>10.263400000000001</v>
      </c>
      <c r="E216" s="41">
        <v>10.651</v>
      </c>
      <c r="F216" s="41">
        <v>10.9018</v>
      </c>
      <c r="G216" s="41">
        <v>11.0648</v>
      </c>
      <c r="H216" s="41">
        <v>11.1716</v>
      </c>
      <c r="I216" s="41">
        <v>11.242699999999999</v>
      </c>
      <c r="J216" s="41">
        <v>11.291</v>
      </c>
      <c r="K216" s="41">
        <v>11.3248</v>
      </c>
      <c r="L216" s="41">
        <v>11.3491</v>
      </c>
      <c r="M216" s="41">
        <v>11.367100000000001</v>
      </c>
      <c r="N216" s="41">
        <v>11.381</v>
      </c>
      <c r="O216" s="41">
        <v>11.391999999999999</v>
      </c>
      <c r="P216" s="41">
        <v>11.401</v>
      </c>
      <c r="Q216" s="41">
        <v>11.4085</v>
      </c>
      <c r="R216" s="41">
        <v>11.414899999999999</v>
      </c>
      <c r="S216" s="41">
        <v>11.420500000000001</v>
      </c>
      <c r="T216" s="41">
        <v>11.4254</v>
      </c>
      <c r="U216" s="41">
        <v>11.4297</v>
      </c>
      <c r="V216" s="41">
        <v>11.4336</v>
      </c>
      <c r="W216" s="41"/>
      <c r="X216" s="41"/>
      <c r="Y216" s="41"/>
      <c r="Z216" s="41"/>
      <c r="AA216" s="41"/>
      <c r="AB216" s="41"/>
      <c r="AC216" s="41"/>
      <c r="AD216" s="41"/>
      <c r="AE216" s="41"/>
      <c r="AF216" s="41"/>
      <c r="AG216" s="41">
        <f t="shared" si="4"/>
        <v>1.6829000000000001</v>
      </c>
      <c r="AH216" s="41">
        <v>1.6829000000000001</v>
      </c>
      <c r="AI216" s="41"/>
      <c r="AJ216" s="114"/>
      <c r="AL216" s="107">
        <v>35096</v>
      </c>
      <c r="AM216" s="101">
        <v>5.81</v>
      </c>
      <c r="AN216" s="101">
        <v>6.32</v>
      </c>
      <c r="AO216" s="101">
        <v>6.8</v>
      </c>
      <c r="AP216" s="101">
        <v>7.45</v>
      </c>
      <c r="AR216" s="116"/>
      <c r="CF216" s="102"/>
      <c r="CI216" s="45"/>
    </row>
    <row r="217" spans="2:87" ht="13" customHeight="1">
      <c r="B217" s="114">
        <v>30620</v>
      </c>
      <c r="C217" s="41">
        <v>9.6084999999999994</v>
      </c>
      <c r="D217" s="41">
        <v>10.296099999999999</v>
      </c>
      <c r="E217" s="41">
        <v>10.743600000000001</v>
      </c>
      <c r="F217" s="41">
        <v>11.036899999999999</v>
      </c>
      <c r="G217" s="41">
        <v>11.2315</v>
      </c>
      <c r="H217" s="41">
        <v>11.363</v>
      </c>
      <c r="I217" s="41">
        <v>11.453799999999999</v>
      </c>
      <c r="J217" s="41">
        <v>11.5183</v>
      </c>
      <c r="K217" s="41">
        <v>11.5655</v>
      </c>
      <c r="L217" s="41">
        <v>11.601100000000001</v>
      </c>
      <c r="M217" s="41">
        <v>11.6288</v>
      </c>
      <c r="N217" s="41">
        <v>11.6509</v>
      </c>
      <c r="O217" s="41">
        <v>11.669</v>
      </c>
      <c r="P217" s="41">
        <v>11.684200000000001</v>
      </c>
      <c r="Q217" s="41">
        <v>11.6972</v>
      </c>
      <c r="R217" s="41">
        <v>11.708399999999999</v>
      </c>
      <c r="S217" s="41">
        <v>11.7182</v>
      </c>
      <c r="T217" s="41">
        <v>11.726800000000001</v>
      </c>
      <c r="U217" s="41">
        <v>11.734500000000001</v>
      </c>
      <c r="V217" s="41">
        <v>11.7415</v>
      </c>
      <c r="W217" s="41"/>
      <c r="X217" s="41"/>
      <c r="Y217" s="41"/>
      <c r="Z217" s="41"/>
      <c r="AA217" s="41"/>
      <c r="AB217" s="41"/>
      <c r="AC217" s="41"/>
      <c r="AD217" s="41"/>
      <c r="AE217" s="41"/>
      <c r="AF217" s="41"/>
      <c r="AG217" s="41">
        <f t="shared" si="4"/>
        <v>1.9926000000000013</v>
      </c>
      <c r="AH217" s="41">
        <v>1.9926000000000013</v>
      </c>
      <c r="AI217" s="41"/>
      <c r="AJ217" s="114"/>
      <c r="AL217" s="107">
        <v>35125</v>
      </c>
      <c r="AM217" s="101">
        <v>6.11</v>
      </c>
      <c r="AN217" s="101">
        <v>6.66</v>
      </c>
      <c r="AO217" s="101">
        <v>7</v>
      </c>
      <c r="AP217" s="101">
        <v>7.63</v>
      </c>
      <c r="AR217" s="116"/>
      <c r="CF217" s="102"/>
      <c r="CI217" s="45"/>
    </row>
    <row r="218" spans="2:87" ht="13" customHeight="1">
      <c r="B218" s="114">
        <v>30650</v>
      </c>
      <c r="C218" s="41">
        <v>9.7146000000000008</v>
      </c>
      <c r="D218" s="41">
        <v>10.328900000000001</v>
      </c>
      <c r="E218" s="41">
        <v>10.747999999999999</v>
      </c>
      <c r="F218" s="41">
        <v>11.0143</v>
      </c>
      <c r="G218" s="41">
        <v>11.179500000000001</v>
      </c>
      <c r="H218" s="41">
        <v>11.282500000000001</v>
      </c>
      <c r="I218" s="41">
        <v>11.3483</v>
      </c>
      <c r="J218" s="41">
        <v>11.392099999999999</v>
      </c>
      <c r="K218" s="41">
        <v>11.422800000000001</v>
      </c>
      <c r="L218" s="41">
        <v>11.4453</v>
      </c>
      <c r="M218" s="41">
        <v>11.4627</v>
      </c>
      <c r="N218" s="41">
        <v>11.476599999999999</v>
      </c>
      <c r="O218" s="41">
        <v>11.488</v>
      </c>
      <c r="P218" s="41">
        <v>11.4977</v>
      </c>
      <c r="Q218" s="41">
        <v>11.5059</v>
      </c>
      <c r="R218" s="41">
        <v>11.5131</v>
      </c>
      <c r="S218" s="41">
        <v>11.519500000000001</v>
      </c>
      <c r="T218" s="41">
        <v>11.5251</v>
      </c>
      <c r="U218" s="41">
        <v>11.530099999999999</v>
      </c>
      <c r="V218" s="41">
        <v>11.534700000000001</v>
      </c>
      <c r="W218" s="41"/>
      <c r="X218" s="41"/>
      <c r="Y218" s="41"/>
      <c r="Z218" s="41"/>
      <c r="AA218" s="41"/>
      <c r="AB218" s="41"/>
      <c r="AC218" s="41"/>
      <c r="AD218" s="41"/>
      <c r="AE218" s="41"/>
      <c r="AF218" s="41"/>
      <c r="AG218" s="41">
        <f t="shared" si="4"/>
        <v>1.7306999999999988</v>
      </c>
      <c r="AH218" s="41">
        <v>1.7306999999999988</v>
      </c>
      <c r="AI218" s="41"/>
      <c r="AJ218" s="114"/>
      <c r="AL218" s="107">
        <v>35156</v>
      </c>
      <c r="AM218" s="101">
        <v>6.37</v>
      </c>
      <c r="AN218" s="101">
        <v>6.94</v>
      </c>
      <c r="AO218" s="101">
        <v>7.3</v>
      </c>
      <c r="AP218" s="101">
        <v>7.82</v>
      </c>
      <c r="AR218" s="116"/>
      <c r="CF218" s="102"/>
      <c r="CI218" s="45"/>
    </row>
    <row r="219" spans="2:87" ht="13" customHeight="1">
      <c r="B219" s="114">
        <v>30681</v>
      </c>
      <c r="C219" s="41">
        <v>9.9520999999999997</v>
      </c>
      <c r="D219" s="41">
        <v>10.5502</v>
      </c>
      <c r="E219" s="41">
        <v>10.9368</v>
      </c>
      <c r="F219" s="41">
        <v>11.186999999999999</v>
      </c>
      <c r="G219" s="41">
        <v>11.350099999999999</v>
      </c>
      <c r="H219" s="41">
        <v>11.458</v>
      </c>
      <c r="I219" s="41">
        <v>11.530900000000001</v>
      </c>
      <c r="J219" s="41">
        <v>11.5815</v>
      </c>
      <c r="K219" s="41">
        <v>11.617599999999999</v>
      </c>
      <c r="L219" s="41">
        <v>11.644399999999999</v>
      </c>
      <c r="M219" s="41">
        <v>11.664899999999999</v>
      </c>
      <c r="N219" s="41">
        <v>11.680999999999999</v>
      </c>
      <c r="O219" s="41">
        <v>11.694100000000001</v>
      </c>
      <c r="P219" s="41">
        <v>11.705</v>
      </c>
      <c r="Q219" s="41">
        <v>11.7142</v>
      </c>
      <c r="R219" s="41">
        <v>11.722200000000001</v>
      </c>
      <c r="S219" s="41">
        <v>11.729100000000001</v>
      </c>
      <c r="T219" s="41">
        <v>11.735300000000001</v>
      </c>
      <c r="U219" s="41">
        <v>11.7407</v>
      </c>
      <c r="V219" s="41">
        <v>11.745699999999999</v>
      </c>
      <c r="W219" s="41"/>
      <c r="X219" s="41"/>
      <c r="Y219" s="41"/>
      <c r="Z219" s="41"/>
      <c r="AA219" s="41"/>
      <c r="AB219" s="41"/>
      <c r="AC219" s="41"/>
      <c r="AD219" s="41"/>
      <c r="AE219" s="41"/>
      <c r="AF219" s="41"/>
      <c r="AG219" s="41">
        <f t="shared" si="4"/>
        <v>1.6922999999999995</v>
      </c>
      <c r="AH219" s="41">
        <v>1.6922999999999995</v>
      </c>
      <c r="AI219" s="41"/>
      <c r="AJ219" s="114"/>
      <c r="AL219" s="107">
        <v>35186</v>
      </c>
      <c r="AM219" s="101">
        <v>6.58</v>
      </c>
      <c r="AN219" s="101">
        <v>7.12</v>
      </c>
      <c r="AO219" s="101">
        <v>7.47</v>
      </c>
      <c r="AP219" s="101">
        <v>7.86</v>
      </c>
      <c r="AR219" s="116"/>
      <c r="CF219" s="102"/>
      <c r="CI219" s="45"/>
    </row>
    <row r="220" spans="2:87" ht="13" customHeight="1">
      <c r="B220" s="114">
        <v>30712</v>
      </c>
      <c r="C220" s="41">
        <v>9.7028999999999996</v>
      </c>
      <c r="D220" s="41">
        <v>10.275600000000001</v>
      </c>
      <c r="E220" s="41">
        <v>10.6937</v>
      </c>
      <c r="F220" s="41">
        <v>10.9772</v>
      </c>
      <c r="G220" s="41">
        <v>11.163399999999999</v>
      </c>
      <c r="H220" s="41">
        <v>11.284599999999999</v>
      </c>
      <c r="I220" s="41">
        <v>11.3642</v>
      </c>
      <c r="J220" s="41">
        <v>11.4176</v>
      </c>
      <c r="K220" s="41">
        <v>11.454599999999999</v>
      </c>
      <c r="L220" s="41">
        <v>11.481299999999999</v>
      </c>
      <c r="M220" s="41">
        <v>11.501300000000001</v>
      </c>
      <c r="N220" s="41">
        <v>11.5168</v>
      </c>
      <c r="O220" s="41">
        <v>11.529400000000001</v>
      </c>
      <c r="P220" s="41">
        <v>11.5398</v>
      </c>
      <c r="Q220" s="41">
        <v>11.5486</v>
      </c>
      <c r="R220" s="41">
        <v>11.5562</v>
      </c>
      <c r="S220" s="41">
        <v>11.562900000000001</v>
      </c>
      <c r="T220" s="41">
        <v>11.5688</v>
      </c>
      <c r="U220" s="41">
        <v>11.574</v>
      </c>
      <c r="V220" s="41">
        <v>11.578799999999999</v>
      </c>
      <c r="W220" s="41"/>
      <c r="X220" s="41"/>
      <c r="Y220" s="41"/>
      <c r="Z220" s="41"/>
      <c r="AA220" s="41"/>
      <c r="AB220" s="41"/>
      <c r="AC220" s="41"/>
      <c r="AD220" s="41"/>
      <c r="AE220" s="41"/>
      <c r="AF220" s="41"/>
      <c r="AG220" s="41">
        <f t="shared" si="4"/>
        <v>1.7783999999999995</v>
      </c>
      <c r="AH220" s="41">
        <v>1.7783999999999995</v>
      </c>
      <c r="AI220" s="41"/>
      <c r="AJ220" s="114"/>
      <c r="AL220" s="107">
        <v>35217</v>
      </c>
      <c r="AM220" s="101">
        <v>6.45</v>
      </c>
      <c r="AN220" s="101">
        <v>6.95</v>
      </c>
      <c r="AO220" s="101">
        <v>7.33</v>
      </c>
      <c r="AP220" s="101">
        <v>7.78</v>
      </c>
      <c r="AR220" s="116"/>
      <c r="CF220" s="102"/>
      <c r="CI220" s="45"/>
    </row>
    <row r="221" spans="2:87" ht="13" customHeight="1">
      <c r="B221" s="114">
        <v>30741</v>
      </c>
      <c r="C221" s="41">
        <v>10.0702</v>
      </c>
      <c r="D221" s="41">
        <v>10.673400000000001</v>
      </c>
      <c r="E221" s="41">
        <v>11.0817</v>
      </c>
      <c r="F221" s="41">
        <v>11.3522</v>
      </c>
      <c r="G221" s="41">
        <v>11.529500000000001</v>
      </c>
      <c r="H221" s="41">
        <v>11.6456</v>
      </c>
      <c r="I221" s="41">
        <v>11.722099999999999</v>
      </c>
      <c r="J221" s="41">
        <v>11.773400000000001</v>
      </c>
      <c r="K221" s="41">
        <v>11.8085</v>
      </c>
      <c r="L221" s="41">
        <v>11.833299999999999</v>
      </c>
      <c r="M221" s="41">
        <v>11.8513</v>
      </c>
      <c r="N221" s="41">
        <v>11.8649</v>
      </c>
      <c r="O221" s="41">
        <v>11.8756</v>
      </c>
      <c r="P221" s="41">
        <v>11.8841</v>
      </c>
      <c r="Q221" s="41">
        <v>11.8912</v>
      </c>
      <c r="R221" s="41">
        <v>11.8972</v>
      </c>
      <c r="S221" s="41">
        <v>11.9024</v>
      </c>
      <c r="T221" s="41">
        <v>11.9069</v>
      </c>
      <c r="U221" s="41">
        <v>11.911</v>
      </c>
      <c r="V221" s="41">
        <v>11.9146</v>
      </c>
      <c r="W221" s="41"/>
      <c r="X221" s="41"/>
      <c r="Y221" s="41"/>
      <c r="Z221" s="41"/>
      <c r="AA221" s="41"/>
      <c r="AB221" s="41"/>
      <c r="AC221" s="41"/>
      <c r="AD221" s="41"/>
      <c r="AE221" s="41"/>
      <c r="AF221" s="41"/>
      <c r="AG221" s="41">
        <f t="shared" si="4"/>
        <v>1.7630999999999997</v>
      </c>
      <c r="AH221" s="41">
        <v>1.7630999999999997</v>
      </c>
      <c r="AI221" s="41"/>
      <c r="AJ221" s="114"/>
      <c r="AL221" s="107">
        <v>35247</v>
      </c>
      <c r="AM221" s="101">
        <v>6.55</v>
      </c>
      <c r="AN221" s="101">
        <v>7.03</v>
      </c>
      <c r="AO221" s="101">
        <v>7.4</v>
      </c>
      <c r="AP221" s="101">
        <v>7.83</v>
      </c>
      <c r="AR221" s="116"/>
      <c r="CF221" s="102"/>
      <c r="CI221" s="45"/>
    </row>
    <row r="222" spans="2:87" ht="13" customHeight="1">
      <c r="B222" s="114">
        <v>30772</v>
      </c>
      <c r="C222" s="41">
        <v>10.688499999999999</v>
      </c>
      <c r="D222" s="41">
        <v>11.227600000000001</v>
      </c>
      <c r="E222" s="41">
        <v>11.5968</v>
      </c>
      <c r="F222" s="41">
        <v>11.846</v>
      </c>
      <c r="G222" s="41">
        <v>12.010899999999999</v>
      </c>
      <c r="H222" s="41">
        <v>12.117000000000001</v>
      </c>
      <c r="I222" s="41">
        <v>12.1823</v>
      </c>
      <c r="J222" s="41">
        <v>12.2196</v>
      </c>
      <c r="K222" s="41">
        <v>12.238</v>
      </c>
      <c r="L222" s="41">
        <v>12.2437</v>
      </c>
      <c r="M222" s="41">
        <v>12.241199999999999</v>
      </c>
      <c r="N222" s="41">
        <v>12.233599999999999</v>
      </c>
      <c r="O222" s="41">
        <v>12.222799999999999</v>
      </c>
      <c r="P222" s="41">
        <v>12.2104</v>
      </c>
      <c r="Q222" s="41">
        <v>12.1973</v>
      </c>
      <c r="R222" s="41">
        <v>12.184100000000001</v>
      </c>
      <c r="S222" s="41">
        <v>12.171200000000001</v>
      </c>
      <c r="T222" s="41">
        <v>12.158799999999999</v>
      </c>
      <c r="U222" s="41">
        <v>12.1471</v>
      </c>
      <c r="V222" s="41">
        <v>12.135999999999999</v>
      </c>
      <c r="W222" s="41"/>
      <c r="X222" s="41"/>
      <c r="Y222" s="41"/>
      <c r="Z222" s="41"/>
      <c r="AA222" s="41"/>
      <c r="AB222" s="41"/>
      <c r="AC222" s="41"/>
      <c r="AD222" s="41"/>
      <c r="AE222" s="41"/>
      <c r="AF222" s="41"/>
      <c r="AG222" s="41">
        <f t="shared" si="4"/>
        <v>1.555200000000001</v>
      </c>
      <c r="AH222" s="41">
        <v>1.555200000000001</v>
      </c>
      <c r="AI222" s="41"/>
      <c r="AJ222" s="114"/>
      <c r="AL222" s="107">
        <v>35278</v>
      </c>
      <c r="AM222" s="101">
        <v>6.67</v>
      </c>
      <c r="AN222" s="101">
        <v>7.22</v>
      </c>
      <c r="AO222" s="101">
        <v>7.55</v>
      </c>
      <c r="AP222" s="101">
        <v>7.96</v>
      </c>
      <c r="AR222" s="116"/>
      <c r="CF222" s="102"/>
      <c r="CI222" s="45"/>
    </row>
    <row r="223" spans="2:87" ht="13" customHeight="1">
      <c r="B223" s="114">
        <v>30802</v>
      </c>
      <c r="C223" s="41">
        <v>10.785399999999999</v>
      </c>
      <c r="D223" s="41">
        <v>11.4054</v>
      </c>
      <c r="E223" s="41">
        <v>11.8238</v>
      </c>
      <c r="F223" s="41">
        <v>12.102499999999999</v>
      </c>
      <c r="G223" s="41">
        <v>12.284700000000001</v>
      </c>
      <c r="H223" s="41">
        <v>12.4008</v>
      </c>
      <c r="I223" s="41">
        <v>12.4719</v>
      </c>
      <c r="J223" s="41">
        <v>12.5124</v>
      </c>
      <c r="K223" s="41">
        <v>12.5327</v>
      </c>
      <c r="L223" s="41">
        <v>12.5395</v>
      </c>
      <c r="M223" s="41">
        <v>12.537800000000001</v>
      </c>
      <c r="N223" s="41">
        <v>12.5307</v>
      </c>
      <c r="O223" s="41">
        <v>12.5205</v>
      </c>
      <c r="P223" s="41">
        <v>12.508599999999999</v>
      </c>
      <c r="Q223" s="41">
        <v>12.496</v>
      </c>
      <c r="R223" s="41">
        <v>12.4833</v>
      </c>
      <c r="S223" s="41">
        <v>12.4709</v>
      </c>
      <c r="T223" s="41">
        <v>12.4589</v>
      </c>
      <c r="U223" s="41">
        <v>12.4476</v>
      </c>
      <c r="V223" s="41">
        <v>12.4369</v>
      </c>
      <c r="W223" s="41"/>
      <c r="X223" s="41"/>
      <c r="Y223" s="41"/>
      <c r="Z223" s="41"/>
      <c r="AA223" s="41"/>
      <c r="AB223" s="41"/>
      <c r="AC223" s="41"/>
      <c r="AD223" s="41"/>
      <c r="AE223" s="41"/>
      <c r="AF223" s="41"/>
      <c r="AG223" s="41">
        <f t="shared" si="4"/>
        <v>1.7541000000000011</v>
      </c>
      <c r="AH223" s="41">
        <v>1.7541000000000011</v>
      </c>
      <c r="AI223" s="41"/>
      <c r="AJ223" s="114"/>
      <c r="AL223" s="107">
        <v>35309</v>
      </c>
      <c r="AM223" s="101">
        <v>6.42</v>
      </c>
      <c r="AN223" s="101">
        <v>6.94</v>
      </c>
      <c r="AO223" s="101">
        <v>7.31</v>
      </c>
      <c r="AP223" s="101">
        <v>7.76</v>
      </c>
      <c r="AR223" s="116"/>
      <c r="CF223" s="102"/>
      <c r="CI223" s="45"/>
    </row>
    <row r="224" spans="2:87" ht="13" customHeight="1">
      <c r="B224" s="114">
        <v>30833</v>
      </c>
      <c r="C224" s="41">
        <v>11.924099999999999</v>
      </c>
      <c r="D224" s="41">
        <v>12.556699999999999</v>
      </c>
      <c r="E224" s="41">
        <v>12.918799999999999</v>
      </c>
      <c r="F224" s="41">
        <v>13.141</v>
      </c>
      <c r="G224" s="41">
        <v>13.282</v>
      </c>
      <c r="H224" s="41">
        <v>13.3771</v>
      </c>
      <c r="I224" s="41">
        <v>13.4453</v>
      </c>
      <c r="J224" s="41">
        <v>13.4964</v>
      </c>
      <c r="K224" s="41">
        <v>13.536199999999999</v>
      </c>
      <c r="L224" s="41">
        <v>13.568</v>
      </c>
      <c r="M224" s="41">
        <v>13.593999999999999</v>
      </c>
      <c r="N224" s="41">
        <v>13.6157</v>
      </c>
      <c r="O224" s="41">
        <v>13.6341</v>
      </c>
      <c r="P224" s="41">
        <v>13.649800000000001</v>
      </c>
      <c r="Q224" s="41">
        <v>13.663500000000001</v>
      </c>
      <c r="R224" s="41">
        <v>13.6754</v>
      </c>
      <c r="S224" s="41">
        <v>13.6859</v>
      </c>
      <c r="T224" s="41">
        <v>13.6953</v>
      </c>
      <c r="U224" s="41">
        <v>13.7037</v>
      </c>
      <c r="V224" s="41">
        <v>13.7112</v>
      </c>
      <c r="W224" s="41"/>
      <c r="X224" s="41"/>
      <c r="Y224" s="41"/>
      <c r="Z224" s="41"/>
      <c r="AA224" s="41"/>
      <c r="AB224" s="41"/>
      <c r="AC224" s="41"/>
      <c r="AD224" s="41"/>
      <c r="AE224" s="41"/>
      <c r="AF224" s="41"/>
      <c r="AG224" s="41">
        <f t="shared" si="4"/>
        <v>1.6439000000000004</v>
      </c>
      <c r="AH224" s="41">
        <v>1.6439000000000004</v>
      </c>
      <c r="AI224" s="41"/>
      <c r="AJ224" s="114"/>
      <c r="AL224" s="107">
        <v>35339</v>
      </c>
      <c r="AM224" s="101">
        <v>6.09</v>
      </c>
      <c r="AN224" s="101">
        <v>6.57</v>
      </c>
      <c r="AO224" s="101">
        <v>6.95</v>
      </c>
      <c r="AP224" s="101">
        <v>7.46</v>
      </c>
      <c r="AR224" s="116"/>
      <c r="CF224" s="102"/>
      <c r="CI224" s="45"/>
    </row>
    <row r="225" spans="2:87" ht="13" customHeight="1">
      <c r="B225" s="114">
        <v>30863</v>
      </c>
      <c r="C225" s="41">
        <v>11.9854</v>
      </c>
      <c r="D225" s="41">
        <v>12.7456</v>
      </c>
      <c r="E225" s="41">
        <v>13.0482</v>
      </c>
      <c r="F225" s="41">
        <v>13.1982</v>
      </c>
      <c r="G225" s="41">
        <v>13.286899999999999</v>
      </c>
      <c r="H225" s="41">
        <v>13.3459</v>
      </c>
      <c r="I225" s="41">
        <v>13.3881</v>
      </c>
      <c r="J225" s="41">
        <v>13.4198</v>
      </c>
      <c r="K225" s="41">
        <v>13.444599999999999</v>
      </c>
      <c r="L225" s="41">
        <v>13.464399999999999</v>
      </c>
      <c r="M225" s="41">
        <v>13.480600000000001</v>
      </c>
      <c r="N225" s="41">
        <v>13.4941</v>
      </c>
      <c r="O225" s="41">
        <v>13.5055</v>
      </c>
      <c r="P225" s="41">
        <v>13.5153</v>
      </c>
      <c r="Q225" s="41">
        <v>13.5238</v>
      </c>
      <c r="R225" s="41">
        <v>13.5312</v>
      </c>
      <c r="S225" s="41">
        <v>13.537800000000001</v>
      </c>
      <c r="T225" s="41">
        <v>13.5436</v>
      </c>
      <c r="U225" s="41">
        <v>13.5488</v>
      </c>
      <c r="V225" s="41">
        <v>13.5535</v>
      </c>
      <c r="W225" s="41"/>
      <c r="X225" s="41"/>
      <c r="Y225" s="41"/>
      <c r="Z225" s="41"/>
      <c r="AA225" s="41"/>
      <c r="AB225" s="41"/>
      <c r="AC225" s="41"/>
      <c r="AD225" s="41"/>
      <c r="AE225" s="41"/>
      <c r="AF225" s="41"/>
      <c r="AG225" s="41">
        <f t="shared" si="4"/>
        <v>1.4789999999999992</v>
      </c>
      <c r="AH225" s="41">
        <v>1.4789999999999992</v>
      </c>
      <c r="AI225" s="41"/>
      <c r="AJ225" s="114"/>
      <c r="AL225" s="107">
        <v>35370</v>
      </c>
      <c r="AM225" s="101">
        <v>5.93</v>
      </c>
      <c r="AN225" s="101">
        <v>6.34</v>
      </c>
      <c r="AO225" s="101">
        <v>6.68</v>
      </c>
      <c r="AP225" s="101">
        <v>7.22</v>
      </c>
      <c r="AR225" s="116"/>
      <c r="CF225" s="102"/>
      <c r="CI225" s="45"/>
    </row>
    <row r="226" spans="2:87" ht="13" customHeight="1">
      <c r="B226" s="114">
        <v>30894</v>
      </c>
      <c r="C226" s="41">
        <v>11.676500000000001</v>
      </c>
      <c r="D226" s="41">
        <v>12.154500000000001</v>
      </c>
      <c r="E226" s="41">
        <v>12.3161</v>
      </c>
      <c r="F226" s="41">
        <v>12.398999999999999</v>
      </c>
      <c r="G226" s="41">
        <v>12.4557</v>
      </c>
      <c r="H226" s="41">
        <v>12.4985</v>
      </c>
      <c r="I226" s="41">
        <v>12.5318</v>
      </c>
      <c r="J226" s="41">
        <v>12.5579</v>
      </c>
      <c r="K226" s="41">
        <v>12.5787</v>
      </c>
      <c r="L226" s="41">
        <v>12.595499999999999</v>
      </c>
      <c r="M226" s="41">
        <v>12.609299999999999</v>
      </c>
      <c r="N226" s="41">
        <v>12.620900000000001</v>
      </c>
      <c r="O226" s="41">
        <v>12.630699999999999</v>
      </c>
      <c r="P226" s="41">
        <v>12.639099999999999</v>
      </c>
      <c r="Q226" s="41">
        <v>12.6463</v>
      </c>
      <c r="R226" s="41">
        <v>12.652699999999999</v>
      </c>
      <c r="S226" s="41">
        <v>12.658300000000001</v>
      </c>
      <c r="T226" s="41">
        <v>12.6633</v>
      </c>
      <c r="U226" s="41">
        <v>12.6678</v>
      </c>
      <c r="V226" s="41">
        <v>12.671799999999999</v>
      </c>
      <c r="W226" s="41"/>
      <c r="X226" s="41"/>
      <c r="Y226" s="41"/>
      <c r="Z226" s="41"/>
      <c r="AA226" s="41"/>
      <c r="AB226" s="41"/>
      <c r="AC226" s="41"/>
      <c r="AD226" s="41"/>
      <c r="AE226" s="41"/>
      <c r="AF226" s="41"/>
      <c r="AG226" s="41">
        <f t="shared" si="4"/>
        <v>0.91899999999999871</v>
      </c>
      <c r="AH226" s="41">
        <v>0.91899999999999871</v>
      </c>
      <c r="AI226" s="41"/>
      <c r="AJ226" s="114"/>
      <c r="AL226" s="107">
        <v>35400</v>
      </c>
      <c r="AM226" s="101">
        <v>6.22</v>
      </c>
      <c r="AN226" s="101">
        <v>6.7</v>
      </c>
      <c r="AO226" s="101">
        <v>7.04</v>
      </c>
      <c r="AP226" s="101">
        <v>7.47</v>
      </c>
      <c r="AR226" s="116"/>
      <c r="CF226" s="102"/>
      <c r="CI226" s="45"/>
    </row>
    <row r="227" spans="2:87" ht="13" customHeight="1">
      <c r="B227" s="114">
        <v>30925</v>
      </c>
      <c r="C227" s="41">
        <v>11.676299999999999</v>
      </c>
      <c r="D227" s="41">
        <v>12.1244</v>
      </c>
      <c r="E227" s="41">
        <v>12.317600000000001</v>
      </c>
      <c r="F227" s="41">
        <v>12.3963</v>
      </c>
      <c r="G227" s="41">
        <v>12.4244</v>
      </c>
      <c r="H227" s="41">
        <v>12.430899999999999</v>
      </c>
      <c r="I227" s="41">
        <v>12.428900000000001</v>
      </c>
      <c r="J227" s="41">
        <v>12.4239</v>
      </c>
      <c r="K227" s="41">
        <v>12.4183</v>
      </c>
      <c r="L227" s="41">
        <v>12.4129</v>
      </c>
      <c r="M227" s="41">
        <v>12.408099999999999</v>
      </c>
      <c r="N227" s="41">
        <v>12.4039</v>
      </c>
      <c r="O227" s="41">
        <v>12.4002</v>
      </c>
      <c r="P227" s="41">
        <v>12.397</v>
      </c>
      <c r="Q227" s="41">
        <v>12.394299999999999</v>
      </c>
      <c r="R227" s="41">
        <v>12.3918</v>
      </c>
      <c r="S227" s="41">
        <v>12.389699999999999</v>
      </c>
      <c r="T227" s="41">
        <v>12.3878</v>
      </c>
      <c r="U227" s="41">
        <v>12.386100000000001</v>
      </c>
      <c r="V227" s="41">
        <v>12.384499999999999</v>
      </c>
      <c r="W227" s="41"/>
      <c r="X227" s="41"/>
      <c r="Y227" s="41"/>
      <c r="Z227" s="41"/>
      <c r="AA227" s="41"/>
      <c r="AB227" s="41"/>
      <c r="AC227" s="41"/>
      <c r="AD227" s="41"/>
      <c r="AE227" s="41"/>
      <c r="AF227" s="41"/>
      <c r="AG227" s="41">
        <f t="shared" si="4"/>
        <v>0.73660000000000103</v>
      </c>
      <c r="AH227" s="41">
        <v>0.73660000000000103</v>
      </c>
      <c r="AI227" s="41"/>
      <c r="AJ227" s="114"/>
      <c r="AL227" s="107">
        <v>35431</v>
      </c>
      <c r="AM227" s="101">
        <v>6.24</v>
      </c>
      <c r="AN227" s="101">
        <v>6.75</v>
      </c>
      <c r="AO227" s="101">
        <v>7.11</v>
      </c>
      <c r="AP227" s="101">
        <v>7.58</v>
      </c>
      <c r="AR227" s="116"/>
      <c r="CF227" s="102"/>
      <c r="CI227" s="45"/>
    </row>
    <row r="228" spans="2:87" ht="13" customHeight="1">
      <c r="B228" s="114">
        <v>30955</v>
      </c>
      <c r="C228" s="41">
        <v>11.197900000000001</v>
      </c>
      <c r="D228" s="41">
        <v>11.7064</v>
      </c>
      <c r="E228" s="41">
        <v>11.9635</v>
      </c>
      <c r="F228" s="41">
        <v>12.0844</v>
      </c>
      <c r="G228" s="41">
        <v>12.133100000000001</v>
      </c>
      <c r="H228" s="41">
        <v>12.144600000000001</v>
      </c>
      <c r="I228" s="41">
        <v>12.1378</v>
      </c>
      <c r="J228" s="41">
        <v>12.1229</v>
      </c>
      <c r="K228" s="41">
        <v>12.1052</v>
      </c>
      <c r="L228" s="41">
        <v>12.087300000000001</v>
      </c>
      <c r="M228" s="41">
        <v>12.070399999999999</v>
      </c>
      <c r="N228" s="41">
        <v>12.055</v>
      </c>
      <c r="O228" s="41">
        <v>12.0412</v>
      </c>
      <c r="P228" s="41">
        <v>12.0289</v>
      </c>
      <c r="Q228" s="41">
        <v>12.017899999999999</v>
      </c>
      <c r="R228" s="41">
        <v>12.0082</v>
      </c>
      <c r="S228" s="41">
        <v>11.999499999999999</v>
      </c>
      <c r="T228" s="41">
        <v>11.9918</v>
      </c>
      <c r="U228" s="41">
        <v>11.9848</v>
      </c>
      <c r="V228" s="41">
        <v>11.9785</v>
      </c>
      <c r="W228" s="41"/>
      <c r="X228" s="41"/>
      <c r="Y228" s="41"/>
      <c r="Z228" s="41"/>
      <c r="AA228" s="41"/>
      <c r="AB228" s="41"/>
      <c r="AC228" s="41"/>
      <c r="AD228" s="41"/>
      <c r="AE228" s="41"/>
      <c r="AF228" s="41"/>
      <c r="AG228" s="41">
        <f t="shared" si="4"/>
        <v>0.88940000000000019</v>
      </c>
      <c r="AH228" s="41">
        <v>0.88940000000000019</v>
      </c>
      <c r="AI228" s="41"/>
      <c r="AJ228" s="114"/>
      <c r="AL228" s="107">
        <v>35462</v>
      </c>
      <c r="AM228" s="101">
        <v>6.36</v>
      </c>
      <c r="AN228" s="101">
        <v>6.83</v>
      </c>
      <c r="AO228" s="101">
        <v>7.13</v>
      </c>
      <c r="AP228" s="101">
        <v>7.6</v>
      </c>
      <c r="AR228" s="116"/>
      <c r="CF228" s="102"/>
      <c r="CI228" s="45"/>
    </row>
    <row r="229" spans="2:87" ht="13" customHeight="1">
      <c r="B229" s="114">
        <v>30986</v>
      </c>
      <c r="C229" s="41">
        <v>10.274900000000001</v>
      </c>
      <c r="D229" s="41">
        <v>10.8345</v>
      </c>
      <c r="E229" s="41">
        <v>11.1274</v>
      </c>
      <c r="F229" s="41">
        <v>11.2826</v>
      </c>
      <c r="G229" s="41">
        <v>11.3666</v>
      </c>
      <c r="H229" s="41">
        <v>11.413500000000001</v>
      </c>
      <c r="I229" s="41">
        <v>11.440899999999999</v>
      </c>
      <c r="J229" s="41">
        <v>11.4579</v>
      </c>
      <c r="K229" s="41">
        <v>11.469099999999999</v>
      </c>
      <c r="L229" s="41">
        <v>11.4771</v>
      </c>
      <c r="M229" s="41">
        <v>11.483000000000001</v>
      </c>
      <c r="N229" s="41">
        <v>11.4878</v>
      </c>
      <c r="O229" s="41">
        <v>11.4917</v>
      </c>
      <c r="P229" s="41">
        <v>11.494899999999999</v>
      </c>
      <c r="Q229" s="41">
        <v>11.4977</v>
      </c>
      <c r="R229" s="41">
        <v>11.5002</v>
      </c>
      <c r="S229" s="41">
        <v>11.5024</v>
      </c>
      <c r="T229" s="41">
        <v>11.504300000000001</v>
      </c>
      <c r="U229" s="41">
        <v>11.506</v>
      </c>
      <c r="V229" s="41">
        <v>11.5076</v>
      </c>
      <c r="W229" s="41"/>
      <c r="X229" s="41"/>
      <c r="Y229" s="41"/>
      <c r="Z229" s="41"/>
      <c r="AA229" s="41"/>
      <c r="AB229" s="41"/>
      <c r="AC229" s="41"/>
      <c r="AD229" s="41"/>
      <c r="AE229" s="41"/>
      <c r="AF229" s="41"/>
      <c r="AG229" s="41">
        <f t="shared" si="4"/>
        <v>1.2021999999999995</v>
      </c>
      <c r="AH229" s="41">
        <v>1.2021999999999995</v>
      </c>
      <c r="AI229" s="41"/>
      <c r="AJ229" s="114"/>
      <c r="AL229" s="107">
        <v>35490</v>
      </c>
      <c r="AM229" s="101">
        <v>6.71</v>
      </c>
      <c r="AN229" s="101">
        <v>7.2</v>
      </c>
      <c r="AO229" s="101">
        <v>7.48</v>
      </c>
      <c r="AP229" s="101">
        <v>7.87</v>
      </c>
      <c r="AR229" s="116"/>
      <c r="CF229" s="102"/>
      <c r="CI229" s="45"/>
    </row>
    <row r="230" spans="2:87" ht="13" customHeight="1">
      <c r="B230" s="114">
        <v>31016</v>
      </c>
      <c r="C230" s="41">
        <v>9.4893000000000001</v>
      </c>
      <c r="D230" s="41">
        <v>10.250400000000001</v>
      </c>
      <c r="E230" s="41">
        <v>10.72</v>
      </c>
      <c r="F230" s="41">
        <v>11.0045</v>
      </c>
      <c r="G230" s="41">
        <v>11.1739</v>
      </c>
      <c r="H230" s="41">
        <v>11.2737</v>
      </c>
      <c r="I230" s="41">
        <v>11.332800000000001</v>
      </c>
      <c r="J230" s="41">
        <v>11.3695</v>
      </c>
      <c r="K230" s="41">
        <v>11.3948</v>
      </c>
      <c r="L230" s="41">
        <v>11.4153</v>
      </c>
      <c r="M230" s="41">
        <v>11.4344</v>
      </c>
      <c r="N230" s="41">
        <v>11.4541</v>
      </c>
      <c r="O230" s="41">
        <v>11.475</v>
      </c>
      <c r="P230" s="41">
        <v>11.497299999999999</v>
      </c>
      <c r="Q230" s="41">
        <v>11.520799999999999</v>
      </c>
      <c r="R230" s="41">
        <v>11.5451</v>
      </c>
      <c r="S230" s="41">
        <v>11.569900000000001</v>
      </c>
      <c r="T230" s="41">
        <v>11.5947</v>
      </c>
      <c r="U230" s="41">
        <v>11.619400000000001</v>
      </c>
      <c r="V230" s="41">
        <v>11.6435</v>
      </c>
      <c r="W230" s="41"/>
      <c r="X230" s="41"/>
      <c r="Y230" s="41"/>
      <c r="Z230" s="41"/>
      <c r="AA230" s="41"/>
      <c r="AB230" s="41"/>
      <c r="AC230" s="41"/>
      <c r="AD230" s="41"/>
      <c r="AE230" s="41"/>
      <c r="AF230" s="41"/>
      <c r="AG230" s="41">
        <f t="shared" si="4"/>
        <v>1.9260000000000002</v>
      </c>
      <c r="AH230" s="41">
        <v>1.9260000000000002</v>
      </c>
      <c r="AI230" s="41"/>
      <c r="AJ230" s="114"/>
      <c r="AL230" s="107">
        <v>35521</v>
      </c>
      <c r="AM230" s="101">
        <v>6.57</v>
      </c>
      <c r="AN230" s="101">
        <v>7.03</v>
      </c>
      <c r="AO230" s="101">
        <v>7.31</v>
      </c>
      <c r="AP230" s="101">
        <v>7.81</v>
      </c>
      <c r="AR230" s="116"/>
      <c r="CF230" s="102"/>
      <c r="CI230" s="45"/>
    </row>
    <row r="231" spans="2:87" ht="13" customHeight="1">
      <c r="B231" s="114">
        <v>31047</v>
      </c>
      <c r="C231" s="41">
        <v>9.1143000000000001</v>
      </c>
      <c r="D231" s="41">
        <v>9.9548000000000005</v>
      </c>
      <c r="E231" s="41">
        <v>10.488099999999999</v>
      </c>
      <c r="F231" s="41">
        <v>10.831200000000001</v>
      </c>
      <c r="G231" s="41">
        <v>11.055999999999999</v>
      </c>
      <c r="H231" s="41">
        <v>11.2066</v>
      </c>
      <c r="I231" s="41">
        <v>11.3101</v>
      </c>
      <c r="J231" s="41">
        <v>11.3834</v>
      </c>
      <c r="K231" s="41">
        <v>11.436999999999999</v>
      </c>
      <c r="L231" s="41">
        <v>11.477399999999999</v>
      </c>
      <c r="M231" s="41">
        <v>11.508900000000001</v>
      </c>
      <c r="N231" s="41">
        <v>11.5342</v>
      </c>
      <c r="O231" s="41">
        <v>11.555</v>
      </c>
      <c r="P231" s="41">
        <v>11.5724</v>
      </c>
      <c r="Q231" s="41">
        <v>11.587300000000001</v>
      </c>
      <c r="R231" s="41">
        <v>11.600199999999999</v>
      </c>
      <c r="S231" s="41">
        <v>11.611599999999999</v>
      </c>
      <c r="T231" s="41">
        <v>11.621600000000001</v>
      </c>
      <c r="U231" s="41">
        <v>11.630599999999999</v>
      </c>
      <c r="V231" s="41">
        <v>11.6386</v>
      </c>
      <c r="W231" s="41"/>
      <c r="X231" s="41"/>
      <c r="Y231" s="41"/>
      <c r="Z231" s="41"/>
      <c r="AA231" s="41"/>
      <c r="AB231" s="41"/>
      <c r="AC231" s="41"/>
      <c r="AD231" s="41"/>
      <c r="AE231" s="41"/>
      <c r="AF231" s="41"/>
      <c r="AG231" s="41">
        <f t="shared" si="4"/>
        <v>2.3630999999999993</v>
      </c>
      <c r="AH231" s="41">
        <v>2.3630999999999993</v>
      </c>
      <c r="AI231" s="41"/>
      <c r="AJ231" s="114"/>
      <c r="AL231" s="107">
        <v>35551</v>
      </c>
      <c r="AM231" s="101">
        <v>6.51</v>
      </c>
      <c r="AN231" s="101">
        <v>6.98</v>
      </c>
      <c r="AO231" s="101">
        <v>7.27</v>
      </c>
      <c r="AP231" s="101">
        <v>7.76</v>
      </c>
      <c r="AR231" s="116"/>
      <c r="CF231" s="102"/>
      <c r="CI231" s="45"/>
    </row>
    <row r="232" spans="2:87" ht="13" customHeight="1">
      <c r="B232" s="114">
        <v>31078</v>
      </c>
      <c r="C232" s="41">
        <v>8.9923999999999999</v>
      </c>
      <c r="D232" s="41">
        <v>9.7278000000000002</v>
      </c>
      <c r="E232" s="41">
        <v>10.2186</v>
      </c>
      <c r="F232" s="41">
        <v>10.537800000000001</v>
      </c>
      <c r="G232" s="41">
        <v>10.7394</v>
      </c>
      <c r="H232" s="41">
        <v>10.863099999999999</v>
      </c>
      <c r="I232" s="41">
        <v>10.9374</v>
      </c>
      <c r="J232" s="41">
        <v>10.9826</v>
      </c>
      <c r="K232" s="41">
        <v>11.013</v>
      </c>
      <c r="L232" s="41">
        <v>11.0383</v>
      </c>
      <c r="M232" s="41">
        <v>11.0646</v>
      </c>
      <c r="N232" s="41">
        <v>11.0959</v>
      </c>
      <c r="O232" s="41">
        <v>11.1342</v>
      </c>
      <c r="P232" s="41">
        <v>11.1805</v>
      </c>
      <c r="Q232" s="41">
        <v>11.2349</v>
      </c>
      <c r="R232" s="41">
        <v>11.296900000000001</v>
      </c>
      <c r="S232" s="41">
        <v>11.3657</v>
      </c>
      <c r="T232" s="41">
        <v>11.4405</v>
      </c>
      <c r="U232" s="41">
        <v>11.520099999999999</v>
      </c>
      <c r="V232" s="41">
        <v>11.6036</v>
      </c>
      <c r="W232" s="41"/>
      <c r="X232" s="41"/>
      <c r="Y232" s="41"/>
      <c r="Z232" s="41"/>
      <c r="AA232" s="41"/>
      <c r="AB232" s="41"/>
      <c r="AC232" s="41"/>
      <c r="AD232" s="41"/>
      <c r="AE232" s="41"/>
      <c r="AF232" s="41"/>
      <c r="AG232" s="41">
        <f t="shared" si="4"/>
        <v>2.0458999999999996</v>
      </c>
      <c r="AH232" s="41">
        <v>2.0458999999999996</v>
      </c>
      <c r="AI232" s="41"/>
      <c r="AJ232" s="114"/>
      <c r="AL232" s="107">
        <v>35582</v>
      </c>
      <c r="AM232" s="101">
        <v>6.37</v>
      </c>
      <c r="AN232" s="101">
        <v>6.84</v>
      </c>
      <c r="AO232" s="101">
        <v>7.1</v>
      </c>
      <c r="AP232" s="101">
        <v>7.61</v>
      </c>
      <c r="AR232" s="116"/>
      <c r="CF232" s="102"/>
      <c r="CI232" s="45"/>
    </row>
    <row r="233" spans="2:87" ht="13" customHeight="1">
      <c r="B233" s="114">
        <v>31106</v>
      </c>
      <c r="C233" s="41">
        <v>9.7178000000000004</v>
      </c>
      <c r="D233" s="41">
        <v>10.4262</v>
      </c>
      <c r="E233" s="41">
        <v>10.904999999999999</v>
      </c>
      <c r="F233" s="41">
        <v>11.2235</v>
      </c>
      <c r="G233" s="41">
        <v>11.4322</v>
      </c>
      <c r="H233" s="41">
        <v>11.567500000000001</v>
      </c>
      <c r="I233" s="41">
        <v>11.6555</v>
      </c>
      <c r="J233" s="41">
        <v>11.714399999999999</v>
      </c>
      <c r="K233" s="41">
        <v>11.7569</v>
      </c>
      <c r="L233" s="41">
        <v>11.7913</v>
      </c>
      <c r="M233" s="41">
        <v>11.8233</v>
      </c>
      <c r="N233" s="41">
        <v>11.856199999999999</v>
      </c>
      <c r="O233" s="41">
        <v>11.8919</v>
      </c>
      <c r="P233" s="41">
        <v>11.9315</v>
      </c>
      <c r="Q233" s="41">
        <v>11.975099999999999</v>
      </c>
      <c r="R233" s="41">
        <v>12.022500000000001</v>
      </c>
      <c r="S233" s="41">
        <v>12.073399999999999</v>
      </c>
      <c r="T233" s="41">
        <v>12.1271</v>
      </c>
      <c r="U233" s="41">
        <v>12.183</v>
      </c>
      <c r="V233" s="41">
        <v>12.240600000000001</v>
      </c>
      <c r="W233" s="41"/>
      <c r="X233" s="41"/>
      <c r="Y233" s="41"/>
      <c r="Z233" s="41"/>
      <c r="AA233" s="41"/>
      <c r="AB233" s="41"/>
      <c r="AC233" s="41"/>
      <c r="AD233" s="41"/>
      <c r="AE233" s="41"/>
      <c r="AF233" s="41"/>
      <c r="AG233" s="41">
        <f t="shared" si="4"/>
        <v>2.0734999999999992</v>
      </c>
      <c r="AH233" s="41">
        <v>2.0734999999999992</v>
      </c>
      <c r="AI233" s="41"/>
      <c r="AJ233" s="114"/>
      <c r="AL233" s="107">
        <v>35612</v>
      </c>
      <c r="AM233" s="101">
        <v>6.02</v>
      </c>
      <c r="AN233" s="101">
        <v>6.36</v>
      </c>
      <c r="AO233" s="101">
        <v>6.61</v>
      </c>
      <c r="AP233" s="101">
        <v>7.11</v>
      </c>
      <c r="AR233" s="116"/>
      <c r="CF233" s="102"/>
      <c r="CI233" s="45"/>
    </row>
    <row r="234" spans="2:87" ht="13" customHeight="1">
      <c r="B234" s="114">
        <v>31137</v>
      </c>
      <c r="C234" s="41">
        <v>9.5093999999999994</v>
      </c>
      <c r="D234" s="41">
        <v>10.266400000000001</v>
      </c>
      <c r="E234" s="41">
        <v>10.7302</v>
      </c>
      <c r="F234" s="41">
        <v>11.0214</v>
      </c>
      <c r="G234" s="41">
        <v>11.210699999999999</v>
      </c>
      <c r="H234" s="41">
        <v>11.339499999999999</v>
      </c>
      <c r="I234" s="41">
        <v>11.431800000000001</v>
      </c>
      <c r="J234" s="41">
        <v>11.5016</v>
      </c>
      <c r="K234" s="41">
        <v>11.5571</v>
      </c>
      <c r="L234" s="41">
        <v>11.6029</v>
      </c>
      <c r="M234" s="41">
        <v>11.6418</v>
      </c>
      <c r="N234" s="41">
        <v>11.675700000000001</v>
      </c>
      <c r="O234" s="41">
        <v>11.7056</v>
      </c>
      <c r="P234" s="41">
        <v>11.732200000000001</v>
      </c>
      <c r="Q234" s="41">
        <v>11.756</v>
      </c>
      <c r="R234" s="41">
        <v>11.7774</v>
      </c>
      <c r="S234" s="41">
        <v>11.7967</v>
      </c>
      <c r="T234" s="41">
        <v>11.8142</v>
      </c>
      <c r="U234" s="41">
        <v>11.8301</v>
      </c>
      <c r="V234" s="41">
        <v>11.8446</v>
      </c>
      <c r="W234" s="41"/>
      <c r="X234" s="41"/>
      <c r="Y234" s="41"/>
      <c r="Z234" s="41"/>
      <c r="AA234" s="41"/>
      <c r="AB234" s="41"/>
      <c r="AC234" s="41"/>
      <c r="AD234" s="41"/>
      <c r="AE234" s="41"/>
      <c r="AF234" s="41"/>
      <c r="AG234" s="41">
        <f t="shared" si="4"/>
        <v>2.0935000000000006</v>
      </c>
      <c r="AH234" s="41">
        <v>2.0935000000000006</v>
      </c>
      <c r="AI234" s="41"/>
      <c r="AJ234" s="114"/>
      <c r="AL234" s="107">
        <v>35643</v>
      </c>
      <c r="AM234" s="101">
        <v>6.27</v>
      </c>
      <c r="AN234" s="101">
        <v>6.72</v>
      </c>
      <c r="AO234" s="101">
        <v>6.94</v>
      </c>
      <c r="AP234" s="101">
        <v>7.41</v>
      </c>
      <c r="AR234" s="116"/>
      <c r="CF234" s="102"/>
      <c r="CI234" s="45"/>
    </row>
    <row r="235" spans="2:87" ht="13" customHeight="1">
      <c r="B235" s="114">
        <v>31167</v>
      </c>
      <c r="C235" s="41">
        <v>9.0310000000000006</v>
      </c>
      <c r="D235" s="41">
        <v>9.8354999999999997</v>
      </c>
      <c r="E235" s="41">
        <v>10.349299999999999</v>
      </c>
      <c r="F235" s="41">
        <v>10.686299999999999</v>
      </c>
      <c r="G235" s="41">
        <v>10.915699999999999</v>
      </c>
      <c r="H235" s="41">
        <v>11.0791</v>
      </c>
      <c r="I235" s="41">
        <v>11.201599999999999</v>
      </c>
      <c r="J235" s="41">
        <v>11.298</v>
      </c>
      <c r="K235" s="41">
        <v>11.3772</v>
      </c>
      <c r="L235" s="41">
        <v>11.444599999999999</v>
      </c>
      <c r="M235" s="41">
        <v>11.503399999999999</v>
      </c>
      <c r="N235" s="41">
        <v>11.5555</v>
      </c>
      <c r="O235" s="41">
        <v>11.6022</v>
      </c>
      <c r="P235" s="41">
        <v>11.644399999999999</v>
      </c>
      <c r="Q235" s="41">
        <v>11.682600000000001</v>
      </c>
      <c r="R235" s="41">
        <v>11.7174</v>
      </c>
      <c r="S235" s="41">
        <v>11.749000000000001</v>
      </c>
      <c r="T235" s="41">
        <v>11.777900000000001</v>
      </c>
      <c r="U235" s="41">
        <v>11.804399999999999</v>
      </c>
      <c r="V235" s="41">
        <v>11.8286</v>
      </c>
      <c r="W235" s="41"/>
      <c r="X235" s="41"/>
      <c r="Y235" s="41"/>
      <c r="Z235" s="41"/>
      <c r="AA235" s="41"/>
      <c r="AB235" s="41"/>
      <c r="AC235" s="41"/>
      <c r="AD235" s="41"/>
      <c r="AE235" s="41"/>
      <c r="AF235" s="41"/>
      <c r="AG235" s="41">
        <f t="shared" si="4"/>
        <v>2.4135999999999989</v>
      </c>
      <c r="AH235" s="41">
        <v>2.4135999999999989</v>
      </c>
      <c r="AI235" s="41"/>
      <c r="AJ235" s="114"/>
      <c r="AL235" s="107">
        <v>35674</v>
      </c>
      <c r="AM235" s="101">
        <v>6.08</v>
      </c>
      <c r="AN235" s="101">
        <v>6.49</v>
      </c>
      <c r="AO235" s="101">
        <v>6.73</v>
      </c>
      <c r="AP235" s="101">
        <v>7.24</v>
      </c>
      <c r="AR235" s="116"/>
      <c r="CF235" s="102"/>
      <c r="CI235" s="45"/>
    </row>
    <row r="236" spans="2:87" ht="13" customHeight="1">
      <c r="B236" s="114">
        <v>31198</v>
      </c>
      <c r="C236" s="41">
        <v>8.0683000000000007</v>
      </c>
      <c r="D236" s="41">
        <v>8.8325999999999993</v>
      </c>
      <c r="E236" s="41">
        <v>9.3262999999999998</v>
      </c>
      <c r="F236" s="41">
        <v>9.6447000000000003</v>
      </c>
      <c r="G236" s="41">
        <v>9.8530999999999995</v>
      </c>
      <c r="H236" s="41">
        <v>9.9952000000000005</v>
      </c>
      <c r="I236" s="41">
        <v>10.0998</v>
      </c>
      <c r="J236" s="41">
        <v>10.1854</v>
      </c>
      <c r="K236" s="41">
        <v>10.2631</v>
      </c>
      <c r="L236" s="41">
        <v>10.339700000000001</v>
      </c>
      <c r="M236" s="41">
        <v>10.4186</v>
      </c>
      <c r="N236" s="41">
        <v>10.501099999999999</v>
      </c>
      <c r="O236" s="41">
        <v>10.5877</v>
      </c>
      <c r="P236" s="41">
        <v>10.6776</v>
      </c>
      <c r="Q236" s="41">
        <v>10.770200000000001</v>
      </c>
      <c r="R236" s="41">
        <v>10.8644</v>
      </c>
      <c r="S236" s="41">
        <v>10.959300000000001</v>
      </c>
      <c r="T236" s="41">
        <v>11.053800000000001</v>
      </c>
      <c r="U236" s="41">
        <v>11.147399999999999</v>
      </c>
      <c r="V236" s="41">
        <v>11.2392</v>
      </c>
      <c r="W236" s="41"/>
      <c r="X236" s="41"/>
      <c r="Y236" s="41"/>
      <c r="Z236" s="41"/>
      <c r="AA236" s="41"/>
      <c r="AB236" s="41"/>
      <c r="AC236" s="41"/>
      <c r="AD236" s="41"/>
      <c r="AE236" s="41"/>
      <c r="AF236" s="41"/>
      <c r="AG236" s="41">
        <f t="shared" si="4"/>
        <v>2.2713999999999999</v>
      </c>
      <c r="AH236" s="41">
        <v>2.2713999999999999</v>
      </c>
      <c r="AI236" s="41"/>
      <c r="AJ236" s="114"/>
      <c r="AL236" s="107">
        <v>35704</v>
      </c>
      <c r="AM236" s="101">
        <v>6</v>
      </c>
      <c r="AN236" s="101">
        <v>6.33</v>
      </c>
      <c r="AO236" s="101">
        <v>6.55</v>
      </c>
      <c r="AP236" s="101">
        <v>7.07</v>
      </c>
      <c r="AR236" s="116"/>
      <c r="CF236" s="102"/>
      <c r="CI236" s="45"/>
    </row>
    <row r="237" spans="2:87" ht="13" customHeight="1">
      <c r="B237" s="114">
        <v>31228</v>
      </c>
      <c r="C237" s="41">
        <v>7.8124000000000002</v>
      </c>
      <c r="D237" s="41">
        <v>8.6052</v>
      </c>
      <c r="E237" s="41">
        <v>9.1722999999999999</v>
      </c>
      <c r="F237" s="41">
        <v>9.5701000000000001</v>
      </c>
      <c r="G237" s="41">
        <v>9.8435000000000006</v>
      </c>
      <c r="H237" s="41">
        <v>10.027799999999999</v>
      </c>
      <c r="I237" s="41">
        <v>10.1508</v>
      </c>
      <c r="J237" s="41">
        <v>10.2341</v>
      </c>
      <c r="K237" s="41">
        <v>10.294</v>
      </c>
      <c r="L237" s="41">
        <v>10.3429</v>
      </c>
      <c r="M237" s="41">
        <v>10.389900000000001</v>
      </c>
      <c r="N237" s="41">
        <v>10.441800000000001</v>
      </c>
      <c r="O237" s="41">
        <v>10.5029</v>
      </c>
      <c r="P237" s="41">
        <v>10.5762</v>
      </c>
      <c r="Q237" s="41">
        <v>10.663399999999999</v>
      </c>
      <c r="R237" s="41">
        <v>10.7653</v>
      </c>
      <c r="S237" s="41">
        <v>10.882</v>
      </c>
      <c r="T237" s="41">
        <v>11.0129</v>
      </c>
      <c r="U237" s="41">
        <v>11.157400000000001</v>
      </c>
      <c r="V237" s="41">
        <v>11.3142</v>
      </c>
      <c r="W237" s="41"/>
      <c r="X237" s="41"/>
      <c r="Y237" s="41"/>
      <c r="Z237" s="41"/>
      <c r="AA237" s="41"/>
      <c r="AB237" s="41"/>
      <c r="AC237" s="41"/>
      <c r="AD237" s="41"/>
      <c r="AE237" s="41"/>
      <c r="AF237" s="41"/>
      <c r="AG237" s="41">
        <f t="shared" si="4"/>
        <v>2.5305</v>
      </c>
      <c r="AH237" s="41">
        <v>2.5305</v>
      </c>
      <c r="AI237" s="41"/>
      <c r="AJ237" s="114"/>
      <c r="AL237" s="107">
        <v>35735</v>
      </c>
      <c r="AM237" s="101">
        <v>6.16</v>
      </c>
      <c r="AN237" s="101">
        <v>6.43</v>
      </c>
      <c r="AO237" s="101">
        <v>6.59</v>
      </c>
      <c r="AP237" s="101">
        <v>6.98</v>
      </c>
      <c r="AR237" s="116"/>
      <c r="CF237" s="102"/>
      <c r="CI237" s="45"/>
    </row>
    <row r="238" spans="2:87" ht="13" customHeight="1">
      <c r="B238" s="114">
        <v>31259</v>
      </c>
      <c r="C238" s="41">
        <v>8.2006999999999994</v>
      </c>
      <c r="D238" s="41">
        <v>8.9400999999999993</v>
      </c>
      <c r="E238" s="41">
        <v>9.4774999999999991</v>
      </c>
      <c r="F238" s="41">
        <v>9.8619000000000003</v>
      </c>
      <c r="G238" s="41">
        <v>10.1326</v>
      </c>
      <c r="H238" s="41">
        <v>10.3208</v>
      </c>
      <c r="I238" s="41">
        <v>10.4512</v>
      </c>
      <c r="J238" s="41">
        <v>10.543100000000001</v>
      </c>
      <c r="K238" s="41">
        <v>10.6113</v>
      </c>
      <c r="L238" s="41">
        <v>10.667400000000001</v>
      </c>
      <c r="M238" s="41">
        <v>10.7197</v>
      </c>
      <c r="N238" s="41">
        <v>10.7746</v>
      </c>
      <c r="O238" s="41">
        <v>10.836499999999999</v>
      </c>
      <c r="P238" s="41">
        <v>10.908200000000001</v>
      </c>
      <c r="Q238" s="41">
        <v>10.9917</v>
      </c>
      <c r="R238" s="41">
        <v>11.087899999999999</v>
      </c>
      <c r="S238" s="41">
        <v>11.197100000000001</v>
      </c>
      <c r="T238" s="41">
        <v>11.319100000000001</v>
      </c>
      <c r="U238" s="41">
        <v>11.4533</v>
      </c>
      <c r="V238" s="41">
        <v>11.5989</v>
      </c>
      <c r="W238" s="41"/>
      <c r="X238" s="41"/>
      <c r="Y238" s="41"/>
      <c r="Z238" s="41"/>
      <c r="AA238" s="41"/>
      <c r="AB238" s="41"/>
      <c r="AC238" s="41"/>
      <c r="AD238" s="41"/>
      <c r="AE238" s="41"/>
      <c r="AF238" s="41"/>
      <c r="AG238" s="41">
        <f t="shared" si="4"/>
        <v>2.4667000000000012</v>
      </c>
      <c r="AH238" s="41">
        <v>2.4667000000000012</v>
      </c>
      <c r="AI238" s="41"/>
      <c r="AJ238" s="114"/>
      <c r="AL238" s="107">
        <v>35765</v>
      </c>
      <c r="AM238" s="101">
        <v>6.06</v>
      </c>
      <c r="AN238" s="101">
        <v>6.3</v>
      </c>
      <c r="AO238" s="101">
        <v>6.47</v>
      </c>
      <c r="AP238" s="101">
        <v>6.86</v>
      </c>
      <c r="AR238" s="116"/>
      <c r="CF238" s="102"/>
      <c r="CI238" s="45"/>
    </row>
    <row r="239" spans="2:87" ht="13" customHeight="1">
      <c r="B239" s="114">
        <v>31290</v>
      </c>
      <c r="C239" s="41">
        <v>7.9553000000000003</v>
      </c>
      <c r="D239" s="41">
        <v>8.7676999999999996</v>
      </c>
      <c r="E239" s="41">
        <v>9.3033999999999999</v>
      </c>
      <c r="F239" s="41">
        <v>9.6530000000000005</v>
      </c>
      <c r="G239" s="41">
        <v>9.8810000000000002</v>
      </c>
      <c r="H239" s="41">
        <v>10.0327</v>
      </c>
      <c r="I239" s="41">
        <v>10.1395</v>
      </c>
      <c r="J239" s="41">
        <v>10.2225</v>
      </c>
      <c r="K239" s="41">
        <v>10.295500000000001</v>
      </c>
      <c r="L239" s="41">
        <v>10.3673</v>
      </c>
      <c r="M239" s="41">
        <v>10.4429</v>
      </c>
      <c r="N239" s="41">
        <v>10.524800000000001</v>
      </c>
      <c r="O239" s="41">
        <v>10.6142</v>
      </c>
      <c r="P239" s="41">
        <v>10.710800000000001</v>
      </c>
      <c r="Q239" s="41">
        <v>10.814</v>
      </c>
      <c r="R239" s="41">
        <v>10.922599999999999</v>
      </c>
      <c r="S239" s="41">
        <v>11.035500000000001</v>
      </c>
      <c r="T239" s="41">
        <v>11.151400000000001</v>
      </c>
      <c r="U239" s="41">
        <v>11.269</v>
      </c>
      <c r="V239" s="41">
        <v>11.3873</v>
      </c>
      <c r="W239" s="41"/>
      <c r="X239" s="41"/>
      <c r="Y239" s="41"/>
      <c r="Z239" s="41"/>
      <c r="AA239" s="41"/>
      <c r="AB239" s="41"/>
      <c r="AC239" s="41"/>
      <c r="AD239" s="41"/>
      <c r="AE239" s="41"/>
      <c r="AF239" s="41"/>
      <c r="AG239" s="41">
        <f t="shared" si="4"/>
        <v>2.4119999999999999</v>
      </c>
      <c r="AH239" s="41">
        <v>2.4119999999999999</v>
      </c>
      <c r="AI239" s="41"/>
      <c r="AJ239" s="114"/>
      <c r="AL239" s="107">
        <v>35796</v>
      </c>
      <c r="AM239" s="101">
        <v>5.77</v>
      </c>
      <c r="AN239" s="101">
        <v>6.02</v>
      </c>
      <c r="AO239" s="101">
        <v>6.29</v>
      </c>
      <c r="AP239" s="101">
        <v>6.8</v>
      </c>
      <c r="AR239" s="116"/>
      <c r="CF239" s="102"/>
      <c r="CI239" s="45"/>
    </row>
    <row r="240" spans="2:87" ht="13" customHeight="1">
      <c r="B240" s="114">
        <v>31320</v>
      </c>
      <c r="C240" s="41">
        <v>8.0109999999999992</v>
      </c>
      <c r="D240" s="41">
        <v>8.7718000000000007</v>
      </c>
      <c r="E240" s="41">
        <v>9.2768999999999995</v>
      </c>
      <c r="F240" s="41">
        <v>9.6148000000000007</v>
      </c>
      <c r="G240" s="41">
        <v>9.8462999999999994</v>
      </c>
      <c r="H240" s="41">
        <v>10.0128</v>
      </c>
      <c r="I240" s="41">
        <v>10.1418</v>
      </c>
      <c r="J240" s="41">
        <v>10.251099999999999</v>
      </c>
      <c r="K240" s="41">
        <v>10.351900000000001</v>
      </c>
      <c r="L240" s="41">
        <v>10.450699999999999</v>
      </c>
      <c r="M240" s="41">
        <v>10.5511</v>
      </c>
      <c r="N240" s="41">
        <v>10.6546</v>
      </c>
      <c r="O240" s="41">
        <v>10.7614</v>
      </c>
      <c r="P240" s="41">
        <v>10.8713</v>
      </c>
      <c r="Q240" s="41">
        <v>10.9834</v>
      </c>
      <c r="R240" s="41">
        <v>11.0967</v>
      </c>
      <c r="S240" s="41">
        <v>11.2103</v>
      </c>
      <c r="T240" s="41">
        <v>11.3232</v>
      </c>
      <c r="U240" s="41">
        <v>11.434699999999999</v>
      </c>
      <c r="V240" s="41">
        <v>11.5441</v>
      </c>
      <c r="W240" s="41"/>
      <c r="X240" s="41"/>
      <c r="Y240" s="41"/>
      <c r="Z240" s="41"/>
      <c r="AA240" s="41"/>
      <c r="AB240" s="41"/>
      <c r="AC240" s="41"/>
      <c r="AD240" s="41"/>
      <c r="AE240" s="41"/>
      <c r="AF240" s="41"/>
      <c r="AG240" s="41">
        <f t="shared" si="4"/>
        <v>2.4397000000000002</v>
      </c>
      <c r="AH240" s="41">
        <v>2.4397000000000002</v>
      </c>
      <c r="AI240" s="41"/>
      <c r="AJ240" s="114"/>
      <c r="AL240" s="107">
        <v>35827</v>
      </c>
      <c r="AM240" s="101">
        <v>5.99</v>
      </c>
      <c r="AN240" s="101">
        <v>6.18</v>
      </c>
      <c r="AO240" s="101">
        <v>6.41</v>
      </c>
      <c r="AP240" s="101">
        <v>6.88</v>
      </c>
      <c r="AR240" s="116"/>
      <c r="CF240" s="102"/>
      <c r="CI240" s="45"/>
    </row>
    <row r="241" spans="2:87" ht="13" customHeight="1">
      <c r="B241" s="114">
        <v>31351</v>
      </c>
      <c r="C241" s="41">
        <v>7.9583000000000004</v>
      </c>
      <c r="D241" s="41">
        <v>8.5833999999999993</v>
      </c>
      <c r="E241" s="41">
        <v>9.0251000000000001</v>
      </c>
      <c r="F241" s="41">
        <v>9.3386999999999993</v>
      </c>
      <c r="G241" s="41">
        <v>9.5648999999999997</v>
      </c>
      <c r="H241" s="41">
        <v>9.7330000000000005</v>
      </c>
      <c r="I241" s="41">
        <v>9.8640000000000008</v>
      </c>
      <c r="J241" s="41">
        <v>9.9725999999999999</v>
      </c>
      <c r="K241" s="41">
        <v>10.0688</v>
      </c>
      <c r="L241" s="41">
        <v>10.1593</v>
      </c>
      <c r="M241" s="41">
        <v>10.2484</v>
      </c>
      <c r="N241" s="41">
        <v>10.3385</v>
      </c>
      <c r="O241" s="41">
        <v>10.430999999999999</v>
      </c>
      <c r="P241" s="41">
        <v>10.526400000000001</v>
      </c>
      <c r="Q241" s="41">
        <v>10.624700000000001</v>
      </c>
      <c r="R241" s="41">
        <v>10.7254</v>
      </c>
      <c r="S241" s="41">
        <v>10.828099999999999</v>
      </c>
      <c r="T241" s="41">
        <v>10.9321</v>
      </c>
      <c r="U241" s="41">
        <v>11.0367</v>
      </c>
      <c r="V241" s="41">
        <v>11.1412</v>
      </c>
      <c r="W241" s="41"/>
      <c r="X241" s="41"/>
      <c r="Y241" s="41"/>
      <c r="Z241" s="41"/>
      <c r="AA241" s="41"/>
      <c r="AB241" s="41"/>
      <c r="AC241" s="41"/>
      <c r="AD241" s="41"/>
      <c r="AE241" s="41"/>
      <c r="AF241" s="41"/>
      <c r="AG241" s="41">
        <f t="shared" si="4"/>
        <v>2.2009999999999996</v>
      </c>
      <c r="AH241" s="41">
        <v>2.2009999999999996</v>
      </c>
      <c r="AI241" s="41"/>
      <c r="AJ241" s="114"/>
      <c r="AL241" s="107">
        <v>35855</v>
      </c>
      <c r="AM241" s="101">
        <v>6.02</v>
      </c>
      <c r="AN241" s="101">
        <v>6.22</v>
      </c>
      <c r="AO241" s="101">
        <v>6.44</v>
      </c>
      <c r="AP241" s="101">
        <v>6.87</v>
      </c>
      <c r="AR241" s="116"/>
      <c r="CF241" s="102"/>
      <c r="CI241" s="45"/>
    </row>
    <row r="242" spans="2:87" ht="13" customHeight="1">
      <c r="B242" s="114">
        <v>31381</v>
      </c>
      <c r="C242" s="41">
        <v>7.7914000000000003</v>
      </c>
      <c r="D242" s="41">
        <v>8.3148</v>
      </c>
      <c r="E242" s="41">
        <v>8.6990999999999996</v>
      </c>
      <c r="F242" s="41">
        <v>8.9852000000000007</v>
      </c>
      <c r="G242" s="41">
        <v>9.2024000000000008</v>
      </c>
      <c r="H242" s="41">
        <v>9.3712</v>
      </c>
      <c r="I242" s="41">
        <v>9.5061</v>
      </c>
      <c r="J242" s="41">
        <v>9.6172000000000004</v>
      </c>
      <c r="K242" s="41">
        <v>9.7114999999999991</v>
      </c>
      <c r="L242" s="41">
        <v>9.7937999999999992</v>
      </c>
      <c r="M242" s="41">
        <v>9.8673000000000002</v>
      </c>
      <c r="N242" s="41">
        <v>9.9343000000000004</v>
      </c>
      <c r="O242" s="41">
        <v>9.9962999999999997</v>
      </c>
      <c r="P242" s="41">
        <v>10.0541</v>
      </c>
      <c r="Q242" s="41">
        <v>10.108599999999999</v>
      </c>
      <c r="R242" s="41">
        <v>10.16</v>
      </c>
      <c r="S242" s="41">
        <v>10.2087</v>
      </c>
      <c r="T242" s="41">
        <v>10.254899999999999</v>
      </c>
      <c r="U242" s="41">
        <v>10.2987</v>
      </c>
      <c r="V242" s="41">
        <v>10.340299999999999</v>
      </c>
      <c r="W242" s="41">
        <v>10.379799999999999</v>
      </c>
      <c r="X242" s="41">
        <v>10.417199999999999</v>
      </c>
      <c r="Y242" s="41">
        <v>10.4526</v>
      </c>
      <c r="Z242" s="41">
        <v>10.4861</v>
      </c>
      <c r="AA242" s="41">
        <v>10.517899999999999</v>
      </c>
      <c r="AB242" s="41">
        <v>10.5479</v>
      </c>
      <c r="AC242" s="41">
        <v>10.5763</v>
      </c>
      <c r="AD242" s="41">
        <v>10.603199999999999</v>
      </c>
      <c r="AE242" s="41">
        <v>10.6287</v>
      </c>
      <c r="AF242" s="41">
        <v>10.652799999999999</v>
      </c>
      <c r="AG242" s="41">
        <f t="shared" si="4"/>
        <v>2.0023999999999988</v>
      </c>
      <c r="AH242" s="41">
        <v>2.0023999999999988</v>
      </c>
      <c r="AI242" s="41"/>
      <c r="AJ242" s="114"/>
      <c r="AL242" s="107">
        <v>35886</v>
      </c>
      <c r="AM242" s="101">
        <v>6</v>
      </c>
      <c r="AN242" s="101">
        <v>6.23</v>
      </c>
      <c r="AO242" s="101">
        <v>6.44</v>
      </c>
      <c r="AP242" s="101">
        <v>6.86</v>
      </c>
      <c r="AR242" s="116"/>
      <c r="CF242" s="102"/>
      <c r="CI242" s="45"/>
    </row>
    <row r="243" spans="2:87" ht="13" customHeight="1">
      <c r="B243" s="114">
        <v>31412</v>
      </c>
      <c r="C243" s="41">
        <v>7.6074000000000002</v>
      </c>
      <c r="D243" s="41">
        <v>7.9363000000000001</v>
      </c>
      <c r="E243" s="41">
        <v>8.1951000000000001</v>
      </c>
      <c r="F243" s="41">
        <v>8.4044000000000008</v>
      </c>
      <c r="G243" s="41">
        <v>8.5787999999999993</v>
      </c>
      <c r="H243" s="41">
        <v>8.7279999999999998</v>
      </c>
      <c r="I243" s="41">
        <v>8.859</v>
      </c>
      <c r="J243" s="41">
        <v>8.9762000000000004</v>
      </c>
      <c r="K243" s="41">
        <v>9.0828000000000007</v>
      </c>
      <c r="L243" s="41">
        <v>9.1809999999999992</v>
      </c>
      <c r="M243" s="41">
        <v>9.2721</v>
      </c>
      <c r="N243" s="41">
        <v>9.3571000000000009</v>
      </c>
      <c r="O243" s="41">
        <v>9.4367000000000001</v>
      </c>
      <c r="P243" s="41">
        <v>9.5114000000000001</v>
      </c>
      <c r="Q243" s="41">
        <v>9.5815999999999999</v>
      </c>
      <c r="R243" s="41">
        <v>9.6475000000000009</v>
      </c>
      <c r="S243" s="41">
        <v>9.7095000000000002</v>
      </c>
      <c r="T243" s="41">
        <v>9.7676999999999996</v>
      </c>
      <c r="U243" s="41">
        <v>9.8223000000000003</v>
      </c>
      <c r="V243" s="41">
        <v>9.8736999999999995</v>
      </c>
      <c r="W243" s="41">
        <v>9.9219000000000008</v>
      </c>
      <c r="X243" s="41">
        <v>9.9671000000000003</v>
      </c>
      <c r="Y243" s="41">
        <v>10.009600000000001</v>
      </c>
      <c r="Z243" s="41">
        <v>10.0495</v>
      </c>
      <c r="AA243" s="41">
        <v>10.087</v>
      </c>
      <c r="AB243" s="41">
        <v>10.122199999999999</v>
      </c>
      <c r="AC243" s="41">
        <v>10.1553</v>
      </c>
      <c r="AD243" s="41">
        <v>10.186500000000001</v>
      </c>
      <c r="AE243" s="41">
        <v>10.2158</v>
      </c>
      <c r="AF243" s="41">
        <v>10.243499999999999</v>
      </c>
      <c r="AG243" s="41">
        <f t="shared" si="4"/>
        <v>1.573599999999999</v>
      </c>
      <c r="AH243" s="41">
        <v>1.573599999999999</v>
      </c>
      <c r="AI243" s="41"/>
      <c r="AJ243" s="114"/>
      <c r="AL243" s="107">
        <v>35916</v>
      </c>
      <c r="AM243" s="101">
        <v>5.95</v>
      </c>
      <c r="AN243" s="101">
        <v>6.12</v>
      </c>
      <c r="AO243" s="101">
        <v>6.32</v>
      </c>
      <c r="AP243" s="101">
        <v>6.72</v>
      </c>
      <c r="AR243" s="116"/>
      <c r="CF243" s="102"/>
      <c r="CI243" s="45"/>
    </row>
    <row r="244" spans="2:87" ht="13" customHeight="1">
      <c r="B244" s="114">
        <v>31443</v>
      </c>
      <c r="C244" s="41">
        <v>7.5967000000000002</v>
      </c>
      <c r="D244" s="41">
        <v>7.9420000000000002</v>
      </c>
      <c r="E244" s="41">
        <v>8.2217000000000002</v>
      </c>
      <c r="F244" s="41">
        <v>8.4533000000000005</v>
      </c>
      <c r="G244" s="41">
        <v>8.6486000000000001</v>
      </c>
      <c r="H244" s="41">
        <v>8.8158999999999992</v>
      </c>
      <c r="I244" s="41">
        <v>8.9612999999999996</v>
      </c>
      <c r="J244" s="41">
        <v>9.0890000000000004</v>
      </c>
      <c r="K244" s="41">
        <v>9.202</v>
      </c>
      <c r="L244" s="41">
        <v>9.3026999999999997</v>
      </c>
      <c r="M244" s="41">
        <v>9.3930000000000007</v>
      </c>
      <c r="N244" s="41">
        <v>9.4741999999999997</v>
      </c>
      <c r="O244" s="41">
        <v>9.5474999999999994</v>
      </c>
      <c r="P244" s="41">
        <v>9.6137999999999995</v>
      </c>
      <c r="Q244" s="41">
        <v>9.6740999999999993</v>
      </c>
      <c r="R244" s="41">
        <v>9.7288999999999994</v>
      </c>
      <c r="S244" s="41">
        <v>9.7789000000000001</v>
      </c>
      <c r="T244" s="41">
        <v>9.8246000000000002</v>
      </c>
      <c r="U244" s="41">
        <v>9.8664000000000005</v>
      </c>
      <c r="V244" s="41">
        <v>9.9047000000000001</v>
      </c>
      <c r="W244" s="41">
        <v>9.94</v>
      </c>
      <c r="X244" s="41">
        <v>9.9725000000000001</v>
      </c>
      <c r="Y244" s="41">
        <v>10.0025</v>
      </c>
      <c r="Z244" s="41">
        <v>10.030200000000001</v>
      </c>
      <c r="AA244" s="41">
        <v>10.055999999999999</v>
      </c>
      <c r="AB244" s="41">
        <v>10.079800000000001</v>
      </c>
      <c r="AC244" s="41">
        <v>10.102</v>
      </c>
      <c r="AD244" s="41">
        <v>10.1228</v>
      </c>
      <c r="AE244" s="41">
        <v>10.142099999999999</v>
      </c>
      <c r="AF244" s="41">
        <v>10.1602</v>
      </c>
      <c r="AG244" s="41">
        <f t="shared" si="4"/>
        <v>1.7059999999999995</v>
      </c>
      <c r="AH244" s="41">
        <v>1.7059999999999995</v>
      </c>
      <c r="AI244" s="41"/>
      <c r="AJ244" s="114"/>
      <c r="AL244" s="107">
        <v>35947</v>
      </c>
      <c r="AM244" s="101">
        <v>5.95</v>
      </c>
      <c r="AN244" s="101">
        <v>6.08</v>
      </c>
      <c r="AO244" s="101">
        <v>6.26</v>
      </c>
      <c r="AP244" s="101">
        <v>6.62</v>
      </c>
      <c r="AR244" s="116"/>
      <c r="CF244" s="102"/>
      <c r="CI244" s="45"/>
    </row>
    <row r="245" spans="2:87" ht="13" customHeight="1">
      <c r="B245" s="114">
        <v>31471</v>
      </c>
      <c r="C245" s="41">
        <v>7.4333</v>
      </c>
      <c r="D245" s="41">
        <v>7.6473000000000004</v>
      </c>
      <c r="E245" s="41">
        <v>7.7882999999999996</v>
      </c>
      <c r="F245" s="41">
        <v>7.8867000000000003</v>
      </c>
      <c r="G245" s="41">
        <v>7.9607999999999999</v>
      </c>
      <c r="H245" s="41">
        <v>8.0216999999999992</v>
      </c>
      <c r="I245" s="41">
        <v>8.0755999999999997</v>
      </c>
      <c r="J245" s="41">
        <v>8.1257999999999999</v>
      </c>
      <c r="K245" s="41">
        <v>8.1739999999999995</v>
      </c>
      <c r="L245" s="41">
        <v>8.2209000000000003</v>
      </c>
      <c r="M245" s="41">
        <v>8.2666000000000004</v>
      </c>
      <c r="N245" s="41">
        <v>8.3109999999999999</v>
      </c>
      <c r="O245" s="41">
        <v>8.3538999999999994</v>
      </c>
      <c r="P245" s="41">
        <v>8.3952000000000009</v>
      </c>
      <c r="Q245" s="41">
        <v>8.4345999999999997</v>
      </c>
      <c r="R245" s="41">
        <v>8.4720999999999993</v>
      </c>
      <c r="S245" s="41">
        <v>8.5075000000000003</v>
      </c>
      <c r="T245" s="41">
        <v>8.5409000000000006</v>
      </c>
      <c r="U245" s="41">
        <v>8.5723000000000003</v>
      </c>
      <c r="V245" s="41">
        <v>8.6018000000000008</v>
      </c>
      <c r="W245" s="41">
        <v>8.6293000000000006</v>
      </c>
      <c r="X245" s="41">
        <v>8.6550999999999991</v>
      </c>
      <c r="Y245" s="41">
        <v>8.6791999999999998</v>
      </c>
      <c r="Z245" s="41">
        <v>8.7017000000000007</v>
      </c>
      <c r="AA245" s="41">
        <v>8.7227999999999994</v>
      </c>
      <c r="AB245" s="41">
        <v>8.7424999999999997</v>
      </c>
      <c r="AC245" s="41">
        <v>8.7608999999999995</v>
      </c>
      <c r="AD245" s="41">
        <v>8.7781000000000002</v>
      </c>
      <c r="AE245" s="41">
        <v>8.7942999999999998</v>
      </c>
      <c r="AF245" s="41">
        <v>8.8094999999999999</v>
      </c>
      <c r="AG245" s="41">
        <f t="shared" si="4"/>
        <v>0.7876000000000003</v>
      </c>
      <c r="AH245" s="41">
        <v>0.7876000000000003</v>
      </c>
      <c r="AI245" s="41"/>
      <c r="AJ245" s="114"/>
      <c r="AL245" s="107">
        <v>35977</v>
      </c>
      <c r="AM245" s="101">
        <v>5.96</v>
      </c>
      <c r="AN245" s="101">
        <v>6.13</v>
      </c>
      <c r="AO245" s="101">
        <v>6.34</v>
      </c>
      <c r="AP245" s="101">
        <v>6.75</v>
      </c>
      <c r="AR245" s="116"/>
      <c r="CF245" s="102"/>
      <c r="CI245" s="45"/>
    </row>
    <row r="246" spans="2:87" ht="13" customHeight="1">
      <c r="B246" s="114">
        <v>31502</v>
      </c>
      <c r="C246" s="41">
        <v>6.8289999999999997</v>
      </c>
      <c r="D246" s="41">
        <v>7.0091999999999999</v>
      </c>
      <c r="E246" s="41">
        <v>7.1372</v>
      </c>
      <c r="F246" s="41">
        <v>7.2309999999999999</v>
      </c>
      <c r="G246" s="41">
        <v>7.3022999999999998</v>
      </c>
      <c r="H246" s="41">
        <v>7.3586999999999998</v>
      </c>
      <c r="I246" s="41">
        <v>7.4050000000000002</v>
      </c>
      <c r="J246" s="41">
        <v>7.4443000000000001</v>
      </c>
      <c r="K246" s="41">
        <v>7.4786000000000001</v>
      </c>
      <c r="L246" s="41">
        <v>7.5091000000000001</v>
      </c>
      <c r="M246" s="41">
        <v>7.5366999999999997</v>
      </c>
      <c r="N246" s="41">
        <v>7.5618999999999996</v>
      </c>
      <c r="O246" s="41">
        <v>7.585</v>
      </c>
      <c r="P246" s="41">
        <v>7.6063999999999998</v>
      </c>
      <c r="Q246" s="41">
        <v>7.6261000000000001</v>
      </c>
      <c r="R246" s="41">
        <v>7.6443000000000003</v>
      </c>
      <c r="S246" s="41">
        <v>7.6611000000000002</v>
      </c>
      <c r="T246" s="41">
        <v>7.6768000000000001</v>
      </c>
      <c r="U246" s="41">
        <v>7.6912000000000003</v>
      </c>
      <c r="V246" s="41">
        <v>7.7046000000000001</v>
      </c>
      <c r="W246" s="41">
        <v>7.7169999999999996</v>
      </c>
      <c r="X246" s="41">
        <v>7.7286000000000001</v>
      </c>
      <c r="Y246" s="41">
        <v>7.7393000000000001</v>
      </c>
      <c r="Z246" s="41">
        <v>7.7492000000000001</v>
      </c>
      <c r="AA246" s="41">
        <v>7.7584999999999997</v>
      </c>
      <c r="AB246" s="41">
        <v>7.7671000000000001</v>
      </c>
      <c r="AC246" s="41">
        <v>7.7751999999999999</v>
      </c>
      <c r="AD246" s="41">
        <v>7.7827000000000002</v>
      </c>
      <c r="AE246" s="41">
        <v>7.7897999999999996</v>
      </c>
      <c r="AF246" s="41">
        <v>7.7964000000000002</v>
      </c>
      <c r="AG246" s="41">
        <f t="shared" si="4"/>
        <v>0.68010000000000037</v>
      </c>
      <c r="AH246" s="41">
        <v>0.68010000000000037</v>
      </c>
      <c r="AI246" s="41"/>
      <c r="AJ246" s="114"/>
      <c r="AL246" s="107">
        <v>36008</v>
      </c>
      <c r="AM246" s="101">
        <v>5.61</v>
      </c>
      <c r="AN246" s="101">
        <v>5.81</v>
      </c>
      <c r="AO246" s="101">
        <v>6.15</v>
      </c>
      <c r="AP246" s="101">
        <v>6.69</v>
      </c>
      <c r="AR246" s="116"/>
      <c r="CF246" s="102"/>
      <c r="CI246" s="45"/>
    </row>
    <row r="247" spans="2:87" ht="13" customHeight="1">
      <c r="B247" s="114">
        <v>31532</v>
      </c>
      <c r="C247" s="41">
        <v>6.6112000000000002</v>
      </c>
      <c r="D247" s="41">
        <v>6.9314999999999998</v>
      </c>
      <c r="E247" s="41">
        <v>7.1296999999999997</v>
      </c>
      <c r="F247" s="41">
        <v>7.2557999999999998</v>
      </c>
      <c r="G247" s="41">
        <v>7.3404999999999996</v>
      </c>
      <c r="H247" s="41">
        <v>7.4017999999999997</v>
      </c>
      <c r="I247" s="41">
        <v>7.4504999999999999</v>
      </c>
      <c r="J247" s="41">
        <v>7.4923000000000002</v>
      </c>
      <c r="K247" s="41">
        <v>7.5305999999999997</v>
      </c>
      <c r="L247" s="41">
        <v>7.5669000000000004</v>
      </c>
      <c r="M247" s="41">
        <v>7.6017999999999999</v>
      </c>
      <c r="N247" s="41">
        <v>7.6355000000000004</v>
      </c>
      <c r="O247" s="41">
        <v>7.6680000000000001</v>
      </c>
      <c r="P247" s="41">
        <v>7.6993</v>
      </c>
      <c r="Q247" s="41">
        <v>7.7290999999999999</v>
      </c>
      <c r="R247" s="41">
        <v>7.7572999999999999</v>
      </c>
      <c r="S247" s="41">
        <v>7.7840999999999996</v>
      </c>
      <c r="T247" s="41">
        <v>7.8091999999999997</v>
      </c>
      <c r="U247" s="41">
        <v>7.8327999999999998</v>
      </c>
      <c r="V247" s="41">
        <v>7.8548999999999998</v>
      </c>
      <c r="W247" s="41">
        <v>7.8754999999999997</v>
      </c>
      <c r="X247" s="41">
        <v>7.8947000000000003</v>
      </c>
      <c r="Y247" s="41">
        <v>7.9127000000000001</v>
      </c>
      <c r="Z247" s="41">
        <v>7.9294000000000002</v>
      </c>
      <c r="AA247" s="41">
        <v>7.9450000000000003</v>
      </c>
      <c r="AB247" s="41">
        <v>7.9596</v>
      </c>
      <c r="AC247" s="41">
        <v>7.9732000000000003</v>
      </c>
      <c r="AD247" s="41">
        <v>7.9859</v>
      </c>
      <c r="AE247" s="41">
        <v>7.9977999999999998</v>
      </c>
      <c r="AF247" s="41">
        <v>8.0090000000000003</v>
      </c>
      <c r="AG247" s="41">
        <f t="shared" si="4"/>
        <v>0.95570000000000022</v>
      </c>
      <c r="AH247" s="41">
        <v>0.95570000000000022</v>
      </c>
      <c r="AI247" s="41"/>
      <c r="AJ247" s="114"/>
      <c r="AL247" s="107">
        <v>36039</v>
      </c>
      <c r="AM247" s="101">
        <v>5.17</v>
      </c>
      <c r="AN247" s="101">
        <v>5.37</v>
      </c>
      <c r="AO247" s="101">
        <v>5.72</v>
      </c>
      <c r="AP247" s="101">
        <v>6.6</v>
      </c>
      <c r="AR247" s="116"/>
      <c r="CF247" s="102"/>
      <c r="CI247" s="45"/>
    </row>
    <row r="248" spans="2:87" ht="13" customHeight="1">
      <c r="B248" s="114">
        <v>31563</v>
      </c>
      <c r="C248" s="41">
        <v>6.8864999999999998</v>
      </c>
      <c r="D248" s="41">
        <v>7.4189999999999996</v>
      </c>
      <c r="E248" s="41">
        <v>7.7370000000000001</v>
      </c>
      <c r="F248" s="41">
        <v>7.9282000000000004</v>
      </c>
      <c r="G248" s="41">
        <v>8.0462000000000007</v>
      </c>
      <c r="H248" s="41">
        <v>8.1229999999999993</v>
      </c>
      <c r="I248" s="41">
        <v>8.1773000000000007</v>
      </c>
      <c r="J248" s="41">
        <v>8.2196999999999996</v>
      </c>
      <c r="K248" s="41">
        <v>8.2561</v>
      </c>
      <c r="L248" s="41">
        <v>8.2894000000000005</v>
      </c>
      <c r="M248" s="41">
        <v>8.3210999999999995</v>
      </c>
      <c r="N248" s="41">
        <v>8.3516999999999992</v>
      </c>
      <c r="O248" s="41">
        <v>8.3812999999999995</v>
      </c>
      <c r="P248" s="41">
        <v>8.4099000000000004</v>
      </c>
      <c r="Q248" s="41">
        <v>8.4374000000000002</v>
      </c>
      <c r="R248" s="41">
        <v>8.4635999999999996</v>
      </c>
      <c r="S248" s="41">
        <v>8.4885000000000002</v>
      </c>
      <c r="T248" s="41">
        <v>8.5120000000000005</v>
      </c>
      <c r="U248" s="41">
        <v>8.5341000000000005</v>
      </c>
      <c r="V248" s="41">
        <v>8.5547000000000004</v>
      </c>
      <c r="W248" s="41">
        <v>8.5740999999999996</v>
      </c>
      <c r="X248" s="41">
        <v>8.5921000000000003</v>
      </c>
      <c r="Y248" s="41">
        <v>8.609</v>
      </c>
      <c r="Z248" s="41">
        <v>8.6247000000000007</v>
      </c>
      <c r="AA248" s="41">
        <v>8.6393000000000004</v>
      </c>
      <c r="AB248" s="41">
        <v>8.6529000000000007</v>
      </c>
      <c r="AC248" s="41">
        <v>8.6656999999999993</v>
      </c>
      <c r="AD248" s="41">
        <v>8.6776</v>
      </c>
      <c r="AE248" s="41">
        <v>8.6888000000000005</v>
      </c>
      <c r="AF248" s="41">
        <v>8.6992999999999991</v>
      </c>
      <c r="AG248" s="41">
        <f t="shared" si="4"/>
        <v>1.4029000000000007</v>
      </c>
      <c r="AH248" s="41">
        <v>1.4029000000000007</v>
      </c>
      <c r="AI248" s="41"/>
      <c r="AJ248" s="114"/>
      <c r="AL248" s="107">
        <v>36069</v>
      </c>
      <c r="AM248" s="101">
        <v>5.22</v>
      </c>
      <c r="AN248" s="101">
        <v>5.56</v>
      </c>
      <c r="AO248" s="101">
        <v>5.98</v>
      </c>
      <c r="AP248" s="101">
        <v>6.82</v>
      </c>
      <c r="AR248" s="116"/>
      <c r="CF248" s="102"/>
      <c r="CI248" s="45"/>
    </row>
    <row r="249" spans="2:87" ht="13" customHeight="1">
      <c r="B249" s="114">
        <v>31593</v>
      </c>
      <c r="C249" s="41">
        <v>6.5566000000000004</v>
      </c>
      <c r="D249" s="41">
        <v>6.9431000000000003</v>
      </c>
      <c r="E249" s="41">
        <v>7.1913999999999998</v>
      </c>
      <c r="F249" s="41">
        <v>7.3544999999999998</v>
      </c>
      <c r="G249" s="41">
        <v>7.4657999999999998</v>
      </c>
      <c r="H249" s="41">
        <v>7.5457000000000001</v>
      </c>
      <c r="I249" s="41">
        <v>7.6067999999999998</v>
      </c>
      <c r="J249" s="41">
        <v>7.6565000000000003</v>
      </c>
      <c r="K249" s="41">
        <v>7.6992000000000003</v>
      </c>
      <c r="L249" s="41">
        <v>7.7374000000000001</v>
      </c>
      <c r="M249" s="41">
        <v>7.7724000000000002</v>
      </c>
      <c r="N249" s="41">
        <v>7.8051000000000004</v>
      </c>
      <c r="O249" s="41">
        <v>7.8357000000000001</v>
      </c>
      <c r="P249" s="41">
        <v>7.8644999999999996</v>
      </c>
      <c r="Q249" s="41">
        <v>7.8914999999999997</v>
      </c>
      <c r="R249" s="41">
        <v>7.9168000000000003</v>
      </c>
      <c r="S249" s="41">
        <v>7.9405999999999999</v>
      </c>
      <c r="T249" s="41">
        <v>7.9627999999999997</v>
      </c>
      <c r="U249" s="41">
        <v>7.9835000000000003</v>
      </c>
      <c r="V249" s="41">
        <v>8.0028000000000006</v>
      </c>
      <c r="W249" s="41">
        <v>8.0207999999999995</v>
      </c>
      <c r="X249" s="41">
        <v>8.0374999999999996</v>
      </c>
      <c r="Y249" s="41">
        <v>8.0531000000000006</v>
      </c>
      <c r="Z249" s="41">
        <v>8.0676000000000005</v>
      </c>
      <c r="AA249" s="41">
        <v>8.0810999999999993</v>
      </c>
      <c r="AB249" s="41">
        <v>8.0937000000000001</v>
      </c>
      <c r="AC249" s="41">
        <v>8.1054999999999993</v>
      </c>
      <c r="AD249" s="41">
        <v>8.1165000000000003</v>
      </c>
      <c r="AE249" s="41">
        <v>8.1267999999999994</v>
      </c>
      <c r="AF249" s="41">
        <v>8.1364000000000001</v>
      </c>
      <c r="AG249" s="41">
        <f t="shared" si="4"/>
        <v>1.1807999999999996</v>
      </c>
      <c r="AH249" s="41">
        <v>1.1807999999999996</v>
      </c>
      <c r="AI249" s="41"/>
      <c r="AJ249" s="114"/>
      <c r="AL249" s="107">
        <v>36100</v>
      </c>
      <c r="AM249" s="101">
        <v>5.42</v>
      </c>
      <c r="AN249" s="101">
        <v>5.63</v>
      </c>
      <c r="AO249" s="101">
        <v>5.91</v>
      </c>
      <c r="AP249" s="101">
        <v>6.52</v>
      </c>
      <c r="AR249" s="116"/>
      <c r="CF249" s="102"/>
      <c r="CI249" s="45"/>
    </row>
    <row r="250" spans="2:87" ht="13" customHeight="1">
      <c r="B250" s="114">
        <v>31624</v>
      </c>
      <c r="C250" s="41">
        <v>6.3173000000000004</v>
      </c>
      <c r="D250" s="41">
        <v>6.6756000000000002</v>
      </c>
      <c r="E250" s="41">
        <v>6.9402999999999997</v>
      </c>
      <c r="F250" s="41">
        <v>7.1444000000000001</v>
      </c>
      <c r="G250" s="41">
        <v>7.3080999999999996</v>
      </c>
      <c r="H250" s="41">
        <v>7.4436999999999998</v>
      </c>
      <c r="I250" s="41">
        <v>7.5589000000000004</v>
      </c>
      <c r="J250" s="41">
        <v>7.6588000000000003</v>
      </c>
      <c r="K250" s="41">
        <v>7.7465000000000002</v>
      </c>
      <c r="L250" s="41">
        <v>7.8242000000000003</v>
      </c>
      <c r="M250" s="41">
        <v>7.8935000000000004</v>
      </c>
      <c r="N250" s="41">
        <v>7.9555999999999996</v>
      </c>
      <c r="O250" s="41">
        <v>8.0113000000000003</v>
      </c>
      <c r="P250" s="41">
        <v>8.0614000000000008</v>
      </c>
      <c r="Q250" s="41">
        <v>8.1067</v>
      </c>
      <c r="R250" s="41">
        <v>8.1476000000000006</v>
      </c>
      <c r="S250" s="41">
        <v>8.1846999999999994</v>
      </c>
      <c r="T250" s="41">
        <v>8.2184000000000008</v>
      </c>
      <c r="U250" s="41">
        <v>8.2490000000000006</v>
      </c>
      <c r="V250" s="41">
        <v>8.2769999999999992</v>
      </c>
      <c r="W250" s="41">
        <v>8.3025000000000002</v>
      </c>
      <c r="X250" s="41">
        <v>8.3260000000000005</v>
      </c>
      <c r="Y250" s="41">
        <v>8.3475000000000001</v>
      </c>
      <c r="Z250" s="41">
        <v>8.3673999999999999</v>
      </c>
      <c r="AA250" s="41">
        <v>8.3856999999999999</v>
      </c>
      <c r="AB250" s="41">
        <v>8.4026999999999994</v>
      </c>
      <c r="AC250" s="41">
        <v>8.4184999999999999</v>
      </c>
      <c r="AD250" s="41">
        <v>8.4331999999999994</v>
      </c>
      <c r="AE250" s="41">
        <v>8.4467999999999996</v>
      </c>
      <c r="AF250" s="41">
        <v>8.4596</v>
      </c>
      <c r="AG250" s="41">
        <f t="shared" si="4"/>
        <v>1.5068999999999999</v>
      </c>
      <c r="AH250" s="41">
        <v>1.5068999999999999</v>
      </c>
      <c r="AI250" s="41"/>
      <c r="AJ250" s="114"/>
      <c r="AL250" s="107">
        <v>36130</v>
      </c>
      <c r="AM250" s="101">
        <v>5.46</v>
      </c>
      <c r="AN250" s="101">
        <v>5.64</v>
      </c>
      <c r="AO250" s="101">
        <v>5.88</v>
      </c>
      <c r="AP250" s="101">
        <v>6.6</v>
      </c>
      <c r="AR250" s="116"/>
      <c r="CF250" s="102"/>
      <c r="CI250" s="45"/>
    </row>
    <row r="251" spans="2:87" ht="13" customHeight="1">
      <c r="B251" s="114">
        <v>31655</v>
      </c>
      <c r="C251" s="41">
        <v>5.5690999999999997</v>
      </c>
      <c r="D251" s="41">
        <v>5.9833999999999996</v>
      </c>
      <c r="E251" s="41">
        <v>6.2933000000000003</v>
      </c>
      <c r="F251" s="41">
        <v>6.5353000000000003</v>
      </c>
      <c r="G251" s="41">
        <v>6.7316000000000003</v>
      </c>
      <c r="H251" s="41">
        <v>6.8959000000000001</v>
      </c>
      <c r="I251" s="41">
        <v>7.0366</v>
      </c>
      <c r="J251" s="41">
        <v>7.1592000000000002</v>
      </c>
      <c r="K251" s="41">
        <v>7.2674000000000003</v>
      </c>
      <c r="L251" s="41">
        <v>7.3635000000000002</v>
      </c>
      <c r="M251" s="41">
        <v>7.4493</v>
      </c>
      <c r="N251" s="41">
        <v>7.5262000000000002</v>
      </c>
      <c r="O251" s="41">
        <v>7.5953999999999997</v>
      </c>
      <c r="P251" s="41">
        <v>7.6577000000000002</v>
      </c>
      <c r="Q251" s="41">
        <v>7.7138999999999998</v>
      </c>
      <c r="R251" s="41">
        <v>7.7647000000000004</v>
      </c>
      <c r="S251" s="41">
        <v>7.8108000000000004</v>
      </c>
      <c r="T251" s="41">
        <v>7.8526999999999996</v>
      </c>
      <c r="U251" s="41">
        <v>7.8906999999999998</v>
      </c>
      <c r="V251" s="41">
        <v>7.9255000000000004</v>
      </c>
      <c r="W251" s="41">
        <v>7.9573</v>
      </c>
      <c r="X251" s="41">
        <v>7.9863999999999997</v>
      </c>
      <c r="Y251" s="41">
        <v>8.0131999999999994</v>
      </c>
      <c r="Z251" s="41">
        <v>8.0378000000000007</v>
      </c>
      <c r="AA251" s="41">
        <v>8.0606000000000009</v>
      </c>
      <c r="AB251" s="41">
        <v>8.0816999999999997</v>
      </c>
      <c r="AC251" s="41">
        <v>8.1013000000000002</v>
      </c>
      <c r="AD251" s="41">
        <v>8.1195000000000004</v>
      </c>
      <c r="AE251" s="41">
        <v>8.1364999999999998</v>
      </c>
      <c r="AF251" s="41">
        <v>8.1524000000000001</v>
      </c>
      <c r="AG251" s="41">
        <f t="shared" si="4"/>
        <v>1.7944000000000004</v>
      </c>
      <c r="AH251" s="41">
        <v>1.7944000000000004</v>
      </c>
      <c r="AI251" s="41"/>
      <c r="AJ251" s="114"/>
      <c r="AL251" s="107">
        <v>36161</v>
      </c>
      <c r="AM251" s="101">
        <v>5.45</v>
      </c>
      <c r="AN251" s="101">
        <v>5.6</v>
      </c>
      <c r="AO251" s="101">
        <v>5.84</v>
      </c>
      <c r="AP251" s="101">
        <v>6.48</v>
      </c>
      <c r="AR251" s="116"/>
      <c r="CF251" s="102"/>
      <c r="CI251" s="45"/>
    </row>
    <row r="252" spans="2:87" ht="13" customHeight="1">
      <c r="B252" s="114">
        <v>31685</v>
      </c>
      <c r="C252" s="41">
        <v>5.9165999999999999</v>
      </c>
      <c r="D252" s="41">
        <v>6.4215</v>
      </c>
      <c r="E252" s="41">
        <v>6.7843</v>
      </c>
      <c r="F252" s="41">
        <v>7.0564</v>
      </c>
      <c r="G252" s="41">
        <v>7.2691999999999997</v>
      </c>
      <c r="H252" s="41">
        <v>7.4420000000000002</v>
      </c>
      <c r="I252" s="41">
        <v>7.5867000000000004</v>
      </c>
      <c r="J252" s="41">
        <v>7.7107000000000001</v>
      </c>
      <c r="K252" s="41">
        <v>7.8186</v>
      </c>
      <c r="L252" s="41">
        <v>7.9138000000000002</v>
      </c>
      <c r="M252" s="41">
        <v>7.9981999999999998</v>
      </c>
      <c r="N252" s="41">
        <v>8.0736000000000008</v>
      </c>
      <c r="O252" s="41">
        <v>8.1411999999999995</v>
      </c>
      <c r="P252" s="41">
        <v>8.202</v>
      </c>
      <c r="Q252" s="41">
        <v>8.2568000000000001</v>
      </c>
      <c r="R252" s="41">
        <v>8.3063000000000002</v>
      </c>
      <c r="S252" s="41">
        <v>8.3511000000000006</v>
      </c>
      <c r="T252" s="41">
        <v>8.3917999999999999</v>
      </c>
      <c r="U252" s="41">
        <v>8.4288000000000007</v>
      </c>
      <c r="V252" s="41">
        <v>8.4625000000000004</v>
      </c>
      <c r="W252" s="41">
        <v>8.4932999999999996</v>
      </c>
      <c r="X252" s="41">
        <v>8.5215999999999994</v>
      </c>
      <c r="Y252" s="41">
        <v>8.5475999999999992</v>
      </c>
      <c r="Z252" s="41">
        <v>8.5715000000000003</v>
      </c>
      <c r="AA252" s="41">
        <v>8.5936000000000003</v>
      </c>
      <c r="AB252" s="41">
        <v>8.6141000000000005</v>
      </c>
      <c r="AC252" s="41">
        <v>8.6329999999999991</v>
      </c>
      <c r="AD252" s="41">
        <v>8.6507000000000005</v>
      </c>
      <c r="AE252" s="41">
        <v>8.6671999999999993</v>
      </c>
      <c r="AF252" s="41">
        <v>8.6824999999999992</v>
      </c>
      <c r="AG252" s="41">
        <f t="shared" si="4"/>
        <v>1.9972000000000003</v>
      </c>
      <c r="AH252" s="41">
        <v>1.9972000000000003</v>
      </c>
      <c r="AI252" s="41"/>
      <c r="AJ252" s="114"/>
      <c r="AL252" s="107">
        <v>36192</v>
      </c>
      <c r="AM252" s="101">
        <v>5.85</v>
      </c>
      <c r="AN252" s="101">
        <v>6.15</v>
      </c>
      <c r="AO252" s="101">
        <v>6.42</v>
      </c>
      <c r="AP252" s="101">
        <v>6.89</v>
      </c>
      <c r="AR252" s="116"/>
      <c r="CF252" s="102"/>
      <c r="CI252" s="45"/>
    </row>
    <row r="253" spans="2:87" ht="13" customHeight="1">
      <c r="B253" s="114">
        <v>31716</v>
      </c>
      <c r="C253" s="41">
        <v>5.7809999999999997</v>
      </c>
      <c r="D253" s="41">
        <v>6.2049000000000003</v>
      </c>
      <c r="E253" s="41">
        <v>6.5293000000000001</v>
      </c>
      <c r="F253" s="41">
        <v>6.7891000000000004</v>
      </c>
      <c r="G253" s="41">
        <v>7.0045999999999999</v>
      </c>
      <c r="H253" s="41">
        <v>7.1874000000000002</v>
      </c>
      <c r="I253" s="41">
        <v>7.3448000000000002</v>
      </c>
      <c r="J253" s="41">
        <v>7.4816000000000003</v>
      </c>
      <c r="K253" s="41">
        <v>7.6012000000000004</v>
      </c>
      <c r="L253" s="41">
        <v>7.7060000000000004</v>
      </c>
      <c r="M253" s="41">
        <v>7.7983000000000002</v>
      </c>
      <c r="N253" s="41">
        <v>7.8796999999999997</v>
      </c>
      <c r="O253" s="41">
        <v>7.9516999999999998</v>
      </c>
      <c r="P253" s="41">
        <v>8.0155999999999992</v>
      </c>
      <c r="Q253" s="41">
        <v>8.0724999999999998</v>
      </c>
      <c r="R253" s="41">
        <v>8.1233000000000004</v>
      </c>
      <c r="S253" s="41">
        <v>8.1687999999999992</v>
      </c>
      <c r="T253" s="41">
        <v>8.2096999999999998</v>
      </c>
      <c r="U253" s="41">
        <v>8.2467000000000006</v>
      </c>
      <c r="V253" s="41">
        <v>8.2800999999999991</v>
      </c>
      <c r="W253" s="41">
        <v>8.3106000000000009</v>
      </c>
      <c r="X253" s="41">
        <v>8.3383000000000003</v>
      </c>
      <c r="Y253" s="41">
        <v>8.3636999999999997</v>
      </c>
      <c r="Z253" s="41">
        <v>8.3870000000000005</v>
      </c>
      <c r="AA253" s="41">
        <v>8.4085000000000001</v>
      </c>
      <c r="AB253" s="41">
        <v>8.4283999999999999</v>
      </c>
      <c r="AC253" s="41">
        <v>8.4467999999999996</v>
      </c>
      <c r="AD253" s="41">
        <v>8.4639000000000006</v>
      </c>
      <c r="AE253" s="41">
        <v>8.4797999999999991</v>
      </c>
      <c r="AF253" s="41">
        <v>8.4946999999999999</v>
      </c>
      <c r="AG253" s="41">
        <f t="shared" si="4"/>
        <v>1.9250000000000007</v>
      </c>
      <c r="AH253" s="41">
        <v>1.9250000000000007</v>
      </c>
      <c r="AI253" s="41"/>
      <c r="AJ253" s="114"/>
      <c r="AL253" s="107">
        <v>36220</v>
      </c>
      <c r="AM253" s="101">
        <v>5.65</v>
      </c>
      <c r="AN253" s="101">
        <v>6.08</v>
      </c>
      <c r="AO253" s="101">
        <v>6.38</v>
      </c>
      <c r="AP253" s="101">
        <v>6.95</v>
      </c>
      <c r="AR253" s="116"/>
      <c r="CF253" s="102"/>
      <c r="CI253" s="45"/>
    </row>
    <row r="254" spans="2:87" ht="13" customHeight="1">
      <c r="B254" s="114">
        <v>31746</v>
      </c>
      <c r="C254" s="41">
        <v>5.7933000000000003</v>
      </c>
      <c r="D254" s="41">
        <v>6.1228999999999996</v>
      </c>
      <c r="E254" s="41">
        <v>6.3936999999999999</v>
      </c>
      <c r="F254" s="41">
        <v>6.6254</v>
      </c>
      <c r="G254" s="41">
        <v>6.8277999999999999</v>
      </c>
      <c r="H254" s="41">
        <v>7.0057999999999998</v>
      </c>
      <c r="I254" s="41">
        <v>7.1627999999999998</v>
      </c>
      <c r="J254" s="41">
        <v>7.3010000000000002</v>
      </c>
      <c r="K254" s="41">
        <v>7.4225000000000003</v>
      </c>
      <c r="L254" s="41">
        <v>7.5293000000000001</v>
      </c>
      <c r="M254" s="41">
        <v>7.6231999999999998</v>
      </c>
      <c r="N254" s="41">
        <v>7.7057000000000002</v>
      </c>
      <c r="O254" s="41">
        <v>7.7785000000000002</v>
      </c>
      <c r="P254" s="41">
        <v>7.8428000000000004</v>
      </c>
      <c r="Q254" s="41">
        <v>7.8997999999999999</v>
      </c>
      <c r="R254" s="41">
        <v>7.9504999999999999</v>
      </c>
      <c r="S254" s="41">
        <v>7.9958</v>
      </c>
      <c r="T254" s="41">
        <v>8.0364000000000004</v>
      </c>
      <c r="U254" s="41">
        <v>8.0730000000000004</v>
      </c>
      <c r="V254" s="41">
        <v>8.1059999999999999</v>
      </c>
      <c r="W254" s="41">
        <v>8.1359999999999992</v>
      </c>
      <c r="X254" s="41">
        <v>8.1633999999999993</v>
      </c>
      <c r="Y254" s="41">
        <v>8.1883999999999997</v>
      </c>
      <c r="Z254" s="41">
        <v>8.2112999999999996</v>
      </c>
      <c r="AA254" s="41">
        <v>8.2324999999999999</v>
      </c>
      <c r="AB254" s="41">
        <v>8.2520000000000007</v>
      </c>
      <c r="AC254" s="41">
        <v>8.2700999999999993</v>
      </c>
      <c r="AD254" s="41">
        <v>8.2868999999999993</v>
      </c>
      <c r="AE254" s="41">
        <v>8.3025000000000002</v>
      </c>
      <c r="AF254" s="41">
        <v>8.3170999999999999</v>
      </c>
      <c r="AG254" s="41">
        <f t="shared" si="4"/>
        <v>1.7359999999999998</v>
      </c>
      <c r="AH254" s="41">
        <v>1.7359999999999998</v>
      </c>
      <c r="AI254" s="41"/>
      <c r="AJ254" s="114"/>
      <c r="AL254" s="107">
        <v>36251</v>
      </c>
      <c r="AM254" s="101">
        <v>5.7</v>
      </c>
      <c r="AN254" s="101">
        <v>6.14</v>
      </c>
      <c r="AO254" s="101">
        <v>6.49</v>
      </c>
      <c r="AP254" s="101">
        <v>7.01</v>
      </c>
      <c r="AR254" s="116"/>
      <c r="CF254" s="102"/>
      <c r="CI254" s="45"/>
    </row>
    <row r="255" spans="2:87" ht="13" customHeight="1">
      <c r="B255" s="114">
        <v>31777</v>
      </c>
      <c r="C255" s="41">
        <v>6.1154999999999999</v>
      </c>
      <c r="D255" s="41">
        <v>6.3613</v>
      </c>
      <c r="E255" s="41">
        <v>6.5621999999999998</v>
      </c>
      <c r="F255" s="41">
        <v>6.7420999999999998</v>
      </c>
      <c r="G255" s="41">
        <v>6.9088000000000003</v>
      </c>
      <c r="H255" s="41">
        <v>7.0639000000000003</v>
      </c>
      <c r="I255" s="41">
        <v>7.2072000000000003</v>
      </c>
      <c r="J255" s="41">
        <v>7.3380999999999998</v>
      </c>
      <c r="K255" s="41">
        <v>7.4565000000000001</v>
      </c>
      <c r="L255" s="41">
        <v>7.5628000000000002</v>
      </c>
      <c r="M255" s="41">
        <v>7.6577999999999999</v>
      </c>
      <c r="N255" s="41">
        <v>7.7423000000000002</v>
      </c>
      <c r="O255" s="41">
        <v>7.8174999999999999</v>
      </c>
      <c r="P255" s="41">
        <v>7.8842999999999996</v>
      </c>
      <c r="Q255" s="41">
        <v>7.9439000000000002</v>
      </c>
      <c r="R255" s="41">
        <v>7.9969999999999999</v>
      </c>
      <c r="S255" s="41">
        <v>8.0446000000000009</v>
      </c>
      <c r="T255" s="41">
        <v>8.0874000000000006</v>
      </c>
      <c r="U255" s="41">
        <v>8.1258999999999997</v>
      </c>
      <c r="V255" s="41">
        <v>8.1608000000000001</v>
      </c>
      <c r="W255" s="41">
        <v>8.1925000000000008</v>
      </c>
      <c r="X255" s="41">
        <v>8.2213999999999992</v>
      </c>
      <c r="Y255" s="41">
        <v>8.2477999999999998</v>
      </c>
      <c r="Z255" s="41">
        <v>8.2720000000000002</v>
      </c>
      <c r="AA255" s="41">
        <v>8.2942999999999998</v>
      </c>
      <c r="AB255" s="41">
        <v>8.3149999999999995</v>
      </c>
      <c r="AC255" s="41">
        <v>8.3340999999999994</v>
      </c>
      <c r="AD255" s="41">
        <v>8.3518000000000008</v>
      </c>
      <c r="AE255" s="41">
        <v>8.3682999999999996</v>
      </c>
      <c r="AF255" s="41">
        <v>8.3838000000000008</v>
      </c>
      <c r="AG255" s="41">
        <f t="shared" si="4"/>
        <v>1.4473000000000003</v>
      </c>
      <c r="AH255" s="41">
        <v>1.4473000000000003</v>
      </c>
      <c r="AI255" s="41"/>
      <c r="AJ255" s="114"/>
      <c r="AL255" s="107">
        <v>36281</v>
      </c>
      <c r="AM255" s="101">
        <v>6.11</v>
      </c>
      <c r="AN255" s="101">
        <v>6.56</v>
      </c>
      <c r="AO255" s="101">
        <v>6.84</v>
      </c>
      <c r="AP255" s="101">
        <v>7.26</v>
      </c>
      <c r="AR255" s="116"/>
      <c r="CF255" s="102"/>
      <c r="CI255" s="45"/>
    </row>
    <row r="256" spans="2:87" ht="13" customHeight="1">
      <c r="B256" s="114">
        <v>31808</v>
      </c>
      <c r="C256" s="41">
        <v>5.976</v>
      </c>
      <c r="D256" s="41">
        <v>6.2253999999999996</v>
      </c>
      <c r="E256" s="41">
        <v>6.4405000000000001</v>
      </c>
      <c r="F256" s="41">
        <v>6.6337000000000002</v>
      </c>
      <c r="G256" s="41">
        <v>6.8091999999999997</v>
      </c>
      <c r="H256" s="41">
        <v>6.9687000000000001</v>
      </c>
      <c r="I256" s="41">
        <v>7.1127000000000002</v>
      </c>
      <c r="J256" s="41">
        <v>7.2419000000000002</v>
      </c>
      <c r="K256" s="41">
        <v>7.3571</v>
      </c>
      <c r="L256" s="41">
        <v>7.4596</v>
      </c>
      <c r="M256" s="41">
        <v>7.5503</v>
      </c>
      <c r="N256" s="41">
        <v>7.6307</v>
      </c>
      <c r="O256" s="41">
        <v>7.7019000000000002</v>
      </c>
      <c r="P256" s="41">
        <v>7.7649999999999997</v>
      </c>
      <c r="Q256" s="41">
        <v>7.8212000000000002</v>
      </c>
      <c r="R256" s="41">
        <v>7.8712</v>
      </c>
      <c r="S256" s="41">
        <v>7.9160000000000004</v>
      </c>
      <c r="T256" s="41">
        <v>7.9562999999999997</v>
      </c>
      <c r="U256" s="41">
        <v>7.9926000000000004</v>
      </c>
      <c r="V256" s="41">
        <v>8.0253999999999994</v>
      </c>
      <c r="W256" s="41">
        <v>8.0551999999999992</v>
      </c>
      <c r="X256" s="41">
        <v>8.0823</v>
      </c>
      <c r="Y256" s="41">
        <v>8.1072000000000006</v>
      </c>
      <c r="Z256" s="41">
        <v>8.1300000000000008</v>
      </c>
      <c r="AA256" s="41">
        <v>8.1509999999999998</v>
      </c>
      <c r="AB256" s="41">
        <v>8.1704000000000008</v>
      </c>
      <c r="AC256" s="41">
        <v>8.1883999999999997</v>
      </c>
      <c r="AD256" s="41">
        <v>8.2050999999999998</v>
      </c>
      <c r="AE256" s="41">
        <v>8.2207000000000008</v>
      </c>
      <c r="AF256" s="41">
        <v>8.2352000000000007</v>
      </c>
      <c r="AG256" s="41">
        <f t="shared" si="4"/>
        <v>1.4836</v>
      </c>
      <c r="AH256" s="41">
        <v>1.4836</v>
      </c>
      <c r="AI256" s="41"/>
      <c r="AJ256" s="114"/>
      <c r="AL256" s="107">
        <v>36312</v>
      </c>
      <c r="AM256" s="101">
        <v>6.27</v>
      </c>
      <c r="AN256" s="101">
        <v>6.72</v>
      </c>
      <c r="AO256" s="101">
        <v>7.09</v>
      </c>
      <c r="AP256" s="101">
        <v>7.46</v>
      </c>
      <c r="AR256" s="116"/>
      <c r="CF256" s="102"/>
      <c r="CI256" s="45"/>
    </row>
    <row r="257" spans="2:87" ht="13" customHeight="1">
      <c r="B257" s="114">
        <v>31836</v>
      </c>
      <c r="C257" s="41">
        <v>6.0293999999999999</v>
      </c>
      <c r="D257" s="41">
        <v>6.2885999999999997</v>
      </c>
      <c r="E257" s="41">
        <v>6.4821999999999997</v>
      </c>
      <c r="F257" s="41">
        <v>6.6475</v>
      </c>
      <c r="G257" s="41">
        <v>6.7980999999999998</v>
      </c>
      <c r="H257" s="41">
        <v>6.9378000000000002</v>
      </c>
      <c r="I257" s="41">
        <v>7.0667999999999997</v>
      </c>
      <c r="J257" s="41">
        <v>7.1849999999999996</v>
      </c>
      <c r="K257" s="41">
        <v>7.2919999999999998</v>
      </c>
      <c r="L257" s="41">
        <v>7.3880999999999997</v>
      </c>
      <c r="M257" s="41">
        <v>7.4737999999999998</v>
      </c>
      <c r="N257" s="41">
        <v>7.5500999999999996</v>
      </c>
      <c r="O257" s="41">
        <v>7.6178999999999997</v>
      </c>
      <c r="P257" s="41">
        <v>7.6780999999999997</v>
      </c>
      <c r="Q257" s="41">
        <v>7.7316000000000003</v>
      </c>
      <c r="R257" s="41">
        <v>7.7793000000000001</v>
      </c>
      <c r="S257" s="41">
        <v>7.8220000000000001</v>
      </c>
      <c r="T257" s="41">
        <v>7.8602999999999996</v>
      </c>
      <c r="U257" s="41">
        <v>7.8948</v>
      </c>
      <c r="V257" s="41">
        <v>7.9260000000000002</v>
      </c>
      <c r="W257" s="41">
        <v>7.9543999999999997</v>
      </c>
      <c r="X257" s="41">
        <v>7.9802</v>
      </c>
      <c r="Y257" s="41">
        <v>8.0038</v>
      </c>
      <c r="Z257" s="41">
        <v>8.0254999999999992</v>
      </c>
      <c r="AA257" s="41">
        <v>8.0454000000000008</v>
      </c>
      <c r="AB257" s="41">
        <v>8.0638000000000005</v>
      </c>
      <c r="AC257" s="41">
        <v>8.0808999999999997</v>
      </c>
      <c r="AD257" s="41">
        <v>8.0968</v>
      </c>
      <c r="AE257" s="41">
        <v>8.1114999999999995</v>
      </c>
      <c r="AF257" s="41">
        <v>8.1252999999999993</v>
      </c>
      <c r="AG257" s="41">
        <f t="shared" si="4"/>
        <v>1.3586999999999998</v>
      </c>
      <c r="AH257" s="41">
        <v>1.3586999999999998</v>
      </c>
      <c r="AI257" s="41"/>
      <c r="AJ257" s="114"/>
      <c r="AL257" s="107">
        <v>36342</v>
      </c>
      <c r="AM257" s="101">
        <v>6.4</v>
      </c>
      <c r="AN257" s="101">
        <v>6.94</v>
      </c>
      <c r="AO257" s="101">
        <v>7.24</v>
      </c>
      <c r="AP257" s="101">
        <v>7.6</v>
      </c>
      <c r="AR257" s="116"/>
      <c r="CF257" s="102"/>
      <c r="CI257" s="45"/>
    </row>
    <row r="258" spans="2:87" ht="13" customHeight="1">
      <c r="B258" s="114">
        <v>31867</v>
      </c>
      <c r="C258" s="41">
        <v>6.2573999999999996</v>
      </c>
      <c r="D258" s="41">
        <v>6.5256999999999996</v>
      </c>
      <c r="E258" s="41">
        <v>6.7328999999999999</v>
      </c>
      <c r="F258" s="41">
        <v>6.9105999999999996</v>
      </c>
      <c r="G258" s="41">
        <v>7.0701999999999998</v>
      </c>
      <c r="H258" s="41">
        <v>7.2153</v>
      </c>
      <c r="I258" s="41">
        <v>7.3465999999999996</v>
      </c>
      <c r="J258" s="41">
        <v>7.4646999999999997</v>
      </c>
      <c r="K258" s="41">
        <v>7.5698999999999996</v>
      </c>
      <c r="L258" s="41">
        <v>7.6631999999999998</v>
      </c>
      <c r="M258" s="41">
        <v>7.7455999999999996</v>
      </c>
      <c r="N258" s="41">
        <v>7.8182999999999998</v>
      </c>
      <c r="O258" s="41">
        <v>7.8822999999999999</v>
      </c>
      <c r="P258" s="41">
        <v>7.9389000000000003</v>
      </c>
      <c r="Q258" s="41">
        <v>7.9890999999999996</v>
      </c>
      <c r="R258" s="41">
        <v>8.0335999999999999</v>
      </c>
      <c r="S258" s="41">
        <v>8.0733999999999995</v>
      </c>
      <c r="T258" s="41">
        <v>8.109</v>
      </c>
      <c r="U258" s="41">
        <v>8.141</v>
      </c>
      <c r="V258" s="41">
        <v>8.1699000000000002</v>
      </c>
      <c r="W258" s="41">
        <v>8.1960999999999995</v>
      </c>
      <c r="X258" s="41">
        <v>8.2200000000000006</v>
      </c>
      <c r="Y258" s="41">
        <v>8.2418999999999993</v>
      </c>
      <c r="Z258" s="41">
        <v>8.2619000000000007</v>
      </c>
      <c r="AA258" s="41">
        <v>8.2804000000000002</v>
      </c>
      <c r="AB258" s="41">
        <v>8.2973999999999997</v>
      </c>
      <c r="AC258" s="41">
        <v>8.3132000000000001</v>
      </c>
      <c r="AD258" s="41">
        <v>8.3277999999999999</v>
      </c>
      <c r="AE258" s="41">
        <v>8.3414999999999999</v>
      </c>
      <c r="AF258" s="41">
        <v>8.3542000000000005</v>
      </c>
      <c r="AG258" s="41">
        <f t="shared" si="4"/>
        <v>1.4058000000000002</v>
      </c>
      <c r="AH258" s="41">
        <v>1.4058000000000002</v>
      </c>
      <c r="AI258" s="41"/>
      <c r="AJ258" s="114"/>
      <c r="AL258" s="107">
        <v>36373</v>
      </c>
      <c r="AM258" s="101">
        <v>6.57</v>
      </c>
      <c r="AN258" s="101">
        <v>7.08</v>
      </c>
      <c r="AO258" s="101">
        <v>7.37</v>
      </c>
      <c r="AP258" s="101">
        <v>7.71</v>
      </c>
      <c r="AR258" s="116"/>
      <c r="CF258" s="102"/>
      <c r="CI258" s="45"/>
    </row>
    <row r="259" spans="2:87" ht="13" customHeight="1">
      <c r="B259" s="114">
        <v>31897</v>
      </c>
      <c r="C259" s="41">
        <v>6.9238999999999997</v>
      </c>
      <c r="D259" s="41">
        <v>7.3361999999999998</v>
      </c>
      <c r="E259" s="41">
        <v>7.5338000000000003</v>
      </c>
      <c r="F259" s="41">
        <v>7.7035999999999998</v>
      </c>
      <c r="G259" s="41">
        <v>7.8620000000000001</v>
      </c>
      <c r="H259" s="41">
        <v>8.0017999999999994</v>
      </c>
      <c r="I259" s="41">
        <v>8.1196999999999999</v>
      </c>
      <c r="J259" s="41">
        <v>8.2169000000000008</v>
      </c>
      <c r="K259" s="41">
        <v>8.2965999999999998</v>
      </c>
      <c r="L259" s="41">
        <v>8.3620999999999999</v>
      </c>
      <c r="M259" s="41">
        <v>8.4164999999999992</v>
      </c>
      <c r="N259" s="41">
        <v>8.4621999999999993</v>
      </c>
      <c r="O259" s="41">
        <v>8.5008999999999997</v>
      </c>
      <c r="P259" s="41">
        <v>8.5342000000000002</v>
      </c>
      <c r="Q259" s="41">
        <v>8.5631000000000004</v>
      </c>
      <c r="R259" s="41">
        <v>8.5884</v>
      </c>
      <c r="S259" s="41">
        <v>8.6106999999999996</v>
      </c>
      <c r="T259" s="41">
        <v>8.6304999999999996</v>
      </c>
      <c r="U259" s="41">
        <v>8.6481999999999992</v>
      </c>
      <c r="V259" s="41">
        <v>8.6641999999999992</v>
      </c>
      <c r="W259" s="41">
        <v>8.6785999999999994</v>
      </c>
      <c r="X259" s="41">
        <v>8.6918000000000006</v>
      </c>
      <c r="Y259" s="41">
        <v>8.7036999999999995</v>
      </c>
      <c r="Z259" s="41">
        <v>8.7147000000000006</v>
      </c>
      <c r="AA259" s="41">
        <v>8.7248000000000001</v>
      </c>
      <c r="AB259" s="41">
        <v>8.7341999999999995</v>
      </c>
      <c r="AC259" s="41">
        <v>8.7428000000000008</v>
      </c>
      <c r="AD259" s="41">
        <v>8.7507999999999999</v>
      </c>
      <c r="AE259" s="41">
        <v>8.7583000000000002</v>
      </c>
      <c r="AF259" s="41">
        <v>8.7652999999999999</v>
      </c>
      <c r="AG259" s="41">
        <f t="shared" si="4"/>
        <v>1.4382000000000001</v>
      </c>
      <c r="AH259" s="41">
        <v>1.4382000000000001</v>
      </c>
      <c r="AI259" s="41"/>
      <c r="AJ259" s="114"/>
      <c r="AL259" s="107">
        <v>36404</v>
      </c>
      <c r="AM259" s="101">
        <v>6.44</v>
      </c>
      <c r="AN259" s="101">
        <v>6.95</v>
      </c>
      <c r="AO259" s="101">
        <v>7.24</v>
      </c>
      <c r="AP259" s="101">
        <v>7.66</v>
      </c>
      <c r="AR259" s="116"/>
      <c r="CF259" s="102"/>
      <c r="CI259" s="45"/>
    </row>
    <row r="260" spans="2:87" ht="13" customHeight="1">
      <c r="B260" s="114">
        <v>31928</v>
      </c>
      <c r="C260" s="41">
        <v>7.1744000000000003</v>
      </c>
      <c r="D260" s="41">
        <v>7.6402000000000001</v>
      </c>
      <c r="E260" s="41">
        <v>7.8521999999999998</v>
      </c>
      <c r="F260" s="41">
        <v>7.9954999999999998</v>
      </c>
      <c r="G260" s="41">
        <v>8.1183999999999994</v>
      </c>
      <c r="H260" s="41">
        <v>8.2294</v>
      </c>
      <c r="I260" s="41">
        <v>8.3282000000000007</v>
      </c>
      <c r="J260" s="41">
        <v>8.4143000000000008</v>
      </c>
      <c r="K260" s="41">
        <v>8.4882000000000009</v>
      </c>
      <c r="L260" s="41">
        <v>8.5511999999999997</v>
      </c>
      <c r="M260" s="41">
        <v>8.6046999999999993</v>
      </c>
      <c r="N260" s="41">
        <v>8.6503999999999994</v>
      </c>
      <c r="O260" s="41">
        <v>8.6897000000000002</v>
      </c>
      <c r="P260" s="41">
        <v>8.7235999999999994</v>
      </c>
      <c r="Q260" s="41">
        <v>8.7530999999999999</v>
      </c>
      <c r="R260" s="41">
        <v>8.7789999999999999</v>
      </c>
      <c r="S260" s="41">
        <v>8.8018999999999998</v>
      </c>
      <c r="T260" s="41">
        <v>8.8223000000000003</v>
      </c>
      <c r="U260" s="41">
        <v>8.8405000000000005</v>
      </c>
      <c r="V260" s="41">
        <v>8.8568999999999996</v>
      </c>
      <c r="W260" s="41">
        <v>8.8718000000000004</v>
      </c>
      <c r="X260" s="41">
        <v>8.8853000000000009</v>
      </c>
      <c r="Y260" s="41">
        <v>8.8976000000000006</v>
      </c>
      <c r="Z260" s="41">
        <v>8.9088999999999992</v>
      </c>
      <c r="AA260" s="41">
        <v>8.9192999999999998</v>
      </c>
      <c r="AB260" s="41">
        <v>8.9289000000000005</v>
      </c>
      <c r="AC260" s="41">
        <v>8.9377999999999993</v>
      </c>
      <c r="AD260" s="41">
        <v>8.9459999999999997</v>
      </c>
      <c r="AE260" s="41">
        <v>8.9536999999999995</v>
      </c>
      <c r="AF260" s="41">
        <v>8.9609000000000005</v>
      </c>
      <c r="AG260" s="41">
        <f t="shared" si="4"/>
        <v>1.3767999999999994</v>
      </c>
      <c r="AH260" s="41">
        <v>1.3767999999999994</v>
      </c>
      <c r="AI260" s="41"/>
      <c r="AJ260" s="114"/>
      <c r="AL260" s="107">
        <v>36434</v>
      </c>
      <c r="AM260" s="101">
        <v>6.6</v>
      </c>
      <c r="AN260" s="101">
        <v>7.04</v>
      </c>
      <c r="AO260" s="101">
        <v>7.27</v>
      </c>
      <c r="AP260" s="101">
        <v>7.65</v>
      </c>
      <c r="AR260" s="116"/>
      <c r="CF260" s="102"/>
      <c r="CI260" s="45"/>
    </row>
    <row r="261" spans="2:87" ht="13" customHeight="1">
      <c r="B261" s="114">
        <v>31958</v>
      </c>
      <c r="C261" s="41">
        <v>6.9199000000000002</v>
      </c>
      <c r="D261" s="41">
        <v>7.36</v>
      </c>
      <c r="E261" s="41">
        <v>7.6459999999999999</v>
      </c>
      <c r="F261" s="41">
        <v>7.8547000000000002</v>
      </c>
      <c r="G261" s="41">
        <v>8.0185999999999993</v>
      </c>
      <c r="H261" s="41">
        <v>8.1524000000000001</v>
      </c>
      <c r="I261" s="41">
        <v>8.2634000000000007</v>
      </c>
      <c r="J261" s="41">
        <v>8.3561999999999994</v>
      </c>
      <c r="K261" s="41">
        <v>8.4342000000000006</v>
      </c>
      <c r="L261" s="41">
        <v>8.5001999999999995</v>
      </c>
      <c r="M261" s="41">
        <v>8.5562000000000005</v>
      </c>
      <c r="N261" s="41">
        <v>8.6039999999999992</v>
      </c>
      <c r="O261" s="41">
        <v>8.6452000000000009</v>
      </c>
      <c r="P261" s="41">
        <v>8.6808999999999994</v>
      </c>
      <c r="Q261" s="41">
        <v>8.7119999999999997</v>
      </c>
      <c r="R261" s="41">
        <v>8.7393999999999998</v>
      </c>
      <c r="S261" s="41">
        <v>8.7636000000000003</v>
      </c>
      <c r="T261" s="41">
        <v>8.7851999999999997</v>
      </c>
      <c r="U261" s="41">
        <v>8.8045000000000009</v>
      </c>
      <c r="V261" s="41">
        <v>8.8218999999999994</v>
      </c>
      <c r="W261" s="41">
        <v>8.8376000000000001</v>
      </c>
      <c r="X261" s="41">
        <v>8.8519000000000005</v>
      </c>
      <c r="Y261" s="41">
        <v>8.8650000000000002</v>
      </c>
      <c r="Z261" s="41">
        <v>8.8770000000000007</v>
      </c>
      <c r="AA261" s="41">
        <v>8.8879999999999999</v>
      </c>
      <c r="AB261" s="41">
        <v>8.8981999999999992</v>
      </c>
      <c r="AC261" s="41">
        <v>8.9076000000000004</v>
      </c>
      <c r="AD261" s="41">
        <v>8.9163999999999994</v>
      </c>
      <c r="AE261" s="41">
        <v>8.9245000000000001</v>
      </c>
      <c r="AF261" s="41">
        <v>8.9321000000000002</v>
      </c>
      <c r="AG261" s="41">
        <f t="shared" si="4"/>
        <v>1.5802999999999994</v>
      </c>
      <c r="AH261" s="41">
        <v>1.5802999999999994</v>
      </c>
      <c r="AI261" s="41"/>
      <c r="AJ261" s="114"/>
      <c r="AL261" s="107">
        <v>36465</v>
      </c>
      <c r="AM261" s="101">
        <v>6.77</v>
      </c>
      <c r="AN261" s="101">
        <v>7.12</v>
      </c>
      <c r="AO261" s="101">
        <v>7.37</v>
      </c>
      <c r="AP261" s="101">
        <v>7.73</v>
      </c>
      <c r="AR261" s="116"/>
      <c r="CF261" s="102"/>
      <c r="CI261" s="45"/>
    </row>
    <row r="262" spans="2:87" ht="13" customHeight="1">
      <c r="B262" s="114">
        <v>31989</v>
      </c>
      <c r="C262" s="41">
        <v>6.9092000000000002</v>
      </c>
      <c r="D262" s="41">
        <v>7.4298000000000002</v>
      </c>
      <c r="E262" s="41">
        <v>7.77</v>
      </c>
      <c r="F262" s="41">
        <v>8.0134000000000007</v>
      </c>
      <c r="G262" s="41">
        <v>8.2005999999999997</v>
      </c>
      <c r="H262" s="41">
        <v>8.3519000000000005</v>
      </c>
      <c r="I262" s="41">
        <v>8.4779</v>
      </c>
      <c r="J262" s="41">
        <v>8.5846999999999998</v>
      </c>
      <c r="K262" s="41">
        <v>8.6759000000000004</v>
      </c>
      <c r="L262" s="41">
        <v>8.7543000000000006</v>
      </c>
      <c r="M262" s="41">
        <v>8.8221000000000007</v>
      </c>
      <c r="N262" s="41">
        <v>8.8808000000000007</v>
      </c>
      <c r="O262" s="41">
        <v>8.9320000000000004</v>
      </c>
      <c r="P262" s="41">
        <v>8.9768000000000008</v>
      </c>
      <c r="Q262" s="41">
        <v>9.0161999999999995</v>
      </c>
      <c r="R262" s="41">
        <v>9.0510999999999999</v>
      </c>
      <c r="S262" s="41">
        <v>9.0821000000000005</v>
      </c>
      <c r="T262" s="41">
        <v>9.1097999999999999</v>
      </c>
      <c r="U262" s="41">
        <v>9.1346000000000007</v>
      </c>
      <c r="V262" s="41">
        <v>9.157</v>
      </c>
      <c r="W262" s="41">
        <v>9.1773000000000007</v>
      </c>
      <c r="X262" s="41">
        <v>9.1958000000000002</v>
      </c>
      <c r="Y262" s="41">
        <v>9.2126999999999999</v>
      </c>
      <c r="Z262" s="41">
        <v>9.2281999999999993</v>
      </c>
      <c r="AA262" s="41">
        <v>9.2424999999999997</v>
      </c>
      <c r="AB262" s="41">
        <v>9.2555999999999994</v>
      </c>
      <c r="AC262" s="41">
        <v>9.2677999999999994</v>
      </c>
      <c r="AD262" s="41">
        <v>9.2790999999999997</v>
      </c>
      <c r="AE262" s="41">
        <v>9.2896000000000001</v>
      </c>
      <c r="AF262" s="41">
        <v>9.2995000000000001</v>
      </c>
      <c r="AG262" s="41">
        <f t="shared" si="4"/>
        <v>1.8451000000000004</v>
      </c>
      <c r="AH262" s="41">
        <v>1.8451000000000004</v>
      </c>
      <c r="AI262" s="41"/>
      <c r="AJ262" s="114"/>
      <c r="AL262" s="107">
        <v>36495</v>
      </c>
      <c r="AM262" s="101">
        <v>6.95</v>
      </c>
      <c r="AN262" s="101">
        <v>7.31</v>
      </c>
      <c r="AO262" s="101">
        <v>7.57</v>
      </c>
      <c r="AP262" s="101">
        <v>7.85</v>
      </c>
      <c r="AR262" s="116"/>
      <c r="CF262" s="102"/>
      <c r="CI262" s="45"/>
    </row>
    <row r="263" spans="2:87" ht="13" customHeight="1">
      <c r="B263" s="114">
        <v>32020</v>
      </c>
      <c r="C263" s="41">
        <v>7.2431999999999999</v>
      </c>
      <c r="D263" s="41">
        <v>7.7729999999999997</v>
      </c>
      <c r="E263" s="41">
        <v>8.1041000000000007</v>
      </c>
      <c r="F263" s="41">
        <v>8.3355999999999995</v>
      </c>
      <c r="G263" s="41">
        <v>8.5122</v>
      </c>
      <c r="H263" s="41">
        <v>8.6544000000000008</v>
      </c>
      <c r="I263" s="41">
        <v>8.7721999999999998</v>
      </c>
      <c r="J263" s="41">
        <v>8.8713999999999995</v>
      </c>
      <c r="K263" s="41">
        <v>8.9553999999999991</v>
      </c>
      <c r="L263" s="41">
        <v>9.0271000000000008</v>
      </c>
      <c r="M263" s="41">
        <v>9.0884999999999998</v>
      </c>
      <c r="N263" s="41">
        <v>9.1412999999999993</v>
      </c>
      <c r="O263" s="41">
        <v>9.1870999999999992</v>
      </c>
      <c r="P263" s="41">
        <v>9.2269000000000005</v>
      </c>
      <c r="Q263" s="41">
        <v>9.2617999999999991</v>
      </c>
      <c r="R263" s="41">
        <v>9.2925000000000004</v>
      </c>
      <c r="S263" s="41">
        <v>9.3196999999999992</v>
      </c>
      <c r="T263" s="41">
        <v>9.3439999999999994</v>
      </c>
      <c r="U263" s="41">
        <v>9.3658000000000001</v>
      </c>
      <c r="V263" s="41">
        <v>9.3854000000000006</v>
      </c>
      <c r="W263" s="41">
        <v>9.4031000000000002</v>
      </c>
      <c r="X263" s="41">
        <v>9.4192999999999998</v>
      </c>
      <c r="Y263" s="41">
        <v>9.4339999999999993</v>
      </c>
      <c r="Z263" s="41">
        <v>9.4475999999999996</v>
      </c>
      <c r="AA263" s="41">
        <v>9.4600000000000009</v>
      </c>
      <c r="AB263" s="41">
        <v>9.4715000000000007</v>
      </c>
      <c r="AC263" s="41">
        <v>9.4821000000000009</v>
      </c>
      <c r="AD263" s="41">
        <v>9.4920000000000009</v>
      </c>
      <c r="AE263" s="41">
        <v>9.5012000000000008</v>
      </c>
      <c r="AF263" s="41">
        <v>9.5098000000000003</v>
      </c>
      <c r="AG263" s="41">
        <f t="shared" si="4"/>
        <v>1.7839000000000009</v>
      </c>
      <c r="AH263" s="41">
        <v>1.7839000000000009</v>
      </c>
      <c r="AI263" s="41"/>
      <c r="AJ263" s="114"/>
      <c r="AL263" s="107">
        <v>36526</v>
      </c>
      <c r="AM263" s="101">
        <v>7.41</v>
      </c>
      <c r="AN263" s="101">
        <v>7.73</v>
      </c>
      <c r="AO263" s="101">
        <v>7.87</v>
      </c>
      <c r="AP263" s="101">
        <v>7.98</v>
      </c>
      <c r="AR263" s="116"/>
      <c r="CF263" s="102"/>
      <c r="CI263" s="45"/>
    </row>
    <row r="264" spans="2:87" ht="13" customHeight="1">
      <c r="B264" s="114">
        <v>32050</v>
      </c>
      <c r="C264" s="41">
        <v>7.8631000000000002</v>
      </c>
      <c r="D264" s="41">
        <v>8.4541000000000004</v>
      </c>
      <c r="E264" s="41">
        <v>8.7798999999999996</v>
      </c>
      <c r="F264" s="41">
        <v>8.9969999999999999</v>
      </c>
      <c r="G264" s="41">
        <v>9.1620000000000008</v>
      </c>
      <c r="H264" s="41">
        <v>9.2956000000000003</v>
      </c>
      <c r="I264" s="41">
        <v>9.4063999999999997</v>
      </c>
      <c r="J264" s="41">
        <v>9.4990000000000006</v>
      </c>
      <c r="K264" s="41">
        <v>9.5765999999999991</v>
      </c>
      <c r="L264" s="41">
        <v>9.6418999999999997</v>
      </c>
      <c r="M264" s="41">
        <v>9.6971000000000007</v>
      </c>
      <c r="N264" s="41">
        <v>9.7440999999999995</v>
      </c>
      <c r="O264" s="41">
        <v>9.7843999999999998</v>
      </c>
      <c r="P264" s="41">
        <v>9.8192000000000004</v>
      </c>
      <c r="Q264" s="41">
        <v>9.8495000000000008</v>
      </c>
      <c r="R264" s="41">
        <v>9.8760999999999992</v>
      </c>
      <c r="S264" s="41">
        <v>9.8996999999999993</v>
      </c>
      <c r="T264" s="41">
        <v>9.9206000000000003</v>
      </c>
      <c r="U264" s="41">
        <v>9.9392999999999994</v>
      </c>
      <c r="V264" s="41">
        <v>9.9562000000000008</v>
      </c>
      <c r="W264" s="41">
        <v>9.9713999999999992</v>
      </c>
      <c r="X264" s="41">
        <v>9.9853000000000005</v>
      </c>
      <c r="Y264" s="41">
        <v>9.9979999999999993</v>
      </c>
      <c r="Z264" s="41">
        <v>10.009600000000001</v>
      </c>
      <c r="AA264" s="41">
        <v>10.020300000000001</v>
      </c>
      <c r="AB264" s="41">
        <v>10.030099999999999</v>
      </c>
      <c r="AC264" s="41">
        <v>10.039300000000001</v>
      </c>
      <c r="AD264" s="41">
        <v>10.047700000000001</v>
      </c>
      <c r="AE264" s="41">
        <v>10.0556</v>
      </c>
      <c r="AF264" s="41">
        <v>10.063000000000001</v>
      </c>
      <c r="AG264" s="41">
        <f t="shared" ref="AG264:AG327" si="5">L264-C264</f>
        <v>1.7787999999999995</v>
      </c>
      <c r="AH264" s="41">
        <v>1.7787999999999995</v>
      </c>
      <c r="AI264" s="41"/>
      <c r="AJ264" s="114"/>
      <c r="AL264" s="107">
        <v>36557</v>
      </c>
      <c r="AM264" s="101">
        <v>7.33</v>
      </c>
      <c r="AN264" s="101">
        <v>7.72</v>
      </c>
      <c r="AO264" s="101">
        <v>7.83</v>
      </c>
      <c r="AP264" s="101">
        <v>7.91</v>
      </c>
      <c r="AR264" s="116"/>
      <c r="CF264" s="102"/>
      <c r="CI264" s="45"/>
    </row>
    <row r="265" spans="2:87" ht="13" customHeight="1">
      <c r="B265" s="114">
        <v>32081</v>
      </c>
      <c r="C265" s="41">
        <v>7.0578000000000003</v>
      </c>
      <c r="D265" s="41">
        <v>7.6440999999999999</v>
      </c>
      <c r="E265" s="41">
        <v>8.0176999999999996</v>
      </c>
      <c r="F265" s="41">
        <v>8.2925000000000004</v>
      </c>
      <c r="G265" s="41">
        <v>8.4962999999999997</v>
      </c>
      <c r="H265" s="41">
        <v>8.6477000000000004</v>
      </c>
      <c r="I265" s="41">
        <v>8.7614000000000001</v>
      </c>
      <c r="J265" s="41">
        <v>8.8488000000000007</v>
      </c>
      <c r="K265" s="41">
        <v>8.9172999999999991</v>
      </c>
      <c r="L265" s="41">
        <v>8.9724000000000004</v>
      </c>
      <c r="M265" s="41">
        <v>9.0175000000000001</v>
      </c>
      <c r="N265" s="41">
        <v>9.0551999999999992</v>
      </c>
      <c r="O265" s="41">
        <v>9.0869999999999997</v>
      </c>
      <c r="P265" s="41">
        <v>9.1143000000000001</v>
      </c>
      <c r="Q265" s="41">
        <v>9.1379999999999999</v>
      </c>
      <c r="R265" s="41">
        <v>9.1586999999999996</v>
      </c>
      <c r="S265" s="41">
        <v>9.1768999999999998</v>
      </c>
      <c r="T265" s="41">
        <v>9.1931999999999992</v>
      </c>
      <c r="U265" s="41">
        <v>9.2077000000000009</v>
      </c>
      <c r="V265" s="41">
        <v>9.2208000000000006</v>
      </c>
      <c r="W265" s="41">
        <v>9.2325999999999997</v>
      </c>
      <c r="X265" s="41">
        <v>9.2433999999999994</v>
      </c>
      <c r="Y265" s="41">
        <v>9.2531999999999996</v>
      </c>
      <c r="Z265" s="41">
        <v>9.2622</v>
      </c>
      <c r="AA265" s="41">
        <v>9.2705000000000002</v>
      </c>
      <c r="AB265" s="41">
        <v>9.2781000000000002</v>
      </c>
      <c r="AC265" s="41">
        <v>9.2851999999999997</v>
      </c>
      <c r="AD265" s="41">
        <v>9.2918000000000003</v>
      </c>
      <c r="AE265" s="41">
        <v>9.2979000000000003</v>
      </c>
      <c r="AF265" s="41">
        <v>9.3035999999999994</v>
      </c>
      <c r="AG265" s="41">
        <f t="shared" si="5"/>
        <v>1.9146000000000001</v>
      </c>
      <c r="AH265" s="41">
        <v>1.9146000000000001</v>
      </c>
      <c r="AI265" s="41"/>
      <c r="AJ265" s="114"/>
      <c r="AL265" s="107">
        <v>36586</v>
      </c>
      <c r="AM265" s="101">
        <v>7.41</v>
      </c>
      <c r="AN265" s="101">
        <v>7.56</v>
      </c>
      <c r="AO265" s="101">
        <v>7.64</v>
      </c>
      <c r="AP265" s="101">
        <v>7.84</v>
      </c>
      <c r="AR265" s="116"/>
      <c r="CF265" s="102"/>
      <c r="CI265" s="45"/>
    </row>
    <row r="266" spans="2:87" ht="13" customHeight="1">
      <c r="B266" s="114">
        <v>32111</v>
      </c>
      <c r="C266" s="41">
        <v>7.1073000000000004</v>
      </c>
      <c r="D266" s="41">
        <v>7.6733000000000002</v>
      </c>
      <c r="E266" s="41">
        <v>8.0292999999999992</v>
      </c>
      <c r="F266" s="41">
        <v>8.3007000000000009</v>
      </c>
      <c r="G266" s="41">
        <v>8.5137999999999998</v>
      </c>
      <c r="H266" s="41">
        <v>8.6801999999999992</v>
      </c>
      <c r="I266" s="41">
        <v>8.81</v>
      </c>
      <c r="J266" s="41">
        <v>8.9120000000000008</v>
      </c>
      <c r="K266" s="41">
        <v>8.9931999999999999</v>
      </c>
      <c r="L266" s="41">
        <v>9.0589999999999993</v>
      </c>
      <c r="M266" s="41">
        <v>9.1130999999999993</v>
      </c>
      <c r="N266" s="41">
        <v>9.1583000000000006</v>
      </c>
      <c r="O266" s="41">
        <v>9.1965000000000003</v>
      </c>
      <c r="P266" s="41">
        <v>9.2294</v>
      </c>
      <c r="Q266" s="41">
        <v>9.2577999999999996</v>
      </c>
      <c r="R266" s="41">
        <v>9.2827000000000002</v>
      </c>
      <c r="S266" s="41">
        <v>9.3047000000000004</v>
      </c>
      <c r="T266" s="41">
        <v>9.3241999999999994</v>
      </c>
      <c r="U266" s="41">
        <v>9.3416999999999994</v>
      </c>
      <c r="V266" s="41">
        <v>9.3574000000000002</v>
      </c>
      <c r="W266" s="41">
        <v>9.3717000000000006</v>
      </c>
      <c r="X266" s="41">
        <v>9.3846000000000007</v>
      </c>
      <c r="Y266" s="41">
        <v>9.3963999999999999</v>
      </c>
      <c r="Z266" s="41">
        <v>9.4071999999999996</v>
      </c>
      <c r="AA266" s="41">
        <v>9.4171999999999993</v>
      </c>
      <c r="AB266" s="41">
        <v>9.4263999999999992</v>
      </c>
      <c r="AC266" s="41">
        <v>9.4349000000000007</v>
      </c>
      <c r="AD266" s="41">
        <v>9.4428000000000001</v>
      </c>
      <c r="AE266" s="41">
        <v>9.4502000000000006</v>
      </c>
      <c r="AF266" s="41">
        <v>9.4571000000000005</v>
      </c>
      <c r="AG266" s="41">
        <f t="shared" si="5"/>
        <v>1.9516999999999989</v>
      </c>
      <c r="AH266" s="41">
        <v>1.9516999999999989</v>
      </c>
      <c r="AI266" s="41"/>
      <c r="AJ266" s="114"/>
      <c r="AL266" s="107">
        <v>36617</v>
      </c>
      <c r="AM266" s="101">
        <v>7.57</v>
      </c>
      <c r="AN266" s="101">
        <v>7.82</v>
      </c>
      <c r="AO266" s="101">
        <v>7.87</v>
      </c>
      <c r="AP266" s="101">
        <v>8.02</v>
      </c>
      <c r="AR266" s="116"/>
      <c r="CF266" s="102"/>
      <c r="CI266" s="45"/>
    </row>
    <row r="267" spans="2:87" ht="13" customHeight="1">
      <c r="B267" s="114">
        <v>32142</v>
      </c>
      <c r="C267" s="41">
        <v>7.2327902784439999</v>
      </c>
      <c r="D267" s="41">
        <v>7.6822449899959997</v>
      </c>
      <c r="E267" s="41">
        <v>7.9453962769380002</v>
      </c>
      <c r="F267" s="41">
        <v>8.171430455406</v>
      </c>
      <c r="G267" s="41">
        <v>8.3680123525940004</v>
      </c>
      <c r="H267" s="41">
        <v>8.5349659733909995</v>
      </c>
      <c r="I267" s="41">
        <v>8.6738046538169993</v>
      </c>
      <c r="J267" s="41">
        <v>8.7870354650000007</v>
      </c>
      <c r="K267" s="41">
        <v>8.8774420585110008</v>
      </c>
      <c r="L267" s="41">
        <v>8.9477567196710002</v>
      </c>
      <c r="M267" s="41">
        <v>9.0005281295029995</v>
      </c>
      <c r="N267" s="41">
        <v>9.0380751040530001</v>
      </c>
      <c r="O267" s="41">
        <v>9.0624783166660006</v>
      </c>
      <c r="P267" s="41">
        <v>9.0755889690559997</v>
      </c>
      <c r="Q267" s="41">
        <v>9.0790447657409992</v>
      </c>
      <c r="R267" s="41">
        <v>9.0742885771009991</v>
      </c>
      <c r="S267" s="41">
        <v>9.0625875265759994</v>
      </c>
      <c r="T267" s="41">
        <v>9.0450513916730007</v>
      </c>
      <c r="U267" s="41">
        <v>9.0226497976670004</v>
      </c>
      <c r="V267" s="41">
        <v>8.9962279917460002</v>
      </c>
      <c r="W267" s="41">
        <v>8.9665211492400001</v>
      </c>
      <c r="X267" s="41">
        <v>8.9341672499070004</v>
      </c>
      <c r="Y267" s="41">
        <v>8.8997186060820006</v>
      </c>
      <c r="Z267" s="41">
        <v>8.8636521445399996</v>
      </c>
      <c r="AA267" s="41">
        <v>8.8263785507399994</v>
      </c>
      <c r="AB267" s="41">
        <v>8.788250383387</v>
      </c>
      <c r="AC267" s="41">
        <v>8.749569262584</v>
      </c>
      <c r="AD267" s="41">
        <v>8.7105922280280002</v>
      </c>
      <c r="AE267" s="41">
        <v>8.6715373560589999</v>
      </c>
      <c r="AF267" s="41">
        <v>8.6325887164839994</v>
      </c>
      <c r="AG267" s="41">
        <f t="shared" si="5"/>
        <v>1.7149664412270003</v>
      </c>
      <c r="AH267" s="41">
        <v>1.7149664412270003</v>
      </c>
      <c r="AI267" s="41"/>
      <c r="AJ267" s="114"/>
      <c r="AL267" s="107">
        <v>36647</v>
      </c>
      <c r="AM267" s="101">
        <v>7.71</v>
      </c>
      <c r="AN267" s="101">
        <v>7.99</v>
      </c>
      <c r="AO267" s="101">
        <v>8.14</v>
      </c>
      <c r="AP267" s="101">
        <v>8.26</v>
      </c>
      <c r="AR267" s="116"/>
      <c r="CF267" s="102"/>
      <c r="CI267" s="45"/>
    </row>
    <row r="268" spans="2:87" ht="13" customHeight="1">
      <c r="B268" s="114">
        <v>32173</v>
      </c>
      <c r="C268" s="41">
        <v>6.7769665489540003</v>
      </c>
      <c r="D268" s="41">
        <v>7.1330545574419997</v>
      </c>
      <c r="E268" s="41">
        <v>7.3709851859860001</v>
      </c>
      <c r="F268" s="41">
        <v>7.5659773283440002</v>
      </c>
      <c r="G268" s="41">
        <v>7.7460066148809998</v>
      </c>
      <c r="H268" s="41">
        <v>7.918184920611</v>
      </c>
      <c r="I268" s="41">
        <v>8.0814336702310001</v>
      </c>
      <c r="J268" s="41">
        <v>8.2322867412429996</v>
      </c>
      <c r="K268" s="41">
        <v>8.3673319060929998</v>
      </c>
      <c r="L268" s="41">
        <v>8.4840669725390008</v>
      </c>
      <c r="M268" s="41">
        <v>8.5810522522940005</v>
      </c>
      <c r="N268" s="41">
        <v>8.6577846095230004</v>
      </c>
      <c r="O268" s="41">
        <v>8.7144892231150006</v>
      </c>
      <c r="P268" s="41">
        <v>8.7519127741289999</v>
      </c>
      <c r="Q268" s="41">
        <v>8.7711484653419998</v>
      </c>
      <c r="R268" s="41">
        <v>8.7734993701399997</v>
      </c>
      <c r="S268" s="41">
        <v>8.7603769239760005</v>
      </c>
      <c r="T268" s="41">
        <v>8.7332282914189996</v>
      </c>
      <c r="U268" s="41">
        <v>8.6934861187459997</v>
      </c>
      <c r="V268" s="41">
        <v>8.6425350329599997</v>
      </c>
      <c r="W268" s="41">
        <v>8.5816903672010003</v>
      </c>
      <c r="X268" s="41">
        <v>8.5121856477560005</v>
      </c>
      <c r="Y268" s="41">
        <v>8.4351662579259994</v>
      </c>
      <c r="Z268" s="41">
        <v>8.3516873842139994</v>
      </c>
      <c r="AA268" s="41">
        <v>8.2627148727919995</v>
      </c>
      <c r="AB268" s="41">
        <v>8.1691280113680005</v>
      </c>
      <c r="AC268" s="41">
        <v>8.0717235346349998</v>
      </c>
      <c r="AD268" s="41">
        <v>7.9712203567740003</v>
      </c>
      <c r="AE268" s="41">
        <v>7.868264682455</v>
      </c>
      <c r="AF268" s="41">
        <v>7.7634352542979999</v>
      </c>
      <c r="AG268" s="41">
        <f t="shared" si="5"/>
        <v>1.7071004235850005</v>
      </c>
      <c r="AH268" s="41">
        <v>1.7071004235850005</v>
      </c>
      <c r="AI268" s="41"/>
      <c r="AJ268" s="114"/>
      <c r="AL268" s="107">
        <v>36678</v>
      </c>
      <c r="AM268" s="101">
        <v>7.38</v>
      </c>
      <c r="AN268" s="101">
        <v>7.65</v>
      </c>
      <c r="AO268" s="101">
        <v>7.84</v>
      </c>
      <c r="AP268" s="101">
        <v>7.98</v>
      </c>
      <c r="AR268" s="116"/>
      <c r="CF268" s="102"/>
      <c r="CI268" s="45"/>
    </row>
    <row r="269" spans="2:87" ht="13" customHeight="1">
      <c r="B269" s="114">
        <v>32202</v>
      </c>
      <c r="C269" s="41">
        <v>6.6361128719240003</v>
      </c>
      <c r="D269" s="41">
        <v>7.0214244757950004</v>
      </c>
      <c r="E269" s="41">
        <v>7.2577371947540001</v>
      </c>
      <c r="F269" s="41">
        <v>7.4447245858609996</v>
      </c>
      <c r="G269" s="41">
        <v>7.6181375890940002</v>
      </c>
      <c r="H269" s="41">
        <v>7.7867537109959999</v>
      </c>
      <c r="I269" s="41">
        <v>7.9492579744879999</v>
      </c>
      <c r="J269" s="41">
        <v>8.1015751759320001</v>
      </c>
      <c r="K269" s="41">
        <v>8.2397753954069994</v>
      </c>
      <c r="L269" s="41">
        <v>8.3610088686520001</v>
      </c>
      <c r="M269" s="41">
        <v>8.4636225114990005</v>
      </c>
      <c r="N269" s="41">
        <v>8.5469811278879995</v>
      </c>
      <c r="O269" s="41">
        <v>8.6112182487879991</v>
      </c>
      <c r="P269" s="41">
        <v>8.6570041654680008</v>
      </c>
      <c r="Q269" s="41">
        <v>8.6853580660110001</v>
      </c>
      <c r="R269" s="41">
        <v>8.69750632563</v>
      </c>
      <c r="S269" s="41">
        <v>8.6947802660960001</v>
      </c>
      <c r="T269" s="41">
        <v>8.6785448183669995</v>
      </c>
      <c r="U269" s="41">
        <v>8.650150254623</v>
      </c>
      <c r="V269" s="41">
        <v>8.6109006491310005</v>
      </c>
      <c r="W269" s="41">
        <v>8.5620342358319999</v>
      </c>
      <c r="X269" s="41">
        <v>8.5047121021920002</v>
      </c>
      <c r="Y269" s="41">
        <v>8.4400126477110007</v>
      </c>
      <c r="Z269" s="41">
        <v>8.3689299723030004</v>
      </c>
      <c r="AA269" s="41">
        <v>8.2923748955860006</v>
      </c>
      <c r="AB269" s="41">
        <v>8.2111776922419999</v>
      </c>
      <c r="AC269" s="41">
        <v>8.1260919019709998</v>
      </c>
      <c r="AD269" s="41">
        <v>8.0377987662270005</v>
      </c>
      <c r="AE269" s="41">
        <v>7.946911981055</v>
      </c>
      <c r="AF269" s="41">
        <v>7.8539825523089997</v>
      </c>
      <c r="AG269" s="41">
        <f t="shared" si="5"/>
        <v>1.7248959967279998</v>
      </c>
      <c r="AH269" s="41">
        <v>1.7248959967279998</v>
      </c>
      <c r="AI269" s="41"/>
      <c r="AJ269" s="114"/>
      <c r="AL269" s="107">
        <v>36708</v>
      </c>
      <c r="AM269" s="101">
        <v>7.35</v>
      </c>
      <c r="AN269" s="101">
        <v>7.59</v>
      </c>
      <c r="AO269" s="101">
        <v>7.76</v>
      </c>
      <c r="AP269" s="101">
        <v>7.87</v>
      </c>
      <c r="AR269" s="116"/>
      <c r="CF269" s="102"/>
      <c r="CI269" s="45"/>
    </row>
    <row r="270" spans="2:87" ht="13" customHeight="1">
      <c r="B270" s="114">
        <v>32233</v>
      </c>
      <c r="C270" s="41">
        <v>6.8458730406789998</v>
      </c>
      <c r="D270" s="41">
        <v>7.2929153622609997</v>
      </c>
      <c r="E270" s="41">
        <v>7.5727260396769998</v>
      </c>
      <c r="F270" s="41">
        <v>7.8069901525120002</v>
      </c>
      <c r="G270" s="41">
        <v>8.0204047067740003</v>
      </c>
      <c r="H270" s="41">
        <v>8.2141897648709996</v>
      </c>
      <c r="I270" s="41">
        <v>8.3860363348509992</v>
      </c>
      <c r="J270" s="41">
        <v>8.5345922814820003</v>
      </c>
      <c r="K270" s="41">
        <v>8.6598874225459994</v>
      </c>
      <c r="L270" s="41">
        <v>8.7629264092739998</v>
      </c>
      <c r="M270" s="41">
        <v>8.8452634365840002</v>
      </c>
      <c r="N270" s="41">
        <v>8.9087048851220008</v>
      </c>
      <c r="O270" s="41">
        <v>8.9551263020440004</v>
      </c>
      <c r="P270" s="41">
        <v>8.9863669999379994</v>
      </c>
      <c r="Q270" s="41">
        <v>9.0041728012110003</v>
      </c>
      <c r="R270" s="41">
        <v>9.0101675792839995</v>
      </c>
      <c r="S270" s="41">
        <v>9.0058417334000005</v>
      </c>
      <c r="T270" s="41">
        <v>8.9925504919609995</v>
      </c>
      <c r="U270" s="41">
        <v>8.9715178074850002</v>
      </c>
      <c r="V270" s="41">
        <v>8.9438433077919992</v>
      </c>
      <c r="W270" s="41">
        <v>8.9105107786609992</v>
      </c>
      <c r="X270" s="41">
        <v>8.8723972589890003</v>
      </c>
      <c r="Y270" s="41">
        <v>8.8302821972000007</v>
      </c>
      <c r="Z270" s="41">
        <v>8.7848563436389995</v>
      </c>
      <c r="AA270" s="41">
        <v>8.7367301940549993</v>
      </c>
      <c r="AB270" s="41">
        <v>8.6864418871269997</v>
      </c>
      <c r="AC270" s="41">
        <v>8.634464513987</v>
      </c>
      <c r="AD270" s="41">
        <v>8.5812128320679992</v>
      </c>
      <c r="AE270" s="41">
        <v>8.5270493966619991</v>
      </c>
      <c r="AF270" s="41">
        <v>8.4722901361339993</v>
      </c>
      <c r="AG270" s="41">
        <f t="shared" si="5"/>
        <v>1.917053368595</v>
      </c>
      <c r="AH270" s="41">
        <v>1.917053368595</v>
      </c>
      <c r="AI270" s="41"/>
      <c r="AJ270" s="114"/>
      <c r="AL270" s="107">
        <v>36739</v>
      </c>
      <c r="AM270" s="101">
        <v>7.19</v>
      </c>
      <c r="AN270" s="101">
        <v>7.37</v>
      </c>
      <c r="AO270" s="101">
        <v>7.58</v>
      </c>
      <c r="AP270" s="101">
        <v>7.82</v>
      </c>
      <c r="AR270" s="116"/>
      <c r="CF270" s="102"/>
      <c r="CI270" s="45"/>
    </row>
    <row r="271" spans="2:87" ht="13" customHeight="1">
      <c r="B271" s="114">
        <v>32263</v>
      </c>
      <c r="C271" s="41">
        <v>7.0980721450480004</v>
      </c>
      <c r="D271" s="41">
        <v>7.5955155116119997</v>
      </c>
      <c r="E271" s="41">
        <v>7.8813495693839997</v>
      </c>
      <c r="F271" s="41">
        <v>8.0918700926059994</v>
      </c>
      <c r="G271" s="41">
        <v>8.2790285111260005</v>
      </c>
      <c r="H271" s="41">
        <v>8.4582364475009992</v>
      </c>
      <c r="I271" s="41">
        <v>8.6305023686499993</v>
      </c>
      <c r="J271" s="41">
        <v>8.7922563289119999</v>
      </c>
      <c r="K271" s="41">
        <v>8.9394008729780001</v>
      </c>
      <c r="L271" s="41">
        <v>9.0687457852940003</v>
      </c>
      <c r="M271" s="41">
        <v>9.1783229492270006</v>
      </c>
      <c r="N271" s="41">
        <v>9.2672705649249991</v>
      </c>
      <c r="O271" s="41">
        <v>9.3355903321029992</v>
      </c>
      <c r="P271" s="41">
        <v>9.3839012211709996</v>
      </c>
      <c r="Q271" s="41">
        <v>9.4132324353179992</v>
      </c>
      <c r="R271" s="41">
        <v>9.424863818675</v>
      </c>
      <c r="S271" s="41">
        <v>9.4202089840650007</v>
      </c>
      <c r="T271" s="41">
        <v>9.4007327799689993</v>
      </c>
      <c r="U271" s="41">
        <v>9.3678948058730001</v>
      </c>
      <c r="V271" s="41">
        <v>9.3231120254430007</v>
      </c>
      <c r="W271" s="41">
        <v>9.2677350751970007</v>
      </c>
      <c r="X271" s="41">
        <v>9.2030342378150003</v>
      </c>
      <c r="Y271" s="41">
        <v>9.1301921434620006</v>
      </c>
      <c r="Z271" s="41">
        <v>9.0503010903999996</v>
      </c>
      <c r="AA271" s="41">
        <v>8.9643634842939992</v>
      </c>
      <c r="AB271" s="41">
        <v>8.8732943347340001</v>
      </c>
      <c r="AC271" s="41">
        <v>8.7779250615629998</v>
      </c>
      <c r="AD271" s="41">
        <v>8.6790080870280004</v>
      </c>
      <c r="AE271" s="41">
        <v>8.5772218484740002</v>
      </c>
      <c r="AF271" s="41">
        <v>8.4731759788610006</v>
      </c>
      <c r="AG271" s="41">
        <f t="shared" si="5"/>
        <v>1.9706736402459999</v>
      </c>
      <c r="AH271" s="41">
        <v>1.9706736402459999</v>
      </c>
      <c r="AI271" s="41"/>
      <c r="AJ271" s="114"/>
      <c r="AL271" s="107">
        <v>36770</v>
      </c>
      <c r="AM271" s="101">
        <v>6.96</v>
      </c>
      <c r="AN271" s="101">
        <v>7.18</v>
      </c>
      <c r="AO271" s="101">
        <v>7.54</v>
      </c>
      <c r="AP271" s="101">
        <v>7.92</v>
      </c>
      <c r="CF271" s="102"/>
      <c r="CI271" s="45"/>
    </row>
    <row r="272" spans="2:87" ht="13" customHeight="1">
      <c r="B272" s="114">
        <v>32294</v>
      </c>
      <c r="C272" s="41">
        <v>7.6422717254209998</v>
      </c>
      <c r="D272" s="41">
        <v>8.0895536887909998</v>
      </c>
      <c r="E272" s="41">
        <v>8.3083642010169996</v>
      </c>
      <c r="F272" s="41">
        <v>8.4867774253769994</v>
      </c>
      <c r="G272" s="41">
        <v>8.6557015772879993</v>
      </c>
      <c r="H272" s="41">
        <v>8.8139873068250001</v>
      </c>
      <c r="I272" s="41">
        <v>8.9571480065960003</v>
      </c>
      <c r="J272" s="41">
        <v>9.0825106341220003</v>
      </c>
      <c r="K272" s="41">
        <v>9.1892743205819993</v>
      </c>
      <c r="L272" s="41">
        <v>9.2778368120030006</v>
      </c>
      <c r="M272" s="41">
        <v>9.3492493193660007</v>
      </c>
      <c r="N272" s="41">
        <v>9.4048745061350001</v>
      </c>
      <c r="O272" s="41">
        <v>9.4461885547279998</v>
      </c>
      <c r="P272" s="41">
        <v>9.4746706802279999</v>
      </c>
      <c r="Q272" s="41">
        <v>9.4917433326360001</v>
      </c>
      <c r="R272" s="41">
        <v>9.498741496929</v>
      </c>
      <c r="S272" s="41">
        <v>9.4968987361420005</v>
      </c>
      <c r="T272" s="41">
        <v>9.4873428935069999</v>
      </c>
      <c r="U272" s="41">
        <v>9.4710973381119992</v>
      </c>
      <c r="V272" s="41">
        <v>9.4490853244250008</v>
      </c>
      <c r="W272" s="41">
        <v>9.4221360104120002</v>
      </c>
      <c r="X272" s="41">
        <v>9.3909912540490001</v>
      </c>
      <c r="Y272" s="41">
        <v>9.356312654201</v>
      </c>
      <c r="Z272" s="41">
        <v>9.3186885142579996</v>
      </c>
      <c r="AA272" s="41">
        <v>9.2786405390260001</v>
      </c>
      <c r="AB272" s="41">
        <v>9.2366301585410007</v>
      </c>
      <c r="AC272" s="41">
        <v>9.1930644251090001</v>
      </c>
      <c r="AD272" s="41">
        <v>9.1483014631859998</v>
      </c>
      <c r="AE272" s="41">
        <v>9.1026554726190003</v>
      </c>
      <c r="AF272" s="41">
        <v>9.0564012986839995</v>
      </c>
      <c r="AG272" s="41">
        <f t="shared" si="5"/>
        <v>1.6355650865820008</v>
      </c>
      <c r="AH272" s="41">
        <v>1.6355650865820008</v>
      </c>
      <c r="AI272" s="41"/>
      <c r="AJ272" s="114"/>
      <c r="AL272" s="107">
        <v>36800</v>
      </c>
      <c r="AM272" s="101">
        <v>7</v>
      </c>
      <c r="AN272" s="101">
        <v>7.32</v>
      </c>
      <c r="AO272" s="101">
        <v>7.61</v>
      </c>
      <c r="AP272" s="101">
        <v>7.98</v>
      </c>
      <c r="CF272" s="102"/>
      <c r="CI272" s="45"/>
    </row>
    <row r="273" spans="2:87" ht="13" customHeight="1">
      <c r="B273" s="114">
        <v>32324</v>
      </c>
      <c r="C273" s="41">
        <v>7.5140716827679999</v>
      </c>
      <c r="D273" s="41">
        <v>7.8850595949080002</v>
      </c>
      <c r="E273" s="41">
        <v>8.0525840369720001</v>
      </c>
      <c r="F273" s="41">
        <v>8.1947387787250001</v>
      </c>
      <c r="G273" s="41">
        <v>8.3368488900709998</v>
      </c>
      <c r="H273" s="41">
        <v>8.4747469615039996</v>
      </c>
      <c r="I273" s="41">
        <v>8.6022255160580006</v>
      </c>
      <c r="J273" s="41">
        <v>8.7155393564610009</v>
      </c>
      <c r="K273" s="41">
        <v>8.8131563313680008</v>
      </c>
      <c r="L273" s="41">
        <v>8.8949371902230006</v>
      </c>
      <c r="M273" s="41">
        <v>8.9615174342890001</v>
      </c>
      <c r="N273" s="41">
        <v>9.0139263470949995</v>
      </c>
      <c r="O273" s="41">
        <v>9.0533665416510001</v>
      </c>
      <c r="P273" s="41">
        <v>9.0810893825739996</v>
      </c>
      <c r="Q273" s="41">
        <v>9.0983257199179999</v>
      </c>
      <c r="R273" s="41">
        <v>9.1062484358890003</v>
      </c>
      <c r="S273" s="41">
        <v>9.1059534347579998</v>
      </c>
      <c r="T273" s="41">
        <v>9.0984514199690008</v>
      </c>
      <c r="U273" s="41">
        <v>9.0846660023760002</v>
      </c>
      <c r="V273" s="41">
        <v>9.0654354967340005</v>
      </c>
      <c r="W273" s="41">
        <v>9.0415168113970008</v>
      </c>
      <c r="X273" s="41">
        <v>9.0135904553649997</v>
      </c>
      <c r="Y273" s="41">
        <v>8.9822660607600007</v>
      </c>
      <c r="Z273" s="41">
        <v>8.948088049071</v>
      </c>
      <c r="AA273" s="41">
        <v>8.911541213804</v>
      </c>
      <c r="AB273" s="41">
        <v>8.8730560836860004</v>
      </c>
      <c r="AC273" s="41">
        <v>8.8330139892249999</v>
      </c>
      <c r="AD273" s="41">
        <v>8.7917517931870002</v>
      </c>
      <c r="AE273" s="41">
        <v>8.7495662697970005</v>
      </c>
      <c r="AF273" s="41">
        <v>8.7067181329790007</v>
      </c>
      <c r="AG273" s="41">
        <f t="shared" si="5"/>
        <v>1.3808655074550007</v>
      </c>
      <c r="AH273" s="41">
        <v>1.3808655074550007</v>
      </c>
      <c r="AI273" s="41"/>
      <c r="AJ273" s="114"/>
      <c r="AL273" s="107">
        <v>36831</v>
      </c>
      <c r="AM273" s="101">
        <v>6.8</v>
      </c>
      <c r="AN273" s="101">
        <v>7.11</v>
      </c>
      <c r="AO273" s="101">
        <v>7.43</v>
      </c>
      <c r="AP273" s="101">
        <v>7.84</v>
      </c>
      <c r="CF273" s="102"/>
      <c r="CI273" s="45"/>
    </row>
    <row r="274" spans="2:87" ht="13" customHeight="1">
      <c r="B274" s="114">
        <v>32355</v>
      </c>
      <c r="C274" s="41">
        <v>7.9175870480199997</v>
      </c>
      <c r="D274" s="41">
        <v>8.2452524657969999</v>
      </c>
      <c r="E274" s="41">
        <v>8.3927213638549993</v>
      </c>
      <c r="F274" s="41">
        <v>8.5015837080759997</v>
      </c>
      <c r="G274" s="41">
        <v>8.6179027452909995</v>
      </c>
      <c r="H274" s="41">
        <v>8.7492036819960006</v>
      </c>
      <c r="I274" s="41">
        <v>8.8896305583040007</v>
      </c>
      <c r="J274" s="41">
        <v>9.0304164875149997</v>
      </c>
      <c r="K274" s="41">
        <v>9.1637757318110005</v>
      </c>
      <c r="L274" s="41">
        <v>9.2839867630640001</v>
      </c>
      <c r="M274" s="41">
        <v>9.38737460812</v>
      </c>
      <c r="N274" s="41">
        <v>9.4719368266269992</v>
      </c>
      <c r="O274" s="41">
        <v>9.5369163454199999</v>
      </c>
      <c r="P274" s="41">
        <v>9.5824290861510004</v>
      </c>
      <c r="Q274" s="41">
        <v>9.6091724334500004</v>
      </c>
      <c r="R274" s="41">
        <v>9.6182095457550005</v>
      </c>
      <c r="S274" s="41">
        <v>9.6108152631920003</v>
      </c>
      <c r="T274" s="41">
        <v>9.5883687567480003</v>
      </c>
      <c r="U274" s="41">
        <v>9.552280350018</v>
      </c>
      <c r="V274" s="41">
        <v>9.5039427786970005</v>
      </c>
      <c r="W274" s="41">
        <v>9.4446996834349992</v>
      </c>
      <c r="X274" s="41">
        <v>9.3758261376530001</v>
      </c>
      <c r="Y274" s="41">
        <v>9.2985175126070008</v>
      </c>
      <c r="Z274" s="41">
        <v>9.2138840700499998</v>
      </c>
      <c r="AA274" s="41">
        <v>9.1229494479789999</v>
      </c>
      <c r="AB274" s="41">
        <v>9.0266517522900003</v>
      </c>
      <c r="AC274" s="41">
        <v>8.9258463519519999</v>
      </c>
      <c r="AD274" s="41">
        <v>8.821309745772</v>
      </c>
      <c r="AE274" s="41">
        <v>8.7137440590219999</v>
      </c>
      <c r="AF274" s="41">
        <v>8.6037818624319993</v>
      </c>
      <c r="AG274" s="41">
        <f t="shared" si="5"/>
        <v>1.3663997150440004</v>
      </c>
      <c r="AH274" s="41">
        <v>1.3663997150440004</v>
      </c>
      <c r="AI274" s="41"/>
      <c r="AJ274" s="114"/>
      <c r="AL274" s="107">
        <v>36861</v>
      </c>
      <c r="AM274" s="101">
        <v>6.44</v>
      </c>
      <c r="AN274" s="101">
        <v>6.7</v>
      </c>
      <c r="AO274" s="101">
        <v>7.07</v>
      </c>
      <c r="AP274" s="101">
        <v>7.66</v>
      </c>
      <c r="CF274" s="102"/>
      <c r="CI274" s="45"/>
    </row>
    <row r="275" spans="2:87" ht="13" customHeight="1">
      <c r="B275" s="114">
        <v>32386</v>
      </c>
      <c r="C275" s="41">
        <v>8.2885981439100007</v>
      </c>
      <c r="D275" s="41">
        <v>8.5441746529380005</v>
      </c>
      <c r="E275" s="41">
        <v>8.6482929343820008</v>
      </c>
      <c r="F275" s="41">
        <v>8.7328719684039999</v>
      </c>
      <c r="G275" s="41">
        <v>8.8237673933259995</v>
      </c>
      <c r="H275" s="41">
        <v>8.9192752184900002</v>
      </c>
      <c r="I275" s="41">
        <v>9.01317409398</v>
      </c>
      <c r="J275" s="41">
        <v>9.1004655073419993</v>
      </c>
      <c r="K275" s="41">
        <v>9.1781364072529996</v>
      </c>
      <c r="L275" s="41">
        <v>9.2447418561619994</v>
      </c>
      <c r="M275" s="41">
        <v>9.2998745080939997</v>
      </c>
      <c r="N275" s="41">
        <v>9.3437582765069997</v>
      </c>
      <c r="O275" s="41">
        <v>9.3769772047209994</v>
      </c>
      <c r="P275" s="41">
        <v>9.4003043020820005</v>
      </c>
      <c r="Q275" s="41">
        <v>9.4145962832319992</v>
      </c>
      <c r="R275" s="41">
        <v>9.4207299082479992</v>
      </c>
      <c r="S275" s="41">
        <v>9.4195641923320004</v>
      </c>
      <c r="T275" s="41">
        <v>9.4119186643840003</v>
      </c>
      <c r="U275" s="41">
        <v>9.3985616056950008</v>
      </c>
      <c r="V275" s="41">
        <v>9.3802045090840007</v>
      </c>
      <c r="W275" s="41">
        <v>9.3575004093220002</v>
      </c>
      <c r="X275" s="41">
        <v>9.3310446011380002</v>
      </c>
      <c r="Y275" s="41">
        <v>9.3013767978399997</v>
      </c>
      <c r="Z275" s="41">
        <v>9.2689841209499999</v>
      </c>
      <c r="AA275" s="41">
        <v>9.2343045264219992</v>
      </c>
      <c r="AB275" s="41">
        <v>9.1977304120489993</v>
      </c>
      <c r="AC275" s="41">
        <v>9.159612241724</v>
      </c>
      <c r="AD275" s="41">
        <v>9.1202620823709992</v>
      </c>
      <c r="AE275" s="41">
        <v>9.0799569894680001</v>
      </c>
      <c r="AF275" s="41">
        <v>9.0389422039389995</v>
      </c>
      <c r="AG275" s="41">
        <f t="shared" si="5"/>
        <v>0.95614371225199868</v>
      </c>
      <c r="AH275" s="41">
        <v>0.95614371225199868</v>
      </c>
      <c r="AI275" s="41"/>
      <c r="AJ275" s="114"/>
      <c r="AL275" s="107">
        <v>36892</v>
      </c>
      <c r="AM275" s="101">
        <v>5.83</v>
      </c>
      <c r="AN275" s="101">
        <v>6.37</v>
      </c>
      <c r="AO275" s="101">
        <v>6.81</v>
      </c>
      <c r="AP275" s="101">
        <v>7.31</v>
      </c>
      <c r="CF275" s="102"/>
      <c r="CI275" s="45"/>
    </row>
    <row r="276" spans="2:87" ht="13" customHeight="1">
      <c r="B276" s="114">
        <v>32416</v>
      </c>
      <c r="C276" s="41">
        <v>8.1109368399370005</v>
      </c>
      <c r="D276" s="41">
        <v>8.2846934008590001</v>
      </c>
      <c r="E276" s="41">
        <v>8.3532552249989998</v>
      </c>
      <c r="F276" s="41">
        <v>8.4225699509230001</v>
      </c>
      <c r="G276" s="41">
        <v>8.5027380692819996</v>
      </c>
      <c r="H276" s="41">
        <v>8.5870732274019996</v>
      </c>
      <c r="I276" s="41">
        <v>8.6690759602099998</v>
      </c>
      <c r="J276" s="41">
        <v>8.7447628977789993</v>
      </c>
      <c r="K276" s="41">
        <v>8.8121363759250002</v>
      </c>
      <c r="L276" s="41">
        <v>8.8704354478660008</v>
      </c>
      <c r="M276" s="41">
        <v>8.9196093832219994</v>
      </c>
      <c r="N276" s="41">
        <v>8.9599972989169991</v>
      </c>
      <c r="O276" s="41">
        <v>8.9921413283530001</v>
      </c>
      <c r="P276" s="41">
        <v>9.0166786471160005</v>
      </c>
      <c r="Q276" s="41">
        <v>9.0342790242080007</v>
      </c>
      <c r="R276" s="41">
        <v>9.0456087661110001</v>
      </c>
      <c r="S276" s="41">
        <v>9.0513101839299992</v>
      </c>
      <c r="T276" s="41">
        <v>9.0519903425379997</v>
      </c>
      <c r="U276" s="41">
        <v>9.0482154381619999</v>
      </c>
      <c r="V276" s="41">
        <v>9.0405086180370002</v>
      </c>
      <c r="W276" s="41">
        <v>9.0293499056739996</v>
      </c>
      <c r="X276" s="41">
        <v>9.0151773993119999</v>
      </c>
      <c r="Y276" s="41">
        <v>8.9983892172680005</v>
      </c>
      <c r="Z276" s="41">
        <v>8.9793458537759996</v>
      </c>
      <c r="AA276" s="41">
        <v>8.9583727291170003</v>
      </c>
      <c r="AB276" s="41">
        <v>8.9357627951240008</v>
      </c>
      <c r="AC276" s="41">
        <v>8.9117791076330004</v>
      </c>
      <c r="AD276" s="41">
        <v>8.8866573106729998</v>
      </c>
      <c r="AE276" s="41">
        <v>8.86060799935</v>
      </c>
      <c r="AF276" s="41">
        <v>8.8338189431150003</v>
      </c>
      <c r="AG276" s="41">
        <f t="shared" si="5"/>
        <v>0.75949860792900026</v>
      </c>
      <c r="AH276" s="41">
        <v>0.75949860792900026</v>
      </c>
      <c r="AI276" s="41"/>
      <c r="AJ276" s="114"/>
      <c r="AL276" s="107">
        <v>36923</v>
      </c>
      <c r="AM276" s="101">
        <v>5.6</v>
      </c>
      <c r="AN276" s="101">
        <v>6.22</v>
      </c>
      <c r="AO276" s="101">
        <v>6.68</v>
      </c>
      <c r="AP276" s="101">
        <v>7.32</v>
      </c>
      <c r="CF276" s="102"/>
      <c r="CI276" s="45"/>
    </row>
    <row r="277" spans="2:87" ht="13" customHeight="1">
      <c r="B277" s="114">
        <v>32447</v>
      </c>
      <c r="C277" s="41">
        <v>7.9654568219310002</v>
      </c>
      <c r="D277" s="41">
        <v>8.0897404041960002</v>
      </c>
      <c r="E277" s="41">
        <v>8.1222731588289996</v>
      </c>
      <c r="F277" s="41">
        <v>8.1745236003099997</v>
      </c>
      <c r="G277" s="41">
        <v>8.2532457301460003</v>
      </c>
      <c r="H277" s="41">
        <v>8.3457157854740007</v>
      </c>
      <c r="I277" s="41">
        <v>8.4402180096849992</v>
      </c>
      <c r="J277" s="41">
        <v>8.529193063988</v>
      </c>
      <c r="K277" s="41">
        <v>8.6084872557800001</v>
      </c>
      <c r="L277" s="41">
        <v>8.6761778613690002</v>
      </c>
      <c r="M277" s="41">
        <v>8.7316860886959997</v>
      </c>
      <c r="N277" s="41">
        <v>8.775206117622</v>
      </c>
      <c r="O277" s="41">
        <v>8.8073574778719994</v>
      </c>
      <c r="P277" s="41">
        <v>8.8289775182840007</v>
      </c>
      <c r="Q277" s="41">
        <v>8.8409983072199996</v>
      </c>
      <c r="R277" s="41">
        <v>8.8443739648600008</v>
      </c>
      <c r="S277" s="41">
        <v>8.8400382612169999</v>
      </c>
      <c r="T277" s="41">
        <v>8.8288805581729992</v>
      </c>
      <c r="U277" s="41">
        <v>8.8117329827319999</v>
      </c>
      <c r="V277" s="41">
        <v>8.7893645245300007</v>
      </c>
      <c r="W277" s="41">
        <v>8.7624794061649993</v>
      </c>
      <c r="X277" s="41">
        <v>8.7317180680770008</v>
      </c>
      <c r="Y277" s="41">
        <v>8.6976597168030008</v>
      </c>
      <c r="Z277" s="41">
        <v>8.6608257634329995</v>
      </c>
      <c r="AA277" s="41">
        <v>8.6216837187300008</v>
      </c>
      <c r="AB277" s="41">
        <v>8.5806512655539997</v>
      </c>
      <c r="AC277" s="41">
        <v>8.5381003299269995</v>
      </c>
      <c r="AD277" s="41">
        <v>8.494361038329</v>
      </c>
      <c r="AE277" s="41">
        <v>8.4497254929560004</v>
      </c>
      <c r="AF277" s="41">
        <v>8.4044513260260008</v>
      </c>
      <c r="AG277" s="41">
        <f t="shared" si="5"/>
        <v>0.71072103943799991</v>
      </c>
      <c r="AH277" s="41">
        <v>0.71072103943799991</v>
      </c>
      <c r="AI277" s="41"/>
      <c r="AJ277" s="114"/>
      <c r="AL277" s="107">
        <v>36951</v>
      </c>
      <c r="AM277" s="101">
        <v>5.39</v>
      </c>
      <c r="AN277" s="101">
        <v>6.08</v>
      </c>
      <c r="AO277" s="101">
        <v>6.65</v>
      </c>
      <c r="AP277" s="101">
        <v>7.37</v>
      </c>
      <c r="CF277" s="102"/>
      <c r="CI277" s="45"/>
    </row>
    <row r="278" spans="2:87" ht="13" customHeight="1">
      <c r="B278" s="114">
        <v>32477</v>
      </c>
      <c r="C278" s="41">
        <v>8.6109555264480004</v>
      </c>
      <c r="D278" s="41">
        <v>8.6900914880420004</v>
      </c>
      <c r="E278" s="41">
        <v>8.6987018682180004</v>
      </c>
      <c r="F278" s="41">
        <v>8.7265921390409993</v>
      </c>
      <c r="G278" s="41">
        <v>8.7723464734649994</v>
      </c>
      <c r="H278" s="41">
        <v>8.8249814210279993</v>
      </c>
      <c r="I278" s="41">
        <v>8.8768971398150001</v>
      </c>
      <c r="J278" s="41">
        <v>8.9240372529280005</v>
      </c>
      <c r="K278" s="41">
        <v>8.9645584647389995</v>
      </c>
      <c r="L278" s="41">
        <v>8.9978452305209995</v>
      </c>
      <c r="M278" s="41">
        <v>9.0239343756670003</v>
      </c>
      <c r="N278" s="41">
        <v>9.0431977415309994</v>
      </c>
      <c r="O278" s="41">
        <v>9.0561683015769994</v>
      </c>
      <c r="P278" s="41">
        <v>9.0634441470850007</v>
      </c>
      <c r="Q278" s="41">
        <v>9.0656351609029997</v>
      </c>
      <c r="R278" s="41">
        <v>9.0633336019329995</v>
      </c>
      <c r="S278" s="41">
        <v>9.057098390318</v>
      </c>
      <c r="T278" s="41">
        <v>9.0474473895840006</v>
      </c>
      <c r="U278" s="41">
        <v>9.0348544082510003</v>
      </c>
      <c r="V278" s="41">
        <v>9.0197489883129993</v>
      </c>
      <c r="W278" s="41">
        <v>9.0025178160879999</v>
      </c>
      <c r="X278" s="41">
        <v>8.9835070420429997</v>
      </c>
      <c r="Y278" s="41">
        <v>8.9630250678549999</v>
      </c>
      <c r="Z278" s="41">
        <v>8.9413455260550005</v>
      </c>
      <c r="AA278" s="41">
        <v>8.918710282288</v>
      </c>
      <c r="AB278" s="41">
        <v>8.8953323566849996</v>
      </c>
      <c r="AC278" s="41">
        <v>8.8713987035089996</v>
      </c>
      <c r="AD278" s="41">
        <v>8.8470728157709999</v>
      </c>
      <c r="AE278" s="41">
        <v>8.8224971392849998</v>
      </c>
      <c r="AF278" s="41">
        <v>8.7977952920569997</v>
      </c>
      <c r="AG278" s="41">
        <f t="shared" si="5"/>
        <v>0.38688970407299905</v>
      </c>
      <c r="AH278" s="41">
        <v>0.38688970407299905</v>
      </c>
      <c r="AI278" s="41"/>
      <c r="AJ278" s="114"/>
      <c r="AL278" s="107">
        <v>36982</v>
      </c>
      <c r="AM278" s="101">
        <v>5.36</v>
      </c>
      <c r="AN278" s="101">
        <v>6.31</v>
      </c>
      <c r="AO278" s="101">
        <v>6.92</v>
      </c>
      <c r="AP278" s="101">
        <v>7.52</v>
      </c>
      <c r="CF278" s="102"/>
      <c r="CI278" s="45"/>
    </row>
    <row r="279" spans="2:87" ht="13" customHeight="1">
      <c r="B279" s="114">
        <v>32508</v>
      </c>
      <c r="C279" s="41">
        <v>8.9648137367860006</v>
      </c>
      <c r="D279" s="41">
        <v>8.9717929224089996</v>
      </c>
      <c r="E279" s="41">
        <v>8.9670772072130003</v>
      </c>
      <c r="F279" s="41">
        <v>8.9842041842530005</v>
      </c>
      <c r="G279" s="41">
        <v>9.0036869025210002</v>
      </c>
      <c r="H279" s="41">
        <v>9.0176860859470001</v>
      </c>
      <c r="I279" s="41">
        <v>9.0243458554929994</v>
      </c>
      <c r="J279" s="41">
        <v>9.0239827904450003</v>
      </c>
      <c r="K279" s="41">
        <v>9.0176143231080008</v>
      </c>
      <c r="L279" s="41">
        <v>9.0064040270030006</v>
      </c>
      <c r="M279" s="41">
        <v>8.9914517309139992</v>
      </c>
      <c r="N279" s="41">
        <v>8.9737204522590002</v>
      </c>
      <c r="O279" s="41">
        <v>8.9540200157649998</v>
      </c>
      <c r="P279" s="41">
        <v>8.9330141631530005</v>
      </c>
      <c r="Q279" s="41">
        <v>8.9112366305730006</v>
      </c>
      <c r="R279" s="41">
        <v>8.8891096603720001</v>
      </c>
      <c r="S279" s="41">
        <v>8.8669620304999999</v>
      </c>
      <c r="T279" s="41">
        <v>8.8450453848760002</v>
      </c>
      <c r="U279" s="41">
        <v>8.823548461124</v>
      </c>
      <c r="V279" s="41">
        <v>8.8026091978459995</v>
      </c>
      <c r="W279" s="41">
        <v>8.7823248776229992</v>
      </c>
      <c r="X279" s="41">
        <v>8.7627605297819997</v>
      </c>
      <c r="Y279" s="41">
        <v>8.7439558318809993</v>
      </c>
      <c r="Z279" s="41">
        <v>8.7259307381780005</v>
      </c>
      <c r="AA279" s="41">
        <v>8.7086900415370003</v>
      </c>
      <c r="AB279" s="41">
        <v>8.6922270495720007</v>
      </c>
      <c r="AC279" s="41">
        <v>8.6765265301840007</v>
      </c>
      <c r="AD279" s="41">
        <v>8.6615670578360007</v>
      </c>
      <c r="AE279" s="41">
        <v>8.6473228706480008</v>
      </c>
      <c r="AF279" s="41">
        <v>8.633765329889</v>
      </c>
      <c r="AG279" s="41">
        <f t="shared" si="5"/>
        <v>4.1590290217000003E-2</v>
      </c>
      <c r="AH279" s="41">
        <v>4.1590290217000003E-2</v>
      </c>
      <c r="AI279" s="41"/>
      <c r="AJ279" s="114"/>
      <c r="AL279" s="107">
        <v>37012</v>
      </c>
      <c r="AM279" s="101">
        <v>5.23</v>
      </c>
      <c r="AN279" s="101">
        <v>6.29</v>
      </c>
      <c r="AO279" s="101">
        <v>6.91</v>
      </c>
      <c r="AP279" s="101">
        <v>7.46</v>
      </c>
      <c r="CF279" s="102"/>
      <c r="CI279" s="45"/>
    </row>
    <row r="280" spans="2:87" ht="13" customHeight="1">
      <c r="B280" s="114">
        <v>32539</v>
      </c>
      <c r="C280" s="41">
        <v>8.9319392313789994</v>
      </c>
      <c r="D280" s="41">
        <v>8.9331231039139993</v>
      </c>
      <c r="E280" s="41">
        <v>8.9077782695759993</v>
      </c>
      <c r="F280" s="41">
        <v>8.8935658699969995</v>
      </c>
      <c r="G280" s="41">
        <v>8.8861877842760002</v>
      </c>
      <c r="H280" s="41">
        <v>8.8796919168770003</v>
      </c>
      <c r="I280" s="41">
        <v>8.871049442196</v>
      </c>
      <c r="J280" s="41">
        <v>8.8592811543219998</v>
      </c>
      <c r="K280" s="41">
        <v>8.8444320009619997</v>
      </c>
      <c r="L280" s="41">
        <v>8.8269724589380001</v>
      </c>
      <c r="M280" s="41">
        <v>8.8075006714480004</v>
      </c>
      <c r="N280" s="41">
        <v>8.7866059518780002</v>
      </c>
      <c r="O280" s="41">
        <v>8.7648123010780008</v>
      </c>
      <c r="P280" s="41">
        <v>8.7425603094650004</v>
      </c>
      <c r="Q280" s="41">
        <v>8.7202068798839996</v>
      </c>
      <c r="R280" s="41">
        <v>8.6980326753949999</v>
      </c>
      <c r="S280" s="41">
        <v>8.6762523483400003</v>
      </c>
      <c r="T280" s="41">
        <v>8.6550251667240001</v>
      </c>
      <c r="U280" s="41">
        <v>8.6344649418110002</v>
      </c>
      <c r="V280" s="41">
        <v>8.6146488130580003</v>
      </c>
      <c r="W280" s="41">
        <v>8.5956247743429994</v>
      </c>
      <c r="X280" s="41">
        <v>8.5774179849650007</v>
      </c>
      <c r="Y280" s="41">
        <v>8.5600359802030006</v>
      </c>
      <c r="Z280" s="41">
        <v>8.5434729214910003</v>
      </c>
      <c r="AA280" s="41">
        <v>8.5277130280400009</v>
      </c>
      <c r="AB280" s="41">
        <v>8.5127333220869996</v>
      </c>
      <c r="AC280" s="41">
        <v>8.4985058055279996</v>
      </c>
      <c r="AD280" s="41">
        <v>8.4849991699270007</v>
      </c>
      <c r="AE280" s="41">
        <v>8.4721801265880003</v>
      </c>
      <c r="AF280" s="41">
        <v>8.4600144293960007</v>
      </c>
      <c r="AG280" s="41">
        <f t="shared" si="5"/>
        <v>-0.10496677244099928</v>
      </c>
      <c r="AH280" s="41">
        <v>0.10496677244099928</v>
      </c>
      <c r="AI280" s="41"/>
      <c r="AJ280" s="114"/>
      <c r="AL280" s="107">
        <v>37043</v>
      </c>
      <c r="AM280" s="101">
        <v>5.23</v>
      </c>
      <c r="AN280" s="101">
        <v>6.31</v>
      </c>
      <c r="AO280" s="101">
        <v>6.92</v>
      </c>
      <c r="AP280" s="101">
        <v>7.4</v>
      </c>
      <c r="CF280" s="102"/>
      <c r="CI280" s="45"/>
    </row>
    <row r="281" spans="2:87" ht="13" customHeight="1">
      <c r="B281" s="114">
        <v>32567</v>
      </c>
      <c r="C281" s="41">
        <v>9.3962387877009999</v>
      </c>
      <c r="D281" s="41">
        <v>9.3648804037330002</v>
      </c>
      <c r="E281" s="41">
        <v>9.3065843157430006</v>
      </c>
      <c r="F281" s="41">
        <v>9.2726647234539996</v>
      </c>
      <c r="G281" s="41">
        <v>9.2515685985370002</v>
      </c>
      <c r="H281" s="41">
        <v>9.2337820784160005</v>
      </c>
      <c r="I281" s="41">
        <v>9.2151523298850009</v>
      </c>
      <c r="J281" s="41">
        <v>9.1944237783889999</v>
      </c>
      <c r="K281" s="41">
        <v>9.1715925480920006</v>
      </c>
      <c r="L281" s="41">
        <v>9.1471164254769999</v>
      </c>
      <c r="M281" s="41">
        <v>9.1215676555670004</v>
      </c>
      <c r="N281" s="41">
        <v>9.0954893111090005</v>
      </c>
      <c r="O281" s="41">
        <v>9.0693428856480001</v>
      </c>
      <c r="P281" s="41">
        <v>9.0434962567710002</v>
      </c>
      <c r="Q281" s="41">
        <v>9.0182288398810009</v>
      </c>
      <c r="R281" s="41">
        <v>8.9937432377529998</v>
      </c>
      <c r="S281" s="41">
        <v>8.9701784618349993</v>
      </c>
      <c r="T281" s="41">
        <v>8.947622536091</v>
      </c>
      <c r="U281" s="41">
        <v>8.926123609866</v>
      </c>
      <c r="V281" s="41">
        <v>8.9056993376009999</v>
      </c>
      <c r="W281" s="41">
        <v>8.8863445764629994</v>
      </c>
      <c r="X281" s="41">
        <v>8.8680375773330002</v>
      </c>
      <c r="Y281" s="41">
        <v>8.8507448847989991</v>
      </c>
      <c r="Z281" s="41">
        <v>8.834425161335</v>
      </c>
      <c r="AA281" s="41">
        <v>8.8190321320499994</v>
      </c>
      <c r="AB281" s="41">
        <v>8.8045168207820002</v>
      </c>
      <c r="AC281" s="41">
        <v>8.7908292217619994</v>
      </c>
      <c r="AD281" s="41">
        <v>8.7779195261409999</v>
      </c>
      <c r="AE281" s="41">
        <v>8.7657390007610001</v>
      </c>
      <c r="AF281" s="41">
        <v>8.7542405976940003</v>
      </c>
      <c r="AG281" s="41">
        <f t="shared" si="5"/>
        <v>-0.24912236222399997</v>
      </c>
      <c r="AH281" s="41">
        <v>0.24912236222399997</v>
      </c>
      <c r="AI281" s="41"/>
      <c r="AJ281" s="114"/>
      <c r="AL281" s="107">
        <v>37073</v>
      </c>
      <c r="AM281" s="101">
        <v>4.71</v>
      </c>
      <c r="AN281" s="101">
        <v>5.81</v>
      </c>
      <c r="AO281" s="101">
        <v>6.52</v>
      </c>
      <c r="AP281" s="101">
        <v>7.16</v>
      </c>
      <c r="CF281" s="102"/>
      <c r="CI281" s="45"/>
    </row>
    <row r="282" spans="2:87" ht="13" customHeight="1">
      <c r="B282" s="114">
        <v>32598</v>
      </c>
      <c r="C282" s="41">
        <v>9.6584147432080005</v>
      </c>
      <c r="D282" s="41">
        <v>9.5662748764179995</v>
      </c>
      <c r="E282" s="41">
        <v>9.4589484501680001</v>
      </c>
      <c r="F282" s="41">
        <v>9.3813218165999999</v>
      </c>
      <c r="G282" s="41">
        <v>9.3173952700459992</v>
      </c>
      <c r="H282" s="41">
        <v>9.2599631147080004</v>
      </c>
      <c r="I282" s="41">
        <v>9.2070873156320001</v>
      </c>
      <c r="J282" s="41">
        <v>9.1584627385330002</v>
      </c>
      <c r="K282" s="41">
        <v>9.1140905838999995</v>
      </c>
      <c r="L282" s="41">
        <v>9.0739076722039993</v>
      </c>
      <c r="M282" s="41">
        <v>9.0377288945099998</v>
      </c>
      <c r="N282" s="41">
        <v>9.0052760710740003</v>
      </c>
      <c r="O282" s="41">
        <v>8.9762200434989996</v>
      </c>
      <c r="P282" s="41">
        <v>8.9502152426899997</v>
      </c>
      <c r="Q282" s="41">
        <v>8.9269231987340003</v>
      </c>
      <c r="R282" s="41">
        <v>8.9060265716339995</v>
      </c>
      <c r="S282" s="41">
        <v>8.8872362925699999</v>
      </c>
      <c r="T282" s="41">
        <v>8.8702941347700008</v>
      </c>
      <c r="U282" s="41">
        <v>8.8549724689870004</v>
      </c>
      <c r="V282" s="41">
        <v>8.8410724255969999</v>
      </c>
      <c r="W282" s="41">
        <v>8.8284212678310006</v>
      </c>
      <c r="X282" s="41">
        <v>8.8168694804449999</v>
      </c>
      <c r="Y282" s="41">
        <v>8.8062878732230008</v>
      </c>
      <c r="Z282" s="41">
        <v>8.7965648640479994</v>
      </c>
      <c r="AA282" s="41">
        <v>8.7876040209529993</v>
      </c>
      <c r="AB282" s="41">
        <v>8.7793218904820005</v>
      </c>
      <c r="AC282" s="41">
        <v>8.7716461095109999</v>
      </c>
      <c r="AD282" s="41">
        <v>8.7645137814399998</v>
      </c>
      <c r="AE282" s="41">
        <v>8.7578700900960005</v>
      </c>
      <c r="AF282" s="41">
        <v>8.7516671223560003</v>
      </c>
      <c r="AG282" s="41">
        <f t="shared" si="5"/>
        <v>-0.58450707100400123</v>
      </c>
      <c r="AH282" s="41">
        <v>0.58450707100400123</v>
      </c>
      <c r="AI282" s="41"/>
      <c r="AJ282" s="114"/>
      <c r="AL282" s="107">
        <v>37104</v>
      </c>
      <c r="AM282" s="101">
        <v>4.54</v>
      </c>
      <c r="AN282" s="101">
        <v>5.67</v>
      </c>
      <c r="AO282" s="101">
        <v>6.37</v>
      </c>
      <c r="AP282" s="101">
        <v>7.06</v>
      </c>
      <c r="CF282" s="102"/>
      <c r="CI282" s="45"/>
    </row>
    <row r="283" spans="2:87" ht="13" customHeight="1">
      <c r="B283" s="114">
        <v>32628</v>
      </c>
      <c r="C283" s="41">
        <v>9.1161640585210009</v>
      </c>
      <c r="D283" s="41">
        <v>9.0427072718819996</v>
      </c>
      <c r="E283" s="41">
        <v>8.9670093630760004</v>
      </c>
      <c r="F283" s="41">
        <v>8.9313495468480006</v>
      </c>
      <c r="G283" s="41">
        <v>8.9189892964920006</v>
      </c>
      <c r="H283" s="41">
        <v>8.916040519849</v>
      </c>
      <c r="I283" s="41">
        <v>8.9152105644119999</v>
      </c>
      <c r="J283" s="41">
        <v>8.9131731480339997</v>
      </c>
      <c r="K283" s="41">
        <v>8.9086133163230006</v>
      </c>
      <c r="L283" s="41">
        <v>8.9011896696829993</v>
      </c>
      <c r="M283" s="41">
        <v>8.8910180111690007</v>
      </c>
      <c r="N283" s="41">
        <v>8.8784150144589997</v>
      </c>
      <c r="O283" s="41">
        <v>8.8637696840930005</v>
      </c>
      <c r="P283" s="41">
        <v>8.8474788910040001</v>
      </c>
      <c r="Q283" s="41">
        <v>8.8299159226189996</v>
      </c>
      <c r="R283" s="41">
        <v>8.8114164248249995</v>
      </c>
      <c r="S283" s="41">
        <v>8.7922736001619999</v>
      </c>
      <c r="T283" s="41">
        <v>8.7727382931779996</v>
      </c>
      <c r="U283" s="41">
        <v>8.7530215613299998</v>
      </c>
      <c r="V283" s="41">
        <v>8.7332983930499992</v>
      </c>
      <c r="W283" s="41">
        <v>8.7137118256400008</v>
      </c>
      <c r="X283" s="41">
        <v>8.6943770515270007</v>
      </c>
      <c r="Y283" s="41">
        <v>8.6753852950900008</v>
      </c>
      <c r="Z283" s="41">
        <v>8.6568073548159994</v>
      </c>
      <c r="AA283" s="41">
        <v>8.6386967707290001</v>
      </c>
      <c r="AB283" s="41">
        <v>8.6210926142220003</v>
      </c>
      <c r="AC283" s="41">
        <v>8.6040219179330002</v>
      </c>
      <c r="AD283" s="41">
        <v>8.5875017737019999</v>
      </c>
      <c r="AE283" s="41">
        <v>8.5715411311379999</v>
      </c>
      <c r="AF283" s="41">
        <v>8.5561423302080009</v>
      </c>
      <c r="AG283" s="41">
        <f t="shared" si="5"/>
        <v>-0.21497438883800157</v>
      </c>
      <c r="AH283" s="41">
        <v>0.21497438883800157</v>
      </c>
      <c r="AI283" s="41"/>
      <c r="AJ283" s="114"/>
      <c r="AL283" s="107">
        <v>37135</v>
      </c>
      <c r="AM283" s="101">
        <v>4.04</v>
      </c>
      <c r="AN283" s="101">
        <v>5.49</v>
      </c>
      <c r="AO283" s="101">
        <v>6.41</v>
      </c>
      <c r="AP283" s="101">
        <v>7.33</v>
      </c>
      <c r="CF283" s="102"/>
      <c r="CI283" s="45"/>
    </row>
    <row r="284" spans="2:87" ht="13" customHeight="1">
      <c r="B284" s="114">
        <v>32659</v>
      </c>
      <c r="C284" s="41">
        <v>8.797914570363</v>
      </c>
      <c r="D284" s="41">
        <v>8.6588504118520007</v>
      </c>
      <c r="E284" s="41">
        <v>8.5980966517950002</v>
      </c>
      <c r="F284" s="41">
        <v>8.5710781046040001</v>
      </c>
      <c r="G284" s="41">
        <v>8.5565481838780002</v>
      </c>
      <c r="H284" s="41">
        <v>8.5466583089189996</v>
      </c>
      <c r="I284" s="41">
        <v>8.5384178898240002</v>
      </c>
      <c r="J284" s="41">
        <v>8.5306550474920009</v>
      </c>
      <c r="K284" s="41">
        <v>8.5229332060029996</v>
      </c>
      <c r="L284" s="41">
        <v>8.5151274741640002</v>
      </c>
      <c r="M284" s="41">
        <v>8.5072444498280007</v>
      </c>
      <c r="N284" s="41">
        <v>8.4993412748550003</v>
      </c>
      <c r="O284" s="41">
        <v>8.491488517933</v>
      </c>
      <c r="P284" s="41">
        <v>8.4837535140470006</v>
      </c>
      <c r="Q284" s="41">
        <v>8.4761935636580006</v>
      </c>
      <c r="R284" s="41">
        <v>8.468853921729</v>
      </c>
      <c r="S284" s="41">
        <v>8.4617680599730001</v>
      </c>
      <c r="T284" s="41">
        <v>8.4549589266749994</v>
      </c>
      <c r="U284" s="41">
        <v>8.4484405552979993</v>
      </c>
      <c r="V284" s="41">
        <v>8.4422196982669995</v>
      </c>
      <c r="W284" s="41">
        <v>8.4362973337289997</v>
      </c>
      <c r="X284" s="41">
        <v>8.4306699835409997</v>
      </c>
      <c r="Y284" s="41">
        <v>8.4253308279030001</v>
      </c>
      <c r="Z284" s="41">
        <v>8.4202706255600006</v>
      </c>
      <c r="AA284" s="41">
        <v>8.41547845919</v>
      </c>
      <c r="AB284" s="41">
        <v>8.4109423293530003</v>
      </c>
      <c r="AC284" s="41">
        <v>8.406649620464</v>
      </c>
      <c r="AD284" s="41">
        <v>8.4025874605750008</v>
      </c>
      <c r="AE284" s="41">
        <v>8.3987429942770007</v>
      </c>
      <c r="AF284" s="41">
        <v>8.3951035853799993</v>
      </c>
      <c r="AG284" s="41">
        <f t="shared" si="5"/>
        <v>-0.28278709619899978</v>
      </c>
      <c r="AH284" s="41">
        <v>0.28278709619899978</v>
      </c>
      <c r="AI284" s="41"/>
      <c r="AJ284" s="114"/>
      <c r="AL284" s="107">
        <v>37165</v>
      </c>
      <c r="AM284" s="101">
        <v>3.56</v>
      </c>
      <c r="AN284" s="101">
        <v>5.0199999999999996</v>
      </c>
      <c r="AO284" s="101">
        <v>5.92</v>
      </c>
      <c r="AP284" s="101">
        <v>6.77</v>
      </c>
      <c r="CF284" s="102"/>
      <c r="CI284" s="45"/>
    </row>
    <row r="285" spans="2:87" ht="13" customHeight="1">
      <c r="B285" s="114">
        <v>32689</v>
      </c>
      <c r="C285" s="41">
        <v>8.1331703874110008</v>
      </c>
      <c r="D285" s="41">
        <v>7.9587653562179996</v>
      </c>
      <c r="E285" s="41">
        <v>7.924580594759</v>
      </c>
      <c r="F285" s="41">
        <v>7.9444995951450004</v>
      </c>
      <c r="G285" s="41">
        <v>7.9782839210079999</v>
      </c>
      <c r="H285" s="41">
        <v>8.0115869857189992</v>
      </c>
      <c r="I285" s="41">
        <v>8.0394567868679996</v>
      </c>
      <c r="J285" s="41">
        <v>8.0604549868830002</v>
      </c>
      <c r="K285" s="41">
        <v>8.0745463434720008</v>
      </c>
      <c r="L285" s="41">
        <v>8.0822649017879993</v>
      </c>
      <c r="M285" s="41">
        <v>8.0843547649820007</v>
      </c>
      <c r="N285" s="41">
        <v>8.0816066899920003</v>
      </c>
      <c r="O285" s="41">
        <v>8.0747826716860001</v>
      </c>
      <c r="P285" s="41">
        <v>8.0645825739950006</v>
      </c>
      <c r="Q285" s="41">
        <v>8.0516316532629997</v>
      </c>
      <c r="R285" s="41">
        <v>8.0364786276570008</v>
      </c>
      <c r="S285" s="41">
        <v>8.0195989992829997</v>
      </c>
      <c r="T285" s="41">
        <v>8.001400834899</v>
      </c>
      <c r="U285" s="41">
        <v>7.9822315045429999</v>
      </c>
      <c r="V285" s="41">
        <v>7.9623845712500003</v>
      </c>
      <c r="W285" s="41">
        <v>7.9421064072750003</v>
      </c>
      <c r="X285" s="41">
        <v>7.921602326715</v>
      </c>
      <c r="Y285" s="41">
        <v>7.9010421457479998</v>
      </c>
      <c r="Z285" s="41">
        <v>7.8805651499809999</v>
      </c>
      <c r="AA285" s="41">
        <v>7.8602844861680001</v>
      </c>
      <c r="AB285" s="41">
        <v>7.8402910152259997</v>
      </c>
      <c r="AC285" s="41">
        <v>7.8206566726939997</v>
      </c>
      <c r="AD285" s="41">
        <v>7.8014373857899999</v>
      </c>
      <c r="AE285" s="41">
        <v>7.7826755956540001</v>
      </c>
      <c r="AF285" s="41">
        <v>7.7644024308789996</v>
      </c>
      <c r="AG285" s="41">
        <f t="shared" si="5"/>
        <v>-5.0905485623001567E-2</v>
      </c>
      <c r="AH285" s="41">
        <v>5.0905485623001567E-2</v>
      </c>
      <c r="AI285" s="41"/>
      <c r="AJ285" s="114"/>
      <c r="AL285" s="107">
        <v>37196</v>
      </c>
      <c r="AM285" s="101">
        <v>3.82</v>
      </c>
      <c r="AN285" s="101">
        <v>5.37</v>
      </c>
      <c r="AO285" s="101">
        <v>6.2</v>
      </c>
      <c r="AP285" s="101">
        <v>6.84</v>
      </c>
      <c r="CF285" s="102"/>
      <c r="CI285" s="45"/>
    </row>
    <row r="286" spans="2:87" ht="13" customHeight="1">
      <c r="B286" s="114">
        <v>32720</v>
      </c>
      <c r="C286" s="41">
        <v>7.6449474364360004</v>
      </c>
      <c r="D286" s="41">
        <v>7.4531669980739998</v>
      </c>
      <c r="E286" s="41">
        <v>7.4244045347340002</v>
      </c>
      <c r="F286" s="41">
        <v>7.4596265285549999</v>
      </c>
      <c r="G286" s="41">
        <v>7.5167497890190003</v>
      </c>
      <c r="H286" s="41">
        <v>7.5787539838619997</v>
      </c>
      <c r="I286" s="41">
        <v>7.6385540194560004</v>
      </c>
      <c r="J286" s="41">
        <v>7.6931669545509997</v>
      </c>
      <c r="K286" s="41">
        <v>7.7414321394309997</v>
      </c>
      <c r="L286" s="41">
        <v>7.783053022192</v>
      </c>
      <c r="M286" s="41">
        <v>7.8181595854100001</v>
      </c>
      <c r="N286" s="41">
        <v>7.8470932985599999</v>
      </c>
      <c r="O286" s="41">
        <v>7.87029518724</v>
      </c>
      <c r="P286" s="41">
        <v>7.8882451812729997</v>
      </c>
      <c r="Q286" s="41">
        <v>7.9014284868770002</v>
      </c>
      <c r="R286" s="41">
        <v>7.9103168747149999</v>
      </c>
      <c r="S286" s="41">
        <v>7.9153585003520002</v>
      </c>
      <c r="T286" s="41">
        <v>7.9169727349040002</v>
      </c>
      <c r="U286" s="41">
        <v>7.9155479874310002</v>
      </c>
      <c r="V286" s="41">
        <v>7.911441325637</v>
      </c>
      <c r="W286" s="41">
        <v>7.9049791711899999</v>
      </c>
      <c r="X286" s="41">
        <v>7.8964586219650004</v>
      </c>
      <c r="Y286" s="41">
        <v>7.8861491202899998</v>
      </c>
      <c r="Z286" s="41">
        <v>7.8742942893450003</v>
      </c>
      <c r="AA286" s="41">
        <v>7.8611138248929997</v>
      </c>
      <c r="AB286" s="41">
        <v>7.846805371216</v>
      </c>
      <c r="AC286" s="41">
        <v>7.8315463372079996</v>
      </c>
      <c r="AD286" s="41">
        <v>7.815495626313</v>
      </c>
      <c r="AE286" s="41">
        <v>7.7987952657550004</v>
      </c>
      <c r="AF286" s="41">
        <v>7.7815719281840003</v>
      </c>
      <c r="AG286" s="41">
        <f t="shared" si="5"/>
        <v>0.13810558575599963</v>
      </c>
      <c r="AH286" s="41">
        <v>0.13810558575599963</v>
      </c>
      <c r="AI286" s="41"/>
      <c r="AJ286" s="114"/>
      <c r="AL286" s="107">
        <v>37226</v>
      </c>
      <c r="AM286" s="101">
        <v>3.97</v>
      </c>
      <c r="AN286" s="101">
        <v>5.62</v>
      </c>
      <c r="AO286" s="101">
        <v>6.44</v>
      </c>
      <c r="AP286" s="101">
        <v>6.89</v>
      </c>
      <c r="CF286" s="102"/>
      <c r="CI286" s="45"/>
    </row>
    <row r="287" spans="2:87" ht="13" customHeight="1">
      <c r="B287" s="114">
        <v>32751</v>
      </c>
      <c r="C287" s="41">
        <v>8.2913978427400004</v>
      </c>
      <c r="D287" s="41">
        <v>8.2218450754849997</v>
      </c>
      <c r="E287" s="41">
        <v>8.1865130269499993</v>
      </c>
      <c r="F287" s="41">
        <v>8.1780607474569997</v>
      </c>
      <c r="G287" s="41">
        <v>8.1794104486319998</v>
      </c>
      <c r="H287" s="41">
        <v>8.1831976747239992</v>
      </c>
      <c r="I287" s="41">
        <v>8.1865691992330003</v>
      </c>
      <c r="J287" s="41">
        <v>8.1884868916749998</v>
      </c>
      <c r="K287" s="41">
        <v>8.1886668381530008</v>
      </c>
      <c r="L287" s="41">
        <v>8.1871479724729994</v>
      </c>
      <c r="M287" s="41">
        <v>8.1841037369799992</v>
      </c>
      <c r="N287" s="41">
        <v>8.1797551255060004</v>
      </c>
      <c r="O287" s="41">
        <v>8.1743294566829992</v>
      </c>
      <c r="P287" s="41">
        <v>8.1680410777129993</v>
      </c>
      <c r="Q287" s="41">
        <v>8.1610830319919998</v>
      </c>
      <c r="R287" s="41">
        <v>8.1536243267090001</v>
      </c>
      <c r="S287" s="41">
        <v>8.1458100549889991</v>
      </c>
      <c r="T287" s="41">
        <v>8.1377629212919995</v>
      </c>
      <c r="U287" s="41">
        <v>8.1295853878879996</v>
      </c>
      <c r="V287" s="41">
        <v>8.1213620187320004</v>
      </c>
      <c r="W287" s="41">
        <v>8.1131617943510008</v>
      </c>
      <c r="X287" s="41">
        <v>8.1050402819970007</v>
      </c>
      <c r="Y287" s="41">
        <v>8.0970416078670002</v>
      </c>
      <c r="Z287" s="41">
        <v>8.0892002135369996</v>
      </c>
      <c r="AA287" s="41">
        <v>8.0815423983319992</v>
      </c>
      <c r="AB287" s="41">
        <v>8.0740876597919993</v>
      </c>
      <c r="AC287" s="41">
        <v>8.066849849414</v>
      </c>
      <c r="AD287" s="41">
        <v>8.0598381627420004</v>
      </c>
      <c r="AE287" s="41">
        <v>8.0530579829859992</v>
      </c>
      <c r="AF287" s="41">
        <v>8.0465115964200002</v>
      </c>
      <c r="AG287" s="41">
        <f t="shared" si="5"/>
        <v>-0.10424987026700094</v>
      </c>
      <c r="AH287" s="41">
        <v>0.10424987026700094</v>
      </c>
      <c r="AI287" s="41"/>
      <c r="AJ287" s="114"/>
      <c r="AL287" s="107">
        <v>37257</v>
      </c>
      <c r="AM287" s="101">
        <v>4.0599999999999996</v>
      </c>
      <c r="AN287" s="101">
        <v>5.63</v>
      </c>
      <c r="AO287" s="101">
        <v>6.4</v>
      </c>
      <c r="AP287" s="101">
        <v>6.82</v>
      </c>
      <c r="CF287" s="102"/>
      <c r="CI287" s="45"/>
    </row>
    <row r="288" spans="2:87" ht="13" customHeight="1">
      <c r="B288" s="114">
        <v>32781</v>
      </c>
      <c r="C288" s="41">
        <v>8.3863072615140002</v>
      </c>
      <c r="D288" s="41">
        <v>8.2842863041080008</v>
      </c>
      <c r="E288" s="41">
        <v>8.2628092189019995</v>
      </c>
      <c r="F288" s="41">
        <v>8.2624863596160001</v>
      </c>
      <c r="G288" s="41">
        <v>8.2656000043870002</v>
      </c>
      <c r="H288" s="41">
        <v>8.2673939525340003</v>
      </c>
      <c r="I288" s="41">
        <v>8.2667131467629993</v>
      </c>
      <c r="J288" s="41">
        <v>8.2635478448549993</v>
      </c>
      <c r="K288" s="41">
        <v>8.2582558890760005</v>
      </c>
      <c r="L288" s="41">
        <v>8.2512831913719999</v>
      </c>
      <c r="M288" s="41">
        <v>8.2430587792270007</v>
      </c>
      <c r="N288" s="41">
        <v>8.2339577991990005</v>
      </c>
      <c r="O288" s="41">
        <v>8.2242924689470005</v>
      </c>
      <c r="P288" s="41">
        <v>8.2143145522890002</v>
      </c>
      <c r="Q288" s="41">
        <v>8.2042222172850003</v>
      </c>
      <c r="R288" s="41">
        <v>8.1941680907549994</v>
      </c>
      <c r="S288" s="41">
        <v>8.1842671026070004</v>
      </c>
      <c r="T288" s="41">
        <v>8.1746035438129994</v>
      </c>
      <c r="U288" s="41">
        <v>8.1652371549070004</v>
      </c>
      <c r="V288" s="41">
        <v>8.156208245337</v>
      </c>
      <c r="W288" s="41">
        <v>8.1475419245990004</v>
      </c>
      <c r="X288" s="41">
        <v>8.1392515556880003</v>
      </c>
      <c r="Y288" s="41">
        <v>8.1313415460470004</v>
      </c>
      <c r="Z288" s="41">
        <v>8.1238095842339995</v>
      </c>
      <c r="AA288" s="41">
        <v>8.1166484186390004</v>
      </c>
      <c r="AB288" s="41">
        <v>8.1098472614679995</v>
      </c>
      <c r="AC288" s="41">
        <v>8.1033928883699993</v>
      </c>
      <c r="AD288" s="41">
        <v>8.0972704924369996</v>
      </c>
      <c r="AE288" s="41">
        <v>8.0914643411210001</v>
      </c>
      <c r="AF288" s="41">
        <v>8.0859582758280002</v>
      </c>
      <c r="AG288" s="41">
        <f t="shared" si="5"/>
        <v>-0.13502407014200024</v>
      </c>
      <c r="AH288" s="41">
        <v>0.13502407014200024</v>
      </c>
      <c r="AI288" s="41"/>
      <c r="AJ288" s="114"/>
      <c r="AL288" s="107">
        <v>37288</v>
      </c>
      <c r="AM288" s="101">
        <v>4.04</v>
      </c>
      <c r="AN288" s="101">
        <v>5.46</v>
      </c>
      <c r="AO288" s="101">
        <v>6.24</v>
      </c>
      <c r="AP288" s="101">
        <v>6.76</v>
      </c>
      <c r="CF288" s="102"/>
      <c r="CI288" s="45"/>
    </row>
    <row r="289" spans="2:87" ht="13" customHeight="1">
      <c r="B289" s="114">
        <v>32812</v>
      </c>
      <c r="C289" s="41">
        <v>7.8535923018969997</v>
      </c>
      <c r="D289" s="41">
        <v>7.7493713176809997</v>
      </c>
      <c r="E289" s="41">
        <v>7.7562390207940002</v>
      </c>
      <c r="F289" s="41">
        <v>7.7853473312360002</v>
      </c>
      <c r="G289" s="41">
        <v>7.8167628654039998</v>
      </c>
      <c r="H289" s="41">
        <v>7.844908473287</v>
      </c>
      <c r="I289" s="41">
        <v>7.8681916276289998</v>
      </c>
      <c r="J289" s="41">
        <v>7.8863912292930003</v>
      </c>
      <c r="K289" s="41">
        <v>7.8998037554889997</v>
      </c>
      <c r="L289" s="41">
        <v>7.9089152716679996</v>
      </c>
      <c r="M289" s="41">
        <v>7.9142627601719999</v>
      </c>
      <c r="N289" s="41">
        <v>7.9163728398690001</v>
      </c>
      <c r="O289" s="41">
        <v>7.9157350353920002</v>
      </c>
      <c r="P289" s="41">
        <v>7.9127913994619998</v>
      </c>
      <c r="Q289" s="41">
        <v>7.9079341272360004</v>
      </c>
      <c r="R289" s="41">
        <v>7.9015070865429999</v>
      </c>
      <c r="S289" s="41">
        <v>7.8938091897689997</v>
      </c>
      <c r="T289" s="41">
        <v>7.8850985223660004</v>
      </c>
      <c r="U289" s="41">
        <v>7.8755966540309998</v>
      </c>
      <c r="V289" s="41">
        <v>7.8654928320510002</v>
      </c>
      <c r="W289" s="41">
        <v>7.8549479062060001</v>
      </c>
      <c r="X289" s="41">
        <v>7.8440979181200001</v>
      </c>
      <c r="Y289" s="41">
        <v>7.8330573346129997</v>
      </c>
      <c r="Z289" s="41">
        <v>7.8219219303290002</v>
      </c>
      <c r="AA289" s="41">
        <v>7.8107713386000004</v>
      </c>
      <c r="AB289" s="41">
        <v>7.7996712961929999</v>
      </c>
      <c r="AC289" s="41">
        <v>7.7886756101400003</v>
      </c>
      <c r="AD289" s="41">
        <v>7.7778278750669996</v>
      </c>
      <c r="AE289" s="41">
        <v>7.7671629683430004</v>
      </c>
      <c r="AF289" s="41">
        <v>7.7567083485449997</v>
      </c>
      <c r="AG289" s="41">
        <f t="shared" si="5"/>
        <v>5.5322969770999819E-2</v>
      </c>
      <c r="AH289" s="41">
        <v>5.5322969770999819E-2</v>
      </c>
      <c r="AI289" s="41"/>
      <c r="AJ289" s="114"/>
      <c r="AL289" s="107">
        <v>37316</v>
      </c>
      <c r="AM289" s="101">
        <v>4.53</v>
      </c>
      <c r="AN289" s="101">
        <v>6.01</v>
      </c>
      <c r="AO289" s="101">
        <v>6.71</v>
      </c>
      <c r="AP289" s="101">
        <v>7.15</v>
      </c>
      <c r="CF289" s="102"/>
      <c r="CI289" s="45"/>
    </row>
    <row r="290" spans="2:87" ht="13" customHeight="1">
      <c r="B290" s="114">
        <v>32842</v>
      </c>
      <c r="C290" s="41">
        <v>7.6894395029249996</v>
      </c>
      <c r="D290" s="41">
        <v>7.6210985085539997</v>
      </c>
      <c r="E290" s="41">
        <v>7.6457664527820004</v>
      </c>
      <c r="F290" s="41">
        <v>7.6892678780689998</v>
      </c>
      <c r="G290" s="41">
        <v>7.7276932256570001</v>
      </c>
      <c r="H290" s="41">
        <v>7.7557878299720002</v>
      </c>
      <c r="I290" s="41">
        <v>7.7744761811069996</v>
      </c>
      <c r="J290" s="41">
        <v>7.7861852101449998</v>
      </c>
      <c r="K290" s="41">
        <v>7.7932577221899999</v>
      </c>
      <c r="L290" s="41">
        <v>7.797533695467</v>
      </c>
      <c r="M290" s="41">
        <v>7.8003353915230003</v>
      </c>
      <c r="N290" s="41">
        <v>7.8025656373140002</v>
      </c>
      <c r="O290" s="41">
        <v>7.8048172837829997</v>
      </c>
      <c r="P290" s="41">
        <v>7.807463974969</v>
      </c>
      <c r="Q290" s="41">
        <v>7.8107279697439997</v>
      </c>
      <c r="R290" s="41">
        <v>7.8147285048870003</v>
      </c>
      <c r="S290" s="41">
        <v>7.8195155350569996</v>
      </c>
      <c r="T290" s="41">
        <v>7.8250930475459999</v>
      </c>
      <c r="U290" s="41">
        <v>7.8314351211300002</v>
      </c>
      <c r="V290" s="41">
        <v>7.8384969827240001</v>
      </c>
      <c r="W290" s="41">
        <v>7.8462226208630002</v>
      </c>
      <c r="X290" s="41">
        <v>7.8545500224260003</v>
      </c>
      <c r="Y290" s="41">
        <v>7.863414760445</v>
      </c>
      <c r="Z290" s="41">
        <v>7.8727524314009996</v>
      </c>
      <c r="AA290" s="41">
        <v>7.8825002853659996</v>
      </c>
      <c r="AB290" s="41">
        <v>7.8925982874129996</v>
      </c>
      <c r="AC290" s="41">
        <v>7.9029897772520004</v>
      </c>
      <c r="AD290" s="41">
        <v>7.9136218449250002</v>
      </c>
      <c r="AE290" s="41">
        <v>7.9244455064150001</v>
      </c>
      <c r="AF290" s="41">
        <v>7.9354157391970004</v>
      </c>
      <c r="AG290" s="41">
        <f t="shared" si="5"/>
        <v>0.10809419254200048</v>
      </c>
      <c r="AH290" s="41">
        <v>0.10809419254200048</v>
      </c>
      <c r="AI290" s="41"/>
      <c r="AJ290" s="114"/>
      <c r="AL290" s="107">
        <v>37347</v>
      </c>
      <c r="AM290" s="101">
        <v>4.1399999999999997</v>
      </c>
      <c r="AN290" s="101">
        <v>5.63</v>
      </c>
      <c r="AO290" s="101">
        <v>6.46</v>
      </c>
      <c r="AP290" s="101">
        <v>7.02</v>
      </c>
      <c r="CF290" s="102"/>
      <c r="CI290" s="45"/>
    </row>
    <row r="291" spans="2:87" ht="13" customHeight="1">
      <c r="B291" s="114">
        <v>32873</v>
      </c>
      <c r="C291" s="41">
        <v>7.8238548522210003</v>
      </c>
      <c r="D291" s="41">
        <v>7.768380069879</v>
      </c>
      <c r="E291" s="41">
        <v>7.7751010158379996</v>
      </c>
      <c r="F291" s="41">
        <v>7.8012562089259996</v>
      </c>
      <c r="G291" s="41">
        <v>7.8298563797379996</v>
      </c>
      <c r="H291" s="41">
        <v>7.8549592888830002</v>
      </c>
      <c r="I291" s="41">
        <v>7.8751364908420003</v>
      </c>
      <c r="J291" s="41">
        <v>7.8906436181829998</v>
      </c>
      <c r="K291" s="41">
        <v>7.902241647146</v>
      </c>
      <c r="L291" s="41">
        <v>7.9107389278970004</v>
      </c>
      <c r="M291" s="41">
        <v>7.9168377055520001</v>
      </c>
      <c r="N291" s="41">
        <v>7.921102261213</v>
      </c>
      <c r="O291" s="41">
        <v>7.9239705841400001</v>
      </c>
      <c r="P291" s="41">
        <v>7.925777751609</v>
      </c>
      <c r="Q291" s="41">
        <v>7.9267791177760003</v>
      </c>
      <c r="R291" s="41">
        <v>7.9271696578380002</v>
      </c>
      <c r="S291" s="41">
        <v>7.9270989939029999</v>
      </c>
      <c r="T291" s="41">
        <v>7.9266826877760002</v>
      </c>
      <c r="U291" s="41">
        <v>7.9260106073129997</v>
      </c>
      <c r="V291" s="41">
        <v>7.9251530998420003</v>
      </c>
      <c r="W291" s="41">
        <v>7.9241655569029996</v>
      </c>
      <c r="X291" s="41">
        <v>7.923091808793</v>
      </c>
      <c r="Y291" s="41">
        <v>7.9219666687199997</v>
      </c>
      <c r="Z291" s="41">
        <v>7.9208178567090002</v>
      </c>
      <c r="AA291" s="41">
        <v>7.9196674682110002</v>
      </c>
      <c r="AB291" s="41">
        <v>7.9185331057589998</v>
      </c>
      <c r="AC291" s="41">
        <v>7.9174287590299999</v>
      </c>
      <c r="AD291" s="41">
        <v>7.9163654952710001</v>
      </c>
      <c r="AE291" s="41">
        <v>7.915352005451</v>
      </c>
      <c r="AF291" s="41">
        <v>7.9143950396319998</v>
      </c>
      <c r="AG291" s="41">
        <f t="shared" si="5"/>
        <v>8.6884075676000094E-2</v>
      </c>
      <c r="AH291" s="41">
        <v>8.6884075676000094E-2</v>
      </c>
      <c r="AI291" s="41"/>
      <c r="AJ291" s="114"/>
      <c r="AL291" s="107">
        <v>37377</v>
      </c>
      <c r="AM291" s="101">
        <v>4.04</v>
      </c>
      <c r="AN291" s="101">
        <v>5.43</v>
      </c>
      <c r="AO291" s="101">
        <v>6.3</v>
      </c>
      <c r="AP291" s="101">
        <v>6.97</v>
      </c>
      <c r="CF291" s="102"/>
      <c r="CI291" s="45"/>
    </row>
    <row r="292" spans="2:87" ht="13" customHeight="1">
      <c r="B292" s="114">
        <v>32904</v>
      </c>
      <c r="C292" s="41">
        <v>8.0997578418790006</v>
      </c>
      <c r="D292" s="41">
        <v>8.1567397265959993</v>
      </c>
      <c r="E292" s="41">
        <v>8.2177712230880005</v>
      </c>
      <c r="F292" s="41">
        <v>8.2620122135689993</v>
      </c>
      <c r="G292" s="41">
        <v>8.2924204738220002</v>
      </c>
      <c r="H292" s="41">
        <v>8.3137205270789991</v>
      </c>
      <c r="I292" s="41">
        <v>8.3292007900749994</v>
      </c>
      <c r="J292" s="41">
        <v>8.3408787099099992</v>
      </c>
      <c r="K292" s="41">
        <v>8.3499786122350006</v>
      </c>
      <c r="L292" s="41">
        <v>8.3572628112559997</v>
      </c>
      <c r="M292" s="41">
        <v>8.3632236768459993</v>
      </c>
      <c r="N292" s="41">
        <v>8.3681913298149997</v>
      </c>
      <c r="O292" s="41">
        <v>8.3723947941569996</v>
      </c>
      <c r="P292" s="41">
        <v>8.3759977798380003</v>
      </c>
      <c r="Q292" s="41">
        <v>8.3791203714409992</v>
      </c>
      <c r="R292" s="41">
        <v>8.3818526400830002</v>
      </c>
      <c r="S292" s="41">
        <v>8.384263465599</v>
      </c>
      <c r="T292" s="41">
        <v>8.3864064216739997</v>
      </c>
      <c r="U292" s="41">
        <v>8.3883238034400005</v>
      </c>
      <c r="V292" s="41">
        <v>8.3900494470330003</v>
      </c>
      <c r="W292" s="41">
        <v>8.3916107436179992</v>
      </c>
      <c r="X292" s="41">
        <v>8.3930301041500002</v>
      </c>
      <c r="Y292" s="41">
        <v>8.3943260420270001</v>
      </c>
      <c r="Z292" s="41">
        <v>8.3955139850809992</v>
      </c>
      <c r="AA292" s="41">
        <v>8.3966068926900004</v>
      </c>
      <c r="AB292" s="41">
        <v>8.3976157304840005</v>
      </c>
      <c r="AC292" s="41">
        <v>8.3985498395520004</v>
      </c>
      <c r="AD292" s="41">
        <v>8.3994172265439992</v>
      </c>
      <c r="AE292" s="41">
        <v>8.4002247937429999</v>
      </c>
      <c r="AF292" s="41">
        <v>8.400978523129</v>
      </c>
      <c r="AG292" s="41">
        <f t="shared" si="5"/>
        <v>0.25750496937699907</v>
      </c>
      <c r="AH292" s="41">
        <v>0.25750496937699907</v>
      </c>
      <c r="AI292" s="41"/>
      <c r="AJ292" s="114"/>
      <c r="AL292" s="107">
        <v>37408</v>
      </c>
      <c r="AM292" s="101">
        <v>3.59</v>
      </c>
      <c r="AN292" s="101">
        <v>5.22</v>
      </c>
      <c r="AO292" s="101">
        <v>6.21</v>
      </c>
      <c r="AP292" s="101">
        <v>6.97</v>
      </c>
      <c r="CF292" s="102"/>
      <c r="CI292" s="45"/>
    </row>
    <row r="293" spans="2:87" ht="13" customHeight="1">
      <c r="B293" s="114">
        <v>32932</v>
      </c>
      <c r="C293" s="41">
        <v>8.0924636720330003</v>
      </c>
      <c r="D293" s="41">
        <v>8.2517354606679998</v>
      </c>
      <c r="E293" s="41">
        <v>8.3358075270919993</v>
      </c>
      <c r="F293" s="41">
        <v>8.3810003996280003</v>
      </c>
      <c r="G293" s="41">
        <v>8.4082416684859993</v>
      </c>
      <c r="H293" s="41">
        <v>8.42632851712</v>
      </c>
      <c r="I293" s="41">
        <v>8.4392114549089996</v>
      </c>
      <c r="J293" s="41">
        <v>8.4488614988690003</v>
      </c>
      <c r="K293" s="41">
        <v>8.4563634946159993</v>
      </c>
      <c r="L293" s="41">
        <v>8.4623640923829999</v>
      </c>
      <c r="M293" s="41">
        <v>8.4672734044390001</v>
      </c>
      <c r="N293" s="41">
        <v>8.4713644275429996</v>
      </c>
      <c r="O293" s="41">
        <v>8.4748260443250008</v>
      </c>
      <c r="P293" s="41">
        <v>8.4777931397849997</v>
      </c>
      <c r="Q293" s="41">
        <v>8.4803646213409998</v>
      </c>
      <c r="R293" s="41">
        <v>8.4826146674070007</v>
      </c>
      <c r="S293" s="41">
        <v>8.4846000020960002</v>
      </c>
      <c r="T293" s="41">
        <v>8.4863647440239998</v>
      </c>
      <c r="U293" s="41">
        <v>8.4879437236390007</v>
      </c>
      <c r="V293" s="41">
        <v>8.4893648052910002</v>
      </c>
      <c r="W293" s="41">
        <v>8.4906505458340007</v>
      </c>
      <c r="X293" s="41">
        <v>8.491819400872</v>
      </c>
      <c r="Y293" s="41">
        <v>8.492886616342</v>
      </c>
      <c r="Z293" s="41">
        <v>8.4938648971890007</v>
      </c>
      <c r="AA293" s="41">
        <v>8.4947649155690002</v>
      </c>
      <c r="AB293" s="41">
        <v>8.4955957017649997</v>
      </c>
      <c r="AC293" s="41">
        <v>8.4963649482430004</v>
      </c>
      <c r="AD293" s="41">
        <v>8.4970792485450009</v>
      </c>
      <c r="AE293" s="41">
        <v>8.4977442867559994</v>
      </c>
      <c r="AF293" s="41">
        <v>8.4983649890869994</v>
      </c>
      <c r="AG293" s="41">
        <f t="shared" si="5"/>
        <v>0.36990042034999959</v>
      </c>
      <c r="AH293" s="41">
        <v>0.36990042034999959</v>
      </c>
      <c r="AI293" s="41"/>
      <c r="AJ293" s="114"/>
      <c r="AL293" s="107">
        <v>37438</v>
      </c>
      <c r="AM293" s="101">
        <v>3.32</v>
      </c>
      <c r="AN293" s="101">
        <v>4.91</v>
      </c>
      <c r="AO293" s="101">
        <v>6.11</v>
      </c>
      <c r="AP293" s="101">
        <v>7.02</v>
      </c>
      <c r="CF293" s="102"/>
      <c r="CI293" s="45"/>
    </row>
    <row r="294" spans="2:87" ht="13" customHeight="1">
      <c r="B294" s="114">
        <v>32963</v>
      </c>
      <c r="C294" s="41">
        <v>8.3192309639580007</v>
      </c>
      <c r="D294" s="41">
        <v>8.4778336610020002</v>
      </c>
      <c r="E294" s="41">
        <v>8.5420477091460008</v>
      </c>
      <c r="F294" s="41">
        <v>8.5638924838969999</v>
      </c>
      <c r="G294" s="41">
        <v>8.5697627667070009</v>
      </c>
      <c r="H294" s="41">
        <v>8.5700772317360006</v>
      </c>
      <c r="I294" s="41">
        <v>8.5687024822819993</v>
      </c>
      <c r="J294" s="41">
        <v>8.5669972053660004</v>
      </c>
      <c r="K294" s="41">
        <v>8.5653948960819992</v>
      </c>
      <c r="L294" s="41">
        <v>8.5640021137530002</v>
      </c>
      <c r="M294" s="41">
        <v>8.5628185081500003</v>
      </c>
      <c r="N294" s="41">
        <v>8.5618148208739999</v>
      </c>
      <c r="O294" s="41">
        <v>8.560958756822</v>
      </c>
      <c r="P294" s="41">
        <v>8.5602223423150008</v>
      </c>
      <c r="Q294" s="41">
        <v>8.5595830895109994</v>
      </c>
      <c r="R294" s="41">
        <v>8.5590233457870006</v>
      </c>
      <c r="S294" s="41">
        <v>8.5585293007270007</v>
      </c>
      <c r="T294" s="41">
        <v>8.5580900903699995</v>
      </c>
      <c r="U294" s="41">
        <v>8.5576970898950009</v>
      </c>
      <c r="V294" s="41">
        <v>8.5573433807059995</v>
      </c>
      <c r="W294" s="41">
        <v>8.5570233547430004</v>
      </c>
      <c r="X294" s="41">
        <v>8.5567324207579993</v>
      </c>
      <c r="Y294" s="41">
        <v>8.556466784885</v>
      </c>
      <c r="Z294" s="41">
        <v>8.5562232851450002</v>
      </c>
      <c r="AA294" s="41">
        <v>8.5559992653119998</v>
      </c>
      <c r="AB294" s="41">
        <v>8.5557924777459995</v>
      </c>
      <c r="AC294" s="41">
        <v>8.5556010077660005</v>
      </c>
      <c r="AD294" s="41">
        <v>8.5554232142100002</v>
      </c>
      <c r="AE294" s="41">
        <v>8.5552576822770003</v>
      </c>
      <c r="AF294" s="41">
        <v>8.5551031858050006</v>
      </c>
      <c r="AG294" s="41">
        <f t="shared" si="5"/>
        <v>0.24477114979499959</v>
      </c>
      <c r="AH294" s="41">
        <v>0.24477114979499959</v>
      </c>
      <c r="AI294" s="41"/>
      <c r="AJ294" s="114"/>
      <c r="AL294" s="107">
        <v>37469</v>
      </c>
      <c r="AM294" s="101">
        <v>3.2</v>
      </c>
      <c r="AN294" s="101">
        <v>4.6500000000000004</v>
      </c>
      <c r="AO294" s="101">
        <v>5.75</v>
      </c>
      <c r="AP294" s="101">
        <v>6.65</v>
      </c>
      <c r="CF294" s="102"/>
      <c r="CI294" s="45"/>
    </row>
    <row r="295" spans="2:87" ht="13" customHeight="1">
      <c r="B295" s="114">
        <v>32993</v>
      </c>
      <c r="C295" s="41">
        <v>8.5684086620799995</v>
      </c>
      <c r="D295" s="41">
        <v>8.7799006138560003</v>
      </c>
      <c r="E295" s="41">
        <v>8.8629050198350008</v>
      </c>
      <c r="F295" s="41">
        <v>8.8956008130199997</v>
      </c>
      <c r="G295" s="41">
        <v>8.9092675350559993</v>
      </c>
      <c r="H295" s="41">
        <v>8.9155970736079997</v>
      </c>
      <c r="I295" s="41">
        <v>8.9189608462669998</v>
      </c>
      <c r="J295" s="41">
        <v>8.9210275412619993</v>
      </c>
      <c r="K295" s="41">
        <v>8.9224605207599996</v>
      </c>
      <c r="L295" s="41">
        <v>8.9235414122929999</v>
      </c>
      <c r="M295" s="41">
        <v>8.9244014917649999</v>
      </c>
      <c r="N295" s="41">
        <v>8.9251092957040008</v>
      </c>
      <c r="O295" s="41">
        <v>8.9257049444310006</v>
      </c>
      <c r="P295" s="41">
        <v>8.9262143141469998</v>
      </c>
      <c r="Q295" s="41">
        <v>8.9266553380460003</v>
      </c>
      <c r="R295" s="41">
        <v>8.9270410786479992</v>
      </c>
      <c r="S295" s="41">
        <v>8.9273813820159997</v>
      </c>
      <c r="T295" s="41">
        <v>8.9276838537530008</v>
      </c>
      <c r="U295" s="41">
        <v>8.9279544791220005</v>
      </c>
      <c r="V295" s="41">
        <v>8.9281980393579996</v>
      </c>
      <c r="W295" s="41">
        <v>8.9284184024499993</v>
      </c>
      <c r="X295" s="41">
        <v>8.9286187322000004</v>
      </c>
      <c r="Y295" s="41">
        <v>8.9288016418529992</v>
      </c>
      <c r="Z295" s="41">
        <v>8.9289693089920004</v>
      </c>
      <c r="AA295" s="41">
        <v>8.9291235627449996</v>
      </c>
      <c r="AB295" s="41">
        <v>8.9292659508189995</v>
      </c>
      <c r="AC295" s="41">
        <v>8.9293977916260001</v>
      </c>
      <c r="AD295" s="41">
        <v>8.9295202152319995</v>
      </c>
      <c r="AE295" s="41">
        <v>8.9296341958309995</v>
      </c>
      <c r="AF295" s="41">
        <v>8.9297405777230008</v>
      </c>
      <c r="AG295" s="41">
        <f t="shared" si="5"/>
        <v>0.35513275021300039</v>
      </c>
      <c r="AH295" s="41">
        <v>0.35513275021300039</v>
      </c>
      <c r="AI295" s="41"/>
      <c r="AJ295" s="114"/>
      <c r="AL295" s="107">
        <v>37500</v>
      </c>
      <c r="AM295" s="101">
        <v>2.83</v>
      </c>
      <c r="AN295" s="101">
        <v>4.1399999999999997</v>
      </c>
      <c r="AO295" s="101">
        <v>5.34</v>
      </c>
      <c r="AP295" s="101">
        <v>6.43</v>
      </c>
      <c r="CF295" s="102"/>
      <c r="CI295" s="45"/>
    </row>
    <row r="296" spans="2:87" ht="13" customHeight="1">
      <c r="B296" s="114">
        <v>33024</v>
      </c>
      <c r="C296" s="41">
        <v>8.1363251190089994</v>
      </c>
      <c r="D296" s="41">
        <v>8.3008947458809992</v>
      </c>
      <c r="E296" s="41">
        <v>8.4012450234759992</v>
      </c>
      <c r="F296" s="41">
        <v>8.456785476856</v>
      </c>
      <c r="G296" s="41">
        <v>8.4881042601099992</v>
      </c>
      <c r="H296" s="41">
        <v>8.505845317795</v>
      </c>
      <c r="I296" s="41">
        <v>8.5156791432979997</v>
      </c>
      <c r="J296" s="41">
        <v>8.5208227280980005</v>
      </c>
      <c r="K296" s="41">
        <v>8.5231757439660001</v>
      </c>
      <c r="L296" s="41">
        <v>8.5238838405620001</v>
      </c>
      <c r="M296" s="41">
        <v>8.5236442613550008</v>
      </c>
      <c r="N296" s="41">
        <v>8.522881797038</v>
      </c>
      <c r="O296" s="41">
        <v>8.5218537961050007</v>
      </c>
      <c r="P296" s="41">
        <v>8.5207141921690006</v>
      </c>
      <c r="Q296" s="41">
        <v>8.5195530353819997</v>
      </c>
      <c r="R296" s="41">
        <v>8.5184210679319996</v>
      </c>
      <c r="S296" s="41">
        <v>8.5173450465469998</v>
      </c>
      <c r="T296" s="41">
        <v>8.5163372941270001</v>
      </c>
      <c r="U296" s="41">
        <v>8.5154016361010001</v>
      </c>
      <c r="V296" s="41">
        <v>8.5145370677829995</v>
      </c>
      <c r="W296" s="41">
        <v>8.5137399982070008</v>
      </c>
      <c r="X296" s="41">
        <v>8.5130056030129992</v>
      </c>
      <c r="Y296" s="41">
        <v>8.5123286222929995</v>
      </c>
      <c r="Z296" s="41">
        <v>8.511703815113</v>
      </c>
      <c r="AA296" s="41">
        <v>8.5111262039349995</v>
      </c>
      <c r="AB296" s="41">
        <v>8.5105911924189996</v>
      </c>
      <c r="AC296" s="41">
        <v>8.5100946086530005</v>
      </c>
      <c r="AD296" s="41">
        <v>8.5096327059920007</v>
      </c>
      <c r="AE296" s="41">
        <v>8.5092021411459999</v>
      </c>
      <c r="AF296" s="41">
        <v>8.5087999413720006</v>
      </c>
      <c r="AG296" s="41">
        <f t="shared" si="5"/>
        <v>0.38755872155300075</v>
      </c>
      <c r="AH296" s="41">
        <v>0.38755872155300075</v>
      </c>
      <c r="AI296" s="41"/>
      <c r="AJ296" s="114"/>
      <c r="AL296" s="107">
        <v>37530</v>
      </c>
      <c r="AM296" s="101">
        <v>3.11</v>
      </c>
      <c r="AN296" s="101">
        <v>4.51</v>
      </c>
      <c r="AO296" s="101">
        <v>5.58</v>
      </c>
      <c r="AP296" s="101">
        <v>6.7</v>
      </c>
      <c r="CF296" s="102"/>
      <c r="CI296" s="45"/>
    </row>
    <row r="297" spans="2:87" ht="13" customHeight="1">
      <c r="B297" s="114">
        <v>33054</v>
      </c>
      <c r="C297" s="41">
        <v>7.9659103135800002</v>
      </c>
      <c r="D297" s="41">
        <v>8.0944105161369997</v>
      </c>
      <c r="E297" s="41">
        <v>8.1814659094460005</v>
      </c>
      <c r="F297" s="41">
        <v>8.2449497540089993</v>
      </c>
      <c r="G297" s="41">
        <v>8.2917193333539991</v>
      </c>
      <c r="H297" s="41">
        <v>8.3258831449119999</v>
      </c>
      <c r="I297" s="41">
        <v>8.3503579261950005</v>
      </c>
      <c r="J297" s="41">
        <v>8.3673448494129996</v>
      </c>
      <c r="K297" s="41">
        <v>8.3785464371709999</v>
      </c>
      <c r="L297" s="41">
        <v>8.3852935659619998</v>
      </c>
      <c r="M297" s="41">
        <v>8.3886312232350004</v>
      </c>
      <c r="N297" s="41">
        <v>8.3893810057150002</v>
      </c>
      <c r="O297" s="41">
        <v>8.3881885494299997</v>
      </c>
      <c r="P297" s="41">
        <v>8.3855603222709991</v>
      </c>
      <c r="Q297" s="41">
        <v>8.3818925153499997</v>
      </c>
      <c r="R297" s="41">
        <v>8.3774938881099992</v>
      </c>
      <c r="S297" s="41">
        <v>8.3726039043749996</v>
      </c>
      <c r="T297" s="41">
        <v>8.3674071617439996</v>
      </c>
      <c r="U297" s="41">
        <v>8.3620448843409996</v>
      </c>
      <c r="V297" s="41">
        <v>8.3566240797060001</v>
      </c>
      <c r="W297" s="41">
        <v>8.3512248331589998</v>
      </c>
      <c r="X297" s="41">
        <v>8.3459061149099991</v>
      </c>
      <c r="Y297" s="41">
        <v>8.3407103987069995</v>
      </c>
      <c r="Z297" s="41">
        <v>8.3356673305159994</v>
      </c>
      <c r="AA297" s="41">
        <v>8.3307966379479996</v>
      </c>
      <c r="AB297" s="41">
        <v>8.3261104330749998</v>
      </c>
      <c r="AC297" s="41">
        <v>8.3216150309129997</v>
      </c>
      <c r="AD297" s="41">
        <v>8.3173123815160004</v>
      </c>
      <c r="AE297" s="41">
        <v>8.3132011941449999</v>
      </c>
      <c r="AF297" s="41">
        <v>8.3092778163539993</v>
      </c>
      <c r="AG297" s="41">
        <f t="shared" si="5"/>
        <v>0.41938325238199958</v>
      </c>
      <c r="AH297" s="41">
        <v>0.41938325238199958</v>
      </c>
      <c r="AI297" s="41"/>
      <c r="AJ297" s="114"/>
      <c r="AL297" s="107">
        <v>37561</v>
      </c>
      <c r="AM297" s="101">
        <v>3.09</v>
      </c>
      <c r="AN297" s="101">
        <v>4.62</v>
      </c>
      <c r="AO297" s="101">
        <v>5.6</v>
      </c>
      <c r="AP297" s="101">
        <v>6.52</v>
      </c>
      <c r="CF297" s="102"/>
      <c r="CI297" s="45"/>
    </row>
    <row r="298" spans="2:87" ht="13" customHeight="1">
      <c r="B298" s="114">
        <v>33085</v>
      </c>
      <c r="C298" s="41">
        <v>7.6891381718609999</v>
      </c>
      <c r="D298" s="41">
        <v>7.8022903571809996</v>
      </c>
      <c r="E298" s="41">
        <v>7.9024364321830003</v>
      </c>
      <c r="F298" s="41">
        <v>7.9899736891849997</v>
      </c>
      <c r="G298" s="41">
        <v>8.0671703856990007</v>
      </c>
      <c r="H298" s="41">
        <v>8.1353672523450005</v>
      </c>
      <c r="I298" s="41">
        <v>8.1954079432989992</v>
      </c>
      <c r="J298" s="41">
        <v>8.2479094660680001</v>
      </c>
      <c r="K298" s="41">
        <v>8.2933749056749999</v>
      </c>
      <c r="L298" s="41">
        <v>8.3322416189569992</v>
      </c>
      <c r="M298" s="41">
        <v>8.3649038399260007</v>
      </c>
      <c r="N298" s="41">
        <v>8.3917243647769997</v>
      </c>
      <c r="O298" s="41">
        <v>8.4130411543220003</v>
      </c>
      <c r="P298" s="41">
        <v>8.4291713781049999</v>
      </c>
      <c r="Q298" s="41">
        <v>8.4404140811640005</v>
      </c>
      <c r="R298" s="41">
        <v>8.4470520647130005</v>
      </c>
      <c r="S298" s="41">
        <v>8.4493532943339993</v>
      </c>
      <c r="T298" s="41">
        <v>8.4475720103329994</v>
      </c>
      <c r="U298" s="41">
        <v>8.4419496418089999</v>
      </c>
      <c r="V298" s="41">
        <v>8.4327155857329998</v>
      </c>
      <c r="W298" s="41">
        <v>8.4200878893199995</v>
      </c>
      <c r="X298" s="41">
        <v>8.4042738603759997</v>
      </c>
      <c r="Y298" s="41">
        <v>8.3854706219890005</v>
      </c>
      <c r="Z298" s="41">
        <v>8.3638656227430008</v>
      </c>
      <c r="AA298" s="41">
        <v>8.3396371102890008</v>
      </c>
      <c r="AB298" s="41">
        <v>8.3129545739099999</v>
      </c>
      <c r="AC298" s="41">
        <v>8.2839791602579993</v>
      </c>
      <c r="AD298" s="41">
        <v>8.2528640654079997</v>
      </c>
      <c r="AE298" s="41">
        <v>8.2197549056980002</v>
      </c>
      <c r="AF298" s="41">
        <v>8.1847900692979998</v>
      </c>
      <c r="AG298" s="41">
        <f t="shared" si="5"/>
        <v>0.64310344709599931</v>
      </c>
      <c r="AH298" s="41">
        <v>0.64310344709599931</v>
      </c>
      <c r="AI298" s="41"/>
      <c r="AJ298" s="114"/>
      <c r="AL298" s="107">
        <v>37591</v>
      </c>
      <c r="AM298" s="101">
        <v>2.5499999999999998</v>
      </c>
      <c r="AN298" s="101">
        <v>4.04</v>
      </c>
      <c r="AO298" s="101">
        <v>5.18</v>
      </c>
      <c r="AP298" s="101">
        <v>6.22</v>
      </c>
      <c r="CF298" s="102"/>
      <c r="CI298" s="45"/>
    </row>
    <row r="299" spans="2:87" ht="13" customHeight="1">
      <c r="B299" s="114">
        <v>33116</v>
      </c>
      <c r="C299" s="41">
        <v>7.8077836388059998</v>
      </c>
      <c r="D299" s="41">
        <v>8.0147731407679998</v>
      </c>
      <c r="E299" s="41">
        <v>8.1895522302719996</v>
      </c>
      <c r="F299" s="41">
        <v>8.3363334230039996</v>
      </c>
      <c r="G299" s="41">
        <v>8.4629568107890005</v>
      </c>
      <c r="H299" s="41">
        <v>8.5734189086000008</v>
      </c>
      <c r="I299" s="41">
        <v>8.6699351440899992</v>
      </c>
      <c r="J299" s="41">
        <v>8.7539567931709996</v>
      </c>
      <c r="K299" s="41">
        <v>8.8265687017049999</v>
      </c>
      <c r="L299" s="41">
        <v>8.8886552962510006</v>
      </c>
      <c r="M299" s="41">
        <v>8.9409775057639997</v>
      </c>
      <c r="N299" s="41">
        <v>8.98421205048</v>
      </c>
      <c r="O299" s="41">
        <v>9.018973277592</v>
      </c>
      <c r="P299" s="41">
        <v>9.0458262308070001</v>
      </c>
      <c r="Q299" s="41">
        <v>9.0652950129349996</v>
      </c>
      <c r="R299" s="41">
        <v>9.0778684729839991</v>
      </c>
      <c r="S299" s="41">
        <v>9.084004294743</v>
      </c>
      <c r="T299" s="41">
        <v>9.0841320864069992</v>
      </c>
      <c r="U299" s="41">
        <v>9.0786558195300007</v>
      </c>
      <c r="V299" s="41">
        <v>9.067955827314</v>
      </c>
      <c r="W299" s="41">
        <v>9.0523904931390007</v>
      </c>
      <c r="X299" s="41">
        <v>9.0322977135089992</v>
      </c>
      <c r="Y299" s="41">
        <v>9.0079961910430004</v>
      </c>
      <c r="Z299" s="41">
        <v>8.9797865953159999</v>
      </c>
      <c r="AA299" s="41">
        <v>8.9479526178529998</v>
      </c>
      <c r="AB299" s="41">
        <v>8.9127619400789992</v>
      </c>
      <c r="AC299" s="41">
        <v>8.8744671279669998</v>
      </c>
      <c r="AD299" s="41">
        <v>8.8333064636730008</v>
      </c>
      <c r="AE299" s="41">
        <v>8.7895047220450007</v>
      </c>
      <c r="AF299" s="41">
        <v>8.7432738981810001</v>
      </c>
      <c r="AG299" s="41">
        <f t="shared" si="5"/>
        <v>1.0808716574450008</v>
      </c>
      <c r="AH299" s="41">
        <v>1.0808716574450008</v>
      </c>
      <c r="AI299" s="41"/>
      <c r="AJ299" s="114"/>
      <c r="AL299" s="107">
        <v>37622</v>
      </c>
      <c r="AM299" s="101">
        <v>2.54</v>
      </c>
      <c r="AN299" s="101">
        <v>4.16</v>
      </c>
      <c r="AO299" s="101">
        <v>5.21</v>
      </c>
      <c r="AP299" s="101">
        <v>6.22</v>
      </c>
      <c r="CF299" s="102"/>
      <c r="CI299" s="45"/>
    </row>
    <row r="300" spans="2:87" ht="13" customHeight="1">
      <c r="B300" s="114">
        <v>33146</v>
      </c>
      <c r="C300" s="41">
        <v>7.7135516471420003</v>
      </c>
      <c r="D300" s="41">
        <v>7.9190796355059998</v>
      </c>
      <c r="E300" s="41">
        <v>8.1007351511990002</v>
      </c>
      <c r="F300" s="41">
        <v>8.2607728929370001</v>
      </c>
      <c r="G300" s="41">
        <v>8.4011891079849992</v>
      </c>
      <c r="H300" s="41">
        <v>8.5237568116010003</v>
      </c>
      <c r="I300" s="41">
        <v>8.6300557990190008</v>
      </c>
      <c r="J300" s="41">
        <v>8.7214982414120001</v>
      </c>
      <c r="K300" s="41">
        <v>8.7993505361630007</v>
      </c>
      <c r="L300" s="41">
        <v>8.8647519792019995</v>
      </c>
      <c r="M300" s="41">
        <v>8.91873074033</v>
      </c>
      <c r="N300" s="41">
        <v>8.9622175488880007</v>
      </c>
      <c r="O300" s="41">
        <v>8.9960574348059996</v>
      </c>
      <c r="P300" s="41">
        <v>9.0210198173730003</v>
      </c>
      <c r="Q300" s="41">
        <v>9.0378071893299996</v>
      </c>
      <c r="R300" s="41">
        <v>9.0470626061370005</v>
      </c>
      <c r="S300" s="41">
        <v>9.0493761581829997</v>
      </c>
      <c r="T300" s="41">
        <v>9.0452905766310003</v>
      </c>
      <c r="U300" s="41">
        <v>9.0353061006009998</v>
      </c>
      <c r="V300" s="41">
        <v>9.0198847139870004</v>
      </c>
      <c r="W300" s="41">
        <v>8.9994538437209997</v>
      </c>
      <c r="X300" s="41">
        <v>8.9744095973770008</v>
      </c>
      <c r="Y300" s="41">
        <v>8.9451196062010006</v>
      </c>
      <c r="Z300" s="41">
        <v>8.9119255296769992</v>
      </c>
      <c r="AA300" s="41">
        <v>8.875145269271</v>
      </c>
      <c r="AB300" s="41">
        <v>8.8350749318320005</v>
      </c>
      <c r="AC300" s="41">
        <v>8.7919905770719993</v>
      </c>
      <c r="AD300" s="41">
        <v>8.7461497784009996</v>
      </c>
      <c r="AE300" s="41">
        <v>8.6977930220580006</v>
      </c>
      <c r="AF300" s="41">
        <v>8.6471449657669996</v>
      </c>
      <c r="AG300" s="41">
        <f t="shared" si="5"/>
        <v>1.1512003320599993</v>
      </c>
      <c r="AH300" s="41">
        <v>1.1512003320599993</v>
      </c>
      <c r="AI300" s="41"/>
      <c r="AJ300" s="114"/>
      <c r="AL300" s="107">
        <v>37653</v>
      </c>
      <c r="AM300" s="101">
        <v>2.2000000000000002</v>
      </c>
      <c r="AN300" s="101">
        <v>3.73</v>
      </c>
      <c r="AO300" s="101">
        <v>4.92</v>
      </c>
      <c r="AP300" s="101">
        <v>6.02</v>
      </c>
      <c r="CF300" s="102"/>
      <c r="CI300" s="45"/>
    </row>
    <row r="301" spans="2:87" ht="13" customHeight="1">
      <c r="B301" s="114">
        <v>33177</v>
      </c>
      <c r="C301" s="41">
        <v>7.4891152694279999</v>
      </c>
      <c r="D301" s="41">
        <v>7.6884306790499997</v>
      </c>
      <c r="E301" s="41">
        <v>7.868287815065</v>
      </c>
      <c r="F301" s="41">
        <v>8.029894276696</v>
      </c>
      <c r="G301" s="41">
        <v>8.1743903472809993</v>
      </c>
      <c r="H301" s="41">
        <v>8.302852586917</v>
      </c>
      <c r="I301" s="41">
        <v>8.4162972375670009</v>
      </c>
      <c r="J301" s="41">
        <v>8.5156834502740004</v>
      </c>
      <c r="K301" s="41">
        <v>8.6019163436730004</v>
      </c>
      <c r="L301" s="41">
        <v>8.6758499024829998</v>
      </c>
      <c r="M301" s="41">
        <v>8.7382897242649999</v>
      </c>
      <c r="N301" s="41">
        <v>8.7899956222490001</v>
      </c>
      <c r="O301" s="41">
        <v>8.8316840916930008</v>
      </c>
      <c r="P301" s="41">
        <v>8.8640306468070005</v>
      </c>
      <c r="Q301" s="41">
        <v>8.8876720349470002</v>
      </c>
      <c r="R301" s="41">
        <v>8.9032083344200004</v>
      </c>
      <c r="S301" s="41">
        <v>8.9112049419320005</v>
      </c>
      <c r="T301" s="41">
        <v>8.9121944553850003</v>
      </c>
      <c r="U301" s="41">
        <v>8.9066784574519993</v>
      </c>
      <c r="V301" s="41">
        <v>8.8951292050749995</v>
      </c>
      <c r="W301" s="41">
        <v>8.8779912297550005</v>
      </c>
      <c r="X301" s="41">
        <v>8.8556828532779992</v>
      </c>
      <c r="Y301" s="41">
        <v>8.8285976232580001</v>
      </c>
      <c r="Z301" s="41">
        <v>8.7971056726699999</v>
      </c>
      <c r="AA301" s="41">
        <v>8.7615550073109993</v>
      </c>
      <c r="AB301" s="41">
        <v>8.7222727249660004</v>
      </c>
      <c r="AC301" s="41">
        <v>8.6795661697960007</v>
      </c>
      <c r="AD301" s="41">
        <v>8.6337240253599994</v>
      </c>
      <c r="AE301" s="41">
        <v>8.5850173494380009</v>
      </c>
      <c r="AF301" s="41">
        <v>8.5337005537140005</v>
      </c>
      <c r="AG301" s="41">
        <f t="shared" si="5"/>
        <v>1.1867346330549999</v>
      </c>
      <c r="AH301" s="41">
        <v>1.1867346330549999</v>
      </c>
      <c r="AI301" s="41"/>
      <c r="AJ301" s="114"/>
      <c r="AL301" s="107">
        <v>37681</v>
      </c>
      <c r="AM301" s="101">
        <v>2.2000000000000002</v>
      </c>
      <c r="AN301" s="101">
        <v>3.8</v>
      </c>
      <c r="AO301" s="101">
        <v>5</v>
      </c>
      <c r="AP301" s="101">
        <v>6.14</v>
      </c>
      <c r="CF301" s="102"/>
      <c r="CI301" s="45"/>
    </row>
    <row r="302" spans="2:87" ht="13" customHeight="1">
      <c r="B302" s="114">
        <v>33207</v>
      </c>
      <c r="C302" s="41">
        <v>7.3224584510569999</v>
      </c>
      <c r="D302" s="41">
        <v>7.4825294781540004</v>
      </c>
      <c r="E302" s="41">
        <v>7.6276077375810001</v>
      </c>
      <c r="F302" s="41">
        <v>7.7585587413720001</v>
      </c>
      <c r="G302" s="41">
        <v>7.8762033208290001</v>
      </c>
      <c r="H302" s="41">
        <v>7.9813198316480003</v>
      </c>
      <c r="I302" s="41">
        <v>8.0746462526520002</v>
      </c>
      <c r="J302" s="41">
        <v>8.1568821832210006</v>
      </c>
      <c r="K302" s="41">
        <v>8.2286907442209998</v>
      </c>
      <c r="L302" s="41">
        <v>8.2907003870570009</v>
      </c>
      <c r="M302" s="41">
        <v>8.3435066152019992</v>
      </c>
      <c r="N302" s="41">
        <v>8.3876736223940007</v>
      </c>
      <c r="O302" s="41">
        <v>8.4237358514759997</v>
      </c>
      <c r="P302" s="41">
        <v>8.4521994776570004</v>
      </c>
      <c r="Q302" s="41">
        <v>8.4735438198149993</v>
      </c>
      <c r="R302" s="41">
        <v>8.4882226832729994</v>
      </c>
      <c r="S302" s="41">
        <v>8.4966656373290004</v>
      </c>
      <c r="T302" s="41">
        <v>8.4992792306469997</v>
      </c>
      <c r="U302" s="41">
        <v>8.4964481475099998</v>
      </c>
      <c r="V302" s="41">
        <v>8.4885363077289995</v>
      </c>
      <c r="W302" s="41">
        <v>8.4758879129439997</v>
      </c>
      <c r="X302" s="41">
        <v>8.4588284418520008</v>
      </c>
      <c r="Y302" s="41">
        <v>8.4376655968410006</v>
      </c>
      <c r="Z302" s="41">
        <v>8.4126902043360001</v>
      </c>
      <c r="AA302" s="41">
        <v>8.3841770710999999</v>
      </c>
      <c r="AB302" s="41">
        <v>8.3523857985830006</v>
      </c>
      <c r="AC302" s="41">
        <v>8.3175615573609996</v>
      </c>
      <c r="AD302" s="41">
        <v>8.2799358235570004</v>
      </c>
      <c r="AE302" s="41">
        <v>8.2397270790930008</v>
      </c>
      <c r="AF302" s="41">
        <v>8.1971414775079996</v>
      </c>
      <c r="AG302" s="41">
        <f t="shared" si="5"/>
        <v>0.96824193600000097</v>
      </c>
      <c r="AH302" s="41">
        <v>0.96824193600000097</v>
      </c>
      <c r="AI302" s="41"/>
      <c r="AJ302" s="114"/>
      <c r="AL302" s="107">
        <v>37712</v>
      </c>
      <c r="AM302" s="101">
        <v>2.11</v>
      </c>
      <c r="AN302" s="101">
        <v>3.7</v>
      </c>
      <c r="AO302" s="101">
        <v>4.8600000000000003</v>
      </c>
      <c r="AP302" s="101">
        <v>5.92</v>
      </c>
      <c r="CF302" s="102"/>
      <c r="CI302" s="45"/>
    </row>
    <row r="303" spans="2:87" ht="13" customHeight="1">
      <c r="B303" s="114">
        <v>33238</v>
      </c>
      <c r="C303" s="41">
        <v>6.9164274434320001</v>
      </c>
      <c r="D303" s="41">
        <v>7.1466890223909996</v>
      </c>
      <c r="E303" s="41">
        <v>7.3514820723860002</v>
      </c>
      <c r="F303" s="41">
        <v>7.5327527679679998</v>
      </c>
      <c r="G303" s="41">
        <v>7.692310361713</v>
      </c>
      <c r="H303" s="41">
        <v>7.831836510794</v>
      </c>
      <c r="I303" s="41">
        <v>7.9528939788109998</v>
      </c>
      <c r="J303" s="41">
        <v>8.0569347543190002</v>
      </c>
      <c r="K303" s="41">
        <v>8.1453076247190008</v>
      </c>
      <c r="L303" s="41">
        <v>8.2192652416970002</v>
      </c>
      <c r="M303" s="41">
        <v>8.2799707119350003</v>
      </c>
      <c r="N303" s="41">
        <v>8.3285037446560004</v>
      </c>
      <c r="O303" s="41">
        <v>8.3658663854600004</v>
      </c>
      <c r="P303" s="41">
        <v>8.3929883639509999</v>
      </c>
      <c r="Q303" s="41">
        <v>8.410732080871</v>
      </c>
      <c r="R303" s="41">
        <v>8.4198972587340002</v>
      </c>
      <c r="S303" s="41">
        <v>8.4212252783819999</v>
      </c>
      <c r="T303" s="41">
        <v>8.4154032223919994</v>
      </c>
      <c r="U303" s="41">
        <v>8.4030676449020003</v>
      </c>
      <c r="V303" s="41">
        <v>8.3848080860930008</v>
      </c>
      <c r="W303" s="41">
        <v>8.361170348401</v>
      </c>
      <c r="X303" s="41">
        <v>8.3326595503679997</v>
      </c>
      <c r="Y303" s="41">
        <v>8.2997429730069996</v>
      </c>
      <c r="Z303" s="41">
        <v>8.2628527125600009</v>
      </c>
      <c r="AA303" s="41">
        <v>8.2223881526249993</v>
      </c>
      <c r="AB303" s="41">
        <v>8.1787182677320001</v>
      </c>
      <c r="AC303" s="41">
        <v>8.1321837697059998</v>
      </c>
      <c r="AD303" s="41">
        <v>8.0830991073289997</v>
      </c>
      <c r="AE303" s="41">
        <v>8.03175432918</v>
      </c>
      <c r="AF303" s="41">
        <v>7.9784168188419997</v>
      </c>
      <c r="AG303" s="41">
        <f t="shared" si="5"/>
        <v>1.3028377982650001</v>
      </c>
      <c r="AH303" s="41">
        <v>1.3028377982650001</v>
      </c>
      <c r="AI303" s="41"/>
      <c r="AJ303" s="114"/>
      <c r="AL303" s="107">
        <v>37742</v>
      </c>
      <c r="AM303" s="101">
        <v>1.83</v>
      </c>
      <c r="AN303" s="101">
        <v>3.19</v>
      </c>
      <c r="AO303" s="101">
        <v>4.3899999999999997</v>
      </c>
      <c r="AP303" s="101">
        <v>5.56</v>
      </c>
      <c r="CF303" s="102"/>
      <c r="CI303" s="45"/>
    </row>
    <row r="304" spans="2:87" ht="13" customHeight="1">
      <c r="B304" s="114">
        <v>33269</v>
      </c>
      <c r="C304" s="41">
        <v>6.6729783649690004</v>
      </c>
      <c r="D304" s="41">
        <v>6.9873319505809999</v>
      </c>
      <c r="E304" s="41">
        <v>7.2334498568830004</v>
      </c>
      <c r="F304" s="41">
        <v>7.433973263136</v>
      </c>
      <c r="G304" s="41">
        <v>7.6021439532609998</v>
      </c>
      <c r="H304" s="41">
        <v>7.7457071189300004</v>
      </c>
      <c r="I304" s="41">
        <v>7.8692480755830001</v>
      </c>
      <c r="J304" s="41">
        <v>7.9755744534310002</v>
      </c>
      <c r="K304" s="41">
        <v>8.0665209535490003</v>
      </c>
      <c r="L304" s="41">
        <v>8.1434080818960002</v>
      </c>
      <c r="M304" s="41">
        <v>8.2072960503480008</v>
      </c>
      <c r="N304" s="41">
        <v>8.2591193654729995</v>
      </c>
      <c r="O304" s="41">
        <v>8.2997534346379993</v>
      </c>
      <c r="P304" s="41">
        <v>8.3300436360239996</v>
      </c>
      <c r="Q304" s="41">
        <v>8.3508146323610006</v>
      </c>
      <c r="R304" s="41">
        <v>8.3628700917450001</v>
      </c>
      <c r="S304" s="41">
        <v>8.366988450289</v>
      </c>
      <c r="T304" s="41">
        <v>8.3639176981799999</v>
      </c>
      <c r="U304" s="41">
        <v>8.354370647284</v>
      </c>
      <c r="V304" s="41">
        <v>8.3390212883290005</v>
      </c>
      <c r="W304" s="41">
        <v>8.3185023913879999</v>
      </c>
      <c r="X304" s="41">
        <v>8.2934042773659993</v>
      </c>
      <c r="Y304" s="41">
        <v>8.2642745905120005</v>
      </c>
      <c r="Z304" s="41">
        <v>8.2316188735650009</v>
      </c>
      <c r="AA304" s="41">
        <v>8.195901753866</v>
      </c>
      <c r="AB304" s="41">
        <v>8.1575485712819997</v>
      </c>
      <c r="AC304" s="41">
        <v>8.1169473065870008</v>
      </c>
      <c r="AD304" s="41">
        <v>8.0744506965039999</v>
      </c>
      <c r="AE304" s="41">
        <v>8.0303784464810004</v>
      </c>
      <c r="AF304" s="41">
        <v>7.985019473505</v>
      </c>
      <c r="AG304" s="41">
        <f t="shared" si="5"/>
        <v>1.4704297169269998</v>
      </c>
      <c r="AH304" s="41">
        <v>1.4704297169269998</v>
      </c>
      <c r="AI304" s="41"/>
      <c r="AJ304" s="114"/>
      <c r="AL304" s="107">
        <v>37773</v>
      </c>
      <c r="AM304" s="101">
        <v>1.82</v>
      </c>
      <c r="AN304" s="101">
        <v>3.26</v>
      </c>
      <c r="AO304" s="101">
        <v>4.4800000000000004</v>
      </c>
      <c r="AP304" s="101">
        <v>5.7</v>
      </c>
      <c r="CF304" s="102"/>
      <c r="CI304" s="45"/>
    </row>
    <row r="305" spans="2:87" ht="13" customHeight="1">
      <c r="B305" s="114">
        <v>33297</v>
      </c>
      <c r="C305" s="41">
        <v>6.5402938814990002</v>
      </c>
      <c r="D305" s="41">
        <v>6.9314926231539999</v>
      </c>
      <c r="E305" s="41">
        <v>7.2246829713869998</v>
      </c>
      <c r="F305" s="41">
        <v>7.4493326048529998</v>
      </c>
      <c r="G305" s="41">
        <v>7.6256985837659998</v>
      </c>
      <c r="H305" s="41">
        <v>7.7675831120270002</v>
      </c>
      <c r="I305" s="41">
        <v>7.8842968851180002</v>
      </c>
      <c r="J305" s="41">
        <v>7.9820519024400003</v>
      </c>
      <c r="K305" s="41">
        <v>8.0649445586970003</v>
      </c>
      <c r="L305" s="41">
        <v>8.135645378565</v>
      </c>
      <c r="M305" s="41">
        <v>8.1958794379840008</v>
      </c>
      <c r="N305" s="41">
        <v>8.2467580429989997</v>
      </c>
      <c r="O305" s="41">
        <v>8.289005214366</v>
      </c>
      <c r="P305" s="41">
        <v>8.3231101999539998</v>
      </c>
      <c r="Q305" s="41">
        <v>8.349428327359</v>
      </c>
      <c r="R305" s="41">
        <v>8.3682460817509998</v>
      </c>
      <c r="S305" s="41">
        <v>8.3798216679569997</v>
      </c>
      <c r="T305" s="41">
        <v>8.3844089947849998</v>
      </c>
      <c r="U305" s="41">
        <v>8.3822706427630003</v>
      </c>
      <c r="V305" s="41">
        <v>8.3736836812209994</v>
      </c>
      <c r="W305" s="41">
        <v>8.3589409965449999</v>
      </c>
      <c r="X305" s="41">
        <v>8.3383499422879996</v>
      </c>
      <c r="Y305" s="41">
        <v>8.3122295236560007</v>
      </c>
      <c r="Z305" s="41">
        <v>8.2809069114639993</v>
      </c>
      <c r="AA305" s="41">
        <v>8.2447137918719999</v>
      </c>
      <c r="AB305" s="41">
        <v>8.2039828605299991</v>
      </c>
      <c r="AC305" s="41">
        <v>8.1590446363530003</v>
      </c>
      <c r="AD305" s="41">
        <v>8.1102246817060006</v>
      </c>
      <c r="AE305" s="41">
        <v>8.0578412586110009</v>
      </c>
      <c r="AF305" s="41">
        <v>8.002203414937</v>
      </c>
      <c r="AG305" s="41">
        <f t="shared" si="5"/>
        <v>1.5953514970659999</v>
      </c>
      <c r="AH305" s="41">
        <v>1.5953514970659999</v>
      </c>
      <c r="AI305" s="41"/>
      <c r="AJ305" s="114"/>
      <c r="AL305" s="107">
        <v>37803</v>
      </c>
      <c r="AM305" s="101">
        <v>2.2599999999999998</v>
      </c>
      <c r="AN305" s="101">
        <v>4.17</v>
      </c>
      <c r="AO305" s="101">
        <v>5.41</v>
      </c>
      <c r="AP305" s="101">
        <v>6.51</v>
      </c>
      <c r="CF305" s="102"/>
      <c r="CI305" s="45"/>
    </row>
    <row r="306" spans="2:87" ht="13" customHeight="1">
      <c r="B306" s="114">
        <v>33328</v>
      </c>
      <c r="C306" s="41">
        <v>6.4250180976650002</v>
      </c>
      <c r="D306" s="41">
        <v>6.9488394380090002</v>
      </c>
      <c r="E306" s="41">
        <v>7.3059223976869996</v>
      </c>
      <c r="F306" s="41">
        <v>7.5541297684849997</v>
      </c>
      <c r="G306" s="41">
        <v>7.7316560196399999</v>
      </c>
      <c r="H306" s="41">
        <v>7.8633987816350004</v>
      </c>
      <c r="I306" s="41">
        <v>7.965335933265</v>
      </c>
      <c r="J306" s="41">
        <v>8.0475191910550006</v>
      </c>
      <c r="K306" s="41">
        <v>8.116110551537</v>
      </c>
      <c r="L306" s="41">
        <v>8.1747586273639996</v>
      </c>
      <c r="M306" s="41">
        <v>8.225521419244</v>
      </c>
      <c r="N306" s="41">
        <v>8.2694788121599991</v>
      </c>
      <c r="O306" s="41">
        <v>8.3071339398199999</v>
      </c>
      <c r="P306" s="41">
        <v>8.3386718052570004</v>
      </c>
      <c r="Q306" s="41">
        <v>8.3641221591499999</v>
      </c>
      <c r="R306" s="41">
        <v>8.3834587996540009</v>
      </c>
      <c r="S306" s="41">
        <v>8.3966571898439994</v>
      </c>
      <c r="T306" s="41">
        <v>8.4037252052340001</v>
      </c>
      <c r="U306" s="41">
        <v>8.4047169541999995</v>
      </c>
      <c r="V306" s="41">
        <v>8.3997362806750004</v>
      </c>
      <c r="W306" s="41">
        <v>8.3889342881379996</v>
      </c>
      <c r="X306" s="41">
        <v>8.37250368708</v>
      </c>
      <c r="Y306" s="41">
        <v>8.3506717356629991</v>
      </c>
      <c r="Z306" s="41">
        <v>8.3236928561720003</v>
      </c>
      <c r="AA306" s="41">
        <v>8.2918415580609999</v>
      </c>
      <c r="AB306" s="41">
        <v>8.2554060059619996</v>
      </c>
      <c r="AC306" s="41">
        <v>8.2146823857520008</v>
      </c>
      <c r="AD306" s="41">
        <v>8.1699701078950007</v>
      </c>
      <c r="AE306" s="41">
        <v>8.1215678203980008</v>
      </c>
      <c r="AF306" s="41">
        <v>8.0697701673529991</v>
      </c>
      <c r="AG306" s="41">
        <f t="shared" si="5"/>
        <v>1.7497405296989994</v>
      </c>
      <c r="AH306" s="41">
        <v>1.7497405296989994</v>
      </c>
      <c r="AI306" s="41"/>
      <c r="AJ306" s="114"/>
      <c r="AL306" s="107">
        <v>37834</v>
      </c>
      <c r="AM306" s="101">
        <v>2.4</v>
      </c>
      <c r="AN306" s="101">
        <v>4.26</v>
      </c>
      <c r="AO306" s="101">
        <v>5.38</v>
      </c>
      <c r="AP306" s="101">
        <v>6.37</v>
      </c>
      <c r="CF306" s="102"/>
      <c r="CI306" s="45"/>
    </row>
    <row r="307" spans="2:87" ht="13" customHeight="1">
      <c r="B307" s="114">
        <v>33358</v>
      </c>
      <c r="C307" s="41">
        <v>6.2453659154689998</v>
      </c>
      <c r="D307" s="41">
        <v>6.7813727888119999</v>
      </c>
      <c r="E307" s="41">
        <v>7.1515795441050001</v>
      </c>
      <c r="F307" s="41">
        <v>7.4195637163840003</v>
      </c>
      <c r="G307" s="41">
        <v>7.6224437309170003</v>
      </c>
      <c r="H307" s="41">
        <v>7.7818881725719997</v>
      </c>
      <c r="I307" s="41">
        <v>7.9106059739030004</v>
      </c>
      <c r="J307" s="41">
        <v>8.0161512344760002</v>
      </c>
      <c r="K307" s="41">
        <v>8.1031383878369994</v>
      </c>
      <c r="L307" s="41">
        <v>8.1745207563619999</v>
      </c>
      <c r="M307" s="41">
        <v>8.2323204823590004</v>
      </c>
      <c r="N307" s="41">
        <v>8.2780394664069998</v>
      </c>
      <c r="O307" s="41">
        <v>8.3128865766590003</v>
      </c>
      <c r="P307" s="41">
        <v>8.3379003342580003</v>
      </c>
      <c r="Q307" s="41">
        <v>8.3540131058569997</v>
      </c>
      <c r="R307" s="41">
        <v>8.3620832954569995</v>
      </c>
      <c r="S307" s="41">
        <v>8.3629105878830003</v>
      </c>
      <c r="T307" s="41">
        <v>8.3572426485670004</v>
      </c>
      <c r="U307" s="41">
        <v>8.3457778589670006</v>
      </c>
      <c r="V307" s="41">
        <v>8.3291664938419991</v>
      </c>
      <c r="W307" s="41">
        <v>8.3080115338200002</v>
      </c>
      <c r="X307" s="41">
        <v>8.2828696463549996</v>
      </c>
      <c r="Y307" s="41">
        <v>8.2542525219129992</v>
      </c>
      <c r="Z307" s="41">
        <v>8.2226285811850008</v>
      </c>
      <c r="AA307" s="41">
        <v>8.1884249936309992</v>
      </c>
      <c r="AB307" s="41">
        <v>8.152029922254</v>
      </c>
      <c r="AC307" s="41">
        <v>8.1137949088930004</v>
      </c>
      <c r="AD307" s="41">
        <v>8.0740373246859996</v>
      </c>
      <c r="AE307" s="41">
        <v>8.0330428244200007</v>
      </c>
      <c r="AF307" s="41">
        <v>7.9910677575799998</v>
      </c>
      <c r="AG307" s="41">
        <f t="shared" si="5"/>
        <v>1.9291548408930002</v>
      </c>
      <c r="AH307" s="41">
        <v>1.9291548408930002</v>
      </c>
      <c r="AI307" s="41"/>
      <c r="AJ307" s="114"/>
      <c r="AL307" s="107">
        <v>37865</v>
      </c>
      <c r="AM307" s="101">
        <v>1.9</v>
      </c>
      <c r="AN307" s="101">
        <v>3.59</v>
      </c>
      <c r="AO307" s="101">
        <v>4.8600000000000003</v>
      </c>
      <c r="AP307" s="101">
        <v>5.99</v>
      </c>
      <c r="CF307" s="102"/>
      <c r="CI307" s="45"/>
    </row>
    <row r="308" spans="2:87" ht="13" customHeight="1">
      <c r="B308" s="114">
        <v>33389</v>
      </c>
      <c r="C308" s="41">
        <v>6.2288078210139997</v>
      </c>
      <c r="D308" s="41">
        <v>6.7586833037650003</v>
      </c>
      <c r="E308" s="41">
        <v>7.1329182710119996</v>
      </c>
      <c r="F308" s="41">
        <v>7.4155181026730004</v>
      </c>
      <c r="G308" s="41">
        <v>7.6375382343269997</v>
      </c>
      <c r="H308" s="41">
        <v>7.8156091850270002</v>
      </c>
      <c r="I308" s="41">
        <v>7.9596526366039999</v>
      </c>
      <c r="J308" s="41">
        <v>8.0762276430059998</v>
      </c>
      <c r="K308" s="41">
        <v>8.1700551997099993</v>
      </c>
      <c r="L308" s="41">
        <v>8.2447549423089992</v>
      </c>
      <c r="M308" s="41">
        <v>8.303225991603</v>
      </c>
      <c r="N308" s="41">
        <v>8.3478588916060001</v>
      </c>
      <c r="O308" s="41">
        <v>8.3806628322719998</v>
      </c>
      <c r="P308" s="41">
        <v>8.4033477941420003</v>
      </c>
      <c r="Q308" s="41">
        <v>8.4173811903020006</v>
      </c>
      <c r="R308" s="41">
        <v>8.4240291684679995</v>
      </c>
      <c r="S308" s="41">
        <v>8.42438812416</v>
      </c>
      <c r="T308" s="41">
        <v>8.4194096137510002</v>
      </c>
      <c r="U308" s="41">
        <v>8.4099205916600006</v>
      </c>
      <c r="V308" s="41">
        <v>8.396640189288</v>
      </c>
      <c r="W308" s="41">
        <v>8.3801938416380004</v>
      </c>
      <c r="X308" s="41">
        <v>8.3611253180190008</v>
      </c>
      <c r="Y308" s="41">
        <v>8.3399070560730006</v>
      </c>
      <c r="Z308" s="41">
        <v>8.3169490957660006</v>
      </c>
      <c r="AA308" s="41">
        <v>8.2926068405589994</v>
      </c>
      <c r="AB308" s="41">
        <v>8.2671878244279995</v>
      </c>
      <c r="AC308" s="41">
        <v>8.2409576284220005</v>
      </c>
      <c r="AD308" s="41">
        <v>8.2141450644250007</v>
      </c>
      <c r="AE308" s="41">
        <v>8.1869467239830005</v>
      </c>
      <c r="AF308" s="41">
        <v>8.1595309745689999</v>
      </c>
      <c r="AG308" s="41">
        <f t="shared" si="5"/>
        <v>2.0159471212949995</v>
      </c>
      <c r="AH308" s="41">
        <v>2.0159471212949995</v>
      </c>
      <c r="AI308" s="41"/>
      <c r="AJ308" s="114"/>
      <c r="AL308" s="107">
        <v>37895</v>
      </c>
      <c r="AM308" s="101">
        <v>2.2400000000000002</v>
      </c>
      <c r="AN308" s="101">
        <v>3.96</v>
      </c>
      <c r="AO308" s="101">
        <v>5.16</v>
      </c>
      <c r="AP308" s="101">
        <v>6.18</v>
      </c>
      <c r="CF308" s="102"/>
      <c r="CI308" s="45"/>
    </row>
    <row r="309" spans="2:87" ht="13" customHeight="1">
      <c r="B309" s="114">
        <v>33419</v>
      </c>
      <c r="C309" s="41">
        <v>6.330291897186</v>
      </c>
      <c r="D309" s="41">
        <v>6.9265326218569996</v>
      </c>
      <c r="E309" s="41">
        <v>7.3365554437179998</v>
      </c>
      <c r="F309" s="41">
        <v>7.6358366839230003</v>
      </c>
      <c r="G309" s="41">
        <v>7.8630955731389998</v>
      </c>
      <c r="H309" s="41">
        <v>8.0397314707619998</v>
      </c>
      <c r="I309" s="41">
        <v>8.1785732303369993</v>
      </c>
      <c r="J309" s="41">
        <v>8.2879552610509997</v>
      </c>
      <c r="K309" s="41">
        <v>8.3736945295749994</v>
      </c>
      <c r="L309" s="41">
        <v>8.4400951192469993</v>
      </c>
      <c r="M309" s="41">
        <v>8.4904861375419998</v>
      </c>
      <c r="N309" s="41">
        <v>8.5275266805199994</v>
      </c>
      <c r="O309" s="41">
        <v>8.5533893633879998</v>
      </c>
      <c r="P309" s="41">
        <v>8.5698775231580004</v>
      </c>
      <c r="Q309" s="41">
        <v>8.5785043731979993</v>
      </c>
      <c r="R309" s="41">
        <v>8.5805492115819995</v>
      </c>
      <c r="S309" s="41">
        <v>8.5770990868380004</v>
      </c>
      <c r="T309" s="41">
        <v>8.5690807972749994</v>
      </c>
      <c r="U309" s="41">
        <v>8.5572861743280004</v>
      </c>
      <c r="V309" s="41">
        <v>8.5423925102879998</v>
      </c>
      <c r="W309" s="41">
        <v>8.5249793513229992</v>
      </c>
      <c r="X309" s="41">
        <v>8.5055424880339991</v>
      </c>
      <c r="Y309" s="41">
        <v>8.484505731414</v>
      </c>
      <c r="Z309" s="41">
        <v>8.4622309031</v>
      </c>
      <c r="AA309" s="41">
        <v>8.4390263621300008</v>
      </c>
      <c r="AB309" s="41">
        <v>8.4151543164639993</v>
      </c>
      <c r="AC309" s="41">
        <v>8.3908371148699992</v>
      </c>
      <c r="AD309" s="41">
        <v>8.3662626761490007</v>
      </c>
      <c r="AE309" s="41">
        <v>8.3415891836979998</v>
      </c>
      <c r="AF309" s="41">
        <v>8.316949151148</v>
      </c>
      <c r="AG309" s="41">
        <f t="shared" si="5"/>
        <v>2.1098032220609992</v>
      </c>
      <c r="AH309" s="41">
        <v>2.1098032220609992</v>
      </c>
      <c r="AI309" s="41"/>
      <c r="AJ309" s="114"/>
      <c r="AL309" s="107">
        <v>37926</v>
      </c>
      <c r="AM309" s="101">
        <v>2.4300000000000002</v>
      </c>
      <c r="AN309" s="101">
        <v>4.03</v>
      </c>
      <c r="AO309" s="101">
        <v>5.15</v>
      </c>
      <c r="AP309" s="101">
        <v>6.15</v>
      </c>
      <c r="CF309" s="102"/>
      <c r="CI309" s="45"/>
    </row>
    <row r="310" spans="2:87" ht="13" customHeight="1">
      <c r="B310" s="114">
        <v>33450</v>
      </c>
      <c r="C310" s="41">
        <v>6.207699943373</v>
      </c>
      <c r="D310" s="41">
        <v>6.7540987751810002</v>
      </c>
      <c r="E310" s="41">
        <v>7.1693765435039998</v>
      </c>
      <c r="F310" s="41">
        <v>7.4852184292019999</v>
      </c>
      <c r="G310" s="41">
        <v>7.7256939022989997</v>
      </c>
      <c r="H310" s="41">
        <v>7.9090491713819997</v>
      </c>
      <c r="I310" s="41">
        <v>8.0490850967200007</v>
      </c>
      <c r="J310" s="41">
        <v>8.1562152814209998</v>
      </c>
      <c r="K310" s="41">
        <v>8.2382775903960006</v>
      </c>
      <c r="L310" s="41">
        <v>8.3011557194249992</v>
      </c>
      <c r="M310" s="41">
        <v>8.3492545605990003</v>
      </c>
      <c r="N310" s="41">
        <v>8.3858631430939994</v>
      </c>
      <c r="O310" s="41">
        <v>8.4134312154930004</v>
      </c>
      <c r="P310" s="41">
        <v>8.4337795703909997</v>
      </c>
      <c r="Q310" s="41">
        <v>8.4482596000739996</v>
      </c>
      <c r="R310" s="41">
        <v>8.4578740083120003</v>
      </c>
      <c r="S310" s="41">
        <v>8.4633678511370007</v>
      </c>
      <c r="T310" s="41">
        <v>8.4652969552449999</v>
      </c>
      <c r="U310" s="41">
        <v>8.4640791242409996</v>
      </c>
      <c r="V310" s="41">
        <v>8.4600322801690009</v>
      </c>
      <c r="W310" s="41">
        <v>8.4534027152049998</v>
      </c>
      <c r="X310" s="41">
        <v>8.4443858801049991</v>
      </c>
      <c r="Y310" s="41">
        <v>8.433141560748</v>
      </c>
      <c r="Z310" s="41">
        <v>8.4198048524329998</v>
      </c>
      <c r="AA310" s="41">
        <v>8.4044940028030002</v>
      </c>
      <c r="AB310" s="41">
        <v>8.3873159348139996</v>
      </c>
      <c r="AC310" s="41">
        <v>8.3683700627390003</v>
      </c>
      <c r="AD310" s="41">
        <v>8.3477508626710009</v>
      </c>
      <c r="AE310" s="41">
        <v>8.3255495435970008</v>
      </c>
      <c r="AF310" s="41">
        <v>8.3018550772550004</v>
      </c>
      <c r="AG310" s="41">
        <f t="shared" si="5"/>
        <v>2.0934557760519992</v>
      </c>
      <c r="AH310" s="41">
        <v>2.0934557760519992</v>
      </c>
      <c r="AI310" s="41"/>
      <c r="AJ310" s="114"/>
      <c r="AL310" s="107">
        <v>37956</v>
      </c>
      <c r="AM310" s="101">
        <v>2.21</v>
      </c>
      <c r="AN310" s="101">
        <v>3.89</v>
      </c>
      <c r="AO310" s="101">
        <v>5.07</v>
      </c>
      <c r="AP310" s="101">
        <v>6.1</v>
      </c>
      <c r="CF310" s="102"/>
      <c r="CI310" s="45"/>
    </row>
    <row r="311" spans="2:87" ht="13" customHeight="1">
      <c r="B311" s="114">
        <v>33481</v>
      </c>
      <c r="C311" s="41">
        <v>5.7975895577980001</v>
      </c>
      <c r="D311" s="41">
        <v>6.2961526448420004</v>
      </c>
      <c r="E311" s="41">
        <v>6.7070755838240004</v>
      </c>
      <c r="F311" s="41">
        <v>7.0441735548080002</v>
      </c>
      <c r="G311" s="41">
        <v>7.3191704097420001</v>
      </c>
      <c r="H311" s="41">
        <v>7.5420066856060002</v>
      </c>
      <c r="I311" s="41">
        <v>7.7211030489769996</v>
      </c>
      <c r="J311" s="41">
        <v>7.8635855483319999</v>
      </c>
      <c r="K311" s="41">
        <v>7.9754781449019996</v>
      </c>
      <c r="L311" s="41">
        <v>8.0618672153609996</v>
      </c>
      <c r="M311" s="41">
        <v>8.1270420520400002</v>
      </c>
      <c r="N311" s="41">
        <v>8.1746148131270004</v>
      </c>
      <c r="O311" s="41">
        <v>8.2076228833170006</v>
      </c>
      <c r="P311" s="41">
        <v>8.2286161829860003</v>
      </c>
      <c r="Q311" s="41">
        <v>8.2397316014940003</v>
      </c>
      <c r="R311" s="41">
        <v>8.2427564191350005</v>
      </c>
      <c r="S311" s="41">
        <v>8.2391823153750003</v>
      </c>
      <c r="T311" s="41">
        <v>8.2302513319820001</v>
      </c>
      <c r="U311" s="41">
        <v>8.2169949632680002</v>
      </c>
      <c r="V311" s="41">
        <v>8.2002673771680001</v>
      </c>
      <c r="W311" s="41">
        <v>8.1807736264160003</v>
      </c>
      <c r="X311" s="41">
        <v>8.1590935852009991</v>
      </c>
      <c r="Y311" s="41">
        <v>8.135702240514</v>
      </c>
      <c r="Z311" s="41">
        <v>8.1109868763660007</v>
      </c>
      <c r="AA311" s="41">
        <v>8.0852616110680007</v>
      </c>
      <c r="AB311" s="41">
        <v>8.0587796809590007</v>
      </c>
      <c r="AC311" s="41">
        <v>8.0317438067019999</v>
      </c>
      <c r="AD311" s="41">
        <v>8.0043149292769993</v>
      </c>
      <c r="AE311" s="41">
        <v>7.9766195608229999</v>
      </c>
      <c r="AF311" s="41">
        <v>7.9487559595419999</v>
      </c>
      <c r="AG311" s="41">
        <f t="shared" si="5"/>
        <v>2.2642776575629995</v>
      </c>
      <c r="AH311" s="41">
        <v>2.2642776575629995</v>
      </c>
      <c r="AI311" s="41"/>
      <c r="AJ311" s="114"/>
      <c r="AL311" s="107">
        <v>37987</v>
      </c>
      <c r="AM311" s="101">
        <v>2.21</v>
      </c>
      <c r="AN311" s="101">
        <v>3.81</v>
      </c>
      <c r="AO311" s="101">
        <v>4.95</v>
      </c>
      <c r="AP311" s="101">
        <v>6</v>
      </c>
      <c r="CF311" s="102"/>
      <c r="CI311" s="45"/>
    </row>
    <row r="312" spans="2:87" ht="13" customHeight="1">
      <c r="B312" s="114">
        <v>33511</v>
      </c>
      <c r="C312" s="41">
        <v>5.5313647539500002</v>
      </c>
      <c r="D312" s="41">
        <v>5.9951992698280003</v>
      </c>
      <c r="E312" s="41">
        <v>6.3803639340459997</v>
      </c>
      <c r="F312" s="41">
        <v>6.6993351534569996</v>
      </c>
      <c r="G312" s="41">
        <v>6.962670561895</v>
      </c>
      <c r="H312" s="41">
        <v>7.1792963736480004</v>
      </c>
      <c r="I312" s="41">
        <v>7.356752482479</v>
      </c>
      <c r="J312" s="41">
        <v>7.5014014460240004</v>
      </c>
      <c r="K312" s="41">
        <v>7.6186066102419998</v>
      </c>
      <c r="L312" s="41">
        <v>7.7128838703479996</v>
      </c>
      <c r="M312" s="41">
        <v>7.7880309152149998</v>
      </c>
      <c r="N312" s="41">
        <v>7.8472372460470003</v>
      </c>
      <c r="O312" s="41">
        <v>7.893177783853</v>
      </c>
      <c r="P312" s="41">
        <v>7.9280924724270001</v>
      </c>
      <c r="Q312" s="41">
        <v>7.9538539344560002</v>
      </c>
      <c r="R312" s="41">
        <v>7.9720249395289997</v>
      </c>
      <c r="S312" s="41">
        <v>7.9839071870250002</v>
      </c>
      <c r="T312" s="41">
        <v>7.9905826880430002</v>
      </c>
      <c r="U312" s="41">
        <v>7.9929488432040001</v>
      </c>
      <c r="V312" s="41">
        <v>7.9917481530180003</v>
      </c>
      <c r="W312" s="41">
        <v>7.9875933604320002</v>
      </c>
      <c r="X312" s="41">
        <v>7.980988708041</v>
      </c>
      <c r="Y312" s="41">
        <v>7.9723478922149997</v>
      </c>
      <c r="Z312" s="41">
        <v>7.9620092107999998</v>
      </c>
      <c r="AA312" s="41">
        <v>7.9502483278160003</v>
      </c>
      <c r="AB312" s="41">
        <v>7.9372890160520004</v>
      </c>
      <c r="AC312" s="41">
        <v>7.9233121850400003</v>
      </c>
      <c r="AD312" s="41">
        <v>7.9084634562440002</v>
      </c>
      <c r="AE312" s="41">
        <v>7.8928595083520001</v>
      </c>
      <c r="AF312" s="41">
        <v>7.876593382317</v>
      </c>
      <c r="AG312" s="41">
        <f t="shared" si="5"/>
        <v>2.1815191163979994</v>
      </c>
      <c r="AH312" s="41">
        <v>2.1815191163979994</v>
      </c>
      <c r="AI312" s="41"/>
      <c r="AJ312" s="114"/>
      <c r="AL312" s="107">
        <v>38018</v>
      </c>
      <c r="AM312" s="101">
        <v>2.0499999999999998</v>
      </c>
      <c r="AN312" s="101">
        <v>3.68</v>
      </c>
      <c r="AO312" s="101">
        <v>4.87</v>
      </c>
      <c r="AP312" s="101">
        <v>5.97</v>
      </c>
      <c r="CF312" s="102"/>
      <c r="CI312" s="45"/>
    </row>
    <row r="313" spans="2:87" ht="13" customHeight="1">
      <c r="B313" s="114">
        <v>33542</v>
      </c>
      <c r="C313" s="41">
        <v>5.2173123877030001</v>
      </c>
      <c r="D313" s="41">
        <v>5.7005555682090003</v>
      </c>
      <c r="E313" s="41">
        <v>6.1200407745819998</v>
      </c>
      <c r="F313" s="41">
        <v>6.4827947256540002</v>
      </c>
      <c r="G313" s="41">
        <v>6.7951061409109998</v>
      </c>
      <c r="H313" s="41">
        <v>7.0626014484119999</v>
      </c>
      <c r="I313" s="41">
        <v>7.2903128351499999</v>
      </c>
      <c r="J313" s="41">
        <v>7.4827394073460001</v>
      </c>
      <c r="K313" s="41">
        <v>7.6439021517150003</v>
      </c>
      <c r="L313" s="41">
        <v>7.7773933198570004</v>
      </c>
      <c r="M313" s="41">
        <v>7.8864207959249999</v>
      </c>
      <c r="N313" s="41">
        <v>7.9738479518209999</v>
      </c>
      <c r="O313" s="41">
        <v>8.0422294438420003</v>
      </c>
      <c r="P313" s="41">
        <v>8.0938433593869998</v>
      </c>
      <c r="Q313" s="41">
        <v>8.1307200814830001</v>
      </c>
      <c r="R313" s="41">
        <v>8.1546682021450003</v>
      </c>
      <c r="S313" s="41">
        <v>8.1672977824539998</v>
      </c>
      <c r="T313" s="41">
        <v>8.1700412274269993</v>
      </c>
      <c r="U313" s="41">
        <v>8.1641720169159999</v>
      </c>
      <c r="V313" s="41">
        <v>8.1508215095579999</v>
      </c>
      <c r="W313" s="41">
        <v>8.1309940150859994</v>
      </c>
      <c r="X313" s="41">
        <v>8.1055803106499997</v>
      </c>
      <c r="Y313" s="41">
        <v>8.0753697592079998</v>
      </c>
      <c r="Z313" s="41">
        <v>8.0410611721279999</v>
      </c>
      <c r="AA313" s="41">
        <v>8.0032725438460002</v>
      </c>
      <c r="AB313" s="41">
        <v>7.9625497735810002</v>
      </c>
      <c r="AC313" s="41">
        <v>7.919374477481</v>
      </c>
      <c r="AD313" s="41">
        <v>7.8741709841840004</v>
      </c>
      <c r="AE313" s="41">
        <v>7.8273125973770004</v>
      </c>
      <c r="AF313" s="41">
        <v>7.7791272004960001</v>
      </c>
      <c r="AG313" s="41">
        <f t="shared" si="5"/>
        <v>2.5600809321540003</v>
      </c>
      <c r="AH313" s="41">
        <v>2.5600809321540003</v>
      </c>
      <c r="AI313" s="41"/>
      <c r="AJ313" s="114"/>
      <c r="AL313" s="107">
        <v>38047</v>
      </c>
      <c r="AM313" s="101">
        <v>1.94</v>
      </c>
      <c r="AN313" s="101">
        <v>3.46</v>
      </c>
      <c r="AO313" s="101">
        <v>4.6900000000000004</v>
      </c>
      <c r="AP313" s="101">
        <v>5.85</v>
      </c>
      <c r="CF313" s="102"/>
      <c r="CI313" s="45"/>
    </row>
    <row r="314" spans="2:87" ht="13" customHeight="1">
      <c r="B314" s="114">
        <v>33572</v>
      </c>
      <c r="C314" s="41">
        <v>4.8417853779259996</v>
      </c>
      <c r="D314" s="41">
        <v>5.3943381151549996</v>
      </c>
      <c r="E314" s="41">
        <v>5.8738308791950002</v>
      </c>
      <c r="F314" s="41">
        <v>6.2881006737309999</v>
      </c>
      <c r="G314" s="41">
        <v>6.6442532041289999</v>
      </c>
      <c r="H314" s="41">
        <v>6.9487262947059998</v>
      </c>
      <c r="I314" s="41">
        <v>7.2073480244279997</v>
      </c>
      <c r="J314" s="41">
        <v>7.4253900107430004</v>
      </c>
      <c r="K314" s="41">
        <v>7.6076162367820004</v>
      </c>
      <c r="L314" s="41">
        <v>7.7583277854209998</v>
      </c>
      <c r="M314" s="41">
        <v>7.8814038145029999</v>
      </c>
      <c r="N314" s="41">
        <v>7.9803390806190002</v>
      </c>
      <c r="O314" s="41">
        <v>8.0582782941180007</v>
      </c>
      <c r="P314" s="41">
        <v>8.1180475652409996</v>
      </c>
      <c r="Q314" s="41">
        <v>8.1621831803260001</v>
      </c>
      <c r="R314" s="41">
        <v>8.1929579277400002</v>
      </c>
      <c r="S314" s="41">
        <v>8.2124051754689997</v>
      </c>
      <c r="T314" s="41">
        <v>8.2223408859419997</v>
      </c>
      <c r="U314" s="41">
        <v>8.2243837386850007</v>
      </c>
      <c r="V314" s="41">
        <v>8.2199735175470003</v>
      </c>
      <c r="W314" s="41">
        <v>8.2103879065330005</v>
      </c>
      <c r="X314" s="41">
        <v>8.1967578266200007</v>
      </c>
      <c r="Y314" s="41">
        <v>8.1800814351070006</v>
      </c>
      <c r="Z314" s="41">
        <v>8.1612368992210005</v>
      </c>
      <c r="AA314" s="41">
        <v>8.1409940465579993</v>
      </c>
      <c r="AB314" s="41">
        <v>8.1200249865879996</v>
      </c>
      <c r="AC314" s="41">
        <v>8.0989137897409993</v>
      </c>
      <c r="AD314" s="41">
        <v>8.0781653035230008</v>
      </c>
      <c r="AE314" s="41">
        <v>8.0582131785980007</v>
      </c>
      <c r="AF314" s="41">
        <v>8.039427171801</v>
      </c>
      <c r="AG314" s="41">
        <f t="shared" si="5"/>
        <v>2.9165424074950002</v>
      </c>
      <c r="AH314" s="41">
        <v>2.9165424074950002</v>
      </c>
      <c r="AI314" s="41"/>
      <c r="AJ314" s="114"/>
      <c r="AL314" s="107">
        <v>38078</v>
      </c>
      <c r="AM314" s="101">
        <v>2.68</v>
      </c>
      <c r="AN314" s="101">
        <v>4.2699999999999996</v>
      </c>
      <c r="AO314" s="101">
        <v>5.33</v>
      </c>
      <c r="AP314" s="101">
        <v>6.3</v>
      </c>
      <c r="CF314" s="102"/>
      <c r="CI314" s="45"/>
    </row>
    <row r="315" spans="2:87" ht="13" customHeight="1">
      <c r="B315" s="114">
        <v>33603</v>
      </c>
      <c r="C315" s="41">
        <v>4.2323027788959999</v>
      </c>
      <c r="D315" s="41">
        <v>4.8144263093199999</v>
      </c>
      <c r="E315" s="41">
        <v>5.3088714186840003</v>
      </c>
      <c r="F315" s="41">
        <v>5.7269629943920002</v>
      </c>
      <c r="G315" s="41">
        <v>6.0787913128720001</v>
      </c>
      <c r="H315" s="41">
        <v>6.3733342268030002</v>
      </c>
      <c r="I315" s="41">
        <v>6.6185679365389998</v>
      </c>
      <c r="J315" s="41">
        <v>6.821567374092</v>
      </c>
      <c r="K315" s="41">
        <v>6.988597137558</v>
      </c>
      <c r="L315" s="41">
        <v>7.1251938313550003</v>
      </c>
      <c r="M315" s="41">
        <v>7.2362405921140001</v>
      </c>
      <c r="N315" s="41">
        <v>7.326034511234</v>
      </c>
      <c r="O315" s="41">
        <v>7.398347602127</v>
      </c>
      <c r="P315" s="41">
        <v>7.456481902748</v>
      </c>
      <c r="Q315" s="41">
        <v>7.5033192515350002</v>
      </c>
      <c r="R315" s="41">
        <v>7.5413662269759998</v>
      </c>
      <c r="S315" s="41">
        <v>7.57279469731</v>
      </c>
      <c r="T315" s="41">
        <v>7.5994783869800004</v>
      </c>
      <c r="U315" s="41">
        <v>7.6230258300099996</v>
      </c>
      <c r="V315" s="41">
        <v>7.6448100472930003</v>
      </c>
      <c r="W315" s="41">
        <v>7.6659952544239998</v>
      </c>
      <c r="X315" s="41">
        <v>7.6875608791110004</v>
      </c>
      <c r="Y315" s="41">
        <v>7.7103231419289999</v>
      </c>
      <c r="Z315" s="41">
        <v>7.7349544312329996</v>
      </c>
      <c r="AA315" s="41">
        <v>7.7620006820510001</v>
      </c>
      <c r="AB315" s="41">
        <v>7.7918969496669996</v>
      </c>
      <c r="AC315" s="41">
        <v>7.824981351211</v>
      </c>
      <c r="AD315" s="41">
        <v>7.861507532668</v>
      </c>
      <c r="AE315" s="41">
        <v>7.901655804262</v>
      </c>
      <c r="AF315" s="41">
        <v>7.9455430740180004</v>
      </c>
      <c r="AG315" s="41">
        <f t="shared" si="5"/>
        <v>2.8928910524590004</v>
      </c>
      <c r="AH315" s="41">
        <v>2.8928910524590004</v>
      </c>
      <c r="AI315" s="41"/>
      <c r="AJ315" s="114"/>
      <c r="AL315" s="107">
        <v>38108</v>
      </c>
      <c r="AM315" s="101">
        <v>3</v>
      </c>
      <c r="AN315" s="101">
        <v>4.53</v>
      </c>
      <c r="AO315" s="101">
        <v>5.56</v>
      </c>
      <c r="AP315" s="101">
        <v>6.39</v>
      </c>
      <c r="CF315" s="102"/>
      <c r="CI315" s="45"/>
    </row>
    <row r="316" spans="2:87" ht="13" customHeight="1">
      <c r="B316" s="114">
        <v>33634</v>
      </c>
      <c r="C316" s="41">
        <v>4.4268421443259998</v>
      </c>
      <c r="D316" s="41">
        <v>5.1581672356860002</v>
      </c>
      <c r="E316" s="41">
        <v>5.7552336305510003</v>
      </c>
      <c r="F316" s="41">
        <v>6.2399836775660003</v>
      </c>
      <c r="G316" s="41">
        <v>6.6311023138970002</v>
      </c>
      <c r="H316" s="41">
        <v>6.944471333299</v>
      </c>
      <c r="I316" s="41">
        <v>7.1935629022169998</v>
      </c>
      <c r="J316" s="41">
        <v>7.3897802129499999</v>
      </c>
      <c r="K316" s="41">
        <v>7.5427521603269998</v>
      </c>
      <c r="L316" s="41">
        <v>7.6605880511090003</v>
      </c>
      <c r="M316" s="41">
        <v>7.7500975879610001</v>
      </c>
      <c r="N316" s="41">
        <v>7.8169806987939996</v>
      </c>
      <c r="O316" s="41">
        <v>7.8659911955570001</v>
      </c>
      <c r="P316" s="41">
        <v>7.9010777337800002</v>
      </c>
      <c r="Q316" s="41">
        <v>7.925505096128</v>
      </c>
      <c r="R316" s="41">
        <v>7.9419584318450003</v>
      </c>
      <c r="S316" s="41">
        <v>7.9526327422090004</v>
      </c>
      <c r="T316" s="41">
        <v>7.9593096037960001</v>
      </c>
      <c r="U316" s="41">
        <v>7.9634228610350002</v>
      </c>
      <c r="V316" s="41">
        <v>7.9661147924420002</v>
      </c>
      <c r="W316" s="41">
        <v>7.9682840568869997</v>
      </c>
      <c r="X316" s="41">
        <v>7.9706265536740002</v>
      </c>
      <c r="Y316" s="41">
        <v>7.9736701797949996</v>
      </c>
      <c r="Z316" s="41">
        <v>7.9778043367659999</v>
      </c>
      <c r="AA316" s="41">
        <v>7.9833049253909998</v>
      </c>
      <c r="AB316" s="41">
        <v>7.9903554676299997</v>
      </c>
      <c r="AC316" s="41">
        <v>7.9990649083849998</v>
      </c>
      <c r="AD316" s="41">
        <v>8.0094825750680005</v>
      </c>
      <c r="AE316" s="41">
        <v>8.0216107075790006</v>
      </c>
      <c r="AF316" s="41">
        <v>8.0354149147539999</v>
      </c>
      <c r="AG316" s="41">
        <f t="shared" si="5"/>
        <v>3.2337459067830006</v>
      </c>
      <c r="AH316" s="41">
        <v>3.2337459067830006</v>
      </c>
      <c r="AI316" s="41"/>
      <c r="AJ316" s="114"/>
      <c r="AL316" s="107">
        <v>38139</v>
      </c>
      <c r="AM316" s="101">
        <v>3.16</v>
      </c>
      <c r="AN316" s="101">
        <v>4.53</v>
      </c>
      <c r="AO316" s="101">
        <v>5.52</v>
      </c>
      <c r="AP316" s="101">
        <v>6.35</v>
      </c>
      <c r="CF316" s="102"/>
      <c r="CI316" s="45"/>
    </row>
    <row r="317" spans="2:87" ht="13" customHeight="1">
      <c r="B317" s="114">
        <v>33663</v>
      </c>
      <c r="C317" s="41">
        <v>4.5073413369580004</v>
      </c>
      <c r="D317" s="41">
        <v>5.2683467133950002</v>
      </c>
      <c r="E317" s="41">
        <v>5.8718941550389996</v>
      </c>
      <c r="F317" s="41">
        <v>6.34747328007</v>
      </c>
      <c r="G317" s="41">
        <v>6.7195709994449997</v>
      </c>
      <c r="H317" s="41">
        <v>7.0084663674750001</v>
      </c>
      <c r="I317" s="41">
        <v>7.2309045736000002</v>
      </c>
      <c r="J317" s="41">
        <v>7.4006678944899997</v>
      </c>
      <c r="K317" s="41">
        <v>7.5290588568430001</v>
      </c>
      <c r="L317" s="41">
        <v>7.6253086566370003</v>
      </c>
      <c r="M317" s="41">
        <v>7.6969219890189997</v>
      </c>
      <c r="N317" s="41">
        <v>7.7499678207610003</v>
      </c>
      <c r="O317" s="41">
        <v>7.7893242463980004</v>
      </c>
      <c r="P317" s="41">
        <v>7.8188843772830001</v>
      </c>
      <c r="Q317" s="41">
        <v>7.8417291918069996</v>
      </c>
      <c r="R317" s="41">
        <v>7.8602724008580003</v>
      </c>
      <c r="S317" s="41">
        <v>7.8763816343890003</v>
      </c>
      <c r="T317" s="41">
        <v>7.8914796149789996</v>
      </c>
      <c r="U317" s="41">
        <v>7.9066284370500002</v>
      </c>
      <c r="V317" s="41">
        <v>7.9225996028040004</v>
      </c>
      <c r="W317" s="41">
        <v>7.9399320665299999</v>
      </c>
      <c r="X317" s="41">
        <v>7.958980198061</v>
      </c>
      <c r="Y317" s="41">
        <v>7.979953285323</v>
      </c>
      <c r="Z317" s="41">
        <v>8.0029479480069998</v>
      </c>
      <c r="AA317" s="41">
        <v>8.0279746231539999</v>
      </c>
      <c r="AB317" s="41">
        <v>8.0549791036619993</v>
      </c>
      <c r="AC317" s="41">
        <v>8.0838599577120007</v>
      </c>
      <c r="AD317" s="41">
        <v>8.1144825270989998</v>
      </c>
      <c r="AE317" s="41">
        <v>8.1466900920240004</v>
      </c>
      <c r="AF317" s="41">
        <v>8.1803126961789996</v>
      </c>
      <c r="AG317" s="41">
        <f t="shared" si="5"/>
        <v>3.1179673196789999</v>
      </c>
      <c r="AH317" s="41">
        <v>3.1179673196789999</v>
      </c>
      <c r="AI317" s="41"/>
      <c r="AJ317" s="114"/>
      <c r="AL317" s="107">
        <v>38169</v>
      </c>
      <c r="AM317" s="101">
        <v>3.1</v>
      </c>
      <c r="AN317" s="101">
        <v>4.41</v>
      </c>
      <c r="AO317" s="101">
        <v>5.39</v>
      </c>
      <c r="AP317" s="101">
        <v>6.25</v>
      </c>
      <c r="CF317" s="102"/>
      <c r="CI317" s="45"/>
    </row>
    <row r="318" spans="2:87" ht="13" customHeight="1">
      <c r="B318" s="114">
        <v>33694</v>
      </c>
      <c r="C318" s="41">
        <v>4.7631650876630003</v>
      </c>
      <c r="D318" s="41">
        <v>5.6243938048700004</v>
      </c>
      <c r="E318" s="41">
        <v>6.2604857206369999</v>
      </c>
      <c r="F318" s="41">
        <v>6.7265102211709999</v>
      </c>
      <c r="G318" s="41">
        <v>7.065086604008</v>
      </c>
      <c r="H318" s="41">
        <v>7.3090460382920002</v>
      </c>
      <c r="I318" s="41">
        <v>7.4835461150400002</v>
      </c>
      <c r="J318" s="41">
        <v>7.6077474403009999</v>
      </c>
      <c r="K318" s="41">
        <v>7.6961402932940004</v>
      </c>
      <c r="L318" s="41">
        <v>7.7595920698379999</v>
      </c>
      <c r="M318" s="41">
        <v>7.8061722731350001</v>
      </c>
      <c r="N318" s="41">
        <v>7.8418005616890003</v>
      </c>
      <c r="O318" s="41">
        <v>7.870754300572</v>
      </c>
      <c r="P318" s="41">
        <v>7.8960647678409996</v>
      </c>
      <c r="Q318" s="41">
        <v>7.9198253026470002</v>
      </c>
      <c r="R318" s="41">
        <v>7.9434299700329998</v>
      </c>
      <c r="S318" s="41">
        <v>7.9677575364499997</v>
      </c>
      <c r="T318" s="41">
        <v>7.9933125191930001</v>
      </c>
      <c r="U318" s="41">
        <v>8.0203326462820002</v>
      </c>
      <c r="V318" s="41">
        <v>8.0488701227289994</v>
      </c>
      <c r="W318" s="41">
        <v>8.0788525494519998</v>
      </c>
      <c r="X318" s="41">
        <v>8.1101281052379992</v>
      </c>
      <c r="Y318" s="41">
        <v>8.1424986182229997</v>
      </c>
      <c r="Z318" s="41">
        <v>8.1757433712659999</v>
      </c>
      <c r="AA318" s="41">
        <v>8.2096358650330004</v>
      </c>
      <c r="AB318" s="41">
        <v>8.2439552713059996</v>
      </c>
      <c r="AC318" s="41">
        <v>8.2784939208180006</v>
      </c>
      <c r="AD318" s="41">
        <v>8.3130618639320009</v>
      </c>
      <c r="AE318" s="41">
        <v>8.3474893019829999</v>
      </c>
      <c r="AF318" s="41">
        <v>8.3816274985479993</v>
      </c>
      <c r="AG318" s="41">
        <f t="shared" si="5"/>
        <v>2.9964269821749996</v>
      </c>
      <c r="AH318" s="41">
        <v>2.9964269821749996</v>
      </c>
      <c r="AI318" s="41"/>
      <c r="AJ318" s="114"/>
      <c r="AL318" s="107">
        <v>38200</v>
      </c>
      <c r="AM318" s="101">
        <v>2.84</v>
      </c>
      <c r="AN318" s="101">
        <v>4.05</v>
      </c>
      <c r="AO318" s="101">
        <v>5.0199999999999996</v>
      </c>
      <c r="AP318" s="101">
        <v>6</v>
      </c>
      <c r="CF318" s="102"/>
      <c r="CI318" s="45"/>
    </row>
    <row r="319" spans="2:87" ht="13" customHeight="1">
      <c r="B319" s="114">
        <v>33724</v>
      </c>
      <c r="C319" s="41">
        <v>4.4875546527849997</v>
      </c>
      <c r="D319" s="41">
        <v>5.3896627510470001</v>
      </c>
      <c r="E319" s="41">
        <v>6.0771169157090004</v>
      </c>
      <c r="F319" s="41">
        <v>6.5971383660580001</v>
      </c>
      <c r="G319" s="41">
        <v>6.987432456004</v>
      </c>
      <c r="H319" s="41">
        <v>7.2779939834330003</v>
      </c>
      <c r="I319" s="41">
        <v>7.4925838742720003</v>
      </c>
      <c r="J319" s="41">
        <v>7.649935329022</v>
      </c>
      <c r="K319" s="41">
        <v>7.7647374723100002</v>
      </c>
      <c r="L319" s="41">
        <v>7.848436208121</v>
      </c>
      <c r="M319" s="41">
        <v>7.9098850677470001</v>
      </c>
      <c r="N319" s="41">
        <v>7.955873104778</v>
      </c>
      <c r="O319" s="41">
        <v>7.9915521421460003</v>
      </c>
      <c r="P319" s="41">
        <v>8.0207817441170004</v>
      </c>
      <c r="Q319" s="41">
        <v>8.0464070326350008</v>
      </c>
      <c r="R319" s="41">
        <v>8.0704817775150008</v>
      </c>
      <c r="S319" s="41">
        <v>8.0944469673759993</v>
      </c>
      <c r="T319" s="41">
        <v>8.1192732334579993</v>
      </c>
      <c r="U319" s="41">
        <v>8.1455739848450008</v>
      </c>
      <c r="V319" s="41">
        <v>8.1736948662450004</v>
      </c>
      <c r="W319" s="41">
        <v>8.2037841222939996</v>
      </c>
      <c r="X319" s="41">
        <v>8.2358476074250007</v>
      </c>
      <c r="Y319" s="41">
        <v>8.2697914860370005</v>
      </c>
      <c r="Z319" s="41">
        <v>8.3054550977569992</v>
      </c>
      <c r="AA319" s="41">
        <v>8.3426359953929996</v>
      </c>
      <c r="AB319" s="41">
        <v>8.3811087805690008</v>
      </c>
      <c r="AC319" s="41">
        <v>8.4206390492620002</v>
      </c>
      <c r="AD319" s="41">
        <v>8.4609935040560007</v>
      </c>
      <c r="AE319" s="41">
        <v>8.5019470817669998</v>
      </c>
      <c r="AF319" s="41">
        <v>8.5432877757060002</v>
      </c>
      <c r="AG319" s="41">
        <f t="shared" si="5"/>
        <v>3.3608815553360003</v>
      </c>
      <c r="AH319" s="41">
        <v>3.3608815553360003</v>
      </c>
      <c r="AI319" s="41"/>
      <c r="AJ319" s="114"/>
      <c r="AL319" s="107">
        <v>38231</v>
      </c>
      <c r="AM319" s="101">
        <v>3.01</v>
      </c>
      <c r="AN319" s="101">
        <v>4.0599999999999996</v>
      </c>
      <c r="AO319" s="101">
        <v>5</v>
      </c>
      <c r="AP319" s="101">
        <v>5.94</v>
      </c>
      <c r="CF319" s="102"/>
      <c r="CI319" s="45"/>
    </row>
    <row r="320" spans="2:87" ht="13" customHeight="1">
      <c r="B320" s="114">
        <v>33755</v>
      </c>
      <c r="C320" s="41">
        <v>4.3456303526119999</v>
      </c>
      <c r="D320" s="41">
        <v>5.1487337994590003</v>
      </c>
      <c r="E320" s="41">
        <v>5.7814606086699998</v>
      </c>
      <c r="F320" s="41">
        <v>6.2775913161419998</v>
      </c>
      <c r="G320" s="41">
        <v>6.6647246186910003</v>
      </c>
      <c r="H320" s="41">
        <v>6.9653464629590003</v>
      </c>
      <c r="I320" s="41">
        <v>7.1977213767399997</v>
      </c>
      <c r="J320" s="41">
        <v>7.3766347746690002</v>
      </c>
      <c r="K320" s="41">
        <v>7.514010422828</v>
      </c>
      <c r="L320" s="41">
        <v>7.619423407587</v>
      </c>
      <c r="M320" s="41">
        <v>7.7005257140880001</v>
      </c>
      <c r="N320" s="41">
        <v>7.7633987868199998</v>
      </c>
      <c r="O320" s="41">
        <v>7.8128451405270001</v>
      </c>
      <c r="P320" s="41">
        <v>7.8526291478410002</v>
      </c>
      <c r="Q320" s="41">
        <v>7.8856754945140004</v>
      </c>
      <c r="R320" s="41">
        <v>7.9142324162230002</v>
      </c>
      <c r="S320" s="41">
        <v>7.9400056724960004</v>
      </c>
      <c r="T320" s="41">
        <v>7.9642682392069997</v>
      </c>
      <c r="U320" s="41">
        <v>7.9879498825170003</v>
      </c>
      <c r="V320" s="41">
        <v>8.0117100896910003</v>
      </c>
      <c r="W320" s="41">
        <v>8.0359972553290007</v>
      </c>
      <c r="X320" s="41">
        <v>8.0610965377239996</v>
      </c>
      <c r="Y320" s="41">
        <v>8.0871683946479997</v>
      </c>
      <c r="Z320" s="41">
        <v>8.1142794684249999</v>
      </c>
      <c r="AA320" s="41">
        <v>8.1424272061479996</v>
      </c>
      <c r="AB320" s="41">
        <v>8.1715593635440005</v>
      </c>
      <c r="AC320" s="41">
        <v>8.201589342798</v>
      </c>
      <c r="AD320" s="41">
        <v>8.232408149306</v>
      </c>
      <c r="AE320" s="41">
        <v>8.2638936145709998</v>
      </c>
      <c r="AF320" s="41">
        <v>8.295917417779</v>
      </c>
      <c r="AG320" s="41">
        <f t="shared" si="5"/>
        <v>3.2737930549750001</v>
      </c>
      <c r="AH320" s="41">
        <v>3.2737930549750001</v>
      </c>
      <c r="AI320" s="41"/>
      <c r="AJ320" s="114"/>
      <c r="AL320" s="107">
        <v>38261</v>
      </c>
      <c r="AM320" s="101">
        <v>2.99</v>
      </c>
      <c r="AN320" s="101">
        <v>3.97</v>
      </c>
      <c r="AO320" s="101">
        <v>4.9000000000000004</v>
      </c>
      <c r="AP320" s="101">
        <v>5.83</v>
      </c>
      <c r="CF320" s="102"/>
      <c r="CI320" s="45"/>
    </row>
    <row r="321" spans="2:87" ht="13" customHeight="1">
      <c r="B321" s="114">
        <v>33785</v>
      </c>
      <c r="C321" s="41">
        <v>4.1684249988120001</v>
      </c>
      <c r="D321" s="41">
        <v>4.8596663334340002</v>
      </c>
      <c r="E321" s="41">
        <v>5.4455968060069999</v>
      </c>
      <c r="F321" s="41">
        <v>5.940065724328</v>
      </c>
      <c r="G321" s="41">
        <v>6.3553050972660001</v>
      </c>
      <c r="H321" s="41">
        <v>6.7021051558220002</v>
      </c>
      <c r="I321" s="41">
        <v>6.9899717022330004</v>
      </c>
      <c r="J321" s="41">
        <v>7.2272671092119998</v>
      </c>
      <c r="K321" s="41">
        <v>7.4213366128100002</v>
      </c>
      <c r="L321" s="41">
        <v>7.5786213810390004</v>
      </c>
      <c r="M321" s="41">
        <v>7.7047596945760004</v>
      </c>
      <c r="N321" s="41">
        <v>7.804677444158</v>
      </c>
      <c r="O321" s="41">
        <v>7.8826690303160003</v>
      </c>
      <c r="P321" s="41">
        <v>7.9424696436850004</v>
      </c>
      <c r="Q321" s="41">
        <v>7.9873198070880003</v>
      </c>
      <c r="R321" s="41">
        <v>8.0200229730490005</v>
      </c>
      <c r="S321" s="41">
        <v>8.0429968913359993</v>
      </c>
      <c r="T321" s="41">
        <v>8.0583193897920005</v>
      </c>
      <c r="U321" s="41">
        <v>8.0677691473470006</v>
      </c>
      <c r="V321" s="41">
        <v>8.0728619800540002</v>
      </c>
      <c r="W321" s="41">
        <v>8.0748831085830002</v>
      </c>
      <c r="X321" s="41">
        <v>8.0749158284050004</v>
      </c>
      <c r="Y321" s="41">
        <v>8.0738669613060008</v>
      </c>
      <c r="Z321" s="41">
        <v>8.0724894284639994</v>
      </c>
      <c r="AA321" s="41">
        <v>8.0714022507669991</v>
      </c>
      <c r="AB321" s="41">
        <v>8.0711082508379999</v>
      </c>
      <c r="AC321" s="41">
        <v>8.0720097031839995</v>
      </c>
      <c r="AD321" s="41">
        <v>8.0744221535899996</v>
      </c>
      <c r="AE321" s="41">
        <v>8.0785866061010001</v>
      </c>
      <c r="AF321" s="41">
        <v>8.0846802554509996</v>
      </c>
      <c r="AG321" s="41">
        <f t="shared" si="5"/>
        <v>3.4101963822270003</v>
      </c>
      <c r="AH321" s="41">
        <v>3.4101963822270003</v>
      </c>
      <c r="AI321" s="41"/>
      <c r="AJ321" s="114"/>
      <c r="AL321" s="107">
        <v>38292</v>
      </c>
      <c r="AM321" s="101">
        <v>3.45</v>
      </c>
      <c r="AN321" s="101">
        <v>4.3</v>
      </c>
      <c r="AO321" s="101">
        <v>5.16</v>
      </c>
      <c r="AP321" s="101">
        <v>5.98</v>
      </c>
      <c r="CF321" s="102"/>
      <c r="CI321" s="45"/>
    </row>
    <row r="322" spans="2:87" ht="13" customHeight="1">
      <c r="B322" s="114">
        <v>33816</v>
      </c>
      <c r="C322" s="41">
        <v>3.7417936384399999</v>
      </c>
      <c r="D322" s="41">
        <v>4.4285485470379999</v>
      </c>
      <c r="E322" s="41">
        <v>5.0115888829940003</v>
      </c>
      <c r="F322" s="41">
        <v>5.504408576796</v>
      </c>
      <c r="G322" s="41">
        <v>5.9189879217210004</v>
      </c>
      <c r="H322" s="41">
        <v>6.2659491161530001</v>
      </c>
      <c r="I322" s="41">
        <v>6.5546966590749998</v>
      </c>
      <c r="J322" s="41">
        <v>6.7935440230369997</v>
      </c>
      <c r="K322" s="41">
        <v>6.9898278981570003</v>
      </c>
      <c r="L322" s="41">
        <v>7.1500111817079999</v>
      </c>
      <c r="M322" s="41">
        <v>7.2797757796390004</v>
      </c>
      <c r="N322" s="41">
        <v>7.3841061879550001</v>
      </c>
      <c r="O322" s="41">
        <v>7.4673647323779999</v>
      </c>
      <c r="P322" s="41">
        <v>7.5333592633149999</v>
      </c>
      <c r="Q322" s="41">
        <v>7.5854040292059999</v>
      </c>
      <c r="R322" s="41">
        <v>7.6263743840249996</v>
      </c>
      <c r="S322" s="41">
        <v>7.6587559236159999</v>
      </c>
      <c r="T322" s="41">
        <v>7.6846885899770001</v>
      </c>
      <c r="U322" s="41">
        <v>7.7060062321489999</v>
      </c>
      <c r="V322" s="41">
        <v>7.7242720664910003</v>
      </c>
      <c r="W322" s="41">
        <v>7.7408104375000004</v>
      </c>
      <c r="X322" s="41">
        <v>7.7567352424880003</v>
      </c>
      <c r="Y322" s="41">
        <v>7.7729753491000002</v>
      </c>
      <c r="Z322" s="41">
        <v>7.7902973034559997</v>
      </c>
      <c r="AA322" s="41">
        <v>7.8093255984279999</v>
      </c>
      <c r="AB322" s="41">
        <v>7.8305607458450002</v>
      </c>
      <c r="AC322" s="41">
        <v>7.8543953731359997</v>
      </c>
      <c r="AD322" s="41">
        <v>7.8811285437710001</v>
      </c>
      <c r="AE322" s="41">
        <v>7.9109784816879998</v>
      </c>
      <c r="AF322" s="41">
        <v>7.9440938625059996</v>
      </c>
      <c r="AG322" s="41">
        <f t="shared" si="5"/>
        <v>3.408217543268</v>
      </c>
      <c r="AH322" s="41">
        <v>3.408217543268</v>
      </c>
      <c r="AI322" s="41"/>
      <c r="AJ322" s="114"/>
      <c r="AL322" s="107">
        <v>38322</v>
      </c>
      <c r="AM322" s="101">
        <v>3.5</v>
      </c>
      <c r="AN322" s="101">
        <v>4.22</v>
      </c>
      <c r="AO322" s="101">
        <v>5.05</v>
      </c>
      <c r="AP322" s="101">
        <v>5.82</v>
      </c>
      <c r="CF322" s="102"/>
      <c r="CI322" s="45"/>
    </row>
    <row r="323" spans="2:87" ht="13" customHeight="1">
      <c r="B323" s="114">
        <v>33847</v>
      </c>
      <c r="C323" s="41">
        <v>3.5635179279360001</v>
      </c>
      <c r="D323" s="41">
        <v>4.2091185945619998</v>
      </c>
      <c r="E323" s="41">
        <v>4.7805458088439998</v>
      </c>
      <c r="F323" s="41">
        <v>5.2842821394259998</v>
      </c>
      <c r="G323" s="41">
        <v>5.726329708123</v>
      </c>
      <c r="H323" s="41">
        <v>6.1122428708410004</v>
      </c>
      <c r="I323" s="41">
        <v>6.447158780084</v>
      </c>
      <c r="J323" s="41">
        <v>6.7358259624650003</v>
      </c>
      <c r="K323" s="41">
        <v>6.9826310363840003</v>
      </c>
      <c r="L323" s="41">
        <v>7.1916236872969996</v>
      </c>
      <c r="M323" s="41">
        <v>7.366540010714</v>
      </c>
      <c r="N323" s="41">
        <v>7.5108243262389998</v>
      </c>
      <c r="O323" s="41">
        <v>7.6276495595620002</v>
      </c>
      <c r="P323" s="41">
        <v>7.7199362832769998</v>
      </c>
      <c r="Q323" s="41">
        <v>7.7903705017720002</v>
      </c>
      <c r="R323" s="41">
        <v>7.8414202601080003</v>
      </c>
      <c r="S323" s="41">
        <v>7.8753511518670001</v>
      </c>
      <c r="T323" s="41">
        <v>7.8942407962200001</v>
      </c>
      <c r="U323" s="41">
        <v>7.8999923501530001</v>
      </c>
      <c r="V323" s="41">
        <v>7.894347117593</v>
      </c>
      <c r="W323" s="41">
        <v>7.8788963133910004</v>
      </c>
      <c r="X323" s="41">
        <v>7.8550920364480001</v>
      </c>
      <c r="Y323" s="41">
        <v>7.8242575028669998</v>
      </c>
      <c r="Z323" s="41">
        <v>7.7875965868690002</v>
      </c>
      <c r="AA323" s="41">
        <v>7.746202714152</v>
      </c>
      <c r="AB323" s="41">
        <v>7.7010671496230003</v>
      </c>
      <c r="AC323" s="41">
        <v>7.6530867187440004</v>
      </c>
      <c r="AD323" s="41">
        <v>7.6030709993109999</v>
      </c>
      <c r="AE323" s="41">
        <v>7.5517490181189997</v>
      </c>
      <c r="AF323" s="41">
        <v>7.4997754848240001</v>
      </c>
      <c r="AG323" s="41">
        <f t="shared" si="5"/>
        <v>3.6281057593609995</v>
      </c>
      <c r="AH323" s="41">
        <v>3.6281057593609995</v>
      </c>
      <c r="AI323" s="41"/>
      <c r="AJ323" s="114"/>
      <c r="AL323" s="107">
        <v>38353</v>
      </c>
      <c r="AM323" s="101">
        <v>3.68</v>
      </c>
      <c r="AN323" s="101">
        <v>4.25</v>
      </c>
      <c r="AO323" s="101">
        <v>4.91</v>
      </c>
      <c r="AP323" s="101">
        <v>5.58</v>
      </c>
      <c r="CF323" s="102"/>
      <c r="CI323" s="45"/>
    </row>
    <row r="324" spans="2:87" ht="13" customHeight="1">
      <c r="B324" s="114">
        <v>33877</v>
      </c>
      <c r="C324" s="41">
        <v>3.2185292995460002</v>
      </c>
      <c r="D324" s="41">
        <v>3.8672948773960001</v>
      </c>
      <c r="E324" s="41">
        <v>4.4476454857550003</v>
      </c>
      <c r="F324" s="41">
        <v>4.9649738092889999</v>
      </c>
      <c r="G324" s="41">
        <v>5.4243102607929998</v>
      </c>
      <c r="H324" s="41">
        <v>5.8303453383320001</v>
      </c>
      <c r="I324" s="41">
        <v>6.187450669055</v>
      </c>
      <c r="J324" s="41">
        <v>6.4996988145029997</v>
      </c>
      <c r="K324" s="41">
        <v>6.7708819080460003</v>
      </c>
      <c r="L324" s="41">
        <v>7.0045291911390004</v>
      </c>
      <c r="M324" s="41">
        <v>7.2039235113659998</v>
      </c>
      <c r="N324" s="41">
        <v>7.3721168416919998</v>
      </c>
      <c r="O324" s="41">
        <v>7.5119448770480002</v>
      </c>
      <c r="P324" s="41">
        <v>7.626040761204</v>
      </c>
      <c r="Q324" s="41">
        <v>7.7168479939110002</v>
      </c>
      <c r="R324" s="41">
        <v>7.7866325655060002</v>
      </c>
      <c r="S324" s="41">
        <v>7.8374943635059999</v>
      </c>
      <c r="T324" s="41">
        <v>7.8713778932079999</v>
      </c>
      <c r="U324" s="41">
        <v>7.890082351957</v>
      </c>
      <c r="V324" s="41">
        <v>7.8952710945120002</v>
      </c>
      <c r="W324" s="41">
        <v>7.8884805247919996</v>
      </c>
      <c r="X324" s="41">
        <v>7.8711284473539997</v>
      </c>
      <c r="Y324" s="41">
        <v>7.8445219100030004</v>
      </c>
      <c r="Z324" s="41">
        <v>7.8098645671959996</v>
      </c>
      <c r="AA324" s="41">
        <v>7.7682635922200003</v>
      </c>
      <c r="AB324" s="41">
        <v>7.7207361645169996</v>
      </c>
      <c r="AC324" s="41">
        <v>7.6682155570430002</v>
      </c>
      <c r="AD324" s="41">
        <v>7.6115568471410002</v>
      </c>
      <c r="AE324" s="41">
        <v>7.5515422730559996</v>
      </c>
      <c r="AF324" s="41">
        <v>7.4888862569650003</v>
      </c>
      <c r="AG324" s="41">
        <f t="shared" si="5"/>
        <v>3.7859998915930002</v>
      </c>
      <c r="AH324" s="41">
        <v>3.7859998915930002</v>
      </c>
      <c r="AI324" s="41"/>
      <c r="AJ324" s="114"/>
      <c r="AL324" s="107">
        <v>38384</v>
      </c>
      <c r="AM324" s="101">
        <v>3.98</v>
      </c>
      <c r="AN324" s="101">
        <v>4.5199999999999996</v>
      </c>
      <c r="AO324" s="101">
        <v>5.08</v>
      </c>
      <c r="AP324" s="101">
        <v>5.68</v>
      </c>
      <c r="CF324" s="102"/>
      <c r="CI324" s="45"/>
    </row>
    <row r="325" spans="2:87" ht="13" customHeight="1">
      <c r="B325" s="114">
        <v>33908</v>
      </c>
      <c r="C325" s="41">
        <v>3.7227701221370002</v>
      </c>
      <c r="D325" s="41">
        <v>4.4577260884910004</v>
      </c>
      <c r="E325" s="41">
        <v>5.0930742343049999</v>
      </c>
      <c r="F325" s="41">
        <v>5.6186314642920001</v>
      </c>
      <c r="G325" s="41">
        <v>6.0447879674819998</v>
      </c>
      <c r="H325" s="41">
        <v>6.3880021865499996</v>
      </c>
      <c r="I325" s="41">
        <v>6.6646922226859999</v>
      </c>
      <c r="J325" s="41">
        <v>6.8890387666870003</v>
      </c>
      <c r="K325" s="41">
        <v>7.0725119770680003</v>
      </c>
      <c r="L325" s="41">
        <v>7.2240842114230004</v>
      </c>
      <c r="M325" s="41">
        <v>7.3506565115719997</v>
      </c>
      <c r="N325" s="41">
        <v>7.4574991772350003</v>
      </c>
      <c r="O325" s="41">
        <v>7.5486335319890001</v>
      </c>
      <c r="P325" s="41">
        <v>7.6271378439330002</v>
      </c>
      <c r="Q325" s="41">
        <v>7.6953826443729998</v>
      </c>
      <c r="R325" s="41">
        <v>7.7552077324909998</v>
      </c>
      <c r="S325" s="41">
        <v>7.8080537677170003</v>
      </c>
      <c r="T325" s="41">
        <v>7.8550596188170001</v>
      </c>
      <c r="U325" s="41">
        <v>7.8971343525790001</v>
      </c>
      <c r="V325" s="41">
        <v>7.9350106166350001</v>
      </c>
      <c r="W325" s="41">
        <v>7.9692844236180003</v>
      </c>
      <c r="X325" s="41">
        <v>8.0004449954879995</v>
      </c>
      <c r="Y325" s="41">
        <v>8.0288973218699997</v>
      </c>
      <c r="Z325" s="41">
        <v>8.0549793520559998</v>
      </c>
      <c r="AA325" s="41">
        <v>8.0789752100219996</v>
      </c>
      <c r="AB325" s="41">
        <v>8.1011254410390006</v>
      </c>
      <c r="AC325" s="41">
        <v>8.1216350253759995</v>
      </c>
      <c r="AD325" s="41">
        <v>8.1406796987429999</v>
      </c>
      <c r="AE325" s="41">
        <v>8.1584109780350005</v>
      </c>
      <c r="AF325" s="41">
        <v>8.1749601889460006</v>
      </c>
      <c r="AG325" s="41">
        <f t="shared" si="5"/>
        <v>3.5013140892860002</v>
      </c>
      <c r="AH325" s="41">
        <v>3.5013140892860002</v>
      </c>
      <c r="AI325" s="41"/>
      <c r="AJ325" s="114"/>
      <c r="AL325" s="107">
        <v>38412</v>
      </c>
      <c r="AM325" s="101">
        <v>4.25</v>
      </c>
      <c r="AN325" s="101">
        <v>4.78</v>
      </c>
      <c r="AO325" s="101">
        <v>5.28</v>
      </c>
      <c r="AP325" s="101">
        <v>5.83</v>
      </c>
      <c r="CF325" s="102"/>
      <c r="CI325" s="45"/>
    </row>
    <row r="326" spans="2:87" ht="13" customHeight="1">
      <c r="B326" s="114">
        <v>33938</v>
      </c>
      <c r="C326" s="41">
        <v>4.0137788516670003</v>
      </c>
      <c r="D326" s="41">
        <v>4.8343385531280001</v>
      </c>
      <c r="E326" s="41">
        <v>5.483747087627</v>
      </c>
      <c r="F326" s="41">
        <v>5.9819684431190003</v>
      </c>
      <c r="G326" s="41">
        <v>6.3612488665960001</v>
      </c>
      <c r="H326" s="41">
        <v>6.6513655706429997</v>
      </c>
      <c r="I326" s="41">
        <v>6.8758887217579998</v>
      </c>
      <c r="J326" s="41">
        <v>7.0523144516720002</v>
      </c>
      <c r="K326" s="41">
        <v>7.1932668165019997</v>
      </c>
      <c r="L326" s="41">
        <v>7.3077632124800003</v>
      </c>
      <c r="M326" s="41">
        <v>7.4022482846999997</v>
      </c>
      <c r="N326" s="41">
        <v>7.4813606182149996</v>
      </c>
      <c r="O326" s="41">
        <v>7.5484760579529997</v>
      </c>
      <c r="P326" s="41">
        <v>7.6060845861289996</v>
      </c>
      <c r="Q326" s="41">
        <v>7.656049643187</v>
      </c>
      <c r="R326" s="41">
        <v>7.6997865821270004</v>
      </c>
      <c r="S326" s="41">
        <v>7.738386142795</v>
      </c>
      <c r="T326" s="41">
        <v>7.7727006503840004</v>
      </c>
      <c r="U326" s="41">
        <v>7.8034048655510002</v>
      </c>
      <c r="V326" s="41">
        <v>7.8310394781049997</v>
      </c>
      <c r="W326" s="41">
        <v>7.8560426036070004</v>
      </c>
      <c r="X326" s="41">
        <v>7.8787728947850004</v>
      </c>
      <c r="Y326" s="41">
        <v>7.8995267212550004</v>
      </c>
      <c r="Z326" s="41">
        <v>7.9185511004800002</v>
      </c>
      <c r="AA326" s="41">
        <v>7.9360535471749998</v>
      </c>
      <c r="AB326" s="41">
        <v>7.9522096600980001</v>
      </c>
      <c r="AC326" s="41">
        <v>7.9671690277660003</v>
      </c>
      <c r="AD326" s="41">
        <v>7.9810598709629996</v>
      </c>
      <c r="AE326" s="41">
        <v>7.9939927258069998</v>
      </c>
      <c r="AF326" s="41">
        <v>8.0060633907149992</v>
      </c>
      <c r="AG326" s="41">
        <f t="shared" si="5"/>
        <v>3.2939843608129999</v>
      </c>
      <c r="AH326" s="41">
        <v>3.2939843608129999</v>
      </c>
      <c r="AI326" s="41"/>
      <c r="AJ326" s="114"/>
      <c r="AL326" s="107">
        <v>38443</v>
      </c>
      <c r="AM326" s="101">
        <v>4.09</v>
      </c>
      <c r="AN326" s="101">
        <v>4.54</v>
      </c>
      <c r="AO326" s="101">
        <v>5.01</v>
      </c>
      <c r="AP326" s="101">
        <v>5.62</v>
      </c>
      <c r="CF326" s="102"/>
      <c r="CI326" s="45"/>
    </row>
    <row r="327" spans="2:87" ht="13" customHeight="1">
      <c r="B327" s="114">
        <v>33969</v>
      </c>
      <c r="C327" s="41">
        <v>3.730429843394</v>
      </c>
      <c r="D327" s="41">
        <v>4.505208267065</v>
      </c>
      <c r="E327" s="41">
        <v>5.1803979942930001</v>
      </c>
      <c r="F327" s="41">
        <v>5.7106886175540001</v>
      </c>
      <c r="G327" s="41">
        <v>6.1136878583329999</v>
      </c>
      <c r="H327" s="41">
        <v>6.4188854500349999</v>
      </c>
      <c r="I327" s="41">
        <v>6.6524331251059996</v>
      </c>
      <c r="J327" s="41">
        <v>6.834166043193</v>
      </c>
      <c r="K327" s="41">
        <v>6.9782790888889998</v>
      </c>
      <c r="L327" s="41">
        <v>7.09472937478</v>
      </c>
      <c r="M327" s="41">
        <v>7.1904922920310002</v>
      </c>
      <c r="N327" s="41">
        <v>7.27049753999</v>
      </c>
      <c r="O327" s="41">
        <v>7.3382789246620002</v>
      </c>
      <c r="P327" s="41">
        <v>7.3964125392469997</v>
      </c>
      <c r="Q327" s="41">
        <v>7.4468097041309997</v>
      </c>
      <c r="R327" s="41">
        <v>7.4909133428440002</v>
      </c>
      <c r="S327" s="41">
        <v>7.5298308645249996</v>
      </c>
      <c r="T327" s="41">
        <v>7.5644252762350002</v>
      </c>
      <c r="U327" s="41">
        <v>7.5953786112830004</v>
      </c>
      <c r="V327" s="41">
        <v>7.6232367958660001</v>
      </c>
      <c r="W327" s="41">
        <v>7.648441896075</v>
      </c>
      <c r="X327" s="41">
        <v>7.6713556551400002</v>
      </c>
      <c r="Y327" s="41">
        <v>7.6922769265420001</v>
      </c>
      <c r="Z327" s="41">
        <v>7.7114547641130002</v>
      </c>
      <c r="AA327" s="41">
        <v>7.7290983769419999</v>
      </c>
      <c r="AB327" s="41">
        <v>7.7453847897239996</v>
      </c>
      <c r="AC327" s="41">
        <v>7.7604648019490003</v>
      </c>
      <c r="AD327" s="41">
        <v>7.7744676706059996</v>
      </c>
      <c r="AE327" s="41">
        <v>7.78750482425</v>
      </c>
      <c r="AF327" s="41">
        <v>7.7996728343459996</v>
      </c>
      <c r="AG327" s="41">
        <f t="shared" si="5"/>
        <v>3.364299531386</v>
      </c>
      <c r="AH327" s="41">
        <v>3.364299531386</v>
      </c>
      <c r="AI327" s="41"/>
      <c r="AJ327" s="114"/>
      <c r="AL327" s="107">
        <v>38473</v>
      </c>
      <c r="AM327" s="101">
        <v>4.07</v>
      </c>
      <c r="AN327" s="101">
        <v>4.42</v>
      </c>
      <c r="AO327" s="101">
        <v>4.84</v>
      </c>
      <c r="AP327" s="101">
        <v>5.48</v>
      </c>
      <c r="CF327" s="102"/>
      <c r="CI327" s="45"/>
    </row>
    <row r="328" spans="2:87" ht="13" customHeight="1">
      <c r="B328" s="114">
        <v>34000</v>
      </c>
      <c r="C328" s="41">
        <v>3.5368180843579999</v>
      </c>
      <c r="D328" s="41">
        <v>4.1923523590289999</v>
      </c>
      <c r="E328" s="41">
        <v>4.7725303984799998</v>
      </c>
      <c r="F328" s="41">
        <v>5.2617859942280001</v>
      </c>
      <c r="G328" s="41">
        <v>5.6649369972740002</v>
      </c>
      <c r="H328" s="41">
        <v>5.9939912002940003</v>
      </c>
      <c r="I328" s="41">
        <v>6.262184943426</v>
      </c>
      <c r="J328" s="41">
        <v>6.4815614566499997</v>
      </c>
      <c r="K328" s="41">
        <v>6.6622116032449998</v>
      </c>
      <c r="L328" s="41">
        <v>6.8122427637060001</v>
      </c>
      <c r="M328" s="41">
        <v>6.9380252678760002</v>
      </c>
      <c r="N328" s="41">
        <v>7.0445095715469996</v>
      </c>
      <c r="O328" s="41">
        <v>7.1355272535229997</v>
      </c>
      <c r="P328" s="41">
        <v>7.2140457030610001</v>
      </c>
      <c r="Q328" s="41">
        <v>7.2823716795919999</v>
      </c>
      <c r="R328" s="41">
        <v>7.3423089784969999</v>
      </c>
      <c r="S328" s="41">
        <v>7.3952784175730004</v>
      </c>
      <c r="T328" s="41">
        <v>7.4424083074469998</v>
      </c>
      <c r="U328" s="41">
        <v>7.4846024092260004</v>
      </c>
      <c r="V328" s="41">
        <v>7.5225909807980003</v>
      </c>
      <c r="W328" s="41">
        <v>7.5569692220249998</v>
      </c>
      <c r="X328" s="41">
        <v>7.5882263615900003</v>
      </c>
      <c r="Y328" s="41">
        <v>7.616767793557</v>
      </c>
      <c r="Z328" s="41">
        <v>7.6429320394579996</v>
      </c>
      <c r="AA328" s="41">
        <v>7.6670038418140001</v>
      </c>
      <c r="AB328" s="41">
        <v>7.6892243496550003</v>
      </c>
      <c r="AC328" s="41">
        <v>7.7097991042210001</v>
      </c>
      <c r="AD328" s="41">
        <v>7.7289043490219997</v>
      </c>
      <c r="AE328" s="41">
        <v>7.7466920542429998</v>
      </c>
      <c r="AF328" s="41">
        <v>7.7632939473529996</v>
      </c>
      <c r="AG328" s="41">
        <f t="shared" ref="AG328:AG391" si="6">L328-C328</f>
        <v>3.2754246793480002</v>
      </c>
      <c r="AH328" s="41">
        <v>3.2754246793480002</v>
      </c>
      <c r="AI328" s="41"/>
      <c r="AJ328" s="114"/>
      <c r="AL328" s="107">
        <v>38504</v>
      </c>
      <c r="AM328" s="101">
        <v>4.0999999999999996</v>
      </c>
      <c r="AN328" s="101">
        <v>4.38</v>
      </c>
      <c r="AO328" s="101">
        <v>4.7699999999999996</v>
      </c>
      <c r="AP328" s="101">
        <v>5.38</v>
      </c>
      <c r="CF328" s="102"/>
      <c r="CI328" s="45"/>
    </row>
    <row r="329" spans="2:87" ht="13" customHeight="1">
      <c r="B329" s="114">
        <v>34028</v>
      </c>
      <c r="C329" s="41">
        <v>3.3810814348639999</v>
      </c>
      <c r="D329" s="41">
        <v>3.9242319405070001</v>
      </c>
      <c r="E329" s="41">
        <v>4.4456985568430003</v>
      </c>
      <c r="F329" s="41">
        <v>4.9087659826449999</v>
      </c>
      <c r="G329" s="41">
        <v>5.304551169732</v>
      </c>
      <c r="H329" s="41">
        <v>5.6365233592669997</v>
      </c>
      <c r="I329" s="41">
        <v>5.9127809300380001</v>
      </c>
      <c r="J329" s="41">
        <v>6.1423866244639997</v>
      </c>
      <c r="K329" s="41">
        <v>6.3337775325500001</v>
      </c>
      <c r="L329" s="41">
        <v>6.4941996491090004</v>
      </c>
      <c r="M329" s="41">
        <v>6.6296208120850002</v>
      </c>
      <c r="N329" s="41">
        <v>6.7448450901430004</v>
      </c>
      <c r="O329" s="41">
        <v>6.8436935228870004</v>
      </c>
      <c r="P329" s="41">
        <v>6.9291893847499999</v>
      </c>
      <c r="Q329" s="41">
        <v>7.0037229371359997</v>
      </c>
      <c r="R329" s="41">
        <v>7.0691883229460002</v>
      </c>
      <c r="S329" s="41">
        <v>7.1270931549069996</v>
      </c>
      <c r="T329" s="41">
        <v>7.1786443836120002</v>
      </c>
      <c r="U329" s="41">
        <v>7.2248147683420001</v>
      </c>
      <c r="V329" s="41">
        <v>7.2663940167399996</v>
      </c>
      <c r="W329" s="41">
        <v>7.3040280471469998</v>
      </c>
      <c r="X329" s="41">
        <v>7.3382491552419999</v>
      </c>
      <c r="Y329" s="41">
        <v>7.3694992574600002</v>
      </c>
      <c r="Z329" s="41">
        <v>7.398147876885</v>
      </c>
      <c r="AA329" s="41">
        <v>7.4245061350509998</v>
      </c>
      <c r="AB329" s="41">
        <v>7.4488377023209997</v>
      </c>
      <c r="AC329" s="41">
        <v>7.4713674235559999</v>
      </c>
      <c r="AD329" s="41">
        <v>7.4922881583420002</v>
      </c>
      <c r="AE329" s="41">
        <v>7.5117662423449998</v>
      </c>
      <c r="AF329" s="41">
        <v>7.5299458773490002</v>
      </c>
      <c r="AG329" s="41">
        <f t="shared" si="6"/>
        <v>3.1131182142450005</v>
      </c>
      <c r="AH329" s="41">
        <v>3.1131182142450005</v>
      </c>
      <c r="AI329" s="41"/>
      <c r="AJ329" s="114"/>
      <c r="AL329" s="107">
        <v>38534</v>
      </c>
      <c r="AM329" s="101">
        <v>4.45</v>
      </c>
      <c r="AN329" s="101">
        <v>4.74</v>
      </c>
      <c r="AO329" s="101">
        <v>5.07</v>
      </c>
      <c r="AP329" s="101">
        <v>5.58</v>
      </c>
      <c r="CF329" s="102"/>
      <c r="CI329" s="45"/>
    </row>
    <row r="330" spans="2:87" ht="13" customHeight="1">
      <c r="B330" s="114">
        <v>34059</v>
      </c>
      <c r="C330" s="41">
        <v>3.4141892268879999</v>
      </c>
      <c r="D330" s="41">
        <v>3.9615193231050001</v>
      </c>
      <c r="E330" s="41">
        <v>4.4797805422580002</v>
      </c>
      <c r="F330" s="41">
        <v>4.9391301863660004</v>
      </c>
      <c r="G330" s="41">
        <v>5.3328160068060004</v>
      </c>
      <c r="H330" s="41">
        <v>5.6645368116360002</v>
      </c>
      <c r="I330" s="41">
        <v>5.9419887577820001</v>
      </c>
      <c r="J330" s="41">
        <v>6.1737250154629999</v>
      </c>
      <c r="K330" s="41">
        <v>6.3677517268669996</v>
      </c>
      <c r="L330" s="41">
        <v>6.5310048471659998</v>
      </c>
      <c r="M330" s="41">
        <v>6.6692515017740002</v>
      </c>
      <c r="N330" s="41">
        <v>6.7871779957790004</v>
      </c>
      <c r="O330" s="41">
        <v>6.8885447176810004</v>
      </c>
      <c r="P330" s="41">
        <v>6.9763509052600003</v>
      </c>
      <c r="Q330" s="41">
        <v>7.052984733742</v>
      </c>
      <c r="R330" s="41">
        <v>7.1203503994649999</v>
      </c>
      <c r="S330" s="41">
        <v>7.1799714831110002</v>
      </c>
      <c r="T330" s="41">
        <v>7.23307306281</v>
      </c>
      <c r="U330" s="41">
        <v>7.2806460486909996</v>
      </c>
      <c r="V330" s="41">
        <v>7.3234972037209998</v>
      </c>
      <c r="W330" s="41">
        <v>7.3622879013459999</v>
      </c>
      <c r="X330" s="41">
        <v>7.3975641414929996</v>
      </c>
      <c r="Y330" s="41">
        <v>7.4297798352560003</v>
      </c>
      <c r="Z330" s="41">
        <v>7.4593149262810003</v>
      </c>
      <c r="AA330" s="41">
        <v>7.4864895555519997</v>
      </c>
      <c r="AB330" s="41">
        <v>7.5115751909549999</v>
      </c>
      <c r="AC330" s="41">
        <v>7.5348034222619997</v>
      </c>
      <c r="AD330" s="41">
        <v>7.556372953616</v>
      </c>
      <c r="AE330" s="41">
        <v>7.5764551978770003</v>
      </c>
      <c r="AF330" s="41">
        <v>7.5951987807780004</v>
      </c>
      <c r="AG330" s="41">
        <f t="shared" si="6"/>
        <v>3.116815620278</v>
      </c>
      <c r="AH330" s="41">
        <v>3.116815620278</v>
      </c>
      <c r="AI330" s="41"/>
      <c r="AJ330" s="114"/>
      <c r="AL330" s="107">
        <v>38565</v>
      </c>
      <c r="AM330" s="101">
        <v>4.26</v>
      </c>
      <c r="AN330" s="101">
        <v>4.4800000000000004</v>
      </c>
      <c r="AO330" s="101">
        <v>4.82</v>
      </c>
      <c r="AP330" s="101">
        <v>5.39</v>
      </c>
      <c r="CF330" s="102"/>
      <c r="CI330" s="45"/>
    </row>
    <row r="331" spans="2:87" ht="13" customHeight="1">
      <c r="B331" s="114">
        <v>34089</v>
      </c>
      <c r="C331" s="41">
        <v>3.3002139489500002</v>
      </c>
      <c r="D331" s="41">
        <v>3.792657081807</v>
      </c>
      <c r="E331" s="41">
        <v>4.3073182850220002</v>
      </c>
      <c r="F331" s="41">
        <v>4.7811508447440003</v>
      </c>
      <c r="G331" s="41">
        <v>5.1931656545490004</v>
      </c>
      <c r="H331" s="41">
        <v>5.5416324322179999</v>
      </c>
      <c r="I331" s="41">
        <v>5.8326974305360002</v>
      </c>
      <c r="J331" s="41">
        <v>6.0749234780450001</v>
      </c>
      <c r="K331" s="41">
        <v>6.2768422341959997</v>
      </c>
      <c r="L331" s="41">
        <v>6.4459947804490003</v>
      </c>
      <c r="M331" s="41">
        <v>6.5886749103</v>
      </c>
      <c r="N331" s="41">
        <v>6.7099789135829999</v>
      </c>
      <c r="O331" s="41">
        <v>6.8139684976649999</v>
      </c>
      <c r="P331" s="41">
        <v>6.9038573258389997</v>
      </c>
      <c r="Q331" s="41">
        <v>6.9821835011579996</v>
      </c>
      <c r="R331" s="41">
        <v>7.0509552541099998</v>
      </c>
      <c r="S331" s="41">
        <v>7.1117683558960003</v>
      </c>
      <c r="T331" s="41">
        <v>7.1658982977979999</v>
      </c>
      <c r="U331" s="41">
        <v>7.2143716106170004</v>
      </c>
      <c r="V331" s="41">
        <v>7.258020636485</v>
      </c>
      <c r="W331" s="41">
        <v>7.2975254798320002</v>
      </c>
      <c r="X331" s="41">
        <v>7.3334461572759997</v>
      </c>
      <c r="Y331" s="41">
        <v>7.3662473070900001</v>
      </c>
      <c r="Z331" s="41">
        <v>7.3963172653519997</v>
      </c>
      <c r="AA331" s="41">
        <v>7.4239828755100001</v>
      </c>
      <c r="AB331" s="41">
        <v>7.4495210584039997</v>
      </c>
      <c r="AC331" s="41">
        <v>7.4731679126449997</v>
      </c>
      <c r="AD331" s="41">
        <v>7.4951259226299998</v>
      </c>
      <c r="AE331" s="41">
        <v>7.5155697079959998</v>
      </c>
      <c r="AF331" s="41">
        <v>7.5346506417620001</v>
      </c>
      <c r="AG331" s="41">
        <f t="shared" si="6"/>
        <v>3.1457808314990001</v>
      </c>
      <c r="AH331" s="41">
        <v>3.1457808314990001</v>
      </c>
      <c r="AI331" s="41"/>
      <c r="AJ331" s="114"/>
      <c r="AL331" s="107">
        <v>38596</v>
      </c>
      <c r="AM331" s="101">
        <v>4.5999999999999996</v>
      </c>
      <c r="AN331" s="101">
        <v>4.83</v>
      </c>
      <c r="AO331" s="101">
        <v>5.14</v>
      </c>
      <c r="AP331" s="101">
        <v>5.73</v>
      </c>
      <c r="CF331" s="102"/>
      <c r="CI331" s="45"/>
    </row>
    <row r="332" spans="2:87" ht="13" customHeight="1">
      <c r="B332" s="114">
        <v>34120</v>
      </c>
      <c r="C332" s="41">
        <v>3.63875026878</v>
      </c>
      <c r="D332" s="41">
        <v>4.2039465320309999</v>
      </c>
      <c r="E332" s="41">
        <v>4.6736756473090004</v>
      </c>
      <c r="F332" s="41">
        <v>5.0672533116410001</v>
      </c>
      <c r="G332" s="41">
        <v>5.3994494881859998</v>
      </c>
      <c r="H332" s="41">
        <v>5.6817096854790003</v>
      </c>
      <c r="I332" s="41">
        <v>5.9230127711099998</v>
      </c>
      <c r="J332" s="41">
        <v>6.1304809490730001</v>
      </c>
      <c r="K332" s="41">
        <v>6.3098193713809998</v>
      </c>
      <c r="L332" s="41">
        <v>6.4656374980280003</v>
      </c>
      <c r="M332" s="41">
        <v>6.6016874494689999</v>
      </c>
      <c r="N332" s="41">
        <v>6.721043349736</v>
      </c>
      <c r="O332" s="41">
        <v>6.8262381387659996</v>
      </c>
      <c r="P332" s="41">
        <v>6.9193692838130003</v>
      </c>
      <c r="Q332" s="41">
        <v>7.002181411105</v>
      </c>
      <c r="R332" s="41">
        <v>7.076131561065</v>
      </c>
      <c r="S332" s="41">
        <v>7.1424411803929999</v>
      </c>
      <c r="T332" s="41">
        <v>7.2021378619509999</v>
      </c>
      <c r="U332" s="41">
        <v>7.2560890697270004</v>
      </c>
      <c r="V332" s="41">
        <v>7.3050295357439996</v>
      </c>
      <c r="W332" s="41">
        <v>7.3495836182860002</v>
      </c>
      <c r="X332" s="41">
        <v>7.3902836194130002</v>
      </c>
      <c r="Y332" s="41">
        <v>7.42758484276</v>
      </c>
      <c r="Z332" s="41">
        <v>7.4618780086559999</v>
      </c>
      <c r="AA332" s="41">
        <v>7.4934995180110002</v>
      </c>
      <c r="AB332" s="41">
        <v>7.522739959011</v>
      </c>
      <c r="AC332" s="41">
        <v>7.5498511742950001</v>
      </c>
      <c r="AD332" s="41">
        <v>7.5750521458450004</v>
      </c>
      <c r="AE332" s="41">
        <v>7.5985339066910003</v>
      </c>
      <c r="AF332" s="41">
        <v>7.6204636498429998</v>
      </c>
      <c r="AG332" s="41">
        <f t="shared" si="6"/>
        <v>2.8268872292480003</v>
      </c>
      <c r="AH332" s="41">
        <v>2.8268872292480003</v>
      </c>
      <c r="AI332" s="41"/>
      <c r="AJ332" s="114"/>
      <c r="AL332" s="107">
        <v>38626</v>
      </c>
      <c r="AM332" s="101">
        <v>4.8499999999999996</v>
      </c>
      <c r="AN332" s="101">
        <v>5.1100000000000003</v>
      </c>
      <c r="AO332" s="101">
        <v>5.4</v>
      </c>
      <c r="AP332" s="101">
        <v>5.95</v>
      </c>
      <c r="CF332" s="102"/>
      <c r="CI332" s="45"/>
    </row>
    <row r="333" spans="2:87" ht="13" customHeight="1">
      <c r="B333" s="114">
        <v>34150</v>
      </c>
      <c r="C333" s="41">
        <v>3.5494053278259998</v>
      </c>
      <c r="D333" s="41">
        <v>4.0233673898809998</v>
      </c>
      <c r="E333" s="41">
        <v>4.4286940935169996</v>
      </c>
      <c r="F333" s="41">
        <v>4.776963289787</v>
      </c>
      <c r="G333" s="41">
        <v>5.0775686751649998</v>
      </c>
      <c r="H333" s="41">
        <v>5.338173186583</v>
      </c>
      <c r="I333" s="41">
        <v>5.5650602192519996</v>
      </c>
      <c r="J333" s="41">
        <v>5.7634072610900002</v>
      </c>
      <c r="K333" s="41">
        <v>5.9375003264000004</v>
      </c>
      <c r="L333" s="41">
        <v>6.0909029798740004</v>
      </c>
      <c r="M333" s="41">
        <v>6.2265903393370001</v>
      </c>
      <c r="N333" s="41">
        <v>6.3470559171860002</v>
      </c>
      <c r="O333" s="41">
        <v>6.4543972756769996</v>
      </c>
      <c r="P333" s="41">
        <v>6.5503850613449996</v>
      </c>
      <c r="Q333" s="41">
        <v>6.6365189251179997</v>
      </c>
      <c r="R333" s="41">
        <v>6.7140730363680001</v>
      </c>
      <c r="S333" s="41">
        <v>6.7841332943120003</v>
      </c>
      <c r="T333" s="41">
        <v>6.8476278798130004</v>
      </c>
      <c r="U333" s="41">
        <v>6.9053524383570002</v>
      </c>
      <c r="V333" s="41">
        <v>6.9579909139340002</v>
      </c>
      <c r="W333" s="41">
        <v>7.0061328439480004</v>
      </c>
      <c r="X333" s="41">
        <v>7.0502877621379998</v>
      </c>
      <c r="Y333" s="41">
        <v>7.0908972289129997</v>
      </c>
      <c r="Z333" s="41">
        <v>7.1283449080589998</v>
      </c>
      <c r="AA333" s="41">
        <v>7.1629650293570002</v>
      </c>
      <c r="AB333" s="41">
        <v>7.1950495134240002</v>
      </c>
      <c r="AC333" s="41">
        <v>7.2248539845639996</v>
      </c>
      <c r="AD333" s="41">
        <v>7.2526028567890002</v>
      </c>
      <c r="AE333" s="41">
        <v>7.2784936453959999</v>
      </c>
      <c r="AF333" s="41">
        <v>7.3027006298680002</v>
      </c>
      <c r="AG333" s="41">
        <f t="shared" si="6"/>
        <v>2.5414976520480006</v>
      </c>
      <c r="AH333" s="41">
        <v>2.5414976520480006</v>
      </c>
      <c r="AI333" s="41"/>
      <c r="AJ333" s="114"/>
      <c r="AL333" s="107">
        <v>38657</v>
      </c>
      <c r="AM333" s="101">
        <v>4.9000000000000004</v>
      </c>
      <c r="AN333" s="101">
        <v>5.1100000000000003</v>
      </c>
      <c r="AO333" s="101">
        <v>5.37</v>
      </c>
      <c r="AP333" s="101">
        <v>5.91</v>
      </c>
      <c r="CF333" s="102"/>
      <c r="CI333" s="45"/>
    </row>
    <row r="334" spans="2:87" ht="13" customHeight="1">
      <c r="B334" s="114">
        <v>34181</v>
      </c>
      <c r="C334" s="41">
        <v>3.6006412928159999</v>
      </c>
      <c r="D334" s="41">
        <v>4.1154194338870003</v>
      </c>
      <c r="E334" s="41">
        <v>4.5363578481270004</v>
      </c>
      <c r="F334" s="41">
        <v>4.8834208355159996</v>
      </c>
      <c r="G334" s="41">
        <v>5.1719752319810004</v>
      </c>
      <c r="H334" s="41">
        <v>5.4138940261519997</v>
      </c>
      <c r="I334" s="41">
        <v>5.6183893308609996</v>
      </c>
      <c r="J334" s="41">
        <v>5.7926417733340001</v>
      </c>
      <c r="K334" s="41">
        <v>5.9422766779999998</v>
      </c>
      <c r="L334" s="41">
        <v>6.0717248834969997</v>
      </c>
      <c r="M334" s="41">
        <v>6.1844966260450001</v>
      </c>
      <c r="N334" s="41">
        <v>6.2833898569370001</v>
      </c>
      <c r="O334" s="41">
        <v>6.3706490582599997</v>
      </c>
      <c r="P334" s="41">
        <v>6.4480866389770002</v>
      </c>
      <c r="Q334" s="41">
        <v>6.5171760036719997</v>
      </c>
      <c r="R334" s="41">
        <v>6.5791231409259998</v>
      </c>
      <c r="S334" s="41">
        <v>6.6349218917709996</v>
      </c>
      <c r="T334" s="41">
        <v>6.6853967914060002</v>
      </c>
      <c r="U334" s="41">
        <v>6.7312364248019998</v>
      </c>
      <c r="V334" s="41">
        <v>6.7730195204069998</v>
      </c>
      <c r="W334" s="41">
        <v>6.8112354669900004</v>
      </c>
      <c r="X334" s="41">
        <v>6.8463005326089998</v>
      </c>
      <c r="Y334" s="41">
        <v>6.8785707585000004</v>
      </c>
      <c r="Z334" s="41">
        <v>6.9083522696659996</v>
      </c>
      <c r="AA334" s="41">
        <v>6.9359095692860002</v>
      </c>
      <c r="AB334" s="41">
        <v>6.9614722518640004</v>
      </c>
      <c r="AC334" s="41">
        <v>6.9852404698320001</v>
      </c>
      <c r="AD334" s="41">
        <v>7.0073894121059999</v>
      </c>
      <c r="AE334" s="41">
        <v>7.0280729951070002</v>
      </c>
      <c r="AF334" s="41">
        <v>7.0474269224170003</v>
      </c>
      <c r="AG334" s="41">
        <f t="shared" si="6"/>
        <v>2.4710835906809998</v>
      </c>
      <c r="AH334" s="41">
        <v>2.4710835906809998</v>
      </c>
      <c r="AI334" s="41"/>
      <c r="AJ334" s="114"/>
      <c r="AL334" s="107">
        <v>38687</v>
      </c>
      <c r="AM334" s="101">
        <v>4.92</v>
      </c>
      <c r="AN334" s="101">
        <v>5.05</v>
      </c>
      <c r="AO334" s="101">
        <v>5.28</v>
      </c>
      <c r="AP334" s="101">
        <v>5.75</v>
      </c>
      <c r="CF334" s="102"/>
      <c r="CI334" s="45"/>
    </row>
    <row r="335" spans="2:87" ht="13" customHeight="1">
      <c r="B335" s="114">
        <v>34212</v>
      </c>
      <c r="C335" s="41">
        <v>3.4463129644610002</v>
      </c>
      <c r="D335" s="41">
        <v>3.8467648688190001</v>
      </c>
      <c r="E335" s="41">
        <v>4.2062672201669997</v>
      </c>
      <c r="F335" s="41">
        <v>4.5239944072279998</v>
      </c>
      <c r="G335" s="41">
        <v>4.8020450636029999</v>
      </c>
      <c r="H335" s="41">
        <v>5.0439452284769999</v>
      </c>
      <c r="I335" s="41">
        <v>5.253756231184</v>
      </c>
      <c r="J335" s="41">
        <v>5.4355645437610001</v>
      </c>
      <c r="K335" s="41">
        <v>5.5932090706880002</v>
      </c>
      <c r="L335" s="41">
        <v>5.7301528789800003</v>
      </c>
      <c r="M335" s="41">
        <v>5.8494401489010004</v>
      </c>
      <c r="N335" s="41">
        <v>5.9537011306150003</v>
      </c>
      <c r="O335" s="41">
        <v>6.0451821236600001</v>
      </c>
      <c r="P335" s="41">
        <v>6.125786618417</v>
      </c>
      <c r="Q335" s="41">
        <v>6.197119520787</v>
      </c>
      <c r="R335" s="41">
        <v>6.2605299938999996</v>
      </c>
      <c r="S335" s="41">
        <v>6.317150665022</v>
      </c>
      <c r="T335" s="41">
        <v>6.3679322678150001</v>
      </c>
      <c r="U335" s="41">
        <v>6.4136735492849999</v>
      </c>
      <c r="V335" s="41">
        <v>6.455046680693</v>
      </c>
      <c r="W335" s="41">
        <v>6.4926186093810001</v>
      </c>
      <c r="X335" s="41">
        <v>6.5268688609209997</v>
      </c>
      <c r="Y335" s="41">
        <v>6.558204302879</v>
      </c>
      <c r="Z335" s="41">
        <v>6.5869713463000004</v>
      </c>
      <c r="AA335" s="41">
        <v>6.613466009133</v>
      </c>
      <c r="AB335" s="41">
        <v>6.6379422088469999</v>
      </c>
      <c r="AC335" s="41">
        <v>6.660618596051</v>
      </c>
      <c r="AD335" s="41">
        <v>6.6816841901970001</v>
      </c>
      <c r="AE335" s="41">
        <v>6.701303033836</v>
      </c>
      <c r="AF335" s="41">
        <v>6.7196180436209998</v>
      </c>
      <c r="AG335" s="41">
        <f t="shared" si="6"/>
        <v>2.283839914519</v>
      </c>
      <c r="AH335" s="41">
        <v>2.283839914519</v>
      </c>
      <c r="AI335" s="41"/>
      <c r="AJ335" s="114"/>
      <c r="AL335" s="107">
        <v>38718</v>
      </c>
      <c r="AM335" s="101">
        <v>5.03</v>
      </c>
      <c r="AN335" s="101">
        <v>5.17</v>
      </c>
      <c r="AO335" s="101">
        <v>5.43</v>
      </c>
      <c r="AP335" s="101">
        <v>5.87</v>
      </c>
      <c r="CF335" s="102"/>
      <c r="CI335" s="45"/>
    </row>
    <row r="336" spans="2:87" ht="13" customHeight="1">
      <c r="B336" s="114">
        <v>34242</v>
      </c>
      <c r="C336" s="41">
        <v>3.4451377433729999</v>
      </c>
      <c r="D336" s="41">
        <v>3.8873542501810001</v>
      </c>
      <c r="E336" s="41">
        <v>4.2503995229419997</v>
      </c>
      <c r="F336" s="41">
        <v>4.5535773125730001</v>
      </c>
      <c r="G336" s="41">
        <v>4.8107735167390002</v>
      </c>
      <c r="H336" s="41">
        <v>5.0320435143670004</v>
      </c>
      <c r="I336" s="41">
        <v>5.2247332396259996</v>
      </c>
      <c r="J336" s="41">
        <v>5.3942694721119997</v>
      </c>
      <c r="K336" s="41">
        <v>5.5447160064609999</v>
      </c>
      <c r="L336" s="41">
        <v>5.6791645190619997</v>
      </c>
      <c r="M336" s="41">
        <v>5.8000090106529996</v>
      </c>
      <c r="N336" s="41">
        <v>5.9091384554759996</v>
      </c>
      <c r="O336" s="41">
        <v>6.0080721283120004</v>
      </c>
      <c r="P336" s="41">
        <v>6.0980548536860004</v>
      </c>
      <c r="Q336" s="41">
        <v>6.1801242933739999</v>
      </c>
      <c r="R336" s="41">
        <v>6.2551587592580002</v>
      </c>
      <c r="S336" s="41">
        <v>6.323911477757</v>
      </c>
      <c r="T336" s="41">
        <v>6.3870354306059998</v>
      </c>
      <c r="U336" s="41">
        <v>6.4451016337220004</v>
      </c>
      <c r="V336" s="41">
        <v>6.4986128334669999</v>
      </c>
      <c r="W336" s="41">
        <v>6.5480139853950003</v>
      </c>
      <c r="X336" s="41">
        <v>6.5937004548139999</v>
      </c>
      <c r="Y336" s="41">
        <v>6.6360245845370001</v>
      </c>
      <c r="Z336" s="41">
        <v>6.6753010731589999</v>
      </c>
      <c r="AA336" s="41">
        <v>6.711811468963</v>
      </c>
      <c r="AB336" s="41">
        <v>6.7458079903680002</v>
      </c>
      <c r="AC336" s="41">
        <v>6.7775168199109999</v>
      </c>
      <c r="AD336" s="41">
        <v>6.8071409755710004</v>
      </c>
      <c r="AE336" s="41">
        <v>6.8348628340599999</v>
      </c>
      <c r="AF336" s="41">
        <v>6.860846361069</v>
      </c>
      <c r="AG336" s="41">
        <f t="shared" si="6"/>
        <v>2.2340267756889998</v>
      </c>
      <c r="AH336" s="41">
        <v>2.2340267756889998</v>
      </c>
      <c r="AI336" s="41"/>
      <c r="AJ336" s="114"/>
      <c r="AL336" s="107">
        <v>38749</v>
      </c>
      <c r="AM336" s="101">
        <v>5.17</v>
      </c>
      <c r="AN336" s="101">
        <v>5.25</v>
      </c>
      <c r="AO336" s="101">
        <v>5.43</v>
      </c>
      <c r="AP336" s="101">
        <v>5.78</v>
      </c>
      <c r="CF336" s="102"/>
      <c r="CI336" s="45"/>
    </row>
    <row r="337" spans="2:87" ht="13" customHeight="1">
      <c r="B337" s="114">
        <v>34273</v>
      </c>
      <c r="C337" s="41">
        <v>3.5370178598400002</v>
      </c>
      <c r="D337" s="41">
        <v>3.964125959415</v>
      </c>
      <c r="E337" s="41">
        <v>4.316116729849</v>
      </c>
      <c r="F337" s="41">
        <v>4.6114914208939997</v>
      </c>
      <c r="G337" s="41">
        <v>4.8630304259520001</v>
      </c>
      <c r="H337" s="41">
        <v>5.0797571768839997</v>
      </c>
      <c r="I337" s="41">
        <v>5.2682075355469999</v>
      </c>
      <c r="J337" s="41">
        <v>5.4332497828720001</v>
      </c>
      <c r="K337" s="41">
        <v>5.578614894517</v>
      </c>
      <c r="L337" s="41">
        <v>5.7072407029240004</v>
      </c>
      <c r="M337" s="41">
        <v>5.8214968551400004</v>
      </c>
      <c r="N337" s="41">
        <v>5.9233335760249997</v>
      </c>
      <c r="O337" s="41">
        <v>6.0143817500749996</v>
      </c>
      <c r="P337" s="41">
        <v>6.0960218372819996</v>
      </c>
      <c r="Q337" s="41">
        <v>6.1694327231260004</v>
      </c>
      <c r="R337" s="41">
        <v>6.2356275100799996</v>
      </c>
      <c r="S337" s="41">
        <v>6.2954806632390001</v>
      </c>
      <c r="T337" s="41">
        <v>6.34974928823</v>
      </c>
      <c r="U337" s="41">
        <v>6.399090296782</v>
      </c>
      <c r="V337" s="41">
        <v>6.4440745794170002</v>
      </c>
      <c r="W337" s="41">
        <v>6.485198911426</v>
      </c>
      <c r="X337" s="41">
        <v>6.5228960759390002</v>
      </c>
      <c r="Y337" s="41">
        <v>6.557543538539</v>
      </c>
      <c r="Z337" s="41">
        <v>6.5894709152289996</v>
      </c>
      <c r="AA337" s="41">
        <v>6.6189664171500002</v>
      </c>
      <c r="AB337" s="41">
        <v>6.6462824175849997</v>
      </c>
      <c r="AC337" s="41">
        <v>6.6716402610849999</v>
      </c>
      <c r="AD337" s="41">
        <v>6.6952344161230002</v>
      </c>
      <c r="AE337" s="41">
        <v>6.7172360586090001</v>
      </c>
      <c r="AF337" s="41">
        <v>6.7377961622509996</v>
      </c>
      <c r="AG337" s="41">
        <f t="shared" si="6"/>
        <v>2.1702228430840003</v>
      </c>
      <c r="AH337" s="41">
        <v>2.1702228430840003</v>
      </c>
      <c r="AI337" s="41"/>
      <c r="AJ337" s="114"/>
      <c r="AL337" s="107">
        <v>38777</v>
      </c>
      <c r="AM337" s="101">
        <v>5.32</v>
      </c>
      <c r="AN337" s="101">
        <v>5.51</v>
      </c>
      <c r="AO337" s="101">
        <v>5.75</v>
      </c>
      <c r="AP337" s="101">
        <v>6.18</v>
      </c>
      <c r="CF337" s="102"/>
      <c r="CI337" s="45"/>
    </row>
    <row r="338" spans="2:87" ht="13" customHeight="1">
      <c r="B338" s="114">
        <v>34303</v>
      </c>
      <c r="C338" s="41">
        <v>3.6706034061209998</v>
      </c>
      <c r="D338" s="41">
        <v>4.1768809692</v>
      </c>
      <c r="E338" s="41">
        <v>4.5825112208189998</v>
      </c>
      <c r="F338" s="41">
        <v>4.9140809172440001</v>
      </c>
      <c r="G338" s="41">
        <v>5.1894374783949999</v>
      </c>
      <c r="H338" s="41">
        <v>5.4209564673199999</v>
      </c>
      <c r="I338" s="41">
        <v>5.6175177328450001</v>
      </c>
      <c r="J338" s="41">
        <v>5.7857082570919998</v>
      </c>
      <c r="K338" s="41">
        <v>5.9305625395100003</v>
      </c>
      <c r="L338" s="41">
        <v>6.056026228635</v>
      </c>
      <c r="M338" s="41">
        <v>6.1652535279889999</v>
      </c>
      <c r="N338" s="41">
        <v>6.2608039543649996</v>
      </c>
      <c r="O338" s="41">
        <v>6.3447772957759998</v>
      </c>
      <c r="P338" s="41">
        <v>6.4189098015599999</v>
      </c>
      <c r="Q338" s="41">
        <v>6.4846453254499998</v>
      </c>
      <c r="R338" s="41">
        <v>6.5431896809729997</v>
      </c>
      <c r="S338" s="41">
        <v>6.595553271649</v>
      </c>
      <c r="T338" s="41">
        <v>6.6425851851599997</v>
      </c>
      <c r="U338" s="41">
        <v>6.6850008358680002</v>
      </c>
      <c r="V338" s="41">
        <v>6.7234045794929997</v>
      </c>
      <c r="W338" s="41">
        <v>6.7583083190339996</v>
      </c>
      <c r="X338" s="41">
        <v>6.7901468640529998</v>
      </c>
      <c r="Y338" s="41">
        <v>6.8192906342899997</v>
      </c>
      <c r="Z338" s="41">
        <v>6.846056178585</v>
      </c>
      <c r="AA338" s="41">
        <v>6.8707148912219997</v>
      </c>
      <c r="AB338" s="41">
        <v>6.8935002392560003</v>
      </c>
      <c r="AC338" s="41">
        <v>6.9146137595720001</v>
      </c>
      <c r="AD338" s="41">
        <v>6.9342300396949996</v>
      </c>
      <c r="AE338" s="41">
        <v>6.9525008594850002</v>
      </c>
      <c r="AF338" s="41">
        <v>6.9695586401270004</v>
      </c>
      <c r="AG338" s="41">
        <f t="shared" si="6"/>
        <v>2.3854228225140002</v>
      </c>
      <c r="AH338" s="41">
        <v>2.3854228225140002</v>
      </c>
      <c r="AI338" s="41"/>
      <c r="AJ338" s="114"/>
      <c r="AL338" s="107">
        <v>38808</v>
      </c>
      <c r="AM338" s="101">
        <v>5.4</v>
      </c>
      <c r="AN338" s="101">
        <v>5.62</v>
      </c>
      <c r="AO338" s="101">
        <v>5.96</v>
      </c>
      <c r="AP338" s="101">
        <v>6.42</v>
      </c>
      <c r="CF338" s="102"/>
      <c r="CI338" s="45"/>
    </row>
    <row r="339" spans="2:87" ht="13" customHeight="1">
      <c r="B339" s="114">
        <v>34334</v>
      </c>
      <c r="C339" s="41">
        <v>3.6833660755739999</v>
      </c>
      <c r="D339" s="41">
        <v>4.2070512271530003</v>
      </c>
      <c r="E339" s="41">
        <v>4.612443986623</v>
      </c>
      <c r="F339" s="41">
        <v>4.938516399219</v>
      </c>
      <c r="G339" s="41">
        <v>5.2083748328919999</v>
      </c>
      <c r="H339" s="41">
        <v>5.4362018519740003</v>
      </c>
      <c r="I339" s="41">
        <v>5.6311375171910001</v>
      </c>
      <c r="J339" s="41">
        <v>5.7994312199089997</v>
      </c>
      <c r="K339" s="41">
        <v>5.9456267398299998</v>
      </c>
      <c r="L339" s="41">
        <v>6.0732132775850003</v>
      </c>
      <c r="M339" s="41">
        <v>6.1849852478049998</v>
      </c>
      <c r="N339" s="41">
        <v>6.283245267321</v>
      </c>
      <c r="O339" s="41">
        <v>6.3699236501780003</v>
      </c>
      <c r="P339" s="41">
        <v>6.4466536878170002</v>
      </c>
      <c r="Q339" s="41">
        <v>6.5148233370100002</v>
      </c>
      <c r="R339" s="41">
        <v>6.5756139045369997</v>
      </c>
      <c r="S339" s="41">
        <v>6.6300310463330003</v>
      </c>
      <c r="T339" s="41">
        <v>6.6789307099700004</v>
      </c>
      <c r="U339" s="41">
        <v>6.7230413283569996</v>
      </c>
      <c r="V339" s="41">
        <v>6.7629829544840003</v>
      </c>
      <c r="W339" s="41">
        <v>6.7992837554180001</v>
      </c>
      <c r="X339" s="41">
        <v>6.8323941730840003</v>
      </c>
      <c r="Y339" s="41">
        <v>6.8626990165989996</v>
      </c>
      <c r="Z339" s="41">
        <v>6.8905277321589997</v>
      </c>
      <c r="AA339" s="41">
        <v>6.9161630827809999</v>
      </c>
      <c r="AB339" s="41">
        <v>6.9398484548430002</v>
      </c>
      <c r="AC339" s="41">
        <v>6.9617939900119996</v>
      </c>
      <c r="AD339" s="41">
        <v>6.9821817206750003</v>
      </c>
      <c r="AE339" s="41">
        <v>7.0011698656819998</v>
      </c>
      <c r="AF339" s="41">
        <v>7.018896422319</v>
      </c>
      <c r="AG339" s="41">
        <f t="shared" si="6"/>
        <v>2.3898472020110004</v>
      </c>
      <c r="AH339" s="41">
        <v>2.3898472020110004</v>
      </c>
      <c r="AI339" s="41"/>
      <c r="AJ339" s="114"/>
      <c r="AL339" s="107">
        <v>38838</v>
      </c>
      <c r="AM339" s="101">
        <v>5.53</v>
      </c>
      <c r="AN339" s="101">
        <v>5.72</v>
      </c>
      <c r="AO339" s="101">
        <v>6.02</v>
      </c>
      <c r="AP339" s="101">
        <v>6.47</v>
      </c>
      <c r="CF339" s="102"/>
      <c r="CI339" s="45"/>
    </row>
    <row r="340" spans="2:87" ht="13" customHeight="1">
      <c r="B340" s="114">
        <v>34365</v>
      </c>
      <c r="C340" s="41">
        <v>3.5657097432580001</v>
      </c>
      <c r="D340" s="41">
        <v>4.0662435835729998</v>
      </c>
      <c r="E340" s="41">
        <v>4.4546291109049996</v>
      </c>
      <c r="F340" s="41">
        <v>4.7665015868829999</v>
      </c>
      <c r="G340" s="41">
        <v>5.0242740241280002</v>
      </c>
      <c r="H340" s="41">
        <v>5.2422451029369999</v>
      </c>
      <c r="I340" s="41">
        <v>5.4297405803030001</v>
      </c>
      <c r="J340" s="41">
        <v>5.5930332966999998</v>
      </c>
      <c r="K340" s="41">
        <v>5.7365095360270004</v>
      </c>
      <c r="L340" s="41">
        <v>5.8633737095159999</v>
      </c>
      <c r="M340" s="41">
        <v>5.9760724458660004</v>
      </c>
      <c r="N340" s="41">
        <v>6.076549588023</v>
      </c>
      <c r="O340" s="41">
        <v>6.1664001944429998</v>
      </c>
      <c r="P340" s="41">
        <v>6.246964752357</v>
      </c>
      <c r="Q340" s="41">
        <v>6.3193882789240003</v>
      </c>
      <c r="R340" s="41">
        <v>6.3846589127359996</v>
      </c>
      <c r="S340" s="41">
        <v>6.4436345231840004</v>
      </c>
      <c r="T340" s="41">
        <v>6.497062245455</v>
      </c>
      <c r="U340" s="41">
        <v>6.5455937227770002</v>
      </c>
      <c r="V340" s="41">
        <v>6.5897976097240001</v>
      </c>
      <c r="W340" s="41">
        <v>6.6301701958269996</v>
      </c>
      <c r="X340" s="41">
        <v>6.6671446254850002</v>
      </c>
      <c r="Y340" s="41">
        <v>6.7010989850989997</v>
      </c>
      <c r="Z340" s="41">
        <v>6.7323634226299998</v>
      </c>
      <c r="AA340" s="41">
        <v>6.7612264125759998</v>
      </c>
      <c r="AB340" s="41">
        <v>6.7879402546870002</v>
      </c>
      <c r="AC340" s="41">
        <v>6.8127258832660003</v>
      </c>
      <c r="AD340" s="41">
        <v>6.8357770579619999</v>
      </c>
      <c r="AE340" s="41">
        <v>6.8572640029869998</v>
      </c>
      <c r="AF340" s="41">
        <v>6.8773365577890004</v>
      </c>
      <c r="AG340" s="41">
        <f t="shared" si="6"/>
        <v>2.2976639662579998</v>
      </c>
      <c r="AH340" s="41">
        <v>2.2976639662579998</v>
      </c>
      <c r="AI340" s="41"/>
      <c r="AJ340" s="114"/>
      <c r="AL340" s="107">
        <v>38869</v>
      </c>
      <c r="AM340" s="101">
        <v>5.66</v>
      </c>
      <c r="AN340" s="101">
        <v>5.81</v>
      </c>
      <c r="AO340" s="101">
        <v>6.07</v>
      </c>
      <c r="AP340" s="101">
        <v>6.48</v>
      </c>
      <c r="CF340" s="102"/>
      <c r="CI340" s="45"/>
    </row>
    <row r="341" spans="2:87" ht="13" customHeight="1">
      <c r="B341" s="114">
        <v>34393</v>
      </c>
      <c r="C341" s="41">
        <v>4.0995157189590001</v>
      </c>
      <c r="D341" s="41">
        <v>4.6496802711580001</v>
      </c>
      <c r="E341" s="41">
        <v>5.045457399629</v>
      </c>
      <c r="F341" s="41">
        <v>5.3560264091310001</v>
      </c>
      <c r="G341" s="41">
        <v>5.612172378785</v>
      </c>
      <c r="H341" s="41">
        <v>5.8284597493949999</v>
      </c>
      <c r="I341" s="41">
        <v>6.0128199287520001</v>
      </c>
      <c r="J341" s="41">
        <v>6.1704985130100001</v>
      </c>
      <c r="K341" s="41">
        <v>6.3055749792090001</v>
      </c>
      <c r="L341" s="41">
        <v>6.4214966535959999</v>
      </c>
      <c r="M341" s="41">
        <v>6.5212472567040001</v>
      </c>
      <c r="N341" s="41">
        <v>6.6074006153270002</v>
      </c>
      <c r="O341" s="41">
        <v>6.6821506728389997</v>
      </c>
      <c r="P341" s="41">
        <v>6.7473444547580002</v>
      </c>
      <c r="Q341" s="41">
        <v>6.8045213200039996</v>
      </c>
      <c r="R341" s="41">
        <v>6.8549552208020001</v>
      </c>
      <c r="S341" s="41">
        <v>6.8996961632189997</v>
      </c>
      <c r="T341" s="41">
        <v>6.93960824939</v>
      </c>
      <c r="U341" s="41">
        <v>6.975402991038</v>
      </c>
      <c r="V341" s="41">
        <v>7.0076675496160004</v>
      </c>
      <c r="W341" s="41">
        <v>7.0368881432970003</v>
      </c>
      <c r="X341" s="41">
        <v>7.0634691536740002</v>
      </c>
      <c r="Y341" s="41">
        <v>7.0877485675400003</v>
      </c>
      <c r="Z341" s="41">
        <v>7.1100103825699996</v>
      </c>
      <c r="AA341" s="41">
        <v>7.1304945449110004</v>
      </c>
      <c r="AB341" s="41">
        <v>7.1494049051169997</v>
      </c>
      <c r="AC341" s="41">
        <v>7.1669155952830002</v>
      </c>
      <c r="AD341" s="41">
        <v>7.1831761536689998</v>
      </c>
      <c r="AE341" s="41">
        <v>7.1983156573910003</v>
      </c>
      <c r="AF341" s="41">
        <v>7.2124460692880001</v>
      </c>
      <c r="AG341" s="41">
        <f t="shared" si="6"/>
        <v>2.3219809346369997</v>
      </c>
      <c r="AH341" s="41">
        <v>2.3219809346369997</v>
      </c>
      <c r="AI341" s="41"/>
      <c r="AJ341" s="114"/>
      <c r="AL341" s="107">
        <v>38899</v>
      </c>
      <c r="AM341" s="101">
        <v>5.48</v>
      </c>
      <c r="AN341" s="101">
        <v>5.62</v>
      </c>
      <c r="AO341" s="101">
        <v>5.92</v>
      </c>
      <c r="AP341" s="101">
        <v>6.35</v>
      </c>
      <c r="CF341" s="102"/>
      <c r="CI341" s="45"/>
    </row>
    <row r="342" spans="2:87" ht="13" customHeight="1">
      <c r="B342" s="114">
        <v>34424</v>
      </c>
      <c r="C342" s="41">
        <v>4.5521716848580001</v>
      </c>
      <c r="D342" s="41">
        <v>5.2079367118270001</v>
      </c>
      <c r="E342" s="41">
        <v>5.6555776206150004</v>
      </c>
      <c r="F342" s="41">
        <v>5.9969101784059999</v>
      </c>
      <c r="G342" s="41">
        <v>6.2654853532199999</v>
      </c>
      <c r="H342" s="41">
        <v>6.4780854750319996</v>
      </c>
      <c r="I342" s="41">
        <v>6.646899823659</v>
      </c>
      <c r="J342" s="41">
        <v>6.7817945810619999</v>
      </c>
      <c r="K342" s="41">
        <v>6.8906519606809997</v>
      </c>
      <c r="L342" s="41">
        <v>6.9795716527579996</v>
      </c>
      <c r="M342" s="41">
        <v>7.0531634533430001</v>
      </c>
      <c r="N342" s="41">
        <v>7.1148688879530004</v>
      </c>
      <c r="O342" s="41">
        <v>7.167250345437</v>
      </c>
      <c r="P342" s="41">
        <v>7.2122235546060001</v>
      </c>
      <c r="Q342" s="41">
        <v>7.2512331648619996</v>
      </c>
      <c r="R342" s="41">
        <v>7.2853808821469999</v>
      </c>
      <c r="S342" s="41">
        <v>7.3155174210079998</v>
      </c>
      <c r="T342" s="41">
        <v>7.342308128629</v>
      </c>
      <c r="U342" s="41">
        <v>7.3662799091269999</v>
      </c>
      <c r="V342" s="41">
        <v>7.3878550021320004</v>
      </c>
      <c r="W342" s="41">
        <v>7.407375533383</v>
      </c>
      <c r="X342" s="41">
        <v>7.4251215596579998</v>
      </c>
      <c r="Y342" s="41">
        <v>7.4413244908129998</v>
      </c>
      <c r="Z342" s="41">
        <v>7.4561771935900003</v>
      </c>
      <c r="AA342" s="41">
        <v>7.4698416868409998</v>
      </c>
      <c r="AB342" s="41">
        <v>7.4824550680420003</v>
      </c>
      <c r="AC342" s="41">
        <v>7.4941341258919998</v>
      </c>
      <c r="AD342" s="41">
        <v>7.5049789658200003</v>
      </c>
      <c r="AE342" s="41">
        <v>7.51507588596</v>
      </c>
      <c r="AF342" s="41">
        <v>7.5244996781779996</v>
      </c>
      <c r="AG342" s="41">
        <f t="shared" si="6"/>
        <v>2.4273999678999996</v>
      </c>
      <c r="AH342" s="41">
        <v>2.4273999678999996</v>
      </c>
      <c r="AI342" s="41"/>
      <c r="AJ342" s="114"/>
      <c r="AL342" s="107">
        <v>38930</v>
      </c>
      <c r="AM342" s="101">
        <v>5.29</v>
      </c>
      <c r="AN342" s="101">
        <v>5.4</v>
      </c>
      <c r="AO342" s="101">
        <v>5.65</v>
      </c>
      <c r="AP342" s="101">
        <v>6.12</v>
      </c>
      <c r="CF342" s="102"/>
      <c r="CI342" s="45"/>
    </row>
    <row r="343" spans="2:87" ht="13" customHeight="1">
      <c r="B343" s="114">
        <v>34454</v>
      </c>
      <c r="C343" s="41">
        <v>5.0320643408699999</v>
      </c>
      <c r="D343" s="41">
        <v>5.7233819158320003</v>
      </c>
      <c r="E343" s="41">
        <v>6.1291615886219999</v>
      </c>
      <c r="F343" s="41">
        <v>6.404042108434</v>
      </c>
      <c r="G343" s="41">
        <v>6.6093036216350001</v>
      </c>
      <c r="H343" s="41">
        <v>6.7720156521780002</v>
      </c>
      <c r="I343" s="41">
        <v>6.9056004228759997</v>
      </c>
      <c r="J343" s="41">
        <v>7.0175097560050004</v>
      </c>
      <c r="K343" s="41">
        <v>7.1123262333810002</v>
      </c>
      <c r="L343" s="41">
        <v>7.1931233215130002</v>
      </c>
      <c r="M343" s="41">
        <v>7.2621121606610002</v>
      </c>
      <c r="N343" s="41">
        <v>7.3209733413649998</v>
      </c>
      <c r="O343" s="41">
        <v>7.3710391803119997</v>
      </c>
      <c r="P343" s="41">
        <v>7.4134001753229999</v>
      </c>
      <c r="Q343" s="41">
        <v>7.4489706492129999</v>
      </c>
      <c r="R343" s="41">
        <v>7.4785312393260002</v>
      </c>
      <c r="S343" s="41">
        <v>7.5027576246249996</v>
      </c>
      <c r="T343" s="41">
        <v>7.5222407266850002</v>
      </c>
      <c r="U343" s="41">
        <v>7.5375014278060002</v>
      </c>
      <c r="V343" s="41">
        <v>7.5490016412439997</v>
      </c>
      <c r="W343" s="41">
        <v>7.557152877119</v>
      </c>
      <c r="X343" s="41">
        <v>7.5623230382950002</v>
      </c>
      <c r="Y343" s="41">
        <v>7.5648419307979999</v>
      </c>
      <c r="Z343" s="41">
        <v>7.5650058167459999</v>
      </c>
      <c r="AA343" s="41">
        <v>7.5630812371370002</v>
      </c>
      <c r="AB343" s="41">
        <v>7.5593082656390003</v>
      </c>
      <c r="AC343" s="41">
        <v>7.5539033100679998</v>
      </c>
      <c r="AD343" s="41">
        <v>7.547061547767</v>
      </c>
      <c r="AE343" s="41">
        <v>7.538959059832</v>
      </c>
      <c r="AF343" s="41">
        <v>7.5297547140369998</v>
      </c>
      <c r="AG343" s="41">
        <f t="shared" si="6"/>
        <v>2.1610589806430003</v>
      </c>
      <c r="AH343" s="41">
        <v>2.1610589806430003</v>
      </c>
      <c r="AI343" s="41"/>
      <c r="AJ343" s="114"/>
      <c r="AL343" s="107">
        <v>38961</v>
      </c>
      <c r="AM343" s="101">
        <v>5.2</v>
      </c>
      <c r="AN343" s="101">
        <v>5.28</v>
      </c>
      <c r="AO343" s="101">
        <v>5.55</v>
      </c>
      <c r="AP343" s="101">
        <v>6</v>
      </c>
      <c r="CF343" s="102"/>
      <c r="CI343" s="45"/>
    </row>
    <row r="344" spans="2:87" ht="13" customHeight="1">
      <c r="B344" s="114">
        <v>34485</v>
      </c>
      <c r="C344" s="41">
        <v>5.3137990285220003</v>
      </c>
      <c r="D344" s="41">
        <v>5.961860517311</v>
      </c>
      <c r="E344" s="41">
        <v>6.3241658073289999</v>
      </c>
      <c r="F344" s="41">
        <v>6.5533714011150002</v>
      </c>
      <c r="G344" s="41">
        <v>6.7214186694990001</v>
      </c>
      <c r="H344" s="41">
        <v>6.8607235583749997</v>
      </c>
      <c r="I344" s="41">
        <v>6.9848496394169999</v>
      </c>
      <c r="J344" s="41">
        <v>7.0987317565800003</v>
      </c>
      <c r="K344" s="41">
        <v>7.2036247684939996</v>
      </c>
      <c r="L344" s="41">
        <v>7.2994217952579996</v>
      </c>
      <c r="M344" s="41">
        <v>7.3856831852599996</v>
      </c>
      <c r="N344" s="41">
        <v>7.4620495421230002</v>
      </c>
      <c r="O344" s="41">
        <v>7.5283721027760002</v>
      </c>
      <c r="P344" s="41">
        <v>7.5847221169410002</v>
      </c>
      <c r="Q344" s="41">
        <v>7.6313552577759998</v>
      </c>
      <c r="R344" s="41">
        <v>7.668665083374</v>
      </c>
      <c r="S344" s="41">
        <v>7.6971394483460003</v>
      </c>
      <c r="T344" s="41">
        <v>7.7173244818519997</v>
      </c>
      <c r="U344" s="41">
        <v>7.7297967274449997</v>
      </c>
      <c r="V344" s="41">
        <v>7.7351425006790002</v>
      </c>
      <c r="W344" s="41">
        <v>7.7339430983890001</v>
      </c>
      <c r="X344" s="41">
        <v>7.7267645347369998</v>
      </c>
      <c r="Y344" s="41">
        <v>7.7141506811099996</v>
      </c>
      <c r="Z344" s="41">
        <v>7.6966189176649999</v>
      </c>
      <c r="AA344" s="41">
        <v>7.6746576124899999</v>
      </c>
      <c r="AB344" s="41">
        <v>7.6487249146679996</v>
      </c>
      <c r="AC344" s="41">
        <v>7.619248480345</v>
      </c>
      <c r="AD344" s="41">
        <v>7.5866258514569997</v>
      </c>
      <c r="AE344" s="41">
        <v>7.5512252818330001</v>
      </c>
      <c r="AF344" s="41">
        <v>7.5133868608050003</v>
      </c>
      <c r="AG344" s="41">
        <f t="shared" si="6"/>
        <v>1.9856227667359994</v>
      </c>
      <c r="AH344" s="41">
        <v>1.9856227667359994</v>
      </c>
      <c r="AI344" s="41"/>
      <c r="AJ344" s="114"/>
      <c r="AL344" s="107">
        <v>38991</v>
      </c>
      <c r="AM344" s="101">
        <v>5.2</v>
      </c>
      <c r="AN344" s="101">
        <v>5.24</v>
      </c>
      <c r="AO344" s="101">
        <v>5.52</v>
      </c>
      <c r="AP344" s="101">
        <v>5.89</v>
      </c>
      <c r="CF344" s="102"/>
      <c r="CI344" s="45"/>
    </row>
    <row r="345" spans="2:87" ht="13" customHeight="1">
      <c r="B345" s="114">
        <v>34515</v>
      </c>
      <c r="C345" s="41">
        <v>5.4795366700840002</v>
      </c>
      <c r="D345" s="41">
        <v>6.1078069628560003</v>
      </c>
      <c r="E345" s="41">
        <v>6.4622372394059999</v>
      </c>
      <c r="F345" s="41">
        <v>6.7154785860070003</v>
      </c>
      <c r="G345" s="41">
        <v>6.9153261354320001</v>
      </c>
      <c r="H345" s="41">
        <v>7.079849824469</v>
      </c>
      <c r="I345" s="41">
        <v>7.2178618881350003</v>
      </c>
      <c r="J345" s="41">
        <v>7.3345518050100003</v>
      </c>
      <c r="K345" s="41">
        <v>7.4334126152350004</v>
      </c>
      <c r="L345" s="41">
        <v>7.5170225339809997</v>
      </c>
      <c r="M345" s="41">
        <v>7.5874071399809999</v>
      </c>
      <c r="N345" s="41">
        <v>7.6462259732579998</v>
      </c>
      <c r="O345" s="41">
        <v>7.6948775407059999</v>
      </c>
      <c r="P345" s="41">
        <v>7.7345630776660004</v>
      </c>
      <c r="Q345" s="41">
        <v>7.7663279383040003</v>
      </c>
      <c r="R345" s="41">
        <v>7.7910900873350002</v>
      </c>
      <c r="S345" s="41">
        <v>7.8096607385189998</v>
      </c>
      <c r="T345" s="41">
        <v>7.8227599688930001</v>
      </c>
      <c r="U345" s="41">
        <v>7.8310289686730004</v>
      </c>
      <c r="V345" s="41">
        <v>7.8350399416769996</v>
      </c>
      <c r="W345" s="41">
        <v>7.8353043006960004</v>
      </c>
      <c r="X345" s="41">
        <v>7.8322795817640003</v>
      </c>
      <c r="Y345" s="41">
        <v>7.8263753657570003</v>
      </c>
      <c r="Z345" s="41">
        <v>7.8179584098669999</v>
      </c>
      <c r="AA345" s="41">
        <v>7.8073571355300002</v>
      </c>
      <c r="AB345" s="41">
        <v>7.7948655819469996</v>
      </c>
      <c r="AC345" s="41">
        <v>7.7807469085639998</v>
      </c>
      <c r="AD345" s="41">
        <v>7.7652365118009996</v>
      </c>
      <c r="AE345" s="41">
        <v>7.7485448082539996</v>
      </c>
      <c r="AF345" s="41">
        <v>7.7308597269219996</v>
      </c>
      <c r="AG345" s="41">
        <f t="shared" si="6"/>
        <v>2.0374858638969995</v>
      </c>
      <c r="AH345" s="41">
        <v>2.0374858638969995</v>
      </c>
      <c r="AI345" s="41"/>
      <c r="AJ345" s="114"/>
      <c r="AL345" s="107">
        <v>39022</v>
      </c>
      <c r="AM345" s="101">
        <v>5.1100000000000003</v>
      </c>
      <c r="AN345" s="101">
        <v>5.08</v>
      </c>
      <c r="AO345" s="101">
        <v>5.36</v>
      </c>
      <c r="AP345" s="101">
        <v>5.72</v>
      </c>
      <c r="CF345" s="102"/>
      <c r="CI345" s="45"/>
    </row>
    <row r="346" spans="2:87" ht="13" customHeight="1">
      <c r="B346" s="114">
        <v>34546</v>
      </c>
      <c r="C346" s="41">
        <v>5.3880864888830002</v>
      </c>
      <c r="D346" s="41">
        <v>5.9388696998050001</v>
      </c>
      <c r="E346" s="41">
        <v>6.2569743539590004</v>
      </c>
      <c r="F346" s="41">
        <v>6.4855906060650002</v>
      </c>
      <c r="G346" s="41">
        <v>6.6669095408760004</v>
      </c>
      <c r="H346" s="41">
        <v>6.8171431359790002</v>
      </c>
      <c r="I346" s="41">
        <v>6.9441506854990003</v>
      </c>
      <c r="J346" s="41">
        <v>7.0525020710430004</v>
      </c>
      <c r="K346" s="41">
        <v>7.1452345741389998</v>
      </c>
      <c r="L346" s="41">
        <v>7.2245674839419998</v>
      </c>
      <c r="M346" s="41">
        <v>7.2922323483350002</v>
      </c>
      <c r="N346" s="41">
        <v>7.3496421584310001</v>
      </c>
      <c r="O346" s="41">
        <v>7.397985778722</v>
      </c>
      <c r="P346" s="41">
        <v>7.4382846859449998</v>
      </c>
      <c r="Q346" s="41">
        <v>7.4714293445799997</v>
      </c>
      <c r="R346" s="41">
        <v>7.4982039070760003</v>
      </c>
      <c r="S346" s="41">
        <v>7.519303858602</v>
      </c>
      <c r="T346" s="41">
        <v>7.535349190162</v>
      </c>
      <c r="U346" s="41">
        <v>7.5468946108269996</v>
      </c>
      <c r="V346" s="41">
        <v>7.5544377182320002</v>
      </c>
      <c r="W346" s="41">
        <v>7.5584257073370003</v>
      </c>
      <c r="X346" s="41">
        <v>7.5592609960150003</v>
      </c>
      <c r="Y346" s="41">
        <v>7.5573060225450002</v>
      </c>
      <c r="Z346" s="41">
        <v>7.5528873921719999</v>
      </c>
      <c r="AA346" s="41">
        <v>7.5462994993660004</v>
      </c>
      <c r="AB346" s="41">
        <v>7.5378077187940002</v>
      </c>
      <c r="AC346" s="41">
        <v>7.5276512351390004</v>
      </c>
      <c r="AD346" s="41">
        <v>7.5160455658840002</v>
      </c>
      <c r="AE346" s="41">
        <v>7.5031848198319997</v>
      </c>
      <c r="AF346" s="41">
        <v>7.4892437257599997</v>
      </c>
      <c r="AG346" s="41">
        <f t="shared" si="6"/>
        <v>1.8364809950589995</v>
      </c>
      <c r="AH346" s="41">
        <v>1.8364809950589995</v>
      </c>
      <c r="AI346" s="41"/>
      <c r="AJ346" s="114"/>
      <c r="AL346" s="107">
        <v>39052</v>
      </c>
      <c r="AM346" s="101">
        <v>5.27</v>
      </c>
      <c r="AN346" s="101">
        <v>5.3</v>
      </c>
      <c r="AO346" s="101">
        <v>5.56</v>
      </c>
      <c r="AP346" s="101">
        <v>5.96</v>
      </c>
      <c r="CF346" s="102"/>
      <c r="CI346" s="45"/>
    </row>
    <row r="347" spans="2:87" ht="13" customHeight="1">
      <c r="B347" s="114">
        <v>34577</v>
      </c>
      <c r="C347" s="41">
        <v>5.49561449599</v>
      </c>
      <c r="D347" s="41">
        <v>6.0551864806979996</v>
      </c>
      <c r="E347" s="41">
        <v>6.3710392875490003</v>
      </c>
      <c r="F347" s="41">
        <v>6.5849085584860001</v>
      </c>
      <c r="G347" s="41">
        <v>6.7491636645220003</v>
      </c>
      <c r="H347" s="41">
        <v>6.8843351579850003</v>
      </c>
      <c r="I347" s="41">
        <v>6.9998002001490001</v>
      </c>
      <c r="J347" s="41">
        <v>7.1005197816910002</v>
      </c>
      <c r="K347" s="41">
        <v>7.1894538522450002</v>
      </c>
      <c r="L347" s="41">
        <v>7.2685453284900001</v>
      </c>
      <c r="M347" s="41">
        <v>7.3391699643040003</v>
      </c>
      <c r="N347" s="41">
        <v>7.4023622722629998</v>
      </c>
      <c r="O347" s="41">
        <v>7.458937903971</v>
      </c>
      <c r="P347" s="41">
        <v>7.5095642008189998</v>
      </c>
      <c r="Q347" s="41">
        <v>7.5548030601290002</v>
      </c>
      <c r="R347" s="41">
        <v>7.5951381926919996</v>
      </c>
      <c r="S347" s="41">
        <v>7.6309931673240001</v>
      </c>
      <c r="T347" s="41">
        <v>7.6627437976100001</v>
      </c>
      <c r="U347" s="41">
        <v>7.6907269309100004</v>
      </c>
      <c r="V347" s="41">
        <v>7.7152468772949998</v>
      </c>
      <c r="W347" s="41">
        <v>7.7365802459879998</v>
      </c>
      <c r="X347" s="41">
        <v>7.7549796790679997</v>
      </c>
      <c r="Y347" s="41">
        <v>7.7706768029589997</v>
      </c>
      <c r="Z347" s="41">
        <v>7.7838846123990004</v>
      </c>
      <c r="AA347" s="41">
        <v>7.7947994337940001</v>
      </c>
      <c r="AB347" s="41">
        <v>7.8036025704669996</v>
      </c>
      <c r="AC347" s="41">
        <v>7.8104617026709997</v>
      </c>
      <c r="AD347" s="41">
        <v>7.8155320950510001</v>
      </c>
      <c r="AE347" s="41">
        <v>7.8189576503360003</v>
      </c>
      <c r="AF347" s="41">
        <v>7.8208718381770002</v>
      </c>
      <c r="AG347" s="41">
        <f t="shared" si="6"/>
        <v>1.7729308325000002</v>
      </c>
      <c r="AH347" s="41">
        <v>1.7729308325000002</v>
      </c>
      <c r="AI347" s="41"/>
      <c r="AJ347" s="114"/>
      <c r="AL347" s="107">
        <v>39083</v>
      </c>
      <c r="AM347" s="101">
        <v>5.4</v>
      </c>
      <c r="AN347" s="101">
        <v>5.4</v>
      </c>
      <c r="AO347" s="101">
        <v>5.71</v>
      </c>
      <c r="AP347" s="101">
        <v>6.04</v>
      </c>
      <c r="CF347" s="102"/>
      <c r="CI347" s="45"/>
    </row>
    <row r="348" spans="2:87" ht="13" customHeight="1">
      <c r="B348" s="114">
        <v>34607</v>
      </c>
      <c r="C348" s="41">
        <v>5.910917644185</v>
      </c>
      <c r="D348" s="41">
        <v>6.5118554532359996</v>
      </c>
      <c r="E348" s="41">
        <v>6.8535351266699998</v>
      </c>
      <c r="F348" s="41">
        <v>7.0648180120050004</v>
      </c>
      <c r="G348" s="41">
        <v>7.212404143943</v>
      </c>
      <c r="H348" s="41">
        <v>7.3295409874499997</v>
      </c>
      <c r="I348" s="41">
        <v>7.4318409423469998</v>
      </c>
      <c r="J348" s="41">
        <v>7.5258978354710004</v>
      </c>
      <c r="K348" s="41">
        <v>7.6139080961459999</v>
      </c>
      <c r="L348" s="41">
        <v>7.6960947598180001</v>
      </c>
      <c r="M348" s="41">
        <v>7.771937393879</v>
      </c>
      <c r="N348" s="41">
        <v>7.8407635929549997</v>
      </c>
      <c r="O348" s="41">
        <v>7.9020070125680002</v>
      </c>
      <c r="P348" s="41">
        <v>7.9552972714820003</v>
      </c>
      <c r="Q348" s="41">
        <v>8.000469837692</v>
      </c>
      <c r="R348" s="41">
        <v>8.0375417240560001</v>
      </c>
      <c r="S348" s="41">
        <v>8.0666759555869998</v>
      </c>
      <c r="T348" s="41">
        <v>8.088145627347</v>
      </c>
      <c r="U348" s="41">
        <v>8.1023020864709991</v>
      </c>
      <c r="V348" s="41">
        <v>8.1095486440810003</v>
      </c>
      <c r="W348" s="41">
        <v>8.1103197653870005</v>
      </c>
      <c r="X348" s="41">
        <v>8.1050650889210001</v>
      </c>
      <c r="Y348" s="41">
        <v>8.0942374529369996</v>
      </c>
      <c r="Z348" s="41">
        <v>8.0782841294749996</v>
      </c>
      <c r="AA348" s="41">
        <v>8.0576405668640003</v>
      </c>
      <c r="AB348" s="41">
        <v>8.0327260622690009</v>
      </c>
      <c r="AC348" s="41">
        <v>8.0039409012680007</v>
      </c>
      <c r="AD348" s="41">
        <v>7.971664601294</v>
      </c>
      <c r="AE348" s="41">
        <v>7.9362549778789999</v>
      </c>
      <c r="AF348" s="41">
        <v>7.8980478180620004</v>
      </c>
      <c r="AG348" s="41">
        <f t="shared" si="6"/>
        <v>1.7851771156330001</v>
      </c>
      <c r="AH348" s="41">
        <v>1.7851771156330001</v>
      </c>
      <c r="AI348" s="41"/>
      <c r="AJ348" s="114"/>
      <c r="AL348" s="107">
        <v>39114</v>
      </c>
      <c r="AM348" s="101">
        <v>5.0999999999999996</v>
      </c>
      <c r="AN348" s="101">
        <v>5.1100000000000003</v>
      </c>
      <c r="AO348" s="101">
        <v>5.44</v>
      </c>
      <c r="AP348" s="101">
        <v>5.82</v>
      </c>
      <c r="CF348" s="102"/>
      <c r="CI348" s="45"/>
    </row>
    <row r="349" spans="2:87" ht="13" customHeight="1">
      <c r="B349" s="114">
        <v>34638</v>
      </c>
      <c r="C349" s="41">
        <v>6.122855744132</v>
      </c>
      <c r="D349" s="41">
        <v>6.7239009614340004</v>
      </c>
      <c r="E349" s="41">
        <v>7.0475620064599998</v>
      </c>
      <c r="F349" s="41">
        <v>7.255546185859</v>
      </c>
      <c r="G349" s="41">
        <v>7.406458297635</v>
      </c>
      <c r="H349" s="41">
        <v>7.5245084616369997</v>
      </c>
      <c r="I349" s="41">
        <v>7.6211062789720003</v>
      </c>
      <c r="J349" s="41">
        <v>7.7023220131279997</v>
      </c>
      <c r="K349" s="41">
        <v>7.7717417041830004</v>
      </c>
      <c r="L349" s="41">
        <v>7.831676643502</v>
      </c>
      <c r="M349" s="41">
        <v>7.8837263898160002</v>
      </c>
      <c r="N349" s="41">
        <v>7.9290635462759997</v>
      </c>
      <c r="O349" s="41">
        <v>7.9685884160100002</v>
      </c>
      <c r="P349" s="41">
        <v>8.0030182257030003</v>
      </c>
      <c r="Q349" s="41">
        <v>8.0329413356329997</v>
      </c>
      <c r="R349" s="41">
        <v>8.0588516920910003</v>
      </c>
      <c r="S349" s="41">
        <v>8.0811716107050007</v>
      </c>
      <c r="T349" s="41">
        <v>8.1002673892449994</v>
      </c>
      <c r="U349" s="41">
        <v>8.1164603576290002</v>
      </c>
      <c r="V349" s="41">
        <v>8.1300349324360006</v>
      </c>
      <c r="W349" s="41">
        <v>8.1412446484829992</v>
      </c>
      <c r="X349" s="41">
        <v>8.1503167883949992</v>
      </c>
      <c r="Y349" s="41">
        <v>8.1574560168940007</v>
      </c>
      <c r="Z349" s="41">
        <v>8.1628472925430007</v>
      </c>
      <c r="AA349" s="41">
        <v>8.1666582437810007</v>
      </c>
      <c r="AB349" s="41">
        <v>8.1690411398350005</v>
      </c>
      <c r="AC349" s="41">
        <v>8.170134549498</v>
      </c>
      <c r="AD349" s="41">
        <v>8.1700647551319996</v>
      </c>
      <c r="AE349" s="41">
        <v>8.1689469715719998</v>
      </c>
      <c r="AF349" s="41">
        <v>8.1668864070759994</v>
      </c>
      <c r="AG349" s="41">
        <f t="shared" si="6"/>
        <v>1.70882089937</v>
      </c>
      <c r="AH349" s="41">
        <v>1.70882089937</v>
      </c>
      <c r="AI349" s="41"/>
      <c r="AJ349" s="114"/>
      <c r="AL349" s="107">
        <v>39142</v>
      </c>
      <c r="AM349" s="101">
        <v>5.13</v>
      </c>
      <c r="AN349" s="101">
        <v>5.2</v>
      </c>
      <c r="AO349" s="101">
        <v>5.6</v>
      </c>
      <c r="AP349" s="101">
        <v>6.07</v>
      </c>
      <c r="CF349" s="102"/>
      <c r="CI349" s="45"/>
    </row>
    <row r="350" spans="2:87" ht="13" customHeight="1">
      <c r="B350" s="114">
        <v>34668</v>
      </c>
      <c r="C350" s="41">
        <v>6.8063000000000002</v>
      </c>
      <c r="D350" s="41">
        <v>7.3167999999999997</v>
      </c>
      <c r="E350" s="41">
        <v>7.5118</v>
      </c>
      <c r="F350" s="41">
        <v>7.6135000000000002</v>
      </c>
      <c r="G350" s="41">
        <v>7.6791</v>
      </c>
      <c r="H350" s="41">
        <v>7.7271999999999998</v>
      </c>
      <c r="I350" s="41">
        <v>7.7653999999999996</v>
      </c>
      <c r="J350" s="41">
        <v>7.7973999999999997</v>
      </c>
      <c r="K350" s="41">
        <v>7.8251999999999997</v>
      </c>
      <c r="L350" s="41">
        <v>7.8498999999999999</v>
      </c>
      <c r="M350" s="41">
        <v>7.8724999999999996</v>
      </c>
      <c r="N350" s="41">
        <v>7.8933</v>
      </c>
      <c r="O350" s="41">
        <v>7.9127999999999998</v>
      </c>
      <c r="P350" s="41">
        <v>7.9310999999999998</v>
      </c>
      <c r="Q350" s="41">
        <v>7.9485999999999999</v>
      </c>
      <c r="R350" s="41">
        <v>7.9652000000000003</v>
      </c>
      <c r="S350" s="41">
        <v>7.9812000000000003</v>
      </c>
      <c r="T350" s="41">
        <v>7.9966999999999997</v>
      </c>
      <c r="U350" s="41">
        <v>8.0115999999999996</v>
      </c>
      <c r="V350" s="41">
        <v>8.0259999999999998</v>
      </c>
      <c r="W350" s="41">
        <v>8.0399999999999991</v>
      </c>
      <c r="X350" s="41">
        <v>8.0535999999999994</v>
      </c>
      <c r="Y350" s="41">
        <v>8.0669000000000004</v>
      </c>
      <c r="Z350" s="41">
        <v>8.0799000000000003</v>
      </c>
      <c r="AA350" s="41">
        <v>8.0924999999999994</v>
      </c>
      <c r="AB350" s="41">
        <v>8.1049000000000007</v>
      </c>
      <c r="AC350" s="41">
        <v>8.1170000000000009</v>
      </c>
      <c r="AD350" s="41">
        <v>8.1288999999999998</v>
      </c>
      <c r="AE350" s="41">
        <v>8.1404999999999994</v>
      </c>
      <c r="AF350" s="41">
        <v>8.1517999999999997</v>
      </c>
      <c r="AG350" s="41">
        <f t="shared" si="6"/>
        <v>1.0435999999999996</v>
      </c>
      <c r="AH350" s="41">
        <v>1.0435999999999996</v>
      </c>
      <c r="AI350" s="41"/>
      <c r="AJ350" s="114"/>
      <c r="AL350" s="107">
        <v>39173</v>
      </c>
      <c r="AM350" s="101">
        <v>5.13</v>
      </c>
      <c r="AN350" s="101">
        <v>5.2</v>
      </c>
      <c r="AO350" s="101">
        <v>5.56</v>
      </c>
      <c r="AP350" s="101">
        <v>5.98</v>
      </c>
      <c r="CF350" s="102"/>
      <c r="CI350" s="45"/>
    </row>
    <row r="351" spans="2:87" ht="13" customHeight="1">
      <c r="B351" s="114">
        <v>34699</v>
      </c>
      <c r="C351" s="41">
        <v>7.2523999999999997</v>
      </c>
      <c r="D351" s="41">
        <v>7.5629999999999997</v>
      </c>
      <c r="E351" s="41">
        <v>7.6626000000000003</v>
      </c>
      <c r="F351" s="41">
        <v>7.7117000000000004</v>
      </c>
      <c r="G351" s="41">
        <v>7.7417999999999996</v>
      </c>
      <c r="H351" s="41">
        <v>7.7628000000000004</v>
      </c>
      <c r="I351" s="41">
        <v>7.7788000000000004</v>
      </c>
      <c r="J351" s="41">
        <v>7.7916999999999996</v>
      </c>
      <c r="K351" s="41">
        <v>7.8023999999999996</v>
      </c>
      <c r="L351" s="41">
        <v>7.8116000000000003</v>
      </c>
      <c r="M351" s="41">
        <v>7.8196000000000003</v>
      </c>
      <c r="N351" s="41">
        <v>7.8266</v>
      </c>
      <c r="O351" s="41">
        <v>7.8329000000000004</v>
      </c>
      <c r="P351" s="41">
        <v>7.8384</v>
      </c>
      <c r="Q351" s="41">
        <v>7.8433999999999999</v>
      </c>
      <c r="R351" s="41">
        <v>7.8479000000000001</v>
      </c>
      <c r="S351" s="41">
        <v>7.8520000000000003</v>
      </c>
      <c r="T351" s="41">
        <v>7.8556999999999997</v>
      </c>
      <c r="U351" s="41">
        <v>7.859</v>
      </c>
      <c r="V351" s="41">
        <v>7.8620999999999999</v>
      </c>
      <c r="W351" s="41">
        <v>7.8648999999999996</v>
      </c>
      <c r="X351" s="41">
        <v>7.8674999999999997</v>
      </c>
      <c r="Y351" s="41">
        <v>7.8697999999999997</v>
      </c>
      <c r="Z351" s="41">
        <v>7.8719999999999999</v>
      </c>
      <c r="AA351" s="41">
        <v>7.8739999999999997</v>
      </c>
      <c r="AB351" s="41">
        <v>7.8758999999999997</v>
      </c>
      <c r="AC351" s="41">
        <v>7.8776000000000002</v>
      </c>
      <c r="AD351" s="41">
        <v>7.8792999999999997</v>
      </c>
      <c r="AE351" s="41">
        <v>7.8807999999999998</v>
      </c>
      <c r="AF351" s="41">
        <v>7.8822000000000001</v>
      </c>
      <c r="AG351" s="41">
        <f t="shared" si="6"/>
        <v>0.55920000000000059</v>
      </c>
      <c r="AH351" s="41">
        <v>0.55920000000000059</v>
      </c>
      <c r="AI351" s="41"/>
      <c r="AJ351" s="114"/>
      <c r="AL351" s="107">
        <v>39203</v>
      </c>
      <c r="AM351" s="101">
        <v>5.42</v>
      </c>
      <c r="AN351" s="101">
        <v>5.54</v>
      </c>
      <c r="AO351" s="101">
        <v>5.81</v>
      </c>
      <c r="AP351" s="101">
        <v>6.16</v>
      </c>
      <c r="CF351" s="102"/>
      <c r="CI351" s="45"/>
    </row>
    <row r="352" spans="2:87" ht="13" customHeight="1">
      <c r="B352" s="114">
        <v>34730</v>
      </c>
      <c r="C352" s="41">
        <v>6.7850999999999999</v>
      </c>
      <c r="D352" s="41">
        <v>7.1627000000000001</v>
      </c>
      <c r="E352" s="41">
        <v>7.3169000000000004</v>
      </c>
      <c r="F352" s="41">
        <v>7.3936000000000002</v>
      </c>
      <c r="G352" s="41">
        <v>7.4404000000000003</v>
      </c>
      <c r="H352" s="41">
        <v>7.4744999999999999</v>
      </c>
      <c r="I352" s="41">
        <v>7.5029000000000003</v>
      </c>
      <c r="J352" s="41">
        <v>7.5281000000000002</v>
      </c>
      <c r="K352" s="41">
        <v>7.5514999999999999</v>
      </c>
      <c r="L352" s="41">
        <v>7.5735999999999999</v>
      </c>
      <c r="M352" s="41">
        <v>7.5944000000000003</v>
      </c>
      <c r="N352" s="41">
        <v>7.6140999999999996</v>
      </c>
      <c r="O352" s="41">
        <v>7.6326999999999998</v>
      </c>
      <c r="P352" s="41">
        <v>7.6501999999999999</v>
      </c>
      <c r="Q352" s="41">
        <v>7.6666999999999996</v>
      </c>
      <c r="R352" s="41">
        <v>7.6821000000000002</v>
      </c>
      <c r="S352" s="41">
        <v>7.6965000000000003</v>
      </c>
      <c r="T352" s="41">
        <v>7.71</v>
      </c>
      <c r="U352" s="41">
        <v>7.7225999999999999</v>
      </c>
      <c r="V352" s="41">
        <v>7.7343000000000002</v>
      </c>
      <c r="W352" s="41">
        <v>7.7453000000000003</v>
      </c>
      <c r="X352" s="41">
        <v>7.7554999999999996</v>
      </c>
      <c r="Y352" s="41">
        <v>7.7649999999999997</v>
      </c>
      <c r="Z352" s="41">
        <v>7.7739000000000003</v>
      </c>
      <c r="AA352" s="41">
        <v>7.7823000000000002</v>
      </c>
      <c r="AB352" s="41">
        <v>7.79</v>
      </c>
      <c r="AC352" s="41">
        <v>7.7972999999999999</v>
      </c>
      <c r="AD352" s="41">
        <v>7.8041</v>
      </c>
      <c r="AE352" s="41">
        <v>7.8105000000000002</v>
      </c>
      <c r="AF352" s="41">
        <v>7.8166000000000002</v>
      </c>
      <c r="AG352" s="41">
        <f t="shared" si="6"/>
        <v>0.78849999999999998</v>
      </c>
      <c r="AH352" s="41">
        <v>0.78849999999999998</v>
      </c>
      <c r="AI352" s="41"/>
      <c r="AJ352" s="114"/>
      <c r="AL352" s="107">
        <v>39234</v>
      </c>
      <c r="AM352" s="101">
        <v>5.43</v>
      </c>
      <c r="AN352" s="101">
        <v>5.68</v>
      </c>
      <c r="AO352" s="101">
        <v>6.01</v>
      </c>
      <c r="AP352" s="101">
        <v>6.32</v>
      </c>
      <c r="CF352" s="102"/>
      <c r="CI352" s="45"/>
    </row>
    <row r="353" spans="2:87" ht="13" customHeight="1">
      <c r="B353" s="114">
        <v>34758</v>
      </c>
      <c r="C353" s="41">
        <v>6.3772000000000002</v>
      </c>
      <c r="D353" s="41">
        <v>6.6845999999999997</v>
      </c>
      <c r="E353" s="41">
        <v>6.8329000000000004</v>
      </c>
      <c r="F353" s="41">
        <v>6.9208999999999996</v>
      </c>
      <c r="G353" s="41">
        <v>6.9888000000000003</v>
      </c>
      <c r="H353" s="41">
        <v>7.0511999999999997</v>
      </c>
      <c r="I353" s="41">
        <v>7.1116999999999999</v>
      </c>
      <c r="J353" s="41">
        <v>7.1704999999999997</v>
      </c>
      <c r="K353" s="41">
        <v>7.2266000000000004</v>
      </c>
      <c r="L353" s="41">
        <v>7.2789999999999999</v>
      </c>
      <c r="M353" s="41">
        <v>7.3273000000000001</v>
      </c>
      <c r="N353" s="41">
        <v>7.3712</v>
      </c>
      <c r="O353" s="41">
        <v>7.4108999999999998</v>
      </c>
      <c r="P353" s="41">
        <v>7.4466000000000001</v>
      </c>
      <c r="Q353" s="41">
        <v>7.4786000000000001</v>
      </c>
      <c r="R353" s="41">
        <v>7.5073999999999996</v>
      </c>
      <c r="S353" s="41">
        <v>7.5331999999999999</v>
      </c>
      <c r="T353" s="41">
        <v>7.5564999999999998</v>
      </c>
      <c r="U353" s="41">
        <v>7.5774999999999997</v>
      </c>
      <c r="V353" s="41">
        <v>7.5965999999999996</v>
      </c>
      <c r="W353" s="41">
        <v>7.6139000000000001</v>
      </c>
      <c r="X353" s="41">
        <v>7.6296999999999997</v>
      </c>
      <c r="Y353" s="41">
        <v>7.6440999999999999</v>
      </c>
      <c r="Z353" s="41">
        <v>7.6574</v>
      </c>
      <c r="AA353" s="41">
        <v>7.6696</v>
      </c>
      <c r="AB353" s="41">
        <v>7.6809000000000003</v>
      </c>
      <c r="AC353" s="41">
        <v>7.6913</v>
      </c>
      <c r="AD353" s="41">
        <v>7.7009999999999996</v>
      </c>
      <c r="AE353" s="41">
        <v>7.7100999999999997</v>
      </c>
      <c r="AF353" s="41">
        <v>7.7184999999999997</v>
      </c>
      <c r="AG353" s="41">
        <f t="shared" si="6"/>
        <v>0.90179999999999971</v>
      </c>
      <c r="AH353" s="41">
        <v>0.90179999999999971</v>
      </c>
      <c r="AI353" s="41"/>
      <c r="AJ353" s="114"/>
      <c r="AL353" s="107">
        <v>39264</v>
      </c>
      <c r="AM353" s="101">
        <v>5.31</v>
      </c>
      <c r="AN353" s="101">
        <v>5.61</v>
      </c>
      <c r="AO353" s="101">
        <v>6.03</v>
      </c>
      <c r="AP353" s="101">
        <v>6.35</v>
      </c>
      <c r="CF353" s="102"/>
      <c r="CI353" s="45"/>
    </row>
    <row r="354" spans="2:87" ht="13" customHeight="1">
      <c r="B354" s="114">
        <v>34789</v>
      </c>
      <c r="C354" s="41">
        <v>6.4083483386040001</v>
      </c>
      <c r="D354" s="41">
        <v>6.6998191046109996</v>
      </c>
      <c r="E354" s="41">
        <v>6.8403420267630004</v>
      </c>
      <c r="F354" s="41">
        <v>6.9246533385350002</v>
      </c>
      <c r="G354" s="41">
        <v>6.990566507015</v>
      </c>
      <c r="H354" s="41">
        <v>7.0512203916210003</v>
      </c>
      <c r="I354" s="41">
        <v>7.1098702464330001</v>
      </c>
      <c r="J354" s="41">
        <v>7.1663638832799998</v>
      </c>
      <c r="K354" s="41">
        <v>7.2197723357320003</v>
      </c>
      <c r="L354" s="41">
        <v>7.2693169928819996</v>
      </c>
      <c r="M354" s="41">
        <v>7.3145921734629997</v>
      </c>
      <c r="N354" s="41">
        <v>7.3555310243319996</v>
      </c>
      <c r="O354" s="41">
        <v>7.3923035113999997</v>
      </c>
      <c r="P354" s="41">
        <v>7.4252177333339997</v>
      </c>
      <c r="Q354" s="41">
        <v>7.4546453365080003</v>
      </c>
      <c r="R354" s="41">
        <v>7.4809721264839997</v>
      </c>
      <c r="S354" s="41">
        <v>7.5045687224849997</v>
      </c>
      <c r="T354" s="41">
        <v>7.5257752542879999</v>
      </c>
      <c r="U354" s="41">
        <v>7.5448950935530004</v>
      </c>
      <c r="V354" s="41">
        <v>7.562193972188</v>
      </c>
      <c r="W354" s="41">
        <v>7.577902038575</v>
      </c>
      <c r="X354" s="41">
        <v>7.5922173052700002</v>
      </c>
      <c r="Y354" s="41">
        <v>7.6053095667630002</v>
      </c>
      <c r="Z354" s="41">
        <v>7.6173242741709997</v>
      </c>
      <c r="AA354" s="41">
        <v>7.6283861080289999</v>
      </c>
      <c r="AB354" s="41">
        <v>7.6386021415540002</v>
      </c>
      <c r="AC354" s="41">
        <v>7.6480645718969997</v>
      </c>
      <c r="AD354" s="41">
        <v>7.6568530413309999</v>
      </c>
      <c r="AE354" s="41">
        <v>7.665036590593</v>
      </c>
      <c r="AF354" s="41">
        <v>7.6726752931829996</v>
      </c>
      <c r="AG354" s="41">
        <f t="shared" si="6"/>
        <v>0.86096865427799951</v>
      </c>
      <c r="AH354" s="41">
        <v>0.86096865427799951</v>
      </c>
      <c r="AI354" s="41"/>
      <c r="AJ354" s="114"/>
      <c r="AL354" s="107">
        <v>39295</v>
      </c>
      <c r="AM354" s="101">
        <v>5.19</v>
      </c>
      <c r="AN354" s="101">
        <v>5.49</v>
      </c>
      <c r="AO354" s="101">
        <v>5.93</v>
      </c>
      <c r="AP354" s="101">
        <v>6.31</v>
      </c>
      <c r="CF354" s="102"/>
      <c r="CI354" s="45"/>
    </row>
    <row r="355" spans="2:87" ht="13" customHeight="1">
      <c r="B355" s="114">
        <v>34819</v>
      </c>
      <c r="C355" s="41">
        <v>6.2463912326409998</v>
      </c>
      <c r="D355" s="41">
        <v>6.4974849218589998</v>
      </c>
      <c r="E355" s="41">
        <v>6.6397819614679996</v>
      </c>
      <c r="F355" s="41">
        <v>6.727952367416</v>
      </c>
      <c r="G355" s="41">
        <v>6.7924630068429996</v>
      </c>
      <c r="H355" s="41">
        <v>6.8492887882220002</v>
      </c>
      <c r="I355" s="41">
        <v>6.905933810784</v>
      </c>
      <c r="J355" s="41">
        <v>6.9651220812750001</v>
      </c>
      <c r="K355" s="41">
        <v>7.0270257136470002</v>
      </c>
      <c r="L355" s="41">
        <v>7.0905825179980004</v>
      </c>
      <c r="M355" s="41">
        <v>7.1542523026670004</v>
      </c>
      <c r="N355" s="41">
        <v>7.2164317334990002</v>
      </c>
      <c r="O355" s="41">
        <v>7.2756651318359999</v>
      </c>
      <c r="P355" s="41">
        <v>7.3307362986919999</v>
      </c>
      <c r="Q355" s="41">
        <v>7.3806934615479998</v>
      </c>
      <c r="R355" s="41">
        <v>7.4248387594159997</v>
      </c>
      <c r="S355" s="41">
        <v>7.4627008208500003</v>
      </c>
      <c r="T355" s="41">
        <v>7.494001072314</v>
      </c>
      <c r="U355" s="41">
        <v>7.5186196043560001</v>
      </c>
      <c r="V355" s="41">
        <v>7.5365635523370003</v>
      </c>
      <c r="W355" s="41">
        <v>7.5479392768210003</v>
      </c>
      <c r="X355" s="41">
        <v>7.5529286902979997</v>
      </c>
      <c r="Y355" s="41">
        <v>7.5517695796020003</v>
      </c>
      <c r="Z355" s="41">
        <v>7.5447395363260004</v>
      </c>
      <c r="AA355" s="41">
        <v>7.5321430191759999</v>
      </c>
      <c r="AB355" s="41">
        <v>7.5143010653019999</v>
      </c>
      <c r="AC355" s="41">
        <v>7.4915432018199999</v>
      </c>
      <c r="AD355" s="41">
        <v>7.4642011608179999</v>
      </c>
      <c r="AE355" s="41">
        <v>7.4326040579960004</v>
      </c>
      <c r="AF355" s="41">
        <v>7.3970747498689997</v>
      </c>
      <c r="AG355" s="41">
        <f t="shared" si="6"/>
        <v>0.84419128535700061</v>
      </c>
      <c r="AH355" s="41">
        <v>0.84419128535700061</v>
      </c>
      <c r="AI355" s="41"/>
      <c r="AJ355" s="114"/>
      <c r="AL355" s="107">
        <v>39326</v>
      </c>
      <c r="AM355" s="101">
        <v>5.05</v>
      </c>
      <c r="AN355" s="101">
        <v>5.46</v>
      </c>
      <c r="AO355" s="101">
        <v>5.93</v>
      </c>
      <c r="AP355" s="101">
        <v>6.26</v>
      </c>
      <c r="CF355" s="102"/>
      <c r="CI355" s="45"/>
    </row>
    <row r="356" spans="2:87" ht="13" customHeight="1">
      <c r="B356" s="114">
        <v>34850</v>
      </c>
      <c r="C356" s="41">
        <v>5.7714645569999998</v>
      </c>
      <c r="D356" s="41">
        <v>5.8129176852419997</v>
      </c>
      <c r="E356" s="41">
        <v>5.8690376258950003</v>
      </c>
      <c r="F356" s="41">
        <v>5.9358017758130002</v>
      </c>
      <c r="G356" s="41">
        <v>6.0098094648249996</v>
      </c>
      <c r="H356" s="41">
        <v>6.0882109953279997</v>
      </c>
      <c r="I356" s="41">
        <v>6.1686407072430001</v>
      </c>
      <c r="J356" s="41">
        <v>6.2491550520350003</v>
      </c>
      <c r="K356" s="41">
        <v>6.3281761484620001</v>
      </c>
      <c r="L356" s="41">
        <v>6.404440940223</v>
      </c>
      <c r="M356" s="41">
        <v>6.4769558396590003</v>
      </c>
      <c r="N356" s="41">
        <v>6.5449565904610001</v>
      </c>
      <c r="O356" s="41">
        <v>6.6078729921450003</v>
      </c>
      <c r="P356" s="41">
        <v>6.6652980820899996</v>
      </c>
      <c r="Q356" s="41">
        <v>6.7169613540529998</v>
      </c>
      <c r="R356" s="41">
        <v>6.7627055955269997</v>
      </c>
      <c r="S356" s="41">
        <v>6.8024669430489997</v>
      </c>
      <c r="T356" s="41">
        <v>6.8362577794090003</v>
      </c>
      <c r="U356" s="41">
        <v>6.8641521261090004</v>
      </c>
      <c r="V356" s="41">
        <v>6.8862732156769999</v>
      </c>
      <c r="W356" s="41">
        <v>6.9027829599750001</v>
      </c>
      <c r="X356" s="41">
        <v>6.9138730611439998</v>
      </c>
      <c r="Y356" s="41">
        <v>6.9197575406810001</v>
      </c>
      <c r="Z356" s="41">
        <v>6.9206664888839997</v>
      </c>
      <c r="AA356" s="41">
        <v>6.9168408613289998</v>
      </c>
      <c r="AB356" s="41">
        <v>6.9085281711119997</v>
      </c>
      <c r="AC356" s="41">
        <v>6.8959789453380003</v>
      </c>
      <c r="AD356" s="41">
        <v>6.8794438319179996</v>
      </c>
      <c r="AE356" s="41">
        <v>6.8591712582040003</v>
      </c>
      <c r="AF356" s="41">
        <v>6.8354055566299996</v>
      </c>
      <c r="AG356" s="41">
        <f t="shared" si="6"/>
        <v>0.63297638322300021</v>
      </c>
      <c r="AH356" s="41">
        <v>0.63297638322300021</v>
      </c>
      <c r="AI356" s="41"/>
      <c r="AJ356" s="114"/>
      <c r="AL356" s="107">
        <v>39356</v>
      </c>
      <c r="AM356" s="101">
        <v>5.01</v>
      </c>
      <c r="AN356" s="101">
        <v>5.38</v>
      </c>
      <c r="AO356" s="101">
        <v>5.86</v>
      </c>
      <c r="AP356" s="101">
        <v>6.18</v>
      </c>
      <c r="CF356" s="102"/>
      <c r="CI356" s="45"/>
    </row>
    <row r="357" spans="2:87" ht="13" customHeight="1">
      <c r="B357" s="114">
        <v>34880</v>
      </c>
      <c r="C357" s="41">
        <v>5.6812732659599998</v>
      </c>
      <c r="D357" s="41">
        <v>5.7600620382679999</v>
      </c>
      <c r="E357" s="41">
        <v>5.822074898875</v>
      </c>
      <c r="F357" s="41">
        <v>5.880733813909</v>
      </c>
      <c r="G357" s="41">
        <v>5.9423225732900002</v>
      </c>
      <c r="H357" s="41">
        <v>6.0089699958629996</v>
      </c>
      <c r="I357" s="41">
        <v>6.0805164583120002</v>
      </c>
      <c r="J357" s="41">
        <v>6.1556588958139997</v>
      </c>
      <c r="K357" s="41">
        <v>6.232633985713</v>
      </c>
      <c r="L357" s="41">
        <v>6.3096093023420003</v>
      </c>
      <c r="M357" s="41">
        <v>6.3848927249859999</v>
      </c>
      <c r="N357" s="41">
        <v>6.4570311576229997</v>
      </c>
      <c r="O357" s="41">
        <v>6.5248438857700002</v>
      </c>
      <c r="P357" s="41">
        <v>6.5874191078840001</v>
      </c>
      <c r="Q357" s="41">
        <v>6.644091301954</v>
      </c>
      <c r="R357" s="41">
        <v>6.6944101008240002</v>
      </c>
      <c r="S357" s="41">
        <v>6.7381069097299999</v>
      </c>
      <c r="T357" s="41">
        <v>6.7750627172189999</v>
      </c>
      <c r="U357" s="41">
        <v>6.8052788395199997</v>
      </c>
      <c r="V357" s="41">
        <v>6.8288513130670001</v>
      </c>
      <c r="W357" s="41">
        <v>6.8459490585260001</v>
      </c>
      <c r="X357" s="41">
        <v>6.8567956188660002</v>
      </c>
      <c r="Y357" s="41">
        <v>6.8616541183399997</v>
      </c>
      <c r="Z357" s="41">
        <v>6.8608150316709997</v>
      </c>
      <c r="AA357" s="41">
        <v>6.8545863508310001</v>
      </c>
      <c r="AB357" s="41">
        <v>6.8432857643730003</v>
      </c>
      <c r="AC357" s="41">
        <v>6.8272345055150003</v>
      </c>
      <c r="AD357" s="41">
        <v>6.8067525706529999</v>
      </c>
      <c r="AE357" s="41">
        <v>6.782155054555</v>
      </c>
      <c r="AF357" s="41">
        <v>6.7537493895100003</v>
      </c>
      <c r="AG357" s="41">
        <f t="shared" si="6"/>
        <v>0.62833603638200053</v>
      </c>
      <c r="AH357" s="41">
        <v>0.62833603638200053</v>
      </c>
      <c r="AI357" s="41"/>
      <c r="AJ357" s="114"/>
      <c r="AL357" s="107">
        <v>39387</v>
      </c>
      <c r="AM357" s="101">
        <v>4.57</v>
      </c>
      <c r="AN357" s="101">
        <v>5.14</v>
      </c>
      <c r="AO357" s="101">
        <v>5.74</v>
      </c>
      <c r="AP357" s="101">
        <v>6.2</v>
      </c>
      <c r="CF357" s="102"/>
      <c r="CI357" s="45"/>
    </row>
    <row r="358" spans="2:87" ht="13" customHeight="1">
      <c r="B358" s="114">
        <v>34911</v>
      </c>
      <c r="C358" s="41">
        <v>5.6747122709119999</v>
      </c>
      <c r="D358" s="41">
        <v>5.8327821991539999</v>
      </c>
      <c r="E358" s="41">
        <v>5.9578753703579999</v>
      </c>
      <c r="F358" s="41">
        <v>6.0624254994970004</v>
      </c>
      <c r="G358" s="41">
        <v>6.1543673993089998</v>
      </c>
      <c r="H358" s="41">
        <v>6.238573468177</v>
      </c>
      <c r="I358" s="41">
        <v>6.3178647031160002</v>
      </c>
      <c r="J358" s="41">
        <v>6.3937170058220003</v>
      </c>
      <c r="K358" s="41">
        <v>6.4667501310970001</v>
      </c>
      <c r="L358" s="41">
        <v>6.5370623074759999</v>
      </c>
      <c r="M358" s="41">
        <v>6.6044558889660001</v>
      </c>
      <c r="N358" s="41">
        <v>6.6685865786690002</v>
      </c>
      <c r="O358" s="41">
        <v>6.7290594849509997</v>
      </c>
      <c r="P358" s="41">
        <v>6.7854885668230001</v>
      </c>
      <c r="Q358" s="41">
        <v>6.8375311943729997</v>
      </c>
      <c r="R358" s="41">
        <v>6.884906078897</v>
      </c>
      <c r="S358" s="41">
        <v>6.9274003415849998</v>
      </c>
      <c r="T358" s="41">
        <v>6.9648697162140003</v>
      </c>
      <c r="U358" s="41">
        <v>6.9972346220089996</v>
      </c>
      <c r="V358" s="41">
        <v>7.0244739533629996</v>
      </c>
      <c r="W358" s="41">
        <v>7.0466178089870004</v>
      </c>
      <c r="X358" s="41">
        <v>7.0637399485400003</v>
      </c>
      <c r="Y358" s="41">
        <v>7.0759504653340004</v>
      </c>
      <c r="Z358" s="41">
        <v>7.083388959803</v>
      </c>
      <c r="AA358" s="41">
        <v>7.0862183619139998</v>
      </c>
      <c r="AB358" s="41">
        <v>7.0846194612210001</v>
      </c>
      <c r="AC358" s="41">
        <v>7.078786146463</v>
      </c>
      <c r="AD358" s="41">
        <v>7.0689213221609997</v>
      </c>
      <c r="AE358" s="41">
        <v>7.0552334503590002</v>
      </c>
      <c r="AF358" s="41">
        <v>7.0379336563879997</v>
      </c>
      <c r="AG358" s="41">
        <f t="shared" si="6"/>
        <v>0.862350036564</v>
      </c>
      <c r="AH358" s="41">
        <v>0.862350036564</v>
      </c>
      <c r="AI358" s="41"/>
      <c r="AJ358" s="114"/>
      <c r="AL358" s="107">
        <v>39417</v>
      </c>
      <c r="AM358" s="101">
        <v>4.6399999999999997</v>
      </c>
      <c r="AN358" s="101">
        <v>5.2</v>
      </c>
      <c r="AO358" s="101">
        <v>5.82</v>
      </c>
      <c r="AP358" s="101">
        <v>6.25</v>
      </c>
      <c r="CF358" s="102"/>
      <c r="CI358" s="45"/>
    </row>
    <row r="359" spans="2:87" ht="13" customHeight="1">
      <c r="B359" s="114">
        <v>34942</v>
      </c>
      <c r="C359" s="41">
        <v>5.634153682589</v>
      </c>
      <c r="D359" s="41">
        <v>5.7741536404060003</v>
      </c>
      <c r="E359" s="41">
        <v>5.8766003718970001</v>
      </c>
      <c r="F359" s="41">
        <v>5.9592394985980004</v>
      </c>
      <c r="G359" s="41">
        <v>6.0324650281969996</v>
      </c>
      <c r="H359" s="41">
        <v>6.1019639001670001</v>
      </c>
      <c r="I359" s="41">
        <v>6.1704797078590001</v>
      </c>
      <c r="J359" s="41">
        <v>6.2389768044659997</v>
      </c>
      <c r="K359" s="41">
        <v>6.3073984434839998</v>
      </c>
      <c r="L359" s="41">
        <v>6.3751518797309998</v>
      </c>
      <c r="M359" s="41">
        <v>6.441411329069</v>
      </c>
      <c r="N359" s="41">
        <v>6.5053006664649997</v>
      </c>
      <c r="O359" s="41">
        <v>6.5659977610910003</v>
      </c>
      <c r="P359" s="41">
        <v>6.622788633131</v>
      </c>
      <c r="Q359" s="41">
        <v>6.6750902396200003</v>
      </c>
      <c r="R359" s="41">
        <v>6.7224543131540004</v>
      </c>
      <c r="S359" s="41">
        <v>6.7645603548439999</v>
      </c>
      <c r="T359" s="41">
        <v>6.8012029749640002</v>
      </c>
      <c r="U359" s="41">
        <v>6.8322768338220001</v>
      </c>
      <c r="V359" s="41">
        <v>6.8577611527100002</v>
      </c>
      <c r="W359" s="41">
        <v>6.8777049278550004</v>
      </c>
      <c r="X359" s="41">
        <v>6.8922134431669999</v>
      </c>
      <c r="Y359" s="41">
        <v>6.901436340649</v>
      </c>
      <c r="Z359" s="41">
        <v>6.9055573027059998</v>
      </c>
      <c r="AA359" s="41">
        <v>6.9047852823160003</v>
      </c>
      <c r="AB359" s="41">
        <v>6.8993471542920002</v>
      </c>
      <c r="AC359" s="41">
        <v>6.8894816328730002</v>
      </c>
      <c r="AD359" s="41">
        <v>6.8754342942489997</v>
      </c>
      <c r="AE359" s="41">
        <v>6.8574535481299996</v>
      </c>
      <c r="AF359" s="41">
        <v>6.8357874147229998</v>
      </c>
      <c r="AG359" s="41">
        <f t="shared" si="6"/>
        <v>0.74099819714199988</v>
      </c>
      <c r="AH359" s="41">
        <v>0.74099819714199988</v>
      </c>
      <c r="AI359" s="41"/>
      <c r="AJ359" s="114"/>
      <c r="AL359" s="107">
        <v>39448</v>
      </c>
      <c r="AM359" s="101">
        <v>3.91</v>
      </c>
      <c r="AN359" s="101">
        <v>4.78</v>
      </c>
      <c r="AO359" s="101">
        <v>5.66</v>
      </c>
      <c r="AP359" s="101">
        <v>6.31</v>
      </c>
      <c r="CF359" s="102"/>
      <c r="CI359" s="45"/>
    </row>
    <row r="360" spans="2:87" ht="13" customHeight="1">
      <c r="B360" s="114">
        <v>34972</v>
      </c>
      <c r="C360" s="41">
        <v>5.6758562789009996</v>
      </c>
      <c r="D360" s="41">
        <v>5.7926609850590003</v>
      </c>
      <c r="E360" s="41">
        <v>5.8628391658390004</v>
      </c>
      <c r="F360" s="41">
        <v>5.9137409510649999</v>
      </c>
      <c r="G360" s="41">
        <v>5.9599812171659998</v>
      </c>
      <c r="H360" s="41">
        <v>6.0085483448149999</v>
      </c>
      <c r="I360" s="41">
        <v>6.0620120260960002</v>
      </c>
      <c r="J360" s="41">
        <v>6.1205093783529998</v>
      </c>
      <c r="K360" s="41">
        <v>6.182951621021</v>
      </c>
      <c r="L360" s="41">
        <v>6.2477380223549996</v>
      </c>
      <c r="M360" s="41">
        <v>6.3131620159789996</v>
      </c>
      <c r="N360" s="41">
        <v>6.3776279722859996</v>
      </c>
      <c r="O360" s="41">
        <v>6.4397539510600001</v>
      </c>
      <c r="P360" s="41">
        <v>6.4984078458340004</v>
      </c>
      <c r="Q360" s="41">
        <v>6.5527063753799997</v>
      </c>
      <c r="R360" s="41">
        <v>6.6019949089120002</v>
      </c>
      <c r="S360" s="41">
        <v>6.6458188488610004</v>
      </c>
      <c r="T360" s="41">
        <v>6.6838927462499997</v>
      </c>
      <c r="U360" s="41">
        <v>6.7160705152190001</v>
      </c>
      <c r="V360" s="41">
        <v>6.7423184124700004</v>
      </c>
      <c r="W360" s="41">
        <v>6.7626914450209998</v>
      </c>
      <c r="X360" s="41">
        <v>6.7773133022550001</v>
      </c>
      <c r="Y360" s="41">
        <v>6.7863596075060002</v>
      </c>
      <c r="Z360" s="41">
        <v>6.7900441436210004</v>
      </c>
      <c r="AA360" s="41">
        <v>6.7886076590920004</v>
      </c>
      <c r="AB360" s="41">
        <v>6.7823088650540004</v>
      </c>
      <c r="AC360" s="41">
        <v>6.7714172634620002</v>
      </c>
      <c r="AD360" s="41">
        <v>6.7562074882429997</v>
      </c>
      <c r="AE360" s="41">
        <v>6.7369548854580001</v>
      </c>
      <c r="AF360" s="41">
        <v>6.7139321011120003</v>
      </c>
      <c r="AG360" s="41">
        <f t="shared" si="6"/>
        <v>0.571881743454</v>
      </c>
      <c r="AH360" s="41">
        <v>0.571881743454</v>
      </c>
      <c r="AI360" s="41"/>
      <c r="AJ360" s="114"/>
      <c r="AL360" s="107">
        <v>39479</v>
      </c>
      <c r="AM360" s="101">
        <v>3.58</v>
      </c>
      <c r="AN360" s="101">
        <v>4.6399999999999997</v>
      </c>
      <c r="AO360" s="101">
        <v>5.73</v>
      </c>
      <c r="AP360" s="101">
        <v>6.41</v>
      </c>
      <c r="CF360" s="102"/>
      <c r="CI360" s="45"/>
    </row>
    <row r="361" spans="2:87" ht="13" customHeight="1">
      <c r="B361" s="114">
        <v>35003</v>
      </c>
      <c r="C361" s="41">
        <v>5.538909050739</v>
      </c>
      <c r="D361" s="41">
        <v>5.5915779162419996</v>
      </c>
      <c r="E361" s="41">
        <v>5.6490007816779997</v>
      </c>
      <c r="F361" s="41">
        <v>5.7098123911130001</v>
      </c>
      <c r="G361" s="41">
        <v>5.772780981236</v>
      </c>
      <c r="H361" s="41">
        <v>5.8368095302749996</v>
      </c>
      <c r="I361" s="41">
        <v>5.9009329187909998</v>
      </c>
      <c r="J361" s="41">
        <v>5.9643122771519996</v>
      </c>
      <c r="K361" s="41">
        <v>6.026227491347</v>
      </c>
      <c r="L361" s="41">
        <v>6.0860686003540003</v>
      </c>
      <c r="M361" s="41">
        <v>6.1433266313720001</v>
      </c>
      <c r="N361" s="41">
        <v>6.1975842735019997</v>
      </c>
      <c r="O361" s="41">
        <v>6.2485066774459996</v>
      </c>
      <c r="P361" s="41">
        <v>6.2958325816320002</v>
      </c>
      <c r="Q361" s="41">
        <v>6.3393658986060002</v>
      </c>
      <c r="R361" s="41">
        <v>6.3789678450179998</v>
      </c>
      <c r="S361" s="41">
        <v>6.4145496607350001</v>
      </c>
      <c r="T361" s="41">
        <v>6.4460659347430003</v>
      </c>
      <c r="U361" s="41">
        <v>6.4735085352280004</v>
      </c>
      <c r="V361" s="41">
        <v>6.4969011270379999</v>
      </c>
      <c r="W361" s="41">
        <v>6.5162942499799996</v>
      </c>
      <c r="X361" s="41">
        <v>6.531760925185</v>
      </c>
      <c r="Y361" s="41">
        <v>6.5433927531820002</v>
      </c>
      <c r="Z361" s="41">
        <v>6.5512964655979999</v>
      </c>
      <c r="AA361" s="41">
        <v>6.555590892183</v>
      </c>
      <c r="AB361" s="41">
        <v>6.5564043055649996</v>
      </c>
      <c r="AC361" s="41">
        <v>6.553872107618</v>
      </c>
      <c r="AD361" s="41">
        <v>6.5481348232069996</v>
      </c>
      <c r="AE361" s="41">
        <v>6.5393363692759996</v>
      </c>
      <c r="AF361" s="41">
        <v>6.5276225695649996</v>
      </c>
      <c r="AG361" s="41">
        <f t="shared" si="6"/>
        <v>0.54715954961500035</v>
      </c>
      <c r="AH361" s="41">
        <v>0.54715954961500035</v>
      </c>
      <c r="AI361" s="41"/>
      <c r="AJ361" s="114"/>
      <c r="AL361" s="107">
        <v>39508</v>
      </c>
      <c r="AM361" s="101">
        <v>4.22</v>
      </c>
      <c r="AN361" s="101">
        <v>5.08</v>
      </c>
      <c r="AO361" s="101">
        <v>5.94</v>
      </c>
      <c r="AP361" s="101">
        <v>6.53</v>
      </c>
      <c r="CF361" s="102"/>
      <c r="CI361" s="45"/>
    </row>
    <row r="362" spans="2:87" ht="13" customHeight="1">
      <c r="B362" s="114">
        <v>35033</v>
      </c>
      <c r="C362" s="41">
        <v>5.3499409252300003</v>
      </c>
      <c r="D362" s="41">
        <v>5.3296119873230001</v>
      </c>
      <c r="E362" s="41">
        <v>5.3714831423260003</v>
      </c>
      <c r="F362" s="41">
        <v>5.4367396227059999</v>
      </c>
      <c r="G362" s="41">
        <v>5.510162640441</v>
      </c>
      <c r="H362" s="41">
        <v>5.5853043305570003</v>
      </c>
      <c r="I362" s="41">
        <v>5.6592371907250003</v>
      </c>
      <c r="J362" s="41">
        <v>5.7305659755700002</v>
      </c>
      <c r="K362" s="41">
        <v>5.7986172909880001</v>
      </c>
      <c r="L362" s="41">
        <v>5.8630829432259999</v>
      </c>
      <c r="M362" s="41">
        <v>5.9238507903729998</v>
      </c>
      <c r="N362" s="41">
        <v>5.980918793122</v>
      </c>
      <c r="O362" s="41">
        <v>6.0343486090510003</v>
      </c>
      <c r="P362" s="41">
        <v>6.0842392110530001</v>
      </c>
      <c r="Q362" s="41">
        <v>6.1307112349860002</v>
      </c>
      <c r="R362" s="41">
        <v>6.1738973665329997</v>
      </c>
      <c r="S362" s="41">
        <v>6.2139362748159996</v>
      </c>
      <c r="T362" s="41">
        <v>6.2509687061910002</v>
      </c>
      <c r="U362" s="41">
        <v>6.2851349353280002</v>
      </c>
      <c r="V362" s="41">
        <v>6.3165730920870002</v>
      </c>
      <c r="W362" s="41">
        <v>6.3454180664070003</v>
      </c>
      <c r="X362" s="41">
        <v>6.3718008020130004</v>
      </c>
      <c r="Y362" s="41">
        <v>6.3958478558160001</v>
      </c>
      <c r="Z362" s="41">
        <v>6.417681141179</v>
      </c>
      <c r="AA362" s="41">
        <v>6.4374177996019997</v>
      </c>
      <c r="AB362" s="41">
        <v>6.4551701626820002</v>
      </c>
      <c r="AC362" s="41">
        <v>6.4710457776570003</v>
      </c>
      <c r="AD362" s="41">
        <v>6.4851474776620002</v>
      </c>
      <c r="AE362" s="41">
        <v>6.4975734831700001</v>
      </c>
      <c r="AF362" s="41">
        <v>6.5084175248490004</v>
      </c>
      <c r="AG362" s="41">
        <f t="shared" si="6"/>
        <v>0.51314201799599957</v>
      </c>
      <c r="AH362" s="41">
        <v>0.51314201799599957</v>
      </c>
      <c r="AI362" s="41"/>
      <c r="AJ362" s="114"/>
      <c r="AL362" s="107">
        <v>39539</v>
      </c>
      <c r="AM362" s="101">
        <v>4.55</v>
      </c>
      <c r="AN362" s="101">
        <v>5.21</v>
      </c>
      <c r="AO362" s="101">
        <v>5.93</v>
      </c>
      <c r="AP362" s="101">
        <v>6.42</v>
      </c>
      <c r="CF362" s="102"/>
      <c r="CI362" s="45"/>
    </row>
    <row r="363" spans="2:87" ht="13" customHeight="1">
      <c r="B363" s="114">
        <v>35064</v>
      </c>
      <c r="C363" s="41">
        <v>5.1379724931900004</v>
      </c>
      <c r="D363" s="41">
        <v>5.1472995064129998</v>
      </c>
      <c r="E363" s="41">
        <v>5.2072850698590001</v>
      </c>
      <c r="F363" s="41">
        <v>5.2788588296340002</v>
      </c>
      <c r="G363" s="41">
        <v>5.3522501843699999</v>
      </c>
      <c r="H363" s="41">
        <v>5.4243260076680002</v>
      </c>
      <c r="I363" s="41">
        <v>5.4938618277389999</v>
      </c>
      <c r="J363" s="41">
        <v>5.5603434299309997</v>
      </c>
      <c r="K363" s="41">
        <v>5.6235675032000003</v>
      </c>
      <c r="L363" s="41">
        <v>5.6834821161819997</v>
      </c>
      <c r="M363" s="41">
        <v>5.7401143953559997</v>
      </c>
      <c r="N363" s="41">
        <v>5.7935345289529998</v>
      </c>
      <c r="O363" s="41">
        <v>5.8438365291640002</v>
      </c>
      <c r="P363" s="41">
        <v>5.891127366908</v>
      </c>
      <c r="Q363" s="41">
        <v>5.9355205661169999</v>
      </c>
      <c r="R363" s="41">
        <v>5.977132301278</v>
      </c>
      <c r="S363" s="41">
        <v>6.0160789627930003</v>
      </c>
      <c r="T363" s="41">
        <v>6.0524756151250001</v>
      </c>
      <c r="U363" s="41">
        <v>6.0864350150149997</v>
      </c>
      <c r="V363" s="41">
        <v>6.1180669903</v>
      </c>
      <c r="W363" s="41">
        <v>6.1474780560179996</v>
      </c>
      <c r="X363" s="41">
        <v>6.1747711894580002</v>
      </c>
      <c r="Y363" s="41">
        <v>6.2000457132199998</v>
      </c>
      <c r="Z363" s="41">
        <v>6.2233972523969996</v>
      </c>
      <c r="AA363" s="41">
        <v>6.2449177430029996</v>
      </c>
      <c r="AB363" s="41">
        <v>6.2646954758589999</v>
      </c>
      <c r="AC363" s="41">
        <v>6.282815164953</v>
      </c>
      <c r="AD363" s="41">
        <v>6.2993580324840002</v>
      </c>
      <c r="AE363" s="41">
        <v>6.3144019050590003</v>
      </c>
      <c r="AF363" s="41">
        <v>6.3280213170220003</v>
      </c>
      <c r="AG363" s="41">
        <f t="shared" si="6"/>
        <v>0.54550962299199934</v>
      </c>
      <c r="AH363" s="41">
        <v>0.54550962299199934</v>
      </c>
      <c r="AI363" s="41"/>
      <c r="AJ363" s="114"/>
      <c r="AL363" s="107">
        <v>39569</v>
      </c>
      <c r="AM363" s="101">
        <v>4.75</v>
      </c>
      <c r="AN363" s="101">
        <v>5.54</v>
      </c>
      <c r="AO363" s="101">
        <v>6.28</v>
      </c>
      <c r="AP363" s="101">
        <v>6.67</v>
      </c>
      <c r="CF363" s="102"/>
      <c r="CI363" s="45"/>
    </row>
    <row r="364" spans="2:87" ht="13" customHeight="1">
      <c r="B364" s="114">
        <v>35095</v>
      </c>
      <c r="C364" s="41">
        <v>4.9203163594000001</v>
      </c>
      <c r="D364" s="41">
        <v>4.9275490877920003</v>
      </c>
      <c r="E364" s="41">
        <v>5.0228525061170002</v>
      </c>
      <c r="F364" s="41">
        <v>5.1372046874319999</v>
      </c>
      <c r="G364" s="41">
        <v>5.2515476970210004</v>
      </c>
      <c r="H364" s="41">
        <v>5.3603982457650003</v>
      </c>
      <c r="I364" s="41">
        <v>5.4621872044439996</v>
      </c>
      <c r="J364" s="41">
        <v>5.5565775666350001</v>
      </c>
      <c r="K364" s="41">
        <v>5.6436648180180002</v>
      </c>
      <c r="L364" s="41">
        <v>5.723712523613</v>
      </c>
      <c r="M364" s="41">
        <v>5.7970528347850001</v>
      </c>
      <c r="N364" s="41">
        <v>5.8640437584380001</v>
      </c>
      <c r="O364" s="41">
        <v>5.9250486838010001</v>
      </c>
      <c r="P364" s="41">
        <v>5.9804258314960004</v>
      </c>
      <c r="Q364" s="41">
        <v>6.0305226244209997</v>
      </c>
      <c r="R364" s="41">
        <v>6.0756727005910003</v>
      </c>
      <c r="S364" s="41">
        <v>6.1161944238399997</v>
      </c>
      <c r="T364" s="41">
        <v>6.1523902752790001</v>
      </c>
      <c r="U364" s="41">
        <v>6.1845467743949998</v>
      </c>
      <c r="V364" s="41">
        <v>6.2129347218369997</v>
      </c>
      <c r="W364" s="41">
        <v>6.2378096368999998</v>
      </c>
      <c r="X364" s="41">
        <v>6.2594123101939996</v>
      </c>
      <c r="Y364" s="41">
        <v>6.2779694207879997</v>
      </c>
      <c r="Z364" s="41">
        <v>6.2936941850450001</v>
      </c>
      <c r="AA364" s="41">
        <v>6.3067870157500003</v>
      </c>
      <c r="AB364" s="41">
        <v>6.3174361775129997</v>
      </c>
      <c r="AC364" s="41">
        <v>6.3258184293399999</v>
      </c>
      <c r="AD364" s="41">
        <v>6.3320996484940002</v>
      </c>
      <c r="AE364" s="41">
        <v>6.3364354320049996</v>
      </c>
      <c r="AF364" s="41">
        <v>6.3389716736860002</v>
      </c>
      <c r="AG364" s="41">
        <f t="shared" si="6"/>
        <v>0.80339616421299986</v>
      </c>
      <c r="AH364" s="41">
        <v>0.80339616421299986</v>
      </c>
      <c r="AI364" s="41"/>
      <c r="AJ364" s="114"/>
      <c r="AL364" s="107">
        <v>39600</v>
      </c>
      <c r="AM364" s="101">
        <v>4.87</v>
      </c>
      <c r="AN364" s="101">
        <v>5.76</v>
      </c>
      <c r="AO364" s="101">
        <v>6.46</v>
      </c>
      <c r="AP364" s="101">
        <v>6.77</v>
      </c>
      <c r="CF364" s="102"/>
      <c r="CI364" s="45"/>
    </row>
    <row r="365" spans="2:87" ht="13" customHeight="1">
      <c r="B365" s="114">
        <v>35124</v>
      </c>
      <c r="C365" s="41">
        <v>5.1804597391570004</v>
      </c>
      <c r="D365" s="41">
        <v>5.3575946405070001</v>
      </c>
      <c r="E365" s="41">
        <v>5.5034044926480004</v>
      </c>
      <c r="F365" s="41">
        <v>5.6308377945229999</v>
      </c>
      <c r="G365" s="41">
        <v>5.7470723393750003</v>
      </c>
      <c r="H365" s="41">
        <v>5.8558066740479999</v>
      </c>
      <c r="I365" s="41">
        <v>5.9587075979610002</v>
      </c>
      <c r="J365" s="41">
        <v>6.0563114747920004</v>
      </c>
      <c r="K365" s="41">
        <v>6.1485747212069999</v>
      </c>
      <c r="L365" s="41">
        <v>6.2352010806499996</v>
      </c>
      <c r="M365" s="41">
        <v>6.3158285882329999</v>
      </c>
      <c r="N365" s="41">
        <v>6.3901297391130001</v>
      </c>
      <c r="O365" s="41">
        <v>6.4578591212229997</v>
      </c>
      <c r="P365" s="41">
        <v>6.5188702238939999</v>
      </c>
      <c r="Q365" s="41">
        <v>6.5731150000499996</v>
      </c>
      <c r="R365" s="41">
        <v>6.6206345246360003</v>
      </c>
      <c r="S365" s="41">
        <v>6.661545751887</v>
      </c>
      <c r="T365" s="41">
        <v>6.6960272666040002</v>
      </c>
      <c r="U365" s="41">
        <v>6.7243056140449999</v>
      </c>
      <c r="V365" s="41">
        <v>6.746642993629</v>
      </c>
      <c r="W365" s="41">
        <v>6.7633266273070003</v>
      </c>
      <c r="X365" s="41">
        <v>6.7746598430459999</v>
      </c>
      <c r="Y365" s="41">
        <v>6.7809547696330004</v>
      </c>
      <c r="Z365" s="41">
        <v>6.7825264709909998</v>
      </c>
      <c r="AA365" s="41">
        <v>6.7796883249719997</v>
      </c>
      <c r="AB365" s="41">
        <v>6.772748453348</v>
      </c>
      <c r="AC365" s="41">
        <v>6.7620070244779997</v>
      </c>
      <c r="AD365" s="41">
        <v>6.7477542705470004</v>
      </c>
      <c r="AE365" s="41">
        <v>6.7302690832719998</v>
      </c>
      <c r="AF365" s="41">
        <v>6.7098180731169998</v>
      </c>
      <c r="AG365" s="41">
        <f t="shared" si="6"/>
        <v>1.0547413414929991</v>
      </c>
      <c r="AH365" s="41">
        <v>1.0547413414929991</v>
      </c>
      <c r="AI365" s="41"/>
      <c r="AJ365" s="114"/>
      <c r="AL365" s="107">
        <v>39630</v>
      </c>
      <c r="AM365" s="101">
        <v>5.07</v>
      </c>
      <c r="AN365" s="101">
        <v>6</v>
      </c>
      <c r="AO365" s="101">
        <v>6.69</v>
      </c>
      <c r="AP365" s="101">
        <v>6.9</v>
      </c>
      <c r="CF365" s="102"/>
      <c r="CI365" s="45"/>
    </row>
    <row r="366" spans="2:87" ht="13" customHeight="1">
      <c r="B366" s="114">
        <v>35155</v>
      </c>
      <c r="C366" s="41">
        <v>5.4596518581059996</v>
      </c>
      <c r="D366" s="41">
        <v>5.7342963388330004</v>
      </c>
      <c r="E366" s="41">
        <v>5.8893140071290002</v>
      </c>
      <c r="F366" s="41">
        <v>5.9931117038729997</v>
      </c>
      <c r="G366" s="41">
        <v>6.0784586694570004</v>
      </c>
      <c r="H366" s="41">
        <v>6.159558547144</v>
      </c>
      <c r="I366" s="41">
        <v>6.2413200633079997</v>
      </c>
      <c r="J366" s="41">
        <v>6.3242967351699999</v>
      </c>
      <c r="K366" s="41">
        <v>6.4072473237149996</v>
      </c>
      <c r="L366" s="41">
        <v>6.4884076074759998</v>
      </c>
      <c r="M366" s="41">
        <v>6.5660778256330001</v>
      </c>
      <c r="N366" s="41">
        <v>6.6388570573220003</v>
      </c>
      <c r="O366" s="41">
        <v>6.7057034603419998</v>
      </c>
      <c r="P366" s="41">
        <v>6.7659150369910002</v>
      </c>
      <c r="Q366" s="41">
        <v>6.819079523958</v>
      </c>
      <c r="R366" s="41">
        <v>6.8650171967710003</v>
      </c>
      <c r="S366" s="41">
        <v>6.9037273080019999</v>
      </c>
      <c r="T366" s="41">
        <v>6.9353422066009998</v>
      </c>
      <c r="U366" s="41">
        <v>6.960089947608</v>
      </c>
      <c r="V366" s="41">
        <v>6.9782647644170002</v>
      </c>
      <c r="W366" s="41">
        <v>6.9902042518679997</v>
      </c>
      <c r="X366" s="41">
        <v>6.9962720232800004</v>
      </c>
      <c r="Y366" s="41">
        <v>6.9968447105880003</v>
      </c>
      <c r="Z366" s="41">
        <v>6.9923023492859997</v>
      </c>
      <c r="AA366" s="41">
        <v>6.9830213699639998</v>
      </c>
      <c r="AB366" s="41">
        <v>6.9693695804880003</v>
      </c>
      <c r="AC366" s="41">
        <v>6.9517026591760001</v>
      </c>
      <c r="AD366" s="41">
        <v>6.9303617892869998</v>
      </c>
      <c r="AE366" s="41">
        <v>6.9056721516659998</v>
      </c>
      <c r="AF366" s="41">
        <v>6.8779420595890004</v>
      </c>
      <c r="AG366" s="41">
        <f t="shared" si="6"/>
        <v>1.0287557493700001</v>
      </c>
      <c r="AH366" s="41">
        <v>1.0287557493700001</v>
      </c>
      <c r="AI366" s="41"/>
      <c r="AJ366" s="114"/>
      <c r="AL366" s="107">
        <v>39661</v>
      </c>
      <c r="AM366" s="101">
        <v>4.99</v>
      </c>
      <c r="AN366" s="101">
        <v>6.01</v>
      </c>
      <c r="AO366" s="101">
        <v>6.69</v>
      </c>
      <c r="AP366" s="101">
        <v>6.84</v>
      </c>
      <c r="CF366" s="102"/>
      <c r="CI366" s="45"/>
    </row>
    <row r="367" spans="2:87" ht="13" customHeight="1">
      <c r="B367" s="114">
        <v>35185</v>
      </c>
      <c r="C367" s="41">
        <v>5.623354964272</v>
      </c>
      <c r="D367" s="41">
        <v>5.9734077008559998</v>
      </c>
      <c r="E367" s="41">
        <v>6.1612564619989998</v>
      </c>
      <c r="F367" s="41">
        <v>6.2774674260690002</v>
      </c>
      <c r="G367" s="41">
        <v>6.3654303089319999</v>
      </c>
      <c r="H367" s="41">
        <v>6.4443589870000002</v>
      </c>
      <c r="I367" s="41">
        <v>6.5215033603109998</v>
      </c>
      <c r="J367" s="41">
        <v>6.5985204006540004</v>
      </c>
      <c r="K367" s="41">
        <v>6.6747145074240004</v>
      </c>
      <c r="L367" s="41">
        <v>6.7486223386750002</v>
      </c>
      <c r="M367" s="41">
        <v>6.8187386125270004</v>
      </c>
      <c r="N367" s="41">
        <v>6.8838083591670003</v>
      </c>
      <c r="O367" s="41">
        <v>6.9429096284309999</v>
      </c>
      <c r="P367" s="41">
        <v>6.9954421935570004</v>
      </c>
      <c r="Q367" s="41">
        <v>7.0410800680519996</v>
      </c>
      <c r="R367" s="41">
        <v>7.0797154121029999</v>
      </c>
      <c r="S367" s="41">
        <v>7.1114059120439999</v>
      </c>
      <c r="T367" s="41">
        <v>7.1363300393009999</v>
      </c>
      <c r="U367" s="41">
        <v>7.1547509899530004</v>
      </c>
      <c r="V367" s="41">
        <v>7.1669885709040004</v>
      </c>
      <c r="W367" s="41">
        <v>7.1733977775710001</v>
      </c>
      <c r="X367" s="41">
        <v>7.1743527544020003</v>
      </c>
      <c r="Y367" s="41">
        <v>7.1702349679089998</v>
      </c>
      <c r="Z367" s="41">
        <v>7.1614246190879998</v>
      </c>
      <c r="AA367" s="41">
        <v>7.1482945181690001</v>
      </c>
      <c r="AB367" s="41">
        <v>7.1312058159909997</v>
      </c>
      <c r="AC367" s="41">
        <v>7.1105051268809998</v>
      </c>
      <c r="AD367" s="41">
        <v>7.0865226890609998</v>
      </c>
      <c r="AE367" s="41">
        <v>7.0595712947290004</v>
      </c>
      <c r="AF367" s="41">
        <v>7.0299457876410001</v>
      </c>
      <c r="AG367" s="41">
        <f t="shared" si="6"/>
        <v>1.1252673744030002</v>
      </c>
      <c r="AH367" s="41">
        <v>1.1252673744030002</v>
      </c>
      <c r="AI367" s="41"/>
      <c r="AJ367" s="114"/>
      <c r="AL367" s="107">
        <v>39692</v>
      </c>
      <c r="AM367" s="101">
        <v>6.94</v>
      </c>
      <c r="AN367" s="101">
        <v>7.76</v>
      </c>
      <c r="AO367" s="101">
        <v>8.11</v>
      </c>
      <c r="AP367" s="101">
        <v>7.59</v>
      </c>
      <c r="CF367" s="102"/>
      <c r="CI367" s="45"/>
    </row>
    <row r="368" spans="2:87" ht="13" customHeight="1">
      <c r="B368" s="114">
        <v>35216</v>
      </c>
      <c r="C368" s="41">
        <v>5.7318764751179998</v>
      </c>
      <c r="D368" s="41">
        <v>6.1584640461109998</v>
      </c>
      <c r="E368" s="41">
        <v>6.377110945938</v>
      </c>
      <c r="F368" s="41">
        <v>6.499588421786</v>
      </c>
      <c r="G368" s="41">
        <v>6.5812180251010002</v>
      </c>
      <c r="H368" s="41">
        <v>6.6478426506080002</v>
      </c>
      <c r="I368" s="41">
        <v>6.7103278193199998</v>
      </c>
      <c r="J368" s="41">
        <v>6.7722475364849997</v>
      </c>
      <c r="K368" s="41">
        <v>6.8338760976920003</v>
      </c>
      <c r="L368" s="41">
        <v>6.8941998387480004</v>
      </c>
      <c r="M368" s="41">
        <v>6.9518836462770004</v>
      </c>
      <c r="N368" s="41">
        <v>7.005697581612</v>
      </c>
      <c r="O368" s="41">
        <v>7.0546735879069997</v>
      </c>
      <c r="P368" s="41">
        <v>7.0981341687060002</v>
      </c>
      <c r="Q368" s="41">
        <v>7.1356658866340004</v>
      </c>
      <c r="R368" s="41">
        <v>7.1670737850370001</v>
      </c>
      <c r="S368" s="41">
        <v>7.1923336175739996</v>
      </c>
      <c r="T368" s="41">
        <v>7.2115489706620002</v>
      </c>
      <c r="U368" s="41">
        <v>7.2249155555440003</v>
      </c>
      <c r="V368" s="41">
        <v>7.2326927348790004</v>
      </c>
      <c r="W368" s="41">
        <v>7.2351814505560004</v>
      </c>
      <c r="X368" s="41">
        <v>7.232707458268</v>
      </c>
      <c r="Y368" s="41">
        <v>7.2256088004330001</v>
      </c>
      <c r="Z368" s="41">
        <v>7.2142265869589997</v>
      </c>
      <c r="AA368" s="41">
        <v>7.198898319265</v>
      </c>
      <c r="AB368" s="41">
        <v>7.1799531499529996</v>
      </c>
      <c r="AC368" s="41">
        <v>7.1577086049960004</v>
      </c>
      <c r="AD368" s="41">
        <v>7.1324684046410001</v>
      </c>
      <c r="AE368" s="41">
        <v>7.104521105421</v>
      </c>
      <c r="AF368" s="41">
        <v>7.0741393524390004</v>
      </c>
      <c r="AG368" s="41">
        <f t="shared" si="6"/>
        <v>1.1623233636300006</v>
      </c>
      <c r="AH368" s="41">
        <v>1.1623233636300006</v>
      </c>
      <c r="AI368" s="41"/>
      <c r="AJ368" s="114"/>
      <c r="AL368" s="107">
        <v>39722</v>
      </c>
      <c r="AM368" s="101">
        <v>7.47</v>
      </c>
      <c r="AN368" s="101">
        <v>8.18</v>
      </c>
      <c r="AO368" s="101">
        <v>8.76</v>
      </c>
      <c r="AP368" s="101">
        <v>8.32</v>
      </c>
      <c r="CF368" s="102"/>
      <c r="CI368" s="45"/>
    </row>
    <row r="369" spans="2:87" ht="13" customHeight="1">
      <c r="B369" s="114">
        <v>35246</v>
      </c>
      <c r="C369" s="41">
        <v>5.7394966683710003</v>
      </c>
      <c r="D369" s="41">
        <v>6.0765322975859997</v>
      </c>
      <c r="E369" s="41">
        <v>6.2427356475350004</v>
      </c>
      <c r="F369" s="41">
        <v>6.3400875849549996</v>
      </c>
      <c r="G369" s="41">
        <v>6.4134920877650003</v>
      </c>
      <c r="H369" s="41">
        <v>6.4809073099400001</v>
      </c>
      <c r="I369" s="41">
        <v>6.5481020531310001</v>
      </c>
      <c r="J369" s="41">
        <v>6.6157281548529996</v>
      </c>
      <c r="K369" s="41">
        <v>6.6825997827929999</v>
      </c>
      <c r="L369" s="41">
        <v>6.7471329512180001</v>
      </c>
      <c r="M369" s="41">
        <v>6.8079155883990001</v>
      </c>
      <c r="N369" s="41">
        <v>6.8638832058589996</v>
      </c>
      <c r="O369" s="41">
        <v>6.9143279224549996</v>
      </c>
      <c r="P369" s="41">
        <v>6.9588466277669996</v>
      </c>
      <c r="Q369" s="41">
        <v>6.9972749439220001</v>
      </c>
      <c r="R369" s="41">
        <v>7.029625699745</v>
      </c>
      <c r="S369" s="41">
        <v>7.0560379329779996</v>
      </c>
      <c r="T369" s="41">
        <v>7.0767370409680002</v>
      </c>
      <c r="U369" s="41">
        <v>7.0920046955430003</v>
      </c>
      <c r="V369" s="41">
        <v>7.102156630384</v>
      </c>
      <c r="W369" s="41">
        <v>7.1075265056330004</v>
      </c>
      <c r="X369" s="41">
        <v>7.108454349164</v>
      </c>
      <c r="Y369" s="41">
        <v>7.1052783946059996</v>
      </c>
      <c r="Z369" s="41">
        <v>7.0983294186389996</v>
      </c>
      <c r="AA369" s="41">
        <v>7.0879269074869997</v>
      </c>
      <c r="AB369" s="41">
        <v>7.0743765574030002</v>
      </c>
      <c r="AC369" s="41">
        <v>7.0579687450520003</v>
      </c>
      <c r="AD369" s="41">
        <v>7.0389777005390002</v>
      </c>
      <c r="AE369" s="41">
        <v>7.0176611868509999</v>
      </c>
      <c r="AF369" s="41">
        <v>6.9942605414900001</v>
      </c>
      <c r="AG369" s="41">
        <f t="shared" si="6"/>
        <v>1.0076362828469998</v>
      </c>
      <c r="AH369" s="41">
        <v>1.0076362828469998</v>
      </c>
      <c r="AI369" s="41"/>
      <c r="AJ369" s="114"/>
      <c r="AL369" s="107">
        <v>39753</v>
      </c>
      <c r="AM369" s="101">
        <v>7.39</v>
      </c>
      <c r="AN369" s="101">
        <v>7.41</v>
      </c>
      <c r="AO369" s="101">
        <v>7.78</v>
      </c>
      <c r="AP369" s="101">
        <v>7.6</v>
      </c>
      <c r="CF369" s="102"/>
      <c r="CI369" s="45"/>
    </row>
    <row r="370" spans="2:87" ht="13" customHeight="1">
      <c r="B370" s="114">
        <v>35277</v>
      </c>
      <c r="C370" s="41">
        <v>5.841850916376</v>
      </c>
      <c r="D370" s="41">
        <v>6.152008055294</v>
      </c>
      <c r="E370" s="41">
        <v>6.3198218413129998</v>
      </c>
      <c r="F370" s="41">
        <v>6.4225745966880003</v>
      </c>
      <c r="G370" s="41">
        <v>6.4977632279830004</v>
      </c>
      <c r="H370" s="41">
        <v>6.5624923184329997</v>
      </c>
      <c r="I370" s="41">
        <v>6.6237178917310002</v>
      </c>
      <c r="J370" s="41">
        <v>6.6835758577720004</v>
      </c>
      <c r="K370" s="41">
        <v>6.7420932808070004</v>
      </c>
      <c r="L370" s="41">
        <v>6.7985228070719996</v>
      </c>
      <c r="M370" s="41">
        <v>6.8519647928270002</v>
      </c>
      <c r="N370" s="41">
        <v>6.9016297522340002</v>
      </c>
      <c r="O370" s="41">
        <v>6.9469258002399998</v>
      </c>
      <c r="P370" s="41">
        <v>6.987466055404</v>
      </c>
      <c r="Q370" s="41">
        <v>7.0230435477880002</v>
      </c>
      <c r="R370" s="41">
        <v>7.0535964670000002</v>
      </c>
      <c r="S370" s="41">
        <v>7.0791739658259996</v>
      </c>
      <c r="T370" s="41">
        <v>7.0999064786880002</v>
      </c>
      <c r="U370" s="41">
        <v>7.1159815550300003</v>
      </c>
      <c r="V370" s="41">
        <v>7.1276249192129999</v>
      </c>
      <c r="W370" s="41">
        <v>7.1350859987439996</v>
      </c>
      <c r="X370" s="41">
        <v>7.1386270730290002</v>
      </c>
      <c r="Y370" s="41">
        <v>7.1385152652480004</v>
      </c>
      <c r="Z370" s="41">
        <v>7.1350167238209998</v>
      </c>
      <c r="AA370" s="41">
        <v>7.1283924690719997</v>
      </c>
      <c r="AB370" s="41">
        <v>7.1188954955729997</v>
      </c>
      <c r="AC370" s="41">
        <v>7.1067688155480004</v>
      </c>
      <c r="AD370" s="41">
        <v>7.0922442039959996</v>
      </c>
      <c r="AE370" s="41">
        <v>7.0755414645370003</v>
      </c>
      <c r="AF370" s="41">
        <v>7.0568680794830003</v>
      </c>
      <c r="AG370" s="41">
        <f t="shared" si="6"/>
        <v>0.95667189069599967</v>
      </c>
      <c r="AH370" s="41">
        <v>0.95667189069599967</v>
      </c>
      <c r="AI370" s="41"/>
      <c r="AJ370" s="114"/>
      <c r="AL370" s="107">
        <v>39783</v>
      </c>
      <c r="AM370" s="101">
        <v>5.76</v>
      </c>
      <c r="AN370" s="101">
        <v>6.12</v>
      </c>
      <c r="AO370" s="101">
        <v>6.51</v>
      </c>
      <c r="AP370" s="101">
        <v>6.25</v>
      </c>
      <c r="CF370" s="102"/>
      <c r="CI370" s="45"/>
    </row>
    <row r="371" spans="2:87" ht="13" customHeight="1">
      <c r="B371" s="114">
        <v>35308</v>
      </c>
      <c r="C371" s="41">
        <v>5.8385545127189999</v>
      </c>
      <c r="D371" s="41">
        <v>6.2712423882330004</v>
      </c>
      <c r="E371" s="41">
        <v>6.4665997425319999</v>
      </c>
      <c r="F371" s="41">
        <v>6.5748359547590001</v>
      </c>
      <c r="G371" s="41">
        <v>6.6542467171580002</v>
      </c>
      <c r="H371" s="41">
        <v>6.725479726553</v>
      </c>
      <c r="I371" s="41">
        <v>6.7944482765860004</v>
      </c>
      <c r="J371" s="41">
        <v>6.8617722979540003</v>
      </c>
      <c r="K371" s="41">
        <v>6.9265140595170003</v>
      </c>
      <c r="L371" s="41">
        <v>6.987550980909</v>
      </c>
      <c r="M371" s="41">
        <v>7.0440044398759998</v>
      </c>
      <c r="N371" s="41">
        <v>7.0953147093710003</v>
      </c>
      <c r="O371" s="41">
        <v>7.1411996456309996</v>
      </c>
      <c r="P371" s="41">
        <v>7.1815876205729996</v>
      </c>
      <c r="Q371" s="41">
        <v>7.2165555733040003</v>
      </c>
      <c r="R371" s="41">
        <v>7.2462800664679996</v>
      </c>
      <c r="S371" s="41">
        <v>7.2710011640059999</v>
      </c>
      <c r="T371" s="41">
        <v>7.2909966885879998</v>
      </c>
      <c r="U371" s="41">
        <v>7.306564242915</v>
      </c>
      <c r="V371" s="41">
        <v>7.3180088264499998</v>
      </c>
      <c r="W371" s="41">
        <v>7.3256344137729998</v>
      </c>
      <c r="X371" s="41">
        <v>7.3297383163429997</v>
      </c>
      <c r="Y371" s="41">
        <v>7.3306074951179996</v>
      </c>
      <c r="Z371" s="41">
        <v>7.3285162404879998</v>
      </c>
      <c r="AA371" s="41">
        <v>7.3237248110259996</v>
      </c>
      <c r="AB371" s="41">
        <v>7.3164787442680002</v>
      </c>
      <c r="AC371" s="41">
        <v>7.307008637229</v>
      </c>
      <c r="AD371" s="41">
        <v>7.2955302531330002</v>
      </c>
      <c r="AE371" s="41">
        <v>7.2822448519679996</v>
      </c>
      <c r="AF371" s="41">
        <v>7.2673396714249998</v>
      </c>
      <c r="AG371" s="41">
        <f t="shared" si="6"/>
        <v>1.14899646819</v>
      </c>
      <c r="AH371" s="41">
        <v>1.14899646819</v>
      </c>
      <c r="AI371" s="41"/>
      <c r="AJ371" s="114"/>
      <c r="AL371" s="107">
        <v>39814</v>
      </c>
      <c r="AM371" s="101">
        <v>4.96</v>
      </c>
      <c r="AN371" s="101">
        <v>5.99</v>
      </c>
      <c r="AO371" s="101">
        <v>6.88</v>
      </c>
      <c r="AP371" s="101">
        <v>6.88</v>
      </c>
      <c r="CF371" s="102"/>
      <c r="CI371" s="45"/>
    </row>
    <row r="372" spans="2:87" ht="13" customHeight="1">
      <c r="B372" s="114">
        <v>35338</v>
      </c>
      <c r="C372" s="41">
        <v>5.720442654797</v>
      </c>
      <c r="D372" s="41">
        <v>6.0392127136109996</v>
      </c>
      <c r="E372" s="41">
        <v>6.2079542986350003</v>
      </c>
      <c r="F372" s="41">
        <v>6.3269829117669998</v>
      </c>
      <c r="G372" s="41">
        <v>6.4227765878070002</v>
      </c>
      <c r="H372" s="41">
        <v>6.5047360374150003</v>
      </c>
      <c r="I372" s="41">
        <v>6.5770573576659999</v>
      </c>
      <c r="J372" s="41">
        <v>6.6419554602639996</v>
      </c>
      <c r="K372" s="41">
        <v>6.7007565018320001</v>
      </c>
      <c r="L372" s="41">
        <v>6.7543364488959998</v>
      </c>
      <c r="M372" s="41">
        <v>6.8033208311909998</v>
      </c>
      <c r="N372" s="41">
        <v>6.848184900353</v>
      </c>
      <c r="O372" s="41">
        <v>6.8893078016729996</v>
      </c>
      <c r="P372" s="41">
        <v>6.9270037388579997</v>
      </c>
      <c r="Q372" s="41">
        <v>6.9615408567939996</v>
      </c>
      <c r="R372" s="41">
        <v>6.9931532054690004</v>
      </c>
      <c r="S372" s="41">
        <v>7.0220486248959997</v>
      </c>
      <c r="T372" s="41">
        <v>7.0484141292569999</v>
      </c>
      <c r="U372" s="41">
        <v>7.0724197043809998</v>
      </c>
      <c r="V372" s="41">
        <v>7.0942210674449999</v>
      </c>
      <c r="W372" s="41">
        <v>7.1139617290170003</v>
      </c>
      <c r="X372" s="41">
        <v>7.1317745742260001</v>
      </c>
      <c r="Y372" s="41">
        <v>7.1477831047010003</v>
      </c>
      <c r="Z372" s="41">
        <v>7.1621024359929999</v>
      </c>
      <c r="AA372" s="41">
        <v>7.1748401151119996</v>
      </c>
      <c r="AB372" s="41">
        <v>7.1860968031240002</v>
      </c>
      <c r="AC372" s="41">
        <v>7.1959668546630002</v>
      </c>
      <c r="AD372" s="41">
        <v>7.2045388172580003</v>
      </c>
      <c r="AE372" s="41">
        <v>7.2118958672330002</v>
      </c>
      <c r="AF372" s="41">
        <v>7.2181161946200003</v>
      </c>
      <c r="AG372" s="41">
        <f t="shared" si="6"/>
        <v>1.0338937940989998</v>
      </c>
      <c r="AH372" s="41">
        <v>1.0338937940989998</v>
      </c>
      <c r="AI372" s="41"/>
      <c r="AJ372" s="114"/>
      <c r="AL372" s="107">
        <v>39845</v>
      </c>
      <c r="AM372" s="101">
        <v>5.25</v>
      </c>
      <c r="AN372" s="101">
        <v>6.52</v>
      </c>
      <c r="AO372" s="101">
        <v>7.32</v>
      </c>
      <c r="AP372" s="101">
        <v>7.34</v>
      </c>
      <c r="CF372" s="102"/>
      <c r="CI372" s="45"/>
    </row>
    <row r="373" spans="2:87" ht="13" customHeight="1">
      <c r="B373" s="114">
        <v>35369</v>
      </c>
      <c r="C373" s="41">
        <v>5.4878066790800002</v>
      </c>
      <c r="D373" s="41">
        <v>5.6963387895919997</v>
      </c>
      <c r="E373" s="41">
        <v>5.8471658198950003</v>
      </c>
      <c r="F373" s="41">
        <v>5.9624995408509998</v>
      </c>
      <c r="G373" s="41">
        <v>6.0564573831180004</v>
      </c>
      <c r="H373" s="41">
        <v>6.1377464269860003</v>
      </c>
      <c r="I373" s="41">
        <v>6.2115076841420001</v>
      </c>
      <c r="J373" s="41">
        <v>6.2805746376489999</v>
      </c>
      <c r="K373" s="41">
        <v>6.3463247627710002</v>
      </c>
      <c r="L373" s="41">
        <v>6.4092495054859997</v>
      </c>
      <c r="M373" s="41">
        <v>6.4693305744870004</v>
      </c>
      <c r="N373" s="41">
        <v>6.5262838675400001</v>
      </c>
      <c r="O373" s="41">
        <v>6.5797136746040001</v>
      </c>
      <c r="P373" s="41">
        <v>6.6292066818709996</v>
      </c>
      <c r="Q373" s="41">
        <v>6.6743861118250001</v>
      </c>
      <c r="R373" s="41">
        <v>6.7149399172570003</v>
      </c>
      <c r="S373" s="41">
        <v>6.7506324816290002</v>
      </c>
      <c r="T373" s="41">
        <v>6.7813061837259996</v>
      </c>
      <c r="U373" s="41">
        <v>6.8068770509099998</v>
      </c>
      <c r="V373" s="41">
        <v>6.8273272628650004</v>
      </c>
      <c r="W373" s="41">
        <v>6.8426962728170002</v>
      </c>
      <c r="X373" s="41">
        <v>6.8530716423440001</v>
      </c>
      <c r="Y373" s="41">
        <v>6.8585802388310002</v>
      </c>
      <c r="Z373" s="41">
        <v>6.8593801510130001</v>
      </c>
      <c r="AA373" s="41">
        <v>6.8556534891230001</v>
      </c>
      <c r="AB373" s="41">
        <v>6.8476001178799999</v>
      </c>
      <c r="AC373" s="41">
        <v>6.835432299501</v>
      </c>
      <c r="AD373" s="41">
        <v>6.819370184077</v>
      </c>
      <c r="AE373" s="41">
        <v>6.7996380648830002</v>
      </c>
      <c r="AF373" s="41">
        <v>6.7764613091659998</v>
      </c>
      <c r="AG373" s="41">
        <f t="shared" si="6"/>
        <v>0.9214428264059995</v>
      </c>
      <c r="AH373" s="41">
        <v>0.9214428264059995</v>
      </c>
      <c r="AI373" s="41"/>
      <c r="AJ373" s="114"/>
      <c r="AL373" s="107">
        <v>39873</v>
      </c>
      <c r="AM373" s="101">
        <v>5.17</v>
      </c>
      <c r="AN373" s="101">
        <v>6.23</v>
      </c>
      <c r="AO373" s="101">
        <v>6.99</v>
      </c>
      <c r="AP373" s="101">
        <v>7</v>
      </c>
      <c r="CF373" s="102"/>
      <c r="CI373" s="45"/>
    </row>
    <row r="374" spans="2:87" ht="13" customHeight="1">
      <c r="B374" s="114">
        <v>35399</v>
      </c>
      <c r="C374" s="41">
        <v>5.3830914246279997</v>
      </c>
      <c r="D374" s="41">
        <v>5.5347687813449999</v>
      </c>
      <c r="E374" s="41">
        <v>5.6358572511089999</v>
      </c>
      <c r="F374" s="41">
        <v>5.7120041468330003</v>
      </c>
      <c r="G374" s="41">
        <v>5.7776499404089998</v>
      </c>
      <c r="H374" s="41">
        <v>5.8403317430469999</v>
      </c>
      <c r="I374" s="41">
        <v>5.9034453584069997</v>
      </c>
      <c r="J374" s="41">
        <v>5.9679972029429997</v>
      </c>
      <c r="K374" s="41">
        <v>6.0336983992109996</v>
      </c>
      <c r="L374" s="41">
        <v>6.0996337865669998</v>
      </c>
      <c r="M374" s="41">
        <v>6.1646589223230004</v>
      </c>
      <c r="N374" s="41">
        <v>6.2276252059589998</v>
      </c>
      <c r="O374" s="41">
        <v>6.2874981972670003</v>
      </c>
      <c r="P374" s="41">
        <v>6.3434110693739996</v>
      </c>
      <c r="Q374" s="41">
        <v>6.3946799504299996</v>
      </c>
      <c r="R374" s="41">
        <v>6.440797992247</v>
      </c>
      <c r="S374" s="41">
        <v>6.4814185754190001</v>
      </c>
      <c r="T374" s="41">
        <v>6.5163339282989998</v>
      </c>
      <c r="U374" s="41">
        <v>6.545452810354</v>
      </c>
      <c r="V374" s="41">
        <v>6.5687792642450002</v>
      </c>
      <c r="W374" s="41">
        <v>6.5863934290830004</v>
      </c>
      <c r="X374" s="41">
        <v>6.5984348018440002</v>
      </c>
      <c r="Y374" s="41">
        <v>6.60508798586</v>
      </c>
      <c r="Z374" s="41">
        <v>6.6065707777210001</v>
      </c>
      <c r="AA374" s="41">
        <v>6.6031243544749998</v>
      </c>
      <c r="AB374" s="41">
        <v>6.5950052916109998</v>
      </c>
      <c r="AC374" s="41">
        <v>6.5824791439429999</v>
      </c>
      <c r="AD374" s="41">
        <v>6.5658153405309996</v>
      </c>
      <c r="AE374" s="41">
        <v>6.5452831716329998</v>
      </c>
      <c r="AF374" s="41">
        <v>6.5211486749800001</v>
      </c>
      <c r="AG374" s="41">
        <f t="shared" si="6"/>
        <v>0.71654236193900012</v>
      </c>
      <c r="AH374" s="41">
        <v>0.71654236193900012</v>
      </c>
      <c r="AI374" s="41"/>
      <c r="AJ374" s="114"/>
      <c r="AL374" s="107">
        <v>39904</v>
      </c>
      <c r="AM374" s="101">
        <v>4.26</v>
      </c>
      <c r="AN374" s="101">
        <v>5.81</v>
      </c>
      <c r="AO374" s="101">
        <v>6.78</v>
      </c>
      <c r="AP374" s="101">
        <v>6.98</v>
      </c>
      <c r="CF374" s="102"/>
      <c r="CI374" s="45"/>
    </row>
    <row r="375" spans="2:87" ht="13" customHeight="1">
      <c r="B375" s="114">
        <v>35430</v>
      </c>
      <c r="C375" s="41">
        <v>5.5791514657069996</v>
      </c>
      <c r="D375" s="41">
        <v>5.8259166903509998</v>
      </c>
      <c r="E375" s="41">
        <v>5.9810052081349996</v>
      </c>
      <c r="F375" s="41">
        <v>6.0842906976049997</v>
      </c>
      <c r="G375" s="41">
        <v>6.1598541261240003</v>
      </c>
      <c r="H375" s="41">
        <v>6.2217143421419996</v>
      </c>
      <c r="I375" s="41">
        <v>6.2775824964369997</v>
      </c>
      <c r="J375" s="41">
        <v>6.3313020253500003</v>
      </c>
      <c r="K375" s="41">
        <v>6.3844182891610002</v>
      </c>
      <c r="L375" s="41">
        <v>6.4371750683929996</v>
      </c>
      <c r="M375" s="41">
        <v>6.489136164234</v>
      </c>
      <c r="N375" s="41">
        <v>6.5395638264480001</v>
      </c>
      <c r="O375" s="41">
        <v>6.5876411231800001</v>
      </c>
      <c r="P375" s="41">
        <v>6.6325955392790004</v>
      </c>
      <c r="Q375" s="41">
        <v>6.6737612132089996</v>
      </c>
      <c r="R375" s="41">
        <v>6.7106040305720001</v>
      </c>
      <c r="S375" s="41">
        <v>6.7427250791529998</v>
      </c>
      <c r="T375" s="41">
        <v>6.7698522491570001</v>
      </c>
      <c r="U375" s="41">
        <v>6.7918260327819997</v>
      </c>
      <c r="V375" s="41">
        <v>6.8085831679690001</v>
      </c>
      <c r="W375" s="41">
        <v>6.82014023265</v>
      </c>
      <c r="X375" s="41">
        <v>6.8265783281559997</v>
      </c>
      <c r="Y375" s="41">
        <v>6.8280293941570003</v>
      </c>
      <c r="Z375" s="41">
        <v>6.8246643406359997</v>
      </c>
      <c r="AA375" s="41">
        <v>6.8166829778829996</v>
      </c>
      <c r="AB375" s="41">
        <v>6.8043056165709999</v>
      </c>
      <c r="AC375" s="41">
        <v>6.7877661595890002</v>
      </c>
      <c r="AD375" s="41">
        <v>6.7673064917610004</v>
      </c>
      <c r="AE375" s="41">
        <v>6.7431719778070001</v>
      </c>
      <c r="AF375" s="41">
        <v>6.7156078934850001</v>
      </c>
      <c r="AG375" s="41">
        <f t="shared" si="6"/>
        <v>0.85802360268599998</v>
      </c>
      <c r="AH375" s="41">
        <v>0.85802360268599998</v>
      </c>
      <c r="AI375" s="41"/>
      <c r="AJ375" s="114"/>
      <c r="AL375" s="107">
        <v>39934</v>
      </c>
      <c r="AM375" s="101">
        <v>3.49</v>
      </c>
      <c r="AN375" s="101">
        <v>5.29</v>
      </c>
      <c r="AO375" s="101">
        <v>6.6</v>
      </c>
      <c r="AP375" s="101">
        <v>6.61</v>
      </c>
      <c r="CF375" s="102"/>
      <c r="CI375" s="45"/>
    </row>
    <row r="376" spans="2:87" ht="13" customHeight="1">
      <c r="B376" s="114">
        <v>35461</v>
      </c>
      <c r="C376" s="41">
        <v>5.5920165403919997</v>
      </c>
      <c r="D376" s="41">
        <v>5.8551690856620002</v>
      </c>
      <c r="E376" s="41">
        <v>6.0217114923499997</v>
      </c>
      <c r="F376" s="41">
        <v>6.1339411960770001</v>
      </c>
      <c r="G376" s="41">
        <v>6.2172754274819999</v>
      </c>
      <c r="H376" s="41">
        <v>6.2864284854179999</v>
      </c>
      <c r="I376" s="41">
        <v>6.3494392029869999</v>
      </c>
      <c r="J376" s="41">
        <v>6.4102754282690002</v>
      </c>
      <c r="K376" s="41">
        <v>6.4705009221439997</v>
      </c>
      <c r="L376" s="41">
        <v>6.530327928198</v>
      </c>
      <c r="M376" s="41">
        <v>6.5892699693479999</v>
      </c>
      <c r="N376" s="41">
        <v>6.6465367129999997</v>
      </c>
      <c r="O376" s="41">
        <v>6.7012642294360001</v>
      </c>
      <c r="P376" s="41">
        <v>6.7526416906559996</v>
      </c>
      <c r="Q376" s="41">
        <v>6.7999741580109996</v>
      </c>
      <c r="R376" s="41">
        <v>6.8427069788140003</v>
      </c>
      <c r="S376" s="41">
        <v>6.8804280307639996</v>
      </c>
      <c r="T376" s="41">
        <v>6.9128579924929996</v>
      </c>
      <c r="U376" s="41">
        <v>6.9398348908739997</v>
      </c>
      <c r="V376" s="41">
        <v>6.9612966540240002</v>
      </c>
      <c r="W376" s="41">
        <v>6.9772637994900002</v>
      </c>
      <c r="X376" s="41">
        <v>6.9878233885850003</v>
      </c>
      <c r="Y376" s="41">
        <v>6.9931147679840002</v>
      </c>
      <c r="Z376" s="41">
        <v>6.9933172584929997</v>
      </c>
      <c r="AA376" s="41">
        <v>6.988639747084</v>
      </c>
      <c r="AB376" s="41">
        <v>6.9793120320530004</v>
      </c>
      <c r="AC376" s="41">
        <v>6.9655777243400001</v>
      </c>
      <c r="AD376" s="41">
        <v>6.9476884960450001</v>
      </c>
      <c r="AE376" s="41">
        <v>6.9258994745029998</v>
      </c>
      <c r="AF376" s="41">
        <v>6.900465597598</v>
      </c>
      <c r="AG376" s="41">
        <f t="shared" si="6"/>
        <v>0.93831138780600032</v>
      </c>
      <c r="AH376" s="41">
        <v>0.93831138780600032</v>
      </c>
      <c r="AI376" s="41"/>
      <c r="AJ376" s="114"/>
      <c r="AL376" s="107">
        <v>39965</v>
      </c>
      <c r="AM376" s="101">
        <v>3.16</v>
      </c>
      <c r="AN376" s="101">
        <v>4.9000000000000004</v>
      </c>
      <c r="AO376" s="101">
        <v>6.1</v>
      </c>
      <c r="AP376" s="101">
        <v>6.31</v>
      </c>
      <c r="CF376" s="102"/>
      <c r="CI376" s="45"/>
    </row>
    <row r="377" spans="2:87" ht="13" customHeight="1">
      <c r="B377" s="114">
        <v>35489</v>
      </c>
      <c r="C377" s="41">
        <v>5.7045668376409999</v>
      </c>
      <c r="D377" s="41">
        <v>5.9967049194450004</v>
      </c>
      <c r="E377" s="41">
        <v>6.1639221073449999</v>
      </c>
      <c r="F377" s="41">
        <v>6.2646172025639997</v>
      </c>
      <c r="G377" s="41">
        <v>6.332654275925</v>
      </c>
      <c r="H377" s="41">
        <v>6.3868446760550004</v>
      </c>
      <c r="I377" s="41">
        <v>6.436933373125</v>
      </c>
      <c r="J377" s="41">
        <v>6.4873439207130001</v>
      </c>
      <c r="K377" s="41">
        <v>6.5394936685739999</v>
      </c>
      <c r="L377" s="41">
        <v>6.5932027453530004</v>
      </c>
      <c r="M377" s="41">
        <v>6.6475332010340002</v>
      </c>
      <c r="N377" s="41">
        <v>6.7012734612960001</v>
      </c>
      <c r="O377" s="41">
        <v>6.7532049282560003</v>
      </c>
      <c r="P377" s="41">
        <v>6.8022371459119997</v>
      </c>
      <c r="Q377" s="41">
        <v>6.847465628778</v>
      </c>
      <c r="R377" s="41">
        <v>6.8881858377859997</v>
      </c>
      <c r="S377" s="41">
        <v>6.9238837203569998</v>
      </c>
      <c r="T377" s="41">
        <v>6.9542150122750002</v>
      </c>
      <c r="U377" s="41">
        <v>6.978980379487</v>
      </c>
      <c r="V377" s="41">
        <v>6.9981003294489996</v>
      </c>
      <c r="W377" s="41">
        <v>7.0115919178989996</v>
      </c>
      <c r="X377" s="41">
        <v>7.019548152634</v>
      </c>
      <c r="Y377" s="41">
        <v>7.022120354138</v>
      </c>
      <c r="Z377" s="41">
        <v>7.0195033859439997</v>
      </c>
      <c r="AA377" s="41">
        <v>7.011923496973</v>
      </c>
      <c r="AB377" s="41">
        <v>6.9996284502739998</v>
      </c>
      <c r="AC377" s="41">
        <v>6.9828796021909998</v>
      </c>
      <c r="AD377" s="41">
        <v>6.961945615626</v>
      </c>
      <c r="AE377" s="41">
        <v>6.9370975245329998</v>
      </c>
      <c r="AF377" s="41">
        <v>6.9086049047119999</v>
      </c>
      <c r="AG377" s="41">
        <f t="shared" si="6"/>
        <v>0.88863590771200052</v>
      </c>
      <c r="AH377" s="41">
        <v>0.88863590771200052</v>
      </c>
      <c r="AI377" s="41"/>
      <c r="AJ377" s="114"/>
      <c r="AL377" s="107">
        <v>39995</v>
      </c>
      <c r="AM377" s="101">
        <v>2.78</v>
      </c>
      <c r="AN377" s="101">
        <v>4.3499999999999996</v>
      </c>
      <c r="AO377" s="101">
        <v>5.56</v>
      </c>
      <c r="AP377" s="101">
        <v>6</v>
      </c>
      <c r="CF377" s="102"/>
      <c r="CI377" s="45"/>
    </row>
    <row r="378" spans="2:87" ht="13" customHeight="1">
      <c r="B378" s="114">
        <v>35520</v>
      </c>
      <c r="C378" s="41">
        <v>6.0216039341869996</v>
      </c>
      <c r="D378" s="41">
        <v>6.362396540802</v>
      </c>
      <c r="E378" s="41">
        <v>6.5405097132090004</v>
      </c>
      <c r="F378" s="41">
        <v>6.6404852422009997</v>
      </c>
      <c r="G378" s="41">
        <v>6.7060893124229999</v>
      </c>
      <c r="H378" s="41">
        <v>6.7587836006830004</v>
      </c>
      <c r="I378" s="41">
        <v>6.8081299143190002</v>
      </c>
      <c r="J378" s="41">
        <v>6.8575762392269999</v>
      </c>
      <c r="K378" s="41">
        <v>6.9076178715190002</v>
      </c>
      <c r="L378" s="41">
        <v>6.9574810640329998</v>
      </c>
      <c r="M378" s="41">
        <v>7.0059857116230004</v>
      </c>
      <c r="N378" s="41">
        <v>7.0519599154480002</v>
      </c>
      <c r="O378" s="41">
        <v>7.0944161095440004</v>
      </c>
      <c r="P378" s="41">
        <v>7.1326051524240004</v>
      </c>
      <c r="Q378" s="41">
        <v>7.1660118588349997</v>
      </c>
      <c r="R378" s="41">
        <v>7.1943257099310003</v>
      </c>
      <c r="S378" s="41">
        <v>7.2174039905480001</v>
      </c>
      <c r="T378" s="41">
        <v>7.2352356216829996</v>
      </c>
      <c r="U378" s="41">
        <v>7.2479091898060002</v>
      </c>
      <c r="V378" s="41">
        <v>7.2555862417699997</v>
      </c>
      <c r="W378" s="41">
        <v>7.2584797502290002</v>
      </c>
      <c r="X378" s="41">
        <v>7.2568371627759998</v>
      </c>
      <c r="Y378" s="41">
        <v>7.2509272986350002</v>
      </c>
      <c r="Z378" s="41">
        <v>7.2410303705820001</v>
      </c>
      <c r="AA378" s="41">
        <v>7.2274304921360004</v>
      </c>
      <c r="AB378" s="41">
        <v>7.2104101330250003</v>
      </c>
      <c r="AC378" s="41">
        <v>7.1902460866320004</v>
      </c>
      <c r="AD378" s="41">
        <v>7.1672066020759999</v>
      </c>
      <c r="AE378" s="41">
        <v>7.1415494080190003</v>
      </c>
      <c r="AF378" s="41">
        <v>7.1135204156320002</v>
      </c>
      <c r="AG378" s="41">
        <f t="shared" si="6"/>
        <v>0.93587712984600024</v>
      </c>
      <c r="AH378" s="41">
        <v>0.93587712984600024</v>
      </c>
      <c r="AI378" s="41"/>
      <c r="AJ378" s="114"/>
      <c r="AL378" s="107">
        <v>40026</v>
      </c>
      <c r="AM378" s="101">
        <v>2.46</v>
      </c>
      <c r="AN378" s="101">
        <v>4.1100000000000003</v>
      </c>
      <c r="AO378" s="101">
        <v>5.38</v>
      </c>
      <c r="AP378" s="101">
        <v>5.84</v>
      </c>
      <c r="CF378" s="102"/>
      <c r="CI378" s="45"/>
    </row>
    <row r="379" spans="2:87" ht="13" customHeight="1">
      <c r="B379" s="114">
        <v>35550</v>
      </c>
      <c r="C379" s="41">
        <v>5.8948217454389997</v>
      </c>
      <c r="D379" s="41">
        <v>6.1951093446960002</v>
      </c>
      <c r="E379" s="41">
        <v>6.3525871104640004</v>
      </c>
      <c r="F379" s="41">
        <v>6.4427585212440004</v>
      </c>
      <c r="G379" s="41">
        <v>6.5044776840210003</v>
      </c>
      <c r="H379" s="41">
        <v>6.5565409740670004</v>
      </c>
      <c r="I379" s="41">
        <v>6.6070618785470003</v>
      </c>
      <c r="J379" s="41">
        <v>6.6586960919860001</v>
      </c>
      <c r="K379" s="41">
        <v>6.7114990102569996</v>
      </c>
      <c r="L379" s="41">
        <v>6.7644461136940004</v>
      </c>
      <c r="M379" s="41">
        <v>6.8162084550959996</v>
      </c>
      <c r="N379" s="41">
        <v>6.8655209390229999</v>
      </c>
      <c r="O379" s="41">
        <v>6.9113339884440004</v>
      </c>
      <c r="P379" s="41">
        <v>6.9528547170510002</v>
      </c>
      <c r="Q379" s="41">
        <v>6.9895355891230002</v>
      </c>
      <c r="R379" s="41">
        <v>7.021041399954</v>
      </c>
      <c r="S379" s="41">
        <v>7.0472103060210003</v>
      </c>
      <c r="T379" s="41">
        <v>7.0680163879920004</v>
      </c>
      <c r="U379" s="41">
        <v>7.083536847904</v>
      </c>
      <c r="V379" s="41">
        <v>7.0939247077590002</v>
      </c>
      <c r="W379" s="41">
        <v>7.0993868139109999</v>
      </c>
      <c r="X379" s="41">
        <v>7.1001665103459999</v>
      </c>
      <c r="Y379" s="41">
        <v>7.0965302191820001</v>
      </c>
      <c r="Z379" s="41">
        <v>7.0887571923359998</v>
      </c>
      <c r="AA379" s="41">
        <v>7.0771317861750003</v>
      </c>
      <c r="AB379" s="41">
        <v>7.061937716548</v>
      </c>
      <c r="AC379" s="41">
        <v>7.0434538535450004</v>
      </c>
      <c r="AD379" s="41">
        <v>7.021951204974</v>
      </c>
      <c r="AE379" s="41">
        <v>6.9976908125000001</v>
      </c>
      <c r="AF379" s="41">
        <v>6.9709223450320001</v>
      </c>
      <c r="AG379" s="41">
        <f t="shared" si="6"/>
        <v>0.86962436825500067</v>
      </c>
      <c r="AH379" s="41">
        <v>0.86962436825500067</v>
      </c>
      <c r="AI379" s="41"/>
      <c r="AJ379" s="114"/>
      <c r="AL379" s="107">
        <v>40057</v>
      </c>
      <c r="AM379" s="101">
        <v>2.2200000000000002</v>
      </c>
      <c r="AN379" s="101">
        <v>3.91</v>
      </c>
      <c r="AO379" s="101">
        <v>5.21</v>
      </c>
      <c r="AP379" s="101">
        <v>5.67</v>
      </c>
      <c r="CF379" s="102"/>
      <c r="CI379" s="45"/>
    </row>
    <row r="380" spans="2:87" ht="13" customHeight="1">
      <c r="B380" s="114">
        <v>35581</v>
      </c>
      <c r="C380" s="41">
        <v>5.8017660000340001</v>
      </c>
      <c r="D380" s="41">
        <v>6.1302405027719997</v>
      </c>
      <c r="E380" s="41">
        <v>6.2893044729409997</v>
      </c>
      <c r="F380" s="41">
        <v>6.3759186819910001</v>
      </c>
      <c r="G380" s="41">
        <v>6.4356802190950004</v>
      </c>
      <c r="H380" s="41">
        <v>6.4884101702120001</v>
      </c>
      <c r="I380" s="41">
        <v>6.5414343493120004</v>
      </c>
      <c r="J380" s="41">
        <v>6.596356510193</v>
      </c>
      <c r="K380" s="41">
        <v>6.6524251098259999</v>
      </c>
      <c r="L380" s="41">
        <v>6.7081413262730001</v>
      </c>
      <c r="M380" s="41">
        <v>6.7619765757580002</v>
      </c>
      <c r="N380" s="41">
        <v>6.8126519969729999</v>
      </c>
      <c r="O380" s="41">
        <v>6.859212126389</v>
      </c>
      <c r="P380" s="41">
        <v>6.9010093809380004</v>
      </c>
      <c r="Q380" s="41">
        <v>6.937656021604</v>
      </c>
      <c r="R380" s="41">
        <v>6.968969714879</v>
      </c>
      <c r="S380" s="41">
        <v>6.9949236105769996</v>
      </c>
      <c r="T380" s="41">
        <v>7.0156045734949997</v>
      </c>
      <c r="U380" s="41">
        <v>7.031179929965</v>
      </c>
      <c r="V380" s="41">
        <v>7.0418717834500004</v>
      </c>
      <c r="W380" s="41">
        <v>7.0479375737529999</v>
      </c>
      <c r="X380" s="41">
        <v>7.0496555797719997</v>
      </c>
      <c r="Y380" s="41">
        <v>7.0473142425580004</v>
      </c>
      <c r="Z380" s="41">
        <v>7.0412043968919997</v>
      </c>
      <c r="AA380" s="41">
        <v>7.03161369654</v>
      </c>
      <c r="AB380" s="41">
        <v>7.0188226841569996</v>
      </c>
      <c r="AC380" s="41">
        <v>7.0031020892160001</v>
      </c>
      <c r="AD380" s="41">
        <v>6.9847110399709997</v>
      </c>
      <c r="AE380" s="41">
        <v>6.9638959536750002</v>
      </c>
      <c r="AF380" s="41">
        <v>6.9408899281579997</v>
      </c>
      <c r="AG380" s="41">
        <f t="shared" si="6"/>
        <v>0.90637532623899997</v>
      </c>
      <c r="AH380" s="41">
        <v>0.90637532623899997</v>
      </c>
      <c r="AI380" s="41"/>
      <c r="AJ380" s="114"/>
      <c r="AL380" s="107">
        <v>40087</v>
      </c>
      <c r="AM380" s="101">
        <v>1.96</v>
      </c>
      <c r="AN380" s="101">
        <v>3.76</v>
      </c>
      <c r="AO380" s="101">
        <v>5.15</v>
      </c>
      <c r="AP380" s="101">
        <v>5.74</v>
      </c>
      <c r="CF380" s="102"/>
      <c r="CI380" s="45"/>
    </row>
    <row r="381" spans="2:87" ht="13" customHeight="1">
      <c r="B381" s="114">
        <v>35611</v>
      </c>
      <c r="C381" s="41">
        <v>5.7407664812289996</v>
      </c>
      <c r="D381" s="41">
        <v>6.0239096957060001</v>
      </c>
      <c r="E381" s="41">
        <v>6.1768564948410001</v>
      </c>
      <c r="F381" s="41">
        <v>6.2650525223809996</v>
      </c>
      <c r="G381" s="41">
        <v>6.3243462120069998</v>
      </c>
      <c r="H381" s="41">
        <v>6.3733082860849999</v>
      </c>
      <c r="I381" s="41">
        <v>6.4206585141619996</v>
      </c>
      <c r="J381" s="41">
        <v>6.4696912129540003</v>
      </c>
      <c r="K381" s="41">
        <v>6.5208717156120004</v>
      </c>
      <c r="L381" s="41">
        <v>6.5733273580110003</v>
      </c>
      <c r="M381" s="41">
        <v>6.6256773880599997</v>
      </c>
      <c r="N381" s="41">
        <v>6.6764730930739997</v>
      </c>
      <c r="O381" s="41">
        <v>6.7244124963690002</v>
      </c>
      <c r="P381" s="41">
        <v>6.7684282144030004</v>
      </c>
      <c r="Q381" s="41">
        <v>6.8077068614379996</v>
      </c>
      <c r="R381" s="41">
        <v>6.841673984032</v>
      </c>
      <c r="S381" s="41">
        <v>6.8699638277500004</v>
      </c>
      <c r="T381" s="41">
        <v>6.8923845120380003</v>
      </c>
      <c r="U381" s="41">
        <v>6.9088840827200002</v>
      </c>
      <c r="V381" s="41">
        <v>6.9195199878239997</v>
      </c>
      <c r="W381" s="41">
        <v>6.9244329003449998</v>
      </c>
      <c r="X381" s="41">
        <v>6.9238249546460002</v>
      </c>
      <c r="Y381" s="41">
        <v>6.9179420473500004</v>
      </c>
      <c r="Z381" s="41">
        <v>6.9070596849359998</v>
      </c>
      <c r="AA381" s="41">
        <v>6.8914718244350004</v>
      </c>
      <c r="AB381" s="41">
        <v>6.8714821842919998</v>
      </c>
      <c r="AC381" s="41">
        <v>6.8473975622249998</v>
      </c>
      <c r="AD381" s="41">
        <v>6.8195227651949999</v>
      </c>
      <c r="AE381" s="41">
        <v>6.7881568231499996</v>
      </c>
      <c r="AF381" s="41">
        <v>6.753590217967</v>
      </c>
      <c r="AG381" s="41">
        <f t="shared" si="6"/>
        <v>0.83256087678200075</v>
      </c>
      <c r="AH381" s="41">
        <v>0.83256087678200075</v>
      </c>
      <c r="AI381" s="41"/>
      <c r="AJ381" s="114"/>
      <c r="AL381" s="107">
        <v>40118</v>
      </c>
      <c r="AM381" s="101">
        <v>1.69</v>
      </c>
      <c r="AN381" s="101">
        <v>3.5</v>
      </c>
      <c r="AO381" s="101">
        <v>4.9800000000000004</v>
      </c>
      <c r="AP381" s="101">
        <v>5.78</v>
      </c>
      <c r="CF381" s="102"/>
      <c r="CI381" s="45"/>
    </row>
    <row r="382" spans="2:87" ht="13" customHeight="1">
      <c r="B382" s="114">
        <v>35642</v>
      </c>
      <c r="C382" s="41">
        <v>5.5432383315939999</v>
      </c>
      <c r="D382" s="41">
        <v>5.6547227021740003</v>
      </c>
      <c r="E382" s="41">
        <v>5.7304341619150003</v>
      </c>
      <c r="F382" s="41">
        <v>5.787924665227</v>
      </c>
      <c r="G382" s="41">
        <v>5.8373934102030001</v>
      </c>
      <c r="H382" s="41">
        <v>5.8843546340420003</v>
      </c>
      <c r="I382" s="41">
        <v>5.931409760617</v>
      </c>
      <c r="J382" s="41">
        <v>5.9794120128920003</v>
      </c>
      <c r="K382" s="41">
        <v>6.0282212351520004</v>
      </c>
      <c r="L382" s="41">
        <v>6.0771841958949997</v>
      </c>
      <c r="M382" s="41">
        <v>6.1254325441699997</v>
      </c>
      <c r="N382" s="41">
        <v>6.1720609337520003</v>
      </c>
      <c r="O382" s="41">
        <v>6.2162274778480002</v>
      </c>
      <c r="P382" s="41">
        <v>6.2572047779459998</v>
      </c>
      <c r="Q382" s="41">
        <v>6.294400287837</v>
      </c>
      <c r="R382" s="41">
        <v>6.3273583435690002</v>
      </c>
      <c r="S382" s="41">
        <v>6.3557518538800002</v>
      </c>
      <c r="T382" s="41">
        <v>6.3793687411600004</v>
      </c>
      <c r="U382" s="41">
        <v>6.3980962937759998</v>
      </c>
      <c r="V382" s="41">
        <v>6.4119053224540004</v>
      </c>
      <c r="W382" s="41">
        <v>6.4208351910639996</v>
      </c>
      <c r="X382" s="41">
        <v>6.4249802682770003</v>
      </c>
      <c r="Y382" s="41">
        <v>6.424478020964</v>
      </c>
      <c r="Z382" s="41">
        <v>6.4194987749059997</v>
      </c>
      <c r="AA382" s="41">
        <v>6.4102370575889998</v>
      </c>
      <c r="AB382" s="41">
        <v>6.3969043809370003</v>
      </c>
      <c r="AC382" s="41">
        <v>6.3797232983540004</v>
      </c>
      <c r="AD382" s="41">
        <v>6.3589225671399996</v>
      </c>
      <c r="AE382" s="41">
        <v>6.3347332554409999</v>
      </c>
      <c r="AF382" s="41">
        <v>6.307385646897</v>
      </c>
      <c r="AG382" s="41">
        <f t="shared" si="6"/>
        <v>0.53394586430099977</v>
      </c>
      <c r="AH382" s="41">
        <v>0.53394586430099977</v>
      </c>
      <c r="AI382" s="41"/>
      <c r="AJ382" s="114"/>
      <c r="AL382" s="107">
        <v>40148</v>
      </c>
      <c r="AM382" s="101">
        <v>2.0699999999999998</v>
      </c>
      <c r="AN382" s="101">
        <v>3.91</v>
      </c>
      <c r="AO382" s="101">
        <v>5.31</v>
      </c>
      <c r="AP382" s="101">
        <v>6.01</v>
      </c>
      <c r="CF382" s="102"/>
      <c r="CI382" s="45"/>
    </row>
    <row r="383" spans="2:87" ht="13" customHeight="1">
      <c r="B383" s="114">
        <v>35673</v>
      </c>
      <c r="C383" s="41">
        <v>5.7054239642629998</v>
      </c>
      <c r="D383" s="41">
        <v>5.9159983754500001</v>
      </c>
      <c r="E383" s="41">
        <v>6.0322140950560001</v>
      </c>
      <c r="F383" s="41">
        <v>6.106056125606</v>
      </c>
      <c r="G383" s="41">
        <v>6.1633607065989997</v>
      </c>
      <c r="H383" s="41">
        <v>6.2159329336690003</v>
      </c>
      <c r="I383" s="41">
        <v>6.2683057975749996</v>
      </c>
      <c r="J383" s="41">
        <v>6.3214474333970001</v>
      </c>
      <c r="K383" s="41">
        <v>6.3747465290710004</v>
      </c>
      <c r="L383" s="41">
        <v>6.4270382454149999</v>
      </c>
      <c r="M383" s="41">
        <v>6.4771044548869998</v>
      </c>
      <c r="N383" s="41">
        <v>6.5238928258579998</v>
      </c>
      <c r="O383" s="41">
        <v>6.5665908694340001</v>
      </c>
      <c r="P383" s="41">
        <v>6.6046294342970002</v>
      </c>
      <c r="Q383" s="41">
        <v>6.6376554320869996</v>
      </c>
      <c r="R383" s="41">
        <v>6.6654942820500001</v>
      </c>
      <c r="S383" s="41">
        <v>6.6881120210510003</v>
      </c>
      <c r="T383" s="41">
        <v>6.7055814039069999</v>
      </c>
      <c r="U383" s="41">
        <v>6.7180534301019996</v>
      </c>
      <c r="V383" s="41">
        <v>6.7257343345300002</v>
      </c>
      <c r="W383" s="41">
        <v>6.7288674743870001</v>
      </c>
      <c r="X383" s="41">
        <v>6.7277193452480004</v>
      </c>
      <c r="Y383" s="41">
        <v>6.7225689562240003</v>
      </c>
      <c r="Z383" s="41">
        <v>6.7136998752180004</v>
      </c>
      <c r="AA383" s="41">
        <v>6.7013943636780002</v>
      </c>
      <c r="AB383" s="41">
        <v>6.685929128533</v>
      </c>
      <c r="AC383" s="41">
        <v>6.6675723154720004</v>
      </c>
      <c r="AD383" s="41">
        <v>6.6465814488400001</v>
      </c>
      <c r="AE383" s="41">
        <v>6.6232020891610004</v>
      </c>
      <c r="AF383" s="41">
        <v>6.5976670315210004</v>
      </c>
      <c r="AG383" s="41">
        <f t="shared" si="6"/>
        <v>0.7216142811520001</v>
      </c>
      <c r="AH383" s="41">
        <v>0.7216142811520001</v>
      </c>
      <c r="AI383" s="41"/>
      <c r="AJ383" s="114"/>
      <c r="AL383" s="107">
        <v>40179</v>
      </c>
      <c r="AM383" s="101">
        <v>1.68</v>
      </c>
      <c r="AN383" s="101">
        <v>3.6</v>
      </c>
      <c r="AO383" s="101">
        <v>5.15</v>
      </c>
      <c r="AP383" s="101">
        <v>5.93</v>
      </c>
      <c r="CF383" s="102"/>
      <c r="CI383" s="45"/>
    </row>
    <row r="384" spans="2:87" ht="13" customHeight="1">
      <c r="B384" s="114">
        <v>35703</v>
      </c>
      <c r="C384" s="41">
        <v>5.6149801282669998</v>
      </c>
      <c r="D384" s="41">
        <v>5.7498556108659997</v>
      </c>
      <c r="E384" s="41">
        <v>5.8363850094609999</v>
      </c>
      <c r="F384" s="41">
        <v>5.9080055451220002</v>
      </c>
      <c r="G384" s="41">
        <v>5.9713678509079999</v>
      </c>
      <c r="H384" s="41">
        <v>6.0288263692469997</v>
      </c>
      <c r="I384" s="41">
        <v>6.0815013990990003</v>
      </c>
      <c r="J384" s="41">
        <v>6.1300442099710004</v>
      </c>
      <c r="K384" s="41">
        <v>6.1748924071660003</v>
      </c>
      <c r="L384" s="41">
        <v>6.2163723579830004</v>
      </c>
      <c r="M384" s="41">
        <v>6.2547459891860004</v>
      </c>
      <c r="N384" s="41">
        <v>6.2902343932170002</v>
      </c>
      <c r="O384" s="41">
        <v>6.3230307197739997</v>
      </c>
      <c r="P384" s="41">
        <v>6.3533077004410003</v>
      </c>
      <c r="Q384" s="41">
        <v>6.3812223024339998</v>
      </c>
      <c r="R384" s="41">
        <v>6.4069187599830002</v>
      </c>
      <c r="S384" s="41">
        <v>6.4305306446759998</v>
      </c>
      <c r="T384" s="41">
        <v>6.4521823425660001</v>
      </c>
      <c r="U384" s="41">
        <v>6.47199015126</v>
      </c>
      <c r="V384" s="41">
        <v>6.4900631252250003</v>
      </c>
      <c r="W384" s="41">
        <v>6.5065037489430004</v>
      </c>
      <c r="X384" s="41">
        <v>6.521408488824</v>
      </c>
      <c r="Y384" s="41">
        <v>6.5348682572749999</v>
      </c>
      <c r="Z384" s="41">
        <v>6.5469688114020004</v>
      </c>
      <c r="AA384" s="41">
        <v>6.5577911017749999</v>
      </c>
      <c r="AB384" s="41">
        <v>6.5674115821100001</v>
      </c>
      <c r="AC384" s="41">
        <v>6.5759024876450001</v>
      </c>
      <c r="AD384" s="41">
        <v>6.583332087894</v>
      </c>
      <c r="AE384" s="41">
        <v>6.5897649179969999</v>
      </c>
      <c r="AF384" s="41">
        <v>6.5952619919059998</v>
      </c>
      <c r="AG384" s="41">
        <f t="shared" si="6"/>
        <v>0.60139222971600059</v>
      </c>
      <c r="AH384" s="41">
        <v>0.60139222971600059</v>
      </c>
      <c r="AI384" s="41"/>
      <c r="AJ384" s="114"/>
      <c r="AL384" s="107">
        <v>40210</v>
      </c>
      <c r="AM384" s="101">
        <v>1.65</v>
      </c>
      <c r="AN384" s="101">
        <v>3.62</v>
      </c>
      <c r="AO384" s="101">
        <v>5.17</v>
      </c>
      <c r="AP384" s="101">
        <v>5.97</v>
      </c>
      <c r="CF384" s="102"/>
      <c r="CI384" s="45"/>
    </row>
    <row r="385" spans="2:87" ht="13" customHeight="1">
      <c r="B385" s="114">
        <v>35734</v>
      </c>
      <c r="C385" s="41">
        <v>5.5051640529170003</v>
      </c>
      <c r="D385" s="41">
        <v>5.5969950591659998</v>
      </c>
      <c r="E385" s="41">
        <v>5.650032826196</v>
      </c>
      <c r="F385" s="41">
        <v>5.6877201519279996</v>
      </c>
      <c r="G385" s="41">
        <v>5.7221183139180001</v>
      </c>
      <c r="H385" s="41">
        <v>5.7586789026160004</v>
      </c>
      <c r="I385" s="41">
        <v>5.7991592832699999</v>
      </c>
      <c r="J385" s="41">
        <v>5.8433751978739998</v>
      </c>
      <c r="K385" s="41">
        <v>5.8902310428630003</v>
      </c>
      <c r="L385" s="41">
        <v>5.9383062742310004</v>
      </c>
      <c r="M385" s="41">
        <v>5.9861728747449998</v>
      </c>
      <c r="N385" s="41">
        <v>6.0325529565740004</v>
      </c>
      <c r="O385" s="41">
        <v>6.0763838601779998</v>
      </c>
      <c r="P385" s="41">
        <v>6.116831838575</v>
      </c>
      <c r="Q385" s="41">
        <v>6.1532789820870004</v>
      </c>
      <c r="R385" s="41">
        <v>6.1852978463179999</v>
      </c>
      <c r="S385" s="41">
        <v>6.2126219934369997</v>
      </c>
      <c r="T385" s="41">
        <v>6.2351168756959998</v>
      </c>
      <c r="U385" s="41">
        <v>6.2527532472649998</v>
      </c>
      <c r="V385" s="41">
        <v>6.2655839958869999</v>
      </c>
      <c r="W385" s="41">
        <v>6.2737245685190004</v>
      </c>
      <c r="X385" s="41">
        <v>6.2773367931720001</v>
      </c>
      <c r="Y385" s="41">
        <v>6.2766157293980003</v>
      </c>
      <c r="Z385" s="41">
        <v>6.2717791242849996</v>
      </c>
      <c r="AA385" s="41">
        <v>6.2630590566970001</v>
      </c>
      <c r="AB385" s="41">
        <v>6.2506953883780003</v>
      </c>
      <c r="AC385" s="41">
        <v>6.2349306885590003</v>
      </c>
      <c r="AD385" s="41">
        <v>6.2160063488619999</v>
      </c>
      <c r="AE385" s="41">
        <v>6.1941596525670004</v>
      </c>
      <c r="AF385" s="41">
        <v>6.1696216043329999</v>
      </c>
      <c r="AG385" s="41">
        <f t="shared" si="6"/>
        <v>0.43314222131400015</v>
      </c>
      <c r="AH385" s="41">
        <v>0.43314222131400015</v>
      </c>
      <c r="AI385" s="41"/>
      <c r="AJ385" s="114"/>
      <c r="AL385" s="107">
        <v>40238</v>
      </c>
      <c r="AM385" s="101">
        <v>1.74</v>
      </c>
      <c r="AN385" s="101">
        <v>3.72</v>
      </c>
      <c r="AO385" s="101">
        <v>5.19</v>
      </c>
      <c r="AP385" s="101">
        <v>6</v>
      </c>
      <c r="CF385" s="102"/>
      <c r="CI385" s="45"/>
    </row>
    <row r="386" spans="2:87" ht="13" customHeight="1">
      <c r="B386" s="114">
        <v>35764</v>
      </c>
      <c r="C386" s="41">
        <v>5.6515355850660001</v>
      </c>
      <c r="D386" s="41">
        <v>5.7339516689319998</v>
      </c>
      <c r="E386" s="41">
        <v>5.7650919795659998</v>
      </c>
      <c r="F386" s="41">
        <v>5.7753036770769999</v>
      </c>
      <c r="G386" s="41">
        <v>5.7808976385769997</v>
      </c>
      <c r="H386" s="41">
        <v>5.7897967240200003</v>
      </c>
      <c r="I386" s="41">
        <v>5.8050654083659996</v>
      </c>
      <c r="J386" s="41">
        <v>5.8270857034950003</v>
      </c>
      <c r="K386" s="41">
        <v>5.8548742926279997</v>
      </c>
      <c r="L386" s="41">
        <v>5.8868597402000002</v>
      </c>
      <c r="M386" s="41">
        <v>5.9213241533570002</v>
      </c>
      <c r="N386" s="41">
        <v>5.9566394655710004</v>
      </c>
      <c r="O386" s="41">
        <v>5.991380601236</v>
      </c>
      <c r="P386" s="41">
        <v>6.0243669886109998</v>
      </c>
      <c r="Q386" s="41">
        <v>6.0546642106290003</v>
      </c>
      <c r="R386" s="41">
        <v>6.0815650943749997</v>
      </c>
      <c r="S386" s="41">
        <v>6.1045616823759996</v>
      </c>
      <c r="T386" s="41">
        <v>6.1233146391759998</v>
      </c>
      <c r="U386" s="41">
        <v>6.1376236476499999</v>
      </c>
      <c r="V386" s="41">
        <v>6.1474005455659997</v>
      </c>
      <c r="W386" s="41">
        <v>6.1526458972059999</v>
      </c>
      <c r="X386" s="41">
        <v>6.1534291019339999</v>
      </c>
      <c r="Y386" s="41">
        <v>6.1498718301190003</v>
      </c>
      <c r="Z386" s="41">
        <v>6.1421344329209999</v>
      </c>
      <c r="AA386" s="41">
        <v>6.130404924924</v>
      </c>
      <c r="AB386" s="41">
        <v>6.1148901440680001</v>
      </c>
      <c r="AC386" s="41">
        <v>6.0958087253680002</v>
      </c>
      <c r="AD386" s="41">
        <v>6.0733855681420001</v>
      </c>
      <c r="AE386" s="41">
        <v>6.0478475222260002</v>
      </c>
      <c r="AF386" s="41">
        <v>6.0194200622159997</v>
      </c>
      <c r="AG386" s="41">
        <f t="shared" si="6"/>
        <v>0.23532415513400018</v>
      </c>
      <c r="AH386" s="41">
        <v>0.23532415513400018</v>
      </c>
      <c r="AI386" s="41"/>
      <c r="AJ386" s="114"/>
      <c r="AL386" s="107">
        <v>40269</v>
      </c>
      <c r="AM386" s="101">
        <v>1.66</v>
      </c>
      <c r="AN386" s="101">
        <v>3.57</v>
      </c>
      <c r="AO386" s="101">
        <v>5.01</v>
      </c>
      <c r="AP386" s="101">
        <v>5.78</v>
      </c>
      <c r="CF386" s="102"/>
      <c r="CI386" s="45"/>
    </row>
    <row r="387" spans="2:87" ht="13" customHeight="1">
      <c r="B387" s="114">
        <v>35795</v>
      </c>
      <c r="C387" s="41">
        <v>5.5653659770430002</v>
      </c>
      <c r="D387" s="41">
        <v>5.6157865065559998</v>
      </c>
      <c r="E387" s="41">
        <v>5.6392673426139996</v>
      </c>
      <c r="F387" s="41">
        <v>5.6521035449300001</v>
      </c>
      <c r="G387" s="41">
        <v>5.663369240053</v>
      </c>
      <c r="H387" s="41">
        <v>5.6776053360759997</v>
      </c>
      <c r="I387" s="41">
        <v>5.6965889448120004</v>
      </c>
      <c r="J387" s="41">
        <v>5.7204842691589999</v>
      </c>
      <c r="K387" s="41">
        <v>5.7485794316090004</v>
      </c>
      <c r="L387" s="41">
        <v>5.7797482215039997</v>
      </c>
      <c r="M387" s="41">
        <v>5.8127308177770001</v>
      </c>
      <c r="N387" s="41">
        <v>5.8462968178679997</v>
      </c>
      <c r="O387" s="41">
        <v>5.8793329517239998</v>
      </c>
      <c r="P387" s="41">
        <v>5.9108836249000003</v>
      </c>
      <c r="Q387" s="41">
        <v>5.9401628048440003</v>
      </c>
      <c r="R387" s="41">
        <v>5.9665492831020002</v>
      </c>
      <c r="S387" s="41">
        <v>5.9895730110030003</v>
      </c>
      <c r="T387" s="41">
        <v>6.0088973286879996</v>
      </c>
      <c r="U387" s="41">
        <v>6.024300015154</v>
      </c>
      <c r="V387" s="41">
        <v>6.0356548577669997</v>
      </c>
      <c r="W387" s="41">
        <v>6.0429146537239999</v>
      </c>
      <c r="X387" s="41">
        <v>6.0460960639370001</v>
      </c>
      <c r="Y387" s="41">
        <v>6.0452664411130002</v>
      </c>
      <c r="Z387" s="41">
        <v>6.0405325804489998</v>
      </c>
      <c r="AA387" s="41">
        <v>6.0320312482710001</v>
      </c>
      <c r="AB387" s="41">
        <v>6.0199213008869998</v>
      </c>
      <c r="AC387" s="41">
        <v>6.0043771933779997</v>
      </c>
      <c r="AD387" s="41">
        <v>5.9855836830740001</v>
      </c>
      <c r="AE387" s="41">
        <v>5.9637315470079999</v>
      </c>
      <c r="AF387" s="41">
        <v>5.9390141515090002</v>
      </c>
      <c r="AG387" s="41">
        <f t="shared" si="6"/>
        <v>0.21438224446099952</v>
      </c>
      <c r="AH387" s="41">
        <v>0.21438224446099952</v>
      </c>
      <c r="AI387" s="41"/>
      <c r="AJ387" s="114"/>
      <c r="AL387" s="107">
        <v>40299</v>
      </c>
      <c r="AM387" s="101">
        <v>1.87</v>
      </c>
      <c r="AN387" s="101">
        <v>3.67</v>
      </c>
      <c r="AO387" s="101">
        <v>5</v>
      </c>
      <c r="AP387" s="101">
        <v>5.82</v>
      </c>
      <c r="CF387" s="102"/>
      <c r="CI387" s="45"/>
    </row>
    <row r="388" spans="2:87" ht="13" customHeight="1">
      <c r="B388" s="114">
        <v>35826</v>
      </c>
      <c r="C388" s="41">
        <v>5.3261191978950002</v>
      </c>
      <c r="D388" s="41">
        <v>5.3021400611200002</v>
      </c>
      <c r="E388" s="41">
        <v>5.304850747173</v>
      </c>
      <c r="F388" s="41">
        <v>5.3270690068919997</v>
      </c>
      <c r="G388" s="41">
        <v>5.3630733260580001</v>
      </c>
      <c r="H388" s="41">
        <v>5.408325894171</v>
      </c>
      <c r="I388" s="41">
        <v>5.4592475544620003</v>
      </c>
      <c r="J388" s="41">
        <v>5.5130349132500003</v>
      </c>
      <c r="K388" s="41">
        <v>5.567511663256</v>
      </c>
      <c r="L388" s="41">
        <v>5.6210076895499999</v>
      </c>
      <c r="M388" s="41">
        <v>5.6722607491529997</v>
      </c>
      <c r="N388" s="41">
        <v>5.7203365026490003</v>
      </c>
      <c r="O388" s="41">
        <v>5.76456347417</v>
      </c>
      <c r="P388" s="41">
        <v>5.8044801614479997</v>
      </c>
      <c r="Q388" s="41">
        <v>5.8397920398830001</v>
      </c>
      <c r="R388" s="41">
        <v>5.870336627366</v>
      </c>
      <c r="S388" s="41">
        <v>5.8960551192489996</v>
      </c>
      <c r="T388" s="41">
        <v>5.9169693805700003</v>
      </c>
      <c r="U388" s="41">
        <v>5.9331633080030004</v>
      </c>
      <c r="V388" s="41">
        <v>5.9447677569769999</v>
      </c>
      <c r="W388" s="41">
        <v>5.95194837798</v>
      </c>
      <c r="X388" s="41">
        <v>5.9548958269409997</v>
      </c>
      <c r="Y388" s="41">
        <v>5.9538179128730002</v>
      </c>
      <c r="Z388" s="41">
        <v>5.9489333259799997</v>
      </c>
      <c r="AA388" s="41">
        <v>5.9404666546509999</v>
      </c>
      <c r="AB388" s="41">
        <v>5.9286444529360001</v>
      </c>
      <c r="AC388" s="41">
        <v>5.9136921634429997</v>
      </c>
      <c r="AD388" s="41">
        <v>5.8958317360669996</v>
      </c>
      <c r="AE388" s="41">
        <v>5.8752798118519998</v>
      </c>
      <c r="AF388" s="41">
        <v>5.8522463650049996</v>
      </c>
      <c r="AG388" s="41">
        <f t="shared" si="6"/>
        <v>0.29488849165499964</v>
      </c>
      <c r="AH388" s="41">
        <v>0.29488849165499964</v>
      </c>
      <c r="AI388" s="41"/>
      <c r="AJ388" s="114"/>
      <c r="AL388" s="107">
        <v>40330</v>
      </c>
      <c r="AM388" s="101">
        <v>1.69</v>
      </c>
      <c r="AN388" s="101">
        <v>3.37</v>
      </c>
      <c r="AO388" s="101">
        <v>4.71</v>
      </c>
      <c r="AP388" s="101">
        <v>5.51</v>
      </c>
      <c r="CF388" s="102"/>
      <c r="CI388" s="45"/>
    </row>
    <row r="389" spans="2:87" ht="13" customHeight="1">
      <c r="B389" s="114">
        <v>35854</v>
      </c>
      <c r="C389" s="41">
        <v>5.4788179763190001</v>
      </c>
      <c r="D389" s="41">
        <v>5.5037214677410002</v>
      </c>
      <c r="E389" s="41">
        <v>5.5201461767750004</v>
      </c>
      <c r="F389" s="41">
        <v>5.5364494886679996</v>
      </c>
      <c r="G389" s="41">
        <v>5.5567261935819996</v>
      </c>
      <c r="H389" s="41">
        <v>5.5824587352509996</v>
      </c>
      <c r="I389" s="41">
        <v>5.6136009969350003</v>
      </c>
      <c r="J389" s="41">
        <v>5.6492786418329999</v>
      </c>
      <c r="K389" s="41">
        <v>5.6882318785079997</v>
      </c>
      <c r="L389" s="41">
        <v>5.7290868483270003</v>
      </c>
      <c r="M389" s="41">
        <v>5.7705143622039996</v>
      </c>
      <c r="N389" s="41">
        <v>5.8113157528009998</v>
      </c>
      <c r="O389" s="41">
        <v>5.8504625673630004</v>
      </c>
      <c r="P389" s="41">
        <v>5.8871078950070004</v>
      </c>
      <c r="Q389" s="41">
        <v>5.9205810362960003</v>
      </c>
      <c r="R389" s="41">
        <v>5.9503731008010003</v>
      </c>
      <c r="S389" s="41">
        <v>5.9761183469450003</v>
      </c>
      <c r="T389" s="41">
        <v>5.997574232092</v>
      </c>
      <c r="U389" s="41">
        <v>6.0146019249349996</v>
      </c>
      <c r="V389" s="41">
        <v>6.0271482433900001</v>
      </c>
      <c r="W389" s="41">
        <v>6.0352294795940002</v>
      </c>
      <c r="X389" s="41">
        <v>6.038917263399</v>
      </c>
      <c r="Y389" s="41">
        <v>6.0383264317260004</v>
      </c>
      <c r="Z389" s="41">
        <v>6.0336047690539996</v>
      </c>
      <c r="AA389" s="41">
        <v>6.0249244343850004</v>
      </c>
      <c r="AB389" s="41">
        <v>6.0124748725080002</v>
      </c>
      <c r="AC389" s="41">
        <v>5.9964570090759999</v>
      </c>
      <c r="AD389" s="41">
        <v>5.977078541539</v>
      </c>
      <c r="AE389" s="41">
        <v>5.9545501558289997</v>
      </c>
      <c r="AF389" s="41">
        <v>5.9290825185460001</v>
      </c>
      <c r="AG389" s="41">
        <f t="shared" si="6"/>
        <v>0.25026887200800019</v>
      </c>
      <c r="AH389" s="41">
        <v>0.25026887200800019</v>
      </c>
      <c r="AI389" s="41"/>
      <c r="AJ389" s="114"/>
      <c r="AL389" s="107">
        <v>40360</v>
      </c>
      <c r="AM389" s="101">
        <v>1.41</v>
      </c>
      <c r="AN389" s="101">
        <v>3.02</v>
      </c>
      <c r="AO389" s="101">
        <v>4.5199999999999996</v>
      </c>
      <c r="AP389" s="101">
        <v>5.44</v>
      </c>
      <c r="CF389" s="102"/>
      <c r="CI389" s="45"/>
    </row>
    <row r="390" spans="2:87" ht="13" customHeight="1">
      <c r="B390" s="114">
        <v>35885</v>
      </c>
      <c r="C390" s="41">
        <v>5.495219422401</v>
      </c>
      <c r="D390" s="41">
        <v>5.5578207128399999</v>
      </c>
      <c r="E390" s="41">
        <v>5.5859530473910004</v>
      </c>
      <c r="F390" s="41">
        <v>5.6013329184899998</v>
      </c>
      <c r="G390" s="41">
        <v>5.6154770984729998</v>
      </c>
      <c r="H390" s="41">
        <v>5.6337616956799996</v>
      </c>
      <c r="I390" s="41">
        <v>5.6579926327000001</v>
      </c>
      <c r="J390" s="41">
        <v>5.6880101287100002</v>
      </c>
      <c r="K390" s="41">
        <v>5.7226709354720002</v>
      </c>
      <c r="L390" s="41">
        <v>5.7604334630030003</v>
      </c>
      <c r="M390" s="41">
        <v>5.7996924770530001</v>
      </c>
      <c r="N390" s="41">
        <v>5.8389583280170001</v>
      </c>
      <c r="O390" s="41">
        <v>5.876941702781</v>
      </c>
      <c r="P390" s="41">
        <v>5.9125826853329997</v>
      </c>
      <c r="Q390" s="41">
        <v>5.9450484760000002</v>
      </c>
      <c r="R390" s="41">
        <v>5.9737147979519998</v>
      </c>
      <c r="S390" s="41">
        <v>5.9981400516310002</v>
      </c>
      <c r="T390" s="41">
        <v>6.0180374973430002</v>
      </c>
      <c r="U390" s="41">
        <v>6.0332483846920004</v>
      </c>
      <c r="V390" s="41">
        <v>6.0437174994209997</v>
      </c>
      <c r="W390" s="41">
        <v>6.049471732902</v>
      </c>
      <c r="X390" s="41">
        <v>6.050601781888</v>
      </c>
      <c r="Y390" s="41">
        <v>6.0472468167090003</v>
      </c>
      <c r="Z390" s="41">
        <v>6.0395818257979998</v>
      </c>
      <c r="AA390" s="41">
        <v>6.0278072962560003</v>
      </c>
      <c r="AB390" s="41">
        <v>6.0121408885259999</v>
      </c>
      <c r="AC390" s="41">
        <v>5.9928107862560003</v>
      </c>
      <c r="AD390" s="41">
        <v>5.970050436567</v>
      </c>
      <c r="AE390" s="41">
        <v>5.944094433719</v>
      </c>
      <c r="AF390" s="41">
        <v>5.9151753360650003</v>
      </c>
      <c r="AG390" s="41">
        <f t="shared" si="6"/>
        <v>0.26521404060200027</v>
      </c>
      <c r="AH390" s="41">
        <v>0.26521404060200027</v>
      </c>
      <c r="AI390" s="41"/>
      <c r="AJ390" s="114"/>
      <c r="AL390" s="107">
        <v>40391</v>
      </c>
      <c r="AM390" s="101">
        <v>1.33</v>
      </c>
      <c r="AN390" s="101">
        <v>2.81</v>
      </c>
      <c r="AO390" s="101">
        <v>4.2</v>
      </c>
      <c r="AP390" s="101">
        <v>5.12</v>
      </c>
      <c r="CF390" s="102"/>
      <c r="CI390" s="45"/>
    </row>
    <row r="391" spans="2:87" ht="13" customHeight="1">
      <c r="B391" s="114">
        <v>35915</v>
      </c>
      <c r="C391" s="41">
        <v>5.4667888061949999</v>
      </c>
      <c r="D391" s="41">
        <v>5.5518676931090001</v>
      </c>
      <c r="E391" s="41">
        <v>5.5707733208940002</v>
      </c>
      <c r="F391" s="41">
        <v>5.5840903211889996</v>
      </c>
      <c r="G391" s="41">
        <v>5.6070876286060001</v>
      </c>
      <c r="H391" s="41">
        <v>5.640223191734</v>
      </c>
      <c r="I391" s="41">
        <v>5.6801514590810003</v>
      </c>
      <c r="J391" s="41">
        <v>5.723347975687</v>
      </c>
      <c r="K391" s="41">
        <v>5.7670652262280004</v>
      </c>
      <c r="L391" s="41">
        <v>5.8094046355879998</v>
      </c>
      <c r="M391" s="41">
        <v>5.8491504951640003</v>
      </c>
      <c r="N391" s="41">
        <v>5.8855804745169999</v>
      </c>
      <c r="O391" s="41">
        <v>5.9183113904109996</v>
      </c>
      <c r="P391" s="41">
        <v>5.9471869533830004</v>
      </c>
      <c r="Q391" s="41">
        <v>5.9721998827449996</v>
      </c>
      <c r="R391" s="41">
        <v>5.9934389876280001</v>
      </c>
      <c r="S391" s="41">
        <v>6.0110534923490002</v>
      </c>
      <c r="T391" s="41">
        <v>6.0252290218519997</v>
      </c>
      <c r="U391" s="41">
        <v>6.0361714200019998</v>
      </c>
      <c r="V391" s="41">
        <v>6.0440958377499996</v>
      </c>
      <c r="W391" s="41">
        <v>6.0492193875250004</v>
      </c>
      <c r="X391" s="41">
        <v>6.0517562299170002</v>
      </c>
      <c r="Y391" s="41">
        <v>6.0519143330520002</v>
      </c>
      <c r="Z391" s="41">
        <v>6.0498933910339998</v>
      </c>
      <c r="AA391" s="41">
        <v>6.0458835504749997</v>
      </c>
      <c r="AB391" s="41">
        <v>6.0400647026299996</v>
      </c>
      <c r="AC391" s="41">
        <v>6.0326061717939998</v>
      </c>
      <c r="AD391" s="41">
        <v>6.0236666805540002</v>
      </c>
      <c r="AE391" s="41">
        <v>6.0133945069800001</v>
      </c>
      <c r="AF391" s="41">
        <v>6.0019277728810003</v>
      </c>
      <c r="AG391" s="41">
        <f t="shared" si="6"/>
        <v>0.34261582939299995</v>
      </c>
      <c r="AH391" s="41">
        <v>0.34261582939299995</v>
      </c>
      <c r="AI391" s="41"/>
      <c r="AJ391" s="114"/>
      <c r="AL391" s="107">
        <v>40422</v>
      </c>
      <c r="AM391" s="101">
        <v>1.19</v>
      </c>
      <c r="AN391" s="101">
        <v>2.69</v>
      </c>
      <c r="AO391" s="101">
        <v>4.18</v>
      </c>
      <c r="AP391" s="101">
        <v>5.25</v>
      </c>
      <c r="CF391" s="102"/>
      <c r="CI391" s="45"/>
    </row>
    <row r="392" spans="2:87" ht="13" customHeight="1">
      <c r="B392" s="114">
        <v>35946</v>
      </c>
      <c r="C392" s="41">
        <v>5.4841330230849996</v>
      </c>
      <c r="D392" s="41">
        <v>5.5040158390410001</v>
      </c>
      <c r="E392" s="41">
        <v>5.5039078791770004</v>
      </c>
      <c r="F392" s="41">
        <v>5.5186965051400003</v>
      </c>
      <c r="G392" s="41">
        <v>5.5429905170160003</v>
      </c>
      <c r="H392" s="41">
        <v>5.571574252545</v>
      </c>
      <c r="I392" s="41">
        <v>5.6016112048169999</v>
      </c>
      <c r="J392" s="41">
        <v>5.6316378193979997</v>
      </c>
      <c r="K392" s="41">
        <v>5.6608837926579998</v>
      </c>
      <c r="L392" s="41">
        <v>5.6889364763680002</v>
      </c>
      <c r="M392" s="41">
        <v>5.7155775731620002</v>
      </c>
      <c r="N392" s="41">
        <v>5.740699858278</v>
      </c>
      <c r="O392" s="41">
        <v>5.7642621992820002</v>
      </c>
      <c r="P392" s="41">
        <v>5.7862639380519996</v>
      </c>
      <c r="Q392" s="41">
        <v>5.806729627248</v>
      </c>
      <c r="R392" s="41">
        <v>5.825699590448</v>
      </c>
      <c r="S392" s="41">
        <v>5.8432239033349997</v>
      </c>
      <c r="T392" s="41">
        <v>5.8593584607690001</v>
      </c>
      <c r="U392" s="41">
        <v>5.874162356906</v>
      </c>
      <c r="V392" s="41">
        <v>5.8876961148840001</v>
      </c>
      <c r="W392" s="41">
        <v>5.9000204793690001</v>
      </c>
      <c r="X392" s="41">
        <v>5.9111955896920003</v>
      </c>
      <c r="Y392" s="41">
        <v>5.9212804148769997</v>
      </c>
      <c r="Z392" s="41">
        <v>5.930332371585</v>
      </c>
      <c r="AA392" s="41">
        <v>5.9384070714170001</v>
      </c>
      <c r="AB392" s="41">
        <v>5.9455581606020003</v>
      </c>
      <c r="AC392" s="41">
        <v>5.9518372262029997</v>
      </c>
      <c r="AD392" s="41">
        <v>5.957293750432</v>
      </c>
      <c r="AE392" s="41">
        <v>5.9619750998720002</v>
      </c>
      <c r="AF392" s="41">
        <v>5.9659265399899999</v>
      </c>
      <c r="AG392" s="41">
        <f t="shared" ref="AG392:AG455" si="7">L392-C392</f>
        <v>0.20480345328300054</v>
      </c>
      <c r="AH392" s="41">
        <v>0.20480345328300054</v>
      </c>
      <c r="AI392" s="41"/>
      <c r="AJ392" s="114"/>
      <c r="AL392" s="107">
        <v>40452</v>
      </c>
      <c r="AM392" s="101">
        <v>1.07</v>
      </c>
      <c r="AN392" s="101">
        <v>2.6</v>
      </c>
      <c r="AO392" s="101">
        <v>4.24</v>
      </c>
      <c r="AP392" s="101">
        <v>5.48</v>
      </c>
      <c r="CF392" s="102"/>
      <c r="CI392" s="45"/>
    </row>
    <row r="393" spans="2:87" ht="13" customHeight="1">
      <c r="B393" s="114">
        <v>35976</v>
      </c>
      <c r="C393" s="41">
        <v>5.4244757530419996</v>
      </c>
      <c r="D393" s="41">
        <v>5.4733904157189999</v>
      </c>
      <c r="E393" s="41">
        <v>5.4651668187969999</v>
      </c>
      <c r="F393" s="41">
        <v>5.4534031584909997</v>
      </c>
      <c r="G393" s="41">
        <v>5.4513932785100003</v>
      </c>
      <c r="H393" s="41">
        <v>5.4596055120899996</v>
      </c>
      <c r="I393" s="41">
        <v>5.4752902706770001</v>
      </c>
      <c r="J393" s="41">
        <v>5.4955432877710004</v>
      </c>
      <c r="K393" s="41">
        <v>5.5180834597360002</v>
      </c>
      <c r="L393" s="41">
        <v>5.5413020713250001</v>
      </c>
      <c r="M393" s="41">
        <v>5.5641259327229999</v>
      </c>
      <c r="N393" s="41">
        <v>5.5858670258509999</v>
      </c>
      <c r="O393" s="41">
        <v>5.6061027116669999</v>
      </c>
      <c r="P393" s="41">
        <v>5.6245898163100003</v>
      </c>
      <c r="Q393" s="41">
        <v>5.6412055837970003</v>
      </c>
      <c r="R393" s="41">
        <v>5.6559077334159999</v>
      </c>
      <c r="S393" s="41">
        <v>5.6687075120530004</v>
      </c>
      <c r="T393" s="41">
        <v>5.679651439483</v>
      </c>
      <c r="U393" s="41">
        <v>5.6888088543490003</v>
      </c>
      <c r="V393" s="41">
        <v>5.6962633511450003</v>
      </c>
      <c r="W393" s="41">
        <v>5.7021068518230003</v>
      </c>
      <c r="X393" s="41">
        <v>5.7064354815089997</v>
      </c>
      <c r="Y393" s="41">
        <v>5.7093466943299997</v>
      </c>
      <c r="Z393" s="41">
        <v>5.7109372753200001</v>
      </c>
      <c r="AA393" s="41">
        <v>5.711301962706</v>
      </c>
      <c r="AB393" s="41">
        <v>5.7105325133960001</v>
      </c>
      <c r="AC393" s="41">
        <v>5.7087170874110003</v>
      </c>
      <c r="AD393" s="41">
        <v>5.7059398630010003</v>
      </c>
      <c r="AE393" s="41">
        <v>5.702280819127</v>
      </c>
      <c r="AF393" s="41">
        <v>5.6978156394179997</v>
      </c>
      <c r="AG393" s="41">
        <f t="shared" si="7"/>
        <v>0.1168263182830005</v>
      </c>
      <c r="AH393" s="41">
        <v>0.1168263182830005</v>
      </c>
      <c r="AI393" s="41"/>
      <c r="AJ393" s="114"/>
      <c r="AL393" s="107">
        <v>40483</v>
      </c>
      <c r="AM393" s="101">
        <v>1.26</v>
      </c>
      <c r="AN393" s="101">
        <v>2.95</v>
      </c>
      <c r="AO393" s="101">
        <v>4.4000000000000004</v>
      </c>
      <c r="AP393" s="101">
        <v>5.56</v>
      </c>
      <c r="CF393" s="102"/>
      <c r="CI393" s="45"/>
    </row>
    <row r="394" spans="2:87" ht="13" customHeight="1">
      <c r="B394" s="114">
        <v>36007</v>
      </c>
      <c r="C394" s="41">
        <v>5.3941295250580001</v>
      </c>
      <c r="D394" s="41">
        <v>5.4636354423869999</v>
      </c>
      <c r="E394" s="41">
        <v>5.4798406265680004</v>
      </c>
      <c r="F394" s="41">
        <v>5.4794080651739998</v>
      </c>
      <c r="G394" s="41">
        <v>5.4793779026939999</v>
      </c>
      <c r="H394" s="41">
        <v>5.4863933302200003</v>
      </c>
      <c r="I394" s="41">
        <v>5.5018582112279999</v>
      </c>
      <c r="J394" s="41">
        <v>5.5247591567320002</v>
      </c>
      <c r="K394" s="41">
        <v>5.5531618540099998</v>
      </c>
      <c r="L394" s="41">
        <v>5.5849661900749998</v>
      </c>
      <c r="M394" s="41">
        <v>5.61825563857</v>
      </c>
      <c r="N394" s="41">
        <v>5.6514312864190002</v>
      </c>
      <c r="O394" s="41">
        <v>5.6832369257569999</v>
      </c>
      <c r="P394" s="41">
        <v>5.7127334790870004</v>
      </c>
      <c r="Q394" s="41">
        <v>5.7392537080780004</v>
      </c>
      <c r="R394" s="41">
        <v>5.7623528904630001</v>
      </c>
      <c r="S394" s="41">
        <v>5.7817627928280002</v>
      </c>
      <c r="T394" s="41">
        <v>5.7973518274169997</v>
      </c>
      <c r="U394" s="41">
        <v>5.8090920290410004</v>
      </c>
      <c r="V394" s="41">
        <v>5.8170324330960002</v>
      </c>
      <c r="W394" s="41">
        <v>5.8212780162</v>
      </c>
      <c r="X394" s="41">
        <v>5.8219732639509996</v>
      </c>
      <c r="Y394" s="41">
        <v>5.8192894844790004</v>
      </c>
      <c r="Z394" s="41">
        <v>5.8134151010449999</v>
      </c>
      <c r="AA394" s="41">
        <v>5.8045482858300002</v>
      </c>
      <c r="AB394" s="41">
        <v>5.7928914187289999</v>
      </c>
      <c r="AC394" s="41">
        <v>5.7786469607519999</v>
      </c>
      <c r="AD394" s="41">
        <v>5.7620144195099998</v>
      </c>
      <c r="AE394" s="41">
        <v>5.7431881552390003</v>
      </c>
      <c r="AF394" s="41">
        <v>5.722355832071</v>
      </c>
      <c r="AG394" s="41">
        <f t="shared" si="7"/>
        <v>0.1908366650169997</v>
      </c>
      <c r="AH394" s="41">
        <v>0.1908366650169997</v>
      </c>
      <c r="AI394" s="41"/>
      <c r="AJ394" s="114"/>
      <c r="AL394" s="107">
        <v>40513</v>
      </c>
      <c r="AM394" s="101">
        <v>1.5</v>
      </c>
      <c r="AN394" s="101">
        <v>3.36</v>
      </c>
      <c r="AO394" s="101">
        <v>4.75</v>
      </c>
      <c r="AP394" s="101">
        <v>5.7</v>
      </c>
      <c r="CF394" s="102"/>
      <c r="CI394" s="45"/>
    </row>
    <row r="395" spans="2:87" ht="13" customHeight="1">
      <c r="B395" s="114">
        <v>36038</v>
      </c>
      <c r="C395" s="41">
        <v>5.055343662197</v>
      </c>
      <c r="D395" s="41">
        <v>4.9899938381969999</v>
      </c>
      <c r="E395" s="41">
        <v>4.9587438257649996</v>
      </c>
      <c r="F395" s="41">
        <v>4.953711825459</v>
      </c>
      <c r="G395" s="41">
        <v>4.9683399170850002</v>
      </c>
      <c r="H395" s="41">
        <v>4.9972234517059997</v>
      </c>
      <c r="I395" s="41">
        <v>5.0359494716319997</v>
      </c>
      <c r="J395" s="41">
        <v>5.0809488139779999</v>
      </c>
      <c r="K395" s="41">
        <v>5.1293639419670001</v>
      </c>
      <c r="L395" s="41">
        <v>5.1789329008260001</v>
      </c>
      <c r="M395" s="41">
        <v>5.2278888022530001</v>
      </c>
      <c r="N395" s="41">
        <v>5.2748736861959999</v>
      </c>
      <c r="O395" s="41">
        <v>5.3188653404139998</v>
      </c>
      <c r="P395" s="41">
        <v>5.359115573265</v>
      </c>
      <c r="Q395" s="41">
        <v>5.3950984625310001</v>
      </c>
      <c r="R395" s="41">
        <v>5.4264671954030002</v>
      </c>
      <c r="S395" s="41">
        <v>5.4530182405170002</v>
      </c>
      <c r="T395" s="41">
        <v>5.4746617319319997</v>
      </c>
      <c r="U395" s="41">
        <v>5.4913970845420002</v>
      </c>
      <c r="V395" s="41">
        <v>5.5032929931589996</v>
      </c>
      <c r="W395" s="41">
        <v>5.510471089328</v>
      </c>
      <c r="X395" s="41">
        <v>5.5130926390520001</v>
      </c>
      <c r="Y395" s="41">
        <v>5.5113477605819998</v>
      </c>
      <c r="Z395" s="41">
        <v>5.5054467247350001</v>
      </c>
      <c r="AA395" s="41">
        <v>5.4956129717310001</v>
      </c>
      <c r="AB395" s="41">
        <v>5.4820775394619998</v>
      </c>
      <c r="AC395" s="41">
        <v>5.4650746496510001</v>
      </c>
      <c r="AD395" s="41">
        <v>5.4448382417080001</v>
      </c>
      <c r="AE395" s="41">
        <v>5.421599280423</v>
      </c>
      <c r="AF395" s="41">
        <v>5.3955836939430002</v>
      </c>
      <c r="AG395" s="41">
        <f t="shared" si="7"/>
        <v>0.12358923862900006</v>
      </c>
      <c r="AH395" s="41">
        <v>0.12358923862900006</v>
      </c>
      <c r="AI395" s="41"/>
      <c r="AJ395" s="114"/>
      <c r="AL395" s="107">
        <v>40544</v>
      </c>
      <c r="AM395" s="101">
        <v>1.35</v>
      </c>
      <c r="AN395" s="101">
        <v>3.21</v>
      </c>
      <c r="AO395" s="101">
        <v>4.75</v>
      </c>
      <c r="AP395" s="101">
        <v>5.78</v>
      </c>
      <c r="CF395" s="102"/>
      <c r="CI395" s="45"/>
    </row>
    <row r="396" spans="2:87" ht="13" customHeight="1">
      <c r="B396" s="114">
        <v>36068</v>
      </c>
      <c r="C396" s="41">
        <v>4.5112197030340004</v>
      </c>
      <c r="D396" s="41">
        <v>4.3723476619039996</v>
      </c>
      <c r="E396" s="41">
        <v>4.3032523956329998</v>
      </c>
      <c r="F396" s="41">
        <v>4.2867794864209996</v>
      </c>
      <c r="G396" s="41">
        <v>4.3091783979990002</v>
      </c>
      <c r="H396" s="41">
        <v>4.3594753156479999</v>
      </c>
      <c r="I396" s="41">
        <v>4.4289583658099998</v>
      </c>
      <c r="J396" s="41">
        <v>4.5107552926789998</v>
      </c>
      <c r="K396" s="41">
        <v>4.5994871865410003</v>
      </c>
      <c r="L396" s="41">
        <v>4.6909847559740001</v>
      </c>
      <c r="M396" s="41">
        <v>4.7820560225859996</v>
      </c>
      <c r="N396" s="41">
        <v>4.8702962826730003</v>
      </c>
      <c r="O396" s="41">
        <v>4.953932799295</v>
      </c>
      <c r="P396" s="41">
        <v>5.0316980217390004</v>
      </c>
      <c r="Q396" s="41">
        <v>5.1027262275899998</v>
      </c>
      <c r="R396" s="41">
        <v>5.1664693870780001</v>
      </c>
      <c r="S396" s="41">
        <v>5.2226287941710003</v>
      </c>
      <c r="T396" s="41">
        <v>5.2710996221770001</v>
      </c>
      <c r="U396" s="41">
        <v>5.311926066601</v>
      </c>
      <c r="V396" s="41">
        <v>5.3452651537570004</v>
      </c>
      <c r="W396" s="41">
        <v>5.3713576358750004</v>
      </c>
      <c r="X396" s="41">
        <v>5.3905046752050003</v>
      </c>
      <c r="Y396" s="41">
        <v>5.4030492514489996</v>
      </c>
      <c r="Z396" s="41">
        <v>5.4093614176999996</v>
      </c>
      <c r="AA396" s="41">
        <v>5.4098266870479996</v>
      </c>
      <c r="AB396" s="41">
        <v>5.4048369611720002</v>
      </c>
      <c r="AC396" s="41">
        <v>5.3947835184570003</v>
      </c>
      <c r="AD396" s="41">
        <v>5.3800516665369997</v>
      </c>
      <c r="AE396" s="41">
        <v>5.3610167359489997</v>
      </c>
      <c r="AF396" s="41">
        <v>5.3380411506060002</v>
      </c>
      <c r="AG396" s="41">
        <f t="shared" si="7"/>
        <v>0.17976505293999967</v>
      </c>
      <c r="AH396" s="41">
        <v>0.17976505293999967</v>
      </c>
      <c r="AI396" s="41"/>
      <c r="AJ396" s="114"/>
      <c r="AL396" s="107">
        <v>40575</v>
      </c>
      <c r="AM396" s="101">
        <v>1.37</v>
      </c>
      <c r="AN396" s="101">
        <v>3.25</v>
      </c>
      <c r="AO396" s="101">
        <v>4.6900000000000004</v>
      </c>
      <c r="AP396" s="101">
        <v>5.68</v>
      </c>
      <c r="CF396" s="102"/>
      <c r="CI396" s="45"/>
    </row>
    <row r="397" spans="2:87" ht="13" customHeight="1">
      <c r="B397" s="114">
        <v>36099</v>
      </c>
      <c r="C397" s="41">
        <v>4.3968159091069996</v>
      </c>
      <c r="D397" s="41">
        <v>4.3037800670569997</v>
      </c>
      <c r="E397" s="41">
        <v>4.2806134675539997</v>
      </c>
      <c r="F397" s="41">
        <v>4.3087567475290003</v>
      </c>
      <c r="G397" s="41">
        <v>4.3733681341160002</v>
      </c>
      <c r="H397" s="41">
        <v>4.4626564821650003</v>
      </c>
      <c r="I397" s="41">
        <v>4.56732805525</v>
      </c>
      <c r="J397" s="41">
        <v>4.6801281361490004</v>
      </c>
      <c r="K397" s="41">
        <v>4.795461656734</v>
      </c>
      <c r="L397" s="41">
        <v>4.9090796353980002</v>
      </c>
      <c r="M397" s="41">
        <v>5.0178203846620004</v>
      </c>
      <c r="N397" s="41">
        <v>5.1193962712029997</v>
      </c>
      <c r="O397" s="41">
        <v>5.2122183329069998</v>
      </c>
      <c r="P397" s="41">
        <v>5.2952523310000004</v>
      </c>
      <c r="Q397" s="41">
        <v>5.3679008802819999</v>
      </c>
      <c r="R397" s="41">
        <v>5.4299071909589998</v>
      </c>
      <c r="S397" s="41">
        <v>5.4812766999080003</v>
      </c>
      <c r="T397" s="41">
        <v>5.5222134912429999</v>
      </c>
      <c r="U397" s="41">
        <v>5.5530689257469996</v>
      </c>
      <c r="V397" s="41">
        <v>5.5743003327610001</v>
      </c>
      <c r="W397" s="41">
        <v>5.5864379804639999</v>
      </c>
      <c r="X397" s="41">
        <v>5.5900588429180003</v>
      </c>
      <c r="Y397" s="41">
        <v>5.5857659345319997</v>
      </c>
      <c r="Z397" s="41">
        <v>5.5741721929360004</v>
      </c>
      <c r="AA397" s="41">
        <v>5.5558880666219999</v>
      </c>
      <c r="AB397" s="41">
        <v>5.5315121096939999</v>
      </c>
      <c r="AC397" s="41">
        <v>5.5016240076920004</v>
      </c>
      <c r="AD397" s="41">
        <v>5.4667795595250004</v>
      </c>
      <c r="AE397" s="41">
        <v>5.4275072246929996</v>
      </c>
      <c r="AF397" s="41">
        <v>5.384305914744</v>
      </c>
      <c r="AG397" s="41">
        <f t="shared" si="7"/>
        <v>0.51226372629100059</v>
      </c>
      <c r="AH397" s="41">
        <v>0.51226372629100059</v>
      </c>
      <c r="AI397" s="41"/>
      <c r="AJ397" s="114"/>
      <c r="AL397" s="107">
        <v>40603</v>
      </c>
      <c r="AM397" s="101">
        <v>1.47</v>
      </c>
      <c r="AN397" s="101">
        <v>3.36</v>
      </c>
      <c r="AO397" s="101">
        <v>4.78</v>
      </c>
      <c r="AP397" s="101">
        <v>5.76</v>
      </c>
      <c r="CF397" s="102"/>
      <c r="CI397" s="45"/>
    </row>
    <row r="398" spans="2:87" ht="13" customHeight="1">
      <c r="B398" s="114">
        <v>36129</v>
      </c>
      <c r="C398" s="41">
        <v>4.6238616619970001</v>
      </c>
      <c r="D398" s="41">
        <v>4.587735470188</v>
      </c>
      <c r="E398" s="41">
        <v>4.5813434661060004</v>
      </c>
      <c r="F398" s="41">
        <v>4.598204248539</v>
      </c>
      <c r="G398" s="41">
        <v>4.6328357744810003</v>
      </c>
      <c r="H398" s="41">
        <v>4.6806215127530004</v>
      </c>
      <c r="I398" s="41">
        <v>4.7376933003610002</v>
      </c>
      <c r="J398" s="41">
        <v>4.8008288980130001</v>
      </c>
      <c r="K398" s="41">
        <v>4.8673624759590002</v>
      </c>
      <c r="L398" s="41">
        <v>4.935106468991</v>
      </c>
      <c r="M398" s="41">
        <v>5.0022834230509998</v>
      </c>
      <c r="N398" s="41">
        <v>5.0674666182979999</v>
      </c>
      <c r="O398" s="41">
        <v>5.129528397054</v>
      </c>
      <c r="P398" s="41">
        <v>5.1875952519090003</v>
      </c>
      <c r="Q398" s="41">
        <v>5.2410088414559999</v>
      </c>
      <c r="R398" s="41">
        <v>5.2892922001759999</v>
      </c>
      <c r="S398" s="41">
        <v>5.3321204965559996</v>
      </c>
      <c r="T398" s="41">
        <v>5.36929577082</v>
      </c>
      <c r="U398" s="41">
        <v>5.4007251519209998</v>
      </c>
      <c r="V398" s="41">
        <v>5.4264021137049996</v>
      </c>
      <c r="W398" s="41">
        <v>5.4463903833479996</v>
      </c>
      <c r="X398" s="41">
        <v>5.4608101620799996</v>
      </c>
      <c r="Y398" s="41">
        <v>5.4698263596189998</v>
      </c>
      <c r="Z398" s="41">
        <v>5.4736385802239997</v>
      </c>
      <c r="AA398" s="41">
        <v>5.4724726304539999</v>
      </c>
      <c r="AB398" s="41">
        <v>5.4665733470740001</v>
      </c>
      <c r="AC398" s="41">
        <v>5.4561985685229999</v>
      </c>
      <c r="AD398" s="41">
        <v>5.4416140953500003</v>
      </c>
      <c r="AE398" s="41">
        <v>5.4230895043920002</v>
      </c>
      <c r="AF398" s="41">
        <v>5.4008946984900001</v>
      </c>
      <c r="AG398" s="41">
        <f t="shared" si="7"/>
        <v>0.31124480699399992</v>
      </c>
      <c r="AH398" s="41">
        <v>0.31124480699399992</v>
      </c>
      <c r="AI398" s="41"/>
      <c r="AJ398" s="114"/>
      <c r="AL398" s="107">
        <v>40634</v>
      </c>
      <c r="AM398" s="101">
        <v>1.26</v>
      </c>
      <c r="AN398" s="101">
        <v>3.08</v>
      </c>
      <c r="AO398" s="101">
        <v>4.6100000000000003</v>
      </c>
      <c r="AP398" s="101">
        <v>5.62</v>
      </c>
      <c r="CF398" s="102"/>
      <c r="CI398" s="45"/>
    </row>
    <row r="399" spans="2:87" ht="13" customHeight="1">
      <c r="B399" s="114">
        <v>36160</v>
      </c>
      <c r="C399" s="41">
        <v>4.6041323088570003</v>
      </c>
      <c r="D399" s="41">
        <v>4.5829289625009997</v>
      </c>
      <c r="E399" s="41">
        <v>4.5900219902749999</v>
      </c>
      <c r="F399" s="41">
        <v>4.6189586378560001</v>
      </c>
      <c r="G399" s="41">
        <v>4.6642959597560001</v>
      </c>
      <c r="H399" s="41">
        <v>4.7214651331870003</v>
      </c>
      <c r="I399" s="41">
        <v>4.7866526330230004</v>
      </c>
      <c r="J399" s="41">
        <v>4.8566962652600001</v>
      </c>
      <c r="K399" s="41">
        <v>4.9289942876400001</v>
      </c>
      <c r="L399" s="41">
        <v>5.0014260511490001</v>
      </c>
      <c r="M399" s="41">
        <v>5.0722827778199999</v>
      </c>
      <c r="N399" s="41">
        <v>5.1402072513699997</v>
      </c>
      <c r="O399" s="41">
        <v>5.2041413399280003</v>
      </c>
      <c r="P399" s="41">
        <v>5.2632803965179997</v>
      </c>
      <c r="Q399" s="41">
        <v>5.3170336949579999</v>
      </c>
      <c r="R399" s="41">
        <v>5.3649901579739998</v>
      </c>
      <c r="S399" s="41">
        <v>5.4068887220940001</v>
      </c>
      <c r="T399" s="41">
        <v>5.4425927615490002</v>
      </c>
      <c r="U399" s="41">
        <v>5.4720680621220001</v>
      </c>
      <c r="V399" s="41">
        <v>5.4953638966730001</v>
      </c>
      <c r="W399" s="41">
        <v>5.5125968077619998</v>
      </c>
      <c r="X399" s="41">
        <v>5.5239367503289998</v>
      </c>
      <c r="Y399" s="41">
        <v>5.5295952893309996</v>
      </c>
      <c r="Z399" s="41">
        <v>5.5298155842809997</v>
      </c>
      <c r="AA399" s="41">
        <v>5.5248639253979999</v>
      </c>
      <c r="AB399" s="41">
        <v>5.5150226149190003</v>
      </c>
      <c r="AC399" s="41">
        <v>5.5005840126230003</v>
      </c>
      <c r="AD399" s="41">
        <v>5.4818455870699996</v>
      </c>
      <c r="AE399" s="41">
        <v>5.4591058338630001</v>
      </c>
      <c r="AF399" s="41">
        <v>5.4326609396889998</v>
      </c>
      <c r="AG399" s="41">
        <f t="shared" si="7"/>
        <v>0.39729374229199976</v>
      </c>
      <c r="AH399" s="41">
        <v>0.39729374229199976</v>
      </c>
      <c r="AI399" s="41"/>
      <c r="AJ399" s="114"/>
      <c r="AL399" s="107">
        <v>40664</v>
      </c>
      <c r="AM399" s="101">
        <v>1.1499999999999999</v>
      </c>
      <c r="AN399" s="101">
        <v>2.91</v>
      </c>
      <c r="AO399" s="101">
        <v>4.43</v>
      </c>
      <c r="AP399" s="101">
        <v>5.49</v>
      </c>
      <c r="CF399" s="102"/>
      <c r="CI399" s="45"/>
    </row>
    <row r="400" spans="2:87" ht="13" customHeight="1">
      <c r="B400" s="114">
        <v>36191</v>
      </c>
      <c r="C400" s="41">
        <v>4.6314529398020001</v>
      </c>
      <c r="D400" s="41">
        <v>4.606102251986</v>
      </c>
      <c r="E400" s="41">
        <v>4.5770190435569997</v>
      </c>
      <c r="F400" s="41">
        <v>4.5738133089210002</v>
      </c>
      <c r="G400" s="41">
        <v>4.6012836594099999</v>
      </c>
      <c r="H400" s="41">
        <v>4.654550932896</v>
      </c>
      <c r="I400" s="41">
        <v>4.7260001449190003</v>
      </c>
      <c r="J400" s="41">
        <v>4.8082174632739996</v>
      </c>
      <c r="K400" s="41">
        <v>4.8950363911970003</v>
      </c>
      <c r="L400" s="41">
        <v>4.9817408180119997</v>
      </c>
      <c r="M400" s="41">
        <v>5.0649300476079997</v>
      </c>
      <c r="N400" s="41">
        <v>5.1422792118230003</v>
      </c>
      <c r="O400" s="41">
        <v>5.212295387937</v>
      </c>
      <c r="P400" s="41">
        <v>5.274106658449</v>
      </c>
      <c r="Q400" s="41">
        <v>5.3272929864730001</v>
      </c>
      <c r="R400" s="41">
        <v>5.3717561841419998</v>
      </c>
      <c r="S400" s="41">
        <v>5.4076224364650001</v>
      </c>
      <c r="T400" s="41">
        <v>5.4351704040020001</v>
      </c>
      <c r="U400" s="41">
        <v>5.4547787727679999</v>
      </c>
      <c r="V400" s="41">
        <v>5.466888304437</v>
      </c>
      <c r="W400" s="41">
        <v>5.471974573732</v>
      </c>
      <c r="X400" s="41">
        <v>5.4705285303269999</v>
      </c>
      <c r="Y400" s="41">
        <v>5.4630427690600003</v>
      </c>
      <c r="Z400" s="41">
        <v>5.4500019578070003</v>
      </c>
      <c r="AA400" s="41">
        <v>5.4318762916259997</v>
      </c>
      <c r="AB400" s="41">
        <v>5.4091171489140004</v>
      </c>
      <c r="AC400" s="41">
        <v>5.3821543486249999</v>
      </c>
      <c r="AD400" s="41">
        <v>5.3513945696220002</v>
      </c>
      <c r="AE400" s="41">
        <v>5.3172206106819999</v>
      </c>
      <c r="AF400" s="41">
        <v>5.2799912549860002</v>
      </c>
      <c r="AG400" s="41">
        <f t="shared" si="7"/>
        <v>0.35028787820999963</v>
      </c>
      <c r="AH400" s="41">
        <v>0.35028787820999963</v>
      </c>
      <c r="AI400" s="41"/>
      <c r="AJ400" s="114"/>
      <c r="AL400" s="107">
        <v>40695</v>
      </c>
      <c r="AM400" s="101">
        <v>1.27</v>
      </c>
      <c r="AN400" s="101">
        <v>3.13</v>
      </c>
      <c r="AO400" s="101">
        <v>4.6100000000000003</v>
      </c>
      <c r="AP400" s="101">
        <v>5.68</v>
      </c>
      <c r="CF400" s="102"/>
      <c r="CI400" s="45"/>
    </row>
    <row r="401" spans="2:87" ht="13" customHeight="1">
      <c r="B401" s="114">
        <v>36219</v>
      </c>
      <c r="C401" s="41">
        <v>4.9888862637190003</v>
      </c>
      <c r="D401" s="41">
        <v>5.1210859152969999</v>
      </c>
      <c r="E401" s="41">
        <v>5.1807895395559997</v>
      </c>
      <c r="F401" s="41">
        <v>5.2202775976130003</v>
      </c>
      <c r="G401" s="41">
        <v>5.2616291621259998</v>
      </c>
      <c r="H401" s="41">
        <v>5.3118968969570002</v>
      </c>
      <c r="I401" s="41">
        <v>5.3711779147470002</v>
      </c>
      <c r="J401" s="41">
        <v>5.4367812569070004</v>
      </c>
      <c r="K401" s="41">
        <v>5.5052829408630002</v>
      </c>
      <c r="L401" s="41">
        <v>5.5734617878829997</v>
      </c>
      <c r="M401" s="41">
        <v>5.6386604286519999</v>
      </c>
      <c r="N401" s="41">
        <v>5.6988651919470001</v>
      </c>
      <c r="O401" s="41">
        <v>5.752659850803</v>
      </c>
      <c r="P401" s="41">
        <v>5.7991323620130002</v>
      </c>
      <c r="Q401" s="41">
        <v>5.8377729592250001</v>
      </c>
      <c r="R401" s="41">
        <v>5.8683805427340001</v>
      </c>
      <c r="S401" s="41">
        <v>5.8909834434309998</v>
      </c>
      <c r="T401" s="41">
        <v>5.9057754244409999</v>
      </c>
      <c r="U401" s="41">
        <v>5.9130655232390001</v>
      </c>
      <c r="V401" s="41">
        <v>5.9132395635319996</v>
      </c>
      <c r="W401" s="41">
        <v>5.9067310979199998</v>
      </c>
      <c r="X401" s="41">
        <v>5.8939997730669997</v>
      </c>
      <c r="Y401" s="41">
        <v>5.8755154360309998</v>
      </c>
      <c r="Z401" s="41">
        <v>5.8517466286230002</v>
      </c>
      <c r="AA401" s="41">
        <v>5.8231524070690002</v>
      </c>
      <c r="AB401" s="41">
        <v>5.7901766653119999</v>
      </c>
      <c r="AC401" s="41">
        <v>5.7532443330809997</v>
      </c>
      <c r="AD401" s="41">
        <v>5.7127589705300004</v>
      </c>
      <c r="AE401" s="41">
        <v>5.669101397325</v>
      </c>
      <c r="AF401" s="41">
        <v>5.6226290826390004</v>
      </c>
      <c r="AG401" s="41">
        <f t="shared" si="7"/>
        <v>0.58457552416399938</v>
      </c>
      <c r="AH401" s="41">
        <v>0.58457552416399938</v>
      </c>
      <c r="AI401" s="41"/>
      <c r="AJ401" s="114"/>
      <c r="AL401" s="107">
        <v>40725</v>
      </c>
      <c r="AM401" s="101">
        <v>1.18</v>
      </c>
      <c r="AN401" s="101">
        <v>2.79</v>
      </c>
      <c r="AO401" s="101">
        <v>4.3</v>
      </c>
      <c r="AP401" s="101">
        <v>5.38</v>
      </c>
      <c r="CF401" s="102"/>
      <c r="CI401" s="45"/>
    </row>
    <row r="402" spans="2:87" ht="13" customHeight="1">
      <c r="B402" s="114">
        <v>36250</v>
      </c>
      <c r="C402" s="41">
        <v>4.8420355597729996</v>
      </c>
      <c r="D402" s="41">
        <v>4.9903344461819996</v>
      </c>
      <c r="E402" s="41">
        <v>5.0726213498800004</v>
      </c>
      <c r="F402" s="41">
        <v>5.1369506504090001</v>
      </c>
      <c r="G402" s="41">
        <v>5.202977266005</v>
      </c>
      <c r="H402" s="41">
        <v>5.276463343793</v>
      </c>
      <c r="I402" s="41">
        <v>5.3569041716379999</v>
      </c>
      <c r="J402" s="41">
        <v>5.4414090572839999</v>
      </c>
      <c r="K402" s="41">
        <v>5.52657712301</v>
      </c>
      <c r="L402" s="41">
        <v>5.6093242531819998</v>
      </c>
      <c r="M402" s="41">
        <v>5.6871800870670004</v>
      </c>
      <c r="N402" s="41">
        <v>5.7583317857680001</v>
      </c>
      <c r="O402" s="41">
        <v>5.8215585596599997</v>
      </c>
      <c r="P402" s="41">
        <v>5.8761291484870002</v>
      </c>
      <c r="Q402" s="41">
        <v>5.9216963231769997</v>
      </c>
      <c r="R402" s="41">
        <v>5.958202759832</v>
      </c>
      <c r="S402" s="41">
        <v>5.9858028358739999</v>
      </c>
      <c r="T402" s="41">
        <v>6.0048003389969997</v>
      </c>
      <c r="U402" s="41">
        <v>6.015600213101</v>
      </c>
      <c r="V402" s="41">
        <v>6.0186719238319997</v>
      </c>
      <c r="W402" s="41">
        <v>6.0145220908899999</v>
      </c>
      <c r="X402" s="41">
        <v>6.0036743382609998</v>
      </c>
      <c r="Y402" s="41">
        <v>5.9866546786730002</v>
      </c>
      <c r="Z402" s="41">
        <v>5.963981095087</v>
      </c>
      <c r="AA402" s="41">
        <v>5.936156279585</v>
      </c>
      <c r="AB402" s="41">
        <v>5.9036627323950004</v>
      </c>
      <c r="AC402" s="41">
        <v>5.8669596150399999</v>
      </c>
      <c r="AD402" s="41">
        <v>5.8264808996050004</v>
      </c>
      <c r="AE402" s="41">
        <v>5.7826344691629998</v>
      </c>
      <c r="AF402" s="41">
        <v>5.7358019101259998</v>
      </c>
      <c r="AG402" s="41">
        <f t="shared" si="7"/>
        <v>0.76728869340900019</v>
      </c>
      <c r="AH402" s="41">
        <v>0.76728869340900019</v>
      </c>
      <c r="AI402" s="41"/>
      <c r="AJ402" s="114"/>
      <c r="AL402" s="107">
        <v>40756</v>
      </c>
      <c r="AM402" s="101">
        <v>1.53</v>
      </c>
      <c r="AN402" s="101">
        <v>2.98</v>
      </c>
      <c r="AO402" s="101">
        <v>4.2</v>
      </c>
      <c r="AP402" s="101">
        <v>5.36</v>
      </c>
      <c r="CF402" s="102"/>
      <c r="CI402" s="45"/>
    </row>
    <row r="403" spans="2:87" ht="13" customHeight="1">
      <c r="B403" s="114">
        <v>36280</v>
      </c>
      <c r="C403" s="41">
        <v>4.8947962546369999</v>
      </c>
      <c r="D403" s="41">
        <v>5.0584409668439996</v>
      </c>
      <c r="E403" s="41">
        <v>5.1350480509559997</v>
      </c>
      <c r="F403" s="41">
        <v>5.1884769629000003</v>
      </c>
      <c r="G403" s="41">
        <v>5.2443739986209996</v>
      </c>
      <c r="H403" s="41">
        <v>5.3102054022890002</v>
      </c>
      <c r="I403" s="41">
        <v>5.3854732727860002</v>
      </c>
      <c r="J403" s="41">
        <v>5.4667520013089996</v>
      </c>
      <c r="K403" s="41">
        <v>5.5500391580399997</v>
      </c>
      <c r="L403" s="41">
        <v>5.6317482629790003</v>
      </c>
      <c r="M403" s="41">
        <v>5.7090403435820001</v>
      </c>
      <c r="N403" s="41">
        <v>5.7798532299119998</v>
      </c>
      <c r="O403" s="41">
        <v>5.8428084108869998</v>
      </c>
      <c r="P403" s="41">
        <v>5.8970817514859997</v>
      </c>
      <c r="Q403" s="41">
        <v>5.9422765618910001</v>
      </c>
      <c r="R403" s="41">
        <v>5.9783138177230004</v>
      </c>
      <c r="S403" s="41">
        <v>6.0053431522249996</v>
      </c>
      <c r="T403" s="41">
        <v>6.0236734046700002</v>
      </c>
      <c r="U403" s="41">
        <v>6.033719775612</v>
      </c>
      <c r="V403" s="41">
        <v>6.0359643402309997</v>
      </c>
      <c r="W403" s="41">
        <v>6.0309269686639997</v>
      </c>
      <c r="X403" s="41">
        <v>6.0191441933499998</v>
      </c>
      <c r="Y403" s="41">
        <v>6.0011540661630001</v>
      </c>
      <c r="Z403" s="41">
        <v>5.9774854905470001</v>
      </c>
      <c r="AA403" s="41">
        <v>5.9486508760100003</v>
      </c>
      <c r="AB403" s="41">
        <v>5.915141247158</v>
      </c>
      <c r="AC403" s="41">
        <v>5.8774231579030003</v>
      </c>
      <c r="AD403" s="41">
        <v>5.8359369267670003</v>
      </c>
      <c r="AE403" s="41">
        <v>5.7910958329840003</v>
      </c>
      <c r="AF403" s="41">
        <v>5.7432860054279997</v>
      </c>
      <c r="AG403" s="41">
        <f t="shared" si="7"/>
        <v>0.73695200834200048</v>
      </c>
      <c r="AH403" s="41">
        <v>0.73695200834200048</v>
      </c>
      <c r="AI403" s="41"/>
      <c r="AJ403" s="114"/>
      <c r="AL403" s="107">
        <v>40787</v>
      </c>
      <c r="AM403" s="101">
        <v>1.78</v>
      </c>
      <c r="AN403" s="101">
        <v>3.05</v>
      </c>
      <c r="AO403" s="101">
        <v>4.05</v>
      </c>
      <c r="AP403" s="101">
        <v>4.97</v>
      </c>
      <c r="CF403" s="102"/>
      <c r="CI403" s="45"/>
    </row>
    <row r="404" spans="2:87" ht="13" customHeight="1">
      <c r="B404" s="114">
        <v>36311</v>
      </c>
      <c r="C404" s="41">
        <v>5.1203864851300001</v>
      </c>
      <c r="D404" s="41">
        <v>5.3946099711590003</v>
      </c>
      <c r="E404" s="41">
        <v>5.5285669036350003</v>
      </c>
      <c r="F404" s="41">
        <v>5.6023637841470002</v>
      </c>
      <c r="G404" s="41">
        <v>5.6551443038400002</v>
      </c>
      <c r="H404" s="41">
        <v>5.7042523366370004</v>
      </c>
      <c r="I404" s="41">
        <v>5.7558698127829997</v>
      </c>
      <c r="J404" s="41">
        <v>5.8108145105690001</v>
      </c>
      <c r="K404" s="41">
        <v>5.8676176314299999</v>
      </c>
      <c r="L404" s="41">
        <v>5.9240930984510003</v>
      </c>
      <c r="M404" s="41">
        <v>5.9780859988990001</v>
      </c>
      <c r="N404" s="41">
        <v>6.0277860953140001</v>
      </c>
      <c r="O404" s="41">
        <v>6.0718201194379997</v>
      </c>
      <c r="P404" s="41">
        <v>6.1092389867100003</v>
      </c>
      <c r="Q404" s="41">
        <v>6.1394613552620001</v>
      </c>
      <c r="R404" s="41">
        <v>6.1622046976759997</v>
      </c>
      <c r="S404" s="41">
        <v>6.1774186404330003</v>
      </c>
      <c r="T404" s="41">
        <v>6.185226663571</v>
      </c>
      <c r="U404" s="41">
        <v>6.1858778699870003</v>
      </c>
      <c r="V404" s="41">
        <v>6.1797084672849998</v>
      </c>
      <c r="W404" s="41">
        <v>6.1671117581330002</v>
      </c>
      <c r="X404" s="41">
        <v>6.1485152030250001</v>
      </c>
      <c r="Y404" s="41">
        <v>6.1243631755869998</v>
      </c>
      <c r="Z404" s="41">
        <v>6.0951042038159997</v>
      </c>
      <c r="AA404" s="41">
        <v>6.061181694819</v>
      </c>
      <c r="AB404" s="41">
        <v>6.0230273356400001</v>
      </c>
      <c r="AC404" s="41">
        <v>5.9810565326920004</v>
      </c>
      <c r="AD404" s="41">
        <v>5.9356653930069996</v>
      </c>
      <c r="AE404" s="41">
        <v>5.8872288635940002</v>
      </c>
      <c r="AF404" s="41">
        <v>5.8360997343000003</v>
      </c>
      <c r="AG404" s="41">
        <f t="shared" si="7"/>
        <v>0.80370661332100024</v>
      </c>
      <c r="AH404" s="41">
        <v>0.80370661332100024</v>
      </c>
      <c r="AI404" s="41"/>
      <c r="AJ404" s="114"/>
      <c r="AL404" s="107">
        <v>40817</v>
      </c>
      <c r="AM404" s="101">
        <v>1.58</v>
      </c>
      <c r="AN404" s="101">
        <v>2.8</v>
      </c>
      <c r="AO404" s="101">
        <v>4.04</v>
      </c>
      <c r="AP404" s="101">
        <v>4.8</v>
      </c>
      <c r="CF404" s="102"/>
      <c r="CI404" s="45"/>
    </row>
    <row r="405" spans="2:87" ht="13" customHeight="1">
      <c r="B405" s="114">
        <v>36341</v>
      </c>
      <c r="C405" s="41">
        <v>5.2409247724080004</v>
      </c>
      <c r="D405" s="41">
        <v>5.4798182328690004</v>
      </c>
      <c r="E405" s="41">
        <v>5.5796046187809996</v>
      </c>
      <c r="F405" s="41">
        <v>5.6459970299029996</v>
      </c>
      <c r="G405" s="41">
        <v>5.7132959762670001</v>
      </c>
      <c r="H405" s="41">
        <v>5.7882432890380002</v>
      </c>
      <c r="I405" s="41">
        <v>5.8683159255949997</v>
      </c>
      <c r="J405" s="41">
        <v>5.9489258557389997</v>
      </c>
      <c r="K405" s="41">
        <v>6.025949212734</v>
      </c>
      <c r="L405" s="41">
        <v>6.0963854239749997</v>
      </c>
      <c r="M405" s="41">
        <v>6.1583346264149998</v>
      </c>
      <c r="N405" s="41">
        <v>6.2107758564050002</v>
      </c>
      <c r="O405" s="41">
        <v>6.2533270941429997</v>
      </c>
      <c r="P405" s="41">
        <v>6.2860444522729999</v>
      </c>
      <c r="Q405" s="41">
        <v>6.3092702719549996</v>
      </c>
      <c r="R405" s="41">
        <v>6.3235239825780001</v>
      </c>
      <c r="S405" s="41">
        <v>6.329426034291</v>
      </c>
      <c r="T405" s="41">
        <v>6.327645977784</v>
      </c>
      <c r="U405" s="41">
        <v>6.3188676509509998</v>
      </c>
      <c r="V405" s="41">
        <v>6.3037662876120004</v>
      </c>
      <c r="W405" s="41">
        <v>6.2829938599200004</v>
      </c>
      <c r="X405" s="41">
        <v>6.2571700766099996</v>
      </c>
      <c r="Y405" s="41">
        <v>6.2268772502990002</v>
      </c>
      <c r="Z405" s="41">
        <v>6.1926577986650004</v>
      </c>
      <c r="AA405" s="41">
        <v>6.1550135253510003</v>
      </c>
      <c r="AB405" s="41">
        <v>6.1144060886730003</v>
      </c>
      <c r="AC405" s="41">
        <v>6.0712582469500003</v>
      </c>
      <c r="AD405" s="41">
        <v>6.0259555942530003</v>
      </c>
      <c r="AE405" s="41">
        <v>5.9788485872479997</v>
      </c>
      <c r="AF405" s="41">
        <v>5.9302547245130004</v>
      </c>
      <c r="AG405" s="41">
        <f t="shared" si="7"/>
        <v>0.85546065156699935</v>
      </c>
      <c r="AH405" s="41">
        <v>0.85546065156699935</v>
      </c>
      <c r="AI405" s="41"/>
      <c r="AJ405" s="114"/>
      <c r="AL405" s="107">
        <v>40848</v>
      </c>
      <c r="AM405" s="101">
        <v>1.84</v>
      </c>
      <c r="AN405" s="101">
        <v>3.18</v>
      </c>
      <c r="AO405" s="101">
        <v>4.29</v>
      </c>
      <c r="AP405" s="101">
        <v>5.05</v>
      </c>
      <c r="CF405" s="102"/>
      <c r="CI405" s="45"/>
    </row>
    <row r="406" spans="2:87" ht="13" customHeight="1">
      <c r="B406" s="114">
        <v>36372</v>
      </c>
      <c r="C406" s="41">
        <v>5.3070952609209998</v>
      </c>
      <c r="D406" s="41">
        <v>5.5817004988000001</v>
      </c>
      <c r="E406" s="41">
        <v>5.7231778254670003</v>
      </c>
      <c r="F406" s="41">
        <v>5.8115199858070001</v>
      </c>
      <c r="G406" s="41">
        <v>5.8823792476549999</v>
      </c>
      <c r="H406" s="41">
        <v>5.9496484334439996</v>
      </c>
      <c r="I406" s="41">
        <v>6.017101437869</v>
      </c>
      <c r="J406" s="41">
        <v>6.0842432520149998</v>
      </c>
      <c r="K406" s="41">
        <v>6.1491376356099998</v>
      </c>
      <c r="L406" s="41">
        <v>6.2096877506250001</v>
      </c>
      <c r="M406" s="41">
        <v>6.2641472528950004</v>
      </c>
      <c r="N406" s="41">
        <v>6.3112653544840001</v>
      </c>
      <c r="O406" s="41">
        <v>6.350270784558</v>
      </c>
      <c r="P406" s="41">
        <v>6.3807954205839996</v>
      </c>
      <c r="Q406" s="41">
        <v>6.4027846504469998</v>
      </c>
      <c r="R406" s="41">
        <v>6.4164144913100003</v>
      </c>
      <c r="S406" s="41">
        <v>6.4220223726940002</v>
      </c>
      <c r="T406" s="41">
        <v>6.4200524974480002</v>
      </c>
      <c r="U406" s="41">
        <v>6.4110142496150004</v>
      </c>
      <c r="V406" s="41">
        <v>6.3954513687130001</v>
      </c>
      <c r="W406" s="41">
        <v>6.3739196145720003</v>
      </c>
      <c r="X406" s="41">
        <v>6.3469709421960001</v>
      </c>
      <c r="Y406" s="41">
        <v>6.3151425752100003</v>
      </c>
      <c r="Z406" s="41">
        <v>6.2789497158209997</v>
      </c>
      <c r="AA406" s="41">
        <v>6.2388809256490001</v>
      </c>
      <c r="AB406" s="41">
        <v>6.1953954494610004</v>
      </c>
      <c r="AC406" s="41">
        <v>6.1489219382579998</v>
      </c>
      <c r="AD406" s="41">
        <v>6.0998581684259996</v>
      </c>
      <c r="AE406" s="41">
        <v>6.048571459043</v>
      </c>
      <c r="AF406" s="41">
        <v>5.9953995680289998</v>
      </c>
      <c r="AG406" s="41">
        <f t="shared" si="7"/>
        <v>0.9025924897040003</v>
      </c>
      <c r="AH406" s="41">
        <v>0.9025924897040003</v>
      </c>
      <c r="AI406" s="41"/>
      <c r="AJ406" s="114"/>
      <c r="AL406" s="107">
        <v>40878</v>
      </c>
      <c r="AM406" s="101">
        <v>1.8</v>
      </c>
      <c r="AN406" s="101">
        <v>2.91</v>
      </c>
      <c r="AO406" s="101">
        <v>3.98</v>
      </c>
      <c r="AP406" s="101">
        <v>4.7300000000000004</v>
      </c>
      <c r="CF406" s="102"/>
      <c r="CI406" s="45"/>
    </row>
    <row r="407" spans="2:87" ht="13" customHeight="1">
      <c r="B407" s="114">
        <v>36403</v>
      </c>
      <c r="C407" s="41">
        <v>5.4873969337519997</v>
      </c>
      <c r="D407" s="41">
        <v>5.7037226119550004</v>
      </c>
      <c r="E407" s="41">
        <v>5.7992290669740001</v>
      </c>
      <c r="F407" s="41">
        <v>5.8710363182830001</v>
      </c>
      <c r="G407" s="41">
        <v>5.9455345470449998</v>
      </c>
      <c r="H407" s="41">
        <v>6.0252937163549998</v>
      </c>
      <c r="I407" s="41">
        <v>6.1064390003830002</v>
      </c>
      <c r="J407" s="41">
        <v>6.1845488721780004</v>
      </c>
      <c r="K407" s="41">
        <v>6.256287459697</v>
      </c>
      <c r="L407" s="41">
        <v>6.3195767612009996</v>
      </c>
      <c r="M407" s="41">
        <v>6.3733543467049998</v>
      </c>
      <c r="N407" s="41">
        <v>6.4172769775559999</v>
      </c>
      <c r="O407" s="41">
        <v>6.4514746833299998</v>
      </c>
      <c r="P407" s="41">
        <v>6.4763711477310002</v>
      </c>
      <c r="Q407" s="41">
        <v>6.4925601007429998</v>
      </c>
      <c r="R407" s="41">
        <v>6.5007230198550001</v>
      </c>
      <c r="S407" s="41">
        <v>6.5015755465309999</v>
      </c>
      <c r="T407" s="41">
        <v>6.4958332992730003</v>
      </c>
      <c r="U407" s="41">
        <v>6.4841906066690003</v>
      </c>
      <c r="V407" s="41">
        <v>6.4673077885449999</v>
      </c>
      <c r="W407" s="41">
        <v>6.4458040711990003</v>
      </c>
      <c r="X407" s="41">
        <v>6.4202542015350001</v>
      </c>
      <c r="Y407" s="41">
        <v>6.3911874733629999</v>
      </c>
      <c r="Z407" s="41">
        <v>6.359088307226</v>
      </c>
      <c r="AA407" s="41">
        <v>6.3243978083019998</v>
      </c>
      <c r="AB407" s="41">
        <v>6.2875159154190001</v>
      </c>
      <c r="AC407" s="41">
        <v>6.2488038804750001</v>
      </c>
      <c r="AD407" s="41">
        <v>6.2085869029490004</v>
      </c>
      <c r="AE407" s="41">
        <v>6.1671568022110002</v>
      </c>
      <c r="AF407" s="41">
        <v>6.1247746502110001</v>
      </c>
      <c r="AG407" s="41">
        <f t="shared" si="7"/>
        <v>0.83217982744899999</v>
      </c>
      <c r="AH407" s="41">
        <v>0.83217982744899999</v>
      </c>
      <c r="AI407" s="41"/>
      <c r="AJ407" s="114"/>
      <c r="AL407" s="107">
        <v>40909</v>
      </c>
      <c r="AM407" s="101">
        <v>1.37</v>
      </c>
      <c r="AN407" s="101">
        <v>2.44</v>
      </c>
      <c r="AO407" s="101">
        <v>3.76</v>
      </c>
      <c r="AP407" s="101">
        <v>4.6500000000000004</v>
      </c>
      <c r="CF407" s="102"/>
      <c r="CI407" s="45"/>
    </row>
    <row r="408" spans="2:87" ht="13" customHeight="1">
      <c r="B408" s="114">
        <v>36433</v>
      </c>
      <c r="C408" s="41">
        <v>5.3833286699610001</v>
      </c>
      <c r="D408" s="41">
        <v>5.5911101995210002</v>
      </c>
      <c r="E408" s="41">
        <v>5.6870190036660002</v>
      </c>
      <c r="F408" s="41">
        <v>5.7613294200769998</v>
      </c>
      <c r="G408" s="41">
        <v>5.8407160944590002</v>
      </c>
      <c r="H408" s="41">
        <v>5.9282816771949998</v>
      </c>
      <c r="I408" s="41">
        <v>6.0198708208339999</v>
      </c>
      <c r="J408" s="41">
        <v>6.1102563715559999</v>
      </c>
      <c r="K408" s="41">
        <v>6.1951546515800002</v>
      </c>
      <c r="L408" s="41">
        <v>6.2716268416650003</v>
      </c>
      <c r="M408" s="41">
        <v>6.3379287742299999</v>
      </c>
      <c r="N408" s="41">
        <v>6.3932270791620001</v>
      </c>
      <c r="O408" s="41">
        <v>6.4373299541559996</v>
      </c>
      <c r="P408" s="41">
        <v>6.4704732912449998</v>
      </c>
      <c r="Q408" s="41">
        <v>6.4931636226949996</v>
      </c>
      <c r="R408" s="41">
        <v>6.5060676107060003</v>
      </c>
      <c r="S408" s="41">
        <v>6.5099363498520004</v>
      </c>
      <c r="T408" s="41">
        <v>6.5055545597349997</v>
      </c>
      <c r="U408" s="41">
        <v>6.4937071478909996</v>
      </c>
      <c r="V408" s="41">
        <v>6.4751577333309998</v>
      </c>
      <c r="W408" s="41">
        <v>6.4506353419779998</v>
      </c>
      <c r="X408" s="41">
        <v>6.4208266558779998</v>
      </c>
      <c r="Y408" s="41">
        <v>6.3863720174710004</v>
      </c>
      <c r="Z408" s="41">
        <v>6.347863954908</v>
      </c>
      <c r="AA408" s="41">
        <v>6.3058473809170001</v>
      </c>
      <c r="AB408" s="41">
        <v>6.2608208820269997</v>
      </c>
      <c r="AC408" s="41">
        <v>6.2132386960519996</v>
      </c>
      <c r="AD408" s="41">
        <v>6.1635131004019996</v>
      </c>
      <c r="AE408" s="41">
        <v>6.1120170200219999</v>
      </c>
      <c r="AF408" s="41">
        <v>6.0590867237669999</v>
      </c>
      <c r="AG408" s="41">
        <f t="shared" si="7"/>
        <v>0.88829817170400016</v>
      </c>
      <c r="AH408" s="41">
        <v>0.88829817170400016</v>
      </c>
      <c r="AI408" s="41"/>
      <c r="AJ408" s="114"/>
      <c r="AL408" s="107">
        <v>40940</v>
      </c>
      <c r="AM408" s="101">
        <v>1.3</v>
      </c>
      <c r="AN408" s="101">
        <v>2.35</v>
      </c>
      <c r="AO408" s="101">
        <v>3.81</v>
      </c>
      <c r="AP408" s="101">
        <v>4.6100000000000003</v>
      </c>
      <c r="CF408" s="102"/>
      <c r="CI408" s="45"/>
    </row>
    <row r="409" spans="2:87" ht="13" customHeight="1">
      <c r="B409" s="114">
        <v>36464</v>
      </c>
      <c r="C409" s="41">
        <v>5.5556912584580003</v>
      </c>
      <c r="D409" s="41">
        <v>5.7620462740029996</v>
      </c>
      <c r="E409" s="41">
        <v>5.8395874150299996</v>
      </c>
      <c r="F409" s="41">
        <v>5.8948750049690002</v>
      </c>
      <c r="G409" s="41">
        <v>5.9579345419119996</v>
      </c>
      <c r="H409" s="41">
        <v>6.0317573445940003</v>
      </c>
      <c r="I409" s="41">
        <v>6.1115260039630002</v>
      </c>
      <c r="J409" s="41">
        <v>6.1915145007529997</v>
      </c>
      <c r="K409" s="41">
        <v>6.2671677783620003</v>
      </c>
      <c r="L409" s="41">
        <v>6.3354255471689997</v>
      </c>
      <c r="M409" s="41">
        <v>6.3944960797029999</v>
      </c>
      <c r="N409" s="41">
        <v>6.4435246048610004</v>
      </c>
      <c r="O409" s="41">
        <v>6.4822999810489996</v>
      </c>
      <c r="P409" s="41">
        <v>6.5110312419270002</v>
      </c>
      <c r="Q409" s="41">
        <v>6.5301884878690002</v>
      </c>
      <c r="R409" s="41">
        <v>6.5403936292480003</v>
      </c>
      <c r="S409" s="41">
        <v>6.5423470274669997</v>
      </c>
      <c r="T409" s="41">
        <v>6.5367790755410002</v>
      </c>
      <c r="U409" s="41">
        <v>6.5244187936050002</v>
      </c>
      <c r="V409" s="41">
        <v>6.505973929154</v>
      </c>
      <c r="W409" s="41">
        <v>6.482118802335</v>
      </c>
      <c r="X409" s="41">
        <v>6.4534873511089996</v>
      </c>
      <c r="Y409" s="41">
        <v>6.4206696559990002</v>
      </c>
      <c r="Z409" s="41">
        <v>6.3842107793759997</v>
      </c>
      <c r="AA409" s="41">
        <v>6.3446111274619996</v>
      </c>
      <c r="AB409" s="41">
        <v>6.3023277946769998</v>
      </c>
      <c r="AC409" s="41">
        <v>6.2577765203749998</v>
      </c>
      <c r="AD409" s="41">
        <v>6.2113340042600003</v>
      </c>
      <c r="AE409" s="41">
        <v>6.1633404066019999</v>
      </c>
      <c r="AF409" s="41">
        <v>6.1141019146720001</v>
      </c>
      <c r="AG409" s="41">
        <f t="shared" si="7"/>
        <v>0.77973428871099948</v>
      </c>
      <c r="AH409" s="41">
        <v>0.77973428871099948</v>
      </c>
      <c r="AI409" s="41"/>
      <c r="AJ409" s="114"/>
      <c r="AL409" s="107">
        <v>40969</v>
      </c>
      <c r="AM409" s="101">
        <v>1.3</v>
      </c>
      <c r="AN409" s="101">
        <v>2.4300000000000002</v>
      </c>
      <c r="AO409" s="101">
        <v>3.97</v>
      </c>
      <c r="AP409" s="101">
        <v>4.8600000000000003</v>
      </c>
      <c r="CF409" s="102"/>
      <c r="CI409" s="45"/>
    </row>
    <row r="410" spans="2:87" ht="13" customHeight="1">
      <c r="B410" s="114">
        <v>36494</v>
      </c>
      <c r="C410" s="41">
        <v>5.7816959531599998</v>
      </c>
      <c r="D410" s="41">
        <v>5.9437457130020004</v>
      </c>
      <c r="E410" s="41">
        <v>5.992524922576</v>
      </c>
      <c r="F410" s="41">
        <v>6.0285199637940003</v>
      </c>
      <c r="G410" s="41">
        <v>6.079558363726</v>
      </c>
      <c r="H410" s="41">
        <v>6.1470227900349999</v>
      </c>
      <c r="I410" s="41">
        <v>6.2245312600759997</v>
      </c>
      <c r="J410" s="41">
        <v>6.304914031269</v>
      </c>
      <c r="K410" s="41">
        <v>6.3824064622770003</v>
      </c>
      <c r="L410" s="41">
        <v>6.4530147402480003</v>
      </c>
      <c r="M410" s="41">
        <v>6.5142745943209999</v>
      </c>
      <c r="N410" s="41">
        <v>6.5648775299090003</v>
      </c>
      <c r="O410" s="41">
        <v>6.6043290440340003</v>
      </c>
      <c r="P410" s="41">
        <v>6.6326809008980003</v>
      </c>
      <c r="Q410" s="41">
        <v>6.6503357392310001</v>
      </c>
      <c r="R410" s="41">
        <v>6.6579098623980002</v>
      </c>
      <c r="S410" s="41">
        <v>6.6561391640409999</v>
      </c>
      <c r="T410" s="41">
        <v>6.6458157513960003</v>
      </c>
      <c r="U410" s="41">
        <v>6.6277459430499999</v>
      </c>
      <c r="V410" s="41">
        <v>6.6027229752009999</v>
      </c>
      <c r="W410" s="41">
        <v>6.5715097645810001</v>
      </c>
      <c r="X410" s="41">
        <v>6.5348285201860001</v>
      </c>
      <c r="Y410" s="41">
        <v>6.4933550022590003</v>
      </c>
      <c r="Z410" s="41">
        <v>6.4477159185020003</v>
      </c>
      <c r="AA410" s="41">
        <v>6.398488419994</v>
      </c>
      <c r="AB410" s="41">
        <v>6.3462009820249996</v>
      </c>
      <c r="AC410" s="41">
        <v>6.2913351761090004</v>
      </c>
      <c r="AD410" s="41">
        <v>6.2343279915260004</v>
      </c>
      <c r="AE410" s="41">
        <v>6.175574470041</v>
      </c>
      <c r="AF410" s="41">
        <v>6.1154304907160002</v>
      </c>
      <c r="AG410" s="41">
        <f t="shared" si="7"/>
        <v>0.67131878708800041</v>
      </c>
      <c r="AH410" s="41">
        <v>0.67131878708800041</v>
      </c>
      <c r="AI410" s="41"/>
      <c r="AJ410" s="114"/>
      <c r="AL410" s="107">
        <v>41000</v>
      </c>
      <c r="AM410" s="101">
        <v>1.3</v>
      </c>
      <c r="AN410" s="101">
        <v>2.2999999999999998</v>
      </c>
      <c r="AO410" s="101">
        <v>3.76</v>
      </c>
      <c r="AP410" s="101">
        <v>4.71</v>
      </c>
      <c r="CF410" s="102"/>
      <c r="CI410" s="45"/>
    </row>
    <row r="411" spans="2:87" ht="13" customHeight="1">
      <c r="B411" s="114">
        <v>36525</v>
      </c>
      <c r="C411" s="41">
        <v>6.0173266743960001</v>
      </c>
      <c r="D411" s="41">
        <v>6.1832123374870003</v>
      </c>
      <c r="E411" s="41">
        <v>6.2263467738570002</v>
      </c>
      <c r="F411" s="41">
        <v>6.2803465149789997</v>
      </c>
      <c r="G411" s="41">
        <v>6.3535063128419997</v>
      </c>
      <c r="H411" s="41">
        <v>6.4346010786000001</v>
      </c>
      <c r="I411" s="41">
        <v>6.5141157354399999</v>
      </c>
      <c r="J411" s="41">
        <v>6.5864998671789996</v>
      </c>
      <c r="K411" s="41">
        <v>6.6490769618060002</v>
      </c>
      <c r="L411" s="41">
        <v>6.7008901195849999</v>
      </c>
      <c r="M411" s="41">
        <v>6.7419401201989997</v>
      </c>
      <c r="N411" s="41">
        <v>6.7727364077330003</v>
      </c>
      <c r="O411" s="41">
        <v>6.7940410823109998</v>
      </c>
      <c r="P411" s="41">
        <v>6.8067239335499998</v>
      </c>
      <c r="Q411" s="41">
        <v>6.8116804888139999</v>
      </c>
      <c r="R411" s="41">
        <v>6.8097860983759997</v>
      </c>
      <c r="S411" s="41">
        <v>6.8018709383499996</v>
      </c>
      <c r="T411" s="41">
        <v>6.7887073344570004</v>
      </c>
      <c r="U411" s="41">
        <v>6.771004415038</v>
      </c>
      <c r="V411" s="41">
        <v>6.7494071309779997</v>
      </c>
      <c r="W411" s="41">
        <v>6.7244978491780003</v>
      </c>
      <c r="X411" s="41">
        <v>6.6967994162349997</v>
      </c>
      <c r="Y411" s="41">
        <v>6.6667790058270002</v>
      </c>
      <c r="Z411" s="41">
        <v>6.6348523203239997</v>
      </c>
      <c r="AA411" s="41">
        <v>6.6013878785709998</v>
      </c>
      <c r="AB411" s="41">
        <v>6.5667112245499997</v>
      </c>
      <c r="AC411" s="41">
        <v>6.5311089578230002</v>
      </c>
      <c r="AD411" s="41">
        <v>6.4948325295969997</v>
      </c>
      <c r="AE411" s="41">
        <v>6.4581017760939998</v>
      </c>
      <c r="AF411" s="41">
        <v>6.4211081790340003</v>
      </c>
      <c r="AG411" s="41">
        <f t="shared" si="7"/>
        <v>0.68356344518899981</v>
      </c>
      <c r="AH411" s="41">
        <v>0.68356344518899981</v>
      </c>
      <c r="AI411" s="41"/>
      <c r="AJ411" s="114"/>
      <c r="AL411" s="107">
        <v>41030</v>
      </c>
      <c r="AM411" s="101">
        <v>1.49</v>
      </c>
      <c r="AN411" s="101">
        <v>2.41</v>
      </c>
      <c r="AO411" s="101">
        <v>3.61</v>
      </c>
      <c r="AP411" s="101">
        <v>4.5199999999999996</v>
      </c>
      <c r="CF411" s="102"/>
      <c r="CI411" s="45"/>
    </row>
    <row r="412" spans="2:87" ht="13" customHeight="1">
      <c r="B412" s="114">
        <v>36556</v>
      </c>
      <c r="C412" s="41">
        <v>6.293477439608</v>
      </c>
      <c r="D412" s="41">
        <v>6.5457940571500002</v>
      </c>
      <c r="E412" s="41">
        <v>6.6040548094789999</v>
      </c>
      <c r="F412" s="41">
        <v>6.6172023937139999</v>
      </c>
      <c r="G412" s="41">
        <v>6.6263997875529999</v>
      </c>
      <c r="H412" s="41">
        <v>6.6391355587329999</v>
      </c>
      <c r="I412" s="41">
        <v>6.6539483743899996</v>
      </c>
      <c r="J412" s="41">
        <v>6.6680610863860004</v>
      </c>
      <c r="K412" s="41">
        <v>6.679349686268</v>
      </c>
      <c r="L412" s="41">
        <v>6.6865834243210003</v>
      </c>
      <c r="M412" s="41">
        <v>6.689231602295</v>
      </c>
      <c r="N412" s="41">
        <v>6.6872273112549996</v>
      </c>
      <c r="O412" s="41">
        <v>6.6807828469260002</v>
      </c>
      <c r="P412" s="41">
        <v>6.6702638252110003</v>
      </c>
      <c r="Q412" s="41">
        <v>6.6561085433680001</v>
      </c>
      <c r="R412" s="41">
        <v>6.6387782612789996</v>
      </c>
      <c r="S412" s="41">
        <v>6.6187275649309996</v>
      </c>
      <c r="T412" s="41">
        <v>6.5963874657519996</v>
      </c>
      <c r="U412" s="41">
        <v>6.5721564752850004</v>
      </c>
      <c r="V412" s="41">
        <v>6.5463966260450004</v>
      </c>
      <c r="W412" s="41">
        <v>6.5194325216550002</v>
      </c>
      <c r="X412" s="41">
        <v>6.4915522030249999</v>
      </c>
      <c r="Y412" s="41">
        <v>6.463009061248</v>
      </c>
      <c r="Z412" s="41">
        <v>6.434024309062</v>
      </c>
      <c r="AA412" s="41">
        <v>6.4047897020909996</v>
      </c>
      <c r="AB412" s="41">
        <v>6.375470316316</v>
      </c>
      <c r="AC412" s="41">
        <v>6.3462072628110002</v>
      </c>
      <c r="AD412" s="41">
        <v>6.3171202692820003</v>
      </c>
      <c r="AE412" s="41">
        <v>6.2883100894900004</v>
      </c>
      <c r="AF412" s="41">
        <v>6.25986072218</v>
      </c>
      <c r="AG412" s="41">
        <f t="shared" si="7"/>
        <v>0.39310598471300029</v>
      </c>
      <c r="AH412" s="41">
        <v>0.39310598471300029</v>
      </c>
      <c r="AI412" s="41"/>
      <c r="AJ412" s="114"/>
      <c r="AL412" s="107">
        <v>41061</v>
      </c>
      <c r="AM412" s="101">
        <v>1.23</v>
      </c>
      <c r="AN412" s="101">
        <v>2.04</v>
      </c>
      <c r="AO412" s="101">
        <v>3.49</v>
      </c>
      <c r="AP412" s="101">
        <v>4.45</v>
      </c>
      <c r="CF412" s="102"/>
      <c r="CI412" s="45"/>
    </row>
    <row r="413" spans="2:87" ht="13" customHeight="1">
      <c r="B413" s="114">
        <v>36585</v>
      </c>
      <c r="C413" s="41">
        <v>6.2781442813800004</v>
      </c>
      <c r="D413" s="41">
        <v>6.4544183161199999</v>
      </c>
      <c r="E413" s="41">
        <v>6.5063274137059999</v>
      </c>
      <c r="F413" s="41">
        <v>6.5328033821410001</v>
      </c>
      <c r="G413" s="41">
        <v>6.5507334728559998</v>
      </c>
      <c r="H413" s="41">
        <v>6.5611433553960001</v>
      </c>
      <c r="I413" s="41">
        <v>6.5635362427460002</v>
      </c>
      <c r="J413" s="41">
        <v>6.5581684289500002</v>
      </c>
      <c r="K413" s="41">
        <v>6.5459351494969997</v>
      </c>
      <c r="L413" s="41">
        <v>6.528008111289</v>
      </c>
      <c r="M413" s="41">
        <v>6.5055912023379996</v>
      </c>
      <c r="N413" s="41">
        <v>6.4797958215789997</v>
      </c>
      <c r="O413" s="41">
        <v>6.4515901305199996</v>
      </c>
      <c r="P413" s="41">
        <v>6.42178759948</v>
      </c>
      <c r="Q413" s="41">
        <v>6.3910545382250001</v>
      </c>
      <c r="R413" s="41">
        <v>6.3599257073509996</v>
      </c>
      <c r="S413" s="41">
        <v>6.3288224215610001</v>
      </c>
      <c r="T413" s="41">
        <v>6.298070405052</v>
      </c>
      <c r="U413" s="41">
        <v>6.2679161545030002</v>
      </c>
      <c r="V413" s="41">
        <v>6.2385413392200002</v>
      </c>
      <c r="W413" s="41">
        <v>6.2100751601709998</v>
      </c>
      <c r="X413" s="41">
        <v>6.1826047794100001</v>
      </c>
      <c r="Y413" s="41">
        <v>6.1561840139189998</v>
      </c>
      <c r="Z413" s="41">
        <v>6.1308405141189999</v>
      </c>
      <c r="AA413" s="41">
        <v>6.1065816447029997</v>
      </c>
      <c r="AB413" s="41">
        <v>6.0833992691010002</v>
      </c>
      <c r="AC413" s="41">
        <v>6.0612736168190002</v>
      </c>
      <c r="AD413" s="41">
        <v>6.0401763895</v>
      </c>
      <c r="AE413" s="41">
        <v>6.0200732390490002</v>
      </c>
      <c r="AF413" s="41">
        <v>6.0009257305970003</v>
      </c>
      <c r="AG413" s="41">
        <f t="shared" si="7"/>
        <v>0.24986382990899969</v>
      </c>
      <c r="AH413" s="41">
        <v>0.24986382990899969</v>
      </c>
      <c r="AI413" s="41"/>
      <c r="AJ413" s="114"/>
      <c r="AL413" s="107">
        <v>41091</v>
      </c>
      <c r="AM413" s="101">
        <v>0.98</v>
      </c>
      <c r="AN413" s="101">
        <v>1.68</v>
      </c>
      <c r="AO413" s="101">
        <v>3.17</v>
      </c>
      <c r="AP413" s="101">
        <v>4.05</v>
      </c>
      <c r="CF413" s="102"/>
      <c r="CI413" s="45"/>
    </row>
    <row r="414" spans="2:87" ht="13" customHeight="1">
      <c r="B414" s="114">
        <v>36616</v>
      </c>
      <c r="C414" s="41">
        <v>6.3429874488199998</v>
      </c>
      <c r="D414" s="41">
        <v>6.4094727189459997</v>
      </c>
      <c r="E414" s="41">
        <v>6.3516718492850002</v>
      </c>
      <c r="F414" s="41">
        <v>6.2842132278009997</v>
      </c>
      <c r="G414" s="41">
        <v>6.2350245229160004</v>
      </c>
      <c r="H414" s="41">
        <v>6.2049996268010004</v>
      </c>
      <c r="I414" s="41">
        <v>6.1885417364309996</v>
      </c>
      <c r="J414" s="41">
        <v>6.1799512941419996</v>
      </c>
      <c r="K414" s="41">
        <v>6.1749526332559999</v>
      </c>
      <c r="L414" s="41">
        <v>6.1707138002780004</v>
      </c>
      <c r="M414" s="41">
        <v>6.1655079005289997</v>
      </c>
      <c r="N414" s="41">
        <v>6.158370277785</v>
      </c>
      <c r="O414" s="41">
        <v>6.1488350902800004</v>
      </c>
      <c r="P414" s="41">
        <v>6.1367518367839997</v>
      </c>
      <c r="Q414" s="41">
        <v>6.1221630886979996</v>
      </c>
      <c r="R414" s="41">
        <v>6.105224760344</v>
      </c>
      <c r="S414" s="41">
        <v>6.0861547372259999</v>
      </c>
      <c r="T414" s="41">
        <v>6.0652000767400001</v>
      </c>
      <c r="U414" s="41">
        <v>6.0426162999809998</v>
      </c>
      <c r="V414" s="41">
        <v>6.0186545527410003</v>
      </c>
      <c r="W414" s="41">
        <v>5.9935538968269997</v>
      </c>
      <c r="X414" s="41">
        <v>5.9675369502260001</v>
      </c>
      <c r="Y414" s="41">
        <v>5.9408077104319998</v>
      </c>
      <c r="Z414" s="41">
        <v>5.9135507926299997</v>
      </c>
      <c r="AA414" s="41">
        <v>5.8859315727719999</v>
      </c>
      <c r="AB414" s="41">
        <v>5.8580968951679999</v>
      </c>
      <c r="AC414" s="41">
        <v>5.8301761165989996</v>
      </c>
      <c r="AD414" s="41">
        <v>5.8022823342330003</v>
      </c>
      <c r="AE414" s="41">
        <v>5.7745136954219998</v>
      </c>
      <c r="AF414" s="41">
        <v>5.7469547220450004</v>
      </c>
      <c r="AG414" s="41">
        <f t="shared" si="7"/>
        <v>-0.17227364854199934</v>
      </c>
      <c r="AH414" s="41">
        <v>0.17227364854199934</v>
      </c>
      <c r="AI414" s="41"/>
      <c r="AJ414" s="114"/>
      <c r="AL414" s="107">
        <v>41122</v>
      </c>
      <c r="AM414" s="101">
        <v>0.89</v>
      </c>
      <c r="AN414" s="101">
        <v>1.59</v>
      </c>
      <c r="AO414" s="101">
        <v>3.19</v>
      </c>
      <c r="AP414" s="101">
        <v>4.12</v>
      </c>
      <c r="CF414" s="102"/>
      <c r="CI414" s="45"/>
    </row>
    <row r="415" spans="2:87" ht="13" customHeight="1">
      <c r="B415" s="114">
        <v>36646</v>
      </c>
      <c r="C415" s="41">
        <v>6.4863665365349998</v>
      </c>
      <c r="D415" s="41">
        <v>6.5840788128460002</v>
      </c>
      <c r="E415" s="41">
        <v>6.5383174430980002</v>
      </c>
      <c r="F415" s="41">
        <v>6.4809896935740001</v>
      </c>
      <c r="G415" s="41">
        <v>6.4362676185229999</v>
      </c>
      <c r="H415" s="41">
        <v>6.4032675863000001</v>
      </c>
      <c r="I415" s="41">
        <v>6.3774670644649998</v>
      </c>
      <c r="J415" s="41">
        <v>6.3553168828829998</v>
      </c>
      <c r="K415" s="41">
        <v>6.3346634300479998</v>
      </c>
      <c r="L415" s="41">
        <v>6.3143627485209999</v>
      </c>
      <c r="M415" s="41">
        <v>6.2938883921770001</v>
      </c>
      <c r="N415" s="41">
        <v>6.2730629049350002</v>
      </c>
      <c r="O415" s="41">
        <v>6.2518941290079999</v>
      </c>
      <c r="P415" s="41">
        <v>6.2304801898650002</v>
      </c>
      <c r="Q415" s="41">
        <v>6.2089558890880001</v>
      </c>
      <c r="R415" s="41">
        <v>6.1874633013990001</v>
      </c>
      <c r="S415" s="41">
        <v>6.1661363544889998</v>
      </c>
      <c r="T415" s="41">
        <v>6.1450934342650001</v>
      </c>
      <c r="U415" s="41">
        <v>6.1244345515129996</v>
      </c>
      <c r="V415" s="41">
        <v>6.1042410480729998</v>
      </c>
      <c r="W415" s="41">
        <v>6.0845766575270002</v>
      </c>
      <c r="X415" s="41">
        <v>6.0654892257600004</v>
      </c>
      <c r="Y415" s="41">
        <v>6.0470126870499996</v>
      </c>
      <c r="Z415" s="41">
        <v>6.0291690649319998</v>
      </c>
      <c r="AA415" s="41">
        <v>6.0119703713470001</v>
      </c>
      <c r="AB415" s="41">
        <v>5.9954203402920001</v>
      </c>
      <c r="AC415" s="41">
        <v>5.9795159696400004</v>
      </c>
      <c r="AD415" s="41">
        <v>5.9642488667059999</v>
      </c>
      <c r="AE415" s="41">
        <v>5.9496064055520002</v>
      </c>
      <c r="AF415" s="41">
        <v>5.9355727105330001</v>
      </c>
      <c r="AG415" s="41">
        <f t="shared" si="7"/>
        <v>-0.17200378801399996</v>
      </c>
      <c r="AH415" s="41">
        <v>0.17200378801399996</v>
      </c>
      <c r="AI415" s="41"/>
      <c r="AJ415" s="114"/>
      <c r="AL415" s="107">
        <v>41153</v>
      </c>
      <c r="AM415" s="101">
        <v>0.81</v>
      </c>
      <c r="AN415" s="101">
        <v>1.53</v>
      </c>
      <c r="AO415" s="101">
        <v>3.14</v>
      </c>
      <c r="AP415" s="101">
        <v>4.22</v>
      </c>
      <c r="CF415" s="102"/>
      <c r="CI415" s="45"/>
    </row>
    <row r="416" spans="2:87" ht="13" customHeight="1">
      <c r="B416" s="114">
        <v>36677</v>
      </c>
      <c r="C416" s="41">
        <v>6.6749528405570002</v>
      </c>
      <c r="D416" s="41">
        <v>6.6502087353550001</v>
      </c>
      <c r="E416" s="41">
        <v>6.5504747556599998</v>
      </c>
      <c r="F416" s="41">
        <v>6.4958409438610003</v>
      </c>
      <c r="G416" s="41">
        <v>6.467487337313</v>
      </c>
      <c r="H416" s="41">
        <v>6.4498310796669998</v>
      </c>
      <c r="I416" s="41">
        <v>6.4355516384089997</v>
      </c>
      <c r="J416" s="41">
        <v>6.4215716093189998</v>
      </c>
      <c r="K416" s="41">
        <v>6.4067313581520002</v>
      </c>
      <c r="L416" s="41">
        <v>6.3907265186939997</v>
      </c>
      <c r="M416" s="41">
        <v>6.3736271616840003</v>
      </c>
      <c r="N416" s="41">
        <v>6.3556540787450002</v>
      </c>
      <c r="O416" s="41">
        <v>6.3370726855989998</v>
      </c>
      <c r="P416" s="41">
        <v>6.3181431672109998</v>
      </c>
      <c r="Q416" s="41">
        <v>6.299098454748</v>
      </c>
      <c r="R416" s="41">
        <v>6.2801362136529999</v>
      </c>
      <c r="S416" s="41">
        <v>6.2614178453999996</v>
      </c>
      <c r="T416" s="41">
        <v>6.2430708604870002</v>
      </c>
      <c r="U416" s="41">
        <v>6.2251926995810001</v>
      </c>
      <c r="V416" s="41">
        <v>6.2078549892700003</v>
      </c>
      <c r="W416" s="41">
        <v>6.1911077111999999</v>
      </c>
      <c r="X416" s="41">
        <v>6.1749830331110003</v>
      </c>
      <c r="Y416" s="41">
        <v>6.1594986984529996</v>
      </c>
      <c r="Z416" s="41">
        <v>6.1446609514799997</v>
      </c>
      <c r="AA416" s="41">
        <v>6.1304670166820001</v>
      </c>
      <c r="AB416" s="41">
        <v>6.1169071715719996</v>
      </c>
      <c r="AC416" s="41">
        <v>6.1039664598590004</v>
      </c>
      <c r="AD416" s="41">
        <v>6.0916260931690003</v>
      </c>
      <c r="AE416" s="41">
        <v>6.0798645871290002</v>
      </c>
      <c r="AF416" s="41">
        <v>6.0686586734779997</v>
      </c>
      <c r="AG416" s="41">
        <f t="shared" si="7"/>
        <v>-0.28422632186300056</v>
      </c>
      <c r="AH416" s="41">
        <v>0.28422632186300056</v>
      </c>
      <c r="AI416" s="41"/>
      <c r="AJ416" s="114"/>
      <c r="AL416" s="107">
        <v>41183</v>
      </c>
      <c r="AM416" s="101">
        <v>0.82</v>
      </c>
      <c r="AN416" s="101">
        <v>1.49</v>
      </c>
      <c r="AO416" s="101">
        <v>3.04</v>
      </c>
      <c r="AP416" s="101">
        <v>4.09</v>
      </c>
      <c r="CF416" s="102"/>
      <c r="CI416" s="45"/>
    </row>
    <row r="417" spans="2:87" ht="13" customHeight="1">
      <c r="B417" s="114">
        <v>36707</v>
      </c>
      <c r="C417" s="41">
        <v>6.4064599189119997</v>
      </c>
      <c r="D417" s="41">
        <v>6.3429786880370003</v>
      </c>
      <c r="E417" s="41">
        <v>6.2356107937310004</v>
      </c>
      <c r="F417" s="41">
        <v>6.1750457173650002</v>
      </c>
      <c r="G417" s="41">
        <v>6.1510736435720004</v>
      </c>
      <c r="H417" s="41">
        <v>6.1469710416199996</v>
      </c>
      <c r="I417" s="41">
        <v>6.1518935841770004</v>
      </c>
      <c r="J417" s="41">
        <v>6.1598345775840002</v>
      </c>
      <c r="K417" s="41">
        <v>6.1676445748709998</v>
      </c>
      <c r="L417" s="41">
        <v>6.1737457563070004</v>
      </c>
      <c r="M417" s="41">
        <v>6.1774169736560003</v>
      </c>
      <c r="N417" s="41">
        <v>6.1784068408739996</v>
      </c>
      <c r="O417" s="41">
        <v>6.1767218165709998</v>
      </c>
      <c r="P417" s="41">
        <v>6.1725073773509997</v>
      </c>
      <c r="Q417" s="41">
        <v>6.1659798513949999</v>
      </c>
      <c r="R417" s="41">
        <v>6.1573866743709997</v>
      </c>
      <c r="S417" s="41">
        <v>6.14698307916</v>
      </c>
      <c r="T417" s="41">
        <v>6.1350185387440002</v>
      </c>
      <c r="U417" s="41">
        <v>6.121729116659</v>
      </c>
      <c r="V417" s="41">
        <v>6.1073334456010002</v>
      </c>
      <c r="W417" s="41">
        <v>6.092030948703</v>
      </c>
      <c r="X417" s="41">
        <v>6.0760014436879999</v>
      </c>
      <c r="Y417" s="41">
        <v>6.0594055875799997</v>
      </c>
      <c r="Z417" s="41">
        <v>6.042385815876</v>
      </c>
      <c r="AA417" s="41">
        <v>6.0250675537660001</v>
      </c>
      <c r="AB417" s="41">
        <v>6.007560556274</v>
      </c>
      <c r="AC417" s="41">
        <v>5.9899602857090004</v>
      </c>
      <c r="AD417" s="41">
        <v>5.9723492686219997</v>
      </c>
      <c r="AE417" s="41">
        <v>5.9547983968710003</v>
      </c>
      <c r="AF417" s="41">
        <v>5.9373681521890003</v>
      </c>
      <c r="AG417" s="41">
        <f t="shared" si="7"/>
        <v>-0.23271416260499933</v>
      </c>
      <c r="AH417" s="41">
        <v>0.23271416260499933</v>
      </c>
      <c r="AI417" s="41"/>
      <c r="AJ417" s="114"/>
      <c r="AL417" s="107">
        <v>41214</v>
      </c>
      <c r="AM417" s="101">
        <v>0.84</v>
      </c>
      <c r="AN417" s="101">
        <v>1.48</v>
      </c>
      <c r="AO417" s="101">
        <v>3.02</v>
      </c>
      <c r="AP417" s="101">
        <v>4.21</v>
      </c>
      <c r="CF417" s="102"/>
      <c r="CI417" s="45"/>
    </row>
    <row r="418" spans="2:87" ht="13" customHeight="1">
      <c r="B418" s="114">
        <v>36738</v>
      </c>
      <c r="C418" s="41">
        <v>6.3774799155709996</v>
      </c>
      <c r="D418" s="41">
        <v>6.278701092335</v>
      </c>
      <c r="E418" s="41">
        <v>6.1881599137689998</v>
      </c>
      <c r="F418" s="41">
        <v>6.137171978824</v>
      </c>
      <c r="G418" s="41">
        <v>6.1130022993750002</v>
      </c>
      <c r="H418" s="41">
        <v>6.102771044622</v>
      </c>
      <c r="I418" s="41">
        <v>6.0985582869029997</v>
      </c>
      <c r="J418" s="41">
        <v>6.0960923341550002</v>
      </c>
      <c r="K418" s="41">
        <v>6.0932223504490004</v>
      </c>
      <c r="L418" s="41">
        <v>6.0889526744779996</v>
      </c>
      <c r="M418" s="41">
        <v>6.0829042392110004</v>
      </c>
      <c r="N418" s="41">
        <v>6.0750228303479998</v>
      </c>
      <c r="O418" s="41">
        <v>6.0654206330139999</v>
      </c>
      <c r="P418" s="41">
        <v>6.0542891814889996</v>
      </c>
      <c r="Q418" s="41">
        <v>6.0418511266420003</v>
      </c>
      <c r="R418" s="41">
        <v>6.0283335751429998</v>
      </c>
      <c r="S418" s="41">
        <v>6.0139536760850003</v>
      </c>
      <c r="T418" s="41">
        <v>5.9989112765910004</v>
      </c>
      <c r="U418" s="41">
        <v>5.9833856928179996</v>
      </c>
      <c r="V418" s="41">
        <v>5.9675348716430001</v>
      </c>
      <c r="W418" s="41">
        <v>5.9514959168130002</v>
      </c>
      <c r="X418" s="41">
        <v>5.9353863609089998</v>
      </c>
      <c r="Y418" s="41">
        <v>5.9193058077889997</v>
      </c>
      <c r="Z418" s="41">
        <v>5.9033377181400004</v>
      </c>
      <c r="AA418" s="41">
        <v>5.8875512021849996</v>
      </c>
      <c r="AB418" s="41">
        <v>5.8720027405130004</v>
      </c>
      <c r="AC418" s="41">
        <v>5.8567377897729997</v>
      </c>
      <c r="AD418" s="41">
        <v>5.8417922522990002</v>
      </c>
      <c r="AE418" s="41">
        <v>5.8271938027049996</v>
      </c>
      <c r="AF418" s="41">
        <v>5.8129630729370003</v>
      </c>
      <c r="AG418" s="41">
        <f t="shared" si="7"/>
        <v>-0.28852724109299999</v>
      </c>
      <c r="AH418" s="41">
        <v>0.28852724109299999</v>
      </c>
      <c r="AI418" s="41"/>
      <c r="AJ418" s="114"/>
      <c r="AL418" s="107">
        <v>41244</v>
      </c>
      <c r="AM418" s="101">
        <v>0.86</v>
      </c>
      <c r="AN418" s="101">
        <v>1.55</v>
      </c>
      <c r="AO418" s="101">
        <v>3.12</v>
      </c>
      <c r="AP418" s="101">
        <v>4.29</v>
      </c>
      <c r="CF418" s="102"/>
      <c r="CI418" s="45"/>
    </row>
    <row r="419" spans="2:87" ht="13" customHeight="1">
      <c r="B419" s="114">
        <v>36769</v>
      </c>
      <c r="C419" s="41">
        <v>6.2730361251459996</v>
      </c>
      <c r="D419" s="41">
        <v>6.114004291044</v>
      </c>
      <c r="E419" s="41">
        <v>5.9970558499709998</v>
      </c>
      <c r="F419" s="41">
        <v>5.9322345585049998</v>
      </c>
      <c r="G419" s="41">
        <v>5.9017249490310002</v>
      </c>
      <c r="H419" s="41">
        <v>5.8902282150499996</v>
      </c>
      <c r="I419" s="41">
        <v>5.8881384106989998</v>
      </c>
      <c r="J419" s="41">
        <v>5.8899642437780004</v>
      </c>
      <c r="K419" s="41">
        <v>5.8926927668679996</v>
      </c>
      <c r="L419" s="41">
        <v>5.8947269339829997</v>
      </c>
      <c r="M419" s="41">
        <v>5.8952692690779998</v>
      </c>
      <c r="N419" s="41">
        <v>5.8939745033079998</v>
      </c>
      <c r="O419" s="41">
        <v>5.8907532832760001</v>
      </c>
      <c r="P419" s="41">
        <v>5.8856595824540001</v>
      </c>
      <c r="Q419" s="41">
        <v>5.8788249778250004</v>
      </c>
      <c r="R419" s="41">
        <v>5.8704197166169996</v>
      </c>
      <c r="S419" s="41">
        <v>5.8606294667330001</v>
      </c>
      <c r="T419" s="41">
        <v>5.84964146088</v>
      </c>
      <c r="U419" s="41">
        <v>5.8376363777020002</v>
      </c>
      <c r="V419" s="41">
        <v>5.8247837787009997</v>
      </c>
      <c r="W419" s="41">
        <v>5.8112397688800002</v>
      </c>
      <c r="X419" s="41">
        <v>5.7971460508470001</v>
      </c>
      <c r="Y419" s="41">
        <v>5.7826298461579997</v>
      </c>
      <c r="Z419" s="41">
        <v>5.7678043459559998</v>
      </c>
      <c r="AA419" s="41">
        <v>5.7527694720299998</v>
      </c>
      <c r="AB419" s="41">
        <v>5.7376128058560001</v>
      </c>
      <c r="AC419" s="41">
        <v>5.7224105931059999</v>
      </c>
      <c r="AD419" s="41">
        <v>5.7072287639230002</v>
      </c>
      <c r="AE419" s="41">
        <v>5.6921239312090002</v>
      </c>
      <c r="AF419" s="41">
        <v>5.6771443437339997</v>
      </c>
      <c r="AG419" s="41">
        <f t="shared" si="7"/>
        <v>-0.37830919116299988</v>
      </c>
      <c r="AH419" s="41">
        <v>0.37830919116299988</v>
      </c>
      <c r="AI419" s="41"/>
      <c r="AJ419" s="114"/>
      <c r="AL419" s="107">
        <v>41275</v>
      </c>
      <c r="AM419" s="101">
        <v>0.81</v>
      </c>
      <c r="AN419" s="101">
        <v>1.7</v>
      </c>
      <c r="AO419" s="101">
        <v>3.35</v>
      </c>
      <c r="AP419" s="101">
        <v>4.49</v>
      </c>
      <c r="CF419" s="102"/>
      <c r="CI419" s="45"/>
    </row>
    <row r="420" spans="2:87" ht="13" customHeight="1">
      <c r="B420" s="114">
        <v>36799</v>
      </c>
      <c r="C420" s="41">
        <v>6.1876983002900001</v>
      </c>
      <c r="D420" s="41">
        <v>5.9410116897160004</v>
      </c>
      <c r="E420" s="41">
        <v>5.8133674675130003</v>
      </c>
      <c r="F420" s="41">
        <v>5.7767918973250003</v>
      </c>
      <c r="G420" s="41">
        <v>5.7895488146340002</v>
      </c>
      <c r="H420" s="41">
        <v>5.8250375804910002</v>
      </c>
      <c r="I420" s="41">
        <v>5.8687143422019998</v>
      </c>
      <c r="J420" s="41">
        <v>5.9130002115640004</v>
      </c>
      <c r="K420" s="41">
        <v>5.9540578600999998</v>
      </c>
      <c r="L420" s="41">
        <v>5.9900451471320002</v>
      </c>
      <c r="M420" s="41">
        <v>6.0201978815219999</v>
      </c>
      <c r="N420" s="41">
        <v>6.044342482357</v>
      </c>
      <c r="O420" s="41">
        <v>6.0626299238190002</v>
      </c>
      <c r="P420" s="41">
        <v>6.0753860397050001</v>
      </c>
      <c r="Q420" s="41">
        <v>6.0830250383470004</v>
      </c>
      <c r="R420" s="41">
        <v>6.0859985772599998</v>
      </c>
      <c r="S420" s="41">
        <v>6.0847655083400003</v>
      </c>
      <c r="T420" s="41">
        <v>6.0797739831369997</v>
      </c>
      <c r="U420" s="41">
        <v>6.0714511189750002</v>
      </c>
      <c r="V420" s="41">
        <v>6.060197368221</v>
      </c>
      <c r="W420" s="41">
        <v>6.0463838431010002</v>
      </c>
      <c r="X420" s="41">
        <v>6.0303515029910004</v>
      </c>
      <c r="Y420" s="41">
        <v>6.0124115077000004</v>
      </c>
      <c r="Z420" s="41">
        <v>5.9928462864960004</v>
      </c>
      <c r="AA420" s="41">
        <v>5.971911028709</v>
      </c>
      <c r="AB420" s="41">
        <v>5.9498354025960003</v>
      </c>
      <c r="AC420" s="41">
        <v>5.9268253752250004</v>
      </c>
      <c r="AD420" s="41">
        <v>5.9030650500990003</v>
      </c>
      <c r="AE420" s="41">
        <v>5.8787184686930001</v>
      </c>
      <c r="AF420" s="41">
        <v>5.8539313420379999</v>
      </c>
      <c r="AG420" s="41">
        <f t="shared" si="7"/>
        <v>-0.19765315315799992</v>
      </c>
      <c r="AH420" s="41">
        <v>0.19765315315799992</v>
      </c>
      <c r="AI420" s="41"/>
      <c r="AJ420" s="114"/>
      <c r="AL420" s="107">
        <v>41306</v>
      </c>
      <c r="AM420" s="101">
        <v>0.76</v>
      </c>
      <c r="AN420" s="101">
        <v>1.57</v>
      </c>
      <c r="AO420" s="101">
        <v>3.24</v>
      </c>
      <c r="AP420" s="101">
        <v>4.45</v>
      </c>
      <c r="CF420" s="102"/>
      <c r="CI420" s="45"/>
    </row>
    <row r="421" spans="2:87" ht="13" customHeight="1">
      <c r="B421" s="114">
        <v>36830</v>
      </c>
      <c r="C421" s="41">
        <v>6.2142490708049998</v>
      </c>
      <c r="D421" s="41">
        <v>5.9078349043699996</v>
      </c>
      <c r="E421" s="41">
        <v>5.7752478595529997</v>
      </c>
      <c r="F421" s="41">
        <v>5.7396054646649999</v>
      </c>
      <c r="G421" s="41">
        <v>5.7464958801400003</v>
      </c>
      <c r="H421" s="41">
        <v>5.7706650927609999</v>
      </c>
      <c r="I421" s="41">
        <v>5.8006766503879996</v>
      </c>
      <c r="J421" s="41">
        <v>5.8311644943110004</v>
      </c>
      <c r="K421" s="41">
        <v>5.859551042903</v>
      </c>
      <c r="L421" s="41">
        <v>5.8846264317520003</v>
      </c>
      <c r="M421" s="41">
        <v>5.9058904300200004</v>
      </c>
      <c r="N421" s="41">
        <v>5.9232250652660001</v>
      </c>
      <c r="O421" s="41">
        <v>5.9367214631190004</v>
      </c>
      <c r="P421" s="41">
        <v>5.946583728377</v>
      </c>
      <c r="Q421" s="41">
        <v>5.95307365678</v>
      </c>
      <c r="R421" s="41">
        <v>5.9564781686339998</v>
      </c>
      <c r="S421" s="41">
        <v>5.9570898979780003</v>
      </c>
      <c r="T421" s="41">
        <v>5.9551956435599998</v>
      </c>
      <c r="U421" s="41">
        <v>5.9510696349860002</v>
      </c>
      <c r="V421" s="41">
        <v>5.9449698016249997</v>
      </c>
      <c r="W421" s="41">
        <v>5.9371359354879996</v>
      </c>
      <c r="X421" s="41">
        <v>5.9277890538179996</v>
      </c>
      <c r="Y421" s="41">
        <v>5.9171315182470003</v>
      </c>
      <c r="Z421" s="41">
        <v>5.9053476233710001</v>
      </c>
      <c r="AA421" s="41">
        <v>5.8926044665720001</v>
      </c>
      <c r="AB421" s="41">
        <v>5.8790529748819997</v>
      </c>
      <c r="AC421" s="41">
        <v>5.8648290067610001</v>
      </c>
      <c r="AD421" s="41">
        <v>5.850054474577</v>
      </c>
      <c r="AE421" s="41">
        <v>5.8348384524470003</v>
      </c>
      <c r="AF421" s="41">
        <v>5.8192782468409998</v>
      </c>
      <c r="AG421" s="41">
        <f t="shared" si="7"/>
        <v>-0.32962263905299949</v>
      </c>
      <c r="AH421" s="41">
        <v>0.32962263905299949</v>
      </c>
      <c r="AI421" s="41"/>
      <c r="AJ421" s="114"/>
      <c r="AL421" s="107">
        <v>41334</v>
      </c>
      <c r="AM421" s="101">
        <v>0.78</v>
      </c>
      <c r="AN421" s="101">
        <v>1.6</v>
      </c>
      <c r="AO421" s="101">
        <v>3.26</v>
      </c>
      <c r="AP421" s="101">
        <v>4.53</v>
      </c>
      <c r="CF421" s="102"/>
      <c r="CI421" s="45"/>
    </row>
    <row r="422" spans="2:87" ht="13" customHeight="1">
      <c r="B422" s="114">
        <v>36860</v>
      </c>
      <c r="C422" s="41">
        <v>5.9433322766880003</v>
      </c>
      <c r="D422" s="41">
        <v>5.6234113284519998</v>
      </c>
      <c r="E422" s="41">
        <v>5.4704728985689997</v>
      </c>
      <c r="F422" s="41">
        <v>5.4120674802549997</v>
      </c>
      <c r="G422" s="41">
        <v>5.4064348648460001</v>
      </c>
      <c r="H422" s="41">
        <v>5.4292543347219997</v>
      </c>
      <c r="I422" s="41">
        <v>5.4662435166729999</v>
      </c>
      <c r="J422" s="41">
        <v>5.5089771501399998</v>
      </c>
      <c r="K422" s="41">
        <v>5.5524951807480001</v>
      </c>
      <c r="L422" s="41">
        <v>5.5939156517499997</v>
      </c>
      <c r="M422" s="41">
        <v>5.6316184445050004</v>
      </c>
      <c r="N422" s="41">
        <v>5.6647575141789996</v>
      </c>
      <c r="O422" s="41">
        <v>5.6929648126280004</v>
      </c>
      <c r="P422" s="41">
        <v>5.7161677524990004</v>
      </c>
      <c r="Q422" s="41">
        <v>5.7344749940739996</v>
      </c>
      <c r="R422" s="41">
        <v>5.7481040211619998</v>
      </c>
      <c r="S422" s="41">
        <v>5.7573347023170003</v>
      </c>
      <c r="T422" s="41">
        <v>5.7624792755619998</v>
      </c>
      <c r="U422" s="41">
        <v>5.7638628766859998</v>
      </c>
      <c r="V422" s="41">
        <v>5.7618109351409998</v>
      </c>
      <c r="W422" s="41">
        <v>5.7566411012729999</v>
      </c>
      <c r="X422" s="41">
        <v>5.7486581960069998</v>
      </c>
      <c r="Y422" s="41">
        <v>5.7381511933480001</v>
      </c>
      <c r="Z422" s="41">
        <v>5.7253915771999999</v>
      </c>
      <c r="AA422" s="41">
        <v>5.7106326285669997</v>
      </c>
      <c r="AB422" s="41">
        <v>5.6941093403199998</v>
      </c>
      <c r="AC422" s="41">
        <v>5.6760387509410002</v>
      </c>
      <c r="AD422" s="41">
        <v>5.6566205524080004</v>
      </c>
      <c r="AE422" s="41">
        <v>5.6360378710549996</v>
      </c>
      <c r="AF422" s="41">
        <v>5.6144581505540003</v>
      </c>
      <c r="AG422" s="41">
        <f t="shared" si="7"/>
        <v>-0.34941662493800063</v>
      </c>
      <c r="AH422" s="41">
        <v>0.34941662493800063</v>
      </c>
      <c r="AI422" s="41"/>
      <c r="AJ422" s="114"/>
      <c r="AL422" s="107">
        <v>41365</v>
      </c>
      <c r="AM422" s="101">
        <v>0.75</v>
      </c>
      <c r="AN422" s="101">
        <v>1.47</v>
      </c>
      <c r="AO422" s="101">
        <v>3.07</v>
      </c>
      <c r="AP422" s="101">
        <v>4.29</v>
      </c>
      <c r="CF422" s="102"/>
      <c r="CI422" s="45"/>
    </row>
    <row r="423" spans="2:87" ht="13" customHeight="1">
      <c r="B423" s="114">
        <v>36891</v>
      </c>
      <c r="C423" s="41">
        <v>5.4461660503739999</v>
      </c>
      <c r="D423" s="41">
        <v>5.1457697433189997</v>
      </c>
      <c r="E423" s="41">
        <v>5.0326322916009998</v>
      </c>
      <c r="F423" s="41">
        <v>5.014540250594</v>
      </c>
      <c r="G423" s="41">
        <v>5.0441598190779997</v>
      </c>
      <c r="H423" s="41">
        <v>5.0965982324740002</v>
      </c>
      <c r="I423" s="41">
        <v>5.158477841821</v>
      </c>
      <c r="J423" s="41">
        <v>5.2224951075849999</v>
      </c>
      <c r="K423" s="41">
        <v>5.28464265647</v>
      </c>
      <c r="L423" s="41">
        <v>5.3427520768149996</v>
      </c>
      <c r="M423" s="41">
        <v>5.3957073159820004</v>
      </c>
      <c r="N423" s="41">
        <v>5.4430074006450004</v>
      </c>
      <c r="O423" s="41">
        <v>5.4845161554299997</v>
      </c>
      <c r="P423" s="41">
        <v>5.5203149093780004</v>
      </c>
      <c r="Q423" s="41">
        <v>5.5506135810070001</v>
      </c>
      <c r="R423" s="41">
        <v>5.575695810889</v>
      </c>
      <c r="S423" s="41">
        <v>5.5958845019880004</v>
      </c>
      <c r="T423" s="41">
        <v>5.6115199086540004</v>
      </c>
      <c r="U423" s="41">
        <v>5.6229456227729999</v>
      </c>
      <c r="V423" s="41">
        <v>5.6304996322210004</v>
      </c>
      <c r="W423" s="41">
        <v>5.6345086940959996</v>
      </c>
      <c r="X423" s="41">
        <v>5.6352849046350002</v>
      </c>
      <c r="Y423" s="41">
        <v>5.6331237398910003</v>
      </c>
      <c r="Z423" s="41">
        <v>5.6283030873269997</v>
      </c>
      <c r="AA423" s="41">
        <v>5.6210829460609997</v>
      </c>
      <c r="AB423" s="41">
        <v>5.611705576366</v>
      </c>
      <c r="AC423" s="41">
        <v>5.6003959473849996</v>
      </c>
      <c r="AD423" s="41">
        <v>5.5873623781459996</v>
      </c>
      <c r="AE423" s="41">
        <v>5.572797298527</v>
      </c>
      <c r="AF423" s="41">
        <v>5.5568780787060001</v>
      </c>
      <c r="AG423" s="41">
        <f t="shared" si="7"/>
        <v>-0.10341397355900028</v>
      </c>
      <c r="AH423" s="41">
        <v>0.10341397355900028</v>
      </c>
      <c r="AI423" s="41"/>
      <c r="AJ423" s="114"/>
      <c r="AL423" s="107">
        <v>41395</v>
      </c>
      <c r="AM423" s="101">
        <v>0.85</v>
      </c>
      <c r="AN423" s="101">
        <v>1.85</v>
      </c>
      <c r="AO423" s="101">
        <v>3.52</v>
      </c>
      <c r="AP423" s="101">
        <v>4.6500000000000004</v>
      </c>
      <c r="CF423" s="102"/>
      <c r="CI423" s="45"/>
    </row>
    <row r="424" spans="2:87" ht="13" customHeight="1">
      <c r="B424" s="114">
        <v>36922</v>
      </c>
      <c r="C424" s="41">
        <v>4.734283074076</v>
      </c>
      <c r="D424" s="41">
        <v>4.6695765624890004</v>
      </c>
      <c r="E424" s="41">
        <v>4.7300201814339999</v>
      </c>
      <c r="F424" s="41">
        <v>4.8277620599600004</v>
      </c>
      <c r="G424" s="41">
        <v>4.9338150158780003</v>
      </c>
      <c r="H424" s="41">
        <v>5.03754587294</v>
      </c>
      <c r="I424" s="41">
        <v>5.1347930395950003</v>
      </c>
      <c r="J424" s="41">
        <v>5.2239635439020002</v>
      </c>
      <c r="K424" s="41">
        <v>5.3045902612200004</v>
      </c>
      <c r="L424" s="41">
        <v>5.3767355325470003</v>
      </c>
      <c r="M424" s="41">
        <v>5.4407196137079996</v>
      </c>
      <c r="N424" s="41">
        <v>5.4969870060780002</v>
      </c>
      <c r="O424" s="41">
        <v>5.5460366578859999</v>
      </c>
      <c r="P424" s="41">
        <v>5.5883839874280001</v>
      </c>
      <c r="Q424" s="41">
        <v>5.6245397302119997</v>
      </c>
      <c r="R424" s="41">
        <v>5.6549981145470003</v>
      </c>
      <c r="S424" s="41">
        <v>5.6802304069270004</v>
      </c>
      <c r="T424" s="41">
        <v>5.7006816373009999</v>
      </c>
      <c r="U424" s="41">
        <v>5.7167692447140004</v>
      </c>
      <c r="V424" s="41">
        <v>5.7288828948160004</v>
      </c>
      <c r="W424" s="41">
        <v>5.737385012232</v>
      </c>
      <c r="X424" s="41">
        <v>5.7426117424939997</v>
      </c>
      <c r="Y424" s="41">
        <v>5.7448741622970001</v>
      </c>
      <c r="Z424" s="41">
        <v>5.7444596215089998</v>
      </c>
      <c r="AA424" s="41">
        <v>5.7416331414000004</v>
      </c>
      <c r="AB424" s="41">
        <v>5.7366388200570002</v>
      </c>
      <c r="AC424" s="41">
        <v>5.729701213387</v>
      </c>
      <c r="AD424" s="41">
        <v>5.7210266716809999</v>
      </c>
      <c r="AE424" s="41">
        <v>5.7108046194739996</v>
      </c>
      <c r="AF424" s="41">
        <v>5.6992087717039999</v>
      </c>
      <c r="AG424" s="41">
        <f t="shared" si="7"/>
        <v>0.6424524584710003</v>
      </c>
      <c r="AH424" s="41">
        <v>0.6424524584710003</v>
      </c>
      <c r="AI424" s="41"/>
      <c r="AJ424" s="114"/>
      <c r="AL424" s="107">
        <v>41426</v>
      </c>
      <c r="AM424" s="101">
        <v>1.05</v>
      </c>
      <c r="AN424" s="101">
        <v>2.36</v>
      </c>
      <c r="AO424" s="101">
        <v>3.95</v>
      </c>
      <c r="AP424" s="101">
        <v>4.9800000000000004</v>
      </c>
      <c r="CF424" s="102"/>
      <c r="CI424" s="45"/>
    </row>
    <row r="425" spans="2:87" ht="13" customHeight="1">
      <c r="B425" s="114">
        <v>36950</v>
      </c>
      <c r="C425" s="41">
        <v>4.5423356868309996</v>
      </c>
      <c r="D425" s="41">
        <v>4.464595732427</v>
      </c>
      <c r="E425" s="41">
        <v>4.5256041165749998</v>
      </c>
      <c r="F425" s="41">
        <v>4.6278496922730001</v>
      </c>
      <c r="G425" s="41">
        <v>4.7397791640209999</v>
      </c>
      <c r="H425" s="41">
        <v>4.8499011778919998</v>
      </c>
      <c r="I425" s="41">
        <v>4.9536925273370001</v>
      </c>
      <c r="J425" s="41">
        <v>5.049377751442</v>
      </c>
      <c r="K425" s="41">
        <v>5.1363859048210001</v>
      </c>
      <c r="L425" s="41">
        <v>5.2147157797280004</v>
      </c>
      <c r="M425" s="41">
        <v>5.2846471687090002</v>
      </c>
      <c r="N425" s="41">
        <v>5.3465985127669997</v>
      </c>
      <c r="O425" s="41">
        <v>5.4010522886350003</v>
      </c>
      <c r="P425" s="41">
        <v>5.4485141552799998</v>
      </c>
      <c r="Q425" s="41">
        <v>5.489489970428</v>
      </c>
      <c r="R425" s="41">
        <v>5.5244727366879998</v>
      </c>
      <c r="S425" s="41">
        <v>5.5539352821129997</v>
      </c>
      <c r="T425" s="41">
        <v>5.5783263527470002</v>
      </c>
      <c r="U425" s="41">
        <v>5.5980687799100002</v>
      </c>
      <c r="V425" s="41">
        <v>5.6135589262019998</v>
      </c>
      <c r="W425" s="41">
        <v>5.625166923069</v>
      </c>
      <c r="X425" s="41">
        <v>5.6332373947940004</v>
      </c>
      <c r="Y425" s="41">
        <v>5.6380904742190001</v>
      </c>
      <c r="Z425" s="41">
        <v>5.6400229841779996</v>
      </c>
      <c r="AA425" s="41">
        <v>5.639309702287</v>
      </c>
      <c r="AB425" s="41">
        <v>5.6362046550059999</v>
      </c>
      <c r="AC425" s="41">
        <v>5.6309424055269997</v>
      </c>
      <c r="AD425" s="41">
        <v>5.6237393124589996</v>
      </c>
      <c r="AE425" s="41">
        <v>5.6147947446669999</v>
      </c>
      <c r="AF425" s="41">
        <v>5.6042922433499998</v>
      </c>
      <c r="AG425" s="41">
        <f t="shared" si="7"/>
        <v>0.67238009289700074</v>
      </c>
      <c r="AH425" s="41">
        <v>0.67238009289700074</v>
      </c>
      <c r="AI425" s="41"/>
      <c r="AJ425" s="114"/>
      <c r="AL425" s="107">
        <v>41456</v>
      </c>
      <c r="AM425" s="101">
        <v>0.94</v>
      </c>
      <c r="AN425" s="101">
        <v>2.27</v>
      </c>
      <c r="AO425" s="101">
        <v>3.97</v>
      </c>
      <c r="AP425" s="101">
        <v>4.93</v>
      </c>
      <c r="CF425" s="102"/>
      <c r="CI425" s="45"/>
    </row>
    <row r="426" spans="2:87" ht="13" customHeight="1">
      <c r="B426" s="114">
        <v>36981</v>
      </c>
      <c r="C426" s="41">
        <v>4.1703543520129998</v>
      </c>
      <c r="D426" s="41">
        <v>4.215354086434</v>
      </c>
      <c r="E426" s="41">
        <v>4.3533662427430002</v>
      </c>
      <c r="F426" s="41">
        <v>4.5104294290949998</v>
      </c>
      <c r="G426" s="41">
        <v>4.6649921595870003</v>
      </c>
      <c r="H426" s="41">
        <v>4.8100034214110003</v>
      </c>
      <c r="I426" s="41">
        <v>4.9431449429649996</v>
      </c>
      <c r="J426" s="41">
        <v>5.063884114905</v>
      </c>
      <c r="K426" s="41">
        <v>5.1724360527200002</v>
      </c>
      <c r="L426" s="41">
        <v>5.2693455461480001</v>
      </c>
      <c r="M426" s="41">
        <v>5.3552998716199998</v>
      </c>
      <c r="N426" s="41">
        <v>5.4310382156320003</v>
      </c>
      <c r="O426" s="41">
        <v>5.4973055262079997</v>
      </c>
      <c r="P426" s="41">
        <v>5.554828376783</v>
      </c>
      <c r="Q426" s="41">
        <v>5.6043023896050004</v>
      </c>
      <c r="R426" s="41">
        <v>5.6463860054220003</v>
      </c>
      <c r="S426" s="41">
        <v>5.6816978517379999</v>
      </c>
      <c r="T426" s="41">
        <v>5.7108161938670001</v>
      </c>
      <c r="U426" s="41">
        <v>5.7342796005250003</v>
      </c>
      <c r="V426" s="41">
        <v>5.7525883111839997</v>
      </c>
      <c r="W426" s="41">
        <v>5.7662059948189999</v>
      </c>
      <c r="X426" s="41">
        <v>5.7755617087979996</v>
      </c>
      <c r="Y426" s="41">
        <v>5.7810519386279999</v>
      </c>
      <c r="Z426" s="41">
        <v>5.7830426438330003</v>
      </c>
      <c r="AA426" s="41">
        <v>5.7818712633780001</v>
      </c>
      <c r="AB426" s="41">
        <v>5.7778486521170001</v>
      </c>
      <c r="AC426" s="41">
        <v>5.7712609314499996</v>
      </c>
      <c r="AD426" s="41">
        <v>5.7623712451250002</v>
      </c>
      <c r="AE426" s="41">
        <v>5.7514214161390003</v>
      </c>
      <c r="AF426" s="41">
        <v>5.7386335040979999</v>
      </c>
      <c r="AG426" s="41">
        <f t="shared" si="7"/>
        <v>1.0989911941350003</v>
      </c>
      <c r="AH426" s="41">
        <v>1.0989911941350003</v>
      </c>
      <c r="AI426" s="41"/>
      <c r="AJ426" s="114"/>
      <c r="AL426" s="107">
        <v>41487</v>
      </c>
      <c r="AM426" s="101">
        <v>1.02</v>
      </c>
      <c r="AN426" s="101">
        <v>2.48</v>
      </c>
      <c r="AO426" s="101">
        <v>4.13</v>
      </c>
      <c r="AP426" s="101">
        <v>5</v>
      </c>
      <c r="CF426" s="102"/>
      <c r="CI426" s="45"/>
    </row>
    <row r="427" spans="2:87" ht="13" customHeight="1">
      <c r="B427" s="114">
        <v>37011</v>
      </c>
      <c r="C427" s="41">
        <v>4.0686230457869996</v>
      </c>
      <c r="D427" s="41">
        <v>4.3358154327129999</v>
      </c>
      <c r="E427" s="41">
        <v>4.5805078381759996</v>
      </c>
      <c r="F427" s="41">
        <v>4.7925500062230002</v>
      </c>
      <c r="G427" s="41">
        <v>4.9782724688590001</v>
      </c>
      <c r="H427" s="41">
        <v>5.141699520575</v>
      </c>
      <c r="I427" s="41">
        <v>5.285558684473</v>
      </c>
      <c r="J427" s="41">
        <v>5.4119621599930001</v>
      </c>
      <c r="K427" s="41">
        <v>5.5226752003259998</v>
      </c>
      <c r="L427" s="41">
        <v>5.6192320963310003</v>
      </c>
      <c r="M427" s="41">
        <v>5.7029942131410003</v>
      </c>
      <c r="N427" s="41">
        <v>5.7751833022349999</v>
      </c>
      <c r="O427" s="41">
        <v>5.8369030196559999</v>
      </c>
      <c r="P427" s="41">
        <v>5.8891542312849996</v>
      </c>
      <c r="Q427" s="41">
        <v>5.9328467370669999</v>
      </c>
      <c r="R427" s="41">
        <v>5.9688087531729996</v>
      </c>
      <c r="S427" s="41">
        <v>5.9977948807169996</v>
      </c>
      <c r="T427" s="41">
        <v>6.0204929827699996</v>
      </c>
      <c r="U427" s="41">
        <v>6.0375302284729999</v>
      </c>
      <c r="V427" s="41">
        <v>6.0494784721660002</v>
      </c>
      <c r="W427" s="41">
        <v>6.0568590824459996</v>
      </c>
      <c r="X427" s="41">
        <v>6.0601473037879998</v>
      </c>
      <c r="Y427" s="41">
        <v>6.0597762129030004</v>
      </c>
      <c r="Z427" s="41">
        <v>6.0561403184770004</v>
      </c>
      <c r="AA427" s="41">
        <v>6.0495988436869998</v>
      </c>
      <c r="AB427" s="41">
        <v>6.0404787242409999</v>
      </c>
      <c r="AC427" s="41">
        <v>6.0290773498170003</v>
      </c>
      <c r="AD427" s="41">
        <v>6.0156650730169998</v>
      </c>
      <c r="AE427" s="41">
        <v>6.0004875069869996</v>
      </c>
      <c r="AF427" s="41">
        <v>5.9837676304849996</v>
      </c>
      <c r="AG427" s="41">
        <f t="shared" si="7"/>
        <v>1.5506090505440007</v>
      </c>
      <c r="AH427" s="41">
        <v>1.5506090505440007</v>
      </c>
      <c r="AI427" s="41"/>
      <c r="AJ427" s="114"/>
      <c r="AL427" s="107">
        <v>41518</v>
      </c>
      <c r="AM427" s="101">
        <v>0.89</v>
      </c>
      <c r="AN427" s="101">
        <v>2.31</v>
      </c>
      <c r="AO427" s="101">
        <v>4.04</v>
      </c>
      <c r="AP427" s="101">
        <v>5.04</v>
      </c>
      <c r="CF427" s="102"/>
      <c r="CI427" s="45"/>
    </row>
    <row r="428" spans="2:87" ht="13" customHeight="1">
      <c r="B428" s="114">
        <v>37042</v>
      </c>
      <c r="C428" s="41">
        <v>3.8271787204319998</v>
      </c>
      <c r="D428" s="41">
        <v>4.2675988460880001</v>
      </c>
      <c r="E428" s="41">
        <v>4.5826575407860002</v>
      </c>
      <c r="F428" s="41">
        <v>4.8287054050110001</v>
      </c>
      <c r="G428" s="41">
        <v>5.0329658450489996</v>
      </c>
      <c r="H428" s="41">
        <v>5.206700908498</v>
      </c>
      <c r="I428" s="41">
        <v>5.3558537323679998</v>
      </c>
      <c r="J428" s="41">
        <v>5.4842375398829999</v>
      </c>
      <c r="K428" s="41">
        <v>5.5946322207449999</v>
      </c>
      <c r="L428" s="41">
        <v>5.6892320742180003</v>
      </c>
      <c r="M428" s="41">
        <v>5.7698560227450004</v>
      </c>
      <c r="N428" s="41">
        <v>5.8380582050519996</v>
      </c>
      <c r="O428" s="41">
        <v>5.8951920757350003</v>
      </c>
      <c r="P428" s="41">
        <v>5.9424508278800001</v>
      </c>
      <c r="Q428" s="41">
        <v>5.9808948259400001</v>
      </c>
      <c r="R428" s="41">
        <v>6.011471425891</v>
      </c>
      <c r="S428" s="41">
        <v>6.0350300577990001</v>
      </c>
      <c r="T428" s="41">
        <v>6.0523341923449996</v>
      </c>
      <c r="U428" s="41">
        <v>6.064071150917</v>
      </c>
      <c r="V428" s="41">
        <v>6.0708603528480003</v>
      </c>
      <c r="W428" s="41">
        <v>6.0732603826169997</v>
      </c>
      <c r="X428" s="41">
        <v>6.071775133849</v>
      </c>
      <c r="Y428" s="41">
        <v>6.0668592090370002</v>
      </c>
      <c r="Z428" s="41">
        <v>6.0589227041439999</v>
      </c>
      <c r="AA428" s="41">
        <v>6.0483354744820002</v>
      </c>
      <c r="AB428" s="41">
        <v>6.0354309560160004</v>
      </c>
      <c r="AC428" s="41">
        <v>6.020509600724</v>
      </c>
      <c r="AD428" s="41">
        <v>6.0038419734930004</v>
      </c>
      <c r="AE428" s="41">
        <v>5.9856715498100002</v>
      </c>
      <c r="AF428" s="41">
        <v>5.9662172472880002</v>
      </c>
      <c r="AG428" s="41">
        <f t="shared" si="7"/>
        <v>1.8620533537860005</v>
      </c>
      <c r="AH428" s="41">
        <v>1.8620533537860005</v>
      </c>
      <c r="AI428" s="41"/>
      <c r="AJ428" s="114"/>
      <c r="AL428" s="107">
        <v>41548</v>
      </c>
      <c r="AM428" s="101">
        <v>0.81</v>
      </c>
      <c r="AN428" s="101">
        <v>2.15</v>
      </c>
      <c r="AO428" s="101">
        <v>3.88</v>
      </c>
      <c r="AP428" s="101">
        <v>4.95</v>
      </c>
      <c r="CF428" s="102"/>
      <c r="CI428" s="45"/>
    </row>
    <row r="429" spans="2:87" ht="13" customHeight="1">
      <c r="B429" s="114">
        <v>37072</v>
      </c>
      <c r="C429" s="41">
        <v>3.8848983400130002</v>
      </c>
      <c r="D429" s="41">
        <v>4.2949891865599996</v>
      </c>
      <c r="E429" s="41">
        <v>4.6010457352329999</v>
      </c>
      <c r="F429" s="41">
        <v>4.8446376681640002</v>
      </c>
      <c r="G429" s="41">
        <v>5.0477630633070003</v>
      </c>
      <c r="H429" s="41">
        <v>5.2202100899359998</v>
      </c>
      <c r="I429" s="41">
        <v>5.3674663310890001</v>
      </c>
      <c r="J429" s="41">
        <v>5.4932379790840002</v>
      </c>
      <c r="K429" s="41">
        <v>5.6003337756729996</v>
      </c>
      <c r="L429" s="41">
        <v>5.6910307227589998</v>
      </c>
      <c r="M429" s="41">
        <v>5.7672488955369996</v>
      </c>
      <c r="N429" s="41">
        <v>5.8306458072699998</v>
      </c>
      <c r="O429" s="41">
        <v>5.8826729502640003</v>
      </c>
      <c r="P429" s="41">
        <v>5.9246128504910001</v>
      </c>
      <c r="Q429" s="41">
        <v>5.9576052492520004</v>
      </c>
      <c r="R429" s="41">
        <v>5.9826667656039998</v>
      </c>
      <c r="S429" s="41">
        <v>6.0007063841740003</v>
      </c>
      <c r="T429" s="41">
        <v>6.0125381046630002</v>
      </c>
      <c r="U429" s="41">
        <v>6.0188915553360003</v>
      </c>
      <c r="V429" s="41">
        <v>6.0204210763330002</v>
      </c>
      <c r="W429" s="41">
        <v>6.0177136068330004</v>
      </c>
      <c r="X429" s="41">
        <v>6.0112956065410001</v>
      </c>
      <c r="Y429" s="41">
        <v>6.0016391771190003</v>
      </c>
      <c r="Z429" s="41">
        <v>5.9891675072310004</v>
      </c>
      <c r="AA429" s="41">
        <v>5.9742597365689996</v>
      </c>
      <c r="AB429" s="41">
        <v>5.9572553147410003</v>
      </c>
      <c r="AC429" s="41">
        <v>5.9384579167840004</v>
      </c>
      <c r="AD429" s="41">
        <v>5.9181389667569997</v>
      </c>
      <c r="AE429" s="41">
        <v>5.8965408129380004</v>
      </c>
      <c r="AF429" s="41">
        <v>5.873879591993</v>
      </c>
      <c r="AG429" s="41">
        <f t="shared" si="7"/>
        <v>1.8061323827459996</v>
      </c>
      <c r="AH429" s="41">
        <v>1.8061323827459996</v>
      </c>
      <c r="AI429" s="41"/>
      <c r="AJ429" s="114"/>
      <c r="AL429" s="107">
        <v>41579</v>
      </c>
      <c r="AM429" s="101">
        <v>0.74</v>
      </c>
      <c r="AN429" s="101">
        <v>2.17</v>
      </c>
      <c r="AO429" s="101">
        <v>4</v>
      </c>
      <c r="AP429" s="101">
        <v>5.05</v>
      </c>
      <c r="CF429" s="102"/>
      <c r="CI429" s="45"/>
    </row>
    <row r="430" spans="2:87" ht="13" customHeight="1">
      <c r="B430" s="114">
        <v>37103</v>
      </c>
      <c r="C430" s="41">
        <v>3.4896255744890001</v>
      </c>
      <c r="D430" s="41">
        <v>3.825085173518</v>
      </c>
      <c r="E430" s="41">
        <v>4.1441674018520001</v>
      </c>
      <c r="F430" s="41">
        <v>4.4043513717130001</v>
      </c>
      <c r="G430" s="41">
        <v>4.6210304716149997</v>
      </c>
      <c r="H430" s="41">
        <v>4.805445500027</v>
      </c>
      <c r="I430" s="41">
        <v>4.9641826121559998</v>
      </c>
      <c r="J430" s="41">
        <v>5.1014364971179997</v>
      </c>
      <c r="K430" s="41">
        <v>5.2201823730259997</v>
      </c>
      <c r="L430" s="41">
        <v>5.3227122716190003</v>
      </c>
      <c r="M430" s="41">
        <v>5.4108929171430002</v>
      </c>
      <c r="N430" s="41">
        <v>5.486300567502</v>
      </c>
      <c r="O430" s="41">
        <v>5.550297766571</v>
      </c>
      <c r="P430" s="41">
        <v>5.6040805766670001</v>
      </c>
      <c r="Q430" s="41">
        <v>5.6487097464340001</v>
      </c>
      <c r="R430" s="41">
        <v>5.6851325805739998</v>
      </c>
      <c r="S430" s="41">
        <v>5.7141991182230001</v>
      </c>
      <c r="T430" s="41">
        <v>5.7366746437940002</v>
      </c>
      <c r="U430" s="41">
        <v>5.7532497190380001</v>
      </c>
      <c r="V430" s="41">
        <v>5.7645484642799998</v>
      </c>
      <c r="W430" s="41">
        <v>5.771135552184</v>
      </c>
      <c r="X430" s="41">
        <v>5.7735222199129996</v>
      </c>
      <c r="Y430" s="41">
        <v>5.7721715086980003</v>
      </c>
      <c r="Z430" s="41">
        <v>5.767502878478</v>
      </c>
      <c r="AA430" s="41">
        <v>5.7598963052269996</v>
      </c>
      <c r="AB430" s="41">
        <v>5.7496959417599998</v>
      </c>
      <c r="AC430" s="41">
        <v>5.7372134043859999</v>
      </c>
      <c r="AD430" s="41">
        <v>5.7227307347260004</v>
      </c>
      <c r="AE430" s="41">
        <v>5.7065030766340001</v>
      </c>
      <c r="AF430" s="41">
        <v>5.6887611011460004</v>
      </c>
      <c r="AG430" s="41">
        <f t="shared" si="7"/>
        <v>1.8330866971300002</v>
      </c>
      <c r="AH430" s="41">
        <v>1.8330866971300002</v>
      </c>
      <c r="AI430" s="41"/>
      <c r="AJ430" s="114"/>
      <c r="AL430" s="107">
        <v>41609</v>
      </c>
      <c r="AM430" s="101">
        <v>0.9</v>
      </c>
      <c r="AN430" s="101">
        <v>2.42</v>
      </c>
      <c r="AO430" s="101">
        <v>4.12</v>
      </c>
      <c r="AP430" s="101">
        <v>5.0599999999999996</v>
      </c>
      <c r="CF430" s="102"/>
      <c r="CI430" s="45"/>
    </row>
    <row r="431" spans="2:87" ht="13" customHeight="1">
      <c r="B431" s="114">
        <v>37134</v>
      </c>
      <c r="C431" s="41">
        <v>3.3227000000000002</v>
      </c>
      <c r="D431" s="41">
        <v>3.6758000000000002</v>
      </c>
      <c r="E431" s="41">
        <v>3.9988999999999999</v>
      </c>
      <c r="F431" s="41">
        <v>4.2599</v>
      </c>
      <c r="G431" s="41">
        <v>4.4776999999999996</v>
      </c>
      <c r="H431" s="41">
        <v>4.6635999999999997</v>
      </c>
      <c r="I431" s="41">
        <v>4.8239999999999998</v>
      </c>
      <c r="J431" s="41">
        <v>4.9629000000000003</v>
      </c>
      <c r="K431" s="41">
        <v>5.0831999999999997</v>
      </c>
      <c r="L431" s="41">
        <v>5.1871999999999998</v>
      </c>
      <c r="M431" s="41">
        <v>5.2766999999999999</v>
      </c>
      <c r="N431" s="41">
        <v>5.3532000000000002</v>
      </c>
      <c r="O431" s="41">
        <v>5.4181999999999997</v>
      </c>
      <c r="P431" s="41">
        <v>5.4728000000000003</v>
      </c>
      <c r="Q431" s="41">
        <v>5.5180999999999996</v>
      </c>
      <c r="R431" s="41">
        <v>5.5551000000000004</v>
      </c>
      <c r="S431" s="41">
        <v>5.5846</v>
      </c>
      <c r="T431" s="41">
        <v>5.6074000000000002</v>
      </c>
      <c r="U431" s="41">
        <v>5.6242000000000001</v>
      </c>
      <c r="V431" s="41">
        <v>5.6356000000000002</v>
      </c>
      <c r="W431" s="41">
        <v>5.6421999999999999</v>
      </c>
      <c r="X431" s="41">
        <v>5.6445999999999996</v>
      </c>
      <c r="Y431" s="41">
        <v>5.6430999999999996</v>
      </c>
      <c r="Z431" s="41">
        <v>5.6383000000000001</v>
      </c>
      <c r="AA431" s="41">
        <v>5.6304999999999996</v>
      </c>
      <c r="AB431" s="41">
        <v>5.62</v>
      </c>
      <c r="AC431" s="41">
        <v>5.6071999999999997</v>
      </c>
      <c r="AD431" s="41">
        <v>5.5923999999999996</v>
      </c>
      <c r="AE431" s="41">
        <v>5.5757000000000003</v>
      </c>
      <c r="AF431" s="41">
        <v>5.5575999999999999</v>
      </c>
      <c r="AG431" s="41">
        <f t="shared" si="7"/>
        <v>1.8644999999999996</v>
      </c>
      <c r="AH431" s="41">
        <v>1.8644999999999996</v>
      </c>
      <c r="AI431" s="41"/>
      <c r="AJ431" s="114"/>
      <c r="AL431" s="107">
        <v>41640</v>
      </c>
      <c r="AM431" s="101">
        <v>0.79</v>
      </c>
      <c r="AN431" s="101">
        <v>2.1800000000000002</v>
      </c>
      <c r="AO431" s="101">
        <v>3.81</v>
      </c>
      <c r="AP431" s="101">
        <v>4.83</v>
      </c>
      <c r="CF431" s="102"/>
      <c r="CI431" s="45"/>
    </row>
    <row r="432" spans="2:87" ht="13" customHeight="1">
      <c r="B432" s="114">
        <v>37164</v>
      </c>
      <c r="C432" s="41">
        <v>2.4861</v>
      </c>
      <c r="D432" s="41">
        <v>2.9036</v>
      </c>
      <c r="E432" s="41">
        <v>3.3336999999999999</v>
      </c>
      <c r="F432" s="41">
        <v>3.7025999999999999</v>
      </c>
      <c r="G432" s="41">
        <v>4.0155000000000003</v>
      </c>
      <c r="H432" s="41">
        <v>4.2839</v>
      </c>
      <c r="I432" s="41">
        <v>4.5160999999999998</v>
      </c>
      <c r="J432" s="41">
        <v>4.7179000000000002</v>
      </c>
      <c r="K432" s="41">
        <v>4.8933</v>
      </c>
      <c r="L432" s="41">
        <v>5.0456000000000003</v>
      </c>
      <c r="M432" s="41">
        <v>5.1775000000000002</v>
      </c>
      <c r="N432" s="41">
        <v>5.2911000000000001</v>
      </c>
      <c r="O432" s="41">
        <v>5.3883000000000001</v>
      </c>
      <c r="P432" s="41">
        <v>5.4707999999999997</v>
      </c>
      <c r="Q432" s="41">
        <v>5.5400999999999998</v>
      </c>
      <c r="R432" s="41">
        <v>5.5975000000000001</v>
      </c>
      <c r="S432" s="41">
        <v>5.6441999999999997</v>
      </c>
      <c r="T432" s="41">
        <v>5.6813000000000002</v>
      </c>
      <c r="U432" s="41">
        <v>5.7096999999999998</v>
      </c>
      <c r="V432" s="41">
        <v>5.7304000000000004</v>
      </c>
      <c r="W432" s="41">
        <v>5.7441000000000004</v>
      </c>
      <c r="X432" s="41">
        <v>5.7515999999999998</v>
      </c>
      <c r="Y432" s="41">
        <v>5.7534000000000001</v>
      </c>
      <c r="Z432" s="41">
        <v>5.7503000000000002</v>
      </c>
      <c r="AA432" s="41">
        <v>5.7427000000000001</v>
      </c>
      <c r="AB432" s="41">
        <v>5.7312000000000003</v>
      </c>
      <c r="AC432" s="41">
        <v>5.7161999999999997</v>
      </c>
      <c r="AD432" s="41">
        <v>5.6981000000000002</v>
      </c>
      <c r="AE432" s="41">
        <v>5.6772999999999998</v>
      </c>
      <c r="AF432" s="41">
        <v>5.6540999999999997</v>
      </c>
      <c r="AG432" s="41">
        <f t="shared" si="7"/>
        <v>2.5595000000000003</v>
      </c>
      <c r="AH432" s="41">
        <v>2.5595000000000003</v>
      </c>
      <c r="AI432" s="41"/>
      <c r="AJ432" s="114"/>
      <c r="AL432" s="107">
        <v>41671</v>
      </c>
      <c r="AM432" s="101">
        <v>0.75</v>
      </c>
      <c r="AN432" s="101">
        <v>2.15</v>
      </c>
      <c r="AO432" s="101">
        <v>3.74</v>
      </c>
      <c r="AP432" s="101">
        <v>4.7300000000000004</v>
      </c>
      <c r="CF432" s="102"/>
      <c r="CI432" s="45"/>
    </row>
    <row r="433" spans="2:87" ht="13" customHeight="1">
      <c r="B433" s="114">
        <v>37195</v>
      </c>
      <c r="C433" s="41">
        <v>2.0202</v>
      </c>
      <c r="D433" s="41">
        <v>2.4903</v>
      </c>
      <c r="E433" s="41">
        <v>2.9662999999999999</v>
      </c>
      <c r="F433" s="41">
        <v>3.3589000000000002</v>
      </c>
      <c r="G433" s="41">
        <v>3.6829000000000001</v>
      </c>
      <c r="H433" s="41">
        <v>3.9554</v>
      </c>
      <c r="I433" s="41">
        <v>4.1874000000000002</v>
      </c>
      <c r="J433" s="41">
        <v>4.3860999999999999</v>
      </c>
      <c r="K433" s="41">
        <v>4.5566000000000004</v>
      </c>
      <c r="L433" s="41">
        <v>4.7026000000000003</v>
      </c>
      <c r="M433" s="41">
        <v>4.8272000000000004</v>
      </c>
      <c r="N433" s="41">
        <v>4.9329000000000001</v>
      </c>
      <c r="O433" s="41">
        <v>5.0217999999999998</v>
      </c>
      <c r="P433" s="41">
        <v>5.0957999999999997</v>
      </c>
      <c r="Q433" s="41">
        <v>5.1565000000000003</v>
      </c>
      <c r="R433" s="41">
        <v>5.2053000000000003</v>
      </c>
      <c r="S433" s="41">
        <v>5.2435999999999998</v>
      </c>
      <c r="T433" s="41">
        <v>5.2725</v>
      </c>
      <c r="U433" s="41">
        <v>5.2929000000000004</v>
      </c>
      <c r="V433" s="41">
        <v>5.3059000000000003</v>
      </c>
      <c r="W433" s="41">
        <v>5.3122999999999996</v>
      </c>
      <c r="X433" s="41">
        <v>5.3127000000000004</v>
      </c>
      <c r="Y433" s="41">
        <v>5.3079999999999998</v>
      </c>
      <c r="Z433" s="41">
        <v>5.2987000000000002</v>
      </c>
      <c r="AA433" s="41">
        <v>5.2853000000000003</v>
      </c>
      <c r="AB433" s="41">
        <v>5.2683999999999997</v>
      </c>
      <c r="AC433" s="41">
        <v>5.2484000000000002</v>
      </c>
      <c r="AD433" s="41">
        <v>5.2256999999999998</v>
      </c>
      <c r="AE433" s="41">
        <v>5.2007000000000003</v>
      </c>
      <c r="AF433" s="41">
        <v>5.1737000000000002</v>
      </c>
      <c r="AG433" s="41">
        <f t="shared" si="7"/>
        <v>2.6824000000000003</v>
      </c>
      <c r="AH433" s="41">
        <v>2.6824000000000003</v>
      </c>
      <c r="AI433" s="41"/>
      <c r="AJ433" s="114"/>
      <c r="AL433" s="107">
        <v>41699</v>
      </c>
      <c r="AM433" s="101">
        <v>0.88</v>
      </c>
      <c r="AN433" s="101">
        <v>2.34</v>
      </c>
      <c r="AO433" s="101">
        <v>3.76</v>
      </c>
      <c r="AP433" s="101">
        <v>4.7300000000000004</v>
      </c>
      <c r="CF433" s="102"/>
      <c r="CI433" s="45"/>
    </row>
    <row r="434" spans="2:87" ht="13" customHeight="1">
      <c r="B434" s="114">
        <v>37225</v>
      </c>
      <c r="C434" s="41">
        <v>2.0790000000000002</v>
      </c>
      <c r="D434" s="41">
        <v>2.8536000000000001</v>
      </c>
      <c r="E434" s="41">
        <v>3.4417</v>
      </c>
      <c r="F434" s="41">
        <v>3.8788999999999998</v>
      </c>
      <c r="G434" s="41">
        <v>4.2230999999999996</v>
      </c>
      <c r="H434" s="41">
        <v>4.5048000000000004</v>
      </c>
      <c r="I434" s="41">
        <v>4.74</v>
      </c>
      <c r="J434" s="41">
        <v>4.9382000000000001</v>
      </c>
      <c r="K434" s="41">
        <v>5.1056999999999997</v>
      </c>
      <c r="L434" s="41">
        <v>5.2472000000000003</v>
      </c>
      <c r="M434" s="41">
        <v>5.3661000000000003</v>
      </c>
      <c r="N434" s="41">
        <v>5.4653999999999998</v>
      </c>
      <c r="O434" s="41">
        <v>5.5475000000000003</v>
      </c>
      <c r="P434" s="41">
        <v>5.6144999999999996</v>
      </c>
      <c r="Q434" s="41">
        <v>5.6680999999999999</v>
      </c>
      <c r="R434" s="41">
        <v>5.71</v>
      </c>
      <c r="S434" s="41">
        <v>5.7413999999999996</v>
      </c>
      <c r="T434" s="41">
        <v>5.7637</v>
      </c>
      <c r="U434" s="41">
        <v>5.7778</v>
      </c>
      <c r="V434" s="41">
        <v>5.7847999999999997</v>
      </c>
      <c r="W434" s="41">
        <v>5.7855999999999996</v>
      </c>
      <c r="X434" s="41">
        <v>5.7808000000000002</v>
      </c>
      <c r="Y434" s="41">
        <v>5.7713000000000001</v>
      </c>
      <c r="Z434" s="41">
        <v>5.7575000000000003</v>
      </c>
      <c r="AA434" s="41">
        <v>5.7401</v>
      </c>
      <c r="AB434" s="41">
        <v>5.7195</v>
      </c>
      <c r="AC434" s="41">
        <v>5.6962000000000002</v>
      </c>
      <c r="AD434" s="41">
        <v>5.6706000000000003</v>
      </c>
      <c r="AE434" s="41">
        <v>5.6429999999999998</v>
      </c>
      <c r="AF434" s="41">
        <v>5.6138000000000003</v>
      </c>
      <c r="AG434" s="41">
        <f t="shared" si="7"/>
        <v>3.1682000000000001</v>
      </c>
      <c r="AH434" s="41">
        <v>3.1682000000000001</v>
      </c>
      <c r="AI434" s="41"/>
      <c r="AJ434" s="114"/>
      <c r="AL434" s="107">
        <v>41730</v>
      </c>
      <c r="AM434" s="101">
        <v>0.85</v>
      </c>
      <c r="AN434" s="101">
        <v>2.25</v>
      </c>
      <c r="AO434" s="101">
        <v>3.67</v>
      </c>
      <c r="AP434" s="101">
        <v>4.6100000000000003</v>
      </c>
      <c r="CF434" s="102"/>
      <c r="CI434" s="45"/>
    </row>
    <row r="435" spans="2:87" ht="13" customHeight="1">
      <c r="B435" s="114">
        <v>37256</v>
      </c>
      <c r="C435" s="41">
        <v>2.0840999999999998</v>
      </c>
      <c r="D435" s="41">
        <v>3.0627</v>
      </c>
      <c r="E435" s="41">
        <v>3.7433000000000001</v>
      </c>
      <c r="F435" s="41">
        <v>4.2103000000000002</v>
      </c>
      <c r="G435" s="41">
        <v>4.5575000000000001</v>
      </c>
      <c r="H435" s="41">
        <v>4.8304</v>
      </c>
      <c r="I435" s="41">
        <v>5.0517000000000003</v>
      </c>
      <c r="J435" s="41">
        <v>5.2339000000000002</v>
      </c>
      <c r="K435" s="41">
        <v>5.3849999999999998</v>
      </c>
      <c r="L435" s="41">
        <v>5.5106000000000002</v>
      </c>
      <c r="M435" s="41">
        <v>5.6147</v>
      </c>
      <c r="N435" s="41">
        <v>5.7004000000000001</v>
      </c>
      <c r="O435" s="41">
        <v>5.7702999999999998</v>
      </c>
      <c r="P435" s="41">
        <v>5.8266</v>
      </c>
      <c r="Q435" s="41">
        <v>5.8710000000000004</v>
      </c>
      <c r="R435" s="41">
        <v>5.9050000000000002</v>
      </c>
      <c r="S435" s="41">
        <v>5.93</v>
      </c>
      <c r="T435" s="41">
        <v>5.9470000000000001</v>
      </c>
      <c r="U435" s="41">
        <v>5.9572000000000003</v>
      </c>
      <c r="V435" s="41">
        <v>5.9612999999999996</v>
      </c>
      <c r="W435" s="41">
        <v>5.9603000000000002</v>
      </c>
      <c r="X435" s="41">
        <v>5.9546000000000001</v>
      </c>
      <c r="Y435" s="41">
        <v>5.9451000000000001</v>
      </c>
      <c r="Z435" s="41">
        <v>5.9321999999999999</v>
      </c>
      <c r="AA435" s="41">
        <v>5.9162999999999997</v>
      </c>
      <c r="AB435" s="41">
        <v>5.8979999999999997</v>
      </c>
      <c r="AC435" s="41">
        <v>5.8775000000000004</v>
      </c>
      <c r="AD435" s="41">
        <v>5.8552999999999997</v>
      </c>
      <c r="AE435" s="41">
        <v>5.8315999999999999</v>
      </c>
      <c r="AF435" s="41">
        <v>5.8066000000000004</v>
      </c>
      <c r="AG435" s="41">
        <f t="shared" si="7"/>
        <v>3.4265000000000003</v>
      </c>
      <c r="AH435" s="41">
        <v>3.4265000000000003</v>
      </c>
      <c r="AI435" s="41"/>
      <c r="AJ435" s="114"/>
      <c r="AL435" s="107">
        <v>41760</v>
      </c>
      <c r="AM435" s="101">
        <v>0.78</v>
      </c>
      <c r="AN435" s="101">
        <v>2.08</v>
      </c>
      <c r="AO435" s="101">
        <v>3.49</v>
      </c>
      <c r="AP435" s="101">
        <v>4.49</v>
      </c>
      <c r="CF435" s="102"/>
      <c r="CI435" s="45"/>
    </row>
    <row r="436" spans="2:87" ht="13" customHeight="1">
      <c r="B436" s="114">
        <v>37287</v>
      </c>
      <c r="C436" s="41">
        <v>2.2688999999999999</v>
      </c>
      <c r="D436" s="41">
        <v>3.1381000000000001</v>
      </c>
      <c r="E436" s="41">
        <v>3.7572000000000001</v>
      </c>
      <c r="F436" s="41">
        <v>4.1942000000000004</v>
      </c>
      <c r="G436" s="41">
        <v>4.5244</v>
      </c>
      <c r="H436" s="41">
        <v>4.7862</v>
      </c>
      <c r="I436" s="41">
        <v>4.9995000000000003</v>
      </c>
      <c r="J436" s="41">
        <v>5.1755000000000004</v>
      </c>
      <c r="K436" s="41">
        <v>5.3216999999999999</v>
      </c>
      <c r="L436" s="41">
        <v>5.4431000000000003</v>
      </c>
      <c r="M436" s="41">
        <v>5.5435999999999996</v>
      </c>
      <c r="N436" s="41">
        <v>5.6261000000000001</v>
      </c>
      <c r="O436" s="41">
        <v>5.6931000000000003</v>
      </c>
      <c r="P436" s="41">
        <v>5.7466999999999997</v>
      </c>
      <c r="Q436" s="41">
        <v>5.7885</v>
      </c>
      <c r="R436" s="41">
        <v>5.8201999999999998</v>
      </c>
      <c r="S436" s="41">
        <v>5.843</v>
      </c>
      <c r="T436" s="41">
        <v>5.8579999999999997</v>
      </c>
      <c r="U436" s="41">
        <v>5.8662000000000001</v>
      </c>
      <c r="V436" s="41">
        <v>5.8685</v>
      </c>
      <c r="W436" s="41">
        <v>5.8655999999999997</v>
      </c>
      <c r="X436" s="41">
        <v>5.8583999999999996</v>
      </c>
      <c r="Y436" s="41">
        <v>5.8472999999999997</v>
      </c>
      <c r="Z436" s="41">
        <v>5.8327999999999998</v>
      </c>
      <c r="AA436" s="41">
        <v>5.8155999999999999</v>
      </c>
      <c r="AB436" s="41">
        <v>5.7958999999999996</v>
      </c>
      <c r="AC436" s="41">
        <v>5.7742000000000004</v>
      </c>
      <c r="AD436" s="41">
        <v>5.7507999999999999</v>
      </c>
      <c r="AE436" s="41">
        <v>5.726</v>
      </c>
      <c r="AF436" s="41">
        <v>5.7</v>
      </c>
      <c r="AG436" s="41">
        <f t="shared" si="7"/>
        <v>3.1742000000000004</v>
      </c>
      <c r="AH436" s="41">
        <v>3.1742000000000004</v>
      </c>
      <c r="AI436" s="41"/>
      <c r="AJ436" s="114"/>
      <c r="AL436" s="107">
        <v>41791</v>
      </c>
      <c r="AM436" s="101">
        <v>0.86</v>
      </c>
      <c r="AN436" s="101">
        <v>2.16</v>
      </c>
      <c r="AO436" s="101">
        <v>3.53</v>
      </c>
      <c r="AP436" s="101">
        <v>4.51</v>
      </c>
      <c r="CF436" s="102"/>
      <c r="CI436" s="45"/>
    </row>
    <row r="437" spans="2:87" ht="13" customHeight="1">
      <c r="B437" s="114">
        <v>37315</v>
      </c>
      <c r="C437" s="41">
        <v>2.19</v>
      </c>
      <c r="D437" s="41">
        <v>3.0312999999999999</v>
      </c>
      <c r="E437" s="41">
        <v>3.6158000000000001</v>
      </c>
      <c r="F437" s="41">
        <v>4.0377000000000001</v>
      </c>
      <c r="G437" s="41">
        <v>4.3667999999999996</v>
      </c>
      <c r="H437" s="41">
        <v>4.6349</v>
      </c>
      <c r="I437" s="41">
        <v>4.8579999999999997</v>
      </c>
      <c r="J437" s="41">
        <v>5.0456000000000003</v>
      </c>
      <c r="K437" s="41">
        <v>5.2038000000000002</v>
      </c>
      <c r="L437" s="41">
        <v>5.3371000000000004</v>
      </c>
      <c r="M437" s="41">
        <v>5.4488000000000003</v>
      </c>
      <c r="N437" s="41">
        <v>5.5419</v>
      </c>
      <c r="O437" s="41">
        <v>5.6185999999999998</v>
      </c>
      <c r="P437" s="41">
        <v>5.681</v>
      </c>
      <c r="Q437" s="41">
        <v>5.7306999999999997</v>
      </c>
      <c r="R437" s="41">
        <v>5.7693000000000003</v>
      </c>
      <c r="S437" s="41">
        <v>5.798</v>
      </c>
      <c r="T437" s="41">
        <v>5.8181000000000003</v>
      </c>
      <c r="U437" s="41">
        <v>5.8305999999999996</v>
      </c>
      <c r="V437" s="41">
        <v>5.8362999999999996</v>
      </c>
      <c r="W437" s="41">
        <v>5.8361999999999998</v>
      </c>
      <c r="X437" s="41">
        <v>5.8308999999999997</v>
      </c>
      <c r="Y437" s="41">
        <v>5.8211000000000004</v>
      </c>
      <c r="Z437" s="41">
        <v>5.8074000000000003</v>
      </c>
      <c r="AA437" s="41">
        <v>5.7903000000000002</v>
      </c>
      <c r="AB437" s="41">
        <v>5.7702999999999998</v>
      </c>
      <c r="AC437" s="41">
        <v>5.7477999999999998</v>
      </c>
      <c r="AD437" s="41">
        <v>5.7230999999999996</v>
      </c>
      <c r="AE437" s="41">
        <v>5.6966000000000001</v>
      </c>
      <c r="AF437" s="41">
        <v>5.6685999999999996</v>
      </c>
      <c r="AG437" s="41">
        <f t="shared" si="7"/>
        <v>3.1471000000000005</v>
      </c>
      <c r="AH437" s="41">
        <v>3.1471000000000005</v>
      </c>
      <c r="AI437" s="41"/>
      <c r="AJ437" s="114"/>
      <c r="AL437" s="107">
        <v>41821</v>
      </c>
      <c r="AM437" s="101">
        <v>0.97</v>
      </c>
      <c r="AN437" s="101">
        <v>2.2999999999999998</v>
      </c>
      <c r="AO437" s="101">
        <v>3.57</v>
      </c>
      <c r="AP437" s="101">
        <v>4.5199999999999996</v>
      </c>
      <c r="CF437" s="102"/>
      <c r="CI437" s="45"/>
    </row>
    <row r="438" spans="2:87" ht="13" customHeight="1">
      <c r="B438" s="114">
        <v>37346</v>
      </c>
      <c r="C438" s="41">
        <v>2.7534999999999998</v>
      </c>
      <c r="D438" s="41">
        <v>3.69</v>
      </c>
      <c r="E438" s="41">
        <v>4.2862</v>
      </c>
      <c r="F438" s="41">
        <v>4.6947999999999999</v>
      </c>
      <c r="G438" s="41">
        <v>4.9985999999999997</v>
      </c>
      <c r="H438" s="41">
        <v>5.2367999999999997</v>
      </c>
      <c r="I438" s="41">
        <v>5.4291</v>
      </c>
      <c r="J438" s="41">
        <v>5.5869</v>
      </c>
      <c r="K438" s="41">
        <v>5.7171000000000003</v>
      </c>
      <c r="L438" s="41">
        <v>5.8247999999999998</v>
      </c>
      <c r="M438" s="41">
        <v>5.9135</v>
      </c>
      <c r="N438" s="41">
        <v>5.9859999999999998</v>
      </c>
      <c r="O438" s="41">
        <v>6.0446999999999997</v>
      </c>
      <c r="P438" s="41">
        <v>6.0914000000000001</v>
      </c>
      <c r="Q438" s="41">
        <v>6.1277999999999997</v>
      </c>
      <c r="R438" s="41">
        <v>6.1551</v>
      </c>
      <c r="S438" s="41">
        <v>6.1745999999999999</v>
      </c>
      <c r="T438" s="41">
        <v>6.1872999999999996</v>
      </c>
      <c r="U438" s="41">
        <v>6.1940999999999997</v>
      </c>
      <c r="V438" s="41">
        <v>6.1957000000000004</v>
      </c>
      <c r="W438" s="41">
        <v>6.1928999999999998</v>
      </c>
      <c r="X438" s="41">
        <v>6.1863000000000001</v>
      </c>
      <c r="Y438" s="41">
        <v>6.1763000000000003</v>
      </c>
      <c r="Z438" s="41">
        <v>6.1635</v>
      </c>
      <c r="AA438" s="41">
        <v>6.1482000000000001</v>
      </c>
      <c r="AB438" s="41">
        <v>6.1308999999999996</v>
      </c>
      <c r="AC438" s="41">
        <v>6.1119000000000003</v>
      </c>
      <c r="AD438" s="41">
        <v>6.0914999999999999</v>
      </c>
      <c r="AE438" s="41">
        <v>6.0697999999999999</v>
      </c>
      <c r="AF438" s="41">
        <v>6.0472000000000001</v>
      </c>
      <c r="AG438" s="41">
        <f t="shared" si="7"/>
        <v>3.0712999999999999</v>
      </c>
      <c r="AH438" s="41">
        <v>3.0712999999999999</v>
      </c>
      <c r="AI438" s="41"/>
      <c r="AJ438" s="114"/>
      <c r="AL438" s="107">
        <v>41852</v>
      </c>
      <c r="AM438" s="101">
        <v>0.96</v>
      </c>
      <c r="AN438" s="101">
        <v>2.17</v>
      </c>
      <c r="AO438" s="101">
        <v>3.38</v>
      </c>
      <c r="AP438" s="101">
        <v>4.34</v>
      </c>
      <c r="CF438" s="102"/>
      <c r="CI438" s="45"/>
    </row>
    <row r="439" spans="2:87" ht="13" customHeight="1">
      <c r="B439" s="114">
        <v>37376</v>
      </c>
      <c r="C439" s="41">
        <v>2.298</v>
      </c>
      <c r="D439" s="41">
        <v>3.234</v>
      </c>
      <c r="E439" s="41">
        <v>3.8567</v>
      </c>
      <c r="F439" s="41">
        <v>4.2803000000000004</v>
      </c>
      <c r="G439" s="41">
        <v>4.5956000000000001</v>
      </c>
      <c r="H439" s="41">
        <v>4.8445</v>
      </c>
      <c r="I439" s="41">
        <v>5.0475000000000003</v>
      </c>
      <c r="J439" s="41">
        <v>5.2159000000000004</v>
      </c>
      <c r="K439" s="41">
        <v>5.3567999999999998</v>
      </c>
      <c r="L439" s="41">
        <v>5.4749999999999996</v>
      </c>
      <c r="M439" s="41">
        <v>5.5739999999999998</v>
      </c>
      <c r="N439" s="41">
        <v>5.6566999999999998</v>
      </c>
      <c r="O439" s="41">
        <v>5.7252999999999998</v>
      </c>
      <c r="P439" s="41">
        <v>5.7815000000000003</v>
      </c>
      <c r="Q439" s="41">
        <v>5.827</v>
      </c>
      <c r="R439" s="41">
        <v>5.8630000000000004</v>
      </c>
      <c r="S439" s="41">
        <v>5.8906999999999998</v>
      </c>
      <c r="T439" s="41">
        <v>5.9111000000000002</v>
      </c>
      <c r="U439" s="41">
        <v>5.9250999999999996</v>
      </c>
      <c r="V439" s="41">
        <v>5.9333999999999998</v>
      </c>
      <c r="W439" s="41">
        <v>5.9367999999999999</v>
      </c>
      <c r="X439" s="41">
        <v>5.9359000000000002</v>
      </c>
      <c r="Y439" s="41">
        <v>5.9310999999999998</v>
      </c>
      <c r="Z439" s="41">
        <v>5.9230999999999998</v>
      </c>
      <c r="AA439" s="41">
        <v>5.9120999999999997</v>
      </c>
      <c r="AB439" s="41">
        <v>5.8986999999999998</v>
      </c>
      <c r="AC439" s="41">
        <v>5.8830999999999998</v>
      </c>
      <c r="AD439" s="41">
        <v>5.8657000000000004</v>
      </c>
      <c r="AE439" s="41">
        <v>5.8467000000000002</v>
      </c>
      <c r="AF439" s="41">
        <v>5.8263999999999996</v>
      </c>
      <c r="AG439" s="41">
        <f t="shared" si="7"/>
        <v>3.1769999999999996</v>
      </c>
      <c r="AH439" s="41">
        <v>3.1769999999999996</v>
      </c>
      <c r="AI439" s="41"/>
      <c r="AJ439" s="114"/>
      <c r="AL439" s="107">
        <v>41883</v>
      </c>
      <c r="AM439" s="101">
        <v>1.1100000000000001</v>
      </c>
      <c r="AN439" s="101">
        <v>2.42</v>
      </c>
      <c r="AO439" s="101">
        <v>3.6</v>
      </c>
      <c r="AP439" s="101">
        <v>4.55</v>
      </c>
      <c r="CF439" s="102"/>
      <c r="CI439" s="45"/>
    </row>
    <row r="440" spans="2:87" ht="13" customHeight="1">
      <c r="B440" s="114">
        <v>37407</v>
      </c>
      <c r="C440" s="41">
        <v>2.3311999999999999</v>
      </c>
      <c r="D440" s="41">
        <v>3.1684000000000001</v>
      </c>
      <c r="E440" s="41">
        <v>3.7145999999999999</v>
      </c>
      <c r="F440" s="41">
        <v>4.1143000000000001</v>
      </c>
      <c r="G440" s="41">
        <v>4.4333999999999998</v>
      </c>
      <c r="H440" s="41">
        <v>4.6988000000000003</v>
      </c>
      <c r="I440" s="41">
        <v>4.9238</v>
      </c>
      <c r="J440" s="41">
        <v>5.1161000000000003</v>
      </c>
      <c r="K440" s="41">
        <v>5.2808999999999999</v>
      </c>
      <c r="L440" s="41">
        <v>5.4222000000000001</v>
      </c>
      <c r="M440" s="41">
        <v>5.5427999999999997</v>
      </c>
      <c r="N440" s="41">
        <v>5.6452</v>
      </c>
      <c r="O440" s="41">
        <v>5.7314999999999996</v>
      </c>
      <c r="P440" s="41">
        <v>5.8034999999999997</v>
      </c>
      <c r="Q440" s="41">
        <v>5.8628</v>
      </c>
      <c r="R440" s="41">
        <v>5.9108000000000001</v>
      </c>
      <c r="S440" s="41">
        <v>5.9485999999999999</v>
      </c>
      <c r="T440" s="41">
        <v>5.9775</v>
      </c>
      <c r="U440" s="41">
        <v>5.9981999999999998</v>
      </c>
      <c r="V440" s="41">
        <v>6.0118999999999998</v>
      </c>
      <c r="W440" s="41">
        <v>6.0191999999999997</v>
      </c>
      <c r="X440" s="41">
        <v>6.0208000000000004</v>
      </c>
      <c r="Y440" s="41">
        <v>6.0175000000000001</v>
      </c>
      <c r="Z440" s="41">
        <v>6.0096999999999996</v>
      </c>
      <c r="AA440" s="41">
        <v>5.9980000000000002</v>
      </c>
      <c r="AB440" s="41">
        <v>5.9829999999999997</v>
      </c>
      <c r="AC440" s="41">
        <v>5.9649000000000001</v>
      </c>
      <c r="AD440" s="41">
        <v>5.9442000000000004</v>
      </c>
      <c r="AE440" s="41">
        <v>5.9212999999999996</v>
      </c>
      <c r="AF440" s="41">
        <v>5.8964999999999996</v>
      </c>
      <c r="AG440" s="41">
        <f t="shared" si="7"/>
        <v>3.0910000000000002</v>
      </c>
      <c r="AH440" s="41">
        <v>3.0910000000000002</v>
      </c>
      <c r="AI440" s="41"/>
      <c r="AJ440" s="114"/>
      <c r="AL440" s="107">
        <v>41913</v>
      </c>
      <c r="AM440" s="101">
        <v>1.06</v>
      </c>
      <c r="AN440" s="101">
        <v>2.31</v>
      </c>
      <c r="AO440" s="101">
        <v>3.48</v>
      </c>
      <c r="AP440" s="101">
        <v>4.45</v>
      </c>
      <c r="CF440" s="102"/>
      <c r="CI440" s="45"/>
    </row>
    <row r="441" spans="2:87" ht="13" customHeight="1">
      <c r="B441" s="114">
        <v>37437</v>
      </c>
      <c r="C441" s="41">
        <v>2.0579999999999998</v>
      </c>
      <c r="D441" s="41">
        <v>2.8456000000000001</v>
      </c>
      <c r="E441" s="41">
        <v>3.4232</v>
      </c>
      <c r="F441" s="41">
        <v>3.8502000000000001</v>
      </c>
      <c r="G441" s="41">
        <v>4.1887999999999996</v>
      </c>
      <c r="H441" s="41">
        <v>4.4694000000000003</v>
      </c>
      <c r="I441" s="41">
        <v>4.7076000000000002</v>
      </c>
      <c r="J441" s="41">
        <v>4.9123000000000001</v>
      </c>
      <c r="K441" s="41">
        <v>5.0891999999999999</v>
      </c>
      <c r="L441" s="41">
        <v>5.2423000000000002</v>
      </c>
      <c r="M441" s="41">
        <v>5.3746999999999998</v>
      </c>
      <c r="N441" s="41">
        <v>5.4889000000000001</v>
      </c>
      <c r="O441" s="41">
        <v>5.5869999999999997</v>
      </c>
      <c r="P441" s="41">
        <v>5.6706000000000003</v>
      </c>
      <c r="Q441" s="41">
        <v>5.7413999999999996</v>
      </c>
      <c r="R441" s="41">
        <v>5.8006000000000002</v>
      </c>
      <c r="S441" s="41">
        <v>5.8494000000000002</v>
      </c>
      <c r="T441" s="41">
        <v>5.8888999999999996</v>
      </c>
      <c r="U441" s="41">
        <v>5.9200999999999997</v>
      </c>
      <c r="V441" s="41">
        <v>5.9436999999999998</v>
      </c>
      <c r="W441" s="41">
        <v>5.9606000000000003</v>
      </c>
      <c r="X441" s="41">
        <v>5.9714</v>
      </c>
      <c r="Y441" s="41">
        <v>5.9767999999999999</v>
      </c>
      <c r="Z441" s="41">
        <v>5.9774000000000003</v>
      </c>
      <c r="AA441" s="41">
        <v>5.9736000000000002</v>
      </c>
      <c r="AB441" s="41">
        <v>5.9660000000000002</v>
      </c>
      <c r="AC441" s="41">
        <v>5.9549000000000003</v>
      </c>
      <c r="AD441" s="41">
        <v>5.9408000000000003</v>
      </c>
      <c r="AE441" s="41">
        <v>5.9241000000000001</v>
      </c>
      <c r="AF441" s="41">
        <v>5.9048999999999996</v>
      </c>
      <c r="AG441" s="41">
        <f t="shared" si="7"/>
        <v>3.1843000000000004</v>
      </c>
      <c r="AH441" s="41">
        <v>3.1843000000000004</v>
      </c>
      <c r="AI441" s="41"/>
      <c r="AJ441" s="114"/>
      <c r="AL441" s="107">
        <v>41944</v>
      </c>
      <c r="AM441" s="101">
        <v>1.04</v>
      </c>
      <c r="AN441" s="101">
        <v>2.2200000000000002</v>
      </c>
      <c r="AO441" s="101">
        <v>3.39</v>
      </c>
      <c r="AP441" s="101">
        <v>4.37</v>
      </c>
      <c r="CF441" s="102"/>
      <c r="CI441" s="45"/>
    </row>
    <row r="442" spans="2:87" ht="13" customHeight="1">
      <c r="B442" s="114">
        <v>37468</v>
      </c>
      <c r="C442" s="41">
        <v>1.7065999999999999</v>
      </c>
      <c r="D442" s="41">
        <v>2.2241</v>
      </c>
      <c r="E442" s="41">
        <v>2.7730999999999999</v>
      </c>
      <c r="F442" s="41">
        <v>3.2383999999999999</v>
      </c>
      <c r="G442" s="41">
        <v>3.63</v>
      </c>
      <c r="H442" s="41">
        <v>3.9645000000000001</v>
      </c>
      <c r="I442" s="41">
        <v>4.2534000000000001</v>
      </c>
      <c r="J442" s="41">
        <v>4.5044000000000004</v>
      </c>
      <c r="K442" s="41">
        <v>4.7229000000000001</v>
      </c>
      <c r="L442" s="41">
        <v>4.9127999999999998</v>
      </c>
      <c r="M442" s="41">
        <v>5.0776000000000003</v>
      </c>
      <c r="N442" s="41">
        <v>5.2198000000000002</v>
      </c>
      <c r="O442" s="41">
        <v>5.3418999999999999</v>
      </c>
      <c r="P442" s="41">
        <v>5.4459</v>
      </c>
      <c r="Q442" s="41">
        <v>5.5335999999999999</v>
      </c>
      <c r="R442" s="41">
        <v>5.6067</v>
      </c>
      <c r="S442" s="41">
        <v>5.6665999999999999</v>
      </c>
      <c r="T442" s="41">
        <v>5.7145999999999999</v>
      </c>
      <c r="U442" s="41">
        <v>5.7519</v>
      </c>
      <c r="V442" s="41">
        <v>5.7796000000000003</v>
      </c>
      <c r="W442" s="41">
        <v>5.7987000000000002</v>
      </c>
      <c r="X442" s="41">
        <v>5.81</v>
      </c>
      <c r="Y442" s="41">
        <v>5.8144</v>
      </c>
      <c r="Z442" s="41">
        <v>5.8125</v>
      </c>
      <c r="AA442" s="41">
        <v>5.8051000000000004</v>
      </c>
      <c r="AB442" s="41">
        <v>5.7927999999999997</v>
      </c>
      <c r="AC442" s="41">
        <v>5.7760999999999996</v>
      </c>
      <c r="AD442" s="41">
        <v>5.7554999999999996</v>
      </c>
      <c r="AE442" s="41">
        <v>5.7314999999999996</v>
      </c>
      <c r="AF442" s="41">
        <v>5.7043999999999997</v>
      </c>
      <c r="AG442" s="41">
        <f t="shared" si="7"/>
        <v>3.2061999999999999</v>
      </c>
      <c r="AH442" s="41">
        <v>3.2061999999999999</v>
      </c>
      <c r="AI442" s="41"/>
      <c r="AJ442" s="114"/>
      <c r="AL442" s="107">
        <v>41974</v>
      </c>
      <c r="AM442" s="101">
        <v>1.26</v>
      </c>
      <c r="AN442" s="101">
        <v>2.34</v>
      </c>
      <c r="AO442" s="101">
        <v>3.38</v>
      </c>
      <c r="AP442" s="101">
        <v>4.25</v>
      </c>
      <c r="CF442" s="102"/>
      <c r="CI442" s="45"/>
    </row>
    <row r="443" spans="2:87" ht="13" customHeight="1">
      <c r="B443" s="114">
        <v>37499</v>
      </c>
      <c r="C443" s="41">
        <v>1.7241</v>
      </c>
      <c r="D443" s="41">
        <v>2.1109</v>
      </c>
      <c r="E443" s="41">
        <v>2.5421</v>
      </c>
      <c r="F443" s="41">
        <v>2.9405999999999999</v>
      </c>
      <c r="G443" s="41">
        <v>3.2982999999999998</v>
      </c>
      <c r="H443" s="41">
        <v>3.6168999999999998</v>
      </c>
      <c r="I443" s="41">
        <v>3.8994</v>
      </c>
      <c r="J443" s="41">
        <v>4.1486000000000001</v>
      </c>
      <c r="K443" s="41">
        <v>4.3674999999999997</v>
      </c>
      <c r="L443" s="41">
        <v>4.5587999999999997</v>
      </c>
      <c r="M443" s="41">
        <v>4.7249999999999996</v>
      </c>
      <c r="N443" s="41">
        <v>4.8682999999999996</v>
      </c>
      <c r="O443" s="41">
        <v>4.9908999999999999</v>
      </c>
      <c r="P443" s="41">
        <v>5.0946999999999996</v>
      </c>
      <c r="Q443" s="41">
        <v>5.1814</v>
      </c>
      <c r="R443" s="41">
        <v>5.2527999999999997</v>
      </c>
      <c r="S443" s="41">
        <v>5.3102</v>
      </c>
      <c r="T443" s="41">
        <v>5.3550000000000004</v>
      </c>
      <c r="U443" s="41">
        <v>5.3886000000000003</v>
      </c>
      <c r="V443" s="41">
        <v>5.4119000000000002</v>
      </c>
      <c r="W443" s="41">
        <v>5.4260999999999999</v>
      </c>
      <c r="X443" s="41">
        <v>5.4321000000000002</v>
      </c>
      <c r="Y443" s="41">
        <v>5.4307999999999996</v>
      </c>
      <c r="Z443" s="41">
        <v>5.4229000000000003</v>
      </c>
      <c r="AA443" s="41">
        <v>5.4093</v>
      </c>
      <c r="AB443" s="41">
        <v>5.3903999999999996</v>
      </c>
      <c r="AC443" s="41">
        <v>5.367</v>
      </c>
      <c r="AD443" s="41">
        <v>5.3395000000000001</v>
      </c>
      <c r="AE443" s="41">
        <v>5.3085000000000004</v>
      </c>
      <c r="AF443" s="41">
        <v>5.2744</v>
      </c>
      <c r="AG443" s="41">
        <f t="shared" si="7"/>
        <v>2.8346999999999998</v>
      </c>
      <c r="AH443" s="41">
        <v>2.8346999999999998</v>
      </c>
      <c r="AI443" s="41"/>
      <c r="AJ443" s="114"/>
      <c r="AL443" s="107">
        <v>42005</v>
      </c>
      <c r="AM443" s="101">
        <v>1.03</v>
      </c>
      <c r="AN443" s="101">
        <v>1.9</v>
      </c>
      <c r="AO443" s="101">
        <v>2.96</v>
      </c>
      <c r="AP443" s="101">
        <v>3.86</v>
      </c>
      <c r="CF443" s="102"/>
      <c r="CI443" s="45"/>
    </row>
    <row r="444" spans="2:87" ht="13" customHeight="1">
      <c r="B444" s="114">
        <v>37529</v>
      </c>
      <c r="C444" s="41">
        <v>1.4886999999999999</v>
      </c>
      <c r="D444" s="41">
        <v>1.7048000000000001</v>
      </c>
      <c r="E444" s="41">
        <v>2.0457000000000001</v>
      </c>
      <c r="F444" s="41">
        <v>2.4089</v>
      </c>
      <c r="G444" s="41">
        <v>2.7597</v>
      </c>
      <c r="H444" s="41">
        <v>3.0861000000000001</v>
      </c>
      <c r="I444" s="41">
        <v>3.3843000000000001</v>
      </c>
      <c r="J444" s="41">
        <v>3.6537000000000002</v>
      </c>
      <c r="K444" s="41">
        <v>3.8950999999999998</v>
      </c>
      <c r="L444" s="41">
        <v>4.1101000000000001</v>
      </c>
      <c r="M444" s="41">
        <v>4.3002000000000002</v>
      </c>
      <c r="N444" s="41">
        <v>4.4672000000000001</v>
      </c>
      <c r="O444" s="41">
        <v>4.6128999999999998</v>
      </c>
      <c r="P444" s="41">
        <v>4.7389999999999999</v>
      </c>
      <c r="Q444" s="41">
        <v>4.8471000000000002</v>
      </c>
      <c r="R444" s="41">
        <v>4.9386000000000001</v>
      </c>
      <c r="S444" s="41">
        <v>5.0151000000000003</v>
      </c>
      <c r="T444" s="41">
        <v>5.0777000000000001</v>
      </c>
      <c r="U444" s="41">
        <v>5.1277999999999997</v>
      </c>
      <c r="V444" s="41">
        <v>5.1664000000000003</v>
      </c>
      <c r="W444" s="41">
        <v>5.1946000000000003</v>
      </c>
      <c r="X444" s="41">
        <v>5.2134</v>
      </c>
      <c r="Y444" s="41">
        <v>5.2237</v>
      </c>
      <c r="Z444" s="41">
        <v>5.2263000000000002</v>
      </c>
      <c r="AA444" s="41">
        <v>5.2218999999999998</v>
      </c>
      <c r="AB444" s="41">
        <v>5.2111999999999998</v>
      </c>
      <c r="AC444" s="41">
        <v>5.1948999999999996</v>
      </c>
      <c r="AD444" s="41">
        <v>5.1736000000000004</v>
      </c>
      <c r="AE444" s="41">
        <v>5.1478000000000002</v>
      </c>
      <c r="AF444" s="41">
        <v>5.1180000000000003</v>
      </c>
      <c r="AG444" s="41">
        <f t="shared" si="7"/>
        <v>2.6214000000000004</v>
      </c>
      <c r="AH444" s="41">
        <v>2.6214000000000004</v>
      </c>
      <c r="AI444" s="41"/>
      <c r="AJ444" s="114"/>
      <c r="AL444" s="107">
        <v>42036</v>
      </c>
      <c r="AM444" s="101">
        <v>1.1200000000000001</v>
      </c>
      <c r="AN444" s="101">
        <v>2.09</v>
      </c>
      <c r="AO444" s="101">
        <v>3.18</v>
      </c>
      <c r="AP444" s="101">
        <v>4.08</v>
      </c>
      <c r="CF444" s="102"/>
      <c r="CI444" s="45"/>
    </row>
    <row r="445" spans="2:87" ht="13" customHeight="1">
      <c r="B445" s="114">
        <v>37560</v>
      </c>
      <c r="C445" s="41">
        <v>1.3794999999999999</v>
      </c>
      <c r="D445" s="41">
        <v>1.6908000000000001</v>
      </c>
      <c r="E445" s="41">
        <v>2.1105999999999998</v>
      </c>
      <c r="F445" s="41">
        <v>2.5310999999999999</v>
      </c>
      <c r="G445" s="41">
        <v>2.9251999999999998</v>
      </c>
      <c r="H445" s="41">
        <v>3.2856999999999998</v>
      </c>
      <c r="I445" s="41">
        <v>3.6116000000000001</v>
      </c>
      <c r="J445" s="41">
        <v>3.9037999999999999</v>
      </c>
      <c r="K445" s="41">
        <v>4.1642000000000001</v>
      </c>
      <c r="L445" s="41">
        <v>4.3949999999999996</v>
      </c>
      <c r="M445" s="41">
        <v>4.5982000000000003</v>
      </c>
      <c r="N445" s="41">
        <v>4.7759999999999998</v>
      </c>
      <c r="O445" s="41">
        <v>4.9305000000000003</v>
      </c>
      <c r="P445" s="41">
        <v>5.0636999999999999</v>
      </c>
      <c r="Q445" s="41">
        <v>5.1773999999999996</v>
      </c>
      <c r="R445" s="41">
        <v>5.2732000000000001</v>
      </c>
      <c r="S445" s="41">
        <v>5.3526999999999996</v>
      </c>
      <c r="T445" s="41">
        <v>5.4175000000000004</v>
      </c>
      <c r="U445" s="41">
        <v>5.4687999999999999</v>
      </c>
      <c r="V445" s="41">
        <v>5.5077999999999996</v>
      </c>
      <c r="W445" s="41">
        <v>5.5358000000000001</v>
      </c>
      <c r="X445" s="41">
        <v>5.5537999999999998</v>
      </c>
      <c r="Y445" s="41">
        <v>5.5627000000000004</v>
      </c>
      <c r="Z445" s="41">
        <v>5.5635000000000003</v>
      </c>
      <c r="AA445" s="41">
        <v>5.5570000000000004</v>
      </c>
      <c r="AB445" s="41">
        <v>5.5438000000000001</v>
      </c>
      <c r="AC445" s="41">
        <v>5.5247999999999999</v>
      </c>
      <c r="AD445" s="41">
        <v>5.5004999999999997</v>
      </c>
      <c r="AE445" s="41">
        <v>5.4714999999999998</v>
      </c>
      <c r="AF445" s="41">
        <v>5.4382999999999999</v>
      </c>
      <c r="AG445" s="41">
        <f t="shared" si="7"/>
        <v>3.0154999999999994</v>
      </c>
      <c r="AH445" s="41">
        <v>3.0154999999999994</v>
      </c>
      <c r="AI445" s="41"/>
      <c r="AJ445" s="114"/>
      <c r="AL445" s="107">
        <v>42064</v>
      </c>
      <c r="AM445" s="101">
        <v>1.1000000000000001</v>
      </c>
      <c r="AN445" s="101">
        <v>2.02</v>
      </c>
      <c r="AO445" s="101">
        <v>3.17</v>
      </c>
      <c r="AP445" s="101">
        <v>4.0599999999999996</v>
      </c>
      <c r="CF445" s="102"/>
      <c r="CI445" s="45"/>
    </row>
    <row r="446" spans="2:87" ht="13" customHeight="1">
      <c r="B446" s="114">
        <v>37590</v>
      </c>
      <c r="C446" s="41">
        <v>1.53</v>
      </c>
      <c r="D446" s="41">
        <v>2.0891999999999999</v>
      </c>
      <c r="E446" s="41">
        <v>2.5796999999999999</v>
      </c>
      <c r="F446" s="41">
        <v>3.0049000000000001</v>
      </c>
      <c r="G446" s="41">
        <v>3.3776999999999999</v>
      </c>
      <c r="H446" s="41">
        <v>3.7061000000000002</v>
      </c>
      <c r="I446" s="41">
        <v>3.9954999999999998</v>
      </c>
      <c r="J446" s="41">
        <v>4.2502000000000004</v>
      </c>
      <c r="K446" s="41">
        <v>4.4734999999999996</v>
      </c>
      <c r="L446" s="41">
        <v>4.6684999999999999</v>
      </c>
      <c r="M446" s="41">
        <v>4.8380000000000001</v>
      </c>
      <c r="N446" s="41">
        <v>4.9843000000000002</v>
      </c>
      <c r="O446" s="41">
        <v>5.1096000000000004</v>
      </c>
      <c r="P446" s="41">
        <v>5.2160000000000002</v>
      </c>
      <c r="Q446" s="41">
        <v>5.3052000000000001</v>
      </c>
      <c r="R446" s="41">
        <v>5.3788999999999998</v>
      </c>
      <c r="S446" s="41">
        <v>5.4386000000000001</v>
      </c>
      <c r="T446" s="41">
        <v>5.4856999999999996</v>
      </c>
      <c r="U446" s="41">
        <v>5.5213000000000001</v>
      </c>
      <c r="V446" s="41">
        <v>5.5467000000000004</v>
      </c>
      <c r="W446" s="41">
        <v>5.5629</v>
      </c>
      <c r="X446" s="41">
        <v>5.5708000000000002</v>
      </c>
      <c r="Y446" s="41">
        <v>5.5712999999999999</v>
      </c>
      <c r="Z446" s="41">
        <v>5.5651000000000002</v>
      </c>
      <c r="AA446" s="41">
        <v>5.5530999999999997</v>
      </c>
      <c r="AB446" s="41">
        <v>5.5358999999999998</v>
      </c>
      <c r="AC446" s="41">
        <v>5.5140000000000002</v>
      </c>
      <c r="AD446" s="41">
        <v>5.4880000000000004</v>
      </c>
      <c r="AE446" s="41">
        <v>5.4584000000000001</v>
      </c>
      <c r="AF446" s="41">
        <v>5.4257</v>
      </c>
      <c r="AG446" s="41">
        <f t="shared" si="7"/>
        <v>3.1384999999999996</v>
      </c>
      <c r="AH446" s="41">
        <v>3.1384999999999996</v>
      </c>
      <c r="AI446" s="41"/>
      <c r="AJ446" s="114"/>
      <c r="AL446" s="107">
        <v>42095</v>
      </c>
      <c r="AM446" s="101">
        <v>1.1100000000000001</v>
      </c>
      <c r="AN446" s="101">
        <v>2.08</v>
      </c>
      <c r="AO446" s="101">
        <v>3.29</v>
      </c>
      <c r="AP446" s="101">
        <v>4.26</v>
      </c>
      <c r="CF446" s="102"/>
      <c r="CI446" s="45"/>
    </row>
    <row r="447" spans="2:87" ht="13" customHeight="1">
      <c r="B447" s="114">
        <v>37621</v>
      </c>
      <c r="C447" s="41">
        <v>1.2388999999999999</v>
      </c>
      <c r="D447" s="41">
        <v>1.5945</v>
      </c>
      <c r="E447" s="41">
        <v>2.0350000000000001</v>
      </c>
      <c r="F447" s="41">
        <v>2.4584000000000001</v>
      </c>
      <c r="G447" s="41">
        <v>2.8458000000000001</v>
      </c>
      <c r="H447" s="41">
        <v>3.1949999999999998</v>
      </c>
      <c r="I447" s="41">
        <v>3.5074999999999998</v>
      </c>
      <c r="J447" s="41">
        <v>3.7854999999999999</v>
      </c>
      <c r="K447" s="41">
        <v>4.0316999999999998</v>
      </c>
      <c r="L447" s="41">
        <v>4.2487000000000004</v>
      </c>
      <c r="M447" s="41">
        <v>4.4387999999999996</v>
      </c>
      <c r="N447" s="41">
        <v>4.6043000000000003</v>
      </c>
      <c r="O447" s="41">
        <v>4.7474999999999996</v>
      </c>
      <c r="P447" s="41">
        <v>4.8700999999999999</v>
      </c>
      <c r="Q447" s="41">
        <v>4.9741999999999997</v>
      </c>
      <c r="R447" s="41">
        <v>5.0613000000000001</v>
      </c>
      <c r="S447" s="41">
        <v>5.133</v>
      </c>
      <c r="T447" s="41">
        <v>5.1906999999999996</v>
      </c>
      <c r="U447" s="41">
        <v>5.2358000000000002</v>
      </c>
      <c r="V447" s="41">
        <v>5.2694000000000001</v>
      </c>
      <c r="W447" s="41">
        <v>5.2927</v>
      </c>
      <c r="X447" s="41">
        <v>5.3066000000000004</v>
      </c>
      <c r="Y447" s="41">
        <v>5.3121999999999998</v>
      </c>
      <c r="Z447" s="41">
        <v>5.3102</v>
      </c>
      <c r="AA447" s="41">
        <v>5.3014000000000001</v>
      </c>
      <c r="AB447" s="41">
        <v>5.2866</v>
      </c>
      <c r="AC447" s="41">
        <v>5.2663000000000002</v>
      </c>
      <c r="AD447" s="41">
        <v>5.2412999999999998</v>
      </c>
      <c r="AE447" s="41">
        <v>5.2119999999999997</v>
      </c>
      <c r="AF447" s="41">
        <v>5.1788999999999996</v>
      </c>
      <c r="AG447" s="41">
        <f t="shared" si="7"/>
        <v>3.0098000000000003</v>
      </c>
      <c r="AH447" s="41">
        <v>3.0098000000000003</v>
      </c>
      <c r="AI447" s="41"/>
      <c r="AJ447" s="114"/>
      <c r="AL447" s="107">
        <v>42125</v>
      </c>
      <c r="AM447" s="101">
        <v>1.19</v>
      </c>
      <c r="AN447" s="101">
        <v>2.2200000000000002</v>
      </c>
      <c r="AO447" s="101">
        <v>3.42</v>
      </c>
      <c r="AP447" s="101">
        <v>4.45</v>
      </c>
      <c r="CF447" s="102"/>
      <c r="CI447" s="45"/>
    </row>
    <row r="448" spans="2:87" ht="13" customHeight="1">
      <c r="B448" s="114">
        <v>37652</v>
      </c>
      <c r="C448" s="41">
        <v>1.2787999999999999</v>
      </c>
      <c r="D448" s="41">
        <v>1.7249000000000001</v>
      </c>
      <c r="E448" s="41">
        <v>2.2240000000000002</v>
      </c>
      <c r="F448" s="41">
        <v>2.6716000000000002</v>
      </c>
      <c r="G448" s="41">
        <v>3.0605000000000002</v>
      </c>
      <c r="H448" s="41">
        <v>3.3988</v>
      </c>
      <c r="I448" s="41">
        <v>3.6943999999999999</v>
      </c>
      <c r="J448" s="41">
        <v>3.9531000000000001</v>
      </c>
      <c r="K448" s="41">
        <v>4.1798000000000002</v>
      </c>
      <c r="L448" s="41">
        <v>4.3780999999999999</v>
      </c>
      <c r="M448" s="41">
        <v>4.5510000000000002</v>
      </c>
      <c r="N448" s="41">
        <v>4.7011000000000003</v>
      </c>
      <c r="O448" s="41">
        <v>4.8307000000000002</v>
      </c>
      <c r="P448" s="41">
        <v>4.9417999999999997</v>
      </c>
      <c r="Q448" s="41">
        <v>5.0361000000000002</v>
      </c>
      <c r="R448" s="41">
        <v>5.1153000000000004</v>
      </c>
      <c r="S448" s="41">
        <v>5.1807999999999996</v>
      </c>
      <c r="T448" s="41">
        <v>5.2339000000000002</v>
      </c>
      <c r="U448" s="41">
        <v>5.2758000000000003</v>
      </c>
      <c r="V448" s="41">
        <v>5.3076999999999996</v>
      </c>
      <c r="W448" s="41">
        <v>5.3304999999999998</v>
      </c>
      <c r="X448" s="41">
        <v>5.3449999999999998</v>
      </c>
      <c r="Y448" s="41">
        <v>5.3522999999999996</v>
      </c>
      <c r="Z448" s="41">
        <v>5.3529</v>
      </c>
      <c r="AA448" s="41">
        <v>5.3475999999999999</v>
      </c>
      <c r="AB448" s="41">
        <v>5.3369</v>
      </c>
      <c r="AC448" s="41">
        <v>5.3216000000000001</v>
      </c>
      <c r="AD448" s="41">
        <v>5.3021000000000003</v>
      </c>
      <c r="AE448" s="41">
        <v>5.2788000000000004</v>
      </c>
      <c r="AF448" s="41">
        <v>5.2523</v>
      </c>
      <c r="AG448" s="41">
        <f t="shared" si="7"/>
        <v>3.0992999999999999</v>
      </c>
      <c r="AH448" s="41">
        <v>3.0992999999999999</v>
      </c>
      <c r="AI448" s="41"/>
      <c r="AJ448" s="114"/>
      <c r="AL448" s="107">
        <v>42156</v>
      </c>
      <c r="AM448" s="101">
        <v>1.34</v>
      </c>
      <c r="AN448" s="101">
        <v>2.4700000000000002</v>
      </c>
      <c r="AO448" s="101">
        <v>3.74</v>
      </c>
      <c r="AP448" s="101">
        <v>4.71</v>
      </c>
      <c r="CF448" s="102"/>
      <c r="CI448" s="45"/>
    </row>
    <row r="449" spans="2:87" ht="13" customHeight="1">
      <c r="B449" s="114">
        <v>37680</v>
      </c>
      <c r="C449" s="41">
        <v>1.2199</v>
      </c>
      <c r="D449" s="41">
        <v>1.5273000000000001</v>
      </c>
      <c r="E449" s="41">
        <v>1.9454</v>
      </c>
      <c r="F449" s="41">
        <v>2.3573</v>
      </c>
      <c r="G449" s="41">
        <v>2.7336999999999998</v>
      </c>
      <c r="H449" s="41">
        <v>3.0705</v>
      </c>
      <c r="I449" s="41">
        <v>3.3698999999999999</v>
      </c>
      <c r="J449" s="41">
        <v>3.6355</v>
      </c>
      <c r="K449" s="41">
        <v>3.8706999999999998</v>
      </c>
      <c r="L449" s="41">
        <v>4.0785</v>
      </c>
      <c r="M449" s="41">
        <v>4.2615999999999996</v>
      </c>
      <c r="N449" s="41">
        <v>4.4222000000000001</v>
      </c>
      <c r="O449" s="41">
        <v>4.5624000000000002</v>
      </c>
      <c r="P449" s="41">
        <v>4.6840999999999999</v>
      </c>
      <c r="Q449" s="41">
        <v>4.7888000000000002</v>
      </c>
      <c r="R449" s="41">
        <v>4.8781999999999996</v>
      </c>
      <c r="S449" s="41">
        <v>4.9537000000000004</v>
      </c>
      <c r="T449" s="41">
        <v>5.0164</v>
      </c>
      <c r="U449" s="41">
        <v>5.0674999999999999</v>
      </c>
      <c r="V449" s="41">
        <v>5.1082000000000001</v>
      </c>
      <c r="W449" s="41">
        <v>5.1391999999999998</v>
      </c>
      <c r="X449" s="41">
        <v>5.1616999999999997</v>
      </c>
      <c r="Y449" s="41">
        <v>5.1763000000000003</v>
      </c>
      <c r="Z449" s="41">
        <v>5.1837999999999997</v>
      </c>
      <c r="AA449" s="41">
        <v>5.1849999999999996</v>
      </c>
      <c r="AB449" s="41">
        <v>5.1802999999999999</v>
      </c>
      <c r="AC449" s="41">
        <v>5.1704999999999997</v>
      </c>
      <c r="AD449" s="41">
        <v>5.1561000000000003</v>
      </c>
      <c r="AE449" s="41">
        <v>5.1374000000000004</v>
      </c>
      <c r="AF449" s="41">
        <v>5.1151</v>
      </c>
      <c r="AG449" s="41">
        <f t="shared" si="7"/>
        <v>2.8586</v>
      </c>
      <c r="AH449" s="41">
        <v>2.8586</v>
      </c>
      <c r="AI449" s="41"/>
      <c r="AJ449" s="114"/>
      <c r="AL449" s="107">
        <v>42186</v>
      </c>
      <c r="AM449" s="101">
        <v>1.37</v>
      </c>
      <c r="AN449" s="101">
        <v>2.4500000000000002</v>
      </c>
      <c r="AO449" s="101">
        <v>3.67</v>
      </c>
      <c r="AP449" s="101">
        <v>4.58</v>
      </c>
      <c r="CF449" s="102"/>
      <c r="CI449" s="45"/>
    </row>
    <row r="450" spans="2:87" ht="13" customHeight="1">
      <c r="B450" s="114">
        <v>37711</v>
      </c>
      <c r="C450" s="41">
        <v>1.1654</v>
      </c>
      <c r="D450" s="41">
        <v>1.5391999999999999</v>
      </c>
      <c r="E450" s="41">
        <v>2.0057999999999998</v>
      </c>
      <c r="F450" s="41">
        <v>2.4460000000000002</v>
      </c>
      <c r="G450" s="41">
        <v>2.8389000000000002</v>
      </c>
      <c r="H450" s="41">
        <v>3.1861999999999999</v>
      </c>
      <c r="I450" s="41">
        <v>3.4929000000000001</v>
      </c>
      <c r="J450" s="41">
        <v>3.7642000000000002</v>
      </c>
      <c r="K450" s="41">
        <v>4.0039999999999996</v>
      </c>
      <c r="L450" s="41">
        <v>4.2157999999999998</v>
      </c>
      <c r="M450" s="41">
        <v>4.4023000000000003</v>
      </c>
      <c r="N450" s="41">
        <v>4.5659999999999998</v>
      </c>
      <c r="O450" s="41">
        <v>4.7089999999999996</v>
      </c>
      <c r="P450" s="41">
        <v>4.8331999999999997</v>
      </c>
      <c r="Q450" s="41">
        <v>4.9402999999999997</v>
      </c>
      <c r="R450" s="41">
        <v>5.0319000000000003</v>
      </c>
      <c r="S450" s="41">
        <v>5.1093999999999999</v>
      </c>
      <c r="T450" s="41">
        <v>5.1740000000000004</v>
      </c>
      <c r="U450" s="41">
        <v>5.2268999999999997</v>
      </c>
      <c r="V450" s="41">
        <v>5.2691999999999997</v>
      </c>
      <c r="W450" s="41">
        <v>5.3018999999999998</v>
      </c>
      <c r="X450" s="41">
        <v>5.3258000000000001</v>
      </c>
      <c r="Y450" s="41">
        <v>5.3417000000000003</v>
      </c>
      <c r="Z450" s="41">
        <v>5.3505000000000003</v>
      </c>
      <c r="AA450" s="41">
        <v>5.3528000000000002</v>
      </c>
      <c r="AB450" s="41">
        <v>5.3493000000000004</v>
      </c>
      <c r="AC450" s="41">
        <v>5.3404999999999996</v>
      </c>
      <c r="AD450" s="41">
        <v>5.327</v>
      </c>
      <c r="AE450" s="41">
        <v>5.3093000000000004</v>
      </c>
      <c r="AF450" s="41">
        <v>5.2877000000000001</v>
      </c>
      <c r="AG450" s="41">
        <f t="shared" si="7"/>
        <v>3.0503999999999998</v>
      </c>
      <c r="AH450" s="41">
        <v>3.0503999999999998</v>
      </c>
      <c r="AI450" s="41"/>
      <c r="AJ450" s="114"/>
      <c r="AL450" s="107">
        <v>42217</v>
      </c>
      <c r="AM450" s="101">
        <v>1.51</v>
      </c>
      <c r="AN450" s="101">
        <v>2.5499999999999998</v>
      </c>
      <c r="AO450" s="101">
        <v>3.75</v>
      </c>
      <c r="AP450" s="101">
        <v>4.6500000000000004</v>
      </c>
      <c r="CF450" s="102"/>
      <c r="CI450" s="45"/>
    </row>
    <row r="451" spans="2:87" ht="13" customHeight="1">
      <c r="B451" s="114">
        <v>37741</v>
      </c>
      <c r="C451" s="41">
        <v>1.1634</v>
      </c>
      <c r="D451" s="41">
        <v>1.5326</v>
      </c>
      <c r="E451" s="41">
        <v>2.0186000000000002</v>
      </c>
      <c r="F451" s="41">
        <v>2.4799000000000002</v>
      </c>
      <c r="G451" s="41">
        <v>2.8853</v>
      </c>
      <c r="H451" s="41">
        <v>3.2351999999999999</v>
      </c>
      <c r="I451" s="41">
        <v>3.5369000000000002</v>
      </c>
      <c r="J451" s="41">
        <v>3.7982</v>
      </c>
      <c r="K451" s="41">
        <v>4.0252999999999997</v>
      </c>
      <c r="L451" s="41">
        <v>4.2230999999999996</v>
      </c>
      <c r="M451" s="41">
        <v>4.3955000000000002</v>
      </c>
      <c r="N451" s="41">
        <v>4.5457000000000001</v>
      </c>
      <c r="O451" s="41">
        <v>4.6760999999999999</v>
      </c>
      <c r="P451" s="41">
        <v>4.7888999999999999</v>
      </c>
      <c r="Q451" s="41">
        <v>4.8860000000000001</v>
      </c>
      <c r="R451" s="41">
        <v>4.9688999999999997</v>
      </c>
      <c r="S451" s="41">
        <v>5.0391000000000004</v>
      </c>
      <c r="T451" s="41">
        <v>5.0978000000000003</v>
      </c>
      <c r="U451" s="41">
        <v>5.1460999999999997</v>
      </c>
      <c r="V451" s="41">
        <v>5.1851000000000003</v>
      </c>
      <c r="W451" s="41">
        <v>5.2156000000000002</v>
      </c>
      <c r="X451" s="41">
        <v>5.2384000000000004</v>
      </c>
      <c r="Y451" s="41">
        <v>5.2544000000000004</v>
      </c>
      <c r="Z451" s="41">
        <v>5.2641</v>
      </c>
      <c r="AA451" s="41">
        <v>5.2683</v>
      </c>
      <c r="AB451" s="41">
        <v>5.2674000000000003</v>
      </c>
      <c r="AC451" s="41">
        <v>5.2619999999999996</v>
      </c>
      <c r="AD451" s="41">
        <v>5.2526000000000002</v>
      </c>
      <c r="AE451" s="41">
        <v>5.2394999999999996</v>
      </c>
      <c r="AF451" s="41">
        <v>5.2232000000000003</v>
      </c>
      <c r="AG451" s="41">
        <f t="shared" si="7"/>
        <v>3.0596999999999994</v>
      </c>
      <c r="AH451" s="41">
        <v>3.0596999999999994</v>
      </c>
      <c r="AI451" s="41"/>
      <c r="AJ451" s="114"/>
      <c r="AL451" s="107">
        <v>42248</v>
      </c>
      <c r="AM451" s="101">
        <v>1.44</v>
      </c>
      <c r="AN451" s="101">
        <v>2.41</v>
      </c>
      <c r="AO451" s="101">
        <v>3.65</v>
      </c>
      <c r="AP451" s="101">
        <v>4.5999999999999996</v>
      </c>
      <c r="CF451" s="102"/>
      <c r="CI451" s="45"/>
    </row>
    <row r="452" spans="2:87" ht="13" customHeight="1">
      <c r="B452" s="114">
        <v>37772</v>
      </c>
      <c r="C452" s="41">
        <v>1.1337999999999999</v>
      </c>
      <c r="D452" s="41">
        <v>1.3251999999999999</v>
      </c>
      <c r="E452" s="41">
        <v>1.6363000000000001</v>
      </c>
      <c r="F452" s="41">
        <v>1.9831000000000001</v>
      </c>
      <c r="G452" s="41">
        <v>2.3267000000000002</v>
      </c>
      <c r="H452" s="41">
        <v>2.6501999999999999</v>
      </c>
      <c r="I452" s="41">
        <v>2.9468999999999999</v>
      </c>
      <c r="J452" s="41">
        <v>3.2153</v>
      </c>
      <c r="K452" s="41">
        <v>3.4559000000000002</v>
      </c>
      <c r="L452" s="41">
        <v>3.6701999999999999</v>
      </c>
      <c r="M452" s="41">
        <v>3.8601999999999999</v>
      </c>
      <c r="N452" s="41">
        <v>4.0277000000000003</v>
      </c>
      <c r="O452" s="41">
        <v>4.1745999999999999</v>
      </c>
      <c r="P452" s="41">
        <v>4.3026</v>
      </c>
      <c r="Q452" s="41">
        <v>4.4134000000000002</v>
      </c>
      <c r="R452" s="41">
        <v>4.5084999999999997</v>
      </c>
      <c r="S452" s="41">
        <v>4.5891999999999999</v>
      </c>
      <c r="T452" s="41">
        <v>4.6569000000000003</v>
      </c>
      <c r="U452" s="41">
        <v>4.7126000000000001</v>
      </c>
      <c r="V452" s="41">
        <v>4.7575000000000003</v>
      </c>
      <c r="W452" s="41">
        <v>4.7923999999999998</v>
      </c>
      <c r="X452" s="41">
        <v>4.8183999999999996</v>
      </c>
      <c r="Y452" s="41">
        <v>4.8362999999999996</v>
      </c>
      <c r="Z452" s="41">
        <v>4.8467000000000002</v>
      </c>
      <c r="AA452" s="41">
        <v>4.8505000000000003</v>
      </c>
      <c r="AB452" s="41">
        <v>4.8482000000000003</v>
      </c>
      <c r="AC452" s="41">
        <v>4.8404999999999996</v>
      </c>
      <c r="AD452" s="41">
        <v>4.8278999999999996</v>
      </c>
      <c r="AE452" s="41">
        <v>4.8108000000000004</v>
      </c>
      <c r="AF452" s="41">
        <v>4.7897999999999996</v>
      </c>
      <c r="AG452" s="41">
        <f t="shared" si="7"/>
        <v>2.5364</v>
      </c>
      <c r="AH452" s="41">
        <v>2.5364</v>
      </c>
      <c r="AI452" s="41"/>
      <c r="AJ452" s="114"/>
      <c r="AL452" s="107">
        <v>42278</v>
      </c>
      <c r="AM452" s="101">
        <v>1.49</v>
      </c>
      <c r="AN452" s="101">
        <v>2.44</v>
      </c>
      <c r="AO452" s="101">
        <v>3.65</v>
      </c>
      <c r="AP452" s="101">
        <v>4.6100000000000003</v>
      </c>
      <c r="CF452" s="102"/>
      <c r="CI452" s="45"/>
    </row>
    <row r="453" spans="2:87" ht="13" customHeight="1">
      <c r="B453" s="114">
        <v>37802</v>
      </c>
      <c r="C453" s="41">
        <v>1.0330999999999999</v>
      </c>
      <c r="D453" s="41">
        <v>1.3273999999999999</v>
      </c>
      <c r="E453" s="41">
        <v>1.7166999999999999</v>
      </c>
      <c r="F453" s="41">
        <v>2.1133999999999999</v>
      </c>
      <c r="G453" s="41">
        <v>2.4851000000000001</v>
      </c>
      <c r="H453" s="41">
        <v>2.8218999999999999</v>
      </c>
      <c r="I453" s="41">
        <v>3.1229</v>
      </c>
      <c r="J453" s="41">
        <v>3.3906000000000001</v>
      </c>
      <c r="K453" s="41">
        <v>3.6280000000000001</v>
      </c>
      <c r="L453" s="41">
        <v>3.8382999999999998</v>
      </c>
      <c r="M453" s="41">
        <v>4.0243000000000002</v>
      </c>
      <c r="N453" s="41">
        <v>4.1886000000000001</v>
      </c>
      <c r="O453" s="41">
        <v>4.3331999999999997</v>
      </c>
      <c r="P453" s="41">
        <v>4.4600999999999997</v>
      </c>
      <c r="Q453" s="41">
        <v>4.5709999999999997</v>
      </c>
      <c r="R453" s="41">
        <v>4.6673</v>
      </c>
      <c r="S453" s="41">
        <v>4.7503000000000002</v>
      </c>
      <c r="T453" s="41">
        <v>4.8212999999999999</v>
      </c>
      <c r="U453" s="41">
        <v>4.8811999999999998</v>
      </c>
      <c r="V453" s="41">
        <v>4.9311999999999996</v>
      </c>
      <c r="W453" s="41">
        <v>4.9721000000000002</v>
      </c>
      <c r="X453" s="41">
        <v>5.0045999999999999</v>
      </c>
      <c r="Y453" s="41">
        <v>5.0296000000000003</v>
      </c>
      <c r="Z453" s="41">
        <v>5.0477999999999996</v>
      </c>
      <c r="AA453" s="41">
        <v>5.0597000000000003</v>
      </c>
      <c r="AB453" s="41">
        <v>5.0659000000000001</v>
      </c>
      <c r="AC453" s="41">
        <v>5.0669000000000004</v>
      </c>
      <c r="AD453" s="41">
        <v>5.0632999999999999</v>
      </c>
      <c r="AE453" s="41">
        <v>5.0555000000000003</v>
      </c>
      <c r="AF453" s="41">
        <v>5.0438999999999998</v>
      </c>
      <c r="AG453" s="41">
        <f t="shared" si="7"/>
        <v>2.8052000000000001</v>
      </c>
      <c r="AH453" s="41">
        <v>2.8052000000000001</v>
      </c>
      <c r="AI453" s="41"/>
      <c r="AJ453" s="114"/>
      <c r="AL453" s="107">
        <v>42309</v>
      </c>
      <c r="AM453" s="101">
        <v>1.61</v>
      </c>
      <c r="AN453" s="101">
        <v>2.46</v>
      </c>
      <c r="AO453" s="101">
        <v>3.69</v>
      </c>
      <c r="AP453" s="101">
        <v>4.63</v>
      </c>
      <c r="CF453" s="102"/>
      <c r="CI453" s="45"/>
    </row>
    <row r="454" spans="2:87" ht="13" customHeight="1">
      <c r="B454" s="114">
        <v>37833</v>
      </c>
      <c r="C454" s="41">
        <v>1.2617</v>
      </c>
      <c r="D454" s="41">
        <v>1.8191999999999999</v>
      </c>
      <c r="E454" s="41">
        <v>2.3984000000000001</v>
      </c>
      <c r="F454" s="41">
        <v>2.9184000000000001</v>
      </c>
      <c r="G454" s="41">
        <v>3.3702999999999999</v>
      </c>
      <c r="H454" s="41">
        <v>3.7612000000000001</v>
      </c>
      <c r="I454" s="41">
        <v>4.0998000000000001</v>
      </c>
      <c r="J454" s="41">
        <v>4.3935000000000004</v>
      </c>
      <c r="K454" s="41">
        <v>4.6482000000000001</v>
      </c>
      <c r="L454" s="41">
        <v>4.8686999999999996</v>
      </c>
      <c r="M454" s="41">
        <v>5.0590000000000002</v>
      </c>
      <c r="N454" s="41">
        <v>5.2222999999999997</v>
      </c>
      <c r="O454" s="41">
        <v>5.3615000000000004</v>
      </c>
      <c r="P454" s="41">
        <v>5.4790999999999999</v>
      </c>
      <c r="Q454" s="41">
        <v>5.5773999999999999</v>
      </c>
      <c r="R454" s="41">
        <v>5.6582999999999997</v>
      </c>
      <c r="S454" s="41">
        <v>5.7236000000000002</v>
      </c>
      <c r="T454" s="41">
        <v>5.7748999999999997</v>
      </c>
      <c r="U454" s="41">
        <v>5.8136999999999999</v>
      </c>
      <c r="V454" s="41">
        <v>5.8411999999999997</v>
      </c>
      <c r="W454" s="41">
        <v>5.8586</v>
      </c>
      <c r="X454" s="41">
        <v>5.867</v>
      </c>
      <c r="Y454" s="41">
        <v>5.8673999999999999</v>
      </c>
      <c r="Z454" s="41">
        <v>5.8605999999999998</v>
      </c>
      <c r="AA454" s="41">
        <v>5.8475000000000001</v>
      </c>
      <c r="AB454" s="41">
        <v>5.8287000000000004</v>
      </c>
      <c r="AC454" s="41">
        <v>5.8049999999999997</v>
      </c>
      <c r="AD454" s="41">
        <v>5.7769000000000004</v>
      </c>
      <c r="AE454" s="41">
        <v>5.7450000000000001</v>
      </c>
      <c r="AF454" s="41">
        <v>5.7098000000000004</v>
      </c>
      <c r="AG454" s="41">
        <f t="shared" si="7"/>
        <v>3.6069999999999993</v>
      </c>
      <c r="AH454" s="41">
        <v>3.6069999999999993</v>
      </c>
      <c r="AI454" s="41"/>
      <c r="AJ454" s="114"/>
      <c r="AL454" s="107">
        <v>42339</v>
      </c>
      <c r="AM454" s="101">
        <v>1.78</v>
      </c>
      <c r="AN454" s="101">
        <v>2.54</v>
      </c>
      <c r="AO454" s="101">
        <v>3.78</v>
      </c>
      <c r="AP454" s="101">
        <v>4.67</v>
      </c>
      <c r="CF454" s="102"/>
      <c r="CI454" s="45"/>
    </row>
    <row r="455" spans="2:87" ht="13" customHeight="1">
      <c r="B455" s="114">
        <v>37864</v>
      </c>
      <c r="C455" s="41">
        <v>1.3016000000000001</v>
      </c>
      <c r="D455" s="41">
        <v>1.9444999999999999</v>
      </c>
      <c r="E455" s="41">
        <v>2.5518000000000001</v>
      </c>
      <c r="F455" s="41">
        <v>3.0585</v>
      </c>
      <c r="G455" s="41">
        <v>3.4790000000000001</v>
      </c>
      <c r="H455" s="41">
        <v>3.8329</v>
      </c>
      <c r="I455" s="41">
        <v>4.1345000000000001</v>
      </c>
      <c r="J455" s="41">
        <v>4.3936999999999999</v>
      </c>
      <c r="K455" s="41">
        <v>4.6170999999999998</v>
      </c>
      <c r="L455" s="41">
        <v>4.8098999999999998</v>
      </c>
      <c r="M455" s="41">
        <v>4.976</v>
      </c>
      <c r="N455" s="41">
        <v>5.1185</v>
      </c>
      <c r="O455" s="41">
        <v>5.2401</v>
      </c>
      <c r="P455" s="41">
        <v>5.343</v>
      </c>
      <c r="Q455" s="41">
        <v>5.4292999999999996</v>
      </c>
      <c r="R455" s="41">
        <v>5.5007000000000001</v>
      </c>
      <c r="S455" s="41">
        <v>5.5587999999999997</v>
      </c>
      <c r="T455" s="41">
        <v>5.6048999999999998</v>
      </c>
      <c r="U455" s="41">
        <v>5.6402000000000001</v>
      </c>
      <c r="V455" s="41">
        <v>5.6660000000000004</v>
      </c>
      <c r="W455" s="41">
        <v>5.6832000000000003</v>
      </c>
      <c r="X455" s="41">
        <v>5.6928000000000001</v>
      </c>
      <c r="Y455" s="41">
        <v>5.6955</v>
      </c>
      <c r="Z455" s="41">
        <v>5.6920999999999999</v>
      </c>
      <c r="AA455" s="41">
        <v>5.6832000000000003</v>
      </c>
      <c r="AB455" s="41">
        <v>5.6696</v>
      </c>
      <c r="AC455" s="41">
        <v>5.6516999999999999</v>
      </c>
      <c r="AD455" s="41">
        <v>5.6300999999999997</v>
      </c>
      <c r="AE455" s="41">
        <v>5.6052</v>
      </c>
      <c r="AF455" s="41">
        <v>5.5773999999999999</v>
      </c>
      <c r="AG455" s="41">
        <f t="shared" si="7"/>
        <v>3.5082999999999998</v>
      </c>
      <c r="AH455" s="41">
        <v>3.5082999999999998</v>
      </c>
      <c r="AI455" s="41"/>
      <c r="AJ455" s="114"/>
      <c r="AL455" s="107">
        <v>42370</v>
      </c>
      <c r="AM455" s="101">
        <v>1.64</v>
      </c>
      <c r="AN455" s="101">
        <v>2.31</v>
      </c>
      <c r="AO455" s="101">
        <v>3.62</v>
      </c>
      <c r="AP455" s="101">
        <v>4.62</v>
      </c>
      <c r="CF455" s="102"/>
      <c r="CI455" s="45"/>
    </row>
    <row r="456" spans="2:87" ht="13" customHeight="1">
      <c r="B456" s="114">
        <v>37894</v>
      </c>
      <c r="C456" s="41">
        <v>1.08</v>
      </c>
      <c r="D456" s="41">
        <v>1.4792000000000001</v>
      </c>
      <c r="E456" s="41">
        <v>1.9762</v>
      </c>
      <c r="F456" s="41">
        <v>2.4441000000000002</v>
      </c>
      <c r="G456" s="41">
        <v>2.859</v>
      </c>
      <c r="H456" s="41">
        <v>3.2225000000000001</v>
      </c>
      <c r="I456" s="41">
        <v>3.5407999999999999</v>
      </c>
      <c r="J456" s="41">
        <v>3.82</v>
      </c>
      <c r="K456" s="41">
        <v>4.0650000000000004</v>
      </c>
      <c r="L456" s="41">
        <v>4.2797999999999998</v>
      </c>
      <c r="M456" s="41">
        <v>4.4678000000000004</v>
      </c>
      <c r="N456" s="41">
        <v>4.6315999999999997</v>
      </c>
      <c r="O456" s="41">
        <v>4.7737999999999996</v>
      </c>
      <c r="P456" s="41">
        <v>4.8964999999999996</v>
      </c>
      <c r="Q456" s="41">
        <v>5.0014000000000003</v>
      </c>
      <c r="R456" s="41">
        <v>5.0903999999999998</v>
      </c>
      <c r="S456" s="41">
        <v>5.1649000000000003</v>
      </c>
      <c r="T456" s="41">
        <v>5.2262000000000004</v>
      </c>
      <c r="U456" s="41">
        <v>5.2756999999999996</v>
      </c>
      <c r="V456" s="41">
        <v>5.3144999999999998</v>
      </c>
      <c r="W456" s="41">
        <v>5.3434999999999997</v>
      </c>
      <c r="X456" s="41">
        <v>5.3636999999999997</v>
      </c>
      <c r="Y456" s="41">
        <v>5.3761000000000001</v>
      </c>
      <c r="Z456" s="41">
        <v>5.3813000000000004</v>
      </c>
      <c r="AA456" s="41">
        <v>5.3800999999999997</v>
      </c>
      <c r="AB456" s="41">
        <v>5.3731</v>
      </c>
      <c r="AC456" s="41">
        <v>5.3609999999999998</v>
      </c>
      <c r="AD456" s="41">
        <v>5.3442999999999996</v>
      </c>
      <c r="AE456" s="41">
        <v>5.3234000000000004</v>
      </c>
      <c r="AF456" s="41">
        <v>5.2988999999999997</v>
      </c>
      <c r="AG456" s="41">
        <f t="shared" ref="AG456:AG519" si="8">L456-C456</f>
        <v>3.1997999999999998</v>
      </c>
      <c r="AH456" s="41">
        <v>3.1997999999999998</v>
      </c>
      <c r="AI456" s="41"/>
      <c r="AJ456" s="114"/>
      <c r="AL456" s="107">
        <v>42401</v>
      </c>
      <c r="AM456" s="101">
        <v>1.65</v>
      </c>
      <c r="AN456" s="101">
        <v>2.23</v>
      </c>
      <c r="AO456" s="101">
        <v>3.45</v>
      </c>
      <c r="AP456" s="101">
        <v>4.54</v>
      </c>
      <c r="CF456" s="102"/>
      <c r="CI456" s="45"/>
    </row>
    <row r="457" spans="2:87" ht="13" customHeight="1">
      <c r="B457" s="114">
        <v>37925</v>
      </c>
      <c r="C457" s="41">
        <v>1.2749999999999999</v>
      </c>
      <c r="D457" s="41">
        <v>1.8493999999999999</v>
      </c>
      <c r="E457" s="41">
        <v>2.4032</v>
      </c>
      <c r="F457" s="41">
        <v>2.879</v>
      </c>
      <c r="G457" s="41">
        <v>3.2854000000000001</v>
      </c>
      <c r="H457" s="41">
        <v>3.6356000000000002</v>
      </c>
      <c r="I457" s="41">
        <v>3.9397000000000002</v>
      </c>
      <c r="J457" s="41">
        <v>4.2050000000000001</v>
      </c>
      <c r="K457" s="41">
        <v>4.4366000000000003</v>
      </c>
      <c r="L457" s="41">
        <v>4.6386000000000003</v>
      </c>
      <c r="M457" s="41">
        <v>4.8141999999999996</v>
      </c>
      <c r="N457" s="41">
        <v>4.9663000000000004</v>
      </c>
      <c r="O457" s="41">
        <v>5.0972999999999997</v>
      </c>
      <c r="P457" s="41">
        <v>5.2091000000000003</v>
      </c>
      <c r="Q457" s="41">
        <v>5.3038999999999996</v>
      </c>
      <c r="R457" s="41">
        <v>5.3830999999999998</v>
      </c>
      <c r="S457" s="41">
        <v>5.4484000000000004</v>
      </c>
      <c r="T457" s="41">
        <v>5.5010000000000003</v>
      </c>
      <c r="U457" s="41">
        <v>5.5423</v>
      </c>
      <c r="V457" s="41">
        <v>5.5732999999999997</v>
      </c>
      <c r="W457" s="41">
        <v>5.5952000000000002</v>
      </c>
      <c r="X457" s="41">
        <v>5.6086999999999998</v>
      </c>
      <c r="Y457" s="41">
        <v>5.6147999999999998</v>
      </c>
      <c r="Z457" s="41">
        <v>5.6142000000000003</v>
      </c>
      <c r="AA457" s="41">
        <v>5.6077000000000004</v>
      </c>
      <c r="AB457" s="41">
        <v>5.5957999999999997</v>
      </c>
      <c r="AC457" s="41">
        <v>5.5792000000000002</v>
      </c>
      <c r="AD457" s="41">
        <v>5.5583999999999998</v>
      </c>
      <c r="AE457" s="41">
        <v>5.5339</v>
      </c>
      <c r="AF457" s="41">
        <v>5.5061</v>
      </c>
      <c r="AG457" s="41">
        <f t="shared" si="8"/>
        <v>3.3636000000000004</v>
      </c>
      <c r="AH457" s="41">
        <v>3.3636000000000004</v>
      </c>
      <c r="AI457" s="41"/>
      <c r="AJ457" s="114"/>
      <c r="AL457" s="107">
        <v>42430</v>
      </c>
      <c r="AM457" s="101">
        <v>1.41</v>
      </c>
      <c r="AN457" s="101">
        <v>1.97</v>
      </c>
      <c r="AO457" s="101">
        <v>3.29</v>
      </c>
      <c r="AP457" s="101">
        <v>4.28</v>
      </c>
      <c r="CF457" s="102"/>
      <c r="CI457" s="45"/>
    </row>
    <row r="458" spans="2:87" ht="13" customHeight="1">
      <c r="B458" s="114">
        <v>37955</v>
      </c>
      <c r="C458" s="41">
        <v>1.4354</v>
      </c>
      <c r="D458" s="41">
        <v>2.0537000000000001</v>
      </c>
      <c r="E458" s="41">
        <v>2.5785999999999998</v>
      </c>
      <c r="F458" s="41">
        <v>3.0150999999999999</v>
      </c>
      <c r="G458" s="41">
        <v>3.3866000000000001</v>
      </c>
      <c r="H458" s="41">
        <v>3.7084000000000001</v>
      </c>
      <c r="I458" s="41">
        <v>3.9897999999999998</v>
      </c>
      <c r="J458" s="41">
        <v>4.2367999999999997</v>
      </c>
      <c r="K458" s="41">
        <v>4.4538000000000002</v>
      </c>
      <c r="L458" s="41">
        <v>4.6441999999999997</v>
      </c>
      <c r="M458" s="41">
        <v>4.8108000000000004</v>
      </c>
      <c r="N458" s="41">
        <v>4.9560000000000004</v>
      </c>
      <c r="O458" s="41">
        <v>5.0818000000000003</v>
      </c>
      <c r="P458" s="41">
        <v>5.1901999999999999</v>
      </c>
      <c r="Q458" s="41">
        <v>5.2827000000000002</v>
      </c>
      <c r="R458" s="41">
        <v>5.3609</v>
      </c>
      <c r="S458" s="41">
        <v>5.4260000000000002</v>
      </c>
      <c r="T458" s="41">
        <v>5.4794</v>
      </c>
      <c r="U458" s="41">
        <v>5.5221999999999998</v>
      </c>
      <c r="V458" s="41">
        <v>5.5552999999999999</v>
      </c>
      <c r="W458" s="41">
        <v>5.5796000000000001</v>
      </c>
      <c r="X458" s="41">
        <v>5.5960999999999999</v>
      </c>
      <c r="Y458" s="41">
        <v>5.6055999999999999</v>
      </c>
      <c r="Z458" s="41">
        <v>5.6086</v>
      </c>
      <c r="AA458" s="41">
        <v>5.6059000000000001</v>
      </c>
      <c r="AB458" s="41">
        <v>5.5980999999999996</v>
      </c>
      <c r="AC458" s="41">
        <v>5.5856000000000003</v>
      </c>
      <c r="AD458" s="41">
        <v>5.569</v>
      </c>
      <c r="AE458" s="41">
        <v>5.5488</v>
      </c>
      <c r="AF458" s="41">
        <v>5.5254000000000003</v>
      </c>
      <c r="AG458" s="41">
        <f t="shared" si="8"/>
        <v>3.2087999999999997</v>
      </c>
      <c r="AH458" s="41">
        <v>3.2087999999999997</v>
      </c>
      <c r="AI458" s="41"/>
      <c r="AJ458" s="114"/>
      <c r="AL458" s="107">
        <v>42461</v>
      </c>
      <c r="AM458" s="101">
        <v>1.36</v>
      </c>
      <c r="AN458" s="101">
        <v>1.94</v>
      </c>
      <c r="AO458" s="101">
        <v>3.22</v>
      </c>
      <c r="AP458" s="101">
        <v>4.1900000000000004</v>
      </c>
      <c r="CF458" s="102"/>
      <c r="CI458" s="45"/>
    </row>
    <row r="459" spans="2:87" ht="13" customHeight="1">
      <c r="B459" s="114">
        <v>37986</v>
      </c>
      <c r="C459" s="41">
        <v>1.2426999999999999</v>
      </c>
      <c r="D459" s="41">
        <v>1.825</v>
      </c>
      <c r="E459" s="41">
        <v>2.3795999999999999</v>
      </c>
      <c r="F459" s="41">
        <v>2.8496000000000001</v>
      </c>
      <c r="G459" s="41">
        <v>3.2465000000000002</v>
      </c>
      <c r="H459" s="41">
        <v>3.5861999999999998</v>
      </c>
      <c r="I459" s="41">
        <v>3.88</v>
      </c>
      <c r="J459" s="41">
        <v>4.1359000000000004</v>
      </c>
      <c r="K459" s="41">
        <v>4.3593000000000002</v>
      </c>
      <c r="L459" s="41">
        <v>4.5544000000000002</v>
      </c>
      <c r="M459" s="41">
        <v>4.7244999999999999</v>
      </c>
      <c r="N459" s="41">
        <v>4.8723999999999998</v>
      </c>
      <c r="O459" s="41">
        <v>5.0002000000000004</v>
      </c>
      <c r="P459" s="41">
        <v>5.1101000000000001</v>
      </c>
      <c r="Q459" s="41">
        <v>5.2038000000000002</v>
      </c>
      <c r="R459" s="41">
        <v>5.2828999999999997</v>
      </c>
      <c r="S459" s="41">
        <v>5.3487999999999998</v>
      </c>
      <c r="T459" s="41">
        <v>5.4028</v>
      </c>
      <c r="U459" s="41">
        <v>5.4459999999999997</v>
      </c>
      <c r="V459" s="41">
        <v>5.4794999999999998</v>
      </c>
      <c r="W459" s="41">
        <v>5.5042</v>
      </c>
      <c r="X459" s="41">
        <v>5.5210999999999997</v>
      </c>
      <c r="Y459" s="41">
        <v>5.5308000000000002</v>
      </c>
      <c r="Z459" s="41">
        <v>5.5340999999999996</v>
      </c>
      <c r="AA459" s="41">
        <v>5.5316000000000001</v>
      </c>
      <c r="AB459" s="41">
        <v>5.5240999999999998</v>
      </c>
      <c r="AC459" s="41">
        <v>5.5118999999999998</v>
      </c>
      <c r="AD459" s="41">
        <v>5.4957000000000003</v>
      </c>
      <c r="AE459" s="41">
        <v>5.4757999999999996</v>
      </c>
      <c r="AF459" s="41">
        <v>5.4526000000000003</v>
      </c>
      <c r="AG459" s="41">
        <f t="shared" si="8"/>
        <v>3.3117000000000001</v>
      </c>
      <c r="AH459" s="41">
        <v>3.3117000000000001</v>
      </c>
      <c r="AI459" s="41"/>
      <c r="AJ459" s="114"/>
      <c r="AL459" s="107">
        <v>42491</v>
      </c>
      <c r="AM459" s="101">
        <v>1.47</v>
      </c>
      <c r="AN459" s="101">
        <v>2.0699999999999998</v>
      </c>
      <c r="AO459" s="101">
        <v>3.23</v>
      </c>
      <c r="AP459" s="101">
        <v>4.21</v>
      </c>
      <c r="CF459" s="102"/>
      <c r="CI459" s="45"/>
    </row>
    <row r="460" spans="2:87" ht="13" customHeight="1">
      <c r="B460" s="114">
        <v>38017</v>
      </c>
      <c r="C460" s="41">
        <v>1.2652000000000001</v>
      </c>
      <c r="D460" s="41">
        <v>1.8317000000000001</v>
      </c>
      <c r="E460" s="41">
        <v>2.3610000000000002</v>
      </c>
      <c r="F460" s="41">
        <v>2.8077999999999999</v>
      </c>
      <c r="G460" s="41">
        <v>3.1859999999999999</v>
      </c>
      <c r="H460" s="41">
        <v>3.5108999999999999</v>
      </c>
      <c r="I460" s="41">
        <v>3.7928999999999999</v>
      </c>
      <c r="J460" s="41">
        <v>4.0393999999999997</v>
      </c>
      <c r="K460" s="41">
        <v>4.2553000000000001</v>
      </c>
      <c r="L460" s="41">
        <v>4.4444999999999997</v>
      </c>
      <c r="M460" s="41">
        <v>4.6100000000000003</v>
      </c>
      <c r="N460" s="41">
        <v>4.7542</v>
      </c>
      <c r="O460" s="41">
        <v>4.8794000000000004</v>
      </c>
      <c r="P460" s="41">
        <v>4.9874999999999998</v>
      </c>
      <c r="Q460" s="41">
        <v>5.08</v>
      </c>
      <c r="R460" s="41">
        <v>5.1584000000000003</v>
      </c>
      <c r="S460" s="41">
        <v>5.2241999999999997</v>
      </c>
      <c r="T460" s="41">
        <v>5.2784000000000004</v>
      </c>
      <c r="U460" s="41">
        <v>5.3221999999999996</v>
      </c>
      <c r="V460" s="41">
        <v>5.3567</v>
      </c>
      <c r="W460" s="41">
        <v>5.3825000000000003</v>
      </c>
      <c r="X460" s="41">
        <v>5.4006999999999996</v>
      </c>
      <c r="Y460" s="41">
        <v>5.4119999999999999</v>
      </c>
      <c r="Z460" s="41">
        <v>5.4169999999999998</v>
      </c>
      <c r="AA460" s="41">
        <v>5.4164000000000003</v>
      </c>
      <c r="AB460" s="41">
        <v>5.4107000000000003</v>
      </c>
      <c r="AC460" s="41">
        <v>5.4005000000000001</v>
      </c>
      <c r="AD460" s="41">
        <v>5.3863000000000003</v>
      </c>
      <c r="AE460" s="41">
        <v>5.3684000000000003</v>
      </c>
      <c r="AF460" s="41">
        <v>5.3474000000000004</v>
      </c>
      <c r="AG460" s="41">
        <f t="shared" si="8"/>
        <v>3.1792999999999996</v>
      </c>
      <c r="AH460" s="41">
        <v>3.1792999999999996</v>
      </c>
      <c r="AI460" s="41"/>
      <c r="AJ460" s="114"/>
      <c r="AL460" s="107">
        <v>42522</v>
      </c>
      <c r="AM460" s="101">
        <v>1.24</v>
      </c>
      <c r="AN460" s="101">
        <v>1.8</v>
      </c>
      <c r="AO460" s="101">
        <v>2.98</v>
      </c>
      <c r="AP460" s="101">
        <v>3.97</v>
      </c>
      <c r="CF460" s="102"/>
      <c r="CI460" s="45"/>
    </row>
    <row r="461" spans="2:87" ht="13" customHeight="1">
      <c r="B461" s="114">
        <v>38046</v>
      </c>
      <c r="C461" s="41">
        <v>1.1586000000000001</v>
      </c>
      <c r="D461" s="41">
        <v>1.6451</v>
      </c>
      <c r="E461" s="41">
        <v>2.1692999999999998</v>
      </c>
      <c r="F461" s="41">
        <v>2.6261999999999999</v>
      </c>
      <c r="G461" s="41">
        <v>3.0125000000000002</v>
      </c>
      <c r="H461" s="41">
        <v>3.3412999999999999</v>
      </c>
      <c r="I461" s="41">
        <v>3.6244999999999998</v>
      </c>
      <c r="J461" s="41">
        <v>3.8706999999999998</v>
      </c>
      <c r="K461" s="41">
        <v>4.0858999999999996</v>
      </c>
      <c r="L461" s="41">
        <v>4.2744999999999997</v>
      </c>
      <c r="M461" s="41">
        <v>4.4398999999999997</v>
      </c>
      <c r="N461" s="41">
        <v>4.5849000000000002</v>
      </c>
      <c r="O461" s="41">
        <v>4.7115</v>
      </c>
      <c r="P461" s="41">
        <v>4.8216999999999999</v>
      </c>
      <c r="Q461" s="41">
        <v>4.9170999999999996</v>
      </c>
      <c r="R461" s="41">
        <v>4.9992000000000001</v>
      </c>
      <c r="S461" s="41">
        <v>5.0692000000000004</v>
      </c>
      <c r="T461" s="41">
        <v>5.1281999999999996</v>
      </c>
      <c r="U461" s="41">
        <v>5.1772999999999998</v>
      </c>
      <c r="V461" s="41">
        <v>5.2172999999999998</v>
      </c>
      <c r="W461" s="41">
        <v>5.2492000000000001</v>
      </c>
      <c r="X461" s="41">
        <v>5.2736999999999998</v>
      </c>
      <c r="Y461" s="41">
        <v>5.2915000000000001</v>
      </c>
      <c r="Z461" s="41">
        <v>5.3032000000000004</v>
      </c>
      <c r="AA461" s="41">
        <v>5.3094000000000001</v>
      </c>
      <c r="AB461" s="41">
        <v>5.3106</v>
      </c>
      <c r="AC461" s="41">
        <v>5.3074000000000003</v>
      </c>
      <c r="AD461" s="41">
        <v>5.3000999999999996</v>
      </c>
      <c r="AE461" s="41">
        <v>5.2892000000000001</v>
      </c>
      <c r="AF461" s="41">
        <v>5.2751000000000001</v>
      </c>
      <c r="AG461" s="41">
        <f t="shared" si="8"/>
        <v>3.1158999999999999</v>
      </c>
      <c r="AH461" s="41">
        <v>3.1158999999999999</v>
      </c>
      <c r="AI461" s="41"/>
      <c r="AJ461" s="114"/>
      <c r="AL461" s="107">
        <v>42552</v>
      </c>
      <c r="AM461" s="101">
        <v>1.25</v>
      </c>
      <c r="AN461" s="101">
        <v>1.73</v>
      </c>
      <c r="AO461" s="101">
        <v>2.85</v>
      </c>
      <c r="AP461" s="101">
        <v>3.79</v>
      </c>
      <c r="CF461" s="102"/>
      <c r="CI461" s="45"/>
    </row>
    <row r="462" spans="2:87" ht="13" customHeight="1">
      <c r="B462" s="114">
        <v>38077</v>
      </c>
      <c r="C462" s="41">
        <v>1.161</v>
      </c>
      <c r="D462" s="41">
        <v>1.5760000000000001</v>
      </c>
      <c r="E462" s="41">
        <v>2.0283000000000002</v>
      </c>
      <c r="F462" s="41">
        <v>2.4447999999999999</v>
      </c>
      <c r="G462" s="41">
        <v>2.8163</v>
      </c>
      <c r="H462" s="41">
        <v>3.1463000000000001</v>
      </c>
      <c r="I462" s="41">
        <v>3.4394</v>
      </c>
      <c r="J462" s="41">
        <v>3.6997</v>
      </c>
      <c r="K462" s="41">
        <v>3.9306000000000001</v>
      </c>
      <c r="L462" s="41">
        <v>4.1349999999999998</v>
      </c>
      <c r="M462" s="41">
        <v>4.3152999999999997</v>
      </c>
      <c r="N462" s="41">
        <v>4.4737999999999998</v>
      </c>
      <c r="O462" s="41">
        <v>4.6124000000000001</v>
      </c>
      <c r="P462" s="41">
        <v>4.7328999999999999</v>
      </c>
      <c r="Q462" s="41">
        <v>4.8369</v>
      </c>
      <c r="R462" s="41">
        <v>4.9257999999999997</v>
      </c>
      <c r="S462" s="41">
        <v>5.0010000000000003</v>
      </c>
      <c r="T462" s="41">
        <v>5.0636000000000001</v>
      </c>
      <c r="U462" s="41">
        <v>5.1148999999999996</v>
      </c>
      <c r="V462" s="41">
        <v>5.1558000000000002</v>
      </c>
      <c r="W462" s="41">
        <v>5.1874000000000002</v>
      </c>
      <c r="X462" s="41">
        <v>5.2103000000000002</v>
      </c>
      <c r="Y462" s="41">
        <v>5.2256</v>
      </c>
      <c r="Z462" s="41">
        <v>5.2337999999999996</v>
      </c>
      <c r="AA462" s="41">
        <v>5.2356999999999996</v>
      </c>
      <c r="AB462" s="41">
        <v>5.2317999999999998</v>
      </c>
      <c r="AC462" s="41">
        <v>5.2228000000000003</v>
      </c>
      <c r="AD462" s="41">
        <v>5.2092000000000001</v>
      </c>
      <c r="AE462" s="41">
        <v>5.1913999999999998</v>
      </c>
      <c r="AF462" s="41">
        <v>5.1699000000000002</v>
      </c>
      <c r="AG462" s="41">
        <f t="shared" si="8"/>
        <v>2.9739999999999998</v>
      </c>
      <c r="AH462" s="41">
        <v>2.9739999999999998</v>
      </c>
      <c r="AI462" s="41"/>
      <c r="AJ462" s="114"/>
      <c r="AL462" s="107">
        <v>42583</v>
      </c>
      <c r="AM462" s="101">
        <v>1.36</v>
      </c>
      <c r="AN462" s="101">
        <v>1.82</v>
      </c>
      <c r="AO462" s="101">
        <v>2.9</v>
      </c>
      <c r="AP462" s="101">
        <v>3.79</v>
      </c>
      <c r="CF462" s="102"/>
      <c r="CI462" s="45"/>
    </row>
    <row r="463" spans="2:87" ht="13" customHeight="1">
      <c r="B463" s="114">
        <v>38107</v>
      </c>
      <c r="C463" s="41">
        <v>1.6193</v>
      </c>
      <c r="D463" s="41">
        <v>2.3449</v>
      </c>
      <c r="E463" s="41">
        <v>2.8898000000000001</v>
      </c>
      <c r="F463" s="41">
        <v>3.3149999999999999</v>
      </c>
      <c r="G463" s="41">
        <v>3.6657999999999999</v>
      </c>
      <c r="H463" s="41">
        <v>3.9649000000000001</v>
      </c>
      <c r="I463" s="41">
        <v>4.2239000000000004</v>
      </c>
      <c r="J463" s="41">
        <v>4.4499000000000004</v>
      </c>
      <c r="K463" s="41">
        <v>4.6477000000000004</v>
      </c>
      <c r="L463" s="41">
        <v>4.8209</v>
      </c>
      <c r="M463" s="41">
        <v>4.9722</v>
      </c>
      <c r="N463" s="41">
        <v>5.1039000000000003</v>
      </c>
      <c r="O463" s="41">
        <v>5.2182000000000004</v>
      </c>
      <c r="P463" s="41">
        <v>5.3166000000000002</v>
      </c>
      <c r="Q463" s="41">
        <v>5.4008000000000003</v>
      </c>
      <c r="R463" s="41">
        <v>5.4720000000000004</v>
      </c>
      <c r="S463" s="41">
        <v>5.5316000000000001</v>
      </c>
      <c r="T463" s="41">
        <v>5.5807000000000002</v>
      </c>
      <c r="U463" s="41">
        <v>5.6201999999999996</v>
      </c>
      <c r="V463" s="41">
        <v>5.6510999999999996</v>
      </c>
      <c r="W463" s="41">
        <v>5.6741000000000001</v>
      </c>
      <c r="X463" s="41">
        <v>5.6901999999999999</v>
      </c>
      <c r="Y463" s="41">
        <v>5.6999000000000004</v>
      </c>
      <c r="Z463" s="41">
        <v>5.7039</v>
      </c>
      <c r="AA463" s="41">
        <v>5.7027000000000001</v>
      </c>
      <c r="AB463" s="41">
        <v>5.6969000000000003</v>
      </c>
      <c r="AC463" s="41">
        <v>5.6871</v>
      </c>
      <c r="AD463" s="41">
        <v>5.6734999999999998</v>
      </c>
      <c r="AE463" s="41">
        <v>5.6566000000000001</v>
      </c>
      <c r="AF463" s="41">
        <v>5.6368999999999998</v>
      </c>
      <c r="AG463" s="41">
        <f t="shared" si="8"/>
        <v>3.2016</v>
      </c>
      <c r="AH463" s="41">
        <v>3.2016</v>
      </c>
      <c r="AI463" s="41"/>
      <c r="AJ463" s="114"/>
      <c r="AL463" s="107">
        <v>42614</v>
      </c>
      <c r="AM463" s="101">
        <v>1.41</v>
      </c>
      <c r="AN463" s="101">
        <v>1.88</v>
      </c>
      <c r="AO463" s="101">
        <v>2.97</v>
      </c>
      <c r="AP463" s="101">
        <v>3.91</v>
      </c>
      <c r="CF463" s="102"/>
      <c r="CI463" s="45"/>
    </row>
    <row r="464" spans="2:87" ht="13" customHeight="1">
      <c r="B464" s="114">
        <v>38138</v>
      </c>
      <c r="C464" s="41">
        <v>1.8554999999999999</v>
      </c>
      <c r="D464" s="41">
        <v>2.5613000000000001</v>
      </c>
      <c r="E464" s="41">
        <v>3.0872999999999999</v>
      </c>
      <c r="F464" s="41">
        <v>3.5013999999999998</v>
      </c>
      <c r="G464" s="41">
        <v>3.8433000000000002</v>
      </c>
      <c r="H464" s="41">
        <v>4.1334</v>
      </c>
      <c r="I464" s="41">
        <v>4.3833000000000002</v>
      </c>
      <c r="J464" s="41">
        <v>4.5998999999999999</v>
      </c>
      <c r="K464" s="41">
        <v>4.7881999999999998</v>
      </c>
      <c r="L464" s="41">
        <v>4.9516999999999998</v>
      </c>
      <c r="M464" s="41">
        <v>5.0934999999999997</v>
      </c>
      <c r="N464" s="41">
        <v>5.2157999999999998</v>
      </c>
      <c r="O464" s="41">
        <v>5.3208000000000002</v>
      </c>
      <c r="P464" s="41">
        <v>5.4101999999999997</v>
      </c>
      <c r="Q464" s="41">
        <v>5.4855999999999998</v>
      </c>
      <c r="R464" s="41">
        <v>5.5484</v>
      </c>
      <c r="S464" s="41">
        <v>5.5998000000000001</v>
      </c>
      <c r="T464" s="41">
        <v>5.6410999999999998</v>
      </c>
      <c r="U464" s="41">
        <v>5.6731999999999996</v>
      </c>
      <c r="V464" s="41">
        <v>5.6970000000000001</v>
      </c>
      <c r="W464" s="41">
        <v>5.7134</v>
      </c>
      <c r="X464" s="41">
        <v>5.7232000000000003</v>
      </c>
      <c r="Y464" s="41">
        <v>5.7270000000000003</v>
      </c>
      <c r="Z464" s="41">
        <v>5.7255000000000003</v>
      </c>
      <c r="AA464" s="41">
        <v>5.7192999999999996</v>
      </c>
      <c r="AB464" s="41">
        <v>5.7088000000000001</v>
      </c>
      <c r="AC464" s="41">
        <v>5.6946000000000003</v>
      </c>
      <c r="AD464" s="41">
        <v>5.6769999999999996</v>
      </c>
      <c r="AE464" s="41">
        <v>5.6565000000000003</v>
      </c>
      <c r="AF464" s="41">
        <v>5.6334999999999997</v>
      </c>
      <c r="AG464" s="41">
        <f t="shared" si="8"/>
        <v>3.0961999999999996</v>
      </c>
      <c r="AH464" s="41">
        <v>3.0961999999999996</v>
      </c>
      <c r="AI464" s="41"/>
      <c r="AJ464" s="114"/>
      <c r="AL464" s="107">
        <v>42644</v>
      </c>
      <c r="AM464" s="101">
        <v>1.5</v>
      </c>
      <c r="AN464" s="101">
        <v>2.0499999999999998</v>
      </c>
      <c r="AO464" s="101">
        <v>3.16</v>
      </c>
      <c r="AP464" s="101">
        <v>4.1100000000000003</v>
      </c>
      <c r="CF464" s="102"/>
      <c r="CI464" s="45"/>
    </row>
    <row r="465" spans="2:87" ht="13" customHeight="1">
      <c r="B465" s="114">
        <v>38168</v>
      </c>
      <c r="C465" s="41">
        <v>2.0741999999999998</v>
      </c>
      <c r="D465" s="41">
        <v>2.7075</v>
      </c>
      <c r="E465" s="41">
        <v>3.1654</v>
      </c>
      <c r="F465" s="41">
        <v>3.5306999999999999</v>
      </c>
      <c r="G465" s="41">
        <v>3.8393000000000002</v>
      </c>
      <c r="H465" s="41">
        <v>4.1063999999999998</v>
      </c>
      <c r="I465" s="41">
        <v>4.3400999999999996</v>
      </c>
      <c r="J465" s="41">
        <v>4.5452000000000004</v>
      </c>
      <c r="K465" s="41">
        <v>4.7253999999999996</v>
      </c>
      <c r="L465" s="41">
        <v>4.8834</v>
      </c>
      <c r="M465" s="41">
        <v>5.0217000000000001</v>
      </c>
      <c r="N465" s="41">
        <v>5.1421000000000001</v>
      </c>
      <c r="O465" s="41">
        <v>5.2465000000000002</v>
      </c>
      <c r="P465" s="41">
        <v>5.3361999999999998</v>
      </c>
      <c r="Q465" s="41">
        <v>5.4127999999999998</v>
      </c>
      <c r="R465" s="41">
        <v>5.4775</v>
      </c>
      <c r="S465" s="41">
        <v>5.5312999999999999</v>
      </c>
      <c r="T465" s="41">
        <v>5.5753000000000004</v>
      </c>
      <c r="U465" s="41">
        <v>5.6104000000000003</v>
      </c>
      <c r="V465" s="41">
        <v>5.6375000000000002</v>
      </c>
      <c r="W465" s="41">
        <v>5.6574</v>
      </c>
      <c r="X465" s="41">
        <v>5.6707000000000001</v>
      </c>
      <c r="Y465" s="41">
        <v>5.6782000000000004</v>
      </c>
      <c r="Z465" s="41">
        <v>5.6802999999999999</v>
      </c>
      <c r="AA465" s="41">
        <v>5.6776999999999997</v>
      </c>
      <c r="AB465" s="41">
        <v>5.6707000000000001</v>
      </c>
      <c r="AC465" s="41">
        <v>5.66</v>
      </c>
      <c r="AD465" s="41">
        <v>5.6459000000000001</v>
      </c>
      <c r="AE465" s="41">
        <v>5.6287000000000003</v>
      </c>
      <c r="AF465" s="41">
        <v>5.6087999999999996</v>
      </c>
      <c r="AG465" s="41">
        <f t="shared" si="8"/>
        <v>2.8092000000000001</v>
      </c>
      <c r="AH465" s="41">
        <v>2.8092000000000001</v>
      </c>
      <c r="AI465" s="41"/>
      <c r="AJ465" s="114"/>
      <c r="AL465" s="107">
        <v>42675</v>
      </c>
      <c r="AM465" s="101">
        <v>1.81</v>
      </c>
      <c r="AN465" s="101">
        <v>2.58</v>
      </c>
      <c r="AO465" s="101">
        <v>3.64</v>
      </c>
      <c r="AP465" s="101">
        <v>4.43</v>
      </c>
      <c r="CF465" s="102"/>
      <c r="CI465" s="45"/>
    </row>
    <row r="466" spans="2:87" ht="13" customHeight="1">
      <c r="B466" s="114">
        <v>38199</v>
      </c>
      <c r="C466" s="41">
        <v>2.0969000000000002</v>
      </c>
      <c r="D466" s="41">
        <v>2.6838000000000002</v>
      </c>
      <c r="E466" s="41">
        <v>3.1074000000000002</v>
      </c>
      <c r="F466" s="41">
        <v>3.4496000000000002</v>
      </c>
      <c r="G466" s="41">
        <v>3.7418</v>
      </c>
      <c r="H466" s="41">
        <v>3.9971000000000001</v>
      </c>
      <c r="I466" s="41">
        <v>4.2222999999999997</v>
      </c>
      <c r="J466" s="41">
        <v>4.4217000000000004</v>
      </c>
      <c r="K466" s="41">
        <v>4.5982000000000003</v>
      </c>
      <c r="L466" s="41">
        <v>4.7544000000000004</v>
      </c>
      <c r="M466" s="41">
        <v>4.8921999999999999</v>
      </c>
      <c r="N466" s="41">
        <v>5.0133999999999999</v>
      </c>
      <c r="O466" s="41">
        <v>5.1195000000000004</v>
      </c>
      <c r="P466" s="41">
        <v>5.2119</v>
      </c>
      <c r="Q466" s="41">
        <v>5.2918000000000003</v>
      </c>
      <c r="R466" s="41">
        <v>5.3602999999999996</v>
      </c>
      <c r="S466" s="41">
        <v>5.4184000000000001</v>
      </c>
      <c r="T466" s="41">
        <v>5.4671000000000003</v>
      </c>
      <c r="U466" s="41">
        <v>5.5071000000000003</v>
      </c>
      <c r="V466" s="41">
        <v>5.5393999999999997</v>
      </c>
      <c r="W466" s="41">
        <v>5.5644999999999998</v>
      </c>
      <c r="X466" s="41">
        <v>5.5831999999999997</v>
      </c>
      <c r="Y466" s="41">
        <v>5.5960000000000001</v>
      </c>
      <c r="Z466" s="41">
        <v>5.6035000000000004</v>
      </c>
      <c r="AA466" s="41">
        <v>5.6062000000000003</v>
      </c>
      <c r="AB466" s="41">
        <v>5.6044999999999998</v>
      </c>
      <c r="AC466" s="41">
        <v>5.5989000000000004</v>
      </c>
      <c r="AD466" s="41">
        <v>5.5898000000000003</v>
      </c>
      <c r="AE466" s="41">
        <v>5.5776000000000003</v>
      </c>
      <c r="AF466" s="41">
        <v>5.5625</v>
      </c>
      <c r="AG466" s="41">
        <f t="shared" si="8"/>
        <v>2.6575000000000002</v>
      </c>
      <c r="AH466" s="41">
        <v>2.6575000000000002</v>
      </c>
      <c r="AI466" s="41"/>
      <c r="AJ466" s="114"/>
      <c r="AL466" s="107">
        <v>42705</v>
      </c>
      <c r="AM466" s="101">
        <v>1.85</v>
      </c>
      <c r="AN466" s="101">
        <v>2.62</v>
      </c>
      <c r="AO466" s="101">
        <v>3.63</v>
      </c>
      <c r="AP466" s="101">
        <v>4.3899999999999997</v>
      </c>
      <c r="CF466" s="102"/>
      <c r="CI466" s="45"/>
    </row>
    <row r="467" spans="2:87" ht="13" customHeight="1">
      <c r="B467" s="114">
        <v>38230</v>
      </c>
      <c r="C467" s="41">
        <v>1.9759</v>
      </c>
      <c r="D467" s="41">
        <v>2.3932000000000002</v>
      </c>
      <c r="E467" s="41">
        <v>2.7498</v>
      </c>
      <c r="F467" s="41">
        <v>3.0634999999999999</v>
      </c>
      <c r="G467" s="41">
        <v>3.3443999999999998</v>
      </c>
      <c r="H467" s="41">
        <v>3.5983000000000001</v>
      </c>
      <c r="I467" s="41">
        <v>3.8287</v>
      </c>
      <c r="J467" s="41">
        <v>4.0377000000000001</v>
      </c>
      <c r="K467" s="41">
        <v>4.2267000000000001</v>
      </c>
      <c r="L467" s="41">
        <v>4.3967999999999998</v>
      </c>
      <c r="M467" s="41">
        <v>4.5490000000000004</v>
      </c>
      <c r="N467" s="41">
        <v>4.6841999999999997</v>
      </c>
      <c r="O467" s="41">
        <v>4.8033999999999999</v>
      </c>
      <c r="P467" s="41">
        <v>4.9074</v>
      </c>
      <c r="Q467" s="41">
        <v>4.9973000000000001</v>
      </c>
      <c r="R467" s="41">
        <v>5.0739000000000001</v>
      </c>
      <c r="S467" s="41">
        <v>5.1382000000000003</v>
      </c>
      <c r="T467" s="41">
        <v>5.1909999999999998</v>
      </c>
      <c r="U467" s="41">
        <v>5.2332999999999998</v>
      </c>
      <c r="V467" s="41">
        <v>5.2656999999999998</v>
      </c>
      <c r="W467" s="41">
        <v>5.2891000000000004</v>
      </c>
      <c r="X467" s="41">
        <v>5.3042999999999996</v>
      </c>
      <c r="Y467" s="41">
        <v>5.3118999999999996</v>
      </c>
      <c r="Z467" s="41">
        <v>5.3127000000000004</v>
      </c>
      <c r="AA467" s="41">
        <v>5.3071000000000002</v>
      </c>
      <c r="AB467" s="41">
        <v>5.2958999999999996</v>
      </c>
      <c r="AC467" s="41">
        <v>5.2794999999999996</v>
      </c>
      <c r="AD467" s="41">
        <v>5.2584</v>
      </c>
      <c r="AE467" s="41">
        <v>5.2332000000000001</v>
      </c>
      <c r="AF467" s="41">
        <v>5.2041000000000004</v>
      </c>
      <c r="AG467" s="41">
        <f t="shared" si="8"/>
        <v>2.4208999999999996</v>
      </c>
      <c r="AH467" s="41">
        <v>2.4208999999999996</v>
      </c>
      <c r="AI467" s="41"/>
      <c r="AJ467" s="114"/>
      <c r="AL467" s="107">
        <v>42736</v>
      </c>
      <c r="AM467" s="101">
        <v>1.82</v>
      </c>
      <c r="AN467" s="101">
        <v>2.62</v>
      </c>
      <c r="AO467" s="101">
        <v>3.63</v>
      </c>
      <c r="AP467" s="101">
        <v>4.38</v>
      </c>
      <c r="CF467" s="102"/>
      <c r="CI467" s="45"/>
    </row>
    <row r="468" spans="2:87" ht="13" customHeight="1">
      <c r="B468" s="114">
        <v>38260</v>
      </c>
      <c r="C468" s="41">
        <v>2.2275999999999998</v>
      </c>
      <c r="D468" s="41">
        <v>2.6038999999999999</v>
      </c>
      <c r="E468" s="41">
        <v>2.903</v>
      </c>
      <c r="F468" s="41">
        <v>3.1640000000000001</v>
      </c>
      <c r="G468" s="41">
        <v>3.4030999999999998</v>
      </c>
      <c r="H468" s="41">
        <v>3.6261999999999999</v>
      </c>
      <c r="I468" s="41">
        <v>3.8346</v>
      </c>
      <c r="J468" s="41">
        <v>4.0278999999999998</v>
      </c>
      <c r="K468" s="41">
        <v>4.2058</v>
      </c>
      <c r="L468" s="41">
        <v>4.3677000000000001</v>
      </c>
      <c r="M468" s="41">
        <v>4.5137999999999998</v>
      </c>
      <c r="N468" s="41">
        <v>4.6440000000000001</v>
      </c>
      <c r="O468" s="41">
        <v>4.7590000000000003</v>
      </c>
      <c r="P468" s="41">
        <v>4.8593999999999999</v>
      </c>
      <c r="Q468" s="41">
        <v>4.9459</v>
      </c>
      <c r="R468" s="41">
        <v>5.0193000000000003</v>
      </c>
      <c r="S468" s="41">
        <v>5.0804</v>
      </c>
      <c r="T468" s="41">
        <v>5.1302000000000003</v>
      </c>
      <c r="U468" s="41">
        <v>5.1695000000000002</v>
      </c>
      <c r="V468" s="41">
        <v>5.1990999999999996</v>
      </c>
      <c r="W468" s="41">
        <v>5.2198000000000002</v>
      </c>
      <c r="X468" s="41">
        <v>5.2323000000000004</v>
      </c>
      <c r="Y468" s="41">
        <v>5.2374000000000001</v>
      </c>
      <c r="Z468" s="41">
        <v>5.2355999999999998</v>
      </c>
      <c r="AA468" s="41">
        <v>5.2276999999999996</v>
      </c>
      <c r="AB468" s="41">
        <v>5.2142999999999997</v>
      </c>
      <c r="AC468" s="41">
        <v>5.1958000000000002</v>
      </c>
      <c r="AD468" s="41">
        <v>5.1726999999999999</v>
      </c>
      <c r="AE468" s="41">
        <v>5.1456</v>
      </c>
      <c r="AF468" s="41">
        <v>5.1147999999999998</v>
      </c>
      <c r="AG468" s="41">
        <f t="shared" si="8"/>
        <v>2.1401000000000003</v>
      </c>
      <c r="AH468" s="41">
        <v>2.1401000000000003</v>
      </c>
      <c r="AI468" s="41"/>
      <c r="AJ468" s="114"/>
      <c r="AL468" s="107">
        <v>42767</v>
      </c>
      <c r="AM468" s="101">
        <v>1.77</v>
      </c>
      <c r="AN468" s="101">
        <v>2.5299999999999998</v>
      </c>
      <c r="AO468" s="101">
        <v>3.52</v>
      </c>
      <c r="AP468" s="101">
        <v>4.28</v>
      </c>
      <c r="CF468" s="102"/>
      <c r="CI468" s="45"/>
    </row>
    <row r="469" spans="2:87" ht="13" customHeight="1">
      <c r="B469" s="114">
        <v>38291</v>
      </c>
      <c r="C469" s="41">
        <v>2.2517999999999998</v>
      </c>
      <c r="D469" s="41">
        <v>2.5453000000000001</v>
      </c>
      <c r="E469" s="41">
        <v>2.8176999999999999</v>
      </c>
      <c r="F469" s="41">
        <v>3.0735000000000001</v>
      </c>
      <c r="G469" s="41">
        <v>3.3138000000000001</v>
      </c>
      <c r="H469" s="41">
        <v>3.5386000000000002</v>
      </c>
      <c r="I469" s="41">
        <v>3.7475000000000001</v>
      </c>
      <c r="J469" s="41">
        <v>3.94</v>
      </c>
      <c r="K469" s="41">
        <v>4.1161000000000003</v>
      </c>
      <c r="L469" s="41">
        <v>4.2756999999999996</v>
      </c>
      <c r="M469" s="41">
        <v>4.4191000000000003</v>
      </c>
      <c r="N469" s="41">
        <v>4.5468000000000002</v>
      </c>
      <c r="O469" s="41">
        <v>4.6595000000000004</v>
      </c>
      <c r="P469" s="41">
        <v>4.7579000000000002</v>
      </c>
      <c r="Q469" s="41">
        <v>4.8426999999999998</v>
      </c>
      <c r="R469" s="41">
        <v>4.9149000000000003</v>
      </c>
      <c r="S469" s="41">
        <v>4.9751000000000003</v>
      </c>
      <c r="T469" s="41">
        <v>5.0244</v>
      </c>
      <c r="U469" s="41">
        <v>5.0633999999999997</v>
      </c>
      <c r="V469" s="41">
        <v>5.0930999999999997</v>
      </c>
      <c r="W469" s="41">
        <v>5.1140999999999996</v>
      </c>
      <c r="X469" s="41">
        <v>5.1271000000000004</v>
      </c>
      <c r="Y469" s="41">
        <v>5.1329000000000002</v>
      </c>
      <c r="Z469" s="41">
        <v>5.1319999999999997</v>
      </c>
      <c r="AA469" s="41">
        <v>5.1252000000000004</v>
      </c>
      <c r="AB469" s="41">
        <v>5.1128999999999998</v>
      </c>
      <c r="AC469" s="41">
        <v>5.0956000000000001</v>
      </c>
      <c r="AD469" s="41">
        <v>5.0739000000000001</v>
      </c>
      <c r="AE469" s="41">
        <v>5.0481999999999996</v>
      </c>
      <c r="AF469" s="41">
        <v>5.0189000000000004</v>
      </c>
      <c r="AG469" s="41">
        <f t="shared" si="8"/>
        <v>2.0238999999999998</v>
      </c>
      <c r="AH469" s="41">
        <v>2.0238999999999998</v>
      </c>
      <c r="AI469" s="41"/>
      <c r="AJ469" s="114"/>
      <c r="AL469" s="107">
        <v>42795</v>
      </c>
      <c r="AM469" s="101">
        <v>1.83</v>
      </c>
      <c r="AN469" s="101">
        <v>2.59</v>
      </c>
      <c r="AO469" s="101">
        <v>3.55</v>
      </c>
      <c r="AP469" s="101">
        <v>4.3600000000000003</v>
      </c>
      <c r="CF469" s="102"/>
      <c r="CI469" s="45"/>
    </row>
    <row r="470" spans="2:87" ht="13" customHeight="1">
      <c r="B470" s="114">
        <v>38321</v>
      </c>
      <c r="C470" s="41">
        <v>2.6631</v>
      </c>
      <c r="D470" s="41">
        <v>3.0297999999999998</v>
      </c>
      <c r="E470" s="41">
        <v>3.2907000000000002</v>
      </c>
      <c r="F470" s="41">
        <v>3.5099</v>
      </c>
      <c r="G470" s="41">
        <v>3.7119</v>
      </c>
      <c r="H470" s="41">
        <v>3.9041000000000001</v>
      </c>
      <c r="I470" s="41">
        <v>4.0872999999999999</v>
      </c>
      <c r="J470" s="41">
        <v>4.2599</v>
      </c>
      <c r="K470" s="41">
        <v>4.4203999999999999</v>
      </c>
      <c r="L470" s="41">
        <v>4.5674000000000001</v>
      </c>
      <c r="M470" s="41">
        <v>4.7000999999999999</v>
      </c>
      <c r="N470" s="41">
        <v>4.8182999999999998</v>
      </c>
      <c r="O470" s="41">
        <v>4.9221000000000004</v>
      </c>
      <c r="P470" s="41">
        <v>5.0119999999999996</v>
      </c>
      <c r="Q470" s="41">
        <v>5.0884</v>
      </c>
      <c r="R470" s="41">
        <v>5.1523000000000003</v>
      </c>
      <c r="S470" s="41">
        <v>5.2042999999999999</v>
      </c>
      <c r="T470" s="41">
        <v>5.2451999999999996</v>
      </c>
      <c r="U470" s="41">
        <v>5.2759</v>
      </c>
      <c r="V470" s="41">
        <v>5.2972999999999999</v>
      </c>
      <c r="W470" s="41">
        <v>5.3098999999999998</v>
      </c>
      <c r="X470" s="41">
        <v>5.3147000000000002</v>
      </c>
      <c r="Y470" s="41">
        <v>5.3122999999999996</v>
      </c>
      <c r="Z470" s="41">
        <v>5.3033999999999999</v>
      </c>
      <c r="AA470" s="41">
        <v>5.2885999999999997</v>
      </c>
      <c r="AB470" s="41">
        <v>5.2685000000000004</v>
      </c>
      <c r="AC470" s="41">
        <v>5.2435</v>
      </c>
      <c r="AD470" s="41">
        <v>5.2144000000000004</v>
      </c>
      <c r="AE470" s="41">
        <v>5.1814</v>
      </c>
      <c r="AF470" s="41">
        <v>5.1449999999999996</v>
      </c>
      <c r="AG470" s="41">
        <f t="shared" si="8"/>
        <v>1.9043000000000001</v>
      </c>
      <c r="AH470" s="41">
        <v>1.9043000000000001</v>
      </c>
      <c r="AI470" s="41"/>
      <c r="AJ470" s="114"/>
      <c r="AL470" s="107">
        <v>42826</v>
      </c>
      <c r="AM470" s="101">
        <v>1.82</v>
      </c>
      <c r="AN470" s="101">
        <v>2.4700000000000002</v>
      </c>
      <c r="AO470" s="101">
        <v>3.44</v>
      </c>
      <c r="AP470" s="101">
        <v>4.29</v>
      </c>
      <c r="CF470" s="102"/>
      <c r="CI470" s="45"/>
    </row>
    <row r="471" spans="2:87" ht="13" customHeight="1">
      <c r="B471" s="114">
        <v>38352</v>
      </c>
      <c r="C471" s="41">
        <v>2.7690999999999999</v>
      </c>
      <c r="D471" s="41">
        <v>3.0653000000000001</v>
      </c>
      <c r="E471" s="41">
        <v>3.2722000000000002</v>
      </c>
      <c r="F471" s="41">
        <v>3.4518</v>
      </c>
      <c r="G471" s="41">
        <v>3.6246999999999998</v>
      </c>
      <c r="H471" s="41">
        <v>3.7949999999999999</v>
      </c>
      <c r="I471" s="41">
        <v>3.9611000000000001</v>
      </c>
      <c r="J471" s="41">
        <v>4.1201999999999996</v>
      </c>
      <c r="K471" s="41">
        <v>4.2694000000000001</v>
      </c>
      <c r="L471" s="41">
        <v>4.407</v>
      </c>
      <c r="M471" s="41">
        <v>4.5317999999999996</v>
      </c>
      <c r="N471" s="41">
        <v>4.6432000000000002</v>
      </c>
      <c r="O471" s="41">
        <v>4.7412000000000001</v>
      </c>
      <c r="P471" s="41">
        <v>4.8261000000000003</v>
      </c>
      <c r="Q471" s="41">
        <v>4.8983999999999996</v>
      </c>
      <c r="R471" s="41">
        <v>4.9587000000000003</v>
      </c>
      <c r="S471" s="41">
        <v>5.0077999999999996</v>
      </c>
      <c r="T471" s="41">
        <v>5.0465</v>
      </c>
      <c r="U471" s="41">
        <v>5.0754000000000001</v>
      </c>
      <c r="V471" s="41">
        <v>5.0952999999999999</v>
      </c>
      <c r="W471" s="41">
        <v>5.1070000000000002</v>
      </c>
      <c r="X471" s="41">
        <v>5.1112000000000002</v>
      </c>
      <c r="Y471" s="41">
        <v>5.1086</v>
      </c>
      <c r="Z471" s="41">
        <v>5.0997000000000003</v>
      </c>
      <c r="AA471" s="41">
        <v>5.0853000000000002</v>
      </c>
      <c r="AB471" s="41">
        <v>5.0656999999999996</v>
      </c>
      <c r="AC471" s="41">
        <v>5.0415999999999999</v>
      </c>
      <c r="AD471" s="41">
        <v>5.0133999999999999</v>
      </c>
      <c r="AE471" s="41">
        <v>4.9814999999999996</v>
      </c>
      <c r="AF471" s="41">
        <v>4.9463999999999997</v>
      </c>
      <c r="AG471" s="41">
        <f t="shared" si="8"/>
        <v>1.6379000000000001</v>
      </c>
      <c r="AH471" s="41">
        <v>1.6379000000000001</v>
      </c>
      <c r="AI471" s="41"/>
      <c r="AJ471" s="114"/>
      <c r="AL471" s="107">
        <v>42856</v>
      </c>
      <c r="AM471" s="101">
        <v>1.79</v>
      </c>
      <c r="AN471" s="101">
        <v>2.39</v>
      </c>
      <c r="AO471" s="101">
        <v>3.34</v>
      </c>
      <c r="AP471" s="101">
        <v>4.16</v>
      </c>
      <c r="CF471" s="102"/>
      <c r="CI471" s="45"/>
    </row>
    <row r="472" spans="2:87" ht="13" customHeight="1">
      <c r="B472" s="114">
        <v>38383</v>
      </c>
      <c r="C472" s="41">
        <v>2.9727000000000001</v>
      </c>
      <c r="D472" s="41">
        <v>3.2572999999999999</v>
      </c>
      <c r="E472" s="41">
        <v>3.4251</v>
      </c>
      <c r="F472" s="41">
        <v>3.5556999999999999</v>
      </c>
      <c r="G472" s="41">
        <v>3.6787999999999998</v>
      </c>
      <c r="H472" s="41">
        <v>3.8022</v>
      </c>
      <c r="I472" s="41">
        <v>3.9258999999999999</v>
      </c>
      <c r="J472" s="41">
        <v>4.0472999999999999</v>
      </c>
      <c r="K472" s="41">
        <v>4.1632999999999996</v>
      </c>
      <c r="L472" s="41">
        <v>4.2716000000000003</v>
      </c>
      <c r="M472" s="41">
        <v>4.3705999999999996</v>
      </c>
      <c r="N472" s="41">
        <v>4.4593999999999996</v>
      </c>
      <c r="O472" s="41">
        <v>4.5374999999999996</v>
      </c>
      <c r="P472" s="41">
        <v>4.6048999999999998</v>
      </c>
      <c r="Q472" s="41">
        <v>4.6616999999999997</v>
      </c>
      <c r="R472" s="41">
        <v>4.7084999999999999</v>
      </c>
      <c r="S472" s="41">
        <v>4.7455999999999996</v>
      </c>
      <c r="T472" s="41">
        <v>4.7736999999999998</v>
      </c>
      <c r="U472" s="41">
        <v>4.7934999999999999</v>
      </c>
      <c r="V472" s="41">
        <v>4.8053999999999997</v>
      </c>
      <c r="W472" s="41">
        <v>4.8102</v>
      </c>
      <c r="X472" s="41">
        <v>4.8085000000000004</v>
      </c>
      <c r="Y472" s="41">
        <v>4.8007999999999997</v>
      </c>
      <c r="Z472" s="41">
        <v>4.7876000000000003</v>
      </c>
      <c r="AA472" s="41">
        <v>4.7695999999999996</v>
      </c>
      <c r="AB472" s="41">
        <v>4.7470999999999997</v>
      </c>
      <c r="AC472" s="41">
        <v>4.7206999999999999</v>
      </c>
      <c r="AD472" s="41">
        <v>4.6906999999999996</v>
      </c>
      <c r="AE472" s="41">
        <v>4.6576000000000004</v>
      </c>
      <c r="AF472" s="41">
        <v>4.6216999999999997</v>
      </c>
      <c r="AG472" s="41">
        <f t="shared" si="8"/>
        <v>1.2989000000000002</v>
      </c>
      <c r="AH472" s="41">
        <v>1.2989000000000002</v>
      </c>
      <c r="AI472" s="41"/>
      <c r="AJ472" s="114"/>
      <c r="AL472" s="107">
        <v>42887</v>
      </c>
      <c r="AM472" s="101">
        <v>1.87</v>
      </c>
      <c r="AN472" s="101">
        <v>2.4900000000000002</v>
      </c>
      <c r="AO472" s="101">
        <v>3.4</v>
      </c>
      <c r="AP472" s="101">
        <v>4.07</v>
      </c>
      <c r="CF472" s="102"/>
      <c r="CI472" s="45"/>
    </row>
    <row r="473" spans="2:87" ht="13" customHeight="1">
      <c r="B473" s="114">
        <v>38411</v>
      </c>
      <c r="C473" s="41">
        <v>3.254</v>
      </c>
      <c r="D473" s="41">
        <v>3.5844999999999998</v>
      </c>
      <c r="E473" s="41">
        <v>3.7566999999999999</v>
      </c>
      <c r="F473" s="41">
        <v>3.8734000000000002</v>
      </c>
      <c r="G473" s="41">
        <v>3.9756999999999998</v>
      </c>
      <c r="H473" s="41">
        <v>4.077</v>
      </c>
      <c r="I473" s="41">
        <v>4.1797000000000004</v>
      </c>
      <c r="J473" s="41">
        <v>4.2816999999999998</v>
      </c>
      <c r="K473" s="41">
        <v>4.3803999999999998</v>
      </c>
      <c r="L473" s="41">
        <v>4.4732000000000003</v>
      </c>
      <c r="M473" s="41">
        <v>4.5583</v>
      </c>
      <c r="N473" s="41">
        <v>4.6342999999999996</v>
      </c>
      <c r="O473" s="41">
        <v>4.7007000000000003</v>
      </c>
      <c r="P473" s="41">
        <v>4.7572999999999999</v>
      </c>
      <c r="Q473" s="41">
        <v>4.8040000000000003</v>
      </c>
      <c r="R473" s="41">
        <v>4.8413000000000004</v>
      </c>
      <c r="S473" s="41">
        <v>4.8695000000000004</v>
      </c>
      <c r="T473" s="41">
        <v>4.8891</v>
      </c>
      <c r="U473" s="41">
        <v>4.9008000000000003</v>
      </c>
      <c r="V473" s="41">
        <v>4.9051</v>
      </c>
      <c r="W473" s="41">
        <v>4.9024999999999999</v>
      </c>
      <c r="X473" s="41">
        <v>4.8937999999999997</v>
      </c>
      <c r="Y473" s="41">
        <v>4.8794000000000004</v>
      </c>
      <c r="Z473" s="41">
        <v>4.8598999999999997</v>
      </c>
      <c r="AA473" s="41">
        <v>4.8357999999999999</v>
      </c>
      <c r="AB473" s="41">
        <v>4.8075999999999999</v>
      </c>
      <c r="AC473" s="41">
        <v>4.7756999999999996</v>
      </c>
      <c r="AD473" s="41">
        <v>4.7404000000000002</v>
      </c>
      <c r="AE473" s="41">
        <v>4.7023000000000001</v>
      </c>
      <c r="AF473" s="41">
        <v>4.6616999999999997</v>
      </c>
      <c r="AG473" s="41">
        <f t="shared" si="8"/>
        <v>1.2192000000000003</v>
      </c>
      <c r="AH473" s="41">
        <v>1.2192000000000003</v>
      </c>
      <c r="AI473" s="41"/>
      <c r="AJ473" s="114"/>
      <c r="AL473" s="107">
        <v>42917</v>
      </c>
      <c r="AM473" s="101">
        <v>1.78</v>
      </c>
      <c r="AN473" s="101">
        <v>2.4</v>
      </c>
      <c r="AO473" s="101">
        <v>3.33</v>
      </c>
      <c r="AP473" s="101">
        <v>4.08</v>
      </c>
      <c r="CF473" s="102"/>
      <c r="CI473" s="45"/>
    </row>
    <row r="474" spans="2:87" ht="13" customHeight="1">
      <c r="B474" s="114">
        <v>38442</v>
      </c>
      <c r="C474" s="41">
        <v>3.4287000000000001</v>
      </c>
      <c r="D474" s="41">
        <v>3.7854999999999999</v>
      </c>
      <c r="E474" s="41">
        <v>3.9514</v>
      </c>
      <c r="F474" s="41">
        <v>4.0541</v>
      </c>
      <c r="G474" s="41">
        <v>4.1429</v>
      </c>
      <c r="H474" s="41">
        <v>4.2333999999999996</v>
      </c>
      <c r="I474" s="41">
        <v>4.3274999999999997</v>
      </c>
      <c r="J474" s="41">
        <v>4.4226999999999999</v>
      </c>
      <c r="K474" s="41">
        <v>4.5156000000000001</v>
      </c>
      <c r="L474" s="41">
        <v>4.6031000000000004</v>
      </c>
      <c r="M474" s="41">
        <v>4.6829999999999998</v>
      </c>
      <c r="N474" s="41">
        <v>4.7541000000000002</v>
      </c>
      <c r="O474" s="41">
        <v>4.8154000000000003</v>
      </c>
      <c r="P474" s="41">
        <v>4.8669000000000002</v>
      </c>
      <c r="Q474" s="41">
        <v>4.9084000000000003</v>
      </c>
      <c r="R474" s="41">
        <v>4.9404000000000003</v>
      </c>
      <c r="S474" s="41">
        <v>4.9631999999999996</v>
      </c>
      <c r="T474" s="41">
        <v>4.9775</v>
      </c>
      <c r="U474" s="41">
        <v>4.9837999999999996</v>
      </c>
      <c r="V474" s="41">
        <v>4.9827000000000004</v>
      </c>
      <c r="W474" s="41">
        <v>4.9748999999999999</v>
      </c>
      <c r="X474" s="41">
        <v>4.9608999999999996</v>
      </c>
      <c r="Y474" s="41">
        <v>4.9413999999999998</v>
      </c>
      <c r="Z474" s="41">
        <v>4.9169</v>
      </c>
      <c r="AA474" s="41">
        <v>4.8879000000000001</v>
      </c>
      <c r="AB474" s="41">
        <v>4.8548999999999998</v>
      </c>
      <c r="AC474" s="41">
        <v>4.8183999999999996</v>
      </c>
      <c r="AD474" s="41">
        <v>4.7786999999999997</v>
      </c>
      <c r="AE474" s="41">
        <v>4.7363</v>
      </c>
      <c r="AF474" s="41">
        <v>4.6916000000000002</v>
      </c>
      <c r="AG474" s="41">
        <f t="shared" si="8"/>
        <v>1.1744000000000003</v>
      </c>
      <c r="AH474" s="41">
        <v>1.1744000000000003</v>
      </c>
      <c r="AI474" s="41"/>
      <c r="AJ474" s="114"/>
      <c r="AL474" s="107">
        <v>42948</v>
      </c>
      <c r="AM474" s="101">
        <v>1.77</v>
      </c>
      <c r="AN474" s="101">
        <v>2.33</v>
      </c>
      <c r="AO474" s="101">
        <v>3.23</v>
      </c>
      <c r="AP474" s="101">
        <v>4.01</v>
      </c>
      <c r="CF474" s="102"/>
      <c r="CI474" s="45"/>
    </row>
    <row r="475" spans="2:87" ht="13" customHeight="1">
      <c r="B475" s="114">
        <v>38472</v>
      </c>
      <c r="C475" s="41">
        <v>3.3855</v>
      </c>
      <c r="D475" s="41">
        <v>3.6232000000000002</v>
      </c>
      <c r="E475" s="41">
        <v>3.7250000000000001</v>
      </c>
      <c r="F475" s="41">
        <v>3.7923</v>
      </c>
      <c r="G475" s="41">
        <v>3.8607999999999998</v>
      </c>
      <c r="H475" s="41">
        <v>3.9392</v>
      </c>
      <c r="I475" s="41">
        <v>4.0259999999999998</v>
      </c>
      <c r="J475" s="41">
        <v>4.1169000000000002</v>
      </c>
      <c r="K475" s="41">
        <v>4.2076000000000002</v>
      </c>
      <c r="L475" s="41">
        <v>4.2946</v>
      </c>
      <c r="M475" s="41">
        <v>4.3754999999999997</v>
      </c>
      <c r="N475" s="41">
        <v>4.4486999999999997</v>
      </c>
      <c r="O475" s="41">
        <v>4.5132000000000003</v>
      </c>
      <c r="P475" s="41">
        <v>4.5686999999999998</v>
      </c>
      <c r="Q475" s="41">
        <v>4.6151999999999997</v>
      </c>
      <c r="R475" s="41">
        <v>4.6527000000000003</v>
      </c>
      <c r="S475" s="41">
        <v>4.6817000000000002</v>
      </c>
      <c r="T475" s="41">
        <v>4.7026000000000003</v>
      </c>
      <c r="U475" s="41">
        <v>4.7159000000000004</v>
      </c>
      <c r="V475" s="41">
        <v>4.7222</v>
      </c>
      <c r="W475" s="41">
        <v>4.7218999999999998</v>
      </c>
      <c r="X475" s="41">
        <v>4.7157</v>
      </c>
      <c r="Y475" s="41">
        <v>4.7039999999999997</v>
      </c>
      <c r="Z475" s="41">
        <v>4.6874000000000002</v>
      </c>
      <c r="AA475" s="41">
        <v>4.6662999999999997</v>
      </c>
      <c r="AB475" s="41">
        <v>4.6410999999999998</v>
      </c>
      <c r="AC475" s="41">
        <v>4.6124000000000001</v>
      </c>
      <c r="AD475" s="41">
        <v>4.5804</v>
      </c>
      <c r="AE475" s="41">
        <v>4.5454999999999997</v>
      </c>
      <c r="AF475" s="41">
        <v>4.5082000000000004</v>
      </c>
      <c r="AG475" s="41">
        <f t="shared" si="8"/>
        <v>0.90910000000000002</v>
      </c>
      <c r="AH475" s="41">
        <v>0.90910000000000002</v>
      </c>
      <c r="AI475" s="41"/>
      <c r="AJ475" s="114"/>
      <c r="AL475" s="107">
        <v>42979</v>
      </c>
      <c r="AM475" s="101">
        <v>1.9</v>
      </c>
      <c r="AN475" s="101">
        <v>2.4700000000000002</v>
      </c>
      <c r="AO475" s="101">
        <v>3.37</v>
      </c>
      <c r="AP475" s="101">
        <v>4.03</v>
      </c>
      <c r="CF475" s="102"/>
      <c r="CI475" s="45"/>
    </row>
    <row r="476" spans="2:87" ht="13" customHeight="1">
      <c r="B476" s="114">
        <v>38503</v>
      </c>
      <c r="C476" s="41">
        <v>3.3845000000000001</v>
      </c>
      <c r="D476" s="41">
        <v>3.5691999999999999</v>
      </c>
      <c r="E476" s="41">
        <v>3.6303000000000001</v>
      </c>
      <c r="F476" s="41">
        <v>3.6671999999999998</v>
      </c>
      <c r="G476" s="41">
        <v>3.7128999999999999</v>
      </c>
      <c r="H476" s="41">
        <v>3.7738</v>
      </c>
      <c r="I476" s="41">
        <v>3.8468</v>
      </c>
      <c r="J476" s="41">
        <v>3.9268000000000001</v>
      </c>
      <c r="K476" s="41">
        <v>4.0087000000000002</v>
      </c>
      <c r="L476" s="41">
        <v>4.0887000000000002</v>
      </c>
      <c r="M476" s="41">
        <v>4.1638999999999999</v>
      </c>
      <c r="N476" s="41">
        <v>4.2327000000000004</v>
      </c>
      <c r="O476" s="41">
        <v>4.2938999999999998</v>
      </c>
      <c r="P476" s="41">
        <v>4.3470000000000004</v>
      </c>
      <c r="Q476" s="41">
        <v>4.3918999999999997</v>
      </c>
      <c r="R476" s="41">
        <v>4.4287000000000001</v>
      </c>
      <c r="S476" s="41">
        <v>4.4574999999999996</v>
      </c>
      <c r="T476" s="41">
        <v>4.4789000000000003</v>
      </c>
      <c r="U476" s="41">
        <v>4.4931000000000001</v>
      </c>
      <c r="V476" s="41">
        <v>4.5007999999999999</v>
      </c>
      <c r="W476" s="41">
        <v>4.5023</v>
      </c>
      <c r="X476" s="41">
        <v>4.4981999999999998</v>
      </c>
      <c r="Y476" s="41">
        <v>4.4889999999999999</v>
      </c>
      <c r="Z476" s="41">
        <v>4.4749999999999996</v>
      </c>
      <c r="AA476" s="41">
        <v>4.4566999999999997</v>
      </c>
      <c r="AB476" s="41">
        <v>4.4345999999999997</v>
      </c>
      <c r="AC476" s="41">
        <v>4.4089999999999998</v>
      </c>
      <c r="AD476" s="41">
        <v>4.3802000000000003</v>
      </c>
      <c r="AE476" s="41">
        <v>4.3487</v>
      </c>
      <c r="AF476" s="41">
        <v>4.3148</v>
      </c>
      <c r="AG476" s="41">
        <f t="shared" si="8"/>
        <v>0.70420000000000016</v>
      </c>
      <c r="AH476" s="41">
        <v>0.70420000000000016</v>
      </c>
      <c r="AI476" s="41"/>
      <c r="AJ476" s="114"/>
      <c r="AL476" s="107">
        <v>43009</v>
      </c>
      <c r="AM476" s="101">
        <v>1.96</v>
      </c>
      <c r="AN476" s="101">
        <v>2.5099999999999998</v>
      </c>
      <c r="AO476" s="101">
        <v>3.35</v>
      </c>
      <c r="AP476" s="101">
        <v>3.98</v>
      </c>
      <c r="CF476" s="102"/>
      <c r="CI476" s="45"/>
    </row>
    <row r="477" spans="2:87" ht="13" customHeight="1">
      <c r="B477" s="114">
        <v>38533</v>
      </c>
      <c r="C477" s="41">
        <v>3.5032999999999999</v>
      </c>
      <c r="D477" s="41">
        <v>3.6194000000000002</v>
      </c>
      <c r="E477" s="41">
        <v>3.6444999999999999</v>
      </c>
      <c r="F477" s="41">
        <v>3.6589</v>
      </c>
      <c r="G477" s="41">
        <v>3.6879</v>
      </c>
      <c r="H477" s="41">
        <v>3.7349000000000001</v>
      </c>
      <c r="I477" s="41">
        <v>3.7957000000000001</v>
      </c>
      <c r="J477" s="41">
        <v>3.8645</v>
      </c>
      <c r="K477" s="41">
        <v>3.9363000000000001</v>
      </c>
      <c r="L477" s="41">
        <v>4.0068999999999999</v>
      </c>
      <c r="M477" s="41">
        <v>4.0736999999999997</v>
      </c>
      <c r="N477" s="41">
        <v>4.1346999999999996</v>
      </c>
      <c r="O477" s="41">
        <v>4.1887999999999996</v>
      </c>
      <c r="P477" s="41">
        <v>4.2355</v>
      </c>
      <c r="Q477" s="41">
        <v>4.2744999999999997</v>
      </c>
      <c r="R477" s="41">
        <v>4.3057999999999996</v>
      </c>
      <c r="S477" s="41">
        <v>4.3299000000000003</v>
      </c>
      <c r="T477" s="41">
        <v>4.3468</v>
      </c>
      <c r="U477" s="41">
        <v>4.3571</v>
      </c>
      <c r="V477" s="41">
        <v>4.3612000000000002</v>
      </c>
      <c r="W477" s="41">
        <v>4.3596000000000004</v>
      </c>
      <c r="X477" s="41">
        <v>4.3526999999999996</v>
      </c>
      <c r="Y477" s="41">
        <v>4.3409000000000004</v>
      </c>
      <c r="Z477" s="41">
        <v>4.3247</v>
      </c>
      <c r="AA477" s="41">
        <v>4.3045</v>
      </c>
      <c r="AB477" s="41">
        <v>4.2808000000000002</v>
      </c>
      <c r="AC477" s="41">
        <v>4.2538</v>
      </c>
      <c r="AD477" s="41">
        <v>4.2239000000000004</v>
      </c>
      <c r="AE477" s="41">
        <v>4.1914999999999996</v>
      </c>
      <c r="AF477" s="41">
        <v>4.1567999999999996</v>
      </c>
      <c r="AG477" s="41">
        <f t="shared" si="8"/>
        <v>0.50360000000000005</v>
      </c>
      <c r="AH477" s="41">
        <v>0.50360000000000005</v>
      </c>
      <c r="AI477" s="41"/>
      <c r="AJ477" s="114"/>
      <c r="AL477" s="107">
        <v>43040</v>
      </c>
      <c r="AM477" s="101">
        <v>2.2000000000000002</v>
      </c>
      <c r="AN477" s="101">
        <v>2.67</v>
      </c>
      <c r="AO477" s="101">
        <v>3.39</v>
      </c>
      <c r="AP477" s="101">
        <v>3.98</v>
      </c>
      <c r="CF477" s="102"/>
      <c r="CI477" s="45"/>
    </row>
    <row r="478" spans="2:87" ht="13" customHeight="1">
      <c r="B478" s="114">
        <v>38564</v>
      </c>
      <c r="C478" s="41">
        <v>3.8567</v>
      </c>
      <c r="D478" s="41">
        <v>4.0107999999999997</v>
      </c>
      <c r="E478" s="41">
        <v>4.0507999999999997</v>
      </c>
      <c r="F478" s="41">
        <v>4.0644999999999998</v>
      </c>
      <c r="G478" s="41">
        <v>4.0842000000000001</v>
      </c>
      <c r="H478" s="41">
        <v>4.1178999999999997</v>
      </c>
      <c r="I478" s="41">
        <v>4.1643999999999997</v>
      </c>
      <c r="J478" s="41">
        <v>4.2191999999999998</v>
      </c>
      <c r="K478" s="41">
        <v>4.2777000000000003</v>
      </c>
      <c r="L478" s="41">
        <v>4.3361000000000001</v>
      </c>
      <c r="M478" s="41">
        <v>4.3916000000000004</v>
      </c>
      <c r="N478" s="41">
        <v>4.4421999999999997</v>
      </c>
      <c r="O478" s="41">
        <v>4.4865000000000004</v>
      </c>
      <c r="P478" s="41">
        <v>4.5239000000000003</v>
      </c>
      <c r="Q478" s="41">
        <v>4.5540000000000003</v>
      </c>
      <c r="R478" s="41">
        <v>4.5769000000000002</v>
      </c>
      <c r="S478" s="41">
        <v>4.5926</v>
      </c>
      <c r="T478" s="41">
        <v>4.6016000000000004</v>
      </c>
      <c r="U478" s="41">
        <v>4.6040999999999999</v>
      </c>
      <c r="V478" s="41">
        <v>4.6006</v>
      </c>
      <c r="W478" s="41">
        <v>4.5914999999999999</v>
      </c>
      <c r="X478" s="41">
        <v>4.5772000000000004</v>
      </c>
      <c r="Y478" s="41">
        <v>4.5583</v>
      </c>
      <c r="Z478" s="41">
        <v>4.5351999999999997</v>
      </c>
      <c r="AA478" s="41">
        <v>4.5082000000000004</v>
      </c>
      <c r="AB478" s="41">
        <v>4.4778000000000002</v>
      </c>
      <c r="AC478" s="41">
        <v>4.4443999999999999</v>
      </c>
      <c r="AD478" s="41">
        <v>4.4081999999999999</v>
      </c>
      <c r="AE478" s="41">
        <v>4.3696999999999999</v>
      </c>
      <c r="AF478" s="41">
        <v>4.3291000000000004</v>
      </c>
      <c r="AG478" s="41">
        <f t="shared" si="8"/>
        <v>0.47940000000000005</v>
      </c>
      <c r="AH478" s="41">
        <v>0.47940000000000005</v>
      </c>
      <c r="AI478" s="41"/>
      <c r="AJ478" s="114"/>
      <c r="AL478" s="107">
        <v>43070</v>
      </c>
      <c r="AM478" s="101">
        <v>2.2599999999999998</v>
      </c>
      <c r="AN478" s="101">
        <v>2.7</v>
      </c>
      <c r="AO478" s="101">
        <v>3.32</v>
      </c>
      <c r="AP478" s="101">
        <v>3.84</v>
      </c>
      <c r="CF478" s="102"/>
      <c r="CI478" s="45"/>
    </row>
    <row r="479" spans="2:87" ht="13" customHeight="1">
      <c r="B479" s="114">
        <v>38595</v>
      </c>
      <c r="C479" s="41">
        <v>3.7522000000000002</v>
      </c>
      <c r="D479" s="41">
        <v>3.8071000000000002</v>
      </c>
      <c r="E479" s="41">
        <v>3.8086000000000002</v>
      </c>
      <c r="F479" s="41">
        <v>3.8094000000000001</v>
      </c>
      <c r="G479" s="41">
        <v>3.8260999999999998</v>
      </c>
      <c r="H479" s="41">
        <v>3.8605</v>
      </c>
      <c r="I479" s="41">
        <v>3.9083000000000001</v>
      </c>
      <c r="J479" s="41">
        <v>3.9645999999999999</v>
      </c>
      <c r="K479" s="41">
        <v>4.0246000000000004</v>
      </c>
      <c r="L479" s="41">
        <v>4.0843999999999996</v>
      </c>
      <c r="M479" s="41">
        <v>4.1413000000000002</v>
      </c>
      <c r="N479" s="41">
        <v>4.1935000000000002</v>
      </c>
      <c r="O479" s="41">
        <v>4.2397</v>
      </c>
      <c r="P479" s="41">
        <v>4.2793000000000001</v>
      </c>
      <c r="Q479" s="41">
        <v>4.3118999999999996</v>
      </c>
      <c r="R479" s="41">
        <v>4.3376000000000001</v>
      </c>
      <c r="S479" s="41">
        <v>4.3564999999999996</v>
      </c>
      <c r="T479" s="41">
        <v>4.3688000000000002</v>
      </c>
      <c r="U479" s="41">
        <v>4.3747999999999996</v>
      </c>
      <c r="V479" s="41">
        <v>4.3750999999999998</v>
      </c>
      <c r="W479" s="41">
        <v>4.37</v>
      </c>
      <c r="X479" s="41">
        <v>4.3597999999999999</v>
      </c>
      <c r="Y479" s="41">
        <v>4.3451000000000004</v>
      </c>
      <c r="Z479" s="41">
        <v>4.3262</v>
      </c>
      <c r="AA479" s="41">
        <v>4.3036000000000003</v>
      </c>
      <c r="AB479" s="41">
        <v>4.2775999999999996</v>
      </c>
      <c r="AC479" s="41">
        <v>4.2484999999999999</v>
      </c>
      <c r="AD479" s="41">
        <v>4.2167000000000003</v>
      </c>
      <c r="AE479" s="41">
        <v>4.1825000000000001</v>
      </c>
      <c r="AF479" s="41">
        <v>4.1463000000000001</v>
      </c>
      <c r="AG479" s="41">
        <f t="shared" si="8"/>
        <v>0.33219999999999938</v>
      </c>
      <c r="AH479" s="41">
        <v>0.33219999999999938</v>
      </c>
      <c r="AI479" s="41"/>
      <c r="AJ479" s="114"/>
      <c r="AL479" s="107">
        <v>43101</v>
      </c>
      <c r="AM479" s="101">
        <v>2.5</v>
      </c>
      <c r="AN479" s="101">
        <v>3</v>
      </c>
      <c r="AO479" s="101">
        <v>3.58</v>
      </c>
      <c r="AP479" s="101">
        <v>3.97</v>
      </c>
      <c r="CF479" s="102"/>
      <c r="CI479" s="45"/>
    </row>
    <row r="480" spans="2:87" ht="13" customHeight="1">
      <c r="B480" s="114">
        <v>38625</v>
      </c>
      <c r="C480" s="41">
        <v>4.1353</v>
      </c>
      <c r="D480" s="41">
        <v>4.1302000000000003</v>
      </c>
      <c r="E480" s="41">
        <v>4.1173999999999999</v>
      </c>
      <c r="F480" s="41">
        <v>4.1410999999999998</v>
      </c>
      <c r="G480" s="41">
        <v>4.1822999999999997</v>
      </c>
      <c r="H480" s="41">
        <v>4.2298999999999998</v>
      </c>
      <c r="I480" s="41">
        <v>4.2788000000000004</v>
      </c>
      <c r="J480" s="41">
        <v>4.3266</v>
      </c>
      <c r="K480" s="41">
        <v>4.3720999999999997</v>
      </c>
      <c r="L480" s="41">
        <v>4.4146000000000001</v>
      </c>
      <c r="M480" s="41">
        <v>4.4539999999999997</v>
      </c>
      <c r="N480" s="41">
        <v>4.4901</v>
      </c>
      <c r="O480" s="41">
        <v>4.5229999999999997</v>
      </c>
      <c r="P480" s="41">
        <v>4.5526999999999997</v>
      </c>
      <c r="Q480" s="41">
        <v>4.5795000000000003</v>
      </c>
      <c r="R480" s="41">
        <v>4.6033999999999997</v>
      </c>
      <c r="S480" s="41">
        <v>4.6246</v>
      </c>
      <c r="T480" s="41">
        <v>4.6432000000000002</v>
      </c>
      <c r="U480" s="41">
        <v>4.6595000000000004</v>
      </c>
      <c r="V480" s="41">
        <v>4.6734999999999998</v>
      </c>
      <c r="W480" s="41">
        <v>4.6855000000000002</v>
      </c>
      <c r="X480" s="41">
        <v>4.6955</v>
      </c>
      <c r="Y480" s="41">
        <v>4.7037000000000004</v>
      </c>
      <c r="Z480" s="41">
        <v>4.7102000000000004</v>
      </c>
      <c r="AA480" s="41">
        <v>4.7152000000000003</v>
      </c>
      <c r="AB480" s="41">
        <v>4.7187999999999999</v>
      </c>
      <c r="AC480" s="41">
        <v>4.7210000000000001</v>
      </c>
      <c r="AD480" s="41">
        <v>4.7220000000000004</v>
      </c>
      <c r="AE480" s="41">
        <v>4.7218999999999998</v>
      </c>
      <c r="AF480" s="41">
        <v>4.7206999999999999</v>
      </c>
      <c r="AG480" s="41">
        <f t="shared" si="8"/>
        <v>0.2793000000000001</v>
      </c>
      <c r="AH480" s="41">
        <v>0.2793000000000001</v>
      </c>
      <c r="AI480" s="41"/>
      <c r="AJ480" s="114"/>
      <c r="AL480" s="107">
        <v>43132</v>
      </c>
      <c r="AM480" s="101">
        <v>2.74</v>
      </c>
      <c r="AN480" s="101">
        <v>3.22</v>
      </c>
      <c r="AO480" s="101">
        <v>3.78</v>
      </c>
      <c r="AP480" s="101">
        <v>4.2</v>
      </c>
      <c r="CF480" s="102"/>
      <c r="CI480" s="45"/>
    </row>
    <row r="481" spans="2:87" ht="13" customHeight="1">
      <c r="B481" s="114">
        <v>38656</v>
      </c>
      <c r="C481" s="41">
        <v>4.3269000000000002</v>
      </c>
      <c r="D481" s="41">
        <v>4.4013</v>
      </c>
      <c r="E481" s="41">
        <v>4.4002999999999997</v>
      </c>
      <c r="F481" s="41">
        <v>4.3956999999999997</v>
      </c>
      <c r="G481" s="41">
        <v>4.4082999999999997</v>
      </c>
      <c r="H481" s="41">
        <v>4.4397000000000002</v>
      </c>
      <c r="I481" s="41">
        <v>4.4846000000000004</v>
      </c>
      <c r="J481" s="41">
        <v>4.5373000000000001</v>
      </c>
      <c r="K481" s="41">
        <v>4.5925000000000002</v>
      </c>
      <c r="L481" s="41">
        <v>4.6464999999999996</v>
      </c>
      <c r="M481" s="41">
        <v>4.6966999999999999</v>
      </c>
      <c r="N481" s="41">
        <v>4.7413999999999996</v>
      </c>
      <c r="O481" s="41">
        <v>4.7796000000000003</v>
      </c>
      <c r="P481" s="41">
        <v>4.8109000000000002</v>
      </c>
      <c r="Q481" s="41">
        <v>4.8352000000000004</v>
      </c>
      <c r="R481" s="41">
        <v>4.8525</v>
      </c>
      <c r="S481" s="41">
        <v>4.8632999999999997</v>
      </c>
      <c r="T481" s="41">
        <v>4.8677999999999999</v>
      </c>
      <c r="U481" s="41">
        <v>4.8665000000000003</v>
      </c>
      <c r="V481" s="41">
        <v>4.8597999999999999</v>
      </c>
      <c r="W481" s="41">
        <v>4.8482000000000003</v>
      </c>
      <c r="X481" s="41">
        <v>4.8320999999999996</v>
      </c>
      <c r="Y481" s="41">
        <v>4.8118999999999996</v>
      </c>
      <c r="Z481" s="41">
        <v>4.7881999999999998</v>
      </c>
      <c r="AA481" s="41">
        <v>4.7611999999999997</v>
      </c>
      <c r="AB481" s="41">
        <v>4.7313000000000001</v>
      </c>
      <c r="AC481" s="41">
        <v>4.6989999999999998</v>
      </c>
      <c r="AD481" s="41">
        <v>4.6643999999999997</v>
      </c>
      <c r="AE481" s="41">
        <v>4.6279000000000003</v>
      </c>
      <c r="AF481" s="41">
        <v>4.5898000000000003</v>
      </c>
      <c r="AG481" s="41">
        <f t="shared" si="8"/>
        <v>0.31959999999999944</v>
      </c>
      <c r="AH481" s="41">
        <v>0.31959999999999944</v>
      </c>
      <c r="AI481" s="41"/>
      <c r="AJ481" s="114"/>
      <c r="AL481" s="107">
        <v>43160</v>
      </c>
      <c r="AM481" s="101">
        <v>2.86</v>
      </c>
      <c r="AN481" s="101">
        <v>3.27</v>
      </c>
      <c r="AO481" s="101">
        <v>3.77</v>
      </c>
      <c r="AP481" s="101">
        <v>4.18</v>
      </c>
      <c r="CF481" s="102"/>
      <c r="CI481" s="45"/>
    </row>
    <row r="482" spans="2:87" ht="13" customHeight="1">
      <c r="B482" s="114">
        <v>38686</v>
      </c>
      <c r="C482" s="41">
        <v>4.3798000000000004</v>
      </c>
      <c r="D482" s="41">
        <v>4.3993000000000002</v>
      </c>
      <c r="E482" s="41">
        <v>4.3699000000000003</v>
      </c>
      <c r="F482" s="41">
        <v>4.3517000000000001</v>
      </c>
      <c r="G482" s="41">
        <v>4.359</v>
      </c>
      <c r="H482" s="41">
        <v>4.3895999999999997</v>
      </c>
      <c r="I482" s="41">
        <v>4.4363000000000001</v>
      </c>
      <c r="J482" s="41">
        <v>4.492</v>
      </c>
      <c r="K482" s="41">
        <v>4.5507</v>
      </c>
      <c r="L482" s="41">
        <v>4.6082999999999998</v>
      </c>
      <c r="M482" s="41">
        <v>4.6619000000000002</v>
      </c>
      <c r="N482" s="41">
        <v>4.7096</v>
      </c>
      <c r="O482" s="41">
        <v>4.7503000000000002</v>
      </c>
      <c r="P482" s="41">
        <v>4.7836999999999996</v>
      </c>
      <c r="Q482" s="41">
        <v>4.8095999999999997</v>
      </c>
      <c r="R482" s="41">
        <v>4.8280000000000003</v>
      </c>
      <c r="S482" s="41">
        <v>4.8394000000000004</v>
      </c>
      <c r="T482" s="41">
        <v>4.8441000000000001</v>
      </c>
      <c r="U482" s="41">
        <v>4.8425000000000002</v>
      </c>
      <c r="V482" s="41">
        <v>4.8352000000000004</v>
      </c>
      <c r="W482" s="41">
        <v>4.8227000000000002</v>
      </c>
      <c r="X482" s="41">
        <v>4.8052999999999999</v>
      </c>
      <c r="Y482" s="41">
        <v>4.7835999999999999</v>
      </c>
      <c r="Z482" s="41">
        <v>4.758</v>
      </c>
      <c r="AA482" s="41">
        <v>4.7290000000000001</v>
      </c>
      <c r="AB482" s="41">
        <v>4.6969000000000003</v>
      </c>
      <c r="AC482" s="41">
        <v>4.6620999999999997</v>
      </c>
      <c r="AD482" s="41">
        <v>4.625</v>
      </c>
      <c r="AE482" s="41">
        <v>4.5858999999999996</v>
      </c>
      <c r="AF482" s="41">
        <v>4.5449000000000002</v>
      </c>
      <c r="AG482" s="41">
        <f t="shared" si="8"/>
        <v>0.22849999999999948</v>
      </c>
      <c r="AH482" s="41">
        <v>0.22849999999999948</v>
      </c>
      <c r="AI482" s="41"/>
      <c r="AJ482" s="114"/>
      <c r="AL482" s="107">
        <v>43191</v>
      </c>
      <c r="AM482" s="101">
        <v>2.93</v>
      </c>
      <c r="AN482" s="101">
        <v>3.46</v>
      </c>
      <c r="AO482" s="101">
        <v>3.95</v>
      </c>
      <c r="AP482" s="101">
        <v>4.3499999999999996</v>
      </c>
      <c r="CF482" s="102"/>
      <c r="CI482" s="45"/>
    </row>
    <row r="483" spans="2:87" ht="13" customHeight="1">
      <c r="B483" s="114">
        <v>38717</v>
      </c>
      <c r="C483" s="41">
        <v>4.4006999999999996</v>
      </c>
      <c r="D483" s="41">
        <v>4.3815</v>
      </c>
      <c r="E483" s="41">
        <v>4.3388999999999998</v>
      </c>
      <c r="F483" s="41">
        <v>4.3066000000000004</v>
      </c>
      <c r="G483" s="41">
        <v>4.2946</v>
      </c>
      <c r="H483" s="41">
        <v>4.3026</v>
      </c>
      <c r="I483" s="41">
        <v>4.3262</v>
      </c>
      <c r="J483" s="41">
        <v>4.3604000000000003</v>
      </c>
      <c r="K483" s="41">
        <v>4.4004000000000003</v>
      </c>
      <c r="L483" s="41">
        <v>4.4421999999999997</v>
      </c>
      <c r="M483" s="41">
        <v>4.4829999999999997</v>
      </c>
      <c r="N483" s="41">
        <v>4.5206</v>
      </c>
      <c r="O483" s="41">
        <v>4.5537000000000001</v>
      </c>
      <c r="P483" s="41">
        <v>4.5812999999999997</v>
      </c>
      <c r="Q483" s="41">
        <v>4.6029999999999998</v>
      </c>
      <c r="R483" s="41">
        <v>4.6185</v>
      </c>
      <c r="S483" s="41">
        <v>4.6279000000000003</v>
      </c>
      <c r="T483" s="41">
        <v>4.6313000000000004</v>
      </c>
      <c r="U483" s="41">
        <v>4.6289999999999996</v>
      </c>
      <c r="V483" s="41">
        <v>4.6212999999999997</v>
      </c>
      <c r="W483" s="41">
        <v>4.6086</v>
      </c>
      <c r="X483" s="41">
        <v>4.5913000000000004</v>
      </c>
      <c r="Y483" s="41">
        <v>4.5696000000000003</v>
      </c>
      <c r="Z483" s="41">
        <v>4.5441000000000003</v>
      </c>
      <c r="AA483" s="41">
        <v>4.5151000000000003</v>
      </c>
      <c r="AB483" s="41">
        <v>4.4829999999999997</v>
      </c>
      <c r="AC483" s="41">
        <v>4.4480000000000004</v>
      </c>
      <c r="AD483" s="41">
        <v>4.4104999999999999</v>
      </c>
      <c r="AE483" s="41">
        <v>4.3708</v>
      </c>
      <c r="AF483" s="41">
        <v>4.3292000000000002</v>
      </c>
      <c r="AG483" s="41">
        <f t="shared" si="8"/>
        <v>4.1500000000000092E-2</v>
      </c>
      <c r="AH483" s="41">
        <v>4.1500000000000092E-2</v>
      </c>
      <c r="AI483" s="41"/>
      <c r="AJ483" s="114"/>
      <c r="AL483" s="107">
        <v>43221</v>
      </c>
      <c r="AM483" s="101">
        <v>2.89</v>
      </c>
      <c r="AN483" s="101">
        <v>3.37</v>
      </c>
      <c r="AO483" s="101">
        <v>3.91</v>
      </c>
      <c r="AP483" s="101">
        <v>4.3099999999999996</v>
      </c>
      <c r="CF483" s="102"/>
      <c r="CI483" s="45"/>
    </row>
    <row r="484" spans="2:87" ht="13" customHeight="1">
      <c r="B484" s="114">
        <v>38748</v>
      </c>
      <c r="C484" s="41">
        <v>4.5556999999999999</v>
      </c>
      <c r="D484" s="41">
        <v>4.4997999999999996</v>
      </c>
      <c r="E484" s="41">
        <v>4.4596</v>
      </c>
      <c r="F484" s="41">
        <v>4.4390999999999998</v>
      </c>
      <c r="G484" s="41">
        <v>4.4371999999999998</v>
      </c>
      <c r="H484" s="41">
        <v>4.4504999999999999</v>
      </c>
      <c r="I484" s="41">
        <v>4.4751000000000003</v>
      </c>
      <c r="J484" s="41">
        <v>4.5069999999999997</v>
      </c>
      <c r="K484" s="41">
        <v>4.5430000000000001</v>
      </c>
      <c r="L484" s="41">
        <v>4.5803000000000003</v>
      </c>
      <c r="M484" s="41">
        <v>4.6166999999999998</v>
      </c>
      <c r="N484" s="41">
        <v>4.6505999999999998</v>
      </c>
      <c r="O484" s="41">
        <v>4.6806999999999999</v>
      </c>
      <c r="P484" s="41">
        <v>4.7062999999999997</v>
      </c>
      <c r="Q484" s="41">
        <v>4.7270000000000003</v>
      </c>
      <c r="R484" s="41">
        <v>4.7423999999999999</v>
      </c>
      <c r="S484" s="41">
        <v>4.7523999999999997</v>
      </c>
      <c r="T484" s="41">
        <v>4.7572000000000001</v>
      </c>
      <c r="U484" s="41">
        <v>4.7568000000000001</v>
      </c>
      <c r="V484" s="41">
        <v>4.7514000000000003</v>
      </c>
      <c r="W484" s="41">
        <v>4.7413999999999996</v>
      </c>
      <c r="X484" s="41">
        <v>4.7271000000000001</v>
      </c>
      <c r="Y484" s="41">
        <v>4.7085999999999997</v>
      </c>
      <c r="Z484" s="41">
        <v>4.6863999999999999</v>
      </c>
      <c r="AA484" s="41">
        <v>4.6607000000000003</v>
      </c>
      <c r="AB484" s="41">
        <v>4.6318999999999999</v>
      </c>
      <c r="AC484" s="41">
        <v>4.6002000000000001</v>
      </c>
      <c r="AD484" s="41">
        <v>4.5659999999999998</v>
      </c>
      <c r="AE484" s="41">
        <v>4.5294999999999996</v>
      </c>
      <c r="AF484" s="41">
        <v>4.4908999999999999</v>
      </c>
      <c r="AG484" s="41">
        <f t="shared" si="8"/>
        <v>2.4600000000000399E-2</v>
      </c>
      <c r="AH484" s="41">
        <v>2.4600000000000399E-2</v>
      </c>
      <c r="AI484" s="41"/>
      <c r="AJ484" s="114"/>
      <c r="AL484" s="107">
        <v>43252</v>
      </c>
      <c r="AM484" s="101">
        <v>3.05</v>
      </c>
      <c r="AN484" s="101">
        <v>3.49</v>
      </c>
      <c r="AO484" s="101">
        <v>4.04</v>
      </c>
      <c r="AP484" s="101">
        <v>4.43</v>
      </c>
      <c r="CF484" s="102"/>
      <c r="CI484" s="45"/>
    </row>
    <row r="485" spans="2:87" ht="13" customHeight="1">
      <c r="B485" s="114">
        <v>38776</v>
      </c>
      <c r="C485" s="41">
        <v>4.6900000000000004</v>
      </c>
      <c r="D485" s="41">
        <v>4.6588000000000003</v>
      </c>
      <c r="E485" s="41">
        <v>4.6165000000000003</v>
      </c>
      <c r="F485" s="41">
        <v>4.5807000000000002</v>
      </c>
      <c r="G485" s="41">
        <v>4.5576999999999996</v>
      </c>
      <c r="H485" s="41">
        <v>4.5484</v>
      </c>
      <c r="I485" s="41">
        <v>4.5507999999999997</v>
      </c>
      <c r="J485" s="41">
        <v>4.5620000000000003</v>
      </c>
      <c r="K485" s="41">
        <v>4.5791000000000004</v>
      </c>
      <c r="L485" s="41">
        <v>4.5994000000000002</v>
      </c>
      <c r="M485" s="41">
        <v>4.6205999999999996</v>
      </c>
      <c r="N485" s="41">
        <v>4.6409000000000002</v>
      </c>
      <c r="O485" s="41">
        <v>4.6589999999999998</v>
      </c>
      <c r="P485" s="41">
        <v>4.6738</v>
      </c>
      <c r="Q485" s="41">
        <v>4.6848999999999998</v>
      </c>
      <c r="R485" s="41">
        <v>4.6916000000000002</v>
      </c>
      <c r="S485" s="41">
        <v>4.694</v>
      </c>
      <c r="T485" s="41">
        <v>4.6917999999999997</v>
      </c>
      <c r="U485" s="41">
        <v>4.6852</v>
      </c>
      <c r="V485" s="41">
        <v>4.6744000000000003</v>
      </c>
      <c r="W485" s="41">
        <v>4.6593999999999998</v>
      </c>
      <c r="X485" s="41">
        <v>4.6405000000000003</v>
      </c>
      <c r="Y485" s="41">
        <v>4.6181000000000001</v>
      </c>
      <c r="Z485" s="41">
        <v>4.5922999999999998</v>
      </c>
      <c r="AA485" s="41">
        <v>4.5633999999999997</v>
      </c>
      <c r="AB485" s="41">
        <v>4.5317999999999996</v>
      </c>
      <c r="AC485" s="41">
        <v>4.4976000000000003</v>
      </c>
      <c r="AD485" s="41">
        <v>4.4611999999999998</v>
      </c>
      <c r="AE485" s="41">
        <v>4.4226999999999999</v>
      </c>
      <c r="AF485" s="41">
        <v>4.3825000000000003</v>
      </c>
      <c r="AG485" s="41">
        <f t="shared" si="8"/>
        <v>-9.0600000000000236E-2</v>
      </c>
      <c r="AH485" s="41">
        <v>9.0600000000000236E-2</v>
      </c>
      <c r="AI485" s="41"/>
      <c r="AJ485" s="114"/>
      <c r="AL485" s="107">
        <v>43282</v>
      </c>
      <c r="AM485" s="101">
        <v>3.12</v>
      </c>
      <c r="AN485" s="101">
        <v>3.48</v>
      </c>
      <c r="AO485" s="101">
        <v>4.0599999999999996</v>
      </c>
      <c r="AP485" s="101">
        <v>4.3499999999999996</v>
      </c>
      <c r="CF485" s="102"/>
      <c r="CI485" s="45"/>
    </row>
    <row r="486" spans="2:87" ht="13" customHeight="1">
      <c r="B486" s="114">
        <v>38807</v>
      </c>
      <c r="C486" s="41">
        <v>4.8262999999999998</v>
      </c>
      <c r="D486" s="41">
        <v>4.8102999999999998</v>
      </c>
      <c r="E486" s="41">
        <v>4.7812999999999999</v>
      </c>
      <c r="F486" s="41">
        <v>4.7624000000000004</v>
      </c>
      <c r="G486" s="41">
        <v>4.7603</v>
      </c>
      <c r="H486" s="41">
        <v>4.7744999999999997</v>
      </c>
      <c r="I486" s="41">
        <v>4.8014000000000001</v>
      </c>
      <c r="J486" s="41">
        <v>4.8368000000000002</v>
      </c>
      <c r="K486" s="41">
        <v>4.8765000000000001</v>
      </c>
      <c r="L486" s="41">
        <v>4.9172000000000002</v>
      </c>
      <c r="M486" s="41">
        <v>4.9561999999999999</v>
      </c>
      <c r="N486" s="41">
        <v>4.9916999999999998</v>
      </c>
      <c r="O486" s="41">
        <v>5.0221999999999998</v>
      </c>
      <c r="P486" s="41">
        <v>5.0469999999999997</v>
      </c>
      <c r="Q486" s="41">
        <v>5.0655999999999999</v>
      </c>
      <c r="R486" s="41">
        <v>5.0777999999999999</v>
      </c>
      <c r="S486" s="41">
        <v>5.0835999999999997</v>
      </c>
      <c r="T486" s="41">
        <v>5.0831999999999997</v>
      </c>
      <c r="U486" s="41">
        <v>5.0769000000000002</v>
      </c>
      <c r="V486" s="41">
        <v>5.0648999999999997</v>
      </c>
      <c r="W486" s="41">
        <v>5.0476999999999999</v>
      </c>
      <c r="X486" s="41">
        <v>5.0256999999999996</v>
      </c>
      <c r="Y486" s="41">
        <v>4.9992000000000001</v>
      </c>
      <c r="Z486" s="41">
        <v>4.9687000000000001</v>
      </c>
      <c r="AA486" s="41">
        <v>4.9345999999999997</v>
      </c>
      <c r="AB486" s="41">
        <v>4.8971</v>
      </c>
      <c r="AC486" s="41">
        <v>4.8567999999999998</v>
      </c>
      <c r="AD486" s="41">
        <v>4.8139000000000003</v>
      </c>
      <c r="AE486" s="41">
        <v>4.7687999999999997</v>
      </c>
      <c r="AF486" s="41">
        <v>4.7217000000000002</v>
      </c>
      <c r="AG486" s="41">
        <f t="shared" si="8"/>
        <v>9.0900000000000425E-2</v>
      </c>
      <c r="AH486" s="41">
        <v>9.0900000000000425E-2</v>
      </c>
      <c r="AI486" s="41"/>
      <c r="AJ486" s="114"/>
      <c r="AL486" s="107">
        <v>43313</v>
      </c>
      <c r="AM486" s="101">
        <v>3.04</v>
      </c>
      <c r="AN486" s="101">
        <v>3.38</v>
      </c>
      <c r="AO486" s="101">
        <v>3.97</v>
      </c>
      <c r="AP486" s="101">
        <v>4.3499999999999996</v>
      </c>
      <c r="CF486" s="102"/>
      <c r="CI486" s="45"/>
    </row>
    <row r="487" spans="2:87" ht="13" customHeight="1">
      <c r="B487" s="114">
        <v>38837</v>
      </c>
      <c r="C487" s="41">
        <v>4.8822000000000001</v>
      </c>
      <c r="D487" s="41">
        <v>4.8380999999999998</v>
      </c>
      <c r="E487" s="41">
        <v>4.8209</v>
      </c>
      <c r="F487" s="41">
        <v>4.8282999999999996</v>
      </c>
      <c r="G487" s="41">
        <v>4.8554000000000004</v>
      </c>
      <c r="H487" s="41">
        <v>4.8967999999999998</v>
      </c>
      <c r="I487" s="41">
        <v>4.9474</v>
      </c>
      <c r="J487" s="41">
        <v>5.0026999999999999</v>
      </c>
      <c r="K487" s="41">
        <v>5.0590999999999999</v>
      </c>
      <c r="L487" s="41">
        <v>5.1138000000000003</v>
      </c>
      <c r="M487" s="41">
        <v>5.1647999999999996</v>
      </c>
      <c r="N487" s="41">
        <v>5.2104999999999997</v>
      </c>
      <c r="O487" s="41">
        <v>5.25</v>
      </c>
      <c r="P487" s="41">
        <v>5.2827000000000002</v>
      </c>
      <c r="Q487" s="41">
        <v>5.3083999999999998</v>
      </c>
      <c r="R487" s="41">
        <v>5.3269000000000002</v>
      </c>
      <c r="S487" s="41">
        <v>5.3384</v>
      </c>
      <c r="T487" s="41">
        <v>5.3430999999999997</v>
      </c>
      <c r="U487" s="41">
        <v>5.3414000000000001</v>
      </c>
      <c r="V487" s="41">
        <v>5.3334999999999999</v>
      </c>
      <c r="W487" s="41">
        <v>5.32</v>
      </c>
      <c r="X487" s="41">
        <v>5.3011999999999997</v>
      </c>
      <c r="Y487" s="41">
        <v>5.2774999999999999</v>
      </c>
      <c r="Z487" s="41">
        <v>5.2493999999999996</v>
      </c>
      <c r="AA487" s="41">
        <v>5.2172999999999998</v>
      </c>
      <c r="AB487" s="41">
        <v>5.1816000000000004</v>
      </c>
      <c r="AC487" s="41">
        <v>5.1426999999999996</v>
      </c>
      <c r="AD487" s="41">
        <v>5.1007999999999996</v>
      </c>
      <c r="AE487" s="41">
        <v>5.0564999999999998</v>
      </c>
      <c r="AF487" s="41">
        <v>5.0098000000000003</v>
      </c>
      <c r="AG487" s="41">
        <f t="shared" si="8"/>
        <v>0.23160000000000025</v>
      </c>
      <c r="AH487" s="41">
        <v>0.23160000000000025</v>
      </c>
      <c r="AI487" s="41"/>
      <c r="AJ487" s="114"/>
      <c r="AL487" s="107">
        <v>43344</v>
      </c>
      <c r="AM487" s="101">
        <v>3.18</v>
      </c>
      <c r="AN487" s="101">
        <v>3.54</v>
      </c>
      <c r="AO487" s="101">
        <v>4.1100000000000003</v>
      </c>
      <c r="AP487" s="101">
        <v>4.4400000000000004</v>
      </c>
      <c r="CF487" s="102"/>
      <c r="CI487" s="45"/>
    </row>
    <row r="488" spans="2:87" ht="13" customHeight="1">
      <c r="B488" s="114">
        <v>38868</v>
      </c>
      <c r="C488" s="41">
        <v>5.0399000000000003</v>
      </c>
      <c r="D488" s="41">
        <v>5.0027999999999997</v>
      </c>
      <c r="E488" s="41">
        <v>4.9668000000000001</v>
      </c>
      <c r="F488" s="41">
        <v>4.9501999999999997</v>
      </c>
      <c r="G488" s="41">
        <v>4.9562999999999997</v>
      </c>
      <c r="H488" s="41">
        <v>4.9817999999999998</v>
      </c>
      <c r="I488" s="41">
        <v>5.0213000000000001</v>
      </c>
      <c r="J488" s="41">
        <v>5.0692000000000004</v>
      </c>
      <c r="K488" s="41">
        <v>5.1205999999999996</v>
      </c>
      <c r="L488" s="41">
        <v>5.1718000000000002</v>
      </c>
      <c r="M488" s="41">
        <v>5.22</v>
      </c>
      <c r="N488" s="41">
        <v>5.2630999999999997</v>
      </c>
      <c r="O488" s="41">
        <v>5.2999000000000001</v>
      </c>
      <c r="P488" s="41">
        <v>5.3295000000000003</v>
      </c>
      <c r="Q488" s="41">
        <v>5.3517000000000001</v>
      </c>
      <c r="R488" s="41">
        <v>5.3663999999999996</v>
      </c>
      <c r="S488" s="41">
        <v>5.3735999999999997</v>
      </c>
      <c r="T488" s="41">
        <v>5.3737000000000004</v>
      </c>
      <c r="U488" s="41">
        <v>5.367</v>
      </c>
      <c r="V488" s="41">
        <v>5.3540999999999999</v>
      </c>
      <c r="W488" s="41">
        <v>5.3352000000000004</v>
      </c>
      <c r="X488" s="41">
        <v>5.3110999999999997</v>
      </c>
      <c r="Y488" s="41">
        <v>5.282</v>
      </c>
      <c r="Z488" s="41">
        <v>5.2484999999999999</v>
      </c>
      <c r="AA488" s="41">
        <v>5.2110000000000003</v>
      </c>
      <c r="AB488" s="41">
        <v>5.17</v>
      </c>
      <c r="AC488" s="41">
        <v>5.1258999999999997</v>
      </c>
      <c r="AD488" s="41">
        <v>5.0789999999999997</v>
      </c>
      <c r="AE488" s="41">
        <v>5.0297000000000001</v>
      </c>
      <c r="AF488" s="41">
        <v>4.9782999999999999</v>
      </c>
      <c r="AG488" s="41">
        <f t="shared" si="8"/>
        <v>0.13189999999999991</v>
      </c>
      <c r="AH488" s="41">
        <v>0.13189999999999991</v>
      </c>
      <c r="AI488" s="41"/>
      <c r="AJ488" s="114"/>
      <c r="AL488" s="107">
        <v>43374</v>
      </c>
      <c r="AM488" s="101">
        <v>3.32</v>
      </c>
      <c r="AN488" s="101">
        <v>3.71</v>
      </c>
      <c r="AO488" s="101">
        <v>4.2699999999999996</v>
      </c>
      <c r="AP488" s="101">
        <v>4.6900000000000004</v>
      </c>
      <c r="CF488" s="102"/>
      <c r="CI488" s="45"/>
    </row>
    <row r="489" spans="2:87" ht="13" customHeight="1">
      <c r="B489" s="114">
        <v>38898</v>
      </c>
      <c r="C489" s="41">
        <v>5.2100999999999997</v>
      </c>
      <c r="D489" s="41">
        <v>5.1303999999999998</v>
      </c>
      <c r="E489" s="41">
        <v>5.0575999999999999</v>
      </c>
      <c r="F489" s="41">
        <v>5.0167000000000002</v>
      </c>
      <c r="G489" s="41">
        <v>5.0076000000000001</v>
      </c>
      <c r="H489" s="41">
        <v>5.0223000000000004</v>
      </c>
      <c r="I489" s="41">
        <v>5.0522999999999998</v>
      </c>
      <c r="J489" s="41">
        <v>5.0903</v>
      </c>
      <c r="K489" s="41">
        <v>5.1310000000000002</v>
      </c>
      <c r="L489" s="41">
        <v>5.1707000000000001</v>
      </c>
      <c r="M489" s="41">
        <v>5.2069999999999999</v>
      </c>
      <c r="N489" s="41">
        <v>5.2384000000000004</v>
      </c>
      <c r="O489" s="41">
        <v>5.2643000000000004</v>
      </c>
      <c r="P489" s="41">
        <v>5.2840999999999996</v>
      </c>
      <c r="Q489" s="41">
        <v>5.298</v>
      </c>
      <c r="R489" s="41">
        <v>5.306</v>
      </c>
      <c r="S489" s="41">
        <v>5.3085000000000004</v>
      </c>
      <c r="T489" s="41">
        <v>5.3056999999999999</v>
      </c>
      <c r="U489" s="41">
        <v>5.2981999999999996</v>
      </c>
      <c r="V489" s="41">
        <v>5.2862999999999998</v>
      </c>
      <c r="W489" s="41">
        <v>5.2704000000000004</v>
      </c>
      <c r="X489" s="41">
        <v>5.2510000000000003</v>
      </c>
      <c r="Y489" s="41">
        <v>5.2283999999999997</v>
      </c>
      <c r="Z489" s="41">
        <v>5.2028999999999996</v>
      </c>
      <c r="AA489" s="41">
        <v>5.1749999999999998</v>
      </c>
      <c r="AB489" s="41">
        <v>5.1448999999999998</v>
      </c>
      <c r="AC489" s="41">
        <v>5.1130000000000004</v>
      </c>
      <c r="AD489" s="41">
        <v>5.0793999999999997</v>
      </c>
      <c r="AE489" s="41">
        <v>5.0445000000000002</v>
      </c>
      <c r="AF489" s="41">
        <v>5.0084999999999997</v>
      </c>
      <c r="AG489" s="41">
        <f t="shared" si="8"/>
        <v>-3.9399999999999658E-2</v>
      </c>
      <c r="AH489" s="41">
        <v>3.9399999999999658E-2</v>
      </c>
      <c r="AI489" s="41"/>
      <c r="AJ489" s="114"/>
      <c r="AL489" s="107">
        <v>43405</v>
      </c>
      <c r="AM489" s="101">
        <v>3.4</v>
      </c>
      <c r="AN489" s="101">
        <v>3.74</v>
      </c>
      <c r="AO489" s="101">
        <v>4.2699999999999996</v>
      </c>
      <c r="AP489" s="101">
        <v>4.74</v>
      </c>
      <c r="CF489" s="102"/>
      <c r="CI489" s="45"/>
    </row>
    <row r="490" spans="2:87" ht="13" customHeight="1">
      <c r="B490" s="114">
        <v>38929</v>
      </c>
      <c r="C490" s="41">
        <v>5.0644999999999998</v>
      </c>
      <c r="D490" s="41">
        <v>4.9341999999999997</v>
      </c>
      <c r="E490" s="41">
        <v>4.8593000000000002</v>
      </c>
      <c r="F490" s="41">
        <v>4.827</v>
      </c>
      <c r="G490" s="41">
        <v>4.8258000000000001</v>
      </c>
      <c r="H490" s="41">
        <v>4.8461999999999996</v>
      </c>
      <c r="I490" s="41">
        <v>4.8803000000000001</v>
      </c>
      <c r="J490" s="41">
        <v>4.9221000000000004</v>
      </c>
      <c r="K490" s="41">
        <v>4.9671000000000003</v>
      </c>
      <c r="L490" s="41">
        <v>5.0117000000000003</v>
      </c>
      <c r="M490" s="41">
        <v>5.0536000000000003</v>
      </c>
      <c r="N490" s="41">
        <v>5.0910000000000002</v>
      </c>
      <c r="O490" s="41">
        <v>5.1228999999999996</v>
      </c>
      <c r="P490" s="41">
        <v>5.1485000000000003</v>
      </c>
      <c r="Q490" s="41">
        <v>5.1675000000000004</v>
      </c>
      <c r="R490" s="41">
        <v>5.1798000000000002</v>
      </c>
      <c r="S490" s="41">
        <v>5.1856</v>
      </c>
      <c r="T490" s="41">
        <v>5.1848999999999998</v>
      </c>
      <c r="U490" s="41">
        <v>5.1782000000000004</v>
      </c>
      <c r="V490" s="41">
        <v>5.1657999999999999</v>
      </c>
      <c r="W490" s="41">
        <v>5.1481000000000003</v>
      </c>
      <c r="X490" s="41">
        <v>5.1254</v>
      </c>
      <c r="Y490" s="41">
        <v>5.0982000000000003</v>
      </c>
      <c r="Z490" s="41">
        <v>5.0670000000000002</v>
      </c>
      <c r="AA490" s="41">
        <v>5.0320999999999998</v>
      </c>
      <c r="AB490" s="41">
        <v>4.9938000000000002</v>
      </c>
      <c r="AC490" s="41">
        <v>4.9526000000000003</v>
      </c>
      <c r="AD490" s="41">
        <v>4.9088000000000003</v>
      </c>
      <c r="AE490" s="41">
        <v>4.8627000000000002</v>
      </c>
      <c r="AF490" s="41">
        <v>4.8146000000000004</v>
      </c>
      <c r="AG490" s="41">
        <f t="shared" si="8"/>
        <v>-5.2799999999999514E-2</v>
      </c>
      <c r="AH490" s="41">
        <v>5.2799999999999514E-2</v>
      </c>
      <c r="AI490" s="41"/>
      <c r="AJ490" s="114"/>
      <c r="AL490" s="107">
        <v>43435</v>
      </c>
      <c r="AM490" s="101">
        <v>3.16</v>
      </c>
      <c r="AN490" s="101">
        <v>3.48</v>
      </c>
      <c r="AO490" s="101">
        <v>4.08</v>
      </c>
      <c r="AP490" s="101">
        <v>4.51</v>
      </c>
      <c r="CF490" s="102"/>
      <c r="CI490" s="45"/>
    </row>
    <row r="491" spans="2:87" ht="13" customHeight="1">
      <c r="B491" s="114">
        <v>38960</v>
      </c>
      <c r="C491" s="41">
        <v>4.9508999999999999</v>
      </c>
      <c r="D491" s="41">
        <v>4.7424999999999997</v>
      </c>
      <c r="E491" s="41">
        <v>4.6433999999999997</v>
      </c>
      <c r="F491" s="41">
        <v>4.6089000000000002</v>
      </c>
      <c r="G491" s="41">
        <v>4.6117999999999997</v>
      </c>
      <c r="H491" s="41">
        <v>4.6355000000000004</v>
      </c>
      <c r="I491" s="41">
        <v>4.6696999999999997</v>
      </c>
      <c r="J491" s="41">
        <v>4.7084000000000001</v>
      </c>
      <c r="K491" s="41">
        <v>4.7477</v>
      </c>
      <c r="L491" s="41">
        <v>4.7853000000000003</v>
      </c>
      <c r="M491" s="41">
        <v>4.8198999999999996</v>
      </c>
      <c r="N491" s="41">
        <v>4.8506999999999998</v>
      </c>
      <c r="O491" s="41">
        <v>4.8773999999999997</v>
      </c>
      <c r="P491" s="41">
        <v>4.9000000000000004</v>
      </c>
      <c r="Q491" s="41">
        <v>4.9184000000000001</v>
      </c>
      <c r="R491" s="41">
        <v>4.9328000000000003</v>
      </c>
      <c r="S491" s="41">
        <v>4.9433999999999996</v>
      </c>
      <c r="T491" s="41">
        <v>4.9504999999999999</v>
      </c>
      <c r="U491" s="41">
        <v>4.9543999999999997</v>
      </c>
      <c r="V491" s="41">
        <v>4.9551999999999996</v>
      </c>
      <c r="W491" s="41">
        <v>4.9531999999999998</v>
      </c>
      <c r="X491" s="41">
        <v>4.9488000000000003</v>
      </c>
      <c r="Y491" s="41">
        <v>4.9420999999999999</v>
      </c>
      <c r="Z491" s="41">
        <v>4.9333999999999998</v>
      </c>
      <c r="AA491" s="41">
        <v>4.9227999999999996</v>
      </c>
      <c r="AB491" s="41">
        <v>4.9105999999999996</v>
      </c>
      <c r="AC491" s="41">
        <v>4.8968999999999996</v>
      </c>
      <c r="AD491" s="41">
        <v>4.8819999999999997</v>
      </c>
      <c r="AE491" s="41">
        <v>4.8659999999999997</v>
      </c>
      <c r="AF491" s="41">
        <v>4.8490000000000002</v>
      </c>
      <c r="AG491" s="41">
        <f t="shared" si="8"/>
        <v>-0.16559999999999953</v>
      </c>
      <c r="AH491" s="41">
        <v>0.16559999999999953</v>
      </c>
      <c r="AI491" s="41"/>
      <c r="AJ491" s="114"/>
      <c r="AL491" s="107">
        <v>43466</v>
      </c>
      <c r="AM491" s="101">
        <v>2.99</v>
      </c>
      <c r="AN491" s="101">
        <v>3.15</v>
      </c>
      <c r="AO491" s="101">
        <v>3.92</v>
      </c>
      <c r="AP491" s="101">
        <v>4.34</v>
      </c>
      <c r="CF491" s="102"/>
      <c r="CI491" s="45"/>
    </row>
    <row r="492" spans="2:87" ht="13" customHeight="1">
      <c r="B492" s="114">
        <v>38990</v>
      </c>
      <c r="C492" s="41">
        <v>4.8775000000000004</v>
      </c>
      <c r="D492" s="41">
        <v>4.6603000000000003</v>
      </c>
      <c r="E492" s="41">
        <v>4.5519999999999996</v>
      </c>
      <c r="F492" s="41">
        <v>4.5101000000000004</v>
      </c>
      <c r="G492" s="41">
        <v>4.5076999999999998</v>
      </c>
      <c r="H492" s="41">
        <v>4.5282</v>
      </c>
      <c r="I492" s="41">
        <v>4.5609000000000002</v>
      </c>
      <c r="J492" s="41">
        <v>4.5991</v>
      </c>
      <c r="K492" s="41">
        <v>4.6384999999999996</v>
      </c>
      <c r="L492" s="41">
        <v>4.6765999999999996</v>
      </c>
      <c r="M492" s="41">
        <v>4.7119</v>
      </c>
      <c r="N492" s="41">
        <v>4.7432999999999996</v>
      </c>
      <c r="O492" s="41">
        <v>4.7705000000000002</v>
      </c>
      <c r="P492" s="41">
        <v>4.7933000000000003</v>
      </c>
      <c r="Q492" s="41">
        <v>4.8117000000000001</v>
      </c>
      <c r="R492" s="41">
        <v>4.8258000000000001</v>
      </c>
      <c r="S492" s="41">
        <v>4.8358999999999996</v>
      </c>
      <c r="T492" s="41">
        <v>4.8422000000000001</v>
      </c>
      <c r="U492" s="41">
        <v>4.8449999999999998</v>
      </c>
      <c r="V492" s="41">
        <v>4.8445</v>
      </c>
      <c r="W492" s="41">
        <v>4.8410000000000002</v>
      </c>
      <c r="X492" s="41">
        <v>4.8348000000000004</v>
      </c>
      <c r="Y492" s="41">
        <v>4.8262</v>
      </c>
      <c r="Z492" s="41">
        <v>4.8152999999999997</v>
      </c>
      <c r="AA492" s="41">
        <v>4.8025000000000002</v>
      </c>
      <c r="AB492" s="41">
        <v>4.7878999999999996</v>
      </c>
      <c r="AC492" s="41">
        <v>4.7717999999999998</v>
      </c>
      <c r="AD492" s="41">
        <v>4.7542999999999997</v>
      </c>
      <c r="AE492" s="41">
        <v>4.7355999999999998</v>
      </c>
      <c r="AF492" s="41">
        <v>4.7157999999999998</v>
      </c>
      <c r="AG492" s="41">
        <f t="shared" si="8"/>
        <v>-0.20090000000000074</v>
      </c>
      <c r="AH492" s="41">
        <v>0.20090000000000074</v>
      </c>
      <c r="AI492" s="41"/>
      <c r="AJ492" s="114"/>
      <c r="AL492" s="107">
        <v>43497</v>
      </c>
      <c r="AM492" s="101">
        <v>2.98</v>
      </c>
      <c r="AN492" s="101">
        <v>3.16</v>
      </c>
      <c r="AO492" s="101">
        <v>3.92</v>
      </c>
      <c r="AP492" s="101">
        <v>4.3600000000000003</v>
      </c>
      <c r="AR492" s="90"/>
      <c r="AS492" s="41"/>
      <c r="AT492" s="90"/>
      <c r="AU492" s="41"/>
      <c r="AV492" s="41"/>
      <c r="CF492" s="102"/>
      <c r="CI492" s="45"/>
    </row>
    <row r="493" spans="2:87" ht="13" customHeight="1">
      <c r="B493" s="114">
        <v>39021</v>
      </c>
      <c r="C493" s="41">
        <v>4.8796999999999997</v>
      </c>
      <c r="D493" s="41">
        <v>4.6571999999999996</v>
      </c>
      <c r="E493" s="41">
        <v>4.5426000000000002</v>
      </c>
      <c r="F493" s="41">
        <v>4.4946999999999999</v>
      </c>
      <c r="G493" s="41">
        <v>4.4871999999999996</v>
      </c>
      <c r="H493" s="41">
        <v>4.5034000000000001</v>
      </c>
      <c r="I493" s="41">
        <v>4.5327000000000002</v>
      </c>
      <c r="J493" s="41">
        <v>4.5682999999999998</v>
      </c>
      <c r="K493" s="41">
        <v>4.6056999999999997</v>
      </c>
      <c r="L493" s="41">
        <v>4.6422999999999996</v>
      </c>
      <c r="M493" s="41">
        <v>4.6764999999999999</v>
      </c>
      <c r="N493" s="41">
        <v>4.7070999999999996</v>
      </c>
      <c r="O493" s="41">
        <v>4.7337999999999996</v>
      </c>
      <c r="P493" s="41">
        <v>4.7563000000000004</v>
      </c>
      <c r="Q493" s="41">
        <v>4.7744999999999997</v>
      </c>
      <c r="R493" s="41">
        <v>4.7885999999999997</v>
      </c>
      <c r="S493" s="41">
        <v>4.7987000000000002</v>
      </c>
      <c r="T493" s="41">
        <v>4.8051000000000004</v>
      </c>
      <c r="U493" s="41">
        <v>4.8079999999999998</v>
      </c>
      <c r="V493" s="41">
        <v>4.8076999999999996</v>
      </c>
      <c r="W493" s="41">
        <v>4.8044000000000002</v>
      </c>
      <c r="X493" s="41">
        <v>4.7984</v>
      </c>
      <c r="Y493" s="41">
        <v>4.79</v>
      </c>
      <c r="Z493" s="41">
        <v>4.7793000000000001</v>
      </c>
      <c r="AA493" s="41">
        <v>4.7667000000000002</v>
      </c>
      <c r="AB493" s="41">
        <v>4.7523</v>
      </c>
      <c r="AC493" s="41">
        <v>4.7363</v>
      </c>
      <c r="AD493" s="41">
        <v>4.7188999999999997</v>
      </c>
      <c r="AE493" s="41">
        <v>4.7003000000000004</v>
      </c>
      <c r="AF493" s="41">
        <v>4.6806999999999999</v>
      </c>
      <c r="AG493" s="41">
        <f t="shared" si="8"/>
        <v>-0.23740000000000006</v>
      </c>
      <c r="AH493" s="41">
        <v>0.23740000000000006</v>
      </c>
      <c r="AI493" s="41"/>
      <c r="AJ493" s="114"/>
      <c r="AL493" s="107">
        <v>43525</v>
      </c>
      <c r="AM493" s="101">
        <v>2.71</v>
      </c>
      <c r="AN493" s="101">
        <v>2.86</v>
      </c>
      <c r="AO493" s="101">
        <v>3.6</v>
      </c>
      <c r="AP493" s="101">
        <v>4.09</v>
      </c>
      <c r="AR493" s="90"/>
      <c r="AS493" s="41"/>
      <c r="AT493" s="90"/>
      <c r="AU493" s="41"/>
      <c r="AV493" s="41"/>
      <c r="CF493" s="102"/>
      <c r="CI493" s="45"/>
    </row>
    <row r="494" spans="2:87" ht="13" customHeight="1">
      <c r="B494" s="114">
        <v>39051</v>
      </c>
      <c r="C494" s="41">
        <v>4.8173000000000004</v>
      </c>
      <c r="D494" s="41">
        <v>4.5686999999999998</v>
      </c>
      <c r="E494" s="41">
        <v>4.4336000000000002</v>
      </c>
      <c r="F494" s="41">
        <v>4.3708</v>
      </c>
      <c r="G494" s="41">
        <v>4.3532000000000002</v>
      </c>
      <c r="H494" s="41">
        <v>4.3630000000000004</v>
      </c>
      <c r="I494" s="41">
        <v>4.3887</v>
      </c>
      <c r="J494" s="41">
        <v>4.4226000000000001</v>
      </c>
      <c r="K494" s="41">
        <v>4.4596</v>
      </c>
      <c r="L494" s="41">
        <v>4.4965000000000002</v>
      </c>
      <c r="M494" s="41">
        <v>4.5313999999999997</v>
      </c>
      <c r="N494" s="41">
        <v>4.5629</v>
      </c>
      <c r="O494" s="41">
        <v>4.5903999999999998</v>
      </c>
      <c r="P494" s="41">
        <v>4.6135000000000002</v>
      </c>
      <c r="Q494" s="41">
        <v>4.6321000000000003</v>
      </c>
      <c r="R494" s="41">
        <v>4.6462000000000003</v>
      </c>
      <c r="S494" s="41">
        <v>4.6559999999999997</v>
      </c>
      <c r="T494" s="41">
        <v>4.6618000000000004</v>
      </c>
      <c r="U494" s="41">
        <v>4.6637000000000004</v>
      </c>
      <c r="V494" s="41">
        <v>4.6619999999999999</v>
      </c>
      <c r="W494" s="41">
        <v>4.657</v>
      </c>
      <c r="X494" s="41">
        <v>4.6490999999999998</v>
      </c>
      <c r="Y494" s="41">
        <v>4.6383999999999999</v>
      </c>
      <c r="Z494" s="41">
        <v>4.6253000000000002</v>
      </c>
      <c r="AA494" s="41">
        <v>4.6098999999999997</v>
      </c>
      <c r="AB494" s="41">
        <v>4.5926</v>
      </c>
      <c r="AC494" s="41">
        <v>4.5735000000000001</v>
      </c>
      <c r="AD494" s="41">
        <v>4.5528000000000004</v>
      </c>
      <c r="AE494" s="41">
        <v>4.5308000000000002</v>
      </c>
      <c r="AF494" s="41">
        <v>4.5076000000000001</v>
      </c>
      <c r="AG494" s="41">
        <f t="shared" si="8"/>
        <v>-0.3208000000000002</v>
      </c>
      <c r="AH494" s="41">
        <v>0.3208000000000002</v>
      </c>
      <c r="AI494" s="41"/>
      <c r="AJ494" s="114"/>
      <c r="AL494" s="107">
        <v>43556</v>
      </c>
      <c r="AM494" s="101">
        <v>2.7</v>
      </c>
      <c r="AN494" s="101">
        <v>2.88</v>
      </c>
      <c r="AO494" s="101">
        <v>3.59</v>
      </c>
      <c r="AP494" s="101">
        <v>4.1399999999999997</v>
      </c>
      <c r="AQ494" s="109"/>
      <c r="AR494" s="90"/>
      <c r="AS494" s="41"/>
      <c r="AT494" s="90"/>
      <c r="AU494" s="41"/>
      <c r="AV494" s="41"/>
      <c r="AW494" s="41"/>
      <c r="AX494" s="41"/>
      <c r="AY494" s="41"/>
      <c r="AZ494" s="41"/>
      <c r="BA494" s="41"/>
      <c r="BB494" s="41"/>
      <c r="BC494" s="41"/>
      <c r="BD494" s="41"/>
      <c r="BE494" s="41"/>
      <c r="BF494" s="41"/>
      <c r="BG494" s="41"/>
      <c r="BH494" s="41"/>
      <c r="BI494" s="41"/>
      <c r="BJ494" s="41"/>
      <c r="BK494" s="41"/>
      <c r="BL494" s="41"/>
      <c r="BM494" s="41"/>
      <c r="BN494" s="41"/>
      <c r="BO494" s="108"/>
      <c r="CF494" s="102"/>
      <c r="CI494" s="45"/>
    </row>
    <row r="495" spans="2:87" ht="13" customHeight="1">
      <c r="B495" s="114">
        <v>39082</v>
      </c>
      <c r="C495" s="41">
        <v>4.9530000000000003</v>
      </c>
      <c r="D495" s="41">
        <v>4.7737999999999996</v>
      </c>
      <c r="E495" s="41">
        <v>4.6687000000000003</v>
      </c>
      <c r="F495" s="41">
        <v>4.6163999999999996</v>
      </c>
      <c r="G495" s="41">
        <v>4.6006</v>
      </c>
      <c r="H495" s="41">
        <v>4.6093999999999999</v>
      </c>
      <c r="I495" s="41">
        <v>4.6340000000000003</v>
      </c>
      <c r="J495" s="41">
        <v>4.6676000000000002</v>
      </c>
      <c r="K495" s="41">
        <v>4.7055999999999996</v>
      </c>
      <c r="L495" s="41">
        <v>4.7443999999999997</v>
      </c>
      <c r="M495" s="41">
        <v>4.7816000000000001</v>
      </c>
      <c r="N495" s="41">
        <v>4.8155000000000001</v>
      </c>
      <c r="O495" s="41">
        <v>4.8448000000000002</v>
      </c>
      <c r="P495" s="41">
        <v>4.8689999999999998</v>
      </c>
      <c r="Q495" s="41">
        <v>4.8875999999999999</v>
      </c>
      <c r="R495" s="41">
        <v>4.9004000000000003</v>
      </c>
      <c r="S495" s="41">
        <v>4.9074</v>
      </c>
      <c r="T495" s="41">
        <v>4.9089</v>
      </c>
      <c r="U495" s="41">
        <v>4.9048999999999996</v>
      </c>
      <c r="V495" s="41">
        <v>4.8958000000000004</v>
      </c>
      <c r="W495" s="41">
        <v>4.8819999999999997</v>
      </c>
      <c r="X495" s="41">
        <v>4.8635999999999999</v>
      </c>
      <c r="Y495" s="41">
        <v>4.8411</v>
      </c>
      <c r="Z495" s="41">
        <v>4.8148</v>
      </c>
      <c r="AA495" s="41">
        <v>4.7850000000000001</v>
      </c>
      <c r="AB495" s="41">
        <v>4.7521000000000004</v>
      </c>
      <c r="AC495" s="41">
        <v>4.7164999999999999</v>
      </c>
      <c r="AD495" s="41">
        <v>4.6783000000000001</v>
      </c>
      <c r="AE495" s="41">
        <v>4.6378000000000004</v>
      </c>
      <c r="AF495" s="41">
        <v>4.5953999999999997</v>
      </c>
      <c r="AG495" s="41">
        <f t="shared" si="8"/>
        <v>-0.20860000000000056</v>
      </c>
      <c r="AH495" s="41">
        <v>0.20860000000000056</v>
      </c>
      <c r="AI495" s="41"/>
      <c r="AJ495" s="114"/>
      <c r="AL495" s="107">
        <v>43586</v>
      </c>
      <c r="AM495" s="101">
        <v>2.5</v>
      </c>
      <c r="AN495" s="101">
        <v>2.7</v>
      </c>
      <c r="AO495" s="101">
        <v>3.36</v>
      </c>
      <c r="AP495" s="101">
        <v>3.98</v>
      </c>
      <c r="AQ495" s="109"/>
      <c r="AR495" s="90"/>
      <c r="AS495" s="41"/>
      <c r="AT495" s="90"/>
      <c r="AU495" s="41"/>
      <c r="AV495" s="41"/>
      <c r="AW495" s="41"/>
      <c r="AX495" s="41"/>
      <c r="AY495" s="41"/>
      <c r="AZ495" s="41"/>
      <c r="BA495" s="41"/>
      <c r="BB495" s="41"/>
      <c r="BC495" s="41"/>
      <c r="BD495" s="41"/>
      <c r="BE495" s="41"/>
      <c r="BF495" s="41"/>
      <c r="BG495" s="41"/>
      <c r="BH495" s="41"/>
      <c r="BI495" s="41"/>
      <c r="BJ495" s="41"/>
      <c r="BK495" s="41"/>
      <c r="BL495" s="41"/>
      <c r="BM495" s="41"/>
      <c r="BN495" s="41"/>
      <c r="BO495" s="108"/>
      <c r="CF495" s="102"/>
      <c r="CI495" s="45"/>
    </row>
    <row r="496" spans="2:87" ht="13" customHeight="1">
      <c r="B496" s="114">
        <v>39113</v>
      </c>
      <c r="C496" s="41">
        <v>5.0034999999999998</v>
      </c>
      <c r="D496" s="41">
        <v>4.8696999999999999</v>
      </c>
      <c r="E496" s="41">
        <v>4.7881</v>
      </c>
      <c r="F496" s="41">
        <v>4.7453000000000003</v>
      </c>
      <c r="G496" s="41">
        <v>4.7306999999999997</v>
      </c>
      <c r="H496" s="41">
        <v>4.7359999999999998</v>
      </c>
      <c r="I496" s="41">
        <v>4.7546999999999997</v>
      </c>
      <c r="J496" s="41">
        <v>4.782</v>
      </c>
      <c r="K496" s="41">
        <v>4.8139000000000003</v>
      </c>
      <c r="L496" s="41">
        <v>4.8475999999999999</v>
      </c>
      <c r="M496" s="41">
        <v>4.8810000000000002</v>
      </c>
      <c r="N496" s="41">
        <v>4.9123999999999999</v>
      </c>
      <c r="O496" s="41">
        <v>4.9406999999999996</v>
      </c>
      <c r="P496" s="41">
        <v>4.9650999999999996</v>
      </c>
      <c r="Q496" s="41">
        <v>4.9851000000000001</v>
      </c>
      <c r="R496" s="41">
        <v>5.0004999999999997</v>
      </c>
      <c r="S496" s="41">
        <v>5.0110000000000001</v>
      </c>
      <c r="T496" s="41">
        <v>5.0167000000000002</v>
      </c>
      <c r="U496" s="41">
        <v>5.0175999999999998</v>
      </c>
      <c r="V496" s="41">
        <v>5.0138999999999996</v>
      </c>
      <c r="W496" s="41">
        <v>5.0057999999999998</v>
      </c>
      <c r="X496" s="41">
        <v>4.9935</v>
      </c>
      <c r="Y496" s="41">
        <v>4.9771999999999998</v>
      </c>
      <c r="Z496" s="41">
        <v>4.9573</v>
      </c>
      <c r="AA496" s="41">
        <v>4.9340000000000002</v>
      </c>
      <c r="AB496" s="41">
        <v>4.9074999999999998</v>
      </c>
      <c r="AC496" s="41">
        <v>4.8780999999999999</v>
      </c>
      <c r="AD496" s="41">
        <v>4.8460000000000001</v>
      </c>
      <c r="AE496" s="41">
        <v>4.8116000000000003</v>
      </c>
      <c r="AF496" s="41">
        <v>4.7751000000000001</v>
      </c>
      <c r="AG496" s="41">
        <f t="shared" si="8"/>
        <v>-0.15589999999999993</v>
      </c>
      <c r="AH496" s="41">
        <v>0.15589999999999993</v>
      </c>
      <c r="AI496" s="41"/>
      <c r="AJ496" s="114"/>
      <c r="AL496" s="107">
        <v>43617</v>
      </c>
      <c r="AM496" s="101">
        <v>2.27</v>
      </c>
      <c r="AN496" s="101">
        <v>2.39</v>
      </c>
      <c r="AO496" s="101">
        <v>3.13</v>
      </c>
      <c r="AP496" s="101">
        <v>3.77</v>
      </c>
      <c r="AQ496" s="109"/>
      <c r="AR496" s="90"/>
      <c r="AS496" s="41"/>
      <c r="AT496" s="90"/>
      <c r="AU496" s="41"/>
      <c r="AV496" s="41"/>
      <c r="AW496" s="41"/>
      <c r="AX496" s="41"/>
      <c r="AY496" s="41"/>
      <c r="AZ496" s="41"/>
      <c r="BA496" s="41"/>
      <c r="BB496" s="41"/>
      <c r="BC496" s="41"/>
      <c r="BD496" s="41"/>
      <c r="BE496" s="41"/>
      <c r="BF496" s="41"/>
      <c r="BG496" s="41"/>
      <c r="BH496" s="41"/>
      <c r="BI496" s="41"/>
      <c r="BJ496" s="41"/>
      <c r="BK496" s="41"/>
      <c r="BL496" s="41"/>
      <c r="BM496" s="41"/>
      <c r="BN496" s="41"/>
      <c r="BO496" s="108"/>
      <c r="CF496" s="102"/>
      <c r="CI496" s="45"/>
    </row>
    <row r="497" spans="2:87" ht="13" customHeight="1">
      <c r="B497" s="114">
        <v>39141</v>
      </c>
      <c r="C497" s="41">
        <v>4.8384</v>
      </c>
      <c r="D497" s="41">
        <v>4.6016000000000004</v>
      </c>
      <c r="E497" s="41">
        <v>4.4810999999999996</v>
      </c>
      <c r="F497" s="41">
        <v>4.4326999999999996</v>
      </c>
      <c r="G497" s="41">
        <v>4.4280999999999997</v>
      </c>
      <c r="H497" s="41">
        <v>4.4490999999999996</v>
      </c>
      <c r="I497" s="41">
        <v>4.484</v>
      </c>
      <c r="J497" s="41">
        <v>4.5252999999999997</v>
      </c>
      <c r="K497" s="41">
        <v>4.5682</v>
      </c>
      <c r="L497" s="41">
        <v>4.6097000000000001</v>
      </c>
      <c r="M497" s="41">
        <v>4.6481000000000003</v>
      </c>
      <c r="N497" s="41">
        <v>4.6821999999999999</v>
      </c>
      <c r="O497" s="41">
        <v>4.7115</v>
      </c>
      <c r="P497" s="41">
        <v>4.7358000000000002</v>
      </c>
      <c r="Q497" s="41">
        <v>4.7549999999999999</v>
      </c>
      <c r="R497" s="41">
        <v>4.7694000000000001</v>
      </c>
      <c r="S497" s="41">
        <v>4.7792000000000003</v>
      </c>
      <c r="T497" s="41">
        <v>4.7846000000000002</v>
      </c>
      <c r="U497" s="41">
        <v>4.7859999999999996</v>
      </c>
      <c r="V497" s="41">
        <v>4.7835999999999999</v>
      </c>
      <c r="W497" s="41">
        <v>4.7778</v>
      </c>
      <c r="X497" s="41">
        <v>4.7689000000000004</v>
      </c>
      <c r="Y497" s="41">
        <v>4.7572999999999999</v>
      </c>
      <c r="Z497" s="41">
        <v>4.7431000000000001</v>
      </c>
      <c r="AA497" s="41">
        <v>4.7267000000000001</v>
      </c>
      <c r="AB497" s="41">
        <v>4.7083000000000004</v>
      </c>
      <c r="AC497" s="41">
        <v>4.6881000000000004</v>
      </c>
      <c r="AD497" s="41">
        <v>4.6664000000000003</v>
      </c>
      <c r="AE497" s="41">
        <v>4.6433999999999997</v>
      </c>
      <c r="AF497" s="41">
        <v>4.6192000000000002</v>
      </c>
      <c r="AG497" s="41">
        <f t="shared" si="8"/>
        <v>-0.2286999999999999</v>
      </c>
      <c r="AH497" s="41">
        <v>0.2286999999999999</v>
      </c>
      <c r="AI497" s="41"/>
      <c r="AJ497" s="114"/>
      <c r="AL497" s="107">
        <v>43647</v>
      </c>
      <c r="AM497" s="101">
        <v>2.34</v>
      </c>
      <c r="AN497" s="101">
        <v>2.4300000000000002</v>
      </c>
      <c r="AO497" s="101">
        <v>3.07</v>
      </c>
      <c r="AP497" s="101">
        <v>3.69</v>
      </c>
      <c r="AQ497" s="109"/>
      <c r="AR497" s="90"/>
      <c r="AS497" s="41"/>
      <c r="AT497" s="90"/>
      <c r="AU497" s="41"/>
      <c r="AV497" s="41"/>
      <c r="AW497" s="41"/>
      <c r="AX497" s="41"/>
      <c r="AY497" s="41"/>
      <c r="AZ497" s="41"/>
      <c r="BA497" s="41"/>
      <c r="BB497" s="41"/>
      <c r="BC497" s="41"/>
      <c r="BD497" s="41"/>
      <c r="BE497" s="41"/>
      <c r="BF497" s="41"/>
      <c r="BG497" s="41"/>
      <c r="BH497" s="41"/>
      <c r="BI497" s="41"/>
      <c r="BJ497" s="41"/>
      <c r="BK497" s="41"/>
      <c r="BL497" s="41"/>
      <c r="BM497" s="41"/>
      <c r="BN497" s="41"/>
      <c r="BO497" s="108"/>
      <c r="CF497" s="102"/>
      <c r="CI497" s="45"/>
    </row>
    <row r="498" spans="2:87" ht="13" customHeight="1">
      <c r="B498" s="114">
        <v>39172</v>
      </c>
      <c r="C498" s="41">
        <v>4.8308999999999997</v>
      </c>
      <c r="D498" s="41">
        <v>4.5895999999999999</v>
      </c>
      <c r="E498" s="41">
        <v>4.4797000000000002</v>
      </c>
      <c r="F498" s="41">
        <v>4.4481000000000002</v>
      </c>
      <c r="G498" s="41">
        <v>4.4619</v>
      </c>
      <c r="H498" s="41">
        <v>4.5008999999999997</v>
      </c>
      <c r="I498" s="41">
        <v>4.5523999999999996</v>
      </c>
      <c r="J498" s="41">
        <v>4.6086</v>
      </c>
      <c r="K498" s="41">
        <v>4.6647999999999996</v>
      </c>
      <c r="L498" s="41">
        <v>4.718</v>
      </c>
      <c r="M498" s="41">
        <v>4.7667000000000002</v>
      </c>
      <c r="N498" s="41">
        <v>4.8098000000000001</v>
      </c>
      <c r="O498" s="41">
        <v>4.8471000000000002</v>
      </c>
      <c r="P498" s="41">
        <v>4.8783000000000003</v>
      </c>
      <c r="Q498" s="41">
        <v>4.9036999999999997</v>
      </c>
      <c r="R498" s="41">
        <v>4.9234999999999998</v>
      </c>
      <c r="S498" s="41">
        <v>4.9379</v>
      </c>
      <c r="T498" s="41">
        <v>4.9474</v>
      </c>
      <c r="U498" s="41">
        <v>4.9523000000000001</v>
      </c>
      <c r="V498" s="41">
        <v>4.9530000000000003</v>
      </c>
      <c r="W498" s="41">
        <v>4.9499000000000004</v>
      </c>
      <c r="X498" s="41">
        <v>4.9432</v>
      </c>
      <c r="Y498" s="41">
        <v>4.9335000000000004</v>
      </c>
      <c r="Z498" s="41">
        <v>4.9207999999999998</v>
      </c>
      <c r="AA498" s="41">
        <v>4.9057000000000004</v>
      </c>
      <c r="AB498" s="41">
        <v>4.8883000000000001</v>
      </c>
      <c r="AC498" s="41">
        <v>4.8689</v>
      </c>
      <c r="AD498" s="41">
        <v>4.8478000000000003</v>
      </c>
      <c r="AE498" s="41">
        <v>4.8250999999999999</v>
      </c>
      <c r="AF498" s="41">
        <v>4.8010999999999999</v>
      </c>
      <c r="AG498" s="41">
        <f t="shared" si="8"/>
        <v>-0.11289999999999978</v>
      </c>
      <c r="AH498" s="41">
        <v>0.11289999999999978</v>
      </c>
      <c r="AI498" s="41"/>
      <c r="AJ498" s="114"/>
      <c r="AL498" s="107">
        <v>43678</v>
      </c>
      <c r="AM498" s="101">
        <v>2.0099999999999998</v>
      </c>
      <c r="AN498" s="101">
        <v>2.0699999999999998</v>
      </c>
      <c r="AO498" s="101">
        <v>2.69</v>
      </c>
      <c r="AP498" s="101">
        <v>3.28</v>
      </c>
      <c r="AQ498" s="109"/>
      <c r="AR498" s="90"/>
      <c r="AS498" s="41"/>
      <c r="AT498" s="90"/>
      <c r="AU498" s="41"/>
      <c r="AV498" s="41"/>
      <c r="AW498" s="41"/>
      <c r="AX498" s="41"/>
      <c r="AY498" s="41"/>
      <c r="AZ498" s="41"/>
      <c r="BA498" s="41"/>
      <c r="BB498" s="41"/>
      <c r="BC498" s="41"/>
      <c r="BD498" s="41"/>
      <c r="BE498" s="41"/>
      <c r="BF498" s="41"/>
      <c r="BG498" s="41"/>
      <c r="BH498" s="41"/>
      <c r="BI498" s="41"/>
      <c r="BJ498" s="41"/>
      <c r="BK498" s="41"/>
      <c r="BL498" s="41"/>
      <c r="BM498" s="41"/>
      <c r="BN498" s="41"/>
      <c r="BO498" s="108"/>
      <c r="CF498" s="102"/>
      <c r="CI498" s="45"/>
    </row>
    <row r="499" spans="2:87" ht="13" customHeight="1">
      <c r="B499" s="114">
        <v>39202</v>
      </c>
      <c r="C499" s="41">
        <v>4.8407999999999998</v>
      </c>
      <c r="D499" s="41">
        <v>4.5750000000000002</v>
      </c>
      <c r="E499" s="41">
        <v>4.4561000000000002</v>
      </c>
      <c r="F499" s="41">
        <v>4.4211999999999998</v>
      </c>
      <c r="G499" s="41">
        <v>4.4333</v>
      </c>
      <c r="H499" s="41">
        <v>4.4706999999999999</v>
      </c>
      <c r="I499" s="41">
        <v>4.5204000000000004</v>
      </c>
      <c r="J499" s="41">
        <v>4.5743999999999998</v>
      </c>
      <c r="K499" s="41">
        <v>4.6283000000000003</v>
      </c>
      <c r="L499" s="41">
        <v>4.6792999999999996</v>
      </c>
      <c r="M499" s="41">
        <v>4.7257999999999996</v>
      </c>
      <c r="N499" s="41">
        <v>4.7671000000000001</v>
      </c>
      <c r="O499" s="41">
        <v>4.8029000000000002</v>
      </c>
      <c r="P499" s="41">
        <v>4.8331</v>
      </c>
      <c r="Q499" s="41">
        <v>4.8578000000000001</v>
      </c>
      <c r="R499" s="41">
        <v>4.8773</v>
      </c>
      <c r="S499" s="41">
        <v>4.8918999999999997</v>
      </c>
      <c r="T499" s="41">
        <v>4.9020000000000001</v>
      </c>
      <c r="U499" s="41">
        <v>4.9077999999999999</v>
      </c>
      <c r="V499" s="41">
        <v>4.9097</v>
      </c>
      <c r="W499" s="41">
        <v>4.9080000000000004</v>
      </c>
      <c r="X499" s="41">
        <v>4.9032</v>
      </c>
      <c r="Y499" s="41">
        <v>4.8954000000000004</v>
      </c>
      <c r="Z499" s="41">
        <v>4.8851000000000004</v>
      </c>
      <c r="AA499" s="41">
        <v>4.8723999999999998</v>
      </c>
      <c r="AB499" s="41">
        <v>4.8575999999999997</v>
      </c>
      <c r="AC499" s="41">
        <v>4.8409000000000004</v>
      </c>
      <c r="AD499" s="41">
        <v>4.8227000000000002</v>
      </c>
      <c r="AE499" s="41">
        <v>4.8029999999999999</v>
      </c>
      <c r="AF499" s="41">
        <v>4.7820999999999998</v>
      </c>
      <c r="AG499" s="41">
        <f t="shared" si="8"/>
        <v>-0.1615000000000002</v>
      </c>
      <c r="AH499" s="41">
        <v>0.1615000000000002</v>
      </c>
      <c r="AI499" s="41"/>
      <c r="AJ499" s="114"/>
      <c r="AL499" s="107">
        <v>43709</v>
      </c>
      <c r="AM499" s="101">
        <v>2.06</v>
      </c>
      <c r="AN499" s="101">
        <v>2.1800000000000002</v>
      </c>
      <c r="AO499" s="101">
        <v>2.84</v>
      </c>
      <c r="AP499" s="101">
        <v>3.41</v>
      </c>
      <c r="AQ499" s="109"/>
      <c r="AR499" s="90"/>
      <c r="AS499" s="41"/>
      <c r="AT499" s="90"/>
      <c r="AU499" s="41"/>
      <c r="AV499" s="41"/>
      <c r="AW499" s="41"/>
      <c r="AX499" s="41"/>
      <c r="AY499" s="41"/>
      <c r="AZ499" s="41"/>
      <c r="BA499" s="41"/>
      <c r="BB499" s="41"/>
      <c r="BC499" s="41"/>
      <c r="BD499" s="41"/>
      <c r="BE499" s="41"/>
      <c r="BF499" s="41"/>
      <c r="BG499" s="41"/>
      <c r="BH499" s="41"/>
      <c r="BI499" s="41"/>
      <c r="BJ499" s="41"/>
      <c r="BK499" s="41"/>
      <c r="BL499" s="41"/>
      <c r="BM499" s="41"/>
      <c r="BN499" s="41"/>
      <c r="BO499" s="108"/>
      <c r="CF499" s="102"/>
      <c r="CI499" s="45"/>
    </row>
    <row r="500" spans="2:87" ht="13" customHeight="1">
      <c r="B500" s="114">
        <v>39233</v>
      </c>
      <c r="C500" s="41">
        <v>4.9679000000000002</v>
      </c>
      <c r="D500" s="41">
        <v>4.8813000000000004</v>
      </c>
      <c r="E500" s="41">
        <v>4.8154000000000003</v>
      </c>
      <c r="F500" s="41">
        <v>4.7781000000000002</v>
      </c>
      <c r="G500" s="41">
        <v>4.7679999999999998</v>
      </c>
      <c r="H500" s="41">
        <v>4.7797000000000001</v>
      </c>
      <c r="I500" s="41">
        <v>4.8070000000000004</v>
      </c>
      <c r="J500" s="41">
        <v>4.8441000000000001</v>
      </c>
      <c r="K500" s="41">
        <v>4.8860999999999999</v>
      </c>
      <c r="L500" s="41">
        <v>4.9291999999999998</v>
      </c>
      <c r="M500" s="41">
        <v>4.9705000000000004</v>
      </c>
      <c r="N500" s="41">
        <v>5.0080999999999998</v>
      </c>
      <c r="O500" s="41">
        <v>5.0404999999999998</v>
      </c>
      <c r="P500" s="41">
        <v>5.0670000000000002</v>
      </c>
      <c r="Q500" s="41">
        <v>5.0869999999999997</v>
      </c>
      <c r="R500" s="41">
        <v>5.1003999999999996</v>
      </c>
      <c r="S500" s="41">
        <v>5.1071999999999997</v>
      </c>
      <c r="T500" s="41">
        <v>5.1077000000000004</v>
      </c>
      <c r="U500" s="41">
        <v>5.1020000000000003</v>
      </c>
      <c r="V500" s="41">
        <v>5.0906000000000002</v>
      </c>
      <c r="W500" s="41">
        <v>5.0738000000000003</v>
      </c>
      <c r="X500" s="41">
        <v>5.0521000000000003</v>
      </c>
      <c r="Y500" s="41">
        <v>5.0259</v>
      </c>
      <c r="Z500" s="41">
        <v>4.9954999999999998</v>
      </c>
      <c r="AA500" s="41">
        <v>4.9614000000000003</v>
      </c>
      <c r="AB500" s="41">
        <v>4.9240000000000004</v>
      </c>
      <c r="AC500" s="41">
        <v>4.8836000000000004</v>
      </c>
      <c r="AD500" s="41">
        <v>4.8406000000000002</v>
      </c>
      <c r="AE500" s="41">
        <v>4.7953000000000001</v>
      </c>
      <c r="AF500" s="41">
        <v>4.7480000000000002</v>
      </c>
      <c r="AG500" s="41">
        <f t="shared" si="8"/>
        <v>-3.8700000000000401E-2</v>
      </c>
      <c r="AH500" s="41">
        <v>3.8700000000000401E-2</v>
      </c>
      <c r="AI500" s="41"/>
      <c r="AJ500" s="114"/>
      <c r="AL500" s="107">
        <v>43739</v>
      </c>
      <c r="AM500" s="101">
        <v>1.93</v>
      </c>
      <c r="AN500" s="101">
        <v>2.11</v>
      </c>
      <c r="AO500" s="101">
        <v>2.8</v>
      </c>
      <c r="AP500" s="101">
        <v>3.41</v>
      </c>
      <c r="AQ500" s="109"/>
      <c r="AR500" s="90"/>
      <c r="AS500" s="41"/>
      <c r="AT500" s="90"/>
      <c r="AU500" s="41"/>
      <c r="AV500" s="41"/>
      <c r="AW500" s="41"/>
      <c r="AX500" s="41"/>
      <c r="AY500" s="41"/>
      <c r="AZ500" s="41"/>
      <c r="BA500" s="41"/>
      <c r="BB500" s="41"/>
      <c r="BC500" s="41"/>
      <c r="BD500" s="41"/>
      <c r="BE500" s="41"/>
      <c r="BF500" s="41"/>
      <c r="BG500" s="41"/>
      <c r="BH500" s="41"/>
      <c r="BI500" s="41"/>
      <c r="BJ500" s="41"/>
      <c r="BK500" s="41"/>
      <c r="BL500" s="41"/>
      <c r="BM500" s="41"/>
      <c r="BN500" s="41"/>
      <c r="BO500" s="108"/>
      <c r="CF500" s="102"/>
      <c r="CI500" s="45"/>
    </row>
    <row r="501" spans="2:87" ht="13" customHeight="1">
      <c r="B501" s="114">
        <v>39263</v>
      </c>
      <c r="C501" s="41">
        <v>4.9173</v>
      </c>
      <c r="D501" s="41">
        <v>4.8475000000000001</v>
      </c>
      <c r="E501" s="41">
        <v>4.8201999999999998</v>
      </c>
      <c r="F501" s="41">
        <v>4.8232999999999997</v>
      </c>
      <c r="G501" s="41">
        <v>4.8474000000000004</v>
      </c>
      <c r="H501" s="41">
        <v>4.8848000000000003</v>
      </c>
      <c r="I501" s="41">
        <v>4.9295999999999998</v>
      </c>
      <c r="J501" s="41">
        <v>4.9775</v>
      </c>
      <c r="K501" s="41">
        <v>5.0251000000000001</v>
      </c>
      <c r="L501" s="41">
        <v>5.0698999999999996</v>
      </c>
      <c r="M501" s="41">
        <v>5.1102999999999996</v>
      </c>
      <c r="N501" s="41">
        <v>5.1451000000000002</v>
      </c>
      <c r="O501" s="41">
        <v>5.1736000000000004</v>
      </c>
      <c r="P501" s="41">
        <v>5.1955</v>
      </c>
      <c r="Q501" s="41">
        <v>5.2104999999999997</v>
      </c>
      <c r="R501" s="41">
        <v>5.2187999999999999</v>
      </c>
      <c r="S501" s="41">
        <v>5.2205000000000004</v>
      </c>
      <c r="T501" s="41">
        <v>5.2159000000000004</v>
      </c>
      <c r="U501" s="41">
        <v>5.2053000000000003</v>
      </c>
      <c r="V501" s="41">
        <v>5.1891999999999996</v>
      </c>
      <c r="W501" s="41">
        <v>5.1680000000000001</v>
      </c>
      <c r="X501" s="41">
        <v>5.1420000000000003</v>
      </c>
      <c r="Y501" s="41">
        <v>5.1116000000000001</v>
      </c>
      <c r="Z501" s="41">
        <v>5.0773999999999999</v>
      </c>
      <c r="AA501" s="41">
        <v>5.0396999999999998</v>
      </c>
      <c r="AB501" s="41">
        <v>4.9988000000000001</v>
      </c>
      <c r="AC501" s="41">
        <v>4.9550999999999998</v>
      </c>
      <c r="AD501" s="41">
        <v>4.9089</v>
      </c>
      <c r="AE501" s="41">
        <v>4.8605999999999998</v>
      </c>
      <c r="AF501" s="41">
        <v>4.8105000000000002</v>
      </c>
      <c r="AG501" s="41">
        <f t="shared" si="8"/>
        <v>0.15259999999999962</v>
      </c>
      <c r="AH501" s="41">
        <v>0.15259999999999962</v>
      </c>
      <c r="AI501" s="41"/>
      <c r="AJ501" s="114"/>
      <c r="AL501" s="107">
        <v>43770</v>
      </c>
      <c r="AM501" s="101">
        <v>2</v>
      </c>
      <c r="AN501" s="101">
        <v>2.17</v>
      </c>
      <c r="AO501" s="101">
        <v>2.82</v>
      </c>
      <c r="AP501" s="101">
        <v>3.39</v>
      </c>
      <c r="AQ501" s="109"/>
      <c r="AR501" s="90"/>
      <c r="AS501" s="41"/>
      <c r="AT501" s="90"/>
      <c r="AU501" s="41"/>
      <c r="AV501" s="41"/>
      <c r="AW501" s="41"/>
      <c r="AX501" s="41"/>
      <c r="AY501" s="41"/>
      <c r="AZ501" s="41"/>
      <c r="BA501" s="41"/>
      <c r="BB501" s="41"/>
      <c r="BC501" s="41"/>
      <c r="BD501" s="41"/>
      <c r="BE501" s="41"/>
      <c r="BF501" s="41"/>
      <c r="BG501" s="41"/>
      <c r="BH501" s="41"/>
      <c r="BI501" s="41"/>
      <c r="BJ501" s="41"/>
      <c r="BK501" s="41"/>
      <c r="BL501" s="41"/>
      <c r="BM501" s="41"/>
      <c r="BN501" s="41"/>
      <c r="BO501" s="108"/>
      <c r="CF501" s="102"/>
      <c r="CI501" s="45"/>
    </row>
    <row r="502" spans="2:87" ht="13" customHeight="1">
      <c r="B502" s="114">
        <v>39294</v>
      </c>
      <c r="C502" s="41">
        <v>4.7404000000000002</v>
      </c>
      <c r="D502" s="41">
        <v>4.5331000000000001</v>
      </c>
      <c r="E502" s="41">
        <v>4.4760999999999997</v>
      </c>
      <c r="F502" s="41">
        <v>4.4932999999999996</v>
      </c>
      <c r="G502" s="41">
        <v>4.5452000000000004</v>
      </c>
      <c r="H502" s="41">
        <v>4.6109999999999998</v>
      </c>
      <c r="I502" s="41">
        <v>4.6795</v>
      </c>
      <c r="J502" s="41">
        <v>4.7450000000000001</v>
      </c>
      <c r="K502" s="41">
        <v>4.8045999999999998</v>
      </c>
      <c r="L502" s="41">
        <v>4.8569000000000004</v>
      </c>
      <c r="M502" s="41">
        <v>4.9013999999999998</v>
      </c>
      <c r="N502" s="41">
        <v>4.9382000000000001</v>
      </c>
      <c r="O502" s="41">
        <v>4.9676</v>
      </c>
      <c r="P502" s="41">
        <v>4.9901</v>
      </c>
      <c r="Q502" s="41">
        <v>5.0063000000000004</v>
      </c>
      <c r="R502" s="41">
        <v>5.0164999999999997</v>
      </c>
      <c r="S502" s="41">
        <v>5.0216000000000003</v>
      </c>
      <c r="T502" s="41">
        <v>5.0217999999999998</v>
      </c>
      <c r="U502" s="41">
        <v>5.0179</v>
      </c>
      <c r="V502" s="41">
        <v>5.0102000000000002</v>
      </c>
      <c r="W502" s="41">
        <v>4.9992000000000001</v>
      </c>
      <c r="X502" s="41">
        <v>4.9854000000000003</v>
      </c>
      <c r="Y502" s="41">
        <v>4.9690000000000003</v>
      </c>
      <c r="Z502" s="41">
        <v>4.9504000000000001</v>
      </c>
      <c r="AA502" s="41">
        <v>4.9298999999999999</v>
      </c>
      <c r="AB502" s="41">
        <v>4.9077999999999999</v>
      </c>
      <c r="AC502" s="41">
        <v>4.8844000000000003</v>
      </c>
      <c r="AD502" s="41">
        <v>4.8598999999999997</v>
      </c>
      <c r="AE502" s="41">
        <v>4.8343999999999996</v>
      </c>
      <c r="AF502" s="41">
        <v>4.8082000000000003</v>
      </c>
      <c r="AG502" s="41">
        <f t="shared" si="8"/>
        <v>0.11650000000000027</v>
      </c>
      <c r="AH502" s="41">
        <v>0.11650000000000027</v>
      </c>
      <c r="AI502" s="41"/>
      <c r="AJ502" s="114"/>
      <c r="AL502" s="107">
        <v>43800</v>
      </c>
      <c r="AM502" s="101">
        <v>1.93</v>
      </c>
      <c r="AN502" s="101">
        <v>2.16</v>
      </c>
      <c r="AO502" s="101">
        <v>2.88</v>
      </c>
      <c r="AP502" s="101">
        <v>3.45</v>
      </c>
      <c r="AQ502" s="109"/>
      <c r="AR502" s="90"/>
      <c r="AS502" s="41"/>
      <c r="AT502" s="90"/>
      <c r="AU502" s="41"/>
      <c r="AV502" s="41"/>
      <c r="AW502" s="41"/>
      <c r="AX502" s="41"/>
      <c r="AY502" s="41"/>
      <c r="AZ502" s="41"/>
      <c r="BA502" s="41"/>
      <c r="BB502" s="41"/>
      <c r="BC502" s="41"/>
      <c r="BD502" s="41"/>
      <c r="BE502" s="41"/>
      <c r="BF502" s="41"/>
      <c r="BG502" s="41"/>
      <c r="BH502" s="41"/>
      <c r="BI502" s="41"/>
      <c r="BJ502" s="41"/>
      <c r="BK502" s="41"/>
      <c r="BL502" s="41"/>
      <c r="BM502" s="41"/>
      <c r="BN502" s="41"/>
      <c r="BO502" s="108"/>
      <c r="CF502" s="102"/>
      <c r="CI502" s="45"/>
    </row>
    <row r="503" spans="2:87" ht="13" customHeight="1">
      <c r="B503" s="114">
        <v>39325</v>
      </c>
      <c r="C503" s="41">
        <v>4.2885</v>
      </c>
      <c r="D503" s="41">
        <v>4.1509999999999998</v>
      </c>
      <c r="E503" s="41">
        <v>4.1143000000000001</v>
      </c>
      <c r="F503" s="41">
        <v>4.1425999999999998</v>
      </c>
      <c r="G503" s="41">
        <v>4.2100999999999997</v>
      </c>
      <c r="H503" s="41">
        <v>4.2986000000000004</v>
      </c>
      <c r="I503" s="41">
        <v>4.3955000000000002</v>
      </c>
      <c r="J503" s="41">
        <v>4.4922000000000004</v>
      </c>
      <c r="K503" s="41">
        <v>4.5831999999999997</v>
      </c>
      <c r="L503" s="41">
        <v>4.6651999999999996</v>
      </c>
      <c r="M503" s="41">
        <v>4.7365000000000004</v>
      </c>
      <c r="N503" s="41">
        <v>4.7964000000000002</v>
      </c>
      <c r="O503" s="41">
        <v>4.8448000000000002</v>
      </c>
      <c r="P503" s="41">
        <v>4.8822000000000001</v>
      </c>
      <c r="Q503" s="41">
        <v>4.9096000000000002</v>
      </c>
      <c r="R503" s="41">
        <v>4.9278000000000004</v>
      </c>
      <c r="S503" s="41">
        <v>4.9378000000000002</v>
      </c>
      <c r="T503" s="41">
        <v>4.9406999999999996</v>
      </c>
      <c r="U503" s="41">
        <v>4.9375999999999998</v>
      </c>
      <c r="V503" s="41">
        <v>4.9291999999999998</v>
      </c>
      <c r="W503" s="41">
        <v>4.9165000000000001</v>
      </c>
      <c r="X503" s="41">
        <v>4.9001999999999999</v>
      </c>
      <c r="Y503" s="41">
        <v>4.8811</v>
      </c>
      <c r="Z503" s="41">
        <v>4.8597000000000001</v>
      </c>
      <c r="AA503" s="41">
        <v>4.8365999999999998</v>
      </c>
      <c r="AB503" s="41">
        <v>4.8121</v>
      </c>
      <c r="AC503" s="41">
        <v>4.7868000000000004</v>
      </c>
      <c r="AD503" s="41">
        <v>4.7609000000000004</v>
      </c>
      <c r="AE503" s="41">
        <v>4.7346000000000004</v>
      </c>
      <c r="AF503" s="41">
        <v>4.7083000000000004</v>
      </c>
      <c r="AG503" s="41">
        <f t="shared" si="8"/>
        <v>0.37669999999999959</v>
      </c>
      <c r="AH503" s="41">
        <v>0.37669999999999959</v>
      </c>
      <c r="AI503" s="41"/>
      <c r="AJ503" s="114"/>
      <c r="AL503" s="107">
        <v>43831</v>
      </c>
      <c r="AM503" s="101">
        <v>1.69</v>
      </c>
      <c r="AN503" s="101">
        <v>1.86</v>
      </c>
      <c r="AO503" s="101">
        <v>2.54</v>
      </c>
      <c r="AP503" s="101">
        <v>3.2</v>
      </c>
      <c r="AQ503" s="109"/>
      <c r="AR503" s="90"/>
      <c r="AS503" s="41"/>
      <c r="AT503" s="90"/>
      <c r="AU503" s="41"/>
      <c r="AV503" s="41"/>
      <c r="AW503" s="41"/>
      <c r="AX503" s="41"/>
      <c r="AY503" s="41"/>
      <c r="AZ503" s="41"/>
      <c r="BA503" s="41"/>
      <c r="BB503" s="41"/>
      <c r="BC503" s="41"/>
      <c r="BD503" s="41"/>
      <c r="BE503" s="41"/>
      <c r="BF503" s="41"/>
      <c r="BG503" s="41"/>
      <c r="BH503" s="41"/>
      <c r="BI503" s="41"/>
      <c r="BJ503" s="41"/>
      <c r="BK503" s="41"/>
      <c r="BL503" s="41"/>
      <c r="BM503" s="41"/>
      <c r="BN503" s="41"/>
      <c r="BO503" s="108"/>
      <c r="CF503" s="102"/>
      <c r="CI503" s="45"/>
    </row>
    <row r="504" spans="2:87" ht="13" customHeight="1">
      <c r="B504" s="114">
        <v>39355</v>
      </c>
      <c r="C504" s="41">
        <v>4.0274999999999999</v>
      </c>
      <c r="D504" s="41">
        <v>3.9578000000000002</v>
      </c>
      <c r="E504" s="41">
        <v>3.9834000000000001</v>
      </c>
      <c r="F504" s="41">
        <v>4.0650000000000004</v>
      </c>
      <c r="G504" s="41">
        <v>4.1752000000000002</v>
      </c>
      <c r="H504" s="41">
        <v>4.2961</v>
      </c>
      <c r="I504" s="41">
        <v>4.4160000000000004</v>
      </c>
      <c r="J504" s="41">
        <v>4.5278</v>
      </c>
      <c r="K504" s="41">
        <v>4.6273999999999997</v>
      </c>
      <c r="L504" s="41">
        <v>4.7130000000000001</v>
      </c>
      <c r="M504" s="41">
        <v>4.7840999999999996</v>
      </c>
      <c r="N504" s="41">
        <v>4.8413000000000004</v>
      </c>
      <c r="O504" s="41">
        <v>4.8853</v>
      </c>
      <c r="P504" s="41">
        <v>4.9177</v>
      </c>
      <c r="Q504" s="41">
        <v>4.9396000000000004</v>
      </c>
      <c r="R504" s="41">
        <v>4.9526000000000003</v>
      </c>
      <c r="S504" s="41">
        <v>4.9580000000000002</v>
      </c>
      <c r="T504" s="41">
        <v>4.9569999999999999</v>
      </c>
      <c r="U504" s="41">
        <v>4.9508000000000001</v>
      </c>
      <c r="V504" s="41">
        <v>4.9402999999999997</v>
      </c>
      <c r="W504" s="41">
        <v>4.9264999999999999</v>
      </c>
      <c r="X504" s="41">
        <v>4.9100999999999999</v>
      </c>
      <c r="Y504" s="41">
        <v>4.8917000000000002</v>
      </c>
      <c r="Z504" s="41">
        <v>4.8718000000000004</v>
      </c>
      <c r="AA504" s="41">
        <v>4.851</v>
      </c>
      <c r="AB504" s="41">
        <v>4.8295000000000003</v>
      </c>
      <c r="AC504" s="41">
        <v>4.8076999999999996</v>
      </c>
      <c r="AD504" s="41">
        <v>4.7858000000000001</v>
      </c>
      <c r="AE504" s="41">
        <v>4.7641</v>
      </c>
      <c r="AF504" s="41">
        <v>4.7426000000000004</v>
      </c>
      <c r="AG504" s="41">
        <f t="shared" si="8"/>
        <v>0.68550000000000022</v>
      </c>
      <c r="AH504" s="41">
        <v>0.68550000000000022</v>
      </c>
      <c r="AI504" s="41"/>
      <c r="AJ504" s="114"/>
      <c r="AL504" s="107">
        <v>43862</v>
      </c>
      <c r="AM504" s="101">
        <v>1.41</v>
      </c>
      <c r="AN504" s="101">
        <v>1.6</v>
      </c>
      <c r="AO504" s="101">
        <v>2.31</v>
      </c>
      <c r="AP504" s="101">
        <v>3.05</v>
      </c>
      <c r="AQ504" s="109"/>
      <c r="AR504" s="90"/>
      <c r="AS504" s="41"/>
      <c r="AT504" s="90"/>
      <c r="AU504" s="41"/>
      <c r="AV504" s="41"/>
      <c r="AW504" s="41"/>
      <c r="AX504" s="41"/>
      <c r="AY504" s="41"/>
      <c r="AZ504" s="41"/>
      <c r="BA504" s="41"/>
      <c r="BB504" s="41"/>
      <c r="BC504" s="41"/>
      <c r="BD504" s="41"/>
      <c r="BE504" s="41"/>
      <c r="BF504" s="41"/>
      <c r="BG504" s="41"/>
      <c r="BH504" s="41"/>
      <c r="BI504" s="41"/>
      <c r="BJ504" s="41"/>
      <c r="BK504" s="41"/>
      <c r="BL504" s="41"/>
      <c r="BM504" s="41"/>
      <c r="BN504" s="41"/>
      <c r="BO504" s="108"/>
      <c r="CF504" s="102"/>
      <c r="CI504" s="45"/>
    </row>
    <row r="505" spans="2:87" ht="13" customHeight="1">
      <c r="B505" s="114">
        <v>39386</v>
      </c>
      <c r="C505" s="41">
        <v>4.0285000000000002</v>
      </c>
      <c r="D505" s="41">
        <v>3.9100999999999999</v>
      </c>
      <c r="E505" s="41">
        <v>3.9112</v>
      </c>
      <c r="F505" s="41">
        <v>3.9805999999999999</v>
      </c>
      <c r="G505" s="41">
        <v>4.0846</v>
      </c>
      <c r="H505" s="41">
        <v>4.2016</v>
      </c>
      <c r="I505" s="41">
        <v>4.3181000000000003</v>
      </c>
      <c r="J505" s="41">
        <v>4.4263000000000003</v>
      </c>
      <c r="K505" s="41">
        <v>4.5223000000000004</v>
      </c>
      <c r="L505" s="41">
        <v>4.6041999999999996</v>
      </c>
      <c r="M505" s="41">
        <v>4.6719999999999997</v>
      </c>
      <c r="N505" s="41">
        <v>4.7263999999999999</v>
      </c>
      <c r="O505" s="41">
        <v>4.7686999999999999</v>
      </c>
      <c r="P505" s="41">
        <v>4.8003</v>
      </c>
      <c r="Q505" s="41">
        <v>4.8227000000000002</v>
      </c>
      <c r="R505" s="41">
        <v>4.8373999999999997</v>
      </c>
      <c r="S505" s="41">
        <v>4.8456000000000001</v>
      </c>
      <c r="T505" s="41">
        <v>4.8487</v>
      </c>
      <c r="U505" s="41">
        <v>4.8475000000000001</v>
      </c>
      <c r="V505" s="41">
        <v>4.843</v>
      </c>
      <c r="W505" s="41">
        <v>4.8360000000000003</v>
      </c>
      <c r="X505" s="41">
        <v>4.8270999999999997</v>
      </c>
      <c r="Y505" s="41">
        <v>4.8167</v>
      </c>
      <c r="Z505" s="41">
        <v>4.8053999999999997</v>
      </c>
      <c r="AA505" s="41">
        <v>4.7933000000000003</v>
      </c>
      <c r="AB505" s="41">
        <v>4.7808999999999999</v>
      </c>
      <c r="AC505" s="41">
        <v>4.7683999999999997</v>
      </c>
      <c r="AD505" s="41">
        <v>4.7557999999999998</v>
      </c>
      <c r="AE505" s="41">
        <v>4.7432999999999996</v>
      </c>
      <c r="AF505" s="41">
        <v>4.7309999999999999</v>
      </c>
      <c r="AG505" s="41">
        <f t="shared" si="8"/>
        <v>0.57569999999999943</v>
      </c>
      <c r="AH505" s="41">
        <v>0.57569999999999943</v>
      </c>
      <c r="AI505" s="41"/>
      <c r="AJ505" s="114"/>
      <c r="AL505" s="107">
        <v>43891</v>
      </c>
      <c r="AM505" s="101">
        <v>2.0499999999999998</v>
      </c>
      <c r="AN505" s="101">
        <v>2.16</v>
      </c>
      <c r="AO505" s="101">
        <v>3.11</v>
      </c>
      <c r="AP505" s="101">
        <v>3.42</v>
      </c>
      <c r="AQ505" s="109"/>
      <c r="AR505" s="90"/>
      <c r="AS505" s="41"/>
      <c r="AT505" s="90"/>
      <c r="AU505" s="41"/>
      <c r="AV505" s="41"/>
      <c r="AW505" s="41"/>
      <c r="AX505" s="41"/>
      <c r="AY505" s="41"/>
      <c r="AZ505" s="41"/>
      <c r="BA505" s="41"/>
      <c r="BB505" s="41"/>
      <c r="BC505" s="41"/>
      <c r="BD505" s="41"/>
      <c r="BE505" s="41"/>
      <c r="BF505" s="41"/>
      <c r="BG505" s="41"/>
      <c r="BH505" s="41"/>
      <c r="BI505" s="41"/>
      <c r="BJ505" s="41"/>
      <c r="BK505" s="41"/>
      <c r="BL505" s="41"/>
      <c r="BM505" s="41"/>
      <c r="BN505" s="41"/>
      <c r="BO505" s="108"/>
      <c r="CF505" s="102"/>
      <c r="CI505" s="45"/>
    </row>
    <row r="506" spans="2:87" ht="13" customHeight="1">
      <c r="B506" s="114">
        <v>39416</v>
      </c>
      <c r="C506" s="41">
        <v>3.1941999999999999</v>
      </c>
      <c r="D506" s="41">
        <v>3.0362</v>
      </c>
      <c r="E506" s="41">
        <v>3.0840999999999998</v>
      </c>
      <c r="F506" s="41">
        <v>3.2343000000000002</v>
      </c>
      <c r="G506" s="41">
        <v>3.4251999999999998</v>
      </c>
      <c r="H506" s="41">
        <v>3.6215000000000002</v>
      </c>
      <c r="I506" s="41">
        <v>3.8045</v>
      </c>
      <c r="J506" s="41">
        <v>3.9655</v>
      </c>
      <c r="K506" s="41">
        <v>4.1016000000000004</v>
      </c>
      <c r="L506" s="41">
        <v>4.2134</v>
      </c>
      <c r="M506" s="41">
        <v>4.3029999999999999</v>
      </c>
      <c r="N506" s="41">
        <v>4.3733000000000004</v>
      </c>
      <c r="O506" s="41">
        <v>4.4272999999999998</v>
      </c>
      <c r="P506" s="41">
        <v>4.4679000000000002</v>
      </c>
      <c r="Q506" s="41">
        <v>4.4976000000000003</v>
      </c>
      <c r="R506" s="41">
        <v>4.5186999999999999</v>
      </c>
      <c r="S506" s="41">
        <v>4.5331000000000001</v>
      </c>
      <c r="T506" s="41">
        <v>4.5422000000000002</v>
      </c>
      <c r="U506" s="41">
        <v>4.5472000000000001</v>
      </c>
      <c r="V506" s="41">
        <v>4.5492999999999997</v>
      </c>
      <c r="W506" s="41">
        <v>4.5491000000000001</v>
      </c>
      <c r="X506" s="41">
        <v>4.5472000000000001</v>
      </c>
      <c r="Y506" s="41">
        <v>4.5442</v>
      </c>
      <c r="Z506" s="41">
        <v>4.5404</v>
      </c>
      <c r="AA506" s="41">
        <v>4.5359999999999996</v>
      </c>
      <c r="AB506" s="41">
        <v>4.5312999999999999</v>
      </c>
      <c r="AC506" s="41">
        <v>4.5263999999999998</v>
      </c>
      <c r="AD506" s="41">
        <v>4.5214999999999996</v>
      </c>
      <c r="AE506" s="41">
        <v>4.5166000000000004</v>
      </c>
      <c r="AF506" s="41">
        <v>4.5118</v>
      </c>
      <c r="AG506" s="41">
        <f t="shared" si="8"/>
        <v>1.0192000000000001</v>
      </c>
      <c r="AH506" s="41">
        <v>1.0192000000000001</v>
      </c>
      <c r="AI506" s="41"/>
      <c r="AJ506" s="114"/>
      <c r="AL506" s="107">
        <v>43922</v>
      </c>
      <c r="AM506" s="101">
        <v>1.17</v>
      </c>
      <c r="AN506" s="101">
        <v>1.52</v>
      </c>
      <c r="AO506" s="101">
        <v>2.4700000000000002</v>
      </c>
      <c r="AP506" s="101">
        <v>3.12</v>
      </c>
      <c r="AQ506" s="109"/>
      <c r="AR506" s="90"/>
      <c r="AS506" s="41"/>
      <c r="AT506" s="90"/>
      <c r="AU506" s="41"/>
      <c r="AV506" s="41"/>
      <c r="AW506" s="41"/>
      <c r="AX506" s="41"/>
      <c r="AY506" s="41"/>
      <c r="AZ506" s="41"/>
      <c r="BA506" s="41"/>
      <c r="BB506" s="41"/>
      <c r="BC506" s="41"/>
      <c r="BD506" s="41"/>
      <c r="BE506" s="41"/>
      <c r="BF506" s="41"/>
      <c r="BG506" s="41"/>
      <c r="BH506" s="41"/>
      <c r="BI506" s="41"/>
      <c r="BJ506" s="41"/>
      <c r="BK506" s="41"/>
      <c r="BL506" s="41"/>
      <c r="BM506" s="41"/>
      <c r="BN506" s="41"/>
      <c r="BO506" s="108"/>
      <c r="CF506" s="102"/>
      <c r="CI506" s="45"/>
    </row>
    <row r="507" spans="2:87" ht="13" customHeight="1">
      <c r="B507" s="114">
        <v>39447</v>
      </c>
      <c r="C507" s="41">
        <v>3.2101999999999999</v>
      </c>
      <c r="D507" s="41">
        <v>3.0303</v>
      </c>
      <c r="E507" s="41">
        <v>3.0733000000000001</v>
      </c>
      <c r="F507" s="41">
        <v>3.2294</v>
      </c>
      <c r="G507" s="41">
        <v>3.4321999999999999</v>
      </c>
      <c r="H507" s="41">
        <v>3.6432000000000002</v>
      </c>
      <c r="I507" s="41">
        <v>3.8412000000000002</v>
      </c>
      <c r="J507" s="41">
        <v>4.0162000000000004</v>
      </c>
      <c r="K507" s="41">
        <v>4.1643999999999997</v>
      </c>
      <c r="L507" s="41">
        <v>4.2858999999999998</v>
      </c>
      <c r="M507" s="41">
        <v>4.3826999999999998</v>
      </c>
      <c r="N507" s="41">
        <v>4.4577999999999998</v>
      </c>
      <c r="O507" s="41">
        <v>4.5143000000000004</v>
      </c>
      <c r="P507" s="41">
        <v>4.5553999999999997</v>
      </c>
      <c r="Q507" s="41">
        <v>4.5838000000000001</v>
      </c>
      <c r="R507" s="41">
        <v>4.6021999999999998</v>
      </c>
      <c r="S507" s="41">
        <v>4.6127000000000002</v>
      </c>
      <c r="T507" s="41">
        <v>4.6169000000000002</v>
      </c>
      <c r="U507" s="41">
        <v>4.6163999999999996</v>
      </c>
      <c r="V507" s="41">
        <v>4.6123000000000003</v>
      </c>
      <c r="W507" s="41">
        <v>4.6055999999999999</v>
      </c>
      <c r="X507" s="41">
        <v>4.5970000000000004</v>
      </c>
      <c r="Y507" s="41">
        <v>4.5872000000000002</v>
      </c>
      <c r="Z507" s="41">
        <v>4.5765000000000002</v>
      </c>
      <c r="AA507" s="41">
        <v>4.5652999999999997</v>
      </c>
      <c r="AB507" s="41">
        <v>4.5538999999999996</v>
      </c>
      <c r="AC507" s="41">
        <v>4.5423999999999998</v>
      </c>
      <c r="AD507" s="41">
        <v>4.5311000000000003</v>
      </c>
      <c r="AE507" s="41">
        <v>4.5199999999999996</v>
      </c>
      <c r="AF507" s="41">
        <v>4.5091999999999999</v>
      </c>
      <c r="AG507" s="41">
        <f t="shared" si="8"/>
        <v>1.0756999999999999</v>
      </c>
      <c r="AH507" s="41">
        <v>1.0756999999999999</v>
      </c>
      <c r="AI507" s="41"/>
      <c r="AJ507" s="114"/>
      <c r="AL507" s="107">
        <v>43952</v>
      </c>
      <c r="AM507" s="101">
        <v>0.79</v>
      </c>
      <c r="AN507" s="101">
        <v>1.1499999999999999</v>
      </c>
      <c r="AO507" s="101">
        <v>2.35</v>
      </c>
      <c r="AP507" s="101">
        <v>3.14</v>
      </c>
      <c r="AQ507" s="109"/>
      <c r="AR507" s="90"/>
      <c r="AS507" s="41"/>
      <c r="AT507" s="90"/>
      <c r="AU507" s="41"/>
      <c r="AV507" s="41"/>
      <c r="AW507" s="41"/>
      <c r="AX507" s="41"/>
      <c r="AY507" s="41"/>
      <c r="AZ507" s="41"/>
      <c r="BA507" s="41"/>
      <c r="BB507" s="41"/>
      <c r="BC507" s="41"/>
      <c r="BD507" s="41"/>
      <c r="BE507" s="41"/>
      <c r="BF507" s="41"/>
      <c r="BG507" s="41"/>
      <c r="BH507" s="41"/>
      <c r="BI507" s="41"/>
      <c r="BJ507" s="41"/>
      <c r="BK507" s="41"/>
      <c r="BL507" s="41"/>
      <c r="BM507" s="41"/>
      <c r="BN507" s="41"/>
      <c r="BO507" s="108"/>
      <c r="CF507" s="102"/>
      <c r="CI507" s="45"/>
    </row>
    <row r="508" spans="2:87" ht="13" customHeight="1">
      <c r="B508" s="114">
        <v>39478</v>
      </c>
      <c r="C508" s="41">
        <v>2.1362999999999999</v>
      </c>
      <c r="D508" s="41">
        <v>2.1475</v>
      </c>
      <c r="E508" s="41">
        <v>2.3193999999999999</v>
      </c>
      <c r="F508" s="41">
        <v>2.5666000000000002</v>
      </c>
      <c r="G508" s="41">
        <v>2.8393000000000002</v>
      </c>
      <c r="H508" s="41">
        <v>3.1092</v>
      </c>
      <c r="I508" s="41">
        <v>3.3612000000000002</v>
      </c>
      <c r="J508" s="41">
        <v>3.5880999999999998</v>
      </c>
      <c r="K508" s="41">
        <v>3.7871999999999999</v>
      </c>
      <c r="L508" s="41">
        <v>3.9584999999999999</v>
      </c>
      <c r="M508" s="41">
        <v>4.1032000000000002</v>
      </c>
      <c r="N508" s="41">
        <v>4.2233999999999998</v>
      </c>
      <c r="O508" s="41">
        <v>4.3216000000000001</v>
      </c>
      <c r="P508" s="41">
        <v>4.4000000000000004</v>
      </c>
      <c r="Q508" s="41">
        <v>4.4608999999999996</v>
      </c>
      <c r="R508" s="41">
        <v>4.5064000000000002</v>
      </c>
      <c r="S508" s="41">
        <v>4.5384000000000002</v>
      </c>
      <c r="T508" s="41">
        <v>4.5587999999999997</v>
      </c>
      <c r="U508" s="41">
        <v>4.569</v>
      </c>
      <c r="V508" s="41">
        <v>4.5704000000000002</v>
      </c>
      <c r="W508" s="41">
        <v>4.5641999999999996</v>
      </c>
      <c r="X508" s="41">
        <v>4.5515999999999996</v>
      </c>
      <c r="Y508" s="41">
        <v>4.5334000000000003</v>
      </c>
      <c r="Z508" s="41">
        <v>4.5105000000000004</v>
      </c>
      <c r="AA508" s="41">
        <v>4.4836999999999998</v>
      </c>
      <c r="AB508" s="41">
        <v>4.4535</v>
      </c>
      <c r="AC508" s="41">
        <v>4.4206000000000003</v>
      </c>
      <c r="AD508" s="41">
        <v>4.3853999999999997</v>
      </c>
      <c r="AE508" s="41">
        <v>4.3483000000000001</v>
      </c>
      <c r="AF508" s="41">
        <v>4.3098000000000001</v>
      </c>
      <c r="AG508" s="41">
        <f t="shared" si="8"/>
        <v>1.8222</v>
      </c>
      <c r="AH508" s="41">
        <v>1.8222</v>
      </c>
      <c r="AI508" s="41"/>
      <c r="AJ508" s="114"/>
      <c r="AL508" s="107">
        <v>43983</v>
      </c>
      <c r="AM508" s="101">
        <v>0.59</v>
      </c>
      <c r="AN508" s="101">
        <v>0.98</v>
      </c>
      <c r="AO508" s="101">
        <v>2.19</v>
      </c>
      <c r="AP508" s="101">
        <v>3.04</v>
      </c>
      <c r="AQ508" s="109"/>
      <c r="AR508" s="90"/>
      <c r="AS508" s="41"/>
      <c r="AT508" s="90"/>
      <c r="AU508" s="41"/>
      <c r="AV508" s="41"/>
      <c r="AW508" s="41"/>
      <c r="AX508" s="41"/>
      <c r="AY508" s="41"/>
      <c r="AZ508" s="41"/>
      <c r="BA508" s="41"/>
      <c r="BB508" s="41"/>
      <c r="BC508" s="41"/>
      <c r="BD508" s="41"/>
      <c r="BE508" s="41"/>
      <c r="BF508" s="41"/>
      <c r="BG508" s="41"/>
      <c r="BH508" s="41"/>
      <c r="BI508" s="41"/>
      <c r="BJ508" s="41"/>
      <c r="BK508" s="41"/>
      <c r="BL508" s="41"/>
      <c r="BM508" s="41"/>
      <c r="BN508" s="41"/>
      <c r="BO508" s="108"/>
      <c r="CF508" s="102"/>
      <c r="CI508" s="45"/>
    </row>
    <row r="509" spans="2:87" ht="13" customHeight="1">
      <c r="B509" s="114">
        <v>39507</v>
      </c>
      <c r="C509" s="41">
        <v>1.6168</v>
      </c>
      <c r="D509" s="41">
        <v>1.6214</v>
      </c>
      <c r="E509" s="41">
        <v>1.8822000000000001</v>
      </c>
      <c r="F509" s="41">
        <v>2.2242000000000002</v>
      </c>
      <c r="G509" s="41">
        <v>2.5737999999999999</v>
      </c>
      <c r="H509" s="41">
        <v>2.9016999999999999</v>
      </c>
      <c r="I509" s="41">
        <v>3.1974</v>
      </c>
      <c r="J509" s="41">
        <v>3.4588000000000001</v>
      </c>
      <c r="K509" s="41">
        <v>3.6867999999999999</v>
      </c>
      <c r="L509" s="41">
        <v>3.8837000000000002</v>
      </c>
      <c r="M509" s="41">
        <v>4.0521000000000003</v>
      </c>
      <c r="N509" s="41">
        <v>4.1947999999999999</v>
      </c>
      <c r="O509" s="41">
        <v>4.3141999999999996</v>
      </c>
      <c r="P509" s="41">
        <v>4.4127000000000001</v>
      </c>
      <c r="Q509" s="41">
        <v>4.4923000000000002</v>
      </c>
      <c r="R509" s="41">
        <v>4.5552000000000001</v>
      </c>
      <c r="S509" s="41">
        <v>4.6029999999999998</v>
      </c>
      <c r="T509" s="41">
        <v>4.6372999999999998</v>
      </c>
      <c r="U509" s="41">
        <v>4.6597</v>
      </c>
      <c r="V509" s="41">
        <v>4.6712999999999996</v>
      </c>
      <c r="W509" s="41">
        <v>4.6736000000000004</v>
      </c>
      <c r="X509" s="41">
        <v>4.6673999999999998</v>
      </c>
      <c r="Y509" s="41">
        <v>4.6538000000000004</v>
      </c>
      <c r="Z509" s="41">
        <v>4.6337000000000002</v>
      </c>
      <c r="AA509" s="41">
        <v>4.6078999999999999</v>
      </c>
      <c r="AB509" s="41">
        <v>4.5770999999999997</v>
      </c>
      <c r="AC509" s="41">
        <v>4.5419999999999998</v>
      </c>
      <c r="AD509" s="41">
        <v>4.5030999999999999</v>
      </c>
      <c r="AE509" s="41">
        <v>4.4610000000000003</v>
      </c>
      <c r="AF509" s="41">
        <v>4.4161999999999999</v>
      </c>
      <c r="AG509" s="41">
        <f t="shared" si="8"/>
        <v>2.2669000000000001</v>
      </c>
      <c r="AH509" s="41">
        <v>2.2669000000000001</v>
      </c>
      <c r="AI509" s="41"/>
      <c r="AJ509" s="114"/>
      <c r="AL509" s="107">
        <v>44013</v>
      </c>
      <c r="AM509" s="101">
        <v>0.49</v>
      </c>
      <c r="AN509" s="101">
        <v>0.79</v>
      </c>
      <c r="AO509" s="101">
        <v>1.84</v>
      </c>
      <c r="AP509" s="101">
        <v>2.63</v>
      </c>
      <c r="AQ509" s="109"/>
      <c r="AR509" s="90"/>
      <c r="AS509" s="41"/>
      <c r="AT509" s="90"/>
      <c r="AU509" s="41"/>
      <c r="AV509" s="41"/>
      <c r="AW509" s="41"/>
      <c r="AX509" s="41"/>
      <c r="AY509" s="41"/>
      <c r="AZ509" s="41"/>
      <c r="BA509" s="41"/>
      <c r="BB509" s="41"/>
      <c r="BC509" s="41"/>
      <c r="BD509" s="41"/>
      <c r="BE509" s="41"/>
      <c r="BF509" s="41"/>
      <c r="BG509" s="41"/>
      <c r="BH509" s="41"/>
      <c r="BI509" s="41"/>
      <c r="BJ509" s="41"/>
      <c r="BK509" s="41"/>
      <c r="BL509" s="41"/>
      <c r="BM509" s="41"/>
      <c r="BN509" s="41"/>
      <c r="BO509" s="108"/>
      <c r="CF509" s="102"/>
      <c r="CI509" s="45"/>
    </row>
    <row r="510" spans="2:87" ht="13" customHeight="1">
      <c r="B510" s="114">
        <v>39538</v>
      </c>
      <c r="C510" s="41">
        <v>1.4636</v>
      </c>
      <c r="D510" s="41">
        <v>1.6041000000000001</v>
      </c>
      <c r="E510" s="41">
        <v>1.8391999999999999</v>
      </c>
      <c r="F510" s="41">
        <v>2.1278000000000001</v>
      </c>
      <c r="G510" s="41">
        <v>2.4401999999999999</v>
      </c>
      <c r="H510" s="41">
        <v>2.7553000000000001</v>
      </c>
      <c r="I510" s="41">
        <v>3.0588000000000002</v>
      </c>
      <c r="J510" s="41">
        <v>3.3414000000000001</v>
      </c>
      <c r="K510" s="41">
        <v>3.5973999999999999</v>
      </c>
      <c r="L510" s="41">
        <v>3.8235999999999999</v>
      </c>
      <c r="M510" s="41">
        <v>4.0190000000000001</v>
      </c>
      <c r="N510" s="41">
        <v>4.1839000000000004</v>
      </c>
      <c r="O510" s="41">
        <v>4.3193999999999999</v>
      </c>
      <c r="P510" s="41">
        <v>4.4273999999999996</v>
      </c>
      <c r="Q510" s="41">
        <v>4.51</v>
      </c>
      <c r="R510" s="41">
        <v>4.5693999999999999</v>
      </c>
      <c r="S510" s="41">
        <v>4.6082000000000001</v>
      </c>
      <c r="T510" s="41">
        <v>4.6285999999999996</v>
      </c>
      <c r="U510" s="41">
        <v>4.633</v>
      </c>
      <c r="V510" s="41">
        <v>4.6233000000000004</v>
      </c>
      <c r="W510" s="41">
        <v>4.6016000000000004</v>
      </c>
      <c r="X510" s="41">
        <v>4.5697000000000001</v>
      </c>
      <c r="Y510" s="41">
        <v>4.5292000000000003</v>
      </c>
      <c r="Z510" s="41">
        <v>4.4816000000000003</v>
      </c>
      <c r="AA510" s="41">
        <v>4.4280999999999997</v>
      </c>
      <c r="AB510" s="41">
        <v>4.3699000000000003</v>
      </c>
      <c r="AC510" s="41">
        <v>4.3079999999999998</v>
      </c>
      <c r="AD510" s="41">
        <v>4.2434000000000003</v>
      </c>
      <c r="AE510" s="41">
        <v>4.1765999999999996</v>
      </c>
      <c r="AF510" s="41">
        <v>4.1085000000000003</v>
      </c>
      <c r="AG510" s="41">
        <f t="shared" si="8"/>
        <v>2.36</v>
      </c>
      <c r="AH510" s="41">
        <v>2.36</v>
      </c>
      <c r="AI510" s="41"/>
      <c r="AJ510" s="114"/>
      <c r="AL510" s="107">
        <v>44044</v>
      </c>
      <c r="AM510" s="101">
        <v>0.44</v>
      </c>
      <c r="AN510" s="101">
        <v>0.79</v>
      </c>
      <c r="AO510" s="101">
        <v>2.0099999999999998</v>
      </c>
      <c r="AP510" s="101">
        <v>2.96</v>
      </c>
      <c r="AQ510" s="109"/>
      <c r="AR510" s="90"/>
      <c r="AS510" s="41"/>
      <c r="AT510" s="90"/>
      <c r="AU510" s="41"/>
      <c r="AV510" s="41"/>
      <c r="AW510" s="41"/>
      <c r="AX510" s="41"/>
      <c r="AY510" s="41"/>
      <c r="AZ510" s="41"/>
      <c r="BA510" s="41"/>
      <c r="BB510" s="41"/>
      <c r="BC510" s="41"/>
      <c r="BD510" s="41"/>
      <c r="BE510" s="41"/>
      <c r="BF510" s="41"/>
      <c r="BG510" s="41"/>
      <c r="BH510" s="41"/>
      <c r="BI510" s="41"/>
      <c r="BJ510" s="41"/>
      <c r="BK510" s="41"/>
      <c r="BL510" s="41"/>
      <c r="BM510" s="41"/>
      <c r="BN510" s="41"/>
      <c r="BO510" s="108"/>
      <c r="CF510" s="102"/>
      <c r="CI510" s="45"/>
    </row>
    <row r="511" spans="2:87" ht="13" customHeight="1">
      <c r="B511" s="114">
        <v>39568</v>
      </c>
      <c r="C511" s="41">
        <v>1.9032</v>
      </c>
      <c r="D511" s="41">
        <v>2.21</v>
      </c>
      <c r="E511" s="41">
        <v>2.5066999999999999</v>
      </c>
      <c r="F511" s="41">
        <v>2.7890999999999999</v>
      </c>
      <c r="G511" s="41">
        <v>3.0541</v>
      </c>
      <c r="H511" s="41">
        <v>3.2997999999999998</v>
      </c>
      <c r="I511" s="41">
        <v>3.5249000000000001</v>
      </c>
      <c r="J511" s="41">
        <v>3.7290999999999999</v>
      </c>
      <c r="K511" s="41">
        <v>3.9121000000000001</v>
      </c>
      <c r="L511" s="41">
        <v>4.0743</v>
      </c>
      <c r="M511" s="41">
        <v>4.2164000000000001</v>
      </c>
      <c r="N511" s="41">
        <v>4.3391999999999999</v>
      </c>
      <c r="O511" s="41">
        <v>4.4436</v>
      </c>
      <c r="P511" s="41">
        <v>4.5308000000000002</v>
      </c>
      <c r="Q511" s="41">
        <v>4.6017000000000001</v>
      </c>
      <c r="R511" s="41">
        <v>4.6577999999999999</v>
      </c>
      <c r="S511" s="41">
        <v>4.6999000000000004</v>
      </c>
      <c r="T511" s="41">
        <v>4.7294</v>
      </c>
      <c r="U511" s="41">
        <v>4.7473999999999998</v>
      </c>
      <c r="V511" s="41">
        <v>4.7548000000000004</v>
      </c>
      <c r="W511" s="41">
        <v>4.7526999999999999</v>
      </c>
      <c r="X511" s="41">
        <v>4.7422000000000004</v>
      </c>
      <c r="Y511" s="41">
        <v>4.7240000000000002</v>
      </c>
      <c r="Z511" s="41">
        <v>4.6990999999999996</v>
      </c>
      <c r="AA511" s="41">
        <v>4.6681999999999997</v>
      </c>
      <c r="AB511" s="41">
        <v>4.6321000000000003</v>
      </c>
      <c r="AC511" s="41">
        <v>4.5914000000000001</v>
      </c>
      <c r="AD511" s="41">
        <v>4.5468000000000002</v>
      </c>
      <c r="AE511" s="41">
        <v>4.4988000000000001</v>
      </c>
      <c r="AF511" s="41">
        <v>4.4478999999999997</v>
      </c>
      <c r="AG511" s="41">
        <f t="shared" si="8"/>
        <v>2.1711</v>
      </c>
      <c r="AH511" s="41">
        <v>2.1711</v>
      </c>
      <c r="AI511" s="41"/>
      <c r="AJ511" s="114"/>
      <c r="AL511" s="107">
        <v>44075</v>
      </c>
      <c r="AM511" s="101">
        <v>0.5</v>
      </c>
      <c r="AN511" s="101">
        <v>0.85</v>
      </c>
      <c r="AO511" s="101">
        <v>2.0499999999999998</v>
      </c>
      <c r="AP511" s="101">
        <v>2.98</v>
      </c>
      <c r="AQ511" s="109"/>
      <c r="AR511" s="90"/>
      <c r="AS511" s="41"/>
      <c r="AT511" s="90"/>
      <c r="AU511" s="41"/>
      <c r="AV511" s="41"/>
      <c r="AW511" s="41"/>
      <c r="AX511" s="41"/>
      <c r="AY511" s="41"/>
      <c r="AZ511" s="41"/>
      <c r="BA511" s="41"/>
      <c r="BB511" s="41"/>
      <c r="BC511" s="41"/>
      <c r="BD511" s="41"/>
      <c r="BE511" s="41"/>
      <c r="BF511" s="41"/>
      <c r="BG511" s="41"/>
      <c r="BH511" s="41"/>
      <c r="BI511" s="41"/>
      <c r="BJ511" s="41"/>
      <c r="BK511" s="41"/>
      <c r="BL511" s="41"/>
      <c r="BM511" s="41"/>
      <c r="BN511" s="41"/>
      <c r="BO511" s="108"/>
      <c r="CF511" s="102"/>
      <c r="CI511" s="45"/>
    </row>
    <row r="512" spans="2:87" ht="13" customHeight="1">
      <c r="B512" s="114">
        <v>39599</v>
      </c>
      <c r="C512" s="41">
        <v>2.2513999938964799</v>
      </c>
      <c r="D512" s="41">
        <v>2.60179996490479</v>
      </c>
      <c r="E512" s="41">
        <v>2.9188001155853298</v>
      </c>
      <c r="F512" s="41">
        <v>3.20449995994568</v>
      </c>
      <c r="G512" s="41">
        <v>3.4609999656677202</v>
      </c>
      <c r="H512" s="41">
        <v>3.6905000209808301</v>
      </c>
      <c r="I512" s="41">
        <v>3.8949000835418701</v>
      </c>
      <c r="J512" s="41">
        <v>4.0759000778198198</v>
      </c>
      <c r="K512" s="41">
        <v>4.2351999282836896</v>
      </c>
      <c r="L512" s="41">
        <v>4.3745999336242702</v>
      </c>
      <c r="M512" s="41">
        <v>4.4955000877380398</v>
      </c>
      <c r="N512" s="41">
        <v>4.5994000434875497</v>
      </c>
      <c r="O512" s="41">
        <v>4.68760013580322</v>
      </c>
      <c r="P512" s="41">
        <v>4.7613000869751003</v>
      </c>
      <c r="Q512" s="41">
        <v>4.82189989089966</v>
      </c>
      <c r="R512" s="41">
        <v>4.87029981613159</v>
      </c>
      <c r="S512" s="41">
        <v>4.9075999259948704</v>
      </c>
      <c r="T512" s="41">
        <v>4.9347000122070304</v>
      </c>
      <c r="U512" s="41">
        <v>4.9527001380920401</v>
      </c>
      <c r="V512" s="41">
        <v>4.9622001647949201</v>
      </c>
      <c r="W512" s="41">
        <v>4.9640998840331996</v>
      </c>
      <c r="X512" s="41">
        <v>4.9590997695922896</v>
      </c>
      <c r="Y512" s="41">
        <v>4.9478998184204102</v>
      </c>
      <c r="Z512" s="41">
        <v>4.9310998916626003</v>
      </c>
      <c r="AA512" s="41">
        <v>4.9092001914978001</v>
      </c>
      <c r="AB512" s="41">
        <v>4.8828001022338903</v>
      </c>
      <c r="AC512" s="41">
        <v>4.8523998260498002</v>
      </c>
      <c r="AD512" s="41">
        <v>4.8183999061584499</v>
      </c>
      <c r="AE512" s="41">
        <v>4.7813000679016104</v>
      </c>
      <c r="AF512" s="41">
        <v>4.7413001060485804</v>
      </c>
      <c r="AG512" s="41">
        <f t="shared" si="8"/>
        <v>2.1231999397277903</v>
      </c>
      <c r="AH512" s="41">
        <v>2.1231999397277903</v>
      </c>
      <c r="AI512" s="41"/>
      <c r="AJ512" s="114"/>
      <c r="AL512" s="107">
        <v>44105</v>
      </c>
      <c r="AM512" s="101">
        <v>0.48</v>
      </c>
      <c r="AN512" s="101">
        <v>0.91</v>
      </c>
      <c r="AO512" s="101">
        <v>2.11</v>
      </c>
      <c r="AP512" s="101">
        <v>3.06</v>
      </c>
      <c r="AQ512" s="109"/>
      <c r="AR512" s="90"/>
      <c r="AS512" s="41"/>
      <c r="AT512" s="90"/>
      <c r="AU512" s="41"/>
      <c r="AV512" s="41"/>
      <c r="AW512" s="41"/>
      <c r="AX512" s="41"/>
      <c r="AY512" s="41"/>
      <c r="AZ512" s="41"/>
      <c r="BA512" s="41"/>
      <c r="BB512" s="41"/>
      <c r="BC512" s="41"/>
      <c r="BD512" s="41"/>
      <c r="BE512" s="41"/>
      <c r="BF512" s="41"/>
      <c r="BG512" s="41"/>
      <c r="BH512" s="41"/>
      <c r="BI512" s="41"/>
      <c r="BJ512" s="41"/>
      <c r="BK512" s="41"/>
      <c r="BL512" s="41"/>
      <c r="BM512" s="41"/>
      <c r="BN512" s="41"/>
      <c r="BO512" s="108"/>
      <c r="CF512" s="102"/>
      <c r="CI512" s="45"/>
    </row>
    <row r="513" spans="2:87" ht="13" customHeight="1">
      <c r="B513" s="114">
        <v>39629</v>
      </c>
      <c r="C513" s="41">
        <v>2.29550004005432</v>
      </c>
      <c r="D513" s="41">
        <v>2.5969998836517298</v>
      </c>
      <c r="E513" s="41">
        <v>2.8780999183654798</v>
      </c>
      <c r="F513" s="41">
        <v>3.13800001144409</v>
      </c>
      <c r="G513" s="41">
        <v>3.3763000965118399</v>
      </c>
      <c r="H513" s="41">
        <v>3.59310007095337</v>
      </c>
      <c r="I513" s="41">
        <v>3.7888000011444101</v>
      </c>
      <c r="J513" s="41">
        <v>3.9637999534606898</v>
      </c>
      <c r="K513" s="41">
        <v>4.1189999580383301</v>
      </c>
      <c r="L513" s="41">
        <v>4.2551999092102104</v>
      </c>
      <c r="M513" s="41">
        <v>4.3734002113342303</v>
      </c>
      <c r="N513" s="41">
        <v>4.4745998382568404</v>
      </c>
      <c r="O513" s="41">
        <v>4.5598998069763201</v>
      </c>
      <c r="P513" s="41">
        <v>4.6301999092102104</v>
      </c>
      <c r="Q513" s="41">
        <v>4.6868000030517596</v>
      </c>
      <c r="R513" s="41">
        <v>4.7305002212524396</v>
      </c>
      <c r="S513" s="41">
        <v>4.7624001502990696</v>
      </c>
      <c r="T513" s="41">
        <v>4.7835998535156197</v>
      </c>
      <c r="U513" s="41">
        <v>4.79489994049072</v>
      </c>
      <c r="V513" s="41">
        <v>4.7972998619079599</v>
      </c>
      <c r="W513" s="41">
        <v>4.7915000915527299</v>
      </c>
      <c r="X513" s="41">
        <v>4.7783999443054199</v>
      </c>
      <c r="Y513" s="41">
        <v>4.7588000297546396</v>
      </c>
      <c r="Z513" s="41">
        <v>4.7333002090454102</v>
      </c>
      <c r="AA513" s="41">
        <v>4.7024998664856001</v>
      </c>
      <c r="AB513" s="41">
        <v>4.6672000885009801</v>
      </c>
      <c r="AC513" s="41">
        <v>4.6277999877929696</v>
      </c>
      <c r="AD513" s="41">
        <v>4.58489990234375</v>
      </c>
      <c r="AE513" s="41">
        <v>4.5390000343322798</v>
      </c>
      <c r="AF513" s="41">
        <v>4.4903998374939</v>
      </c>
      <c r="AG513" s="41">
        <f t="shared" si="8"/>
        <v>1.9596998691558905</v>
      </c>
      <c r="AH513" s="41">
        <v>1.9596998691558905</v>
      </c>
      <c r="AI513" s="41"/>
      <c r="AJ513" s="114"/>
      <c r="AL513" s="107">
        <v>44136</v>
      </c>
      <c r="AM513" s="101">
        <v>0.42</v>
      </c>
      <c r="AN513" s="101">
        <v>0.81</v>
      </c>
      <c r="AO513" s="101">
        <v>1.95</v>
      </c>
      <c r="AP513" s="101">
        <v>2.72</v>
      </c>
      <c r="AQ513" s="109"/>
      <c r="AR513" s="90"/>
      <c r="AS513" s="41"/>
      <c r="AT513" s="90"/>
      <c r="AU513" s="41"/>
      <c r="AV513" s="41"/>
      <c r="AW513" s="41"/>
      <c r="AX513" s="41"/>
      <c r="AY513" s="41"/>
      <c r="AZ513" s="41"/>
      <c r="BA513" s="41"/>
      <c r="BB513" s="41"/>
      <c r="BC513" s="41"/>
      <c r="BD513" s="41"/>
      <c r="BE513" s="41"/>
      <c r="BF513" s="41"/>
      <c r="BG513" s="41"/>
      <c r="BH513" s="41"/>
      <c r="BI513" s="41"/>
      <c r="BJ513" s="41"/>
      <c r="BK513" s="41"/>
      <c r="BL513" s="41"/>
      <c r="BM513" s="41"/>
      <c r="BN513" s="41"/>
      <c r="BO513" s="108"/>
      <c r="CF513" s="102"/>
      <c r="CI513" s="45"/>
    </row>
    <row r="514" spans="2:87" ht="13" customHeight="1">
      <c r="B514" s="114">
        <v>39660</v>
      </c>
      <c r="C514" s="41">
        <v>2.1902999877929701</v>
      </c>
      <c r="D514" s="41">
        <v>2.4723999500274698</v>
      </c>
      <c r="E514" s="41">
        <v>2.7497999668121298</v>
      </c>
      <c r="F514" s="41">
        <v>3.0167999267578098</v>
      </c>
      <c r="G514" s="41">
        <v>3.2693998813629199</v>
      </c>
      <c r="H514" s="41">
        <v>3.5050001144409202</v>
      </c>
      <c r="I514" s="41">
        <v>3.7214999198913601</v>
      </c>
      <c r="J514" s="41">
        <v>3.9181001186370801</v>
      </c>
      <c r="K514" s="41">
        <v>4.09429979324341</v>
      </c>
      <c r="L514" s="41">
        <v>4.25010013580322</v>
      </c>
      <c r="M514" s="41">
        <v>4.3860001564025897</v>
      </c>
      <c r="N514" s="41">
        <v>4.5026998519897496</v>
      </c>
      <c r="O514" s="41">
        <v>4.6009998321533203</v>
      </c>
      <c r="P514" s="41">
        <v>4.6820001602172896</v>
      </c>
      <c r="Q514" s="41">
        <v>4.7466998100280797</v>
      </c>
      <c r="R514" s="41">
        <v>4.7964000701904297</v>
      </c>
      <c r="S514" s="41">
        <v>4.8320999145507804</v>
      </c>
      <c r="T514" s="41">
        <v>4.8551001548767099</v>
      </c>
      <c r="U514" s="41">
        <v>4.8663997650146502</v>
      </c>
      <c r="V514" s="41">
        <v>4.8671998977661097</v>
      </c>
      <c r="W514" s="41">
        <v>4.8585000038146999</v>
      </c>
      <c r="X514" s="41">
        <v>4.8414001464843803</v>
      </c>
      <c r="Y514" s="41">
        <v>4.8166999816894496</v>
      </c>
      <c r="Z514" s="41">
        <v>4.78529977798462</v>
      </c>
      <c r="AA514" s="41">
        <v>4.7480998039245597</v>
      </c>
      <c r="AB514" s="41">
        <v>4.7058000564575204</v>
      </c>
      <c r="AC514" s="41">
        <v>4.6591000556945801</v>
      </c>
      <c r="AD514" s="41">
        <v>4.6086001396179199</v>
      </c>
      <c r="AE514" s="41">
        <v>4.5549001693725604</v>
      </c>
      <c r="AF514" s="41">
        <v>4.4986000061035201</v>
      </c>
      <c r="AG514" s="41">
        <f t="shared" si="8"/>
        <v>2.0598001480102499</v>
      </c>
      <c r="AH514" s="41">
        <v>2.0598001480102499</v>
      </c>
      <c r="AI514" s="41"/>
      <c r="AJ514" s="114"/>
      <c r="AL514" s="107">
        <v>44166</v>
      </c>
      <c r="AM514" s="101">
        <v>0.37</v>
      </c>
      <c r="AN514" s="101">
        <v>0.79</v>
      </c>
      <c r="AO514" s="101">
        <v>1.95</v>
      </c>
      <c r="AP514" s="101">
        <v>2.74</v>
      </c>
      <c r="AQ514" s="109"/>
      <c r="AR514" s="90"/>
      <c r="AS514" s="41"/>
      <c r="AT514" s="90"/>
      <c r="AU514" s="41"/>
      <c r="AV514" s="41"/>
      <c r="AW514" s="41"/>
      <c r="AX514" s="41"/>
      <c r="AY514" s="41"/>
      <c r="AZ514" s="41"/>
      <c r="BA514" s="41"/>
      <c r="BB514" s="41"/>
      <c r="BC514" s="41"/>
      <c r="BD514" s="41"/>
      <c r="BE514" s="41"/>
      <c r="BF514" s="41"/>
      <c r="BG514" s="41"/>
      <c r="BH514" s="41"/>
      <c r="BI514" s="41"/>
      <c r="BJ514" s="41"/>
      <c r="BK514" s="41"/>
      <c r="BL514" s="41"/>
      <c r="BM514" s="41"/>
      <c r="BN514" s="41"/>
      <c r="BO514" s="108"/>
      <c r="CF514" s="102"/>
      <c r="CI514" s="45"/>
    </row>
    <row r="515" spans="2:87" ht="13" customHeight="1">
      <c r="B515" s="114">
        <v>39691</v>
      </c>
      <c r="C515" s="41">
        <v>2.1326999664306601</v>
      </c>
      <c r="D515" s="41">
        <v>2.3385999202728298</v>
      </c>
      <c r="E515" s="41">
        <v>2.57680010795593</v>
      </c>
      <c r="F515" s="41">
        <v>2.8285999298095699</v>
      </c>
      <c r="G515" s="41">
        <v>3.0806000232696502</v>
      </c>
      <c r="H515" s="41">
        <v>3.3232998847961399</v>
      </c>
      <c r="I515" s="41">
        <v>3.5504000186920202</v>
      </c>
      <c r="J515" s="41">
        <v>3.7578999996185298</v>
      </c>
      <c r="K515" s="41">
        <v>3.9437000751495401</v>
      </c>
      <c r="L515" s="41">
        <v>4.1066999435424796</v>
      </c>
      <c r="M515" s="41">
        <v>4.2470002174377397</v>
      </c>
      <c r="N515" s="41">
        <v>4.3653001785278303</v>
      </c>
      <c r="O515" s="41">
        <v>4.4626998901367196</v>
      </c>
      <c r="P515" s="41">
        <v>4.5405998229980504</v>
      </c>
      <c r="Q515" s="41">
        <v>4.6006999015808097</v>
      </c>
      <c r="R515" s="41">
        <v>4.6444997787475604</v>
      </c>
      <c r="S515" s="41">
        <v>4.6737999916076696</v>
      </c>
      <c r="T515" s="41">
        <v>4.6901001930236799</v>
      </c>
      <c r="U515" s="41">
        <v>4.6950001716613796</v>
      </c>
      <c r="V515" s="41">
        <v>4.6900000572204599</v>
      </c>
      <c r="W515" s="41">
        <v>4.6764001846313503</v>
      </c>
      <c r="X515" s="41">
        <v>4.6553997993469203</v>
      </c>
      <c r="Y515" s="41">
        <v>4.6282000541687003</v>
      </c>
      <c r="Z515" s="41">
        <v>4.5959000587463397</v>
      </c>
      <c r="AA515" s="41">
        <v>4.5591998100280797</v>
      </c>
      <c r="AB515" s="41">
        <v>4.5190000534057599</v>
      </c>
      <c r="AC515" s="41">
        <v>4.4760999679565403</v>
      </c>
      <c r="AD515" s="41">
        <v>4.4310002326965297</v>
      </c>
      <c r="AE515" s="41">
        <v>4.3842000961303702</v>
      </c>
      <c r="AF515" s="41">
        <v>4.3364000320434597</v>
      </c>
      <c r="AG515" s="41">
        <f t="shared" si="8"/>
        <v>1.9739999771118195</v>
      </c>
      <c r="AH515" s="41">
        <v>1.9739999771118195</v>
      </c>
      <c r="AI515" s="41"/>
      <c r="AJ515" s="114"/>
      <c r="AL515" s="107">
        <v>44197</v>
      </c>
      <c r="AM515" s="101">
        <v>0.37</v>
      </c>
      <c r="AN515" s="101">
        <v>0.9</v>
      </c>
      <c r="AO515" s="101">
        <v>2.11</v>
      </c>
      <c r="AP515" s="101">
        <v>2.99</v>
      </c>
      <c r="AQ515" s="109"/>
      <c r="AR515" s="90"/>
      <c r="AS515" s="41"/>
      <c r="AT515" s="90"/>
      <c r="AU515" s="41"/>
      <c r="AV515" s="41"/>
      <c r="AW515" s="41"/>
      <c r="AX515" s="41"/>
      <c r="AY515" s="41"/>
      <c r="AZ515" s="41"/>
      <c r="BA515" s="41"/>
      <c r="BB515" s="41"/>
      <c r="BC515" s="41"/>
      <c r="BD515" s="41"/>
      <c r="BE515" s="41"/>
      <c r="BF515" s="41"/>
      <c r="BG515" s="41"/>
      <c r="BH515" s="41"/>
      <c r="BI515" s="41"/>
      <c r="BJ515" s="41"/>
      <c r="BK515" s="41"/>
      <c r="BL515" s="41"/>
      <c r="BM515" s="41"/>
      <c r="BN515" s="41"/>
      <c r="BO515" s="108"/>
      <c r="CF515" s="102"/>
      <c r="CI515" s="45"/>
    </row>
    <row r="516" spans="2:87" ht="13" customHeight="1">
      <c r="B516" s="114">
        <v>39721</v>
      </c>
      <c r="C516" s="41">
        <v>1.7961000204086299</v>
      </c>
      <c r="D516" s="41">
        <v>1.9880000352859499</v>
      </c>
      <c r="E516" s="41">
        <v>2.28649997711182</v>
      </c>
      <c r="F516" s="41">
        <v>2.62899994850159</v>
      </c>
      <c r="G516" s="41">
        <v>2.9758999347686799</v>
      </c>
      <c r="H516" s="41">
        <v>3.30299997329712</v>
      </c>
      <c r="I516" s="41">
        <v>3.5968999862670898</v>
      </c>
      <c r="J516" s="41">
        <v>3.8515000343322798</v>
      </c>
      <c r="K516" s="41">
        <v>4.0651998519897496</v>
      </c>
      <c r="L516" s="41">
        <v>4.2393999099731401</v>
      </c>
      <c r="M516" s="41">
        <v>4.3768000602722203</v>
      </c>
      <c r="N516" s="41">
        <v>4.4815001487731898</v>
      </c>
      <c r="O516" s="41">
        <v>4.5574002265930202</v>
      </c>
      <c r="P516" s="41">
        <v>4.6087999343872097</v>
      </c>
      <c r="Q516" s="41">
        <v>4.6395001411437997</v>
      </c>
      <c r="R516" s="41">
        <v>4.6529998779296902</v>
      </c>
      <c r="S516" s="41">
        <v>4.6525998115539604</v>
      </c>
      <c r="T516" s="41">
        <v>4.6409001350402797</v>
      </c>
      <c r="U516" s="41">
        <v>4.62039995193481</v>
      </c>
      <c r="V516" s="41">
        <v>4.59310007095337</v>
      </c>
      <c r="W516" s="41">
        <v>4.5605998039245597</v>
      </c>
      <c r="X516" s="41">
        <v>4.5244002342224103</v>
      </c>
      <c r="Y516" s="41">
        <v>4.4855999946594203</v>
      </c>
      <c r="Z516" s="41">
        <v>4.4450998306274396</v>
      </c>
      <c r="AA516" s="41">
        <v>4.4036998748779297</v>
      </c>
      <c r="AB516" s="41">
        <v>4.36199998855591</v>
      </c>
      <c r="AC516" s="41">
        <v>4.3204002380371103</v>
      </c>
      <c r="AD516" s="41">
        <v>4.2793002128601101</v>
      </c>
      <c r="AE516" s="41">
        <v>4.2389998435974103</v>
      </c>
      <c r="AF516" s="41">
        <v>4.1996002197265598</v>
      </c>
      <c r="AG516" s="41">
        <f t="shared" si="8"/>
        <v>2.4432998895645102</v>
      </c>
      <c r="AH516" s="41">
        <v>2.4432998895645102</v>
      </c>
      <c r="AI516" s="41"/>
      <c r="AJ516" s="114"/>
      <c r="AL516" s="107">
        <v>44228</v>
      </c>
      <c r="AM516" s="101">
        <v>0.39</v>
      </c>
      <c r="AN516" s="101">
        <v>1.21</v>
      </c>
      <c r="AO516" s="101">
        <v>2.42</v>
      </c>
      <c r="AP516" s="101">
        <v>3.29</v>
      </c>
      <c r="AQ516" s="109"/>
      <c r="AR516" s="90"/>
      <c r="AS516" s="41"/>
      <c r="AT516" s="90"/>
      <c r="AU516" s="41"/>
      <c r="AV516" s="41"/>
      <c r="AW516" s="41"/>
      <c r="AX516" s="41"/>
      <c r="AY516" s="41"/>
      <c r="AZ516" s="41"/>
      <c r="BA516" s="41"/>
      <c r="BB516" s="41"/>
      <c r="BC516" s="41"/>
      <c r="BD516" s="41"/>
      <c r="BE516" s="41"/>
      <c r="BF516" s="41"/>
      <c r="BG516" s="41"/>
      <c r="BH516" s="41"/>
      <c r="BI516" s="41"/>
      <c r="BJ516" s="41"/>
      <c r="BK516" s="41"/>
      <c r="BL516" s="41"/>
      <c r="BM516" s="41"/>
      <c r="BN516" s="41"/>
      <c r="BO516" s="108"/>
      <c r="CF516" s="102"/>
      <c r="CI516" s="45"/>
    </row>
    <row r="517" spans="2:87" ht="13" customHeight="1">
      <c r="B517" s="114">
        <v>39752</v>
      </c>
      <c r="C517" s="41">
        <v>1.3324999809265099</v>
      </c>
      <c r="D517" s="41">
        <v>1.41040003299713</v>
      </c>
      <c r="E517" s="41">
        <v>1.7918000221252399</v>
      </c>
      <c r="F517" s="41">
        <v>2.3117001056671098</v>
      </c>
      <c r="G517" s="41">
        <v>2.8675000667571999</v>
      </c>
      <c r="H517" s="41">
        <v>3.39800000190735</v>
      </c>
      <c r="I517" s="41">
        <v>3.87019991874695</v>
      </c>
      <c r="J517" s="41">
        <v>4.2685999870300302</v>
      </c>
      <c r="K517" s="41">
        <v>4.58949995040894</v>
      </c>
      <c r="L517" s="41">
        <v>4.8354997634887704</v>
      </c>
      <c r="M517" s="41">
        <v>5.0131998062133798</v>
      </c>
      <c r="N517" s="41">
        <v>5.1308999061584499</v>
      </c>
      <c r="O517" s="41">
        <v>5.1974000930786097</v>
      </c>
      <c r="P517" s="41">
        <v>5.2213001251220703</v>
      </c>
      <c r="Q517" s="41">
        <v>5.2105998992919904</v>
      </c>
      <c r="R517" s="41">
        <v>5.1722998619079599</v>
      </c>
      <c r="S517" s="41">
        <v>5.1125001907348597</v>
      </c>
      <c r="T517" s="41">
        <v>5.03660011291504</v>
      </c>
      <c r="U517" s="41">
        <v>4.9488000869751003</v>
      </c>
      <c r="V517" s="41">
        <v>4.85270023345947</v>
      </c>
      <c r="W517" s="41">
        <v>4.7512998580932599</v>
      </c>
      <c r="X517" s="41">
        <v>4.6468000411987296</v>
      </c>
      <c r="Y517" s="41">
        <v>4.5412001609802202</v>
      </c>
      <c r="Z517" s="41">
        <v>4.4358000755310103</v>
      </c>
      <c r="AA517" s="41">
        <v>4.3316998481750497</v>
      </c>
      <c r="AB517" s="41">
        <v>4.2298002243042001</v>
      </c>
      <c r="AC517" s="41">
        <v>4.1304998397827104</v>
      </c>
      <c r="AD517" s="41">
        <v>4.0343999862670898</v>
      </c>
      <c r="AE517" s="41">
        <v>3.94160008430481</v>
      </c>
      <c r="AF517" s="41">
        <v>3.8522999286651598</v>
      </c>
      <c r="AG517" s="41">
        <f t="shared" si="8"/>
        <v>3.5029997825622603</v>
      </c>
      <c r="AH517" s="41">
        <v>3.5029997825622603</v>
      </c>
      <c r="AI517" s="41"/>
      <c r="AJ517" s="114"/>
      <c r="AL517" s="107">
        <v>44256</v>
      </c>
      <c r="AM517" s="101">
        <v>0.44</v>
      </c>
      <c r="AN517" s="101">
        <v>1.42</v>
      </c>
      <c r="AO517" s="101">
        <v>2.73</v>
      </c>
      <c r="AP517" s="101">
        <v>3.42</v>
      </c>
      <c r="AQ517" s="109"/>
      <c r="AR517" s="90"/>
      <c r="AS517" s="41"/>
      <c r="AT517" s="90"/>
      <c r="AU517" s="41"/>
      <c r="AV517" s="41"/>
      <c r="AW517" s="41"/>
      <c r="AX517" s="41"/>
      <c r="AY517" s="41"/>
      <c r="AZ517" s="41"/>
      <c r="BA517" s="41"/>
      <c r="BB517" s="41"/>
      <c r="BC517" s="41"/>
      <c r="BD517" s="41"/>
      <c r="BE517" s="41"/>
      <c r="BF517" s="41"/>
      <c r="BG517" s="41"/>
      <c r="BH517" s="41"/>
      <c r="BI517" s="41"/>
      <c r="BJ517" s="41"/>
      <c r="BK517" s="41"/>
      <c r="BL517" s="41"/>
      <c r="BM517" s="41"/>
      <c r="BN517" s="41"/>
      <c r="BO517" s="108"/>
      <c r="CF517" s="102"/>
      <c r="CI517" s="45"/>
    </row>
    <row r="518" spans="2:87" ht="13" customHeight="1">
      <c r="B518" s="114">
        <v>39782</v>
      </c>
      <c r="C518" s="41">
        <v>0.77109998464584395</v>
      </c>
      <c r="D518" s="41">
        <v>0.77799999713897705</v>
      </c>
      <c r="E518" s="41">
        <v>1.05879998207092</v>
      </c>
      <c r="F518" s="41">
        <v>1.4720000028610201</v>
      </c>
      <c r="G518" s="41">
        <v>1.92809998989105</v>
      </c>
      <c r="H518" s="41">
        <v>2.3729999065399201</v>
      </c>
      <c r="I518" s="41">
        <v>2.7762999534606898</v>
      </c>
      <c r="J518" s="41">
        <v>3.1233999729156499</v>
      </c>
      <c r="K518" s="41">
        <v>3.4093000888824498</v>
      </c>
      <c r="L518" s="41">
        <v>3.6350998878478999</v>
      </c>
      <c r="M518" s="41">
        <v>3.8052999973297101</v>
      </c>
      <c r="N518" s="41">
        <v>3.9261000156402601</v>
      </c>
      <c r="O518" s="41">
        <v>4.0043997764587402</v>
      </c>
      <c r="P518" s="41">
        <v>4.0468997955322301</v>
      </c>
      <c r="Q518" s="41">
        <v>4.0601000785827601</v>
      </c>
      <c r="R518" s="41">
        <v>4.04960012435913</v>
      </c>
      <c r="S518" s="41">
        <v>4.0204000473022496</v>
      </c>
      <c r="T518" s="41">
        <v>3.97699999809265</v>
      </c>
      <c r="U518" s="41">
        <v>3.9228000640869101</v>
      </c>
      <c r="V518" s="41">
        <v>3.86080002784729</v>
      </c>
      <c r="W518" s="41">
        <v>3.79360008239746</v>
      </c>
      <c r="X518" s="41">
        <v>3.72300004959106</v>
      </c>
      <c r="Y518" s="41">
        <v>3.6505000591278098</v>
      </c>
      <c r="Z518" s="41">
        <v>3.5776000022888201</v>
      </c>
      <c r="AA518" s="41">
        <v>3.5048999786377002</v>
      </c>
      <c r="AB518" s="41">
        <v>3.43330001831055</v>
      </c>
      <c r="AC518" s="41">
        <v>3.3633000850677499</v>
      </c>
      <c r="AD518" s="41">
        <v>3.29530000686646</v>
      </c>
      <c r="AE518" s="41">
        <v>3.2293999195098899</v>
      </c>
      <c r="AF518" s="41">
        <v>3.1659998893737802</v>
      </c>
      <c r="AG518" s="41">
        <f t="shared" si="8"/>
        <v>2.863999903202056</v>
      </c>
      <c r="AH518" s="41">
        <v>2.863999903202056</v>
      </c>
      <c r="AI518" s="41"/>
      <c r="AJ518" s="114"/>
      <c r="AL518" s="107">
        <v>44287</v>
      </c>
      <c r="AM518" s="101">
        <v>0.39</v>
      </c>
      <c r="AN518" s="101">
        <v>1.28</v>
      </c>
      <c r="AO518" s="101">
        <v>2.58</v>
      </c>
      <c r="AP518" s="101">
        <v>3.28</v>
      </c>
      <c r="AQ518" s="109"/>
      <c r="AR518" s="90"/>
      <c r="AS518" s="41"/>
      <c r="AT518" s="90"/>
      <c r="AU518" s="41"/>
      <c r="AV518" s="41"/>
      <c r="AW518" s="41"/>
      <c r="AX518" s="41"/>
      <c r="AY518" s="41"/>
      <c r="AZ518" s="41"/>
      <c r="BA518" s="41"/>
      <c r="BB518" s="41"/>
      <c r="BC518" s="41"/>
      <c r="BD518" s="41"/>
      <c r="BE518" s="41"/>
      <c r="BF518" s="41"/>
      <c r="BG518" s="41"/>
      <c r="BH518" s="41"/>
      <c r="BI518" s="41"/>
      <c r="BJ518" s="41"/>
      <c r="BK518" s="41"/>
      <c r="BL518" s="41"/>
      <c r="BM518" s="41"/>
      <c r="BN518" s="41"/>
      <c r="BO518" s="108"/>
      <c r="CF518" s="102"/>
      <c r="CI518" s="45"/>
    </row>
    <row r="519" spans="2:87" ht="13" customHeight="1">
      <c r="B519" s="114">
        <v>39813</v>
      </c>
      <c r="C519" s="41">
        <v>0.384999990463257</v>
      </c>
      <c r="D519" s="41">
        <v>0.571300029754639</v>
      </c>
      <c r="E519" s="41">
        <v>0.86419999599456798</v>
      </c>
      <c r="F519" s="41">
        <v>1.20570003986359</v>
      </c>
      <c r="G519" s="41">
        <v>1.5568000078201301</v>
      </c>
      <c r="H519" s="41">
        <v>1.89279997348785</v>
      </c>
      <c r="I519" s="41">
        <v>2.1988000869750999</v>
      </c>
      <c r="J519" s="41">
        <v>2.4667999744415301</v>
      </c>
      <c r="K519" s="41">
        <v>2.6935999393463099</v>
      </c>
      <c r="L519" s="41">
        <v>2.87910008430481</v>
      </c>
      <c r="M519" s="41">
        <v>3.0251998901367201</v>
      </c>
      <c r="N519" s="41">
        <v>3.1350998878478999</v>
      </c>
      <c r="O519" s="41">
        <v>3.2125000953674299</v>
      </c>
      <c r="P519" s="41">
        <v>3.2613999843597399</v>
      </c>
      <c r="Q519" s="41">
        <v>3.2857000827789302</v>
      </c>
      <c r="R519" s="41">
        <v>3.2892000675201398</v>
      </c>
      <c r="S519" s="41">
        <v>3.2751998901367201</v>
      </c>
      <c r="T519" s="41">
        <v>3.2471001148223899</v>
      </c>
      <c r="U519" s="41">
        <v>3.2074000835418701</v>
      </c>
      <c r="V519" s="41">
        <v>3.1586999893188499</v>
      </c>
      <c r="W519" s="41">
        <v>3.1029999256134002</v>
      </c>
      <c r="X519" s="41">
        <v>3.0420999526977499</v>
      </c>
      <c r="Y519" s="41">
        <v>2.97749996185303</v>
      </c>
      <c r="Z519" s="41">
        <v>2.91039991378784</v>
      </c>
      <c r="AA519" s="41">
        <v>2.8419001102447501</v>
      </c>
      <c r="AB519" s="41">
        <v>2.7727999687194802</v>
      </c>
      <c r="AC519" s="41">
        <v>2.7037999629974401</v>
      </c>
      <c r="AD519" s="41">
        <v>2.6354000568389901</v>
      </c>
      <c r="AE519" s="41">
        <v>2.5680999755859402</v>
      </c>
      <c r="AF519" s="41">
        <v>2.5020999908447301</v>
      </c>
      <c r="AG519" s="41">
        <f t="shared" si="8"/>
        <v>2.4941000938415532</v>
      </c>
      <c r="AH519" s="41">
        <v>2.4941000938415532</v>
      </c>
      <c r="AI519" s="41"/>
      <c r="AJ519" s="114"/>
      <c r="AL519" s="107">
        <v>44317</v>
      </c>
      <c r="AM519" s="101">
        <v>0.34</v>
      </c>
      <c r="AN519" s="101">
        <v>1.2</v>
      </c>
      <c r="AO519" s="101">
        <v>2.5299999999999998</v>
      </c>
      <c r="AP519" s="101">
        <v>3.26</v>
      </c>
      <c r="AQ519" s="109"/>
      <c r="AR519" s="90"/>
      <c r="AS519" s="41"/>
      <c r="AT519" s="90"/>
      <c r="AU519" s="41"/>
      <c r="AV519" s="41"/>
      <c r="AW519" s="41"/>
      <c r="AX519" s="41"/>
      <c r="AY519" s="41"/>
      <c r="AZ519" s="41"/>
      <c r="BA519" s="41"/>
      <c r="BB519" s="41"/>
      <c r="BC519" s="41"/>
      <c r="BD519" s="41"/>
      <c r="BE519" s="41"/>
      <c r="BF519" s="41"/>
      <c r="BG519" s="41"/>
      <c r="BH519" s="41"/>
      <c r="BI519" s="41"/>
      <c r="BJ519" s="41"/>
      <c r="BK519" s="41"/>
      <c r="BL519" s="41"/>
      <c r="BM519" s="41"/>
      <c r="BN519" s="41"/>
      <c r="BO519" s="108"/>
      <c r="CF519" s="102"/>
      <c r="CI519" s="45"/>
    </row>
    <row r="520" spans="2:87" ht="13" customHeight="1">
      <c r="B520" s="114">
        <v>39844</v>
      </c>
      <c r="C520" s="41">
        <v>0.544700026512146</v>
      </c>
      <c r="D520" s="41">
        <v>0.81639999151229903</v>
      </c>
      <c r="E520" s="41">
        <v>1.1806000471115099</v>
      </c>
      <c r="F520" s="41">
        <v>1.58550000190735</v>
      </c>
      <c r="G520" s="41">
        <v>1.99609994888306</v>
      </c>
      <c r="H520" s="41">
        <v>2.38910007476807</v>
      </c>
      <c r="I520" s="41">
        <v>2.74990010261536</v>
      </c>
      <c r="J520" s="41">
        <v>3.0703999996185298</v>
      </c>
      <c r="K520" s="41">
        <v>3.3468999862670898</v>
      </c>
      <c r="L520" s="41">
        <v>3.5787000656127899</v>
      </c>
      <c r="M520" s="41">
        <v>3.76719999313354</v>
      </c>
      <c r="N520" s="41">
        <v>3.91519999504089</v>
      </c>
      <c r="O520" s="41">
        <v>4.0261001586914098</v>
      </c>
      <c r="P520" s="41">
        <v>4.10379981994629</v>
      </c>
      <c r="Q520" s="41">
        <v>4.15210008621216</v>
      </c>
      <c r="R520" s="41">
        <v>4.1750001907348597</v>
      </c>
      <c r="S520" s="41">
        <v>4.1760001182556197</v>
      </c>
      <c r="T520" s="41">
        <v>4.1586999893188503</v>
      </c>
      <c r="U520" s="41">
        <v>4.1259999275207502</v>
      </c>
      <c r="V520" s="41">
        <v>4.0806999206543004</v>
      </c>
      <c r="W520" s="41">
        <v>4.0253000259399396</v>
      </c>
      <c r="X520" s="41">
        <v>3.9618000984191899</v>
      </c>
      <c r="Y520" s="41">
        <v>3.8921000957489</v>
      </c>
      <c r="Z520" s="41">
        <v>3.81780004501343</v>
      </c>
      <c r="AA520" s="41">
        <v>3.7402999401092498</v>
      </c>
      <c r="AB520" s="41">
        <v>3.6605999469757098</v>
      </c>
      <c r="AC520" s="41">
        <v>3.5797998905181898</v>
      </c>
      <c r="AD520" s="41">
        <v>3.4985001087188698</v>
      </c>
      <c r="AE520" s="41">
        <v>3.4175000190734899</v>
      </c>
      <c r="AF520" s="41">
        <v>3.3371999263763401</v>
      </c>
      <c r="AG520" s="41">
        <f t="shared" ref="AG520:AG583" si="9">L520-C520</f>
        <v>3.0340000391006439</v>
      </c>
      <c r="AH520" s="41">
        <v>3.0340000391006439</v>
      </c>
      <c r="AI520" s="41"/>
      <c r="AJ520" s="114"/>
      <c r="AL520" s="107">
        <v>44348</v>
      </c>
      <c r="AM520" s="101">
        <v>0.48</v>
      </c>
      <c r="AN520" s="101">
        <v>1.21</v>
      </c>
      <c r="AO520" s="101">
        <v>2.36</v>
      </c>
      <c r="AP520" s="101">
        <v>3.01</v>
      </c>
      <c r="AQ520" s="109"/>
      <c r="AR520" s="90"/>
      <c r="AS520" s="41"/>
      <c r="AT520" s="90"/>
      <c r="AU520" s="41"/>
      <c r="AV520" s="41"/>
      <c r="AW520" s="41"/>
      <c r="AX520" s="41"/>
      <c r="AY520" s="41"/>
      <c r="AZ520" s="41"/>
      <c r="BA520" s="41"/>
      <c r="BB520" s="41"/>
      <c r="BC520" s="41"/>
      <c r="BD520" s="41"/>
      <c r="BE520" s="41"/>
      <c r="BF520" s="41"/>
      <c r="BG520" s="41"/>
      <c r="BH520" s="41"/>
      <c r="BI520" s="41"/>
      <c r="BJ520" s="41"/>
      <c r="BK520" s="41"/>
      <c r="BL520" s="41"/>
      <c r="BM520" s="41"/>
      <c r="BN520" s="41"/>
      <c r="BO520" s="108"/>
      <c r="CF520" s="102"/>
      <c r="CI520" s="45"/>
    </row>
    <row r="521" spans="2:87" ht="13" customHeight="1">
      <c r="B521" s="114">
        <v>39872</v>
      </c>
      <c r="C521" s="41">
        <v>0.72380000352859497</v>
      </c>
      <c r="D521" s="41">
        <v>0.96179997920990001</v>
      </c>
      <c r="E521" s="41">
        <v>1.3135000467300399</v>
      </c>
      <c r="F521" s="41">
        <v>1.7158999443054199</v>
      </c>
      <c r="G521" s="41">
        <v>2.1273000240325901</v>
      </c>
      <c r="H521" s="41">
        <v>2.5209000110626198</v>
      </c>
      <c r="I521" s="41">
        <v>2.8805999755859402</v>
      </c>
      <c r="J521" s="41">
        <v>3.1979999542236301</v>
      </c>
      <c r="K521" s="41">
        <v>3.46950006484985</v>
      </c>
      <c r="L521" s="41">
        <v>3.6951999664306601</v>
      </c>
      <c r="M521" s="41">
        <v>3.8770999908447301</v>
      </c>
      <c r="N521" s="41">
        <v>4.0187001228332502</v>
      </c>
      <c r="O521" s="41">
        <v>4.1240000724792498</v>
      </c>
      <c r="P521" s="41">
        <v>4.1974000930786097</v>
      </c>
      <c r="Q521" s="41">
        <v>4.2431998252868697</v>
      </c>
      <c r="R521" s="41">
        <v>4.2655000686645499</v>
      </c>
      <c r="S521" s="41">
        <v>4.2680001258850098</v>
      </c>
      <c r="T521" s="41">
        <v>4.2543001174926802</v>
      </c>
      <c r="U521" s="41">
        <v>4.2272000312805202</v>
      </c>
      <c r="V521" s="41">
        <v>4.1894998550415004</v>
      </c>
      <c r="W521" s="41">
        <v>4.1434998512268102</v>
      </c>
      <c r="X521" s="41">
        <v>4.0910000801086399</v>
      </c>
      <c r="Y521" s="41">
        <v>4.0338997840881303</v>
      </c>
      <c r="Z521" s="41">
        <v>3.9734001159668</v>
      </c>
      <c r="AA521" s="41">
        <v>3.9107999801635698</v>
      </c>
      <c r="AB521" s="41">
        <v>3.8468999862670898</v>
      </c>
      <c r="AC521" s="41">
        <v>3.7825000286102299</v>
      </c>
      <c r="AD521" s="41">
        <v>3.7183001041412398</v>
      </c>
      <c r="AE521" s="41">
        <v>3.6547000408172599</v>
      </c>
      <c r="AF521" s="41">
        <v>3.5922000408172599</v>
      </c>
      <c r="AG521" s="41">
        <f t="shared" si="9"/>
        <v>2.9713999629020651</v>
      </c>
      <c r="AH521" s="41">
        <v>2.9713999629020651</v>
      </c>
      <c r="AI521" s="41"/>
      <c r="AJ521" s="114"/>
      <c r="AL521" s="107">
        <v>44378</v>
      </c>
      <c r="AM521" s="101">
        <v>0.45</v>
      </c>
      <c r="AN521" s="101">
        <v>1.0900000000000001</v>
      </c>
      <c r="AO521" s="101">
        <v>2.21</v>
      </c>
      <c r="AP521" s="101">
        <v>2.9</v>
      </c>
      <c r="AQ521" s="109"/>
      <c r="AR521" s="90"/>
      <c r="AS521" s="41"/>
      <c r="AT521" s="90"/>
      <c r="AU521" s="41"/>
      <c r="AV521" s="41"/>
      <c r="AW521" s="41"/>
      <c r="AX521" s="41"/>
      <c r="AY521" s="41"/>
      <c r="AZ521" s="41"/>
      <c r="BA521" s="41"/>
      <c r="BB521" s="41"/>
      <c r="BC521" s="41"/>
      <c r="BD521" s="41"/>
      <c r="BE521" s="41"/>
      <c r="BF521" s="41"/>
      <c r="BG521" s="41"/>
      <c r="BH521" s="41"/>
      <c r="BI521" s="41"/>
      <c r="BJ521" s="41"/>
      <c r="BK521" s="41"/>
      <c r="BL521" s="41"/>
      <c r="BM521" s="41"/>
      <c r="BN521" s="41"/>
      <c r="BO521" s="108"/>
      <c r="CF521" s="102"/>
      <c r="CI521" s="45"/>
    </row>
    <row r="522" spans="2:87" ht="13" customHeight="1">
      <c r="B522" s="114">
        <v>39903</v>
      </c>
      <c r="C522" s="41">
        <v>0.57160001993179299</v>
      </c>
      <c r="D522" s="41">
        <v>0.77509999275207497</v>
      </c>
      <c r="E522" s="41">
        <v>1.06610000133514</v>
      </c>
      <c r="F522" s="41">
        <v>1.3997999429702801</v>
      </c>
      <c r="G522" s="41">
        <v>1.74539995193481</v>
      </c>
      <c r="H522" s="41">
        <v>2.0824000835418701</v>
      </c>
      <c r="I522" s="41">
        <v>2.3977000713348402</v>
      </c>
      <c r="J522" s="41">
        <v>2.6835999488830602</v>
      </c>
      <c r="K522" s="41">
        <v>2.9363999366760298</v>
      </c>
      <c r="L522" s="41">
        <v>3.1547000408172599</v>
      </c>
      <c r="M522" s="41">
        <v>3.3392999172210698</v>
      </c>
      <c r="N522" s="41">
        <v>3.4918999671936</v>
      </c>
      <c r="O522" s="41">
        <v>3.6150000095367401</v>
      </c>
      <c r="P522" s="41">
        <v>3.7112998962402299</v>
      </c>
      <c r="Q522" s="41">
        <v>3.7837998867034899</v>
      </c>
      <c r="R522" s="41">
        <v>3.83559989929199</v>
      </c>
      <c r="S522" s="41">
        <v>3.8691999912261998</v>
      </c>
      <c r="T522" s="41">
        <v>3.8873999118804901</v>
      </c>
      <c r="U522" s="41">
        <v>3.89260005950928</v>
      </c>
      <c r="V522" s="41">
        <v>3.8868000507354701</v>
      </c>
      <c r="W522" s="41">
        <v>3.8721001148223899</v>
      </c>
      <c r="X522" s="41">
        <v>3.8499999046325701</v>
      </c>
      <c r="Y522" s="41">
        <v>3.82200002670288</v>
      </c>
      <c r="Z522" s="41">
        <v>3.78940010070801</v>
      </c>
      <c r="AA522" s="41">
        <v>3.7532999515533398</v>
      </c>
      <c r="AB522" s="41">
        <v>3.71449995040894</v>
      </c>
      <c r="AC522" s="41">
        <v>3.67379999160767</v>
      </c>
      <c r="AD522" s="41">
        <v>3.6319000720977801</v>
      </c>
      <c r="AE522" s="41">
        <v>3.5892999172210698</v>
      </c>
      <c r="AF522" s="41">
        <v>3.5464000701904301</v>
      </c>
      <c r="AG522" s="41">
        <f t="shared" si="9"/>
        <v>2.5831000208854666</v>
      </c>
      <c r="AH522" s="41">
        <v>2.5831000208854666</v>
      </c>
      <c r="AI522" s="41"/>
      <c r="AJ522" s="114"/>
      <c r="AL522" s="107">
        <v>44409</v>
      </c>
      <c r="AM522" s="101">
        <v>0.48</v>
      </c>
      <c r="AN522" s="101">
        <v>1.18</v>
      </c>
      <c r="AO522" s="101">
        <v>2.29</v>
      </c>
      <c r="AP522" s="101">
        <v>2.94</v>
      </c>
      <c r="AQ522" s="109"/>
      <c r="AR522" s="90"/>
      <c r="AS522" s="41"/>
      <c r="AT522" s="90"/>
      <c r="AU522" s="41"/>
      <c r="AV522" s="41"/>
      <c r="AW522" s="41"/>
      <c r="AX522" s="41"/>
      <c r="AY522" s="41"/>
      <c r="AZ522" s="41"/>
      <c r="BA522" s="41"/>
      <c r="BB522" s="41"/>
      <c r="BC522" s="41"/>
      <c r="BD522" s="41"/>
      <c r="BE522" s="41"/>
      <c r="BF522" s="41"/>
      <c r="BG522" s="41"/>
      <c r="BH522" s="41"/>
      <c r="BI522" s="41"/>
      <c r="BJ522" s="41"/>
      <c r="BK522" s="41"/>
      <c r="BL522" s="41"/>
      <c r="BM522" s="41"/>
      <c r="BN522" s="41"/>
      <c r="BO522" s="108"/>
      <c r="CF522" s="102"/>
      <c r="CI522" s="45"/>
    </row>
    <row r="523" spans="2:87" ht="13" customHeight="1">
      <c r="B523" s="114">
        <v>39933</v>
      </c>
      <c r="C523" s="41">
        <v>0.51690000295639005</v>
      </c>
      <c r="D523" s="41">
        <v>0.91210001707077004</v>
      </c>
      <c r="E523" s="41">
        <v>1.3236999511718801</v>
      </c>
      <c r="F523" s="41">
        <v>1.73239994049072</v>
      </c>
      <c r="G523" s="41">
        <v>2.1247000694274898</v>
      </c>
      <c r="H523" s="41">
        <v>2.4916000366210902</v>
      </c>
      <c r="I523" s="41">
        <v>2.8273999691009499</v>
      </c>
      <c r="J523" s="41">
        <v>3.12899994850159</v>
      </c>
      <c r="K523" s="41">
        <v>3.3954000473022501</v>
      </c>
      <c r="L523" s="41">
        <v>3.6264998912811302</v>
      </c>
      <c r="M523" s="41">
        <v>3.8236000537872301</v>
      </c>
      <c r="N523" s="41">
        <v>3.9885001182556201</v>
      </c>
      <c r="O523" s="41">
        <v>4.1234002113342303</v>
      </c>
      <c r="P523" s="41">
        <v>4.2307000160217303</v>
      </c>
      <c r="Q523" s="41">
        <v>4.3129000663757298</v>
      </c>
      <c r="R523" s="41">
        <v>4.3727002143859899</v>
      </c>
      <c r="S523" s="41">
        <v>4.4123997688293501</v>
      </c>
      <c r="T523" s="41">
        <v>4.4344000816345197</v>
      </c>
      <c r="U523" s="41">
        <v>4.44110012054443</v>
      </c>
      <c r="V523" s="41">
        <v>4.4342999458312997</v>
      </c>
      <c r="W523" s="41">
        <v>4.4161000251770002</v>
      </c>
      <c r="X523" s="41">
        <v>4.38810014724731</v>
      </c>
      <c r="Y523" s="41">
        <v>4.3520002365112296</v>
      </c>
      <c r="Z523" s="41">
        <v>4.30900001525879</v>
      </c>
      <c r="AA523" s="41">
        <v>4.2603998184204102</v>
      </c>
      <c r="AB523" s="41">
        <v>4.2072000503540004</v>
      </c>
      <c r="AC523" s="41">
        <v>4.1505999565124503</v>
      </c>
      <c r="AD523" s="41">
        <v>4.0911998748779297</v>
      </c>
      <c r="AE523" s="41">
        <v>4.0297999382018999</v>
      </c>
      <c r="AF523" s="41">
        <v>3.9670000076293901</v>
      </c>
      <c r="AG523" s="41">
        <f t="shared" si="9"/>
        <v>3.1095998883247402</v>
      </c>
      <c r="AH523" s="41">
        <v>3.1095998883247402</v>
      </c>
      <c r="AI523" s="41"/>
      <c r="AJ523" s="114"/>
      <c r="AL523" s="107">
        <v>44440</v>
      </c>
      <c r="AM523" s="101">
        <v>0.55000000000000004</v>
      </c>
      <c r="AN523" s="101">
        <v>1.37</v>
      </c>
      <c r="AO523" s="101">
        <v>2.48</v>
      </c>
      <c r="AP523" s="101">
        <v>3.07</v>
      </c>
      <c r="AQ523" s="109"/>
      <c r="AR523" s="90"/>
      <c r="AS523" s="41"/>
      <c r="AT523" s="90"/>
      <c r="AU523" s="41"/>
      <c r="AV523" s="41"/>
      <c r="AW523" s="41"/>
      <c r="AX523" s="41"/>
      <c r="AY523" s="41"/>
      <c r="AZ523" s="41"/>
      <c r="BA523" s="41"/>
      <c r="BB523" s="41"/>
      <c r="BC523" s="41"/>
      <c r="BD523" s="41"/>
      <c r="BE523" s="41"/>
      <c r="BF523" s="41"/>
      <c r="BG523" s="41"/>
      <c r="BH523" s="41"/>
      <c r="BI523" s="41"/>
      <c r="BJ523" s="41"/>
      <c r="BK523" s="41"/>
      <c r="BL523" s="41"/>
      <c r="BM523" s="41"/>
      <c r="BN523" s="41"/>
      <c r="BO523" s="108"/>
      <c r="CF523" s="102"/>
      <c r="CI523" s="45"/>
    </row>
    <row r="524" spans="2:87" ht="13" customHeight="1">
      <c r="B524" s="114">
        <v>39964</v>
      </c>
      <c r="C524" s="41">
        <v>0.49120000004768399</v>
      </c>
      <c r="D524" s="41">
        <v>0.910700023174286</v>
      </c>
      <c r="E524" s="41">
        <v>1.39240002632141</v>
      </c>
      <c r="F524" s="41">
        <v>1.88419997692108</v>
      </c>
      <c r="G524" s="41">
        <v>2.3540999889373802</v>
      </c>
      <c r="H524" s="41">
        <v>2.7836999893188499</v>
      </c>
      <c r="I524" s="41">
        <v>3.1638998985290501</v>
      </c>
      <c r="J524" s="41">
        <v>3.49180006980896</v>
      </c>
      <c r="K524" s="41">
        <v>3.76830005645752</v>
      </c>
      <c r="L524" s="41">
        <v>3.99650001525879</v>
      </c>
      <c r="M524" s="41">
        <v>4.1809000968933097</v>
      </c>
      <c r="N524" s="41">
        <v>4.3264999389648402</v>
      </c>
      <c r="O524" s="41">
        <v>4.4384999275207502</v>
      </c>
      <c r="P524" s="41">
        <v>4.5218000411987296</v>
      </c>
      <c r="Q524" s="41">
        <v>4.5808000564575204</v>
      </c>
      <c r="R524" s="41">
        <v>4.6196999549865696</v>
      </c>
      <c r="S524" s="41">
        <v>4.6420001983642596</v>
      </c>
      <c r="T524" s="41">
        <v>4.65089988708496</v>
      </c>
      <c r="U524" s="41">
        <v>4.6490998268127397</v>
      </c>
      <c r="V524" s="41">
        <v>4.6387000083923304</v>
      </c>
      <c r="W524" s="41">
        <v>4.6219000816345197</v>
      </c>
      <c r="X524" s="41">
        <v>4.5999999046325701</v>
      </c>
      <c r="Y524" s="41">
        <v>4.5743999481201199</v>
      </c>
      <c r="Z524" s="41">
        <v>4.5461997985839799</v>
      </c>
      <c r="AA524" s="41">
        <v>4.5162000656127903</v>
      </c>
      <c r="AB524" s="41">
        <v>4.4850997924804696</v>
      </c>
      <c r="AC524" s="41">
        <v>4.4534997940063503</v>
      </c>
      <c r="AD524" s="41">
        <v>4.4217000007629403</v>
      </c>
      <c r="AE524" s="41">
        <v>4.3902001380920401</v>
      </c>
      <c r="AF524" s="41">
        <v>4.3590998649597203</v>
      </c>
      <c r="AG524" s="41">
        <f t="shared" si="9"/>
        <v>3.5053000152111058</v>
      </c>
      <c r="AH524" s="41">
        <v>3.5053000152111058</v>
      </c>
      <c r="AI524" s="41"/>
      <c r="AJ524" s="114"/>
      <c r="AL524" s="107">
        <v>44470</v>
      </c>
      <c r="AM524" s="101">
        <v>0.8</v>
      </c>
      <c r="AN524" s="101">
        <v>1.54</v>
      </c>
      <c r="AO524" s="101">
        <v>2.5299999999999998</v>
      </c>
      <c r="AP524" s="101">
        <v>2.96</v>
      </c>
      <c r="AQ524" s="109"/>
      <c r="AR524" s="90"/>
      <c r="AS524" s="41"/>
      <c r="AT524" s="90"/>
      <c r="AU524" s="41"/>
      <c r="AV524" s="41"/>
      <c r="AW524" s="41"/>
      <c r="AX524" s="41"/>
      <c r="AY524" s="41"/>
      <c r="AZ524" s="41"/>
      <c r="BA524" s="41"/>
      <c r="BB524" s="41"/>
      <c r="BC524" s="41"/>
      <c r="BD524" s="41"/>
      <c r="BE524" s="41"/>
      <c r="BF524" s="41"/>
      <c r="BG524" s="41"/>
      <c r="BH524" s="41"/>
      <c r="BI524" s="41"/>
      <c r="BJ524" s="41"/>
      <c r="BK524" s="41"/>
      <c r="BL524" s="41"/>
      <c r="BM524" s="41"/>
      <c r="BN524" s="41"/>
      <c r="BO524" s="108"/>
      <c r="CF524" s="102"/>
      <c r="CI524" s="45"/>
    </row>
    <row r="525" spans="2:87" ht="13" customHeight="1">
      <c r="B525" s="114">
        <v>39994</v>
      </c>
      <c r="C525" s="41">
        <v>0.55769997835159302</v>
      </c>
      <c r="D525" s="41">
        <v>1.0906000137329099</v>
      </c>
      <c r="E525" s="41">
        <v>1.6239999532699601</v>
      </c>
      <c r="F525" s="41">
        <v>2.12569999694824</v>
      </c>
      <c r="G525" s="41">
        <v>2.5783998966217001</v>
      </c>
      <c r="H525" s="41">
        <v>2.9746000766754199</v>
      </c>
      <c r="I525" s="41">
        <v>3.31319999694824</v>
      </c>
      <c r="J525" s="41">
        <v>3.5968000888824498</v>
      </c>
      <c r="K525" s="41">
        <v>3.8299999237060498</v>
      </c>
      <c r="L525" s="41">
        <v>4.0184001922607404</v>
      </c>
      <c r="M525" s="41">
        <v>4.1680002212524396</v>
      </c>
      <c r="N525" s="41">
        <v>4.2842998504638699</v>
      </c>
      <c r="O525" s="41">
        <v>4.3727002143859899</v>
      </c>
      <c r="P525" s="41">
        <v>4.4379000663757298</v>
      </c>
      <c r="Q525" s="41">
        <v>4.4840998649597203</v>
      </c>
      <c r="R525" s="41">
        <v>4.5149998664856001</v>
      </c>
      <c r="S525" s="41">
        <v>4.5335001945495597</v>
      </c>
      <c r="T525" s="41">
        <v>4.5422000885009801</v>
      </c>
      <c r="U525" s="41">
        <v>4.5432000160217303</v>
      </c>
      <c r="V525" s="41">
        <v>4.5384001731872603</v>
      </c>
      <c r="W525" s="41">
        <v>4.5290999412536603</v>
      </c>
      <c r="X525" s="41">
        <v>4.5164999961853001</v>
      </c>
      <c r="Y525" s="41">
        <v>4.5013999938964799</v>
      </c>
      <c r="Z525" s="41">
        <v>4.4847998619079599</v>
      </c>
      <c r="AA525" s="41">
        <v>4.4670000076293901</v>
      </c>
      <c r="AB525" s="41">
        <v>4.4485998153686497</v>
      </c>
      <c r="AC525" s="41">
        <v>4.4299998283386204</v>
      </c>
      <c r="AD525" s="41">
        <v>4.4113001823425302</v>
      </c>
      <c r="AE525" s="41">
        <v>4.3928999900817898</v>
      </c>
      <c r="AF525" s="41">
        <v>4.3748002052307102</v>
      </c>
      <c r="AG525" s="41">
        <f t="shared" si="9"/>
        <v>3.4607002139091474</v>
      </c>
      <c r="AH525" s="41">
        <v>3.4607002139091474</v>
      </c>
      <c r="AI525" s="41"/>
      <c r="AJ525" s="114"/>
      <c r="AL525" s="107">
        <v>44501</v>
      </c>
      <c r="AM525" s="101">
        <v>0.93</v>
      </c>
      <c r="AN525" s="101">
        <v>1.6</v>
      </c>
      <c r="AO525" s="101">
        <v>2.5099999999999998</v>
      </c>
      <c r="AP525" s="101">
        <v>2.92</v>
      </c>
      <c r="AQ525" s="109"/>
      <c r="AR525" s="90"/>
      <c r="AS525" s="41"/>
      <c r="AT525" s="90"/>
      <c r="AU525" s="41"/>
      <c r="AV525" s="41"/>
      <c r="AW525" s="41"/>
      <c r="AX525" s="41"/>
      <c r="AY525" s="41"/>
      <c r="AZ525" s="41"/>
      <c r="BA525" s="41"/>
      <c r="BB525" s="41"/>
      <c r="BC525" s="41"/>
      <c r="BD525" s="41"/>
      <c r="BE525" s="41"/>
      <c r="BF525" s="41"/>
      <c r="BG525" s="41"/>
      <c r="BH525" s="41"/>
      <c r="BI525" s="41"/>
      <c r="BJ525" s="41"/>
      <c r="BK525" s="41"/>
      <c r="BL525" s="41"/>
      <c r="BM525" s="41"/>
      <c r="BN525" s="41"/>
      <c r="BO525" s="108"/>
      <c r="CF525" s="102"/>
      <c r="CI525" s="45"/>
    </row>
    <row r="526" spans="2:87" ht="13" customHeight="1">
      <c r="B526" s="114">
        <v>40025</v>
      </c>
      <c r="C526" s="41">
        <v>0.54619997739791903</v>
      </c>
      <c r="D526" s="41">
        <v>1.1102000474929801</v>
      </c>
      <c r="E526" s="41">
        <v>1.6407999992370601</v>
      </c>
      <c r="F526" s="41">
        <v>2.1252999305725102</v>
      </c>
      <c r="G526" s="41">
        <v>2.55769991874695</v>
      </c>
      <c r="H526" s="41">
        <v>2.9363000392913801</v>
      </c>
      <c r="I526" s="41">
        <v>3.2623999118804901</v>
      </c>
      <c r="J526" s="41">
        <v>3.5392000675201398</v>
      </c>
      <c r="K526" s="41">
        <v>3.7706000804901101</v>
      </c>
      <c r="L526" s="41">
        <v>3.9614999294281001</v>
      </c>
      <c r="M526" s="41">
        <v>4.1163997650146502</v>
      </c>
      <c r="N526" s="41">
        <v>4.2399001121520996</v>
      </c>
      <c r="O526" s="41">
        <v>4.3364000320434597</v>
      </c>
      <c r="P526" s="41">
        <v>4.4098000526428196</v>
      </c>
      <c r="Q526" s="41">
        <v>4.4637999534606898</v>
      </c>
      <c r="R526" s="41">
        <v>4.5013999938964799</v>
      </c>
      <c r="S526" s="41">
        <v>4.5254001617431596</v>
      </c>
      <c r="T526" s="41">
        <v>4.5383000373840297</v>
      </c>
      <c r="U526" s="41">
        <v>4.5422000885009801</v>
      </c>
      <c r="V526" s="41">
        <v>4.5387001037597701</v>
      </c>
      <c r="W526" s="41">
        <v>4.5293998718261701</v>
      </c>
      <c r="X526" s="41">
        <v>4.5156002044677699</v>
      </c>
      <c r="Y526" s="41">
        <v>4.4981999397277797</v>
      </c>
      <c r="Z526" s="41">
        <v>4.4783000946044904</v>
      </c>
      <c r="AA526" s="41">
        <v>4.45639991760254</v>
      </c>
      <c r="AB526" s="41">
        <v>4.4331002235412598</v>
      </c>
      <c r="AC526" s="41">
        <v>4.4089999198913601</v>
      </c>
      <c r="AD526" s="41">
        <v>4.38450002670288</v>
      </c>
      <c r="AE526" s="41">
        <v>4.3597002029418901</v>
      </c>
      <c r="AF526" s="41">
        <v>4.3351001739501998</v>
      </c>
      <c r="AG526" s="41">
        <f t="shared" si="9"/>
        <v>3.415299952030181</v>
      </c>
      <c r="AH526" s="41">
        <v>3.415299952030181</v>
      </c>
      <c r="AI526" s="41"/>
      <c r="AJ526" s="114"/>
      <c r="AL526" s="107">
        <v>44531</v>
      </c>
      <c r="AM526" s="101">
        <v>1.05</v>
      </c>
      <c r="AN526" s="101">
        <v>1.68</v>
      </c>
      <c r="AO526" s="101">
        <v>2.5499999999999998</v>
      </c>
      <c r="AP526" s="101">
        <v>3</v>
      </c>
      <c r="AQ526" s="109"/>
      <c r="AR526" s="90"/>
      <c r="AS526" s="41"/>
      <c r="AT526" s="90"/>
      <c r="AU526" s="41"/>
      <c r="AV526" s="41"/>
      <c r="AW526" s="41"/>
      <c r="AX526" s="41"/>
      <c r="AY526" s="41"/>
      <c r="AZ526" s="41"/>
      <c r="BA526" s="41"/>
      <c r="BB526" s="41"/>
      <c r="BC526" s="41"/>
      <c r="BD526" s="41"/>
      <c r="BE526" s="41"/>
      <c r="BF526" s="41"/>
      <c r="BG526" s="41"/>
      <c r="BH526" s="41"/>
      <c r="BI526" s="41"/>
      <c r="BJ526" s="41"/>
      <c r="BK526" s="41"/>
      <c r="BL526" s="41"/>
      <c r="BM526" s="41"/>
      <c r="BN526" s="41"/>
      <c r="BO526" s="108"/>
      <c r="CF526" s="102"/>
      <c r="CI526" s="45"/>
    </row>
    <row r="527" spans="2:87" ht="13" customHeight="1">
      <c r="B527" s="114">
        <v>40056</v>
      </c>
      <c r="C527" s="41">
        <v>0.45010000467300398</v>
      </c>
      <c r="D527" s="41">
        <v>0.96840000152587902</v>
      </c>
      <c r="E527" s="41">
        <v>1.49049997329712</v>
      </c>
      <c r="F527" s="41">
        <v>1.9836000204086299</v>
      </c>
      <c r="G527" s="41">
        <v>2.4300000667571999</v>
      </c>
      <c r="H527" s="41">
        <v>2.8217000961303702</v>
      </c>
      <c r="I527" s="41">
        <v>3.1573998928070099</v>
      </c>
      <c r="J527" s="41">
        <v>3.4391000270843501</v>
      </c>
      <c r="K527" s="41">
        <v>3.6712999343872101</v>
      </c>
      <c r="L527" s="41">
        <v>3.8592998981475799</v>
      </c>
      <c r="M527" s="41">
        <v>4.0088000297546396</v>
      </c>
      <c r="N527" s="41">
        <v>4.1254000663757298</v>
      </c>
      <c r="O527" s="41">
        <v>4.2142000198364302</v>
      </c>
      <c r="P527" s="41">
        <v>4.2800002098083496</v>
      </c>
      <c r="Q527" s="41">
        <v>4.3269000053405797</v>
      </c>
      <c r="R527" s="41">
        <v>4.3583998680114702</v>
      </c>
      <c r="S527" s="41">
        <v>4.3775000572204599</v>
      </c>
      <c r="T527" s="41">
        <v>4.3867998123168901</v>
      </c>
      <c r="U527" s="41">
        <v>4.3882999420165998</v>
      </c>
      <c r="V527" s="41">
        <v>4.3839998245239302</v>
      </c>
      <c r="W527" s="41">
        <v>4.37510013580322</v>
      </c>
      <c r="X527" s="41">
        <v>4.3628001213073704</v>
      </c>
      <c r="Y527" s="41">
        <v>4.3481001853942898</v>
      </c>
      <c r="Z527" s="41">
        <v>4.3317999839782697</v>
      </c>
      <c r="AA527" s="41">
        <v>4.3143000602722203</v>
      </c>
      <c r="AB527" s="41">
        <v>4.2961001396179199</v>
      </c>
      <c r="AC527" s="41">
        <v>4.2775998115539604</v>
      </c>
      <c r="AD527" s="41">
        <v>4.2590999603271502</v>
      </c>
      <c r="AE527" s="41">
        <v>4.2407999038696298</v>
      </c>
      <c r="AF527" s="41">
        <v>4.22279977798462</v>
      </c>
      <c r="AG527" s="41">
        <f t="shared" si="9"/>
        <v>3.4091998934745757</v>
      </c>
      <c r="AH527" s="41">
        <v>3.4091998934745757</v>
      </c>
      <c r="AI527" s="41"/>
      <c r="AJ527" s="114"/>
      <c r="AL527" s="107">
        <v>44562</v>
      </c>
      <c r="AM527" s="101">
        <v>1.55</v>
      </c>
      <c r="AN527" s="101">
        <v>2.12</v>
      </c>
      <c r="AO527" s="101">
        <v>2.94</v>
      </c>
      <c r="AP527" s="101">
        <v>3.37</v>
      </c>
      <c r="AQ527" s="109"/>
      <c r="AR527" s="90"/>
      <c r="AS527" s="41"/>
      <c r="AT527" s="90"/>
      <c r="AU527" s="41"/>
      <c r="AV527" s="41"/>
      <c r="AW527" s="41"/>
      <c r="AX527" s="41"/>
      <c r="AY527" s="41"/>
      <c r="AZ527" s="41"/>
      <c r="BA527" s="41"/>
      <c r="BB527" s="41"/>
      <c r="BC527" s="41"/>
      <c r="BD527" s="41"/>
      <c r="BE527" s="41"/>
      <c r="BF527" s="41"/>
      <c r="BG527" s="41"/>
      <c r="BH527" s="41"/>
      <c r="BI527" s="41"/>
      <c r="BJ527" s="41"/>
      <c r="BK527" s="41"/>
      <c r="BL527" s="41"/>
      <c r="BM527" s="41"/>
      <c r="BN527" s="41"/>
      <c r="BO527" s="108"/>
      <c r="CF527" s="102"/>
      <c r="CI527" s="45"/>
    </row>
    <row r="528" spans="2:87" ht="13" customHeight="1">
      <c r="B528" s="114">
        <v>40086</v>
      </c>
      <c r="C528" s="41">
        <v>0.42039999365806602</v>
      </c>
      <c r="D528" s="41">
        <v>0.92650002241134599</v>
      </c>
      <c r="E528" s="41">
        <v>1.43270003795624</v>
      </c>
      <c r="F528" s="41">
        <v>1.9088000059127801</v>
      </c>
      <c r="G528" s="41">
        <v>2.3387000560760498</v>
      </c>
      <c r="H528" s="41">
        <v>2.7156999111175502</v>
      </c>
      <c r="I528" s="41">
        <v>3.0385000705718999</v>
      </c>
      <c r="J528" s="41">
        <v>3.3096001148223899</v>
      </c>
      <c r="K528" s="41">
        <v>3.5334000587463401</v>
      </c>
      <c r="L528" s="41">
        <v>3.7149999141693102</v>
      </c>
      <c r="M528" s="41">
        <v>3.8598999977111799</v>
      </c>
      <c r="N528" s="41">
        <v>3.97359991073608</v>
      </c>
      <c r="O528" s="41">
        <v>4.0609002113342303</v>
      </c>
      <c r="P528" s="41">
        <v>4.1262998580932599</v>
      </c>
      <c r="Q528" s="41">
        <v>4.1736998558044398</v>
      </c>
      <c r="R528" s="41">
        <v>4.20639991760254</v>
      </c>
      <c r="S528" s="41">
        <v>4.2273001670837402</v>
      </c>
      <c r="T528" s="41">
        <v>4.2389001846313503</v>
      </c>
      <c r="U528" s="41">
        <v>4.2431001663207999</v>
      </c>
      <c r="V528" s="41">
        <v>4.2416000366210902</v>
      </c>
      <c r="W528" s="41">
        <v>4.23570013046265</v>
      </c>
      <c r="X528" s="41">
        <v>4.2266001701354998</v>
      </c>
      <c r="Y528" s="41">
        <v>4.2150001525878897</v>
      </c>
      <c r="Z528" s="41">
        <v>4.20170021057129</v>
      </c>
      <c r="AA528" s="41">
        <v>4.1873002052307102</v>
      </c>
      <c r="AB528" s="41">
        <v>4.1722002029418901</v>
      </c>
      <c r="AC528" s="41">
        <v>4.1567001342773402</v>
      </c>
      <c r="AD528" s="41">
        <v>4.1409997940063503</v>
      </c>
      <c r="AE528" s="41">
        <v>4.1255002021789604</v>
      </c>
      <c r="AF528" s="41">
        <v>4.1101999282836896</v>
      </c>
      <c r="AG528" s="41">
        <f t="shared" si="9"/>
        <v>3.294599920511244</v>
      </c>
      <c r="AH528" s="41">
        <v>3.294599920511244</v>
      </c>
      <c r="AI528" s="41"/>
      <c r="AJ528" s="114"/>
      <c r="AL528" s="107">
        <v>44593</v>
      </c>
      <c r="AM528" s="101">
        <v>1.92</v>
      </c>
      <c r="AN528" s="101">
        <v>2.36</v>
      </c>
      <c r="AO528" s="101">
        <v>3.18</v>
      </c>
      <c r="AP528" s="101">
        <v>3.64</v>
      </c>
      <c r="AQ528" s="109"/>
      <c r="AR528" s="90"/>
      <c r="AS528" s="41"/>
      <c r="AT528" s="90"/>
      <c r="AU528" s="41"/>
      <c r="AV528" s="41"/>
      <c r="AW528" s="41"/>
      <c r="AX528" s="41"/>
      <c r="AY528" s="41"/>
      <c r="AZ528" s="41"/>
      <c r="BA528" s="41"/>
      <c r="BB528" s="41"/>
      <c r="BC528" s="41"/>
      <c r="BD528" s="41"/>
      <c r="BE528" s="41"/>
      <c r="BF528" s="41"/>
      <c r="BG528" s="41"/>
      <c r="BH528" s="41"/>
      <c r="BI528" s="41"/>
      <c r="BJ528" s="41"/>
      <c r="BK528" s="41"/>
      <c r="BL528" s="41"/>
      <c r="BM528" s="41"/>
      <c r="BN528" s="41"/>
      <c r="BO528" s="108"/>
      <c r="CF528" s="102"/>
      <c r="CI528" s="45"/>
    </row>
    <row r="529" spans="2:87" ht="13" customHeight="1">
      <c r="B529" s="114">
        <v>40117</v>
      </c>
      <c r="C529" s="41">
        <v>0.38909998536109902</v>
      </c>
      <c r="D529" s="41">
        <v>0.90530002117157005</v>
      </c>
      <c r="E529" s="41">
        <v>1.4206999540328999</v>
      </c>
      <c r="F529" s="41">
        <v>1.90659999847412</v>
      </c>
      <c r="G529" s="41">
        <v>2.3477001190185498</v>
      </c>
      <c r="H529" s="41">
        <v>2.73709988594055</v>
      </c>
      <c r="I529" s="41">
        <v>3.0734999179840101</v>
      </c>
      <c r="J529" s="41">
        <v>3.3591001033782999</v>
      </c>
      <c r="K529" s="41">
        <v>3.59789991378784</v>
      </c>
      <c r="L529" s="41">
        <v>3.79469990730286</v>
      </c>
      <c r="M529" s="41">
        <v>3.95469999313354</v>
      </c>
      <c r="N529" s="41">
        <v>4.0830001831054696</v>
      </c>
      <c r="O529" s="41">
        <v>4.1845002174377397</v>
      </c>
      <c r="P529" s="41">
        <v>4.2634000778198198</v>
      </c>
      <c r="Q529" s="41">
        <v>4.3235998153686497</v>
      </c>
      <c r="R529" s="41">
        <v>4.3684000968933097</v>
      </c>
      <c r="S529" s="41">
        <v>4.4005999565124503</v>
      </c>
      <c r="T529" s="41">
        <v>4.4226999282836896</v>
      </c>
      <c r="U529" s="41">
        <v>4.4366002082824698</v>
      </c>
      <c r="V529" s="41">
        <v>4.4440999031066903</v>
      </c>
      <c r="W529" s="41">
        <v>4.4465999603271502</v>
      </c>
      <c r="X529" s="41">
        <v>4.4450998306274396</v>
      </c>
      <c r="Y529" s="41">
        <v>4.4407000541687003</v>
      </c>
      <c r="Z529" s="41">
        <v>4.43400001525879</v>
      </c>
      <c r="AA529" s="41">
        <v>4.4257001876831099</v>
      </c>
      <c r="AB529" s="41">
        <v>4.4161000251770002</v>
      </c>
      <c r="AC529" s="41">
        <v>4.4057998657226598</v>
      </c>
      <c r="AD529" s="41">
        <v>4.3951001167297399</v>
      </c>
      <c r="AE529" s="41">
        <v>4.3839998245239302</v>
      </c>
      <c r="AF529" s="41">
        <v>4.3727998733520499</v>
      </c>
      <c r="AG529" s="41">
        <f t="shared" si="9"/>
        <v>3.4055999219417608</v>
      </c>
      <c r="AH529" s="41">
        <v>3.4055999219417608</v>
      </c>
      <c r="AI529" s="41"/>
      <c r="AJ529" s="114"/>
      <c r="AL529" s="107">
        <v>44621</v>
      </c>
      <c r="AM529" s="101">
        <v>2.72</v>
      </c>
      <c r="AN529" s="101">
        <v>3.11</v>
      </c>
      <c r="AO529" s="101">
        <v>3.66</v>
      </c>
      <c r="AP529" s="101">
        <v>3.79</v>
      </c>
      <c r="AQ529" s="109"/>
      <c r="AR529" s="90"/>
      <c r="AS529" s="41"/>
      <c r="AT529" s="90"/>
      <c r="AU529" s="41"/>
      <c r="AV529" s="41"/>
      <c r="AW529" s="41"/>
      <c r="AX529" s="41"/>
      <c r="AY529" s="41"/>
      <c r="AZ529" s="41"/>
      <c r="BA529" s="41"/>
      <c r="BB529" s="41"/>
      <c r="BC529" s="41"/>
      <c r="BD529" s="41"/>
      <c r="BE529" s="41"/>
      <c r="BF529" s="41"/>
      <c r="BG529" s="41"/>
      <c r="BH529" s="41"/>
      <c r="BI529" s="41"/>
      <c r="BJ529" s="41"/>
      <c r="BK529" s="41"/>
      <c r="BL529" s="41"/>
      <c r="BM529" s="41"/>
      <c r="BN529" s="41"/>
      <c r="BO529" s="108"/>
      <c r="CF529" s="102"/>
      <c r="CI529" s="45"/>
    </row>
    <row r="530" spans="2:87" ht="13" customHeight="1">
      <c r="B530" s="114">
        <v>40147</v>
      </c>
      <c r="C530" s="41">
        <v>0.27469998598098799</v>
      </c>
      <c r="D530" s="41">
        <v>0.64429998397827104</v>
      </c>
      <c r="E530" s="41">
        <v>1.1007000207901001</v>
      </c>
      <c r="F530" s="41">
        <v>1.5742000341415401</v>
      </c>
      <c r="G530" s="41">
        <v>2.0255000591278098</v>
      </c>
      <c r="H530" s="41">
        <v>2.4344000816345202</v>
      </c>
      <c r="I530" s="41">
        <v>2.7927000522613499</v>
      </c>
      <c r="J530" s="41">
        <v>3.0994000434875502</v>
      </c>
      <c r="K530" s="41">
        <v>3.35719990730286</v>
      </c>
      <c r="L530" s="41">
        <v>3.5710999965667698</v>
      </c>
      <c r="M530" s="41">
        <v>3.74659991264343</v>
      </c>
      <c r="N530" s="41">
        <v>3.88930010795593</v>
      </c>
      <c r="O530" s="41">
        <v>4.00460004806519</v>
      </c>
      <c r="P530" s="41">
        <v>4.0971999168395996</v>
      </c>
      <c r="Q530" s="41">
        <v>4.1711997985839799</v>
      </c>
      <c r="R530" s="41">
        <v>4.2301001548767099</v>
      </c>
      <c r="S530" s="41">
        <v>4.2768998146057102</v>
      </c>
      <c r="T530" s="41">
        <v>4.3138999938964799</v>
      </c>
      <c r="U530" s="41">
        <v>4.34310007095337</v>
      </c>
      <c r="V530" s="41">
        <v>4.3661999702453604</v>
      </c>
      <c r="W530" s="41">
        <v>4.38450002670288</v>
      </c>
      <c r="X530" s="41">
        <v>4.3987998962402299</v>
      </c>
      <c r="Y530" s="41">
        <v>4.4102001190185502</v>
      </c>
      <c r="Z530" s="41">
        <v>4.4191999435424796</v>
      </c>
      <c r="AA530" s="41">
        <v>4.4263000488281197</v>
      </c>
      <c r="AB530" s="41">
        <v>4.4320001602172896</v>
      </c>
      <c r="AC530" s="41">
        <v>4.4366002082824698</v>
      </c>
      <c r="AD530" s="41">
        <v>4.4401998519897496</v>
      </c>
      <c r="AE530" s="41">
        <v>4.4432001113891602</v>
      </c>
      <c r="AF530" s="41">
        <v>4.4456000328064</v>
      </c>
      <c r="AG530" s="41">
        <f t="shared" si="9"/>
        <v>3.2964000105857818</v>
      </c>
      <c r="AH530" s="41">
        <v>3.2964000105857818</v>
      </c>
      <c r="AI530" s="41"/>
      <c r="AJ530" s="114"/>
      <c r="AL530" s="107">
        <v>44652</v>
      </c>
      <c r="AM530" s="101">
        <v>3.2</v>
      </c>
      <c r="AN530" s="101">
        <v>3.71</v>
      </c>
      <c r="AO530" s="101">
        <v>4.3499999999999996</v>
      </c>
      <c r="AP530" s="101">
        <v>4.46</v>
      </c>
      <c r="AQ530" s="109"/>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108"/>
      <c r="CF530" s="102"/>
      <c r="CI530" s="45"/>
    </row>
    <row r="531" spans="2:87" ht="13" customHeight="1">
      <c r="B531" s="114">
        <v>40178</v>
      </c>
      <c r="C531" s="41">
        <v>0.54610002040863004</v>
      </c>
      <c r="D531" s="41">
        <v>1.1416000127792401</v>
      </c>
      <c r="E531" s="41">
        <v>1.70519995689392</v>
      </c>
      <c r="F531" s="41">
        <v>2.2212998867034899</v>
      </c>
      <c r="G531" s="41">
        <v>2.6823999881744398</v>
      </c>
      <c r="H531" s="41">
        <v>3.0862998962402299</v>
      </c>
      <c r="I531" s="41">
        <v>3.4342999458313002</v>
      </c>
      <c r="J531" s="41">
        <v>3.7298998832702601</v>
      </c>
      <c r="K531" s="41">
        <v>3.97760009765625</v>
      </c>
      <c r="L531" s="41">
        <v>4.1824002265930202</v>
      </c>
      <c r="M531" s="41">
        <v>4.3496999740600604</v>
      </c>
      <c r="N531" s="41">
        <v>4.4843001365661603</v>
      </c>
      <c r="O531" s="41">
        <v>4.5908999443054199</v>
      </c>
      <c r="P531" s="41">
        <v>4.6737999916076696</v>
      </c>
      <c r="Q531" s="41">
        <v>4.7368001937866202</v>
      </c>
      <c r="R531" s="41">
        <v>4.7831001281738299</v>
      </c>
      <c r="S531" s="41">
        <v>4.8157000541687003</v>
      </c>
      <c r="T531" s="41">
        <v>4.8369998931884801</v>
      </c>
      <c r="U531" s="41">
        <v>4.8492999076843297</v>
      </c>
      <c r="V531" s="41">
        <v>4.8541002273559597</v>
      </c>
      <c r="W531" s="41">
        <v>4.8530998229980504</v>
      </c>
      <c r="X531" s="41">
        <v>4.8474998474121103</v>
      </c>
      <c r="Y531" s="41">
        <v>4.83839988708496</v>
      </c>
      <c r="Z531" s="41">
        <v>4.8264999389648402</v>
      </c>
      <c r="AA531" s="41">
        <v>4.8126997947692898</v>
      </c>
      <c r="AB531" s="41">
        <v>4.7973999977111799</v>
      </c>
      <c r="AC531" s="41">
        <v>4.7810997962951696</v>
      </c>
      <c r="AD531" s="41">
        <v>4.76420021057129</v>
      </c>
      <c r="AE531" s="41">
        <v>4.7469000816345197</v>
      </c>
      <c r="AF531" s="41">
        <v>4.7295999526977504</v>
      </c>
      <c r="AG531" s="41">
        <f t="shared" si="9"/>
        <v>3.6363002061843903</v>
      </c>
      <c r="AH531" s="41">
        <v>3.6363002061843903</v>
      </c>
      <c r="AI531" s="41"/>
      <c r="AJ531" s="114"/>
      <c r="AL531" s="107">
        <v>44682</v>
      </c>
      <c r="AM531" s="101">
        <v>3.09</v>
      </c>
      <c r="AN531" s="101">
        <v>3.66</v>
      </c>
      <c r="AO531" s="101">
        <v>4.3099999999999996</v>
      </c>
      <c r="AP531" s="101">
        <v>4.55</v>
      </c>
      <c r="AQ531" s="109"/>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108"/>
      <c r="CF531" s="102"/>
      <c r="CI531" s="45"/>
    </row>
    <row r="532" spans="2:87" ht="13" customHeight="1">
      <c r="B532" s="114">
        <v>40209</v>
      </c>
      <c r="C532" s="41">
        <v>0.32719999551773099</v>
      </c>
      <c r="D532" s="41">
        <v>0.81999999284744296</v>
      </c>
      <c r="E532" s="41">
        <v>1.3629000186920199</v>
      </c>
      <c r="F532" s="41">
        <v>1.8947999477386499</v>
      </c>
      <c r="G532" s="41">
        <v>2.38330006599426</v>
      </c>
      <c r="H532" s="41">
        <v>2.8141000270843501</v>
      </c>
      <c r="I532" s="41">
        <v>3.1830999851226802</v>
      </c>
      <c r="J532" s="41">
        <v>3.4927000999450701</v>
      </c>
      <c r="K532" s="41">
        <v>3.7481000423431401</v>
      </c>
      <c r="L532" s="41">
        <v>3.9560999870300302</v>
      </c>
      <c r="M532" s="41">
        <v>4.1236000061035201</v>
      </c>
      <c r="N532" s="41">
        <v>4.2571001052856401</v>
      </c>
      <c r="O532" s="41">
        <v>4.3626999855041504</v>
      </c>
      <c r="P532" s="41">
        <v>4.4454998970031703</v>
      </c>
      <c r="Q532" s="41">
        <v>4.5099000930786097</v>
      </c>
      <c r="R532" s="41">
        <v>4.5597000122070304</v>
      </c>
      <c r="S532" s="41">
        <v>4.59789991378784</v>
      </c>
      <c r="T532" s="41">
        <v>4.6268000602722203</v>
      </c>
      <c r="U532" s="41">
        <v>4.6486001014709499</v>
      </c>
      <c r="V532" s="41">
        <v>4.6648001670837402</v>
      </c>
      <c r="W532" s="41">
        <v>4.6767001152038601</v>
      </c>
      <c r="X532" s="41">
        <v>4.6852002143859899</v>
      </c>
      <c r="Y532" s="41">
        <v>4.6911997795104998</v>
      </c>
      <c r="Z532" s="41">
        <v>4.6951999664306596</v>
      </c>
      <c r="AA532" s="41">
        <v>4.6978001594543501</v>
      </c>
      <c r="AB532" s="41">
        <v>4.6992998123168901</v>
      </c>
      <c r="AC532" s="41">
        <v>4.6999001502990696</v>
      </c>
      <c r="AD532" s="41">
        <v>4.6999998092651403</v>
      </c>
      <c r="AE532" s="41">
        <v>4.6996002197265598</v>
      </c>
      <c r="AF532" s="41">
        <v>4.6989002227783203</v>
      </c>
      <c r="AG532" s="41">
        <f t="shared" si="9"/>
        <v>3.628899991512299</v>
      </c>
      <c r="AH532" s="41">
        <v>3.628899991512299</v>
      </c>
      <c r="AI532" s="41"/>
      <c r="AJ532" s="114"/>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108"/>
      <c r="CF532" s="102"/>
      <c r="CI532" s="45"/>
    </row>
    <row r="533" spans="2:87" ht="13" customHeight="1">
      <c r="B533" s="114">
        <v>40237</v>
      </c>
      <c r="C533" s="41">
        <v>0.34790000319480902</v>
      </c>
      <c r="D533" s="41">
        <v>0.80229997634887695</v>
      </c>
      <c r="E533" s="41">
        <v>1.32500004768372</v>
      </c>
      <c r="F533" s="41">
        <v>1.8493000268936199</v>
      </c>
      <c r="G533" s="41">
        <v>2.33829998970032</v>
      </c>
      <c r="H533" s="41">
        <v>2.7744998931884801</v>
      </c>
      <c r="I533" s="41">
        <v>3.1517999172210698</v>
      </c>
      <c r="J533" s="41">
        <v>3.4707999229431201</v>
      </c>
      <c r="K533" s="41">
        <v>3.73589992523193</v>
      </c>
      <c r="L533" s="41">
        <v>3.9532001018524201</v>
      </c>
      <c r="M533" s="41">
        <v>4.1291999816894496</v>
      </c>
      <c r="N533" s="41">
        <v>4.2704000473022496</v>
      </c>
      <c r="O533" s="41">
        <v>4.3826999664306596</v>
      </c>
      <c r="P533" s="41">
        <v>4.4711999893188503</v>
      </c>
      <c r="Q533" s="41">
        <v>4.5405001640319798</v>
      </c>
      <c r="R533" s="41">
        <v>4.59429979324341</v>
      </c>
      <c r="S533" s="41">
        <v>4.6357998847961399</v>
      </c>
      <c r="T533" s="41">
        <v>4.6675000190734899</v>
      </c>
      <c r="U533" s="41">
        <v>4.6914000511169398</v>
      </c>
      <c r="V533" s="41">
        <v>4.7093000411987296</v>
      </c>
      <c r="W533" s="41">
        <v>4.7225999832153303</v>
      </c>
      <c r="X533" s="41">
        <v>4.73220014572144</v>
      </c>
      <c r="Y533" s="41">
        <v>4.7389998435974103</v>
      </c>
      <c r="Z533" s="41">
        <v>4.7435998916626003</v>
      </c>
      <c r="AA533" s="41">
        <v>4.7466998100280797</v>
      </c>
      <c r="AB533" s="41">
        <v>4.7484998703002903</v>
      </c>
      <c r="AC533" s="41">
        <v>4.7493000030517596</v>
      </c>
      <c r="AD533" s="41">
        <v>4.7494997978210396</v>
      </c>
      <c r="AE533" s="41">
        <v>4.7491998672485396</v>
      </c>
      <c r="AF533" s="41">
        <v>4.7486000061035201</v>
      </c>
      <c r="AG533" s="41">
        <f t="shared" si="9"/>
        <v>3.6053000986576111</v>
      </c>
      <c r="AH533" s="41">
        <v>3.6053000986576111</v>
      </c>
      <c r="AI533" s="41"/>
      <c r="AJ533" s="114"/>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108"/>
      <c r="CF533" s="102"/>
      <c r="CI533" s="45"/>
    </row>
    <row r="534" spans="2:87" ht="13" customHeight="1">
      <c r="B534" s="114">
        <v>40268</v>
      </c>
      <c r="C534" s="41">
        <v>0.4408999979496</v>
      </c>
      <c r="D534" s="41">
        <v>0.99959999322891202</v>
      </c>
      <c r="E534" s="41">
        <v>1.5779999494552599</v>
      </c>
      <c r="F534" s="41">
        <v>2.12030005455017</v>
      </c>
      <c r="G534" s="41">
        <v>2.60319995880127</v>
      </c>
      <c r="H534" s="41">
        <v>3.0202999114990199</v>
      </c>
      <c r="I534" s="41">
        <v>3.3738999366760298</v>
      </c>
      <c r="J534" s="41">
        <v>3.66989994049072</v>
      </c>
      <c r="K534" s="41">
        <v>3.91569995880127</v>
      </c>
      <c r="L534" s="41">
        <v>4.1185998916626003</v>
      </c>
      <c r="M534" s="41">
        <v>4.2850999832153303</v>
      </c>
      <c r="N534" s="41">
        <v>4.4211001396179199</v>
      </c>
      <c r="O534" s="41">
        <v>4.53179979324341</v>
      </c>
      <c r="P534" s="41">
        <v>4.6213002204895002</v>
      </c>
      <c r="Q534" s="41">
        <v>4.6932001113891602</v>
      </c>
      <c r="R534" s="41">
        <v>4.7505002021789604</v>
      </c>
      <c r="S534" s="41">
        <v>4.7957000732421902</v>
      </c>
      <c r="T534" s="41">
        <v>4.8306999206543004</v>
      </c>
      <c r="U534" s="41">
        <v>4.85739994049072</v>
      </c>
      <c r="V534" s="41">
        <v>4.8770999908447301</v>
      </c>
      <c r="W534" s="41">
        <v>4.8909997940063503</v>
      </c>
      <c r="X534" s="41">
        <v>4.9001998901367196</v>
      </c>
      <c r="Y534" s="41">
        <v>4.9053997993469203</v>
      </c>
      <c r="Z534" s="41">
        <v>4.9072999954223597</v>
      </c>
      <c r="AA534" s="41">
        <v>4.9065999984741202</v>
      </c>
      <c r="AB534" s="41">
        <v>4.9036998748779297</v>
      </c>
      <c r="AC534" s="41">
        <v>4.8990001678466797</v>
      </c>
      <c r="AD534" s="41">
        <v>4.8928999900817898</v>
      </c>
      <c r="AE534" s="41">
        <v>4.8856000900268599</v>
      </c>
      <c r="AF534" s="41">
        <v>4.8773999214172399</v>
      </c>
      <c r="AG534" s="41">
        <f t="shared" si="9"/>
        <v>3.6776998937130001</v>
      </c>
      <c r="AH534" s="41">
        <v>3.6776998937130001</v>
      </c>
      <c r="AI534" s="41"/>
      <c r="AJ534" s="114"/>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108"/>
      <c r="CF534" s="102"/>
      <c r="CI534" s="45"/>
    </row>
    <row r="535" spans="2:87" ht="13" customHeight="1">
      <c r="B535" s="114">
        <v>40298</v>
      </c>
      <c r="C535" s="41">
        <v>0.45950001478195202</v>
      </c>
      <c r="D535" s="41">
        <v>0.94889998435974099</v>
      </c>
      <c r="E535" s="41">
        <v>1.49010002613068</v>
      </c>
      <c r="F535" s="41">
        <v>2.0092000961303702</v>
      </c>
      <c r="G535" s="41">
        <v>2.4749000072479199</v>
      </c>
      <c r="H535" s="41">
        <v>2.8777000904083301</v>
      </c>
      <c r="I535" s="41">
        <v>3.21860003471375</v>
      </c>
      <c r="J535" s="41">
        <v>3.5032999515533398</v>
      </c>
      <c r="K535" s="41">
        <v>3.7390999794006299</v>
      </c>
      <c r="L535" s="41">
        <v>3.93330001831055</v>
      </c>
      <c r="M535" s="41">
        <v>4.0925998687744096</v>
      </c>
      <c r="N535" s="41">
        <v>4.22279977798462</v>
      </c>
      <c r="O535" s="41">
        <v>4.3288998603820801</v>
      </c>
      <c r="P535" s="41">
        <v>4.41499996185303</v>
      </c>
      <c r="Q535" s="41">
        <v>4.4846000671386701</v>
      </c>
      <c r="R535" s="41">
        <v>4.5404000282287598</v>
      </c>
      <c r="S535" s="41">
        <v>4.58489990234375</v>
      </c>
      <c r="T535" s="41">
        <v>4.6199002265930202</v>
      </c>
      <c r="U535" s="41">
        <v>4.6470999717712402</v>
      </c>
      <c r="V535" s="41">
        <v>4.6677999496459996</v>
      </c>
      <c r="W535" s="41">
        <v>4.6831002235412598</v>
      </c>
      <c r="X535" s="41">
        <v>4.6939001083373997</v>
      </c>
      <c r="Y535" s="41">
        <v>4.7010998725891104</v>
      </c>
      <c r="Z535" s="41">
        <v>4.70510005950928</v>
      </c>
      <c r="AA535" s="41">
        <v>4.7066001892089799</v>
      </c>
      <c r="AB535" s="41">
        <v>4.7060999870300302</v>
      </c>
      <c r="AC535" s="41">
        <v>4.7038002014160201</v>
      </c>
      <c r="AD535" s="41">
        <v>4.7002000808715803</v>
      </c>
      <c r="AE535" s="41">
        <v>4.6954002380371103</v>
      </c>
      <c r="AF535" s="41">
        <v>4.6897997856140101</v>
      </c>
      <c r="AG535" s="41">
        <f t="shared" si="9"/>
        <v>3.4738000035285981</v>
      </c>
      <c r="AH535" s="41">
        <v>3.4738000035285981</v>
      </c>
      <c r="AI535" s="41"/>
      <c r="AJ535" s="114"/>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108"/>
      <c r="CF535" s="102"/>
      <c r="CI535" s="45"/>
    </row>
    <row r="536" spans="2:87" ht="13" customHeight="1">
      <c r="B536" s="114">
        <v>40329</v>
      </c>
      <c r="C536" s="41">
        <v>0.41269999742507901</v>
      </c>
      <c r="D536" s="41">
        <v>0.78390002250671398</v>
      </c>
      <c r="E536" s="41">
        <v>1.2604000568389899</v>
      </c>
      <c r="F536" s="41">
        <v>1.74090003967285</v>
      </c>
      <c r="G536" s="41">
        <v>2.1819000244140598</v>
      </c>
      <c r="H536" s="41">
        <v>2.5682001113891602</v>
      </c>
      <c r="I536" s="41">
        <v>2.8984000682830802</v>
      </c>
      <c r="J536" s="41">
        <v>3.1767001152038601</v>
      </c>
      <c r="K536" s="41">
        <v>3.4093999862670898</v>
      </c>
      <c r="L536" s="41">
        <v>3.60319995880127</v>
      </c>
      <c r="M536" s="41">
        <v>3.7639999389648402</v>
      </c>
      <c r="N536" s="41">
        <v>3.8970999717712398</v>
      </c>
      <c r="O536" s="41">
        <v>4.0068998336792001</v>
      </c>
      <c r="P536" s="41">
        <v>4.0971999168395996</v>
      </c>
      <c r="Q536" s="41">
        <v>4.1711001396179199</v>
      </c>
      <c r="R536" s="41">
        <v>4.23120021820068</v>
      </c>
      <c r="S536" s="41">
        <v>4.2796001434326199</v>
      </c>
      <c r="T536" s="41">
        <v>4.3180999755859402</v>
      </c>
      <c r="U536" s="41">
        <v>4.3481998443603498</v>
      </c>
      <c r="V536" s="41">
        <v>4.3710999488830602</v>
      </c>
      <c r="W536" s="41">
        <v>4.38800001144409</v>
      </c>
      <c r="X536" s="41">
        <v>4.3997001647949201</v>
      </c>
      <c r="Y536" s="41">
        <v>4.40700006484985</v>
      </c>
      <c r="Z536" s="41">
        <v>4.4106001853942898</v>
      </c>
      <c r="AA536" s="41">
        <v>4.4110999107360804</v>
      </c>
      <c r="AB536" s="41">
        <v>4.4088001251220703</v>
      </c>
      <c r="AC536" s="41">
        <v>4.4043998718261701</v>
      </c>
      <c r="AD536" s="41">
        <v>4.3979997634887704</v>
      </c>
      <c r="AE536" s="41">
        <v>4.3901000022888201</v>
      </c>
      <c r="AF536" s="41">
        <v>4.3808999061584499</v>
      </c>
      <c r="AG536" s="41">
        <f t="shared" si="9"/>
        <v>3.1904999613761911</v>
      </c>
      <c r="AH536" s="41">
        <v>3.1904999613761911</v>
      </c>
      <c r="AI536" s="41"/>
      <c r="AJ536" s="114"/>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108"/>
      <c r="CF536" s="102"/>
      <c r="CI536" s="45"/>
    </row>
    <row r="537" spans="2:87" ht="13" customHeight="1">
      <c r="B537" s="114">
        <v>40359</v>
      </c>
      <c r="C537" s="41">
        <v>0.34740000963211098</v>
      </c>
      <c r="D537" s="41">
        <v>0.60850000381469704</v>
      </c>
      <c r="E537" s="41">
        <v>1.0033999681472801</v>
      </c>
      <c r="F537" s="41">
        <v>1.42929995059967</v>
      </c>
      <c r="G537" s="41">
        <v>1.8367999792098999</v>
      </c>
      <c r="H537" s="41">
        <v>2.2049999237060498</v>
      </c>
      <c r="I537" s="41">
        <v>2.5274000167846702</v>
      </c>
      <c r="J537" s="41">
        <v>2.8048000335693399</v>
      </c>
      <c r="K537" s="41">
        <v>3.04069995880127</v>
      </c>
      <c r="L537" s="41">
        <v>3.2400000095367401</v>
      </c>
      <c r="M537" s="41">
        <v>3.4075000286102299</v>
      </c>
      <c r="N537" s="41">
        <v>3.5478000640869101</v>
      </c>
      <c r="O537" s="41">
        <v>3.6647000312805198</v>
      </c>
      <c r="P537" s="41">
        <v>3.7616999149322501</v>
      </c>
      <c r="Q537" s="41">
        <v>3.8417000770568799</v>
      </c>
      <c r="R537" s="41">
        <v>3.9072000980377202</v>
      </c>
      <c r="S537" s="41">
        <v>3.9602999687194802</v>
      </c>
      <c r="T537" s="41">
        <v>4.0027999877929696</v>
      </c>
      <c r="U537" s="41">
        <v>4.0360999107360804</v>
      </c>
      <c r="V537" s="41">
        <v>4.0616998672485396</v>
      </c>
      <c r="W537" s="41">
        <v>4.0805001258850098</v>
      </c>
      <c r="X537" s="41">
        <v>4.0935997962951696</v>
      </c>
      <c r="Y537" s="41">
        <v>4.1016998291015598</v>
      </c>
      <c r="Z537" s="41">
        <v>4.1055998802185103</v>
      </c>
      <c r="AA537" s="41">
        <v>4.1058001518249503</v>
      </c>
      <c r="AB537" s="41">
        <v>4.1030001640319798</v>
      </c>
      <c r="AC537" s="41">
        <v>4.0974001884460396</v>
      </c>
      <c r="AD537" s="41">
        <v>4.08970022201538</v>
      </c>
      <c r="AE537" s="41">
        <v>4.0799999237060502</v>
      </c>
      <c r="AF537" s="41">
        <v>4.0686998367309597</v>
      </c>
      <c r="AG537" s="41">
        <f t="shared" si="9"/>
        <v>2.892599999904629</v>
      </c>
      <c r="AH537" s="41">
        <v>2.892599999904629</v>
      </c>
      <c r="AI537" s="41"/>
      <c r="AJ537" s="114"/>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108"/>
      <c r="CF537" s="102"/>
      <c r="CI537" s="45"/>
    </row>
    <row r="538" spans="2:87" ht="13" customHeight="1">
      <c r="B538" s="114">
        <v>40390</v>
      </c>
      <c r="C538" s="41">
        <v>0.317999988794327</v>
      </c>
      <c r="D538" s="41">
        <v>0.50480002164840698</v>
      </c>
      <c r="E538" s="41">
        <v>0.84229999780654896</v>
      </c>
      <c r="F538" s="41">
        <v>1.24109995365143</v>
      </c>
      <c r="G538" s="41">
        <v>1.64800000190735</v>
      </c>
      <c r="H538" s="41">
        <v>2.0332000255584699</v>
      </c>
      <c r="I538" s="41">
        <v>2.3817000389099099</v>
      </c>
      <c r="J538" s="41">
        <v>2.6877000331878702</v>
      </c>
      <c r="K538" s="41">
        <v>2.9507999420165998</v>
      </c>
      <c r="L538" s="41">
        <v>3.1735999584197998</v>
      </c>
      <c r="M538" s="41">
        <v>3.3601999282836901</v>
      </c>
      <c r="N538" s="41">
        <v>3.5151000022888201</v>
      </c>
      <c r="O538" s="41">
        <v>3.6429998874664302</v>
      </c>
      <c r="P538" s="41">
        <v>3.7481999397277801</v>
      </c>
      <c r="Q538" s="41">
        <v>3.83439993858337</v>
      </c>
      <c r="R538" s="41">
        <v>3.9049999713897701</v>
      </c>
      <c r="S538" s="41">
        <v>3.9628999233245801</v>
      </c>
      <c r="T538" s="41">
        <v>4.0103998184204102</v>
      </c>
      <c r="U538" s="41">
        <v>4.04949998855591</v>
      </c>
      <c r="V538" s="41">
        <v>4.0817999839782697</v>
      </c>
      <c r="W538" s="41">
        <v>4.1086001396179199</v>
      </c>
      <c r="X538" s="41">
        <v>4.1310000419616699</v>
      </c>
      <c r="Y538" s="41">
        <v>4.1498999595642099</v>
      </c>
      <c r="Z538" s="41">
        <v>4.1658000946044904</v>
      </c>
      <c r="AA538" s="41">
        <v>4.1795001029968297</v>
      </c>
      <c r="AB538" s="41">
        <v>4.1912999153137198</v>
      </c>
      <c r="AC538" s="41">
        <v>4.2014999389648402</v>
      </c>
      <c r="AD538" s="41">
        <v>4.2104997634887704</v>
      </c>
      <c r="AE538" s="41">
        <v>4.2184000015258798</v>
      </c>
      <c r="AF538" s="41">
        <v>4.2255001068115199</v>
      </c>
      <c r="AG538" s="41">
        <f t="shared" si="9"/>
        <v>2.855599969625473</v>
      </c>
      <c r="AH538" s="41">
        <v>2.855599969625473</v>
      </c>
      <c r="AI538" s="41"/>
      <c r="AJ538" s="114"/>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108"/>
      <c r="CF538" s="102"/>
      <c r="CI538" s="45"/>
    </row>
    <row r="539" spans="2:87" ht="13" customHeight="1">
      <c r="B539" s="114">
        <v>40421</v>
      </c>
      <c r="C539" s="41">
        <v>0.29730001091957098</v>
      </c>
      <c r="D539" s="41">
        <v>0.44870001077652</v>
      </c>
      <c r="E539" s="41">
        <v>0.72109997272491499</v>
      </c>
      <c r="F539" s="41">
        <v>1.04439997673035</v>
      </c>
      <c r="G539" s="41">
        <v>1.3767999410629299</v>
      </c>
      <c r="H539" s="41">
        <v>1.6943000555038501</v>
      </c>
      <c r="I539" s="41">
        <v>1.9847999811172501</v>
      </c>
      <c r="J539" s="41">
        <v>2.2430999279022199</v>
      </c>
      <c r="K539" s="41">
        <v>2.46869993209839</v>
      </c>
      <c r="L539" s="41">
        <v>2.6630001068115199</v>
      </c>
      <c r="M539" s="41">
        <v>2.8289999961853001</v>
      </c>
      <c r="N539" s="41">
        <v>2.9700000286102299</v>
      </c>
      <c r="O539" s="41">
        <v>3.0892999172210698</v>
      </c>
      <c r="P539" s="41">
        <v>3.1902000904083301</v>
      </c>
      <c r="Q539" s="41">
        <v>3.2755999565124498</v>
      </c>
      <c r="R539" s="41">
        <v>3.34800004959106</v>
      </c>
      <c r="S539" s="41">
        <v>3.4096000194549601</v>
      </c>
      <c r="T539" s="41">
        <v>3.4623000621795699</v>
      </c>
      <c r="U539" s="41">
        <v>3.5074000358581499</v>
      </c>
      <c r="V539" s="41">
        <v>3.5464999675750701</v>
      </c>
      <c r="W539" s="41">
        <v>3.5803999900817902</v>
      </c>
      <c r="X539" s="41">
        <v>3.6101000308990501</v>
      </c>
      <c r="Y539" s="41">
        <v>3.6363000869750999</v>
      </c>
      <c r="Z539" s="41">
        <v>3.6594998836517298</v>
      </c>
      <c r="AA539" s="41">
        <v>3.6802000999450701</v>
      </c>
      <c r="AB539" s="41">
        <v>3.6988999843597399</v>
      </c>
      <c r="AC539" s="41">
        <v>3.7156999111175502</v>
      </c>
      <c r="AD539" s="41">
        <v>3.73110008239746</v>
      </c>
      <c r="AE539" s="41">
        <v>3.7451000213622998</v>
      </c>
      <c r="AF539" s="41">
        <v>3.7581000328064</v>
      </c>
      <c r="AG539" s="41">
        <f t="shared" si="9"/>
        <v>2.365700095891949</v>
      </c>
      <c r="AH539" s="41">
        <v>2.365700095891949</v>
      </c>
      <c r="AI539" s="41"/>
      <c r="AJ539" s="114"/>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108"/>
      <c r="CF539" s="102"/>
      <c r="CI539" s="45"/>
    </row>
    <row r="540" spans="2:87" ht="13" customHeight="1">
      <c r="B540" s="114">
        <v>40451</v>
      </c>
      <c r="C540" s="41">
        <v>0.277999997138977</v>
      </c>
      <c r="D540" s="41">
        <v>0.391699999570847</v>
      </c>
      <c r="E540" s="41">
        <v>0.65030002593994096</v>
      </c>
      <c r="F540" s="41">
        <v>0.97710001468658403</v>
      </c>
      <c r="G540" s="41">
        <v>1.3243000507354701</v>
      </c>
      <c r="H540" s="41">
        <v>1.6634999513626101</v>
      </c>
      <c r="I540" s="41">
        <v>1.9793000221252399</v>
      </c>
      <c r="J540" s="41">
        <v>2.2639999389648402</v>
      </c>
      <c r="K540" s="41">
        <v>2.5153999328613299</v>
      </c>
      <c r="L540" s="41">
        <v>2.7339000701904301</v>
      </c>
      <c r="M540" s="41">
        <v>2.9219000339508101</v>
      </c>
      <c r="N540" s="41">
        <v>3.0824999809265101</v>
      </c>
      <c r="O540" s="41">
        <v>3.21889996528625</v>
      </c>
      <c r="P540" s="41">
        <v>3.33439993858337</v>
      </c>
      <c r="Q540" s="41">
        <v>3.43210005760193</v>
      </c>
      <c r="R540" s="41">
        <v>3.5148000717163099</v>
      </c>
      <c r="S540" s="41">
        <v>3.58480000495911</v>
      </c>
      <c r="T540" s="41">
        <v>3.6442999839782702</v>
      </c>
      <c r="U540" s="41">
        <v>3.6951000690460201</v>
      </c>
      <c r="V540" s="41">
        <v>3.7385001182556201</v>
      </c>
      <c r="W540" s="41">
        <v>3.77589988708496</v>
      </c>
      <c r="X540" s="41">
        <v>3.80830001831055</v>
      </c>
      <c r="Y540" s="41">
        <v>3.8364000320434601</v>
      </c>
      <c r="Z540" s="41">
        <v>3.8612000942230198</v>
      </c>
      <c r="AA540" s="41">
        <v>3.8829998970031698</v>
      </c>
      <c r="AB540" s="41">
        <v>3.9024000167846702</v>
      </c>
      <c r="AC540" s="41">
        <v>3.91969990730286</v>
      </c>
      <c r="AD540" s="41">
        <v>3.9354000091552699</v>
      </c>
      <c r="AE540" s="41">
        <v>3.9495000839233398</v>
      </c>
      <c r="AF540" s="41">
        <v>3.9623999595642099</v>
      </c>
      <c r="AG540" s="41">
        <f t="shared" si="9"/>
        <v>2.4559000730514531</v>
      </c>
      <c r="AH540" s="41">
        <v>2.4559000730514531</v>
      </c>
      <c r="AI540" s="41"/>
      <c r="AJ540" s="114"/>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108"/>
      <c r="CE540" s="107"/>
      <c r="CF540" s="102"/>
      <c r="CI540" s="45"/>
    </row>
    <row r="541" spans="2:87" ht="13" customHeight="1">
      <c r="B541" s="114">
        <v>40482</v>
      </c>
      <c r="C541" s="41">
        <v>0.24230000376701399</v>
      </c>
      <c r="D541" s="41">
        <v>0.29319998621940602</v>
      </c>
      <c r="E541" s="41">
        <v>0.53039997816085804</v>
      </c>
      <c r="F541" s="41">
        <v>0.86400002241134599</v>
      </c>
      <c r="G541" s="41">
        <v>1.23599994182587</v>
      </c>
      <c r="H541" s="41">
        <v>1.61090004444122</v>
      </c>
      <c r="I541" s="41">
        <v>1.96780002117157</v>
      </c>
      <c r="J541" s="41">
        <v>2.29550004005432</v>
      </c>
      <c r="K541" s="41">
        <v>2.5894000530242902</v>
      </c>
      <c r="L541" s="41">
        <v>2.8482000827789302</v>
      </c>
      <c r="M541" s="41">
        <v>3.0736000537872301</v>
      </c>
      <c r="N541" s="41">
        <v>3.2678999900817902</v>
      </c>
      <c r="O541" s="41">
        <v>3.4344999790191699</v>
      </c>
      <c r="P541" s="41">
        <v>3.57669997215271</v>
      </c>
      <c r="Q541" s="41">
        <v>3.6977999210357702</v>
      </c>
      <c r="R541" s="41">
        <v>3.8008000850677499</v>
      </c>
      <c r="S541" s="41">
        <v>3.8884000778198198</v>
      </c>
      <c r="T541" s="41">
        <v>3.9630999565124498</v>
      </c>
      <c r="U541" s="41">
        <v>4.0268001556396502</v>
      </c>
      <c r="V541" s="41">
        <v>4.08139991760254</v>
      </c>
      <c r="W541" s="41">
        <v>4.1283001899719203</v>
      </c>
      <c r="X541" s="41">
        <v>4.1689000129699698</v>
      </c>
      <c r="Y541" s="41">
        <v>4.2041997909545898</v>
      </c>
      <c r="Z541" s="41">
        <v>4.2348999977111799</v>
      </c>
      <c r="AA541" s="41">
        <v>4.2620000839233398</v>
      </c>
      <c r="AB541" s="41">
        <v>4.2859001159668004</v>
      </c>
      <c r="AC541" s="41">
        <v>4.3071999549865696</v>
      </c>
      <c r="AD541" s="41">
        <v>4.3263001441955602</v>
      </c>
      <c r="AE541" s="41">
        <v>4.3435001373290998</v>
      </c>
      <c r="AF541" s="41">
        <v>4.3590998649597203</v>
      </c>
      <c r="AG541" s="41">
        <f t="shared" si="9"/>
        <v>2.6059000790119162</v>
      </c>
      <c r="AH541" s="41">
        <v>2.6059000790119162</v>
      </c>
      <c r="AI541" s="41"/>
      <c r="AJ541" s="114"/>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108"/>
      <c r="CE541" s="107"/>
      <c r="CF541" s="102"/>
      <c r="CI541" s="45"/>
    </row>
    <row r="542" spans="2:87" ht="13" customHeight="1">
      <c r="B542" s="114">
        <v>40512</v>
      </c>
      <c r="C542" s="41">
        <v>0.299100011587143</v>
      </c>
      <c r="D542" s="41">
        <v>0.45230001211166398</v>
      </c>
      <c r="E542" s="41">
        <v>0.74760001897811901</v>
      </c>
      <c r="F542" s="41">
        <v>1.10769999027252</v>
      </c>
      <c r="G542" s="41">
        <v>1.48570001125336</v>
      </c>
      <c r="H542" s="41">
        <v>1.8542000055313099</v>
      </c>
      <c r="I542" s="41">
        <v>2.1982998847961399</v>
      </c>
      <c r="J542" s="41">
        <v>2.5109999179840101</v>
      </c>
      <c r="K542" s="41">
        <v>2.7899000644683798</v>
      </c>
      <c r="L542" s="41">
        <v>3.0355999469757098</v>
      </c>
      <c r="M542" s="41">
        <v>3.25</v>
      </c>
      <c r="N542" s="41">
        <v>3.4358999729156499</v>
      </c>
      <c r="O542" s="41">
        <v>3.5962998867034899</v>
      </c>
      <c r="P542" s="41">
        <v>3.7342998981475799</v>
      </c>
      <c r="Q542" s="41">
        <v>3.85260009765625</v>
      </c>
      <c r="R542" s="41">
        <v>3.9539999961853001</v>
      </c>
      <c r="S542" s="41">
        <v>4.0408000946044904</v>
      </c>
      <c r="T542" s="41">
        <v>4.1149001121520996</v>
      </c>
      <c r="U542" s="41">
        <v>4.1781997680664098</v>
      </c>
      <c r="V542" s="41">
        <v>4.2322998046875</v>
      </c>
      <c r="W542" s="41">
        <v>4.2785000801086399</v>
      </c>
      <c r="X542" s="41">
        <v>4.3179998397827104</v>
      </c>
      <c r="Y542" s="41">
        <v>4.3516001701354998</v>
      </c>
      <c r="Z542" s="41">
        <v>4.3804001808166504</v>
      </c>
      <c r="AA542" s="41">
        <v>4.4049000740051296</v>
      </c>
      <c r="AB542" s="41">
        <v>4.4258999824523899</v>
      </c>
      <c r="AC542" s="41">
        <v>4.4436998367309597</v>
      </c>
      <c r="AD542" s="41">
        <v>4.4590001106262198</v>
      </c>
      <c r="AE542" s="41">
        <v>4.4720001220703098</v>
      </c>
      <c r="AF542" s="41">
        <v>4.4829998016357404</v>
      </c>
      <c r="AG542" s="41">
        <f t="shared" si="9"/>
        <v>2.7364999353885668</v>
      </c>
      <c r="AH542" s="41">
        <v>2.7364999353885668</v>
      </c>
      <c r="AI542" s="41"/>
      <c r="AJ542" s="114"/>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108"/>
      <c r="CE542" s="107"/>
      <c r="CF542" s="102"/>
      <c r="CI542" s="45"/>
    </row>
    <row r="543" spans="2:87" ht="13" customHeight="1">
      <c r="B543" s="114">
        <v>40543</v>
      </c>
      <c r="C543" s="41">
        <v>0.30329999327659601</v>
      </c>
      <c r="D543" s="41">
        <v>0.59560000896453902</v>
      </c>
      <c r="E543" s="41">
        <v>1.0605000257492101</v>
      </c>
      <c r="F543" s="41">
        <v>1.55289995670319</v>
      </c>
      <c r="G543" s="41">
        <v>2.01290011405945</v>
      </c>
      <c r="H543" s="41">
        <v>2.4200999736785902</v>
      </c>
      <c r="I543" s="41">
        <v>2.77189993858337</v>
      </c>
      <c r="J543" s="41">
        <v>3.0724000930786102</v>
      </c>
      <c r="K543" s="41">
        <v>3.3278999328613299</v>
      </c>
      <c r="L543" s="41">
        <v>3.54480004310608</v>
      </c>
      <c r="M543" s="41">
        <v>3.7288999557495099</v>
      </c>
      <c r="N543" s="41">
        <v>3.8852000236511199</v>
      </c>
      <c r="O543" s="41">
        <v>4.0178999900817898</v>
      </c>
      <c r="P543" s="41">
        <v>4.1301999092102104</v>
      </c>
      <c r="Q543" s="41">
        <v>4.2252001762390101</v>
      </c>
      <c r="R543" s="41">
        <v>4.3049998283386204</v>
      </c>
      <c r="S543" s="41">
        <v>4.3717999458312997</v>
      </c>
      <c r="T543" s="41">
        <v>4.4271998405456499</v>
      </c>
      <c r="U543" s="41">
        <v>4.4725999832153303</v>
      </c>
      <c r="V543" s="41">
        <v>4.5093002319335902</v>
      </c>
      <c r="W543" s="41">
        <v>4.5383000373840297</v>
      </c>
      <c r="X543" s="41">
        <v>4.5605998039245597</v>
      </c>
      <c r="Y543" s="41">
        <v>4.5769000053405797</v>
      </c>
      <c r="Z543" s="41">
        <v>4.5879998207092303</v>
      </c>
      <c r="AA543" s="41">
        <v>4.59450006484985</v>
      </c>
      <c r="AB543" s="41">
        <v>4.5968999862670898</v>
      </c>
      <c r="AC543" s="41">
        <v>4.5957999229431197</v>
      </c>
      <c r="AD543" s="41">
        <v>4.5915999412536603</v>
      </c>
      <c r="AE543" s="41">
        <v>4.5845999717712402</v>
      </c>
      <c r="AF543" s="41">
        <v>4.5752000808715803</v>
      </c>
      <c r="AG543" s="41">
        <f t="shared" si="9"/>
        <v>3.2415000498294839</v>
      </c>
      <c r="AH543" s="41">
        <v>3.2415000498294839</v>
      </c>
      <c r="AI543" s="41"/>
      <c r="AJ543" s="114"/>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108"/>
      <c r="CE543" s="107"/>
      <c r="CF543" s="102"/>
      <c r="CI543" s="45"/>
    </row>
    <row r="544" spans="2:87" ht="13" customHeight="1">
      <c r="B544" s="114">
        <v>40574</v>
      </c>
      <c r="C544" s="41">
        <v>0.28310000896453902</v>
      </c>
      <c r="D544" s="41">
        <v>0.55440002679824796</v>
      </c>
      <c r="E544" s="41">
        <v>0.99690002202987704</v>
      </c>
      <c r="F544" s="41">
        <v>1.48619997501373</v>
      </c>
      <c r="G544" s="41">
        <v>1.9615999460220299</v>
      </c>
      <c r="H544" s="41">
        <v>2.3961999416351301</v>
      </c>
      <c r="I544" s="41">
        <v>2.7809000015258798</v>
      </c>
      <c r="J544" s="41">
        <v>3.11540007591248</v>
      </c>
      <c r="K544" s="41">
        <v>3.4031000137329102</v>
      </c>
      <c r="L544" s="41">
        <v>3.6493999958038299</v>
      </c>
      <c r="M544" s="41">
        <v>3.8592998981475799</v>
      </c>
      <c r="N544" s="41">
        <v>4.0380997657775897</v>
      </c>
      <c r="O544" s="41">
        <v>4.1901001930236799</v>
      </c>
      <c r="P544" s="41">
        <v>4.3193001747131303</v>
      </c>
      <c r="Q544" s="41">
        <v>4.4286999702453604</v>
      </c>
      <c r="R544" s="41">
        <v>4.5213999748229998</v>
      </c>
      <c r="S544" s="41">
        <v>4.5995998382568404</v>
      </c>
      <c r="T544" s="41">
        <v>4.6652998924255398</v>
      </c>
      <c r="U544" s="41">
        <v>4.7203001976013201</v>
      </c>
      <c r="V544" s="41">
        <v>4.7657999992370597</v>
      </c>
      <c r="W544" s="41">
        <v>4.8032999038696298</v>
      </c>
      <c r="X544" s="41">
        <v>4.83370018005371</v>
      </c>
      <c r="Y544" s="41">
        <v>4.8579998016357404</v>
      </c>
      <c r="Z544" s="41">
        <v>4.8769001960754403</v>
      </c>
      <c r="AA544" s="41">
        <v>4.8910999298095703</v>
      </c>
      <c r="AB544" s="41">
        <v>4.9012999534606898</v>
      </c>
      <c r="AC544" s="41">
        <v>4.9078998565673801</v>
      </c>
      <c r="AD544" s="41">
        <v>4.91149997711182</v>
      </c>
      <c r="AE544" s="41">
        <v>4.9123001098632804</v>
      </c>
      <c r="AF544" s="41">
        <v>4.9107999801635698</v>
      </c>
      <c r="AG544" s="41">
        <f t="shared" si="9"/>
        <v>3.3662999868392909</v>
      </c>
      <c r="AH544" s="41">
        <v>3.3662999868392909</v>
      </c>
      <c r="AI544" s="41"/>
      <c r="AJ544" s="114"/>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108"/>
      <c r="CE544" s="107"/>
      <c r="CF544" s="102"/>
      <c r="CI544" s="45"/>
    </row>
    <row r="545" spans="2:87" ht="13" customHeight="1">
      <c r="B545" s="114">
        <v>40602</v>
      </c>
      <c r="C545" s="41">
        <v>0.284599989652634</v>
      </c>
      <c r="D545" s="41">
        <v>0.66180002689361594</v>
      </c>
      <c r="E545" s="41">
        <v>1.1720999479293801</v>
      </c>
      <c r="F545" s="41">
        <v>1.68210005760193</v>
      </c>
      <c r="G545" s="41">
        <v>2.1435999870300302</v>
      </c>
      <c r="H545" s="41">
        <v>2.5445001125335698</v>
      </c>
      <c r="I545" s="41">
        <v>2.8872001171112101</v>
      </c>
      <c r="J545" s="41">
        <v>3.17869997024536</v>
      </c>
      <c r="K545" s="41">
        <v>3.4268000125885001</v>
      </c>
      <c r="L545" s="41">
        <v>3.63849997520447</v>
      </c>
      <c r="M545" s="41">
        <v>3.8197999000549299</v>
      </c>
      <c r="N545" s="41">
        <v>3.9753999710082999</v>
      </c>
      <c r="O545" s="41">
        <v>4.1092000007629403</v>
      </c>
      <c r="P545" s="41">
        <v>4.2244000434875497</v>
      </c>
      <c r="Q545" s="41">
        <v>4.3235001564025897</v>
      </c>
      <c r="R545" s="41">
        <v>4.4085998535156197</v>
      </c>
      <c r="S545" s="41">
        <v>4.4815001487731898</v>
      </c>
      <c r="T545" s="41">
        <v>4.5437998771667498</v>
      </c>
      <c r="U545" s="41">
        <v>4.5964999198913601</v>
      </c>
      <c r="V545" s="41">
        <v>4.6407999992370597</v>
      </c>
      <c r="W545" s="41">
        <v>4.6777000427246103</v>
      </c>
      <c r="X545" s="41">
        <v>4.7080001831054696</v>
      </c>
      <c r="Y545" s="41">
        <v>4.73239994049072</v>
      </c>
      <c r="Z545" s="41">
        <v>4.7515001296997097</v>
      </c>
      <c r="AA545" s="41">
        <v>4.7657999992370597</v>
      </c>
      <c r="AB545" s="41">
        <v>4.77600002288818</v>
      </c>
      <c r="AC545" s="41">
        <v>4.7824001312255904</v>
      </c>
      <c r="AD545" s="41">
        <v>4.78550004959106</v>
      </c>
      <c r="AE545" s="41">
        <v>4.7856001853942898</v>
      </c>
      <c r="AF545" s="41">
        <v>4.7829999923706099</v>
      </c>
      <c r="AG545" s="41">
        <f t="shared" si="9"/>
        <v>3.3538999855518359</v>
      </c>
      <c r="AH545" s="41">
        <v>3.3538999855518359</v>
      </c>
      <c r="AI545" s="41"/>
      <c r="AJ545" s="114"/>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108"/>
      <c r="CE545" s="107"/>
      <c r="CF545" s="102"/>
      <c r="CI545" s="45"/>
    </row>
    <row r="546" spans="2:87" ht="13" customHeight="1">
      <c r="B546" s="114">
        <v>40633</v>
      </c>
      <c r="C546" s="41">
        <v>0.33199998736381497</v>
      </c>
      <c r="D546" s="41">
        <v>0.77710002660751298</v>
      </c>
      <c r="E546" s="41">
        <v>1.30289995670319</v>
      </c>
      <c r="F546" s="41">
        <v>1.8065999746322601</v>
      </c>
      <c r="G546" s="41">
        <v>2.2544000148773198</v>
      </c>
      <c r="H546" s="41">
        <v>2.6407999992370601</v>
      </c>
      <c r="I546" s="41">
        <v>2.9707000255584699</v>
      </c>
      <c r="J546" s="41">
        <v>3.2520000934600799</v>
      </c>
      <c r="K546" s="41">
        <v>3.4921000003814702</v>
      </c>
      <c r="L546" s="41">
        <v>3.6977000236511199</v>
      </c>
      <c r="M546" s="41">
        <v>3.87430000305176</v>
      </c>
      <c r="N546" s="41">
        <v>4.0264000892639196</v>
      </c>
      <c r="O546" s="41">
        <v>4.1574001312255904</v>
      </c>
      <c r="P546" s="41">
        <v>4.2701997756957999</v>
      </c>
      <c r="Q546" s="41">
        <v>4.3673000335693404</v>
      </c>
      <c r="R546" s="41">
        <v>4.45050001144409</v>
      </c>
      <c r="S546" s="41">
        <v>4.5215997695922896</v>
      </c>
      <c r="T546" s="41">
        <v>4.5819001197814897</v>
      </c>
      <c r="U546" s="41">
        <v>4.6326999664306596</v>
      </c>
      <c r="V546" s="41">
        <v>4.6750001907348597</v>
      </c>
      <c r="W546" s="41">
        <v>4.7097001075744602</v>
      </c>
      <c r="X546" s="41">
        <v>4.7375998497009304</v>
      </c>
      <c r="Y546" s="41">
        <v>4.75950002670288</v>
      </c>
      <c r="Z546" s="41">
        <v>4.77600002288818</v>
      </c>
      <c r="AA546" s="41">
        <v>4.7876000404357901</v>
      </c>
      <c r="AB546" s="41">
        <v>4.79489994049072</v>
      </c>
      <c r="AC546" s="41">
        <v>4.79829978942871</v>
      </c>
      <c r="AD546" s="41">
        <v>4.79820013046265</v>
      </c>
      <c r="AE546" s="41">
        <v>4.7950000762939498</v>
      </c>
      <c r="AF546" s="41">
        <v>4.7891001701354998</v>
      </c>
      <c r="AG546" s="41">
        <f t="shared" si="9"/>
        <v>3.3657000362873051</v>
      </c>
      <c r="AH546" s="41">
        <v>3.3657000362873051</v>
      </c>
      <c r="AI546" s="41"/>
      <c r="AJ546" s="114"/>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108"/>
      <c r="CE546" s="107"/>
      <c r="CF546" s="102"/>
      <c r="CI546" s="45"/>
    </row>
    <row r="547" spans="2:87" ht="13" customHeight="1">
      <c r="B547" s="114">
        <v>40663</v>
      </c>
      <c r="C547" s="41">
        <v>0.24019999802112599</v>
      </c>
      <c r="D547" s="41">
        <v>0.58069998025894198</v>
      </c>
      <c r="E547" s="41">
        <v>1.04059994220734</v>
      </c>
      <c r="F547" s="41">
        <v>1.52279996871948</v>
      </c>
      <c r="G547" s="41">
        <v>1.9799000024795499</v>
      </c>
      <c r="H547" s="41">
        <v>2.3917999267578098</v>
      </c>
      <c r="I547" s="41">
        <v>2.7523999214172399</v>
      </c>
      <c r="J547" s="41">
        <v>3.06299996376038</v>
      </c>
      <c r="K547" s="41">
        <v>3.3278999328613299</v>
      </c>
      <c r="L547" s="41">
        <v>3.5525999069213898</v>
      </c>
      <c r="M547" s="41">
        <v>3.7425999641418501</v>
      </c>
      <c r="N547" s="41">
        <v>3.9031999111175502</v>
      </c>
      <c r="O547" s="41">
        <v>4.0387001037597701</v>
      </c>
      <c r="P547" s="41">
        <v>4.1532001495361301</v>
      </c>
      <c r="Q547" s="41">
        <v>4.24989986419678</v>
      </c>
      <c r="R547" s="41">
        <v>4.3315000534057599</v>
      </c>
      <c r="S547" s="41">
        <v>4.4004001617431596</v>
      </c>
      <c r="T547" s="41">
        <v>4.4584999084472701</v>
      </c>
      <c r="U547" s="41">
        <v>4.5075001716613796</v>
      </c>
      <c r="V547" s="41">
        <v>4.5486998558044398</v>
      </c>
      <c r="W547" s="41">
        <v>4.5831999778747603</v>
      </c>
      <c r="X547" s="41">
        <v>4.61210012435913</v>
      </c>
      <c r="Y547" s="41">
        <v>4.6360998153686497</v>
      </c>
      <c r="Z547" s="41">
        <v>4.6559000015258798</v>
      </c>
      <c r="AA547" s="41">
        <v>4.6722002029418901</v>
      </c>
      <c r="AB547" s="41">
        <v>4.6854000091552699</v>
      </c>
      <c r="AC547" s="41">
        <v>4.6960000991821298</v>
      </c>
      <c r="AD547" s="41">
        <v>4.7044000625610396</v>
      </c>
      <c r="AE547" s="41">
        <v>4.7108001708984402</v>
      </c>
      <c r="AF547" s="41">
        <v>4.7156000137329102</v>
      </c>
      <c r="AG547" s="41">
        <f t="shared" si="9"/>
        <v>3.312399908900264</v>
      </c>
      <c r="AH547" s="41">
        <v>3.312399908900264</v>
      </c>
      <c r="AI547" s="41"/>
      <c r="AJ547" s="114"/>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108"/>
      <c r="CF547" s="102"/>
      <c r="CI547" s="45"/>
    </row>
    <row r="548" spans="2:87" ht="13" customHeight="1">
      <c r="B548" s="114">
        <v>40694</v>
      </c>
      <c r="C548" s="41">
        <v>0.205400004982948</v>
      </c>
      <c r="D548" s="41">
        <v>0.441900014877319</v>
      </c>
      <c r="E548" s="41">
        <v>0.81660002470016502</v>
      </c>
      <c r="F548" s="41">
        <v>1.2431999444961499</v>
      </c>
      <c r="G548" s="41">
        <v>1.6715999841690099</v>
      </c>
      <c r="H548" s="41">
        <v>2.0741000175476101</v>
      </c>
      <c r="I548" s="41">
        <v>2.4375</v>
      </c>
      <c r="J548" s="41">
        <v>2.7572999000549299</v>
      </c>
      <c r="K548" s="41">
        <v>3.0337998867034899</v>
      </c>
      <c r="L548" s="41">
        <v>3.2699999809265101</v>
      </c>
      <c r="M548" s="41">
        <v>3.4702999591827401</v>
      </c>
      <c r="N548" s="41">
        <v>3.63930010795593</v>
      </c>
      <c r="O548" s="41">
        <v>3.7815999984741202</v>
      </c>
      <c r="P548" s="41">
        <v>3.9012999534606898</v>
      </c>
      <c r="Q548" s="41">
        <v>4.0022001266479501</v>
      </c>
      <c r="R548" s="41">
        <v>4.0875000953674299</v>
      </c>
      <c r="S548" s="41">
        <v>4.1598000526428196</v>
      </c>
      <c r="T548" s="41">
        <v>4.2216000556945801</v>
      </c>
      <c r="U548" s="41">
        <v>4.2744998931884801</v>
      </c>
      <c r="V548" s="41">
        <v>4.3203001022338903</v>
      </c>
      <c r="W548" s="41">
        <v>4.3600001335143999</v>
      </c>
      <c r="X548" s="41">
        <v>4.3948998451232901</v>
      </c>
      <c r="Y548" s="41">
        <v>4.4256000518798801</v>
      </c>
      <c r="Z548" s="41">
        <v>4.4530000686645499</v>
      </c>
      <c r="AA548" s="41">
        <v>4.4773998260498002</v>
      </c>
      <c r="AB548" s="41">
        <v>4.4994997978210396</v>
      </c>
      <c r="AC548" s="41">
        <v>4.5194001197814897</v>
      </c>
      <c r="AD548" s="41">
        <v>4.5377001762390101</v>
      </c>
      <c r="AE548" s="41">
        <v>4.5543999671936</v>
      </c>
      <c r="AF548" s="41">
        <v>4.5696997642517099</v>
      </c>
      <c r="AG548" s="41">
        <f t="shared" si="9"/>
        <v>3.0645999759435623</v>
      </c>
      <c r="AH548" s="41">
        <v>3.0645999759435623</v>
      </c>
      <c r="AI548" s="41"/>
      <c r="AJ548" s="114"/>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108"/>
      <c r="CF548" s="102"/>
      <c r="CI548" s="45"/>
    </row>
    <row r="549" spans="2:87" ht="13" customHeight="1">
      <c r="B549" s="114">
        <v>40724</v>
      </c>
      <c r="C549" s="41">
        <v>0.221499994397163</v>
      </c>
      <c r="D549" s="41">
        <v>0.481000006198883</v>
      </c>
      <c r="E549" s="41">
        <v>0.86989998817443803</v>
      </c>
      <c r="F549" s="41">
        <v>1.3095999956130999</v>
      </c>
      <c r="G549" s="41">
        <v>1.7520999908447299</v>
      </c>
      <c r="H549" s="41">
        <v>2.1703999042511</v>
      </c>
      <c r="I549" s="41">
        <v>2.5506000518798801</v>
      </c>
      <c r="J549" s="41">
        <v>2.8872001171112101</v>
      </c>
      <c r="K549" s="41">
        <v>3.1796000003814702</v>
      </c>
      <c r="L549" s="41">
        <v>3.4302000999450701</v>
      </c>
      <c r="M549" s="41">
        <v>3.6428999900817902</v>
      </c>
      <c r="N549" s="41">
        <v>3.8222000598907502</v>
      </c>
      <c r="O549" s="41">
        <v>3.9723999500274698</v>
      </c>
      <c r="P549" s="41">
        <v>4.09789991378784</v>
      </c>
      <c r="Q549" s="41">
        <v>4.2027001380920401</v>
      </c>
      <c r="R549" s="41">
        <v>4.28999996185303</v>
      </c>
      <c r="S549" s="41">
        <v>4.3628001213073704</v>
      </c>
      <c r="T549" s="41">
        <v>4.4236998558044398</v>
      </c>
      <c r="U549" s="41">
        <v>4.4748001098632804</v>
      </c>
      <c r="V549" s="41">
        <v>4.51779985427856</v>
      </c>
      <c r="W549" s="41">
        <v>4.55420017242432</v>
      </c>
      <c r="X549" s="41">
        <v>4.5851998329162598</v>
      </c>
      <c r="Y549" s="41">
        <v>4.6117000579834002</v>
      </c>
      <c r="Z549" s="41">
        <v>4.6346001625061</v>
      </c>
      <c r="AA549" s="41">
        <v>4.6543998718261701</v>
      </c>
      <c r="AB549" s="41">
        <v>4.6718001365661603</v>
      </c>
      <c r="AC549" s="41">
        <v>4.6870999336242702</v>
      </c>
      <c r="AD549" s="41">
        <v>4.7006998062133798</v>
      </c>
      <c r="AE549" s="41">
        <v>4.7129001617431596</v>
      </c>
      <c r="AF549" s="41">
        <v>4.7238001823425302</v>
      </c>
      <c r="AG549" s="41">
        <f t="shared" si="9"/>
        <v>3.2087001055479072</v>
      </c>
      <c r="AH549" s="41">
        <v>3.2087001055479072</v>
      </c>
      <c r="AI549" s="41"/>
      <c r="AJ549" s="114"/>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108"/>
      <c r="CF549" s="102"/>
      <c r="CI549" s="45"/>
    </row>
    <row r="550" spans="2:87" ht="13" customHeight="1">
      <c r="B550" s="114">
        <v>40755</v>
      </c>
      <c r="C550" s="41">
        <v>0.26060000061988797</v>
      </c>
      <c r="D550" s="41">
        <v>0.33779999613761902</v>
      </c>
      <c r="E550" s="41">
        <v>0.59630000591278098</v>
      </c>
      <c r="F550" s="41">
        <v>0.94870001077652</v>
      </c>
      <c r="G550" s="41">
        <v>1.33840000629425</v>
      </c>
      <c r="H550" s="41">
        <v>1.7299000024795499</v>
      </c>
      <c r="I550" s="41">
        <v>2.10209989547729</v>
      </c>
      <c r="J550" s="41">
        <v>2.4435999393463099</v>
      </c>
      <c r="K550" s="41">
        <v>2.7490000724792498</v>
      </c>
      <c r="L550" s="41">
        <v>3.0174000263214098</v>
      </c>
      <c r="M550" s="41">
        <v>3.25</v>
      </c>
      <c r="N550" s="41">
        <v>3.4493999481201199</v>
      </c>
      <c r="O550" s="41">
        <v>3.6189999580383301</v>
      </c>
      <c r="P550" s="41">
        <v>3.7622001171112101</v>
      </c>
      <c r="Q550" s="41">
        <v>3.8824999332428001</v>
      </c>
      <c r="R550" s="41">
        <v>3.9832999706268302</v>
      </c>
      <c r="S550" s="41">
        <v>4.06729984283447</v>
      </c>
      <c r="T550" s="41">
        <v>4.1374001502990696</v>
      </c>
      <c r="U550" s="41">
        <v>4.1956000328064</v>
      </c>
      <c r="V550" s="41">
        <v>4.2441000938415501</v>
      </c>
      <c r="W550" s="41">
        <v>4.2843999862670898</v>
      </c>
      <c r="X550" s="41">
        <v>4.3179998397827104</v>
      </c>
      <c r="Y550" s="41">
        <v>4.3460001945495597</v>
      </c>
      <c r="Z550" s="41">
        <v>4.3694000244140598</v>
      </c>
      <c r="AA550" s="41">
        <v>4.38910007476807</v>
      </c>
      <c r="AB550" s="41">
        <v>4.40570020675659</v>
      </c>
      <c r="AC550" s="41">
        <v>4.4197998046875</v>
      </c>
      <c r="AD550" s="41">
        <v>4.4317998886108398</v>
      </c>
      <c r="AE550" s="41">
        <v>4.4419999122619602</v>
      </c>
      <c r="AF550" s="41">
        <v>4.4509000778198198</v>
      </c>
      <c r="AG550" s="41">
        <f t="shared" si="9"/>
        <v>2.7568000257015219</v>
      </c>
      <c r="AH550" s="41">
        <v>2.7568000257015219</v>
      </c>
      <c r="AI550" s="41"/>
      <c r="AJ550" s="114"/>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108"/>
      <c r="CF550" s="102"/>
      <c r="CI550" s="45"/>
    </row>
    <row r="551" spans="2:87" ht="13" customHeight="1">
      <c r="B551" s="114">
        <v>40786</v>
      </c>
      <c r="C551" s="41">
        <v>0.13140000402927399</v>
      </c>
      <c r="D551" s="41">
        <v>0.18960000574588801</v>
      </c>
      <c r="E551" s="41">
        <v>0.38659998774528498</v>
      </c>
      <c r="F551" s="41">
        <v>0.66060000658035301</v>
      </c>
      <c r="G551" s="41">
        <v>0.97020000219345104</v>
      </c>
      <c r="H551" s="41">
        <v>1.2882000207901001</v>
      </c>
      <c r="I551" s="41">
        <v>1.59759998321533</v>
      </c>
      <c r="J551" s="41">
        <v>1.88820004463196</v>
      </c>
      <c r="K551" s="41">
        <v>2.1547999382018999</v>
      </c>
      <c r="L551" s="41">
        <v>2.3951001167297399</v>
      </c>
      <c r="M551" s="41">
        <v>2.6089999675750701</v>
      </c>
      <c r="N551" s="41">
        <v>2.7974998950958301</v>
      </c>
      <c r="O551" s="41">
        <v>2.9625000953674299</v>
      </c>
      <c r="P551" s="41">
        <v>3.10610008239746</v>
      </c>
      <c r="Q551" s="41">
        <v>3.2307000160217298</v>
      </c>
      <c r="R551" s="41">
        <v>3.33850002288818</v>
      </c>
      <c r="S551" s="41">
        <v>3.4316000938415501</v>
      </c>
      <c r="T551" s="41">
        <v>3.5120999813079798</v>
      </c>
      <c r="U551" s="41">
        <v>3.5815000534057599</v>
      </c>
      <c r="V551" s="41">
        <v>3.6415998935699498</v>
      </c>
      <c r="W551" s="41">
        <v>3.6937000751495401</v>
      </c>
      <c r="X551" s="41">
        <v>3.7388999462127699</v>
      </c>
      <c r="Y551" s="41">
        <v>3.7783000469207799</v>
      </c>
      <c r="Z551" s="41">
        <v>3.8127999305725102</v>
      </c>
      <c r="AA551" s="41">
        <v>3.84299993515015</v>
      </c>
      <c r="AB551" s="41">
        <v>3.86969995498657</v>
      </c>
      <c r="AC551" s="41">
        <v>3.89339995384216</v>
      </c>
      <c r="AD551" s="41">
        <v>3.91449999809265</v>
      </c>
      <c r="AE551" s="41">
        <v>3.93330001831055</v>
      </c>
      <c r="AF551" s="41">
        <v>3.95029997825623</v>
      </c>
      <c r="AG551" s="41">
        <f t="shared" si="9"/>
        <v>2.2637001127004659</v>
      </c>
      <c r="AH551" s="41">
        <v>2.2637001127004659</v>
      </c>
      <c r="AI551" s="41"/>
      <c r="AJ551" s="114"/>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108"/>
      <c r="CF551" s="102"/>
      <c r="CI551" s="45"/>
    </row>
    <row r="552" spans="2:87" ht="13" customHeight="1">
      <c r="B552" s="114">
        <v>40816</v>
      </c>
      <c r="C552" s="41">
        <v>0.17389999330043801</v>
      </c>
      <c r="D552" s="41">
        <v>0.28529998660087602</v>
      </c>
      <c r="E552" s="41">
        <v>0.47339999675750699</v>
      </c>
      <c r="F552" s="41">
        <v>0.70370000600814797</v>
      </c>
      <c r="G552" s="41">
        <v>0.95190000534057595</v>
      </c>
      <c r="H552" s="41">
        <v>1.2019000053405799</v>
      </c>
      <c r="I552" s="41">
        <v>1.442999958992</v>
      </c>
      <c r="J552" s="41">
        <v>1.6684999465942401</v>
      </c>
      <c r="K552" s="41">
        <v>1.875</v>
      </c>
      <c r="L552" s="41">
        <v>2.0606000423431401</v>
      </c>
      <c r="M552" s="41">
        <v>2.2253000736236599</v>
      </c>
      <c r="N552" s="41">
        <v>2.36960005760193</v>
      </c>
      <c r="O552" s="41">
        <v>2.49469995498657</v>
      </c>
      <c r="P552" s="41">
        <v>2.6022000312805198</v>
      </c>
      <c r="Q552" s="41">
        <v>2.6937000751495401</v>
      </c>
      <c r="R552" s="41">
        <v>2.7711000442504901</v>
      </c>
      <c r="S552" s="41">
        <v>2.8357999324798602</v>
      </c>
      <c r="T552" s="41">
        <v>2.8896000385284402</v>
      </c>
      <c r="U552" s="41">
        <v>2.9339001178741499</v>
      </c>
      <c r="V552" s="41">
        <v>2.9700000286102299</v>
      </c>
      <c r="W552" s="41">
        <v>2.9990999698638898</v>
      </c>
      <c r="X552" s="41">
        <v>3.0222001075744598</v>
      </c>
      <c r="Y552" s="41">
        <v>3.0402998924255402</v>
      </c>
      <c r="Z552" s="41">
        <v>3.05419993400574</v>
      </c>
      <c r="AA552" s="41">
        <v>3.0645000934600799</v>
      </c>
      <c r="AB552" s="41">
        <v>3.0717999935150102</v>
      </c>
      <c r="AC552" s="41">
        <v>3.07669997215271</v>
      </c>
      <c r="AD552" s="41">
        <v>3.07969999313354</v>
      </c>
      <c r="AE552" s="41">
        <v>3.0810000896453902</v>
      </c>
      <c r="AF552" s="41">
        <v>3.08089995384216</v>
      </c>
      <c r="AG552" s="41">
        <f t="shared" si="9"/>
        <v>1.8867000490427022</v>
      </c>
      <c r="AH552" s="41">
        <v>1.8867000490427022</v>
      </c>
      <c r="AI552" s="41"/>
      <c r="AJ552" s="114"/>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108"/>
      <c r="CF552" s="102"/>
      <c r="CI552" s="45"/>
    </row>
    <row r="553" spans="2:87" ht="13" customHeight="1">
      <c r="B553" s="114">
        <v>40847</v>
      </c>
      <c r="C553" s="41">
        <v>0.16279999911785101</v>
      </c>
      <c r="D553" s="41">
        <v>0.24539999663829801</v>
      </c>
      <c r="E553" s="41">
        <v>0.45109999179840099</v>
      </c>
      <c r="F553" s="41">
        <v>0.72159999608993497</v>
      </c>
      <c r="G553" s="41">
        <v>1.0184999704361</v>
      </c>
      <c r="H553" s="41">
        <v>1.31679999828339</v>
      </c>
      <c r="I553" s="41">
        <v>1.6013000011444101</v>
      </c>
      <c r="J553" s="41">
        <v>1.8633999824523899</v>
      </c>
      <c r="K553" s="41">
        <v>2.0987999439239502</v>
      </c>
      <c r="L553" s="41">
        <v>2.3062999248504599</v>
      </c>
      <c r="M553" s="41">
        <v>2.48650002479553</v>
      </c>
      <c r="N553" s="41">
        <v>2.6410000324249299</v>
      </c>
      <c r="O553" s="41">
        <v>2.7720000743865998</v>
      </c>
      <c r="P553" s="41">
        <v>2.8822000026702899</v>
      </c>
      <c r="Q553" s="41">
        <v>2.97399997711182</v>
      </c>
      <c r="R553" s="41">
        <v>3.0499000549316402</v>
      </c>
      <c r="S553" s="41">
        <v>3.11220002174377</v>
      </c>
      <c r="T553" s="41">
        <v>3.1628999710082999</v>
      </c>
      <c r="U553" s="41">
        <v>3.2039000988006601</v>
      </c>
      <c r="V553" s="41">
        <v>3.2367000579834002</v>
      </c>
      <c r="W553" s="41">
        <v>3.26279997825623</v>
      </c>
      <c r="X553" s="41">
        <v>3.2832000255584699</v>
      </c>
      <c r="Y553" s="41">
        <v>3.29900002479553</v>
      </c>
      <c r="Z553" s="41">
        <v>3.3111000061035201</v>
      </c>
      <c r="AA553" s="41">
        <v>3.3201000690460201</v>
      </c>
      <c r="AB553" s="41">
        <v>3.32660007476807</v>
      </c>
      <c r="AC553" s="41">
        <v>3.3310999870300302</v>
      </c>
      <c r="AD553" s="41">
        <v>3.3341000080108598</v>
      </c>
      <c r="AE553" s="41">
        <v>3.33570003509521</v>
      </c>
      <c r="AF553" s="41">
        <v>3.3364000320434601</v>
      </c>
      <c r="AG553" s="41">
        <f t="shared" si="9"/>
        <v>2.1434999257326091</v>
      </c>
      <c r="AH553" s="41">
        <v>2.1434999257326091</v>
      </c>
      <c r="AI553" s="41"/>
      <c r="AJ553" s="114"/>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108"/>
      <c r="CF553" s="102"/>
      <c r="CI553" s="45"/>
    </row>
    <row r="554" spans="2:87" ht="13" customHeight="1">
      <c r="B554" s="114">
        <v>40877</v>
      </c>
      <c r="C554" s="41">
        <v>0.157299995422363</v>
      </c>
      <c r="D554" s="41">
        <v>0.24760000407695801</v>
      </c>
      <c r="E554" s="41">
        <v>0.44699999690055803</v>
      </c>
      <c r="F554" s="41">
        <v>0.70410001277923595</v>
      </c>
      <c r="G554" s="41">
        <v>0.98460000753402699</v>
      </c>
      <c r="H554" s="41">
        <v>1.2662999629974401</v>
      </c>
      <c r="I554" s="41">
        <v>1.53540003299713</v>
      </c>
      <c r="J554" s="41">
        <v>1.7840000391006501</v>
      </c>
      <c r="K554" s="41">
        <v>2.0079998970031698</v>
      </c>
      <c r="L554" s="41">
        <v>2.2063000202178999</v>
      </c>
      <c r="M554" s="41">
        <v>2.37910008430481</v>
      </c>
      <c r="N554" s="41">
        <v>2.5280001163482702</v>
      </c>
      <c r="O554" s="41">
        <v>2.6549000740051301</v>
      </c>
      <c r="P554" s="41">
        <v>2.7620000839233398</v>
      </c>
      <c r="Q554" s="41">
        <v>2.85179996490479</v>
      </c>
      <c r="R554" s="41">
        <v>2.9265000820159899</v>
      </c>
      <c r="S554" s="41">
        <v>2.9879999160766602</v>
      </c>
      <c r="T554" s="41">
        <v>3.0383999347686799</v>
      </c>
      <c r="U554" s="41">
        <v>3.07940006256104</v>
      </c>
      <c r="V554" s="41">
        <v>3.1124000549316402</v>
      </c>
      <c r="W554" s="41">
        <v>3.1387999057769802</v>
      </c>
      <c r="X554" s="41">
        <v>3.1596000194549601</v>
      </c>
      <c r="Y554" s="41">
        <v>3.1758999824523899</v>
      </c>
      <c r="Z554" s="41">
        <v>3.1884000301361102</v>
      </c>
      <c r="AA554" s="41">
        <v>3.1979000568389901</v>
      </c>
      <c r="AB554" s="41">
        <v>3.2047998905181898</v>
      </c>
      <c r="AC554" s="41">
        <v>3.2097001075744598</v>
      </c>
      <c r="AD554" s="41">
        <v>3.2130000591278098</v>
      </c>
      <c r="AE554" s="41">
        <v>3.2149999141693102</v>
      </c>
      <c r="AF554" s="41">
        <v>3.2158999443054199</v>
      </c>
      <c r="AG554" s="41">
        <f t="shared" si="9"/>
        <v>2.0490000247955371</v>
      </c>
      <c r="AH554" s="41">
        <v>2.0490000247955371</v>
      </c>
      <c r="AI554" s="41"/>
      <c r="AJ554" s="114"/>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108"/>
      <c r="CF554" s="102"/>
      <c r="CI554" s="45"/>
    </row>
    <row r="555" spans="2:87" ht="13" customHeight="1">
      <c r="B555" s="114">
        <v>40908</v>
      </c>
      <c r="C555" s="41">
        <v>0.14929999411106101</v>
      </c>
      <c r="D555" s="41">
        <v>0.24250000715255701</v>
      </c>
      <c r="E555" s="41">
        <v>0.41650000214576699</v>
      </c>
      <c r="F555" s="41">
        <v>0.63650000095367398</v>
      </c>
      <c r="G555" s="41">
        <v>0.87779998779296897</v>
      </c>
      <c r="H555" s="41">
        <v>1.1237000226974501</v>
      </c>
      <c r="I555" s="41">
        <v>1.3630000352859499</v>
      </c>
      <c r="J555" s="41">
        <v>1.58860003948212</v>
      </c>
      <c r="K555" s="41">
        <v>1.7963000535964999</v>
      </c>
      <c r="L555" s="41">
        <v>1.9843000173568699</v>
      </c>
      <c r="M555" s="41">
        <v>2.1517999172210698</v>
      </c>
      <c r="N555" s="41">
        <v>2.2994000911712602</v>
      </c>
      <c r="O555" s="41">
        <v>2.42790007591248</v>
      </c>
      <c r="P555" s="41">
        <v>2.5388000011444101</v>
      </c>
      <c r="Q555" s="41">
        <v>2.63369989395142</v>
      </c>
      <c r="R555" s="41">
        <v>2.7140998840332</v>
      </c>
      <c r="S555" s="41">
        <v>2.7816998958587602</v>
      </c>
      <c r="T555" s="41">
        <v>2.8380000591278098</v>
      </c>
      <c r="U555" s="41">
        <v>2.88450002670288</v>
      </c>
      <c r="V555" s="41">
        <v>2.9224998950958301</v>
      </c>
      <c r="W555" s="41">
        <v>2.9530999660491899</v>
      </c>
      <c r="X555" s="41">
        <v>2.97760009765625</v>
      </c>
      <c r="Y555" s="41">
        <v>2.9967000484466602</v>
      </c>
      <c r="Z555" s="41">
        <v>3.0113000869750999</v>
      </c>
      <c r="AA555" s="41">
        <v>3.0222001075744598</v>
      </c>
      <c r="AB555" s="41">
        <v>3.0299999713897701</v>
      </c>
      <c r="AC555" s="41">
        <v>3.0350999832153298</v>
      </c>
      <c r="AD555" s="41">
        <v>3.0380001068115199</v>
      </c>
      <c r="AE555" s="41">
        <v>3.03929996490479</v>
      </c>
      <c r="AF555" s="41">
        <v>3.0390000343322798</v>
      </c>
      <c r="AG555" s="41">
        <f t="shared" si="9"/>
        <v>1.8350000232458088</v>
      </c>
      <c r="AH555" s="41">
        <v>1.8350000232458088</v>
      </c>
      <c r="AI555" s="41"/>
      <c r="AJ555" s="114"/>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108"/>
      <c r="CF555" s="102"/>
      <c r="CI555" s="45"/>
    </row>
    <row r="556" spans="2:87" ht="13" customHeight="1">
      <c r="B556" s="114">
        <v>40939</v>
      </c>
      <c r="C556" s="41">
        <v>0.155100002884865</v>
      </c>
      <c r="D556" s="41">
        <v>0.18829999864101399</v>
      </c>
      <c r="E556" s="41">
        <v>0.32049998641014099</v>
      </c>
      <c r="F556" s="41">
        <v>0.51450002193450906</v>
      </c>
      <c r="G556" s="41">
        <v>0.7432000041008</v>
      </c>
      <c r="H556" s="41">
        <v>0.98720002174377397</v>
      </c>
      <c r="I556" s="41">
        <v>1.23269999027252</v>
      </c>
      <c r="J556" s="41">
        <v>1.4706000089645399</v>
      </c>
      <c r="K556" s="41">
        <v>1.6945999860763501</v>
      </c>
      <c r="L556" s="41">
        <v>1.90129995346069</v>
      </c>
      <c r="M556" s="41">
        <v>2.0885999202728298</v>
      </c>
      <c r="N556" s="41">
        <v>2.2560999393463099</v>
      </c>
      <c r="O556" s="41">
        <v>2.4038999080657999</v>
      </c>
      <c r="P556" s="41">
        <v>2.5327000617981001</v>
      </c>
      <c r="Q556" s="41">
        <v>2.64389991760254</v>
      </c>
      <c r="R556" s="41">
        <v>2.7386999130249001</v>
      </c>
      <c r="S556" s="41">
        <v>2.8187000751495401</v>
      </c>
      <c r="T556" s="41">
        <v>2.8852999210357702</v>
      </c>
      <c r="U556" s="41">
        <v>2.9400000572204599</v>
      </c>
      <c r="V556" s="41">
        <v>2.9842998981475799</v>
      </c>
      <c r="W556" s="41">
        <v>3.0193998813629199</v>
      </c>
      <c r="X556" s="41">
        <v>3.0464999675750701</v>
      </c>
      <c r="Y556" s="41">
        <v>3.06669998168945</v>
      </c>
      <c r="Z556" s="41">
        <v>3.0810999870300302</v>
      </c>
      <c r="AA556" s="41">
        <v>3.0903999805450399</v>
      </c>
      <c r="AB556" s="41">
        <v>3.0954999923706099</v>
      </c>
      <c r="AC556" s="41">
        <v>3.0969998836517298</v>
      </c>
      <c r="AD556" s="41">
        <v>3.0955998897552499</v>
      </c>
      <c r="AE556" s="41">
        <v>3.0917000770568799</v>
      </c>
      <c r="AF556" s="41">
        <v>3.0857999324798602</v>
      </c>
      <c r="AG556" s="41">
        <f t="shared" si="9"/>
        <v>1.746199950575825</v>
      </c>
      <c r="AH556" s="41">
        <v>1.746199950575825</v>
      </c>
      <c r="AI556" s="41"/>
      <c r="AJ556" s="114"/>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108"/>
      <c r="CF556" s="102"/>
      <c r="CI556" s="45"/>
    </row>
    <row r="557" spans="2:87" ht="13" customHeight="1">
      <c r="B557" s="114">
        <v>40968</v>
      </c>
      <c r="C557" s="41">
        <v>0.21279999613761899</v>
      </c>
      <c r="D557" s="41">
        <v>0.29539999365806602</v>
      </c>
      <c r="E557" s="41">
        <v>0.457599997520447</v>
      </c>
      <c r="F557" s="41">
        <v>0.66860002279281605</v>
      </c>
      <c r="G557" s="41">
        <v>0.90560001134872403</v>
      </c>
      <c r="H557" s="41">
        <v>1.1525000333786</v>
      </c>
      <c r="I557" s="41">
        <v>1.39769995212555</v>
      </c>
      <c r="J557" s="41">
        <v>1.63329994678497</v>
      </c>
      <c r="K557" s="41">
        <v>1.8544000387191799</v>
      </c>
      <c r="L557" s="41">
        <v>2.05789995193481</v>
      </c>
      <c r="M557" s="41">
        <v>2.2423999309539799</v>
      </c>
      <c r="N557" s="41">
        <v>2.4072000980377202</v>
      </c>
      <c r="O557" s="41">
        <v>2.55290007591248</v>
      </c>
      <c r="P557" s="41">
        <v>2.6800999641418501</v>
      </c>
      <c r="Q557" s="41">
        <v>2.78999996185303</v>
      </c>
      <c r="R557" s="41">
        <v>2.88389992713928</v>
      </c>
      <c r="S557" s="41">
        <v>2.96329998970032</v>
      </c>
      <c r="T557" s="41">
        <v>3.0295999050140399</v>
      </c>
      <c r="U557" s="41">
        <v>3.0841000080108598</v>
      </c>
      <c r="V557" s="41">
        <v>3.1282000541686998</v>
      </c>
      <c r="W557" s="41">
        <v>3.1631999015808101</v>
      </c>
      <c r="X557" s="41">
        <v>3.1902999877929701</v>
      </c>
      <c r="Y557" s="41">
        <v>3.21040010452271</v>
      </c>
      <c r="Z557" s="41">
        <v>3.2246000766754199</v>
      </c>
      <c r="AA557" s="41">
        <v>3.2337000370025599</v>
      </c>
      <c r="AB557" s="41">
        <v>3.2385001182556201</v>
      </c>
      <c r="AC557" s="41">
        <v>3.2395999431610099</v>
      </c>
      <c r="AD557" s="41">
        <v>3.2376999855041499</v>
      </c>
      <c r="AE557" s="41">
        <v>3.2332000732421902</v>
      </c>
      <c r="AF557" s="41">
        <v>3.2267000675201398</v>
      </c>
      <c r="AG557" s="41">
        <f t="shared" si="9"/>
        <v>1.845099955797191</v>
      </c>
      <c r="AH557" s="41">
        <v>1.845099955797191</v>
      </c>
      <c r="AI557" s="41"/>
      <c r="AJ557" s="114"/>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108"/>
      <c r="CF557" s="102"/>
      <c r="CI557" s="45"/>
    </row>
    <row r="558" spans="2:87" ht="13" customHeight="1">
      <c r="B558" s="114">
        <v>40999</v>
      </c>
      <c r="C558" s="41">
        <v>0.23510000109672499</v>
      </c>
      <c r="D558" s="41">
        <v>0.35299998521804798</v>
      </c>
      <c r="E558" s="41">
        <v>0.55690002441406194</v>
      </c>
      <c r="F558" s="41">
        <v>0.80980002880096402</v>
      </c>
      <c r="G558" s="41">
        <v>1.08539998531342</v>
      </c>
      <c r="H558" s="41">
        <v>1.36549997329712</v>
      </c>
      <c r="I558" s="41">
        <v>1.63779997825623</v>
      </c>
      <c r="J558" s="41">
        <v>1.8947000503539999</v>
      </c>
      <c r="K558" s="41">
        <v>2.1315000057220499</v>
      </c>
      <c r="L558" s="41">
        <v>2.3459000587463401</v>
      </c>
      <c r="M558" s="41">
        <v>2.5369999408721902</v>
      </c>
      <c r="N558" s="41">
        <v>2.7053999900817902</v>
      </c>
      <c r="O558" s="41">
        <v>2.85199999809265</v>
      </c>
      <c r="P558" s="41">
        <v>2.97830009460449</v>
      </c>
      <c r="Q558" s="41">
        <v>3.0859999656677202</v>
      </c>
      <c r="R558" s="41">
        <v>3.1770000457763699</v>
      </c>
      <c r="S558" s="41">
        <v>3.2530000209808301</v>
      </c>
      <c r="T558" s="41">
        <v>3.31590008735657</v>
      </c>
      <c r="U558" s="41">
        <v>3.3671998977661102</v>
      </c>
      <c r="V558" s="41">
        <v>3.4084999561309801</v>
      </c>
      <c r="W558" s="41">
        <v>3.4412000179290798</v>
      </c>
      <c r="X558" s="41">
        <v>3.4663999080657999</v>
      </c>
      <c r="Y558" s="41">
        <v>3.4853999614715598</v>
      </c>
      <c r="Z558" s="41">
        <v>3.4990000724792498</v>
      </c>
      <c r="AA558" s="41">
        <v>3.50819993019104</v>
      </c>
      <c r="AB558" s="41">
        <v>3.51360011100769</v>
      </c>
      <c r="AC558" s="41">
        <v>3.5160000324249299</v>
      </c>
      <c r="AD558" s="41">
        <v>3.5157999992370601</v>
      </c>
      <c r="AE558" s="41">
        <v>3.51349997520447</v>
      </c>
      <c r="AF558" s="41">
        <v>3.50950002670288</v>
      </c>
      <c r="AG558" s="41">
        <f t="shared" si="9"/>
        <v>2.1108000576496151</v>
      </c>
      <c r="AH558" s="41">
        <v>2.1108000576496151</v>
      </c>
      <c r="AI558" s="41"/>
      <c r="AJ558" s="114"/>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108"/>
      <c r="CF558" s="102"/>
      <c r="CI558" s="45"/>
    </row>
    <row r="559" spans="2:87" ht="13" customHeight="1">
      <c r="B559" s="114">
        <v>41029</v>
      </c>
      <c r="C559" s="41">
        <v>0.20999999344348899</v>
      </c>
      <c r="D559" s="41">
        <v>0.26690000295638999</v>
      </c>
      <c r="E559" s="41">
        <v>0.41530001163482699</v>
      </c>
      <c r="F559" s="41">
        <v>0.62019997835159302</v>
      </c>
      <c r="G559" s="41">
        <v>0.85619997978210405</v>
      </c>
      <c r="H559" s="41">
        <v>1.1051000356674201</v>
      </c>
      <c r="I559" s="41">
        <v>1.3538999557495099</v>
      </c>
      <c r="J559" s="41">
        <v>1.59409999847412</v>
      </c>
      <c r="K559" s="41">
        <v>1.8201999664306601</v>
      </c>
      <c r="L559" s="41">
        <v>2.0288000106811501</v>
      </c>
      <c r="M559" s="41">
        <v>2.21810007095337</v>
      </c>
      <c r="N559" s="41">
        <v>2.38779997825623</v>
      </c>
      <c r="O559" s="41">
        <v>2.5380001068115199</v>
      </c>
      <c r="P559" s="41">
        <v>2.66969990730286</v>
      </c>
      <c r="Q559" s="41">
        <v>2.7839999198913601</v>
      </c>
      <c r="R559" s="41">
        <v>2.8822000026702899</v>
      </c>
      <c r="S559" s="41">
        <v>2.9658999443054199</v>
      </c>
      <c r="T559" s="41">
        <v>3.0364000797271702</v>
      </c>
      <c r="U559" s="41">
        <v>3.0952999591827401</v>
      </c>
      <c r="V559" s="41">
        <v>3.1438000202178999</v>
      </c>
      <c r="W559" s="41">
        <v>3.18330001831055</v>
      </c>
      <c r="X559" s="41">
        <v>3.2147998809814502</v>
      </c>
      <c r="Y559" s="41">
        <v>3.2395999431610099</v>
      </c>
      <c r="Z559" s="41">
        <v>3.2585000991821298</v>
      </c>
      <c r="AA559" s="41">
        <v>3.27230000495911</v>
      </c>
      <c r="AB559" s="41">
        <v>3.28189992904663</v>
      </c>
      <c r="AC559" s="41">
        <v>3.2878000736236599</v>
      </c>
      <c r="AD559" s="41">
        <v>3.29080009460449</v>
      </c>
      <c r="AE559" s="41">
        <v>3.2911000251770002</v>
      </c>
      <c r="AF559" s="41">
        <v>3.28940010070801</v>
      </c>
      <c r="AG559" s="41">
        <f t="shared" si="9"/>
        <v>1.818800017237661</v>
      </c>
      <c r="AH559" s="41">
        <v>1.818800017237661</v>
      </c>
      <c r="AI559" s="41"/>
      <c r="AJ559" s="114"/>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108"/>
      <c r="CF559" s="102"/>
      <c r="CI559" s="45"/>
    </row>
    <row r="560" spans="2:87" ht="13" customHeight="1">
      <c r="B560" s="114">
        <v>41060</v>
      </c>
      <c r="C560" s="41">
        <v>0.23790000379085499</v>
      </c>
      <c r="D560" s="41">
        <v>0.27970001101493802</v>
      </c>
      <c r="E560" s="41">
        <v>0.38440001010894798</v>
      </c>
      <c r="F560" s="41">
        <v>0.53079998493194602</v>
      </c>
      <c r="G560" s="41">
        <v>0.70260000228881803</v>
      </c>
      <c r="H560" s="41">
        <v>0.88779997825622603</v>
      </c>
      <c r="I560" s="41">
        <v>1.0771000385284399</v>
      </c>
      <c r="J560" s="41">
        <v>1.26419997215271</v>
      </c>
      <c r="K560" s="41">
        <v>1.4443000555038501</v>
      </c>
      <c r="L560" s="41">
        <v>1.6145000457763701</v>
      </c>
      <c r="M560" s="41">
        <v>1.77279996871948</v>
      </c>
      <c r="N560" s="41">
        <v>1.9179999828338601</v>
      </c>
      <c r="O560" s="41">
        <v>2.0497999191284202</v>
      </c>
      <c r="P560" s="41">
        <v>2.1682000160217298</v>
      </c>
      <c r="Q560" s="41">
        <v>2.2734000682830802</v>
      </c>
      <c r="R560" s="41">
        <v>2.36619997024536</v>
      </c>
      <c r="S560" s="41">
        <v>2.4472999572753902</v>
      </c>
      <c r="T560" s="41">
        <v>2.5174000263214098</v>
      </c>
      <c r="U560" s="41">
        <v>2.5776000022888201</v>
      </c>
      <c r="V560" s="41">
        <v>2.6285998821258501</v>
      </c>
      <c r="W560" s="41">
        <v>2.6714000701904301</v>
      </c>
      <c r="X560" s="41">
        <v>2.7067999839782702</v>
      </c>
      <c r="Y560" s="41">
        <v>2.7355999946594198</v>
      </c>
      <c r="Z560" s="41">
        <v>2.7585000991821298</v>
      </c>
      <c r="AA560" s="41">
        <v>2.7762999534606898</v>
      </c>
      <c r="AB560" s="41">
        <v>2.78949999809265</v>
      </c>
      <c r="AC560" s="41">
        <v>2.7987000942230198</v>
      </c>
      <c r="AD560" s="41">
        <v>2.8046000003814702</v>
      </c>
      <c r="AE560" s="41">
        <v>2.8073999881744398</v>
      </c>
      <c r="AF560" s="41">
        <v>2.80780005455017</v>
      </c>
      <c r="AG560" s="41">
        <f t="shared" si="9"/>
        <v>1.3766000419855151</v>
      </c>
      <c r="AH560" s="41">
        <v>1.3766000419855151</v>
      </c>
      <c r="AI560" s="41"/>
      <c r="AJ560" s="114"/>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108"/>
      <c r="CF560" s="102"/>
      <c r="CI560" s="45"/>
    </row>
    <row r="561" spans="2:87" ht="13" customHeight="1">
      <c r="B561" s="114">
        <v>41090</v>
      </c>
      <c r="C561" s="41">
        <v>0.25900000333786</v>
      </c>
      <c r="D561" s="41">
        <v>0.321399986743927</v>
      </c>
      <c r="E561" s="41">
        <v>0.438699990510941</v>
      </c>
      <c r="F561" s="41">
        <v>0.59299999475479104</v>
      </c>
      <c r="G561" s="41">
        <v>0.77039998769760099</v>
      </c>
      <c r="H561" s="41">
        <v>0.96020001173019398</v>
      </c>
      <c r="I561" s="41">
        <v>1.1540000438690201</v>
      </c>
      <c r="J561" s="41">
        <v>1.3459000587463399</v>
      </c>
      <c r="K561" s="41">
        <v>1.53139996528625</v>
      </c>
      <c r="L561" s="41">
        <v>1.7072999477386499</v>
      </c>
      <c r="M561" s="41">
        <v>1.87150001525879</v>
      </c>
      <c r="N561" s="41">
        <v>2.0227000713348402</v>
      </c>
      <c r="O561" s="41">
        <v>2.1603000164032</v>
      </c>
      <c r="P561" s="41">
        <v>2.2841000556945801</v>
      </c>
      <c r="Q561" s="41">
        <v>2.3940999507904102</v>
      </c>
      <c r="R561" s="41">
        <v>2.4909000396728498</v>
      </c>
      <c r="S561" s="41">
        <v>2.5750000476837198</v>
      </c>
      <c r="T561" s="41">
        <v>2.6470999717712398</v>
      </c>
      <c r="U561" s="41">
        <v>2.7081000804901101</v>
      </c>
      <c r="V561" s="41">
        <v>2.75880002975464</v>
      </c>
      <c r="W561" s="41">
        <v>2.7999999523162802</v>
      </c>
      <c r="X561" s="41">
        <v>2.8327000141143799</v>
      </c>
      <c r="Y561" s="41">
        <v>2.8575000762939502</v>
      </c>
      <c r="Z561" s="41">
        <v>2.8754000663757302</v>
      </c>
      <c r="AA561" s="41">
        <v>2.8870000839233398</v>
      </c>
      <c r="AB561" s="41">
        <v>2.8929998874664302</v>
      </c>
      <c r="AC561" s="41">
        <v>2.8942000865936302</v>
      </c>
      <c r="AD561" s="41">
        <v>2.8910999298095699</v>
      </c>
      <c r="AE561" s="41">
        <v>2.8842000961303702</v>
      </c>
      <c r="AF561" s="41">
        <v>2.8740000724792498</v>
      </c>
      <c r="AG561" s="41">
        <f t="shared" si="9"/>
        <v>1.44829994440079</v>
      </c>
      <c r="AH561" s="41">
        <v>1.44829994440079</v>
      </c>
      <c r="AI561" s="41"/>
      <c r="AJ561" s="114"/>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108"/>
      <c r="CF561" s="102"/>
      <c r="CI561" s="45"/>
    </row>
    <row r="562" spans="2:87" ht="13" customHeight="1">
      <c r="B562" s="114">
        <v>41121</v>
      </c>
      <c r="C562" s="41">
        <v>0.18430000543594399</v>
      </c>
      <c r="D562" s="41">
        <v>0.21250000596046401</v>
      </c>
      <c r="E562" s="41">
        <v>0.31049999594688399</v>
      </c>
      <c r="F562" s="41">
        <v>0.45469999313354498</v>
      </c>
      <c r="G562" s="41">
        <v>0.627300024032593</v>
      </c>
      <c r="H562" s="41">
        <v>0.81459999084472701</v>
      </c>
      <c r="I562" s="41">
        <v>1.0069999694824201</v>
      </c>
      <c r="J562" s="41">
        <v>1.19710004329681</v>
      </c>
      <c r="K562" s="41">
        <v>1.3798999786377</v>
      </c>
      <c r="L562" s="41">
        <v>1.5521999597549401</v>
      </c>
      <c r="M562" s="41">
        <v>1.7116999626159699</v>
      </c>
      <c r="N562" s="41">
        <v>1.85739994049072</v>
      </c>
      <c r="O562" s="41">
        <v>1.9887000322341899</v>
      </c>
      <c r="P562" s="41">
        <v>2.1057000160217298</v>
      </c>
      <c r="Q562" s="41">
        <v>2.2088999748229998</v>
      </c>
      <c r="R562" s="41">
        <v>2.29889988899231</v>
      </c>
      <c r="S562" s="41">
        <v>2.3764998912811302</v>
      </c>
      <c r="T562" s="41">
        <v>2.4426000118255602</v>
      </c>
      <c r="U562" s="41">
        <v>2.4983000755310099</v>
      </c>
      <c r="V562" s="41">
        <v>2.5443999767303498</v>
      </c>
      <c r="W562" s="41">
        <v>2.5820000171661399</v>
      </c>
      <c r="X562" s="41">
        <v>2.61199998855591</v>
      </c>
      <c r="Y562" s="41">
        <v>2.6350998878478999</v>
      </c>
      <c r="Z562" s="41">
        <v>2.6522998809814502</v>
      </c>
      <c r="AA562" s="41">
        <v>2.6642000675201398</v>
      </c>
      <c r="AB562" s="41">
        <v>2.6714999675750701</v>
      </c>
      <c r="AC562" s="41">
        <v>2.6749000549316402</v>
      </c>
      <c r="AD562" s="41">
        <v>2.6747999191284202</v>
      </c>
      <c r="AE562" s="41">
        <v>2.6719000339508101</v>
      </c>
      <c r="AF562" s="41">
        <v>2.6665000915527299</v>
      </c>
      <c r="AG562" s="41">
        <f t="shared" si="9"/>
        <v>1.367899954318996</v>
      </c>
      <c r="AH562" s="41">
        <v>1.367899954318996</v>
      </c>
      <c r="AI562" s="41"/>
      <c r="AJ562" s="114"/>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108"/>
      <c r="CF562" s="102"/>
      <c r="CI562" s="45"/>
    </row>
    <row r="563" spans="2:87" ht="13" customHeight="1">
      <c r="B563" s="114">
        <v>41152</v>
      </c>
      <c r="C563" s="41">
        <v>0.19660000503063199</v>
      </c>
      <c r="D563" s="41">
        <v>0.21109999716281899</v>
      </c>
      <c r="E563" s="41">
        <v>0.30579999089241</v>
      </c>
      <c r="F563" s="41">
        <v>0.45350000262260398</v>
      </c>
      <c r="G563" s="41">
        <v>0.63349997997283902</v>
      </c>
      <c r="H563" s="41">
        <v>0.83069998025894198</v>
      </c>
      <c r="I563" s="41">
        <v>1.0335999727249101</v>
      </c>
      <c r="J563" s="41">
        <v>1.2345000505447401</v>
      </c>
      <c r="K563" s="41">
        <v>1.4275000095367401</v>
      </c>
      <c r="L563" s="41">
        <v>1.6092000007629399</v>
      </c>
      <c r="M563" s="41">
        <v>1.77709996700287</v>
      </c>
      <c r="N563" s="41">
        <v>1.9301999807357799</v>
      </c>
      <c r="O563" s="41">
        <v>2.06780004501343</v>
      </c>
      <c r="P563" s="41">
        <v>2.1902999877929701</v>
      </c>
      <c r="Q563" s="41">
        <v>2.2980000972747798</v>
      </c>
      <c r="R563" s="41">
        <v>2.3917000293731698</v>
      </c>
      <c r="S563" s="41">
        <v>2.4723999500274698</v>
      </c>
      <c r="T563" s="41">
        <v>2.5411999225616499</v>
      </c>
      <c r="U563" s="41">
        <v>2.59899997711182</v>
      </c>
      <c r="V563" s="41">
        <v>2.6470000743865998</v>
      </c>
      <c r="W563" s="41">
        <v>2.6861000061035201</v>
      </c>
      <c r="X563" s="41">
        <v>2.7172999382018999</v>
      </c>
      <c r="Y563" s="41">
        <v>2.74169993400574</v>
      </c>
      <c r="Z563" s="41">
        <v>2.7599000930786102</v>
      </c>
      <c r="AA563" s="41">
        <v>2.7727999687194802</v>
      </c>
      <c r="AB563" s="41">
        <v>2.78110003471375</v>
      </c>
      <c r="AC563" s="41">
        <v>2.78550004959106</v>
      </c>
      <c r="AD563" s="41">
        <v>2.7864000797271702</v>
      </c>
      <c r="AE563" s="41">
        <v>2.7844998836517298</v>
      </c>
      <c r="AF563" s="41">
        <v>2.7801001071929901</v>
      </c>
      <c r="AG563" s="41">
        <f t="shared" si="9"/>
        <v>1.4125999957323079</v>
      </c>
      <c r="AH563" s="41">
        <v>1.4125999957323079</v>
      </c>
      <c r="AI563" s="41"/>
      <c r="AJ563" s="114"/>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108"/>
      <c r="CF563" s="102"/>
      <c r="CI563" s="45"/>
    </row>
    <row r="564" spans="2:87" ht="13" customHeight="1">
      <c r="B564" s="114">
        <v>41182</v>
      </c>
      <c r="C564" s="41">
        <v>0.20129999518394501</v>
      </c>
      <c r="D564" s="41">
        <v>0.22069999575614899</v>
      </c>
      <c r="E564" s="41">
        <v>0.317999988794327</v>
      </c>
      <c r="F564" s="41">
        <v>0.46819999814033503</v>
      </c>
      <c r="G564" s="41">
        <v>0.65219998359680198</v>
      </c>
      <c r="H564" s="41">
        <v>0.85530000925064098</v>
      </c>
      <c r="I564" s="41">
        <v>1.06630003452301</v>
      </c>
      <c r="J564" s="41">
        <v>1.27709996700287</v>
      </c>
      <c r="K564" s="41">
        <v>1.48179996013641</v>
      </c>
      <c r="L564" s="41">
        <v>1.6759999990463299</v>
      </c>
      <c r="M564" s="41">
        <v>1.85720002651215</v>
      </c>
      <c r="N564" s="41">
        <v>2.0236001014709499</v>
      </c>
      <c r="O564" s="41">
        <v>2.1744000911712602</v>
      </c>
      <c r="P564" s="41">
        <v>2.3092000484466602</v>
      </c>
      <c r="Q564" s="41">
        <v>2.4284000396728498</v>
      </c>
      <c r="R564" s="41">
        <v>2.5322999954223602</v>
      </c>
      <c r="S564" s="41">
        <v>2.6217999458313002</v>
      </c>
      <c r="T564" s="41">
        <v>2.6979000568389901</v>
      </c>
      <c r="U564" s="41">
        <v>2.7613000869750999</v>
      </c>
      <c r="V564" s="41">
        <v>2.8132998943328902</v>
      </c>
      <c r="W564" s="41">
        <v>2.8547000885009801</v>
      </c>
      <c r="X564" s="41">
        <v>2.8866999149322501</v>
      </c>
      <c r="Y564" s="41">
        <v>2.9102001190185498</v>
      </c>
      <c r="Z564" s="41">
        <v>2.9261999130249001</v>
      </c>
      <c r="AA564" s="41">
        <v>2.9354000091552699</v>
      </c>
      <c r="AB564" s="41">
        <v>2.9388000965118399</v>
      </c>
      <c r="AC564" s="41">
        <v>2.93700003623962</v>
      </c>
      <c r="AD564" s="41">
        <v>2.9307999610900901</v>
      </c>
      <c r="AE564" s="41">
        <v>2.9207000732421902</v>
      </c>
      <c r="AF564" s="41">
        <v>2.9073998928070099</v>
      </c>
      <c r="AG564" s="41">
        <f t="shared" si="9"/>
        <v>1.474700003862385</v>
      </c>
      <c r="AH564" s="41">
        <v>1.474700003862385</v>
      </c>
      <c r="AI564" s="41"/>
      <c r="AJ564" s="114"/>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108"/>
      <c r="CF564" s="102"/>
      <c r="CI564" s="45"/>
    </row>
    <row r="565" spans="2:87" ht="13" customHeight="1">
      <c r="B565" s="114">
        <v>41213</v>
      </c>
      <c r="C565" s="41">
        <v>0.22280000150203699</v>
      </c>
      <c r="D565" s="41">
        <v>0.27919998764991799</v>
      </c>
      <c r="E565" s="41">
        <v>0.40029999613761902</v>
      </c>
      <c r="F565" s="41">
        <v>0.56440001726150502</v>
      </c>
      <c r="G565" s="41">
        <v>0.754499971866608</v>
      </c>
      <c r="H565" s="41">
        <v>0.95810002088546797</v>
      </c>
      <c r="I565" s="41">
        <v>1.16559994220734</v>
      </c>
      <c r="J565" s="41">
        <v>1.3701000213623</v>
      </c>
      <c r="K565" s="41">
        <v>1.56679999828339</v>
      </c>
      <c r="L565" s="41">
        <v>1.7522000074386599</v>
      </c>
      <c r="M565" s="41">
        <v>1.9242000579834</v>
      </c>
      <c r="N565" s="41">
        <v>2.0815999507904102</v>
      </c>
      <c r="O565" s="41">
        <v>2.2239000797271702</v>
      </c>
      <c r="P565" s="41">
        <v>2.3510000705718999</v>
      </c>
      <c r="Q565" s="41">
        <v>2.46339988708496</v>
      </c>
      <c r="R565" s="41">
        <v>2.5617001056671098</v>
      </c>
      <c r="S565" s="41">
        <v>2.64669990539551</v>
      </c>
      <c r="T565" s="41">
        <v>2.7191998958587602</v>
      </c>
      <c r="U565" s="41">
        <v>2.7802999019622798</v>
      </c>
      <c r="V565" s="41">
        <v>2.83089995384216</v>
      </c>
      <c r="W565" s="41">
        <v>2.8721001148223899</v>
      </c>
      <c r="X565" s="41">
        <v>2.9047999382018999</v>
      </c>
      <c r="Y565" s="41">
        <v>2.9298000335693399</v>
      </c>
      <c r="Z565" s="41">
        <v>2.9479999542236301</v>
      </c>
      <c r="AA565" s="41">
        <v>2.9602999687194802</v>
      </c>
      <c r="AB565" s="41">
        <v>2.9672999382018999</v>
      </c>
      <c r="AC565" s="41">
        <v>2.9697999954223602</v>
      </c>
      <c r="AD565" s="41">
        <v>2.9683001041412398</v>
      </c>
      <c r="AE565" s="41">
        <v>2.96339988708496</v>
      </c>
      <c r="AF565" s="41">
        <v>2.9556000232696502</v>
      </c>
      <c r="AG565" s="41">
        <f t="shared" si="9"/>
        <v>1.5294000059366228</v>
      </c>
      <c r="AH565" s="41">
        <v>1.5294000059366228</v>
      </c>
      <c r="AI565" s="41"/>
      <c r="AJ565" s="114"/>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108"/>
      <c r="CF565" s="102"/>
      <c r="CI565" s="45"/>
    </row>
    <row r="566" spans="2:87" ht="13" customHeight="1">
      <c r="B566" s="114">
        <v>41243</v>
      </c>
      <c r="C566" s="41">
        <v>0.21799999475479101</v>
      </c>
      <c r="D566" s="41">
        <v>0.23849999904632599</v>
      </c>
      <c r="E566" s="41">
        <v>0.33419999480247498</v>
      </c>
      <c r="F566" s="41">
        <v>0.48069998621940602</v>
      </c>
      <c r="G566" s="41">
        <v>0.65920001268386796</v>
      </c>
      <c r="H566" s="41">
        <v>0.85549998283386197</v>
      </c>
      <c r="I566" s="41">
        <v>1.0591000318527199</v>
      </c>
      <c r="J566" s="41">
        <v>1.2620999813079801</v>
      </c>
      <c r="K566" s="41">
        <v>1.45899999141693</v>
      </c>
      <c r="L566" s="41">
        <v>1.6459000110626201</v>
      </c>
      <c r="M566" s="41">
        <v>1.8203999996185301</v>
      </c>
      <c r="N566" s="41">
        <v>1.9809000492095901</v>
      </c>
      <c r="O566" s="41">
        <v>2.1266999244689901</v>
      </c>
      <c r="P566" s="41">
        <v>2.2578001022338898</v>
      </c>
      <c r="Q566" s="41">
        <v>2.3742001056671098</v>
      </c>
      <c r="R566" s="41">
        <v>2.47679996490479</v>
      </c>
      <c r="S566" s="41">
        <v>2.5660998821258501</v>
      </c>
      <c r="T566" s="41">
        <v>2.6429998874664302</v>
      </c>
      <c r="U566" s="41">
        <v>2.7086000442504901</v>
      </c>
      <c r="V566" s="41">
        <v>2.76370000839233</v>
      </c>
      <c r="W566" s="41">
        <v>2.8094000816345202</v>
      </c>
      <c r="X566" s="41">
        <v>2.8464999198913601</v>
      </c>
      <c r="Y566" s="41">
        <v>2.8759999275207502</v>
      </c>
      <c r="Z566" s="41">
        <v>2.8986999988555899</v>
      </c>
      <c r="AA566" s="41">
        <v>2.9154999256134002</v>
      </c>
      <c r="AB566" s="41">
        <v>2.9268999099731401</v>
      </c>
      <c r="AC566" s="41">
        <v>2.9337999820709202</v>
      </c>
      <c r="AD566" s="41">
        <v>2.9367001056671098</v>
      </c>
      <c r="AE566" s="41">
        <v>2.9361000061035201</v>
      </c>
      <c r="AF566" s="41">
        <v>2.9326000213622998</v>
      </c>
      <c r="AG566" s="41">
        <f t="shared" si="9"/>
        <v>1.427900016307829</v>
      </c>
      <c r="AH566" s="41">
        <v>1.427900016307829</v>
      </c>
      <c r="AI566" s="41"/>
      <c r="AJ566" s="114"/>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108"/>
      <c r="CF566" s="102"/>
      <c r="CI566" s="45"/>
    </row>
    <row r="567" spans="2:87" ht="13" customHeight="1">
      <c r="B567" s="114">
        <v>41274</v>
      </c>
      <c r="C567" s="41">
        <v>0.1942999958992</v>
      </c>
      <c r="D567" s="41">
        <v>0.24850000441074399</v>
      </c>
      <c r="E567" s="41">
        <v>0.37560001015663103</v>
      </c>
      <c r="F567" s="41">
        <v>0.55049997568130504</v>
      </c>
      <c r="G567" s="41">
        <v>0.75389999151229903</v>
      </c>
      <c r="H567" s="41">
        <v>0.97149997949600198</v>
      </c>
      <c r="I567" s="41">
        <v>1.19280004501343</v>
      </c>
      <c r="J567" s="41">
        <v>1.41019999980927</v>
      </c>
      <c r="K567" s="41">
        <v>1.6182999610900899</v>
      </c>
      <c r="L567" s="41">
        <v>1.8136999607086199</v>
      </c>
      <c r="M567" s="41">
        <v>1.9940999746322601</v>
      </c>
      <c r="N567" s="41">
        <v>2.1584999561309801</v>
      </c>
      <c r="O567" s="41">
        <v>2.3062999248504599</v>
      </c>
      <c r="P567" s="41">
        <v>2.4377999305725102</v>
      </c>
      <c r="Q567" s="41">
        <v>2.55360007286072</v>
      </c>
      <c r="R567" s="41">
        <v>2.6542999744415301</v>
      </c>
      <c r="S567" s="41">
        <v>2.7409999370575</v>
      </c>
      <c r="T567" s="41">
        <v>2.8146998882293701</v>
      </c>
      <c r="U567" s="41">
        <v>2.8764998912811302</v>
      </c>
      <c r="V567" s="41">
        <v>2.9275999069213898</v>
      </c>
      <c r="W567" s="41">
        <v>2.9690001010894802</v>
      </c>
      <c r="X567" s="41">
        <v>3.0016999244689901</v>
      </c>
      <c r="Y567" s="41">
        <v>3.0267999172210698</v>
      </c>
      <c r="Z567" s="41">
        <v>3.0450999736785902</v>
      </c>
      <c r="AA567" s="41">
        <v>3.0574998855590798</v>
      </c>
      <c r="AB567" s="41">
        <v>3.0648000240325901</v>
      </c>
      <c r="AC567" s="41">
        <v>3.0675001144409202</v>
      </c>
      <c r="AD567" s="41">
        <v>3.06649994850159</v>
      </c>
      <c r="AE567" s="41">
        <v>3.0622000694274898</v>
      </c>
      <c r="AF567" s="41">
        <v>3.0550999641418501</v>
      </c>
      <c r="AG567" s="41">
        <f t="shared" si="9"/>
        <v>1.6193999648094199</v>
      </c>
      <c r="AH567" s="41">
        <v>1.6193999648094199</v>
      </c>
      <c r="AI567" s="41"/>
      <c r="AJ567" s="114"/>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108"/>
      <c r="CF567" s="102"/>
      <c r="CI567" s="45"/>
    </row>
    <row r="568" spans="2:87" ht="13" customHeight="1">
      <c r="B568" s="114">
        <v>41305</v>
      </c>
      <c r="C568" s="41">
        <v>0.17659999430179599</v>
      </c>
      <c r="D568" s="41">
        <v>0.26190000772476202</v>
      </c>
      <c r="E568" s="41">
        <v>0.43110001087188698</v>
      </c>
      <c r="F568" s="41">
        <v>0.65069997310638406</v>
      </c>
      <c r="G568" s="41">
        <v>0.89649999141693104</v>
      </c>
      <c r="H568" s="41">
        <v>1.15129995346069</v>
      </c>
      <c r="I568" s="41">
        <v>1.4032000303268399</v>
      </c>
      <c r="J568" s="41">
        <v>1.6441999673843399</v>
      </c>
      <c r="K568" s="41">
        <v>1.869500041008</v>
      </c>
      <c r="L568" s="41">
        <v>2.07599997520447</v>
      </c>
      <c r="M568" s="41">
        <v>2.2625999450683598</v>
      </c>
      <c r="N568" s="41">
        <v>2.4289000034332302</v>
      </c>
      <c r="O568" s="41">
        <v>2.5755999088287398</v>
      </c>
      <c r="P568" s="41">
        <v>2.7035000324249299</v>
      </c>
      <c r="Q568" s="41">
        <v>2.8141000270843501</v>
      </c>
      <c r="R568" s="41">
        <v>2.9087998867034899</v>
      </c>
      <c r="S568" s="41">
        <v>2.9890000820159899</v>
      </c>
      <c r="T568" s="41">
        <v>3.0564000606536901</v>
      </c>
      <c r="U568" s="41">
        <v>3.1122999191284202</v>
      </c>
      <c r="V568" s="41">
        <v>3.1580998897552499</v>
      </c>
      <c r="W568" s="41">
        <v>3.1951999664306601</v>
      </c>
      <c r="X568" s="41">
        <v>3.2246000766754199</v>
      </c>
      <c r="Y568" s="41">
        <v>3.2474000453949001</v>
      </c>
      <c r="Z568" s="41">
        <v>3.2646000385284402</v>
      </c>
      <c r="AA568" s="41">
        <v>3.2769000530242902</v>
      </c>
      <c r="AB568" s="41">
        <v>3.2852001190185498</v>
      </c>
      <c r="AC568" s="41">
        <v>3.29010009765625</v>
      </c>
      <c r="AD568" s="41">
        <v>3.2920999526977499</v>
      </c>
      <c r="AE568" s="41">
        <v>3.2916998863220202</v>
      </c>
      <c r="AF568" s="41">
        <v>3.28940010070801</v>
      </c>
      <c r="AG568" s="41">
        <f t="shared" si="9"/>
        <v>1.899399980902674</v>
      </c>
      <c r="AH568" s="41">
        <v>1.899399980902674</v>
      </c>
      <c r="AI568" s="41"/>
      <c r="AJ568" s="114"/>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108"/>
      <c r="CF568" s="102"/>
      <c r="CI568" s="45"/>
    </row>
    <row r="569" spans="2:87" ht="13" customHeight="1">
      <c r="B569" s="114">
        <v>41333</v>
      </c>
      <c r="C569" s="41">
        <v>0.18539999425411199</v>
      </c>
      <c r="D569" s="41">
        <v>0.23250000178813901</v>
      </c>
      <c r="E569" s="41">
        <v>0.36890000104904203</v>
      </c>
      <c r="F569" s="41">
        <v>0.56220000982284501</v>
      </c>
      <c r="G569" s="41">
        <v>0.78860002756118797</v>
      </c>
      <c r="H569" s="41">
        <v>1.03050005435944</v>
      </c>
      <c r="I569" s="41">
        <v>1.2753000259399401</v>
      </c>
      <c r="J569" s="41">
        <v>1.51409995555878</v>
      </c>
      <c r="K569" s="41">
        <v>1.74100005626678</v>
      </c>
      <c r="L569" s="41">
        <v>1.9522999525070199</v>
      </c>
      <c r="M569" s="41">
        <v>2.1456999778747599</v>
      </c>
      <c r="N569" s="41">
        <v>2.3203999996185298</v>
      </c>
      <c r="O569" s="41">
        <v>2.4760999679565399</v>
      </c>
      <c r="P569" s="41">
        <v>2.6133999824523899</v>
      </c>
      <c r="Q569" s="41">
        <v>2.7332000732421902</v>
      </c>
      <c r="R569" s="41">
        <v>2.8364999294281001</v>
      </c>
      <c r="S569" s="41">
        <v>2.92470002174377</v>
      </c>
      <c r="T569" s="41">
        <v>2.9990999698638898</v>
      </c>
      <c r="U569" s="41">
        <v>3.0610001087188698</v>
      </c>
      <c r="V569" s="41">
        <v>3.1117000579834002</v>
      </c>
      <c r="W569" s="41">
        <v>3.1526000499725302</v>
      </c>
      <c r="X569" s="41">
        <v>3.1847999095916699</v>
      </c>
      <c r="Y569" s="41">
        <v>3.20939993858337</v>
      </c>
      <c r="Z569" s="41">
        <v>3.2272999286651598</v>
      </c>
      <c r="AA569" s="41">
        <v>3.2395000457763699</v>
      </c>
      <c r="AB569" s="41">
        <v>3.2467999458313002</v>
      </c>
      <c r="AC569" s="41">
        <v>3.24990010261536</v>
      </c>
      <c r="AD569" s="41">
        <v>3.2493999004364</v>
      </c>
      <c r="AE569" s="41">
        <v>3.24589991569519</v>
      </c>
      <c r="AF569" s="41">
        <v>3.2400000095367401</v>
      </c>
      <c r="AG569" s="41">
        <f t="shared" si="9"/>
        <v>1.7668999582529079</v>
      </c>
      <c r="AH569" s="41">
        <v>1.7668999582529079</v>
      </c>
      <c r="AI569" s="41"/>
      <c r="AJ569" s="114"/>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108"/>
      <c r="CF569" s="102"/>
      <c r="CI569" s="45"/>
    </row>
    <row r="570" spans="2:87" ht="13" customHeight="1">
      <c r="B570" s="114">
        <v>41364</v>
      </c>
      <c r="C570" s="41">
        <v>0.17700000107288399</v>
      </c>
      <c r="D570" s="41">
        <v>0.23980000615119901</v>
      </c>
      <c r="E570" s="41">
        <v>0.37850001454353299</v>
      </c>
      <c r="F570" s="41">
        <v>0.566900014877319</v>
      </c>
      <c r="G570" s="41">
        <v>0.78500002622604403</v>
      </c>
      <c r="H570" s="41">
        <v>1.01789999008179</v>
      </c>
      <c r="I570" s="41">
        <v>1.25460004806519</v>
      </c>
      <c r="J570" s="41">
        <v>1.48699998855591</v>
      </c>
      <c r="K570" s="41">
        <v>1.70969998836517</v>
      </c>
      <c r="L570" s="41">
        <v>1.9190000295639</v>
      </c>
      <c r="M570" s="41">
        <v>2.1124999523162802</v>
      </c>
      <c r="N570" s="41">
        <v>2.2888998985290501</v>
      </c>
      <c r="O570" s="41">
        <v>2.4479999542236301</v>
      </c>
      <c r="P570" s="41">
        <v>2.5896999835968</v>
      </c>
      <c r="Q570" s="41">
        <v>2.7146999835968</v>
      </c>
      <c r="R570" s="41">
        <v>2.8236999511718799</v>
      </c>
      <c r="S570" s="41">
        <v>2.9177999496460001</v>
      </c>
      <c r="T570" s="41">
        <v>2.9981000423431401</v>
      </c>
      <c r="U570" s="41">
        <v>3.0657999515533398</v>
      </c>
      <c r="V570" s="41">
        <v>3.1219000816345202</v>
      </c>
      <c r="W570" s="41">
        <v>3.1677000522613499</v>
      </c>
      <c r="X570" s="41">
        <v>3.2042000293731698</v>
      </c>
      <c r="Y570" s="41">
        <v>3.2325000762939502</v>
      </c>
      <c r="Z570" s="41">
        <v>3.25349998474121</v>
      </c>
      <c r="AA570" s="41">
        <v>3.2681999206543</v>
      </c>
      <c r="AB570" s="41">
        <v>3.2771999835968</v>
      </c>
      <c r="AC570" s="41">
        <v>3.28139996528625</v>
      </c>
      <c r="AD570" s="41">
        <v>3.2815001010894802</v>
      </c>
      <c r="AE570" s="41">
        <v>3.2780001163482702</v>
      </c>
      <c r="AF570" s="41">
        <v>3.2715001106262198</v>
      </c>
      <c r="AG570" s="41">
        <f t="shared" si="9"/>
        <v>1.742000028491016</v>
      </c>
      <c r="AH570" s="41">
        <v>1.742000028491016</v>
      </c>
      <c r="AI570" s="41"/>
      <c r="AJ570" s="114"/>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108"/>
      <c r="CF570" s="102"/>
      <c r="CI570" s="45"/>
    </row>
    <row r="571" spans="2:87" ht="13" customHeight="1">
      <c r="B571" s="114">
        <v>41394</v>
      </c>
      <c r="C571" s="41">
        <v>0.15139999985694899</v>
      </c>
      <c r="D571" s="41">
        <v>0.20049999654293099</v>
      </c>
      <c r="E571" s="41">
        <v>0.32150000333786</v>
      </c>
      <c r="F571" s="41">
        <v>0.49020001292228699</v>
      </c>
      <c r="G571" s="41">
        <v>0.68800002336502097</v>
      </c>
      <c r="H571" s="41">
        <v>0.90100002288818404</v>
      </c>
      <c r="I571" s="41">
        <v>1.1187000274658201</v>
      </c>
      <c r="J571" s="41">
        <v>1.3336999416351301</v>
      </c>
      <c r="K571" s="41">
        <v>1.54050004482269</v>
      </c>
      <c r="L571" s="41">
        <v>1.7355999946594201</v>
      </c>
      <c r="M571" s="41">
        <v>1.9167000055313099</v>
      </c>
      <c r="N571" s="41">
        <v>2.0824999809265101</v>
      </c>
      <c r="O571" s="41">
        <v>2.23239994049072</v>
      </c>
      <c r="P571" s="41">
        <v>2.3664000034332302</v>
      </c>
      <c r="Q571" s="41">
        <v>2.4851000308990501</v>
      </c>
      <c r="R571" s="41">
        <v>2.58899998664856</v>
      </c>
      <c r="S571" s="41">
        <v>2.6789999008178702</v>
      </c>
      <c r="T571" s="41">
        <v>2.7560999393463099</v>
      </c>
      <c r="U571" s="41">
        <v>2.82139992713928</v>
      </c>
      <c r="V571" s="41">
        <v>2.8757998943328902</v>
      </c>
      <c r="W571" s="41">
        <v>2.92050004005432</v>
      </c>
      <c r="X571" s="41">
        <v>2.95639991760254</v>
      </c>
      <c r="Y571" s="41">
        <v>2.9844000339508101</v>
      </c>
      <c r="Z571" s="41">
        <v>3.0055999755859402</v>
      </c>
      <c r="AA571" s="41">
        <v>3.0206000804901101</v>
      </c>
      <c r="AB571" s="41">
        <v>3.0302000045776398</v>
      </c>
      <c r="AC571" s="41">
        <v>3.0352001190185498</v>
      </c>
      <c r="AD571" s="41">
        <v>3.03609991073608</v>
      </c>
      <c r="AE571" s="41">
        <v>3.0336000919342001</v>
      </c>
      <c r="AF571" s="41">
        <v>3.0281000137329102</v>
      </c>
      <c r="AG571" s="41">
        <f t="shared" si="9"/>
        <v>1.584199994802471</v>
      </c>
      <c r="AH571" s="41">
        <v>1.584199994802471</v>
      </c>
      <c r="AI571" s="41"/>
      <c r="AJ571" s="114"/>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108"/>
      <c r="CF571" s="102"/>
      <c r="CI571" s="45"/>
    </row>
    <row r="572" spans="2:87" ht="13" customHeight="1">
      <c r="B572" s="114">
        <v>41425</v>
      </c>
      <c r="C572" s="41">
        <v>0.165199995040894</v>
      </c>
      <c r="D572" s="41">
        <v>0.31790000200271601</v>
      </c>
      <c r="E572" s="41">
        <v>0.53469997644424405</v>
      </c>
      <c r="F572" s="41">
        <v>0.78649997711181596</v>
      </c>
      <c r="G572" s="41">
        <v>1.05289995670319</v>
      </c>
      <c r="H572" s="41">
        <v>1.3194999694824201</v>
      </c>
      <c r="I572" s="41">
        <v>1.5770000219345099</v>
      </c>
      <c r="J572" s="41">
        <v>1.8192000389099099</v>
      </c>
      <c r="K572" s="41">
        <v>2.0427000522613499</v>
      </c>
      <c r="L572" s="41">
        <v>2.24580001831055</v>
      </c>
      <c r="M572" s="41">
        <v>2.42790007591248</v>
      </c>
      <c r="N572" s="41">
        <v>2.58960008621216</v>
      </c>
      <c r="O572" s="41">
        <v>2.73169994354248</v>
      </c>
      <c r="P572" s="41">
        <v>2.8557000160217298</v>
      </c>
      <c r="Q572" s="41">
        <v>2.9630000591278098</v>
      </c>
      <c r="R572" s="41">
        <v>3.0552000999450701</v>
      </c>
      <c r="S572" s="41">
        <v>3.13389992713928</v>
      </c>
      <c r="T572" s="41">
        <v>3.2005999088287398</v>
      </c>
      <c r="U572" s="41">
        <v>3.2567000389099099</v>
      </c>
      <c r="V572" s="41">
        <v>3.3034999370575</v>
      </c>
      <c r="W572" s="41">
        <v>3.3422999382018999</v>
      </c>
      <c r="X572" s="41">
        <v>3.3742001056671098</v>
      </c>
      <c r="Y572" s="41">
        <v>3.4000999927520801</v>
      </c>
      <c r="Z572" s="41">
        <v>3.4207999706268302</v>
      </c>
      <c r="AA572" s="41">
        <v>3.4372000694274898</v>
      </c>
      <c r="AB572" s="41">
        <v>3.4498999118804901</v>
      </c>
      <c r="AC572" s="41">
        <v>3.4595000743865998</v>
      </c>
      <c r="AD572" s="41">
        <v>3.4665000438690199</v>
      </c>
      <c r="AE572" s="41">
        <v>3.4711999893188499</v>
      </c>
      <c r="AF572" s="41">
        <v>3.47420001029968</v>
      </c>
      <c r="AG572" s="41">
        <f t="shared" si="9"/>
        <v>2.080600023269656</v>
      </c>
      <c r="AH572" s="41">
        <v>2.080600023269656</v>
      </c>
      <c r="AI572" s="41"/>
      <c r="AJ572" s="114"/>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108"/>
      <c r="CF572" s="102"/>
      <c r="CI572" s="45"/>
    </row>
    <row r="573" spans="2:87" ht="13" customHeight="1">
      <c r="B573" s="114">
        <v>41455</v>
      </c>
      <c r="C573" s="41">
        <v>0.192499995231628</v>
      </c>
      <c r="D573" s="41">
        <v>0.38659998774528498</v>
      </c>
      <c r="E573" s="41">
        <v>0.71439999341964699</v>
      </c>
      <c r="F573" s="41">
        <v>1.07099997997284</v>
      </c>
      <c r="G573" s="41">
        <v>1.4126000404357899</v>
      </c>
      <c r="H573" s="41">
        <v>1.72309994697571</v>
      </c>
      <c r="I573" s="41">
        <v>1.9989000558853101</v>
      </c>
      <c r="J573" s="41">
        <v>2.2414000034332302</v>
      </c>
      <c r="K573" s="41">
        <v>2.4535999298095699</v>
      </c>
      <c r="L573" s="41">
        <v>2.6389999389648402</v>
      </c>
      <c r="M573" s="41">
        <v>2.8006999492645299</v>
      </c>
      <c r="N573" s="41">
        <v>2.94160008430481</v>
      </c>
      <c r="O573" s="41">
        <v>3.0641999244689901</v>
      </c>
      <c r="P573" s="41">
        <v>3.17059993743896</v>
      </c>
      <c r="Q573" s="41">
        <v>3.2625999450683598</v>
      </c>
      <c r="R573" s="41">
        <v>3.3417000770568799</v>
      </c>
      <c r="S573" s="41">
        <v>3.4091999530792201</v>
      </c>
      <c r="T573" s="41">
        <v>3.4663999080657999</v>
      </c>
      <c r="U573" s="41">
        <v>3.5144000053405802</v>
      </c>
      <c r="V573" s="41">
        <v>3.5539000034332302</v>
      </c>
      <c r="W573" s="41">
        <v>3.5859000682830802</v>
      </c>
      <c r="X573" s="41">
        <v>3.6112000942230198</v>
      </c>
      <c r="Y573" s="41">
        <v>3.63030004501343</v>
      </c>
      <c r="Z573" s="41">
        <v>3.64389991760254</v>
      </c>
      <c r="AA573" s="41">
        <v>3.6524999141693102</v>
      </c>
      <c r="AB573" s="41">
        <v>3.6566998958587602</v>
      </c>
      <c r="AC573" s="41">
        <v>3.65689992904663</v>
      </c>
      <c r="AD573" s="41">
        <v>3.6533999443054199</v>
      </c>
      <c r="AE573" s="41">
        <v>3.64669990539551</v>
      </c>
      <c r="AF573" s="41">
        <v>3.6370999813079798</v>
      </c>
      <c r="AG573" s="41">
        <f t="shared" si="9"/>
        <v>2.4464999437332122</v>
      </c>
      <c r="AH573" s="41">
        <v>2.4464999437332122</v>
      </c>
      <c r="AI573" s="41"/>
      <c r="AJ573" s="114"/>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108"/>
      <c r="CF573" s="102"/>
      <c r="CI573" s="45"/>
    </row>
    <row r="574" spans="2:87" ht="13" customHeight="1">
      <c r="B574" s="114">
        <v>41486</v>
      </c>
      <c r="C574" s="41">
        <v>0.137199997901917</v>
      </c>
      <c r="D574" s="41">
        <v>0.32530000805854797</v>
      </c>
      <c r="E574" s="41">
        <v>0.65140002965927102</v>
      </c>
      <c r="F574" s="41">
        <v>1.02279996871948</v>
      </c>
      <c r="G574" s="41">
        <v>1.3912999629974401</v>
      </c>
      <c r="H574" s="41">
        <v>1.7338000535964999</v>
      </c>
      <c r="I574" s="41">
        <v>2.0408999919891402</v>
      </c>
      <c r="J574" s="41">
        <v>2.3106000423431401</v>
      </c>
      <c r="K574" s="41">
        <v>2.5445001125335698</v>
      </c>
      <c r="L574" s="41">
        <v>2.7456998825073198</v>
      </c>
      <c r="M574" s="41">
        <v>2.9179999828338601</v>
      </c>
      <c r="N574" s="41">
        <v>3.0652000904083301</v>
      </c>
      <c r="O574" s="41">
        <v>3.1905000209808301</v>
      </c>
      <c r="P574" s="41">
        <v>3.2971000671386701</v>
      </c>
      <c r="Q574" s="41">
        <v>3.3875000476837198</v>
      </c>
      <c r="R574" s="41">
        <v>3.4640998840332</v>
      </c>
      <c r="S574" s="41">
        <v>3.5288000106811501</v>
      </c>
      <c r="T574" s="41">
        <v>3.5831999778747599</v>
      </c>
      <c r="U574" s="41">
        <v>3.6287999153137198</v>
      </c>
      <c r="V574" s="41">
        <v>3.6668000221252401</v>
      </c>
      <c r="W574" s="41">
        <v>3.6981999874114999</v>
      </c>
      <c r="X574" s="41">
        <v>3.7237999439239502</v>
      </c>
      <c r="Y574" s="41">
        <v>3.7444999217987101</v>
      </c>
      <c r="Z574" s="41">
        <v>3.7609000205993701</v>
      </c>
      <c r="AA574" s="41">
        <v>3.7736001014709499</v>
      </c>
      <c r="AB574" s="41">
        <v>3.7829999923706099</v>
      </c>
      <c r="AC574" s="41">
        <v>3.78959989547729</v>
      </c>
      <c r="AD574" s="41">
        <v>3.7936999797821001</v>
      </c>
      <c r="AE574" s="41">
        <v>3.7957999706268302</v>
      </c>
      <c r="AF574" s="41">
        <v>3.7960000038146999</v>
      </c>
      <c r="AG574" s="41">
        <f t="shared" si="9"/>
        <v>2.6084998846054028</v>
      </c>
      <c r="AH574" s="41">
        <v>2.6084998846054028</v>
      </c>
      <c r="AI574" s="41"/>
      <c r="AJ574" s="114"/>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108"/>
      <c r="CF574" s="102"/>
      <c r="CI574" s="45"/>
    </row>
    <row r="575" spans="2:87" ht="13" customHeight="1">
      <c r="B575" s="114">
        <v>41517</v>
      </c>
      <c r="C575" s="41">
        <v>0.15500000119209301</v>
      </c>
      <c r="D575" s="41">
        <v>0.42770001292228699</v>
      </c>
      <c r="E575" s="41">
        <v>0.82920002937316895</v>
      </c>
      <c r="F575" s="41">
        <v>1.25020003318787</v>
      </c>
      <c r="G575" s="41">
        <v>1.64279997348785</v>
      </c>
      <c r="H575" s="41">
        <v>1.9897999763488801</v>
      </c>
      <c r="I575" s="41">
        <v>2.2881000041961701</v>
      </c>
      <c r="J575" s="41">
        <v>2.5411000251770002</v>
      </c>
      <c r="K575" s="41">
        <v>2.7544999122619598</v>
      </c>
      <c r="L575" s="41">
        <v>2.93400001525879</v>
      </c>
      <c r="M575" s="41">
        <v>3.0850999355316202</v>
      </c>
      <c r="N575" s="41">
        <v>3.2125000953674299</v>
      </c>
      <c r="O575" s="41">
        <v>3.3203001022338898</v>
      </c>
      <c r="P575" s="41">
        <v>3.41160011291504</v>
      </c>
      <c r="Q575" s="41">
        <v>3.4892001152038601</v>
      </c>
      <c r="R575" s="41">
        <v>3.5550999641418501</v>
      </c>
      <c r="S575" s="41">
        <v>3.61129999160767</v>
      </c>
      <c r="T575" s="41">
        <v>3.6591999530792201</v>
      </c>
      <c r="U575" s="41">
        <v>3.6998999118804901</v>
      </c>
      <c r="V575" s="41">
        <v>3.7346999645233199</v>
      </c>
      <c r="W575" s="41">
        <v>3.76419997215271</v>
      </c>
      <c r="X575" s="41">
        <v>3.7892000675201398</v>
      </c>
      <c r="Y575" s="41">
        <v>3.8104000091552699</v>
      </c>
      <c r="Z575" s="41">
        <v>3.8282001018524201</v>
      </c>
      <c r="AA575" s="41">
        <v>3.84310007095337</v>
      </c>
      <c r="AB575" s="41">
        <v>3.8554000854492201</v>
      </c>
      <c r="AC575" s="41">
        <v>3.86560010910034</v>
      </c>
      <c r="AD575" s="41">
        <v>3.8738999366760298</v>
      </c>
      <c r="AE575" s="41">
        <v>3.8805000782012899</v>
      </c>
      <c r="AF575" s="41">
        <v>3.8856999874114999</v>
      </c>
      <c r="AG575" s="41">
        <f t="shared" si="9"/>
        <v>2.7790000140666971</v>
      </c>
      <c r="AH575" s="41">
        <v>2.7790000140666971</v>
      </c>
      <c r="AI575" s="41"/>
      <c r="AJ575" s="114"/>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108"/>
      <c r="CF575" s="102"/>
      <c r="CI575" s="45"/>
    </row>
    <row r="576" spans="2:87" ht="13" customHeight="1">
      <c r="B576" s="114">
        <v>41547</v>
      </c>
      <c r="C576" s="41">
        <v>0.123099997639656</v>
      </c>
      <c r="D576" s="41">
        <v>0.33849999308586098</v>
      </c>
      <c r="E576" s="41">
        <v>0.67430001497268699</v>
      </c>
      <c r="F576" s="41">
        <v>1.0492000579834</v>
      </c>
      <c r="G576" s="41">
        <v>1.41960000991821</v>
      </c>
      <c r="H576" s="41">
        <v>1.7635999917984</v>
      </c>
      <c r="I576" s="41">
        <v>2.0722000598907502</v>
      </c>
      <c r="J576" s="41">
        <v>2.34319996833801</v>
      </c>
      <c r="K576" s="41">
        <v>2.5780999660491899</v>
      </c>
      <c r="L576" s="41">
        <v>2.7799999713897701</v>
      </c>
      <c r="M576" s="41">
        <v>2.9528000354766801</v>
      </c>
      <c r="N576" s="41">
        <v>3.1003000736236599</v>
      </c>
      <c r="O576" s="41">
        <v>3.2262001037597701</v>
      </c>
      <c r="P576" s="41">
        <v>3.3336000442504901</v>
      </c>
      <c r="Q576" s="41">
        <v>3.4254999160766602</v>
      </c>
      <c r="R576" s="41">
        <v>3.50410008430481</v>
      </c>
      <c r="S576" s="41">
        <v>3.5715999603271502</v>
      </c>
      <c r="T576" s="41">
        <v>3.62969994544983</v>
      </c>
      <c r="U576" s="41">
        <v>3.6798000335693399</v>
      </c>
      <c r="V576" s="41">
        <v>3.7232000827789302</v>
      </c>
      <c r="W576" s="41">
        <v>3.7607998847961399</v>
      </c>
      <c r="X576" s="41">
        <v>3.79360008239746</v>
      </c>
      <c r="Y576" s="41">
        <v>3.8222999572753902</v>
      </c>
      <c r="Z576" s="41">
        <v>3.8473999500274698</v>
      </c>
      <c r="AA576" s="41">
        <v>3.8694999217987101</v>
      </c>
      <c r="AB576" s="41">
        <v>3.8889999389648402</v>
      </c>
      <c r="AC576" s="41">
        <v>3.90630006790161</v>
      </c>
      <c r="AD576" s="41">
        <v>3.9216001033782999</v>
      </c>
      <c r="AE576" s="41">
        <v>3.9353001117706299</v>
      </c>
      <c r="AF576" s="41">
        <v>3.9474999904632599</v>
      </c>
      <c r="AG576" s="41">
        <f t="shared" si="9"/>
        <v>2.656899973750114</v>
      </c>
      <c r="AH576" s="41">
        <v>2.656899973750114</v>
      </c>
      <c r="AI576" s="41"/>
      <c r="AJ576" s="114"/>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108"/>
      <c r="CF576" s="102"/>
      <c r="CI576" s="45"/>
    </row>
    <row r="577" spans="2:87" ht="13" customHeight="1">
      <c r="B577" s="114">
        <v>41578</v>
      </c>
      <c r="C577" s="41">
        <v>0.13879999518394501</v>
      </c>
      <c r="D577" s="41">
        <v>0.31779998540878301</v>
      </c>
      <c r="E577" s="41">
        <v>0.62239998579025302</v>
      </c>
      <c r="F577" s="41">
        <v>0.97699999809265103</v>
      </c>
      <c r="G577" s="41">
        <v>1.3372999429702801</v>
      </c>
      <c r="H577" s="41">
        <v>1.67869997024536</v>
      </c>
      <c r="I577" s="41">
        <v>1.9888999462127701</v>
      </c>
      <c r="J577" s="41">
        <v>2.26360011100769</v>
      </c>
      <c r="K577" s="41">
        <v>2.5023000240325901</v>
      </c>
      <c r="L577" s="41">
        <v>2.7074999809265101</v>
      </c>
      <c r="M577" s="41">
        <v>2.8824999332428001</v>
      </c>
      <c r="N577" s="41">
        <v>3.0309998989105198</v>
      </c>
      <c r="O577" s="41">
        <v>3.15680003166199</v>
      </c>
      <c r="P577" s="41">
        <v>3.2632999420165998</v>
      </c>
      <c r="Q577" s="41">
        <v>3.3536999225616499</v>
      </c>
      <c r="R577" s="41">
        <v>3.4305999279022199</v>
      </c>
      <c r="S577" s="41">
        <v>3.4964001178741499</v>
      </c>
      <c r="T577" s="41">
        <v>3.5527999401092498</v>
      </c>
      <c r="U577" s="41">
        <v>3.6015999317169198</v>
      </c>
      <c r="V577" s="41">
        <v>3.6440000534057599</v>
      </c>
      <c r="W577" s="41">
        <v>3.6812000274658199</v>
      </c>
      <c r="X577" s="41">
        <v>3.71390008926392</v>
      </c>
      <c r="Y577" s="41">
        <v>3.7430000305175799</v>
      </c>
      <c r="Z577" s="41">
        <v>3.76889991760254</v>
      </c>
      <c r="AA577" s="41">
        <v>3.7922999858856201</v>
      </c>
      <c r="AB577" s="41">
        <v>3.8134000301361102</v>
      </c>
      <c r="AC577" s="41">
        <v>3.8326001167297399</v>
      </c>
      <c r="AD577" s="41">
        <v>3.8501999378204301</v>
      </c>
      <c r="AE577" s="41">
        <v>3.86630010604858</v>
      </c>
      <c r="AF577" s="41">
        <v>3.8812999725341801</v>
      </c>
      <c r="AG577" s="41">
        <f t="shared" si="9"/>
        <v>2.568699985742565</v>
      </c>
      <c r="AH577" s="41">
        <v>2.568699985742565</v>
      </c>
      <c r="AI577" s="41"/>
      <c r="AJ577" s="114"/>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108"/>
      <c r="CF577" s="102"/>
      <c r="CI577" s="45"/>
    </row>
    <row r="578" spans="2:87" ht="13" customHeight="1">
      <c r="B578" s="114">
        <v>41608</v>
      </c>
      <c r="C578" s="41">
        <v>0.14800000190734899</v>
      </c>
      <c r="D578" s="41">
        <v>0.28990000486373901</v>
      </c>
      <c r="E578" s="41">
        <v>0.60640001296997104</v>
      </c>
      <c r="F578" s="41">
        <v>0.99629998207092296</v>
      </c>
      <c r="G578" s="41">
        <v>1.3997999429702801</v>
      </c>
      <c r="H578" s="41">
        <v>1.7840000391006501</v>
      </c>
      <c r="I578" s="41">
        <v>2.1322999000549299</v>
      </c>
      <c r="J578" s="41">
        <v>2.4384999275207502</v>
      </c>
      <c r="K578" s="41">
        <v>2.7019999027252202</v>
      </c>
      <c r="L578" s="41">
        <v>2.9254999160766602</v>
      </c>
      <c r="M578" s="41">
        <v>3.1129999160766602</v>
      </c>
      <c r="N578" s="41">
        <v>3.2693998813629199</v>
      </c>
      <c r="O578" s="41">
        <v>3.3991999626159699</v>
      </c>
      <c r="P578" s="41">
        <v>3.5067999362945601</v>
      </c>
      <c r="Q578" s="41">
        <v>3.5959000587463401</v>
      </c>
      <c r="R578" s="41">
        <v>3.66989994049072</v>
      </c>
      <c r="S578" s="41">
        <v>3.7314000129699698</v>
      </c>
      <c r="T578" s="41">
        <v>3.7829000949859601</v>
      </c>
      <c r="U578" s="41">
        <v>3.82620000839233</v>
      </c>
      <c r="V578" s="41">
        <v>3.8627998828887899</v>
      </c>
      <c r="W578" s="41">
        <v>3.8940000534057599</v>
      </c>
      <c r="X578" s="41">
        <v>3.9207999706268302</v>
      </c>
      <c r="Y578" s="41">
        <v>3.9440000057220499</v>
      </c>
      <c r="Z578" s="41">
        <v>3.9642000198364298</v>
      </c>
      <c r="AA578" s="41">
        <v>3.9821000099182098</v>
      </c>
      <c r="AB578" s="41">
        <v>3.9979000091552699</v>
      </c>
      <c r="AC578" s="41">
        <v>4.0121002197265598</v>
      </c>
      <c r="AD578" s="41">
        <v>4.0248999595642099</v>
      </c>
      <c r="AE578" s="41">
        <v>4.03649997711182</v>
      </c>
      <c r="AF578" s="41">
        <v>4.0471000671386701</v>
      </c>
      <c r="AG578" s="41">
        <f t="shared" si="9"/>
        <v>2.7774999141693111</v>
      </c>
      <c r="AH578" s="41">
        <v>2.7774999141693111</v>
      </c>
      <c r="AI578" s="41"/>
      <c r="AJ578" s="114"/>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108"/>
      <c r="CF578" s="102"/>
      <c r="CI578" s="45"/>
    </row>
    <row r="579" spans="2:87" ht="13" customHeight="1">
      <c r="B579" s="114">
        <v>41639</v>
      </c>
      <c r="C579" s="41">
        <v>0.15109999477863301</v>
      </c>
      <c r="D579" s="41">
        <v>0.39530000090599099</v>
      </c>
      <c r="E579" s="41">
        <v>0.83060002326965299</v>
      </c>
      <c r="F579" s="41">
        <v>1.3094999790191699</v>
      </c>
      <c r="G579" s="41">
        <v>1.76269996166229</v>
      </c>
      <c r="H579" s="41">
        <v>2.1628000736236599</v>
      </c>
      <c r="I579" s="41">
        <v>2.5028998851776101</v>
      </c>
      <c r="J579" s="41">
        <v>2.7859001159668</v>
      </c>
      <c r="K579" s="41">
        <v>3.01889991760254</v>
      </c>
      <c r="L579" s="41">
        <v>3.2097001075744598</v>
      </c>
      <c r="M579" s="41">
        <v>3.3657999038696298</v>
      </c>
      <c r="N579" s="41">
        <v>3.4939999580383301</v>
      </c>
      <c r="O579" s="41">
        <v>3.5996000766754199</v>
      </c>
      <c r="P579" s="41">
        <v>3.6872999668121298</v>
      </c>
      <c r="Q579" s="41">
        <v>3.7606000900268599</v>
      </c>
      <c r="R579" s="41">
        <v>3.8224999904632599</v>
      </c>
      <c r="S579" s="41">
        <v>3.87509989738464</v>
      </c>
      <c r="T579" s="41">
        <v>3.92030000686646</v>
      </c>
      <c r="U579" s="41">
        <v>3.95939993858337</v>
      </c>
      <c r="V579" s="41">
        <v>3.9935998916625999</v>
      </c>
      <c r="W579" s="41">
        <v>4.0237998962402299</v>
      </c>
      <c r="X579" s="41">
        <v>4.0504999160766602</v>
      </c>
      <c r="Y579" s="41">
        <v>4.0745000839233398</v>
      </c>
      <c r="Z579" s="41">
        <v>4.0960998535156197</v>
      </c>
      <c r="AA579" s="41">
        <v>4.1156997680664098</v>
      </c>
      <c r="AB579" s="41">
        <v>4.1335000991821298</v>
      </c>
      <c r="AC579" s="41">
        <v>4.1497998237609899</v>
      </c>
      <c r="AD579" s="41">
        <v>4.1648998260498002</v>
      </c>
      <c r="AE579" s="41">
        <v>4.1786999702453604</v>
      </c>
      <c r="AF579" s="41">
        <v>4.1915998458862296</v>
      </c>
      <c r="AG579" s="41">
        <f t="shared" si="9"/>
        <v>3.0586001127958267</v>
      </c>
      <c r="AH579" s="41">
        <v>3.0586001127958267</v>
      </c>
      <c r="AI579" s="41"/>
      <c r="AJ579" s="114"/>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108"/>
      <c r="CF579" s="102"/>
      <c r="CI579" s="45"/>
    </row>
    <row r="580" spans="2:87" ht="13" customHeight="1">
      <c r="B580" s="114">
        <v>41670</v>
      </c>
      <c r="C580" s="41">
        <v>0.13120000064373</v>
      </c>
      <c r="D580" s="41">
        <v>0.34749999642372098</v>
      </c>
      <c r="E580" s="41">
        <v>0.72560000419616699</v>
      </c>
      <c r="F580" s="41">
        <v>1.1385999917984</v>
      </c>
      <c r="G580" s="41">
        <v>1.5297000408172601</v>
      </c>
      <c r="H580" s="41">
        <v>1.8773000240325901</v>
      </c>
      <c r="I580" s="41">
        <v>2.1763999462127699</v>
      </c>
      <c r="J580" s="41">
        <v>2.4298999309539799</v>
      </c>
      <c r="K580" s="41">
        <v>2.6431000232696502</v>
      </c>
      <c r="L580" s="41">
        <v>2.82189989089966</v>
      </c>
      <c r="M580" s="41">
        <v>2.9721999168396001</v>
      </c>
      <c r="N580" s="41">
        <v>3.09859991073608</v>
      </c>
      <c r="O580" s="41">
        <v>3.2054998874664302</v>
      </c>
      <c r="P580" s="41">
        <v>3.2960999011993399</v>
      </c>
      <c r="Q580" s="41">
        <v>3.3731999397277801</v>
      </c>
      <c r="R580" s="41">
        <v>3.4391000270843501</v>
      </c>
      <c r="S580" s="41">
        <v>3.4955999851226802</v>
      </c>
      <c r="T580" s="41">
        <v>3.54419994354248</v>
      </c>
      <c r="U580" s="41">
        <v>3.5861001014709499</v>
      </c>
      <c r="V580" s="41">
        <v>3.6222999095916699</v>
      </c>
      <c r="W580" s="41">
        <v>3.6537001132965101</v>
      </c>
      <c r="X580" s="41">
        <v>3.6809999942779501</v>
      </c>
      <c r="Y580" s="41">
        <v>3.70469999313354</v>
      </c>
      <c r="Z580" s="41">
        <v>3.7253999710082999</v>
      </c>
      <c r="AA580" s="41">
        <v>3.7434999942779501</v>
      </c>
      <c r="AB580" s="41">
        <v>3.7592000961303702</v>
      </c>
      <c r="AC580" s="41">
        <v>3.77300000190735</v>
      </c>
      <c r="AD580" s="41">
        <v>3.7850999832153298</v>
      </c>
      <c r="AE580" s="41">
        <v>3.7957000732421902</v>
      </c>
      <c r="AF580" s="41">
        <v>3.8050000667571999</v>
      </c>
      <c r="AG580" s="41">
        <f t="shared" si="9"/>
        <v>2.6906998902559298</v>
      </c>
      <c r="AH580" s="41">
        <v>2.6906998902559298</v>
      </c>
      <c r="AI580" s="41"/>
      <c r="AJ580" s="114"/>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108"/>
      <c r="CF580" s="102"/>
      <c r="CI580" s="45"/>
    </row>
    <row r="581" spans="2:87" ht="13" customHeight="1">
      <c r="B581" s="114">
        <v>41698</v>
      </c>
      <c r="C581" s="41">
        <v>0.122000001370907</v>
      </c>
      <c r="D581" s="41">
        <v>0.339300006628036</v>
      </c>
      <c r="E581" s="41">
        <v>0.72860002517700195</v>
      </c>
      <c r="F581" s="41">
        <v>1.1483999490737899</v>
      </c>
      <c r="G581" s="41">
        <v>1.53980004787445</v>
      </c>
      <c r="H581" s="41">
        <v>1.8825999498367301</v>
      </c>
      <c r="I581" s="41">
        <v>2.1744000911712602</v>
      </c>
      <c r="J581" s="41">
        <v>2.41969990730286</v>
      </c>
      <c r="K581" s="41">
        <v>2.625</v>
      </c>
      <c r="L581" s="41">
        <v>2.7969999313354501</v>
      </c>
      <c r="M581" s="41">
        <v>2.9418001174926798</v>
      </c>
      <c r="N581" s="41">
        <v>3.0643000602722199</v>
      </c>
      <c r="O581" s="41">
        <v>3.1684000492095898</v>
      </c>
      <c r="P581" s="41">
        <v>3.2576000690460201</v>
      </c>
      <c r="Q581" s="41">
        <v>3.33430004119873</v>
      </c>
      <c r="R581" s="41">
        <v>3.4007000923156698</v>
      </c>
      <c r="S581" s="41">
        <v>3.4584000110626198</v>
      </c>
      <c r="T581" s="41">
        <v>3.50869989395142</v>
      </c>
      <c r="U581" s="41">
        <v>3.5527999401092498</v>
      </c>
      <c r="V581" s="41">
        <v>3.5915999412536599</v>
      </c>
      <c r="W581" s="41">
        <v>3.6257998943328902</v>
      </c>
      <c r="X581" s="41">
        <v>3.6559998989105198</v>
      </c>
      <c r="Y581" s="41">
        <v>3.68280005455017</v>
      </c>
      <c r="Z581" s="41">
        <v>3.7065999507904102</v>
      </c>
      <c r="AA581" s="41">
        <v>3.72769999504089</v>
      </c>
      <c r="AB581" s="41">
        <v>3.74659991264343</v>
      </c>
      <c r="AC581" s="41">
        <v>3.7634000778198198</v>
      </c>
      <c r="AD581" s="41">
        <v>3.7783999443054199</v>
      </c>
      <c r="AE581" s="41">
        <v>3.7918999195098899</v>
      </c>
      <c r="AF581" s="41">
        <v>3.8039999008178702</v>
      </c>
      <c r="AG581" s="41">
        <f t="shared" si="9"/>
        <v>2.6749999299645433</v>
      </c>
      <c r="AH581" s="41">
        <v>2.6749999299645433</v>
      </c>
      <c r="AI581" s="41"/>
      <c r="AJ581" s="114"/>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108"/>
      <c r="CF581" s="102"/>
      <c r="CI581" s="45"/>
    </row>
    <row r="582" spans="2:87" ht="13" customHeight="1">
      <c r="B582" s="114">
        <v>41729</v>
      </c>
      <c r="C582" s="41">
        <v>0.12150000035762799</v>
      </c>
      <c r="D582" s="41">
        <v>0.43930000066757202</v>
      </c>
      <c r="E582" s="41">
        <v>0.91570001840591397</v>
      </c>
      <c r="F582" s="41">
        <v>1.3738000392913801</v>
      </c>
      <c r="G582" s="41">
        <v>1.76400005817413</v>
      </c>
      <c r="H582" s="41">
        <v>2.0826001167297399</v>
      </c>
      <c r="I582" s="41">
        <v>2.3399000167846702</v>
      </c>
      <c r="J582" s="41">
        <v>2.54830002784729</v>
      </c>
      <c r="K582" s="41">
        <v>2.71880006790161</v>
      </c>
      <c r="L582" s="41">
        <v>2.8599998950958301</v>
      </c>
      <c r="M582" s="41">
        <v>2.9784998893737802</v>
      </c>
      <c r="N582" s="41">
        <v>3.0789999961853001</v>
      </c>
      <c r="O582" s="41">
        <v>3.1652998924255402</v>
      </c>
      <c r="P582" s="41">
        <v>3.2400999069213898</v>
      </c>
      <c r="Q582" s="41">
        <v>3.3055999279022199</v>
      </c>
      <c r="R582" s="41">
        <v>3.3631999492645299</v>
      </c>
      <c r="S582" s="41">
        <v>3.41440010070801</v>
      </c>
      <c r="T582" s="41">
        <v>3.4600999355316202</v>
      </c>
      <c r="U582" s="41">
        <v>3.5011999607086199</v>
      </c>
      <c r="V582" s="41">
        <v>3.5381999015808101</v>
      </c>
      <c r="W582" s="41">
        <v>3.5717999935150102</v>
      </c>
      <c r="X582" s="41">
        <v>3.6024000644683798</v>
      </c>
      <c r="Y582" s="41">
        <v>3.63039994239807</v>
      </c>
      <c r="Z582" s="41">
        <v>3.65610003471375</v>
      </c>
      <c r="AA582" s="41">
        <v>3.6796998977661102</v>
      </c>
      <c r="AB582" s="41">
        <v>3.70160007476807</v>
      </c>
      <c r="AC582" s="41">
        <v>3.7218000888824498</v>
      </c>
      <c r="AD582" s="41">
        <v>3.74060010910034</v>
      </c>
      <c r="AE582" s="41">
        <v>3.75819993019104</v>
      </c>
      <c r="AF582" s="41">
        <v>3.7744998931884801</v>
      </c>
      <c r="AG582" s="41">
        <f t="shared" si="9"/>
        <v>2.7384998947382022</v>
      </c>
      <c r="AH582" s="41">
        <v>2.7384998947382022</v>
      </c>
      <c r="AI582" s="41"/>
      <c r="AJ582" s="114"/>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108"/>
      <c r="CF582" s="102"/>
      <c r="CI582" s="45"/>
    </row>
    <row r="583" spans="2:87" ht="13" customHeight="1">
      <c r="B583" s="114">
        <v>41759</v>
      </c>
      <c r="C583" s="41">
        <v>0.101899996399879</v>
      </c>
      <c r="D583" s="41">
        <v>0.42449998855590798</v>
      </c>
      <c r="E583" s="41">
        <v>0.89039999246597301</v>
      </c>
      <c r="F583" s="41">
        <v>1.3378000259399401</v>
      </c>
      <c r="G583" s="41">
        <v>1.71969997882843</v>
      </c>
      <c r="H583" s="41">
        <v>2.03180003166199</v>
      </c>
      <c r="I583" s="41">
        <v>2.2836000919342001</v>
      </c>
      <c r="J583" s="41">
        <v>2.4869000911712602</v>
      </c>
      <c r="K583" s="41">
        <v>2.6524999141693102</v>
      </c>
      <c r="L583" s="41">
        <v>2.7890000343322798</v>
      </c>
      <c r="M583" s="41">
        <v>2.9028000831603999</v>
      </c>
      <c r="N583" s="41">
        <v>2.9990000724792498</v>
      </c>
      <c r="O583" s="41">
        <v>3.0810999870300302</v>
      </c>
      <c r="P583" s="41">
        <v>3.15199995040894</v>
      </c>
      <c r="Q583" s="41">
        <v>3.21390008926392</v>
      </c>
      <c r="R583" s="41">
        <v>3.2681999206543</v>
      </c>
      <c r="S583" s="41">
        <v>3.3164000511169398</v>
      </c>
      <c r="T583" s="41">
        <v>3.3592998981475799</v>
      </c>
      <c r="U583" s="41">
        <v>3.3977000713348402</v>
      </c>
      <c r="V583" s="41">
        <v>3.4324998855590798</v>
      </c>
      <c r="W583" s="41">
        <v>3.46390008926392</v>
      </c>
      <c r="X583" s="41">
        <v>3.4925000667571999</v>
      </c>
      <c r="Y583" s="41">
        <v>3.5186998844146702</v>
      </c>
      <c r="Z583" s="41">
        <v>3.5427000522613499</v>
      </c>
      <c r="AA583" s="41">
        <v>3.5648000240325901</v>
      </c>
      <c r="AB583" s="41">
        <v>3.5852000713348402</v>
      </c>
      <c r="AC583" s="41">
        <v>3.6040999889373802</v>
      </c>
      <c r="AD583" s="41">
        <v>3.6217000484466602</v>
      </c>
      <c r="AE583" s="41">
        <v>3.63800001144409</v>
      </c>
      <c r="AF583" s="41">
        <v>3.6533000469207799</v>
      </c>
      <c r="AG583" s="41">
        <f t="shared" si="9"/>
        <v>2.6871000379324008</v>
      </c>
      <c r="AH583" s="41">
        <v>2.6871000379324008</v>
      </c>
      <c r="AI583" s="41"/>
      <c r="AJ583" s="114"/>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108"/>
      <c r="CF583" s="102"/>
      <c r="CI583" s="45"/>
    </row>
    <row r="584" spans="2:87" ht="13" customHeight="1">
      <c r="B584" s="114">
        <v>41790</v>
      </c>
      <c r="C584" s="41">
        <v>9.9399998784065205E-2</v>
      </c>
      <c r="D584" s="41">
        <v>0.38519999384880099</v>
      </c>
      <c r="E584" s="41">
        <v>0.80720001459121704</v>
      </c>
      <c r="F584" s="41">
        <v>1.21519994735718</v>
      </c>
      <c r="G584" s="41">
        <v>1.5658999681472801</v>
      </c>
      <c r="H584" s="41">
        <v>1.8553999662399301</v>
      </c>
      <c r="I584" s="41">
        <v>2.0922000408172599</v>
      </c>
      <c r="J584" s="41">
        <v>2.28649997711182</v>
      </c>
      <c r="K584" s="41">
        <v>2.4477000236511199</v>
      </c>
      <c r="L584" s="41">
        <v>2.5829999446868901</v>
      </c>
      <c r="M584" s="41">
        <v>2.6981000900268599</v>
      </c>
      <c r="N584" s="41">
        <v>2.7971000671386701</v>
      </c>
      <c r="O584" s="41">
        <v>2.88319993019104</v>
      </c>
      <c r="P584" s="41">
        <v>2.9586999416351301</v>
      </c>
      <c r="Q584" s="41">
        <v>3.0253999233245801</v>
      </c>
      <c r="R584" s="41">
        <v>3.08480000495911</v>
      </c>
      <c r="S584" s="41">
        <v>3.13800001144409</v>
      </c>
      <c r="T584" s="41">
        <v>3.1858000755310099</v>
      </c>
      <c r="U584" s="41">
        <v>3.2290999889373802</v>
      </c>
      <c r="V584" s="41">
        <v>3.26830005645752</v>
      </c>
      <c r="W584" s="41">
        <v>3.3041000366210902</v>
      </c>
      <c r="X584" s="41">
        <v>3.3368999958038299</v>
      </c>
      <c r="Y584" s="41">
        <v>3.3668999671936</v>
      </c>
      <c r="Z584" s="41">
        <v>3.3945999145507799</v>
      </c>
      <c r="AA584" s="41">
        <v>3.4200999736785902</v>
      </c>
      <c r="AB584" s="41">
        <v>3.4437999725341801</v>
      </c>
      <c r="AC584" s="41">
        <v>3.4656999111175502</v>
      </c>
      <c r="AD584" s="41">
        <v>3.4860999584197998</v>
      </c>
      <c r="AE584" s="41">
        <v>3.50519990921021</v>
      </c>
      <c r="AF584" s="41">
        <v>3.52300000190735</v>
      </c>
      <c r="AG584" s="41">
        <f t="shared" ref="AG584:AG647" si="10">L584-C584</f>
        <v>2.4835999459028248</v>
      </c>
      <c r="AH584" s="41">
        <v>2.4835999459028248</v>
      </c>
      <c r="AI584" s="41"/>
      <c r="AJ584" s="114"/>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108"/>
      <c r="CF584" s="102"/>
      <c r="CI584" s="45"/>
    </row>
    <row r="585" spans="2:87" ht="13" customHeight="1">
      <c r="B585" s="114">
        <v>41820</v>
      </c>
      <c r="C585" s="41">
        <v>0.12790000438690199</v>
      </c>
      <c r="D585" s="41">
        <v>0.454299986362457</v>
      </c>
      <c r="E585" s="41">
        <v>0.89380002021789595</v>
      </c>
      <c r="F585" s="41">
        <v>1.30280005931854</v>
      </c>
      <c r="G585" s="41">
        <v>1.64740002155304</v>
      </c>
      <c r="H585" s="41">
        <v>1.92900002002716</v>
      </c>
      <c r="I585" s="41">
        <v>2.1584000587463401</v>
      </c>
      <c r="J585" s="41">
        <v>2.3466999530792201</v>
      </c>
      <c r="K585" s="41">
        <v>2.5030999183654798</v>
      </c>
      <c r="L585" s="41">
        <v>2.63459992408752</v>
      </c>
      <c r="M585" s="41">
        <v>2.7464001178741499</v>
      </c>
      <c r="N585" s="41">
        <v>2.8426001071929901</v>
      </c>
      <c r="O585" s="41">
        <v>2.9258999824523899</v>
      </c>
      <c r="P585" s="41">
        <v>2.9986999034881601</v>
      </c>
      <c r="Q585" s="41">
        <v>3.0629000663757302</v>
      </c>
      <c r="R585" s="41">
        <v>3.11969995498657</v>
      </c>
      <c r="S585" s="41">
        <v>3.17030000686646</v>
      </c>
      <c r="T585" s="41">
        <v>3.2156000137329102</v>
      </c>
      <c r="U585" s="41">
        <v>3.2565000057220499</v>
      </c>
      <c r="V585" s="41">
        <v>3.2934000492095898</v>
      </c>
      <c r="W585" s="41">
        <v>3.3269000053405802</v>
      </c>
      <c r="X585" s="41">
        <v>3.35739994049072</v>
      </c>
      <c r="Y585" s="41">
        <v>3.3854000568389901</v>
      </c>
      <c r="Z585" s="41">
        <v>3.41109991073608</v>
      </c>
      <c r="AA585" s="41">
        <v>3.4347000122070299</v>
      </c>
      <c r="AB585" s="41">
        <v>3.4565000534057599</v>
      </c>
      <c r="AC585" s="41">
        <v>3.47679996490479</v>
      </c>
      <c r="AD585" s="41">
        <v>3.4955999851226802</v>
      </c>
      <c r="AE585" s="41">
        <v>3.5130999088287398</v>
      </c>
      <c r="AF585" s="41">
        <v>3.5294001102447501</v>
      </c>
      <c r="AG585" s="41">
        <f t="shared" si="10"/>
        <v>2.5066999197006181</v>
      </c>
      <c r="AH585" s="41">
        <v>2.5066999197006181</v>
      </c>
      <c r="AI585" s="41"/>
      <c r="AJ585" s="114"/>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108"/>
      <c r="CF585" s="102"/>
      <c r="CI585" s="45"/>
    </row>
    <row r="586" spans="2:87" ht="13" customHeight="1">
      <c r="B586" s="114">
        <v>41851</v>
      </c>
      <c r="C586" s="41">
        <v>0.12530000507831601</v>
      </c>
      <c r="D586" s="41">
        <v>0.54869997501373302</v>
      </c>
      <c r="E586" s="41">
        <v>1.05340003967285</v>
      </c>
      <c r="F586" s="41">
        <v>1.47759997844696</v>
      </c>
      <c r="G586" s="41">
        <v>1.80780005455017</v>
      </c>
      <c r="H586" s="41">
        <v>2.0634000301361102</v>
      </c>
      <c r="I586" s="41">
        <v>2.2648999691009499</v>
      </c>
      <c r="J586" s="41">
        <v>2.4277000427246098</v>
      </c>
      <c r="K586" s="41">
        <v>2.5622999668121298</v>
      </c>
      <c r="L586" s="41">
        <v>2.6758000850677499</v>
      </c>
      <c r="M586" s="41">
        <v>2.77300000190735</v>
      </c>
      <c r="N586" s="41">
        <v>2.85739994049072</v>
      </c>
      <c r="O586" s="41">
        <v>2.9312999248504599</v>
      </c>
      <c r="P586" s="41">
        <v>2.99650001525879</v>
      </c>
      <c r="Q586" s="41">
        <v>3.0543999671936</v>
      </c>
      <c r="R586" s="41">
        <v>3.1061999797821001</v>
      </c>
      <c r="S586" s="41">
        <v>3.15269994735718</v>
      </c>
      <c r="T586" s="41">
        <v>3.1946001052856401</v>
      </c>
      <c r="U586" s="41">
        <v>3.2325999736785902</v>
      </c>
      <c r="V586" s="41">
        <v>3.2671000957489</v>
      </c>
      <c r="W586" s="41">
        <v>3.2985000610351598</v>
      </c>
      <c r="X586" s="41">
        <v>3.3273000717163099</v>
      </c>
      <c r="Y586" s="41">
        <v>3.3536999225616499</v>
      </c>
      <c r="Z586" s="41">
        <v>3.3780000209808301</v>
      </c>
      <c r="AA586" s="41">
        <v>3.4003999233245801</v>
      </c>
      <c r="AB586" s="41">
        <v>3.4212000370025599</v>
      </c>
      <c r="AC586" s="41">
        <v>3.4403998851776101</v>
      </c>
      <c r="AD586" s="41">
        <v>3.4584000110626198</v>
      </c>
      <c r="AE586" s="41">
        <v>3.4751000404357901</v>
      </c>
      <c r="AF586" s="41">
        <v>3.4907000064849898</v>
      </c>
      <c r="AG586" s="41">
        <f t="shared" si="10"/>
        <v>2.5505000799894337</v>
      </c>
      <c r="AH586" s="41">
        <v>2.5505000799894337</v>
      </c>
      <c r="AI586" s="41"/>
      <c r="AJ586" s="114"/>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108"/>
      <c r="CF586" s="102"/>
      <c r="CI586" s="45"/>
    </row>
    <row r="587" spans="2:87" ht="13" customHeight="1">
      <c r="B587" s="114">
        <v>41882</v>
      </c>
      <c r="C587" s="41">
        <v>0.119699999690056</v>
      </c>
      <c r="D587" s="41">
        <v>0.526799976825714</v>
      </c>
      <c r="E587" s="41">
        <v>0.99260002374649003</v>
      </c>
      <c r="F587" s="41">
        <v>1.3767999410629299</v>
      </c>
      <c r="G587" s="41">
        <v>1.6720000505447401</v>
      </c>
      <c r="H587" s="41">
        <v>1.8985999822616599</v>
      </c>
      <c r="I587" s="41">
        <v>2.07660007476807</v>
      </c>
      <c r="J587" s="41">
        <v>2.2207999229431201</v>
      </c>
      <c r="K587" s="41">
        <v>2.3408999443054199</v>
      </c>
      <c r="L587" s="41">
        <v>2.4433000087738002</v>
      </c>
      <c r="M587" s="41">
        <v>2.5322999954223602</v>
      </c>
      <c r="N587" s="41">
        <v>2.6105999946594198</v>
      </c>
      <c r="O587" s="41">
        <v>2.6802999973297101</v>
      </c>
      <c r="P587" s="41">
        <v>2.7427999973297101</v>
      </c>
      <c r="Q587" s="41">
        <v>2.7992000579834002</v>
      </c>
      <c r="R587" s="41">
        <v>2.8503000736236599</v>
      </c>
      <c r="S587" s="41">
        <v>2.89680004119873</v>
      </c>
      <c r="T587" s="41">
        <v>2.9391999244689901</v>
      </c>
      <c r="U587" s="41">
        <v>2.97810006141663</v>
      </c>
      <c r="V587" s="41">
        <v>3.0137999057769802</v>
      </c>
      <c r="W587" s="41">
        <v>3.0466001033782999</v>
      </c>
      <c r="X587" s="41">
        <v>3.0769000053405802</v>
      </c>
      <c r="Y587" s="41">
        <v>3.1048998832702601</v>
      </c>
      <c r="Z587" s="41">
        <v>3.1308000087738002</v>
      </c>
      <c r="AA587" s="41">
        <v>3.1547999382018999</v>
      </c>
      <c r="AB587" s="41">
        <v>3.1772000789642298</v>
      </c>
      <c r="AC587" s="41">
        <v>3.1979999542236301</v>
      </c>
      <c r="AD587" s="41">
        <v>3.2174999713897701</v>
      </c>
      <c r="AE587" s="41">
        <v>3.23569989204407</v>
      </c>
      <c r="AF587" s="41">
        <v>3.2527000904083301</v>
      </c>
      <c r="AG587" s="41">
        <f t="shared" si="10"/>
        <v>2.3236000090837443</v>
      </c>
      <c r="AH587" s="41">
        <v>2.3236000090837443</v>
      </c>
      <c r="AI587" s="41"/>
      <c r="AJ587" s="114"/>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108"/>
      <c r="CF587" s="102"/>
      <c r="CI587" s="45"/>
    </row>
    <row r="588" spans="2:87" ht="13" customHeight="1">
      <c r="B588" s="114">
        <v>41912</v>
      </c>
      <c r="C588" s="41">
        <v>0.14820000529289201</v>
      </c>
      <c r="D588" s="41">
        <v>0.61699998378753695</v>
      </c>
      <c r="E588" s="41">
        <v>1.12030005455017</v>
      </c>
      <c r="F588" s="41">
        <v>1.5246000289917001</v>
      </c>
      <c r="G588" s="41">
        <v>1.83080005645752</v>
      </c>
      <c r="H588" s="41">
        <v>2.0638000965118399</v>
      </c>
      <c r="I588" s="41">
        <v>2.24580001831055</v>
      </c>
      <c r="J588" s="41">
        <v>2.39219999313354</v>
      </c>
      <c r="K588" s="41">
        <v>2.5130999088287398</v>
      </c>
      <c r="L588" s="41">
        <v>2.6152000427246098</v>
      </c>
      <c r="M588" s="41">
        <v>2.7028000354766801</v>
      </c>
      <c r="N588" s="41">
        <v>2.7790999412536599</v>
      </c>
      <c r="O588" s="41">
        <v>2.8459999561309801</v>
      </c>
      <c r="P588" s="41">
        <v>2.9052999019622798</v>
      </c>
      <c r="Q588" s="41">
        <v>2.9581999778747599</v>
      </c>
      <c r="R588" s="41">
        <v>3.0055000782012899</v>
      </c>
      <c r="S588" s="41">
        <v>3.04819989204407</v>
      </c>
      <c r="T588" s="41">
        <v>3.0866999626159699</v>
      </c>
      <c r="U588" s="41">
        <v>3.12159991264343</v>
      </c>
      <c r="V588" s="41">
        <v>3.1533999443054199</v>
      </c>
      <c r="W588" s="41">
        <v>3.1824998855590798</v>
      </c>
      <c r="X588" s="41">
        <v>3.2091000080108598</v>
      </c>
      <c r="Y588" s="41">
        <v>3.2335999011993399</v>
      </c>
      <c r="Z588" s="41">
        <v>3.2560999393463099</v>
      </c>
      <c r="AA588" s="41">
        <v>3.27699995040894</v>
      </c>
      <c r="AB588" s="41">
        <v>3.2962000370025599</v>
      </c>
      <c r="AC588" s="41">
        <v>3.3141000270843501</v>
      </c>
      <c r="AD588" s="41">
        <v>3.33080005645752</v>
      </c>
      <c r="AE588" s="41">
        <v>3.3464000225067099</v>
      </c>
      <c r="AF588" s="41">
        <v>3.36089992523193</v>
      </c>
      <c r="AG588" s="41">
        <f t="shared" si="10"/>
        <v>2.4670000374317178</v>
      </c>
      <c r="AH588" s="41">
        <v>2.4670000374317178</v>
      </c>
      <c r="AI588" s="41"/>
      <c r="AJ588" s="114"/>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108"/>
      <c r="CF588" s="102"/>
      <c r="CI588" s="45"/>
    </row>
    <row r="589" spans="2:87" ht="13" customHeight="1">
      <c r="B589" s="114">
        <v>41943</v>
      </c>
      <c r="C589" s="41">
        <v>0.15250000357627899</v>
      </c>
      <c r="D589" s="41">
        <v>0.53850001096725497</v>
      </c>
      <c r="E589" s="41">
        <v>0.98720002174377397</v>
      </c>
      <c r="F589" s="41">
        <v>1.37070000171661</v>
      </c>
      <c r="G589" s="41">
        <v>1.6727999448776201</v>
      </c>
      <c r="H589" s="41">
        <v>1.90690004825592</v>
      </c>
      <c r="I589" s="41">
        <v>2.0903000831603999</v>
      </c>
      <c r="J589" s="41">
        <v>2.23699998855591</v>
      </c>
      <c r="K589" s="41">
        <v>2.35730004310608</v>
      </c>
      <c r="L589" s="41">
        <v>2.4581999778747599</v>
      </c>
      <c r="M589" s="41">
        <v>2.5446000099182098</v>
      </c>
      <c r="N589" s="41">
        <v>2.61980009078979</v>
      </c>
      <c r="O589" s="41">
        <v>2.6861000061035201</v>
      </c>
      <c r="P589" s="41">
        <v>2.74530005455017</v>
      </c>
      <c r="Q589" s="41">
        <v>2.7985000610351598</v>
      </c>
      <c r="R589" s="41">
        <v>2.8466999530792201</v>
      </c>
      <c r="S589" s="41">
        <v>2.8905999660491899</v>
      </c>
      <c r="T589" s="41">
        <v>2.9307000637054399</v>
      </c>
      <c r="U589" s="41">
        <v>2.9674999713897701</v>
      </c>
      <c r="V589" s="41">
        <v>3.0014998912811302</v>
      </c>
      <c r="W589" s="41">
        <v>3.0327999591827401</v>
      </c>
      <c r="X589" s="41">
        <v>3.06180000305176</v>
      </c>
      <c r="Y589" s="41">
        <v>3.0887000560760498</v>
      </c>
      <c r="Z589" s="41">
        <v>3.1136999130249001</v>
      </c>
      <c r="AA589" s="41">
        <v>3.1370000839233398</v>
      </c>
      <c r="AB589" s="41">
        <v>3.1586999893188499</v>
      </c>
      <c r="AC589" s="41">
        <v>3.1791000366210902</v>
      </c>
      <c r="AD589" s="41">
        <v>3.1981000900268599</v>
      </c>
      <c r="AE589" s="41">
        <v>3.2160000801086399</v>
      </c>
      <c r="AF589" s="41">
        <v>3.2327001094818102</v>
      </c>
      <c r="AG589" s="41">
        <f t="shared" si="10"/>
        <v>2.3056999742984807</v>
      </c>
      <c r="AH589" s="41">
        <v>2.3056999742984807</v>
      </c>
      <c r="AI589" s="41"/>
      <c r="AJ589" s="114"/>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108"/>
      <c r="CF589" s="102"/>
      <c r="CI589" s="45"/>
    </row>
    <row r="590" spans="2:87" ht="13" customHeight="1">
      <c r="B590" s="114">
        <v>41973</v>
      </c>
      <c r="C590" s="41">
        <v>0.158500000834465</v>
      </c>
      <c r="D590" s="41">
        <v>0.49520000815391502</v>
      </c>
      <c r="E590" s="41">
        <v>0.91100001335143999</v>
      </c>
      <c r="F590" s="41">
        <v>1.2648999691009499</v>
      </c>
      <c r="G590" s="41">
        <v>1.5415999889373799</v>
      </c>
      <c r="H590" s="41">
        <v>1.7556999921798699</v>
      </c>
      <c r="I590" s="41">
        <v>1.92449998855591</v>
      </c>
      <c r="J590" s="41">
        <v>2.0611000061035201</v>
      </c>
      <c r="K590" s="41">
        <v>2.1747999191284202</v>
      </c>
      <c r="L590" s="41">
        <v>2.27169990539551</v>
      </c>
      <c r="M590" s="41">
        <v>2.3559000492095898</v>
      </c>
      <c r="N590" s="41">
        <v>2.4300999641418501</v>
      </c>
      <c r="O590" s="41">
        <v>2.4962999820709202</v>
      </c>
      <c r="P590" s="41">
        <v>2.5557999610900901</v>
      </c>
      <c r="Q590" s="41">
        <v>2.6096999645233199</v>
      </c>
      <c r="R590" s="41">
        <v>2.6586999893188499</v>
      </c>
      <c r="S590" s="41">
        <v>2.7035000324249299</v>
      </c>
      <c r="T590" s="41">
        <v>2.7444999217987101</v>
      </c>
      <c r="U590" s="41">
        <v>2.7822000980377202</v>
      </c>
      <c r="V590" s="41">
        <v>2.8169000148773198</v>
      </c>
      <c r="W590" s="41">
        <v>2.84899997711182</v>
      </c>
      <c r="X590" s="41">
        <v>2.8785998821258501</v>
      </c>
      <c r="Y590" s="41">
        <v>2.90610003471375</v>
      </c>
      <c r="Z590" s="41">
        <v>2.9316000938415501</v>
      </c>
      <c r="AA590" s="41">
        <v>2.9553999900817902</v>
      </c>
      <c r="AB590" s="41">
        <v>2.97749996185303</v>
      </c>
      <c r="AC590" s="41">
        <v>2.9981999397277801</v>
      </c>
      <c r="AD590" s="41">
        <v>3.0174999237060498</v>
      </c>
      <c r="AE590" s="41">
        <v>3.0355999469757098</v>
      </c>
      <c r="AF590" s="41">
        <v>3.0525000095367401</v>
      </c>
      <c r="AG590" s="41">
        <f t="shared" si="10"/>
        <v>2.113199904561045</v>
      </c>
      <c r="AH590" s="41">
        <v>2.113199904561045</v>
      </c>
      <c r="AI590" s="41"/>
      <c r="AJ590" s="114"/>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108"/>
      <c r="CF590" s="102"/>
      <c r="CI590" s="45"/>
    </row>
    <row r="591" spans="2:87" ht="13" customHeight="1">
      <c r="B591" s="114">
        <v>42004</v>
      </c>
      <c r="C591" s="41">
        <v>0.29399999976158098</v>
      </c>
      <c r="D591" s="41">
        <v>0.70639997720718395</v>
      </c>
      <c r="E591" s="41">
        <v>1.1184999942779501</v>
      </c>
      <c r="F591" s="41">
        <v>1.44710004329681</v>
      </c>
      <c r="G591" s="41">
        <v>1.69120001792908</v>
      </c>
      <c r="H591" s="41">
        <v>1.86960005760193</v>
      </c>
      <c r="I591" s="41">
        <v>2.0013999938964799</v>
      </c>
      <c r="J591" s="41">
        <v>2.1012001037597701</v>
      </c>
      <c r="K591" s="41">
        <v>2.1795001029968302</v>
      </c>
      <c r="L591" s="41">
        <v>2.2432000637054399</v>
      </c>
      <c r="M591" s="41">
        <v>2.2971000671386701</v>
      </c>
      <c r="N591" s="41">
        <v>2.3441998958587602</v>
      </c>
      <c r="O591" s="41">
        <v>2.3866999149322501</v>
      </c>
      <c r="P591" s="41">
        <v>2.4258999824523899</v>
      </c>
      <c r="Q591" s="41">
        <v>2.4626998901367201</v>
      </c>
      <c r="R591" s="41">
        <v>2.4976999759674099</v>
      </c>
      <c r="S591" s="41">
        <v>2.5315001010894802</v>
      </c>
      <c r="T591" s="41">
        <v>2.5641000270843501</v>
      </c>
      <c r="U591" s="41">
        <v>2.5959000587463401</v>
      </c>
      <c r="V591" s="41">
        <v>2.6268000602722199</v>
      </c>
      <c r="W591" s="41">
        <v>2.65700006484985</v>
      </c>
      <c r="X591" s="41">
        <v>2.6865999698638898</v>
      </c>
      <c r="Y591" s="41">
        <v>2.7155001163482702</v>
      </c>
      <c r="Z591" s="41">
        <v>2.7437000274658199</v>
      </c>
      <c r="AA591" s="41">
        <v>2.7713000774383501</v>
      </c>
      <c r="AB591" s="41">
        <v>2.79819989204407</v>
      </c>
      <c r="AC591" s="41">
        <v>2.8245000839233398</v>
      </c>
      <c r="AD591" s="41">
        <v>2.8501000404357901</v>
      </c>
      <c r="AE591" s="41">
        <v>2.87509989738464</v>
      </c>
      <c r="AF591" s="41">
        <v>2.8993999958038299</v>
      </c>
      <c r="AG591" s="41">
        <f t="shared" si="10"/>
        <v>1.9492000639438589</v>
      </c>
      <c r="AH591" s="41">
        <v>1.9492000639438589</v>
      </c>
      <c r="AI591" s="41"/>
      <c r="AJ591" s="114"/>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108"/>
      <c r="CF591" s="102"/>
      <c r="CI591" s="45"/>
    </row>
    <row r="592" spans="2:87" ht="13" customHeight="1">
      <c r="B592" s="114">
        <v>42035</v>
      </c>
      <c r="C592" s="41">
        <v>0.20000000298023199</v>
      </c>
      <c r="D592" s="41">
        <v>0.48870000243187001</v>
      </c>
      <c r="E592" s="41">
        <v>0.78839999437332198</v>
      </c>
      <c r="F592" s="41">
        <v>1.03120005130768</v>
      </c>
      <c r="G592" s="41">
        <v>1.2218999862670901</v>
      </c>
      <c r="H592" s="41">
        <v>1.37450003623962</v>
      </c>
      <c r="I592" s="41">
        <v>1.5</v>
      </c>
      <c r="J592" s="41">
        <v>1.6057000160217301</v>
      </c>
      <c r="K592" s="41">
        <v>1.69609999656677</v>
      </c>
      <c r="L592" s="41">
        <v>1.7742999792098999</v>
      </c>
      <c r="M592" s="41">
        <v>1.8424999713897701</v>
      </c>
      <c r="N592" s="41">
        <v>1.90230000019073</v>
      </c>
      <c r="O592" s="41">
        <v>1.95500004291534</v>
      </c>
      <c r="P592" s="41">
        <v>2.0016999244689901</v>
      </c>
      <c r="Q592" s="41">
        <v>2.0432000160217298</v>
      </c>
      <c r="R592" s="41">
        <v>2.08030009269714</v>
      </c>
      <c r="S592" s="41">
        <v>2.1135001182556201</v>
      </c>
      <c r="T592" s="41">
        <v>2.14339995384216</v>
      </c>
      <c r="U592" s="41">
        <v>2.17030000686646</v>
      </c>
      <c r="V592" s="41">
        <v>2.1947999000549299</v>
      </c>
      <c r="W592" s="41">
        <v>2.2170000076293901</v>
      </c>
      <c r="X592" s="41">
        <v>2.2372999191284202</v>
      </c>
      <c r="Y592" s="41">
        <v>2.2558999061584499</v>
      </c>
      <c r="Z592" s="41">
        <v>2.27300000190735</v>
      </c>
      <c r="AA592" s="41">
        <v>2.2887001037597701</v>
      </c>
      <c r="AB592" s="41">
        <v>2.3032999038696298</v>
      </c>
      <c r="AC592" s="41">
        <v>2.31669998168945</v>
      </c>
      <c r="AD592" s="41">
        <v>2.3292999267578098</v>
      </c>
      <c r="AE592" s="41">
        <v>2.3408999443054199</v>
      </c>
      <c r="AF592" s="41">
        <v>2.35179996490479</v>
      </c>
      <c r="AG592" s="41">
        <f t="shared" si="10"/>
        <v>1.5742999762296679</v>
      </c>
      <c r="AH592" s="41">
        <v>1.5742999762296679</v>
      </c>
      <c r="AI592" s="41"/>
      <c r="AJ592" s="114"/>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108"/>
      <c r="CF592" s="102"/>
      <c r="CI592" s="45"/>
    </row>
    <row r="593" spans="2:87" ht="13" customHeight="1">
      <c r="B593" s="114">
        <v>42063</v>
      </c>
      <c r="C593" s="41">
        <v>0.27180001139640803</v>
      </c>
      <c r="D593" s="41">
        <v>0.66180002689361594</v>
      </c>
      <c r="E593" s="41">
        <v>1.0343999862670901</v>
      </c>
      <c r="F593" s="41">
        <v>1.3260999917984</v>
      </c>
      <c r="G593" s="41">
        <v>1.54419994354248</v>
      </c>
      <c r="H593" s="41">
        <v>1.7086000442504901</v>
      </c>
      <c r="I593" s="41">
        <v>1.8360999822616599</v>
      </c>
      <c r="J593" s="41">
        <v>1.9385000467300399</v>
      </c>
      <c r="K593" s="41">
        <v>2.0236001014709499</v>
      </c>
      <c r="L593" s="41">
        <v>2.0964000225067099</v>
      </c>
      <c r="M593" s="41">
        <v>2.1600999832153298</v>
      </c>
      <c r="N593" s="41">
        <v>2.2169001102447501</v>
      </c>
      <c r="O593" s="41">
        <v>2.2681999206543</v>
      </c>
      <c r="P593" s="41">
        <v>2.3148000240325901</v>
      </c>
      <c r="Q593" s="41">
        <v>2.3577001094818102</v>
      </c>
      <c r="R593" s="41">
        <v>2.3972001075744598</v>
      </c>
      <c r="S593" s="41">
        <v>2.4337000846862802</v>
      </c>
      <c r="T593" s="41">
        <v>2.4676001071929901</v>
      </c>
      <c r="U593" s="41">
        <v>2.4990999698638898</v>
      </c>
      <c r="V593" s="41">
        <v>2.5285000801086399</v>
      </c>
      <c r="W593" s="41">
        <v>2.5557999610900901</v>
      </c>
      <c r="X593" s="41">
        <v>2.58139991760254</v>
      </c>
      <c r="Y593" s="41">
        <v>2.6054000854492201</v>
      </c>
      <c r="Z593" s="41">
        <v>2.6277999877929701</v>
      </c>
      <c r="AA593" s="41">
        <v>2.6487998962402299</v>
      </c>
      <c r="AB593" s="41">
        <v>2.6684999465942401</v>
      </c>
      <c r="AC593" s="41">
        <v>2.68700003623962</v>
      </c>
      <c r="AD593" s="41">
        <v>2.70440006256104</v>
      </c>
      <c r="AE593" s="41">
        <v>2.7207999229431201</v>
      </c>
      <c r="AF593" s="41">
        <v>2.73629999160767</v>
      </c>
      <c r="AG593" s="41">
        <f t="shared" si="10"/>
        <v>1.8246000111103018</v>
      </c>
      <c r="AH593" s="41">
        <v>1.8246000111103018</v>
      </c>
      <c r="AI593" s="41"/>
      <c r="AJ593" s="114"/>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108"/>
      <c r="CF593" s="102"/>
      <c r="CI593" s="45"/>
    </row>
    <row r="594" spans="2:87" ht="13" customHeight="1">
      <c r="B594" s="114">
        <v>42094</v>
      </c>
      <c r="C594" s="41">
        <v>0.29300001263618503</v>
      </c>
      <c r="D594" s="41">
        <v>0.582499980926514</v>
      </c>
      <c r="E594" s="41">
        <v>0.90600001811981201</v>
      </c>
      <c r="F594" s="41">
        <v>1.18690001964569</v>
      </c>
      <c r="G594" s="41">
        <v>1.4127999544143699</v>
      </c>
      <c r="H594" s="41">
        <v>1.5908999443054199</v>
      </c>
      <c r="I594" s="41">
        <v>1.73220002651215</v>
      </c>
      <c r="J594" s="41">
        <v>1.8461999893188501</v>
      </c>
      <c r="K594" s="41">
        <v>1.9404000043869001</v>
      </c>
      <c r="L594" s="41">
        <v>2.0199999809265101</v>
      </c>
      <c r="M594" s="41">
        <v>2.0887999534606898</v>
      </c>
      <c r="N594" s="41">
        <v>2.1493000984191899</v>
      </c>
      <c r="O594" s="41">
        <v>2.2033998966217001</v>
      </c>
      <c r="P594" s="41">
        <v>2.2523000240325901</v>
      </c>
      <c r="Q594" s="41">
        <v>2.2969000339508101</v>
      </c>
      <c r="R594" s="41">
        <v>2.3378999233245801</v>
      </c>
      <c r="S594" s="41">
        <v>2.3757998943328902</v>
      </c>
      <c r="T594" s="41">
        <v>2.41100001335144</v>
      </c>
      <c r="U594" s="41">
        <v>2.4437999725341801</v>
      </c>
      <c r="V594" s="41">
        <v>2.4744999408721902</v>
      </c>
      <c r="W594" s="41">
        <v>2.5032000541686998</v>
      </c>
      <c r="X594" s="41">
        <v>2.5301001071929901</v>
      </c>
      <c r="Y594" s="41">
        <v>2.5553998947143599</v>
      </c>
      <c r="Z594" s="41">
        <v>2.5792000293731698</v>
      </c>
      <c r="AA594" s="41">
        <v>2.6015999317169198</v>
      </c>
      <c r="AB594" s="41">
        <v>2.6228001117706299</v>
      </c>
      <c r="AC594" s="41">
        <v>2.64269995689392</v>
      </c>
      <c r="AD594" s="41">
        <v>2.66160011291504</v>
      </c>
      <c r="AE594" s="41">
        <v>2.6793999671936</v>
      </c>
      <c r="AF594" s="41">
        <v>2.69630002975464</v>
      </c>
      <c r="AG594" s="41">
        <f t="shared" si="10"/>
        <v>1.726999968290325</v>
      </c>
      <c r="AH594" s="41">
        <v>1.726999968290325</v>
      </c>
      <c r="AI594" s="41"/>
      <c r="AJ594" s="114"/>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108"/>
      <c r="CF594" s="102"/>
      <c r="CI594" s="45"/>
    </row>
    <row r="595" spans="2:87" ht="13" customHeight="1">
      <c r="B595" s="114">
        <v>42124</v>
      </c>
      <c r="C595" s="41">
        <v>0.27509999275207497</v>
      </c>
      <c r="D595" s="41">
        <v>0.60610002279281605</v>
      </c>
      <c r="E595" s="41">
        <v>0.94059997797012296</v>
      </c>
      <c r="F595" s="41">
        <v>1.2309000492095901</v>
      </c>
      <c r="G595" s="41">
        <v>1.46920001506805</v>
      </c>
      <c r="H595" s="41">
        <v>1.66139996051788</v>
      </c>
      <c r="I595" s="41">
        <v>1.81690001487732</v>
      </c>
      <c r="J595" s="41">
        <v>1.9443999528884901</v>
      </c>
      <c r="K595" s="41">
        <v>2.0506999492645299</v>
      </c>
      <c r="L595" s="41">
        <v>2.1412999629974401</v>
      </c>
      <c r="M595" s="41">
        <v>2.2198998928070099</v>
      </c>
      <c r="N595" s="41">
        <v>2.28929996490479</v>
      </c>
      <c r="O595" s="41">
        <v>2.3515999317169198</v>
      </c>
      <c r="P595" s="41">
        <v>2.4080998897552499</v>
      </c>
      <c r="Q595" s="41">
        <v>2.45980000495911</v>
      </c>
      <c r="R595" s="41">
        <v>2.5076999664306601</v>
      </c>
      <c r="S595" s="41">
        <v>2.5520999431610099</v>
      </c>
      <c r="T595" s="41">
        <v>2.59360003471375</v>
      </c>
      <c r="U595" s="41">
        <v>2.6324000358581499</v>
      </c>
      <c r="V595" s="41">
        <v>2.6689999103546098</v>
      </c>
      <c r="W595" s="41">
        <v>2.7032999992370601</v>
      </c>
      <c r="X595" s="41">
        <v>2.73580002784729</v>
      </c>
      <c r="Y595" s="41">
        <v>2.7664000988006601</v>
      </c>
      <c r="Z595" s="41">
        <v>2.7953999042511</v>
      </c>
      <c r="AA595" s="41">
        <v>2.8227999210357702</v>
      </c>
      <c r="AB595" s="41">
        <v>2.8487999439239502</v>
      </c>
      <c r="AC595" s="41">
        <v>2.8733999729156499</v>
      </c>
      <c r="AD595" s="41">
        <v>2.89680004119873</v>
      </c>
      <c r="AE595" s="41">
        <v>2.9189999103546098</v>
      </c>
      <c r="AF595" s="41">
        <v>2.9400999546050999</v>
      </c>
      <c r="AG595" s="41">
        <f t="shared" si="10"/>
        <v>1.8661999702453651</v>
      </c>
      <c r="AH595" s="41">
        <v>1.8661999702453651</v>
      </c>
      <c r="AI595" s="41"/>
      <c r="AJ595" s="114"/>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108"/>
      <c r="CF595" s="102"/>
      <c r="CI595" s="45"/>
    </row>
    <row r="596" spans="2:87" ht="13" customHeight="1">
      <c r="B596" s="114">
        <v>42155</v>
      </c>
      <c r="C596" s="41">
        <v>0.295700013637543</v>
      </c>
      <c r="D596" s="41">
        <v>0.63129997253418002</v>
      </c>
      <c r="E596" s="41">
        <v>0.97460001707077004</v>
      </c>
      <c r="F596" s="41">
        <v>1.2747000455856301</v>
      </c>
      <c r="G596" s="41">
        <v>1.52240002155304</v>
      </c>
      <c r="H596" s="41">
        <v>1.72329998016357</v>
      </c>
      <c r="I596" s="41">
        <v>1.8867000341415401</v>
      </c>
      <c r="J596" s="41">
        <v>2.0215001106262198</v>
      </c>
      <c r="K596" s="41">
        <v>2.1347999572753902</v>
      </c>
      <c r="L596" s="41">
        <v>2.2318999767303498</v>
      </c>
      <c r="M596" s="41">
        <v>2.3169000148773198</v>
      </c>
      <c r="N596" s="41">
        <v>2.3924999237060498</v>
      </c>
      <c r="O596" s="41">
        <v>2.46070003509521</v>
      </c>
      <c r="P596" s="41">
        <v>2.52309989929199</v>
      </c>
      <c r="Q596" s="41">
        <v>2.5806000232696502</v>
      </c>
      <c r="R596" s="41">
        <v>2.6340000629425</v>
      </c>
      <c r="S596" s="41">
        <v>2.6837999820709202</v>
      </c>
      <c r="T596" s="41">
        <v>2.7306001186370801</v>
      </c>
      <c r="U596" s="41">
        <v>2.7746000289917001</v>
      </c>
      <c r="V596" s="41">
        <v>2.81599998474121</v>
      </c>
      <c r="W596" s="41">
        <v>2.8552000522613499</v>
      </c>
      <c r="X596" s="41">
        <v>2.89219999313354</v>
      </c>
      <c r="Y596" s="41">
        <v>2.9272999763488801</v>
      </c>
      <c r="Z596" s="41">
        <v>2.96050000190735</v>
      </c>
      <c r="AA596" s="41">
        <v>2.9920001029968302</v>
      </c>
      <c r="AB596" s="41">
        <v>3.02189993858337</v>
      </c>
      <c r="AC596" s="41">
        <v>3.0502998828887899</v>
      </c>
      <c r="AD596" s="41">
        <v>3.0771999359130899</v>
      </c>
      <c r="AE596" s="41">
        <v>3.1027998924255402</v>
      </c>
      <c r="AF596" s="41">
        <v>3.1271998882293701</v>
      </c>
      <c r="AG596" s="41">
        <f t="shared" si="10"/>
        <v>1.9361999630928068</v>
      </c>
      <c r="AH596" s="41">
        <v>1.9361999630928068</v>
      </c>
      <c r="AI596" s="41"/>
      <c r="AJ596" s="114"/>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108"/>
      <c r="CF596" s="102"/>
      <c r="CI596" s="45"/>
    </row>
    <row r="597" spans="2:87" ht="13" customHeight="1">
      <c r="B597" s="114">
        <v>42185</v>
      </c>
      <c r="C597" s="41">
        <v>0.31970000267028797</v>
      </c>
      <c r="D597" s="41">
        <v>0.66329997777938798</v>
      </c>
      <c r="E597" s="41">
        <v>1.04410004615784</v>
      </c>
      <c r="F597" s="41">
        <v>1.38810002803802</v>
      </c>
      <c r="G597" s="41">
        <v>1.6750999689102199</v>
      </c>
      <c r="H597" s="41">
        <v>1.90639996528625</v>
      </c>
      <c r="I597" s="41">
        <v>2.0906000137329102</v>
      </c>
      <c r="J597" s="41">
        <v>2.2379000186920202</v>
      </c>
      <c r="K597" s="41">
        <v>2.35719990730286</v>
      </c>
      <c r="L597" s="41">
        <v>2.4556000232696502</v>
      </c>
      <c r="M597" s="41">
        <v>2.5388000011444101</v>
      </c>
      <c r="N597" s="41">
        <v>2.61089992523193</v>
      </c>
      <c r="O597" s="41">
        <v>2.6749000549316402</v>
      </c>
      <c r="P597" s="41">
        <v>2.7328999042511</v>
      </c>
      <c r="Q597" s="41">
        <v>2.78670001029968</v>
      </c>
      <c r="R597" s="41">
        <v>2.8373000621795699</v>
      </c>
      <c r="S597" s="41">
        <v>2.8854999542236301</v>
      </c>
      <c r="T597" s="41">
        <v>2.9319000244140598</v>
      </c>
      <c r="U597" s="41">
        <v>2.97690010070801</v>
      </c>
      <c r="V597" s="41">
        <v>3.0206000804901101</v>
      </c>
      <c r="W597" s="41">
        <v>3.0634000301361102</v>
      </c>
      <c r="X597" s="41">
        <v>3.1054000854492201</v>
      </c>
      <c r="Y597" s="41">
        <v>3.1465001106262198</v>
      </c>
      <c r="Z597" s="41">
        <v>3.1868999004364</v>
      </c>
      <c r="AA597" s="41">
        <v>3.2265000343322798</v>
      </c>
      <c r="AB597" s="41">
        <v>3.2655000686645499</v>
      </c>
      <c r="AC597" s="41">
        <v>3.30369997024536</v>
      </c>
      <c r="AD597" s="41">
        <v>3.3412001132965101</v>
      </c>
      <c r="AE597" s="41">
        <v>3.3780000209808301</v>
      </c>
      <c r="AF597" s="41">
        <v>3.4140999317169198</v>
      </c>
      <c r="AG597" s="41">
        <f t="shared" si="10"/>
        <v>2.1359000205993621</v>
      </c>
      <c r="AH597" s="41">
        <v>2.1359000205993621</v>
      </c>
      <c r="AI597" s="41"/>
      <c r="AJ597" s="114"/>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108"/>
      <c r="CF597" s="102"/>
      <c r="CI597" s="45"/>
    </row>
    <row r="598" spans="2:87" ht="13" customHeight="1">
      <c r="B598" s="114">
        <v>42216</v>
      </c>
      <c r="C598" s="41">
        <v>0.351500004529953</v>
      </c>
      <c r="D598" s="41">
        <v>0.678699970245361</v>
      </c>
      <c r="E598" s="41">
        <v>1.02180004119873</v>
      </c>
      <c r="F598" s="41">
        <v>1.3279999494552599</v>
      </c>
      <c r="G598" s="41">
        <v>1.5827000141143801</v>
      </c>
      <c r="H598" s="41">
        <v>1.7877000570297199</v>
      </c>
      <c r="I598" s="41">
        <v>1.95060002803802</v>
      </c>
      <c r="J598" s="41">
        <v>2.08010005950928</v>
      </c>
      <c r="K598" s="41">
        <v>2.1844000816345202</v>
      </c>
      <c r="L598" s="41">
        <v>2.2699000835418701</v>
      </c>
      <c r="M598" s="41">
        <v>2.3419001102447501</v>
      </c>
      <c r="N598" s="41">
        <v>2.4044001102447501</v>
      </c>
      <c r="O598" s="41">
        <v>2.4602000713348402</v>
      </c>
      <c r="P598" s="41">
        <v>2.5113999843597399</v>
      </c>
      <c r="Q598" s="41">
        <v>2.5596001148223899</v>
      </c>
      <c r="R598" s="41">
        <v>2.6057999134063698</v>
      </c>
      <c r="S598" s="41">
        <v>2.6507000923156698</v>
      </c>
      <c r="T598" s="41">
        <v>2.6949999332428001</v>
      </c>
      <c r="U598" s="41">
        <v>2.7386999130249001</v>
      </c>
      <c r="V598" s="41">
        <v>2.7822999954223602</v>
      </c>
      <c r="W598" s="41">
        <v>2.8257999420165998</v>
      </c>
      <c r="X598" s="41">
        <v>2.8691999912261998</v>
      </c>
      <c r="Y598" s="41">
        <v>2.9124999046325701</v>
      </c>
      <c r="Z598" s="41">
        <v>2.95580005645752</v>
      </c>
      <c r="AA598" s="41">
        <v>2.9990000724792498</v>
      </c>
      <c r="AB598" s="41">
        <v>3.0420000553131099</v>
      </c>
      <c r="AC598" s="41">
        <v>3.0847001075744598</v>
      </c>
      <c r="AD598" s="41">
        <v>3.1271998882293701</v>
      </c>
      <c r="AE598" s="41">
        <v>3.1693999767303498</v>
      </c>
      <c r="AF598" s="41">
        <v>3.2111001014709499</v>
      </c>
      <c r="AG598" s="41">
        <f t="shared" si="10"/>
        <v>1.9184000790119171</v>
      </c>
      <c r="AH598" s="41">
        <v>1.9184000790119171</v>
      </c>
      <c r="AI598" s="41"/>
      <c r="AJ598" s="114"/>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108"/>
      <c r="CF598" s="102"/>
      <c r="CI598" s="45"/>
    </row>
    <row r="599" spans="2:87" ht="13" customHeight="1">
      <c r="B599" s="114">
        <v>42247</v>
      </c>
      <c r="C599" s="41">
        <v>0.44069999456405601</v>
      </c>
      <c r="D599" s="41">
        <v>0.76969999074935902</v>
      </c>
      <c r="E599" s="41">
        <v>1.0907000303268399</v>
      </c>
      <c r="F599" s="41">
        <v>1.3732999563217201</v>
      </c>
      <c r="G599" s="41">
        <v>1.61090004444122</v>
      </c>
      <c r="H599" s="41">
        <v>1.8068000078201301</v>
      </c>
      <c r="I599" s="41">
        <v>1.9675999879837001</v>
      </c>
      <c r="J599" s="41">
        <v>2.1003000736236599</v>
      </c>
      <c r="K599" s="41">
        <v>2.2109999656677202</v>
      </c>
      <c r="L599" s="41">
        <v>2.3048000335693399</v>
      </c>
      <c r="M599" s="41">
        <v>2.3856999874114999</v>
      </c>
      <c r="N599" s="41">
        <v>2.4567999839782702</v>
      </c>
      <c r="O599" s="41">
        <v>2.5202999114990199</v>
      </c>
      <c r="P599" s="41">
        <v>2.5780000686645499</v>
      </c>
      <c r="Q599" s="41">
        <v>2.6310999393463099</v>
      </c>
      <c r="R599" s="41">
        <v>2.6805000305175799</v>
      </c>
      <c r="S599" s="41">
        <v>2.72690010070801</v>
      </c>
      <c r="T599" s="41">
        <v>2.7709000110626198</v>
      </c>
      <c r="U599" s="41">
        <v>2.8127000331878702</v>
      </c>
      <c r="V599" s="41">
        <v>2.8527998924255402</v>
      </c>
      <c r="W599" s="41">
        <v>2.8912000656127899</v>
      </c>
      <c r="X599" s="41">
        <v>2.9282000064849898</v>
      </c>
      <c r="Y599" s="41">
        <v>2.96390008926392</v>
      </c>
      <c r="Z599" s="41">
        <v>2.9983000755310099</v>
      </c>
      <c r="AA599" s="41">
        <v>3.0315001010894802</v>
      </c>
      <c r="AB599" s="41">
        <v>3.0636999607086199</v>
      </c>
      <c r="AC599" s="41">
        <v>3.0947000980377202</v>
      </c>
      <c r="AD599" s="41">
        <v>3.1247999668121298</v>
      </c>
      <c r="AE599" s="41">
        <v>3.1538999080657999</v>
      </c>
      <c r="AF599" s="41">
        <v>3.1819999217987101</v>
      </c>
      <c r="AG599" s="41">
        <f t="shared" si="10"/>
        <v>1.864100039005284</v>
      </c>
      <c r="AH599" s="41">
        <v>1.864100039005284</v>
      </c>
      <c r="AI599" s="41"/>
      <c r="AJ599" s="114"/>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108"/>
      <c r="CF599" s="102"/>
      <c r="CI599" s="45"/>
    </row>
    <row r="600" spans="2:87" ht="13" customHeight="1">
      <c r="B600" s="114">
        <v>42277</v>
      </c>
      <c r="C600" s="41">
        <v>0.35339999198913602</v>
      </c>
      <c r="D600" s="41">
        <v>0.65310001373291005</v>
      </c>
      <c r="E600" s="41">
        <v>0.93779999017715499</v>
      </c>
      <c r="F600" s="41">
        <v>1.1943999528884901</v>
      </c>
      <c r="G600" s="41">
        <v>1.4186999797821001</v>
      </c>
      <c r="H600" s="41">
        <v>1.61150002479553</v>
      </c>
      <c r="I600" s="41">
        <v>1.7755999565124501</v>
      </c>
      <c r="J600" s="41">
        <v>1.91519999504089</v>
      </c>
      <c r="K600" s="41">
        <v>2.0341000556945801</v>
      </c>
      <c r="L600" s="41">
        <v>2.1361999511718799</v>
      </c>
      <c r="M600" s="41">
        <v>2.2246999740600599</v>
      </c>
      <c r="N600" s="41">
        <v>2.3025000095367401</v>
      </c>
      <c r="O600" s="41">
        <v>2.3719000816345202</v>
      </c>
      <c r="P600" s="41">
        <v>2.4347000122070299</v>
      </c>
      <c r="Q600" s="41">
        <v>2.4923999309539799</v>
      </c>
      <c r="R600" s="41">
        <v>2.5462000370025599</v>
      </c>
      <c r="S600" s="41">
        <v>2.5971000194549601</v>
      </c>
      <c r="T600" s="41">
        <v>2.6458001136779798</v>
      </c>
      <c r="U600" s="41">
        <v>2.69280004501343</v>
      </c>
      <c r="V600" s="41">
        <v>2.7383999824523899</v>
      </c>
      <c r="W600" s="41">
        <v>2.7830998897552499</v>
      </c>
      <c r="X600" s="41">
        <v>2.8269999027252202</v>
      </c>
      <c r="Y600" s="41">
        <v>2.87030005455017</v>
      </c>
      <c r="Z600" s="41">
        <v>2.9131000041961701</v>
      </c>
      <c r="AA600" s="41">
        <v>2.9554998874664302</v>
      </c>
      <c r="AB600" s="41">
        <v>2.9974999427795401</v>
      </c>
      <c r="AC600" s="41">
        <v>3.0390999317169198</v>
      </c>
      <c r="AD600" s="41">
        <v>3.0803999900817902</v>
      </c>
      <c r="AE600" s="41">
        <v>3.1212999820709202</v>
      </c>
      <c r="AF600" s="41">
        <v>3.1617999076843302</v>
      </c>
      <c r="AG600" s="41">
        <f t="shared" si="10"/>
        <v>1.7827999591827439</v>
      </c>
      <c r="AH600" s="41">
        <v>1.7827999591827439</v>
      </c>
      <c r="AI600" s="41"/>
      <c r="AJ600" s="114"/>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108"/>
      <c r="CF600" s="102"/>
      <c r="CI600" s="45"/>
    </row>
    <row r="601" spans="2:87" ht="13" customHeight="1">
      <c r="B601" s="114">
        <v>42308</v>
      </c>
      <c r="C601" s="41">
        <v>0.46050000190734902</v>
      </c>
      <c r="D601" s="41">
        <v>0.76249998807907104</v>
      </c>
      <c r="E601" s="41">
        <v>1.0686999559402499</v>
      </c>
      <c r="F601" s="41">
        <v>1.34270000457764</v>
      </c>
      <c r="G601" s="41">
        <v>1.5743000507354701</v>
      </c>
      <c r="H601" s="41">
        <v>1.7648999691009499</v>
      </c>
      <c r="I601" s="41">
        <v>1.92030000686646</v>
      </c>
      <c r="J601" s="41">
        <v>2.0473001003265399</v>
      </c>
      <c r="K601" s="41">
        <v>2.15210008621216</v>
      </c>
      <c r="L601" s="41">
        <v>2.2400999069213898</v>
      </c>
      <c r="M601" s="41">
        <v>2.3155999183654798</v>
      </c>
      <c r="N601" s="41">
        <v>2.3817999362945601</v>
      </c>
      <c r="O601" s="41">
        <v>2.4412999153137198</v>
      </c>
      <c r="P601" s="41">
        <v>2.4956998825073198</v>
      </c>
      <c r="Q601" s="41">
        <v>2.5466001033782999</v>
      </c>
      <c r="R601" s="41">
        <v>2.5947999954223602</v>
      </c>
      <c r="S601" s="41">
        <v>2.6412000656127899</v>
      </c>
      <c r="T601" s="41">
        <v>2.6860001087188698</v>
      </c>
      <c r="U601" s="41">
        <v>2.7297999858856201</v>
      </c>
      <c r="V601" s="41">
        <v>2.7727000713348402</v>
      </c>
      <c r="W601" s="41">
        <v>2.8148000240325901</v>
      </c>
      <c r="X601" s="41">
        <v>2.8564000129699698</v>
      </c>
      <c r="Y601" s="41">
        <v>2.89730000495911</v>
      </c>
      <c r="Z601" s="41">
        <v>2.9377000331878702</v>
      </c>
      <c r="AA601" s="41">
        <v>2.97749996185303</v>
      </c>
      <c r="AB601" s="41">
        <v>3.0167000293731698</v>
      </c>
      <c r="AC601" s="41">
        <v>3.0553998947143599</v>
      </c>
      <c r="AD601" s="41">
        <v>3.0934998989105198</v>
      </c>
      <c r="AE601" s="41">
        <v>3.1310000419616699</v>
      </c>
      <c r="AF601" s="41">
        <v>3.1677999496460001</v>
      </c>
      <c r="AG601" s="41">
        <f t="shared" si="10"/>
        <v>1.7795999050140408</v>
      </c>
      <c r="AH601" s="41">
        <v>1.7795999050140408</v>
      </c>
      <c r="AI601" s="41"/>
      <c r="AJ601" s="114"/>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c r="BN601" s="41"/>
      <c r="BO601" s="108"/>
      <c r="CF601" s="102"/>
      <c r="CI601" s="45"/>
    </row>
    <row r="602" spans="2:87" ht="13" customHeight="1">
      <c r="B602" s="114">
        <v>42338</v>
      </c>
      <c r="C602" s="41">
        <v>0.678699970245361</v>
      </c>
      <c r="D602" s="41">
        <v>0.96289998292922996</v>
      </c>
      <c r="E602" s="41">
        <v>1.24080002307892</v>
      </c>
      <c r="F602" s="41">
        <v>1.4883999824523899</v>
      </c>
      <c r="G602" s="41">
        <v>1.6987999677658101</v>
      </c>
      <c r="H602" s="41">
        <v>1.8733999729156501</v>
      </c>
      <c r="I602" s="41">
        <v>2.0167999267578098</v>
      </c>
      <c r="J602" s="41">
        <v>2.1347000598907502</v>
      </c>
      <c r="K602" s="41">
        <v>2.23239994049072</v>
      </c>
      <c r="L602" s="41">
        <v>2.3146998882293701</v>
      </c>
      <c r="M602" s="41">
        <v>2.3852999210357702</v>
      </c>
      <c r="N602" s="41">
        <v>2.4472999572753902</v>
      </c>
      <c r="O602" s="41">
        <v>2.5030999183654798</v>
      </c>
      <c r="P602" s="41">
        <v>2.5543999671936</v>
      </c>
      <c r="Q602" s="41">
        <v>2.60269999504089</v>
      </c>
      <c r="R602" s="41">
        <v>2.6487998962402299</v>
      </c>
      <c r="S602" s="41">
        <v>2.6935000419616699</v>
      </c>
      <c r="T602" s="41">
        <v>2.7372999191284202</v>
      </c>
      <c r="U602" s="41">
        <v>2.78049993515015</v>
      </c>
      <c r="V602" s="41">
        <v>2.8232998847961399</v>
      </c>
      <c r="W602" s="41">
        <v>2.8659000396728498</v>
      </c>
      <c r="X602" s="41">
        <v>2.9084000587463401</v>
      </c>
      <c r="Y602" s="41">
        <v>2.9507000446319598</v>
      </c>
      <c r="Z602" s="41">
        <v>2.9928998947143599</v>
      </c>
      <c r="AA602" s="41">
        <v>3.0350000858306898</v>
      </c>
      <c r="AB602" s="41">
        <v>3.0769000053405802</v>
      </c>
      <c r="AC602" s="41">
        <v>3.1185998916625999</v>
      </c>
      <c r="AD602" s="41">
        <v>3.1600000858306898</v>
      </c>
      <c r="AE602" s="41">
        <v>3.20099997520447</v>
      </c>
      <c r="AF602" s="41">
        <v>3.24180006980896</v>
      </c>
      <c r="AG602" s="41">
        <f t="shared" si="10"/>
        <v>1.6359999179840092</v>
      </c>
      <c r="AH602" s="41">
        <v>1.6359999179840092</v>
      </c>
      <c r="AI602" s="41"/>
      <c r="AJ602" s="114"/>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108"/>
      <c r="CF602" s="102"/>
      <c r="CI602" s="45"/>
    </row>
    <row r="603" spans="2:87" ht="13" customHeight="1">
      <c r="B603" s="114">
        <v>42369</v>
      </c>
      <c r="C603" s="41">
        <v>0.78979998826980602</v>
      </c>
      <c r="D603" s="41">
        <v>1.07550001144409</v>
      </c>
      <c r="E603" s="41">
        <v>1.3501000404357899</v>
      </c>
      <c r="F603" s="41">
        <v>1.5921000242233301</v>
      </c>
      <c r="G603" s="41">
        <v>1.7961000204086299</v>
      </c>
      <c r="H603" s="41">
        <v>1.96379995346069</v>
      </c>
      <c r="I603" s="41">
        <v>2.1003000736236599</v>
      </c>
      <c r="J603" s="41">
        <v>2.2111999988555899</v>
      </c>
      <c r="K603" s="41">
        <v>2.3020000457763699</v>
      </c>
      <c r="L603" s="41">
        <v>2.3775000572204599</v>
      </c>
      <c r="M603" s="41">
        <v>2.44169998168945</v>
      </c>
      <c r="N603" s="41">
        <v>2.4976000785827601</v>
      </c>
      <c r="O603" s="41">
        <v>2.5476999282836901</v>
      </c>
      <c r="P603" s="41">
        <v>2.59380006790161</v>
      </c>
      <c r="Q603" s="41">
        <v>2.6373000144958501</v>
      </c>
      <c r="R603" s="41">
        <v>2.67930006980896</v>
      </c>
      <c r="S603" s="41">
        <v>2.7202999591827401</v>
      </c>
      <c r="T603" s="41">
        <v>2.7609999179840101</v>
      </c>
      <c r="U603" s="41">
        <v>2.8017001152038601</v>
      </c>
      <c r="V603" s="41">
        <v>2.8424999713897701</v>
      </c>
      <c r="W603" s="41">
        <v>2.8835999965667698</v>
      </c>
      <c r="X603" s="41">
        <v>2.9251000881195099</v>
      </c>
      <c r="Y603" s="41">
        <v>2.9669001102447501</v>
      </c>
      <c r="Z603" s="41">
        <v>3.0090999603271502</v>
      </c>
      <c r="AA603" s="41">
        <v>3.0515000820159899</v>
      </c>
      <c r="AB603" s="41">
        <v>3.0941998958587602</v>
      </c>
      <c r="AC603" s="41">
        <v>3.1370000839233398</v>
      </c>
      <c r="AD603" s="41">
        <v>3.1798999309539799</v>
      </c>
      <c r="AE603" s="41">
        <v>3.2228000164032</v>
      </c>
      <c r="AF603" s="41">
        <v>3.2655999660491899</v>
      </c>
      <c r="AG603" s="41">
        <f t="shared" si="10"/>
        <v>1.587700068950654</v>
      </c>
      <c r="AH603" s="41">
        <v>1.587700068950654</v>
      </c>
      <c r="AI603" s="41"/>
      <c r="AJ603" s="114"/>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108"/>
      <c r="CF603" s="102"/>
      <c r="CI603" s="45"/>
    </row>
    <row r="604" spans="2:87" ht="13" customHeight="1">
      <c r="B604" s="114">
        <v>42400</v>
      </c>
      <c r="C604" s="41">
        <v>0.63459998369216897</v>
      </c>
      <c r="D604" s="41">
        <v>0.80529999732971203</v>
      </c>
      <c r="E604" s="41">
        <v>0.99839997291564897</v>
      </c>
      <c r="F604" s="41">
        <v>1.19229996204376</v>
      </c>
      <c r="G604" s="41">
        <v>1.37510001659393</v>
      </c>
      <c r="H604" s="41">
        <v>1.54100000858307</v>
      </c>
      <c r="I604" s="41">
        <v>1.6878000497818</v>
      </c>
      <c r="J604" s="41">
        <v>1.8158999681472801</v>
      </c>
      <c r="K604" s="41">
        <v>1.9265999794006301</v>
      </c>
      <c r="L604" s="41">
        <v>2.0220999717712398</v>
      </c>
      <c r="M604" s="41">
        <v>2.1047000885009801</v>
      </c>
      <c r="N604" s="41">
        <v>2.1765000820159899</v>
      </c>
      <c r="O604" s="41">
        <v>2.2395999431610099</v>
      </c>
      <c r="P604" s="41">
        <v>2.2960000038146999</v>
      </c>
      <c r="Q604" s="41">
        <v>2.3471999168396001</v>
      </c>
      <c r="R604" s="41">
        <v>2.3945999145507799</v>
      </c>
      <c r="S604" s="41">
        <v>2.4393999576568599</v>
      </c>
      <c r="T604" s="41">
        <v>2.4825000762939502</v>
      </c>
      <c r="U604" s="41">
        <v>2.5246000289917001</v>
      </c>
      <c r="V604" s="41">
        <v>2.5662999153137198</v>
      </c>
      <c r="W604" s="41">
        <v>2.60809993743896</v>
      </c>
      <c r="X604" s="41">
        <v>2.6503999233245801</v>
      </c>
      <c r="Y604" s="41">
        <v>2.6933000087738002</v>
      </c>
      <c r="Z604" s="41">
        <v>2.73709988594055</v>
      </c>
      <c r="AA604" s="41">
        <v>2.78180003166199</v>
      </c>
      <c r="AB604" s="41">
        <v>2.8276000022888201</v>
      </c>
      <c r="AC604" s="41">
        <v>2.87450003623962</v>
      </c>
      <c r="AD604" s="41">
        <v>2.9223999977111799</v>
      </c>
      <c r="AE604" s="41">
        <v>2.9714000225067099</v>
      </c>
      <c r="AF604" s="41">
        <v>3.0213000774383501</v>
      </c>
      <c r="AG604" s="41">
        <f t="shared" si="10"/>
        <v>1.3874999880790708</v>
      </c>
      <c r="AH604" s="41">
        <v>1.3874999880790708</v>
      </c>
      <c r="AI604" s="41"/>
      <c r="AJ604" s="114"/>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108"/>
      <c r="CF604" s="102"/>
      <c r="CI604" s="45"/>
    </row>
    <row r="605" spans="2:87" ht="13" customHeight="1">
      <c r="B605" s="114">
        <v>42429</v>
      </c>
      <c r="C605" s="41">
        <v>0.66320002079009999</v>
      </c>
      <c r="D605" s="41">
        <v>0.78990000486373901</v>
      </c>
      <c r="E605" s="41">
        <v>0.94700002670288097</v>
      </c>
      <c r="F605" s="41">
        <v>1.11099994182587</v>
      </c>
      <c r="G605" s="41">
        <v>1.2684999704361</v>
      </c>
      <c r="H605" s="41">
        <v>1.4129999876022299</v>
      </c>
      <c r="I605" s="41">
        <v>1.5420000553131099</v>
      </c>
      <c r="J605" s="41">
        <v>1.6554000377655</v>
      </c>
      <c r="K605" s="41">
        <v>1.75440001487732</v>
      </c>
      <c r="L605" s="41">
        <v>1.8408000469207799</v>
      </c>
      <c r="M605" s="41">
        <v>1.9165999889373799</v>
      </c>
      <c r="N605" s="41">
        <v>1.9837000370025599</v>
      </c>
      <c r="O605" s="41">
        <v>2.0439999103546098</v>
      </c>
      <c r="P605" s="41">
        <v>2.09920001029968</v>
      </c>
      <c r="Q605" s="41">
        <v>2.1505000591278098</v>
      </c>
      <c r="R605" s="41">
        <v>2.1991000175476101</v>
      </c>
      <c r="S605" s="41">
        <v>2.2460999488830602</v>
      </c>
      <c r="T605" s="41">
        <v>2.2920000553131099</v>
      </c>
      <c r="U605" s="41">
        <v>2.3375000953674299</v>
      </c>
      <c r="V605" s="41">
        <v>2.3829998970031698</v>
      </c>
      <c r="W605" s="41">
        <v>2.4289000034332302</v>
      </c>
      <c r="X605" s="41">
        <v>2.4753999710082999</v>
      </c>
      <c r="Y605" s="41">
        <v>2.5225999355316202</v>
      </c>
      <c r="Z605" s="41">
        <v>2.57069993019104</v>
      </c>
      <c r="AA605" s="41">
        <v>2.61960005760193</v>
      </c>
      <c r="AB605" s="41">
        <v>2.6693999767303498</v>
      </c>
      <c r="AC605" s="41">
        <v>2.7200999259948699</v>
      </c>
      <c r="AD605" s="41">
        <v>2.7715001106262198</v>
      </c>
      <c r="AE605" s="41">
        <v>2.8236999511718799</v>
      </c>
      <c r="AF605" s="41">
        <v>2.8766000270843501</v>
      </c>
      <c r="AG605" s="41">
        <f t="shared" si="10"/>
        <v>1.1776000261306798</v>
      </c>
      <c r="AH605" s="41">
        <v>1.1776000261306798</v>
      </c>
      <c r="AI605" s="41"/>
      <c r="AJ605" s="114"/>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108"/>
      <c r="CF605" s="102"/>
      <c r="CI605" s="45"/>
    </row>
    <row r="606" spans="2:87" ht="13" customHeight="1">
      <c r="B606" s="114">
        <v>42460</v>
      </c>
      <c r="C606" s="41">
        <v>0.598299980163574</v>
      </c>
      <c r="D606" s="41">
        <v>0.73290002346038796</v>
      </c>
      <c r="E606" s="41">
        <v>0.90109997987747203</v>
      </c>
      <c r="F606" s="41">
        <v>1.0772999525070199</v>
      </c>
      <c r="G606" s="41">
        <v>1.2468999624252299</v>
      </c>
      <c r="H606" s="41">
        <v>1.40260004997253</v>
      </c>
      <c r="I606" s="41">
        <v>1.5413000583648699</v>
      </c>
      <c r="J606" s="41">
        <v>1.6625000238418599</v>
      </c>
      <c r="K606" s="41">
        <v>1.76760005950928</v>
      </c>
      <c r="L606" s="41">
        <v>1.8581999540328999</v>
      </c>
      <c r="M606" s="41">
        <v>1.93659996986389</v>
      </c>
      <c r="N606" s="41">
        <v>2.0050001144409202</v>
      </c>
      <c r="O606" s="41">
        <v>2.0655999183654798</v>
      </c>
      <c r="P606" s="41">
        <v>2.1201000213622998</v>
      </c>
      <c r="Q606" s="41">
        <v>2.1702001094818102</v>
      </c>
      <c r="R606" s="41">
        <v>2.2172999382018999</v>
      </c>
      <c r="S606" s="41">
        <v>2.2625000476837198</v>
      </c>
      <c r="T606" s="41">
        <v>2.3067998886108398</v>
      </c>
      <c r="U606" s="41">
        <v>2.3508000373840301</v>
      </c>
      <c r="V606" s="41">
        <v>2.3952000141143799</v>
      </c>
      <c r="W606" s="41">
        <v>2.4402999877929701</v>
      </c>
      <c r="X606" s="41">
        <v>2.48650002479553</v>
      </c>
      <c r="Y606" s="41">
        <v>2.5341000556945801</v>
      </c>
      <c r="Z606" s="41">
        <v>2.5829999446868901</v>
      </c>
      <c r="AA606" s="41">
        <v>2.6335000991821298</v>
      </c>
      <c r="AB606" s="41">
        <v>2.6854999065399201</v>
      </c>
      <c r="AC606" s="41">
        <v>2.7390000820159899</v>
      </c>
      <c r="AD606" s="41">
        <v>2.7939999103546098</v>
      </c>
      <c r="AE606" s="41">
        <v>2.8503999710082999</v>
      </c>
      <c r="AF606" s="41">
        <v>2.9080998897552499</v>
      </c>
      <c r="AG606" s="41">
        <f t="shared" si="10"/>
        <v>1.259899973869326</v>
      </c>
      <c r="AH606" s="41">
        <v>1.259899973869326</v>
      </c>
      <c r="AI606" s="41"/>
      <c r="AJ606" s="114"/>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c r="BO606" s="108"/>
      <c r="CF606" s="102"/>
      <c r="CI606" s="45"/>
    </row>
    <row r="607" spans="2:87" ht="13" customHeight="1">
      <c r="B607" s="114">
        <v>42490</v>
      </c>
      <c r="C607" s="41">
        <v>0.58679997920990001</v>
      </c>
      <c r="D607" s="41">
        <v>0.76499998569488503</v>
      </c>
      <c r="E607" s="41">
        <v>0.95789998769760099</v>
      </c>
      <c r="F607" s="41">
        <v>1.1446000337600699</v>
      </c>
      <c r="G607" s="41">
        <v>1.3150000572204601</v>
      </c>
      <c r="H607" s="41">
        <v>1.4658000469207799</v>
      </c>
      <c r="I607" s="41">
        <v>1.5968999862670901</v>
      </c>
      <c r="J607" s="41">
        <v>1.71019995212555</v>
      </c>
      <c r="K607" s="41">
        <v>1.80799996852875</v>
      </c>
      <c r="L607" s="41">
        <v>1.89310002326965</v>
      </c>
      <c r="M607" s="41">
        <v>1.96800005435944</v>
      </c>
      <c r="N607" s="41">
        <v>2.0348999500274698</v>
      </c>
      <c r="O607" s="41">
        <v>2.0957000255584699</v>
      </c>
      <c r="P607" s="41">
        <v>2.15199995040894</v>
      </c>
      <c r="Q607" s="41">
        <v>2.2049999237060498</v>
      </c>
      <c r="R607" s="41">
        <v>2.2557001113891602</v>
      </c>
      <c r="S607" s="41">
        <v>2.3048999309539799</v>
      </c>
      <c r="T607" s="41">
        <v>2.35319995880127</v>
      </c>
      <c r="U607" s="41">
        <v>2.40089988708496</v>
      </c>
      <c r="V607" s="41">
        <v>2.4482998847961399</v>
      </c>
      <c r="W607" s="41">
        <v>2.49580001831055</v>
      </c>
      <c r="X607" s="41">
        <v>2.5432999134063698</v>
      </c>
      <c r="Y607" s="41">
        <v>2.5910000801086399</v>
      </c>
      <c r="Z607" s="41">
        <v>2.6389000415802002</v>
      </c>
      <c r="AA607" s="41">
        <v>2.68700003623962</v>
      </c>
      <c r="AB607" s="41">
        <v>2.7353000640869101</v>
      </c>
      <c r="AC607" s="41">
        <v>2.7836999893188499</v>
      </c>
      <c r="AD607" s="41">
        <v>2.8320999145507799</v>
      </c>
      <c r="AE607" s="41">
        <v>2.8805999755859402</v>
      </c>
      <c r="AF607" s="41">
        <v>2.9289999008178702</v>
      </c>
      <c r="AG607" s="41">
        <f t="shared" si="10"/>
        <v>1.3063000440597499</v>
      </c>
      <c r="AH607" s="41">
        <v>1.3063000440597499</v>
      </c>
      <c r="AI607" s="41"/>
      <c r="AJ607" s="114"/>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108"/>
      <c r="CF607" s="102"/>
      <c r="CI607" s="45"/>
    </row>
    <row r="608" spans="2:87" ht="13" customHeight="1">
      <c r="B608" s="114">
        <v>42521</v>
      </c>
      <c r="C608" s="41">
        <v>0.71820002794265703</v>
      </c>
      <c r="D608" s="41">
        <v>0.88239997625350997</v>
      </c>
      <c r="E608" s="41">
        <v>1.06719994544983</v>
      </c>
      <c r="F608" s="41">
        <v>1.24539995193481</v>
      </c>
      <c r="G608" s="41">
        <v>1.40530002117157</v>
      </c>
      <c r="H608" s="41">
        <v>1.5433000326156601</v>
      </c>
      <c r="I608" s="41">
        <v>1.66009998321533</v>
      </c>
      <c r="J608" s="41">
        <v>1.75839996337891</v>
      </c>
      <c r="K608" s="41">
        <v>1.8414000272750899</v>
      </c>
      <c r="L608" s="41">
        <v>1.9125000238418599</v>
      </c>
      <c r="M608" s="41">
        <v>1.9744999408721899</v>
      </c>
      <c r="N608" s="41">
        <v>2.0299999713897701</v>
      </c>
      <c r="O608" s="41">
        <v>2.0810000896453902</v>
      </c>
      <c r="P608" s="41">
        <v>2.12899994850159</v>
      </c>
      <c r="Q608" s="41">
        <v>2.1752998828887899</v>
      </c>
      <c r="R608" s="41">
        <v>2.2209000587463401</v>
      </c>
      <c r="S608" s="41">
        <v>2.2662000656127899</v>
      </c>
      <c r="T608" s="41">
        <v>2.31180000305176</v>
      </c>
      <c r="U608" s="41">
        <v>2.35800004005432</v>
      </c>
      <c r="V608" s="41">
        <v>2.4049999713897701</v>
      </c>
      <c r="W608" s="41">
        <v>2.4526998996734601</v>
      </c>
      <c r="X608" s="41">
        <v>2.5013000965118399</v>
      </c>
      <c r="Y608" s="41">
        <v>2.5506999492645299</v>
      </c>
      <c r="Z608" s="41">
        <v>2.6008999347686799</v>
      </c>
      <c r="AA608" s="41">
        <v>2.6517000198364298</v>
      </c>
      <c r="AB608" s="41">
        <v>2.7030000686645499</v>
      </c>
      <c r="AC608" s="41">
        <v>2.75480008125305</v>
      </c>
      <c r="AD608" s="41">
        <v>2.8069000244140598</v>
      </c>
      <c r="AE608" s="41">
        <v>2.8592000007629399</v>
      </c>
      <c r="AF608" s="41">
        <v>2.91160011291504</v>
      </c>
      <c r="AG608" s="41">
        <f t="shared" si="10"/>
        <v>1.1942999958992029</v>
      </c>
      <c r="AH608" s="41">
        <v>1.1942999958992029</v>
      </c>
      <c r="AI608" s="41"/>
      <c r="AJ608" s="114"/>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108"/>
      <c r="CF608" s="102"/>
      <c r="CI608" s="45"/>
    </row>
    <row r="609" spans="2:87" ht="13" customHeight="1">
      <c r="B609" s="114">
        <v>42551</v>
      </c>
      <c r="C609" s="41">
        <v>0.49750000238418601</v>
      </c>
      <c r="D609" s="41">
        <v>0.59509998559951804</v>
      </c>
      <c r="E609" s="41">
        <v>0.73799997568130504</v>
      </c>
      <c r="F609" s="41">
        <v>0.89130002260208097</v>
      </c>
      <c r="G609" s="41">
        <v>1.0371999740600599</v>
      </c>
      <c r="H609" s="41">
        <v>1.1680999994278001</v>
      </c>
      <c r="I609" s="41">
        <v>1.28190004825592</v>
      </c>
      <c r="J609" s="41">
        <v>1.37929999828339</v>
      </c>
      <c r="K609" s="41">
        <v>1.4625999927520801</v>
      </c>
      <c r="L609" s="41">
        <v>1.5343999862670901</v>
      </c>
      <c r="M609" s="41">
        <v>1.59720003604889</v>
      </c>
      <c r="N609" s="41">
        <v>1.6533999443054199</v>
      </c>
      <c r="O609" s="41">
        <v>1.70500004291534</v>
      </c>
      <c r="P609" s="41">
        <v>1.75360000133514</v>
      </c>
      <c r="Q609" s="41">
        <v>1.8005000352859499</v>
      </c>
      <c r="R609" s="41">
        <v>1.8466999530792201</v>
      </c>
      <c r="S609" s="41">
        <v>1.89289999008179</v>
      </c>
      <c r="T609" s="41">
        <v>1.9395999908447299</v>
      </c>
      <c r="U609" s="41">
        <v>1.98720002174377</v>
      </c>
      <c r="V609" s="41">
        <v>2.0359001159668</v>
      </c>
      <c r="W609" s="41">
        <v>2.0857999324798602</v>
      </c>
      <c r="X609" s="41">
        <v>2.1368999481201199</v>
      </c>
      <c r="Y609" s="41">
        <v>2.1893000602722199</v>
      </c>
      <c r="Z609" s="41">
        <v>2.2427999973297101</v>
      </c>
      <c r="AA609" s="41">
        <v>2.2973999977111799</v>
      </c>
      <c r="AB609" s="41">
        <v>2.3529000282287602</v>
      </c>
      <c r="AC609" s="41">
        <v>2.4093000888824498</v>
      </c>
      <c r="AD609" s="41">
        <v>2.4663999080657999</v>
      </c>
      <c r="AE609" s="41">
        <v>2.5239999294281001</v>
      </c>
      <c r="AF609" s="41">
        <v>2.5820999145507799</v>
      </c>
      <c r="AG609" s="41">
        <f t="shared" si="10"/>
        <v>1.0368999838829041</v>
      </c>
      <c r="AH609" s="41">
        <v>1.0368999838829041</v>
      </c>
      <c r="AI609" s="41"/>
      <c r="AJ609" s="114"/>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108"/>
      <c r="CF609" s="102"/>
      <c r="CI609" s="45"/>
    </row>
    <row r="610" spans="2:87" ht="13" customHeight="1">
      <c r="B610" s="114">
        <v>42582</v>
      </c>
      <c r="C610" s="41">
        <v>0.56989997625350997</v>
      </c>
      <c r="D610" s="41">
        <v>0.66360002756118797</v>
      </c>
      <c r="E610" s="41">
        <v>0.79100000858306896</v>
      </c>
      <c r="F610" s="41">
        <v>0.92580002546310403</v>
      </c>
      <c r="G610" s="41">
        <v>1.05429995059967</v>
      </c>
      <c r="H610" s="41">
        <v>1.17030000686646</v>
      </c>
      <c r="I610" s="41">
        <v>1.2717000246048</v>
      </c>
      <c r="J610" s="41">
        <v>1.3589999675750699</v>
      </c>
      <c r="K610" s="41">
        <v>1.43389999866486</v>
      </c>
      <c r="L610" s="41">
        <v>1.4983999729156501</v>
      </c>
      <c r="M610" s="41">
        <v>1.5547000169753999</v>
      </c>
      <c r="N610" s="41">
        <v>1.6047999858856199</v>
      </c>
      <c r="O610" s="41">
        <v>1.6505000591278101</v>
      </c>
      <c r="P610" s="41">
        <v>1.6933000087737999</v>
      </c>
      <c r="Q610" s="41">
        <v>1.7345000505447401</v>
      </c>
      <c r="R610" s="41">
        <v>1.7748999595642101</v>
      </c>
      <c r="S610" s="41">
        <v>1.8154000043869001</v>
      </c>
      <c r="T610" s="41">
        <v>1.8565000295639</v>
      </c>
      <c r="U610" s="41">
        <v>1.8984999656677199</v>
      </c>
      <c r="V610" s="41">
        <v>1.94169998168945</v>
      </c>
      <c r="W610" s="41">
        <v>1.98629999160767</v>
      </c>
      <c r="X610" s="41">
        <v>2.0322999954223602</v>
      </c>
      <c r="Y610" s="41">
        <v>2.0797998905181898</v>
      </c>
      <c r="Z610" s="41">
        <v>2.1287999153137198</v>
      </c>
      <c r="AA610" s="41">
        <v>2.1791000366210902</v>
      </c>
      <c r="AB610" s="41">
        <v>2.2307000160217298</v>
      </c>
      <c r="AC610" s="41">
        <v>2.2834000587463401</v>
      </c>
      <c r="AD610" s="41">
        <v>2.3371000289917001</v>
      </c>
      <c r="AE610" s="41">
        <v>2.3917999267578098</v>
      </c>
      <c r="AF610" s="41">
        <v>2.4472999572753902</v>
      </c>
      <c r="AG610" s="41">
        <f t="shared" si="10"/>
        <v>0.92849999666214011</v>
      </c>
      <c r="AH610" s="41">
        <v>0.92849999666214011</v>
      </c>
      <c r="AI610" s="41"/>
      <c r="AJ610" s="114"/>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108"/>
      <c r="CF610" s="102"/>
      <c r="CI610" s="45"/>
    </row>
    <row r="611" spans="2:87" ht="13" customHeight="1">
      <c r="B611" s="114">
        <v>42613</v>
      </c>
      <c r="C611" s="41">
        <v>0.66380000114440896</v>
      </c>
      <c r="D611" s="41">
        <v>0.81349998712539695</v>
      </c>
      <c r="E611" s="41">
        <v>0.96820002794265703</v>
      </c>
      <c r="F611" s="41">
        <v>1.1105999946594201</v>
      </c>
      <c r="G611" s="41">
        <v>1.2347999811172501</v>
      </c>
      <c r="H611" s="41">
        <v>1.34029996395111</v>
      </c>
      <c r="I611" s="41">
        <v>1.42920005321503</v>
      </c>
      <c r="J611" s="41">
        <v>1.50429999828339</v>
      </c>
      <c r="K611" s="41">
        <v>1.5686999559402499</v>
      </c>
      <c r="L611" s="41">
        <v>1.625</v>
      </c>
      <c r="M611" s="41">
        <v>1.6754000186920199</v>
      </c>
      <c r="N611" s="41">
        <v>1.7216999530792201</v>
      </c>
      <c r="O611" s="41">
        <v>1.7652000188827499</v>
      </c>
      <c r="P611" s="41">
        <v>1.8069000244140601</v>
      </c>
      <c r="Q611" s="41">
        <v>1.8474999666214</v>
      </c>
      <c r="R611" s="41">
        <v>1.88759994506836</v>
      </c>
      <c r="S611" s="41">
        <v>1.9273999929428101</v>
      </c>
      <c r="T611" s="41">
        <v>1.9672000408172601</v>
      </c>
      <c r="U611" s="41">
        <v>2.0069999694824201</v>
      </c>
      <c r="V611" s="41">
        <v>2.0469000339508101</v>
      </c>
      <c r="W611" s="41">
        <v>2.0869998931884801</v>
      </c>
      <c r="X611" s="41">
        <v>2.1270999908447301</v>
      </c>
      <c r="Y611" s="41">
        <v>2.1672999858856201</v>
      </c>
      <c r="Z611" s="41">
        <v>2.2074000835418701</v>
      </c>
      <c r="AA611" s="41">
        <v>2.2474000453949001</v>
      </c>
      <c r="AB611" s="41">
        <v>2.2873001098632799</v>
      </c>
      <c r="AC611" s="41">
        <v>2.32680010795593</v>
      </c>
      <c r="AD611" s="41">
        <v>2.36610007286072</v>
      </c>
      <c r="AE611" s="41">
        <v>2.4049999713897701</v>
      </c>
      <c r="AF611" s="41">
        <v>2.4433999061584499</v>
      </c>
      <c r="AG611" s="41">
        <f t="shared" si="10"/>
        <v>0.96119999885559104</v>
      </c>
      <c r="AH611" s="41">
        <v>0.96119999885559104</v>
      </c>
      <c r="AI611" s="41"/>
      <c r="AJ611" s="114"/>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108"/>
      <c r="CF611" s="102"/>
      <c r="CI611" s="45"/>
    </row>
    <row r="612" spans="2:87" ht="13" customHeight="1">
      <c r="B612" s="114">
        <v>42643</v>
      </c>
      <c r="C612" s="41">
        <v>0.65799999237060502</v>
      </c>
      <c r="D612" s="41">
        <v>0.78250002861022905</v>
      </c>
      <c r="E612" s="41">
        <v>0.92470002174377397</v>
      </c>
      <c r="F612" s="41">
        <v>1.0645999908447299</v>
      </c>
      <c r="G612" s="41">
        <v>1.1934000253677399</v>
      </c>
      <c r="H612" s="41">
        <v>1.30840003490448</v>
      </c>
      <c r="I612" s="41">
        <v>1.40989995002747</v>
      </c>
      <c r="J612" s="41">
        <v>1.49919998645782</v>
      </c>
      <c r="K612" s="41">
        <v>1.5785000324249301</v>
      </c>
      <c r="L612" s="41">
        <v>1.6495000123977701</v>
      </c>
      <c r="M612" s="41">
        <v>1.71399998664856</v>
      </c>
      <c r="N612" s="41">
        <v>1.7733999490737899</v>
      </c>
      <c r="O612" s="41">
        <v>1.8288999795913701</v>
      </c>
      <c r="P612" s="41">
        <v>1.8811999559402499</v>
      </c>
      <c r="Q612" s="41">
        <v>1.9309999942779501</v>
      </c>
      <c r="R612" s="41">
        <v>1.9788999557495099</v>
      </c>
      <c r="S612" s="41">
        <v>2.0251998901367201</v>
      </c>
      <c r="T612" s="41">
        <v>2.0701000690460201</v>
      </c>
      <c r="U612" s="41">
        <v>2.1138000488281201</v>
      </c>
      <c r="V612" s="41">
        <v>2.15639996528625</v>
      </c>
      <c r="W612" s="41">
        <v>2.1979999542236301</v>
      </c>
      <c r="X612" s="41">
        <v>2.2386999130249001</v>
      </c>
      <c r="Y612" s="41">
        <v>2.2785000801086399</v>
      </c>
      <c r="Z612" s="41">
        <v>2.31730008125305</v>
      </c>
      <c r="AA612" s="41">
        <v>2.3552999496460001</v>
      </c>
      <c r="AB612" s="41">
        <v>2.3922998905181898</v>
      </c>
      <c r="AC612" s="41">
        <v>2.4284999370575</v>
      </c>
      <c r="AD612" s="41">
        <v>2.4637000560760498</v>
      </c>
      <c r="AE612" s="41">
        <v>2.4981000423431401</v>
      </c>
      <c r="AF612" s="41">
        <v>2.5315001010894802</v>
      </c>
      <c r="AG612" s="41">
        <f t="shared" si="10"/>
        <v>0.99150002002716509</v>
      </c>
      <c r="AH612" s="41">
        <v>0.99150002002716509</v>
      </c>
      <c r="AI612" s="41"/>
      <c r="AJ612" s="114"/>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108"/>
      <c r="CF612" s="102"/>
      <c r="CI612" s="45"/>
    </row>
    <row r="613" spans="2:87" ht="13" customHeight="1">
      <c r="B613" s="114">
        <v>42674</v>
      </c>
      <c r="C613" s="41">
        <v>0.70599997043609597</v>
      </c>
      <c r="D613" s="41">
        <v>0.870500028133392</v>
      </c>
      <c r="E613" s="41">
        <v>1.04550004005432</v>
      </c>
      <c r="F613" s="41">
        <v>1.2131999731063801</v>
      </c>
      <c r="G613" s="41">
        <v>1.36570000648499</v>
      </c>
      <c r="H613" s="41">
        <v>1.50090003013611</v>
      </c>
      <c r="I613" s="41">
        <v>1.6190999746322601</v>
      </c>
      <c r="J613" s="41">
        <v>1.72239995002747</v>
      </c>
      <c r="K613" s="41">
        <v>1.8128000497818</v>
      </c>
      <c r="L613" s="41">
        <v>1.89279997348785</v>
      </c>
      <c r="M613" s="41">
        <v>1.96420001983643</v>
      </c>
      <c r="N613" s="41">
        <v>2.0288999080657999</v>
      </c>
      <c r="O613" s="41">
        <v>2.08829998970032</v>
      </c>
      <c r="P613" s="41">
        <v>2.1435000896453902</v>
      </c>
      <c r="Q613" s="41">
        <v>2.1953999996185298</v>
      </c>
      <c r="R613" s="41">
        <v>2.24480009078979</v>
      </c>
      <c r="S613" s="41">
        <v>2.2920999526977499</v>
      </c>
      <c r="T613" s="41">
        <v>2.3378000259399401</v>
      </c>
      <c r="U613" s="41">
        <v>2.3821001052856401</v>
      </c>
      <c r="V613" s="41">
        <v>2.4254000186920202</v>
      </c>
      <c r="W613" s="41">
        <v>2.4676001071929901</v>
      </c>
      <c r="X613" s="41">
        <v>2.5090000629425</v>
      </c>
      <c r="Y613" s="41">
        <v>2.54949998855591</v>
      </c>
      <c r="Z613" s="41">
        <v>2.5892999172210698</v>
      </c>
      <c r="AA613" s="41">
        <v>2.62840008735657</v>
      </c>
      <c r="AB613" s="41">
        <v>2.6668000221252401</v>
      </c>
      <c r="AC613" s="41">
        <v>2.70440006256104</v>
      </c>
      <c r="AD613" s="41">
        <v>2.74130010604858</v>
      </c>
      <c r="AE613" s="41">
        <v>2.7774999141693102</v>
      </c>
      <c r="AF613" s="41">
        <v>2.81299996376038</v>
      </c>
      <c r="AG613" s="41">
        <f t="shared" si="10"/>
        <v>1.186800003051754</v>
      </c>
      <c r="AH613" s="41">
        <v>1.186800003051754</v>
      </c>
      <c r="AI613" s="41"/>
      <c r="AJ613" s="114"/>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108"/>
      <c r="CF613" s="102"/>
      <c r="CI613" s="45"/>
    </row>
    <row r="614" spans="2:87" ht="13" customHeight="1">
      <c r="B614" s="114">
        <v>42704</v>
      </c>
      <c r="C614" s="41">
        <v>0.85640001296997104</v>
      </c>
      <c r="D614" s="41">
        <v>1.14279997348785</v>
      </c>
      <c r="E614" s="41">
        <v>1.43400001525879</v>
      </c>
      <c r="F614" s="41">
        <v>1.69110000133514</v>
      </c>
      <c r="G614" s="41">
        <v>1.9035999774932899</v>
      </c>
      <c r="H614" s="41">
        <v>2.0738000869750999</v>
      </c>
      <c r="I614" s="41">
        <v>2.2084000110626198</v>
      </c>
      <c r="J614" s="41">
        <v>2.3146998882293701</v>
      </c>
      <c r="K614" s="41">
        <v>2.3996999263763401</v>
      </c>
      <c r="L614" s="41">
        <v>2.4690999984741202</v>
      </c>
      <c r="M614" s="41">
        <v>2.5271999835968</v>
      </c>
      <c r="N614" s="41">
        <v>2.5776000022888201</v>
      </c>
      <c r="O614" s="41">
        <v>2.6226000785827601</v>
      </c>
      <c r="P614" s="41">
        <v>2.6640999317169198</v>
      </c>
      <c r="Q614" s="41">
        <v>2.7035000324249299</v>
      </c>
      <c r="R614" s="41">
        <v>2.7416000366210902</v>
      </c>
      <c r="S614" s="41">
        <v>2.7790999412536599</v>
      </c>
      <c r="T614" s="41">
        <v>2.8164000511169398</v>
      </c>
      <c r="U614" s="41">
        <v>2.8536999225616499</v>
      </c>
      <c r="V614" s="41">
        <v>2.8912999629974401</v>
      </c>
      <c r="W614" s="41">
        <v>2.9291000366210902</v>
      </c>
      <c r="X614" s="41">
        <v>2.9672000408172599</v>
      </c>
      <c r="Y614" s="41">
        <v>3.0055999755859402</v>
      </c>
      <c r="Z614" s="41">
        <v>3.04419994354248</v>
      </c>
      <c r="AA614" s="41">
        <v>3.0829999446868901</v>
      </c>
      <c r="AB614" s="41">
        <v>3.1217999458313002</v>
      </c>
      <c r="AC614" s="41">
        <v>3.1607000827789302</v>
      </c>
      <c r="AD614" s="41">
        <v>3.1995999813079798</v>
      </c>
      <c r="AE614" s="41">
        <v>3.2383000850677499</v>
      </c>
      <c r="AF614" s="41">
        <v>3.2769000530242902</v>
      </c>
      <c r="AG614" s="41">
        <f t="shared" si="10"/>
        <v>1.6126999855041491</v>
      </c>
      <c r="AH614" s="41">
        <v>1.6126999855041491</v>
      </c>
      <c r="AI614" s="41"/>
      <c r="AJ614" s="114"/>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108"/>
      <c r="CF614" s="102"/>
      <c r="CI614" s="45"/>
    </row>
    <row r="615" spans="2:87" ht="13" customHeight="1">
      <c r="B615" s="114">
        <v>42735</v>
      </c>
      <c r="C615" s="41">
        <v>0.89770001173019398</v>
      </c>
      <c r="D615" s="41">
        <v>1.20179998874664</v>
      </c>
      <c r="E615" s="41">
        <v>1.5013999938964799</v>
      </c>
      <c r="F615" s="41">
        <v>1.76310002803802</v>
      </c>
      <c r="G615" s="41">
        <v>1.978600025177</v>
      </c>
      <c r="H615" s="41">
        <v>2.1507000923156698</v>
      </c>
      <c r="I615" s="41">
        <v>2.2864000797271702</v>
      </c>
      <c r="J615" s="41">
        <v>2.3931999206543</v>
      </c>
      <c r="K615" s="41">
        <v>2.4779999256134002</v>
      </c>
      <c r="L615" s="41">
        <v>2.5466001033782999</v>
      </c>
      <c r="M615" s="41">
        <v>2.6036000251770002</v>
      </c>
      <c r="N615" s="41">
        <v>2.6522998809814502</v>
      </c>
      <c r="O615" s="41">
        <v>2.6954998970031698</v>
      </c>
      <c r="P615" s="41">
        <v>2.7351000308990501</v>
      </c>
      <c r="Q615" s="41">
        <v>2.77239990234375</v>
      </c>
      <c r="R615" s="41">
        <v>2.80839991569519</v>
      </c>
      <c r="S615" s="41">
        <v>2.84380006790161</v>
      </c>
      <c r="T615" s="41">
        <v>2.87910008430481</v>
      </c>
      <c r="U615" s="41">
        <v>2.91459989547729</v>
      </c>
      <c r="V615" s="41">
        <v>2.95040011405945</v>
      </c>
      <c r="W615" s="41">
        <v>2.9867000579834002</v>
      </c>
      <c r="X615" s="41">
        <v>3.0234000682830802</v>
      </c>
      <c r="Y615" s="41">
        <v>3.0606000423431401</v>
      </c>
      <c r="Z615" s="41">
        <v>3.0980999469757098</v>
      </c>
      <c r="AA615" s="41">
        <v>3.1361000537872301</v>
      </c>
      <c r="AB615" s="41">
        <v>3.1742999553680402</v>
      </c>
      <c r="AC615" s="41">
        <v>3.2126998901367201</v>
      </c>
      <c r="AD615" s="41">
        <v>3.2511999607086199</v>
      </c>
      <c r="AE615" s="41">
        <v>3.2897999286651598</v>
      </c>
      <c r="AF615" s="41">
        <v>3.3283998966217001</v>
      </c>
      <c r="AG615" s="41">
        <f t="shared" si="10"/>
        <v>1.6489000916481058</v>
      </c>
      <c r="AH615" s="41">
        <v>1.6489000916481058</v>
      </c>
      <c r="AI615" s="41"/>
      <c r="AJ615" s="114"/>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108"/>
      <c r="CF615" s="102"/>
      <c r="CI615" s="45"/>
    </row>
    <row r="616" spans="2:87" ht="13" customHeight="1">
      <c r="B616" s="114">
        <v>42766</v>
      </c>
      <c r="C616" s="41">
        <v>0.87319999933242798</v>
      </c>
      <c r="D616" s="41">
        <v>1.1985000371932999</v>
      </c>
      <c r="E616" s="41">
        <v>1.49650001525879</v>
      </c>
      <c r="F616" s="41">
        <v>1.75039994716644</v>
      </c>
      <c r="G616" s="41">
        <v>1.9586000442504901</v>
      </c>
      <c r="H616" s="41">
        <v>2.1261999607086199</v>
      </c>
      <c r="I616" s="41">
        <v>2.2600998878478999</v>
      </c>
      <c r="J616" s="41">
        <v>2.3673999309539799</v>
      </c>
      <c r="K616" s="41">
        <v>2.4542999267578098</v>
      </c>
      <c r="L616" s="41">
        <v>2.52579998970032</v>
      </c>
      <c r="M616" s="41">
        <v>2.5859999656677202</v>
      </c>
      <c r="N616" s="41">
        <v>2.6380999088287398</v>
      </c>
      <c r="O616" s="41">
        <v>2.6844000816345202</v>
      </c>
      <c r="P616" s="41">
        <v>2.7265999317169198</v>
      </c>
      <c r="Q616" s="41">
        <v>2.7660000324249299</v>
      </c>
      <c r="R616" s="41">
        <v>2.80360007286072</v>
      </c>
      <c r="S616" s="41">
        <v>2.8399999141693102</v>
      </c>
      <c r="T616" s="41">
        <v>2.87569999694824</v>
      </c>
      <c r="U616" s="41">
        <v>2.9109001159668</v>
      </c>
      <c r="V616" s="41">
        <v>2.9460000991821298</v>
      </c>
      <c r="W616" s="41">
        <v>2.9809999465942401</v>
      </c>
      <c r="X616" s="41">
        <v>3.0158998966217001</v>
      </c>
      <c r="Y616" s="41">
        <v>3.0508999824523899</v>
      </c>
      <c r="Z616" s="41">
        <v>3.0859000682830802</v>
      </c>
      <c r="AA616" s="41">
        <v>3.12089991569519</v>
      </c>
      <c r="AB616" s="41">
        <v>3.1558001041412398</v>
      </c>
      <c r="AC616" s="41">
        <v>3.1905999183654798</v>
      </c>
      <c r="AD616" s="41">
        <v>3.2253000736236599</v>
      </c>
      <c r="AE616" s="41">
        <v>3.2599000930786102</v>
      </c>
      <c r="AF616" s="41">
        <v>3.29419994354248</v>
      </c>
      <c r="AG616" s="41">
        <f t="shared" si="10"/>
        <v>1.6525999903678921</v>
      </c>
      <c r="AH616" s="41">
        <v>1.6525999903678921</v>
      </c>
      <c r="AI616" s="41"/>
      <c r="AJ616" s="114"/>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108"/>
      <c r="CF616" s="102"/>
      <c r="CI616" s="45"/>
    </row>
    <row r="617" spans="2:87" ht="13" customHeight="1">
      <c r="B617" s="114">
        <v>42794</v>
      </c>
      <c r="C617" s="41">
        <v>0.91640001535415605</v>
      </c>
      <c r="D617" s="41">
        <v>1.2367000579834</v>
      </c>
      <c r="E617" s="41">
        <v>1.5200999975204501</v>
      </c>
      <c r="F617" s="41">
        <v>1.75409996509552</v>
      </c>
      <c r="G617" s="41">
        <v>1.94110000133514</v>
      </c>
      <c r="H617" s="41">
        <v>2.0885999202728298</v>
      </c>
      <c r="I617" s="41">
        <v>2.2049999237060498</v>
      </c>
      <c r="J617" s="41">
        <v>2.2978999614715598</v>
      </c>
      <c r="K617" s="41">
        <v>2.3736000061035201</v>
      </c>
      <c r="L617" s="41">
        <v>2.43700003623962</v>
      </c>
      <c r="M617" s="41">
        <v>2.49169993400574</v>
      </c>
      <c r="N617" s="41">
        <v>2.5402998924255402</v>
      </c>
      <c r="O617" s="41">
        <v>2.58480000495911</v>
      </c>
      <c r="P617" s="41">
        <v>2.6266000270843501</v>
      </c>
      <c r="Q617" s="41">
        <v>2.6665999889373802</v>
      </c>
      <c r="R617" s="41">
        <v>2.7053999900817902</v>
      </c>
      <c r="S617" s="41">
        <v>2.7434999942779501</v>
      </c>
      <c r="T617" s="41">
        <v>2.78119993209839</v>
      </c>
      <c r="U617" s="41">
        <v>2.8185000419616699</v>
      </c>
      <c r="V617" s="41">
        <v>2.8557000160217298</v>
      </c>
      <c r="W617" s="41">
        <v>2.89260005950928</v>
      </c>
      <c r="X617" s="41">
        <v>2.9293999671936</v>
      </c>
      <c r="Y617" s="41">
        <v>2.9658999443054199</v>
      </c>
      <c r="Z617" s="41">
        <v>3.0021998882293701</v>
      </c>
      <c r="AA617" s="41">
        <v>3.0381999015808101</v>
      </c>
      <c r="AB617" s="41">
        <v>3.0738000869750999</v>
      </c>
      <c r="AC617" s="41">
        <v>3.1091001033782999</v>
      </c>
      <c r="AD617" s="41">
        <v>3.1438000202178999</v>
      </c>
      <c r="AE617" s="41">
        <v>3.1782000064849898</v>
      </c>
      <c r="AF617" s="41">
        <v>3.2118999958038299</v>
      </c>
      <c r="AG617" s="41">
        <f t="shared" si="10"/>
        <v>1.520600020885464</v>
      </c>
      <c r="AH617" s="41">
        <v>1.520600020885464</v>
      </c>
      <c r="AI617" s="41"/>
      <c r="AJ617" s="114"/>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108"/>
      <c r="CF617" s="102"/>
      <c r="CI617" s="45"/>
    </row>
    <row r="618" spans="2:87" ht="13" customHeight="1">
      <c r="B618" s="114">
        <v>42825</v>
      </c>
      <c r="C618" s="41">
        <v>1.0550999641418499</v>
      </c>
      <c r="D618" s="41">
        <v>1.2792999744415301</v>
      </c>
      <c r="E618" s="41">
        <v>1.54069995880127</v>
      </c>
      <c r="F618" s="41">
        <v>1.7755999565124501</v>
      </c>
      <c r="G618" s="41">
        <v>1.9675999879837001</v>
      </c>
      <c r="H618" s="41">
        <v>2.1189999580383301</v>
      </c>
      <c r="I618" s="41">
        <v>2.2372999191284202</v>
      </c>
      <c r="J618" s="41">
        <v>2.33080005645752</v>
      </c>
      <c r="K618" s="41">
        <v>2.40639996528625</v>
      </c>
      <c r="L618" s="41">
        <v>2.4697000980377202</v>
      </c>
      <c r="M618" s="41">
        <v>2.5244998931884801</v>
      </c>
      <c r="N618" s="41">
        <v>2.5736999511718799</v>
      </c>
      <c r="O618" s="41">
        <v>2.6192998886108398</v>
      </c>
      <c r="P618" s="41">
        <v>2.6626999378204301</v>
      </c>
      <c r="Q618" s="41">
        <v>2.7046000957489</v>
      </c>
      <c r="R618" s="41">
        <v>2.7455999851226802</v>
      </c>
      <c r="S618" s="41">
        <v>2.7862000465393102</v>
      </c>
      <c r="T618" s="41">
        <v>2.8264000415802002</v>
      </c>
      <c r="U618" s="41">
        <v>2.8664000034332302</v>
      </c>
      <c r="V618" s="41">
        <v>2.90619993209839</v>
      </c>
      <c r="W618" s="41">
        <v>2.9458999633789098</v>
      </c>
      <c r="X618" s="41">
        <v>2.9853000640869101</v>
      </c>
      <c r="Y618" s="41">
        <v>3.0243999958038299</v>
      </c>
      <c r="Z618" s="41">
        <v>3.06319999694824</v>
      </c>
      <c r="AA618" s="41">
        <v>3.1015000343322798</v>
      </c>
      <c r="AB618" s="41">
        <v>3.1394000053405802</v>
      </c>
      <c r="AC618" s="41">
        <v>3.1767001152038601</v>
      </c>
      <c r="AD618" s="41">
        <v>3.21350002288818</v>
      </c>
      <c r="AE618" s="41">
        <v>3.2497000694274898</v>
      </c>
      <c r="AF618" s="41">
        <v>3.2850999832153298</v>
      </c>
      <c r="AG618" s="41">
        <f t="shared" si="10"/>
        <v>1.4146001338958702</v>
      </c>
      <c r="AH618" s="41">
        <v>1.4146001338958702</v>
      </c>
      <c r="AI618" s="41"/>
      <c r="AJ618" s="114"/>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108"/>
      <c r="CF618" s="102"/>
      <c r="CI618" s="45"/>
    </row>
    <row r="619" spans="2:87" ht="13" customHeight="1">
      <c r="B619" s="114">
        <v>42855</v>
      </c>
      <c r="C619" s="41">
        <v>1.1190999746322601</v>
      </c>
      <c r="D619" s="41">
        <v>1.2783000469207799</v>
      </c>
      <c r="E619" s="41">
        <v>1.48129999637604</v>
      </c>
      <c r="F619" s="41">
        <v>1.6770000457763701</v>
      </c>
      <c r="G619" s="41">
        <v>1.84739995002747</v>
      </c>
      <c r="H619" s="41">
        <v>1.9895999431610101</v>
      </c>
      <c r="I619" s="41">
        <v>2.1063001155853298</v>
      </c>
      <c r="J619" s="41">
        <v>2.2025001049041699</v>
      </c>
      <c r="K619" s="41">
        <v>2.2829000949859601</v>
      </c>
      <c r="L619" s="41">
        <v>2.3517000675201398</v>
      </c>
      <c r="M619" s="41">
        <v>2.4121000766754199</v>
      </c>
      <c r="N619" s="41">
        <v>2.4665999412536599</v>
      </c>
      <c r="O619" s="41">
        <v>2.51699995994568</v>
      </c>
      <c r="P619" s="41">
        <v>2.5645999908447301</v>
      </c>
      <c r="Q619" s="41">
        <v>2.6103999614715598</v>
      </c>
      <c r="R619" s="41">
        <v>2.6549000740051301</v>
      </c>
      <c r="S619" s="41">
        <v>2.6986000537872301</v>
      </c>
      <c r="T619" s="41">
        <v>2.7416000366210902</v>
      </c>
      <c r="U619" s="41">
        <v>2.7841999530792201</v>
      </c>
      <c r="V619" s="41">
        <v>2.8264000415802002</v>
      </c>
      <c r="W619" s="41">
        <v>2.8682000637054399</v>
      </c>
      <c r="X619" s="41">
        <v>2.9096000194549601</v>
      </c>
      <c r="Y619" s="41">
        <v>2.9505999088287398</v>
      </c>
      <c r="Z619" s="41">
        <v>2.99119997024536</v>
      </c>
      <c r="AA619" s="41">
        <v>3.03130006790161</v>
      </c>
      <c r="AB619" s="41">
        <v>3.07080006599426</v>
      </c>
      <c r="AC619" s="41">
        <v>3.1096999645233199</v>
      </c>
      <c r="AD619" s="41">
        <v>3.14800000190735</v>
      </c>
      <c r="AE619" s="41">
        <v>3.1856000423431401</v>
      </c>
      <c r="AF619" s="41">
        <v>3.2225000858306898</v>
      </c>
      <c r="AG619" s="41">
        <f t="shared" si="10"/>
        <v>1.2326000928878798</v>
      </c>
      <c r="AH619" s="41">
        <v>1.2326000928878798</v>
      </c>
      <c r="AI619" s="41"/>
      <c r="AJ619" s="114"/>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108"/>
      <c r="CF619" s="102"/>
      <c r="CI619" s="45"/>
    </row>
    <row r="620" spans="2:87" ht="13" customHeight="1">
      <c r="B620" s="114">
        <v>42886</v>
      </c>
      <c r="C620" s="41">
        <v>1.1886999607086199</v>
      </c>
      <c r="D620" s="41">
        <v>1.2840000391006501</v>
      </c>
      <c r="E620" s="41">
        <v>1.45570003986359</v>
      </c>
      <c r="F620" s="41">
        <v>1.6323000192642201</v>
      </c>
      <c r="G620" s="41">
        <v>1.7891000509262101</v>
      </c>
      <c r="H620" s="41">
        <v>1.9210000038146999</v>
      </c>
      <c r="I620" s="41">
        <v>2.0302999019622798</v>
      </c>
      <c r="J620" s="41">
        <v>2.12159991264343</v>
      </c>
      <c r="K620" s="41">
        <v>2.1991999149322501</v>
      </c>
      <c r="L620" s="41">
        <v>2.2667999267578098</v>
      </c>
      <c r="M620" s="41">
        <v>2.3273000717163099</v>
      </c>
      <c r="N620" s="41">
        <v>2.3826000690460201</v>
      </c>
      <c r="O620" s="41">
        <v>2.4342999458313002</v>
      </c>
      <c r="P620" s="41">
        <v>2.4832000732421902</v>
      </c>
      <c r="Q620" s="41">
        <v>2.5301001071929901</v>
      </c>
      <c r="R620" s="41">
        <v>2.57540011405945</v>
      </c>
      <c r="S620" s="41">
        <v>2.6192998886108398</v>
      </c>
      <c r="T620" s="41">
        <v>2.6621000766754199</v>
      </c>
      <c r="U620" s="41">
        <v>2.7037999629974401</v>
      </c>
      <c r="V620" s="41">
        <v>2.7444999217987101</v>
      </c>
      <c r="W620" s="41">
        <v>2.7841999530792201</v>
      </c>
      <c r="X620" s="41">
        <v>2.8229999542236301</v>
      </c>
      <c r="Y620" s="41">
        <v>2.86069989204407</v>
      </c>
      <c r="Z620" s="41">
        <v>2.89739990234375</v>
      </c>
      <c r="AA620" s="41">
        <v>2.9331998825073198</v>
      </c>
      <c r="AB620" s="41">
        <v>2.9679000377654998</v>
      </c>
      <c r="AC620" s="41">
        <v>3.0016000270843501</v>
      </c>
      <c r="AD620" s="41">
        <v>3.0343999862670898</v>
      </c>
      <c r="AE620" s="41">
        <v>3.0660998821258501</v>
      </c>
      <c r="AF620" s="41">
        <v>3.0968000888824498</v>
      </c>
      <c r="AG620" s="41">
        <f t="shared" si="10"/>
        <v>1.0780999660491899</v>
      </c>
      <c r="AH620" s="41">
        <v>1.0780999660491899</v>
      </c>
      <c r="AI620" s="41"/>
      <c r="AJ620" s="114"/>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108"/>
      <c r="CF620" s="102"/>
      <c r="CI620" s="45"/>
    </row>
    <row r="621" spans="2:87" ht="13" customHeight="1">
      <c r="B621" s="114">
        <v>42916</v>
      </c>
      <c r="C621" s="41">
        <v>1.2608000040054299</v>
      </c>
      <c r="D621" s="41">
        <v>1.3946000337600699</v>
      </c>
      <c r="E621" s="41">
        <v>1.57190001010895</v>
      </c>
      <c r="F621" s="41">
        <v>1.74650001525879</v>
      </c>
      <c r="G621" s="41">
        <v>1.90079998970032</v>
      </c>
      <c r="H621" s="41">
        <v>2.0302999019622798</v>
      </c>
      <c r="I621" s="41">
        <v>2.1368000507354701</v>
      </c>
      <c r="J621" s="41">
        <v>2.2239000797271702</v>
      </c>
      <c r="K621" s="41">
        <v>2.2957000732421902</v>
      </c>
      <c r="L621" s="41">
        <v>2.3557000160217298</v>
      </c>
      <c r="M621" s="41">
        <v>2.4070999622345002</v>
      </c>
      <c r="N621" s="41">
        <v>2.4521999359130899</v>
      </c>
      <c r="O621" s="41">
        <v>2.4928998947143599</v>
      </c>
      <c r="P621" s="41">
        <v>2.5304000377654998</v>
      </c>
      <c r="Q621" s="41">
        <v>2.5657999515533398</v>
      </c>
      <c r="R621" s="41">
        <v>2.5998001098632799</v>
      </c>
      <c r="S621" s="41">
        <v>2.6328999996185298</v>
      </c>
      <c r="T621" s="41">
        <v>2.6654000282287602</v>
      </c>
      <c r="U621" s="41">
        <v>2.6975998878478999</v>
      </c>
      <c r="V621" s="41">
        <v>2.7295000553131099</v>
      </c>
      <c r="W621" s="41">
        <v>2.7613000869750999</v>
      </c>
      <c r="X621" s="41">
        <v>2.7929999828338601</v>
      </c>
      <c r="Y621" s="41">
        <v>2.8245999813079798</v>
      </c>
      <c r="Z621" s="41">
        <v>2.85610008239746</v>
      </c>
      <c r="AA621" s="41">
        <v>2.8875000476837198</v>
      </c>
      <c r="AB621" s="41">
        <v>2.9186999797821001</v>
      </c>
      <c r="AC621" s="41">
        <v>2.9495999813079798</v>
      </c>
      <c r="AD621" s="41">
        <v>2.9802999496460001</v>
      </c>
      <c r="AE621" s="41">
        <v>3.0107998847961399</v>
      </c>
      <c r="AF621" s="41">
        <v>3.0408999919891402</v>
      </c>
      <c r="AG621" s="41">
        <f t="shared" si="10"/>
        <v>1.0949000120162999</v>
      </c>
      <c r="AH621" s="41">
        <v>1.0949000120162999</v>
      </c>
      <c r="AI621" s="41"/>
      <c r="AJ621" s="114"/>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108"/>
      <c r="CF621" s="102"/>
      <c r="CI621" s="45"/>
    </row>
    <row r="622" spans="2:87" ht="13" customHeight="1">
      <c r="B622" s="114">
        <v>42947</v>
      </c>
      <c r="C622" s="41">
        <v>1.2382999658584599</v>
      </c>
      <c r="D622" s="41">
        <v>1.35679996013641</v>
      </c>
      <c r="E622" s="41">
        <v>1.52579998970032</v>
      </c>
      <c r="F622" s="41">
        <v>1.6979999542236299</v>
      </c>
      <c r="G622" s="41">
        <v>1.8540999889373799</v>
      </c>
      <c r="H622" s="41">
        <v>1.9887000322341899</v>
      </c>
      <c r="I622" s="41">
        <v>2.1022999286651598</v>
      </c>
      <c r="J622" s="41">
        <v>2.1977000236511199</v>
      </c>
      <c r="K622" s="41">
        <v>2.2785000801086399</v>
      </c>
      <c r="L622" s="41">
        <v>2.3477001190185498</v>
      </c>
      <c r="M622" s="41">
        <v>2.4080998897552499</v>
      </c>
      <c r="N622" s="41">
        <v>2.4618000984191899</v>
      </c>
      <c r="O622" s="41">
        <v>2.5106000900268599</v>
      </c>
      <c r="P622" s="41">
        <v>2.5555999279022199</v>
      </c>
      <c r="Q622" s="41">
        <v>2.5977001190185498</v>
      </c>
      <c r="R622" s="41">
        <v>2.6377000808715798</v>
      </c>
      <c r="S622" s="41">
        <v>2.6761000156402601</v>
      </c>
      <c r="T622" s="41">
        <v>2.7130999565124498</v>
      </c>
      <c r="U622" s="41">
        <v>2.7490000724792498</v>
      </c>
      <c r="V622" s="41">
        <v>2.7841000556945801</v>
      </c>
      <c r="W622" s="41">
        <v>2.8183000087738002</v>
      </c>
      <c r="X622" s="41">
        <v>2.8517000675201398</v>
      </c>
      <c r="Y622" s="41">
        <v>2.88450002670288</v>
      </c>
      <c r="Z622" s="41">
        <v>2.9165999889373802</v>
      </c>
      <c r="AA622" s="41">
        <v>2.9479999542236301</v>
      </c>
      <c r="AB622" s="41">
        <v>2.9788000583648699</v>
      </c>
      <c r="AC622" s="41">
        <v>3.00889992713928</v>
      </c>
      <c r="AD622" s="41">
        <v>3.0383000373840301</v>
      </c>
      <c r="AE622" s="41">
        <v>3.06710004806519</v>
      </c>
      <c r="AF622" s="41">
        <v>3.0952999591827401</v>
      </c>
      <c r="AG622" s="41">
        <f t="shared" si="10"/>
        <v>1.1094001531600899</v>
      </c>
      <c r="AH622" s="41">
        <v>1.1094001531600899</v>
      </c>
      <c r="AI622" s="41"/>
      <c r="AJ622" s="114"/>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108"/>
      <c r="CF622" s="102"/>
      <c r="CI622" s="45"/>
    </row>
    <row r="623" spans="2:87" ht="13" customHeight="1">
      <c r="B623" s="114">
        <v>42978</v>
      </c>
      <c r="C623" s="41">
        <v>1.23220002651215</v>
      </c>
      <c r="D623" s="41">
        <v>1.3228000402450599</v>
      </c>
      <c r="E623" s="41">
        <v>1.4565000534057599</v>
      </c>
      <c r="F623" s="41">
        <v>1.5961999893188501</v>
      </c>
      <c r="G623" s="41">
        <v>1.7259000539779701</v>
      </c>
      <c r="H623" s="41">
        <v>1.84010004997253</v>
      </c>
      <c r="I623" s="41">
        <v>1.9385000467300399</v>
      </c>
      <c r="J623" s="41">
        <v>2.0227999687194802</v>
      </c>
      <c r="K623" s="41">
        <v>2.0954999923706099</v>
      </c>
      <c r="L623" s="41">
        <v>2.1589999198913601</v>
      </c>
      <c r="M623" s="41">
        <v>2.2155001163482702</v>
      </c>
      <c r="N623" s="41">
        <v>2.2665998935699498</v>
      </c>
      <c r="O623" s="41">
        <v>2.3136999607086199</v>
      </c>
      <c r="P623" s="41">
        <v>2.35780000686646</v>
      </c>
      <c r="Q623" s="41">
        <v>2.3996999263763401</v>
      </c>
      <c r="R623" s="41">
        <v>2.4398999214172399</v>
      </c>
      <c r="S623" s="41">
        <v>2.4788000583648699</v>
      </c>
      <c r="T623" s="41">
        <v>2.5167999267578098</v>
      </c>
      <c r="U623" s="41">
        <v>2.5539000034332302</v>
      </c>
      <c r="V623" s="41">
        <v>2.5903000831603999</v>
      </c>
      <c r="W623" s="41">
        <v>2.6261000633239702</v>
      </c>
      <c r="X623" s="41">
        <v>2.6612999439239502</v>
      </c>
      <c r="Y623" s="41">
        <v>2.6958999633789098</v>
      </c>
      <c r="Z623" s="41">
        <v>2.7298998832702601</v>
      </c>
      <c r="AA623" s="41">
        <v>2.7632999420165998</v>
      </c>
      <c r="AB623" s="41">
        <v>2.7962000370025599</v>
      </c>
      <c r="AC623" s="41">
        <v>2.8283998966217001</v>
      </c>
      <c r="AD623" s="41">
        <v>2.8598999977111799</v>
      </c>
      <c r="AE623" s="41">
        <v>2.8908998966217001</v>
      </c>
      <c r="AF623" s="41">
        <v>2.9210999011993399</v>
      </c>
      <c r="AG623" s="41">
        <f t="shared" si="10"/>
        <v>0.92679989337921009</v>
      </c>
      <c r="AH623" s="41">
        <v>0.92679989337921009</v>
      </c>
      <c r="AI623" s="41"/>
      <c r="AJ623" s="114"/>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108"/>
      <c r="CF623" s="102"/>
      <c r="CI623" s="45"/>
    </row>
    <row r="624" spans="2:87" ht="13" customHeight="1">
      <c r="B624" s="114">
        <v>43008</v>
      </c>
      <c r="C624" s="41">
        <v>1.33410000801086</v>
      </c>
      <c r="D624" s="41">
        <v>1.4809999465942401</v>
      </c>
      <c r="E624" s="41">
        <v>1.6454999446868901</v>
      </c>
      <c r="F624" s="41">
        <v>1.8014999628067001</v>
      </c>
      <c r="G624" s="41">
        <v>1.9390000104904199</v>
      </c>
      <c r="H624" s="41">
        <v>2.0560998916625999</v>
      </c>
      <c r="I624" s="41">
        <v>2.1540999412536599</v>
      </c>
      <c r="J624" s="41">
        <v>2.2360000610351598</v>
      </c>
      <c r="K624" s="41">
        <v>2.3050000667571999</v>
      </c>
      <c r="L624" s="41">
        <v>2.3638000488281201</v>
      </c>
      <c r="M624" s="41">
        <v>2.41499996185303</v>
      </c>
      <c r="N624" s="41">
        <v>2.46050000190735</v>
      </c>
      <c r="O624" s="41">
        <v>2.5018000602722199</v>
      </c>
      <c r="P624" s="41">
        <v>2.53999996185303</v>
      </c>
      <c r="Q624" s="41">
        <v>2.57620000839233</v>
      </c>
      <c r="R624" s="41">
        <v>2.61080002784729</v>
      </c>
      <c r="S624" s="41">
        <v>2.6443998813629199</v>
      </c>
      <c r="T624" s="41">
        <v>2.6772999763488801</v>
      </c>
      <c r="U624" s="41">
        <v>2.7097001075744598</v>
      </c>
      <c r="V624" s="41">
        <v>2.74169993400574</v>
      </c>
      <c r="W624" s="41">
        <v>2.7734000682830802</v>
      </c>
      <c r="X624" s="41">
        <v>2.8048999309539799</v>
      </c>
      <c r="Y624" s="41">
        <v>2.8361999988555899</v>
      </c>
      <c r="Z624" s="41">
        <v>2.8671998977661102</v>
      </c>
      <c r="AA624" s="41">
        <v>2.89809989929199</v>
      </c>
      <c r="AB624" s="41">
        <v>2.92860007286072</v>
      </c>
      <c r="AC624" s="41">
        <v>2.9588999748229998</v>
      </c>
      <c r="AD624" s="41">
        <v>2.9888000488281201</v>
      </c>
      <c r="AE624" s="41">
        <v>3.01839995384216</v>
      </c>
      <c r="AF624" s="41">
        <v>3.0476999282836901</v>
      </c>
      <c r="AG624" s="41">
        <f t="shared" si="10"/>
        <v>1.0297000408172601</v>
      </c>
      <c r="AH624" s="41">
        <v>1.0297000408172601</v>
      </c>
      <c r="AI624" s="41"/>
      <c r="AJ624" s="114"/>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108"/>
      <c r="CF624" s="102"/>
      <c r="CI624" s="45"/>
    </row>
    <row r="625" spans="2:87" ht="13" customHeight="1">
      <c r="B625" s="114">
        <v>43039</v>
      </c>
      <c r="C625" s="41">
        <v>1.44159996509552</v>
      </c>
      <c r="D625" s="41">
        <v>1.5965000391006501</v>
      </c>
      <c r="E625" s="41">
        <v>1.75370001792908</v>
      </c>
      <c r="F625" s="41">
        <v>1.89699995517731</v>
      </c>
      <c r="G625" s="41">
        <v>2.0211000442504901</v>
      </c>
      <c r="H625" s="41">
        <v>2.1259000301361102</v>
      </c>
      <c r="I625" s="41">
        <v>2.21329998970032</v>
      </c>
      <c r="J625" s="41">
        <v>2.2864000797271702</v>
      </c>
      <c r="K625" s="41">
        <v>2.3480999469757098</v>
      </c>
      <c r="L625" s="41">
        <v>2.40089988708496</v>
      </c>
      <c r="M625" s="41">
        <v>2.4472000598907502</v>
      </c>
      <c r="N625" s="41">
        <v>2.4885001182556201</v>
      </c>
      <c r="O625" s="41">
        <v>2.52640008926392</v>
      </c>
      <c r="P625" s="41">
        <v>2.56180000305176</v>
      </c>
      <c r="Q625" s="41">
        <v>2.5954999923706099</v>
      </c>
      <c r="R625" s="41">
        <v>2.6280999183654798</v>
      </c>
      <c r="S625" s="41">
        <v>2.6598999500274698</v>
      </c>
      <c r="T625" s="41">
        <v>2.6912999153137198</v>
      </c>
      <c r="U625" s="41">
        <v>2.7223999500274698</v>
      </c>
      <c r="V625" s="41">
        <v>2.7532999515533398</v>
      </c>
      <c r="W625" s="41">
        <v>2.7841000556945801</v>
      </c>
      <c r="X625" s="41">
        <v>2.8146998882293701</v>
      </c>
      <c r="Y625" s="41">
        <v>2.8452999591827401</v>
      </c>
      <c r="Z625" s="41">
        <v>2.8757998943328902</v>
      </c>
      <c r="AA625" s="41">
        <v>2.90619993209839</v>
      </c>
      <c r="AB625" s="41">
        <v>2.9363999366760298</v>
      </c>
      <c r="AC625" s="41">
        <v>2.9663000106811501</v>
      </c>
      <c r="AD625" s="41">
        <v>2.9960999488830602</v>
      </c>
      <c r="AE625" s="41">
        <v>3.0255000591278098</v>
      </c>
      <c r="AF625" s="41">
        <v>3.0546000003814702</v>
      </c>
      <c r="AG625" s="41">
        <f t="shared" si="10"/>
        <v>0.95929992198944003</v>
      </c>
      <c r="AH625" s="41">
        <v>0.95929992198944003</v>
      </c>
      <c r="AI625" s="41"/>
      <c r="AJ625" s="114"/>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108"/>
      <c r="CF625" s="102"/>
      <c r="CI625" s="45"/>
    </row>
    <row r="626" spans="2:87" ht="13" customHeight="1">
      <c r="B626" s="114">
        <v>43069</v>
      </c>
      <c r="C626" s="41">
        <v>1.6312999725341799</v>
      </c>
      <c r="D626" s="41">
        <v>1.79019999504089</v>
      </c>
      <c r="E626" s="41">
        <v>1.92859995365143</v>
      </c>
      <c r="F626" s="41">
        <v>2.0467998981475799</v>
      </c>
      <c r="G626" s="41">
        <v>2.1465001106262198</v>
      </c>
      <c r="H626" s="41">
        <v>2.2300000190734899</v>
      </c>
      <c r="I626" s="41">
        <v>2.2999999523162802</v>
      </c>
      <c r="J626" s="41">
        <v>2.3589000701904301</v>
      </c>
      <c r="K626" s="41">
        <v>2.4087998867034899</v>
      </c>
      <c r="L626" s="41">
        <v>2.45180010795593</v>
      </c>
      <c r="M626" s="41">
        <v>2.4893999099731401</v>
      </c>
      <c r="N626" s="41">
        <v>2.5227999687194802</v>
      </c>
      <c r="O626" s="41">
        <v>2.5532999038696298</v>
      </c>
      <c r="P626" s="41">
        <v>2.5815000534057599</v>
      </c>
      <c r="Q626" s="41">
        <v>2.6082999706268302</v>
      </c>
      <c r="R626" s="41">
        <v>2.63389992713928</v>
      </c>
      <c r="S626" s="41">
        <v>2.6589000225067099</v>
      </c>
      <c r="T626" s="41">
        <v>2.6835999488830602</v>
      </c>
      <c r="U626" s="41">
        <v>2.7079999446868901</v>
      </c>
      <c r="V626" s="41">
        <v>2.73239994049072</v>
      </c>
      <c r="W626" s="41">
        <v>2.7569000720977801</v>
      </c>
      <c r="X626" s="41">
        <v>2.7815001010894802</v>
      </c>
      <c r="Y626" s="41">
        <v>2.8062000274658199</v>
      </c>
      <c r="Z626" s="41">
        <v>2.8310000896453902</v>
      </c>
      <c r="AA626" s="41">
        <v>2.8559999465942401</v>
      </c>
      <c r="AB626" s="41">
        <v>2.8810999393463099</v>
      </c>
      <c r="AC626" s="41">
        <v>2.90639996528625</v>
      </c>
      <c r="AD626" s="41">
        <v>2.9316000938415501</v>
      </c>
      <c r="AE626" s="41">
        <v>2.9568998813629199</v>
      </c>
      <c r="AF626" s="41">
        <v>2.98219990730286</v>
      </c>
      <c r="AG626" s="41">
        <f t="shared" si="10"/>
        <v>0.82050013542175004</v>
      </c>
      <c r="AH626" s="41">
        <v>0.82050013542175004</v>
      </c>
      <c r="AI626" s="41"/>
      <c r="AJ626" s="114"/>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c r="BN626" s="41"/>
      <c r="BO626" s="108"/>
      <c r="CF626" s="102"/>
      <c r="CI626" s="45"/>
    </row>
    <row r="627" spans="2:87" ht="13" customHeight="1">
      <c r="B627" s="114">
        <v>43100</v>
      </c>
      <c r="C627" s="41">
        <v>1.7573000192642201</v>
      </c>
      <c r="D627" s="41">
        <v>1.8852000236511199</v>
      </c>
      <c r="E627" s="41">
        <v>2.0032999515533398</v>
      </c>
      <c r="F627" s="41">
        <v>2.1056001186370801</v>
      </c>
      <c r="G627" s="41">
        <v>2.1912000179290798</v>
      </c>
      <c r="H627" s="41">
        <v>2.2613000869750999</v>
      </c>
      <c r="I627" s="41">
        <v>2.3180000782012899</v>
      </c>
      <c r="J627" s="41">
        <v>2.3638000488281201</v>
      </c>
      <c r="K627" s="41">
        <v>2.4012000560760498</v>
      </c>
      <c r="L627" s="41">
        <v>2.4319999217987101</v>
      </c>
      <c r="M627" s="41">
        <v>2.4581999778747599</v>
      </c>
      <c r="N627" s="41">
        <v>2.48110008239746</v>
      </c>
      <c r="O627" s="41">
        <v>2.5018999576568599</v>
      </c>
      <c r="P627" s="41">
        <v>2.5213000774383501</v>
      </c>
      <c r="Q627" s="41">
        <v>2.54019999504089</v>
      </c>
      <c r="R627" s="41">
        <v>2.5587999820709202</v>
      </c>
      <c r="S627" s="41">
        <v>2.5776998996734601</v>
      </c>
      <c r="T627" s="41">
        <v>2.5968999862670898</v>
      </c>
      <c r="U627" s="41">
        <v>2.61669993400574</v>
      </c>
      <c r="V627" s="41">
        <v>2.6370999813079798</v>
      </c>
      <c r="W627" s="41">
        <v>2.6582999229431201</v>
      </c>
      <c r="X627" s="41">
        <v>2.6800000667571999</v>
      </c>
      <c r="Y627" s="41">
        <v>2.7025001049041699</v>
      </c>
      <c r="Z627" s="41">
        <v>2.7255001068115199</v>
      </c>
      <c r="AA627" s="41">
        <v>2.7490999698638898</v>
      </c>
      <c r="AB627" s="41">
        <v>2.77320003509521</v>
      </c>
      <c r="AC627" s="41">
        <v>2.7978000640869101</v>
      </c>
      <c r="AD627" s="41">
        <v>2.8227000236511199</v>
      </c>
      <c r="AE627" s="41">
        <v>2.84789991378784</v>
      </c>
      <c r="AF627" s="41">
        <v>2.8733000755310099</v>
      </c>
      <c r="AG627" s="41">
        <f t="shared" si="10"/>
        <v>0.67469990253448997</v>
      </c>
      <c r="AH627" s="41">
        <v>0.67469990253448997</v>
      </c>
      <c r="AI627" s="41"/>
      <c r="AJ627" s="114"/>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108"/>
      <c r="CF627" s="102"/>
      <c r="CI627" s="45"/>
    </row>
    <row r="628" spans="2:87" ht="13" customHeight="1">
      <c r="B628" s="114">
        <v>43131</v>
      </c>
      <c r="C628" s="41">
        <v>1.9119000434875499</v>
      </c>
      <c r="D628" s="41">
        <v>2.1440999507904102</v>
      </c>
      <c r="E628" s="41">
        <v>2.3127000331878702</v>
      </c>
      <c r="F628" s="41">
        <v>2.4354000091552699</v>
      </c>
      <c r="G628" s="41">
        <v>2.5250000953674299</v>
      </c>
      <c r="H628" s="41">
        <v>2.5908999443054199</v>
      </c>
      <c r="I628" s="41">
        <v>2.6398000717163099</v>
      </c>
      <c r="J628" s="41">
        <v>2.6765999794006299</v>
      </c>
      <c r="K628" s="41">
        <v>2.7049999237060498</v>
      </c>
      <c r="L628" s="41">
        <v>2.72749996185303</v>
      </c>
      <c r="M628" s="41">
        <v>2.74600005149841</v>
      </c>
      <c r="N628" s="41">
        <v>2.7618000507354701</v>
      </c>
      <c r="O628" s="41">
        <v>2.77600002288818</v>
      </c>
      <c r="P628" s="41">
        <v>2.78929996490479</v>
      </c>
      <c r="Q628" s="41">
        <v>2.8020999431610099</v>
      </c>
      <c r="R628" s="41">
        <v>2.8146998882293701</v>
      </c>
      <c r="S628" s="41">
        <v>2.8275001049041699</v>
      </c>
      <c r="T628" s="41">
        <v>2.8405001163482702</v>
      </c>
      <c r="U628" s="41">
        <v>2.8538000583648699</v>
      </c>
      <c r="V628" s="41">
        <v>2.8675000667571999</v>
      </c>
      <c r="W628" s="41">
        <v>2.8815999031066899</v>
      </c>
      <c r="X628" s="41">
        <v>2.8959999084472701</v>
      </c>
      <c r="Y628" s="41">
        <v>2.9107999801635698</v>
      </c>
      <c r="Z628" s="41">
        <v>2.9258999824523899</v>
      </c>
      <c r="AA628" s="41">
        <v>2.9412999153137198</v>
      </c>
      <c r="AB628" s="41">
        <v>2.9568998813629199</v>
      </c>
      <c r="AC628" s="41">
        <v>2.9728000164032</v>
      </c>
      <c r="AD628" s="41">
        <v>2.9886999130249001</v>
      </c>
      <c r="AE628" s="41">
        <v>3.00480008125305</v>
      </c>
      <c r="AF628" s="41">
        <v>3.0209999084472701</v>
      </c>
      <c r="AG628" s="41">
        <f t="shared" si="10"/>
        <v>0.81559991836548007</v>
      </c>
      <c r="AH628" s="41">
        <v>0.81559991836548007</v>
      </c>
      <c r="AI628" s="41"/>
      <c r="AJ628" s="114"/>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108"/>
      <c r="CF628" s="102"/>
      <c r="CI628" s="45"/>
    </row>
    <row r="629" spans="2:87" ht="13" customHeight="1">
      <c r="B629" s="114">
        <v>43159</v>
      </c>
      <c r="C629" s="41">
        <v>2.0492999553680402</v>
      </c>
      <c r="D629" s="41">
        <v>2.2630999088287398</v>
      </c>
      <c r="E629" s="41">
        <v>2.4284000396728498</v>
      </c>
      <c r="F629" s="41">
        <v>2.5559000968933101</v>
      </c>
      <c r="G629" s="41">
        <v>2.6540999412536599</v>
      </c>
      <c r="H629" s="41">
        <v>2.7297000885009801</v>
      </c>
      <c r="I629" s="41">
        <v>2.7881000041961701</v>
      </c>
      <c r="J629" s="41">
        <v>2.8336000442504901</v>
      </c>
      <c r="K629" s="41">
        <v>2.8694000244140598</v>
      </c>
      <c r="L629" s="41">
        <v>2.89800000190735</v>
      </c>
      <c r="M629" s="41">
        <v>2.9214000701904301</v>
      </c>
      <c r="N629" s="41">
        <v>2.9410998821258501</v>
      </c>
      <c r="O629" s="41">
        <v>2.9581999778747599</v>
      </c>
      <c r="P629" s="41">
        <v>2.9737000465393102</v>
      </c>
      <c r="Q629" s="41">
        <v>2.9881999492645299</v>
      </c>
      <c r="R629" s="41">
        <v>3.0020999908447301</v>
      </c>
      <c r="S629" s="41">
        <v>3.0157999992370601</v>
      </c>
      <c r="T629" s="41">
        <v>3.0295999050140399</v>
      </c>
      <c r="U629" s="41">
        <v>3.04360008239746</v>
      </c>
      <c r="V629" s="41">
        <v>3.05789995193481</v>
      </c>
      <c r="W629" s="41">
        <v>3.0727000236511199</v>
      </c>
      <c r="X629" s="41">
        <v>3.0878999233245801</v>
      </c>
      <c r="Y629" s="41">
        <v>3.1036000251770002</v>
      </c>
      <c r="Z629" s="41">
        <v>3.11969995498657</v>
      </c>
      <c r="AA629" s="41">
        <v>3.1363000869750999</v>
      </c>
      <c r="AB629" s="41">
        <v>3.1533000469207799</v>
      </c>
      <c r="AC629" s="41">
        <v>3.17059993743896</v>
      </c>
      <c r="AD629" s="41">
        <v>3.1882998943328902</v>
      </c>
      <c r="AE629" s="41">
        <v>3.2061998844146702</v>
      </c>
      <c r="AF629" s="41">
        <v>3.2244000434875502</v>
      </c>
      <c r="AG629" s="41">
        <f t="shared" si="10"/>
        <v>0.84870004653930975</v>
      </c>
      <c r="AH629" s="41">
        <v>0.84870004653930975</v>
      </c>
      <c r="AI629" s="41"/>
      <c r="AJ629" s="114"/>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108"/>
      <c r="CF629" s="102"/>
      <c r="CI629" s="45"/>
    </row>
    <row r="630" spans="2:87" ht="13" customHeight="1">
      <c r="B630" s="114">
        <v>43190</v>
      </c>
      <c r="C630" s="41">
        <v>2.10199999809265</v>
      </c>
      <c r="D630" s="41">
        <v>2.27169990539551</v>
      </c>
      <c r="E630" s="41">
        <v>2.3984999656677202</v>
      </c>
      <c r="F630" s="41">
        <v>2.4934000968933101</v>
      </c>
      <c r="G630" s="41">
        <v>2.5648999214172399</v>
      </c>
      <c r="H630" s="41">
        <v>2.6191999912261998</v>
      </c>
      <c r="I630" s="41">
        <v>2.66100001335144</v>
      </c>
      <c r="J630" s="41">
        <v>2.6937999725341801</v>
      </c>
      <c r="K630" s="41">
        <v>2.7200999259948699</v>
      </c>
      <c r="L630" s="41">
        <v>2.7418999671936</v>
      </c>
      <c r="M630" s="41">
        <v>2.7606000900268599</v>
      </c>
      <c r="N630" s="41">
        <v>2.7771999835968</v>
      </c>
      <c r="O630" s="41">
        <v>2.7925999164581299</v>
      </c>
      <c r="P630" s="41">
        <v>2.80710005760193</v>
      </c>
      <c r="Q630" s="41">
        <v>2.82130002975464</v>
      </c>
      <c r="R630" s="41">
        <v>2.8352999687194802</v>
      </c>
      <c r="S630" s="41">
        <v>2.8494000434875502</v>
      </c>
      <c r="T630" s="41">
        <v>2.8636999130249001</v>
      </c>
      <c r="U630" s="41">
        <v>2.8782000541686998</v>
      </c>
      <c r="V630" s="41">
        <v>2.8929998874664302</v>
      </c>
      <c r="W630" s="41">
        <v>2.9080998897552499</v>
      </c>
      <c r="X630" s="41">
        <v>2.9235000610351598</v>
      </c>
      <c r="Y630" s="41">
        <v>2.9391000270843501</v>
      </c>
      <c r="Z630" s="41">
        <v>2.9549999237060498</v>
      </c>
      <c r="AA630" s="41">
        <v>2.9709999561309801</v>
      </c>
      <c r="AB630" s="41">
        <v>2.98720002174377</v>
      </c>
      <c r="AC630" s="41">
        <v>3.00340008735657</v>
      </c>
      <c r="AD630" s="41">
        <v>3.0197999477386501</v>
      </c>
      <c r="AE630" s="41">
        <v>3.0362000465393102</v>
      </c>
      <c r="AF630" s="41">
        <v>3.0525000095367401</v>
      </c>
      <c r="AG630" s="41">
        <f t="shared" si="10"/>
        <v>0.63989996910094993</v>
      </c>
      <c r="AH630" s="41">
        <v>0.63989996910094993</v>
      </c>
      <c r="AI630" s="41"/>
      <c r="AJ630" s="114"/>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108"/>
      <c r="CF630" s="102"/>
      <c r="CI630" s="45"/>
    </row>
    <row r="631" spans="2:87" ht="13" customHeight="1">
      <c r="B631" s="114">
        <v>43220</v>
      </c>
      <c r="C631" s="41">
        <v>2.2544999122619598</v>
      </c>
      <c r="D631" s="41">
        <v>2.4853999614715598</v>
      </c>
      <c r="E631" s="41">
        <v>2.63369989395142</v>
      </c>
      <c r="F631" s="41">
        <v>2.7311999797821001</v>
      </c>
      <c r="G631" s="41">
        <v>2.7971999645233199</v>
      </c>
      <c r="H631" s="41">
        <v>2.8434000015258798</v>
      </c>
      <c r="I631" s="41">
        <v>2.8770999908447301</v>
      </c>
      <c r="J631" s="41">
        <v>2.90269994735718</v>
      </c>
      <c r="K631" s="41">
        <v>2.9230000972747798</v>
      </c>
      <c r="L631" s="41">
        <v>2.9398999214172399</v>
      </c>
      <c r="M631" s="41">
        <v>2.95449995994568</v>
      </c>
      <c r="N631" s="41">
        <v>2.9677000045776398</v>
      </c>
      <c r="O631" s="41">
        <v>2.9797999858856201</v>
      </c>
      <c r="P631" s="41">
        <v>2.99110007286072</v>
      </c>
      <c r="Q631" s="41">
        <v>3.0020000934600799</v>
      </c>
      <c r="R631" s="41">
        <v>3.0125000476837198</v>
      </c>
      <c r="S631" s="41">
        <v>3.0225999355316202</v>
      </c>
      <c r="T631" s="41">
        <v>3.0325000286102299</v>
      </c>
      <c r="U631" s="41">
        <v>3.0422000885009801</v>
      </c>
      <c r="V631" s="41">
        <v>3.0517001152038601</v>
      </c>
      <c r="W631" s="41">
        <v>3.0608999729156499</v>
      </c>
      <c r="X631" s="41">
        <v>3.0699999332428001</v>
      </c>
      <c r="Y631" s="41">
        <v>3.0787999629974401</v>
      </c>
      <c r="Z631" s="41">
        <v>3.0875000953674299</v>
      </c>
      <c r="AA631" s="41">
        <v>3.0959000587463401</v>
      </c>
      <c r="AB631" s="41">
        <v>3.1040999889373802</v>
      </c>
      <c r="AC631" s="41">
        <v>3.11209988594055</v>
      </c>
      <c r="AD631" s="41">
        <v>3.1198999881744398</v>
      </c>
      <c r="AE631" s="41">
        <v>3.1273999214172399</v>
      </c>
      <c r="AF631" s="41">
        <v>3.1347999572753902</v>
      </c>
      <c r="AG631" s="41">
        <f t="shared" si="10"/>
        <v>0.6854000091552801</v>
      </c>
      <c r="AH631" s="41">
        <v>0.6854000091552801</v>
      </c>
      <c r="AI631" s="41"/>
      <c r="AJ631" s="114"/>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108"/>
      <c r="CF631" s="102"/>
      <c r="CI631" s="45"/>
    </row>
    <row r="632" spans="2:87" ht="13" customHeight="1">
      <c r="B632" s="114">
        <v>43251</v>
      </c>
      <c r="C632" s="41">
        <v>2.2432000637054399</v>
      </c>
      <c r="D632" s="41">
        <v>2.4133999347686799</v>
      </c>
      <c r="E632" s="41">
        <v>2.53480005264282</v>
      </c>
      <c r="F632" s="41">
        <v>2.6219000816345202</v>
      </c>
      <c r="G632" s="41">
        <v>2.6851000785827601</v>
      </c>
      <c r="H632" s="41">
        <v>2.7314999103546098</v>
      </c>
      <c r="I632" s="41">
        <v>2.7662000656127899</v>
      </c>
      <c r="J632" s="41">
        <v>2.7927000522613499</v>
      </c>
      <c r="K632" s="41">
        <v>2.8136000633239702</v>
      </c>
      <c r="L632" s="41">
        <v>2.8304998874664302</v>
      </c>
      <c r="M632" s="41">
        <v>2.8447999954223602</v>
      </c>
      <c r="N632" s="41">
        <v>2.85730004310608</v>
      </c>
      <c r="O632" s="41">
        <v>2.8687000274658199</v>
      </c>
      <c r="P632" s="41">
        <v>2.8793001174926798</v>
      </c>
      <c r="Q632" s="41">
        <v>2.8894999027252202</v>
      </c>
      <c r="R632" s="41">
        <v>2.8994998931884801</v>
      </c>
      <c r="S632" s="41">
        <v>2.9093000888824498</v>
      </c>
      <c r="T632" s="41">
        <v>2.91919994354248</v>
      </c>
      <c r="U632" s="41">
        <v>2.9291000366210902</v>
      </c>
      <c r="V632" s="41">
        <v>2.9389998912811302</v>
      </c>
      <c r="W632" s="41">
        <v>2.9489998817443799</v>
      </c>
      <c r="X632" s="41">
        <v>2.9590001106262198</v>
      </c>
      <c r="Y632" s="41">
        <v>2.9690999984741202</v>
      </c>
      <c r="Z632" s="41">
        <v>2.9793000221252401</v>
      </c>
      <c r="AA632" s="41">
        <v>2.9893999099731401</v>
      </c>
      <c r="AB632" s="41">
        <v>2.99950003623962</v>
      </c>
      <c r="AC632" s="41">
        <v>3.0097000598907502</v>
      </c>
      <c r="AD632" s="41">
        <v>3.0197000503539999</v>
      </c>
      <c r="AE632" s="41">
        <v>3.0297000408172599</v>
      </c>
      <c r="AF632" s="41">
        <v>3.03959989547729</v>
      </c>
      <c r="AG632" s="41">
        <f t="shared" si="10"/>
        <v>0.58729982376099032</v>
      </c>
      <c r="AH632" s="41">
        <v>0.58729982376099032</v>
      </c>
      <c r="AI632" s="41"/>
      <c r="AJ632" s="114"/>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108"/>
      <c r="CF632" s="102"/>
      <c r="CI632" s="45"/>
    </row>
    <row r="633" spans="2:87" ht="13" customHeight="1">
      <c r="B633" s="114">
        <v>43281</v>
      </c>
      <c r="C633" s="41">
        <v>2.33439993858337</v>
      </c>
      <c r="D633" s="41">
        <v>2.5206999778747599</v>
      </c>
      <c r="E633" s="41">
        <v>2.6133999824523899</v>
      </c>
      <c r="F633" s="41">
        <v>2.6798000335693399</v>
      </c>
      <c r="G633" s="41">
        <v>2.7311999797821001</v>
      </c>
      <c r="H633" s="41">
        <v>2.7713999748229998</v>
      </c>
      <c r="I633" s="41">
        <v>2.80310010910034</v>
      </c>
      <c r="J633" s="41">
        <v>2.8282999992370601</v>
      </c>
      <c r="K633" s="41">
        <v>2.84859991073608</v>
      </c>
      <c r="L633" s="41">
        <v>2.8650999069213898</v>
      </c>
      <c r="M633" s="41">
        <v>2.8787999153137198</v>
      </c>
      <c r="N633" s="41">
        <v>2.8903000354766801</v>
      </c>
      <c r="O633" s="41">
        <v>2.9000000953674299</v>
      </c>
      <c r="P633" s="41">
        <v>2.9084000587463401</v>
      </c>
      <c r="Q633" s="41">
        <v>2.91560006141663</v>
      </c>
      <c r="R633" s="41">
        <v>2.9219000339508101</v>
      </c>
      <c r="S633" s="41">
        <v>2.9275000095367401</v>
      </c>
      <c r="T633" s="41">
        <v>2.9324998855590798</v>
      </c>
      <c r="U633" s="41">
        <v>2.93700003623962</v>
      </c>
      <c r="V633" s="41">
        <v>2.94099998474121</v>
      </c>
      <c r="W633" s="41">
        <v>2.9446001052856401</v>
      </c>
      <c r="X633" s="41">
        <v>2.9479000568389901</v>
      </c>
      <c r="Y633" s="41">
        <v>2.9509000778198198</v>
      </c>
      <c r="Z633" s="41">
        <v>2.9537000656127899</v>
      </c>
      <c r="AA633" s="41">
        <v>2.9561998844146702</v>
      </c>
      <c r="AB633" s="41">
        <v>2.9586000442504901</v>
      </c>
      <c r="AC633" s="41">
        <v>2.96070003509521</v>
      </c>
      <c r="AD633" s="41">
        <v>2.9626998901367201</v>
      </c>
      <c r="AE633" s="41">
        <v>2.96460008621216</v>
      </c>
      <c r="AF633" s="41">
        <v>2.9663999080657999</v>
      </c>
      <c r="AG633" s="41">
        <f t="shared" si="10"/>
        <v>0.5306999683380198</v>
      </c>
      <c r="AH633" s="41">
        <v>0.5306999683380198</v>
      </c>
      <c r="AI633" s="41"/>
      <c r="AJ633" s="114"/>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c r="BN633" s="41"/>
      <c r="BO633" s="108"/>
      <c r="CF633" s="102"/>
      <c r="CI633" s="45"/>
    </row>
    <row r="634" spans="2:87" ht="13" customHeight="1">
      <c r="B634" s="114">
        <v>43312</v>
      </c>
      <c r="C634" s="41">
        <v>2.4398000240325901</v>
      </c>
      <c r="D634" s="41">
        <v>2.6633999347686799</v>
      </c>
      <c r="E634" s="41">
        <v>2.7537000179290798</v>
      </c>
      <c r="F634" s="41">
        <v>2.8013999462127699</v>
      </c>
      <c r="G634" s="41">
        <v>2.83570003509521</v>
      </c>
      <c r="H634" s="41">
        <v>2.8650000095367401</v>
      </c>
      <c r="I634" s="41">
        <v>2.8914000988006601</v>
      </c>
      <c r="J634" s="41">
        <v>2.91499996185303</v>
      </c>
      <c r="K634" s="41">
        <v>2.9360001087188698</v>
      </c>
      <c r="L634" s="41">
        <v>2.95440006256104</v>
      </c>
      <c r="M634" s="41">
        <v>2.9704999923706099</v>
      </c>
      <c r="N634" s="41">
        <v>2.9844999313354501</v>
      </c>
      <c r="O634" s="41">
        <v>2.9967999458313002</v>
      </c>
      <c r="P634" s="41">
        <v>3.0074000358581499</v>
      </c>
      <c r="Q634" s="41">
        <v>3.0167999267578098</v>
      </c>
      <c r="R634" s="41">
        <v>3.0250999927520801</v>
      </c>
      <c r="S634" s="41">
        <v>3.0325000286102299</v>
      </c>
      <c r="T634" s="41">
        <v>3.0390000343322798</v>
      </c>
      <c r="U634" s="41">
        <v>3.04489994049072</v>
      </c>
      <c r="V634" s="41">
        <v>3.0501999855041499</v>
      </c>
      <c r="W634" s="41">
        <v>3.0550000667571999</v>
      </c>
      <c r="X634" s="41">
        <v>3.0594000816345202</v>
      </c>
      <c r="Y634" s="41">
        <v>3.0634000301361102</v>
      </c>
      <c r="Z634" s="41">
        <v>3.06710004806519</v>
      </c>
      <c r="AA634" s="41">
        <v>3.0703999996185298</v>
      </c>
      <c r="AB634" s="41">
        <v>3.0734999179840101</v>
      </c>
      <c r="AC634" s="41">
        <v>3.0764000415802002</v>
      </c>
      <c r="AD634" s="41">
        <v>3.0790998935699498</v>
      </c>
      <c r="AE634" s="41">
        <v>3.0815999507904102</v>
      </c>
      <c r="AF634" s="41">
        <v>3.0838999748229998</v>
      </c>
      <c r="AG634" s="41">
        <f t="shared" si="10"/>
        <v>0.51460003852844993</v>
      </c>
      <c r="AH634" s="41">
        <v>0.51460003852844993</v>
      </c>
      <c r="AI634" s="41"/>
      <c r="AJ634" s="114"/>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108"/>
      <c r="CF634" s="102"/>
      <c r="CI634" s="45"/>
    </row>
    <row r="635" spans="2:87" ht="13" customHeight="1">
      <c r="B635" s="114">
        <v>43343</v>
      </c>
      <c r="C635" s="41">
        <v>2.4547998905181898</v>
      </c>
      <c r="D635" s="41">
        <v>2.61980009078979</v>
      </c>
      <c r="E635" s="41">
        <v>2.6816999912261998</v>
      </c>
      <c r="F635" s="41">
        <v>2.7160999774932901</v>
      </c>
      <c r="G635" s="41">
        <v>2.7430999279022199</v>
      </c>
      <c r="H635" s="41">
        <v>2.76780009269714</v>
      </c>
      <c r="I635" s="41">
        <v>2.7913999557495099</v>
      </c>
      <c r="J635" s="41">
        <v>2.8141000270843501</v>
      </c>
      <c r="K635" s="41">
        <v>2.83550000190735</v>
      </c>
      <c r="L635" s="41">
        <v>2.8556001186370801</v>
      </c>
      <c r="M635" s="41">
        <v>2.8740999698638898</v>
      </c>
      <c r="N635" s="41">
        <v>2.8912000656127899</v>
      </c>
      <c r="O635" s="41">
        <v>2.90680003166199</v>
      </c>
      <c r="P635" s="41">
        <v>2.9210000038146999</v>
      </c>
      <c r="Q635" s="41">
        <v>2.9339001178741499</v>
      </c>
      <c r="R635" s="41">
        <v>2.94569993019104</v>
      </c>
      <c r="S635" s="41">
        <v>2.95639991760254</v>
      </c>
      <c r="T635" s="41">
        <v>2.9660999774932901</v>
      </c>
      <c r="U635" s="41">
        <v>2.9749999046325701</v>
      </c>
      <c r="V635" s="41">
        <v>2.98309993743896</v>
      </c>
      <c r="W635" s="41">
        <v>2.99049997329712</v>
      </c>
      <c r="X635" s="41">
        <v>2.9972999095916699</v>
      </c>
      <c r="Y635" s="41">
        <v>3.00349998474121</v>
      </c>
      <c r="Z635" s="41">
        <v>3.0092999935150102</v>
      </c>
      <c r="AA635" s="41">
        <v>3.0146000385284402</v>
      </c>
      <c r="AB635" s="41">
        <v>3.0195000171661399</v>
      </c>
      <c r="AC635" s="41">
        <v>3.0241000652313201</v>
      </c>
      <c r="AD635" s="41">
        <v>3.0283000469207799</v>
      </c>
      <c r="AE635" s="41">
        <v>3.0322999954223602</v>
      </c>
      <c r="AF635" s="41">
        <v>3.03600001335144</v>
      </c>
      <c r="AG635" s="41">
        <f t="shared" si="10"/>
        <v>0.40080022811889027</v>
      </c>
      <c r="AH635" s="41">
        <v>0.40080022811889027</v>
      </c>
      <c r="AI635" s="41"/>
      <c r="AJ635" s="114"/>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108"/>
      <c r="CF635" s="102"/>
      <c r="CI635" s="45"/>
    </row>
    <row r="636" spans="2:87" ht="13" customHeight="1">
      <c r="B636" s="114">
        <v>43373</v>
      </c>
      <c r="C636" s="41">
        <v>2.6206998825073198</v>
      </c>
      <c r="D636" s="41">
        <v>2.8010001182556201</v>
      </c>
      <c r="E636" s="41">
        <v>2.8666000366210902</v>
      </c>
      <c r="F636" s="41">
        <v>2.9040000438690199</v>
      </c>
      <c r="G636" s="41">
        <v>2.93339991569519</v>
      </c>
      <c r="H636" s="41">
        <v>2.9597001075744598</v>
      </c>
      <c r="I636" s="41">
        <v>2.9841001033782999</v>
      </c>
      <c r="J636" s="41">
        <v>3.0067000389099099</v>
      </c>
      <c r="K636" s="41">
        <v>3.0274000167846702</v>
      </c>
      <c r="L636" s="41">
        <v>3.0462999343872101</v>
      </c>
      <c r="M636" s="41">
        <v>3.0632998943328902</v>
      </c>
      <c r="N636" s="41">
        <v>3.0787000656127899</v>
      </c>
      <c r="O636" s="41">
        <v>3.0926001071929901</v>
      </c>
      <c r="P636" s="41">
        <v>3.1050000190734899</v>
      </c>
      <c r="Q636" s="41">
        <v>3.11619997024536</v>
      </c>
      <c r="R636" s="41">
        <v>3.1261999607086199</v>
      </c>
      <c r="S636" s="41">
        <v>3.1352999210357702</v>
      </c>
      <c r="T636" s="41">
        <v>3.1435000896453902</v>
      </c>
      <c r="U636" s="41">
        <v>3.15089988708496</v>
      </c>
      <c r="V636" s="41">
        <v>3.1575999259948699</v>
      </c>
      <c r="W636" s="41">
        <v>3.1637001037597701</v>
      </c>
      <c r="X636" s="41">
        <v>3.1693000793457</v>
      </c>
      <c r="Y636" s="41">
        <v>3.17449998855591</v>
      </c>
      <c r="Z636" s="41">
        <v>3.17919993400574</v>
      </c>
      <c r="AA636" s="41">
        <v>3.18350005149841</v>
      </c>
      <c r="AB636" s="41">
        <v>3.1875</v>
      </c>
      <c r="AC636" s="41">
        <v>3.1912999153137198</v>
      </c>
      <c r="AD636" s="41">
        <v>3.1947000026702899</v>
      </c>
      <c r="AE636" s="41">
        <v>3.1979999542236301</v>
      </c>
      <c r="AF636" s="41">
        <v>3.20099997520447</v>
      </c>
      <c r="AG636" s="41">
        <f t="shared" si="10"/>
        <v>0.42560005187989036</v>
      </c>
      <c r="AH636" s="41">
        <v>0.42560005187989036</v>
      </c>
      <c r="AI636" s="41"/>
      <c r="AJ636" s="114"/>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108"/>
      <c r="CF636" s="102"/>
      <c r="CI636" s="45"/>
    </row>
    <row r="637" spans="2:87" ht="13" customHeight="1">
      <c r="B637" s="114">
        <v>43404</v>
      </c>
      <c r="C637" s="41">
        <v>2.6940999031066899</v>
      </c>
      <c r="D637" s="41">
        <v>2.86069989204407</v>
      </c>
      <c r="E637" s="41">
        <v>2.91580009460449</v>
      </c>
      <c r="F637" s="41">
        <v>2.9502000808715798</v>
      </c>
      <c r="G637" s="41">
        <v>2.9832999706268302</v>
      </c>
      <c r="H637" s="41">
        <v>3.01780009269714</v>
      </c>
      <c r="I637" s="41">
        <v>3.0532000064849898</v>
      </c>
      <c r="J637" s="41">
        <v>3.0880999565124498</v>
      </c>
      <c r="K637" s="41">
        <v>3.12159991264343</v>
      </c>
      <c r="L637" s="41">
        <v>3.1530001163482702</v>
      </c>
      <c r="M637" s="41">
        <v>3.18219995498657</v>
      </c>
      <c r="N637" s="41">
        <v>3.2088999748229998</v>
      </c>
      <c r="O637" s="41">
        <v>3.2332999706268302</v>
      </c>
      <c r="P637" s="41">
        <v>3.25539994239807</v>
      </c>
      <c r="Q637" s="41">
        <v>3.2755000591278098</v>
      </c>
      <c r="R637" s="41">
        <v>3.29360008239746</v>
      </c>
      <c r="S637" s="41">
        <v>3.3099999427795401</v>
      </c>
      <c r="T637" s="41">
        <v>3.3248999118804901</v>
      </c>
      <c r="U637" s="41">
        <v>3.33850002288818</v>
      </c>
      <c r="V637" s="41">
        <v>3.3508000373840301</v>
      </c>
      <c r="W637" s="41">
        <v>3.36209988594055</v>
      </c>
      <c r="X637" s="41">
        <v>3.3724000453949001</v>
      </c>
      <c r="Y637" s="41">
        <v>3.3819000720977801</v>
      </c>
      <c r="Z637" s="41">
        <v>3.3905999660491899</v>
      </c>
      <c r="AA637" s="41">
        <v>3.3986001014709499</v>
      </c>
      <c r="AB637" s="41">
        <v>3.40610003471375</v>
      </c>
      <c r="AC637" s="41">
        <v>3.4130001068115199</v>
      </c>
      <c r="AD637" s="41">
        <v>3.4193999767303498</v>
      </c>
      <c r="AE637" s="41">
        <v>3.4254000186920202</v>
      </c>
      <c r="AF637" s="41">
        <v>3.4309000968933101</v>
      </c>
      <c r="AG637" s="41">
        <f t="shared" si="10"/>
        <v>0.45890021324158026</v>
      </c>
      <c r="AH637" s="41">
        <v>0.45890021324158026</v>
      </c>
      <c r="AI637" s="41"/>
      <c r="AJ637" s="114"/>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108"/>
      <c r="CF637" s="102"/>
      <c r="CI637" s="45"/>
    </row>
    <row r="638" spans="2:87" ht="13" customHeight="1">
      <c r="B638" s="114">
        <v>43434</v>
      </c>
      <c r="C638" s="41">
        <v>2.7021999359130899</v>
      </c>
      <c r="D638" s="41">
        <v>2.7934999465942401</v>
      </c>
      <c r="E638" s="41">
        <v>2.8217999935150102</v>
      </c>
      <c r="F638" s="41">
        <v>2.8347001075744598</v>
      </c>
      <c r="G638" s="41">
        <v>2.8501999378204301</v>
      </c>
      <c r="H638" s="41">
        <v>2.8729000091552699</v>
      </c>
      <c r="I638" s="41">
        <v>2.9021999835968</v>
      </c>
      <c r="J638" s="41">
        <v>2.9358000755310099</v>
      </c>
      <c r="K638" s="41">
        <v>2.9714000225067099</v>
      </c>
      <c r="L638" s="41">
        <v>3.0071001052856401</v>
      </c>
      <c r="M638" s="41">
        <v>3.0415999889373802</v>
      </c>
      <c r="N638" s="41">
        <v>3.0741999149322501</v>
      </c>
      <c r="O638" s="41">
        <v>3.1043999195098899</v>
      </c>
      <c r="P638" s="41">
        <v>3.1321001052856401</v>
      </c>
      <c r="Q638" s="41">
        <v>3.1573998928070099</v>
      </c>
      <c r="R638" s="41">
        <v>3.1802999973297101</v>
      </c>
      <c r="S638" s="41">
        <v>3.20110011100769</v>
      </c>
      <c r="T638" s="41">
        <v>3.2200000286102299</v>
      </c>
      <c r="U638" s="41">
        <v>3.23709988594055</v>
      </c>
      <c r="V638" s="41">
        <v>3.2525999546050999</v>
      </c>
      <c r="W638" s="41">
        <v>3.2667999267578098</v>
      </c>
      <c r="X638" s="41">
        <v>3.2797999382018999</v>
      </c>
      <c r="Y638" s="41">
        <v>3.2916998863220202</v>
      </c>
      <c r="Z638" s="41">
        <v>3.3025999069213898</v>
      </c>
      <c r="AA638" s="41">
        <v>3.31259989738464</v>
      </c>
      <c r="AB638" s="41">
        <v>3.32189989089966</v>
      </c>
      <c r="AC638" s="41">
        <v>3.3304998874664302</v>
      </c>
      <c r="AD638" s="41">
        <v>3.33850002288818</v>
      </c>
      <c r="AE638" s="41">
        <v>3.3459999561309801</v>
      </c>
      <c r="AF638" s="41">
        <v>3.3529000282287602</v>
      </c>
      <c r="AG638" s="41">
        <f t="shared" si="10"/>
        <v>0.30490016937255016</v>
      </c>
      <c r="AH638" s="41">
        <v>0.30490016937255016</v>
      </c>
      <c r="AI638" s="41"/>
      <c r="AJ638" s="114"/>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108"/>
      <c r="CF638" s="102"/>
      <c r="CI638" s="45"/>
    </row>
    <row r="639" spans="2:87" ht="13" customHeight="1">
      <c r="B639" s="114">
        <v>43465</v>
      </c>
      <c r="C639" s="41">
        <v>2.5743000507354701</v>
      </c>
      <c r="D639" s="41">
        <v>2.48589992523193</v>
      </c>
      <c r="E639" s="41">
        <v>2.4623999595642099</v>
      </c>
      <c r="F639" s="41">
        <v>2.4751999378204301</v>
      </c>
      <c r="G639" s="41">
        <v>2.5065000057220499</v>
      </c>
      <c r="H639" s="41">
        <v>2.5459001064300502</v>
      </c>
      <c r="I639" s="41">
        <v>2.5873000621795699</v>
      </c>
      <c r="J639" s="41">
        <v>2.6275000572204599</v>
      </c>
      <c r="K639" s="41">
        <v>2.6649000644683798</v>
      </c>
      <c r="L639" s="41">
        <v>2.6991000175476101</v>
      </c>
      <c r="M639" s="41">
        <v>2.7300999164581299</v>
      </c>
      <c r="N639" s="41">
        <v>2.75830006599426</v>
      </c>
      <c r="O639" s="41">
        <v>2.7839999198913601</v>
      </c>
      <c r="P639" s="41">
        <v>2.80780005455017</v>
      </c>
      <c r="Q639" s="41">
        <v>2.83010005950928</v>
      </c>
      <c r="R639" s="41">
        <v>2.8513998985290501</v>
      </c>
      <c r="S639" s="41">
        <v>2.8719000816345202</v>
      </c>
      <c r="T639" s="41">
        <v>2.89199995994568</v>
      </c>
      <c r="U639" s="41">
        <v>2.9119000434875502</v>
      </c>
      <c r="V639" s="41">
        <v>2.9317998886108398</v>
      </c>
      <c r="W639" s="41">
        <v>2.95169997215271</v>
      </c>
      <c r="X639" s="41">
        <v>2.9718999862670898</v>
      </c>
      <c r="Y639" s="41">
        <v>2.9923000335693399</v>
      </c>
      <c r="Z639" s="41">
        <v>3.01290011405945</v>
      </c>
      <c r="AA639" s="41">
        <v>3.0339000225067099</v>
      </c>
      <c r="AB639" s="41">
        <v>3.0550999641418501</v>
      </c>
      <c r="AC639" s="41">
        <v>3.07669997215271</v>
      </c>
      <c r="AD639" s="41">
        <v>3.09850001335144</v>
      </c>
      <c r="AE639" s="41">
        <v>3.1205000877380402</v>
      </c>
      <c r="AF639" s="41">
        <v>3.14280009269714</v>
      </c>
      <c r="AG639" s="41">
        <f t="shared" si="10"/>
        <v>0.12479996681214001</v>
      </c>
      <c r="AH639" s="41">
        <v>0.12479996681214001</v>
      </c>
      <c r="AI639" s="41"/>
      <c r="AJ639" s="114"/>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c r="BN639" s="41"/>
      <c r="BO639" s="108"/>
      <c r="CF639" s="102"/>
      <c r="CI639" s="45"/>
    </row>
    <row r="640" spans="2:87" ht="13" customHeight="1">
      <c r="B640" s="114">
        <v>43496</v>
      </c>
      <c r="C640" s="41">
        <v>2.50959992408752</v>
      </c>
      <c r="D640" s="41">
        <v>2.4451000690460201</v>
      </c>
      <c r="E640" s="41">
        <v>2.42030000686646</v>
      </c>
      <c r="F640" s="41">
        <v>2.4219000339508101</v>
      </c>
      <c r="G640" s="41">
        <v>2.44090008735657</v>
      </c>
      <c r="H640" s="41">
        <v>2.4702999591827401</v>
      </c>
      <c r="I640" s="41">
        <v>2.5057001113891602</v>
      </c>
      <c r="J640" s="41">
        <v>2.5439000129699698</v>
      </c>
      <c r="K640" s="41">
        <v>2.5826001167297399</v>
      </c>
      <c r="L640" s="41">
        <v>2.6205999851226802</v>
      </c>
      <c r="M640" s="41">
        <v>2.6570999622345002</v>
      </c>
      <c r="N640" s="41">
        <v>2.69160008430481</v>
      </c>
      <c r="O640" s="41">
        <v>2.72399997711182</v>
      </c>
      <c r="P640" s="41">
        <v>2.7544000148773198</v>
      </c>
      <c r="Q640" s="41">
        <v>2.7829000949859601</v>
      </c>
      <c r="R640" s="41">
        <v>2.8097999095916699</v>
      </c>
      <c r="S640" s="41">
        <v>2.8350999355316202</v>
      </c>
      <c r="T640" s="41">
        <v>2.8592998981475799</v>
      </c>
      <c r="U640" s="41">
        <v>2.8826000690460201</v>
      </c>
      <c r="V640" s="41">
        <v>2.9052000045776398</v>
      </c>
      <c r="W640" s="41">
        <v>2.9272000789642298</v>
      </c>
      <c r="X640" s="41">
        <v>2.9489998817443799</v>
      </c>
      <c r="Y640" s="41">
        <v>2.9707000255584699</v>
      </c>
      <c r="Z640" s="41">
        <v>2.9923999309539799</v>
      </c>
      <c r="AA640" s="41">
        <v>3.01430010795593</v>
      </c>
      <c r="AB640" s="41">
        <v>3.0364000797271702</v>
      </c>
      <c r="AC640" s="41">
        <v>3.0587999820709202</v>
      </c>
      <c r="AD640" s="41">
        <v>3.0817000865936302</v>
      </c>
      <c r="AE640" s="41">
        <v>3.1050000190734899</v>
      </c>
      <c r="AF640" s="41">
        <v>3.1287000179290798</v>
      </c>
      <c r="AG640" s="41">
        <f t="shared" si="10"/>
        <v>0.11100006103516025</v>
      </c>
      <c r="AH640" s="41">
        <v>0.11100006103516025</v>
      </c>
      <c r="AI640" s="41"/>
      <c r="AJ640" s="114"/>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108"/>
      <c r="CF640" s="102"/>
      <c r="CI640" s="45"/>
    </row>
    <row r="641" spans="2:87" ht="13" customHeight="1">
      <c r="B641" s="114">
        <v>43524</v>
      </c>
      <c r="C641" s="41">
        <v>2.5299999713897701</v>
      </c>
      <c r="D641" s="41">
        <v>2.5048999786377002</v>
      </c>
      <c r="E641" s="41">
        <v>2.50410008430481</v>
      </c>
      <c r="F641" s="41">
        <v>2.5197000503539999</v>
      </c>
      <c r="G641" s="41">
        <v>2.5459001064300502</v>
      </c>
      <c r="H641" s="41">
        <v>2.5785000324249299</v>
      </c>
      <c r="I641" s="41">
        <v>2.6147000789642298</v>
      </c>
      <c r="J641" s="41">
        <v>2.6524000167846702</v>
      </c>
      <c r="K641" s="41">
        <v>2.6902000904083301</v>
      </c>
      <c r="L641" s="41">
        <v>2.72709989547729</v>
      </c>
      <c r="M641" s="41">
        <v>2.7627000808715798</v>
      </c>
      <c r="N641" s="41">
        <v>2.7967000007629399</v>
      </c>
      <c r="O641" s="41">
        <v>2.8289000988006601</v>
      </c>
      <c r="P641" s="41">
        <v>2.8594000339508101</v>
      </c>
      <c r="Q641" s="41">
        <v>2.8882000446319598</v>
      </c>
      <c r="R641" s="41">
        <v>2.9154000282287602</v>
      </c>
      <c r="S641" s="41">
        <v>2.9412999153137198</v>
      </c>
      <c r="T641" s="41">
        <v>2.9660000801086399</v>
      </c>
      <c r="U641" s="41">
        <v>2.9897000789642298</v>
      </c>
      <c r="V641" s="41">
        <v>3.0125000476837198</v>
      </c>
      <c r="W641" s="41">
        <v>3.0346000194549601</v>
      </c>
      <c r="X641" s="41">
        <v>3.0560998916625999</v>
      </c>
      <c r="Y641" s="41">
        <v>3.0771999359130899</v>
      </c>
      <c r="Z641" s="41">
        <v>3.09789991378784</v>
      </c>
      <c r="AA641" s="41">
        <v>3.1184999942779501</v>
      </c>
      <c r="AB641" s="41">
        <v>3.1387999057769802</v>
      </c>
      <c r="AC641" s="41">
        <v>3.1591000556945801</v>
      </c>
      <c r="AD641" s="41">
        <v>3.1793999671936</v>
      </c>
      <c r="AE641" s="41">
        <v>3.1997001171112101</v>
      </c>
      <c r="AF641" s="41">
        <v>3.2200000286102299</v>
      </c>
      <c r="AG641" s="41">
        <f t="shared" si="10"/>
        <v>0.19709992408751997</v>
      </c>
      <c r="AH641" s="41">
        <v>0.19709992408751997</v>
      </c>
      <c r="AI641" s="41"/>
      <c r="AJ641" s="114"/>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108"/>
      <c r="CF641" s="102"/>
      <c r="CI641" s="45"/>
    </row>
    <row r="642" spans="2:87" ht="13" customHeight="1">
      <c r="B642" s="114">
        <v>43555</v>
      </c>
      <c r="C642" s="41">
        <v>2.3719000816345202</v>
      </c>
      <c r="D642" s="41">
        <v>2.2678999900817902</v>
      </c>
      <c r="E642" s="41">
        <v>2.2260000705718999</v>
      </c>
      <c r="F642" s="41">
        <v>2.2218999862670898</v>
      </c>
      <c r="G642" s="41">
        <v>2.2397999763488801</v>
      </c>
      <c r="H642" s="41">
        <v>2.2695000171661399</v>
      </c>
      <c r="I642" s="41">
        <v>2.3048000335693399</v>
      </c>
      <c r="J642" s="41">
        <v>2.3419001102447501</v>
      </c>
      <c r="K642" s="41">
        <v>2.3787999153137198</v>
      </c>
      <c r="L642" s="41">
        <v>2.41429996490479</v>
      </c>
      <c r="M642" s="41">
        <v>2.4479999542236301</v>
      </c>
      <c r="N642" s="41">
        <v>2.4797999858856201</v>
      </c>
      <c r="O642" s="41">
        <v>2.5099000930786102</v>
      </c>
      <c r="P642" s="41">
        <v>2.5385000705718999</v>
      </c>
      <c r="Q642" s="41">
        <v>2.56590008735657</v>
      </c>
      <c r="R642" s="41">
        <v>2.5924000740051301</v>
      </c>
      <c r="S642" s="41">
        <v>2.6182000637054399</v>
      </c>
      <c r="T642" s="41">
        <v>2.6436998844146702</v>
      </c>
      <c r="U642" s="41">
        <v>2.6688001155853298</v>
      </c>
      <c r="V642" s="41">
        <v>2.6939001083374001</v>
      </c>
      <c r="W642" s="41">
        <v>2.7190999984741202</v>
      </c>
      <c r="X642" s="41">
        <v>2.7442998886108398</v>
      </c>
      <c r="Y642" s="41">
        <v>2.7697000503539999</v>
      </c>
      <c r="Z642" s="41">
        <v>2.79530000686646</v>
      </c>
      <c r="AA642" s="41">
        <v>2.82119989395142</v>
      </c>
      <c r="AB642" s="41">
        <v>2.84730005264282</v>
      </c>
      <c r="AC642" s="41">
        <v>2.8736000061035201</v>
      </c>
      <c r="AD642" s="41">
        <v>2.9001998901367201</v>
      </c>
      <c r="AE642" s="41">
        <v>2.9268999099731401</v>
      </c>
      <c r="AF642" s="41">
        <v>2.9537999629974401</v>
      </c>
      <c r="AG642" s="41">
        <f t="shared" si="10"/>
        <v>4.2399883270269889E-2</v>
      </c>
      <c r="AH642" s="41">
        <v>4.2399883270269889E-2</v>
      </c>
      <c r="AI642" s="41"/>
      <c r="AJ642" s="114"/>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108"/>
      <c r="CF642" s="102"/>
      <c r="CI642" s="45"/>
    </row>
    <row r="643" spans="2:87" ht="13" customHeight="1">
      <c r="B643" s="114">
        <v>43585</v>
      </c>
      <c r="C643" s="41">
        <v>2.3552000522613499</v>
      </c>
      <c r="D643" s="41">
        <v>2.2562000751495401</v>
      </c>
      <c r="E643" s="41">
        <v>2.2320001125335698</v>
      </c>
      <c r="F643" s="41">
        <v>2.24930000305176</v>
      </c>
      <c r="G643" s="41">
        <v>2.2878000736236599</v>
      </c>
      <c r="H643" s="41">
        <v>2.33550000190735</v>
      </c>
      <c r="I643" s="41">
        <v>2.3856000900268599</v>
      </c>
      <c r="J643" s="41">
        <v>2.4342999458313002</v>
      </c>
      <c r="K643" s="41">
        <v>2.4800999164581299</v>
      </c>
      <c r="L643" s="41">
        <v>2.52230000495911</v>
      </c>
      <c r="M643" s="41">
        <v>2.5610001087188698</v>
      </c>
      <c r="N643" s="41">
        <v>2.5964000225067099</v>
      </c>
      <c r="O643" s="41">
        <v>2.6293001174926798</v>
      </c>
      <c r="P643" s="41">
        <v>2.6598999500274698</v>
      </c>
      <c r="Q643" s="41">
        <v>2.6889998912811302</v>
      </c>
      <c r="R643" s="41">
        <v>2.7167999744415301</v>
      </c>
      <c r="S643" s="41">
        <v>2.7437000274658199</v>
      </c>
      <c r="T643" s="41">
        <v>2.7701001167297399</v>
      </c>
      <c r="U643" s="41">
        <v>2.7960999011993399</v>
      </c>
      <c r="V643" s="41">
        <v>2.82200002670288</v>
      </c>
      <c r="W643" s="41">
        <v>2.84789991378784</v>
      </c>
      <c r="X643" s="41">
        <v>2.8738000392913801</v>
      </c>
      <c r="Y643" s="41">
        <v>2.8998000621795699</v>
      </c>
      <c r="Z643" s="41">
        <v>2.9260001182556201</v>
      </c>
      <c r="AA643" s="41">
        <v>2.9523999691009499</v>
      </c>
      <c r="AB643" s="41">
        <v>2.9788999557495099</v>
      </c>
      <c r="AC643" s="41">
        <v>3.0055999755859402</v>
      </c>
      <c r="AD643" s="41">
        <v>3.0323998928070099</v>
      </c>
      <c r="AE643" s="41">
        <v>3.0592999458313002</v>
      </c>
      <c r="AF643" s="41">
        <v>3.0862998962402299</v>
      </c>
      <c r="AG643" s="41">
        <f t="shared" si="10"/>
        <v>0.16709995269776012</v>
      </c>
      <c r="AH643" s="41">
        <v>0.16709995269776012</v>
      </c>
      <c r="AI643" s="41"/>
      <c r="AJ643" s="114"/>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108"/>
      <c r="CF643" s="102"/>
      <c r="CI643" s="45"/>
    </row>
    <row r="644" spans="2:87" ht="13" customHeight="1">
      <c r="B644" s="114">
        <v>43616</v>
      </c>
      <c r="C644" s="41">
        <v>2.1835999488830602</v>
      </c>
      <c r="D644" s="41">
        <v>1.95560002326965</v>
      </c>
      <c r="E644" s="41">
        <v>1.8940000534057599</v>
      </c>
      <c r="F644" s="41">
        <v>1.90520000457764</v>
      </c>
      <c r="G644" s="41">
        <v>1.9447000026702901</v>
      </c>
      <c r="H644" s="41">
        <v>1.9921000003814699</v>
      </c>
      <c r="I644" s="41">
        <v>2.0390999317169198</v>
      </c>
      <c r="J644" s="41">
        <v>2.0827000141143799</v>
      </c>
      <c r="K644" s="41">
        <v>2.1226999759674099</v>
      </c>
      <c r="L644" s="41">
        <v>2.1593999862670898</v>
      </c>
      <c r="M644" s="41">
        <v>2.1937000751495401</v>
      </c>
      <c r="N644" s="41">
        <v>2.2263000011444101</v>
      </c>
      <c r="O644" s="41">
        <v>2.2576000690460201</v>
      </c>
      <c r="P644" s="41">
        <v>2.2881000041961701</v>
      </c>
      <c r="Q644" s="41">
        <v>2.3182001113891602</v>
      </c>
      <c r="R644" s="41">
        <v>2.3478000164032</v>
      </c>
      <c r="S644" s="41">
        <v>2.3771998882293701</v>
      </c>
      <c r="T644" s="41">
        <v>2.40639996528625</v>
      </c>
      <c r="U644" s="41">
        <v>2.4353001117706299</v>
      </c>
      <c r="V644" s="41">
        <v>2.46390008926392</v>
      </c>
      <c r="W644" s="41">
        <v>2.4923000335693399</v>
      </c>
      <c r="X644" s="41">
        <v>2.5202999114990199</v>
      </c>
      <c r="Y644" s="41">
        <v>2.5478999614715598</v>
      </c>
      <c r="Z644" s="41">
        <v>2.5750999450683598</v>
      </c>
      <c r="AA644" s="41">
        <v>2.60179996490479</v>
      </c>
      <c r="AB644" s="41">
        <v>2.6278998851776101</v>
      </c>
      <c r="AC644" s="41">
        <v>2.6535999774932901</v>
      </c>
      <c r="AD644" s="41">
        <v>2.67860007286072</v>
      </c>
      <c r="AE644" s="41">
        <v>2.7030999660491899</v>
      </c>
      <c r="AF644" s="41">
        <v>2.72699999809265</v>
      </c>
      <c r="AG644" s="41">
        <f t="shared" si="10"/>
        <v>-2.419996261597035E-2</v>
      </c>
      <c r="AH644" s="41">
        <v>2.419996261597035E-2</v>
      </c>
      <c r="AI644" s="41"/>
      <c r="AJ644" s="114"/>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108"/>
      <c r="CF644" s="102"/>
      <c r="CI644" s="45"/>
    </row>
    <row r="645" spans="2:87" ht="13" customHeight="1">
      <c r="B645" s="114">
        <v>43646</v>
      </c>
      <c r="C645" s="41">
        <v>1.93389999866486</v>
      </c>
      <c r="D645" s="41">
        <v>1.76289999485016</v>
      </c>
      <c r="E645" s="41">
        <v>1.7164000272750899</v>
      </c>
      <c r="F645" s="41">
        <v>1.7300000190734901</v>
      </c>
      <c r="G645" s="41">
        <v>1.7702000141143801</v>
      </c>
      <c r="H645" s="41">
        <v>1.8203999996185301</v>
      </c>
      <c r="I645" s="41">
        <v>1.8726999759674099</v>
      </c>
      <c r="J645" s="41">
        <v>1.92369997501373</v>
      </c>
      <c r="K645" s="41">
        <v>1.9724999666214</v>
      </c>
      <c r="L645" s="41">
        <v>2.0186998844146702</v>
      </c>
      <c r="M645" s="41">
        <v>2.0627000331878702</v>
      </c>
      <c r="N645" s="41">
        <v>2.1048998832702601</v>
      </c>
      <c r="O645" s="41">
        <v>2.1456000804901101</v>
      </c>
      <c r="P645" s="41">
        <v>2.1851000785827601</v>
      </c>
      <c r="Q645" s="41">
        <v>2.22359991073608</v>
      </c>
      <c r="R645" s="41">
        <v>2.2611999511718799</v>
      </c>
      <c r="S645" s="41">
        <v>2.2980000972747798</v>
      </c>
      <c r="T645" s="41">
        <v>2.3341000080108598</v>
      </c>
      <c r="U645" s="41">
        <v>2.3694000244140598</v>
      </c>
      <c r="V645" s="41">
        <v>2.4040000438690199</v>
      </c>
      <c r="W645" s="41">
        <v>2.4377999305725102</v>
      </c>
      <c r="X645" s="41">
        <v>2.4707999229431201</v>
      </c>
      <c r="Y645" s="41">
        <v>2.5030000209808301</v>
      </c>
      <c r="Z645" s="41">
        <v>2.5343000888824498</v>
      </c>
      <c r="AA645" s="41">
        <v>2.5648999214172399</v>
      </c>
      <c r="AB645" s="41">
        <v>2.59450006484985</v>
      </c>
      <c r="AC645" s="41">
        <v>2.6233000755310099</v>
      </c>
      <c r="AD645" s="41">
        <v>2.6512000560760498</v>
      </c>
      <c r="AE645" s="41">
        <v>2.6782999038696298</v>
      </c>
      <c r="AF645" s="41">
        <v>2.70449995994568</v>
      </c>
      <c r="AG645" s="41">
        <f t="shared" si="10"/>
        <v>8.4799885749810233E-2</v>
      </c>
      <c r="AH645" s="41">
        <v>8.4799885749810233E-2</v>
      </c>
      <c r="AI645" s="41"/>
      <c r="AJ645" s="114"/>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108"/>
      <c r="CF645" s="102"/>
      <c r="CI645" s="45"/>
    </row>
    <row r="646" spans="2:87" ht="13" customHeight="1">
      <c r="B646" s="114">
        <v>43677</v>
      </c>
      <c r="C646" s="41">
        <v>2.0346000194549601</v>
      </c>
      <c r="D646" s="41">
        <v>1.8938000202178999</v>
      </c>
      <c r="E646" s="41">
        <v>1.8396999835968</v>
      </c>
      <c r="F646" s="41">
        <v>1.8315000534057599</v>
      </c>
      <c r="G646" s="41">
        <v>1.8470000028610201</v>
      </c>
      <c r="H646" s="41">
        <v>1.87460005283356</v>
      </c>
      <c r="I646" s="41">
        <v>1.9082000255584699</v>
      </c>
      <c r="J646" s="41">
        <v>1.9445999860763501</v>
      </c>
      <c r="K646" s="41">
        <v>1.98239994049072</v>
      </c>
      <c r="L646" s="41">
        <v>2.0209000110626198</v>
      </c>
      <c r="M646" s="41">
        <v>2.0596001148223899</v>
      </c>
      <c r="N646" s="41">
        <v>2.09850001335144</v>
      </c>
      <c r="O646" s="41">
        <v>2.1373000144958501</v>
      </c>
      <c r="P646" s="41">
        <v>2.1760001182556201</v>
      </c>
      <c r="Q646" s="41">
        <v>2.2144000530242902</v>
      </c>
      <c r="R646" s="41">
        <v>2.2525000572204599</v>
      </c>
      <c r="S646" s="41">
        <v>2.29010009765625</v>
      </c>
      <c r="T646" s="41">
        <v>2.3271000385284402</v>
      </c>
      <c r="U646" s="41">
        <v>2.3633999824523899</v>
      </c>
      <c r="V646" s="41">
        <v>2.3989999294281001</v>
      </c>
      <c r="W646" s="41">
        <v>2.4337000846862802</v>
      </c>
      <c r="X646" s="41">
        <v>2.4676001071929901</v>
      </c>
      <c r="Y646" s="41">
        <v>2.5006000995636</v>
      </c>
      <c r="Z646" s="41">
        <v>2.5325000286102299</v>
      </c>
      <c r="AA646" s="41">
        <v>2.5634999275207502</v>
      </c>
      <c r="AB646" s="41">
        <v>2.5934998989105198</v>
      </c>
      <c r="AC646" s="41">
        <v>2.6224999427795401</v>
      </c>
      <c r="AD646" s="41">
        <v>2.6505000591278098</v>
      </c>
      <c r="AE646" s="41">
        <v>2.6775000095367401</v>
      </c>
      <c r="AF646" s="41">
        <v>2.7035999298095699</v>
      </c>
      <c r="AG646" s="41">
        <f t="shared" si="10"/>
        <v>-1.3700008392340202E-2</v>
      </c>
      <c r="AH646" s="41">
        <v>1.3700008392340202E-2</v>
      </c>
      <c r="AI646" s="41"/>
      <c r="AJ646" s="114"/>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108"/>
      <c r="CF646" s="102"/>
      <c r="CI646" s="45"/>
    </row>
    <row r="647" spans="2:87" ht="13" customHeight="1">
      <c r="B647" s="114">
        <v>43708</v>
      </c>
      <c r="C647" s="41">
        <v>1.75390005111694</v>
      </c>
      <c r="D647" s="41">
        <v>1.52760004997253</v>
      </c>
      <c r="E647" s="41">
        <v>1.43350005149841</v>
      </c>
      <c r="F647" s="41">
        <v>1.40240001678467</v>
      </c>
      <c r="G647" s="41">
        <v>1.40160000324249</v>
      </c>
      <c r="H647" s="41">
        <v>1.41559994220734</v>
      </c>
      <c r="I647" s="41">
        <v>1.4371999502182</v>
      </c>
      <c r="J647" s="41">
        <v>1.4631999731063801</v>
      </c>
      <c r="K647" s="41">
        <v>1.49179995059967</v>
      </c>
      <c r="L647" s="41">
        <v>1.52240002155304</v>
      </c>
      <c r="M647" s="41">
        <v>1.55420005321503</v>
      </c>
      <c r="N647" s="41">
        <v>1.5870000123977701</v>
      </c>
      <c r="O647" s="41">
        <v>1.62030005455017</v>
      </c>
      <c r="P647" s="41">
        <v>1.6539000272750899</v>
      </c>
      <c r="Q647" s="41">
        <v>1.68760001659393</v>
      </c>
      <c r="R647" s="41">
        <v>1.7209999561309799</v>
      </c>
      <c r="S647" s="41">
        <v>1.75399994850159</v>
      </c>
      <c r="T647" s="41">
        <v>1.78629994392395</v>
      </c>
      <c r="U647" s="41">
        <v>1.817999958992</v>
      </c>
      <c r="V647" s="41">
        <v>1.84879994392395</v>
      </c>
      <c r="W647" s="41">
        <v>1.87870001792908</v>
      </c>
      <c r="X647" s="41">
        <v>1.9076000452041599</v>
      </c>
      <c r="Y647" s="41">
        <v>1.9355000257492101</v>
      </c>
      <c r="Z647" s="41">
        <v>1.9622999429702801</v>
      </c>
      <c r="AA647" s="41">
        <v>1.9881000518798799</v>
      </c>
      <c r="AB647" s="41">
        <v>2.01290011405945</v>
      </c>
      <c r="AC647" s="41">
        <v>2.03670001029968</v>
      </c>
      <c r="AD647" s="41">
        <v>2.0594999790191699</v>
      </c>
      <c r="AE647" s="41">
        <v>2.0811998844146702</v>
      </c>
      <c r="AF647" s="41">
        <v>2.10209989547729</v>
      </c>
      <c r="AG647" s="41">
        <f t="shared" si="10"/>
        <v>-0.23150002956390003</v>
      </c>
      <c r="AH647" s="41">
        <v>0.23150002956390003</v>
      </c>
      <c r="AI647" s="41"/>
      <c r="AJ647" s="114"/>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108"/>
      <c r="CF647" s="102"/>
      <c r="CI647" s="45"/>
    </row>
    <row r="648" spans="2:87" ht="13" customHeight="1">
      <c r="B648" s="114">
        <v>43738</v>
      </c>
      <c r="C648" s="41">
        <v>1.8047000169753999</v>
      </c>
      <c r="D648" s="41">
        <v>1.65600001811981</v>
      </c>
      <c r="E648" s="41">
        <v>1.5866999626159699</v>
      </c>
      <c r="F648" s="41">
        <v>1.56260001659393</v>
      </c>
      <c r="G648" s="41">
        <v>1.5642000436782799</v>
      </c>
      <c r="H648" s="41">
        <v>1.58000004291534</v>
      </c>
      <c r="I648" s="41">
        <v>1.6037000417709399</v>
      </c>
      <c r="J648" s="41">
        <v>1.6318000555038501</v>
      </c>
      <c r="K648" s="41">
        <v>1.6621999740600599</v>
      </c>
      <c r="L648" s="41">
        <v>1.6938999891281099</v>
      </c>
      <c r="M648" s="41">
        <v>1.7261999845504801</v>
      </c>
      <c r="N648" s="41">
        <v>1.75870001316071</v>
      </c>
      <c r="O648" s="41">
        <v>1.7913000583648699</v>
      </c>
      <c r="P648" s="41">
        <v>1.8237999677658101</v>
      </c>
      <c r="Q648" s="41">
        <v>1.8560999631881701</v>
      </c>
      <c r="R648" s="41">
        <v>1.88810002803802</v>
      </c>
      <c r="S648" s="41">
        <v>1.91960000991821</v>
      </c>
      <c r="T648" s="41">
        <v>1.95070004463196</v>
      </c>
      <c r="U648" s="41">
        <v>1.9811999797821001</v>
      </c>
      <c r="V648" s="41">
        <v>2.0111000537872301</v>
      </c>
      <c r="W648" s="41">
        <v>2.0402998924255402</v>
      </c>
      <c r="X648" s="41">
        <v>2.0687000751495401</v>
      </c>
      <c r="Y648" s="41">
        <v>2.0964999198913601</v>
      </c>
      <c r="Z648" s="41">
        <v>2.1233999729156499</v>
      </c>
      <c r="AA648" s="41">
        <v>2.1494998931884801</v>
      </c>
      <c r="AB648" s="41">
        <v>2.1749000549316402</v>
      </c>
      <c r="AC648" s="41">
        <v>2.1993999481201199</v>
      </c>
      <c r="AD648" s="41">
        <v>2.2230999469757098</v>
      </c>
      <c r="AE648" s="41">
        <v>2.24600005149841</v>
      </c>
      <c r="AF648" s="41">
        <v>2.2681000232696502</v>
      </c>
      <c r="AG648" s="41">
        <f t="shared" ref="AG648:AG679" si="11">L648-C648</f>
        <v>-0.11080002784729004</v>
      </c>
      <c r="AH648" s="41">
        <v>0.11080002784729004</v>
      </c>
      <c r="AI648" s="41"/>
      <c r="AJ648" s="114"/>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108"/>
      <c r="CF648" s="102"/>
      <c r="CI648" s="45"/>
    </row>
    <row r="649" spans="2:87" ht="13" customHeight="1">
      <c r="B649" s="114">
        <v>43769</v>
      </c>
      <c r="C649" s="41">
        <v>1.5918999910354601</v>
      </c>
      <c r="D649" s="41">
        <v>1.5420999526977499</v>
      </c>
      <c r="E649" s="41">
        <v>1.5198999643325799</v>
      </c>
      <c r="F649" s="41">
        <v>1.51820003986359</v>
      </c>
      <c r="G649" s="41">
        <v>1.53129994869232</v>
      </c>
      <c r="H649" s="41">
        <v>1.5550999641418499</v>
      </c>
      <c r="I649" s="41">
        <v>1.5864000320434599</v>
      </c>
      <c r="J649" s="41">
        <v>1.6229000091552701</v>
      </c>
      <c r="K649" s="41">
        <v>1.6627000570297199</v>
      </c>
      <c r="L649" s="41">
        <v>1.70449995994568</v>
      </c>
      <c r="M649" s="41">
        <v>1.7470999956130999</v>
      </c>
      <c r="N649" s="41">
        <v>1.78989994525909</v>
      </c>
      <c r="O649" s="41">
        <v>1.8322000503539999</v>
      </c>
      <c r="P649" s="41">
        <v>1.8734999895095801</v>
      </c>
      <c r="Q649" s="41">
        <v>1.9135999679565401</v>
      </c>
      <c r="R649" s="41">
        <v>1.9522999525070199</v>
      </c>
      <c r="S649" s="41">
        <v>1.9893000125885001</v>
      </c>
      <c r="T649" s="41">
        <v>2.0246000289917001</v>
      </c>
      <c r="U649" s="41">
        <v>2.0580000877380402</v>
      </c>
      <c r="V649" s="41">
        <v>2.08960008621216</v>
      </c>
      <c r="W649" s="41">
        <v>2.1192998886108398</v>
      </c>
      <c r="X649" s="41">
        <v>2.1472001075744598</v>
      </c>
      <c r="Y649" s="41">
        <v>2.17319989204407</v>
      </c>
      <c r="Z649" s="41">
        <v>2.1974000930786102</v>
      </c>
      <c r="AA649" s="41">
        <v>2.2198998928070099</v>
      </c>
      <c r="AB649" s="41">
        <v>2.24060010910034</v>
      </c>
      <c r="AC649" s="41">
        <v>2.2597000598907502</v>
      </c>
      <c r="AD649" s="41">
        <v>2.27710008621216</v>
      </c>
      <c r="AE649" s="41">
        <v>2.2929999828338601</v>
      </c>
      <c r="AF649" s="41">
        <v>2.3073999881744398</v>
      </c>
      <c r="AG649" s="41">
        <f t="shared" si="11"/>
        <v>0.11259996891021995</v>
      </c>
      <c r="AH649" s="41">
        <v>0.11259996891021995</v>
      </c>
      <c r="AI649" s="41"/>
      <c r="AJ649" s="114"/>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108"/>
      <c r="CF649" s="102"/>
      <c r="CI649" s="45"/>
    </row>
    <row r="650" spans="2:87" ht="13" customHeight="1">
      <c r="B650" s="114">
        <v>43799</v>
      </c>
      <c r="C650" s="41">
        <v>1.6759999990463299</v>
      </c>
      <c r="D650" s="41">
        <v>1.6416000127792401</v>
      </c>
      <c r="E650" s="41">
        <v>1.62909996509552</v>
      </c>
      <c r="F650" s="41">
        <v>1.6325999498367301</v>
      </c>
      <c r="G650" s="41">
        <v>1.64800000190735</v>
      </c>
      <c r="H650" s="41">
        <v>1.6718000173568699</v>
      </c>
      <c r="I650" s="41">
        <v>1.70159995555878</v>
      </c>
      <c r="J650" s="41">
        <v>1.7352999448776201</v>
      </c>
      <c r="K650" s="41">
        <v>1.77149999141693</v>
      </c>
      <c r="L650" s="41">
        <v>1.80900001525879</v>
      </c>
      <c r="M650" s="41">
        <v>1.8470000028610201</v>
      </c>
      <c r="N650" s="41">
        <v>1.88479995727539</v>
      </c>
      <c r="O650" s="41">
        <v>1.9219000339508101</v>
      </c>
      <c r="P650" s="41">
        <v>1.9579000473022501</v>
      </c>
      <c r="Q650" s="41">
        <v>1.9926999807357799</v>
      </c>
      <c r="R650" s="41">
        <v>2.02589988708496</v>
      </c>
      <c r="S650" s="41">
        <v>2.0574998855590798</v>
      </c>
      <c r="T650" s="41">
        <v>2.0873999595642099</v>
      </c>
      <c r="U650" s="41">
        <v>2.11549997329712</v>
      </c>
      <c r="V650" s="41">
        <v>2.14190006256104</v>
      </c>
      <c r="W650" s="41">
        <v>2.1663999557495099</v>
      </c>
      <c r="X650" s="41">
        <v>2.1891999244689901</v>
      </c>
      <c r="Y650" s="41">
        <v>2.2102000713348402</v>
      </c>
      <c r="Z650" s="41">
        <v>2.2295000553131099</v>
      </c>
      <c r="AA650" s="41">
        <v>2.2472000122070299</v>
      </c>
      <c r="AB650" s="41">
        <v>2.2632999420165998</v>
      </c>
      <c r="AC650" s="41">
        <v>2.2778000831603999</v>
      </c>
      <c r="AD650" s="41">
        <v>2.2908999919891402</v>
      </c>
      <c r="AE650" s="41">
        <v>2.3025000095367401</v>
      </c>
      <c r="AF650" s="41">
        <v>2.3127000331878702</v>
      </c>
      <c r="AG650" s="41">
        <f t="shared" si="11"/>
        <v>0.13300001621246005</v>
      </c>
      <c r="AH650" s="41">
        <v>0.13300001621246005</v>
      </c>
      <c r="AI650" s="41"/>
      <c r="AJ650" s="114"/>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108"/>
      <c r="CF650" s="102"/>
      <c r="CI650" s="45"/>
    </row>
    <row r="651" spans="2:87" ht="13" customHeight="1">
      <c r="B651" s="114">
        <v>43830</v>
      </c>
      <c r="C651" s="41">
        <v>1.6231000423431401</v>
      </c>
      <c r="D651" s="41">
        <v>1.59409999847412</v>
      </c>
      <c r="E651" s="41">
        <v>1.61590003967285</v>
      </c>
      <c r="F651" s="41">
        <v>1.6591000556945801</v>
      </c>
      <c r="G651" s="41">
        <v>1.71010005474091</v>
      </c>
      <c r="H651" s="41">
        <v>1.76300001144409</v>
      </c>
      <c r="I651" s="41">
        <v>1.8151999711990401</v>
      </c>
      <c r="J651" s="41">
        <v>1.86580002307892</v>
      </c>
      <c r="K651" s="41">
        <v>1.91449999809265</v>
      </c>
      <c r="L651" s="41">
        <v>1.9610999822616599</v>
      </c>
      <c r="M651" s="41">
        <v>2.0057001113891602</v>
      </c>
      <c r="N651" s="41">
        <v>2.04839992523193</v>
      </c>
      <c r="O651" s="41">
        <v>2.0890998840332</v>
      </c>
      <c r="P651" s="41">
        <v>2.1280000209808301</v>
      </c>
      <c r="Q651" s="41">
        <v>2.1649000644683798</v>
      </c>
      <c r="R651" s="41">
        <v>2.1998999118804901</v>
      </c>
      <c r="S651" s="41">
        <v>2.23309993743896</v>
      </c>
      <c r="T651" s="41">
        <v>2.2646000385284402</v>
      </c>
      <c r="U651" s="41">
        <v>2.2943000793457</v>
      </c>
      <c r="V651" s="41">
        <v>2.3224000930786102</v>
      </c>
      <c r="W651" s="41">
        <v>2.3489000797271702</v>
      </c>
      <c r="X651" s="41">
        <v>2.3740000724792498</v>
      </c>
      <c r="Y651" s="41">
        <v>2.3975999355316202</v>
      </c>
      <c r="Z651" s="41">
        <v>2.41980004310608</v>
      </c>
      <c r="AA651" s="41">
        <v>2.4407999515533398</v>
      </c>
      <c r="AB651" s="41">
        <v>2.46059989929199</v>
      </c>
      <c r="AC651" s="41">
        <v>2.4791998863220202</v>
      </c>
      <c r="AD651" s="41">
        <v>2.4969000816345202</v>
      </c>
      <c r="AE651" s="41">
        <v>2.51349997520447</v>
      </c>
      <c r="AF651" s="41">
        <v>2.5292000770568799</v>
      </c>
      <c r="AG651" s="41">
        <f t="shared" si="11"/>
        <v>0.33799993991851984</v>
      </c>
      <c r="AH651" s="41">
        <v>0.33799993991851984</v>
      </c>
      <c r="AI651" s="41"/>
      <c r="AJ651" s="114"/>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108"/>
      <c r="CF651" s="102"/>
      <c r="CI651" s="45"/>
    </row>
    <row r="652" spans="2:87" ht="13" customHeight="1">
      <c r="B652" s="114">
        <v>43861</v>
      </c>
      <c r="C652" s="41">
        <v>1.47759997844696</v>
      </c>
      <c r="D652" s="41">
        <v>1.3415999412536599</v>
      </c>
      <c r="E652" s="41">
        <v>1.2989000082016</v>
      </c>
      <c r="F652" s="41">
        <v>1.3013000488281199</v>
      </c>
      <c r="G652" s="41">
        <v>1.32550001144409</v>
      </c>
      <c r="H652" s="41">
        <v>1.3601000308990501</v>
      </c>
      <c r="I652" s="41">
        <v>1.3998999595642101</v>
      </c>
      <c r="J652" s="41">
        <v>1.44200003147125</v>
      </c>
      <c r="K652" s="41">
        <v>1.4852999448776201</v>
      </c>
      <c r="L652" s="41">
        <v>1.5288000106811499</v>
      </c>
      <c r="M652" s="41">
        <v>1.57219994068146</v>
      </c>
      <c r="N652" s="41">
        <v>1.61510002613068</v>
      </c>
      <c r="O652" s="41">
        <v>1.6570999622345</v>
      </c>
      <c r="P652" s="41">
        <v>1.6980999708175699</v>
      </c>
      <c r="Q652" s="41">
        <v>1.7380000352859499</v>
      </c>
      <c r="R652" s="41">
        <v>1.77649998664856</v>
      </c>
      <c r="S652" s="41">
        <v>1.8135999441146899</v>
      </c>
      <c r="T652" s="41">
        <v>1.84920001029968</v>
      </c>
      <c r="U652" s="41">
        <v>1.88329994678497</v>
      </c>
      <c r="V652" s="41">
        <v>1.91589999198914</v>
      </c>
      <c r="W652" s="41">
        <v>1.94690001010895</v>
      </c>
      <c r="X652" s="41">
        <v>1.9765000343322801</v>
      </c>
      <c r="Y652" s="41">
        <v>2.00460004806519</v>
      </c>
      <c r="Z652" s="41">
        <v>2.03130006790161</v>
      </c>
      <c r="AA652" s="41">
        <v>2.0566000938415501</v>
      </c>
      <c r="AB652" s="41">
        <v>2.0806000232696502</v>
      </c>
      <c r="AC652" s="41">
        <v>2.1034998893737802</v>
      </c>
      <c r="AD652" s="41">
        <v>2.12509989738464</v>
      </c>
      <c r="AE652" s="41">
        <v>2.1456000804901101</v>
      </c>
      <c r="AF652" s="41">
        <v>2.16499996185303</v>
      </c>
      <c r="AG652" s="41">
        <f t="shared" si="11"/>
        <v>5.1200032234189896E-2</v>
      </c>
      <c r="AH652" s="41">
        <v>5.1200032234189896E-2</v>
      </c>
      <c r="AI652" s="41"/>
      <c r="AJ652" s="114"/>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108"/>
      <c r="CF652" s="102"/>
      <c r="CI652" s="45"/>
    </row>
    <row r="653" spans="2:87" ht="13" customHeight="1">
      <c r="B653" s="114">
        <v>43890</v>
      </c>
      <c r="C653" s="41">
        <v>1.0569000244140601</v>
      </c>
      <c r="D653" s="41">
        <v>0.88230001926422097</v>
      </c>
      <c r="E653" s="41">
        <v>0.85470002889633201</v>
      </c>
      <c r="F653" s="41">
        <v>0.87980002164840698</v>
      </c>
      <c r="G653" s="41">
        <v>0.92140001058578502</v>
      </c>
      <c r="H653" s="41">
        <v>0.96719998121261597</v>
      </c>
      <c r="I653" s="41">
        <v>1.0132999420166</v>
      </c>
      <c r="J653" s="41">
        <v>1.05889999866486</v>
      </c>
      <c r="K653" s="41">
        <v>1.1040999889373799</v>
      </c>
      <c r="L653" s="41">
        <v>1.1490000486373899</v>
      </c>
      <c r="M653" s="41">
        <v>1.1936999559402499</v>
      </c>
      <c r="N653" s="41">
        <v>1.2379000186920199</v>
      </c>
      <c r="O653" s="41">
        <v>1.28159999847412</v>
      </c>
      <c r="P653" s="41">
        <v>1.3245999813079801</v>
      </c>
      <c r="Q653" s="41">
        <v>1.36660003662109</v>
      </c>
      <c r="R653" s="41">
        <v>1.4075000286102299</v>
      </c>
      <c r="S653" s="41">
        <v>1.44710004329681</v>
      </c>
      <c r="T653" s="41">
        <v>1.4853999614715601</v>
      </c>
      <c r="U653" s="41">
        <v>1.52230000495911</v>
      </c>
      <c r="V653" s="41">
        <v>1.5576000213623</v>
      </c>
      <c r="W653" s="41">
        <v>1.5915000438690201</v>
      </c>
      <c r="X653" s="41">
        <v>1.6239000558853101</v>
      </c>
      <c r="Y653" s="41">
        <v>1.6548000574111901</v>
      </c>
      <c r="Z653" s="41">
        <v>1.6842000484466599</v>
      </c>
      <c r="AA653" s="41">
        <v>1.7122000455856301</v>
      </c>
      <c r="AB653" s="41">
        <v>1.7388999462127701</v>
      </c>
      <c r="AC653" s="41">
        <v>1.76419997215271</v>
      </c>
      <c r="AD653" s="41">
        <v>1.7883000373840301</v>
      </c>
      <c r="AE653" s="41">
        <v>1.8112000226974501</v>
      </c>
      <c r="AF653" s="41">
        <v>1.8329000473022501</v>
      </c>
      <c r="AG653" s="41">
        <f t="shared" si="11"/>
        <v>9.2100024223329857E-2</v>
      </c>
      <c r="AH653" s="41">
        <v>9.2100024223329857E-2</v>
      </c>
      <c r="AI653" s="41"/>
      <c r="AJ653" s="114"/>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108"/>
      <c r="CF653" s="102"/>
      <c r="CI653" s="45"/>
    </row>
    <row r="654" spans="2:87" ht="13" customHeight="1">
      <c r="B654" s="114">
        <v>43921</v>
      </c>
      <c r="C654" s="41">
        <v>0.25630000233650202</v>
      </c>
      <c r="D654" s="41">
        <v>0.276800006628036</v>
      </c>
      <c r="E654" s="41">
        <v>0.32300001382827798</v>
      </c>
      <c r="F654" s="41">
        <v>0.38319998979568498</v>
      </c>
      <c r="G654" s="41">
        <v>0.45019999146461498</v>
      </c>
      <c r="H654" s="41">
        <v>0.51969999074935902</v>
      </c>
      <c r="I654" s="41">
        <v>0.58910000324249301</v>
      </c>
      <c r="J654" s="41">
        <v>0.65710002183914196</v>
      </c>
      <c r="K654" s="41">
        <v>0.72280001640319802</v>
      </c>
      <c r="L654" s="41">
        <v>0.785799980163574</v>
      </c>
      <c r="M654" s="41">
        <v>0.84609997272491499</v>
      </c>
      <c r="N654" s="41">
        <v>0.90340000391006503</v>
      </c>
      <c r="O654" s="41">
        <v>0.95800000429153398</v>
      </c>
      <c r="P654" s="41">
        <v>1.00989997386932</v>
      </c>
      <c r="Q654" s="41">
        <v>1.0592000484466599</v>
      </c>
      <c r="R654" s="41">
        <v>1.1059999465942401</v>
      </c>
      <c r="S654" s="41">
        <v>1.1504000425338701</v>
      </c>
      <c r="T654" s="41">
        <v>1.19249999523163</v>
      </c>
      <c r="U654" s="41">
        <v>1.23249995708466</v>
      </c>
      <c r="V654" s="41">
        <v>1.2704999446868901</v>
      </c>
      <c r="W654" s="41">
        <v>1.3064999580383301</v>
      </c>
      <c r="X654" s="41">
        <v>1.3406000137329099</v>
      </c>
      <c r="Y654" s="41">
        <v>1.3730000257492101</v>
      </c>
      <c r="Z654" s="41">
        <v>1.4038000106811499</v>
      </c>
      <c r="AA654" s="41">
        <v>1.43299996852875</v>
      </c>
      <c r="AB654" s="41">
        <v>1.46070003509521</v>
      </c>
      <c r="AC654" s="41">
        <v>1.48699998855591</v>
      </c>
      <c r="AD654" s="41">
        <v>1.5118999481201201</v>
      </c>
      <c r="AE654" s="41">
        <v>1.53569996356964</v>
      </c>
      <c r="AF654" s="41">
        <v>1.55820000171661</v>
      </c>
      <c r="AG654" s="41">
        <f t="shared" si="11"/>
        <v>0.52949997782707192</v>
      </c>
      <c r="AH654" s="41">
        <v>0.52949997782707192</v>
      </c>
      <c r="AI654" s="41"/>
      <c r="AJ654" s="114"/>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108"/>
      <c r="CF654" s="102"/>
      <c r="CI654" s="45"/>
    </row>
    <row r="655" spans="2:87" ht="13" customHeight="1">
      <c r="B655" s="114">
        <v>43951</v>
      </c>
      <c r="C655" s="41">
        <v>0.180899992585182</v>
      </c>
      <c r="D655" s="41">
        <v>0.215900003910065</v>
      </c>
      <c r="E655" s="41">
        <v>0.271200001239777</v>
      </c>
      <c r="F655" s="41">
        <v>0.33399999141693099</v>
      </c>
      <c r="G655" s="41">
        <v>0.39829999208450301</v>
      </c>
      <c r="H655" s="41">
        <v>0.46160000562667802</v>
      </c>
      <c r="I655" s="41">
        <v>0.52310001850128196</v>
      </c>
      <c r="J655" s="41">
        <v>0.582599997520447</v>
      </c>
      <c r="K655" s="41">
        <v>0.64020001888275102</v>
      </c>
      <c r="L655" s="41">
        <v>0.69609999656677202</v>
      </c>
      <c r="M655" s="41">
        <v>0.75040000677108798</v>
      </c>
      <c r="N655" s="41">
        <v>0.80309998989105202</v>
      </c>
      <c r="O655" s="41">
        <v>0.85420000553131104</v>
      </c>
      <c r="P655" s="41">
        <v>0.90380001068115201</v>
      </c>
      <c r="Q655" s="41">
        <v>0.95179998874664296</v>
      </c>
      <c r="R655" s="41">
        <v>0.99809998273849498</v>
      </c>
      <c r="S655" s="41">
        <v>1.0427999496460001</v>
      </c>
      <c r="T655" s="41">
        <v>1.0858000516891499</v>
      </c>
      <c r="U655" s="41">
        <v>1.1272000074386599</v>
      </c>
      <c r="V655" s="41">
        <v>1.1668000221252399</v>
      </c>
      <c r="W655" s="41">
        <v>1.20480000972748</v>
      </c>
      <c r="X655" s="41">
        <v>1.24109995365143</v>
      </c>
      <c r="Y655" s="41">
        <v>1.27579998970032</v>
      </c>
      <c r="Z655" s="41">
        <v>1.30889999866486</v>
      </c>
      <c r="AA655" s="41">
        <v>1.3406000137329099</v>
      </c>
      <c r="AB655" s="41">
        <v>1.37070000171661</v>
      </c>
      <c r="AC655" s="41">
        <v>1.3993999958038299</v>
      </c>
      <c r="AD655" s="41">
        <v>1.4268000125885001</v>
      </c>
      <c r="AE655" s="41">
        <v>1.4529000520706199</v>
      </c>
      <c r="AF655" s="41">
        <v>1.47769999504089</v>
      </c>
      <c r="AG655" s="41">
        <f t="shared" si="11"/>
        <v>0.51520000398159005</v>
      </c>
      <c r="AH655" s="41">
        <v>0.51520000398159005</v>
      </c>
      <c r="AI655" s="41"/>
      <c r="AJ655" s="114"/>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108"/>
      <c r="CF655" s="102"/>
      <c r="CI655" s="45"/>
    </row>
    <row r="656" spans="2:87" ht="13" customHeight="1">
      <c r="B656" s="114">
        <v>43982</v>
      </c>
      <c r="C656" s="41">
        <v>0.190200001001358</v>
      </c>
      <c r="D656" s="41">
        <v>0.174199998378754</v>
      </c>
      <c r="E656" s="41">
        <v>0.20949999988079099</v>
      </c>
      <c r="F656" s="41">
        <v>0.26800000667571999</v>
      </c>
      <c r="G656" s="41">
        <v>0.33610001206397999</v>
      </c>
      <c r="H656" s="41">
        <v>0.40709999203681901</v>
      </c>
      <c r="I656" s="41">
        <v>0.47830000519752502</v>
      </c>
      <c r="J656" s="41">
        <v>0.54850000143051103</v>
      </c>
      <c r="K656" s="41">
        <v>0.61720001697540305</v>
      </c>
      <c r="L656" s="41">
        <v>0.68419998884201005</v>
      </c>
      <c r="M656" s="41">
        <v>0.74959999322891202</v>
      </c>
      <c r="N656" s="41">
        <v>0.81330001354217496</v>
      </c>
      <c r="O656" s="41">
        <v>0.87529999017715499</v>
      </c>
      <c r="P656" s="41">
        <v>0.93550002574920699</v>
      </c>
      <c r="Q656" s="41">
        <v>0.99379998445510898</v>
      </c>
      <c r="R656" s="41">
        <v>1.0501999855041499</v>
      </c>
      <c r="S656" s="41">
        <v>1.1046999692916899</v>
      </c>
      <c r="T656" s="41">
        <v>1.1570999622345</v>
      </c>
      <c r="U656" s="41">
        <v>1.2074999809265099</v>
      </c>
      <c r="V656" s="41">
        <v>1.2559000253677399</v>
      </c>
      <c r="W656" s="41">
        <v>1.3021999597549401</v>
      </c>
      <c r="X656" s="41">
        <v>1.3466000556945801</v>
      </c>
      <c r="Y656" s="41">
        <v>1.3889000415802</v>
      </c>
      <c r="Z656" s="41">
        <v>1.4293999671936</v>
      </c>
      <c r="AA656" s="41">
        <v>1.46800005435944</v>
      </c>
      <c r="AB656" s="41">
        <v>1.50479996204376</v>
      </c>
      <c r="AC656" s="41">
        <v>1.53989994525909</v>
      </c>
      <c r="AD656" s="41">
        <v>1.5733000040054299</v>
      </c>
      <c r="AE656" s="41">
        <v>1.6052000522613501</v>
      </c>
      <c r="AF656" s="41">
        <v>1.6354999542236299</v>
      </c>
      <c r="AG656" s="41">
        <f t="shared" si="11"/>
        <v>0.49399998784065202</v>
      </c>
      <c r="AH656" s="41">
        <v>0.49399998784065202</v>
      </c>
      <c r="AI656" s="41"/>
      <c r="AJ656" s="114"/>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108"/>
      <c r="CF656" s="102"/>
      <c r="CI656" s="45"/>
    </row>
    <row r="657" spans="2:87" ht="13" customHeight="1">
      <c r="B657" s="114">
        <v>44012</v>
      </c>
      <c r="C657" s="41">
        <v>0.177499994635582</v>
      </c>
      <c r="D657" s="41">
        <v>0.15929999947547899</v>
      </c>
      <c r="E657" s="41">
        <v>0.19159999489784199</v>
      </c>
      <c r="F657" s="41">
        <v>0.249500006437302</v>
      </c>
      <c r="G657" s="41">
        <v>0.3192999958992</v>
      </c>
      <c r="H657" s="41">
        <v>0.39340001344680797</v>
      </c>
      <c r="I657" s="41">
        <v>0.46819999814033503</v>
      </c>
      <c r="J657" s="41">
        <v>0.54170000553131104</v>
      </c>
      <c r="K657" s="41">
        <v>0.61309999227523804</v>
      </c>
      <c r="L657" s="41">
        <v>0.68220001459121704</v>
      </c>
      <c r="M657" s="41">
        <v>0.74889999628067005</v>
      </c>
      <c r="N657" s="41">
        <v>0.81330001354217496</v>
      </c>
      <c r="O657" s="41">
        <v>0.87540000677108798</v>
      </c>
      <c r="P657" s="41">
        <v>0.93529999256134</v>
      </c>
      <c r="Q657" s="41">
        <v>0.99309998750686601</v>
      </c>
      <c r="R657" s="41">
        <v>1.04879999160767</v>
      </c>
      <c r="S657" s="41">
        <v>1.10239994525909</v>
      </c>
      <c r="T657" s="41">
        <v>1.1540999412536599</v>
      </c>
      <c r="U657" s="41">
        <v>1.2037999629974401</v>
      </c>
      <c r="V657" s="41">
        <v>1.2516000270843499</v>
      </c>
      <c r="W657" s="41">
        <v>1.2975000143051101</v>
      </c>
      <c r="X657" s="41">
        <v>1.3415999412536599</v>
      </c>
      <c r="Y657" s="41">
        <v>1.38380002975464</v>
      </c>
      <c r="Z657" s="41">
        <v>1.42429995536804</v>
      </c>
      <c r="AA657" s="41">
        <v>1.4630000591278101</v>
      </c>
      <c r="AB657" s="41">
        <v>1.50010001659393</v>
      </c>
      <c r="AC657" s="41">
        <v>1.53559994697571</v>
      </c>
      <c r="AD657" s="41">
        <v>1.5695999860763501</v>
      </c>
      <c r="AE657" s="41">
        <v>1.60199999809265</v>
      </c>
      <c r="AF657" s="41">
        <v>1.6331000328064</v>
      </c>
      <c r="AG657" s="41">
        <f t="shared" si="11"/>
        <v>0.50470001995563507</v>
      </c>
      <c r="AH657" s="41">
        <v>0.50470001995563507</v>
      </c>
      <c r="AI657" s="41"/>
      <c r="AJ657" s="114"/>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108"/>
      <c r="CF657" s="102"/>
      <c r="CI657" s="45"/>
    </row>
    <row r="658" spans="2:87" ht="13" customHeight="1">
      <c r="B658" s="114">
        <v>44043</v>
      </c>
      <c r="C658" s="41">
        <v>0.13680000603199</v>
      </c>
      <c r="D658" s="41">
        <v>0.113200001418591</v>
      </c>
      <c r="E658" s="41">
        <v>0.13650000095367401</v>
      </c>
      <c r="F658" s="41">
        <v>0.1841000020504</v>
      </c>
      <c r="G658" s="41">
        <v>0.24310000240802801</v>
      </c>
      <c r="H658" s="41">
        <v>0.30630001425743097</v>
      </c>
      <c r="I658" s="41">
        <v>0.37009999155998202</v>
      </c>
      <c r="J658" s="41">
        <v>0.43270000815391502</v>
      </c>
      <c r="K658" s="41">
        <v>0.49329999089241</v>
      </c>
      <c r="L658" s="41">
        <v>0.55169999599456798</v>
      </c>
      <c r="M658" s="41">
        <v>0.60790002346038796</v>
      </c>
      <c r="N658" s="41">
        <v>0.66210001707077004</v>
      </c>
      <c r="O658" s="41">
        <v>0.71439999341964699</v>
      </c>
      <c r="P658" s="41">
        <v>0.76490002870559703</v>
      </c>
      <c r="Q658" s="41">
        <v>0.81379997730255105</v>
      </c>
      <c r="R658" s="41">
        <v>0.86119997501373302</v>
      </c>
      <c r="S658" s="41">
        <v>0.90710002183914196</v>
      </c>
      <c r="T658" s="41">
        <v>0.95160001516342196</v>
      </c>
      <c r="U658" s="41">
        <v>0.99470001459121704</v>
      </c>
      <c r="V658" s="41">
        <v>1.03649997711182</v>
      </c>
      <c r="W658" s="41">
        <v>1.0769000053405799</v>
      </c>
      <c r="X658" s="41">
        <v>1.11600005626678</v>
      </c>
      <c r="Y658" s="41">
        <v>1.1538000106811499</v>
      </c>
      <c r="Z658" s="41">
        <v>1.1901999711990401</v>
      </c>
      <c r="AA658" s="41">
        <v>1.2254999876022299</v>
      </c>
      <c r="AB658" s="41">
        <v>1.25940001010895</v>
      </c>
      <c r="AC658" s="41">
        <v>1.2921999692916899</v>
      </c>
      <c r="AD658" s="41">
        <v>1.3236999511718801</v>
      </c>
      <c r="AE658" s="41">
        <v>1.3540999889373799</v>
      </c>
      <c r="AF658" s="41">
        <v>1.38329994678497</v>
      </c>
      <c r="AG658" s="41">
        <f t="shared" si="11"/>
        <v>0.41489998996257799</v>
      </c>
      <c r="AH658" s="41">
        <v>0.41489998996257799</v>
      </c>
      <c r="AI658" s="41"/>
      <c r="AJ658" s="114"/>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108"/>
      <c r="CF658" s="102"/>
      <c r="CI658" s="45"/>
    </row>
    <row r="659" spans="2:87" ht="13" customHeight="1">
      <c r="B659" s="114">
        <v>44074</v>
      </c>
      <c r="C659" s="41">
        <v>0.148399993777275</v>
      </c>
      <c r="D659" s="41">
        <v>0.135000005364418</v>
      </c>
      <c r="E659" s="41">
        <v>0.168599992990494</v>
      </c>
      <c r="F659" s="41">
        <v>0.23019999265670801</v>
      </c>
      <c r="G659" s="41">
        <v>0.30739998817443798</v>
      </c>
      <c r="H659" s="41">
        <v>0.39230000972747803</v>
      </c>
      <c r="I659" s="41">
        <v>0.47969999909400901</v>
      </c>
      <c r="J659" s="41">
        <v>0.56650000810623202</v>
      </c>
      <c r="K659" s="41">
        <v>0.65100002288818404</v>
      </c>
      <c r="L659" s="41">
        <v>0.73199999332428001</v>
      </c>
      <c r="M659" s="41">
        <v>0.80900001525878895</v>
      </c>
      <c r="N659" s="41">
        <v>0.88200002908706698</v>
      </c>
      <c r="O659" s="41">
        <v>0.95069998502731301</v>
      </c>
      <c r="P659" s="41">
        <v>1.0154999494552599</v>
      </c>
      <c r="Q659" s="41">
        <v>1.07650005817413</v>
      </c>
      <c r="R659" s="41">
        <v>1.13390004634857</v>
      </c>
      <c r="S659" s="41">
        <v>1.18789994716644</v>
      </c>
      <c r="T659" s="41">
        <v>1.2388000488281199</v>
      </c>
      <c r="U659" s="41">
        <v>1.2868000268936199</v>
      </c>
      <c r="V659" s="41">
        <v>1.3320000171661399</v>
      </c>
      <c r="W659" s="41">
        <v>1.3746999502182</v>
      </c>
      <c r="X659" s="41">
        <v>1.41499996185303</v>
      </c>
      <c r="Y659" s="41">
        <v>1.4531999826431301</v>
      </c>
      <c r="Z659" s="41">
        <v>1.4891999959945701</v>
      </c>
      <c r="AA659" s="41">
        <v>1.5233999490737899</v>
      </c>
      <c r="AB659" s="41">
        <v>1.5556999444961499</v>
      </c>
      <c r="AC659" s="41">
        <v>1.5864000320434599</v>
      </c>
      <c r="AD659" s="41">
        <v>1.61549997329712</v>
      </c>
      <c r="AE659" s="41">
        <v>1.64310002326965</v>
      </c>
      <c r="AF659" s="41">
        <v>1.66939997673035</v>
      </c>
      <c r="AG659" s="41">
        <f t="shared" si="11"/>
        <v>0.58359999954700503</v>
      </c>
      <c r="AH659" s="41">
        <v>0.58359999954700503</v>
      </c>
      <c r="AI659" s="41"/>
      <c r="AJ659" s="114"/>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108"/>
      <c r="CF659" s="102"/>
      <c r="CI659" s="45"/>
    </row>
    <row r="660" spans="2:87" ht="13" customHeight="1">
      <c r="B660" s="114">
        <v>44104</v>
      </c>
      <c r="C660" s="41">
        <v>0.13459999859332999</v>
      </c>
      <c r="D660" s="41">
        <v>0.13070000708103199</v>
      </c>
      <c r="E660" s="41">
        <v>0.16650000214576699</v>
      </c>
      <c r="F660" s="41">
        <v>0.225500002503395</v>
      </c>
      <c r="G660" s="41">
        <v>0.29730001091957098</v>
      </c>
      <c r="H660" s="41">
        <v>0.37529999017715499</v>
      </c>
      <c r="I660" s="41">
        <v>0.45550000667571999</v>
      </c>
      <c r="J660" s="41">
        <v>0.53539997339248702</v>
      </c>
      <c r="K660" s="41">
        <v>0.61360001564025901</v>
      </c>
      <c r="L660" s="41">
        <v>0.68930000066757202</v>
      </c>
      <c r="M660" s="41">
        <v>0.76200002431869496</v>
      </c>
      <c r="N660" s="41">
        <v>0.83160001039505005</v>
      </c>
      <c r="O660" s="41">
        <v>0.89800000190734897</v>
      </c>
      <c r="P660" s="41">
        <v>0.96130001544952404</v>
      </c>
      <c r="Q660" s="41">
        <v>1.02149999141693</v>
      </c>
      <c r="R660" s="41">
        <v>1.0787999629974401</v>
      </c>
      <c r="S660" s="41">
        <v>1.13339996337891</v>
      </c>
      <c r="T660" s="41">
        <v>1.1851999759674099</v>
      </c>
      <c r="U660" s="41">
        <v>1.2345000505447401</v>
      </c>
      <c r="V660" s="41">
        <v>1.28129994869232</v>
      </c>
      <c r="W660" s="41">
        <v>1.32589995861053</v>
      </c>
      <c r="X660" s="41">
        <v>1.3681999444961499</v>
      </c>
      <c r="Y660" s="41">
        <v>1.4084999561309799</v>
      </c>
      <c r="Z660" s="41">
        <v>1.44679999351501</v>
      </c>
      <c r="AA660" s="41">
        <v>1.4831999540328999</v>
      </c>
      <c r="AB660" s="41">
        <v>1.51789999008179</v>
      </c>
      <c r="AC660" s="41">
        <v>1.5508999824523899</v>
      </c>
      <c r="AD660" s="41">
        <v>1.5822000503539999</v>
      </c>
      <c r="AE660" s="41">
        <v>1.61210000514984</v>
      </c>
      <c r="AF660" s="41">
        <v>1.6404999494552599</v>
      </c>
      <c r="AG660" s="41">
        <f t="shared" si="11"/>
        <v>0.55470000207424208</v>
      </c>
      <c r="AH660" s="41">
        <v>0.55470000207424208</v>
      </c>
      <c r="AI660" s="41"/>
      <c r="AJ660" s="114"/>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108"/>
      <c r="CF660" s="102"/>
      <c r="CI660" s="45"/>
    </row>
    <row r="661" spans="2:87" ht="13" customHeight="1">
      <c r="B661" s="114">
        <v>44135</v>
      </c>
      <c r="C661" s="41">
        <v>0.14410000000000001</v>
      </c>
      <c r="D661" s="41">
        <v>0.1517</v>
      </c>
      <c r="E661" s="41">
        <v>0.21529999999999999</v>
      </c>
      <c r="F661" s="41">
        <v>0.30769999999999997</v>
      </c>
      <c r="G661" s="41">
        <v>0.41239999999999999</v>
      </c>
      <c r="H661" s="41">
        <v>0.51949999999999996</v>
      </c>
      <c r="I661" s="41">
        <v>0.62360000000000004</v>
      </c>
      <c r="J661" s="41">
        <v>0.72199999999999998</v>
      </c>
      <c r="K661" s="41">
        <v>0.8135</v>
      </c>
      <c r="L661" s="41">
        <v>0.89790000000000003</v>
      </c>
      <c r="M661" s="41">
        <v>0.97540000000000004</v>
      </c>
      <c r="N661" s="41">
        <v>1.0467</v>
      </c>
      <c r="O661" s="41">
        <v>1.1125</v>
      </c>
      <c r="P661" s="41">
        <v>1.1733</v>
      </c>
      <c r="Q661" s="41">
        <v>1.2299</v>
      </c>
      <c r="R661" s="41">
        <v>1.2827999999999999</v>
      </c>
      <c r="S661" s="41">
        <v>1.3326</v>
      </c>
      <c r="T661" s="41">
        <v>1.3795999999999999</v>
      </c>
      <c r="U661" s="41">
        <v>1.4241999999999999</v>
      </c>
      <c r="V661" s="41">
        <v>1.4666999999999999</v>
      </c>
      <c r="W661" s="41">
        <v>1.5074000000000001</v>
      </c>
      <c r="X661" s="41">
        <v>1.5465</v>
      </c>
      <c r="Y661" s="41">
        <v>1.5840000000000001</v>
      </c>
      <c r="Z661" s="41">
        <v>1.6202000000000001</v>
      </c>
      <c r="AA661" s="41">
        <v>1.6553</v>
      </c>
      <c r="AB661" s="41">
        <v>1.6891</v>
      </c>
      <c r="AC661" s="41">
        <v>1.7219</v>
      </c>
      <c r="AD661" s="41">
        <v>1.7538</v>
      </c>
      <c r="AE661" s="41">
        <v>1.7847</v>
      </c>
      <c r="AF661" s="41">
        <v>1.8147</v>
      </c>
      <c r="AG661" s="41">
        <f t="shared" si="11"/>
        <v>0.75380000000000003</v>
      </c>
      <c r="AH661" s="41">
        <v>0.75380000000000003</v>
      </c>
      <c r="AI661" s="41"/>
      <c r="AJ661" s="114"/>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108"/>
      <c r="CF661" s="102"/>
      <c r="CI661" s="45"/>
    </row>
    <row r="662" spans="2:87" ht="13" customHeight="1">
      <c r="B662" s="114">
        <v>44165</v>
      </c>
      <c r="C662" s="41">
        <v>0.12690000000000001</v>
      </c>
      <c r="D662" s="41">
        <v>0.14169999999999999</v>
      </c>
      <c r="E662" s="41">
        <v>0.20499999999999999</v>
      </c>
      <c r="F662" s="41">
        <v>0.29360000000000003</v>
      </c>
      <c r="G662" s="41">
        <v>0.3931</v>
      </c>
      <c r="H662" s="41">
        <v>0.49480000000000002</v>
      </c>
      <c r="I662" s="41">
        <v>0.59389999999999998</v>
      </c>
      <c r="J662" s="41">
        <v>0.68759999999999999</v>
      </c>
      <c r="K662" s="41">
        <v>0.77490000000000003</v>
      </c>
      <c r="L662" s="41">
        <v>0.85550000000000004</v>
      </c>
      <c r="M662" s="41">
        <v>0.92969999999999997</v>
      </c>
      <c r="N662" s="41">
        <v>0.99790000000000001</v>
      </c>
      <c r="O662" s="41">
        <v>1.0607</v>
      </c>
      <c r="P662" s="41">
        <v>1.1188</v>
      </c>
      <c r="Q662" s="41">
        <v>1.1728000000000001</v>
      </c>
      <c r="R662" s="41">
        <v>1.2232000000000001</v>
      </c>
      <c r="S662" s="41">
        <v>1.2705</v>
      </c>
      <c r="T662" s="41">
        <v>1.3151999999999999</v>
      </c>
      <c r="U662" s="41">
        <v>1.3574999999999999</v>
      </c>
      <c r="V662" s="41">
        <v>1.3977999999999999</v>
      </c>
      <c r="W662" s="41">
        <v>1.4363999999999999</v>
      </c>
      <c r="X662" s="41">
        <v>1.4734</v>
      </c>
      <c r="Y662" s="41">
        <v>1.5089999999999999</v>
      </c>
      <c r="Z662" s="41">
        <v>1.5435000000000001</v>
      </c>
      <c r="AA662" s="41">
        <v>1.5767</v>
      </c>
      <c r="AB662" s="41">
        <v>1.609</v>
      </c>
      <c r="AC662" s="41">
        <v>1.6404000000000001</v>
      </c>
      <c r="AD662" s="41">
        <v>1.6708000000000001</v>
      </c>
      <c r="AE662" s="41">
        <v>1.7003999999999999</v>
      </c>
      <c r="AF662" s="41">
        <v>1.7293000000000001</v>
      </c>
      <c r="AG662" s="41">
        <f t="shared" si="11"/>
        <v>0.72860000000000003</v>
      </c>
      <c r="AH662" s="41">
        <v>0.72860000000000003</v>
      </c>
      <c r="AI662" s="41"/>
      <c r="AJ662" s="114"/>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108"/>
      <c r="CF662" s="102"/>
      <c r="CI662" s="45"/>
    </row>
    <row r="663" spans="2:87" ht="13" customHeight="1">
      <c r="B663" s="114">
        <v>44196</v>
      </c>
      <c r="C663" s="41">
        <v>0.1172</v>
      </c>
      <c r="D663" s="41">
        <v>0.11559999999999999</v>
      </c>
      <c r="E663" s="41">
        <v>0.17799999999999999</v>
      </c>
      <c r="F663" s="41">
        <v>0.27560000000000001</v>
      </c>
      <c r="G663" s="41">
        <v>0.39</v>
      </c>
      <c r="H663" s="41">
        <v>0.50929999999999997</v>
      </c>
      <c r="I663" s="41">
        <v>0.62649999999999995</v>
      </c>
      <c r="J663" s="41">
        <v>0.73729999999999996</v>
      </c>
      <c r="K663" s="41">
        <v>0.83979999999999999</v>
      </c>
      <c r="L663" s="41">
        <v>0.93310000000000004</v>
      </c>
      <c r="M663" s="41">
        <v>1.0175000000000001</v>
      </c>
      <c r="N663" s="41">
        <v>1.0932999999999999</v>
      </c>
      <c r="O663" s="41">
        <v>1.1613</v>
      </c>
      <c r="P663" s="41">
        <v>1.2223999999999999</v>
      </c>
      <c r="Q663" s="41">
        <v>1.2775000000000001</v>
      </c>
      <c r="R663" s="41">
        <v>1.3274999999999999</v>
      </c>
      <c r="S663" s="41">
        <v>1.3731</v>
      </c>
      <c r="T663" s="41">
        <v>1.415</v>
      </c>
      <c r="U663" s="41">
        <v>1.4539</v>
      </c>
      <c r="V663" s="41">
        <v>1.4903</v>
      </c>
      <c r="W663" s="41">
        <v>1.5246999999999999</v>
      </c>
      <c r="X663" s="41">
        <v>1.5573999999999999</v>
      </c>
      <c r="Y663" s="41">
        <v>1.5889</v>
      </c>
      <c r="Z663" s="41">
        <v>1.6193</v>
      </c>
      <c r="AA663" s="41">
        <v>1.6489</v>
      </c>
      <c r="AB663" s="41">
        <v>1.6779999999999999</v>
      </c>
      <c r="AC663" s="41">
        <v>1.7065999999999999</v>
      </c>
      <c r="AD663" s="41">
        <v>1.7349000000000001</v>
      </c>
      <c r="AE663" s="41">
        <v>1.7628999999999999</v>
      </c>
      <c r="AF663" s="41">
        <v>1.7907999999999999</v>
      </c>
      <c r="AG663" s="41">
        <f t="shared" si="11"/>
        <v>0.81590000000000007</v>
      </c>
      <c r="AH663" s="41">
        <v>0.81590000000000007</v>
      </c>
      <c r="AI663" s="41"/>
      <c r="AJ663" s="114"/>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108"/>
      <c r="CF663" s="102"/>
      <c r="CI663" s="45"/>
    </row>
    <row r="664" spans="2:87" ht="13" customHeight="1">
      <c r="B664" s="114">
        <v>44227</v>
      </c>
      <c r="C664" s="41">
        <v>9.98E-2</v>
      </c>
      <c r="D664" s="41">
        <v>0.1132</v>
      </c>
      <c r="E664" s="41">
        <v>0.20250000000000001</v>
      </c>
      <c r="F664" s="41">
        <v>0.33169999999999999</v>
      </c>
      <c r="G664" s="41">
        <v>0.47789999999999999</v>
      </c>
      <c r="H664" s="41">
        <v>0.62680000000000002</v>
      </c>
      <c r="I664" s="41">
        <v>0.77010000000000001</v>
      </c>
      <c r="J664" s="41">
        <v>0.90339999999999998</v>
      </c>
      <c r="K664" s="41">
        <v>1.0246</v>
      </c>
      <c r="L664" s="41">
        <v>1.1332</v>
      </c>
      <c r="M664" s="41">
        <v>1.2296</v>
      </c>
      <c r="N664" s="41">
        <v>1.3149</v>
      </c>
      <c r="O664" s="41">
        <v>1.3900999999999999</v>
      </c>
      <c r="P664" s="41">
        <v>1.4563999999999999</v>
      </c>
      <c r="Q664" s="41">
        <v>1.5152000000000001</v>
      </c>
      <c r="R664" s="41">
        <v>1.5676000000000001</v>
      </c>
      <c r="S664" s="41">
        <v>1.6146</v>
      </c>
      <c r="T664" s="41">
        <v>1.6571</v>
      </c>
      <c r="U664" s="41">
        <v>1.696</v>
      </c>
      <c r="V664" s="41">
        <v>1.7319</v>
      </c>
      <c r="W664" s="41">
        <v>1.7655000000000001</v>
      </c>
      <c r="X664" s="41">
        <v>1.7971999999999999</v>
      </c>
      <c r="Y664" s="41">
        <v>1.8274999999999999</v>
      </c>
      <c r="Z664" s="41">
        <v>1.8566</v>
      </c>
      <c r="AA664" s="41">
        <v>1.885</v>
      </c>
      <c r="AB664" s="41">
        <v>1.9128000000000001</v>
      </c>
      <c r="AC664" s="41">
        <v>1.9401999999999999</v>
      </c>
      <c r="AD664" s="41">
        <v>1.9673</v>
      </c>
      <c r="AE664" s="41">
        <v>1.9943</v>
      </c>
      <c r="AF664" s="41">
        <v>2.0213000000000001</v>
      </c>
      <c r="AG664" s="41">
        <f t="shared" si="11"/>
        <v>1.0333999999999999</v>
      </c>
      <c r="AH664" s="41">
        <v>1.0333999999999999</v>
      </c>
      <c r="AI664" s="41"/>
      <c r="AJ664" s="114"/>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108"/>
      <c r="CF664" s="102"/>
      <c r="CI664" s="45"/>
    </row>
    <row r="665" spans="2:87" ht="13" customHeight="1">
      <c r="B665" s="114">
        <v>44255</v>
      </c>
      <c r="C665" s="41">
        <v>9.5600000000000004E-2</v>
      </c>
      <c r="D665" s="41">
        <v>0.16539999999999999</v>
      </c>
      <c r="E665" s="41">
        <v>0.34329999999999999</v>
      </c>
      <c r="F665" s="41">
        <v>0.55689999999999995</v>
      </c>
      <c r="G665" s="41">
        <v>0.77039999999999997</v>
      </c>
      <c r="H665" s="41">
        <v>0.9677</v>
      </c>
      <c r="I665" s="41">
        <v>1.1429</v>
      </c>
      <c r="J665" s="41">
        <v>1.2956000000000001</v>
      </c>
      <c r="K665" s="41">
        <v>1.4273</v>
      </c>
      <c r="L665" s="41">
        <v>1.5406</v>
      </c>
      <c r="M665" s="41">
        <v>1.6382000000000001</v>
      </c>
      <c r="N665" s="41">
        <v>1.7225999999999999</v>
      </c>
      <c r="O665" s="41">
        <v>1.7959000000000001</v>
      </c>
      <c r="P665" s="41">
        <v>1.8599000000000001</v>
      </c>
      <c r="Q665" s="41">
        <v>1.9162999999999999</v>
      </c>
      <c r="R665" s="41">
        <v>1.9661999999999999</v>
      </c>
      <c r="S665" s="41">
        <v>2.0106999999999999</v>
      </c>
      <c r="T665" s="41">
        <v>2.0506000000000002</v>
      </c>
      <c r="U665" s="41">
        <v>2.0865999999999998</v>
      </c>
      <c r="V665" s="41">
        <v>2.1193</v>
      </c>
      <c r="W665" s="41">
        <v>2.149</v>
      </c>
      <c r="X665" s="41">
        <v>2.1762999999999999</v>
      </c>
      <c r="Y665" s="41">
        <v>2.2012999999999998</v>
      </c>
      <c r="Z665" s="41">
        <v>2.2244999999999999</v>
      </c>
      <c r="AA665" s="41">
        <v>2.2458999999999998</v>
      </c>
      <c r="AB665" s="41">
        <v>2.2658</v>
      </c>
      <c r="AC665" s="41">
        <v>2.2844000000000002</v>
      </c>
      <c r="AD665" s="41">
        <v>2.3016999999999999</v>
      </c>
      <c r="AE665" s="41">
        <v>2.3180000000000001</v>
      </c>
      <c r="AF665" s="41">
        <v>2.3332000000000002</v>
      </c>
      <c r="AG665" s="41">
        <f t="shared" si="11"/>
        <v>1.4450000000000001</v>
      </c>
      <c r="AH665" s="41">
        <v>1.4450000000000001</v>
      </c>
      <c r="AI665" s="41"/>
      <c r="AJ665" s="114"/>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108"/>
      <c r="CF665" s="102"/>
      <c r="CI665" s="45"/>
    </row>
    <row r="666" spans="2:87" ht="13" customHeight="1">
      <c r="B666" s="114">
        <v>44286</v>
      </c>
      <c r="C666" s="41">
        <v>7.4700000000000003E-2</v>
      </c>
      <c r="D666" s="41">
        <v>0.16830000000000001</v>
      </c>
      <c r="E666" s="41">
        <v>0.3967</v>
      </c>
      <c r="F666" s="41">
        <v>0.6694</v>
      </c>
      <c r="G666" s="41">
        <v>0.9395</v>
      </c>
      <c r="H666" s="41">
        <v>1.1854</v>
      </c>
      <c r="I666" s="41">
        <v>1.3988</v>
      </c>
      <c r="J666" s="41">
        <v>1.579</v>
      </c>
      <c r="K666" s="41">
        <v>1.7283999999999999</v>
      </c>
      <c r="L666" s="41">
        <v>1.851</v>
      </c>
      <c r="M666" s="41">
        <v>1.9511000000000001</v>
      </c>
      <c r="N666" s="41">
        <v>2.0329000000000002</v>
      </c>
      <c r="O666" s="41">
        <v>2.1</v>
      </c>
      <c r="P666" s="41">
        <v>2.1553</v>
      </c>
      <c r="Q666" s="41">
        <v>2.2016</v>
      </c>
      <c r="R666" s="41">
        <v>2.2408999999999999</v>
      </c>
      <c r="S666" s="41">
        <v>2.2749999999999999</v>
      </c>
      <c r="T666" s="41">
        <v>2.3050999999999999</v>
      </c>
      <c r="U666" s="41">
        <v>2.3323999999999998</v>
      </c>
      <c r="V666" s="41">
        <v>2.3576999999999999</v>
      </c>
      <c r="W666" s="41">
        <v>2.3816999999999999</v>
      </c>
      <c r="X666" s="41">
        <v>2.4049</v>
      </c>
      <c r="Y666" s="41">
        <v>2.4277000000000002</v>
      </c>
      <c r="Z666" s="41">
        <v>2.4504000000000001</v>
      </c>
      <c r="AA666" s="41">
        <v>2.4731999999999998</v>
      </c>
      <c r="AB666" s="41">
        <v>2.4963000000000002</v>
      </c>
      <c r="AC666" s="41">
        <v>2.5198</v>
      </c>
      <c r="AD666" s="41">
        <v>2.5438999999999998</v>
      </c>
      <c r="AE666" s="41">
        <v>2.5684</v>
      </c>
      <c r="AF666" s="41">
        <v>2.5935999999999999</v>
      </c>
      <c r="AG666" s="41">
        <f t="shared" si="11"/>
        <v>1.7763</v>
      </c>
      <c r="AH666" s="41">
        <v>1.7763</v>
      </c>
      <c r="AI666" s="41"/>
      <c r="AJ666" s="114"/>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108"/>
      <c r="CF666" s="102"/>
      <c r="CI666" s="45"/>
    </row>
    <row r="667" spans="2:87" ht="13" customHeight="1">
      <c r="B667" s="114">
        <v>44316</v>
      </c>
      <c r="C667" s="41">
        <v>7.4200000000000002E-2</v>
      </c>
      <c r="D667" s="41">
        <v>0.16839999999999999</v>
      </c>
      <c r="E667" s="41">
        <v>0.37790000000000001</v>
      </c>
      <c r="F667" s="41">
        <v>0.62749999999999995</v>
      </c>
      <c r="G667" s="41">
        <v>0.87680000000000002</v>
      </c>
      <c r="H667" s="41">
        <v>1.1060000000000001</v>
      </c>
      <c r="I667" s="41">
        <v>1.3071999999999999</v>
      </c>
      <c r="J667" s="41">
        <v>1.4785999999999999</v>
      </c>
      <c r="K667" s="41">
        <v>1.6218999999999999</v>
      </c>
      <c r="L667" s="41">
        <v>1.7403999999999999</v>
      </c>
      <c r="M667" s="41">
        <v>1.8376999999999999</v>
      </c>
      <c r="N667" s="41">
        <v>1.9176</v>
      </c>
      <c r="O667" s="41">
        <v>1.9833000000000001</v>
      </c>
      <c r="P667" s="41">
        <v>2.0377000000000001</v>
      </c>
      <c r="Q667" s="41">
        <v>2.0832999999999999</v>
      </c>
      <c r="R667" s="41">
        <v>2.1221000000000001</v>
      </c>
      <c r="S667" s="41">
        <v>2.1558999999999999</v>
      </c>
      <c r="T667" s="41">
        <v>2.1859000000000002</v>
      </c>
      <c r="U667" s="41">
        <v>2.2132000000000001</v>
      </c>
      <c r="V667" s="41">
        <v>2.2387999999999999</v>
      </c>
      <c r="W667" s="41">
        <v>2.2631999999999999</v>
      </c>
      <c r="X667" s="41">
        <v>2.2869999999999999</v>
      </c>
      <c r="Y667" s="41">
        <v>2.3106</v>
      </c>
      <c r="Z667" s="41">
        <v>2.3344</v>
      </c>
      <c r="AA667" s="41">
        <v>2.3584000000000001</v>
      </c>
      <c r="AB667" s="41">
        <v>2.383</v>
      </c>
      <c r="AC667" s="41">
        <v>2.4081999999999999</v>
      </c>
      <c r="AD667" s="41">
        <v>2.4342000000000001</v>
      </c>
      <c r="AE667" s="41">
        <v>2.4607999999999999</v>
      </c>
      <c r="AF667" s="41">
        <v>2.4882</v>
      </c>
      <c r="AG667" s="41">
        <f t="shared" si="11"/>
        <v>1.6661999999999999</v>
      </c>
      <c r="AH667" s="41">
        <v>1.6661999999999999</v>
      </c>
      <c r="AI667" s="41"/>
      <c r="AJ667" s="114"/>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108"/>
      <c r="CF667" s="102"/>
      <c r="CI667" s="45"/>
    </row>
    <row r="668" spans="2:87" ht="13" customHeight="1">
      <c r="B668" s="114">
        <v>44347</v>
      </c>
      <c r="C668" s="41">
        <v>6.7799999999999999E-2</v>
      </c>
      <c r="D668" s="41">
        <v>0.1419</v>
      </c>
      <c r="E668" s="41">
        <v>0.33139999999999997</v>
      </c>
      <c r="F668" s="41">
        <v>0.56530000000000002</v>
      </c>
      <c r="G668" s="41">
        <v>0.80459999999999998</v>
      </c>
      <c r="H668" s="41">
        <v>1.0293000000000001</v>
      </c>
      <c r="I668" s="41">
        <v>1.2303999999999999</v>
      </c>
      <c r="J668" s="41">
        <v>1.4053</v>
      </c>
      <c r="K668" s="41">
        <v>1.5545</v>
      </c>
      <c r="L668" s="41">
        <v>1.6805000000000001</v>
      </c>
      <c r="M668" s="41">
        <v>1.7862</v>
      </c>
      <c r="N668" s="41">
        <v>1.8744000000000001</v>
      </c>
      <c r="O668" s="41">
        <v>1.9481999999999999</v>
      </c>
      <c r="P668" s="41">
        <v>2.0101</v>
      </c>
      <c r="Q668" s="41">
        <v>2.0621999999999998</v>
      </c>
      <c r="R668" s="41">
        <v>2.1065</v>
      </c>
      <c r="S668" s="41">
        <v>2.1446000000000001</v>
      </c>
      <c r="T668" s="41">
        <v>2.1776</v>
      </c>
      <c r="U668" s="41">
        <v>2.2067999999999999</v>
      </c>
      <c r="V668" s="41">
        <v>2.2328999999999999</v>
      </c>
      <c r="W668" s="41">
        <v>2.2566999999999999</v>
      </c>
      <c r="X668" s="41">
        <v>2.2787000000000002</v>
      </c>
      <c r="Y668" s="41">
        <v>2.2993999999999999</v>
      </c>
      <c r="Z668" s="41">
        <v>2.3191999999999999</v>
      </c>
      <c r="AA668" s="41">
        <v>2.3382999999999998</v>
      </c>
      <c r="AB668" s="41">
        <v>2.3570000000000002</v>
      </c>
      <c r="AC668" s="41">
        <v>2.3755999999999999</v>
      </c>
      <c r="AD668" s="41">
        <v>2.3940000000000001</v>
      </c>
      <c r="AE668" s="41">
        <v>2.4123999999999999</v>
      </c>
      <c r="AF668" s="41">
        <v>2.431</v>
      </c>
      <c r="AG668" s="41">
        <f t="shared" si="11"/>
        <v>1.6127</v>
      </c>
      <c r="AH668" s="41">
        <v>1.6127</v>
      </c>
      <c r="AI668" s="41"/>
      <c r="AJ668" s="114"/>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108"/>
      <c r="CF668" s="102"/>
      <c r="CI668" s="45"/>
    </row>
    <row r="669" spans="2:87" ht="13" customHeight="1">
      <c r="B669" s="114">
        <v>44377</v>
      </c>
      <c r="C669" s="41">
        <v>0.1013</v>
      </c>
      <c r="D669" s="41">
        <v>0.25569999999999998</v>
      </c>
      <c r="E669" s="41">
        <v>0.46939999999999998</v>
      </c>
      <c r="F669" s="41">
        <v>0.6865</v>
      </c>
      <c r="G669" s="41">
        <v>0.88480000000000003</v>
      </c>
      <c r="H669" s="41">
        <v>1.0577000000000001</v>
      </c>
      <c r="I669" s="41">
        <v>1.2056</v>
      </c>
      <c r="J669" s="41">
        <v>1.3312999999999999</v>
      </c>
      <c r="K669" s="41">
        <v>1.4384999999999999</v>
      </c>
      <c r="L669" s="41">
        <v>1.5303</v>
      </c>
      <c r="M669" s="41">
        <v>1.6096999999999999</v>
      </c>
      <c r="N669" s="41">
        <v>1.6789000000000001</v>
      </c>
      <c r="O669" s="41">
        <v>1.7399</v>
      </c>
      <c r="P669" s="41">
        <v>1.794</v>
      </c>
      <c r="Q669" s="41">
        <v>1.8424</v>
      </c>
      <c r="R669" s="41">
        <v>1.8859999999999999</v>
      </c>
      <c r="S669" s="41">
        <v>1.9256</v>
      </c>
      <c r="T669" s="41">
        <v>1.9616</v>
      </c>
      <c r="U669" s="41">
        <v>1.9945999999999999</v>
      </c>
      <c r="V669" s="41">
        <v>2.0249000000000001</v>
      </c>
      <c r="W669" s="41">
        <v>2.0529000000000002</v>
      </c>
      <c r="X669" s="41">
        <v>2.0788000000000002</v>
      </c>
      <c r="Y669" s="41">
        <v>2.1027999999999998</v>
      </c>
      <c r="Z669" s="41">
        <v>2.1251000000000002</v>
      </c>
      <c r="AA669" s="41">
        <v>2.1459000000000001</v>
      </c>
      <c r="AB669" s="41">
        <v>2.1654</v>
      </c>
      <c r="AC669" s="41">
        <v>2.1836000000000002</v>
      </c>
      <c r="AD669" s="41">
        <v>2.2006000000000001</v>
      </c>
      <c r="AE669" s="41">
        <v>2.2166000000000001</v>
      </c>
      <c r="AF669" s="41">
        <v>2.2317</v>
      </c>
      <c r="AG669" s="41">
        <f t="shared" si="11"/>
        <v>1.429</v>
      </c>
      <c r="AH669" s="41">
        <v>1.429</v>
      </c>
      <c r="AI669" s="41"/>
      <c r="AJ669" s="114"/>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108"/>
      <c r="CF669" s="102"/>
      <c r="CI669" s="45"/>
    </row>
    <row r="670" spans="2:87" ht="13" customHeight="1">
      <c r="B670" s="114">
        <v>44408</v>
      </c>
      <c r="C670" s="41">
        <v>8.4000000000000005E-2</v>
      </c>
      <c r="D670" s="41">
        <v>0.19339999999999999</v>
      </c>
      <c r="E670" s="41">
        <v>0.36309999999999998</v>
      </c>
      <c r="F670" s="41">
        <v>0.54239999999999999</v>
      </c>
      <c r="G670" s="41">
        <v>0.71089999999999998</v>
      </c>
      <c r="H670" s="41">
        <v>0.86199999999999999</v>
      </c>
      <c r="I670" s="41">
        <v>0.99509999999999998</v>
      </c>
      <c r="J670" s="41">
        <v>1.1116999999999999</v>
      </c>
      <c r="K670" s="41">
        <v>1.2141999999999999</v>
      </c>
      <c r="L670" s="41">
        <v>1.3047</v>
      </c>
      <c r="M670" s="41">
        <v>1.3851</v>
      </c>
      <c r="N670" s="41">
        <v>1.4571000000000001</v>
      </c>
      <c r="O670" s="41">
        <v>1.5217000000000001</v>
      </c>
      <c r="P670" s="41">
        <v>1.5801000000000001</v>
      </c>
      <c r="Q670" s="41">
        <v>1.6332</v>
      </c>
      <c r="R670" s="41">
        <v>1.6815</v>
      </c>
      <c r="S670" s="41">
        <v>1.7256</v>
      </c>
      <c r="T670" s="41">
        <v>1.766</v>
      </c>
      <c r="U670" s="41">
        <v>1.8031999999999999</v>
      </c>
      <c r="V670" s="41">
        <v>1.8373999999999999</v>
      </c>
      <c r="W670" s="41">
        <v>1.8689</v>
      </c>
      <c r="X670" s="41">
        <v>1.8980999999999999</v>
      </c>
      <c r="Y670" s="41">
        <v>1.9252</v>
      </c>
      <c r="Z670" s="41">
        <v>1.9502999999999999</v>
      </c>
      <c r="AA670" s="41">
        <v>1.9736</v>
      </c>
      <c r="AB670" s="41">
        <v>1.9953000000000001</v>
      </c>
      <c r="AC670" s="41">
        <v>2.0156000000000001</v>
      </c>
      <c r="AD670" s="41">
        <v>2.0345</v>
      </c>
      <c r="AE670" s="41">
        <v>2.0522999999999998</v>
      </c>
      <c r="AF670" s="41">
        <v>2.0689000000000002</v>
      </c>
      <c r="AG670" s="41">
        <f t="shared" si="11"/>
        <v>1.2206999999999999</v>
      </c>
      <c r="AH670" s="41">
        <v>1.2206999999999999</v>
      </c>
      <c r="AI670" s="41"/>
      <c r="AJ670" s="114"/>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108"/>
      <c r="CF670" s="102"/>
      <c r="CI670" s="45"/>
    </row>
    <row r="671" spans="2:87" ht="13" customHeight="1">
      <c r="B671" s="114">
        <v>44439</v>
      </c>
      <c r="C671" s="41">
        <v>8.9700000000000002E-2</v>
      </c>
      <c r="D671" s="41">
        <v>0.221</v>
      </c>
      <c r="E671" s="41">
        <v>0.41610000000000003</v>
      </c>
      <c r="F671" s="41">
        <v>0.61229999999999996</v>
      </c>
      <c r="G671" s="41">
        <v>0.78839999999999999</v>
      </c>
      <c r="H671" s="41">
        <v>0.94020000000000004</v>
      </c>
      <c r="I671" s="41">
        <v>1.0698000000000001</v>
      </c>
      <c r="J671" s="41">
        <v>1.1806000000000001</v>
      </c>
      <c r="K671" s="41">
        <v>1.2764</v>
      </c>
      <c r="L671" s="41">
        <v>1.3601000000000001</v>
      </c>
      <c r="M671" s="41">
        <v>1.4341999999999999</v>
      </c>
      <c r="N671" s="41">
        <v>1.5003</v>
      </c>
      <c r="O671" s="41">
        <v>1.5599000000000001</v>
      </c>
      <c r="P671" s="41">
        <v>1.6138999999999999</v>
      </c>
      <c r="Q671" s="41">
        <v>1.6632</v>
      </c>
      <c r="R671" s="41">
        <v>1.7083999999999999</v>
      </c>
      <c r="S671" s="41">
        <v>1.7499</v>
      </c>
      <c r="T671" s="41">
        <v>1.7882</v>
      </c>
      <c r="U671" s="41">
        <v>1.8237000000000001</v>
      </c>
      <c r="V671" s="41">
        <v>1.8565</v>
      </c>
      <c r="W671" s="41">
        <v>1.887</v>
      </c>
      <c r="X671" s="41">
        <v>1.9153</v>
      </c>
      <c r="Y671" s="41">
        <v>1.9417</v>
      </c>
      <c r="Z671" s="41">
        <v>1.9662999999999999</v>
      </c>
      <c r="AA671" s="41">
        <v>1.9893000000000001</v>
      </c>
      <c r="AB671" s="41">
        <v>2.0108000000000001</v>
      </c>
      <c r="AC671" s="41">
        <v>2.0310000000000001</v>
      </c>
      <c r="AD671" s="41">
        <v>2.0497999999999998</v>
      </c>
      <c r="AE671" s="41">
        <v>2.0676000000000001</v>
      </c>
      <c r="AF671" s="41">
        <v>2.0842999999999998</v>
      </c>
      <c r="AG671" s="41">
        <f t="shared" si="11"/>
        <v>1.2704</v>
      </c>
      <c r="AH671" s="41">
        <v>1.2704</v>
      </c>
      <c r="AI671" s="41"/>
      <c r="AJ671" s="114"/>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108"/>
      <c r="CF671" s="102"/>
      <c r="CI671" s="45"/>
    </row>
    <row r="672" spans="2:87" ht="13" customHeight="1">
      <c r="B672" s="114">
        <v>44469</v>
      </c>
      <c r="C672" s="41">
        <v>0.1052</v>
      </c>
      <c r="D672" s="41">
        <v>0.28999999999999998</v>
      </c>
      <c r="E672" s="41">
        <v>0.54659999999999997</v>
      </c>
      <c r="F672" s="41">
        <v>0.79069999999999996</v>
      </c>
      <c r="G672" s="41">
        <v>0.99839999999999995</v>
      </c>
      <c r="H672" s="41">
        <v>1.1684000000000001</v>
      </c>
      <c r="I672" s="41">
        <v>1.3063</v>
      </c>
      <c r="J672" s="41">
        <v>1.419</v>
      </c>
      <c r="K672" s="41">
        <v>1.5123</v>
      </c>
      <c r="L672" s="41">
        <v>1.591</v>
      </c>
      <c r="M672" s="41">
        <v>1.6585000000000001</v>
      </c>
      <c r="N672" s="41">
        <v>1.7175</v>
      </c>
      <c r="O672" s="41">
        <v>1.7698</v>
      </c>
      <c r="P672" s="41">
        <v>1.8167</v>
      </c>
      <c r="Q672" s="41">
        <v>1.8592</v>
      </c>
      <c r="R672" s="41">
        <v>1.8980999999999999</v>
      </c>
      <c r="S672" s="41">
        <v>1.9339</v>
      </c>
      <c r="T672" s="41">
        <v>1.9670000000000001</v>
      </c>
      <c r="U672" s="41">
        <v>1.9978</v>
      </c>
      <c r="V672" s="41">
        <v>2.0266000000000002</v>
      </c>
      <c r="W672" s="41">
        <v>2.0533999999999999</v>
      </c>
      <c r="X672" s="41">
        <v>2.0787</v>
      </c>
      <c r="Y672" s="41">
        <v>2.1023999999999998</v>
      </c>
      <c r="Z672" s="41">
        <v>2.1246999999999998</v>
      </c>
      <c r="AA672" s="41">
        <v>2.1457999999999999</v>
      </c>
      <c r="AB672" s="41">
        <v>2.1656</v>
      </c>
      <c r="AC672" s="41">
        <v>2.1844000000000001</v>
      </c>
      <c r="AD672" s="41">
        <v>2.2021999999999999</v>
      </c>
      <c r="AE672" s="41">
        <v>2.2189999999999999</v>
      </c>
      <c r="AF672" s="41">
        <v>2.2349999999999999</v>
      </c>
      <c r="AG672" s="41">
        <f t="shared" si="11"/>
        <v>1.4858</v>
      </c>
      <c r="AH672" s="41">
        <v>1.4858</v>
      </c>
      <c r="AI672" s="41"/>
      <c r="AJ672" s="114"/>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108"/>
      <c r="CF672" s="102"/>
      <c r="CI672" s="45"/>
    </row>
    <row r="673" spans="2:87" ht="13" customHeight="1">
      <c r="B673" s="114">
        <v>44500</v>
      </c>
      <c r="C673" s="41">
        <v>0.1812</v>
      </c>
      <c r="D673" s="41">
        <v>0.48699999999999999</v>
      </c>
      <c r="E673" s="41">
        <v>0.78010000000000002</v>
      </c>
      <c r="F673" s="41">
        <v>1.0127999999999999</v>
      </c>
      <c r="G673" s="41">
        <v>1.1892</v>
      </c>
      <c r="H673" s="41">
        <v>1.3230999999999999</v>
      </c>
      <c r="I673" s="41">
        <v>1.4268000000000001</v>
      </c>
      <c r="J673" s="41">
        <v>1.5094000000000001</v>
      </c>
      <c r="K673" s="41">
        <v>1.5770999999999999</v>
      </c>
      <c r="L673" s="41">
        <v>1.6338999999999999</v>
      </c>
      <c r="M673" s="41">
        <v>1.6826000000000001</v>
      </c>
      <c r="N673" s="41">
        <v>1.7250000000000001</v>
      </c>
      <c r="O673" s="41">
        <v>1.7624</v>
      </c>
      <c r="P673" s="41">
        <v>1.7958000000000001</v>
      </c>
      <c r="Q673" s="41">
        <v>1.8259000000000001</v>
      </c>
      <c r="R673" s="41">
        <v>1.853</v>
      </c>
      <c r="S673" s="41">
        <v>1.8776999999999999</v>
      </c>
      <c r="T673" s="41">
        <v>1.9003000000000001</v>
      </c>
      <c r="U673" s="41">
        <v>1.9209000000000001</v>
      </c>
      <c r="V673" s="41">
        <v>1.94</v>
      </c>
      <c r="W673" s="41">
        <v>1.9575</v>
      </c>
      <c r="X673" s="41">
        <v>1.9737</v>
      </c>
      <c r="Y673" s="41">
        <v>1.9886999999999999</v>
      </c>
      <c r="Z673" s="41">
        <v>2.0026000000000002</v>
      </c>
      <c r="AA673" s="41">
        <v>2.0154999999999998</v>
      </c>
      <c r="AB673" s="41">
        <v>2.0276000000000001</v>
      </c>
      <c r="AC673" s="41">
        <v>2.0388999999999999</v>
      </c>
      <c r="AD673" s="41">
        <v>2.0493999999999999</v>
      </c>
      <c r="AE673" s="41">
        <v>2.0592999999999999</v>
      </c>
      <c r="AF673" s="41">
        <v>2.0684999999999998</v>
      </c>
      <c r="AG673" s="41">
        <f t="shared" si="11"/>
        <v>1.4526999999999999</v>
      </c>
      <c r="AH673" s="41">
        <v>1.4526999999999999</v>
      </c>
      <c r="AI673" s="41"/>
      <c r="AJ673" s="114"/>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108"/>
      <c r="CF673" s="102"/>
      <c r="CI673" s="45"/>
    </row>
    <row r="674" spans="2:87" ht="13" customHeight="1">
      <c r="B674" s="114">
        <v>44530</v>
      </c>
      <c r="C674" s="41">
        <v>0.2359</v>
      </c>
      <c r="D674" s="41">
        <v>0.54749999999999999</v>
      </c>
      <c r="E674" s="41">
        <v>0.82469999999999999</v>
      </c>
      <c r="F674" s="41">
        <v>1.0226</v>
      </c>
      <c r="G674" s="41">
        <v>1.1613</v>
      </c>
      <c r="H674" s="41">
        <v>1.2627999999999999</v>
      </c>
      <c r="I674" s="41">
        <v>1.3411999999999999</v>
      </c>
      <c r="J674" s="41">
        <v>1.405</v>
      </c>
      <c r="K674" s="41">
        <v>1.4592000000000001</v>
      </c>
      <c r="L674" s="41">
        <v>1.5065</v>
      </c>
      <c r="M674" s="41">
        <v>1.5486</v>
      </c>
      <c r="N674" s="41">
        <v>1.5867</v>
      </c>
      <c r="O674" s="41">
        <v>1.6213</v>
      </c>
      <c r="P674" s="41">
        <v>1.653</v>
      </c>
      <c r="Q674" s="41">
        <v>1.6821999999999999</v>
      </c>
      <c r="R674" s="41">
        <v>1.7091000000000001</v>
      </c>
      <c r="S674" s="41">
        <v>1.7339</v>
      </c>
      <c r="T674" s="41">
        <v>1.7568999999999999</v>
      </c>
      <c r="U674" s="41">
        <v>1.7782</v>
      </c>
      <c r="V674" s="41">
        <v>1.7979000000000001</v>
      </c>
      <c r="W674" s="41">
        <v>1.8162</v>
      </c>
      <c r="X674" s="41">
        <v>1.8332999999999999</v>
      </c>
      <c r="Y674" s="41">
        <v>1.8492</v>
      </c>
      <c r="Z674" s="41">
        <v>1.8640000000000001</v>
      </c>
      <c r="AA674" s="41">
        <v>1.8777999999999999</v>
      </c>
      <c r="AB674" s="41">
        <v>1.8907</v>
      </c>
      <c r="AC674" s="41">
        <v>1.9027000000000001</v>
      </c>
      <c r="AD674" s="41">
        <v>1.9139999999999999</v>
      </c>
      <c r="AE674" s="41">
        <v>1.9246000000000001</v>
      </c>
      <c r="AF674" s="41">
        <v>1.9346000000000001</v>
      </c>
      <c r="AG674" s="41">
        <f t="shared" si="11"/>
        <v>1.2706</v>
      </c>
      <c r="AH674" s="41">
        <v>1.2706</v>
      </c>
      <c r="AI674" s="41"/>
      <c r="AJ674" s="114"/>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108"/>
      <c r="CF674" s="102"/>
      <c r="CI674" s="45"/>
    </row>
    <row r="675" spans="2:87" ht="13" customHeight="1">
      <c r="B675" s="114">
        <v>44561</v>
      </c>
      <c r="C675" s="41">
        <v>0.42259999999999998</v>
      </c>
      <c r="D675" s="41">
        <v>0.75509999999999999</v>
      </c>
      <c r="E675" s="41">
        <v>0.98599999999999999</v>
      </c>
      <c r="F675" s="41">
        <v>1.1498999999999999</v>
      </c>
      <c r="G675" s="41">
        <v>1.2699</v>
      </c>
      <c r="H675" s="41">
        <v>1.3612</v>
      </c>
      <c r="I675" s="41">
        <v>1.4335</v>
      </c>
      <c r="J675" s="41">
        <v>1.4934000000000001</v>
      </c>
      <c r="K675" s="41">
        <v>1.5449999999999999</v>
      </c>
      <c r="L675" s="41">
        <v>1.5907</v>
      </c>
      <c r="M675" s="41">
        <v>1.6322000000000001</v>
      </c>
      <c r="N675" s="41">
        <v>1.6705000000000001</v>
      </c>
      <c r="O675" s="41">
        <v>1.7061999999999999</v>
      </c>
      <c r="P675" s="41">
        <v>1.7396</v>
      </c>
      <c r="Q675" s="41">
        <v>1.7709999999999999</v>
      </c>
      <c r="R675" s="41">
        <v>1.8004</v>
      </c>
      <c r="S675" s="41">
        <v>1.8282</v>
      </c>
      <c r="T675" s="41">
        <v>1.8542000000000001</v>
      </c>
      <c r="U675" s="41">
        <v>1.8787</v>
      </c>
      <c r="V675" s="41">
        <v>1.9016</v>
      </c>
      <c r="W675" s="41">
        <v>1.9231</v>
      </c>
      <c r="X675" s="41">
        <v>1.9433</v>
      </c>
      <c r="Y675" s="41">
        <v>1.9621</v>
      </c>
      <c r="Z675" s="41">
        <v>1.9798</v>
      </c>
      <c r="AA675" s="41">
        <v>1.9964</v>
      </c>
      <c r="AB675" s="41">
        <v>2.0118999999999998</v>
      </c>
      <c r="AC675" s="41">
        <v>2.0264000000000002</v>
      </c>
      <c r="AD675" s="41">
        <v>2.0400999999999998</v>
      </c>
      <c r="AE675" s="41">
        <v>2.0529000000000002</v>
      </c>
      <c r="AF675" s="41">
        <v>2.0649999999999999</v>
      </c>
      <c r="AG675" s="41">
        <f t="shared" si="11"/>
        <v>1.1680999999999999</v>
      </c>
      <c r="AH675" s="41">
        <v>1.1680999999999999</v>
      </c>
      <c r="AI675" s="41"/>
      <c r="AJ675" s="114"/>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108"/>
      <c r="CF675" s="102"/>
      <c r="CI675" s="45"/>
    </row>
    <row r="676" spans="2:87" ht="13" customHeight="1">
      <c r="B676" s="114">
        <v>44592</v>
      </c>
      <c r="C676" s="41">
        <v>0.8</v>
      </c>
      <c r="D676" s="41">
        <v>1.1794</v>
      </c>
      <c r="E676" s="41">
        <v>1.4036999999999999</v>
      </c>
      <c r="F676" s="41">
        <v>1.5417000000000001</v>
      </c>
      <c r="G676" s="41">
        <v>1.6325000000000001</v>
      </c>
      <c r="H676" s="41">
        <v>1.6979</v>
      </c>
      <c r="I676" s="41">
        <v>1.7499</v>
      </c>
      <c r="J676" s="41">
        <v>1.7946</v>
      </c>
      <c r="K676" s="41">
        <v>1.8351</v>
      </c>
      <c r="L676" s="41">
        <v>1.8728</v>
      </c>
      <c r="M676" s="41">
        <v>1.9081999999999999</v>
      </c>
      <c r="N676" s="41">
        <v>1.9416</v>
      </c>
      <c r="O676" s="41">
        <v>1.9729000000000001</v>
      </c>
      <c r="P676" s="41">
        <v>2.0022000000000002</v>
      </c>
      <c r="Q676" s="41">
        <v>2.0295000000000001</v>
      </c>
      <c r="R676" s="41">
        <v>2.0548000000000002</v>
      </c>
      <c r="S676" s="41">
        <v>2.0781999999999998</v>
      </c>
      <c r="T676" s="41">
        <v>2.0998000000000001</v>
      </c>
      <c r="U676" s="41">
        <v>2.1198000000000001</v>
      </c>
      <c r="V676" s="41">
        <v>2.1381000000000001</v>
      </c>
      <c r="W676" s="41">
        <v>2.1551</v>
      </c>
      <c r="X676" s="41">
        <v>2.1707000000000001</v>
      </c>
      <c r="Y676" s="41">
        <v>2.1850999999999998</v>
      </c>
      <c r="Z676" s="41">
        <v>2.1985000000000001</v>
      </c>
      <c r="AA676" s="41">
        <v>2.2107999999999999</v>
      </c>
      <c r="AB676" s="41">
        <v>2.2223000000000002</v>
      </c>
      <c r="AC676" s="41">
        <v>2.2330000000000001</v>
      </c>
      <c r="AD676" s="41">
        <v>2.2429000000000001</v>
      </c>
      <c r="AE676" s="41">
        <v>2.2522000000000002</v>
      </c>
      <c r="AF676" s="41">
        <v>2.2608000000000001</v>
      </c>
      <c r="AG676" s="41">
        <f t="shared" si="11"/>
        <v>1.0728</v>
      </c>
      <c r="AH676" s="41">
        <v>1.0728</v>
      </c>
      <c r="AI676" s="41"/>
      <c r="AJ676" s="114"/>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108"/>
      <c r="CF676" s="102"/>
      <c r="CI676" s="45"/>
    </row>
    <row r="677" spans="2:87" ht="13" customHeight="1">
      <c r="B677" s="114">
        <v>44620</v>
      </c>
      <c r="C677" s="41">
        <v>1.0732999999999999</v>
      </c>
      <c r="D677" s="41">
        <v>1.4607000000000001</v>
      </c>
      <c r="E677" s="41">
        <v>1.6326000000000001</v>
      </c>
      <c r="F677" s="41">
        <v>1.7073</v>
      </c>
      <c r="G677" s="41">
        <v>1.744</v>
      </c>
      <c r="H677" s="41">
        <v>1.7701</v>
      </c>
      <c r="I677" s="41">
        <v>1.7968999999999999</v>
      </c>
      <c r="J677" s="41">
        <v>1.8281000000000001</v>
      </c>
      <c r="K677" s="41">
        <v>1.8633999999999999</v>
      </c>
      <c r="L677" s="41">
        <v>1.9016</v>
      </c>
      <c r="M677" s="41">
        <v>1.9411</v>
      </c>
      <c r="N677" s="41">
        <v>1.9806999999999999</v>
      </c>
      <c r="O677" s="41">
        <v>2.0190999999999999</v>
      </c>
      <c r="P677" s="41">
        <v>2.0558999999999998</v>
      </c>
      <c r="Q677" s="41">
        <v>2.0905</v>
      </c>
      <c r="R677" s="41">
        <v>2.1227999999999998</v>
      </c>
      <c r="S677" s="41">
        <v>2.1526999999999998</v>
      </c>
      <c r="T677" s="41">
        <v>2.1802999999999999</v>
      </c>
      <c r="U677" s="41">
        <v>2.2057000000000002</v>
      </c>
      <c r="V677" s="41">
        <v>2.2290000000000001</v>
      </c>
      <c r="W677" s="41">
        <v>2.2505000000000002</v>
      </c>
      <c r="X677" s="41">
        <v>2.2702</v>
      </c>
      <c r="Y677" s="41">
        <v>2.2884000000000002</v>
      </c>
      <c r="Z677" s="41">
        <v>2.3052000000000001</v>
      </c>
      <c r="AA677" s="41">
        <v>2.3207</v>
      </c>
      <c r="AB677" s="41">
        <v>2.3351000000000002</v>
      </c>
      <c r="AC677" s="41">
        <v>2.3483999999999998</v>
      </c>
      <c r="AD677" s="41">
        <v>2.3607999999999998</v>
      </c>
      <c r="AE677" s="41">
        <v>2.3723999999999998</v>
      </c>
      <c r="AF677" s="41">
        <v>2.3832</v>
      </c>
      <c r="AG677" s="41">
        <f t="shared" si="11"/>
        <v>0.82830000000000004</v>
      </c>
      <c r="AH677" s="41">
        <v>0.82830000000000004</v>
      </c>
      <c r="AI677" s="41"/>
      <c r="AJ677" s="114"/>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108"/>
      <c r="CF677" s="102"/>
      <c r="CI677" s="45"/>
    </row>
    <row r="678" spans="2:87" ht="13" customHeight="1">
      <c r="B678" s="114">
        <v>44651</v>
      </c>
      <c r="C678" s="41">
        <v>1.7243999999999999</v>
      </c>
      <c r="D678" s="41">
        <v>2.3166000000000002</v>
      </c>
      <c r="E678" s="41">
        <v>2.4843999999999999</v>
      </c>
      <c r="F678" s="41">
        <v>2.4899</v>
      </c>
      <c r="G678" s="41">
        <v>2.4479000000000002</v>
      </c>
      <c r="H678" s="41">
        <v>2.4043000000000001</v>
      </c>
      <c r="I678" s="41">
        <v>2.3740000000000001</v>
      </c>
      <c r="J678" s="41">
        <v>2.3591000000000002</v>
      </c>
      <c r="K678" s="41">
        <v>2.3569</v>
      </c>
      <c r="L678" s="41">
        <v>2.3639999999999999</v>
      </c>
      <c r="M678" s="41">
        <v>2.3769</v>
      </c>
      <c r="N678" s="41">
        <v>2.3933</v>
      </c>
      <c r="O678" s="41">
        <v>2.4112</v>
      </c>
      <c r="P678" s="41">
        <v>2.4296000000000002</v>
      </c>
      <c r="Q678" s="41">
        <v>2.4476</v>
      </c>
      <c r="R678" s="41">
        <v>2.4649000000000001</v>
      </c>
      <c r="S678" s="41">
        <v>2.4811000000000001</v>
      </c>
      <c r="T678" s="41">
        <v>2.4962</v>
      </c>
      <c r="U678" s="41">
        <v>2.5102000000000002</v>
      </c>
      <c r="V678" s="41">
        <v>2.5230999999999999</v>
      </c>
      <c r="W678" s="41">
        <v>2.5350000000000001</v>
      </c>
      <c r="X678" s="41">
        <v>2.5459999999999998</v>
      </c>
      <c r="Y678" s="41">
        <v>2.5560999999999998</v>
      </c>
      <c r="Z678" s="41">
        <v>2.5653999999999999</v>
      </c>
      <c r="AA678" s="41">
        <v>2.5739999999999998</v>
      </c>
      <c r="AB678" s="41">
        <v>2.5819999999999999</v>
      </c>
      <c r="AC678" s="41">
        <v>2.5895000000000001</v>
      </c>
      <c r="AD678" s="41">
        <v>2.5964</v>
      </c>
      <c r="AE678" s="41">
        <v>2.6027999999999998</v>
      </c>
      <c r="AF678" s="41">
        <v>2.6088</v>
      </c>
      <c r="AG678" s="41">
        <f t="shared" si="11"/>
        <v>0.63959999999999995</v>
      </c>
      <c r="AH678" s="41">
        <v>0.63959999999999995</v>
      </c>
      <c r="AI678" s="41"/>
      <c r="AJ678" s="114"/>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108"/>
      <c r="CF678" s="102"/>
      <c r="CI678" s="45"/>
    </row>
    <row r="679" spans="2:87" ht="13" customHeight="1">
      <c r="B679" s="114">
        <v>44681</v>
      </c>
      <c r="C679" s="41">
        <v>2.1414</v>
      </c>
      <c r="D679" s="41">
        <v>2.7183999999999999</v>
      </c>
      <c r="E679" s="41">
        <v>2.8933</v>
      </c>
      <c r="F679" s="41">
        <v>2.9323999999999999</v>
      </c>
      <c r="G679" s="41">
        <v>2.9325000000000001</v>
      </c>
      <c r="H679" s="41">
        <v>2.9268000000000001</v>
      </c>
      <c r="I679" s="41">
        <v>2.9249999999999998</v>
      </c>
      <c r="J679" s="41">
        <v>2.9285000000000001</v>
      </c>
      <c r="K679" s="41">
        <v>2.9365000000000001</v>
      </c>
      <c r="L679" s="41">
        <v>2.9477000000000002</v>
      </c>
      <c r="M679" s="41">
        <v>2.9607999999999999</v>
      </c>
      <c r="N679" s="41">
        <v>2.9750000000000001</v>
      </c>
      <c r="O679" s="41">
        <v>2.9893999999999998</v>
      </c>
      <c r="P679" s="41">
        <v>3.0036999999999998</v>
      </c>
      <c r="Q679" s="41">
        <v>3.0175999999999998</v>
      </c>
      <c r="R679" s="41">
        <v>3.0308999999999999</v>
      </c>
      <c r="S679" s="41">
        <v>3.0434000000000001</v>
      </c>
      <c r="T679" s="41">
        <v>3.0552000000000001</v>
      </c>
      <c r="U679" s="41">
        <v>3.0663</v>
      </c>
      <c r="V679" s="41">
        <v>3.0766</v>
      </c>
      <c r="W679" s="41">
        <v>3.0861999999999998</v>
      </c>
      <c r="X679" s="41">
        <v>3.0952000000000002</v>
      </c>
      <c r="Y679" s="41">
        <v>3.1034999999999999</v>
      </c>
      <c r="Z679" s="41">
        <v>3.1112000000000002</v>
      </c>
      <c r="AA679" s="41">
        <v>3.1183999999999998</v>
      </c>
      <c r="AB679" s="41">
        <v>3.1252</v>
      </c>
      <c r="AC679" s="41">
        <v>3.1315</v>
      </c>
      <c r="AD679" s="41">
        <v>3.1373000000000002</v>
      </c>
      <c r="AE679" s="41">
        <v>3.1427999999999998</v>
      </c>
      <c r="AF679" s="41">
        <v>3.1478999999999999</v>
      </c>
      <c r="AG679" s="41">
        <f t="shared" si="11"/>
        <v>0.80630000000000024</v>
      </c>
      <c r="AH679" s="41">
        <v>0.80630000000000024</v>
      </c>
      <c r="AI679" s="41"/>
      <c r="AJ679" s="114"/>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108"/>
      <c r="CF679" s="102"/>
      <c r="CI679" s="45"/>
    </row>
    <row r="680" spans="2:87" ht="13" customHeight="1">
      <c r="AK680" s="114"/>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108"/>
      <c r="CG680" s="102"/>
      <c r="CI680" s="45"/>
    </row>
    <row r="681" spans="2:87" ht="13" customHeight="1">
      <c r="AK681" s="114"/>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108"/>
      <c r="CG681" s="102"/>
      <c r="CI681" s="45"/>
    </row>
    <row r="682" spans="2:87" ht="13" customHeight="1">
      <c r="AK682" s="114"/>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108"/>
      <c r="CG682" s="102"/>
      <c r="CI682" s="45"/>
    </row>
    <row r="683" spans="2:87" ht="13" customHeight="1">
      <c r="AK683" s="114"/>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108"/>
      <c r="CG683" s="102"/>
      <c r="CI683" s="45"/>
    </row>
    <row r="684" spans="2:87" ht="13" customHeight="1">
      <c r="AK684" s="114"/>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108"/>
      <c r="CG684" s="102"/>
      <c r="CI684" s="45"/>
    </row>
    <row r="685" spans="2:87" ht="13" customHeight="1">
      <c r="AK685" s="114"/>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108"/>
      <c r="CG685" s="102"/>
      <c r="CI685" s="45"/>
    </row>
    <row r="686" spans="2:87" ht="13" customHeight="1">
      <c r="AK686" s="114"/>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108"/>
      <c r="CG686" s="102"/>
      <c r="CI686" s="45"/>
    </row>
    <row r="687" spans="2:87" ht="13" customHeight="1">
      <c r="AK687" s="114"/>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108"/>
      <c r="CG687" s="102"/>
      <c r="CI687" s="45"/>
    </row>
    <row r="688" spans="2:87" ht="13" customHeight="1">
      <c r="AK688" s="114"/>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108"/>
      <c r="CG688" s="102"/>
      <c r="CI688" s="45"/>
    </row>
    <row r="689" spans="37:87" ht="13" customHeight="1">
      <c r="AK689" s="114"/>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108"/>
      <c r="CG689" s="102"/>
      <c r="CI689" s="45"/>
    </row>
    <row r="690" spans="37:87" ht="13" customHeight="1">
      <c r="AK690" s="114"/>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108"/>
      <c r="CG690" s="102"/>
      <c r="CI690" s="45"/>
    </row>
    <row r="691" spans="37:87" ht="13" customHeight="1">
      <c r="AK691" s="114"/>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108"/>
      <c r="CG691" s="102"/>
      <c r="CI691" s="45"/>
    </row>
    <row r="692" spans="37:87" ht="13" customHeight="1">
      <c r="AK692" s="114"/>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108"/>
      <c r="CG692" s="102"/>
      <c r="CI692" s="45"/>
    </row>
    <row r="693" spans="37:87" ht="13" customHeight="1">
      <c r="AK693" s="114"/>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108"/>
      <c r="CG693" s="102"/>
      <c r="CI693" s="45"/>
    </row>
    <row r="694" spans="37:87" ht="13" customHeight="1">
      <c r="AK694" s="114"/>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108"/>
      <c r="CG694" s="102"/>
      <c r="CI694" s="45"/>
    </row>
    <row r="695" spans="37:87" ht="13" customHeight="1">
      <c r="AK695" s="114"/>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108"/>
      <c r="CG695" s="102"/>
      <c r="CI695" s="45"/>
    </row>
    <row r="696" spans="37:87" ht="13" customHeight="1">
      <c r="AK696" s="114"/>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108"/>
      <c r="CG696" s="102"/>
      <c r="CI696" s="45"/>
    </row>
    <row r="697" spans="37:87" ht="13" customHeight="1">
      <c r="AK697" s="114"/>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108"/>
      <c r="CG697" s="102"/>
      <c r="CI697" s="45"/>
    </row>
    <row r="698" spans="37:87" ht="13" customHeight="1">
      <c r="AK698" s="114"/>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c r="BN698" s="41"/>
      <c r="BO698" s="41"/>
      <c r="BP698" s="108"/>
      <c r="CG698" s="102"/>
      <c r="CI698" s="45"/>
    </row>
    <row r="699" spans="37:87" ht="13" customHeight="1">
      <c r="AK699" s="114"/>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108"/>
      <c r="CG699" s="102"/>
      <c r="CI699" s="45"/>
    </row>
    <row r="700" spans="37:87" ht="13" customHeight="1">
      <c r="AK700" s="114"/>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108"/>
      <c r="CG700" s="102"/>
      <c r="CI700" s="45"/>
    </row>
    <row r="701" spans="37:87" ht="13" customHeight="1">
      <c r="AK701" s="114"/>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108"/>
      <c r="CG701" s="102"/>
      <c r="CI701" s="45"/>
    </row>
    <row r="702" spans="37:87" ht="13" customHeight="1">
      <c r="AK702" s="114"/>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c r="BN702" s="41"/>
      <c r="BO702" s="41"/>
      <c r="BP702" s="108"/>
      <c r="CG702" s="102"/>
      <c r="CI702" s="45"/>
    </row>
    <row r="703" spans="37:87" ht="13" customHeight="1">
      <c r="AK703" s="114"/>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c r="BN703" s="41"/>
      <c r="BO703" s="41"/>
      <c r="BP703" s="108"/>
      <c r="CG703" s="102"/>
      <c r="CI703" s="45"/>
    </row>
    <row r="704" spans="37:87" ht="13" customHeight="1">
      <c r="AK704" s="114"/>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c r="BN704" s="41"/>
      <c r="BO704" s="41"/>
      <c r="BP704" s="108"/>
      <c r="CG704" s="102"/>
      <c r="CI704" s="45"/>
    </row>
    <row r="705" spans="37:87" ht="13" customHeight="1">
      <c r="AK705" s="114"/>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c r="BN705" s="41"/>
      <c r="BO705" s="41"/>
      <c r="BP705" s="108"/>
      <c r="CG705" s="102"/>
      <c r="CI705" s="45"/>
    </row>
    <row r="706" spans="37:87" ht="13" customHeight="1">
      <c r="AK706" s="114"/>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c r="BN706" s="41"/>
      <c r="BO706" s="41"/>
      <c r="BP706" s="108"/>
      <c r="CG706" s="102"/>
      <c r="CI706" s="45"/>
    </row>
    <row r="707" spans="37:87" ht="13" customHeight="1">
      <c r="AK707" s="114"/>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c r="BN707" s="41"/>
      <c r="BO707" s="41"/>
      <c r="BP707" s="108"/>
      <c r="CG707" s="102"/>
      <c r="CI707" s="45"/>
    </row>
    <row r="708" spans="37:87" ht="13" customHeight="1">
      <c r="AK708" s="114"/>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c r="BN708" s="41"/>
      <c r="BO708" s="41"/>
      <c r="BP708" s="108"/>
      <c r="CG708" s="102"/>
      <c r="CI708" s="45"/>
    </row>
    <row r="709" spans="37:87" ht="13" customHeight="1">
      <c r="AK709" s="114"/>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c r="BN709" s="41"/>
      <c r="BO709" s="41"/>
      <c r="BP709" s="108"/>
      <c r="CG709" s="102"/>
      <c r="CI709" s="45"/>
    </row>
    <row r="710" spans="37:87" ht="13" customHeight="1">
      <c r="AK710" s="114"/>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c r="BN710" s="41"/>
      <c r="BO710" s="41"/>
      <c r="BP710" s="108"/>
      <c r="CG710" s="102"/>
      <c r="CI710" s="45"/>
    </row>
    <row r="711" spans="37:87" ht="13" customHeight="1">
      <c r="AK711" s="114"/>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c r="BN711" s="41"/>
      <c r="BO711" s="41"/>
      <c r="BP711" s="108"/>
      <c r="CG711" s="102"/>
      <c r="CI711" s="45"/>
    </row>
    <row r="712" spans="37:87" ht="13" customHeight="1">
      <c r="AK712" s="114"/>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c r="BN712" s="41"/>
      <c r="BO712" s="41"/>
      <c r="BP712" s="108"/>
      <c r="CG712" s="102"/>
      <c r="CI712" s="45"/>
    </row>
    <row r="713" spans="37:87" ht="13" customHeight="1">
      <c r="AK713" s="114"/>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c r="BN713" s="41"/>
      <c r="BO713" s="41"/>
      <c r="BP713" s="108"/>
      <c r="CG713" s="102"/>
      <c r="CI713" s="45"/>
    </row>
    <row r="714" spans="37:87" ht="13" customHeight="1">
      <c r="AK714" s="114"/>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c r="BN714" s="41"/>
      <c r="BO714" s="41"/>
      <c r="BP714" s="108"/>
      <c r="CG714" s="102"/>
      <c r="CI714" s="45"/>
    </row>
    <row r="715" spans="37:87" ht="13" customHeight="1">
      <c r="AK715" s="114"/>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c r="BN715" s="41"/>
      <c r="BO715" s="41"/>
      <c r="BP715" s="108"/>
      <c r="CG715" s="102"/>
      <c r="CI715" s="45"/>
    </row>
    <row r="716" spans="37:87" ht="13" customHeight="1">
      <c r="AK716" s="114"/>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c r="BN716" s="41"/>
      <c r="BO716" s="41"/>
      <c r="BP716" s="108"/>
      <c r="CG716" s="102"/>
      <c r="CI716" s="45"/>
    </row>
    <row r="717" spans="37:87" ht="13" customHeight="1">
      <c r="AK717" s="114"/>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c r="BN717" s="41"/>
      <c r="BO717" s="41"/>
      <c r="BP717" s="108"/>
      <c r="CG717" s="102"/>
      <c r="CI717" s="45"/>
    </row>
    <row r="718" spans="37:87" ht="13" customHeight="1">
      <c r="AK718" s="114"/>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108"/>
      <c r="CG718" s="102"/>
      <c r="CI718" s="45"/>
    </row>
    <row r="719" spans="37:87" ht="13" customHeight="1">
      <c r="AK719" s="114"/>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c r="BN719" s="41"/>
      <c r="BO719" s="41"/>
      <c r="BP719" s="108"/>
      <c r="CG719" s="102"/>
      <c r="CI719" s="45"/>
    </row>
    <row r="720" spans="37:87" ht="13" customHeight="1">
      <c r="AK720" s="114"/>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c r="BN720" s="41"/>
      <c r="BO720" s="41"/>
      <c r="BP720" s="108"/>
      <c r="CG720" s="102"/>
      <c r="CI720" s="45"/>
    </row>
    <row r="721" spans="37:87" ht="13" customHeight="1">
      <c r="AK721" s="114"/>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108"/>
      <c r="CG721" s="102"/>
      <c r="CI721" s="45"/>
    </row>
    <row r="722" spans="37:87" ht="13" customHeight="1">
      <c r="AK722" s="114"/>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c r="BN722" s="41"/>
      <c r="BO722" s="41"/>
      <c r="BP722" s="108"/>
      <c r="CG722" s="102"/>
      <c r="CI722" s="45"/>
    </row>
    <row r="723" spans="37:87" ht="13" customHeight="1">
      <c r="AK723" s="114"/>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c r="BN723" s="41"/>
      <c r="BO723" s="41"/>
      <c r="BP723" s="108"/>
      <c r="CG723" s="102"/>
      <c r="CI723" s="45"/>
    </row>
    <row r="724" spans="37:87" ht="13" customHeight="1">
      <c r="AK724" s="114"/>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c r="BN724" s="41"/>
      <c r="BO724" s="41"/>
      <c r="BP724" s="108"/>
      <c r="CG724" s="102"/>
      <c r="CI724" s="45"/>
    </row>
    <row r="725" spans="37:87" ht="13" customHeight="1">
      <c r="AK725" s="114"/>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c r="BN725" s="41"/>
      <c r="BO725" s="41"/>
      <c r="BP725" s="108"/>
      <c r="CG725" s="102"/>
      <c r="CI725" s="45"/>
    </row>
    <row r="726" spans="37:87" ht="13" customHeight="1">
      <c r="AK726" s="114"/>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c r="BN726" s="41"/>
      <c r="BO726" s="41"/>
      <c r="BP726" s="108"/>
      <c r="CG726" s="102"/>
      <c r="CI726" s="45"/>
    </row>
    <row r="727" spans="37:87" ht="13" customHeight="1">
      <c r="AK727" s="114"/>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c r="BN727" s="41"/>
      <c r="BO727" s="41"/>
      <c r="BP727" s="108"/>
      <c r="CG727" s="102"/>
      <c r="CI727" s="45"/>
    </row>
    <row r="728" spans="37:87" ht="13" customHeight="1">
      <c r="AK728" s="114"/>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c r="BN728" s="41"/>
      <c r="BO728" s="41"/>
      <c r="BP728" s="108"/>
      <c r="CG728" s="102"/>
      <c r="CI728" s="45"/>
    </row>
    <row r="729" spans="37:87" ht="13" customHeight="1">
      <c r="AK729" s="114"/>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c r="BN729" s="41"/>
      <c r="BO729" s="41"/>
      <c r="BP729" s="108"/>
      <c r="CG729" s="102"/>
      <c r="CI729" s="45"/>
    </row>
    <row r="730" spans="37:87" ht="13" customHeight="1">
      <c r="AK730" s="114"/>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108"/>
      <c r="CG730" s="102"/>
      <c r="CI730" s="45"/>
    </row>
    <row r="731" spans="37:87" ht="13" customHeight="1">
      <c r="AK731" s="114"/>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108"/>
      <c r="CG731" s="102"/>
      <c r="CI731" s="45"/>
    </row>
    <row r="732" spans="37:87" ht="13" customHeight="1">
      <c r="AK732" s="114"/>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108"/>
      <c r="CG732" s="102"/>
      <c r="CI732" s="45"/>
    </row>
    <row r="733" spans="37:87" ht="13" customHeight="1">
      <c r="AK733" s="114"/>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108"/>
      <c r="CG733" s="102"/>
      <c r="CI733" s="45"/>
    </row>
    <row r="734" spans="37:87" ht="13" customHeight="1">
      <c r="AK734" s="114"/>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108"/>
      <c r="CG734" s="102"/>
      <c r="CI734" s="45"/>
    </row>
    <row r="735" spans="37:87" ht="13" customHeight="1">
      <c r="AK735" s="114"/>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108"/>
      <c r="CG735" s="102"/>
      <c r="CI735" s="45"/>
    </row>
    <row r="736" spans="37:87" ht="13" customHeight="1">
      <c r="AK736" s="114"/>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108"/>
      <c r="CG736" s="102"/>
      <c r="CI736" s="45"/>
    </row>
    <row r="737" spans="37:87" ht="13" customHeight="1">
      <c r="AK737" s="114"/>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108"/>
      <c r="CG737" s="102"/>
      <c r="CI737" s="45"/>
    </row>
    <row r="738" spans="37:87" ht="13" customHeight="1">
      <c r="AK738" s="114"/>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108"/>
      <c r="CG738" s="102"/>
      <c r="CI738" s="45"/>
    </row>
    <row r="739" spans="37:87" ht="13" customHeight="1">
      <c r="AK739" s="114"/>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108"/>
      <c r="CG739" s="102"/>
      <c r="CI739" s="45"/>
    </row>
    <row r="740" spans="37:87" ht="13" customHeight="1">
      <c r="AK740" s="114"/>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108"/>
      <c r="CG740" s="102"/>
      <c r="CI740" s="45"/>
    </row>
    <row r="741" spans="37:87" ht="13" customHeight="1">
      <c r="AK741" s="114"/>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108"/>
      <c r="CG741" s="102"/>
      <c r="CI741" s="45"/>
    </row>
    <row r="742" spans="37:87" ht="13" customHeight="1">
      <c r="AK742" s="114"/>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108"/>
      <c r="CG742" s="102"/>
      <c r="CI742" s="45"/>
    </row>
    <row r="743" spans="37:87" ht="13" customHeight="1">
      <c r="AK743" s="114"/>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108"/>
      <c r="CG743" s="102"/>
      <c r="CI743" s="45"/>
    </row>
    <row r="744" spans="37:87" ht="13" customHeight="1">
      <c r="AK744" s="114"/>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108"/>
      <c r="CG744" s="102"/>
      <c r="CI744" s="45"/>
    </row>
    <row r="745" spans="37:87" ht="13" customHeight="1">
      <c r="AK745" s="114"/>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108"/>
      <c r="CG745" s="102"/>
      <c r="CI745" s="45"/>
    </row>
    <row r="746" spans="37:87" ht="13" customHeight="1">
      <c r="AK746" s="114"/>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108"/>
      <c r="CG746" s="102"/>
      <c r="CI746" s="45"/>
    </row>
    <row r="747" spans="37:87" ht="13" customHeight="1">
      <c r="AK747" s="114"/>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108"/>
      <c r="CG747" s="102"/>
      <c r="CI747" s="45"/>
    </row>
    <row r="748" spans="37:87" ht="13" customHeight="1">
      <c r="AK748" s="114"/>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108"/>
      <c r="CG748" s="102"/>
      <c r="CI748" s="45"/>
    </row>
    <row r="749" spans="37:87" ht="13" customHeight="1">
      <c r="AK749" s="114"/>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108"/>
      <c r="CG749" s="102"/>
      <c r="CI749" s="45"/>
    </row>
    <row r="750" spans="37:87" ht="13" customHeight="1">
      <c r="AK750" s="114"/>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108"/>
      <c r="CG750" s="102"/>
      <c r="CI750" s="45"/>
    </row>
    <row r="751" spans="37:87" ht="13" customHeight="1">
      <c r="AK751" s="114"/>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108"/>
      <c r="CG751" s="102"/>
      <c r="CI751" s="45"/>
    </row>
    <row r="752" spans="37:87" ht="13" customHeight="1">
      <c r="AK752" s="114"/>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108"/>
      <c r="CG752" s="102"/>
      <c r="CI752" s="45"/>
    </row>
    <row r="753" spans="37:87" ht="13" customHeight="1">
      <c r="AK753" s="114"/>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108"/>
      <c r="CG753" s="102"/>
      <c r="CI753" s="45"/>
    </row>
    <row r="754" spans="37:87" ht="13" customHeight="1">
      <c r="AK754" s="114"/>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108"/>
      <c r="CG754" s="102"/>
      <c r="CI754" s="45"/>
    </row>
    <row r="755" spans="37:87" ht="13" customHeight="1">
      <c r="AK755" s="11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108"/>
      <c r="CG755" s="102"/>
      <c r="CI755" s="45"/>
    </row>
    <row r="756" spans="37:87" ht="13" customHeight="1">
      <c r="AK756" s="11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108"/>
      <c r="CG756" s="102"/>
      <c r="CI756" s="45"/>
    </row>
    <row r="757" spans="37:87" ht="13" customHeight="1">
      <c r="AK757" s="11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108"/>
      <c r="CG757" s="102"/>
      <c r="CI757" s="45"/>
    </row>
    <row r="758" spans="37:87" ht="13" customHeight="1">
      <c r="AK758" s="11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108"/>
      <c r="CG758" s="102"/>
      <c r="CI758" s="45"/>
    </row>
    <row r="759" spans="37:87" ht="13" customHeight="1">
      <c r="AK759" s="11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108"/>
      <c r="CG759" s="102"/>
      <c r="CI759" s="45"/>
    </row>
    <row r="760" spans="37:87" ht="13" customHeight="1">
      <c r="AK760" s="11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108"/>
      <c r="CG760" s="102"/>
      <c r="CI760" s="45"/>
    </row>
    <row r="761" spans="37:87" ht="13" customHeight="1">
      <c r="AK761" s="11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108"/>
      <c r="CG761" s="102"/>
      <c r="CI761" s="45"/>
    </row>
    <row r="762" spans="37:87" ht="13" customHeight="1">
      <c r="AK762" s="11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108"/>
      <c r="CG762" s="102"/>
      <c r="CI762" s="45"/>
    </row>
    <row r="763" spans="37:87" ht="13" customHeight="1">
      <c r="AK763" s="114"/>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108"/>
      <c r="CG763" s="102"/>
      <c r="CI763" s="45"/>
    </row>
    <row r="764" spans="37:87" ht="13" customHeight="1">
      <c r="AK764" s="11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108"/>
      <c r="CG764" s="102"/>
      <c r="CI764" s="45"/>
    </row>
    <row r="765" spans="37:87" ht="13" customHeight="1">
      <c r="AK765" s="11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108"/>
      <c r="CG765" s="102"/>
      <c r="CI765" s="45"/>
    </row>
    <row r="766" spans="37:87" ht="13" customHeight="1">
      <c r="AK766" s="114"/>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108"/>
      <c r="CG766" s="102"/>
      <c r="CI766" s="45"/>
    </row>
    <row r="767" spans="37:87" ht="13" customHeight="1">
      <c r="AK767" s="114"/>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108"/>
      <c r="CG767" s="102"/>
      <c r="CI767" s="45"/>
    </row>
    <row r="768" spans="37:87" ht="13" customHeight="1">
      <c r="AK768" s="114"/>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108"/>
      <c r="CG768" s="102"/>
      <c r="CI768" s="45"/>
    </row>
    <row r="769" spans="37:87" ht="13" customHeight="1">
      <c r="AK769" s="11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108"/>
      <c r="CG769" s="102"/>
      <c r="CI769" s="45"/>
    </row>
    <row r="770" spans="37:87" ht="13" customHeight="1">
      <c r="AK770" s="11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108"/>
      <c r="CG770" s="102"/>
      <c r="CI770" s="45"/>
    </row>
    <row r="771" spans="37:87" ht="13" customHeight="1">
      <c r="AK771" s="11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108"/>
      <c r="CG771" s="102"/>
      <c r="CI771" s="45"/>
    </row>
    <row r="772" spans="37:87" ht="13" customHeight="1">
      <c r="AK772" s="11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108"/>
      <c r="CG772" s="102"/>
      <c r="CI772" s="45"/>
    </row>
    <row r="773" spans="37:87" ht="13" customHeight="1">
      <c r="AK773" s="11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108"/>
      <c r="CG773" s="102"/>
      <c r="CI773" s="45"/>
    </row>
    <row r="774" spans="37:87" ht="13" customHeight="1">
      <c r="AK774" s="11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108"/>
      <c r="CG774" s="102"/>
      <c r="CI774" s="45"/>
    </row>
    <row r="775" spans="37:87" ht="13" customHeight="1">
      <c r="AK775" s="11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108"/>
      <c r="CG775" s="102"/>
      <c r="CI775" s="45"/>
    </row>
    <row r="776" spans="37:87" ht="13" customHeight="1">
      <c r="AK776" s="11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108"/>
      <c r="CG776" s="102"/>
      <c r="CI776" s="45"/>
    </row>
    <row r="777" spans="37:87" ht="13" customHeight="1">
      <c r="AK777" s="11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108"/>
      <c r="CG777" s="102"/>
      <c r="CI777" s="45"/>
    </row>
    <row r="778" spans="37:87" ht="13" customHeight="1">
      <c r="AK778" s="11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108"/>
      <c r="CG778" s="102"/>
      <c r="CI778" s="45"/>
    </row>
    <row r="779" spans="37:87" ht="13" customHeight="1">
      <c r="AK779" s="1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108"/>
      <c r="CG779" s="102"/>
      <c r="CI779" s="45"/>
    </row>
    <row r="780" spans="37:87" ht="13" customHeight="1">
      <c r="AK780" s="1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108"/>
      <c r="CG780" s="102"/>
      <c r="CI780" s="45"/>
    </row>
    <row r="781" spans="37:87" ht="13" customHeight="1">
      <c r="AK781" s="11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108"/>
      <c r="CG781" s="102"/>
      <c r="CI781" s="45"/>
    </row>
    <row r="782" spans="37:87" ht="13" customHeight="1">
      <c r="AK782" s="11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108"/>
      <c r="CG782" s="102"/>
      <c r="CI782" s="45"/>
    </row>
    <row r="783" spans="37:87" ht="13" customHeight="1">
      <c r="AK783" s="11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108"/>
      <c r="CG783" s="102"/>
      <c r="CI783" s="45"/>
    </row>
    <row r="784" spans="37:87" ht="13" customHeight="1">
      <c r="AK784" s="11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108"/>
      <c r="CG784" s="102"/>
      <c r="CI784" s="45"/>
    </row>
    <row r="785" spans="37:87" ht="13" customHeight="1">
      <c r="AK785" s="114"/>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108"/>
      <c r="CG785" s="102"/>
      <c r="CI785" s="45"/>
    </row>
    <row r="786" spans="37:87" ht="13" customHeight="1">
      <c r="AK786" s="114"/>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108"/>
      <c r="CG786" s="102"/>
      <c r="CI786" s="45"/>
    </row>
    <row r="787" spans="37:87" ht="13" customHeight="1">
      <c r="AK787" s="11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108"/>
      <c r="CG787" s="102"/>
      <c r="CI787" s="45"/>
    </row>
    <row r="788" spans="37:87" ht="13" customHeight="1">
      <c r="AK788" s="11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108"/>
      <c r="CG788" s="102"/>
      <c r="CI788" s="45"/>
    </row>
    <row r="789" spans="37:87" ht="13" customHeight="1">
      <c r="AK789" s="114"/>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108"/>
      <c r="CG789" s="102"/>
      <c r="CI789" s="45"/>
    </row>
    <row r="790" spans="37:87" ht="13" customHeight="1">
      <c r="AK790" s="114"/>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108"/>
      <c r="CG790" s="102"/>
      <c r="CI790" s="45"/>
    </row>
    <row r="791" spans="37:87" ht="13" customHeight="1">
      <c r="AK791" s="114"/>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108"/>
      <c r="CG791" s="102"/>
      <c r="CI791" s="45"/>
    </row>
    <row r="792" spans="37:87" ht="13" customHeight="1">
      <c r="AK792" s="114"/>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108"/>
      <c r="CG792" s="102"/>
      <c r="CI792" s="45"/>
    </row>
    <row r="793" spans="37:87" ht="13" customHeight="1">
      <c r="AK793" s="114"/>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108"/>
      <c r="CG793" s="102"/>
      <c r="CI793" s="45"/>
    </row>
    <row r="794" spans="37:87" ht="13" customHeight="1">
      <c r="AK794" s="114"/>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108"/>
      <c r="CG794" s="102"/>
      <c r="CI794" s="45"/>
    </row>
    <row r="795" spans="37:87" ht="13" customHeight="1">
      <c r="AK795" s="114"/>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108"/>
      <c r="CG795" s="102"/>
      <c r="CI795" s="45"/>
    </row>
    <row r="796" spans="37:87" ht="13" customHeight="1">
      <c r="AK796" s="114"/>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108"/>
      <c r="CG796" s="102"/>
      <c r="CI796" s="45"/>
    </row>
    <row r="797" spans="37:87" ht="13" customHeight="1">
      <c r="AK797" s="114"/>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108"/>
      <c r="CG797" s="102"/>
      <c r="CI797" s="45"/>
    </row>
    <row r="798" spans="37:87" ht="13" customHeight="1">
      <c r="AK798" s="114"/>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108"/>
      <c r="CG798" s="102"/>
      <c r="CI798" s="45"/>
    </row>
    <row r="799" spans="37:87" ht="13" customHeight="1">
      <c r="AK799" s="114"/>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108"/>
      <c r="CG799" s="102"/>
      <c r="CI799" s="45"/>
    </row>
    <row r="800" spans="37:87" ht="13" customHeight="1">
      <c r="AK800" s="114"/>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108"/>
      <c r="CG800" s="102"/>
      <c r="CI800" s="45"/>
    </row>
    <row r="801" spans="37:87" ht="13" customHeight="1">
      <c r="AK801" s="114"/>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108"/>
      <c r="CG801" s="102"/>
      <c r="CI801" s="45"/>
    </row>
    <row r="802" spans="37:87" ht="13" customHeight="1">
      <c r="AK802" s="114"/>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108"/>
      <c r="CG802" s="102"/>
      <c r="CI802" s="45"/>
    </row>
    <row r="803" spans="37:87" ht="13" customHeight="1">
      <c r="AK803" s="114"/>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108"/>
      <c r="CG803" s="102"/>
      <c r="CI803" s="45"/>
    </row>
    <row r="804" spans="37:87" ht="13" customHeight="1">
      <c r="AK804" s="114"/>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108"/>
      <c r="CG804" s="102"/>
      <c r="CI804" s="45"/>
    </row>
    <row r="805" spans="37:87" ht="13" customHeight="1">
      <c r="AK805" s="114"/>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108"/>
      <c r="CG805" s="102"/>
      <c r="CI805" s="45"/>
    </row>
    <row r="806" spans="37:87" ht="13" customHeight="1">
      <c r="AK806" s="114"/>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108"/>
      <c r="CG806" s="102"/>
      <c r="CI806" s="45"/>
    </row>
    <row r="807" spans="37:87" ht="13" customHeight="1">
      <c r="AK807" s="114"/>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108"/>
      <c r="CG807" s="102"/>
      <c r="CI807" s="45"/>
    </row>
    <row r="808" spans="37:87" ht="13" customHeight="1">
      <c r="AK808" s="114"/>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108"/>
      <c r="CG808" s="102"/>
      <c r="CI808" s="45"/>
    </row>
    <row r="809" spans="37:87" ht="13" customHeight="1">
      <c r="AK809" s="114"/>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108"/>
      <c r="CG809" s="102"/>
      <c r="CI809" s="45"/>
    </row>
    <row r="810" spans="37:87" ht="13" customHeight="1">
      <c r="AK810" s="114"/>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108"/>
      <c r="CG810" s="102"/>
      <c r="CI810" s="45"/>
    </row>
    <row r="811" spans="37:87" ht="13" customHeight="1">
      <c r="AK811" s="114"/>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108"/>
      <c r="CG811" s="102"/>
      <c r="CI811" s="45"/>
    </row>
    <row r="812" spans="37:87" ht="13" customHeight="1">
      <c r="AK812" s="114"/>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108"/>
      <c r="CG812" s="102"/>
      <c r="CI812" s="45"/>
    </row>
    <row r="813" spans="37:87" ht="13" customHeight="1">
      <c r="AK813" s="114"/>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108"/>
      <c r="CG813" s="102"/>
      <c r="CI813" s="45"/>
    </row>
    <row r="814" spans="37:87" ht="13" customHeight="1">
      <c r="AK814" s="114"/>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108"/>
      <c r="CG814" s="102"/>
      <c r="CI814" s="45"/>
    </row>
    <row r="815" spans="37:87" ht="13" customHeight="1">
      <c r="AK815" s="114"/>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108"/>
      <c r="CG815" s="102"/>
      <c r="CI815" s="45"/>
    </row>
    <row r="816" spans="37:87" ht="13" customHeight="1">
      <c r="AK816" s="114"/>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108"/>
      <c r="CG816" s="102"/>
      <c r="CI816" s="45"/>
    </row>
    <row r="817" spans="37:87" ht="13" customHeight="1">
      <c r="AK817" s="114"/>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108"/>
      <c r="CG817" s="102"/>
      <c r="CI817" s="45"/>
    </row>
    <row r="818" spans="37:87" ht="13" customHeight="1">
      <c r="AK818" s="114"/>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108"/>
      <c r="CG818" s="102"/>
      <c r="CI818" s="45"/>
    </row>
    <row r="819" spans="37:87" ht="13" customHeight="1">
      <c r="AK819" s="114"/>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108"/>
      <c r="CG819" s="102"/>
      <c r="CI819" s="45"/>
    </row>
    <row r="820" spans="37:87" ht="13" customHeight="1">
      <c r="AK820" s="114"/>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108"/>
      <c r="CG820" s="102"/>
      <c r="CI820" s="45"/>
    </row>
    <row r="821" spans="37:87" ht="13" customHeight="1">
      <c r="AK821" s="114"/>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108"/>
      <c r="CG821" s="102"/>
      <c r="CI821" s="45"/>
    </row>
    <row r="822" spans="37:87" ht="13" customHeight="1">
      <c r="AK822" s="114"/>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108"/>
      <c r="CG822" s="102"/>
      <c r="CI822" s="45"/>
    </row>
    <row r="823" spans="37:87" ht="13" customHeight="1">
      <c r="AK823" s="114"/>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108"/>
      <c r="CG823" s="102"/>
      <c r="CI823" s="45"/>
    </row>
    <row r="824" spans="37:87" ht="13" customHeight="1">
      <c r="AK824" s="114"/>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108"/>
      <c r="CG824" s="102"/>
      <c r="CI824" s="45"/>
    </row>
    <row r="825" spans="37:87" ht="13" customHeight="1">
      <c r="AK825" s="114"/>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108"/>
      <c r="CG825" s="102"/>
      <c r="CI825" s="45"/>
    </row>
    <row r="826" spans="37:87" ht="13" customHeight="1">
      <c r="AK826" s="114"/>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108"/>
      <c r="CG826" s="102"/>
      <c r="CI826" s="45"/>
    </row>
    <row r="827" spans="37:87" ht="13" customHeight="1">
      <c r="AK827" s="114"/>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108"/>
      <c r="CG827" s="102"/>
      <c r="CI827" s="45"/>
    </row>
    <row r="828" spans="37:87" ht="13" customHeight="1">
      <c r="AK828" s="114"/>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108"/>
      <c r="CG828" s="102"/>
      <c r="CI828" s="45"/>
    </row>
    <row r="829" spans="37:87" ht="13" customHeight="1">
      <c r="AK829" s="114"/>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108"/>
      <c r="CG829" s="102"/>
      <c r="CI829" s="45"/>
    </row>
    <row r="830" spans="37:87" ht="13" customHeight="1">
      <c r="AK830" s="114"/>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108"/>
      <c r="CG830" s="102"/>
      <c r="CI830" s="45"/>
    </row>
    <row r="831" spans="37:87" ht="13" customHeight="1">
      <c r="AK831" s="114"/>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108"/>
      <c r="CG831" s="102"/>
      <c r="CI831" s="45"/>
    </row>
    <row r="832" spans="37:87" ht="13" customHeight="1">
      <c r="AK832" s="114"/>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108"/>
      <c r="CG832" s="102"/>
      <c r="CI832" s="45"/>
    </row>
    <row r="833" spans="37:87" ht="13" customHeight="1">
      <c r="AK833" s="114"/>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108"/>
      <c r="CG833" s="102"/>
      <c r="CI833" s="45"/>
    </row>
    <row r="834" spans="37:87" ht="13" customHeight="1">
      <c r="AK834" s="114"/>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108"/>
      <c r="CG834" s="102"/>
      <c r="CI834" s="45"/>
    </row>
    <row r="835" spans="37:87" ht="13" customHeight="1">
      <c r="AK835" s="114"/>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108"/>
      <c r="CG835" s="102"/>
      <c r="CI835" s="45"/>
    </row>
    <row r="836" spans="37:87" ht="13" customHeight="1">
      <c r="AK836" s="114"/>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108"/>
      <c r="CG836" s="102"/>
      <c r="CI836" s="45"/>
    </row>
    <row r="837" spans="37:87" ht="13" customHeight="1">
      <c r="AK837" s="114"/>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108"/>
      <c r="CG837" s="102"/>
      <c r="CI837" s="45"/>
    </row>
    <row r="838" spans="37:87" ht="13" customHeight="1">
      <c r="AK838" s="114"/>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108"/>
      <c r="CG838" s="102"/>
      <c r="CI838" s="45"/>
    </row>
    <row r="839" spans="37:87" ht="13" customHeight="1">
      <c r="AK839" s="114"/>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108"/>
      <c r="CG839" s="102"/>
      <c r="CI839" s="45"/>
    </row>
    <row r="840" spans="37:87" ht="13" customHeight="1">
      <c r="AK840" s="114"/>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108"/>
      <c r="CG840" s="102"/>
      <c r="CI840" s="45"/>
    </row>
    <row r="841" spans="37:87" ht="13" customHeight="1">
      <c r="AK841" s="114"/>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108"/>
      <c r="CG841" s="102"/>
      <c r="CI841" s="45"/>
    </row>
    <row r="842" spans="37:87" ht="13" customHeight="1">
      <c r="AK842" s="114"/>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108"/>
      <c r="CG842" s="102"/>
      <c r="CI842" s="45"/>
    </row>
    <row r="843" spans="37:87" ht="13" customHeight="1">
      <c r="AK843" s="114"/>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108"/>
      <c r="CG843" s="102"/>
      <c r="CI843" s="45"/>
    </row>
    <row r="844" spans="37:87" ht="13" customHeight="1">
      <c r="AK844" s="114"/>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c r="BN844" s="41"/>
      <c r="BO844" s="41"/>
      <c r="BP844" s="108"/>
      <c r="CG844" s="102"/>
      <c r="CI844" s="45"/>
    </row>
    <row r="845" spans="37:87" ht="13" customHeight="1">
      <c r="AK845" s="114"/>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c r="BN845" s="41"/>
      <c r="BO845" s="41"/>
      <c r="BP845" s="108"/>
      <c r="CG845" s="102"/>
      <c r="CI845" s="45"/>
    </row>
    <row r="846" spans="37:87" ht="13" customHeight="1">
      <c r="AK846" s="114"/>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c r="BN846" s="41"/>
      <c r="BO846" s="41"/>
      <c r="BP846" s="108"/>
      <c r="CG846" s="102"/>
      <c r="CI846" s="45"/>
    </row>
    <row r="847" spans="37:87" ht="13" customHeight="1">
      <c r="AK847" s="114"/>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c r="BN847" s="41"/>
      <c r="BO847" s="41"/>
      <c r="BP847" s="108"/>
      <c r="CG847" s="102"/>
      <c r="CI847" s="45"/>
    </row>
    <row r="848" spans="37:87" ht="13" customHeight="1">
      <c r="AK848" s="114"/>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c r="BN848" s="41"/>
      <c r="BO848" s="41"/>
      <c r="BP848" s="108"/>
      <c r="CG848" s="102"/>
      <c r="CI848" s="45"/>
    </row>
    <row r="849" spans="37:87" ht="13" customHeight="1">
      <c r="AK849" s="114"/>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108"/>
      <c r="CG849" s="102"/>
      <c r="CI849" s="45"/>
    </row>
    <row r="850" spans="37:87" ht="13" customHeight="1">
      <c r="AK850" s="114"/>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108"/>
      <c r="CG850" s="102"/>
      <c r="CI850" s="45"/>
    </row>
    <row r="851" spans="37:87" ht="13" customHeight="1">
      <c r="AK851" s="114"/>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108"/>
      <c r="CG851" s="102"/>
      <c r="CI851" s="45"/>
    </row>
    <row r="852" spans="37:87" ht="13" customHeight="1">
      <c r="AK852" s="114"/>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41"/>
      <c r="BO852" s="41"/>
      <c r="BP852" s="108"/>
      <c r="CG852" s="102"/>
      <c r="CI852" s="45"/>
    </row>
    <row r="853" spans="37:87" ht="13" customHeight="1">
      <c r="AK853" s="114"/>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c r="BN853" s="41"/>
      <c r="BO853" s="41"/>
      <c r="BP853" s="108"/>
      <c r="CG853" s="102"/>
      <c r="CI853" s="45"/>
    </row>
    <row r="854" spans="37:87" ht="13" customHeight="1">
      <c r="AK854" s="114"/>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108"/>
      <c r="CG854" s="102"/>
      <c r="CI854" s="45"/>
    </row>
    <row r="855" spans="37:87" ht="13" customHeight="1">
      <c r="AK855" s="114"/>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108"/>
      <c r="CG855" s="102"/>
      <c r="CI855" s="45"/>
    </row>
    <row r="856" spans="37:87" ht="13" customHeight="1">
      <c r="AK856" s="114"/>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108"/>
      <c r="CG856" s="102"/>
      <c r="CI856" s="45"/>
    </row>
    <row r="857" spans="37:87" ht="13" customHeight="1">
      <c r="AK857" s="114"/>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108"/>
      <c r="CG857" s="102"/>
      <c r="CI857" s="45"/>
    </row>
    <row r="858" spans="37:87" ht="13" customHeight="1">
      <c r="AK858" s="114"/>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108"/>
      <c r="CG858" s="102"/>
      <c r="CI858" s="45"/>
    </row>
    <row r="859" spans="37:87" ht="13" customHeight="1">
      <c r="AK859" s="114"/>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c r="BN859" s="41"/>
      <c r="BO859" s="41"/>
      <c r="BP859" s="108"/>
      <c r="CG859" s="102"/>
      <c r="CI859" s="45"/>
    </row>
    <row r="860" spans="37:87" ht="13" customHeight="1">
      <c r="AK860" s="114"/>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108"/>
      <c r="CG860" s="102"/>
      <c r="CI860" s="45"/>
    </row>
    <row r="861" spans="37:87" ht="13" customHeight="1">
      <c r="AK861" s="114"/>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c r="BN861" s="41"/>
      <c r="BO861" s="41"/>
      <c r="BP861" s="108"/>
      <c r="CG861" s="102"/>
      <c r="CI861" s="45"/>
    </row>
    <row r="862" spans="37:87" ht="13" customHeight="1">
      <c r="AK862" s="114"/>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c r="BN862" s="41"/>
      <c r="BO862" s="41"/>
      <c r="BP862" s="108"/>
      <c r="CG862" s="102"/>
      <c r="CI862" s="45"/>
    </row>
    <row r="863" spans="37:87" ht="13" customHeight="1">
      <c r="AK863" s="114"/>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108"/>
      <c r="CG863" s="102"/>
      <c r="CI863" s="45"/>
    </row>
    <row r="864" spans="37:87" ht="13" customHeight="1">
      <c r="AK864" s="114"/>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c r="BN864" s="41"/>
      <c r="BO864" s="41"/>
      <c r="BP864" s="108"/>
      <c r="CG864" s="102"/>
      <c r="CI864" s="45"/>
    </row>
    <row r="865" spans="37:87" ht="13" customHeight="1">
      <c r="AK865" s="114"/>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108"/>
      <c r="CG865" s="102"/>
      <c r="CI865" s="45"/>
    </row>
    <row r="866" spans="37:87" ht="13" customHeight="1">
      <c r="AK866" s="114"/>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108"/>
      <c r="CG866" s="102"/>
      <c r="CI866" s="45"/>
    </row>
    <row r="867" spans="37:87" ht="13" customHeight="1">
      <c r="AK867" s="114"/>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108"/>
      <c r="CG867" s="102"/>
      <c r="CI867" s="45"/>
    </row>
    <row r="868" spans="37:87" ht="13" customHeight="1">
      <c r="AK868" s="114"/>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108"/>
      <c r="CG868" s="102"/>
      <c r="CI868" s="45"/>
    </row>
    <row r="869" spans="37:87" ht="13" customHeight="1">
      <c r="AK869" s="114"/>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108"/>
      <c r="CG869" s="102"/>
      <c r="CI869" s="45"/>
    </row>
    <row r="870" spans="37:87" ht="13" customHeight="1">
      <c r="AK870" s="114"/>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108"/>
      <c r="CG870" s="102"/>
      <c r="CI870" s="45"/>
    </row>
    <row r="871" spans="37:87" ht="13" customHeight="1">
      <c r="AK871" s="114"/>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108"/>
      <c r="CG871" s="102"/>
      <c r="CI871" s="45"/>
    </row>
    <row r="872" spans="37:87" ht="13" customHeight="1">
      <c r="AK872" s="114"/>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c r="BN872" s="41"/>
      <c r="BO872" s="41"/>
      <c r="BP872" s="108"/>
      <c r="CG872" s="102"/>
      <c r="CI872" s="45"/>
    </row>
    <row r="873" spans="37:87" ht="13" customHeight="1">
      <c r="AK873" s="114"/>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c r="BN873" s="41"/>
      <c r="BO873" s="41"/>
      <c r="BP873" s="108"/>
      <c r="CG873" s="102"/>
      <c r="CI873" s="45"/>
    </row>
    <row r="874" spans="37:87" ht="13" customHeight="1">
      <c r="AK874" s="114"/>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c r="BN874" s="41"/>
      <c r="BO874" s="41"/>
      <c r="BP874" s="108"/>
      <c r="CG874" s="102"/>
      <c r="CI874" s="45"/>
    </row>
    <row r="875" spans="37:87" ht="13" customHeight="1">
      <c r="AK875" s="114"/>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108"/>
      <c r="CG875" s="102"/>
      <c r="CI875" s="45"/>
    </row>
    <row r="876" spans="37:87" ht="13" customHeight="1">
      <c r="AK876" s="114"/>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41"/>
      <c r="BO876" s="41"/>
      <c r="BP876" s="108"/>
      <c r="CG876" s="102"/>
      <c r="CI876" s="45"/>
    </row>
    <row r="877" spans="37:87" ht="13" customHeight="1">
      <c r="AK877" s="114"/>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41"/>
      <c r="BO877" s="41"/>
      <c r="BP877" s="108"/>
      <c r="CG877" s="102"/>
      <c r="CI877" s="45"/>
    </row>
    <row r="878" spans="37:87" ht="13" customHeight="1">
      <c r="AK878" s="114"/>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108"/>
      <c r="CG878" s="102"/>
      <c r="CI878" s="45"/>
    </row>
    <row r="879" spans="37:87" ht="13" customHeight="1">
      <c r="AK879" s="114"/>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c r="BN879" s="41"/>
      <c r="BO879" s="41"/>
      <c r="BP879" s="108"/>
      <c r="CG879" s="102"/>
      <c r="CI879" s="45"/>
    </row>
    <row r="880" spans="37:87" ht="13" customHeight="1">
      <c r="AK880" s="114"/>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108"/>
      <c r="CG880" s="102"/>
      <c r="CI880" s="45"/>
    </row>
    <row r="881" spans="37:87" ht="13" customHeight="1">
      <c r="AK881" s="114"/>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108"/>
      <c r="CG881" s="102"/>
      <c r="CI881" s="45"/>
    </row>
    <row r="882" spans="37:87" ht="13" customHeight="1">
      <c r="AK882" s="114"/>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108"/>
      <c r="CG882" s="102"/>
      <c r="CI882" s="45"/>
    </row>
    <row r="883" spans="37:87" ht="13" customHeight="1">
      <c r="AK883" s="114"/>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108"/>
      <c r="CG883" s="102"/>
      <c r="CI883" s="45"/>
    </row>
    <row r="884" spans="37:87" ht="13" customHeight="1">
      <c r="AK884" s="114"/>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108"/>
      <c r="CG884" s="102"/>
      <c r="CI884" s="45"/>
    </row>
    <row r="885" spans="37:87" ht="13" customHeight="1">
      <c r="AK885" s="114"/>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108"/>
      <c r="CG885" s="102"/>
      <c r="CI885" s="45"/>
    </row>
    <row r="886" spans="37:87" ht="13" customHeight="1">
      <c r="AK886" s="114"/>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108"/>
      <c r="CG886" s="102"/>
      <c r="CI886" s="45"/>
    </row>
    <row r="887" spans="37:87" ht="13" customHeight="1">
      <c r="AK887" s="114"/>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108"/>
      <c r="CG887" s="102"/>
      <c r="CI887" s="45"/>
    </row>
    <row r="888" spans="37:87" ht="13" customHeight="1">
      <c r="AK888" s="114"/>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108"/>
      <c r="CG888" s="102"/>
      <c r="CI888" s="45"/>
    </row>
    <row r="889" spans="37:87" ht="13" customHeight="1">
      <c r="AK889" s="114"/>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108"/>
      <c r="CG889" s="102"/>
      <c r="CI889" s="45"/>
    </row>
    <row r="890" spans="37:87" ht="13" customHeight="1">
      <c r="AK890" s="114"/>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108"/>
      <c r="CG890" s="102"/>
      <c r="CI890" s="45"/>
    </row>
    <row r="891" spans="37:87" ht="13" customHeight="1">
      <c r="AK891" s="114"/>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108"/>
      <c r="CG891" s="102"/>
      <c r="CI891" s="45"/>
    </row>
    <row r="892" spans="37:87" ht="13" customHeight="1">
      <c r="AK892" s="114"/>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108"/>
      <c r="CG892" s="102"/>
      <c r="CI892" s="45"/>
    </row>
    <row r="893" spans="37:87" ht="13" customHeight="1">
      <c r="AK893" s="114"/>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108"/>
      <c r="CG893" s="102"/>
      <c r="CI893" s="45"/>
    </row>
    <row r="894" spans="37:87" ht="13" customHeight="1">
      <c r="AK894" s="114"/>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108"/>
      <c r="CG894" s="102"/>
      <c r="CI894" s="45"/>
    </row>
    <row r="895" spans="37:87" ht="13" customHeight="1">
      <c r="AK895" s="114"/>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108"/>
      <c r="CG895" s="102"/>
      <c r="CI895" s="45"/>
    </row>
    <row r="896" spans="37:87" ht="13" customHeight="1">
      <c r="AK896" s="114"/>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108"/>
      <c r="CG896" s="102"/>
      <c r="CI896" s="45"/>
    </row>
    <row r="897" spans="37:87" ht="13" customHeight="1">
      <c r="AK897" s="114"/>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108"/>
      <c r="CG897" s="102"/>
      <c r="CI897" s="45"/>
    </row>
    <row r="898" spans="37:87" ht="13" customHeight="1">
      <c r="AK898" s="114"/>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108"/>
      <c r="CG898" s="102"/>
      <c r="CI898" s="45"/>
    </row>
    <row r="899" spans="37:87" ht="13" customHeight="1">
      <c r="AK899" s="114"/>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108"/>
      <c r="CG899" s="102"/>
      <c r="CI899" s="45"/>
    </row>
    <row r="900" spans="37:87" ht="13" customHeight="1">
      <c r="AK900" s="114"/>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108"/>
      <c r="CG900" s="102"/>
      <c r="CI900" s="45"/>
    </row>
    <row r="901" spans="37:87" ht="13" customHeight="1">
      <c r="AK901" s="114"/>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108"/>
      <c r="CG901" s="102"/>
      <c r="CI901" s="45"/>
    </row>
    <row r="902" spans="37:87" ht="13" customHeight="1">
      <c r="AK902" s="114"/>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108"/>
      <c r="CG902" s="102"/>
      <c r="CI902" s="45"/>
    </row>
    <row r="903" spans="37:87" ht="13" customHeight="1">
      <c r="AK903" s="114"/>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108"/>
      <c r="CG903" s="102"/>
      <c r="CI903" s="45"/>
    </row>
    <row r="904" spans="37:87" ht="13" customHeight="1">
      <c r="AK904" s="114"/>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108"/>
      <c r="CG904" s="102"/>
      <c r="CI904" s="45"/>
    </row>
    <row r="905" spans="37:87" ht="13" customHeight="1">
      <c r="AK905" s="114"/>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108"/>
      <c r="CG905" s="102"/>
      <c r="CI905" s="45"/>
    </row>
    <row r="906" spans="37:87" ht="13" customHeight="1">
      <c r="AK906" s="114"/>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108"/>
      <c r="CG906" s="102"/>
      <c r="CI906" s="45"/>
    </row>
    <row r="907" spans="37:87" ht="13" customHeight="1">
      <c r="AK907" s="114"/>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108"/>
      <c r="CG907" s="102"/>
      <c r="CI907" s="45"/>
    </row>
    <row r="908" spans="37:87" ht="13" customHeight="1">
      <c r="AK908" s="114"/>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108"/>
      <c r="CG908" s="102"/>
      <c r="CI908" s="45"/>
    </row>
    <row r="909" spans="37:87" ht="13" customHeight="1">
      <c r="AK909" s="114"/>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41"/>
      <c r="BO909" s="41"/>
      <c r="BP909" s="108"/>
      <c r="CG909" s="102"/>
      <c r="CI909" s="45"/>
    </row>
    <row r="910" spans="37:87" ht="13" customHeight="1">
      <c r="AK910" s="114"/>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c r="BN910" s="41"/>
      <c r="BO910" s="41"/>
      <c r="BP910" s="108"/>
      <c r="CG910" s="102"/>
      <c r="CI910" s="45"/>
    </row>
    <row r="911" spans="37:87" ht="13" customHeight="1">
      <c r="AK911" s="114"/>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c r="BN911" s="41"/>
      <c r="BO911" s="41"/>
      <c r="BP911" s="108"/>
      <c r="CG911" s="102"/>
      <c r="CI911" s="45"/>
    </row>
    <row r="912" spans="37:87" ht="13" customHeight="1">
      <c r="AK912" s="114"/>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c r="BN912" s="41"/>
      <c r="BO912" s="41"/>
      <c r="BP912" s="108"/>
      <c r="CG912" s="102"/>
      <c r="CI912" s="45"/>
    </row>
    <row r="913" spans="37:87" ht="13" customHeight="1">
      <c r="AK913" s="114"/>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c r="BN913" s="41"/>
      <c r="BO913" s="41"/>
      <c r="BP913" s="108"/>
      <c r="CG913" s="102"/>
      <c r="CI913" s="45"/>
    </row>
    <row r="914" spans="37:87" ht="13" customHeight="1">
      <c r="AK914" s="114"/>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c r="BN914" s="41"/>
      <c r="BO914" s="41"/>
      <c r="BP914" s="108"/>
      <c r="CG914" s="102"/>
      <c r="CI914" s="45"/>
    </row>
    <row r="915" spans="37:87" ht="13" customHeight="1">
      <c r="AK915" s="114"/>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c r="BN915" s="41"/>
      <c r="BO915" s="41"/>
      <c r="BP915" s="108"/>
      <c r="CG915" s="102"/>
      <c r="CI915" s="45"/>
    </row>
    <row r="916" spans="37:87" ht="13" customHeight="1">
      <c r="AK916" s="114"/>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41"/>
      <c r="BO916" s="41"/>
      <c r="BP916" s="108"/>
      <c r="CG916" s="102"/>
      <c r="CI916" s="45"/>
    </row>
    <row r="917" spans="37:87" ht="13" customHeight="1">
      <c r="AK917" s="114"/>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c r="BN917" s="41"/>
      <c r="BO917" s="41"/>
      <c r="BP917" s="108"/>
      <c r="CG917" s="102"/>
      <c r="CI917" s="45"/>
    </row>
    <row r="918" spans="37:87" ht="13" customHeight="1">
      <c r="AK918" s="114"/>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c r="BN918" s="41"/>
      <c r="BO918" s="41"/>
      <c r="BP918" s="108"/>
      <c r="CG918" s="102"/>
      <c r="CI918" s="45"/>
    </row>
    <row r="919" spans="37:87" ht="13" customHeight="1">
      <c r="AK919" s="114"/>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c r="BN919" s="41"/>
      <c r="BO919" s="41"/>
      <c r="BP919" s="108"/>
      <c r="CG919" s="102"/>
      <c r="CI919" s="45"/>
    </row>
    <row r="920" spans="37:87" ht="13" customHeight="1">
      <c r="AK920" s="114"/>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c r="BN920" s="41"/>
      <c r="BO920" s="41"/>
      <c r="BP920" s="108"/>
      <c r="CG920" s="102"/>
      <c r="CI920" s="45"/>
    </row>
    <row r="921" spans="37:87" ht="13" customHeight="1">
      <c r="AK921" s="114"/>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c r="BN921" s="41"/>
      <c r="BO921" s="41"/>
      <c r="BP921" s="108"/>
      <c r="CG921" s="102"/>
      <c r="CI921" s="45"/>
    </row>
    <row r="922" spans="37:87" ht="13" customHeight="1">
      <c r="AK922" s="114"/>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c r="BN922" s="41"/>
      <c r="BO922" s="41"/>
      <c r="BP922" s="108"/>
      <c r="CG922" s="102"/>
      <c r="CI922" s="45"/>
    </row>
    <row r="923" spans="37:87" ht="13" customHeight="1">
      <c r="AK923" s="114"/>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c r="BN923" s="41"/>
      <c r="BO923" s="41"/>
      <c r="BP923" s="108"/>
      <c r="CG923" s="102"/>
      <c r="CI923" s="45"/>
    </row>
    <row r="924" spans="37:87" ht="13" customHeight="1">
      <c r="AK924" s="114"/>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c r="BN924" s="41"/>
      <c r="BO924" s="41"/>
      <c r="BP924" s="108"/>
      <c r="CG924" s="102"/>
      <c r="CI924" s="45"/>
    </row>
    <row r="925" spans="37:87" ht="13" customHeight="1">
      <c r="AK925" s="114"/>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c r="BN925" s="41"/>
      <c r="BO925" s="41"/>
      <c r="BP925" s="108"/>
      <c r="CG925" s="102"/>
      <c r="CI925" s="45"/>
    </row>
    <row r="926" spans="37:87" ht="13" customHeight="1">
      <c r="AK926" s="114"/>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c r="BN926" s="41"/>
      <c r="BO926" s="41"/>
      <c r="BP926" s="108"/>
      <c r="CG926" s="102"/>
      <c r="CI926" s="45"/>
    </row>
    <row r="927" spans="37:87" ht="13" customHeight="1">
      <c r="AK927" s="114"/>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c r="BN927" s="41"/>
      <c r="BO927" s="41"/>
      <c r="BP927" s="108"/>
      <c r="CG927" s="102"/>
      <c r="CI927" s="45"/>
    </row>
    <row r="928" spans="37:87" ht="13" customHeight="1">
      <c r="AK928" s="114"/>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c r="BN928" s="41"/>
      <c r="BO928" s="41"/>
      <c r="BP928" s="108"/>
      <c r="CG928" s="102"/>
      <c r="CI928" s="45"/>
    </row>
    <row r="929" spans="37:87" ht="13" customHeight="1">
      <c r="AK929" s="114"/>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41"/>
      <c r="BO929" s="41"/>
      <c r="BP929" s="108"/>
      <c r="CG929" s="102"/>
      <c r="CI929" s="45"/>
    </row>
    <row r="930" spans="37:87" ht="13" customHeight="1">
      <c r="AK930" s="114"/>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c r="BN930" s="41"/>
      <c r="BO930" s="41"/>
      <c r="BP930" s="108"/>
      <c r="CG930" s="102"/>
      <c r="CI930" s="45"/>
    </row>
    <row r="931" spans="37:87" ht="13" customHeight="1">
      <c r="AK931" s="114"/>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c r="BN931" s="41"/>
      <c r="BO931" s="41"/>
      <c r="BP931" s="108"/>
      <c r="CG931" s="102"/>
      <c r="CI931" s="45"/>
    </row>
    <row r="932" spans="37:87" ht="13" customHeight="1">
      <c r="AK932" s="114"/>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41"/>
      <c r="BO932" s="41"/>
      <c r="BP932" s="108"/>
      <c r="CG932" s="102"/>
      <c r="CI932" s="45"/>
    </row>
    <row r="933" spans="37:87" ht="13" customHeight="1">
      <c r="AK933" s="114"/>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c r="BN933" s="41"/>
      <c r="BO933" s="41"/>
      <c r="BP933" s="108"/>
      <c r="CG933" s="102"/>
      <c r="CI933" s="45"/>
    </row>
    <row r="934" spans="37:87" ht="13" customHeight="1">
      <c r="AK934" s="114"/>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c r="BN934" s="41"/>
      <c r="BO934" s="41"/>
      <c r="BP934" s="108"/>
      <c r="CG934" s="102"/>
      <c r="CI934" s="45"/>
    </row>
    <row r="935" spans="37:87" ht="13" customHeight="1">
      <c r="AK935" s="114"/>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c r="BN935" s="41"/>
      <c r="BO935" s="41"/>
      <c r="BP935" s="108"/>
      <c r="CG935" s="102"/>
      <c r="CI935" s="45"/>
    </row>
    <row r="936" spans="37:87" ht="13" customHeight="1">
      <c r="AK936" s="114"/>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c r="BN936" s="41"/>
      <c r="BO936" s="41"/>
      <c r="BP936" s="108"/>
      <c r="CG936" s="102"/>
      <c r="CI936" s="45"/>
    </row>
    <row r="937" spans="37:87" ht="13" customHeight="1">
      <c r="AK937" s="114"/>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c r="BN937" s="41"/>
      <c r="BO937" s="41"/>
      <c r="BP937" s="108"/>
      <c r="CG937" s="102"/>
      <c r="CI937" s="45"/>
    </row>
    <row r="938" spans="37:87" ht="13" customHeight="1">
      <c r="AK938" s="114"/>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c r="BN938" s="41"/>
      <c r="BO938" s="41"/>
      <c r="BP938" s="108"/>
      <c r="CG938" s="102"/>
      <c r="CI938" s="45"/>
    </row>
    <row r="939" spans="37:87" ht="13" customHeight="1">
      <c r="AK939" s="114"/>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c r="BN939" s="41"/>
      <c r="BO939" s="41"/>
      <c r="BP939" s="108"/>
      <c r="CG939" s="102"/>
      <c r="CI939" s="45"/>
    </row>
    <row r="940" spans="37:87" ht="13" customHeight="1">
      <c r="AK940" s="114"/>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c r="BN940" s="41"/>
      <c r="BO940" s="41"/>
      <c r="BP940" s="108"/>
      <c r="CG940" s="102"/>
      <c r="CI940" s="45"/>
    </row>
    <row r="941" spans="37:87" ht="13" customHeight="1">
      <c r="AK941" s="114"/>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c r="BN941" s="41"/>
      <c r="BO941" s="41"/>
      <c r="BP941" s="108"/>
      <c r="CG941" s="102"/>
      <c r="CI941" s="45"/>
    </row>
    <row r="942" spans="37:87" ht="13" customHeight="1">
      <c r="AK942" s="114"/>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c r="BN942" s="41"/>
      <c r="BO942" s="41"/>
      <c r="BP942" s="108"/>
      <c r="CG942" s="102"/>
      <c r="CI942" s="45"/>
    </row>
    <row r="943" spans="37:87" ht="13" customHeight="1">
      <c r="AK943" s="114"/>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c r="BN943" s="41"/>
      <c r="BO943" s="41"/>
      <c r="BP943" s="108"/>
      <c r="CG943" s="102"/>
      <c r="CI943" s="45"/>
    </row>
    <row r="944" spans="37:87" ht="13" customHeight="1">
      <c r="AK944" s="114"/>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c r="BN944" s="41"/>
      <c r="BO944" s="41"/>
      <c r="BP944" s="108"/>
      <c r="CG944" s="102"/>
      <c r="CI944" s="45"/>
    </row>
    <row r="945" spans="37:87" ht="13" customHeight="1">
      <c r="AK945" s="114"/>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c r="BN945" s="41"/>
      <c r="BO945" s="41"/>
      <c r="BP945" s="108"/>
      <c r="CG945" s="102"/>
      <c r="CI945" s="45"/>
    </row>
    <row r="946" spans="37:87" ht="13" customHeight="1">
      <c r="AK946" s="114"/>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c r="BN946" s="41"/>
      <c r="BO946" s="41"/>
      <c r="BP946" s="108"/>
      <c r="CG946" s="102"/>
      <c r="CI946" s="45"/>
    </row>
    <row r="947" spans="37:87" ht="13" customHeight="1">
      <c r="AK947" s="114"/>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c r="BN947" s="41"/>
      <c r="BO947" s="41"/>
      <c r="BP947" s="108"/>
      <c r="CG947" s="102"/>
      <c r="CI947" s="45"/>
    </row>
    <row r="948" spans="37:87" ht="13" customHeight="1">
      <c r="AK948" s="114"/>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c r="BN948" s="41"/>
      <c r="BO948" s="41"/>
      <c r="BP948" s="108"/>
      <c r="CG948" s="102"/>
      <c r="CI948" s="45"/>
    </row>
    <row r="949" spans="37:87" ht="13" customHeight="1">
      <c r="AK949" s="114"/>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c r="BN949" s="41"/>
      <c r="BO949" s="41"/>
      <c r="BP949" s="108"/>
      <c r="CG949" s="102"/>
      <c r="CI949" s="45"/>
    </row>
    <row r="950" spans="37:87" ht="13" customHeight="1">
      <c r="AK950" s="114"/>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c r="BN950" s="41"/>
      <c r="BO950" s="41"/>
      <c r="BP950" s="108"/>
      <c r="CG950" s="102"/>
      <c r="CI950" s="45"/>
    </row>
    <row r="951" spans="37:87" ht="13" customHeight="1">
      <c r="AK951" s="114"/>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c r="BN951" s="41"/>
      <c r="BO951" s="41"/>
      <c r="BP951" s="108"/>
      <c r="CG951" s="102"/>
      <c r="CI951" s="45"/>
    </row>
    <row r="952" spans="37:87" ht="13" customHeight="1">
      <c r="AK952" s="114"/>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c r="BN952" s="41"/>
      <c r="BO952" s="41"/>
      <c r="BP952" s="108"/>
      <c r="CG952" s="102"/>
      <c r="CI952" s="45"/>
    </row>
    <row r="953" spans="37:87" ht="13" customHeight="1">
      <c r="AK953" s="114"/>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c r="BN953" s="41"/>
      <c r="BO953" s="41"/>
      <c r="BP953" s="108"/>
      <c r="CG953" s="102"/>
      <c r="CI953" s="45"/>
    </row>
    <row r="954" spans="37:87" ht="13" customHeight="1">
      <c r="AK954" s="114"/>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c r="BN954" s="41"/>
      <c r="BO954" s="41"/>
      <c r="BP954" s="108"/>
      <c r="CG954" s="102"/>
      <c r="CI954" s="45"/>
    </row>
    <row r="955" spans="37:87" ht="13" customHeight="1">
      <c r="AK955" s="114"/>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c r="BN955" s="41"/>
      <c r="BO955" s="41"/>
      <c r="BP955" s="108"/>
      <c r="CG955" s="102"/>
      <c r="CI955" s="45"/>
    </row>
    <row r="956" spans="37:87" ht="13" customHeight="1">
      <c r="AK956" s="114"/>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c r="BN956" s="41"/>
      <c r="BO956" s="41"/>
      <c r="BP956" s="108"/>
      <c r="CG956" s="102"/>
      <c r="CI956" s="45"/>
    </row>
    <row r="957" spans="37:87" ht="13" customHeight="1">
      <c r="AK957" s="114"/>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108"/>
      <c r="CG957" s="102"/>
      <c r="CI957" s="45"/>
    </row>
    <row r="958" spans="37:87" ht="13" customHeight="1">
      <c r="AK958" s="114"/>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c r="BN958" s="41"/>
      <c r="BO958" s="41"/>
      <c r="BP958" s="108"/>
      <c r="CG958" s="102"/>
      <c r="CI958" s="45"/>
    </row>
    <row r="959" spans="37:87" ht="13" customHeight="1">
      <c r="AK959" s="114"/>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108"/>
      <c r="CG959" s="102"/>
      <c r="CI959" s="45"/>
    </row>
    <row r="960" spans="37:87" ht="13" customHeight="1">
      <c r="AK960" s="114"/>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41"/>
      <c r="BO960" s="41"/>
      <c r="BP960" s="108"/>
      <c r="CG960" s="102"/>
      <c r="CI960" s="45"/>
    </row>
    <row r="961" spans="37:87" ht="13" customHeight="1">
      <c r="AK961" s="114"/>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c r="BN961" s="41"/>
      <c r="BO961" s="41"/>
      <c r="BP961" s="108"/>
      <c r="CG961" s="102"/>
      <c r="CI961" s="45"/>
    </row>
    <row r="962" spans="37:87" ht="13" customHeight="1">
      <c r="AK962" s="114"/>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41"/>
      <c r="BO962" s="41"/>
      <c r="BP962" s="108"/>
      <c r="CG962" s="102"/>
      <c r="CI962" s="45"/>
    </row>
    <row r="963" spans="37:87" ht="13" customHeight="1">
      <c r="AK963" s="114"/>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c r="BN963" s="41"/>
      <c r="BO963" s="41"/>
      <c r="BP963" s="108"/>
      <c r="CG963" s="102"/>
      <c r="CI963" s="45"/>
    </row>
    <row r="964" spans="37:87" ht="13" customHeight="1">
      <c r="AK964" s="114"/>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c r="BN964" s="41"/>
      <c r="BO964" s="41"/>
      <c r="BP964" s="108"/>
      <c r="CG964" s="102"/>
      <c r="CI964" s="45"/>
    </row>
    <row r="965" spans="37:87" ht="13" customHeight="1">
      <c r="AK965" s="114"/>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c r="BN965" s="41"/>
      <c r="BO965" s="41"/>
      <c r="BP965" s="108"/>
      <c r="CG965" s="102"/>
      <c r="CI965" s="45"/>
    </row>
    <row r="966" spans="37:87" ht="13" customHeight="1">
      <c r="AK966" s="114"/>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c r="BN966" s="41"/>
      <c r="BO966" s="41"/>
      <c r="BP966" s="108"/>
      <c r="CG966" s="102"/>
      <c r="CI966" s="45"/>
    </row>
    <row r="967" spans="37:87" ht="13" customHeight="1">
      <c r="AK967" s="114"/>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108"/>
      <c r="CG967" s="102"/>
      <c r="CI967" s="45"/>
    </row>
    <row r="968" spans="37:87" ht="13" customHeight="1">
      <c r="AK968" s="114"/>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c r="BP968" s="108"/>
      <c r="CG968" s="102"/>
      <c r="CI968" s="45"/>
    </row>
    <row r="969" spans="37:87" ht="13" customHeight="1">
      <c r="AK969" s="114"/>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c r="BN969" s="41"/>
      <c r="BO969" s="41"/>
      <c r="BP969" s="108"/>
      <c r="CG969" s="102"/>
      <c r="CI969" s="45"/>
    </row>
    <row r="970" spans="37:87" ht="13" customHeight="1">
      <c r="AK970" s="114"/>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c r="BN970" s="41"/>
      <c r="BO970" s="41"/>
      <c r="BP970" s="108"/>
      <c r="CG970" s="102"/>
      <c r="CI970" s="45"/>
    </row>
    <row r="971" spans="37:87" ht="13" customHeight="1">
      <c r="AK971" s="114"/>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c r="BN971" s="41"/>
      <c r="BO971" s="41"/>
      <c r="BP971" s="108"/>
      <c r="CG971" s="102"/>
      <c r="CI971" s="45"/>
    </row>
    <row r="972" spans="37:87" ht="13" customHeight="1">
      <c r="AK972" s="114"/>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c r="BN972" s="41"/>
      <c r="BO972" s="41"/>
      <c r="BP972" s="108"/>
      <c r="CG972" s="102"/>
      <c r="CI972" s="45"/>
    </row>
    <row r="973" spans="37:87" ht="13" customHeight="1">
      <c r="AK973" s="114"/>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c r="BN973" s="41"/>
      <c r="BO973" s="41"/>
      <c r="BP973" s="108"/>
      <c r="CG973" s="102"/>
      <c r="CI973" s="45"/>
    </row>
    <row r="974" spans="37:87" ht="13" customHeight="1">
      <c r="AK974" s="114"/>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c r="BP974" s="108"/>
      <c r="CG974" s="102"/>
      <c r="CI974" s="45"/>
    </row>
    <row r="975" spans="37:87" ht="13" customHeight="1">
      <c r="AK975" s="114"/>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c r="BN975" s="41"/>
      <c r="BO975" s="41"/>
      <c r="BP975" s="108"/>
      <c r="CG975" s="102"/>
      <c r="CI975" s="45"/>
    </row>
    <row r="976" spans="37:87" ht="13" customHeight="1">
      <c r="AK976" s="114"/>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c r="BN976" s="41"/>
      <c r="BO976" s="41"/>
      <c r="BP976" s="108"/>
      <c r="CG976" s="102"/>
      <c r="CI976" s="45"/>
    </row>
    <row r="977" spans="37:87" ht="13" customHeight="1">
      <c r="AK977" s="114"/>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c r="BN977" s="41"/>
      <c r="BO977" s="41"/>
      <c r="BP977" s="108"/>
      <c r="CG977" s="102"/>
      <c r="CI977" s="45"/>
    </row>
    <row r="978" spans="37:87" ht="13" customHeight="1">
      <c r="AK978" s="114"/>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c r="BN978" s="41"/>
      <c r="BO978" s="41"/>
      <c r="BP978" s="108"/>
      <c r="CG978" s="102"/>
      <c r="CI978" s="45"/>
    </row>
    <row r="979" spans="37:87" ht="13" customHeight="1">
      <c r="AK979" s="114"/>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c r="BN979" s="41"/>
      <c r="BO979" s="41"/>
      <c r="BP979" s="108"/>
      <c r="CG979" s="102"/>
      <c r="CI979" s="45"/>
    </row>
    <row r="980" spans="37:87" ht="13" customHeight="1">
      <c r="AK980" s="114"/>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c r="BN980" s="41"/>
      <c r="BO980" s="41"/>
      <c r="BP980" s="108"/>
      <c r="CG980" s="102"/>
      <c r="CI980" s="45"/>
    </row>
    <row r="981" spans="37:87" ht="13" customHeight="1">
      <c r="AK981" s="114"/>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c r="BN981" s="41"/>
      <c r="BO981" s="41"/>
      <c r="BP981" s="108"/>
      <c r="CG981" s="102"/>
      <c r="CI981" s="45"/>
    </row>
    <row r="982" spans="37:87" ht="13" customHeight="1">
      <c r="AK982" s="114"/>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c r="BN982" s="41"/>
      <c r="BO982" s="41"/>
      <c r="BP982" s="108"/>
      <c r="CG982" s="102"/>
      <c r="CI982" s="45"/>
    </row>
    <row r="983" spans="37:87" ht="13" customHeight="1">
      <c r="AK983" s="114"/>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c r="BN983" s="41"/>
      <c r="BO983" s="41"/>
      <c r="BP983" s="108"/>
      <c r="CG983" s="102"/>
      <c r="CI983" s="45"/>
    </row>
    <row r="984" spans="37:87" ht="13" customHeight="1">
      <c r="AK984" s="114"/>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c r="BN984" s="41"/>
      <c r="BO984" s="41"/>
      <c r="BP984" s="108"/>
      <c r="CG984" s="102"/>
      <c r="CI984" s="45"/>
    </row>
    <row r="985" spans="37:87" ht="13" customHeight="1">
      <c r="AK985" s="114"/>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c r="BN985" s="41"/>
      <c r="BO985" s="41"/>
      <c r="BP985" s="108"/>
      <c r="CG985" s="102"/>
      <c r="CI985" s="45"/>
    </row>
    <row r="986" spans="37:87" ht="13" customHeight="1">
      <c r="AK986" s="114"/>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c r="BN986" s="41"/>
      <c r="BO986" s="41"/>
      <c r="BP986" s="108"/>
      <c r="CG986" s="102"/>
      <c r="CI986" s="45"/>
    </row>
    <row r="987" spans="37:87" ht="13" customHeight="1">
      <c r="AK987" s="114"/>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c r="BN987" s="41"/>
      <c r="BO987" s="41"/>
      <c r="BP987" s="108"/>
      <c r="CG987" s="102"/>
      <c r="CI987" s="45"/>
    </row>
    <row r="988" spans="37:87" ht="13" customHeight="1">
      <c r="AK988" s="114"/>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108"/>
      <c r="CG988" s="102"/>
      <c r="CI988" s="45"/>
    </row>
    <row r="989" spans="37:87" ht="13" customHeight="1">
      <c r="AK989" s="114"/>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108"/>
      <c r="CG989" s="102"/>
      <c r="CI989" s="45"/>
    </row>
    <row r="990" spans="37:87" ht="13" customHeight="1">
      <c r="AK990" s="114"/>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108"/>
      <c r="CG990" s="102"/>
      <c r="CI990" s="45"/>
    </row>
    <row r="991" spans="37:87" ht="13" customHeight="1">
      <c r="AK991" s="114"/>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c r="BN991" s="41"/>
      <c r="BO991" s="41"/>
      <c r="BP991" s="108"/>
      <c r="CG991" s="102"/>
      <c r="CI991" s="45"/>
    </row>
    <row r="992" spans="37:87" ht="13" customHeight="1">
      <c r="AK992" s="114"/>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c r="BN992" s="41"/>
      <c r="BO992" s="41"/>
      <c r="BP992" s="108"/>
      <c r="CG992" s="102"/>
      <c r="CI992" s="45"/>
    </row>
    <row r="993" spans="37:87" ht="13" customHeight="1">
      <c r="AK993" s="114"/>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108"/>
      <c r="CG993" s="102"/>
      <c r="CI993" s="45"/>
    </row>
    <row r="994" spans="37:87" ht="13" customHeight="1">
      <c r="AK994" s="114"/>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108"/>
      <c r="CG994" s="102"/>
      <c r="CI994" s="45"/>
    </row>
    <row r="995" spans="37:87" ht="13" customHeight="1">
      <c r="AK995" s="114"/>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c r="BN995" s="41"/>
      <c r="BO995" s="41"/>
      <c r="BP995" s="108"/>
      <c r="CG995" s="102"/>
      <c r="CI995" s="45"/>
    </row>
    <row r="996" spans="37:87" ht="13" customHeight="1">
      <c r="AK996" s="114"/>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c r="BN996" s="41"/>
      <c r="BO996" s="41"/>
      <c r="BP996" s="108"/>
      <c r="CG996" s="102"/>
      <c r="CI996" s="45"/>
    </row>
    <row r="997" spans="37:87" ht="13" customHeight="1">
      <c r="AK997" s="114"/>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41"/>
      <c r="BO997" s="41"/>
      <c r="BP997" s="108"/>
      <c r="CG997" s="102"/>
      <c r="CI997" s="45"/>
    </row>
    <row r="998" spans="37:87" ht="13" customHeight="1">
      <c r="AK998" s="114"/>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c r="BN998" s="41"/>
      <c r="BO998" s="41"/>
      <c r="BP998" s="108"/>
      <c r="CG998" s="102"/>
      <c r="CI998" s="45"/>
    </row>
    <row r="999" spans="37:87" ht="13" customHeight="1">
      <c r="AK999" s="114"/>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c r="BN999" s="41"/>
      <c r="BO999" s="41"/>
      <c r="BP999" s="108"/>
      <c r="CG999" s="102"/>
      <c r="CI999" s="45"/>
    </row>
    <row r="1000" spans="37:87" ht="13" customHeight="1">
      <c r="AK1000" s="114"/>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c r="BN1000" s="41"/>
      <c r="BO1000" s="41"/>
      <c r="BP1000" s="108"/>
      <c r="CG1000" s="102"/>
      <c r="CI1000" s="45"/>
    </row>
    <row r="1001" spans="37:87" ht="13" customHeight="1">
      <c r="AK1001" s="114"/>
      <c r="AL1001" s="41"/>
      <c r="AM1001" s="41"/>
      <c r="AN1001" s="41"/>
      <c r="AO1001" s="41"/>
      <c r="AP1001" s="41"/>
      <c r="AQ1001" s="41"/>
      <c r="AR1001" s="41"/>
      <c r="AS1001" s="41"/>
      <c r="AT1001" s="41"/>
      <c r="AU1001" s="41"/>
      <c r="AV1001" s="41"/>
      <c r="AW1001" s="41"/>
      <c r="AX1001" s="41"/>
      <c r="AY1001" s="41"/>
      <c r="AZ1001" s="41"/>
      <c r="BA1001" s="41"/>
      <c r="BB1001" s="41"/>
      <c r="BC1001" s="41"/>
      <c r="BD1001" s="41"/>
      <c r="BE1001" s="41"/>
      <c r="BF1001" s="41"/>
      <c r="BG1001" s="41"/>
      <c r="BH1001" s="41"/>
      <c r="BI1001" s="41"/>
      <c r="BJ1001" s="41"/>
      <c r="BK1001" s="41"/>
      <c r="BL1001" s="41"/>
      <c r="BM1001" s="41"/>
      <c r="BN1001" s="41"/>
      <c r="BO1001" s="41"/>
      <c r="BP1001" s="108"/>
      <c r="CG1001" s="102"/>
      <c r="CI1001" s="45"/>
    </row>
    <row r="1002" spans="37:87" ht="13" customHeight="1">
      <c r="AK1002" s="114"/>
      <c r="AL1002" s="41"/>
      <c r="AM1002" s="41"/>
      <c r="AN1002" s="41"/>
      <c r="AO1002" s="41"/>
      <c r="AP1002" s="41"/>
      <c r="AQ1002" s="41"/>
      <c r="AR1002" s="41"/>
      <c r="AS1002" s="41"/>
      <c r="AT1002" s="41"/>
      <c r="AU1002" s="41"/>
      <c r="AV1002" s="41"/>
      <c r="AW1002" s="41"/>
      <c r="AX1002" s="41"/>
      <c r="AY1002" s="41"/>
      <c r="AZ1002" s="41"/>
      <c r="BA1002" s="41"/>
      <c r="BB1002" s="41"/>
      <c r="BC1002" s="41"/>
      <c r="BD1002" s="41"/>
      <c r="BE1002" s="41"/>
      <c r="BF1002" s="41"/>
      <c r="BG1002" s="41"/>
      <c r="BH1002" s="41"/>
      <c r="BI1002" s="41"/>
      <c r="BJ1002" s="41"/>
      <c r="BK1002" s="41"/>
      <c r="BL1002" s="41"/>
      <c r="BM1002" s="41"/>
      <c r="BN1002" s="41"/>
      <c r="BO1002" s="41"/>
      <c r="BP1002" s="108"/>
      <c r="CG1002" s="102"/>
      <c r="CI1002" s="45"/>
    </row>
    <row r="1003" spans="37:87" ht="13" customHeight="1">
      <c r="AK1003" s="114"/>
      <c r="AL1003" s="41"/>
      <c r="AM1003" s="41"/>
      <c r="AN1003" s="41"/>
      <c r="AO1003" s="41"/>
      <c r="AP1003" s="41"/>
      <c r="AQ1003" s="41"/>
      <c r="AR1003" s="41"/>
      <c r="AS1003" s="41"/>
      <c r="AT1003" s="41"/>
      <c r="AU1003" s="41"/>
      <c r="AV1003" s="41"/>
      <c r="AW1003" s="41"/>
      <c r="AX1003" s="41"/>
      <c r="AY1003" s="41"/>
      <c r="AZ1003" s="41"/>
      <c r="BA1003" s="41"/>
      <c r="BB1003" s="41"/>
      <c r="BC1003" s="41"/>
      <c r="BD1003" s="41"/>
      <c r="BE1003" s="41"/>
      <c r="BF1003" s="41"/>
      <c r="BG1003" s="41"/>
      <c r="BH1003" s="41"/>
      <c r="BI1003" s="41"/>
      <c r="BJ1003" s="41"/>
      <c r="BK1003" s="41"/>
      <c r="BL1003" s="41"/>
      <c r="BM1003" s="41"/>
      <c r="BN1003" s="41"/>
      <c r="BO1003" s="41"/>
      <c r="BP1003" s="108"/>
      <c r="CG1003" s="102"/>
      <c r="CI1003" s="45"/>
    </row>
    <row r="1004" spans="37:87" ht="13" customHeight="1">
      <c r="AK1004" s="114"/>
      <c r="AL1004" s="41"/>
      <c r="AM1004" s="41"/>
      <c r="AN1004" s="41"/>
      <c r="AO1004" s="41"/>
      <c r="AP1004" s="41"/>
      <c r="AQ1004" s="41"/>
      <c r="AR1004" s="41"/>
      <c r="AS1004" s="41"/>
      <c r="AT1004" s="41"/>
      <c r="AU1004" s="41"/>
      <c r="AV1004" s="41"/>
      <c r="AW1004" s="41"/>
      <c r="AX1004" s="41"/>
      <c r="AY1004" s="41"/>
      <c r="AZ1004" s="41"/>
      <c r="BA1004" s="41"/>
      <c r="BB1004" s="41"/>
      <c r="BC1004" s="41"/>
      <c r="BD1004" s="41"/>
      <c r="BE1004" s="41"/>
      <c r="BF1004" s="41"/>
      <c r="BG1004" s="41"/>
      <c r="BH1004" s="41"/>
      <c r="BI1004" s="41"/>
      <c r="BJ1004" s="41"/>
      <c r="BK1004" s="41"/>
      <c r="BL1004" s="41"/>
      <c r="BM1004" s="41"/>
      <c r="BN1004" s="41"/>
      <c r="BO1004" s="41"/>
      <c r="BP1004" s="108"/>
      <c r="CG1004" s="102"/>
      <c r="CI1004" s="45"/>
    </row>
    <row r="1005" spans="37:87" ht="13" customHeight="1">
      <c r="AK1005" s="114"/>
      <c r="AL1005" s="41"/>
      <c r="AM1005" s="41"/>
      <c r="AN1005" s="41"/>
      <c r="AO1005" s="41"/>
      <c r="AP1005" s="41"/>
      <c r="AQ1005" s="41"/>
      <c r="AR1005" s="41"/>
      <c r="AS1005" s="41"/>
      <c r="AT1005" s="41"/>
      <c r="AU1005" s="41"/>
      <c r="AV1005" s="41"/>
      <c r="AW1005" s="41"/>
      <c r="AX1005" s="41"/>
      <c r="AY1005" s="41"/>
      <c r="AZ1005" s="41"/>
      <c r="BA1005" s="41"/>
      <c r="BB1005" s="41"/>
      <c r="BC1005" s="41"/>
      <c r="BD1005" s="41"/>
      <c r="BE1005" s="41"/>
      <c r="BF1005" s="41"/>
      <c r="BG1005" s="41"/>
      <c r="BH1005" s="41"/>
      <c r="BI1005" s="41"/>
      <c r="BJ1005" s="41"/>
      <c r="BK1005" s="41"/>
      <c r="BL1005" s="41"/>
      <c r="BM1005" s="41"/>
      <c r="BN1005" s="41"/>
      <c r="BO1005" s="41"/>
      <c r="BP1005" s="108"/>
      <c r="CG1005" s="102"/>
      <c r="CI1005" s="45"/>
    </row>
    <row r="1006" spans="37:87" ht="13" customHeight="1">
      <c r="AK1006" s="114"/>
      <c r="AL1006" s="41"/>
      <c r="AM1006" s="41"/>
      <c r="AN1006" s="41"/>
      <c r="AO1006" s="41"/>
      <c r="AP1006" s="41"/>
      <c r="AQ1006" s="41"/>
      <c r="AR1006" s="41"/>
      <c r="AS1006" s="41"/>
      <c r="AT1006" s="41"/>
      <c r="AU1006" s="41"/>
      <c r="AV1006" s="41"/>
      <c r="AW1006" s="41"/>
      <c r="AX1006" s="41"/>
      <c r="AY1006" s="41"/>
      <c r="AZ1006" s="41"/>
      <c r="BA1006" s="41"/>
      <c r="BB1006" s="41"/>
      <c r="BC1006" s="41"/>
      <c r="BD1006" s="41"/>
      <c r="BE1006" s="41"/>
      <c r="BF1006" s="41"/>
      <c r="BG1006" s="41"/>
      <c r="BH1006" s="41"/>
      <c r="BI1006" s="41"/>
      <c r="BJ1006" s="41"/>
      <c r="BK1006" s="41"/>
      <c r="BL1006" s="41"/>
      <c r="BM1006" s="41"/>
      <c r="BN1006" s="41"/>
      <c r="BO1006" s="41"/>
      <c r="BP1006" s="108"/>
      <c r="CG1006" s="102"/>
      <c r="CI1006" s="45"/>
    </row>
    <row r="1007" spans="37:87" ht="13" customHeight="1">
      <c r="AK1007" s="114"/>
      <c r="AL1007" s="41"/>
      <c r="AM1007" s="41"/>
      <c r="AN1007" s="41"/>
      <c r="AO1007" s="41"/>
      <c r="AP1007" s="41"/>
      <c r="AQ1007" s="41"/>
      <c r="AR1007" s="41"/>
      <c r="AS1007" s="41"/>
      <c r="AT1007" s="41"/>
      <c r="AU1007" s="41"/>
      <c r="AV1007" s="41"/>
      <c r="AW1007" s="41"/>
      <c r="AX1007" s="41"/>
      <c r="AY1007" s="41"/>
      <c r="AZ1007" s="41"/>
      <c r="BA1007" s="41"/>
      <c r="BB1007" s="41"/>
      <c r="BC1007" s="41"/>
      <c r="BD1007" s="41"/>
      <c r="BE1007" s="41"/>
      <c r="BF1007" s="41"/>
      <c r="BG1007" s="41"/>
      <c r="BH1007" s="41"/>
      <c r="BI1007" s="41"/>
      <c r="BJ1007" s="41"/>
      <c r="BK1007" s="41"/>
      <c r="BL1007" s="41"/>
      <c r="BM1007" s="41"/>
      <c r="BN1007" s="41"/>
      <c r="BO1007" s="41"/>
      <c r="BP1007" s="108"/>
      <c r="CG1007" s="102"/>
      <c r="CI1007" s="45"/>
    </row>
    <row r="1008" spans="37:87" ht="13" customHeight="1">
      <c r="AK1008" s="114"/>
      <c r="AL1008" s="41"/>
      <c r="AM1008" s="41"/>
      <c r="AN1008" s="41"/>
      <c r="AO1008" s="41"/>
      <c r="AP1008" s="41"/>
      <c r="AQ1008" s="41"/>
      <c r="AR1008" s="41"/>
      <c r="AS1008" s="41"/>
      <c r="AT1008" s="41"/>
      <c r="AU1008" s="41"/>
      <c r="AV1008" s="41"/>
      <c r="AW1008" s="41"/>
      <c r="AX1008" s="41"/>
      <c r="AY1008" s="41"/>
      <c r="AZ1008" s="41"/>
      <c r="BA1008" s="41"/>
      <c r="BB1008" s="41"/>
      <c r="BC1008" s="41"/>
      <c r="BD1008" s="41"/>
      <c r="BE1008" s="41"/>
      <c r="BF1008" s="41"/>
      <c r="BG1008" s="41"/>
      <c r="BH1008" s="41"/>
      <c r="BI1008" s="41"/>
      <c r="BJ1008" s="41"/>
      <c r="BK1008" s="41"/>
      <c r="BL1008" s="41"/>
      <c r="BM1008" s="41"/>
      <c r="BN1008" s="41"/>
      <c r="BO1008" s="41"/>
      <c r="BP1008" s="108"/>
      <c r="CG1008" s="102"/>
      <c r="CI1008" s="45"/>
    </row>
    <row r="1009" spans="37:87" ht="13" customHeight="1">
      <c r="AK1009" s="114"/>
      <c r="AL1009" s="41"/>
      <c r="AM1009" s="41"/>
      <c r="AN1009" s="41"/>
      <c r="AO1009" s="41"/>
      <c r="AP1009" s="41"/>
      <c r="AQ1009" s="41"/>
      <c r="AR1009" s="41"/>
      <c r="AS1009" s="41"/>
      <c r="AT1009" s="41"/>
      <c r="AU1009" s="41"/>
      <c r="AV1009" s="41"/>
      <c r="AW1009" s="41"/>
      <c r="AX1009" s="41"/>
      <c r="AY1009" s="41"/>
      <c r="AZ1009" s="41"/>
      <c r="BA1009" s="41"/>
      <c r="BB1009" s="41"/>
      <c r="BC1009" s="41"/>
      <c r="BD1009" s="41"/>
      <c r="BE1009" s="41"/>
      <c r="BF1009" s="41"/>
      <c r="BG1009" s="41"/>
      <c r="BH1009" s="41"/>
      <c r="BI1009" s="41"/>
      <c r="BJ1009" s="41"/>
      <c r="BK1009" s="41"/>
      <c r="BL1009" s="41"/>
      <c r="BM1009" s="41"/>
      <c r="BN1009" s="41"/>
      <c r="BO1009" s="41"/>
      <c r="BP1009" s="108"/>
      <c r="CG1009" s="102"/>
      <c r="CI1009" s="45"/>
    </row>
    <row r="1010" spans="37:87" ht="13" customHeight="1">
      <c r="AK1010" s="114"/>
      <c r="AL1010" s="41"/>
      <c r="AM1010" s="41"/>
      <c r="AN1010" s="41"/>
      <c r="AO1010" s="41"/>
      <c r="AP1010" s="41"/>
      <c r="AQ1010" s="41"/>
      <c r="AR1010" s="41"/>
      <c r="AS1010" s="41"/>
      <c r="AT1010" s="41"/>
      <c r="AU1010" s="41"/>
      <c r="AV1010" s="41"/>
      <c r="AW1010" s="41"/>
      <c r="AX1010" s="41"/>
      <c r="AY1010" s="41"/>
      <c r="AZ1010" s="41"/>
      <c r="BA1010" s="41"/>
      <c r="BB1010" s="41"/>
      <c r="BC1010" s="41"/>
      <c r="BD1010" s="41"/>
      <c r="BE1010" s="41"/>
      <c r="BF1010" s="41"/>
      <c r="BG1010" s="41"/>
      <c r="BH1010" s="41"/>
      <c r="BI1010" s="41"/>
      <c r="BJ1010" s="41"/>
      <c r="BK1010" s="41"/>
      <c r="BL1010" s="41"/>
      <c r="BM1010" s="41"/>
      <c r="BN1010" s="41"/>
      <c r="BO1010" s="41"/>
      <c r="BP1010" s="108"/>
      <c r="CG1010" s="102"/>
      <c r="CI1010" s="45"/>
    </row>
    <row r="1011" spans="37:87" ht="13" customHeight="1">
      <c r="AK1011" s="114"/>
      <c r="AL1011" s="41"/>
      <c r="AM1011" s="41"/>
      <c r="AN1011" s="41"/>
      <c r="AO1011" s="41"/>
      <c r="AP1011" s="41"/>
      <c r="AQ1011" s="41"/>
      <c r="AR1011" s="41"/>
      <c r="AS1011" s="41"/>
      <c r="AT1011" s="41"/>
      <c r="AU1011" s="41"/>
      <c r="AV1011" s="41"/>
      <c r="AW1011" s="41"/>
      <c r="AX1011" s="41"/>
      <c r="AY1011" s="41"/>
      <c r="AZ1011" s="41"/>
      <c r="BA1011" s="41"/>
      <c r="BB1011" s="41"/>
      <c r="BC1011" s="41"/>
      <c r="BD1011" s="41"/>
      <c r="BE1011" s="41"/>
      <c r="BF1011" s="41"/>
      <c r="BG1011" s="41"/>
      <c r="BH1011" s="41"/>
      <c r="BI1011" s="41"/>
      <c r="BJ1011" s="41"/>
      <c r="BK1011" s="41"/>
      <c r="BL1011" s="41"/>
      <c r="BM1011" s="41"/>
      <c r="BN1011" s="41"/>
      <c r="BO1011" s="41"/>
      <c r="BP1011" s="108"/>
      <c r="CG1011" s="102"/>
      <c r="CI1011" s="45"/>
    </row>
    <row r="1012" spans="37:87" ht="13" customHeight="1">
      <c r="AK1012" s="114"/>
      <c r="AL1012" s="41"/>
      <c r="AM1012" s="41"/>
      <c r="AN1012" s="41"/>
      <c r="AO1012" s="41"/>
      <c r="AP1012" s="41"/>
      <c r="AQ1012" s="41"/>
      <c r="AR1012" s="41"/>
      <c r="AS1012" s="41"/>
      <c r="AT1012" s="41"/>
      <c r="AU1012" s="41"/>
      <c r="AV1012" s="41"/>
      <c r="AW1012" s="41"/>
      <c r="AX1012" s="41"/>
      <c r="AY1012" s="41"/>
      <c r="AZ1012" s="41"/>
      <c r="BA1012" s="41"/>
      <c r="BB1012" s="41"/>
      <c r="BC1012" s="41"/>
      <c r="BD1012" s="41"/>
      <c r="BE1012" s="41"/>
      <c r="BF1012" s="41"/>
      <c r="BG1012" s="41"/>
      <c r="BH1012" s="41"/>
      <c r="BI1012" s="41"/>
      <c r="BJ1012" s="41"/>
      <c r="BK1012" s="41"/>
      <c r="BL1012" s="41"/>
      <c r="BM1012" s="41"/>
      <c r="BN1012" s="41"/>
      <c r="BO1012" s="41"/>
      <c r="BP1012" s="108"/>
      <c r="CG1012" s="102"/>
      <c r="CI1012" s="45"/>
    </row>
    <row r="1013" spans="37:87" ht="13" customHeight="1">
      <c r="AK1013" s="114"/>
      <c r="AL1013" s="41"/>
      <c r="AM1013" s="41"/>
      <c r="AN1013" s="41"/>
      <c r="AO1013" s="41"/>
      <c r="AP1013" s="41"/>
      <c r="AQ1013" s="41"/>
      <c r="AR1013" s="41"/>
      <c r="AS1013" s="41"/>
      <c r="AT1013" s="41"/>
      <c r="AU1013" s="41"/>
      <c r="AV1013" s="41"/>
      <c r="AW1013" s="41"/>
      <c r="AX1013" s="41"/>
      <c r="AY1013" s="41"/>
      <c r="AZ1013" s="41"/>
      <c r="BA1013" s="41"/>
      <c r="BB1013" s="41"/>
      <c r="BC1013" s="41"/>
      <c r="BD1013" s="41"/>
      <c r="BE1013" s="41"/>
      <c r="BF1013" s="41"/>
      <c r="BG1013" s="41"/>
      <c r="BH1013" s="41"/>
      <c r="BI1013" s="41"/>
      <c r="BJ1013" s="41"/>
      <c r="BK1013" s="41"/>
      <c r="BL1013" s="41"/>
      <c r="BM1013" s="41"/>
      <c r="BN1013" s="41"/>
      <c r="BO1013" s="41"/>
      <c r="BP1013" s="108"/>
      <c r="CG1013" s="102"/>
      <c r="CI1013" s="45"/>
    </row>
    <row r="1014" spans="37:87" ht="13" customHeight="1">
      <c r="AK1014" s="114"/>
      <c r="AL1014" s="41"/>
      <c r="AM1014" s="41"/>
      <c r="AN1014" s="41"/>
      <c r="AO1014" s="41"/>
      <c r="AP1014" s="41"/>
      <c r="AQ1014" s="41"/>
      <c r="AR1014" s="41"/>
      <c r="AS1014" s="41"/>
      <c r="AT1014" s="41"/>
      <c r="AU1014" s="41"/>
      <c r="AV1014" s="41"/>
      <c r="AW1014" s="41"/>
      <c r="AX1014" s="41"/>
      <c r="AY1014" s="41"/>
      <c r="AZ1014" s="41"/>
      <c r="BA1014" s="41"/>
      <c r="BB1014" s="41"/>
      <c r="BC1014" s="41"/>
      <c r="BD1014" s="41"/>
      <c r="BE1014" s="41"/>
      <c r="BF1014" s="41"/>
      <c r="BG1014" s="41"/>
      <c r="BH1014" s="41"/>
      <c r="BI1014" s="41"/>
      <c r="BJ1014" s="41"/>
      <c r="BK1014" s="41"/>
      <c r="BL1014" s="41"/>
      <c r="BM1014" s="41"/>
      <c r="BN1014" s="41"/>
      <c r="BO1014" s="41"/>
      <c r="BP1014" s="108"/>
      <c r="CG1014" s="102"/>
      <c r="CI1014" s="45"/>
    </row>
    <row r="1015" spans="37:87" ht="13" customHeight="1">
      <c r="AK1015" s="114"/>
      <c r="AL1015" s="41"/>
      <c r="AM1015" s="41"/>
      <c r="AN1015" s="41"/>
      <c r="AO1015" s="41"/>
      <c r="AP1015" s="41"/>
      <c r="AQ1015" s="41"/>
      <c r="AR1015" s="41"/>
      <c r="AS1015" s="41"/>
      <c r="AT1015" s="41"/>
      <c r="AU1015" s="41"/>
      <c r="AV1015" s="41"/>
      <c r="AW1015" s="41"/>
      <c r="AX1015" s="41"/>
      <c r="AY1015" s="41"/>
      <c r="AZ1015" s="41"/>
      <c r="BA1015" s="41"/>
      <c r="BB1015" s="41"/>
      <c r="BC1015" s="41"/>
      <c r="BD1015" s="41"/>
      <c r="BE1015" s="41"/>
      <c r="BF1015" s="41"/>
      <c r="BG1015" s="41"/>
      <c r="BH1015" s="41"/>
      <c r="BI1015" s="41"/>
      <c r="BJ1015" s="41"/>
      <c r="BK1015" s="41"/>
      <c r="BL1015" s="41"/>
      <c r="BM1015" s="41"/>
      <c r="BN1015" s="41"/>
      <c r="BO1015" s="41"/>
      <c r="BP1015" s="108"/>
      <c r="CG1015" s="102"/>
      <c r="CI1015" s="45"/>
    </row>
    <row r="1016" spans="37:87" ht="13" customHeight="1">
      <c r="AK1016" s="114"/>
      <c r="AL1016" s="41"/>
      <c r="AM1016" s="41"/>
      <c r="AN1016" s="41"/>
      <c r="AO1016" s="41"/>
      <c r="AP1016" s="41"/>
      <c r="AQ1016" s="41"/>
      <c r="AR1016" s="41"/>
      <c r="AS1016" s="41"/>
      <c r="AT1016" s="41"/>
      <c r="AU1016" s="41"/>
      <c r="AV1016" s="41"/>
      <c r="AW1016" s="41"/>
      <c r="AX1016" s="41"/>
      <c r="AY1016" s="41"/>
      <c r="AZ1016" s="41"/>
      <c r="BA1016" s="41"/>
      <c r="BB1016" s="41"/>
      <c r="BC1016" s="41"/>
      <c r="BD1016" s="41"/>
      <c r="BE1016" s="41"/>
      <c r="BF1016" s="41"/>
      <c r="BG1016" s="41"/>
      <c r="BH1016" s="41"/>
      <c r="BI1016" s="41"/>
      <c r="BJ1016" s="41"/>
      <c r="BK1016" s="41"/>
      <c r="BL1016" s="41"/>
      <c r="BM1016" s="41"/>
      <c r="BN1016" s="41"/>
      <c r="BO1016" s="41"/>
      <c r="BP1016" s="108"/>
      <c r="CG1016" s="102"/>
      <c r="CI1016" s="45"/>
    </row>
    <row r="1017" spans="37:87" ht="13" customHeight="1">
      <c r="AK1017" s="114"/>
      <c r="AL1017" s="41"/>
      <c r="AM1017" s="41"/>
      <c r="AN1017" s="41"/>
      <c r="AO1017" s="41"/>
      <c r="AP1017" s="41"/>
      <c r="AQ1017" s="41"/>
      <c r="AR1017" s="41"/>
      <c r="AS1017" s="41"/>
      <c r="AT1017" s="41"/>
      <c r="AU1017" s="41"/>
      <c r="AV1017" s="41"/>
      <c r="AW1017" s="41"/>
      <c r="AX1017" s="41"/>
      <c r="AY1017" s="41"/>
      <c r="AZ1017" s="41"/>
      <c r="BA1017" s="41"/>
      <c r="BB1017" s="41"/>
      <c r="BC1017" s="41"/>
      <c r="BD1017" s="41"/>
      <c r="BE1017" s="41"/>
      <c r="BF1017" s="41"/>
      <c r="BG1017" s="41"/>
      <c r="BH1017" s="41"/>
      <c r="BI1017" s="41"/>
      <c r="BJ1017" s="41"/>
      <c r="BK1017" s="41"/>
      <c r="BL1017" s="41"/>
      <c r="BM1017" s="41"/>
      <c r="BN1017" s="41"/>
      <c r="BO1017" s="41"/>
      <c r="BP1017" s="108"/>
      <c r="CG1017" s="102"/>
      <c r="CI1017" s="45"/>
    </row>
    <row r="1018" spans="37:87" ht="13" customHeight="1">
      <c r="AK1018" s="114"/>
      <c r="AL1018" s="41"/>
      <c r="AM1018" s="41"/>
      <c r="AN1018" s="41"/>
      <c r="AO1018" s="41"/>
      <c r="AP1018" s="41"/>
      <c r="AQ1018" s="41"/>
      <c r="AR1018" s="41"/>
      <c r="AS1018" s="41"/>
      <c r="AT1018" s="41"/>
      <c r="AU1018" s="41"/>
      <c r="AV1018" s="41"/>
      <c r="AW1018" s="41"/>
      <c r="AX1018" s="41"/>
      <c r="AY1018" s="41"/>
      <c r="AZ1018" s="41"/>
      <c r="BA1018" s="41"/>
      <c r="BB1018" s="41"/>
      <c r="BC1018" s="41"/>
      <c r="BD1018" s="41"/>
      <c r="BE1018" s="41"/>
      <c r="BF1018" s="41"/>
      <c r="BG1018" s="41"/>
      <c r="BH1018" s="41"/>
      <c r="BI1018" s="41"/>
      <c r="BJ1018" s="41"/>
      <c r="BK1018" s="41"/>
      <c r="BL1018" s="41"/>
      <c r="BM1018" s="41"/>
      <c r="BN1018" s="41"/>
      <c r="BO1018" s="41"/>
      <c r="BP1018" s="108"/>
      <c r="CG1018" s="102"/>
      <c r="CI1018" s="45"/>
    </row>
    <row r="1019" spans="37:87" ht="13" customHeight="1">
      <c r="AK1019" s="114"/>
      <c r="AL1019" s="41"/>
      <c r="AM1019" s="41"/>
      <c r="AN1019" s="41"/>
      <c r="AO1019" s="41"/>
      <c r="AP1019" s="41"/>
      <c r="AQ1019" s="41"/>
      <c r="AR1019" s="41"/>
      <c r="AS1019" s="41"/>
      <c r="AT1019" s="41"/>
      <c r="AU1019" s="41"/>
      <c r="AV1019" s="41"/>
      <c r="AW1019" s="41"/>
      <c r="AX1019" s="41"/>
      <c r="AY1019" s="41"/>
      <c r="AZ1019" s="41"/>
      <c r="BA1019" s="41"/>
      <c r="BB1019" s="41"/>
      <c r="BC1019" s="41"/>
      <c r="BD1019" s="41"/>
      <c r="BE1019" s="41"/>
      <c r="BF1019" s="41"/>
      <c r="BG1019" s="41"/>
      <c r="BH1019" s="41"/>
      <c r="BI1019" s="41"/>
      <c r="BJ1019" s="41"/>
      <c r="BK1019" s="41"/>
      <c r="BL1019" s="41"/>
      <c r="BM1019" s="41"/>
      <c r="BN1019" s="41"/>
      <c r="BO1019" s="41"/>
      <c r="BP1019" s="108"/>
      <c r="CG1019" s="102"/>
      <c r="CI1019" s="45"/>
    </row>
    <row r="1020" spans="37:87" ht="13" customHeight="1">
      <c r="AK1020" s="114"/>
      <c r="AL1020" s="41"/>
      <c r="AM1020" s="41"/>
      <c r="AN1020" s="41"/>
      <c r="AO1020" s="41"/>
      <c r="AP1020" s="41"/>
      <c r="AQ1020" s="41"/>
      <c r="AR1020" s="41"/>
      <c r="AS1020" s="41"/>
      <c r="AT1020" s="41"/>
      <c r="AU1020" s="41"/>
      <c r="AV1020" s="41"/>
      <c r="AW1020" s="41"/>
      <c r="AX1020" s="41"/>
      <c r="AY1020" s="41"/>
      <c r="AZ1020" s="41"/>
      <c r="BA1020" s="41"/>
      <c r="BB1020" s="41"/>
      <c r="BC1020" s="41"/>
      <c r="BD1020" s="41"/>
      <c r="BE1020" s="41"/>
      <c r="BF1020" s="41"/>
      <c r="BG1020" s="41"/>
      <c r="BH1020" s="41"/>
      <c r="BI1020" s="41"/>
      <c r="BJ1020" s="41"/>
      <c r="BK1020" s="41"/>
      <c r="BL1020" s="41"/>
      <c r="BM1020" s="41"/>
      <c r="BN1020" s="41"/>
      <c r="BO1020" s="41"/>
      <c r="BP1020" s="108"/>
      <c r="CG1020" s="102"/>
      <c r="CI1020" s="45"/>
    </row>
    <row r="1021" spans="37:87" ht="13" customHeight="1">
      <c r="AK1021" s="114"/>
      <c r="AL1021" s="41"/>
      <c r="AM1021" s="41"/>
      <c r="AN1021" s="41"/>
      <c r="AO1021" s="41"/>
      <c r="AP1021" s="41"/>
      <c r="AQ1021" s="41"/>
      <c r="AR1021" s="41"/>
      <c r="AS1021" s="41"/>
      <c r="AT1021" s="41"/>
      <c r="AU1021" s="41"/>
      <c r="AV1021" s="41"/>
      <c r="AW1021" s="41"/>
      <c r="AX1021" s="41"/>
      <c r="AY1021" s="41"/>
      <c r="AZ1021" s="41"/>
      <c r="BA1021" s="41"/>
      <c r="BB1021" s="41"/>
      <c r="BC1021" s="41"/>
      <c r="BD1021" s="41"/>
      <c r="BE1021" s="41"/>
      <c r="BF1021" s="41"/>
      <c r="BG1021" s="41"/>
      <c r="BH1021" s="41"/>
      <c r="BI1021" s="41"/>
      <c r="BJ1021" s="41"/>
      <c r="BK1021" s="41"/>
      <c r="BL1021" s="41"/>
      <c r="BM1021" s="41"/>
      <c r="BN1021" s="41"/>
      <c r="BO1021" s="41"/>
      <c r="BP1021" s="108"/>
      <c r="CG1021" s="102"/>
      <c r="CI1021" s="45"/>
    </row>
    <row r="1022" spans="37:87" ht="13" customHeight="1">
      <c r="AK1022" s="114"/>
      <c r="AL1022" s="41"/>
      <c r="AM1022" s="41"/>
      <c r="AN1022" s="41"/>
      <c r="AO1022" s="41"/>
      <c r="AP1022" s="41"/>
      <c r="AQ1022" s="41"/>
      <c r="AR1022" s="41"/>
      <c r="AS1022" s="41"/>
      <c r="AT1022" s="41"/>
      <c r="AU1022" s="41"/>
      <c r="AV1022" s="41"/>
      <c r="AW1022" s="41"/>
      <c r="AX1022" s="41"/>
      <c r="AY1022" s="41"/>
      <c r="AZ1022" s="41"/>
      <c r="BA1022" s="41"/>
      <c r="BB1022" s="41"/>
      <c r="BC1022" s="41"/>
      <c r="BD1022" s="41"/>
      <c r="BE1022" s="41"/>
      <c r="BF1022" s="41"/>
      <c r="BG1022" s="41"/>
      <c r="BH1022" s="41"/>
      <c r="BI1022" s="41"/>
      <c r="BJ1022" s="41"/>
      <c r="BK1022" s="41"/>
      <c r="BL1022" s="41"/>
      <c r="BM1022" s="41"/>
      <c r="BN1022" s="41"/>
      <c r="BO1022" s="41"/>
      <c r="BP1022" s="108"/>
      <c r="CG1022" s="102"/>
      <c r="CI1022" s="45"/>
    </row>
    <row r="1023" spans="37:87" ht="13" customHeight="1">
      <c r="AK1023" s="114"/>
      <c r="AL1023" s="41"/>
      <c r="AM1023" s="41"/>
      <c r="AN1023" s="41"/>
      <c r="AO1023" s="41"/>
      <c r="AP1023" s="41"/>
      <c r="AQ1023" s="41"/>
      <c r="AR1023" s="41"/>
      <c r="AS1023" s="41"/>
      <c r="AT1023" s="41"/>
      <c r="AU1023" s="41"/>
      <c r="AV1023" s="41"/>
      <c r="AW1023" s="41"/>
      <c r="AX1023" s="41"/>
      <c r="AY1023" s="41"/>
      <c r="AZ1023" s="41"/>
      <c r="BA1023" s="41"/>
      <c r="BB1023" s="41"/>
      <c r="BC1023" s="41"/>
      <c r="BD1023" s="41"/>
      <c r="BE1023" s="41"/>
      <c r="BF1023" s="41"/>
      <c r="BG1023" s="41"/>
      <c r="BH1023" s="41"/>
      <c r="BI1023" s="41"/>
      <c r="BJ1023" s="41"/>
      <c r="BK1023" s="41"/>
      <c r="BL1023" s="41"/>
      <c r="BM1023" s="41"/>
      <c r="BN1023" s="41"/>
      <c r="BO1023" s="41"/>
      <c r="BP1023" s="108"/>
      <c r="CG1023" s="102"/>
      <c r="CI1023" s="45"/>
    </row>
    <row r="1024" spans="37:87" ht="13" customHeight="1">
      <c r="AK1024" s="114"/>
      <c r="AL1024" s="41"/>
      <c r="AM1024" s="41"/>
      <c r="AN1024" s="41"/>
      <c r="AO1024" s="41"/>
      <c r="AP1024" s="41"/>
      <c r="AQ1024" s="41"/>
      <c r="AR1024" s="41"/>
      <c r="AS1024" s="41"/>
      <c r="AT1024" s="41"/>
      <c r="AU1024" s="41"/>
      <c r="AV1024" s="41"/>
      <c r="AW1024" s="41"/>
      <c r="AX1024" s="41"/>
      <c r="AY1024" s="41"/>
      <c r="AZ1024" s="41"/>
      <c r="BA1024" s="41"/>
      <c r="BB1024" s="41"/>
      <c r="BC1024" s="41"/>
      <c r="BD1024" s="41"/>
      <c r="BE1024" s="41"/>
      <c r="BF1024" s="41"/>
      <c r="BG1024" s="41"/>
      <c r="BH1024" s="41"/>
      <c r="BI1024" s="41"/>
      <c r="BJ1024" s="41"/>
      <c r="BK1024" s="41"/>
      <c r="BL1024" s="41"/>
      <c r="BM1024" s="41"/>
      <c r="BN1024" s="41"/>
      <c r="BO1024" s="41"/>
      <c r="BP1024" s="108"/>
      <c r="CG1024" s="102"/>
      <c r="CI1024" s="45"/>
    </row>
    <row r="1025" spans="37:87" ht="13" customHeight="1">
      <c r="AK1025" s="114"/>
      <c r="AL1025" s="41"/>
      <c r="AM1025" s="41"/>
      <c r="AN1025" s="41"/>
      <c r="AO1025" s="41"/>
      <c r="AP1025" s="41"/>
      <c r="AQ1025" s="41"/>
      <c r="AR1025" s="41"/>
      <c r="AS1025" s="41"/>
      <c r="AT1025" s="41"/>
      <c r="AU1025" s="41"/>
      <c r="AV1025" s="41"/>
      <c r="AW1025" s="41"/>
      <c r="AX1025" s="41"/>
      <c r="AY1025" s="41"/>
      <c r="AZ1025" s="41"/>
      <c r="BA1025" s="41"/>
      <c r="BB1025" s="41"/>
      <c r="BC1025" s="41"/>
      <c r="BD1025" s="41"/>
      <c r="BE1025" s="41"/>
      <c r="BF1025" s="41"/>
      <c r="BG1025" s="41"/>
      <c r="BH1025" s="41"/>
      <c r="BI1025" s="41"/>
      <c r="BJ1025" s="41"/>
      <c r="BK1025" s="41"/>
      <c r="BL1025" s="41"/>
      <c r="BM1025" s="41"/>
      <c r="BN1025" s="41"/>
      <c r="BO1025" s="41"/>
      <c r="BP1025" s="108"/>
      <c r="CG1025" s="102"/>
      <c r="CI1025" s="45"/>
    </row>
    <row r="1026" spans="37:87" ht="13" customHeight="1">
      <c r="AK1026" s="114"/>
      <c r="AL1026" s="41"/>
      <c r="AM1026" s="41"/>
      <c r="AN1026" s="41"/>
      <c r="AO1026" s="41"/>
      <c r="AP1026" s="41"/>
      <c r="AQ1026" s="41"/>
      <c r="AR1026" s="41"/>
      <c r="AS1026" s="41"/>
      <c r="AT1026" s="41"/>
      <c r="AU1026" s="41"/>
      <c r="AV1026" s="41"/>
      <c r="AW1026" s="41"/>
      <c r="AX1026" s="41"/>
      <c r="AY1026" s="41"/>
      <c r="AZ1026" s="41"/>
      <c r="BA1026" s="41"/>
      <c r="BB1026" s="41"/>
      <c r="BC1026" s="41"/>
      <c r="BD1026" s="41"/>
      <c r="BE1026" s="41"/>
      <c r="BF1026" s="41"/>
      <c r="BG1026" s="41"/>
      <c r="BH1026" s="41"/>
      <c r="BI1026" s="41"/>
      <c r="BJ1026" s="41"/>
      <c r="BK1026" s="41"/>
      <c r="BL1026" s="41"/>
      <c r="BM1026" s="41"/>
      <c r="BN1026" s="41"/>
      <c r="BO1026" s="41"/>
      <c r="BP1026" s="108"/>
      <c r="CG1026" s="102"/>
      <c r="CI1026" s="45"/>
    </row>
    <row r="1027" spans="37:87" ht="13" customHeight="1">
      <c r="AK1027" s="114"/>
      <c r="AL1027" s="41"/>
      <c r="AM1027" s="41"/>
      <c r="AN1027" s="41"/>
      <c r="AO1027" s="41"/>
      <c r="AP1027" s="41"/>
      <c r="AQ1027" s="41"/>
      <c r="AR1027" s="41"/>
      <c r="AS1027" s="41"/>
      <c r="AT1027" s="41"/>
      <c r="AU1027" s="41"/>
      <c r="AV1027" s="41"/>
      <c r="AW1027" s="41"/>
      <c r="AX1027" s="41"/>
      <c r="AY1027" s="41"/>
      <c r="AZ1027" s="41"/>
      <c r="BA1027" s="41"/>
      <c r="BB1027" s="41"/>
      <c r="BC1027" s="41"/>
      <c r="BD1027" s="41"/>
      <c r="BE1027" s="41"/>
      <c r="BF1027" s="41"/>
      <c r="BG1027" s="41"/>
      <c r="BH1027" s="41"/>
      <c r="BI1027" s="41"/>
      <c r="BJ1027" s="41"/>
      <c r="BK1027" s="41"/>
      <c r="BL1027" s="41"/>
      <c r="BM1027" s="41"/>
      <c r="BN1027" s="41"/>
      <c r="BO1027" s="41"/>
      <c r="BP1027" s="108"/>
      <c r="CG1027" s="102"/>
      <c r="CI1027" s="45"/>
    </row>
    <row r="1028" spans="37:87" ht="13" customHeight="1">
      <c r="AK1028" s="114"/>
      <c r="AL1028" s="41"/>
      <c r="AM1028" s="41"/>
      <c r="AN1028" s="41"/>
      <c r="AO1028" s="41"/>
      <c r="AP1028" s="41"/>
      <c r="AQ1028" s="41"/>
      <c r="AR1028" s="41"/>
      <c r="AS1028" s="41"/>
      <c r="AT1028" s="41"/>
      <c r="AU1028" s="41"/>
      <c r="AV1028" s="41"/>
      <c r="AW1028" s="41"/>
      <c r="AX1028" s="41"/>
      <c r="AY1028" s="41"/>
      <c r="AZ1028" s="41"/>
      <c r="BA1028" s="41"/>
      <c r="BB1028" s="41"/>
      <c r="BC1028" s="41"/>
      <c r="BD1028" s="41"/>
      <c r="BE1028" s="41"/>
      <c r="BF1028" s="41"/>
      <c r="BG1028" s="41"/>
      <c r="BH1028" s="41"/>
      <c r="BI1028" s="41"/>
      <c r="BJ1028" s="41"/>
      <c r="BK1028" s="41"/>
      <c r="BL1028" s="41"/>
      <c r="BM1028" s="41"/>
      <c r="BN1028" s="41"/>
      <c r="BO1028" s="41"/>
      <c r="BP1028" s="108"/>
      <c r="CG1028" s="102"/>
      <c r="CI1028" s="45"/>
    </row>
    <row r="1029" spans="37:87" ht="13" customHeight="1">
      <c r="AK1029" s="114"/>
      <c r="AL1029" s="41"/>
      <c r="AM1029" s="41"/>
      <c r="AN1029" s="41"/>
      <c r="AO1029" s="41"/>
      <c r="AP1029" s="41"/>
      <c r="AQ1029" s="41"/>
      <c r="AR1029" s="41"/>
      <c r="AS1029" s="41"/>
      <c r="AT1029" s="41"/>
      <c r="AU1029" s="41"/>
      <c r="AV1029" s="41"/>
      <c r="AW1029" s="41"/>
      <c r="AX1029" s="41"/>
      <c r="AY1029" s="41"/>
      <c r="AZ1029" s="41"/>
      <c r="BA1029" s="41"/>
      <c r="BB1029" s="41"/>
      <c r="BC1029" s="41"/>
      <c r="BD1029" s="41"/>
      <c r="BE1029" s="41"/>
      <c r="BF1029" s="41"/>
      <c r="BG1029" s="41"/>
      <c r="BH1029" s="41"/>
      <c r="BI1029" s="41"/>
      <c r="BJ1029" s="41"/>
      <c r="BK1029" s="41"/>
      <c r="BL1029" s="41"/>
      <c r="BM1029" s="41"/>
      <c r="BN1029" s="41"/>
      <c r="BO1029" s="41"/>
      <c r="BP1029" s="108"/>
      <c r="CG1029" s="102"/>
      <c r="CI1029" s="45"/>
    </row>
    <row r="1030" spans="37:87" ht="13" customHeight="1">
      <c r="AK1030" s="114"/>
      <c r="AL1030" s="41"/>
      <c r="AM1030" s="41"/>
      <c r="AN1030" s="41"/>
      <c r="AO1030" s="41"/>
      <c r="AP1030" s="41"/>
      <c r="AQ1030" s="41"/>
      <c r="AR1030" s="41"/>
      <c r="AS1030" s="41"/>
      <c r="AT1030" s="41"/>
      <c r="AU1030" s="41"/>
      <c r="AV1030" s="41"/>
      <c r="AW1030" s="41"/>
      <c r="AX1030" s="41"/>
      <c r="AY1030" s="41"/>
      <c r="AZ1030" s="41"/>
      <c r="BA1030" s="41"/>
      <c r="BB1030" s="41"/>
      <c r="BC1030" s="41"/>
      <c r="BD1030" s="41"/>
      <c r="BE1030" s="41"/>
      <c r="BF1030" s="41"/>
      <c r="BG1030" s="41"/>
      <c r="BH1030" s="41"/>
      <c r="BI1030" s="41"/>
      <c r="BJ1030" s="41"/>
      <c r="BK1030" s="41"/>
      <c r="BL1030" s="41"/>
      <c r="BM1030" s="41"/>
      <c r="BN1030" s="41"/>
      <c r="BO1030" s="41"/>
      <c r="BP1030" s="108"/>
      <c r="CG1030" s="102"/>
      <c r="CI1030" s="45"/>
    </row>
    <row r="1031" spans="37:87" ht="13" customHeight="1">
      <c r="AK1031" s="114"/>
      <c r="AL1031" s="41"/>
      <c r="AM1031" s="41"/>
      <c r="AN1031" s="41"/>
      <c r="AO1031" s="41"/>
      <c r="AP1031" s="41"/>
      <c r="AQ1031" s="41"/>
      <c r="AR1031" s="41"/>
      <c r="AS1031" s="41"/>
      <c r="AT1031" s="41"/>
      <c r="AU1031" s="41"/>
      <c r="AV1031" s="41"/>
      <c r="AW1031" s="41"/>
      <c r="AX1031" s="41"/>
      <c r="AY1031" s="41"/>
      <c r="AZ1031" s="41"/>
      <c r="BA1031" s="41"/>
      <c r="BB1031" s="41"/>
      <c r="BC1031" s="41"/>
      <c r="BD1031" s="41"/>
      <c r="BE1031" s="41"/>
      <c r="BF1031" s="41"/>
      <c r="BG1031" s="41"/>
      <c r="BH1031" s="41"/>
      <c r="BI1031" s="41"/>
      <c r="BJ1031" s="41"/>
      <c r="BK1031" s="41"/>
      <c r="BL1031" s="41"/>
      <c r="BM1031" s="41"/>
      <c r="BN1031" s="41"/>
      <c r="BO1031" s="41"/>
      <c r="BP1031" s="108"/>
      <c r="CG1031" s="102"/>
      <c r="CI1031" s="45"/>
    </row>
    <row r="1032" spans="37:87" ht="13" customHeight="1">
      <c r="AK1032" s="114"/>
      <c r="AL1032" s="41"/>
      <c r="AM1032" s="41"/>
      <c r="AN1032" s="41"/>
      <c r="AO1032" s="41"/>
      <c r="AP1032" s="41"/>
      <c r="AQ1032" s="41"/>
      <c r="AR1032" s="41"/>
      <c r="AS1032" s="41"/>
      <c r="AT1032" s="41"/>
      <c r="AU1032" s="41"/>
      <c r="AV1032" s="41"/>
      <c r="AW1032" s="41"/>
      <c r="AX1032" s="41"/>
      <c r="AY1032" s="41"/>
      <c r="AZ1032" s="41"/>
      <c r="BA1032" s="41"/>
      <c r="BB1032" s="41"/>
      <c r="BC1032" s="41"/>
      <c r="BD1032" s="41"/>
      <c r="BE1032" s="41"/>
      <c r="BF1032" s="41"/>
      <c r="BG1032" s="41"/>
      <c r="BH1032" s="41"/>
      <c r="BI1032" s="41"/>
      <c r="BJ1032" s="41"/>
      <c r="BK1032" s="41"/>
      <c r="BL1032" s="41"/>
      <c r="BM1032" s="41"/>
      <c r="BN1032" s="41"/>
      <c r="BO1032" s="41"/>
      <c r="BP1032" s="108"/>
      <c r="CG1032" s="102"/>
      <c r="CI1032" s="45"/>
    </row>
    <row r="1033" spans="37:87" ht="13" customHeight="1">
      <c r="AK1033" s="114"/>
      <c r="AL1033" s="41"/>
      <c r="AM1033" s="41"/>
      <c r="AN1033" s="41"/>
      <c r="AO1033" s="41"/>
      <c r="AP1033" s="41"/>
      <c r="AQ1033" s="41"/>
      <c r="AR1033" s="41"/>
      <c r="AS1033" s="41"/>
      <c r="AT1033" s="41"/>
      <c r="AU1033" s="41"/>
      <c r="AV1033" s="41"/>
      <c r="AW1033" s="41"/>
      <c r="AX1033" s="41"/>
      <c r="AY1033" s="41"/>
      <c r="AZ1033" s="41"/>
      <c r="BA1033" s="41"/>
      <c r="BB1033" s="41"/>
      <c r="BC1033" s="41"/>
      <c r="BD1033" s="41"/>
      <c r="BE1033" s="41"/>
      <c r="BF1033" s="41"/>
      <c r="BG1033" s="41"/>
      <c r="BH1033" s="41"/>
      <c r="BI1033" s="41"/>
      <c r="BJ1033" s="41"/>
      <c r="BK1033" s="41"/>
      <c r="BL1033" s="41"/>
      <c r="BM1033" s="41"/>
      <c r="BN1033" s="41"/>
      <c r="BO1033" s="41"/>
      <c r="BP1033" s="108"/>
      <c r="CG1033" s="102"/>
      <c r="CI1033" s="45"/>
    </row>
    <row r="1034" spans="37:87" ht="13" customHeight="1">
      <c r="AK1034" s="114"/>
      <c r="AL1034" s="41"/>
      <c r="AM1034" s="41"/>
      <c r="AN1034" s="41"/>
      <c r="AO1034" s="41"/>
      <c r="AP1034" s="41"/>
      <c r="AQ1034" s="41"/>
      <c r="AR1034" s="41"/>
      <c r="AS1034" s="41"/>
      <c r="AT1034" s="41"/>
      <c r="AU1034" s="41"/>
      <c r="AV1034" s="41"/>
      <c r="AW1034" s="41"/>
      <c r="AX1034" s="41"/>
      <c r="AY1034" s="41"/>
      <c r="AZ1034" s="41"/>
      <c r="BA1034" s="41"/>
      <c r="BB1034" s="41"/>
      <c r="BC1034" s="41"/>
      <c r="BD1034" s="41"/>
      <c r="BE1034" s="41"/>
      <c r="BF1034" s="41"/>
      <c r="BG1034" s="41"/>
      <c r="BH1034" s="41"/>
      <c r="BI1034" s="41"/>
      <c r="BJ1034" s="41"/>
      <c r="BK1034" s="41"/>
      <c r="BL1034" s="41"/>
      <c r="BM1034" s="41"/>
      <c r="BN1034" s="41"/>
      <c r="BO1034" s="41"/>
      <c r="BP1034" s="108"/>
      <c r="CG1034" s="102"/>
      <c r="CI1034" s="45"/>
    </row>
    <row r="1035" spans="37:87" ht="13" customHeight="1">
      <c r="AK1035" s="114"/>
      <c r="AL1035" s="41"/>
      <c r="AM1035" s="41"/>
      <c r="AN1035" s="41"/>
      <c r="AO1035" s="41"/>
      <c r="AP1035" s="41"/>
      <c r="AQ1035" s="41"/>
      <c r="AR1035" s="41"/>
      <c r="AS1035" s="41"/>
      <c r="AT1035" s="41"/>
      <c r="AU1035" s="41"/>
      <c r="AV1035" s="41"/>
      <c r="AW1035" s="41"/>
      <c r="AX1035" s="41"/>
      <c r="AY1035" s="41"/>
      <c r="AZ1035" s="41"/>
      <c r="BA1035" s="41"/>
      <c r="BB1035" s="41"/>
      <c r="BC1035" s="41"/>
      <c r="BD1035" s="41"/>
      <c r="BE1035" s="41"/>
      <c r="BF1035" s="41"/>
      <c r="BG1035" s="41"/>
      <c r="BH1035" s="41"/>
      <c r="BI1035" s="41"/>
      <c r="BJ1035" s="41"/>
      <c r="BK1035" s="41"/>
      <c r="BL1035" s="41"/>
      <c r="BM1035" s="41"/>
      <c r="BN1035" s="41"/>
      <c r="BO1035" s="41"/>
      <c r="BP1035" s="108"/>
      <c r="CG1035" s="102"/>
      <c r="CI1035" s="45"/>
    </row>
    <row r="1036" spans="37:87" ht="13" customHeight="1">
      <c r="AK1036" s="114"/>
      <c r="AL1036" s="41"/>
      <c r="AM1036" s="41"/>
      <c r="AN1036" s="41"/>
      <c r="AO1036" s="41"/>
      <c r="AP1036" s="41"/>
      <c r="AQ1036" s="41"/>
      <c r="AR1036" s="41"/>
      <c r="AS1036" s="41"/>
      <c r="AT1036" s="41"/>
      <c r="AU1036" s="41"/>
      <c r="AV1036" s="41"/>
      <c r="AW1036" s="41"/>
      <c r="AX1036" s="41"/>
      <c r="AY1036" s="41"/>
      <c r="AZ1036" s="41"/>
      <c r="BA1036" s="41"/>
      <c r="BB1036" s="41"/>
      <c r="BC1036" s="41"/>
      <c r="BD1036" s="41"/>
      <c r="BE1036" s="41"/>
      <c r="BF1036" s="41"/>
      <c r="BG1036" s="41"/>
      <c r="BH1036" s="41"/>
      <c r="BI1036" s="41"/>
      <c r="BJ1036" s="41"/>
      <c r="BK1036" s="41"/>
      <c r="BL1036" s="41"/>
      <c r="BM1036" s="41"/>
      <c r="BN1036" s="41"/>
      <c r="BO1036" s="41"/>
      <c r="BP1036" s="108"/>
      <c r="CG1036" s="102"/>
      <c r="CI1036" s="45"/>
    </row>
    <row r="1037" spans="37:87" ht="13" customHeight="1">
      <c r="AK1037" s="114"/>
      <c r="AL1037" s="41"/>
      <c r="AM1037" s="41"/>
      <c r="AN1037" s="41"/>
      <c r="AO1037" s="41"/>
      <c r="AP1037" s="41"/>
      <c r="AQ1037" s="41"/>
      <c r="AR1037" s="41"/>
      <c r="AS1037" s="41"/>
      <c r="AT1037" s="41"/>
      <c r="AU1037" s="41"/>
      <c r="AV1037" s="41"/>
      <c r="AW1037" s="41"/>
      <c r="AX1037" s="41"/>
      <c r="AY1037" s="41"/>
      <c r="AZ1037" s="41"/>
      <c r="BA1037" s="41"/>
      <c r="BB1037" s="41"/>
      <c r="BC1037" s="41"/>
      <c r="BD1037" s="41"/>
      <c r="BE1037" s="41"/>
      <c r="BF1037" s="41"/>
      <c r="BG1037" s="41"/>
      <c r="BH1037" s="41"/>
      <c r="BI1037" s="41"/>
      <c r="BJ1037" s="41"/>
      <c r="BK1037" s="41"/>
      <c r="BL1037" s="41"/>
      <c r="BM1037" s="41"/>
      <c r="BN1037" s="41"/>
      <c r="BO1037" s="41"/>
      <c r="BP1037" s="108"/>
      <c r="CG1037" s="102"/>
      <c r="CI1037" s="45"/>
    </row>
    <row r="1038" spans="37:87" ht="13" customHeight="1">
      <c r="AK1038" s="114"/>
      <c r="AL1038" s="41"/>
      <c r="AM1038" s="41"/>
      <c r="AN1038" s="41"/>
      <c r="AO1038" s="41"/>
      <c r="AP1038" s="41"/>
      <c r="AQ1038" s="41"/>
      <c r="AR1038" s="41"/>
      <c r="AS1038" s="41"/>
      <c r="AT1038" s="41"/>
      <c r="AU1038" s="41"/>
      <c r="AV1038" s="41"/>
      <c r="AW1038" s="41"/>
      <c r="AX1038" s="41"/>
      <c r="AY1038" s="41"/>
      <c r="AZ1038" s="41"/>
      <c r="BA1038" s="41"/>
      <c r="BB1038" s="41"/>
      <c r="BC1038" s="41"/>
      <c r="BD1038" s="41"/>
      <c r="BE1038" s="41"/>
      <c r="BF1038" s="41"/>
      <c r="BG1038" s="41"/>
      <c r="BH1038" s="41"/>
      <c r="BI1038" s="41"/>
      <c r="BJ1038" s="41"/>
      <c r="BK1038" s="41"/>
      <c r="BL1038" s="41"/>
      <c r="BM1038" s="41"/>
      <c r="BN1038" s="41"/>
      <c r="BO1038" s="41"/>
      <c r="BP1038" s="108"/>
      <c r="CG1038" s="102"/>
      <c r="CI1038" s="45"/>
    </row>
    <row r="1039" spans="37:87" ht="13" customHeight="1">
      <c r="AK1039" s="114"/>
      <c r="AL1039" s="41"/>
      <c r="AM1039" s="41"/>
      <c r="AN1039" s="41"/>
      <c r="AO1039" s="41"/>
      <c r="AP1039" s="41"/>
      <c r="AQ1039" s="41"/>
      <c r="AR1039" s="41"/>
      <c r="AS1039" s="41"/>
      <c r="AT1039" s="41"/>
      <c r="AU1039" s="41"/>
      <c r="AV1039" s="41"/>
      <c r="AW1039" s="41"/>
      <c r="AX1039" s="41"/>
      <c r="AY1039" s="41"/>
      <c r="AZ1039" s="41"/>
      <c r="BA1039" s="41"/>
      <c r="BB1039" s="41"/>
      <c r="BC1039" s="41"/>
      <c r="BD1039" s="41"/>
      <c r="BE1039" s="41"/>
      <c r="BF1039" s="41"/>
      <c r="BG1039" s="41"/>
      <c r="BH1039" s="41"/>
      <c r="BI1039" s="41"/>
      <c r="BJ1039" s="41"/>
      <c r="BK1039" s="41"/>
      <c r="BL1039" s="41"/>
      <c r="BM1039" s="41"/>
      <c r="BN1039" s="41"/>
      <c r="BO1039" s="41"/>
      <c r="BP1039" s="108"/>
      <c r="CG1039" s="102"/>
      <c r="CI1039" s="45"/>
    </row>
    <row r="1040" spans="37:87" ht="13" customHeight="1">
      <c r="AK1040" s="114"/>
      <c r="AL1040" s="41"/>
      <c r="AM1040" s="41"/>
      <c r="AN1040" s="41"/>
      <c r="AO1040" s="41"/>
      <c r="AP1040" s="41"/>
      <c r="AQ1040" s="41"/>
      <c r="AR1040" s="41"/>
      <c r="AS1040" s="41"/>
      <c r="AT1040" s="41"/>
      <c r="AU1040" s="41"/>
      <c r="AV1040" s="41"/>
      <c r="AW1040" s="41"/>
      <c r="AX1040" s="41"/>
      <c r="AY1040" s="41"/>
      <c r="AZ1040" s="41"/>
      <c r="BA1040" s="41"/>
      <c r="BB1040" s="41"/>
      <c r="BC1040" s="41"/>
      <c r="BD1040" s="41"/>
      <c r="BE1040" s="41"/>
      <c r="BF1040" s="41"/>
      <c r="BG1040" s="41"/>
      <c r="BH1040" s="41"/>
      <c r="BI1040" s="41"/>
      <c r="BJ1040" s="41"/>
      <c r="BK1040" s="41"/>
      <c r="BL1040" s="41"/>
      <c r="BM1040" s="41"/>
      <c r="BN1040" s="41"/>
      <c r="BO1040" s="41"/>
      <c r="BP1040" s="108"/>
      <c r="CG1040" s="102"/>
      <c r="CI1040" s="45"/>
    </row>
    <row r="1041" spans="37:87" ht="13" customHeight="1">
      <c r="AK1041" s="114"/>
      <c r="AL1041" s="41"/>
      <c r="AM1041" s="41"/>
      <c r="AN1041" s="41"/>
      <c r="AO1041" s="41"/>
      <c r="AP1041" s="41"/>
      <c r="AQ1041" s="41"/>
      <c r="AR1041" s="41"/>
      <c r="AS1041" s="41"/>
      <c r="AT1041" s="41"/>
      <c r="AU1041" s="41"/>
      <c r="AV1041" s="41"/>
      <c r="AW1041" s="41"/>
      <c r="AX1041" s="41"/>
      <c r="AY1041" s="41"/>
      <c r="AZ1041" s="41"/>
      <c r="BA1041" s="41"/>
      <c r="BB1041" s="41"/>
      <c r="BC1041" s="41"/>
      <c r="BD1041" s="41"/>
      <c r="BE1041" s="41"/>
      <c r="BF1041" s="41"/>
      <c r="BG1041" s="41"/>
      <c r="BH1041" s="41"/>
      <c r="BI1041" s="41"/>
      <c r="BJ1041" s="41"/>
      <c r="BK1041" s="41"/>
      <c r="BL1041" s="41"/>
      <c r="BM1041" s="41"/>
      <c r="BN1041" s="41"/>
      <c r="BO1041" s="41"/>
      <c r="BP1041" s="108"/>
      <c r="CG1041" s="102"/>
      <c r="CI1041" s="45"/>
    </row>
    <row r="1042" spans="37:87" ht="13" customHeight="1">
      <c r="AK1042" s="114"/>
      <c r="AL1042" s="41"/>
      <c r="AM1042" s="41"/>
      <c r="AN1042" s="41"/>
      <c r="AO1042" s="41"/>
      <c r="AP1042" s="41"/>
      <c r="AQ1042" s="41"/>
      <c r="AR1042" s="41"/>
      <c r="AS1042" s="41"/>
      <c r="AT1042" s="41"/>
      <c r="AU1042" s="41"/>
      <c r="AV1042" s="41"/>
      <c r="AW1042" s="41"/>
      <c r="AX1042" s="41"/>
      <c r="AY1042" s="41"/>
      <c r="AZ1042" s="41"/>
      <c r="BA1042" s="41"/>
      <c r="BB1042" s="41"/>
      <c r="BC1042" s="41"/>
      <c r="BD1042" s="41"/>
      <c r="BE1042" s="41"/>
      <c r="BF1042" s="41"/>
      <c r="BG1042" s="41"/>
      <c r="BH1042" s="41"/>
      <c r="BI1042" s="41"/>
      <c r="BJ1042" s="41"/>
      <c r="BK1042" s="41"/>
      <c r="BL1042" s="41"/>
      <c r="BM1042" s="41"/>
      <c r="BN1042" s="41"/>
      <c r="BO1042" s="41"/>
      <c r="BP1042" s="108"/>
      <c r="CG1042" s="102"/>
      <c r="CI1042" s="45"/>
    </row>
    <row r="1043" spans="37:87" ht="13" customHeight="1">
      <c r="AK1043" s="114"/>
      <c r="AL1043" s="41"/>
      <c r="AM1043" s="41"/>
      <c r="AN1043" s="41"/>
      <c r="AO1043" s="41"/>
      <c r="AP1043" s="41"/>
      <c r="AQ1043" s="41"/>
      <c r="AR1043" s="41"/>
      <c r="AS1043" s="41"/>
      <c r="AT1043" s="41"/>
      <c r="AU1043" s="41"/>
      <c r="AV1043" s="41"/>
      <c r="AW1043" s="41"/>
      <c r="AX1043" s="41"/>
      <c r="AY1043" s="41"/>
      <c r="AZ1043" s="41"/>
      <c r="BA1043" s="41"/>
      <c r="BB1043" s="41"/>
      <c r="BC1043" s="41"/>
      <c r="BD1043" s="41"/>
      <c r="BE1043" s="41"/>
      <c r="BF1043" s="41"/>
      <c r="BG1043" s="41"/>
      <c r="BH1043" s="41"/>
      <c r="BI1043" s="41"/>
      <c r="BJ1043" s="41"/>
      <c r="BK1043" s="41"/>
      <c r="BL1043" s="41"/>
      <c r="BM1043" s="41"/>
      <c r="BN1043" s="41"/>
      <c r="BO1043" s="41"/>
      <c r="BP1043" s="108"/>
      <c r="CG1043" s="102"/>
      <c r="CI1043" s="45"/>
    </row>
    <row r="1044" spans="37:87" ht="13" customHeight="1">
      <c r="AK1044" s="114"/>
      <c r="AL1044" s="41"/>
      <c r="AM1044" s="41"/>
      <c r="AN1044" s="41"/>
      <c r="AO1044" s="41"/>
      <c r="AP1044" s="41"/>
      <c r="AQ1044" s="41"/>
      <c r="AR1044" s="41"/>
      <c r="AS1044" s="41"/>
      <c r="AT1044" s="41"/>
      <c r="AU1044" s="41"/>
      <c r="AV1044" s="41"/>
      <c r="AW1044" s="41"/>
      <c r="AX1044" s="41"/>
      <c r="AY1044" s="41"/>
      <c r="AZ1044" s="41"/>
      <c r="BA1044" s="41"/>
      <c r="BB1044" s="41"/>
      <c r="BC1044" s="41"/>
      <c r="BD1044" s="41"/>
      <c r="BE1044" s="41"/>
      <c r="BF1044" s="41"/>
      <c r="BG1044" s="41"/>
      <c r="BH1044" s="41"/>
      <c r="BI1044" s="41"/>
      <c r="BJ1044" s="41"/>
      <c r="BK1044" s="41"/>
      <c r="BL1044" s="41"/>
      <c r="BM1044" s="41"/>
      <c r="BN1044" s="41"/>
      <c r="BO1044" s="41"/>
      <c r="BP1044" s="108"/>
      <c r="CG1044" s="102"/>
      <c r="CI1044" s="45"/>
    </row>
    <row r="1045" spans="37:87" ht="13" customHeight="1">
      <c r="AK1045" s="114"/>
      <c r="AL1045" s="41"/>
      <c r="AM1045" s="41"/>
      <c r="AN1045" s="41"/>
      <c r="AO1045" s="41"/>
      <c r="AP1045" s="41"/>
      <c r="AQ1045" s="41"/>
      <c r="AR1045" s="41"/>
      <c r="AS1045" s="41"/>
      <c r="AT1045" s="41"/>
      <c r="AU1045" s="41"/>
      <c r="AV1045" s="41"/>
      <c r="AW1045" s="41"/>
      <c r="AX1045" s="41"/>
      <c r="AY1045" s="41"/>
      <c r="AZ1045" s="41"/>
      <c r="BA1045" s="41"/>
      <c r="BB1045" s="41"/>
      <c r="BC1045" s="41"/>
      <c r="BD1045" s="41"/>
      <c r="BE1045" s="41"/>
      <c r="BF1045" s="41"/>
      <c r="BG1045" s="41"/>
      <c r="BH1045" s="41"/>
      <c r="BI1045" s="41"/>
      <c r="BJ1045" s="41"/>
      <c r="BK1045" s="41"/>
      <c r="BL1045" s="41"/>
      <c r="BM1045" s="41"/>
      <c r="BN1045" s="41"/>
      <c r="BO1045" s="41"/>
      <c r="BP1045" s="108"/>
      <c r="CG1045" s="102"/>
      <c r="CI1045" s="45"/>
    </row>
    <row r="1046" spans="37:87" ht="13" customHeight="1">
      <c r="AK1046" s="114"/>
      <c r="AL1046" s="41"/>
      <c r="AM1046" s="41"/>
      <c r="AN1046" s="41"/>
      <c r="AO1046" s="41"/>
      <c r="AP1046" s="41"/>
      <c r="AQ1046" s="41"/>
      <c r="AR1046" s="41"/>
      <c r="AS1046" s="41"/>
      <c r="AT1046" s="41"/>
      <c r="AU1046" s="41"/>
      <c r="AV1046" s="41"/>
      <c r="AW1046" s="41"/>
      <c r="AX1046" s="41"/>
      <c r="AY1046" s="41"/>
      <c r="AZ1046" s="41"/>
      <c r="BA1046" s="41"/>
      <c r="BB1046" s="41"/>
      <c r="BC1046" s="41"/>
      <c r="BD1046" s="41"/>
      <c r="BE1046" s="41"/>
      <c r="BF1046" s="41"/>
      <c r="BG1046" s="41"/>
      <c r="BH1046" s="41"/>
      <c r="BI1046" s="41"/>
      <c r="BJ1046" s="41"/>
      <c r="BK1046" s="41"/>
      <c r="BL1046" s="41"/>
      <c r="BM1046" s="41"/>
      <c r="BN1046" s="41"/>
      <c r="BO1046" s="41"/>
      <c r="BP1046" s="108"/>
      <c r="CG1046" s="102"/>
      <c r="CI1046" s="45"/>
    </row>
    <row r="1047" spans="37:87" ht="13" customHeight="1">
      <c r="AK1047" s="114"/>
      <c r="AL1047" s="41"/>
      <c r="AM1047" s="41"/>
      <c r="AN1047" s="41"/>
      <c r="AO1047" s="41"/>
      <c r="AP1047" s="41"/>
      <c r="AQ1047" s="41"/>
      <c r="AR1047" s="41"/>
      <c r="AS1047" s="41"/>
      <c r="AT1047" s="41"/>
      <c r="AU1047" s="41"/>
      <c r="AV1047" s="41"/>
      <c r="AW1047" s="41"/>
      <c r="AX1047" s="41"/>
      <c r="AY1047" s="41"/>
      <c r="AZ1047" s="41"/>
      <c r="BA1047" s="41"/>
      <c r="BB1047" s="41"/>
      <c r="BC1047" s="41"/>
      <c r="BD1047" s="41"/>
      <c r="BE1047" s="41"/>
      <c r="BF1047" s="41"/>
      <c r="BG1047" s="41"/>
      <c r="BH1047" s="41"/>
      <c r="BI1047" s="41"/>
      <c r="BJ1047" s="41"/>
      <c r="BK1047" s="41"/>
      <c r="BL1047" s="41"/>
      <c r="BM1047" s="41"/>
      <c r="BN1047" s="41"/>
      <c r="BO1047" s="41"/>
      <c r="BP1047" s="108"/>
      <c r="CG1047" s="102"/>
      <c r="CI1047" s="45"/>
    </row>
    <row r="1048" spans="37:87" ht="13" customHeight="1">
      <c r="AK1048" s="114"/>
      <c r="AL1048" s="41"/>
      <c r="AM1048" s="41"/>
      <c r="AN1048" s="41"/>
      <c r="AO1048" s="41"/>
      <c r="AP1048" s="41"/>
      <c r="AQ1048" s="41"/>
      <c r="AR1048" s="41"/>
      <c r="AS1048" s="41"/>
      <c r="AT1048" s="41"/>
      <c r="AU1048" s="41"/>
      <c r="AV1048" s="41"/>
      <c r="AW1048" s="41"/>
      <c r="AX1048" s="41"/>
      <c r="AY1048" s="41"/>
      <c r="AZ1048" s="41"/>
      <c r="BA1048" s="41"/>
      <c r="BB1048" s="41"/>
      <c r="BC1048" s="41"/>
      <c r="BD1048" s="41"/>
      <c r="BE1048" s="41"/>
      <c r="BF1048" s="41"/>
      <c r="BG1048" s="41"/>
      <c r="BH1048" s="41"/>
      <c r="BI1048" s="41"/>
      <c r="BJ1048" s="41"/>
      <c r="BK1048" s="41"/>
      <c r="BL1048" s="41"/>
      <c r="BM1048" s="41"/>
      <c r="BN1048" s="41"/>
      <c r="BO1048" s="41"/>
      <c r="BP1048" s="108"/>
      <c r="CG1048" s="102"/>
      <c r="CI1048" s="45"/>
    </row>
    <row r="1049" spans="37:87" ht="13" customHeight="1">
      <c r="AK1049" s="114"/>
      <c r="AL1049" s="41"/>
      <c r="AM1049" s="41"/>
      <c r="AN1049" s="41"/>
      <c r="AO1049" s="41"/>
      <c r="AP1049" s="41"/>
      <c r="AQ1049" s="41"/>
      <c r="AR1049" s="41"/>
      <c r="AS1049" s="41"/>
      <c r="AT1049" s="41"/>
      <c r="AU1049" s="41"/>
      <c r="AV1049" s="41"/>
      <c r="AW1049" s="41"/>
      <c r="AX1049" s="41"/>
      <c r="AY1049" s="41"/>
      <c r="AZ1049" s="41"/>
      <c r="BA1049" s="41"/>
      <c r="BB1049" s="41"/>
      <c r="BC1049" s="41"/>
      <c r="BD1049" s="41"/>
      <c r="BE1049" s="41"/>
      <c r="BF1049" s="41"/>
      <c r="BG1049" s="41"/>
      <c r="BH1049" s="41"/>
      <c r="BI1049" s="41"/>
      <c r="BJ1049" s="41"/>
      <c r="BK1049" s="41"/>
      <c r="BL1049" s="41"/>
      <c r="BM1049" s="41"/>
      <c r="BN1049" s="41"/>
      <c r="BO1049" s="41"/>
      <c r="BP1049" s="108"/>
      <c r="CG1049" s="102"/>
      <c r="CI1049" s="45"/>
    </row>
    <row r="1050" spans="37:87" ht="13" customHeight="1">
      <c r="AK1050" s="114"/>
      <c r="AL1050" s="41"/>
      <c r="AM1050" s="41"/>
      <c r="AN1050" s="41"/>
      <c r="AO1050" s="41"/>
      <c r="AP1050" s="41"/>
      <c r="AQ1050" s="41"/>
      <c r="AR1050" s="41"/>
      <c r="AS1050" s="41"/>
      <c r="AT1050" s="41"/>
      <c r="AU1050" s="41"/>
      <c r="AV1050" s="41"/>
      <c r="AW1050" s="41"/>
      <c r="AX1050" s="41"/>
      <c r="AY1050" s="41"/>
      <c r="AZ1050" s="41"/>
      <c r="BA1050" s="41"/>
      <c r="BB1050" s="41"/>
      <c r="BC1050" s="41"/>
      <c r="BD1050" s="41"/>
      <c r="BE1050" s="41"/>
      <c r="BF1050" s="41"/>
      <c r="BG1050" s="41"/>
      <c r="BH1050" s="41"/>
      <c r="BI1050" s="41"/>
      <c r="BJ1050" s="41"/>
      <c r="BK1050" s="41"/>
      <c r="BL1050" s="41"/>
      <c r="BM1050" s="41"/>
      <c r="BN1050" s="41"/>
      <c r="BO1050" s="41"/>
      <c r="BP1050" s="108"/>
      <c r="CG1050" s="102"/>
      <c r="CI1050" s="45"/>
    </row>
    <row r="1051" spans="37:87" ht="13" customHeight="1">
      <c r="AK1051" s="114"/>
      <c r="AL1051" s="41"/>
      <c r="AM1051" s="41"/>
      <c r="AN1051" s="41"/>
      <c r="AO1051" s="41"/>
      <c r="AP1051" s="41"/>
      <c r="AQ1051" s="41"/>
      <c r="AR1051" s="41"/>
      <c r="AS1051" s="41"/>
      <c r="AT1051" s="41"/>
      <c r="AU1051" s="41"/>
      <c r="AV1051" s="41"/>
      <c r="AW1051" s="41"/>
      <c r="AX1051" s="41"/>
      <c r="AY1051" s="41"/>
      <c r="AZ1051" s="41"/>
      <c r="BA1051" s="41"/>
      <c r="BB1051" s="41"/>
      <c r="BC1051" s="41"/>
      <c r="BD1051" s="41"/>
      <c r="BE1051" s="41"/>
      <c r="BF1051" s="41"/>
      <c r="BG1051" s="41"/>
      <c r="BH1051" s="41"/>
      <c r="BI1051" s="41"/>
      <c r="BJ1051" s="41"/>
      <c r="BK1051" s="41"/>
      <c r="BL1051" s="41"/>
      <c r="BM1051" s="41"/>
      <c r="BN1051" s="41"/>
      <c r="BO1051" s="41"/>
      <c r="BP1051" s="108"/>
      <c r="CG1051" s="102"/>
      <c r="CI1051" s="45"/>
    </row>
    <row r="1052" spans="37:87" ht="13" customHeight="1">
      <c r="AK1052" s="114"/>
      <c r="AL1052" s="41"/>
      <c r="AM1052" s="41"/>
      <c r="AN1052" s="41"/>
      <c r="AO1052" s="41"/>
      <c r="AP1052" s="41"/>
      <c r="AQ1052" s="41"/>
      <c r="AR1052" s="41"/>
      <c r="AS1052" s="41"/>
      <c r="AT1052" s="41"/>
      <c r="AU1052" s="41"/>
      <c r="AV1052" s="41"/>
      <c r="AW1052" s="41"/>
      <c r="AX1052" s="41"/>
      <c r="AY1052" s="41"/>
      <c r="AZ1052" s="41"/>
      <c r="BA1052" s="41"/>
      <c r="BB1052" s="41"/>
      <c r="BC1052" s="41"/>
      <c r="BD1052" s="41"/>
      <c r="BE1052" s="41"/>
      <c r="BF1052" s="41"/>
      <c r="BG1052" s="41"/>
      <c r="BH1052" s="41"/>
      <c r="BI1052" s="41"/>
      <c r="BJ1052" s="41"/>
      <c r="BK1052" s="41"/>
      <c r="BL1052" s="41"/>
      <c r="BM1052" s="41"/>
      <c r="BN1052" s="41"/>
      <c r="BO1052" s="41"/>
      <c r="BP1052" s="108"/>
      <c r="CG1052" s="102"/>
      <c r="CI1052" s="45"/>
    </row>
    <row r="1053" spans="37:87" ht="13" customHeight="1">
      <c r="AK1053" s="114"/>
      <c r="AL1053" s="41"/>
      <c r="AM1053" s="41"/>
      <c r="AN1053" s="41"/>
      <c r="AO1053" s="41"/>
      <c r="AP1053" s="41"/>
      <c r="AQ1053" s="41"/>
      <c r="AR1053" s="41"/>
      <c r="AS1053" s="41"/>
      <c r="AT1053" s="41"/>
      <c r="AU1053" s="41"/>
      <c r="AV1053" s="41"/>
      <c r="AW1053" s="41"/>
      <c r="AX1053" s="41"/>
      <c r="AY1053" s="41"/>
      <c r="AZ1053" s="41"/>
      <c r="BA1053" s="41"/>
      <c r="BB1053" s="41"/>
      <c r="BC1053" s="41"/>
      <c r="BD1053" s="41"/>
      <c r="BE1053" s="41"/>
      <c r="BF1053" s="41"/>
      <c r="BG1053" s="41"/>
      <c r="BH1053" s="41"/>
      <c r="BI1053" s="41"/>
      <c r="BJ1053" s="41"/>
      <c r="BK1053" s="41"/>
      <c r="BL1053" s="41"/>
      <c r="BM1053" s="41"/>
      <c r="BN1053" s="41"/>
      <c r="BO1053" s="41"/>
      <c r="BP1053" s="108"/>
      <c r="CG1053" s="102"/>
      <c r="CI1053" s="45"/>
    </row>
    <row r="1054" spans="37:87" ht="13" customHeight="1">
      <c r="AK1054" s="114"/>
      <c r="AL1054" s="41"/>
      <c r="AM1054" s="41"/>
      <c r="AN1054" s="41"/>
      <c r="AO1054" s="41"/>
      <c r="AP1054" s="41"/>
      <c r="AQ1054" s="41"/>
      <c r="AR1054" s="41"/>
      <c r="AS1054" s="41"/>
      <c r="AT1054" s="41"/>
      <c r="AU1054" s="41"/>
      <c r="AV1054" s="41"/>
      <c r="AW1054" s="41"/>
      <c r="AX1054" s="41"/>
      <c r="AY1054" s="41"/>
      <c r="AZ1054" s="41"/>
      <c r="BA1054" s="41"/>
      <c r="BB1054" s="41"/>
      <c r="BC1054" s="41"/>
      <c r="BD1054" s="41"/>
      <c r="BE1054" s="41"/>
      <c r="BF1054" s="41"/>
      <c r="BG1054" s="41"/>
      <c r="BH1054" s="41"/>
      <c r="BI1054" s="41"/>
      <c r="BJ1054" s="41"/>
      <c r="BK1054" s="41"/>
      <c r="BL1054" s="41"/>
      <c r="BM1054" s="41"/>
      <c r="BN1054" s="41"/>
      <c r="BO1054" s="41"/>
      <c r="BP1054" s="108"/>
      <c r="CG1054" s="102"/>
      <c r="CI1054" s="45"/>
    </row>
    <row r="1055" spans="37:87" ht="13" customHeight="1">
      <c r="AK1055" s="114"/>
      <c r="AL1055" s="41"/>
      <c r="AM1055" s="41"/>
      <c r="AN1055" s="41"/>
      <c r="AO1055" s="41"/>
      <c r="AP1055" s="41"/>
      <c r="AQ1055" s="41"/>
      <c r="AR1055" s="41"/>
      <c r="AS1055" s="41"/>
      <c r="AT1055" s="41"/>
      <c r="AU1055" s="41"/>
      <c r="AV1055" s="41"/>
      <c r="AW1055" s="41"/>
      <c r="AX1055" s="41"/>
      <c r="AY1055" s="41"/>
      <c r="AZ1055" s="41"/>
      <c r="BA1055" s="41"/>
      <c r="BB1055" s="41"/>
      <c r="BC1055" s="41"/>
      <c r="BD1055" s="41"/>
      <c r="BE1055" s="41"/>
      <c r="BF1055" s="41"/>
      <c r="BG1055" s="41"/>
      <c r="BH1055" s="41"/>
      <c r="BI1055" s="41"/>
      <c r="BJ1055" s="41"/>
      <c r="BK1055" s="41"/>
      <c r="BL1055" s="41"/>
      <c r="BM1055" s="41"/>
      <c r="BN1055" s="41"/>
      <c r="BO1055" s="41"/>
      <c r="BP1055" s="108"/>
      <c r="CG1055" s="102"/>
      <c r="CI1055" s="45"/>
    </row>
    <row r="1056" spans="37:87" ht="13" customHeight="1">
      <c r="AK1056" s="114"/>
      <c r="AL1056" s="41"/>
      <c r="AM1056" s="41"/>
      <c r="AN1056" s="41"/>
      <c r="AO1056" s="41"/>
      <c r="AP1056" s="41"/>
      <c r="AQ1056" s="41"/>
      <c r="AR1056" s="41"/>
      <c r="AS1056" s="41"/>
      <c r="AT1056" s="41"/>
      <c r="AU1056" s="41"/>
      <c r="AV1056" s="41"/>
      <c r="AW1056" s="41"/>
      <c r="AX1056" s="41"/>
      <c r="AY1056" s="41"/>
      <c r="AZ1056" s="41"/>
      <c r="BA1056" s="41"/>
      <c r="BB1056" s="41"/>
      <c r="BC1056" s="41"/>
      <c r="BD1056" s="41"/>
      <c r="BE1056" s="41"/>
      <c r="BF1056" s="41"/>
      <c r="BG1056" s="41"/>
      <c r="BH1056" s="41"/>
      <c r="BI1056" s="41"/>
      <c r="BJ1056" s="41"/>
      <c r="BK1056" s="41"/>
      <c r="BL1056" s="41"/>
      <c r="BM1056" s="41"/>
      <c r="BN1056" s="41"/>
      <c r="BO1056" s="41"/>
      <c r="BP1056" s="108"/>
      <c r="CG1056" s="102"/>
      <c r="CI1056" s="45"/>
    </row>
    <row r="1057" spans="37:87" ht="13" customHeight="1">
      <c r="AK1057" s="114"/>
      <c r="AL1057" s="41"/>
      <c r="AM1057" s="41"/>
      <c r="AN1057" s="41"/>
      <c r="AO1057" s="41"/>
      <c r="AP1057" s="41"/>
      <c r="AQ1057" s="41"/>
      <c r="AR1057" s="41"/>
      <c r="AS1057" s="41"/>
      <c r="AT1057" s="41"/>
      <c r="AU1057" s="41"/>
      <c r="AV1057" s="41"/>
      <c r="AW1057" s="41"/>
      <c r="AX1057" s="41"/>
      <c r="AY1057" s="41"/>
      <c r="AZ1057" s="41"/>
      <c r="BA1057" s="41"/>
      <c r="BB1057" s="41"/>
      <c r="BC1057" s="41"/>
      <c r="BD1057" s="41"/>
      <c r="BE1057" s="41"/>
      <c r="BF1057" s="41"/>
      <c r="BG1057" s="41"/>
      <c r="BH1057" s="41"/>
      <c r="BI1057" s="41"/>
      <c r="BJ1057" s="41"/>
      <c r="BK1057" s="41"/>
      <c r="BL1057" s="41"/>
      <c r="BM1057" s="41"/>
      <c r="BN1057" s="41"/>
      <c r="BO1057" s="41"/>
      <c r="BP1057" s="108"/>
      <c r="CG1057" s="102"/>
      <c r="CI1057" s="45"/>
    </row>
    <row r="1058" spans="37:87" ht="13" customHeight="1">
      <c r="AK1058" s="114"/>
      <c r="AL1058" s="41"/>
      <c r="AM1058" s="41"/>
      <c r="AN1058" s="41"/>
      <c r="AO1058" s="41"/>
      <c r="AP1058" s="41"/>
      <c r="AQ1058" s="41"/>
      <c r="AR1058" s="41"/>
      <c r="AS1058" s="41"/>
      <c r="AT1058" s="41"/>
      <c r="AU1058" s="41"/>
      <c r="AV1058" s="41"/>
      <c r="AW1058" s="41"/>
      <c r="AX1058" s="41"/>
      <c r="AY1058" s="41"/>
      <c r="AZ1058" s="41"/>
      <c r="BA1058" s="41"/>
      <c r="BB1058" s="41"/>
      <c r="BC1058" s="41"/>
      <c r="BD1058" s="41"/>
      <c r="BE1058" s="41"/>
      <c r="BF1058" s="41"/>
      <c r="BG1058" s="41"/>
      <c r="BH1058" s="41"/>
      <c r="BI1058" s="41"/>
      <c r="BJ1058" s="41"/>
      <c r="BK1058" s="41"/>
      <c r="BL1058" s="41"/>
      <c r="BM1058" s="41"/>
      <c r="BN1058" s="41"/>
      <c r="BO1058" s="41"/>
      <c r="BP1058" s="108"/>
      <c r="CG1058" s="102"/>
      <c r="CI1058" s="45"/>
    </row>
    <row r="1059" spans="37:87" ht="13" customHeight="1">
      <c r="AK1059" s="114"/>
      <c r="AL1059" s="41"/>
      <c r="AM1059" s="41"/>
      <c r="AN1059" s="41"/>
      <c r="AO1059" s="41"/>
      <c r="AP1059" s="41"/>
      <c r="AQ1059" s="41"/>
      <c r="AR1059" s="41"/>
      <c r="AS1059" s="41"/>
      <c r="AT1059" s="41"/>
      <c r="AU1059" s="41"/>
      <c r="AV1059" s="41"/>
      <c r="AW1059" s="41"/>
      <c r="AX1059" s="41"/>
      <c r="AY1059" s="41"/>
      <c r="AZ1059" s="41"/>
      <c r="BA1059" s="41"/>
      <c r="BB1059" s="41"/>
      <c r="BC1059" s="41"/>
      <c r="BD1059" s="41"/>
      <c r="BE1059" s="41"/>
      <c r="BF1059" s="41"/>
      <c r="BG1059" s="41"/>
      <c r="BH1059" s="41"/>
      <c r="BI1059" s="41"/>
      <c r="BJ1059" s="41"/>
      <c r="BK1059" s="41"/>
      <c r="BL1059" s="41"/>
      <c r="BM1059" s="41"/>
      <c r="BN1059" s="41"/>
      <c r="BO1059" s="41"/>
      <c r="BP1059" s="108"/>
      <c r="CG1059" s="102"/>
      <c r="CI1059" s="45"/>
    </row>
    <row r="1060" spans="37:87" ht="13" customHeight="1">
      <c r="AK1060" s="114"/>
      <c r="AL1060" s="41"/>
      <c r="AM1060" s="41"/>
      <c r="AN1060" s="41"/>
      <c r="AO1060" s="41"/>
      <c r="AP1060" s="41"/>
      <c r="AQ1060" s="41"/>
      <c r="AR1060" s="41"/>
      <c r="AS1060" s="41"/>
      <c r="AT1060" s="41"/>
      <c r="AU1060" s="41"/>
      <c r="AV1060" s="41"/>
      <c r="AW1060" s="41"/>
      <c r="AX1060" s="41"/>
      <c r="AY1060" s="41"/>
      <c r="AZ1060" s="41"/>
      <c r="BA1060" s="41"/>
      <c r="BB1060" s="41"/>
      <c r="BC1060" s="41"/>
      <c r="BD1060" s="41"/>
      <c r="BE1060" s="41"/>
      <c r="BF1060" s="41"/>
      <c r="BG1060" s="41"/>
      <c r="BH1060" s="41"/>
      <c r="BI1060" s="41"/>
      <c r="BJ1060" s="41"/>
      <c r="BK1060" s="41"/>
      <c r="BL1060" s="41"/>
      <c r="BM1060" s="41"/>
      <c r="BN1060" s="41"/>
      <c r="BO1060" s="41"/>
      <c r="BP1060" s="108"/>
      <c r="CG1060" s="102"/>
      <c r="CI1060" s="45"/>
    </row>
    <row r="1061" spans="37:87" ht="13" customHeight="1">
      <c r="AK1061" s="114"/>
      <c r="AL1061" s="41"/>
      <c r="AM1061" s="41"/>
      <c r="AN1061" s="41"/>
      <c r="AO1061" s="41"/>
      <c r="AP1061" s="41"/>
      <c r="AQ1061" s="41"/>
      <c r="AR1061" s="41"/>
      <c r="AS1061" s="41"/>
      <c r="AT1061" s="41"/>
      <c r="AU1061" s="41"/>
      <c r="AV1061" s="41"/>
      <c r="AW1061" s="41"/>
      <c r="AX1061" s="41"/>
      <c r="AY1061" s="41"/>
      <c r="AZ1061" s="41"/>
      <c r="BA1061" s="41"/>
      <c r="BB1061" s="41"/>
      <c r="BC1061" s="41"/>
      <c r="BD1061" s="41"/>
      <c r="BE1061" s="41"/>
      <c r="BF1061" s="41"/>
      <c r="BG1061" s="41"/>
      <c r="BH1061" s="41"/>
      <c r="BI1061" s="41"/>
      <c r="BJ1061" s="41"/>
      <c r="BK1061" s="41"/>
      <c r="BL1061" s="41"/>
      <c r="BM1061" s="41"/>
      <c r="BN1061" s="41"/>
      <c r="BO1061" s="41"/>
      <c r="BP1061" s="108"/>
      <c r="CG1061" s="102"/>
      <c r="CI1061" s="45"/>
    </row>
    <row r="1062" spans="37:87" ht="13" customHeight="1">
      <c r="AK1062" s="114"/>
      <c r="AL1062" s="41"/>
      <c r="AM1062" s="41"/>
      <c r="AN1062" s="41"/>
      <c r="AO1062" s="41"/>
      <c r="AP1062" s="41"/>
      <c r="AQ1062" s="41"/>
      <c r="AR1062" s="41"/>
      <c r="AS1062" s="41"/>
      <c r="AT1062" s="41"/>
      <c r="AU1062" s="41"/>
      <c r="AV1062" s="41"/>
      <c r="AW1062" s="41"/>
      <c r="AX1062" s="41"/>
      <c r="AY1062" s="41"/>
      <c r="AZ1062" s="41"/>
      <c r="BA1062" s="41"/>
      <c r="BB1062" s="41"/>
      <c r="BC1062" s="41"/>
      <c r="BD1062" s="41"/>
      <c r="BE1062" s="41"/>
      <c r="BF1062" s="41"/>
      <c r="BG1062" s="41"/>
      <c r="BH1062" s="41"/>
      <c r="BI1062" s="41"/>
      <c r="BJ1062" s="41"/>
      <c r="BK1062" s="41"/>
      <c r="BL1062" s="41"/>
      <c r="BM1062" s="41"/>
      <c r="BN1062" s="41"/>
      <c r="BO1062" s="41"/>
      <c r="BP1062" s="108"/>
      <c r="CG1062" s="102"/>
      <c r="CI1062" s="45"/>
    </row>
    <row r="1063" spans="37:87" ht="13" customHeight="1">
      <c r="AK1063" s="114"/>
      <c r="AL1063" s="41"/>
      <c r="AM1063" s="41"/>
      <c r="AN1063" s="41"/>
      <c r="AO1063" s="41"/>
      <c r="AP1063" s="41"/>
      <c r="AQ1063" s="41"/>
      <c r="AR1063" s="41"/>
      <c r="AS1063" s="41"/>
      <c r="AT1063" s="41"/>
      <c r="AU1063" s="41"/>
      <c r="AV1063" s="41"/>
      <c r="AW1063" s="41"/>
      <c r="AX1063" s="41"/>
      <c r="AY1063" s="41"/>
      <c r="AZ1063" s="41"/>
      <c r="BA1063" s="41"/>
      <c r="BB1063" s="41"/>
      <c r="BC1063" s="41"/>
      <c r="BD1063" s="41"/>
      <c r="BE1063" s="41"/>
      <c r="BF1063" s="41"/>
      <c r="BG1063" s="41"/>
      <c r="BH1063" s="41"/>
      <c r="BI1063" s="41"/>
      <c r="BJ1063" s="41"/>
      <c r="BK1063" s="41"/>
      <c r="BL1063" s="41"/>
      <c r="BM1063" s="41"/>
      <c r="BN1063" s="41"/>
      <c r="BO1063" s="41"/>
      <c r="BP1063" s="108"/>
      <c r="CG1063" s="102"/>
      <c r="CI1063" s="45"/>
    </row>
    <row r="1064" spans="37:87" ht="13" customHeight="1">
      <c r="AK1064" s="114"/>
      <c r="AL1064" s="41"/>
      <c r="AM1064" s="41"/>
      <c r="AN1064" s="41"/>
      <c r="AO1064" s="41"/>
      <c r="AP1064" s="41"/>
      <c r="AQ1064" s="41"/>
      <c r="AR1064" s="41"/>
      <c r="AS1064" s="41"/>
      <c r="AT1064" s="41"/>
      <c r="AU1064" s="41"/>
      <c r="AV1064" s="41"/>
      <c r="AW1064" s="41"/>
      <c r="AX1064" s="41"/>
      <c r="AY1064" s="41"/>
      <c r="AZ1064" s="41"/>
      <c r="BA1064" s="41"/>
      <c r="BB1064" s="41"/>
      <c r="BC1064" s="41"/>
      <c r="BD1064" s="41"/>
      <c r="BE1064" s="41"/>
      <c r="BF1064" s="41"/>
      <c r="BG1064" s="41"/>
      <c r="BH1064" s="41"/>
      <c r="BI1064" s="41"/>
      <c r="BJ1064" s="41"/>
      <c r="BK1064" s="41"/>
      <c r="BL1064" s="41"/>
      <c r="BM1064" s="41"/>
      <c r="BN1064" s="41"/>
      <c r="BO1064" s="41"/>
      <c r="BP1064" s="108"/>
      <c r="CG1064" s="102"/>
      <c r="CI1064" s="45"/>
    </row>
    <row r="1065" spans="37:87" ht="13" customHeight="1">
      <c r="AK1065" s="114"/>
      <c r="AL1065" s="41"/>
      <c r="AM1065" s="41"/>
      <c r="AN1065" s="41"/>
      <c r="AO1065" s="41"/>
      <c r="AP1065" s="41"/>
      <c r="AQ1065" s="41"/>
      <c r="AR1065" s="41"/>
      <c r="AS1065" s="41"/>
      <c r="AT1065" s="41"/>
      <c r="AU1065" s="41"/>
      <c r="AV1065" s="41"/>
      <c r="AW1065" s="41"/>
      <c r="AX1065" s="41"/>
      <c r="AY1065" s="41"/>
      <c r="AZ1065" s="41"/>
      <c r="BA1065" s="41"/>
      <c r="BB1065" s="41"/>
      <c r="BC1065" s="41"/>
      <c r="BD1065" s="41"/>
      <c r="BE1065" s="41"/>
      <c r="BF1065" s="41"/>
      <c r="BG1065" s="41"/>
      <c r="BH1065" s="41"/>
      <c r="BI1065" s="41"/>
      <c r="BJ1065" s="41"/>
      <c r="BK1065" s="41"/>
      <c r="BL1065" s="41"/>
      <c r="BM1065" s="41"/>
      <c r="BN1065" s="41"/>
      <c r="BO1065" s="41"/>
      <c r="BP1065" s="108"/>
      <c r="CG1065" s="102"/>
      <c r="CI1065" s="45"/>
    </row>
    <row r="1066" spans="37:87" ht="13" customHeight="1">
      <c r="AK1066" s="114"/>
      <c r="AL1066" s="41"/>
      <c r="AM1066" s="41"/>
      <c r="AN1066" s="41"/>
      <c r="AO1066" s="41"/>
      <c r="AP1066" s="41"/>
      <c r="AQ1066" s="41"/>
      <c r="AR1066" s="41"/>
      <c r="AS1066" s="41"/>
      <c r="AT1066" s="41"/>
      <c r="AU1066" s="41"/>
      <c r="AV1066" s="41"/>
      <c r="AW1066" s="41"/>
      <c r="AX1066" s="41"/>
      <c r="AY1066" s="41"/>
      <c r="AZ1066" s="41"/>
      <c r="BA1066" s="41"/>
      <c r="BB1066" s="41"/>
      <c r="BC1066" s="41"/>
      <c r="BD1066" s="41"/>
      <c r="BE1066" s="41"/>
      <c r="BF1066" s="41"/>
      <c r="BG1066" s="41"/>
      <c r="BH1066" s="41"/>
      <c r="BI1066" s="41"/>
      <c r="BJ1066" s="41"/>
      <c r="BK1066" s="41"/>
      <c r="BL1066" s="41"/>
      <c r="BM1066" s="41"/>
      <c r="BN1066" s="41"/>
      <c r="BO1066" s="41"/>
      <c r="BP1066" s="108"/>
      <c r="CG1066" s="102"/>
      <c r="CI1066" s="45"/>
    </row>
    <row r="1067" spans="37:87" ht="13" customHeight="1">
      <c r="AK1067" s="114"/>
      <c r="AL1067" s="41"/>
      <c r="AM1067" s="41"/>
      <c r="AN1067" s="41"/>
      <c r="AO1067" s="41"/>
      <c r="AP1067" s="41"/>
      <c r="AQ1067" s="41"/>
      <c r="AR1067" s="41"/>
      <c r="AS1067" s="41"/>
      <c r="AT1067" s="41"/>
      <c r="AU1067" s="41"/>
      <c r="AV1067" s="41"/>
      <c r="AW1067" s="41"/>
      <c r="AX1067" s="41"/>
      <c r="AY1067" s="41"/>
      <c r="AZ1067" s="41"/>
      <c r="BA1067" s="41"/>
      <c r="BB1067" s="41"/>
      <c r="BC1067" s="41"/>
      <c r="BD1067" s="41"/>
      <c r="BE1067" s="41"/>
      <c r="BF1067" s="41"/>
      <c r="BG1067" s="41"/>
      <c r="BH1067" s="41"/>
      <c r="BI1067" s="41"/>
      <c r="BJ1067" s="41"/>
      <c r="BK1067" s="41"/>
      <c r="BL1067" s="41"/>
      <c r="BM1067" s="41"/>
      <c r="BN1067" s="41"/>
      <c r="BO1067" s="41"/>
      <c r="BP1067" s="108"/>
      <c r="CG1067" s="102"/>
      <c r="CI1067" s="45"/>
    </row>
    <row r="1068" spans="37:87" ht="13" customHeight="1">
      <c r="AK1068" s="114"/>
      <c r="AL1068" s="41"/>
      <c r="AM1068" s="41"/>
      <c r="AN1068" s="41"/>
      <c r="AO1068" s="41"/>
      <c r="AP1068" s="41"/>
      <c r="AQ1068" s="41"/>
      <c r="AR1068" s="41"/>
      <c r="AS1068" s="41"/>
      <c r="AT1068" s="41"/>
      <c r="AU1068" s="41"/>
      <c r="AV1068" s="41"/>
      <c r="AW1068" s="41"/>
      <c r="AX1068" s="41"/>
      <c r="AY1068" s="41"/>
      <c r="AZ1068" s="41"/>
      <c r="BA1068" s="41"/>
      <c r="BB1068" s="41"/>
      <c r="BC1068" s="41"/>
      <c r="BD1068" s="41"/>
      <c r="BE1068" s="41"/>
      <c r="BF1068" s="41"/>
      <c r="BG1068" s="41"/>
      <c r="BH1068" s="41"/>
      <c r="BI1068" s="41"/>
      <c r="BJ1068" s="41"/>
      <c r="BK1068" s="41"/>
      <c r="BL1068" s="41"/>
      <c r="BM1068" s="41"/>
      <c r="BN1068" s="41"/>
      <c r="BO1068" s="41"/>
      <c r="BP1068" s="108"/>
      <c r="CG1068" s="102"/>
      <c r="CI1068" s="45"/>
    </row>
    <row r="1069" spans="37:87" ht="13" customHeight="1">
      <c r="AK1069" s="114"/>
      <c r="AL1069" s="41"/>
      <c r="AM1069" s="41"/>
      <c r="AN1069" s="41"/>
      <c r="AO1069" s="41"/>
      <c r="AP1069" s="41"/>
      <c r="AQ1069" s="41"/>
      <c r="AR1069" s="41"/>
      <c r="AS1069" s="41"/>
      <c r="AT1069" s="41"/>
      <c r="AU1069" s="41"/>
      <c r="AV1069" s="41"/>
      <c r="AW1069" s="41"/>
      <c r="AX1069" s="41"/>
      <c r="AY1069" s="41"/>
      <c r="AZ1069" s="41"/>
      <c r="BA1069" s="41"/>
      <c r="BB1069" s="41"/>
      <c r="BC1069" s="41"/>
      <c r="BD1069" s="41"/>
      <c r="BE1069" s="41"/>
      <c r="BF1069" s="41"/>
      <c r="BG1069" s="41"/>
      <c r="BH1069" s="41"/>
      <c r="BI1069" s="41"/>
      <c r="BJ1069" s="41"/>
      <c r="BK1069" s="41"/>
      <c r="BL1069" s="41"/>
      <c r="BM1069" s="41"/>
      <c r="BN1069" s="41"/>
      <c r="BO1069" s="41"/>
      <c r="BP1069" s="108"/>
      <c r="CG1069" s="102"/>
      <c r="CI1069" s="45"/>
    </row>
    <row r="1070" spans="37:87" ht="13" customHeight="1">
      <c r="AK1070" s="114"/>
      <c r="AL1070" s="41"/>
      <c r="AM1070" s="41"/>
      <c r="AN1070" s="41"/>
      <c r="AO1070" s="41"/>
      <c r="AP1070" s="41"/>
      <c r="AQ1070" s="41"/>
      <c r="AR1070" s="41"/>
      <c r="AS1070" s="41"/>
      <c r="AT1070" s="41"/>
      <c r="AU1070" s="41"/>
      <c r="AV1070" s="41"/>
      <c r="AW1070" s="41"/>
      <c r="AX1070" s="41"/>
      <c r="AY1070" s="41"/>
      <c r="AZ1070" s="41"/>
      <c r="BA1070" s="41"/>
      <c r="BB1070" s="41"/>
      <c r="BC1070" s="41"/>
      <c r="BD1070" s="41"/>
      <c r="BE1070" s="41"/>
      <c r="BF1070" s="41"/>
      <c r="BG1070" s="41"/>
      <c r="BH1070" s="41"/>
      <c r="BI1070" s="41"/>
      <c r="BJ1070" s="41"/>
      <c r="BK1070" s="41"/>
      <c r="BL1070" s="41"/>
      <c r="BM1070" s="41"/>
      <c r="BN1070" s="41"/>
      <c r="BO1070" s="41"/>
      <c r="BP1070" s="108"/>
      <c r="CG1070" s="102"/>
      <c r="CI1070" s="45"/>
    </row>
    <row r="1071" spans="37:87" ht="13" customHeight="1">
      <c r="AK1071" s="114"/>
      <c r="AL1071" s="41"/>
      <c r="AM1071" s="41"/>
      <c r="AN1071" s="41"/>
      <c r="AO1071" s="41"/>
      <c r="AP1071" s="41"/>
      <c r="AQ1071" s="41"/>
      <c r="AR1071" s="41"/>
      <c r="AS1071" s="41"/>
      <c r="AT1071" s="41"/>
      <c r="AU1071" s="41"/>
      <c r="AV1071" s="41"/>
      <c r="AW1071" s="41"/>
      <c r="AX1071" s="41"/>
      <c r="AY1071" s="41"/>
      <c r="AZ1071" s="41"/>
      <c r="BA1071" s="41"/>
      <c r="BB1071" s="41"/>
      <c r="BC1071" s="41"/>
      <c r="BD1071" s="41"/>
      <c r="BE1071" s="41"/>
      <c r="BF1071" s="41"/>
      <c r="BG1071" s="41"/>
      <c r="BH1071" s="41"/>
      <c r="BI1071" s="41"/>
      <c r="BJ1071" s="41"/>
      <c r="BK1071" s="41"/>
      <c r="BL1071" s="41"/>
      <c r="BM1071" s="41"/>
      <c r="BN1071" s="41"/>
      <c r="BO1071" s="41"/>
      <c r="BP1071" s="108"/>
      <c r="CG1071" s="102"/>
      <c r="CI1071" s="45"/>
    </row>
    <row r="1072" spans="37:87" ht="13" customHeight="1">
      <c r="AK1072" s="114"/>
      <c r="AL1072" s="41"/>
      <c r="AM1072" s="41"/>
      <c r="AN1072" s="41"/>
      <c r="AO1072" s="41"/>
      <c r="AP1072" s="41"/>
      <c r="AQ1072" s="41"/>
      <c r="AR1072" s="41"/>
      <c r="AS1072" s="41"/>
      <c r="AT1072" s="41"/>
      <c r="AU1072" s="41"/>
      <c r="AV1072" s="41"/>
      <c r="AW1072" s="41"/>
      <c r="AX1072" s="41"/>
      <c r="AY1072" s="41"/>
      <c r="AZ1072" s="41"/>
      <c r="BA1072" s="41"/>
      <c r="BB1072" s="41"/>
      <c r="BC1072" s="41"/>
      <c r="BD1072" s="41"/>
      <c r="BE1072" s="41"/>
      <c r="BF1072" s="41"/>
      <c r="BG1072" s="41"/>
      <c r="BH1072" s="41"/>
      <c r="BI1072" s="41"/>
      <c r="BJ1072" s="41"/>
      <c r="BK1072" s="41"/>
      <c r="BL1072" s="41"/>
      <c r="BM1072" s="41"/>
      <c r="BN1072" s="41"/>
      <c r="BO1072" s="41"/>
      <c r="BP1072" s="108"/>
      <c r="CG1072" s="102"/>
      <c r="CI1072" s="45"/>
    </row>
    <row r="1073" spans="37:87" ht="13" customHeight="1">
      <c r="AK1073" s="114"/>
      <c r="AL1073" s="41"/>
      <c r="AM1073" s="41"/>
      <c r="AN1073" s="41"/>
      <c r="AO1073" s="41"/>
      <c r="AP1073" s="41"/>
      <c r="AQ1073" s="41"/>
      <c r="AR1073" s="41"/>
      <c r="AS1073" s="41"/>
      <c r="AT1073" s="41"/>
      <c r="AU1073" s="41"/>
      <c r="AV1073" s="41"/>
      <c r="AW1073" s="41"/>
      <c r="AX1073" s="41"/>
      <c r="AY1073" s="41"/>
      <c r="AZ1073" s="41"/>
      <c r="BA1073" s="41"/>
      <c r="BB1073" s="41"/>
      <c r="BC1073" s="41"/>
      <c r="BD1073" s="41"/>
      <c r="BE1073" s="41"/>
      <c r="BF1073" s="41"/>
      <c r="BG1073" s="41"/>
      <c r="BH1073" s="41"/>
      <c r="BI1073" s="41"/>
      <c r="BJ1073" s="41"/>
      <c r="BK1073" s="41"/>
      <c r="BL1073" s="41"/>
      <c r="BM1073" s="41"/>
      <c r="BN1073" s="41"/>
      <c r="BO1073" s="41"/>
      <c r="BP1073" s="108"/>
      <c r="CG1073" s="102"/>
      <c r="CI1073" s="45"/>
    </row>
    <row r="1074" spans="37:87" ht="13" customHeight="1">
      <c r="AK1074" s="114"/>
      <c r="AL1074" s="41"/>
      <c r="AM1074" s="41"/>
      <c r="AN1074" s="41"/>
      <c r="AO1074" s="41"/>
      <c r="AP1074" s="41"/>
      <c r="AQ1074" s="41"/>
      <c r="AR1074" s="41"/>
      <c r="AS1074" s="41"/>
      <c r="AT1074" s="41"/>
      <c r="AU1074" s="41"/>
      <c r="AV1074" s="41"/>
      <c r="AW1074" s="41"/>
      <c r="AX1074" s="41"/>
      <c r="AY1074" s="41"/>
      <c r="AZ1074" s="41"/>
      <c r="BA1074" s="41"/>
      <c r="BB1074" s="41"/>
      <c r="BC1074" s="41"/>
      <c r="BD1074" s="41"/>
      <c r="BE1074" s="41"/>
      <c r="BF1074" s="41"/>
      <c r="BG1074" s="41"/>
      <c r="BH1074" s="41"/>
      <c r="BI1074" s="41"/>
      <c r="BJ1074" s="41"/>
      <c r="BK1074" s="41"/>
      <c r="BL1074" s="41"/>
      <c r="BM1074" s="41"/>
      <c r="BN1074" s="41"/>
      <c r="BO1074" s="41"/>
      <c r="BP1074" s="108"/>
      <c r="CG1074" s="102"/>
      <c r="CI1074" s="45"/>
    </row>
    <row r="1075" spans="37:87" ht="13" customHeight="1">
      <c r="AK1075" s="114"/>
      <c r="AL1075" s="41"/>
      <c r="AM1075" s="41"/>
      <c r="AN1075" s="41"/>
      <c r="AO1075" s="41"/>
      <c r="AP1075" s="41"/>
      <c r="AQ1075" s="41"/>
      <c r="AR1075" s="41"/>
      <c r="AS1075" s="41"/>
      <c r="AT1075" s="41"/>
      <c r="AU1075" s="41"/>
      <c r="AV1075" s="41"/>
      <c r="AW1075" s="41"/>
      <c r="AX1075" s="41"/>
      <c r="AY1075" s="41"/>
      <c r="AZ1075" s="41"/>
      <c r="BA1075" s="41"/>
      <c r="BB1075" s="41"/>
      <c r="BC1075" s="41"/>
      <c r="BD1075" s="41"/>
      <c r="BE1075" s="41"/>
      <c r="BF1075" s="41"/>
      <c r="BG1075" s="41"/>
      <c r="BH1075" s="41"/>
      <c r="BI1075" s="41"/>
      <c r="BJ1075" s="41"/>
      <c r="BK1075" s="41"/>
      <c r="BL1075" s="41"/>
      <c r="BM1075" s="41"/>
      <c r="BN1075" s="41"/>
      <c r="BO1075" s="41"/>
      <c r="BP1075" s="108"/>
      <c r="CG1075" s="102"/>
      <c r="CI1075" s="45"/>
    </row>
    <row r="1076" spans="37:87" ht="13" customHeight="1">
      <c r="AK1076" s="114"/>
      <c r="AL1076" s="41"/>
      <c r="AM1076" s="41"/>
      <c r="AN1076" s="41"/>
      <c r="AO1076" s="41"/>
      <c r="AP1076" s="41"/>
      <c r="AQ1076" s="41"/>
      <c r="AR1076" s="41"/>
      <c r="AS1076" s="41"/>
      <c r="AT1076" s="41"/>
      <c r="AU1076" s="41"/>
      <c r="AV1076" s="41"/>
      <c r="AW1076" s="41"/>
      <c r="AX1076" s="41"/>
      <c r="AY1076" s="41"/>
      <c r="AZ1076" s="41"/>
      <c r="BA1076" s="41"/>
      <c r="BB1076" s="41"/>
      <c r="BC1076" s="41"/>
      <c r="BD1076" s="41"/>
      <c r="BE1076" s="41"/>
      <c r="BF1076" s="41"/>
      <c r="BG1076" s="41"/>
      <c r="BH1076" s="41"/>
      <c r="BI1076" s="41"/>
      <c r="BJ1076" s="41"/>
      <c r="BK1076" s="41"/>
      <c r="BL1076" s="41"/>
      <c r="BM1076" s="41"/>
      <c r="BN1076" s="41"/>
      <c r="BO1076" s="41"/>
      <c r="BP1076" s="108"/>
      <c r="CG1076" s="102"/>
      <c r="CI1076" s="45"/>
    </row>
    <row r="1077" spans="37:87" ht="13" customHeight="1">
      <c r="AK1077" s="114"/>
      <c r="AL1077" s="41"/>
      <c r="AM1077" s="41"/>
      <c r="AN1077" s="41"/>
      <c r="AO1077" s="41"/>
      <c r="AP1077" s="41"/>
      <c r="AQ1077" s="41"/>
      <c r="AR1077" s="41"/>
      <c r="AS1077" s="41"/>
      <c r="AT1077" s="41"/>
      <c r="AU1077" s="41"/>
      <c r="AV1077" s="41"/>
      <c r="AW1077" s="41"/>
      <c r="AX1077" s="41"/>
      <c r="AY1077" s="41"/>
      <c r="AZ1077" s="41"/>
      <c r="BA1077" s="41"/>
      <c r="BB1077" s="41"/>
      <c r="BC1077" s="41"/>
      <c r="BD1077" s="41"/>
      <c r="BE1077" s="41"/>
      <c r="BF1077" s="41"/>
      <c r="BG1077" s="41"/>
      <c r="BH1077" s="41"/>
      <c r="BI1077" s="41"/>
      <c r="BJ1077" s="41"/>
      <c r="BK1077" s="41"/>
      <c r="BL1077" s="41"/>
      <c r="BM1077" s="41"/>
      <c r="BN1077" s="41"/>
      <c r="BO1077" s="41"/>
      <c r="BP1077" s="108"/>
      <c r="CG1077" s="102"/>
      <c r="CI1077" s="45"/>
    </row>
    <row r="1078" spans="37:87" ht="13" customHeight="1">
      <c r="AK1078" s="114"/>
      <c r="AL1078" s="41"/>
      <c r="AM1078" s="41"/>
      <c r="AN1078" s="41"/>
      <c r="AO1078" s="41"/>
      <c r="AP1078" s="41"/>
      <c r="AQ1078" s="41"/>
      <c r="AR1078" s="41"/>
      <c r="AS1078" s="41"/>
      <c r="AT1078" s="41"/>
      <c r="AU1078" s="41"/>
      <c r="AV1078" s="41"/>
      <c r="AW1078" s="41"/>
      <c r="AX1078" s="41"/>
      <c r="AY1078" s="41"/>
      <c r="AZ1078" s="41"/>
      <c r="BA1078" s="41"/>
      <c r="BB1078" s="41"/>
      <c r="BC1078" s="41"/>
      <c r="BD1078" s="41"/>
      <c r="BE1078" s="41"/>
      <c r="BF1078" s="41"/>
      <c r="BG1078" s="41"/>
      <c r="BH1078" s="41"/>
      <c r="BI1078" s="41"/>
      <c r="BJ1078" s="41"/>
      <c r="BK1078" s="41"/>
      <c r="BL1078" s="41"/>
      <c r="BM1078" s="41"/>
      <c r="BN1078" s="41"/>
      <c r="BO1078" s="41"/>
      <c r="BP1078" s="108"/>
      <c r="CG1078" s="102"/>
      <c r="CI1078" s="45"/>
    </row>
    <row r="1079" spans="37:87" ht="13" customHeight="1">
      <c r="AK1079" s="114"/>
      <c r="AL1079" s="41"/>
      <c r="AM1079" s="41"/>
      <c r="AN1079" s="41"/>
      <c r="AO1079" s="41"/>
      <c r="AP1079" s="41"/>
      <c r="AQ1079" s="41"/>
      <c r="AR1079" s="41"/>
      <c r="AS1079" s="41"/>
      <c r="AT1079" s="41"/>
      <c r="AU1079" s="41"/>
      <c r="AV1079" s="41"/>
      <c r="AW1079" s="41"/>
      <c r="AX1079" s="41"/>
      <c r="AY1079" s="41"/>
      <c r="AZ1079" s="41"/>
      <c r="BA1079" s="41"/>
      <c r="BB1079" s="41"/>
      <c r="BC1079" s="41"/>
      <c r="BD1079" s="41"/>
      <c r="BE1079" s="41"/>
      <c r="BF1079" s="41"/>
      <c r="BG1079" s="41"/>
      <c r="BH1079" s="41"/>
      <c r="BI1079" s="41"/>
      <c r="BJ1079" s="41"/>
      <c r="BK1079" s="41"/>
      <c r="BL1079" s="41"/>
      <c r="BM1079" s="41"/>
      <c r="BN1079" s="41"/>
      <c r="BO1079" s="41"/>
      <c r="BP1079" s="108"/>
      <c r="CG1079" s="102"/>
      <c r="CI1079" s="45"/>
    </row>
    <row r="1080" spans="37:87" ht="13" customHeight="1">
      <c r="AK1080" s="114"/>
      <c r="AL1080" s="41"/>
      <c r="AM1080" s="41"/>
      <c r="AN1080" s="41"/>
      <c r="AO1080" s="41"/>
      <c r="AP1080" s="41"/>
      <c r="AQ1080" s="41"/>
      <c r="AR1080" s="41"/>
      <c r="AS1080" s="41"/>
      <c r="AT1080" s="41"/>
      <c r="AU1080" s="41"/>
      <c r="AV1080" s="41"/>
      <c r="AW1080" s="41"/>
      <c r="AX1080" s="41"/>
      <c r="AY1080" s="41"/>
      <c r="AZ1080" s="41"/>
      <c r="BA1080" s="41"/>
      <c r="BB1080" s="41"/>
      <c r="BC1080" s="41"/>
      <c r="BD1080" s="41"/>
      <c r="BE1080" s="41"/>
      <c r="BF1080" s="41"/>
      <c r="BG1080" s="41"/>
      <c r="BH1080" s="41"/>
      <c r="BI1080" s="41"/>
      <c r="BJ1080" s="41"/>
      <c r="BK1080" s="41"/>
      <c r="BL1080" s="41"/>
      <c r="BM1080" s="41"/>
      <c r="BN1080" s="41"/>
      <c r="BO1080" s="41"/>
      <c r="BP1080" s="108"/>
      <c r="CG1080" s="102"/>
      <c r="CI1080" s="45"/>
    </row>
    <row r="1081" spans="37:87" ht="13" customHeight="1">
      <c r="AK1081" s="114"/>
      <c r="AL1081" s="41"/>
      <c r="AM1081" s="41"/>
      <c r="AN1081" s="41"/>
      <c r="AO1081" s="41"/>
      <c r="AP1081" s="41"/>
      <c r="AQ1081" s="41"/>
      <c r="AR1081" s="41"/>
      <c r="AS1081" s="41"/>
      <c r="AT1081" s="41"/>
      <c r="AU1081" s="41"/>
      <c r="AV1081" s="41"/>
      <c r="AW1081" s="41"/>
      <c r="AX1081" s="41"/>
      <c r="AY1081" s="41"/>
      <c r="AZ1081" s="41"/>
      <c r="BA1081" s="41"/>
      <c r="BB1081" s="41"/>
      <c r="BC1081" s="41"/>
      <c r="BD1081" s="41"/>
      <c r="BE1081" s="41"/>
      <c r="BF1081" s="41"/>
      <c r="BG1081" s="41"/>
      <c r="BH1081" s="41"/>
      <c r="BI1081" s="41"/>
      <c r="BJ1081" s="41"/>
      <c r="BK1081" s="41"/>
      <c r="BL1081" s="41"/>
      <c r="BM1081" s="41"/>
      <c r="BN1081" s="41"/>
      <c r="BO1081" s="41"/>
      <c r="BP1081" s="108"/>
      <c r="CG1081" s="102"/>
      <c r="CI1081" s="45"/>
    </row>
    <row r="1082" spans="37:87" ht="13" customHeight="1">
      <c r="AK1082" s="114"/>
      <c r="AL1082" s="41"/>
      <c r="AM1082" s="41"/>
      <c r="AN1082" s="41"/>
      <c r="AO1082" s="41"/>
      <c r="AP1082" s="41"/>
      <c r="AQ1082" s="41"/>
      <c r="AR1082" s="41"/>
      <c r="AS1082" s="41"/>
      <c r="AT1082" s="41"/>
      <c r="AU1082" s="41"/>
      <c r="AV1082" s="41"/>
      <c r="AW1082" s="41"/>
      <c r="AX1082" s="41"/>
      <c r="AY1082" s="41"/>
      <c r="AZ1082" s="41"/>
      <c r="BA1082" s="41"/>
      <c r="BB1082" s="41"/>
      <c r="BC1082" s="41"/>
      <c r="BD1082" s="41"/>
      <c r="BE1082" s="41"/>
      <c r="BF1082" s="41"/>
      <c r="BG1082" s="41"/>
      <c r="BH1082" s="41"/>
      <c r="BI1082" s="41"/>
      <c r="BJ1082" s="41"/>
      <c r="BK1082" s="41"/>
      <c r="BL1082" s="41"/>
      <c r="BM1082" s="41"/>
      <c r="BN1082" s="41"/>
      <c r="BO1082" s="41"/>
      <c r="BP1082" s="108"/>
      <c r="CG1082" s="102"/>
      <c r="CI1082" s="45"/>
    </row>
    <row r="1083" spans="37:87" ht="13" customHeight="1">
      <c r="AK1083" s="114"/>
      <c r="AL1083" s="41"/>
      <c r="AM1083" s="41"/>
      <c r="AN1083" s="41"/>
      <c r="AO1083" s="41"/>
      <c r="AP1083" s="41"/>
      <c r="AQ1083" s="41"/>
      <c r="AR1083" s="41"/>
      <c r="AS1083" s="41"/>
      <c r="AT1083" s="41"/>
      <c r="AU1083" s="41"/>
      <c r="AV1083" s="41"/>
      <c r="AW1083" s="41"/>
      <c r="AX1083" s="41"/>
      <c r="AY1083" s="41"/>
      <c r="AZ1083" s="41"/>
      <c r="BA1083" s="41"/>
      <c r="BB1083" s="41"/>
      <c r="BC1083" s="41"/>
      <c r="BD1083" s="41"/>
      <c r="BE1083" s="41"/>
      <c r="BF1083" s="41"/>
      <c r="BG1083" s="41"/>
      <c r="BH1083" s="41"/>
      <c r="BI1083" s="41"/>
      <c r="BJ1083" s="41"/>
      <c r="BK1083" s="41"/>
      <c r="BL1083" s="41"/>
      <c r="BM1083" s="41"/>
      <c r="BN1083" s="41"/>
      <c r="BO1083" s="41"/>
      <c r="BP1083" s="108"/>
      <c r="CG1083" s="102"/>
      <c r="CI1083" s="45"/>
    </row>
    <row r="1084" spans="37:87" ht="13" customHeight="1">
      <c r="AK1084" s="114"/>
      <c r="AL1084" s="41"/>
      <c r="AM1084" s="41"/>
      <c r="AN1084" s="41"/>
      <c r="AO1084" s="41"/>
      <c r="AP1084" s="41"/>
      <c r="AQ1084" s="41"/>
      <c r="AR1084" s="41"/>
      <c r="AS1084" s="41"/>
      <c r="AT1084" s="41"/>
      <c r="AU1084" s="41"/>
      <c r="AV1084" s="41"/>
      <c r="AW1084" s="41"/>
      <c r="AX1084" s="41"/>
      <c r="AY1084" s="41"/>
      <c r="AZ1084" s="41"/>
      <c r="BA1084" s="41"/>
      <c r="BB1084" s="41"/>
      <c r="BC1084" s="41"/>
      <c r="BD1084" s="41"/>
      <c r="BE1084" s="41"/>
      <c r="BF1084" s="41"/>
      <c r="BG1084" s="41"/>
      <c r="BH1084" s="41"/>
      <c r="BI1084" s="41"/>
      <c r="BJ1084" s="41"/>
      <c r="BK1084" s="41"/>
      <c r="BL1084" s="41"/>
      <c r="BM1084" s="41"/>
      <c r="BN1084" s="41"/>
      <c r="BO1084" s="41"/>
      <c r="BP1084" s="108"/>
      <c r="CG1084" s="102"/>
      <c r="CI1084" s="45"/>
    </row>
    <row r="1085" spans="37:87" ht="13" customHeight="1">
      <c r="AK1085" s="114"/>
      <c r="AL1085" s="41"/>
      <c r="AM1085" s="41"/>
      <c r="AN1085" s="41"/>
      <c r="AO1085" s="41"/>
      <c r="AP1085" s="41"/>
      <c r="AQ1085" s="41"/>
      <c r="AR1085" s="41"/>
      <c r="AS1085" s="41"/>
      <c r="AT1085" s="41"/>
      <c r="AU1085" s="41"/>
      <c r="AV1085" s="41"/>
      <c r="AW1085" s="41"/>
      <c r="AX1085" s="41"/>
      <c r="AY1085" s="41"/>
      <c r="AZ1085" s="41"/>
      <c r="BA1085" s="41"/>
      <c r="BB1085" s="41"/>
      <c r="BC1085" s="41"/>
      <c r="BD1085" s="41"/>
      <c r="BE1085" s="41"/>
      <c r="BF1085" s="41"/>
      <c r="BG1085" s="41"/>
      <c r="BH1085" s="41"/>
      <c r="BI1085" s="41"/>
      <c r="BJ1085" s="41"/>
      <c r="BK1085" s="41"/>
      <c r="BL1085" s="41"/>
      <c r="BM1085" s="41"/>
      <c r="BN1085" s="41"/>
      <c r="BO1085" s="41"/>
      <c r="BP1085" s="108"/>
      <c r="CG1085" s="102"/>
      <c r="CI1085" s="45"/>
    </row>
    <row r="1086" spans="37:87" ht="13" customHeight="1">
      <c r="AK1086" s="114"/>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41"/>
      <c r="BO1086" s="41"/>
      <c r="BP1086" s="108"/>
      <c r="CG1086" s="102"/>
      <c r="CI1086" s="45"/>
    </row>
    <row r="1087" spans="37:87" ht="13" customHeight="1">
      <c r="AK1087" s="114"/>
      <c r="AL1087" s="41"/>
      <c r="AM1087" s="41"/>
      <c r="AN1087" s="41"/>
      <c r="AO1087" s="41"/>
      <c r="AP1087" s="41"/>
      <c r="AQ1087" s="41"/>
      <c r="AR1087" s="41"/>
      <c r="AS1087" s="41"/>
      <c r="AT1087" s="41"/>
      <c r="AU1087" s="41"/>
      <c r="AV1087" s="41"/>
      <c r="AW1087" s="41"/>
      <c r="AX1087" s="41"/>
      <c r="AY1087" s="41"/>
      <c r="AZ1087" s="41"/>
      <c r="BA1087" s="41"/>
      <c r="BB1087" s="41"/>
      <c r="BC1087" s="41"/>
      <c r="BD1087" s="41"/>
      <c r="BE1087" s="41"/>
      <c r="BF1087" s="41"/>
      <c r="BG1087" s="41"/>
      <c r="BH1087" s="41"/>
      <c r="BI1087" s="41"/>
      <c r="BJ1087" s="41"/>
      <c r="BK1087" s="41"/>
      <c r="BL1087" s="41"/>
      <c r="BM1087" s="41"/>
      <c r="BN1087" s="41"/>
      <c r="BO1087" s="41"/>
      <c r="BP1087" s="108"/>
      <c r="CG1087" s="102"/>
      <c r="CI1087" s="45"/>
    </row>
    <row r="1088" spans="37:87" ht="13" customHeight="1">
      <c r="AK1088" s="114"/>
      <c r="AL1088" s="41"/>
      <c r="AM1088" s="41"/>
      <c r="AN1088" s="41"/>
      <c r="AO1088" s="41"/>
      <c r="AP1088" s="41"/>
      <c r="AQ1088" s="41"/>
      <c r="AR1088" s="41"/>
      <c r="AS1088" s="41"/>
      <c r="AT1088" s="41"/>
      <c r="AU1088" s="41"/>
      <c r="AV1088" s="41"/>
      <c r="AW1088" s="41"/>
      <c r="AX1088" s="41"/>
      <c r="AY1088" s="41"/>
      <c r="AZ1088" s="41"/>
      <c r="BA1088" s="41"/>
      <c r="BB1088" s="41"/>
      <c r="BC1088" s="41"/>
      <c r="BD1088" s="41"/>
      <c r="BE1088" s="41"/>
      <c r="BF1088" s="41"/>
      <c r="BG1088" s="41"/>
      <c r="BH1088" s="41"/>
      <c r="BI1088" s="41"/>
      <c r="BJ1088" s="41"/>
      <c r="BK1088" s="41"/>
      <c r="BL1088" s="41"/>
      <c r="BM1088" s="41"/>
      <c r="BN1088" s="41"/>
      <c r="BO1088" s="41"/>
      <c r="BP1088" s="108"/>
      <c r="CG1088" s="102"/>
      <c r="CI1088" s="45"/>
    </row>
    <row r="1089" spans="37:87" ht="13" customHeight="1">
      <c r="AK1089" s="114"/>
      <c r="AL1089" s="41"/>
      <c r="AM1089" s="41"/>
      <c r="AN1089" s="41"/>
      <c r="AO1089" s="41"/>
      <c r="AP1089" s="41"/>
      <c r="AQ1089" s="41"/>
      <c r="AR1089" s="41"/>
      <c r="AS1089" s="41"/>
      <c r="AT1089" s="41"/>
      <c r="AU1089" s="41"/>
      <c r="AV1089" s="41"/>
      <c r="AW1089" s="41"/>
      <c r="AX1089" s="41"/>
      <c r="AY1089" s="41"/>
      <c r="AZ1089" s="41"/>
      <c r="BA1089" s="41"/>
      <c r="BB1089" s="41"/>
      <c r="BC1089" s="41"/>
      <c r="BD1089" s="41"/>
      <c r="BE1089" s="41"/>
      <c r="BF1089" s="41"/>
      <c r="BG1089" s="41"/>
      <c r="BH1089" s="41"/>
      <c r="BI1089" s="41"/>
      <c r="BJ1089" s="41"/>
      <c r="BK1089" s="41"/>
      <c r="BL1089" s="41"/>
      <c r="BM1089" s="41"/>
      <c r="BN1089" s="41"/>
      <c r="BO1089" s="41"/>
      <c r="BP1089" s="108"/>
      <c r="CG1089" s="102"/>
      <c r="CI1089" s="45"/>
    </row>
    <row r="1090" spans="37:87" ht="13" customHeight="1">
      <c r="AK1090" s="114"/>
      <c r="AL1090" s="41"/>
      <c r="AM1090" s="41"/>
      <c r="AN1090" s="41"/>
      <c r="AO1090" s="41"/>
      <c r="AP1090" s="41"/>
      <c r="AQ1090" s="41"/>
      <c r="AR1090" s="41"/>
      <c r="AS1090" s="41"/>
      <c r="AT1090" s="41"/>
      <c r="AU1090" s="41"/>
      <c r="AV1090" s="41"/>
      <c r="AW1090" s="41"/>
      <c r="AX1090" s="41"/>
      <c r="AY1090" s="41"/>
      <c r="AZ1090" s="41"/>
      <c r="BA1090" s="41"/>
      <c r="BB1090" s="41"/>
      <c r="BC1090" s="41"/>
      <c r="BD1090" s="41"/>
      <c r="BE1090" s="41"/>
      <c r="BF1090" s="41"/>
      <c r="BG1090" s="41"/>
      <c r="BH1090" s="41"/>
      <c r="BI1090" s="41"/>
      <c r="BJ1090" s="41"/>
      <c r="BK1090" s="41"/>
      <c r="BL1090" s="41"/>
      <c r="BM1090" s="41"/>
      <c r="BN1090" s="41"/>
      <c r="BO1090" s="41"/>
      <c r="BP1090" s="108"/>
      <c r="CG1090" s="102"/>
      <c r="CI1090" s="45"/>
    </row>
    <row r="1091" spans="37:87" ht="13" customHeight="1">
      <c r="AK1091" s="114"/>
      <c r="AL1091" s="41"/>
      <c r="AM1091" s="41"/>
      <c r="AN1091" s="41"/>
      <c r="AO1091" s="41"/>
      <c r="AP1091" s="41"/>
      <c r="AQ1091" s="41"/>
      <c r="AR1091" s="41"/>
      <c r="AS1091" s="41"/>
      <c r="AT1091" s="41"/>
      <c r="AU1091" s="41"/>
      <c r="AV1091" s="41"/>
      <c r="AW1091" s="41"/>
      <c r="AX1091" s="41"/>
      <c r="AY1091" s="41"/>
      <c r="AZ1091" s="41"/>
      <c r="BA1091" s="41"/>
      <c r="BB1091" s="41"/>
      <c r="BC1091" s="41"/>
      <c r="BD1091" s="41"/>
      <c r="BE1091" s="41"/>
      <c r="BF1091" s="41"/>
      <c r="BG1091" s="41"/>
      <c r="BH1091" s="41"/>
      <c r="BI1091" s="41"/>
      <c r="BJ1091" s="41"/>
      <c r="BK1091" s="41"/>
      <c r="BL1091" s="41"/>
      <c r="BM1091" s="41"/>
      <c r="BN1091" s="41"/>
      <c r="BO1091" s="41"/>
      <c r="BP1091" s="108"/>
      <c r="CG1091" s="102"/>
      <c r="CI1091" s="45"/>
    </row>
    <row r="1092" spans="37:87" ht="13" customHeight="1">
      <c r="AK1092" s="114"/>
      <c r="AL1092" s="41"/>
      <c r="AM1092" s="41"/>
      <c r="AN1092" s="41"/>
      <c r="AO1092" s="41"/>
      <c r="AP1092" s="41"/>
      <c r="AQ1092" s="41"/>
      <c r="AR1092" s="41"/>
      <c r="AS1092" s="41"/>
      <c r="AT1092" s="41"/>
      <c r="AU1092" s="41"/>
      <c r="AV1092" s="41"/>
      <c r="AW1092" s="41"/>
      <c r="AX1092" s="41"/>
      <c r="AY1092" s="41"/>
      <c r="AZ1092" s="41"/>
      <c r="BA1092" s="41"/>
      <c r="BB1092" s="41"/>
      <c r="BC1092" s="41"/>
      <c r="BD1092" s="41"/>
      <c r="BE1092" s="41"/>
      <c r="BF1092" s="41"/>
      <c r="BG1092" s="41"/>
      <c r="BH1092" s="41"/>
      <c r="BI1092" s="41"/>
      <c r="BJ1092" s="41"/>
      <c r="BK1092" s="41"/>
      <c r="BL1092" s="41"/>
      <c r="BM1092" s="41"/>
      <c r="BN1092" s="41"/>
      <c r="BO1092" s="41"/>
      <c r="BP1092" s="108"/>
      <c r="CG1092" s="102"/>
      <c r="CI1092" s="45"/>
    </row>
    <row r="1093" spans="37:87" ht="13" customHeight="1">
      <c r="AK1093" s="114"/>
      <c r="AL1093" s="41"/>
      <c r="AM1093" s="41"/>
      <c r="AN1093" s="41"/>
      <c r="AO1093" s="41"/>
      <c r="AP1093" s="41"/>
      <c r="AQ1093" s="41"/>
      <c r="AR1093" s="41"/>
      <c r="AS1093" s="41"/>
      <c r="AT1093" s="41"/>
      <c r="AU1093" s="41"/>
      <c r="AV1093" s="41"/>
      <c r="AW1093" s="41"/>
      <c r="AX1093" s="41"/>
      <c r="AY1093" s="41"/>
      <c r="AZ1093" s="41"/>
      <c r="BA1093" s="41"/>
      <c r="BB1093" s="41"/>
      <c r="BC1093" s="41"/>
      <c r="BD1093" s="41"/>
      <c r="BE1093" s="41"/>
      <c r="BF1093" s="41"/>
      <c r="BG1093" s="41"/>
      <c r="BH1093" s="41"/>
      <c r="BI1093" s="41"/>
      <c r="BJ1093" s="41"/>
      <c r="BK1093" s="41"/>
      <c r="BL1093" s="41"/>
      <c r="BM1093" s="41"/>
      <c r="BN1093" s="41"/>
      <c r="BO1093" s="41"/>
      <c r="BP1093" s="108"/>
      <c r="CG1093" s="102"/>
      <c r="CI1093" s="45"/>
    </row>
    <row r="1094" spans="37:87" ht="13" customHeight="1">
      <c r="AK1094" s="114"/>
      <c r="AL1094" s="41"/>
      <c r="AM1094" s="41"/>
      <c r="AN1094" s="41"/>
      <c r="AO1094" s="41"/>
      <c r="AP1094" s="41"/>
      <c r="AQ1094" s="41"/>
      <c r="AR1094" s="41"/>
      <c r="AS1094" s="41"/>
      <c r="AT1094" s="41"/>
      <c r="AU1094" s="41"/>
      <c r="AV1094" s="41"/>
      <c r="AW1094" s="41"/>
      <c r="AX1094" s="41"/>
      <c r="AY1094" s="41"/>
      <c r="AZ1094" s="41"/>
      <c r="BA1094" s="41"/>
      <c r="BB1094" s="41"/>
      <c r="BC1094" s="41"/>
      <c r="BD1094" s="41"/>
      <c r="BE1094" s="41"/>
      <c r="BF1094" s="41"/>
      <c r="BG1094" s="41"/>
      <c r="BH1094" s="41"/>
      <c r="BI1094" s="41"/>
      <c r="BJ1094" s="41"/>
      <c r="BK1094" s="41"/>
      <c r="BL1094" s="41"/>
      <c r="BM1094" s="41"/>
      <c r="BN1094" s="41"/>
      <c r="BO1094" s="41"/>
      <c r="BP1094" s="108"/>
      <c r="CG1094" s="102"/>
      <c r="CI1094" s="45"/>
    </row>
    <row r="1095" spans="37:87" ht="13" customHeight="1">
      <c r="AK1095" s="114"/>
      <c r="AL1095" s="41"/>
      <c r="AM1095" s="41"/>
      <c r="AN1095" s="41"/>
      <c r="AO1095" s="41"/>
      <c r="AP1095" s="41"/>
      <c r="AQ1095" s="41"/>
      <c r="AR1095" s="41"/>
      <c r="AS1095" s="41"/>
      <c r="AT1095" s="41"/>
      <c r="AU1095" s="41"/>
      <c r="AV1095" s="41"/>
      <c r="AW1095" s="41"/>
      <c r="AX1095" s="41"/>
      <c r="AY1095" s="41"/>
      <c r="AZ1095" s="41"/>
      <c r="BA1095" s="41"/>
      <c r="BB1095" s="41"/>
      <c r="BC1095" s="41"/>
      <c r="BD1095" s="41"/>
      <c r="BE1095" s="41"/>
      <c r="BF1095" s="41"/>
      <c r="BG1095" s="41"/>
      <c r="BH1095" s="41"/>
      <c r="BI1095" s="41"/>
      <c r="BJ1095" s="41"/>
      <c r="BK1095" s="41"/>
      <c r="BL1095" s="41"/>
      <c r="BM1095" s="41"/>
      <c r="BN1095" s="41"/>
      <c r="BO1095" s="41"/>
      <c r="BP1095" s="108"/>
      <c r="CG1095" s="102"/>
      <c r="CI1095" s="45"/>
    </row>
    <row r="1096" spans="37:87" ht="13" customHeight="1">
      <c r="AK1096" s="114"/>
      <c r="AL1096" s="41"/>
      <c r="AM1096" s="41"/>
      <c r="AN1096" s="41"/>
      <c r="AO1096" s="41"/>
      <c r="AP1096" s="41"/>
      <c r="AQ1096" s="41"/>
      <c r="AR1096" s="41"/>
      <c r="AS1096" s="41"/>
      <c r="AT1096" s="41"/>
      <c r="AU1096" s="41"/>
      <c r="AV1096" s="41"/>
      <c r="AW1096" s="41"/>
      <c r="AX1096" s="41"/>
      <c r="AY1096" s="41"/>
      <c r="AZ1096" s="41"/>
      <c r="BA1096" s="41"/>
      <c r="BB1096" s="41"/>
      <c r="BC1096" s="41"/>
      <c r="BD1096" s="41"/>
      <c r="BE1096" s="41"/>
      <c r="BF1096" s="41"/>
      <c r="BG1096" s="41"/>
      <c r="BH1096" s="41"/>
      <c r="BI1096" s="41"/>
      <c r="BJ1096" s="41"/>
      <c r="BK1096" s="41"/>
      <c r="BL1096" s="41"/>
      <c r="BM1096" s="41"/>
      <c r="BN1096" s="41"/>
      <c r="BO1096" s="41"/>
      <c r="BP1096" s="108"/>
      <c r="CG1096" s="102"/>
      <c r="CI1096" s="45"/>
    </row>
    <row r="1097" spans="37:87" ht="13" customHeight="1">
      <c r="AK1097" s="114"/>
      <c r="AL1097" s="41"/>
      <c r="AM1097" s="41"/>
      <c r="AN1097" s="41"/>
      <c r="AO1097" s="41"/>
      <c r="AP1097" s="41"/>
      <c r="AQ1097" s="41"/>
      <c r="AR1097" s="41"/>
      <c r="AS1097" s="41"/>
      <c r="AT1097" s="41"/>
      <c r="AU1097" s="41"/>
      <c r="AV1097" s="41"/>
      <c r="AW1097" s="41"/>
      <c r="AX1097" s="41"/>
      <c r="AY1097" s="41"/>
      <c r="AZ1097" s="41"/>
      <c r="BA1097" s="41"/>
      <c r="BB1097" s="41"/>
      <c r="BC1097" s="41"/>
      <c r="BD1097" s="41"/>
      <c r="BE1097" s="41"/>
      <c r="BF1097" s="41"/>
      <c r="BG1097" s="41"/>
      <c r="BH1097" s="41"/>
      <c r="BI1097" s="41"/>
      <c r="BJ1097" s="41"/>
      <c r="BK1097" s="41"/>
      <c r="BL1097" s="41"/>
      <c r="BM1097" s="41"/>
      <c r="BN1097" s="41"/>
      <c r="BO1097" s="41"/>
      <c r="BP1097" s="108"/>
      <c r="CG1097" s="102"/>
      <c r="CI1097" s="45"/>
    </row>
    <row r="1098" spans="37:87" ht="13" customHeight="1">
      <c r="AK1098" s="114"/>
      <c r="AL1098" s="41"/>
      <c r="AM1098" s="41"/>
      <c r="AN1098" s="41"/>
      <c r="AO1098" s="41"/>
      <c r="AP1098" s="41"/>
      <c r="AQ1098" s="41"/>
      <c r="AR1098" s="41"/>
      <c r="AS1098" s="41"/>
      <c r="AT1098" s="41"/>
      <c r="AU1098" s="41"/>
      <c r="AV1098" s="41"/>
      <c r="AW1098" s="41"/>
      <c r="AX1098" s="41"/>
      <c r="AY1098" s="41"/>
      <c r="AZ1098" s="41"/>
      <c r="BA1098" s="41"/>
      <c r="BB1098" s="41"/>
      <c r="BC1098" s="41"/>
      <c r="BD1098" s="41"/>
      <c r="BE1098" s="41"/>
      <c r="BF1098" s="41"/>
      <c r="BG1098" s="41"/>
      <c r="BH1098" s="41"/>
      <c r="BI1098" s="41"/>
      <c r="BJ1098" s="41"/>
      <c r="BK1098" s="41"/>
      <c r="BL1098" s="41"/>
      <c r="BM1098" s="41"/>
      <c r="BN1098" s="41"/>
      <c r="BO1098" s="41"/>
      <c r="BP1098" s="108"/>
      <c r="CG1098" s="102"/>
      <c r="CI1098" s="45"/>
    </row>
    <row r="1099" spans="37:87" ht="13" customHeight="1">
      <c r="AK1099" s="114"/>
      <c r="AL1099" s="41"/>
      <c r="AM1099" s="41"/>
      <c r="AN1099" s="41"/>
      <c r="AO1099" s="41"/>
      <c r="AP1099" s="41"/>
      <c r="AQ1099" s="41"/>
      <c r="AR1099" s="41"/>
      <c r="AS1099" s="41"/>
      <c r="AT1099" s="41"/>
      <c r="AU1099" s="41"/>
      <c r="AV1099" s="41"/>
      <c r="AW1099" s="41"/>
      <c r="AX1099" s="41"/>
      <c r="AY1099" s="41"/>
      <c r="AZ1099" s="41"/>
      <c r="BA1099" s="41"/>
      <c r="BB1099" s="41"/>
      <c r="BC1099" s="41"/>
      <c r="BD1099" s="41"/>
      <c r="BE1099" s="41"/>
      <c r="BF1099" s="41"/>
      <c r="BG1099" s="41"/>
      <c r="BH1099" s="41"/>
      <c r="BI1099" s="41"/>
      <c r="BJ1099" s="41"/>
      <c r="BK1099" s="41"/>
      <c r="BL1099" s="41"/>
      <c r="BM1099" s="41"/>
      <c r="BN1099" s="41"/>
      <c r="BO1099" s="41"/>
      <c r="BP1099" s="108"/>
      <c r="CG1099" s="102"/>
      <c r="CI1099" s="45"/>
    </row>
    <row r="1100" spans="37:87" ht="13" customHeight="1">
      <c r="AK1100" s="114"/>
      <c r="AL1100" s="41"/>
      <c r="AM1100" s="41"/>
      <c r="AN1100" s="41"/>
      <c r="AO1100" s="41"/>
      <c r="AP1100" s="41"/>
      <c r="AQ1100" s="41"/>
      <c r="AR1100" s="41"/>
      <c r="AS1100" s="41"/>
      <c r="AT1100" s="41"/>
      <c r="AU1100" s="41"/>
      <c r="AV1100" s="41"/>
      <c r="AW1100" s="41"/>
      <c r="AX1100" s="41"/>
      <c r="AY1100" s="41"/>
      <c r="AZ1100" s="41"/>
      <c r="BA1100" s="41"/>
      <c r="BB1100" s="41"/>
      <c r="BC1100" s="41"/>
      <c r="BD1100" s="41"/>
      <c r="BE1100" s="41"/>
      <c r="BF1100" s="41"/>
      <c r="BG1100" s="41"/>
      <c r="BH1100" s="41"/>
      <c r="BI1100" s="41"/>
      <c r="BJ1100" s="41"/>
      <c r="BK1100" s="41"/>
      <c r="BL1100" s="41"/>
      <c r="BM1100" s="41"/>
      <c r="BN1100" s="41"/>
      <c r="BO1100" s="41"/>
      <c r="BP1100" s="108"/>
      <c r="CG1100" s="102"/>
      <c r="CI1100" s="45"/>
    </row>
    <row r="1101" spans="37:87" ht="13" customHeight="1">
      <c r="AK1101" s="114"/>
      <c r="AL1101" s="41"/>
      <c r="AM1101" s="41"/>
      <c r="AN1101" s="41"/>
      <c r="AO1101" s="41"/>
      <c r="AP1101" s="41"/>
      <c r="AQ1101" s="41"/>
      <c r="AR1101" s="41"/>
      <c r="AS1101" s="41"/>
      <c r="AT1101" s="41"/>
      <c r="AU1101" s="41"/>
      <c r="AV1101" s="41"/>
      <c r="AW1101" s="41"/>
      <c r="AX1101" s="41"/>
      <c r="AY1101" s="41"/>
      <c r="AZ1101" s="41"/>
      <c r="BA1101" s="41"/>
      <c r="BB1101" s="41"/>
      <c r="BC1101" s="41"/>
      <c r="BD1101" s="41"/>
      <c r="BE1101" s="41"/>
      <c r="BF1101" s="41"/>
      <c r="BG1101" s="41"/>
      <c r="BH1101" s="41"/>
      <c r="BI1101" s="41"/>
      <c r="BJ1101" s="41"/>
      <c r="BK1101" s="41"/>
      <c r="BL1101" s="41"/>
      <c r="BM1101" s="41"/>
      <c r="BN1101" s="41"/>
      <c r="BO1101" s="41"/>
      <c r="BP1101" s="108"/>
      <c r="CG1101" s="102"/>
      <c r="CI1101" s="45"/>
    </row>
    <row r="1102" spans="37:87" ht="13" customHeight="1">
      <c r="AK1102" s="114"/>
      <c r="AL1102" s="41"/>
      <c r="AM1102" s="41"/>
      <c r="AN1102" s="41"/>
      <c r="AO1102" s="41"/>
      <c r="AP1102" s="41"/>
      <c r="AQ1102" s="41"/>
      <c r="AR1102" s="41"/>
      <c r="AS1102" s="41"/>
      <c r="AT1102" s="41"/>
      <c r="AU1102" s="41"/>
      <c r="AV1102" s="41"/>
      <c r="AW1102" s="41"/>
      <c r="AX1102" s="41"/>
      <c r="AY1102" s="41"/>
      <c r="AZ1102" s="41"/>
      <c r="BA1102" s="41"/>
      <c r="BB1102" s="41"/>
      <c r="BC1102" s="41"/>
      <c r="BD1102" s="41"/>
      <c r="BE1102" s="41"/>
      <c r="BF1102" s="41"/>
      <c r="BG1102" s="41"/>
      <c r="BH1102" s="41"/>
      <c r="BI1102" s="41"/>
      <c r="BJ1102" s="41"/>
      <c r="BK1102" s="41"/>
      <c r="BL1102" s="41"/>
      <c r="BM1102" s="41"/>
      <c r="BN1102" s="41"/>
      <c r="BO1102" s="41"/>
      <c r="BP1102" s="108"/>
      <c r="CG1102" s="102"/>
      <c r="CI1102" s="45"/>
    </row>
    <row r="1103" spans="37:87" ht="13" customHeight="1">
      <c r="AK1103" s="114"/>
      <c r="AL1103" s="41"/>
      <c r="AM1103" s="41"/>
      <c r="AN1103" s="41"/>
      <c r="AO1103" s="41"/>
      <c r="AP1103" s="41"/>
      <c r="AQ1103" s="41"/>
      <c r="AR1103" s="41"/>
      <c r="AS1103" s="41"/>
      <c r="AT1103" s="41"/>
      <c r="AU1103" s="41"/>
      <c r="AV1103" s="41"/>
      <c r="AW1103" s="41"/>
      <c r="AX1103" s="41"/>
      <c r="AY1103" s="41"/>
      <c r="AZ1103" s="41"/>
      <c r="BA1103" s="41"/>
      <c r="BB1103" s="41"/>
      <c r="BC1103" s="41"/>
      <c r="BD1103" s="41"/>
      <c r="BE1103" s="41"/>
      <c r="BF1103" s="41"/>
      <c r="BG1103" s="41"/>
      <c r="BH1103" s="41"/>
      <c r="BI1103" s="41"/>
      <c r="BJ1103" s="41"/>
      <c r="BK1103" s="41"/>
      <c r="BL1103" s="41"/>
      <c r="BM1103" s="41"/>
      <c r="BN1103" s="41"/>
      <c r="BO1103" s="41"/>
      <c r="BP1103" s="108"/>
      <c r="CG1103" s="102"/>
      <c r="CI1103" s="45"/>
    </row>
    <row r="1104" spans="37:87" ht="13" customHeight="1">
      <c r="AK1104" s="114"/>
      <c r="AL1104" s="41"/>
      <c r="AM1104" s="41"/>
      <c r="AN1104" s="41"/>
      <c r="AO1104" s="41"/>
      <c r="AP1104" s="41"/>
      <c r="AQ1104" s="41"/>
      <c r="AR1104" s="41"/>
      <c r="AS1104" s="41"/>
      <c r="AT1104" s="41"/>
      <c r="AU1104" s="41"/>
      <c r="AV1104" s="41"/>
      <c r="AW1104" s="41"/>
      <c r="AX1104" s="41"/>
      <c r="AY1104" s="41"/>
      <c r="AZ1104" s="41"/>
      <c r="BA1104" s="41"/>
      <c r="BB1104" s="41"/>
      <c r="BC1104" s="41"/>
      <c r="BD1104" s="41"/>
      <c r="BE1104" s="41"/>
      <c r="BF1104" s="41"/>
      <c r="BG1104" s="41"/>
      <c r="BH1104" s="41"/>
      <c r="BI1104" s="41"/>
      <c r="BJ1104" s="41"/>
      <c r="BK1104" s="41"/>
      <c r="BL1104" s="41"/>
      <c r="BM1104" s="41"/>
      <c r="BN1104" s="41"/>
      <c r="BO1104" s="41"/>
      <c r="BP1104" s="108"/>
      <c r="CG1104" s="102"/>
      <c r="CI1104" s="45"/>
    </row>
    <row r="1105" spans="37:87" ht="13" customHeight="1">
      <c r="AK1105" s="114"/>
      <c r="AL1105" s="41"/>
      <c r="AM1105" s="41"/>
      <c r="AN1105" s="41"/>
      <c r="AO1105" s="41"/>
      <c r="AP1105" s="41"/>
      <c r="AQ1105" s="41"/>
      <c r="AR1105" s="41"/>
      <c r="AS1105" s="41"/>
      <c r="AT1105" s="41"/>
      <c r="AU1105" s="41"/>
      <c r="AV1105" s="41"/>
      <c r="AW1105" s="41"/>
      <c r="AX1105" s="41"/>
      <c r="AY1105" s="41"/>
      <c r="AZ1105" s="41"/>
      <c r="BA1105" s="41"/>
      <c r="BB1105" s="41"/>
      <c r="BC1105" s="41"/>
      <c r="BD1105" s="41"/>
      <c r="BE1105" s="41"/>
      <c r="BF1105" s="41"/>
      <c r="BG1105" s="41"/>
      <c r="BH1105" s="41"/>
      <c r="BI1105" s="41"/>
      <c r="BJ1105" s="41"/>
      <c r="BK1105" s="41"/>
      <c r="BL1105" s="41"/>
      <c r="BM1105" s="41"/>
      <c r="BN1105" s="41"/>
      <c r="BO1105" s="41"/>
      <c r="BP1105" s="108"/>
      <c r="CG1105" s="102"/>
      <c r="CI1105" s="45"/>
    </row>
    <row r="1106" spans="37:87" ht="13" customHeight="1">
      <c r="AK1106" s="114"/>
      <c r="AL1106" s="41"/>
      <c r="AM1106" s="41"/>
      <c r="AN1106" s="41"/>
      <c r="AO1106" s="41"/>
      <c r="AP1106" s="41"/>
      <c r="AQ1106" s="41"/>
      <c r="AR1106" s="41"/>
      <c r="AS1106" s="41"/>
      <c r="AT1106" s="41"/>
      <c r="AU1106" s="41"/>
      <c r="AV1106" s="41"/>
      <c r="AW1106" s="41"/>
      <c r="AX1106" s="41"/>
      <c r="AY1106" s="41"/>
      <c r="AZ1106" s="41"/>
      <c r="BA1106" s="41"/>
      <c r="BB1106" s="41"/>
      <c r="BC1106" s="41"/>
      <c r="BD1106" s="41"/>
      <c r="BE1106" s="41"/>
      <c r="BF1106" s="41"/>
      <c r="BG1106" s="41"/>
      <c r="BH1106" s="41"/>
      <c r="BI1106" s="41"/>
      <c r="BJ1106" s="41"/>
      <c r="BK1106" s="41"/>
      <c r="BL1106" s="41"/>
      <c r="BM1106" s="41"/>
      <c r="BN1106" s="41"/>
      <c r="BO1106" s="41"/>
      <c r="BP1106" s="108"/>
      <c r="CG1106" s="102"/>
      <c r="CI1106" s="45"/>
    </row>
    <row r="1107" spans="37:87" ht="13" customHeight="1">
      <c r="AK1107" s="114"/>
      <c r="AL1107" s="41"/>
      <c r="AM1107" s="41"/>
      <c r="AN1107" s="41"/>
      <c r="AO1107" s="41"/>
      <c r="AP1107" s="41"/>
      <c r="AQ1107" s="41"/>
      <c r="AR1107" s="41"/>
      <c r="AS1107" s="41"/>
      <c r="AT1107" s="41"/>
      <c r="AU1107" s="41"/>
      <c r="AV1107" s="41"/>
      <c r="AW1107" s="41"/>
      <c r="AX1107" s="41"/>
      <c r="AY1107" s="41"/>
      <c r="AZ1107" s="41"/>
      <c r="BA1107" s="41"/>
      <c r="BB1107" s="41"/>
      <c r="BC1107" s="41"/>
      <c r="BD1107" s="41"/>
      <c r="BE1107" s="41"/>
      <c r="BF1107" s="41"/>
      <c r="BG1107" s="41"/>
      <c r="BH1107" s="41"/>
      <c r="BI1107" s="41"/>
      <c r="BJ1107" s="41"/>
      <c r="BK1107" s="41"/>
      <c r="BL1107" s="41"/>
      <c r="BM1107" s="41"/>
      <c r="BN1107" s="41"/>
      <c r="BO1107" s="41"/>
      <c r="BP1107" s="108"/>
      <c r="CG1107" s="102"/>
      <c r="CI1107" s="45"/>
    </row>
    <row r="1108" spans="37:87" ht="13" customHeight="1">
      <c r="AK1108" s="114"/>
      <c r="AL1108" s="41"/>
      <c r="AM1108" s="41"/>
      <c r="AN1108" s="41"/>
      <c r="AO1108" s="41"/>
      <c r="AP1108" s="41"/>
      <c r="AQ1108" s="41"/>
      <c r="AR1108" s="41"/>
      <c r="AS1108" s="41"/>
      <c r="AT1108" s="41"/>
      <c r="AU1108" s="41"/>
      <c r="AV1108" s="41"/>
      <c r="AW1108" s="41"/>
      <c r="AX1108" s="41"/>
      <c r="AY1108" s="41"/>
      <c r="AZ1108" s="41"/>
      <c r="BA1108" s="41"/>
      <c r="BB1108" s="41"/>
      <c r="BC1108" s="41"/>
      <c r="BD1108" s="41"/>
      <c r="BE1108" s="41"/>
      <c r="BF1108" s="41"/>
      <c r="BG1108" s="41"/>
      <c r="BH1108" s="41"/>
      <c r="BI1108" s="41"/>
      <c r="BJ1108" s="41"/>
      <c r="BK1108" s="41"/>
      <c r="BL1108" s="41"/>
      <c r="BM1108" s="41"/>
      <c r="BN1108" s="41"/>
      <c r="BO1108" s="41"/>
      <c r="BP1108" s="108"/>
      <c r="CG1108" s="102"/>
      <c r="CI1108" s="45"/>
    </row>
    <row r="1109" spans="37:87" ht="13" customHeight="1">
      <c r="AK1109" s="114"/>
      <c r="AL1109" s="41"/>
      <c r="AM1109" s="41"/>
      <c r="AN1109" s="41"/>
      <c r="AO1109" s="41"/>
      <c r="AP1109" s="41"/>
      <c r="AQ1109" s="41"/>
      <c r="AR1109" s="41"/>
      <c r="AS1109" s="41"/>
      <c r="AT1109" s="41"/>
      <c r="AU1109" s="41"/>
      <c r="AV1109" s="41"/>
      <c r="AW1109" s="41"/>
      <c r="AX1109" s="41"/>
      <c r="AY1109" s="41"/>
      <c r="AZ1109" s="41"/>
      <c r="BA1109" s="41"/>
      <c r="BB1109" s="41"/>
      <c r="BC1109" s="41"/>
      <c r="BD1109" s="41"/>
      <c r="BE1109" s="41"/>
      <c r="BF1109" s="41"/>
      <c r="BG1109" s="41"/>
      <c r="BH1109" s="41"/>
      <c r="BI1109" s="41"/>
      <c r="BJ1109" s="41"/>
      <c r="BK1109" s="41"/>
      <c r="BL1109" s="41"/>
      <c r="BM1109" s="41"/>
      <c r="BN1109" s="41"/>
      <c r="BO1109" s="41"/>
      <c r="BP1109" s="108"/>
      <c r="CG1109" s="102"/>
      <c r="CI1109" s="45"/>
    </row>
    <row r="1110" spans="37:87" ht="13" customHeight="1">
      <c r="AK1110" s="114"/>
      <c r="AL1110" s="41"/>
      <c r="AM1110" s="41"/>
      <c r="AN1110" s="41"/>
      <c r="AO1110" s="41"/>
      <c r="AP1110" s="41"/>
      <c r="AQ1110" s="41"/>
      <c r="AR1110" s="41"/>
      <c r="AS1110" s="41"/>
      <c r="AT1110" s="41"/>
      <c r="AU1110" s="41"/>
      <c r="AV1110" s="41"/>
      <c r="AW1110" s="41"/>
      <c r="AX1110" s="41"/>
      <c r="AY1110" s="41"/>
      <c r="AZ1110" s="41"/>
      <c r="BA1110" s="41"/>
      <c r="BB1110" s="41"/>
      <c r="BC1110" s="41"/>
      <c r="BD1110" s="41"/>
      <c r="BE1110" s="41"/>
      <c r="BF1110" s="41"/>
      <c r="BG1110" s="41"/>
      <c r="BH1110" s="41"/>
      <c r="BI1110" s="41"/>
      <c r="BJ1110" s="41"/>
      <c r="BK1110" s="41"/>
      <c r="BL1110" s="41"/>
      <c r="BM1110" s="41"/>
      <c r="BN1110" s="41"/>
      <c r="BO1110" s="41"/>
      <c r="BP1110" s="108"/>
      <c r="CG1110" s="102"/>
      <c r="CI1110" s="45"/>
    </row>
    <row r="1111" spans="37:87" ht="13" customHeight="1">
      <c r="AK1111" s="114"/>
      <c r="AL1111" s="41"/>
      <c r="AM1111" s="41"/>
      <c r="AN1111" s="41"/>
      <c r="AO1111" s="41"/>
      <c r="AP1111" s="41"/>
      <c r="AQ1111" s="41"/>
      <c r="AR1111" s="41"/>
      <c r="AS1111" s="41"/>
      <c r="AT1111" s="41"/>
      <c r="AU1111" s="41"/>
      <c r="AV1111" s="41"/>
      <c r="AW1111" s="41"/>
      <c r="AX1111" s="41"/>
      <c r="AY1111" s="41"/>
      <c r="AZ1111" s="41"/>
      <c r="BA1111" s="41"/>
      <c r="BB1111" s="41"/>
      <c r="BC1111" s="41"/>
      <c r="BD1111" s="41"/>
      <c r="BE1111" s="41"/>
      <c r="BF1111" s="41"/>
      <c r="BG1111" s="41"/>
      <c r="BH1111" s="41"/>
      <c r="BI1111" s="41"/>
      <c r="BJ1111" s="41"/>
      <c r="BK1111" s="41"/>
      <c r="BL1111" s="41"/>
      <c r="BM1111" s="41"/>
      <c r="BN1111" s="41"/>
      <c r="BO1111" s="41"/>
      <c r="BP1111" s="108"/>
      <c r="CG1111" s="102"/>
      <c r="CI1111" s="45"/>
    </row>
    <row r="1112" spans="37:87" ht="13" customHeight="1">
      <c r="AK1112" s="114"/>
      <c r="AL1112" s="41"/>
      <c r="AM1112" s="41"/>
      <c r="AN1112" s="41"/>
      <c r="AO1112" s="41"/>
      <c r="AP1112" s="41"/>
      <c r="AQ1112" s="41"/>
      <c r="AR1112" s="41"/>
      <c r="AS1112" s="41"/>
      <c r="AT1112" s="41"/>
      <c r="AU1112" s="41"/>
      <c r="AV1112" s="41"/>
      <c r="AW1112" s="41"/>
      <c r="AX1112" s="41"/>
      <c r="AY1112" s="41"/>
      <c r="AZ1112" s="41"/>
      <c r="BA1112" s="41"/>
      <c r="BB1112" s="41"/>
      <c r="BC1112" s="41"/>
      <c r="BD1112" s="41"/>
      <c r="BE1112" s="41"/>
      <c r="BF1112" s="41"/>
      <c r="BG1112" s="41"/>
      <c r="BH1112" s="41"/>
      <c r="BI1112" s="41"/>
      <c r="BJ1112" s="41"/>
      <c r="BK1112" s="41"/>
      <c r="BL1112" s="41"/>
      <c r="BM1112" s="41"/>
      <c r="BN1112" s="41"/>
      <c r="BO1112" s="41"/>
      <c r="BP1112" s="108"/>
      <c r="CG1112" s="102"/>
      <c r="CI1112" s="45"/>
    </row>
    <row r="1113" spans="37:87" ht="13" customHeight="1">
      <c r="AK1113" s="114"/>
      <c r="AL1113" s="41"/>
      <c r="AM1113" s="41"/>
      <c r="AN1113" s="41"/>
      <c r="AO1113" s="41"/>
      <c r="AP1113" s="41"/>
      <c r="AQ1113" s="41"/>
      <c r="AR1113" s="41"/>
      <c r="AS1113" s="41"/>
      <c r="AT1113" s="41"/>
      <c r="AU1113" s="41"/>
      <c r="AV1113" s="41"/>
      <c r="AW1113" s="41"/>
      <c r="AX1113" s="41"/>
      <c r="AY1113" s="41"/>
      <c r="AZ1113" s="41"/>
      <c r="BA1113" s="41"/>
      <c r="BB1113" s="41"/>
      <c r="BC1113" s="41"/>
      <c r="BD1113" s="41"/>
      <c r="BE1113" s="41"/>
      <c r="BF1113" s="41"/>
      <c r="BG1113" s="41"/>
      <c r="BH1113" s="41"/>
      <c r="BI1113" s="41"/>
      <c r="BJ1113" s="41"/>
      <c r="BK1113" s="41"/>
      <c r="BL1113" s="41"/>
      <c r="BM1113" s="41"/>
      <c r="BN1113" s="41"/>
      <c r="BO1113" s="41"/>
      <c r="BP1113" s="108"/>
      <c r="CG1113" s="102"/>
      <c r="CI1113" s="45"/>
    </row>
    <row r="1114" spans="37:87" ht="13" customHeight="1">
      <c r="AK1114" s="114"/>
      <c r="AL1114" s="41"/>
      <c r="AM1114" s="41"/>
      <c r="AN1114" s="41"/>
      <c r="AO1114" s="41"/>
      <c r="AP1114" s="41"/>
      <c r="AQ1114" s="41"/>
      <c r="AR1114" s="41"/>
      <c r="AS1114" s="41"/>
      <c r="AT1114" s="41"/>
      <c r="AU1114" s="41"/>
      <c r="AV1114" s="41"/>
      <c r="AW1114" s="41"/>
      <c r="AX1114" s="41"/>
      <c r="AY1114" s="41"/>
      <c r="AZ1114" s="41"/>
      <c r="BA1114" s="41"/>
      <c r="BB1114" s="41"/>
      <c r="BC1114" s="41"/>
      <c r="BD1114" s="41"/>
      <c r="BE1114" s="41"/>
      <c r="BF1114" s="41"/>
      <c r="BG1114" s="41"/>
      <c r="BH1114" s="41"/>
      <c r="BI1114" s="41"/>
      <c r="BJ1114" s="41"/>
      <c r="BK1114" s="41"/>
      <c r="BL1114" s="41"/>
      <c r="BM1114" s="41"/>
      <c r="BN1114" s="41"/>
      <c r="BO1114" s="41"/>
      <c r="BP1114" s="108"/>
      <c r="CG1114" s="102"/>
      <c r="CI1114" s="45"/>
    </row>
    <row r="1115" spans="37:87" ht="13" customHeight="1">
      <c r="AK1115" s="114"/>
      <c r="AL1115" s="41"/>
      <c r="AM1115" s="41"/>
      <c r="AN1115" s="41"/>
      <c r="AO1115" s="41"/>
      <c r="AP1115" s="41"/>
      <c r="AQ1115" s="41"/>
      <c r="AR1115" s="41"/>
      <c r="AS1115" s="41"/>
      <c r="AT1115" s="41"/>
      <c r="AU1115" s="41"/>
      <c r="AV1115" s="41"/>
      <c r="AW1115" s="41"/>
      <c r="AX1115" s="41"/>
      <c r="AY1115" s="41"/>
      <c r="AZ1115" s="41"/>
      <c r="BA1115" s="41"/>
      <c r="BB1115" s="41"/>
      <c r="BC1115" s="41"/>
      <c r="BD1115" s="41"/>
      <c r="BE1115" s="41"/>
      <c r="BF1115" s="41"/>
      <c r="BG1115" s="41"/>
      <c r="BH1115" s="41"/>
      <c r="BI1115" s="41"/>
      <c r="BJ1115" s="41"/>
      <c r="BK1115" s="41"/>
      <c r="BL1115" s="41"/>
      <c r="BM1115" s="41"/>
      <c r="BN1115" s="41"/>
      <c r="BO1115" s="41"/>
      <c r="BP1115" s="108"/>
      <c r="CG1115" s="102"/>
      <c r="CI1115" s="45"/>
    </row>
    <row r="1116" spans="37:87" ht="13" customHeight="1">
      <c r="AK1116" s="114"/>
      <c r="AL1116" s="41"/>
      <c r="AM1116" s="41"/>
      <c r="AN1116" s="41"/>
      <c r="AO1116" s="41"/>
      <c r="AP1116" s="41"/>
      <c r="AQ1116" s="41"/>
      <c r="AR1116" s="41"/>
      <c r="AS1116" s="41"/>
      <c r="AT1116" s="41"/>
      <c r="AU1116" s="41"/>
      <c r="AV1116" s="41"/>
      <c r="AW1116" s="41"/>
      <c r="AX1116" s="41"/>
      <c r="AY1116" s="41"/>
      <c r="AZ1116" s="41"/>
      <c r="BA1116" s="41"/>
      <c r="BB1116" s="41"/>
      <c r="BC1116" s="41"/>
      <c r="BD1116" s="41"/>
      <c r="BE1116" s="41"/>
      <c r="BF1116" s="41"/>
      <c r="BG1116" s="41"/>
      <c r="BH1116" s="41"/>
      <c r="BI1116" s="41"/>
      <c r="BJ1116" s="41"/>
      <c r="BK1116" s="41"/>
      <c r="BL1116" s="41"/>
      <c r="BM1116" s="41"/>
      <c r="BN1116" s="41"/>
      <c r="BO1116" s="41"/>
      <c r="BP1116" s="108"/>
      <c r="CG1116" s="102"/>
      <c r="CI1116" s="45"/>
    </row>
    <row r="1117" spans="37:87" ht="13" customHeight="1">
      <c r="AK1117" s="114"/>
      <c r="AL1117" s="41"/>
      <c r="AM1117" s="41"/>
      <c r="AN1117" s="41"/>
      <c r="AO1117" s="41"/>
      <c r="AP1117" s="41"/>
      <c r="AQ1117" s="41"/>
      <c r="AR1117" s="41"/>
      <c r="AS1117" s="41"/>
      <c r="AT1117" s="41"/>
      <c r="AU1117" s="41"/>
      <c r="AV1117" s="41"/>
      <c r="AW1117" s="41"/>
      <c r="AX1117" s="41"/>
      <c r="AY1117" s="41"/>
      <c r="AZ1117" s="41"/>
      <c r="BA1117" s="41"/>
      <c r="BB1117" s="41"/>
      <c r="BC1117" s="41"/>
      <c r="BD1117" s="41"/>
      <c r="BE1117" s="41"/>
      <c r="BF1117" s="41"/>
      <c r="BG1117" s="41"/>
      <c r="BH1117" s="41"/>
      <c r="BI1117" s="41"/>
      <c r="BJ1117" s="41"/>
      <c r="BK1117" s="41"/>
      <c r="BL1117" s="41"/>
      <c r="BM1117" s="41"/>
      <c r="BN1117" s="41"/>
      <c r="BO1117" s="41"/>
      <c r="BP1117" s="108"/>
      <c r="CG1117" s="102"/>
      <c r="CI1117" s="45"/>
    </row>
    <row r="1118" spans="37:87" ht="13" customHeight="1">
      <c r="AK1118" s="114"/>
      <c r="AL1118" s="41"/>
      <c r="AM1118" s="41"/>
      <c r="AN1118" s="41"/>
      <c r="AO1118" s="41"/>
      <c r="AP1118" s="41"/>
      <c r="AQ1118" s="41"/>
      <c r="AR1118" s="41"/>
      <c r="AS1118" s="41"/>
      <c r="AT1118" s="41"/>
      <c r="AU1118" s="41"/>
      <c r="AV1118" s="41"/>
      <c r="AW1118" s="41"/>
      <c r="AX1118" s="41"/>
      <c r="AY1118" s="41"/>
      <c r="AZ1118" s="41"/>
      <c r="BA1118" s="41"/>
      <c r="BB1118" s="41"/>
      <c r="BC1118" s="41"/>
      <c r="BD1118" s="41"/>
      <c r="BE1118" s="41"/>
      <c r="BF1118" s="41"/>
      <c r="BG1118" s="41"/>
      <c r="BH1118" s="41"/>
      <c r="BI1118" s="41"/>
      <c r="BJ1118" s="41"/>
      <c r="BK1118" s="41"/>
      <c r="BL1118" s="41"/>
      <c r="BM1118" s="41"/>
      <c r="BN1118" s="41"/>
      <c r="BO1118" s="41"/>
      <c r="BP1118" s="108"/>
      <c r="CG1118" s="102"/>
      <c r="CI1118" s="45"/>
    </row>
    <row r="1119" spans="37:87" ht="13" customHeight="1">
      <c r="AK1119" s="114"/>
      <c r="AL1119" s="41"/>
      <c r="AM1119" s="41"/>
      <c r="AN1119" s="41"/>
      <c r="AO1119" s="41"/>
      <c r="AP1119" s="41"/>
      <c r="AQ1119" s="41"/>
      <c r="AR1119" s="41"/>
      <c r="AS1119" s="41"/>
      <c r="AT1119" s="41"/>
      <c r="AU1119" s="41"/>
      <c r="AV1119" s="41"/>
      <c r="AW1119" s="41"/>
      <c r="AX1119" s="41"/>
      <c r="AY1119" s="41"/>
      <c r="AZ1119" s="41"/>
      <c r="BA1119" s="41"/>
      <c r="BB1119" s="41"/>
      <c r="BC1119" s="41"/>
      <c r="BD1119" s="41"/>
      <c r="BE1119" s="41"/>
      <c r="BF1119" s="41"/>
      <c r="BG1119" s="41"/>
      <c r="BH1119" s="41"/>
      <c r="BI1119" s="41"/>
      <c r="BJ1119" s="41"/>
      <c r="BK1119" s="41"/>
      <c r="BL1119" s="41"/>
      <c r="BM1119" s="41"/>
      <c r="BN1119" s="41"/>
      <c r="BO1119" s="41"/>
      <c r="BP1119" s="108"/>
      <c r="CG1119" s="102"/>
      <c r="CI1119" s="45"/>
    </row>
    <row r="1120" spans="37:87" ht="13" customHeight="1">
      <c r="AK1120" s="114"/>
      <c r="AL1120" s="41"/>
      <c r="AM1120" s="41"/>
      <c r="AN1120" s="41"/>
      <c r="AO1120" s="41"/>
      <c r="AP1120" s="41"/>
      <c r="AQ1120" s="41"/>
      <c r="AR1120" s="41"/>
      <c r="AS1120" s="41"/>
      <c r="AT1120" s="41"/>
      <c r="AU1120" s="41"/>
      <c r="AV1120" s="41"/>
      <c r="AW1120" s="41"/>
      <c r="AX1120" s="41"/>
      <c r="AY1120" s="41"/>
      <c r="AZ1120" s="41"/>
      <c r="BA1120" s="41"/>
      <c r="BB1120" s="41"/>
      <c r="BC1120" s="41"/>
      <c r="BD1120" s="41"/>
      <c r="BE1120" s="41"/>
      <c r="BF1120" s="41"/>
      <c r="BG1120" s="41"/>
      <c r="BH1120" s="41"/>
      <c r="BI1120" s="41"/>
      <c r="BJ1120" s="41"/>
      <c r="BK1120" s="41"/>
      <c r="BL1120" s="41"/>
      <c r="BM1120" s="41"/>
      <c r="BN1120" s="41"/>
      <c r="BO1120" s="41"/>
      <c r="BP1120" s="108"/>
      <c r="CG1120" s="102"/>
      <c r="CI1120" s="45"/>
    </row>
    <row r="1121" spans="37:87" ht="13" customHeight="1">
      <c r="AK1121" s="114"/>
      <c r="AL1121" s="41"/>
      <c r="AM1121" s="41"/>
      <c r="AN1121" s="41"/>
      <c r="AO1121" s="41"/>
      <c r="AP1121" s="41"/>
      <c r="AQ1121" s="41"/>
      <c r="AR1121" s="41"/>
      <c r="AS1121" s="41"/>
      <c r="AT1121" s="41"/>
      <c r="AU1121" s="41"/>
      <c r="AV1121" s="41"/>
      <c r="AW1121" s="41"/>
      <c r="AX1121" s="41"/>
      <c r="AY1121" s="41"/>
      <c r="AZ1121" s="41"/>
      <c r="BA1121" s="41"/>
      <c r="BB1121" s="41"/>
      <c r="BC1121" s="41"/>
      <c r="BD1121" s="41"/>
      <c r="BE1121" s="41"/>
      <c r="BF1121" s="41"/>
      <c r="BG1121" s="41"/>
      <c r="BH1121" s="41"/>
      <c r="BI1121" s="41"/>
      <c r="BJ1121" s="41"/>
      <c r="BK1121" s="41"/>
      <c r="BL1121" s="41"/>
      <c r="BM1121" s="41"/>
      <c r="BN1121" s="41"/>
      <c r="BO1121" s="41"/>
      <c r="BP1121" s="108"/>
      <c r="CG1121" s="102"/>
      <c r="CI1121" s="45"/>
    </row>
    <row r="1122" spans="37:87" ht="13" customHeight="1">
      <c r="AK1122" s="114"/>
      <c r="AL1122" s="41"/>
      <c r="AM1122" s="41"/>
      <c r="AN1122" s="41"/>
      <c r="AO1122" s="41"/>
      <c r="AP1122" s="41"/>
      <c r="AQ1122" s="41"/>
      <c r="AR1122" s="41"/>
      <c r="AS1122" s="41"/>
      <c r="AT1122" s="41"/>
      <c r="AU1122" s="41"/>
      <c r="AV1122" s="41"/>
      <c r="AW1122" s="41"/>
      <c r="AX1122" s="41"/>
      <c r="AY1122" s="41"/>
      <c r="AZ1122" s="41"/>
      <c r="BA1122" s="41"/>
      <c r="BB1122" s="41"/>
      <c r="BC1122" s="41"/>
      <c r="BD1122" s="41"/>
      <c r="BE1122" s="41"/>
      <c r="BF1122" s="41"/>
      <c r="BG1122" s="41"/>
      <c r="BH1122" s="41"/>
      <c r="BI1122" s="41"/>
      <c r="BJ1122" s="41"/>
      <c r="BK1122" s="41"/>
      <c r="BL1122" s="41"/>
      <c r="BM1122" s="41"/>
      <c r="BN1122" s="41"/>
      <c r="BO1122" s="41"/>
      <c r="BP1122" s="108"/>
      <c r="CG1122" s="102"/>
      <c r="CI1122" s="45"/>
    </row>
    <row r="1123" spans="37:87" ht="13" customHeight="1">
      <c r="AK1123" s="114"/>
      <c r="AL1123" s="41"/>
      <c r="AM1123" s="41"/>
      <c r="AN1123" s="41"/>
      <c r="AO1123" s="41"/>
      <c r="AP1123" s="41"/>
      <c r="AQ1123" s="41"/>
      <c r="AR1123" s="41"/>
      <c r="AS1123" s="41"/>
      <c r="AT1123" s="41"/>
      <c r="AU1123" s="41"/>
      <c r="AV1123" s="41"/>
      <c r="AW1123" s="41"/>
      <c r="AX1123" s="41"/>
      <c r="AY1123" s="41"/>
      <c r="AZ1123" s="41"/>
      <c r="BA1123" s="41"/>
      <c r="BB1123" s="41"/>
      <c r="BC1123" s="41"/>
      <c r="BD1123" s="41"/>
      <c r="BE1123" s="41"/>
      <c r="BF1123" s="41"/>
      <c r="BG1123" s="41"/>
      <c r="BH1123" s="41"/>
      <c r="BI1123" s="41"/>
      <c r="BJ1123" s="41"/>
      <c r="BK1123" s="41"/>
      <c r="BL1123" s="41"/>
      <c r="BM1123" s="41"/>
      <c r="BN1123" s="41"/>
      <c r="BO1123" s="41"/>
      <c r="BP1123" s="108"/>
      <c r="CG1123" s="102"/>
      <c r="CI1123" s="45"/>
    </row>
    <row r="1124" spans="37:87" ht="13" customHeight="1">
      <c r="AK1124" s="114"/>
      <c r="AL1124" s="41"/>
      <c r="AM1124" s="41"/>
      <c r="AN1124" s="41"/>
      <c r="AO1124" s="41"/>
      <c r="AP1124" s="41"/>
      <c r="AQ1124" s="41"/>
      <c r="AR1124" s="41"/>
      <c r="AS1124" s="41"/>
      <c r="AT1124" s="41"/>
      <c r="AU1124" s="41"/>
      <c r="AV1124" s="41"/>
      <c r="AW1124" s="41"/>
      <c r="AX1124" s="41"/>
      <c r="AY1124" s="41"/>
      <c r="AZ1124" s="41"/>
      <c r="BA1124" s="41"/>
      <c r="BB1124" s="41"/>
      <c r="BC1124" s="41"/>
      <c r="BD1124" s="41"/>
      <c r="BE1124" s="41"/>
      <c r="BF1124" s="41"/>
      <c r="BG1124" s="41"/>
      <c r="BH1124" s="41"/>
      <c r="BI1124" s="41"/>
      <c r="BJ1124" s="41"/>
      <c r="BK1124" s="41"/>
      <c r="BL1124" s="41"/>
      <c r="BM1124" s="41"/>
      <c r="BN1124" s="41"/>
      <c r="BO1124" s="41"/>
      <c r="BP1124" s="108"/>
      <c r="CG1124" s="102"/>
      <c r="CI1124" s="45"/>
    </row>
    <row r="1125" spans="37:87" ht="13" customHeight="1">
      <c r="AK1125" s="114"/>
      <c r="AL1125" s="41"/>
      <c r="AM1125" s="41"/>
      <c r="AN1125" s="41"/>
      <c r="AO1125" s="41"/>
      <c r="AP1125" s="41"/>
      <c r="AQ1125" s="41"/>
      <c r="AR1125" s="41"/>
      <c r="AS1125" s="41"/>
      <c r="AT1125" s="41"/>
      <c r="AU1125" s="41"/>
      <c r="AV1125" s="41"/>
      <c r="AW1125" s="41"/>
      <c r="AX1125" s="41"/>
      <c r="AY1125" s="41"/>
      <c r="AZ1125" s="41"/>
      <c r="BA1125" s="41"/>
      <c r="BB1125" s="41"/>
      <c r="BC1125" s="41"/>
      <c r="BD1125" s="41"/>
      <c r="BE1125" s="41"/>
      <c r="BF1125" s="41"/>
      <c r="BG1125" s="41"/>
      <c r="BH1125" s="41"/>
      <c r="BI1125" s="41"/>
      <c r="BJ1125" s="41"/>
      <c r="BK1125" s="41"/>
      <c r="BL1125" s="41"/>
      <c r="BM1125" s="41"/>
      <c r="BN1125" s="41"/>
      <c r="BO1125" s="41"/>
      <c r="BP1125" s="108"/>
      <c r="CG1125" s="102"/>
      <c r="CI1125" s="45"/>
    </row>
    <row r="1126" spans="37:87" ht="13" customHeight="1">
      <c r="AK1126" s="114"/>
      <c r="AL1126" s="41"/>
      <c r="AM1126" s="41"/>
      <c r="AN1126" s="41"/>
      <c r="AO1126" s="41"/>
      <c r="AP1126" s="41"/>
      <c r="AQ1126" s="41"/>
      <c r="AR1126" s="41"/>
      <c r="AS1126" s="41"/>
      <c r="AT1126" s="41"/>
      <c r="AU1126" s="41"/>
      <c r="AV1126" s="41"/>
      <c r="AW1126" s="41"/>
      <c r="AX1126" s="41"/>
      <c r="AY1126" s="41"/>
      <c r="AZ1126" s="41"/>
      <c r="BA1126" s="41"/>
      <c r="BB1126" s="41"/>
      <c r="BC1126" s="41"/>
      <c r="BD1126" s="41"/>
      <c r="BE1126" s="41"/>
      <c r="BF1126" s="41"/>
      <c r="BG1126" s="41"/>
      <c r="BH1126" s="41"/>
      <c r="BI1126" s="41"/>
      <c r="BJ1126" s="41"/>
      <c r="BK1126" s="41"/>
      <c r="BL1126" s="41"/>
      <c r="BM1126" s="41"/>
      <c r="BN1126" s="41"/>
      <c r="BO1126" s="41"/>
      <c r="BP1126" s="108"/>
      <c r="CG1126" s="102"/>
      <c r="CI1126" s="45"/>
    </row>
    <row r="1127" spans="37:87" ht="13" customHeight="1">
      <c r="AK1127" s="114"/>
      <c r="AL1127" s="41"/>
      <c r="AM1127" s="41"/>
      <c r="AN1127" s="41"/>
      <c r="AO1127" s="41"/>
      <c r="AP1127" s="41"/>
      <c r="AQ1127" s="41"/>
      <c r="AR1127" s="41"/>
      <c r="AS1127" s="41"/>
      <c r="AT1127" s="41"/>
      <c r="AU1127" s="41"/>
      <c r="AV1127" s="41"/>
      <c r="AW1127" s="41"/>
      <c r="AX1127" s="41"/>
      <c r="AY1127" s="41"/>
      <c r="AZ1127" s="41"/>
      <c r="BA1127" s="41"/>
      <c r="BB1127" s="41"/>
      <c r="BC1127" s="41"/>
      <c r="BD1127" s="41"/>
      <c r="BE1127" s="41"/>
      <c r="BF1127" s="41"/>
      <c r="BG1127" s="41"/>
      <c r="BH1127" s="41"/>
      <c r="BI1127" s="41"/>
      <c r="BJ1127" s="41"/>
      <c r="BK1127" s="41"/>
      <c r="BL1127" s="41"/>
      <c r="BM1127" s="41"/>
      <c r="BN1127" s="41"/>
      <c r="BO1127" s="41"/>
      <c r="BP1127" s="108"/>
      <c r="CG1127" s="102"/>
      <c r="CI1127" s="45"/>
    </row>
    <row r="1128" spans="37:87" ht="13" customHeight="1">
      <c r="AK1128" s="114"/>
      <c r="AL1128" s="41"/>
      <c r="AM1128" s="41"/>
      <c r="AN1128" s="41"/>
      <c r="AO1128" s="41"/>
      <c r="AP1128" s="41"/>
      <c r="AQ1128" s="41"/>
      <c r="AR1128" s="41"/>
      <c r="AS1128" s="41"/>
      <c r="AT1128" s="41"/>
      <c r="AU1128" s="41"/>
      <c r="AV1128" s="41"/>
      <c r="AW1128" s="41"/>
      <c r="AX1128" s="41"/>
      <c r="AY1128" s="41"/>
      <c r="AZ1128" s="41"/>
      <c r="BA1128" s="41"/>
      <c r="BB1128" s="41"/>
      <c r="BC1128" s="41"/>
      <c r="BD1128" s="41"/>
      <c r="BE1128" s="41"/>
      <c r="BF1128" s="41"/>
      <c r="BG1128" s="41"/>
      <c r="BH1128" s="41"/>
      <c r="BI1128" s="41"/>
      <c r="BJ1128" s="41"/>
      <c r="BK1128" s="41"/>
      <c r="BL1128" s="41"/>
      <c r="BM1128" s="41"/>
      <c r="BN1128" s="41"/>
      <c r="BO1128" s="41"/>
      <c r="BP1128" s="108"/>
      <c r="CG1128" s="102"/>
      <c r="CI1128" s="45"/>
    </row>
    <row r="1129" spans="37:87" ht="13" customHeight="1">
      <c r="AK1129" s="114"/>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108"/>
      <c r="CG1129" s="102"/>
      <c r="CI1129" s="45"/>
    </row>
    <row r="1130" spans="37:87" ht="13" customHeight="1">
      <c r="AK1130" s="114"/>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108"/>
      <c r="CG1130" s="102"/>
      <c r="CI1130" s="45"/>
    </row>
    <row r="1131" spans="37:87" ht="13" customHeight="1">
      <c r="AK1131" s="114"/>
      <c r="AL1131" s="41"/>
      <c r="AM1131" s="41"/>
      <c r="AN1131" s="41"/>
      <c r="AO1131" s="41"/>
      <c r="AP1131" s="41"/>
      <c r="AQ1131" s="41"/>
      <c r="AR1131" s="41"/>
      <c r="AS1131" s="41"/>
      <c r="AT1131" s="41"/>
      <c r="AU1131" s="41"/>
      <c r="AV1131" s="41"/>
      <c r="AW1131" s="41"/>
      <c r="AX1131" s="41"/>
      <c r="AY1131" s="41"/>
      <c r="AZ1131" s="41"/>
      <c r="BA1131" s="41"/>
      <c r="BB1131" s="41"/>
      <c r="BC1131" s="41"/>
      <c r="BD1131" s="41"/>
      <c r="BE1131" s="41"/>
      <c r="BF1131" s="41"/>
      <c r="BG1131" s="41"/>
      <c r="BH1131" s="41"/>
      <c r="BI1131" s="41"/>
      <c r="BJ1131" s="41"/>
      <c r="BK1131" s="41"/>
      <c r="BL1131" s="41"/>
      <c r="BM1131" s="41"/>
      <c r="BN1131" s="41"/>
      <c r="BO1131" s="41"/>
      <c r="BP1131" s="108"/>
      <c r="CG1131" s="102"/>
      <c r="CI1131" s="45"/>
    </row>
    <row r="1132" spans="37:87" ht="13" customHeight="1">
      <c r="AK1132" s="114"/>
      <c r="AL1132" s="41"/>
      <c r="AM1132" s="41"/>
      <c r="AN1132" s="41"/>
      <c r="AO1132" s="41"/>
      <c r="AP1132" s="41"/>
      <c r="AQ1132" s="41"/>
      <c r="AR1132" s="41"/>
      <c r="AS1132" s="41"/>
      <c r="AT1132" s="41"/>
      <c r="AU1132" s="41"/>
      <c r="AV1132" s="41"/>
      <c r="AW1132" s="41"/>
      <c r="AX1132" s="41"/>
      <c r="AY1132" s="41"/>
      <c r="AZ1132" s="41"/>
      <c r="BA1132" s="41"/>
      <c r="BB1132" s="41"/>
      <c r="BC1132" s="41"/>
      <c r="BD1132" s="41"/>
      <c r="BE1132" s="41"/>
      <c r="BF1132" s="41"/>
      <c r="BG1132" s="41"/>
      <c r="BH1132" s="41"/>
      <c r="BI1132" s="41"/>
      <c r="BJ1132" s="41"/>
      <c r="BK1132" s="41"/>
      <c r="BL1132" s="41"/>
      <c r="BM1132" s="41"/>
      <c r="BN1132" s="41"/>
      <c r="BO1132" s="41"/>
      <c r="BP1132" s="108"/>
      <c r="CG1132" s="102"/>
      <c r="CI1132" s="45"/>
    </row>
    <row r="1133" spans="37:87" ht="13" customHeight="1">
      <c r="AK1133" s="114"/>
      <c r="AL1133" s="41"/>
      <c r="AM1133" s="41"/>
      <c r="AN1133" s="41"/>
      <c r="AO1133" s="41"/>
      <c r="AP1133" s="41"/>
      <c r="AQ1133" s="41"/>
      <c r="AR1133" s="41"/>
      <c r="AS1133" s="41"/>
      <c r="AT1133" s="41"/>
      <c r="AU1133" s="41"/>
      <c r="AV1133" s="41"/>
      <c r="AW1133" s="41"/>
      <c r="AX1133" s="41"/>
      <c r="AY1133" s="41"/>
      <c r="AZ1133" s="41"/>
      <c r="BA1133" s="41"/>
      <c r="BB1133" s="41"/>
      <c r="BC1133" s="41"/>
      <c r="BD1133" s="41"/>
      <c r="BE1133" s="41"/>
      <c r="BF1133" s="41"/>
      <c r="BG1133" s="41"/>
      <c r="BH1133" s="41"/>
      <c r="BI1133" s="41"/>
      <c r="BJ1133" s="41"/>
      <c r="BK1133" s="41"/>
      <c r="BL1133" s="41"/>
      <c r="BM1133" s="41"/>
      <c r="BN1133" s="41"/>
      <c r="BO1133" s="41"/>
      <c r="BP1133" s="108"/>
      <c r="CG1133" s="102"/>
      <c r="CI1133" s="45"/>
    </row>
    <row r="1134" spans="37:87" ht="13" customHeight="1">
      <c r="AK1134" s="114"/>
      <c r="AL1134" s="41"/>
      <c r="AM1134" s="41"/>
      <c r="AN1134" s="41"/>
      <c r="AO1134" s="41"/>
      <c r="AP1134" s="41"/>
      <c r="AQ1134" s="41"/>
      <c r="AR1134" s="41"/>
      <c r="AS1134" s="41"/>
      <c r="AT1134" s="41"/>
      <c r="AU1134" s="41"/>
      <c r="AV1134" s="41"/>
      <c r="AW1134" s="41"/>
      <c r="AX1134" s="41"/>
      <c r="AY1134" s="41"/>
      <c r="AZ1134" s="41"/>
      <c r="BA1134" s="41"/>
      <c r="BB1134" s="41"/>
      <c r="BC1134" s="41"/>
      <c r="BD1134" s="41"/>
      <c r="BE1134" s="41"/>
      <c r="BF1134" s="41"/>
      <c r="BG1134" s="41"/>
      <c r="BH1134" s="41"/>
      <c r="BI1134" s="41"/>
      <c r="BJ1134" s="41"/>
      <c r="BK1134" s="41"/>
      <c r="BL1134" s="41"/>
      <c r="BM1134" s="41"/>
      <c r="BN1134" s="41"/>
      <c r="BO1134" s="41"/>
      <c r="BP1134" s="108"/>
      <c r="CG1134" s="102"/>
      <c r="CI1134" s="45"/>
    </row>
    <row r="1135" spans="37:87" ht="13" customHeight="1">
      <c r="AK1135" s="114"/>
      <c r="AL1135" s="41"/>
      <c r="AM1135" s="41"/>
      <c r="AN1135" s="41"/>
      <c r="AO1135" s="41"/>
      <c r="AP1135" s="41"/>
      <c r="AQ1135" s="41"/>
      <c r="AR1135" s="41"/>
      <c r="AS1135" s="41"/>
      <c r="AT1135" s="41"/>
      <c r="AU1135" s="41"/>
      <c r="AV1135" s="41"/>
      <c r="AW1135" s="41"/>
      <c r="AX1135" s="41"/>
      <c r="AY1135" s="41"/>
      <c r="AZ1135" s="41"/>
      <c r="BA1135" s="41"/>
      <c r="BB1135" s="41"/>
      <c r="BC1135" s="41"/>
      <c r="BD1135" s="41"/>
      <c r="BE1135" s="41"/>
      <c r="BF1135" s="41"/>
      <c r="BG1135" s="41"/>
      <c r="BH1135" s="41"/>
      <c r="BI1135" s="41"/>
      <c r="BJ1135" s="41"/>
      <c r="BK1135" s="41"/>
      <c r="BL1135" s="41"/>
      <c r="BM1135" s="41"/>
      <c r="BN1135" s="41"/>
      <c r="BO1135" s="41"/>
      <c r="BP1135" s="108"/>
      <c r="CG1135" s="102"/>
      <c r="CI1135" s="45"/>
    </row>
    <row r="1136" spans="37:87" ht="13" customHeight="1">
      <c r="AK1136" s="114"/>
      <c r="AL1136" s="41"/>
      <c r="AM1136" s="41"/>
      <c r="AN1136" s="41"/>
      <c r="AO1136" s="41"/>
      <c r="AP1136" s="41"/>
      <c r="AQ1136" s="41"/>
      <c r="AR1136" s="41"/>
      <c r="AS1136" s="41"/>
      <c r="AT1136" s="41"/>
      <c r="AU1136" s="41"/>
      <c r="AV1136" s="41"/>
      <c r="AW1136" s="41"/>
      <c r="AX1136" s="41"/>
      <c r="AY1136" s="41"/>
      <c r="AZ1136" s="41"/>
      <c r="BA1136" s="41"/>
      <c r="BB1136" s="41"/>
      <c r="BC1136" s="41"/>
      <c r="BD1136" s="41"/>
      <c r="BE1136" s="41"/>
      <c r="BF1136" s="41"/>
      <c r="BG1136" s="41"/>
      <c r="BH1136" s="41"/>
      <c r="BI1136" s="41"/>
      <c r="BJ1136" s="41"/>
      <c r="BK1136" s="41"/>
      <c r="BL1136" s="41"/>
      <c r="BM1136" s="41"/>
      <c r="BN1136" s="41"/>
      <c r="BO1136" s="41"/>
      <c r="BP1136" s="108"/>
      <c r="CG1136" s="102"/>
      <c r="CI1136" s="45"/>
    </row>
    <row r="1137" spans="37:87" ht="13" customHeight="1">
      <c r="AK1137" s="114"/>
      <c r="AL1137" s="41"/>
      <c r="AM1137" s="41"/>
      <c r="AN1137" s="41"/>
      <c r="AO1137" s="41"/>
      <c r="AP1137" s="41"/>
      <c r="AQ1137" s="41"/>
      <c r="AR1137" s="41"/>
      <c r="AS1137" s="41"/>
      <c r="AT1137" s="41"/>
      <c r="AU1137" s="41"/>
      <c r="AV1137" s="41"/>
      <c r="AW1137" s="41"/>
      <c r="AX1137" s="41"/>
      <c r="AY1137" s="41"/>
      <c r="AZ1137" s="41"/>
      <c r="BA1137" s="41"/>
      <c r="BB1137" s="41"/>
      <c r="BC1137" s="41"/>
      <c r="BD1137" s="41"/>
      <c r="BE1137" s="41"/>
      <c r="BF1137" s="41"/>
      <c r="BG1137" s="41"/>
      <c r="BH1137" s="41"/>
      <c r="BI1137" s="41"/>
      <c r="BJ1137" s="41"/>
      <c r="BK1137" s="41"/>
      <c r="BL1137" s="41"/>
      <c r="BM1137" s="41"/>
      <c r="BN1137" s="41"/>
      <c r="BO1137" s="41"/>
      <c r="BP1137" s="108"/>
      <c r="CG1137" s="102"/>
      <c r="CI1137" s="45"/>
    </row>
    <row r="1138" spans="37:87" ht="13" customHeight="1">
      <c r="AK1138" s="114"/>
      <c r="AL1138" s="41"/>
      <c r="AM1138" s="41"/>
      <c r="AN1138" s="41"/>
      <c r="AO1138" s="41"/>
      <c r="AP1138" s="41"/>
      <c r="AQ1138" s="41"/>
      <c r="AR1138" s="41"/>
      <c r="AS1138" s="41"/>
      <c r="AT1138" s="41"/>
      <c r="AU1138" s="41"/>
      <c r="AV1138" s="41"/>
      <c r="AW1138" s="41"/>
      <c r="AX1138" s="41"/>
      <c r="AY1138" s="41"/>
      <c r="AZ1138" s="41"/>
      <c r="BA1138" s="41"/>
      <c r="BB1138" s="41"/>
      <c r="BC1138" s="41"/>
      <c r="BD1138" s="41"/>
      <c r="BE1138" s="41"/>
      <c r="BF1138" s="41"/>
      <c r="BG1138" s="41"/>
      <c r="BH1138" s="41"/>
      <c r="BI1138" s="41"/>
      <c r="BJ1138" s="41"/>
      <c r="BK1138" s="41"/>
      <c r="BL1138" s="41"/>
      <c r="BM1138" s="41"/>
      <c r="BN1138" s="41"/>
      <c r="BO1138" s="41"/>
      <c r="BP1138" s="108"/>
      <c r="CG1138" s="102"/>
      <c r="CI1138" s="45"/>
    </row>
    <row r="1139" spans="37:87" ht="13" customHeight="1">
      <c r="AK1139" s="114"/>
      <c r="AL1139" s="41"/>
      <c r="AM1139" s="41"/>
      <c r="AN1139" s="41"/>
      <c r="AO1139" s="41"/>
      <c r="AP1139" s="41"/>
      <c r="AQ1139" s="41"/>
      <c r="AR1139" s="41"/>
      <c r="AS1139" s="41"/>
      <c r="AT1139" s="41"/>
      <c r="AU1139" s="41"/>
      <c r="AV1139" s="41"/>
      <c r="AW1139" s="41"/>
      <c r="AX1139" s="41"/>
      <c r="AY1139" s="41"/>
      <c r="AZ1139" s="41"/>
      <c r="BA1139" s="41"/>
      <c r="BB1139" s="41"/>
      <c r="BC1139" s="41"/>
      <c r="BD1139" s="41"/>
      <c r="BE1139" s="41"/>
      <c r="BF1139" s="41"/>
      <c r="BG1139" s="41"/>
      <c r="BH1139" s="41"/>
      <c r="BI1139" s="41"/>
      <c r="BJ1139" s="41"/>
      <c r="BK1139" s="41"/>
      <c r="BL1139" s="41"/>
      <c r="BM1139" s="41"/>
      <c r="BN1139" s="41"/>
      <c r="BO1139" s="41"/>
      <c r="BP1139" s="108"/>
      <c r="CG1139" s="102"/>
      <c r="CI1139" s="45"/>
    </row>
    <row r="1140" spans="37:87" ht="13" customHeight="1">
      <c r="AK1140" s="114"/>
      <c r="AL1140" s="41"/>
      <c r="AM1140" s="41"/>
      <c r="AN1140" s="41"/>
      <c r="AO1140" s="41"/>
      <c r="AP1140" s="41"/>
      <c r="AQ1140" s="41"/>
      <c r="AR1140" s="41"/>
      <c r="AS1140" s="41"/>
      <c r="AT1140" s="41"/>
      <c r="AU1140" s="41"/>
      <c r="AV1140" s="41"/>
      <c r="AW1140" s="41"/>
      <c r="AX1140" s="41"/>
      <c r="AY1140" s="41"/>
      <c r="AZ1140" s="41"/>
      <c r="BA1140" s="41"/>
      <c r="BB1140" s="41"/>
      <c r="BC1140" s="41"/>
      <c r="BD1140" s="41"/>
      <c r="BE1140" s="41"/>
      <c r="BF1140" s="41"/>
      <c r="BG1140" s="41"/>
      <c r="BH1140" s="41"/>
      <c r="BI1140" s="41"/>
      <c r="BJ1140" s="41"/>
      <c r="BK1140" s="41"/>
      <c r="BL1140" s="41"/>
      <c r="BM1140" s="41"/>
      <c r="BN1140" s="41"/>
      <c r="BO1140" s="41"/>
      <c r="BP1140" s="108"/>
      <c r="CG1140" s="102"/>
      <c r="CI1140" s="45"/>
    </row>
    <row r="1141" spans="37:87" ht="13" customHeight="1">
      <c r="AK1141" s="114"/>
      <c r="AL1141" s="41"/>
      <c r="AM1141" s="41"/>
      <c r="AN1141" s="41"/>
      <c r="AO1141" s="41"/>
      <c r="AP1141" s="41"/>
      <c r="AQ1141" s="41"/>
      <c r="AR1141" s="41"/>
      <c r="AS1141" s="41"/>
      <c r="AT1141" s="41"/>
      <c r="AU1141" s="41"/>
      <c r="AV1141" s="41"/>
      <c r="AW1141" s="41"/>
      <c r="AX1141" s="41"/>
      <c r="AY1141" s="41"/>
      <c r="AZ1141" s="41"/>
      <c r="BA1141" s="41"/>
      <c r="BB1141" s="41"/>
      <c r="BC1141" s="41"/>
      <c r="BD1141" s="41"/>
      <c r="BE1141" s="41"/>
      <c r="BF1141" s="41"/>
      <c r="BG1141" s="41"/>
      <c r="BH1141" s="41"/>
      <c r="BI1141" s="41"/>
      <c r="BJ1141" s="41"/>
      <c r="BK1141" s="41"/>
      <c r="BL1141" s="41"/>
      <c r="BM1141" s="41"/>
      <c r="BN1141" s="41"/>
      <c r="BO1141" s="41"/>
      <c r="BP1141" s="108"/>
      <c r="CG1141" s="102"/>
      <c r="CI1141" s="45"/>
    </row>
    <row r="1142" spans="37:87" ht="13" customHeight="1">
      <c r="AK1142" s="114"/>
      <c r="AL1142" s="41"/>
      <c r="AM1142" s="41"/>
      <c r="AN1142" s="41"/>
      <c r="AO1142" s="41"/>
      <c r="AP1142" s="41"/>
      <c r="AQ1142" s="41"/>
      <c r="AR1142" s="41"/>
      <c r="AS1142" s="41"/>
      <c r="AT1142" s="41"/>
      <c r="AU1142" s="41"/>
      <c r="AV1142" s="41"/>
      <c r="AW1142" s="41"/>
      <c r="AX1142" s="41"/>
      <c r="AY1142" s="41"/>
      <c r="AZ1142" s="41"/>
      <c r="BA1142" s="41"/>
      <c r="BB1142" s="41"/>
      <c r="BC1142" s="41"/>
      <c r="BD1142" s="41"/>
      <c r="BE1142" s="41"/>
      <c r="BF1142" s="41"/>
      <c r="BG1142" s="41"/>
      <c r="BH1142" s="41"/>
      <c r="BI1142" s="41"/>
      <c r="BJ1142" s="41"/>
      <c r="BK1142" s="41"/>
      <c r="BL1142" s="41"/>
      <c r="BM1142" s="41"/>
      <c r="BN1142" s="41"/>
      <c r="BO1142" s="41"/>
      <c r="BP1142" s="108"/>
      <c r="CG1142" s="102"/>
      <c r="CI1142" s="45"/>
    </row>
    <row r="1143" spans="37:87" ht="13" customHeight="1">
      <c r="AK1143" s="114"/>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41"/>
      <c r="BI1143" s="41"/>
      <c r="BJ1143" s="41"/>
      <c r="BK1143" s="41"/>
      <c r="BL1143" s="41"/>
      <c r="BM1143" s="41"/>
      <c r="BN1143" s="41"/>
      <c r="BO1143" s="41"/>
      <c r="BP1143" s="108"/>
      <c r="CG1143" s="102"/>
      <c r="CI1143" s="45"/>
    </row>
    <row r="1144" spans="37:87" ht="13" customHeight="1">
      <c r="AK1144" s="114"/>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108"/>
      <c r="CG1144" s="102"/>
      <c r="CI1144" s="45"/>
    </row>
    <row r="1145" spans="37:87" ht="13" customHeight="1">
      <c r="AK1145" s="114"/>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41"/>
      <c r="BI1145" s="41"/>
      <c r="BJ1145" s="41"/>
      <c r="BK1145" s="41"/>
      <c r="BL1145" s="41"/>
      <c r="BM1145" s="41"/>
      <c r="BN1145" s="41"/>
      <c r="BO1145" s="41"/>
      <c r="BP1145" s="108"/>
      <c r="CG1145" s="102"/>
      <c r="CI1145" s="45"/>
    </row>
    <row r="1146" spans="37:87" ht="13" customHeight="1">
      <c r="AK1146" s="114"/>
      <c r="AL1146" s="41"/>
      <c r="AM1146" s="41"/>
      <c r="AN1146" s="41"/>
      <c r="AO1146" s="41"/>
      <c r="AP1146" s="41"/>
      <c r="AQ1146" s="41"/>
      <c r="AR1146" s="41"/>
      <c r="AS1146" s="41"/>
      <c r="AT1146" s="41"/>
      <c r="AU1146" s="41"/>
      <c r="AV1146" s="41"/>
      <c r="AW1146" s="41"/>
      <c r="AX1146" s="41"/>
      <c r="AY1146" s="41"/>
      <c r="AZ1146" s="41"/>
      <c r="BA1146" s="41"/>
      <c r="BB1146" s="41"/>
      <c r="BC1146" s="41"/>
      <c r="BD1146" s="41"/>
      <c r="BE1146" s="41"/>
      <c r="BF1146" s="41"/>
      <c r="BG1146" s="41"/>
      <c r="BH1146" s="41"/>
      <c r="BI1146" s="41"/>
      <c r="BJ1146" s="41"/>
      <c r="BK1146" s="41"/>
      <c r="BL1146" s="41"/>
      <c r="BM1146" s="41"/>
      <c r="BN1146" s="41"/>
      <c r="BO1146" s="41"/>
      <c r="BP1146" s="108"/>
      <c r="CG1146" s="102"/>
      <c r="CI1146" s="45"/>
    </row>
    <row r="1147" spans="37:87" ht="13" customHeight="1">
      <c r="AK1147" s="114"/>
      <c r="AL1147" s="41"/>
      <c r="AM1147" s="41"/>
      <c r="AN1147" s="41"/>
      <c r="AO1147" s="41"/>
      <c r="AP1147" s="41"/>
      <c r="AQ1147" s="41"/>
      <c r="AR1147" s="41"/>
      <c r="AS1147" s="41"/>
      <c r="AT1147" s="41"/>
      <c r="AU1147" s="41"/>
      <c r="AV1147" s="41"/>
      <c r="AW1147" s="41"/>
      <c r="AX1147" s="41"/>
      <c r="AY1147" s="41"/>
      <c r="AZ1147" s="41"/>
      <c r="BA1147" s="41"/>
      <c r="BB1147" s="41"/>
      <c r="BC1147" s="41"/>
      <c r="BD1147" s="41"/>
      <c r="BE1147" s="41"/>
      <c r="BF1147" s="41"/>
      <c r="BG1147" s="41"/>
      <c r="BH1147" s="41"/>
      <c r="BI1147" s="41"/>
      <c r="BJ1147" s="41"/>
      <c r="BK1147" s="41"/>
      <c r="BL1147" s="41"/>
      <c r="BM1147" s="41"/>
      <c r="BN1147" s="41"/>
      <c r="BO1147" s="41"/>
      <c r="BP1147" s="108"/>
      <c r="CG1147" s="102"/>
      <c r="CI1147" s="45"/>
    </row>
    <row r="1148" spans="37:87" ht="13" customHeight="1">
      <c r="AK1148" s="114"/>
      <c r="AL1148" s="41"/>
      <c r="AM1148" s="41"/>
      <c r="AN1148" s="41"/>
      <c r="AO1148" s="41"/>
      <c r="AP1148" s="41"/>
      <c r="AQ1148" s="41"/>
      <c r="AR1148" s="41"/>
      <c r="AS1148" s="41"/>
      <c r="AT1148" s="41"/>
      <c r="AU1148" s="41"/>
      <c r="AV1148" s="41"/>
      <c r="AW1148" s="41"/>
      <c r="AX1148" s="41"/>
      <c r="AY1148" s="41"/>
      <c r="AZ1148" s="41"/>
      <c r="BA1148" s="41"/>
      <c r="BB1148" s="41"/>
      <c r="BC1148" s="41"/>
      <c r="BD1148" s="41"/>
      <c r="BE1148" s="41"/>
      <c r="BF1148" s="41"/>
      <c r="BG1148" s="41"/>
      <c r="BH1148" s="41"/>
      <c r="BI1148" s="41"/>
      <c r="BJ1148" s="41"/>
      <c r="BK1148" s="41"/>
      <c r="BL1148" s="41"/>
      <c r="BM1148" s="41"/>
      <c r="BN1148" s="41"/>
      <c r="BO1148" s="41"/>
      <c r="BP1148" s="108"/>
      <c r="CG1148" s="102"/>
      <c r="CI1148" s="45"/>
    </row>
    <row r="1149" spans="37:87" ht="13" customHeight="1">
      <c r="AK1149" s="114"/>
      <c r="AL1149" s="41"/>
      <c r="AM1149" s="41"/>
      <c r="AN1149" s="41"/>
      <c r="AO1149" s="41"/>
      <c r="AP1149" s="41"/>
      <c r="AQ1149" s="41"/>
      <c r="AR1149" s="41"/>
      <c r="AS1149" s="41"/>
      <c r="AT1149" s="41"/>
      <c r="AU1149" s="41"/>
      <c r="AV1149" s="41"/>
      <c r="AW1149" s="41"/>
      <c r="AX1149" s="41"/>
      <c r="AY1149" s="41"/>
      <c r="AZ1149" s="41"/>
      <c r="BA1149" s="41"/>
      <c r="BB1149" s="41"/>
      <c r="BC1149" s="41"/>
      <c r="BD1149" s="41"/>
      <c r="BE1149" s="41"/>
      <c r="BF1149" s="41"/>
      <c r="BG1149" s="41"/>
      <c r="BH1149" s="41"/>
      <c r="BI1149" s="41"/>
      <c r="BJ1149" s="41"/>
      <c r="BK1149" s="41"/>
      <c r="BL1149" s="41"/>
      <c r="BM1149" s="41"/>
      <c r="BN1149" s="41"/>
      <c r="BO1149" s="41"/>
      <c r="BP1149" s="108"/>
      <c r="CG1149" s="102"/>
      <c r="CI1149" s="45"/>
    </row>
    <row r="1150" spans="37:87" ht="13" customHeight="1">
      <c r="AK1150" s="114"/>
      <c r="AL1150" s="41"/>
      <c r="AM1150" s="41"/>
      <c r="AN1150" s="41"/>
      <c r="AO1150" s="41"/>
      <c r="AP1150" s="41"/>
      <c r="AQ1150" s="41"/>
      <c r="AR1150" s="41"/>
      <c r="AS1150" s="41"/>
      <c r="AT1150" s="41"/>
      <c r="AU1150" s="41"/>
      <c r="AV1150" s="41"/>
      <c r="AW1150" s="41"/>
      <c r="AX1150" s="41"/>
      <c r="AY1150" s="41"/>
      <c r="AZ1150" s="41"/>
      <c r="BA1150" s="41"/>
      <c r="BB1150" s="41"/>
      <c r="BC1150" s="41"/>
      <c r="BD1150" s="41"/>
      <c r="BE1150" s="41"/>
      <c r="BF1150" s="41"/>
      <c r="BG1150" s="41"/>
      <c r="BH1150" s="41"/>
      <c r="BI1150" s="41"/>
      <c r="BJ1150" s="41"/>
      <c r="BK1150" s="41"/>
      <c r="BL1150" s="41"/>
      <c r="BM1150" s="41"/>
      <c r="BN1150" s="41"/>
      <c r="BO1150" s="41"/>
      <c r="BP1150" s="108"/>
      <c r="CG1150" s="102"/>
      <c r="CI1150" s="45"/>
    </row>
    <row r="1151" spans="37:87" ht="13" customHeight="1">
      <c r="AK1151" s="114"/>
      <c r="AL1151" s="41"/>
      <c r="AM1151" s="41"/>
      <c r="AN1151" s="41"/>
      <c r="AO1151" s="41"/>
      <c r="AP1151" s="41"/>
      <c r="AQ1151" s="41"/>
      <c r="AR1151" s="41"/>
      <c r="AS1151" s="41"/>
      <c r="AT1151" s="41"/>
      <c r="AU1151" s="41"/>
      <c r="AV1151" s="41"/>
      <c r="AW1151" s="41"/>
      <c r="AX1151" s="41"/>
      <c r="AY1151" s="41"/>
      <c r="AZ1151" s="41"/>
      <c r="BA1151" s="41"/>
      <c r="BB1151" s="41"/>
      <c r="BC1151" s="41"/>
      <c r="BD1151" s="41"/>
      <c r="BE1151" s="41"/>
      <c r="BF1151" s="41"/>
      <c r="BG1151" s="41"/>
      <c r="BH1151" s="41"/>
      <c r="BI1151" s="41"/>
      <c r="BJ1151" s="41"/>
      <c r="BK1151" s="41"/>
      <c r="BL1151" s="41"/>
      <c r="BM1151" s="41"/>
      <c r="BN1151" s="41"/>
      <c r="BO1151" s="41"/>
      <c r="BP1151" s="108"/>
      <c r="CG1151" s="102"/>
      <c r="CI1151" s="45"/>
    </row>
    <row r="1152" spans="37:87" ht="13" customHeight="1">
      <c r="AK1152" s="114"/>
      <c r="AL1152" s="41"/>
      <c r="AM1152" s="41"/>
      <c r="AN1152" s="41"/>
      <c r="AO1152" s="41"/>
      <c r="AP1152" s="41"/>
      <c r="AQ1152" s="41"/>
      <c r="AR1152" s="41"/>
      <c r="AS1152" s="41"/>
      <c r="AT1152" s="41"/>
      <c r="AU1152" s="41"/>
      <c r="AV1152" s="41"/>
      <c r="AW1152" s="41"/>
      <c r="AX1152" s="41"/>
      <c r="AY1152" s="41"/>
      <c r="AZ1152" s="41"/>
      <c r="BA1152" s="41"/>
      <c r="BB1152" s="41"/>
      <c r="BC1152" s="41"/>
      <c r="BD1152" s="41"/>
      <c r="BE1152" s="41"/>
      <c r="BF1152" s="41"/>
      <c r="BG1152" s="41"/>
      <c r="BH1152" s="41"/>
      <c r="BI1152" s="41"/>
      <c r="BJ1152" s="41"/>
      <c r="BK1152" s="41"/>
      <c r="BL1152" s="41"/>
      <c r="BM1152" s="41"/>
      <c r="BN1152" s="41"/>
      <c r="BO1152" s="41"/>
      <c r="BP1152" s="108"/>
      <c r="CG1152" s="102"/>
      <c r="CI1152" s="45"/>
    </row>
    <row r="1153" spans="37:87" ht="13" customHeight="1">
      <c r="AK1153" s="114"/>
      <c r="AL1153" s="41"/>
      <c r="AM1153" s="41"/>
      <c r="AN1153" s="41"/>
      <c r="AO1153" s="41"/>
      <c r="AP1153" s="41"/>
      <c r="AQ1153" s="41"/>
      <c r="AR1153" s="41"/>
      <c r="AS1153" s="41"/>
      <c r="AT1153" s="41"/>
      <c r="AU1153" s="41"/>
      <c r="AV1153" s="41"/>
      <c r="AW1153" s="41"/>
      <c r="AX1153" s="41"/>
      <c r="AY1153" s="41"/>
      <c r="AZ1153" s="41"/>
      <c r="BA1153" s="41"/>
      <c r="BB1153" s="41"/>
      <c r="BC1153" s="41"/>
      <c r="BD1153" s="41"/>
      <c r="BE1153" s="41"/>
      <c r="BF1153" s="41"/>
      <c r="BG1153" s="41"/>
      <c r="BH1153" s="41"/>
      <c r="BI1153" s="41"/>
      <c r="BJ1153" s="41"/>
      <c r="BK1153" s="41"/>
      <c r="BL1153" s="41"/>
      <c r="BM1153" s="41"/>
      <c r="BN1153" s="41"/>
      <c r="BO1153" s="41"/>
      <c r="BP1153" s="108"/>
      <c r="CG1153" s="102"/>
      <c r="CI1153" s="45"/>
    </row>
    <row r="1154" spans="37:87" ht="13" customHeight="1">
      <c r="AK1154" s="114"/>
      <c r="AL1154" s="41"/>
      <c r="AM1154" s="41"/>
      <c r="AN1154" s="41"/>
      <c r="AO1154" s="41"/>
      <c r="AP1154" s="41"/>
      <c r="AQ1154" s="41"/>
      <c r="AR1154" s="41"/>
      <c r="AS1154" s="41"/>
      <c r="AT1154" s="41"/>
      <c r="AU1154" s="41"/>
      <c r="AV1154" s="41"/>
      <c r="AW1154" s="41"/>
      <c r="AX1154" s="41"/>
      <c r="AY1154" s="41"/>
      <c r="AZ1154" s="41"/>
      <c r="BA1154" s="41"/>
      <c r="BB1154" s="41"/>
      <c r="BC1154" s="41"/>
      <c r="BD1154" s="41"/>
      <c r="BE1154" s="41"/>
      <c r="BF1154" s="41"/>
      <c r="BG1154" s="41"/>
      <c r="BH1154" s="41"/>
      <c r="BI1154" s="41"/>
      <c r="BJ1154" s="41"/>
      <c r="BK1154" s="41"/>
      <c r="BL1154" s="41"/>
      <c r="BM1154" s="41"/>
      <c r="BN1154" s="41"/>
      <c r="BO1154" s="41"/>
      <c r="BP1154" s="108"/>
      <c r="CG1154" s="102"/>
      <c r="CI1154" s="45"/>
    </row>
    <row r="1155" spans="37:87" ht="13" customHeight="1">
      <c r="AK1155" s="114"/>
      <c r="AL1155" s="41"/>
      <c r="AM1155" s="41"/>
      <c r="AN1155" s="41"/>
      <c r="AO1155" s="41"/>
      <c r="AP1155" s="41"/>
      <c r="AQ1155" s="41"/>
      <c r="AR1155" s="41"/>
      <c r="AS1155" s="41"/>
      <c r="AT1155" s="41"/>
      <c r="AU1155" s="41"/>
      <c r="AV1155" s="41"/>
      <c r="AW1155" s="41"/>
      <c r="AX1155" s="41"/>
      <c r="AY1155" s="41"/>
      <c r="AZ1155" s="41"/>
      <c r="BA1155" s="41"/>
      <c r="BB1155" s="41"/>
      <c r="BC1155" s="41"/>
      <c r="BD1155" s="41"/>
      <c r="BE1155" s="41"/>
      <c r="BF1155" s="41"/>
      <c r="BG1155" s="41"/>
      <c r="BH1155" s="41"/>
      <c r="BI1155" s="41"/>
      <c r="BJ1155" s="41"/>
      <c r="BK1155" s="41"/>
      <c r="BL1155" s="41"/>
      <c r="BM1155" s="41"/>
      <c r="BN1155" s="41"/>
      <c r="BO1155" s="41"/>
      <c r="BP1155" s="108"/>
      <c r="CG1155" s="102"/>
      <c r="CI1155" s="45"/>
    </row>
    <row r="1156" spans="37:87" ht="13" customHeight="1">
      <c r="AK1156" s="114"/>
      <c r="AL1156" s="41"/>
      <c r="AM1156" s="41"/>
      <c r="AN1156" s="41"/>
      <c r="AO1156" s="41"/>
      <c r="AP1156" s="41"/>
      <c r="AQ1156" s="41"/>
      <c r="AR1156" s="41"/>
      <c r="AS1156" s="41"/>
      <c r="AT1156" s="41"/>
      <c r="AU1156" s="41"/>
      <c r="AV1156" s="41"/>
      <c r="AW1156" s="41"/>
      <c r="AX1156" s="41"/>
      <c r="AY1156" s="41"/>
      <c r="AZ1156" s="41"/>
      <c r="BA1156" s="41"/>
      <c r="BB1156" s="41"/>
      <c r="BC1156" s="41"/>
      <c r="BD1156" s="41"/>
      <c r="BE1156" s="41"/>
      <c r="BF1156" s="41"/>
      <c r="BG1156" s="41"/>
      <c r="BH1156" s="41"/>
      <c r="BI1156" s="41"/>
      <c r="BJ1156" s="41"/>
      <c r="BK1156" s="41"/>
      <c r="BL1156" s="41"/>
      <c r="BM1156" s="41"/>
      <c r="BN1156" s="41"/>
      <c r="BO1156" s="41"/>
      <c r="BP1156" s="108"/>
      <c r="CG1156" s="102"/>
      <c r="CI1156" s="45"/>
    </row>
    <row r="1157" spans="37:87" ht="13" customHeight="1">
      <c r="AK1157" s="114"/>
      <c r="AL1157" s="41"/>
      <c r="AM1157" s="41"/>
      <c r="AN1157" s="41"/>
      <c r="AO1157" s="41"/>
      <c r="AP1157" s="41"/>
      <c r="AQ1157" s="41"/>
      <c r="AR1157" s="41"/>
      <c r="AS1157" s="41"/>
      <c r="AT1157" s="41"/>
      <c r="AU1157" s="41"/>
      <c r="AV1157" s="41"/>
      <c r="AW1157" s="41"/>
      <c r="AX1157" s="41"/>
      <c r="AY1157" s="41"/>
      <c r="AZ1157" s="41"/>
      <c r="BA1157" s="41"/>
      <c r="BB1157" s="41"/>
      <c r="BC1157" s="41"/>
      <c r="BD1157" s="41"/>
      <c r="BE1157" s="41"/>
      <c r="BF1157" s="41"/>
      <c r="BG1157" s="41"/>
      <c r="BH1157" s="41"/>
      <c r="BI1157" s="41"/>
      <c r="BJ1157" s="41"/>
      <c r="BK1157" s="41"/>
      <c r="BL1157" s="41"/>
      <c r="BM1157" s="41"/>
      <c r="BN1157" s="41"/>
      <c r="BO1157" s="41"/>
      <c r="BP1157" s="108"/>
      <c r="CG1157" s="102"/>
      <c r="CI1157" s="45"/>
    </row>
    <row r="1158" spans="37:87" ht="13" customHeight="1">
      <c r="AK1158" s="114"/>
      <c r="AL1158" s="41"/>
      <c r="AM1158" s="41"/>
      <c r="AN1158" s="41"/>
      <c r="AO1158" s="41"/>
      <c r="AP1158" s="41"/>
      <c r="AQ1158" s="41"/>
      <c r="AR1158" s="41"/>
      <c r="AS1158" s="41"/>
      <c r="AT1158" s="41"/>
      <c r="AU1158" s="41"/>
      <c r="AV1158" s="41"/>
      <c r="AW1158" s="41"/>
      <c r="AX1158" s="41"/>
      <c r="AY1158" s="41"/>
      <c r="AZ1158" s="41"/>
      <c r="BA1158" s="41"/>
      <c r="BB1158" s="41"/>
      <c r="BC1158" s="41"/>
      <c r="BD1158" s="41"/>
      <c r="BE1158" s="41"/>
      <c r="BF1158" s="41"/>
      <c r="BG1158" s="41"/>
      <c r="BH1158" s="41"/>
      <c r="BI1158" s="41"/>
      <c r="BJ1158" s="41"/>
      <c r="BK1158" s="41"/>
      <c r="BL1158" s="41"/>
      <c r="BM1158" s="41"/>
      <c r="BN1158" s="41"/>
      <c r="BO1158" s="41"/>
      <c r="BP1158" s="108"/>
      <c r="CG1158" s="102"/>
      <c r="CI1158" s="45"/>
    </row>
    <row r="1159" spans="37:87" ht="13" customHeight="1">
      <c r="AK1159" s="114"/>
      <c r="AL1159" s="41"/>
      <c r="AM1159" s="41"/>
      <c r="AN1159" s="41"/>
      <c r="AO1159" s="41"/>
      <c r="AP1159" s="41"/>
      <c r="AQ1159" s="41"/>
      <c r="AR1159" s="41"/>
      <c r="AS1159" s="41"/>
      <c r="AT1159" s="41"/>
      <c r="AU1159" s="41"/>
      <c r="AV1159" s="41"/>
      <c r="AW1159" s="41"/>
      <c r="AX1159" s="41"/>
      <c r="AY1159" s="41"/>
      <c r="AZ1159" s="41"/>
      <c r="BA1159" s="41"/>
      <c r="BB1159" s="41"/>
      <c r="BC1159" s="41"/>
      <c r="BD1159" s="41"/>
      <c r="BE1159" s="41"/>
      <c r="BF1159" s="41"/>
      <c r="BG1159" s="41"/>
      <c r="BH1159" s="41"/>
      <c r="BI1159" s="41"/>
      <c r="BJ1159" s="41"/>
      <c r="BK1159" s="41"/>
      <c r="BL1159" s="41"/>
      <c r="BM1159" s="41"/>
      <c r="BN1159" s="41"/>
      <c r="BO1159" s="41"/>
      <c r="BP1159" s="108"/>
      <c r="CG1159" s="102"/>
      <c r="CI1159" s="45"/>
    </row>
    <row r="1160" spans="37:87" ht="13" customHeight="1">
      <c r="AK1160" s="114"/>
      <c r="AL1160" s="41"/>
      <c r="AM1160" s="41"/>
      <c r="AN1160" s="41"/>
      <c r="AO1160" s="41"/>
      <c r="AP1160" s="41"/>
      <c r="AQ1160" s="41"/>
      <c r="AR1160" s="41"/>
      <c r="AS1160" s="41"/>
      <c r="AT1160" s="41"/>
      <c r="AU1160" s="41"/>
      <c r="AV1160" s="41"/>
      <c r="AW1160" s="41"/>
      <c r="AX1160" s="41"/>
      <c r="AY1160" s="41"/>
      <c r="AZ1160" s="41"/>
      <c r="BA1160" s="41"/>
      <c r="BB1160" s="41"/>
      <c r="BC1160" s="41"/>
      <c r="BD1160" s="41"/>
      <c r="BE1160" s="41"/>
      <c r="BF1160" s="41"/>
      <c r="BG1160" s="41"/>
      <c r="BH1160" s="41"/>
      <c r="BI1160" s="41"/>
      <c r="BJ1160" s="41"/>
      <c r="BK1160" s="41"/>
      <c r="BL1160" s="41"/>
      <c r="BM1160" s="41"/>
      <c r="BN1160" s="41"/>
      <c r="BO1160" s="41"/>
      <c r="BP1160" s="108"/>
      <c r="CG1160" s="102"/>
      <c r="CI1160" s="45"/>
    </row>
    <row r="1161" spans="37:87" ht="13" customHeight="1">
      <c r="AK1161" s="114"/>
      <c r="AL1161" s="41"/>
      <c r="AM1161" s="41"/>
      <c r="AN1161" s="41"/>
      <c r="AO1161" s="41"/>
      <c r="AP1161" s="41"/>
      <c r="AQ1161" s="41"/>
      <c r="AR1161" s="41"/>
      <c r="AS1161" s="41"/>
      <c r="AT1161" s="41"/>
      <c r="AU1161" s="41"/>
      <c r="AV1161" s="41"/>
      <c r="AW1161" s="41"/>
      <c r="AX1161" s="41"/>
      <c r="AY1161" s="41"/>
      <c r="AZ1161" s="41"/>
      <c r="BA1161" s="41"/>
      <c r="BB1161" s="41"/>
      <c r="BC1161" s="41"/>
      <c r="BD1161" s="41"/>
      <c r="BE1161" s="41"/>
      <c r="BF1161" s="41"/>
      <c r="BG1161" s="41"/>
      <c r="BH1161" s="41"/>
      <c r="BI1161" s="41"/>
      <c r="BJ1161" s="41"/>
      <c r="BK1161" s="41"/>
      <c r="BL1161" s="41"/>
      <c r="BM1161" s="41"/>
      <c r="BN1161" s="41"/>
      <c r="BO1161" s="41"/>
      <c r="BP1161" s="108"/>
      <c r="CG1161" s="102"/>
      <c r="CI1161" s="45"/>
    </row>
    <row r="1162" spans="37:87" ht="13" customHeight="1">
      <c r="AK1162" s="114"/>
      <c r="AL1162" s="41"/>
      <c r="AM1162" s="41"/>
      <c r="AN1162" s="41"/>
      <c r="AO1162" s="41"/>
      <c r="AP1162" s="41"/>
      <c r="AQ1162" s="41"/>
      <c r="AR1162" s="41"/>
      <c r="AS1162" s="41"/>
      <c r="AT1162" s="41"/>
      <c r="AU1162" s="41"/>
      <c r="AV1162" s="41"/>
      <c r="AW1162" s="41"/>
      <c r="AX1162" s="41"/>
      <c r="AY1162" s="41"/>
      <c r="AZ1162" s="41"/>
      <c r="BA1162" s="41"/>
      <c r="BB1162" s="41"/>
      <c r="BC1162" s="41"/>
      <c r="BD1162" s="41"/>
      <c r="BE1162" s="41"/>
      <c r="BF1162" s="41"/>
      <c r="BG1162" s="41"/>
      <c r="BH1162" s="41"/>
      <c r="BI1162" s="41"/>
      <c r="BJ1162" s="41"/>
      <c r="BK1162" s="41"/>
      <c r="BL1162" s="41"/>
      <c r="BM1162" s="41"/>
      <c r="BN1162" s="41"/>
      <c r="BO1162" s="41"/>
      <c r="BP1162" s="108"/>
      <c r="CG1162" s="102"/>
      <c r="CI1162" s="45"/>
    </row>
    <row r="1163" spans="37:87" ht="13" customHeight="1">
      <c r="AK1163" s="114"/>
      <c r="AL1163" s="41"/>
      <c r="AM1163" s="41"/>
      <c r="AN1163" s="41"/>
      <c r="AO1163" s="41"/>
      <c r="AP1163" s="41"/>
      <c r="AQ1163" s="41"/>
      <c r="AR1163" s="41"/>
      <c r="AS1163" s="41"/>
      <c r="AT1163" s="41"/>
      <c r="AU1163" s="41"/>
      <c r="AV1163" s="41"/>
      <c r="AW1163" s="41"/>
      <c r="AX1163" s="41"/>
      <c r="AY1163" s="41"/>
      <c r="AZ1163" s="41"/>
      <c r="BA1163" s="41"/>
      <c r="BB1163" s="41"/>
      <c r="BC1163" s="41"/>
      <c r="BD1163" s="41"/>
      <c r="BE1163" s="41"/>
      <c r="BF1163" s="41"/>
      <c r="BG1163" s="41"/>
      <c r="BH1163" s="41"/>
      <c r="BI1163" s="41"/>
      <c r="BJ1163" s="41"/>
      <c r="BK1163" s="41"/>
      <c r="BL1163" s="41"/>
      <c r="BM1163" s="41"/>
      <c r="BN1163" s="41"/>
      <c r="BO1163" s="41"/>
      <c r="BP1163" s="108"/>
      <c r="CG1163" s="102"/>
      <c r="CI1163" s="45"/>
    </row>
    <row r="1164" spans="37:87" ht="13" customHeight="1">
      <c r="AK1164" s="114"/>
      <c r="AL1164" s="41"/>
      <c r="AM1164" s="41"/>
      <c r="AN1164" s="41"/>
      <c r="AO1164" s="41"/>
      <c r="AP1164" s="41"/>
      <c r="AQ1164" s="41"/>
      <c r="AR1164" s="41"/>
      <c r="AS1164" s="41"/>
      <c r="AT1164" s="41"/>
      <c r="AU1164" s="41"/>
      <c r="AV1164" s="41"/>
      <c r="AW1164" s="41"/>
      <c r="AX1164" s="41"/>
      <c r="AY1164" s="41"/>
      <c r="AZ1164" s="41"/>
      <c r="BA1164" s="41"/>
      <c r="BB1164" s="41"/>
      <c r="BC1164" s="41"/>
      <c r="BD1164" s="41"/>
      <c r="BE1164" s="41"/>
      <c r="BF1164" s="41"/>
      <c r="BG1164" s="41"/>
      <c r="BH1164" s="41"/>
      <c r="BI1164" s="41"/>
      <c r="BJ1164" s="41"/>
      <c r="BK1164" s="41"/>
      <c r="BL1164" s="41"/>
      <c r="BM1164" s="41"/>
      <c r="BN1164" s="41"/>
      <c r="BO1164" s="41"/>
      <c r="BP1164" s="108"/>
      <c r="CG1164" s="102"/>
      <c r="CI1164" s="45"/>
    </row>
    <row r="1165" spans="37:87" ht="13" customHeight="1">
      <c r="AK1165" s="114"/>
      <c r="AL1165" s="41"/>
      <c r="AM1165" s="41"/>
      <c r="AN1165" s="41"/>
      <c r="AO1165" s="41"/>
      <c r="AP1165" s="41"/>
      <c r="AQ1165" s="41"/>
      <c r="AR1165" s="41"/>
      <c r="AS1165" s="41"/>
      <c r="AT1165" s="41"/>
      <c r="AU1165" s="41"/>
      <c r="AV1165" s="41"/>
      <c r="AW1165" s="41"/>
      <c r="AX1165" s="41"/>
      <c r="AY1165" s="41"/>
      <c r="AZ1165" s="41"/>
      <c r="BA1165" s="41"/>
      <c r="BB1165" s="41"/>
      <c r="BC1165" s="41"/>
      <c r="BD1165" s="41"/>
      <c r="BE1165" s="41"/>
      <c r="BF1165" s="41"/>
      <c r="BG1165" s="41"/>
      <c r="BH1165" s="41"/>
      <c r="BI1165" s="41"/>
      <c r="BJ1165" s="41"/>
      <c r="BK1165" s="41"/>
      <c r="BL1165" s="41"/>
      <c r="BM1165" s="41"/>
      <c r="BN1165" s="41"/>
      <c r="BO1165" s="41"/>
      <c r="BP1165" s="108"/>
      <c r="CG1165" s="102"/>
      <c r="CI1165" s="45"/>
    </row>
    <row r="1166" spans="37:87" ht="13" customHeight="1">
      <c r="AK1166" s="114"/>
      <c r="AL1166" s="41"/>
      <c r="AM1166" s="41"/>
      <c r="AN1166" s="41"/>
      <c r="AO1166" s="41"/>
      <c r="AP1166" s="41"/>
      <c r="AQ1166" s="41"/>
      <c r="AR1166" s="41"/>
      <c r="AS1166" s="41"/>
      <c r="AT1166" s="41"/>
      <c r="AU1166" s="41"/>
      <c r="AV1166" s="41"/>
      <c r="AW1166" s="41"/>
      <c r="AX1166" s="41"/>
      <c r="AY1166" s="41"/>
      <c r="AZ1166" s="41"/>
      <c r="BA1166" s="41"/>
      <c r="BB1166" s="41"/>
      <c r="BC1166" s="41"/>
      <c r="BD1166" s="41"/>
      <c r="BE1166" s="41"/>
      <c r="BF1166" s="41"/>
      <c r="BG1166" s="41"/>
      <c r="BH1166" s="41"/>
      <c r="BI1166" s="41"/>
      <c r="BJ1166" s="41"/>
      <c r="BK1166" s="41"/>
      <c r="BL1166" s="41"/>
      <c r="BM1166" s="41"/>
      <c r="BN1166" s="41"/>
      <c r="BO1166" s="41"/>
      <c r="BP1166" s="108"/>
      <c r="CG1166" s="102"/>
      <c r="CI1166" s="45"/>
    </row>
    <row r="1167" spans="37:87" ht="13" customHeight="1">
      <c r="AK1167" s="114"/>
      <c r="AL1167" s="41"/>
      <c r="AM1167" s="41"/>
      <c r="AN1167" s="41"/>
      <c r="AO1167" s="41"/>
      <c r="AP1167" s="41"/>
      <c r="AQ1167" s="41"/>
      <c r="AR1167" s="41"/>
      <c r="AS1167" s="41"/>
      <c r="AT1167" s="41"/>
      <c r="AU1167" s="41"/>
      <c r="AV1167" s="41"/>
      <c r="AW1167" s="41"/>
      <c r="AX1167" s="41"/>
      <c r="AY1167" s="41"/>
      <c r="AZ1167" s="41"/>
      <c r="BA1167" s="41"/>
      <c r="BB1167" s="41"/>
      <c r="BC1167" s="41"/>
      <c r="BD1167" s="41"/>
      <c r="BE1167" s="41"/>
      <c r="BF1167" s="41"/>
      <c r="BG1167" s="41"/>
      <c r="BH1167" s="41"/>
      <c r="BI1167" s="41"/>
      <c r="BJ1167" s="41"/>
      <c r="BK1167" s="41"/>
      <c r="BL1167" s="41"/>
      <c r="BM1167" s="41"/>
      <c r="BN1167" s="41"/>
      <c r="BO1167" s="41"/>
      <c r="BP1167" s="108"/>
      <c r="CG1167" s="102"/>
      <c r="CI1167" s="45"/>
    </row>
    <row r="1168" spans="37:87" ht="13" customHeight="1">
      <c r="AK1168" s="114"/>
      <c r="AL1168" s="41"/>
      <c r="AM1168" s="41"/>
      <c r="AN1168" s="41"/>
      <c r="AO1168" s="41"/>
      <c r="AP1168" s="41"/>
      <c r="AQ1168" s="41"/>
      <c r="AR1168" s="41"/>
      <c r="AS1168" s="41"/>
      <c r="AT1168" s="41"/>
      <c r="AU1168" s="41"/>
      <c r="AV1168" s="41"/>
      <c r="AW1168" s="41"/>
      <c r="AX1168" s="41"/>
      <c r="AY1168" s="41"/>
      <c r="AZ1168" s="41"/>
      <c r="BA1168" s="41"/>
      <c r="BB1168" s="41"/>
      <c r="BC1168" s="41"/>
      <c r="BD1168" s="41"/>
      <c r="BE1168" s="41"/>
      <c r="BF1168" s="41"/>
      <c r="BG1168" s="41"/>
      <c r="BH1168" s="41"/>
      <c r="BI1168" s="41"/>
      <c r="BJ1168" s="41"/>
      <c r="BK1168" s="41"/>
      <c r="BL1168" s="41"/>
      <c r="BM1168" s="41"/>
      <c r="BN1168" s="41"/>
      <c r="BO1168" s="41"/>
      <c r="BP1168" s="108"/>
      <c r="CG1168" s="102"/>
      <c r="CI1168" s="45"/>
    </row>
    <row r="1169" spans="37:87" ht="13" customHeight="1">
      <c r="AK1169" s="114"/>
      <c r="AL1169" s="41"/>
      <c r="AM1169" s="41"/>
      <c r="AN1169" s="41"/>
      <c r="AO1169" s="41"/>
      <c r="AP1169" s="41"/>
      <c r="AQ1169" s="41"/>
      <c r="AR1169" s="41"/>
      <c r="AS1169" s="41"/>
      <c r="AT1169" s="41"/>
      <c r="AU1169" s="41"/>
      <c r="AV1169" s="41"/>
      <c r="AW1169" s="41"/>
      <c r="AX1169" s="41"/>
      <c r="AY1169" s="41"/>
      <c r="AZ1169" s="41"/>
      <c r="BA1169" s="41"/>
      <c r="BB1169" s="41"/>
      <c r="BC1169" s="41"/>
      <c r="BD1169" s="41"/>
      <c r="BE1169" s="41"/>
      <c r="BF1169" s="41"/>
      <c r="BG1169" s="41"/>
      <c r="BH1169" s="41"/>
      <c r="BI1169" s="41"/>
      <c r="BJ1169" s="41"/>
      <c r="BK1169" s="41"/>
      <c r="BL1169" s="41"/>
      <c r="BM1169" s="41"/>
      <c r="BN1169" s="41"/>
      <c r="BO1169" s="41"/>
      <c r="BP1169" s="108"/>
      <c r="CG1169" s="102"/>
      <c r="CI1169" s="45"/>
    </row>
    <row r="1170" spans="37:87" ht="13" customHeight="1">
      <c r="AK1170" s="114"/>
      <c r="AL1170" s="41"/>
      <c r="AM1170" s="41"/>
      <c r="AN1170" s="41"/>
      <c r="AO1170" s="41"/>
      <c r="AP1170" s="41"/>
      <c r="AQ1170" s="41"/>
      <c r="AR1170" s="41"/>
      <c r="AS1170" s="41"/>
      <c r="AT1170" s="41"/>
      <c r="AU1170" s="41"/>
      <c r="AV1170" s="41"/>
      <c r="AW1170" s="41"/>
      <c r="AX1170" s="41"/>
      <c r="AY1170" s="41"/>
      <c r="AZ1170" s="41"/>
      <c r="BA1170" s="41"/>
      <c r="BB1170" s="41"/>
      <c r="BC1170" s="41"/>
      <c r="BD1170" s="41"/>
      <c r="BE1170" s="41"/>
      <c r="BF1170" s="41"/>
      <c r="BG1170" s="41"/>
      <c r="BH1170" s="41"/>
      <c r="BI1170" s="41"/>
      <c r="BJ1170" s="41"/>
      <c r="BK1170" s="41"/>
      <c r="BL1170" s="41"/>
      <c r="BM1170" s="41"/>
      <c r="BN1170" s="41"/>
      <c r="BO1170" s="41"/>
      <c r="BP1170" s="108"/>
      <c r="CG1170" s="102"/>
      <c r="CI1170" s="45"/>
    </row>
    <row r="1171" spans="37:87" ht="13" customHeight="1">
      <c r="AK1171" s="114"/>
      <c r="AL1171" s="41"/>
      <c r="AM1171" s="41"/>
      <c r="AN1171" s="41"/>
      <c r="AO1171" s="41"/>
      <c r="AP1171" s="41"/>
      <c r="AQ1171" s="41"/>
      <c r="AR1171" s="41"/>
      <c r="AS1171" s="41"/>
      <c r="AT1171" s="41"/>
      <c r="AU1171" s="41"/>
      <c r="AV1171" s="41"/>
      <c r="AW1171" s="41"/>
      <c r="AX1171" s="41"/>
      <c r="AY1171" s="41"/>
      <c r="AZ1171" s="41"/>
      <c r="BA1171" s="41"/>
      <c r="BB1171" s="41"/>
      <c r="BC1171" s="41"/>
      <c r="BD1171" s="41"/>
      <c r="BE1171" s="41"/>
      <c r="BF1171" s="41"/>
      <c r="BG1171" s="41"/>
      <c r="BH1171" s="41"/>
      <c r="BI1171" s="41"/>
      <c r="BJ1171" s="41"/>
      <c r="BK1171" s="41"/>
      <c r="BL1171" s="41"/>
      <c r="BM1171" s="41"/>
      <c r="BN1171" s="41"/>
      <c r="BO1171" s="41"/>
      <c r="BP1171" s="108"/>
      <c r="CG1171" s="102"/>
      <c r="CI1171" s="45"/>
    </row>
    <row r="1172" spans="37:87" ht="13" customHeight="1">
      <c r="AK1172" s="114"/>
      <c r="AL1172" s="41"/>
      <c r="AM1172" s="41"/>
      <c r="AN1172" s="41"/>
      <c r="AO1172" s="41"/>
      <c r="AP1172" s="41"/>
      <c r="AQ1172" s="41"/>
      <c r="AR1172" s="41"/>
      <c r="AS1172" s="41"/>
      <c r="AT1172" s="41"/>
      <c r="AU1172" s="41"/>
      <c r="AV1172" s="41"/>
      <c r="AW1172" s="41"/>
      <c r="AX1172" s="41"/>
      <c r="AY1172" s="41"/>
      <c r="AZ1172" s="41"/>
      <c r="BA1172" s="41"/>
      <c r="BB1172" s="41"/>
      <c r="BC1172" s="41"/>
      <c r="BD1172" s="41"/>
      <c r="BE1172" s="41"/>
      <c r="BF1172" s="41"/>
      <c r="BG1172" s="41"/>
      <c r="BH1172" s="41"/>
      <c r="BI1172" s="41"/>
      <c r="BJ1172" s="41"/>
      <c r="BK1172" s="41"/>
      <c r="BL1172" s="41"/>
      <c r="BM1172" s="41"/>
      <c r="BN1172" s="41"/>
      <c r="BO1172" s="41"/>
      <c r="BP1172" s="108"/>
      <c r="CG1172" s="102"/>
      <c r="CI1172" s="45"/>
    </row>
    <row r="1173" spans="37:87" ht="13" customHeight="1">
      <c r="AK1173" s="114"/>
      <c r="AL1173" s="41"/>
      <c r="AM1173" s="41"/>
      <c r="AN1173" s="41"/>
      <c r="AO1173" s="41"/>
      <c r="AP1173" s="41"/>
      <c r="AQ1173" s="41"/>
      <c r="AR1173" s="41"/>
      <c r="AS1173" s="41"/>
      <c r="AT1173" s="41"/>
      <c r="AU1173" s="41"/>
      <c r="AV1173" s="41"/>
      <c r="AW1173" s="41"/>
      <c r="AX1173" s="41"/>
      <c r="AY1173" s="41"/>
      <c r="AZ1173" s="41"/>
      <c r="BA1173" s="41"/>
      <c r="BB1173" s="41"/>
      <c r="BC1173" s="41"/>
      <c r="BD1173" s="41"/>
      <c r="BE1173" s="41"/>
      <c r="BF1173" s="41"/>
      <c r="BG1173" s="41"/>
      <c r="BH1173" s="41"/>
      <c r="BI1173" s="41"/>
      <c r="BJ1173" s="41"/>
      <c r="BK1173" s="41"/>
      <c r="BL1173" s="41"/>
      <c r="BM1173" s="41"/>
      <c r="BN1173" s="41"/>
      <c r="BO1173" s="41"/>
      <c r="BP1173" s="108"/>
      <c r="CG1173" s="102"/>
      <c r="CI1173" s="45"/>
    </row>
    <row r="1174" spans="37:87" ht="13" customHeight="1">
      <c r="AK1174" s="114"/>
      <c r="AL1174" s="41"/>
      <c r="AM1174" s="41"/>
      <c r="AN1174" s="41"/>
      <c r="AO1174" s="41"/>
      <c r="AP1174" s="41"/>
      <c r="AQ1174" s="41"/>
      <c r="AR1174" s="41"/>
      <c r="AS1174" s="41"/>
      <c r="AT1174" s="41"/>
      <c r="AU1174" s="41"/>
      <c r="AV1174" s="41"/>
      <c r="AW1174" s="41"/>
      <c r="AX1174" s="41"/>
      <c r="AY1174" s="41"/>
      <c r="AZ1174" s="41"/>
      <c r="BA1174" s="41"/>
      <c r="BB1174" s="41"/>
      <c r="BC1174" s="41"/>
      <c r="BD1174" s="41"/>
      <c r="BE1174" s="41"/>
      <c r="BF1174" s="41"/>
      <c r="BG1174" s="41"/>
      <c r="BH1174" s="41"/>
      <c r="BI1174" s="41"/>
      <c r="BJ1174" s="41"/>
      <c r="BK1174" s="41"/>
      <c r="BL1174" s="41"/>
      <c r="BM1174" s="41"/>
      <c r="BN1174" s="41"/>
      <c r="BO1174" s="41"/>
      <c r="BP1174" s="108"/>
      <c r="CG1174" s="102"/>
      <c r="CI1174" s="45"/>
    </row>
    <row r="1175" spans="37:87" ht="13" customHeight="1">
      <c r="AK1175" s="114"/>
      <c r="AL1175" s="41"/>
      <c r="AM1175" s="41"/>
      <c r="AN1175" s="41"/>
      <c r="AO1175" s="41"/>
      <c r="AP1175" s="41"/>
      <c r="AQ1175" s="41"/>
      <c r="AR1175" s="41"/>
      <c r="AS1175" s="41"/>
      <c r="AT1175" s="41"/>
      <c r="AU1175" s="41"/>
      <c r="AV1175" s="41"/>
      <c r="AW1175" s="41"/>
      <c r="AX1175" s="41"/>
      <c r="AY1175" s="41"/>
      <c r="AZ1175" s="41"/>
      <c r="BA1175" s="41"/>
      <c r="BB1175" s="41"/>
      <c r="BC1175" s="41"/>
      <c r="BD1175" s="41"/>
      <c r="BE1175" s="41"/>
      <c r="BF1175" s="41"/>
      <c r="BG1175" s="41"/>
      <c r="BH1175" s="41"/>
      <c r="BI1175" s="41"/>
      <c r="BJ1175" s="41"/>
      <c r="BK1175" s="41"/>
      <c r="BL1175" s="41"/>
      <c r="BM1175" s="41"/>
      <c r="BN1175" s="41"/>
      <c r="BO1175" s="41"/>
      <c r="BP1175" s="108"/>
      <c r="CG1175" s="102"/>
      <c r="CI1175" s="45"/>
    </row>
    <row r="1176" spans="37:87" ht="13" customHeight="1">
      <c r="AK1176" s="114"/>
      <c r="AL1176" s="41"/>
      <c r="AM1176" s="41"/>
      <c r="AN1176" s="41"/>
      <c r="AO1176" s="41"/>
      <c r="AP1176" s="41"/>
      <c r="AQ1176" s="41"/>
      <c r="AR1176" s="41"/>
      <c r="AS1176" s="41"/>
      <c r="AT1176" s="41"/>
      <c r="AU1176" s="41"/>
      <c r="AV1176" s="41"/>
      <c r="AW1176" s="41"/>
      <c r="AX1176" s="41"/>
      <c r="AY1176" s="41"/>
      <c r="AZ1176" s="41"/>
      <c r="BA1176" s="41"/>
      <c r="BB1176" s="41"/>
      <c r="BC1176" s="41"/>
      <c r="BD1176" s="41"/>
      <c r="BE1176" s="41"/>
      <c r="BF1176" s="41"/>
      <c r="BG1176" s="41"/>
      <c r="BH1176" s="41"/>
      <c r="BI1176" s="41"/>
      <c r="BJ1176" s="41"/>
      <c r="BK1176" s="41"/>
      <c r="BL1176" s="41"/>
      <c r="BM1176" s="41"/>
      <c r="BN1176" s="41"/>
      <c r="BO1176" s="41"/>
      <c r="BP1176" s="108"/>
      <c r="CG1176" s="102"/>
      <c r="CI1176" s="45"/>
    </row>
    <row r="1177" spans="37:87" ht="13" customHeight="1">
      <c r="AK1177" s="114"/>
      <c r="AL1177" s="41"/>
      <c r="AM1177" s="41"/>
      <c r="AN1177" s="41"/>
      <c r="AO1177" s="41"/>
      <c r="AP1177" s="41"/>
      <c r="AQ1177" s="41"/>
      <c r="AR1177" s="41"/>
      <c r="AS1177" s="41"/>
      <c r="AT1177" s="41"/>
      <c r="AU1177" s="41"/>
      <c r="AV1177" s="41"/>
      <c r="AW1177" s="41"/>
      <c r="AX1177" s="41"/>
      <c r="AY1177" s="41"/>
      <c r="AZ1177" s="41"/>
      <c r="BA1177" s="41"/>
      <c r="BB1177" s="41"/>
      <c r="BC1177" s="41"/>
      <c r="BD1177" s="41"/>
      <c r="BE1177" s="41"/>
      <c r="BF1177" s="41"/>
      <c r="BG1177" s="41"/>
      <c r="BH1177" s="41"/>
      <c r="BI1177" s="41"/>
      <c r="BJ1177" s="41"/>
      <c r="BK1177" s="41"/>
      <c r="BL1177" s="41"/>
      <c r="BM1177" s="41"/>
      <c r="BN1177" s="41"/>
      <c r="BO1177" s="41"/>
      <c r="BP1177" s="108"/>
      <c r="CG1177" s="102"/>
      <c r="CI1177" s="45"/>
    </row>
    <row r="1178" spans="37:87" ht="13" customHeight="1">
      <c r="AK1178" s="114"/>
      <c r="AL1178" s="41"/>
      <c r="AM1178" s="41"/>
      <c r="AN1178" s="41"/>
      <c r="AO1178" s="41"/>
      <c r="AP1178" s="41"/>
      <c r="AQ1178" s="41"/>
      <c r="AR1178" s="41"/>
      <c r="AS1178" s="41"/>
      <c r="AT1178" s="41"/>
      <c r="AU1178" s="41"/>
      <c r="AV1178" s="41"/>
      <c r="AW1178" s="41"/>
      <c r="AX1178" s="41"/>
      <c r="AY1178" s="41"/>
      <c r="AZ1178" s="41"/>
      <c r="BA1178" s="41"/>
      <c r="BB1178" s="41"/>
      <c r="BC1178" s="41"/>
      <c r="BD1178" s="41"/>
      <c r="BE1178" s="41"/>
      <c r="BF1178" s="41"/>
      <c r="BG1178" s="41"/>
      <c r="BH1178" s="41"/>
      <c r="BI1178" s="41"/>
      <c r="BJ1178" s="41"/>
      <c r="BK1178" s="41"/>
      <c r="BL1178" s="41"/>
      <c r="BM1178" s="41"/>
      <c r="BN1178" s="41"/>
      <c r="BO1178" s="41"/>
      <c r="BP1178" s="108"/>
      <c r="CG1178" s="102"/>
      <c r="CI1178" s="45"/>
    </row>
    <row r="1179" spans="37:87" ht="13" customHeight="1">
      <c r="AK1179" s="114"/>
      <c r="AL1179" s="41"/>
      <c r="AM1179" s="41"/>
      <c r="AN1179" s="41"/>
      <c r="AO1179" s="41"/>
      <c r="AP1179" s="41"/>
      <c r="AQ1179" s="41"/>
      <c r="AR1179" s="41"/>
      <c r="AS1179" s="41"/>
      <c r="AT1179" s="41"/>
      <c r="AU1179" s="41"/>
      <c r="AV1179" s="41"/>
      <c r="AW1179" s="41"/>
      <c r="AX1179" s="41"/>
      <c r="AY1179" s="41"/>
      <c r="AZ1179" s="41"/>
      <c r="BA1179" s="41"/>
      <c r="BB1179" s="41"/>
      <c r="BC1179" s="41"/>
      <c r="BD1179" s="41"/>
      <c r="BE1179" s="41"/>
      <c r="BF1179" s="41"/>
      <c r="BG1179" s="41"/>
      <c r="BH1179" s="41"/>
      <c r="BI1179" s="41"/>
      <c r="BJ1179" s="41"/>
      <c r="BK1179" s="41"/>
      <c r="BL1179" s="41"/>
      <c r="BM1179" s="41"/>
      <c r="BN1179" s="41"/>
      <c r="BO1179" s="41"/>
      <c r="BP1179" s="108"/>
      <c r="CG1179" s="102"/>
      <c r="CI1179" s="45"/>
    </row>
    <row r="1180" spans="37:87" ht="13" customHeight="1">
      <c r="AK1180" s="114"/>
      <c r="AL1180" s="41"/>
      <c r="AM1180" s="41"/>
      <c r="AN1180" s="41"/>
      <c r="AO1180" s="41"/>
      <c r="AP1180" s="41"/>
      <c r="AQ1180" s="41"/>
      <c r="AR1180" s="41"/>
      <c r="AS1180" s="41"/>
      <c r="AT1180" s="41"/>
      <c r="AU1180" s="41"/>
      <c r="AV1180" s="41"/>
      <c r="AW1180" s="41"/>
      <c r="AX1180" s="41"/>
      <c r="AY1180" s="41"/>
      <c r="AZ1180" s="41"/>
      <c r="BA1180" s="41"/>
      <c r="BB1180" s="41"/>
      <c r="BC1180" s="41"/>
      <c r="BD1180" s="41"/>
      <c r="BE1180" s="41"/>
      <c r="BF1180" s="41"/>
      <c r="BG1180" s="41"/>
      <c r="BH1180" s="41"/>
      <c r="BI1180" s="41"/>
      <c r="BJ1180" s="41"/>
      <c r="BK1180" s="41"/>
      <c r="BL1180" s="41"/>
      <c r="BM1180" s="41"/>
      <c r="BN1180" s="41"/>
      <c r="BO1180" s="41"/>
      <c r="BP1180" s="108"/>
      <c r="CG1180" s="102"/>
      <c r="CI1180" s="45"/>
    </row>
    <row r="1181" spans="37:87" ht="13" customHeight="1">
      <c r="AK1181" s="114"/>
      <c r="AL1181" s="41"/>
      <c r="AM1181" s="41"/>
      <c r="AN1181" s="41"/>
      <c r="AO1181" s="41"/>
      <c r="AP1181" s="41"/>
      <c r="AQ1181" s="41"/>
      <c r="AR1181" s="41"/>
      <c r="AS1181" s="41"/>
      <c r="AT1181" s="41"/>
      <c r="AU1181" s="41"/>
      <c r="AV1181" s="41"/>
      <c r="AW1181" s="41"/>
      <c r="AX1181" s="41"/>
      <c r="AY1181" s="41"/>
      <c r="AZ1181" s="41"/>
      <c r="BA1181" s="41"/>
      <c r="BB1181" s="41"/>
      <c r="BC1181" s="41"/>
      <c r="BD1181" s="41"/>
      <c r="BE1181" s="41"/>
      <c r="BF1181" s="41"/>
      <c r="BG1181" s="41"/>
      <c r="BH1181" s="41"/>
      <c r="BI1181" s="41"/>
      <c r="BJ1181" s="41"/>
      <c r="BK1181" s="41"/>
      <c r="BL1181" s="41"/>
      <c r="BM1181" s="41"/>
      <c r="BN1181" s="41"/>
      <c r="BO1181" s="41"/>
      <c r="BP1181" s="108"/>
      <c r="CG1181" s="102"/>
      <c r="CI1181" s="45"/>
    </row>
    <row r="1182" spans="37:87" ht="13" customHeight="1">
      <c r="AK1182" s="114"/>
      <c r="AL1182" s="41"/>
      <c r="AM1182" s="41"/>
      <c r="AN1182" s="41"/>
      <c r="AO1182" s="41"/>
      <c r="AP1182" s="41"/>
      <c r="AQ1182" s="41"/>
      <c r="AR1182" s="41"/>
      <c r="AS1182" s="41"/>
      <c r="AT1182" s="41"/>
      <c r="AU1182" s="41"/>
      <c r="AV1182" s="41"/>
      <c r="AW1182" s="41"/>
      <c r="AX1182" s="41"/>
      <c r="AY1182" s="41"/>
      <c r="AZ1182" s="41"/>
      <c r="BA1182" s="41"/>
      <c r="BB1182" s="41"/>
      <c r="BC1182" s="41"/>
      <c r="BD1182" s="41"/>
      <c r="BE1182" s="41"/>
      <c r="BF1182" s="41"/>
      <c r="BG1182" s="41"/>
      <c r="BH1182" s="41"/>
      <c r="BI1182" s="41"/>
      <c r="BJ1182" s="41"/>
      <c r="BK1182" s="41"/>
      <c r="BL1182" s="41"/>
      <c r="BM1182" s="41"/>
      <c r="BN1182" s="41"/>
      <c r="BO1182" s="41"/>
      <c r="BP1182" s="108"/>
      <c r="CG1182" s="102"/>
      <c r="CI1182" s="45"/>
    </row>
    <row r="1183" spans="37:87" ht="13" customHeight="1">
      <c r="AK1183" s="114"/>
      <c r="AL1183" s="41"/>
      <c r="AM1183" s="41"/>
      <c r="AN1183" s="41"/>
      <c r="AO1183" s="41"/>
      <c r="AP1183" s="41"/>
      <c r="AQ1183" s="41"/>
      <c r="AR1183" s="41"/>
      <c r="AS1183" s="41"/>
      <c r="AT1183" s="41"/>
      <c r="AU1183" s="41"/>
      <c r="AV1183" s="41"/>
      <c r="AW1183" s="41"/>
      <c r="AX1183" s="41"/>
      <c r="AY1183" s="41"/>
      <c r="AZ1183" s="41"/>
      <c r="BA1183" s="41"/>
      <c r="BB1183" s="41"/>
      <c r="BC1183" s="41"/>
      <c r="BD1183" s="41"/>
      <c r="BE1183" s="41"/>
      <c r="BF1183" s="41"/>
      <c r="BG1183" s="41"/>
      <c r="BH1183" s="41"/>
      <c r="BI1183" s="41"/>
      <c r="BJ1183" s="41"/>
      <c r="BK1183" s="41"/>
      <c r="BL1183" s="41"/>
      <c r="BM1183" s="41"/>
      <c r="BN1183" s="41"/>
      <c r="BO1183" s="41"/>
      <c r="BP1183" s="108"/>
      <c r="CG1183" s="102"/>
      <c r="CI1183" s="45"/>
    </row>
    <row r="1184" spans="37:87" ht="13" customHeight="1">
      <c r="AK1184" s="114"/>
      <c r="AL1184" s="41"/>
      <c r="AM1184" s="41"/>
      <c r="AN1184" s="41"/>
      <c r="AO1184" s="41"/>
      <c r="AP1184" s="41"/>
      <c r="AQ1184" s="41"/>
      <c r="AR1184" s="41"/>
      <c r="AS1184" s="41"/>
      <c r="AT1184" s="41"/>
      <c r="AU1184" s="41"/>
      <c r="AV1184" s="41"/>
      <c r="AW1184" s="41"/>
      <c r="AX1184" s="41"/>
      <c r="AY1184" s="41"/>
      <c r="AZ1184" s="41"/>
      <c r="BA1184" s="41"/>
      <c r="BB1184" s="41"/>
      <c r="BC1184" s="41"/>
      <c r="BD1184" s="41"/>
      <c r="BE1184" s="41"/>
      <c r="BF1184" s="41"/>
      <c r="BG1184" s="41"/>
      <c r="BH1184" s="41"/>
      <c r="BI1184" s="41"/>
      <c r="BJ1184" s="41"/>
      <c r="BK1184" s="41"/>
      <c r="BL1184" s="41"/>
      <c r="BM1184" s="41"/>
      <c r="BN1184" s="41"/>
      <c r="BO1184" s="41"/>
      <c r="BP1184" s="108"/>
      <c r="CG1184" s="102"/>
      <c r="CI1184" s="45"/>
    </row>
    <row r="1185" spans="37:87" ht="13" customHeight="1">
      <c r="AK1185" s="114"/>
      <c r="AL1185" s="41"/>
      <c r="AM1185" s="41"/>
      <c r="AN1185" s="41"/>
      <c r="AO1185" s="41"/>
      <c r="AP1185" s="41"/>
      <c r="AQ1185" s="41"/>
      <c r="AR1185" s="41"/>
      <c r="AS1185" s="41"/>
      <c r="AT1185" s="41"/>
      <c r="AU1185" s="41"/>
      <c r="AV1185" s="41"/>
      <c r="AW1185" s="41"/>
      <c r="AX1185" s="41"/>
      <c r="AY1185" s="41"/>
      <c r="AZ1185" s="41"/>
      <c r="BA1185" s="41"/>
      <c r="BB1185" s="41"/>
      <c r="BC1185" s="41"/>
      <c r="BD1185" s="41"/>
      <c r="BE1185" s="41"/>
      <c r="BF1185" s="41"/>
      <c r="BG1185" s="41"/>
      <c r="BH1185" s="41"/>
      <c r="BI1185" s="41"/>
      <c r="BJ1185" s="41"/>
      <c r="BK1185" s="41"/>
      <c r="BL1185" s="41"/>
      <c r="BM1185" s="41"/>
      <c r="BN1185" s="41"/>
      <c r="BO1185" s="41"/>
      <c r="BP1185" s="108"/>
      <c r="CG1185" s="102"/>
      <c r="CI1185" s="45"/>
    </row>
    <row r="1186" spans="37:87" ht="13" customHeight="1">
      <c r="AK1186" s="114"/>
      <c r="AL1186" s="41"/>
      <c r="AM1186" s="41"/>
      <c r="AN1186" s="41"/>
      <c r="AO1186" s="41"/>
      <c r="AP1186" s="41"/>
      <c r="AQ1186" s="41"/>
      <c r="AR1186" s="41"/>
      <c r="AS1186" s="41"/>
      <c r="AT1186" s="41"/>
      <c r="AU1186" s="41"/>
      <c r="AV1186" s="41"/>
      <c r="AW1186" s="41"/>
      <c r="AX1186" s="41"/>
      <c r="AY1186" s="41"/>
      <c r="AZ1186" s="41"/>
      <c r="BA1186" s="41"/>
      <c r="BB1186" s="41"/>
      <c r="BC1186" s="41"/>
      <c r="BD1186" s="41"/>
      <c r="BE1186" s="41"/>
      <c r="BF1186" s="41"/>
      <c r="BG1186" s="41"/>
      <c r="BH1186" s="41"/>
      <c r="BI1186" s="41"/>
      <c r="BJ1186" s="41"/>
      <c r="BK1186" s="41"/>
      <c r="BL1186" s="41"/>
      <c r="BM1186" s="41"/>
      <c r="BN1186" s="41"/>
      <c r="BO1186" s="41"/>
      <c r="BP1186" s="108"/>
      <c r="CG1186" s="102"/>
      <c r="CI1186" s="45"/>
    </row>
    <row r="1187" spans="37:87" ht="13" customHeight="1">
      <c r="AK1187" s="114"/>
      <c r="AL1187" s="41"/>
      <c r="AM1187" s="41"/>
      <c r="AN1187" s="41"/>
      <c r="AO1187" s="41"/>
      <c r="AP1187" s="41"/>
      <c r="AQ1187" s="41"/>
      <c r="AR1187" s="41"/>
      <c r="AS1187" s="41"/>
      <c r="AT1187" s="41"/>
      <c r="AU1187" s="41"/>
      <c r="AV1187" s="41"/>
      <c r="AW1187" s="41"/>
      <c r="AX1187" s="41"/>
      <c r="AY1187" s="41"/>
      <c r="AZ1187" s="41"/>
      <c r="BA1187" s="41"/>
      <c r="BB1187" s="41"/>
      <c r="BC1187" s="41"/>
      <c r="BD1187" s="41"/>
      <c r="BE1187" s="41"/>
      <c r="BF1187" s="41"/>
      <c r="BG1187" s="41"/>
      <c r="BH1187" s="41"/>
      <c r="BI1187" s="41"/>
      <c r="BJ1187" s="41"/>
      <c r="BK1187" s="41"/>
      <c r="BL1187" s="41"/>
      <c r="BM1187" s="41"/>
      <c r="BN1187" s="41"/>
      <c r="BO1187" s="41"/>
      <c r="BP1187" s="108"/>
      <c r="CG1187" s="102"/>
      <c r="CI1187" s="45"/>
    </row>
    <row r="1188" spans="37:87" ht="13" customHeight="1">
      <c r="AK1188" s="114"/>
      <c r="AL1188" s="41"/>
      <c r="AM1188" s="41"/>
      <c r="AN1188" s="41"/>
      <c r="AO1188" s="41"/>
      <c r="AP1188" s="41"/>
      <c r="AQ1188" s="41"/>
      <c r="AR1188" s="41"/>
      <c r="AS1188" s="41"/>
      <c r="AT1188" s="41"/>
      <c r="AU1188" s="41"/>
      <c r="AV1188" s="41"/>
      <c r="AW1188" s="41"/>
      <c r="AX1188" s="41"/>
      <c r="AY1188" s="41"/>
      <c r="AZ1188" s="41"/>
      <c r="BA1188" s="41"/>
      <c r="BB1188" s="41"/>
      <c r="BC1188" s="41"/>
      <c r="BD1188" s="41"/>
      <c r="BE1188" s="41"/>
      <c r="BF1188" s="41"/>
      <c r="BG1188" s="41"/>
      <c r="BH1188" s="41"/>
      <c r="BI1188" s="41"/>
      <c r="BJ1188" s="41"/>
      <c r="BK1188" s="41"/>
      <c r="BL1188" s="41"/>
      <c r="BM1188" s="41"/>
      <c r="BN1188" s="41"/>
      <c r="BO1188" s="41"/>
      <c r="BP1188" s="108"/>
      <c r="CG1188" s="102"/>
      <c r="CI1188" s="45"/>
    </row>
    <row r="1189" spans="37:87" ht="13" customHeight="1">
      <c r="AK1189" s="114"/>
      <c r="AL1189" s="41"/>
      <c r="AM1189" s="41"/>
      <c r="AN1189" s="41"/>
      <c r="AO1189" s="41"/>
      <c r="AP1189" s="41"/>
      <c r="AQ1189" s="41"/>
      <c r="AR1189" s="41"/>
      <c r="AS1189" s="41"/>
      <c r="AT1189" s="41"/>
      <c r="AU1189" s="41"/>
      <c r="AV1189" s="41"/>
      <c r="AW1189" s="41"/>
      <c r="AX1189" s="41"/>
      <c r="AY1189" s="41"/>
      <c r="AZ1189" s="41"/>
      <c r="BA1189" s="41"/>
      <c r="BB1189" s="41"/>
      <c r="BC1189" s="41"/>
      <c r="BD1189" s="41"/>
      <c r="BE1189" s="41"/>
      <c r="BF1189" s="41"/>
      <c r="BG1189" s="41"/>
      <c r="BH1189" s="41"/>
      <c r="BI1189" s="41"/>
      <c r="BJ1189" s="41"/>
      <c r="BK1189" s="41"/>
      <c r="BL1189" s="41"/>
      <c r="BM1189" s="41"/>
      <c r="BN1189" s="41"/>
      <c r="BO1189" s="41"/>
      <c r="BP1189" s="108"/>
      <c r="CG1189" s="102"/>
      <c r="CI1189" s="45"/>
    </row>
    <row r="1190" spans="37:87" ht="13" customHeight="1">
      <c r="AK1190" s="114"/>
      <c r="AL1190" s="41"/>
      <c r="AM1190" s="41"/>
      <c r="AN1190" s="41"/>
      <c r="AO1190" s="41"/>
      <c r="AP1190" s="41"/>
      <c r="AQ1190" s="41"/>
      <c r="AR1190" s="41"/>
      <c r="AS1190" s="41"/>
      <c r="AT1190" s="41"/>
      <c r="AU1190" s="41"/>
      <c r="AV1190" s="41"/>
      <c r="AW1190" s="41"/>
      <c r="AX1190" s="41"/>
      <c r="AY1190" s="41"/>
      <c r="AZ1190" s="41"/>
      <c r="BA1190" s="41"/>
      <c r="BB1190" s="41"/>
      <c r="BC1190" s="41"/>
      <c r="BD1190" s="41"/>
      <c r="BE1190" s="41"/>
      <c r="BF1190" s="41"/>
      <c r="BG1190" s="41"/>
      <c r="BH1190" s="41"/>
      <c r="BI1190" s="41"/>
      <c r="BJ1190" s="41"/>
      <c r="BK1190" s="41"/>
      <c r="BL1190" s="41"/>
      <c r="BM1190" s="41"/>
      <c r="BN1190" s="41"/>
      <c r="BO1190" s="41"/>
      <c r="BP1190" s="108"/>
      <c r="CG1190" s="102"/>
      <c r="CI1190" s="45"/>
    </row>
    <row r="1191" spans="37:87" ht="13" customHeight="1">
      <c r="AK1191" s="114"/>
      <c r="AL1191" s="41"/>
      <c r="AM1191" s="41"/>
      <c r="AN1191" s="41"/>
      <c r="AO1191" s="41"/>
      <c r="AP1191" s="41"/>
      <c r="AQ1191" s="41"/>
      <c r="AR1191" s="41"/>
      <c r="AS1191" s="41"/>
      <c r="AT1191" s="41"/>
      <c r="AU1191" s="41"/>
      <c r="AV1191" s="41"/>
      <c r="AW1191" s="41"/>
      <c r="AX1191" s="41"/>
      <c r="AY1191" s="41"/>
      <c r="AZ1191" s="41"/>
      <c r="BA1191" s="41"/>
      <c r="BB1191" s="41"/>
      <c r="BC1191" s="41"/>
      <c r="BD1191" s="41"/>
      <c r="BE1191" s="41"/>
      <c r="BF1191" s="41"/>
      <c r="BG1191" s="41"/>
      <c r="BH1191" s="41"/>
      <c r="BI1191" s="41"/>
      <c r="BJ1191" s="41"/>
      <c r="BK1191" s="41"/>
      <c r="BL1191" s="41"/>
      <c r="BM1191" s="41"/>
      <c r="BN1191" s="41"/>
      <c r="BO1191" s="41"/>
      <c r="BP1191" s="108"/>
      <c r="CG1191" s="102"/>
      <c r="CI1191" s="45"/>
    </row>
    <row r="1192" spans="37:87" ht="13" customHeight="1">
      <c r="AK1192" s="114"/>
      <c r="AL1192" s="41"/>
      <c r="AM1192" s="41"/>
      <c r="AN1192" s="41"/>
      <c r="AO1192" s="41"/>
      <c r="AP1192" s="41"/>
      <c r="AQ1192" s="41"/>
      <c r="AR1192" s="41"/>
      <c r="AS1192" s="41"/>
      <c r="AT1192" s="41"/>
      <c r="AU1192" s="41"/>
      <c r="AV1192" s="41"/>
      <c r="AW1192" s="41"/>
      <c r="AX1192" s="41"/>
      <c r="AY1192" s="41"/>
      <c r="AZ1192" s="41"/>
      <c r="BA1192" s="41"/>
      <c r="BB1192" s="41"/>
      <c r="BC1192" s="41"/>
      <c r="BD1192" s="41"/>
      <c r="BE1192" s="41"/>
      <c r="BF1192" s="41"/>
      <c r="BG1192" s="41"/>
      <c r="BH1192" s="41"/>
      <c r="BI1192" s="41"/>
      <c r="BJ1192" s="41"/>
      <c r="BK1192" s="41"/>
      <c r="BL1192" s="41"/>
      <c r="BM1192" s="41"/>
      <c r="BN1192" s="41"/>
      <c r="BO1192" s="41"/>
      <c r="BP1192" s="108"/>
      <c r="CG1192" s="102"/>
      <c r="CI1192" s="45"/>
    </row>
    <row r="1193" spans="37:87" ht="13" customHeight="1">
      <c r="AK1193" s="114"/>
      <c r="AL1193" s="41"/>
      <c r="AM1193" s="41"/>
      <c r="AN1193" s="41"/>
      <c r="AO1193" s="41"/>
      <c r="AP1193" s="41"/>
      <c r="AQ1193" s="41"/>
      <c r="AR1193" s="41"/>
      <c r="AS1193" s="41"/>
      <c r="AT1193" s="41"/>
      <c r="AU1193" s="41"/>
      <c r="AV1193" s="41"/>
      <c r="AW1193" s="41"/>
      <c r="AX1193" s="41"/>
      <c r="AY1193" s="41"/>
      <c r="AZ1193" s="41"/>
      <c r="BA1193" s="41"/>
      <c r="BB1193" s="41"/>
      <c r="BC1193" s="41"/>
      <c r="BD1193" s="41"/>
      <c r="BE1193" s="41"/>
      <c r="BF1193" s="41"/>
      <c r="BG1193" s="41"/>
      <c r="BH1193" s="41"/>
      <c r="BI1193" s="41"/>
      <c r="BJ1193" s="41"/>
      <c r="BK1193" s="41"/>
      <c r="BL1193" s="41"/>
      <c r="BM1193" s="41"/>
      <c r="BN1193" s="41"/>
      <c r="BO1193" s="41"/>
      <c r="BP1193" s="108"/>
      <c r="CG1193" s="102"/>
      <c r="CI1193" s="45"/>
    </row>
    <row r="1194" spans="37:87" ht="13" customHeight="1">
      <c r="AK1194" s="114"/>
      <c r="AL1194" s="41"/>
      <c r="AM1194" s="41"/>
      <c r="AN1194" s="41"/>
      <c r="AO1194" s="41"/>
      <c r="AP1194" s="41"/>
      <c r="AQ1194" s="41"/>
      <c r="AR1194" s="41"/>
      <c r="AS1194" s="41"/>
      <c r="AT1194" s="41"/>
      <c r="AU1194" s="41"/>
      <c r="AV1194" s="41"/>
      <c r="AW1194" s="41"/>
      <c r="AX1194" s="41"/>
      <c r="AY1194" s="41"/>
      <c r="AZ1194" s="41"/>
      <c r="BA1194" s="41"/>
      <c r="BB1194" s="41"/>
      <c r="BC1194" s="41"/>
      <c r="BD1194" s="41"/>
      <c r="BE1194" s="41"/>
      <c r="BF1194" s="41"/>
      <c r="BG1194" s="41"/>
      <c r="BH1194" s="41"/>
      <c r="BI1194" s="41"/>
      <c r="BJ1194" s="41"/>
      <c r="BK1194" s="41"/>
      <c r="BL1194" s="41"/>
      <c r="BM1194" s="41"/>
      <c r="BN1194" s="41"/>
      <c r="BO1194" s="41"/>
      <c r="BP1194" s="108"/>
      <c r="CG1194" s="102"/>
      <c r="CI1194" s="45"/>
    </row>
    <row r="1195" spans="37:87" ht="13" customHeight="1">
      <c r="AK1195" s="114"/>
      <c r="AL1195" s="41"/>
      <c r="AM1195" s="41"/>
      <c r="AN1195" s="41"/>
      <c r="AO1195" s="41"/>
      <c r="AP1195" s="41"/>
      <c r="AQ1195" s="41"/>
      <c r="AR1195" s="41"/>
      <c r="AS1195" s="41"/>
      <c r="AT1195" s="41"/>
      <c r="AU1195" s="41"/>
      <c r="AV1195" s="41"/>
      <c r="AW1195" s="41"/>
      <c r="AX1195" s="41"/>
      <c r="AY1195" s="41"/>
      <c r="AZ1195" s="41"/>
      <c r="BA1195" s="41"/>
      <c r="BB1195" s="41"/>
      <c r="BC1195" s="41"/>
      <c r="BD1195" s="41"/>
      <c r="BE1195" s="41"/>
      <c r="BF1195" s="41"/>
      <c r="BG1195" s="41"/>
      <c r="BH1195" s="41"/>
      <c r="BI1195" s="41"/>
      <c r="BJ1195" s="41"/>
      <c r="BK1195" s="41"/>
      <c r="BL1195" s="41"/>
      <c r="BM1195" s="41"/>
      <c r="BN1195" s="41"/>
      <c r="BO1195" s="41"/>
      <c r="BP1195" s="108"/>
      <c r="CG1195" s="102"/>
      <c r="CI1195" s="45"/>
    </row>
    <row r="1196" spans="37:87" ht="13" customHeight="1">
      <c r="AK1196" s="114"/>
      <c r="AL1196" s="41"/>
      <c r="AM1196" s="41"/>
      <c r="AN1196" s="41"/>
      <c r="AO1196" s="41"/>
      <c r="AP1196" s="41"/>
      <c r="AQ1196" s="41"/>
      <c r="AR1196" s="41"/>
      <c r="AS1196" s="41"/>
      <c r="AT1196" s="41"/>
      <c r="AU1196" s="41"/>
      <c r="AV1196" s="41"/>
      <c r="AW1196" s="41"/>
      <c r="AX1196" s="41"/>
      <c r="AY1196" s="41"/>
      <c r="AZ1196" s="41"/>
      <c r="BA1196" s="41"/>
      <c r="BB1196" s="41"/>
      <c r="BC1196" s="41"/>
      <c r="BD1196" s="41"/>
      <c r="BE1196" s="41"/>
      <c r="BF1196" s="41"/>
      <c r="BG1196" s="41"/>
      <c r="BH1196" s="41"/>
      <c r="BI1196" s="41"/>
      <c r="BJ1196" s="41"/>
      <c r="BK1196" s="41"/>
      <c r="BL1196" s="41"/>
      <c r="BM1196" s="41"/>
      <c r="BN1196" s="41"/>
      <c r="BO1196" s="41"/>
      <c r="BP1196" s="108"/>
      <c r="CG1196" s="102"/>
      <c r="CI1196" s="45"/>
    </row>
    <row r="1197" spans="37:87" ht="13" customHeight="1">
      <c r="AK1197" s="114"/>
      <c r="AL1197" s="41"/>
      <c r="AM1197" s="41"/>
      <c r="AN1197" s="41"/>
      <c r="AO1197" s="41"/>
      <c r="AP1197" s="41"/>
      <c r="AQ1197" s="41"/>
      <c r="AR1197" s="41"/>
      <c r="AS1197" s="41"/>
      <c r="AT1197" s="41"/>
      <c r="AU1197" s="41"/>
      <c r="AV1197" s="41"/>
      <c r="AW1197" s="41"/>
      <c r="AX1197" s="41"/>
      <c r="AY1197" s="41"/>
      <c r="AZ1197" s="41"/>
      <c r="BA1197" s="41"/>
      <c r="BB1197" s="41"/>
      <c r="BC1197" s="41"/>
      <c r="BD1197" s="41"/>
      <c r="BE1197" s="41"/>
      <c r="BF1197" s="41"/>
      <c r="BG1197" s="41"/>
      <c r="BH1197" s="41"/>
      <c r="BI1197" s="41"/>
      <c r="BJ1197" s="41"/>
      <c r="BK1197" s="41"/>
      <c r="BL1197" s="41"/>
      <c r="BM1197" s="41"/>
      <c r="BN1197" s="41"/>
      <c r="BO1197" s="41"/>
      <c r="BP1197" s="108"/>
      <c r="CG1197" s="102"/>
      <c r="CI1197" s="45"/>
    </row>
    <row r="1198" spans="37:87" ht="13" customHeight="1">
      <c r="AK1198" s="114"/>
      <c r="AL1198" s="41"/>
      <c r="AM1198" s="41"/>
      <c r="AN1198" s="41"/>
      <c r="AO1198" s="41"/>
      <c r="AP1198" s="41"/>
      <c r="AQ1198" s="41"/>
      <c r="AR1198" s="41"/>
      <c r="AS1198" s="41"/>
      <c r="AT1198" s="41"/>
      <c r="AU1198" s="41"/>
      <c r="AV1198" s="41"/>
      <c r="AW1198" s="41"/>
      <c r="AX1198" s="41"/>
      <c r="AY1198" s="41"/>
      <c r="AZ1198" s="41"/>
      <c r="BA1198" s="41"/>
      <c r="BB1198" s="41"/>
      <c r="BC1198" s="41"/>
      <c r="BD1198" s="41"/>
      <c r="BE1198" s="41"/>
      <c r="BF1198" s="41"/>
      <c r="BG1198" s="41"/>
      <c r="BH1198" s="41"/>
      <c r="BI1198" s="41"/>
      <c r="BJ1198" s="41"/>
      <c r="BK1198" s="41"/>
      <c r="BL1198" s="41"/>
      <c r="BM1198" s="41"/>
      <c r="BN1198" s="41"/>
      <c r="BO1198" s="41"/>
      <c r="BP1198" s="108"/>
      <c r="CG1198" s="102"/>
      <c r="CI1198" s="45"/>
    </row>
    <row r="1199" spans="37:87" ht="13" customHeight="1">
      <c r="AK1199" s="114"/>
      <c r="AL1199" s="41"/>
      <c r="AM1199" s="41"/>
      <c r="AN1199" s="41"/>
      <c r="AO1199" s="41"/>
      <c r="AP1199" s="41"/>
      <c r="AQ1199" s="41"/>
      <c r="AR1199" s="41"/>
      <c r="AS1199" s="41"/>
      <c r="AT1199" s="41"/>
      <c r="AU1199" s="41"/>
      <c r="AV1199" s="41"/>
      <c r="AW1199" s="41"/>
      <c r="AX1199" s="41"/>
      <c r="AY1199" s="41"/>
      <c r="AZ1199" s="41"/>
      <c r="BA1199" s="41"/>
      <c r="BB1199" s="41"/>
      <c r="BC1199" s="41"/>
      <c r="BD1199" s="41"/>
      <c r="BE1199" s="41"/>
      <c r="BF1199" s="41"/>
      <c r="BG1199" s="41"/>
      <c r="BH1199" s="41"/>
      <c r="BI1199" s="41"/>
      <c r="BJ1199" s="41"/>
      <c r="BK1199" s="41"/>
      <c r="BL1199" s="41"/>
      <c r="BM1199" s="41"/>
      <c r="BN1199" s="41"/>
      <c r="BO1199" s="41"/>
      <c r="BP1199" s="108"/>
      <c r="CG1199" s="102"/>
      <c r="CI1199" s="45"/>
    </row>
    <row r="1200" spans="37:87" ht="13" customHeight="1">
      <c r="AK1200" s="114"/>
      <c r="AL1200" s="41"/>
      <c r="AM1200" s="41"/>
      <c r="AN1200" s="41"/>
      <c r="AO1200" s="41"/>
      <c r="AP1200" s="41"/>
      <c r="AQ1200" s="41"/>
      <c r="AR1200" s="41"/>
      <c r="AS1200" s="41"/>
      <c r="AT1200" s="41"/>
      <c r="AU1200" s="41"/>
      <c r="AV1200" s="41"/>
      <c r="AW1200" s="41"/>
      <c r="AX1200" s="41"/>
      <c r="AY1200" s="41"/>
      <c r="AZ1200" s="41"/>
      <c r="BA1200" s="41"/>
      <c r="BB1200" s="41"/>
      <c r="BC1200" s="41"/>
      <c r="BD1200" s="41"/>
      <c r="BE1200" s="41"/>
      <c r="BF1200" s="41"/>
      <c r="BG1200" s="41"/>
      <c r="BH1200" s="41"/>
      <c r="BI1200" s="41"/>
      <c r="BJ1200" s="41"/>
      <c r="BK1200" s="41"/>
      <c r="BL1200" s="41"/>
      <c r="BM1200" s="41"/>
      <c r="BN1200" s="41"/>
      <c r="BO1200" s="41"/>
      <c r="BP1200" s="108"/>
      <c r="CG1200" s="102"/>
      <c r="CI1200" s="45"/>
    </row>
    <row r="1201" spans="37:87" ht="13" customHeight="1">
      <c r="AK1201" s="114"/>
      <c r="AL1201" s="41"/>
      <c r="AM1201" s="41"/>
      <c r="AN1201" s="41"/>
      <c r="AO1201" s="41"/>
      <c r="AP1201" s="41"/>
      <c r="AQ1201" s="41"/>
      <c r="AR1201" s="41"/>
      <c r="AS1201" s="41"/>
      <c r="AT1201" s="41"/>
      <c r="AU1201" s="41"/>
      <c r="AV1201" s="41"/>
      <c r="AW1201" s="41"/>
      <c r="AX1201" s="41"/>
      <c r="AY1201" s="41"/>
      <c r="AZ1201" s="41"/>
      <c r="BA1201" s="41"/>
      <c r="BB1201" s="41"/>
      <c r="BC1201" s="41"/>
      <c r="BD1201" s="41"/>
      <c r="BE1201" s="41"/>
      <c r="BF1201" s="41"/>
      <c r="BG1201" s="41"/>
      <c r="BH1201" s="41"/>
      <c r="BI1201" s="41"/>
      <c r="BJ1201" s="41"/>
      <c r="BK1201" s="41"/>
      <c r="BL1201" s="41"/>
      <c r="BM1201" s="41"/>
      <c r="BN1201" s="41"/>
      <c r="BO1201" s="41"/>
      <c r="BP1201" s="108"/>
      <c r="CG1201" s="102"/>
      <c r="CI1201" s="45"/>
    </row>
    <row r="1202" spans="37:87" ht="13" customHeight="1">
      <c r="AK1202" s="114"/>
      <c r="AL1202" s="41"/>
      <c r="AM1202" s="41"/>
      <c r="AN1202" s="41"/>
      <c r="AO1202" s="41"/>
      <c r="AP1202" s="41"/>
      <c r="AQ1202" s="41"/>
      <c r="AR1202" s="41"/>
      <c r="AS1202" s="41"/>
      <c r="AT1202" s="41"/>
      <c r="AU1202" s="41"/>
      <c r="AV1202" s="41"/>
      <c r="AW1202" s="41"/>
      <c r="AX1202" s="41"/>
      <c r="AY1202" s="41"/>
      <c r="AZ1202" s="41"/>
      <c r="BA1202" s="41"/>
      <c r="BB1202" s="41"/>
      <c r="BC1202" s="41"/>
      <c r="BD1202" s="41"/>
      <c r="BE1202" s="41"/>
      <c r="BF1202" s="41"/>
      <c r="BG1202" s="41"/>
      <c r="BH1202" s="41"/>
      <c r="BI1202" s="41"/>
      <c r="BJ1202" s="41"/>
      <c r="BK1202" s="41"/>
      <c r="BL1202" s="41"/>
      <c r="BM1202" s="41"/>
      <c r="BN1202" s="41"/>
      <c r="BO1202" s="41"/>
      <c r="BP1202" s="108"/>
      <c r="CG1202" s="102"/>
      <c r="CI1202" s="45"/>
    </row>
    <row r="1203" spans="37:87" ht="13" customHeight="1">
      <c r="AK1203" s="114"/>
      <c r="AL1203" s="41"/>
      <c r="AM1203" s="41"/>
      <c r="AN1203" s="41"/>
      <c r="AO1203" s="41"/>
      <c r="AP1203" s="41"/>
      <c r="AQ1203" s="41"/>
      <c r="AR1203" s="41"/>
      <c r="AS1203" s="41"/>
      <c r="AT1203" s="41"/>
      <c r="AU1203" s="41"/>
      <c r="AV1203" s="41"/>
      <c r="AW1203" s="41"/>
      <c r="AX1203" s="41"/>
      <c r="AY1203" s="41"/>
      <c r="AZ1203" s="41"/>
      <c r="BA1203" s="41"/>
      <c r="BB1203" s="41"/>
      <c r="BC1203" s="41"/>
      <c r="BD1203" s="41"/>
      <c r="BE1203" s="41"/>
      <c r="BF1203" s="41"/>
      <c r="BG1203" s="41"/>
      <c r="BH1203" s="41"/>
      <c r="BI1203" s="41"/>
      <c r="BJ1203" s="41"/>
      <c r="BK1203" s="41"/>
      <c r="BL1203" s="41"/>
      <c r="BM1203" s="41"/>
      <c r="BN1203" s="41"/>
      <c r="BO1203" s="41"/>
      <c r="BP1203" s="108"/>
      <c r="CG1203" s="102"/>
      <c r="CI1203" s="45"/>
    </row>
    <row r="1204" spans="37:87" ht="13" customHeight="1">
      <c r="AK1204" s="114"/>
      <c r="AL1204" s="41"/>
      <c r="AM1204" s="41"/>
      <c r="AN1204" s="41"/>
      <c r="AO1204" s="41"/>
      <c r="AP1204" s="41"/>
      <c r="AQ1204" s="41"/>
      <c r="AR1204" s="41"/>
      <c r="AS1204" s="41"/>
      <c r="AT1204" s="41"/>
      <c r="AU1204" s="41"/>
      <c r="AV1204" s="41"/>
      <c r="AW1204" s="41"/>
      <c r="AX1204" s="41"/>
      <c r="AY1204" s="41"/>
      <c r="AZ1204" s="41"/>
      <c r="BA1204" s="41"/>
      <c r="BB1204" s="41"/>
      <c r="BC1204" s="41"/>
      <c r="BD1204" s="41"/>
      <c r="BE1204" s="41"/>
      <c r="BF1204" s="41"/>
      <c r="BG1204" s="41"/>
      <c r="BH1204" s="41"/>
      <c r="BI1204" s="41"/>
      <c r="BJ1204" s="41"/>
      <c r="BK1204" s="41"/>
      <c r="BL1204" s="41"/>
      <c r="BM1204" s="41"/>
      <c r="BN1204" s="41"/>
      <c r="BO1204" s="41"/>
      <c r="BP1204" s="108"/>
      <c r="CG1204" s="102"/>
      <c r="CI1204" s="45"/>
    </row>
    <row r="1205" spans="37:87" ht="13" customHeight="1">
      <c r="AK1205" s="114"/>
      <c r="AL1205" s="41"/>
      <c r="AM1205" s="41"/>
      <c r="AN1205" s="41"/>
      <c r="AO1205" s="41"/>
      <c r="AP1205" s="41"/>
      <c r="AQ1205" s="41"/>
      <c r="AR1205" s="41"/>
      <c r="AS1205" s="41"/>
      <c r="AT1205" s="41"/>
      <c r="AU1205" s="41"/>
      <c r="AV1205" s="41"/>
      <c r="AW1205" s="41"/>
      <c r="AX1205" s="41"/>
      <c r="AY1205" s="41"/>
      <c r="AZ1205" s="41"/>
      <c r="BA1205" s="41"/>
      <c r="BB1205" s="41"/>
      <c r="BC1205" s="41"/>
      <c r="BD1205" s="41"/>
      <c r="BE1205" s="41"/>
      <c r="BF1205" s="41"/>
      <c r="BG1205" s="41"/>
      <c r="BH1205" s="41"/>
      <c r="BI1205" s="41"/>
      <c r="BJ1205" s="41"/>
      <c r="BK1205" s="41"/>
      <c r="BL1205" s="41"/>
      <c r="BM1205" s="41"/>
      <c r="BN1205" s="41"/>
      <c r="BO1205" s="41"/>
      <c r="BP1205" s="108"/>
      <c r="CG1205" s="102"/>
      <c r="CI1205" s="45"/>
    </row>
    <row r="1206" spans="37:87" ht="13" customHeight="1">
      <c r="AK1206" s="114"/>
      <c r="AL1206" s="41"/>
      <c r="AM1206" s="41"/>
      <c r="AN1206" s="41"/>
      <c r="AO1206" s="41"/>
      <c r="AP1206" s="41"/>
      <c r="AQ1206" s="41"/>
      <c r="AR1206" s="41"/>
      <c r="AS1206" s="41"/>
      <c r="AT1206" s="41"/>
      <c r="AU1206" s="41"/>
      <c r="AV1206" s="41"/>
      <c r="AW1206" s="41"/>
      <c r="AX1206" s="41"/>
      <c r="AY1206" s="41"/>
      <c r="AZ1206" s="41"/>
      <c r="BA1206" s="41"/>
      <c r="BB1206" s="41"/>
      <c r="BC1206" s="41"/>
      <c r="BD1206" s="41"/>
      <c r="BE1206" s="41"/>
      <c r="BF1206" s="41"/>
      <c r="BG1206" s="41"/>
      <c r="BH1206" s="41"/>
      <c r="BI1206" s="41"/>
      <c r="BJ1206" s="41"/>
      <c r="BK1206" s="41"/>
      <c r="BL1206" s="41"/>
      <c r="BM1206" s="41"/>
      <c r="BN1206" s="41"/>
      <c r="BO1206" s="41"/>
      <c r="BP1206" s="108"/>
      <c r="CG1206" s="102"/>
      <c r="CI1206" s="45"/>
    </row>
    <row r="1207" spans="37:87" ht="13" customHeight="1">
      <c r="AK1207" s="114"/>
      <c r="AL1207" s="41"/>
      <c r="AM1207" s="41"/>
      <c r="AN1207" s="41"/>
      <c r="AO1207" s="41"/>
      <c r="AP1207" s="41"/>
      <c r="AQ1207" s="41"/>
      <c r="AR1207" s="41"/>
      <c r="AS1207" s="41"/>
      <c r="AT1207" s="41"/>
      <c r="AU1207" s="41"/>
      <c r="AV1207" s="41"/>
      <c r="AW1207" s="41"/>
      <c r="AX1207" s="41"/>
      <c r="AY1207" s="41"/>
      <c r="AZ1207" s="41"/>
      <c r="BA1207" s="41"/>
      <c r="BB1207" s="41"/>
      <c r="BC1207" s="41"/>
      <c r="BD1207" s="41"/>
      <c r="BE1207" s="41"/>
      <c r="BF1207" s="41"/>
      <c r="BG1207" s="41"/>
      <c r="BH1207" s="41"/>
      <c r="BI1207" s="41"/>
      <c r="BJ1207" s="41"/>
      <c r="BK1207" s="41"/>
      <c r="BL1207" s="41"/>
      <c r="BM1207" s="41"/>
      <c r="BN1207" s="41"/>
      <c r="BO1207" s="41"/>
      <c r="BP1207" s="108"/>
      <c r="CG1207" s="102"/>
      <c r="CI1207" s="45"/>
    </row>
    <row r="1208" spans="37:87" ht="13" customHeight="1">
      <c r="AK1208" s="114"/>
      <c r="AL1208" s="41"/>
      <c r="AM1208" s="41"/>
      <c r="AN1208" s="41"/>
      <c r="AO1208" s="41"/>
      <c r="AP1208" s="41"/>
      <c r="AQ1208" s="41"/>
      <c r="AR1208" s="41"/>
      <c r="AS1208" s="41"/>
      <c r="AT1208" s="41"/>
      <c r="AU1208" s="41"/>
      <c r="AV1208" s="41"/>
      <c r="AW1208" s="41"/>
      <c r="AX1208" s="41"/>
      <c r="AY1208" s="41"/>
      <c r="AZ1208" s="41"/>
      <c r="BA1208" s="41"/>
      <c r="BB1208" s="41"/>
      <c r="BC1208" s="41"/>
      <c r="BD1208" s="41"/>
      <c r="BE1208" s="41"/>
      <c r="BF1208" s="41"/>
      <c r="BG1208" s="41"/>
      <c r="BH1208" s="41"/>
      <c r="BI1208" s="41"/>
      <c r="BJ1208" s="41"/>
      <c r="BK1208" s="41"/>
      <c r="BL1208" s="41"/>
      <c r="BM1208" s="41"/>
      <c r="BN1208" s="41"/>
      <c r="BO1208" s="41"/>
      <c r="BP1208" s="108"/>
      <c r="CG1208" s="102"/>
      <c r="CI1208" s="45"/>
    </row>
    <row r="1209" spans="37:87" ht="13" customHeight="1">
      <c r="AK1209" s="114"/>
      <c r="AL1209" s="41"/>
      <c r="AM1209" s="41"/>
      <c r="AN1209" s="41"/>
      <c r="AO1209" s="41"/>
      <c r="AP1209" s="41"/>
      <c r="AQ1209" s="41"/>
      <c r="AR1209" s="41"/>
      <c r="AS1209" s="41"/>
      <c r="AT1209" s="41"/>
      <c r="AU1209" s="41"/>
      <c r="AV1209" s="41"/>
      <c r="AW1209" s="41"/>
      <c r="AX1209" s="41"/>
      <c r="AY1209" s="41"/>
      <c r="AZ1209" s="41"/>
      <c r="BA1209" s="41"/>
      <c r="BB1209" s="41"/>
      <c r="BC1209" s="41"/>
      <c r="BD1209" s="41"/>
      <c r="BE1209" s="41"/>
      <c r="BF1209" s="41"/>
      <c r="BG1209" s="41"/>
      <c r="BH1209" s="41"/>
      <c r="BI1209" s="41"/>
      <c r="BJ1209" s="41"/>
      <c r="BK1209" s="41"/>
      <c r="BL1209" s="41"/>
      <c r="BM1209" s="41"/>
      <c r="BN1209" s="41"/>
      <c r="BO1209" s="41"/>
      <c r="BP1209" s="108"/>
      <c r="CG1209" s="102"/>
      <c r="CI1209" s="45"/>
    </row>
    <row r="1210" spans="37:87" ht="13" customHeight="1">
      <c r="AK1210" s="114"/>
      <c r="AL1210" s="41"/>
      <c r="AM1210" s="41"/>
      <c r="AN1210" s="41"/>
      <c r="AO1210" s="41"/>
      <c r="AP1210" s="41"/>
      <c r="AQ1210" s="41"/>
      <c r="AR1210" s="41"/>
      <c r="AS1210" s="41"/>
      <c r="AT1210" s="41"/>
      <c r="AU1210" s="41"/>
      <c r="AV1210" s="41"/>
      <c r="AW1210" s="41"/>
      <c r="AX1210" s="41"/>
      <c r="AY1210" s="41"/>
      <c r="AZ1210" s="41"/>
      <c r="BA1210" s="41"/>
      <c r="BB1210" s="41"/>
      <c r="BC1210" s="41"/>
      <c r="BD1210" s="41"/>
      <c r="BE1210" s="41"/>
      <c r="BF1210" s="41"/>
      <c r="BG1210" s="41"/>
      <c r="BH1210" s="41"/>
      <c r="BI1210" s="41"/>
      <c r="BJ1210" s="41"/>
      <c r="BK1210" s="41"/>
      <c r="BL1210" s="41"/>
      <c r="BM1210" s="41"/>
      <c r="BN1210" s="41"/>
      <c r="BO1210" s="41"/>
      <c r="BP1210" s="108"/>
      <c r="CG1210" s="102"/>
      <c r="CI1210" s="45"/>
    </row>
    <row r="1211" spans="37:87" ht="13" customHeight="1">
      <c r="AK1211" s="114"/>
      <c r="AL1211" s="41"/>
      <c r="AM1211" s="41"/>
      <c r="AN1211" s="41"/>
      <c r="AO1211" s="41"/>
      <c r="AP1211" s="41"/>
      <c r="AQ1211" s="41"/>
      <c r="AR1211" s="41"/>
      <c r="AS1211" s="41"/>
      <c r="AT1211" s="41"/>
      <c r="AU1211" s="41"/>
      <c r="AV1211" s="41"/>
      <c r="AW1211" s="41"/>
      <c r="AX1211" s="41"/>
      <c r="AY1211" s="41"/>
      <c r="AZ1211" s="41"/>
      <c r="BA1211" s="41"/>
      <c r="BB1211" s="41"/>
      <c r="BC1211" s="41"/>
      <c r="BD1211" s="41"/>
      <c r="BE1211" s="41"/>
      <c r="BF1211" s="41"/>
      <c r="BG1211" s="41"/>
      <c r="BH1211" s="41"/>
      <c r="BI1211" s="41"/>
      <c r="BJ1211" s="41"/>
      <c r="BK1211" s="41"/>
      <c r="BL1211" s="41"/>
      <c r="BM1211" s="41"/>
      <c r="BN1211" s="41"/>
      <c r="BO1211" s="41"/>
      <c r="BP1211" s="108"/>
      <c r="CG1211" s="102"/>
      <c r="CI1211" s="45"/>
    </row>
    <row r="1212" spans="37:87" ht="13" customHeight="1">
      <c r="AK1212" s="114"/>
      <c r="AL1212" s="41"/>
      <c r="AM1212" s="41"/>
      <c r="AN1212" s="41"/>
      <c r="AO1212" s="41"/>
      <c r="AP1212" s="41"/>
      <c r="AQ1212" s="41"/>
      <c r="AR1212" s="41"/>
      <c r="AS1212" s="41"/>
      <c r="AT1212" s="41"/>
      <c r="AU1212" s="41"/>
      <c r="AV1212" s="41"/>
      <c r="AW1212" s="41"/>
      <c r="AX1212" s="41"/>
      <c r="AY1212" s="41"/>
      <c r="AZ1212" s="41"/>
      <c r="BA1212" s="41"/>
      <c r="BB1212" s="41"/>
      <c r="BC1212" s="41"/>
      <c r="BD1212" s="41"/>
      <c r="BE1212" s="41"/>
      <c r="BF1212" s="41"/>
      <c r="BG1212" s="41"/>
      <c r="BH1212" s="41"/>
      <c r="BI1212" s="41"/>
      <c r="BJ1212" s="41"/>
      <c r="BK1212" s="41"/>
      <c r="BL1212" s="41"/>
      <c r="BM1212" s="41"/>
      <c r="BN1212" s="41"/>
      <c r="BO1212" s="41"/>
      <c r="BP1212" s="108"/>
      <c r="CG1212" s="102"/>
      <c r="CI1212" s="45"/>
    </row>
    <row r="1213" spans="37:87" ht="13" customHeight="1">
      <c r="AK1213" s="114"/>
      <c r="AL1213" s="41"/>
      <c r="AM1213" s="41"/>
      <c r="AN1213" s="41"/>
      <c r="AO1213" s="41"/>
      <c r="AP1213" s="41"/>
      <c r="AQ1213" s="41"/>
      <c r="AR1213" s="41"/>
      <c r="AS1213" s="41"/>
      <c r="AT1213" s="41"/>
      <c r="AU1213" s="41"/>
      <c r="AV1213" s="41"/>
      <c r="AW1213" s="41"/>
      <c r="AX1213" s="41"/>
      <c r="AY1213" s="41"/>
      <c r="AZ1213" s="41"/>
      <c r="BA1213" s="41"/>
      <c r="BB1213" s="41"/>
      <c r="BC1213" s="41"/>
      <c r="BD1213" s="41"/>
      <c r="BE1213" s="41"/>
      <c r="BF1213" s="41"/>
      <c r="BG1213" s="41"/>
      <c r="BH1213" s="41"/>
      <c r="BI1213" s="41"/>
      <c r="BJ1213" s="41"/>
      <c r="BK1213" s="41"/>
      <c r="BL1213" s="41"/>
      <c r="BM1213" s="41"/>
      <c r="BN1213" s="41"/>
      <c r="BO1213" s="41"/>
      <c r="BP1213" s="108"/>
      <c r="CG1213" s="102"/>
      <c r="CI1213" s="45"/>
    </row>
    <row r="1214" spans="37:87" ht="13" customHeight="1">
      <c r="AK1214" s="114"/>
      <c r="AL1214" s="41"/>
      <c r="AM1214" s="41"/>
      <c r="AN1214" s="41"/>
      <c r="AO1214" s="41"/>
      <c r="AP1214" s="41"/>
      <c r="AQ1214" s="41"/>
      <c r="AR1214" s="41"/>
      <c r="AS1214" s="41"/>
      <c r="AT1214" s="41"/>
      <c r="AU1214" s="41"/>
      <c r="AV1214" s="41"/>
      <c r="AW1214" s="41"/>
      <c r="AX1214" s="41"/>
      <c r="AY1214" s="41"/>
      <c r="AZ1214" s="41"/>
      <c r="BA1214" s="41"/>
      <c r="BB1214" s="41"/>
      <c r="BC1214" s="41"/>
      <c r="BD1214" s="41"/>
      <c r="BE1214" s="41"/>
      <c r="BF1214" s="41"/>
      <c r="BG1214" s="41"/>
      <c r="BH1214" s="41"/>
      <c r="BI1214" s="41"/>
      <c r="BJ1214" s="41"/>
      <c r="BK1214" s="41"/>
      <c r="BL1214" s="41"/>
      <c r="BM1214" s="41"/>
      <c r="BN1214" s="41"/>
      <c r="BO1214" s="41"/>
      <c r="BP1214" s="108"/>
      <c r="CG1214" s="102"/>
      <c r="CI1214" s="45"/>
    </row>
    <row r="1215" spans="37:87" ht="13" customHeight="1">
      <c r="AK1215" s="114"/>
      <c r="AL1215" s="41"/>
      <c r="AM1215" s="41"/>
      <c r="AN1215" s="41"/>
      <c r="AO1215" s="41"/>
      <c r="AP1215" s="41"/>
      <c r="AQ1215" s="41"/>
      <c r="AR1215" s="41"/>
      <c r="AS1215" s="41"/>
      <c r="AT1215" s="41"/>
      <c r="AU1215" s="41"/>
      <c r="AV1215" s="41"/>
      <c r="AW1215" s="41"/>
      <c r="AX1215" s="41"/>
      <c r="AY1215" s="41"/>
      <c r="AZ1215" s="41"/>
      <c r="BA1215" s="41"/>
      <c r="BB1215" s="41"/>
      <c r="BC1215" s="41"/>
      <c r="BD1215" s="41"/>
      <c r="BE1215" s="41"/>
      <c r="BF1215" s="41"/>
      <c r="BG1215" s="41"/>
      <c r="BH1215" s="41"/>
      <c r="BI1215" s="41"/>
      <c r="BJ1215" s="41"/>
      <c r="BK1215" s="41"/>
      <c r="BL1215" s="41"/>
      <c r="BM1215" s="41"/>
      <c r="BN1215" s="41"/>
      <c r="BO1215" s="41"/>
      <c r="BP1215" s="108"/>
      <c r="CG1215" s="102"/>
      <c r="CI1215" s="45"/>
    </row>
    <row r="1216" spans="37:87" ht="13" customHeight="1">
      <c r="AK1216" s="114"/>
      <c r="AL1216" s="41"/>
      <c r="AM1216" s="41"/>
      <c r="AN1216" s="41"/>
      <c r="AO1216" s="41"/>
      <c r="AP1216" s="41"/>
      <c r="AQ1216" s="41"/>
      <c r="AR1216" s="41"/>
      <c r="AS1216" s="41"/>
      <c r="AT1216" s="41"/>
      <c r="AU1216" s="41"/>
      <c r="AV1216" s="41"/>
      <c r="AW1216" s="41"/>
      <c r="AX1216" s="41"/>
      <c r="AY1216" s="41"/>
      <c r="AZ1216" s="41"/>
      <c r="BA1216" s="41"/>
      <c r="BB1216" s="41"/>
      <c r="BC1216" s="41"/>
      <c r="BD1216" s="41"/>
      <c r="BE1216" s="41"/>
      <c r="BF1216" s="41"/>
      <c r="BG1216" s="41"/>
      <c r="BH1216" s="41"/>
      <c r="BI1216" s="41"/>
      <c r="BJ1216" s="41"/>
      <c r="BK1216" s="41"/>
      <c r="BL1216" s="41"/>
      <c r="BM1216" s="41"/>
      <c r="BN1216" s="41"/>
      <c r="BO1216" s="41"/>
      <c r="BP1216" s="108"/>
      <c r="CG1216" s="102"/>
      <c r="CI1216" s="45"/>
    </row>
    <row r="1217" spans="37:87" ht="13" customHeight="1">
      <c r="AK1217" s="114"/>
      <c r="AL1217" s="41"/>
      <c r="AM1217" s="41"/>
      <c r="AN1217" s="41"/>
      <c r="AO1217" s="41"/>
      <c r="AP1217" s="41"/>
      <c r="AQ1217" s="41"/>
      <c r="AR1217" s="41"/>
      <c r="AS1217" s="41"/>
      <c r="AT1217" s="41"/>
      <c r="AU1217" s="41"/>
      <c r="AV1217" s="41"/>
      <c r="AW1217" s="41"/>
      <c r="AX1217" s="41"/>
      <c r="AY1217" s="41"/>
      <c r="AZ1217" s="41"/>
      <c r="BA1217" s="41"/>
      <c r="BB1217" s="41"/>
      <c r="BC1217" s="41"/>
      <c r="BD1217" s="41"/>
      <c r="BE1217" s="41"/>
      <c r="BF1217" s="41"/>
      <c r="BG1217" s="41"/>
      <c r="BH1217" s="41"/>
      <c r="BI1217" s="41"/>
      <c r="BJ1217" s="41"/>
      <c r="BK1217" s="41"/>
      <c r="BL1217" s="41"/>
      <c r="BM1217" s="41"/>
      <c r="BN1217" s="41"/>
      <c r="BO1217" s="41"/>
      <c r="BP1217" s="108"/>
      <c r="CG1217" s="102"/>
      <c r="CI1217" s="45"/>
    </row>
    <row r="1218" spans="37:87" ht="13" customHeight="1">
      <c r="AK1218" s="114"/>
      <c r="AL1218" s="41"/>
      <c r="AM1218" s="41"/>
      <c r="AN1218" s="41"/>
      <c r="AO1218" s="41"/>
      <c r="AP1218" s="41"/>
      <c r="AQ1218" s="41"/>
      <c r="AR1218" s="41"/>
      <c r="AS1218" s="41"/>
      <c r="AT1218" s="41"/>
      <c r="AU1218" s="41"/>
      <c r="AV1218" s="41"/>
      <c r="AW1218" s="41"/>
      <c r="AX1218" s="41"/>
      <c r="AY1218" s="41"/>
      <c r="AZ1218" s="41"/>
      <c r="BA1218" s="41"/>
      <c r="BB1218" s="41"/>
      <c r="BC1218" s="41"/>
      <c r="BD1218" s="41"/>
      <c r="BE1218" s="41"/>
      <c r="BF1218" s="41"/>
      <c r="BG1218" s="41"/>
      <c r="BH1218" s="41"/>
      <c r="BI1218" s="41"/>
      <c r="BJ1218" s="41"/>
      <c r="BK1218" s="41"/>
      <c r="BL1218" s="41"/>
      <c r="BM1218" s="41"/>
      <c r="BN1218" s="41"/>
      <c r="BO1218" s="41"/>
      <c r="BP1218" s="108"/>
      <c r="CG1218" s="102"/>
      <c r="CI1218" s="45"/>
    </row>
    <row r="1219" spans="37:87" ht="13" customHeight="1">
      <c r="AK1219" s="114"/>
      <c r="AL1219" s="41"/>
      <c r="AM1219" s="41"/>
      <c r="AN1219" s="41"/>
      <c r="AO1219" s="41"/>
      <c r="AP1219" s="41"/>
      <c r="AQ1219" s="41"/>
      <c r="AR1219" s="41"/>
      <c r="AS1219" s="41"/>
      <c r="AT1219" s="41"/>
      <c r="AU1219" s="41"/>
      <c r="AV1219" s="41"/>
      <c r="AW1219" s="41"/>
      <c r="AX1219" s="41"/>
      <c r="AY1219" s="41"/>
      <c r="AZ1219" s="41"/>
      <c r="BA1219" s="41"/>
      <c r="BB1219" s="41"/>
      <c r="BC1219" s="41"/>
      <c r="BD1219" s="41"/>
      <c r="BE1219" s="41"/>
      <c r="BF1219" s="41"/>
      <c r="BG1219" s="41"/>
      <c r="BH1219" s="41"/>
      <c r="BI1219" s="41"/>
      <c r="BJ1219" s="41"/>
      <c r="BK1219" s="41"/>
      <c r="BL1219" s="41"/>
      <c r="BM1219" s="41"/>
      <c r="BN1219" s="41"/>
      <c r="BO1219" s="41"/>
      <c r="BP1219" s="108"/>
      <c r="CG1219" s="102"/>
      <c r="CI1219" s="45"/>
    </row>
    <row r="1220" spans="37:87" ht="13" customHeight="1">
      <c r="AK1220" s="114"/>
      <c r="AL1220" s="41"/>
      <c r="AM1220" s="41"/>
      <c r="AN1220" s="41"/>
      <c r="AO1220" s="41"/>
      <c r="AP1220" s="41"/>
      <c r="AQ1220" s="41"/>
      <c r="AR1220" s="41"/>
      <c r="AS1220" s="41"/>
      <c r="AT1220" s="41"/>
      <c r="AU1220" s="41"/>
      <c r="AV1220" s="41"/>
      <c r="AW1220" s="41"/>
      <c r="AX1220" s="41"/>
      <c r="AY1220" s="41"/>
      <c r="AZ1220" s="41"/>
      <c r="BA1220" s="41"/>
      <c r="BB1220" s="41"/>
      <c r="BC1220" s="41"/>
      <c r="BD1220" s="41"/>
      <c r="BE1220" s="41"/>
      <c r="BF1220" s="41"/>
      <c r="BG1220" s="41"/>
      <c r="BH1220" s="41"/>
      <c r="BI1220" s="41"/>
      <c r="BJ1220" s="41"/>
      <c r="BK1220" s="41"/>
      <c r="BL1220" s="41"/>
      <c r="BM1220" s="41"/>
      <c r="BN1220" s="41"/>
      <c r="BO1220" s="41"/>
      <c r="BP1220" s="108"/>
      <c r="CG1220" s="102"/>
      <c r="CI1220" s="45"/>
    </row>
    <row r="1221" spans="37:87" ht="13" customHeight="1">
      <c r="AK1221" s="114"/>
      <c r="AL1221" s="41"/>
      <c r="AM1221" s="41"/>
      <c r="AN1221" s="41"/>
      <c r="AO1221" s="41"/>
      <c r="AP1221" s="41"/>
      <c r="AQ1221" s="41"/>
      <c r="AR1221" s="41"/>
      <c r="AS1221" s="41"/>
      <c r="AT1221" s="41"/>
      <c r="AU1221" s="41"/>
      <c r="AV1221" s="41"/>
      <c r="AW1221" s="41"/>
      <c r="AX1221" s="41"/>
      <c r="AY1221" s="41"/>
      <c r="AZ1221" s="41"/>
      <c r="BA1221" s="41"/>
      <c r="BB1221" s="41"/>
      <c r="BC1221" s="41"/>
      <c r="BD1221" s="41"/>
      <c r="BE1221" s="41"/>
      <c r="BF1221" s="41"/>
      <c r="BG1221" s="41"/>
      <c r="BH1221" s="41"/>
      <c r="BI1221" s="41"/>
      <c r="BJ1221" s="41"/>
      <c r="BK1221" s="41"/>
      <c r="BL1221" s="41"/>
      <c r="BM1221" s="41"/>
      <c r="BN1221" s="41"/>
      <c r="BO1221" s="41"/>
      <c r="BP1221" s="108"/>
      <c r="CG1221" s="102"/>
      <c r="CI1221" s="45"/>
    </row>
    <row r="1222" spans="37:87" ht="13" customHeight="1">
      <c r="AK1222" s="114"/>
      <c r="AL1222" s="41"/>
      <c r="AM1222" s="41"/>
      <c r="AN1222" s="41"/>
      <c r="AO1222" s="41"/>
      <c r="AP1222" s="41"/>
      <c r="AQ1222" s="41"/>
      <c r="AR1222" s="41"/>
      <c r="AS1222" s="41"/>
      <c r="AT1222" s="41"/>
      <c r="AU1222" s="41"/>
      <c r="AV1222" s="41"/>
      <c r="AW1222" s="41"/>
      <c r="AX1222" s="41"/>
      <c r="AY1222" s="41"/>
      <c r="AZ1222" s="41"/>
      <c r="BA1222" s="41"/>
      <c r="BB1222" s="41"/>
      <c r="BC1222" s="41"/>
      <c r="BD1222" s="41"/>
      <c r="BE1222" s="41"/>
      <c r="BF1222" s="41"/>
      <c r="BG1222" s="41"/>
      <c r="BH1222" s="41"/>
      <c r="BI1222" s="41"/>
      <c r="BJ1222" s="41"/>
      <c r="BK1222" s="41"/>
      <c r="BL1222" s="41"/>
      <c r="BM1222" s="41"/>
      <c r="BN1222" s="41"/>
      <c r="BO1222" s="41"/>
      <c r="BP1222" s="108"/>
      <c r="CG1222" s="102"/>
      <c r="CI1222" s="45"/>
    </row>
    <row r="1223" spans="37:87" ht="13" customHeight="1">
      <c r="AK1223" s="114"/>
      <c r="AL1223" s="41"/>
      <c r="AM1223" s="41"/>
      <c r="AN1223" s="41"/>
      <c r="AO1223" s="41"/>
      <c r="AP1223" s="41"/>
      <c r="AQ1223" s="41"/>
      <c r="AR1223" s="41"/>
      <c r="AS1223" s="41"/>
      <c r="AT1223" s="41"/>
      <c r="AU1223" s="41"/>
      <c r="AV1223" s="41"/>
      <c r="AW1223" s="41"/>
      <c r="AX1223" s="41"/>
      <c r="AY1223" s="41"/>
      <c r="AZ1223" s="41"/>
      <c r="BA1223" s="41"/>
      <c r="BB1223" s="41"/>
      <c r="BC1223" s="41"/>
      <c r="BD1223" s="41"/>
      <c r="BE1223" s="41"/>
      <c r="BF1223" s="41"/>
      <c r="BG1223" s="41"/>
      <c r="BH1223" s="41"/>
      <c r="BI1223" s="41"/>
      <c r="BJ1223" s="41"/>
      <c r="BK1223" s="41"/>
      <c r="BL1223" s="41"/>
      <c r="BM1223" s="41"/>
      <c r="BN1223" s="41"/>
      <c r="BO1223" s="41"/>
      <c r="BP1223" s="108"/>
      <c r="CG1223" s="102"/>
      <c r="CI1223" s="45"/>
    </row>
    <row r="1224" spans="37:87" ht="13" customHeight="1">
      <c r="AK1224" s="114"/>
      <c r="AL1224" s="41"/>
      <c r="AM1224" s="41"/>
      <c r="AN1224" s="41"/>
      <c r="AO1224" s="41"/>
      <c r="AP1224" s="41"/>
      <c r="AQ1224" s="41"/>
      <c r="AR1224" s="41"/>
      <c r="AS1224" s="41"/>
      <c r="AT1224" s="41"/>
      <c r="AU1224" s="41"/>
      <c r="AV1224" s="41"/>
      <c r="AW1224" s="41"/>
      <c r="AX1224" s="41"/>
      <c r="AY1224" s="41"/>
      <c r="AZ1224" s="41"/>
      <c r="BA1224" s="41"/>
      <c r="BB1224" s="41"/>
      <c r="BC1224" s="41"/>
      <c r="BD1224" s="41"/>
      <c r="BE1224" s="41"/>
      <c r="BF1224" s="41"/>
      <c r="BG1224" s="41"/>
      <c r="BH1224" s="41"/>
      <c r="BI1224" s="41"/>
      <c r="BJ1224" s="41"/>
      <c r="BK1224" s="41"/>
      <c r="BL1224" s="41"/>
      <c r="BM1224" s="41"/>
      <c r="BN1224" s="41"/>
      <c r="BO1224" s="41"/>
      <c r="BP1224" s="108"/>
      <c r="CG1224" s="102"/>
      <c r="CI1224" s="45"/>
    </row>
    <row r="1225" spans="37:87" ht="13" customHeight="1">
      <c r="AK1225" s="114"/>
      <c r="AL1225" s="41"/>
      <c r="AM1225" s="41"/>
      <c r="AN1225" s="41"/>
      <c r="AO1225" s="41"/>
      <c r="AP1225" s="41"/>
      <c r="AQ1225" s="41"/>
      <c r="AR1225" s="41"/>
      <c r="AS1225" s="41"/>
      <c r="AT1225" s="41"/>
      <c r="AU1225" s="41"/>
      <c r="AV1225" s="41"/>
      <c r="AW1225" s="41"/>
      <c r="AX1225" s="41"/>
      <c r="AY1225" s="41"/>
      <c r="AZ1225" s="41"/>
      <c r="BA1225" s="41"/>
      <c r="BB1225" s="41"/>
      <c r="BC1225" s="41"/>
      <c r="BD1225" s="41"/>
      <c r="BE1225" s="41"/>
      <c r="BF1225" s="41"/>
      <c r="BG1225" s="41"/>
      <c r="BH1225" s="41"/>
      <c r="BI1225" s="41"/>
      <c r="BJ1225" s="41"/>
      <c r="BK1225" s="41"/>
      <c r="BL1225" s="41"/>
      <c r="BM1225" s="41"/>
      <c r="BN1225" s="41"/>
      <c r="BO1225" s="41"/>
      <c r="BP1225" s="108"/>
      <c r="CG1225" s="102"/>
      <c r="CI1225" s="45"/>
    </row>
    <row r="1226" spans="37:87" ht="13" customHeight="1">
      <c r="AK1226" s="114"/>
      <c r="AL1226" s="41"/>
      <c r="AM1226" s="41"/>
      <c r="AN1226" s="41"/>
      <c r="AO1226" s="41"/>
      <c r="AP1226" s="41"/>
      <c r="AQ1226" s="41"/>
      <c r="AR1226" s="41"/>
      <c r="AS1226" s="41"/>
      <c r="AT1226" s="41"/>
      <c r="AU1226" s="41"/>
      <c r="AV1226" s="41"/>
      <c r="AW1226" s="41"/>
      <c r="AX1226" s="41"/>
      <c r="AY1226" s="41"/>
      <c r="AZ1226" s="41"/>
      <c r="BA1226" s="41"/>
      <c r="BB1226" s="41"/>
      <c r="BC1226" s="41"/>
      <c r="BD1226" s="41"/>
      <c r="BE1226" s="41"/>
      <c r="BF1226" s="41"/>
      <c r="BG1226" s="41"/>
      <c r="BH1226" s="41"/>
      <c r="BI1226" s="41"/>
      <c r="BJ1226" s="41"/>
      <c r="BK1226" s="41"/>
      <c r="BL1226" s="41"/>
      <c r="BM1226" s="41"/>
      <c r="BN1226" s="41"/>
      <c r="BO1226" s="41"/>
      <c r="BP1226" s="108"/>
      <c r="CG1226" s="102"/>
      <c r="CI1226" s="45"/>
    </row>
    <row r="1227" spans="37:87" ht="13" customHeight="1">
      <c r="AK1227" s="114"/>
      <c r="AL1227" s="41"/>
      <c r="AM1227" s="41"/>
      <c r="AN1227" s="41"/>
      <c r="AO1227" s="41"/>
      <c r="AP1227" s="41"/>
      <c r="AQ1227" s="41"/>
      <c r="AR1227" s="41"/>
      <c r="AS1227" s="41"/>
      <c r="AT1227" s="41"/>
      <c r="AU1227" s="41"/>
      <c r="AV1227" s="41"/>
      <c r="AW1227" s="41"/>
      <c r="AX1227" s="41"/>
      <c r="AY1227" s="41"/>
      <c r="AZ1227" s="41"/>
      <c r="BA1227" s="41"/>
      <c r="BB1227" s="41"/>
      <c r="BC1227" s="41"/>
      <c r="BD1227" s="41"/>
      <c r="BE1227" s="41"/>
      <c r="BF1227" s="41"/>
      <c r="BG1227" s="41"/>
      <c r="BH1227" s="41"/>
      <c r="BI1227" s="41"/>
      <c r="BJ1227" s="41"/>
      <c r="BK1227" s="41"/>
      <c r="BL1227" s="41"/>
      <c r="BM1227" s="41"/>
      <c r="BN1227" s="41"/>
      <c r="BO1227" s="41"/>
      <c r="BP1227" s="108"/>
      <c r="CG1227" s="102"/>
      <c r="CI1227" s="45"/>
    </row>
    <row r="1228" spans="37:87" ht="13" customHeight="1">
      <c r="AK1228" s="114"/>
      <c r="AL1228" s="41"/>
      <c r="AM1228" s="41"/>
      <c r="AN1228" s="41"/>
      <c r="AO1228" s="41"/>
      <c r="AP1228" s="41"/>
      <c r="AQ1228" s="41"/>
      <c r="AR1228" s="41"/>
      <c r="AS1228" s="41"/>
      <c r="AT1228" s="41"/>
      <c r="AU1228" s="41"/>
      <c r="AV1228" s="41"/>
      <c r="AW1228" s="41"/>
      <c r="AX1228" s="41"/>
      <c r="AY1228" s="41"/>
      <c r="AZ1228" s="41"/>
      <c r="BA1228" s="41"/>
      <c r="BB1228" s="41"/>
      <c r="BC1228" s="41"/>
      <c r="BD1228" s="41"/>
      <c r="BE1228" s="41"/>
      <c r="BF1228" s="41"/>
      <c r="BG1228" s="41"/>
      <c r="BH1228" s="41"/>
      <c r="BI1228" s="41"/>
      <c r="BJ1228" s="41"/>
      <c r="BK1228" s="41"/>
      <c r="BL1228" s="41"/>
      <c r="BM1228" s="41"/>
      <c r="BN1228" s="41"/>
      <c r="BO1228" s="41"/>
      <c r="BP1228" s="108"/>
      <c r="CG1228" s="102"/>
      <c r="CI1228" s="45"/>
    </row>
    <row r="1229" spans="37:87" ht="13" customHeight="1">
      <c r="AK1229" s="114"/>
      <c r="AL1229" s="41"/>
      <c r="AM1229" s="41"/>
      <c r="AN1229" s="41"/>
      <c r="AO1229" s="41"/>
      <c r="AP1229" s="41"/>
      <c r="AQ1229" s="41"/>
      <c r="AR1229" s="41"/>
      <c r="AS1229" s="41"/>
      <c r="AT1229" s="41"/>
      <c r="AU1229" s="41"/>
      <c r="AV1229" s="41"/>
      <c r="AW1229" s="41"/>
      <c r="AX1229" s="41"/>
      <c r="AY1229" s="41"/>
      <c r="AZ1229" s="41"/>
      <c r="BA1229" s="41"/>
      <c r="BB1229" s="41"/>
      <c r="BC1229" s="41"/>
      <c r="BD1229" s="41"/>
      <c r="BE1229" s="41"/>
      <c r="BF1229" s="41"/>
      <c r="BG1229" s="41"/>
      <c r="BH1229" s="41"/>
      <c r="BI1229" s="41"/>
      <c r="BJ1229" s="41"/>
      <c r="BK1229" s="41"/>
      <c r="BL1229" s="41"/>
      <c r="BM1229" s="41"/>
      <c r="BN1229" s="41"/>
      <c r="BO1229" s="41"/>
      <c r="BP1229" s="108"/>
      <c r="CG1229" s="102"/>
      <c r="CI1229" s="45"/>
    </row>
    <row r="1230" spans="37:87" ht="13" customHeight="1">
      <c r="AK1230" s="114"/>
      <c r="AL1230" s="41"/>
      <c r="AM1230" s="41"/>
      <c r="AN1230" s="41"/>
      <c r="AO1230" s="41"/>
      <c r="AP1230" s="41"/>
      <c r="AQ1230" s="41"/>
      <c r="AR1230" s="41"/>
      <c r="AS1230" s="41"/>
      <c r="AT1230" s="41"/>
      <c r="AU1230" s="41"/>
      <c r="AV1230" s="41"/>
      <c r="AW1230" s="41"/>
      <c r="AX1230" s="41"/>
      <c r="AY1230" s="41"/>
      <c r="AZ1230" s="41"/>
      <c r="BA1230" s="41"/>
      <c r="BB1230" s="41"/>
      <c r="BC1230" s="41"/>
      <c r="BD1230" s="41"/>
      <c r="BE1230" s="41"/>
      <c r="BF1230" s="41"/>
      <c r="BG1230" s="41"/>
      <c r="BH1230" s="41"/>
      <c r="BI1230" s="41"/>
      <c r="BJ1230" s="41"/>
      <c r="BK1230" s="41"/>
      <c r="BL1230" s="41"/>
      <c r="BM1230" s="41"/>
      <c r="BN1230" s="41"/>
      <c r="BO1230" s="41"/>
      <c r="BP1230" s="108"/>
      <c r="CG1230" s="102"/>
      <c r="CI1230" s="45"/>
    </row>
    <row r="1231" spans="37:87" ht="13" customHeight="1">
      <c r="AK1231" s="114"/>
      <c r="AL1231" s="41"/>
      <c r="AM1231" s="41"/>
      <c r="AN1231" s="41"/>
      <c r="AO1231" s="41"/>
      <c r="AP1231" s="41"/>
      <c r="AQ1231" s="41"/>
      <c r="AR1231" s="41"/>
      <c r="AS1231" s="41"/>
      <c r="AT1231" s="41"/>
      <c r="AU1231" s="41"/>
      <c r="AV1231" s="41"/>
      <c r="AW1231" s="41"/>
      <c r="AX1231" s="41"/>
      <c r="AY1231" s="41"/>
      <c r="AZ1231" s="41"/>
      <c r="BA1231" s="41"/>
      <c r="BB1231" s="41"/>
      <c r="BC1231" s="41"/>
      <c r="BD1231" s="41"/>
      <c r="BE1231" s="41"/>
      <c r="BF1231" s="41"/>
      <c r="BG1231" s="41"/>
      <c r="BH1231" s="41"/>
      <c r="BI1231" s="41"/>
      <c r="BJ1231" s="41"/>
      <c r="BK1231" s="41"/>
      <c r="BL1231" s="41"/>
      <c r="BM1231" s="41"/>
      <c r="BN1231" s="41"/>
      <c r="BO1231" s="41"/>
      <c r="BP1231" s="108"/>
      <c r="CG1231" s="102"/>
      <c r="CI1231" s="45"/>
    </row>
    <row r="1232" spans="37:87" ht="13" customHeight="1">
      <c r="AK1232" s="114"/>
      <c r="AL1232" s="41"/>
      <c r="AM1232" s="41"/>
      <c r="AN1232" s="41"/>
      <c r="AO1232" s="41"/>
      <c r="AP1232" s="41"/>
      <c r="AQ1232" s="41"/>
      <c r="AR1232" s="41"/>
      <c r="AS1232" s="41"/>
      <c r="AT1232" s="41"/>
      <c r="AU1232" s="41"/>
      <c r="AV1232" s="41"/>
      <c r="AW1232" s="41"/>
      <c r="AX1232" s="41"/>
      <c r="AY1232" s="41"/>
      <c r="AZ1232" s="41"/>
      <c r="BA1232" s="41"/>
      <c r="BB1232" s="41"/>
      <c r="BC1232" s="41"/>
      <c r="BD1232" s="41"/>
      <c r="BE1232" s="41"/>
      <c r="BF1232" s="41"/>
      <c r="BG1232" s="41"/>
      <c r="BH1232" s="41"/>
      <c r="BI1232" s="41"/>
      <c r="BJ1232" s="41"/>
      <c r="BK1232" s="41"/>
      <c r="BL1232" s="41"/>
      <c r="BM1232" s="41"/>
      <c r="BN1232" s="41"/>
      <c r="BO1232" s="41"/>
      <c r="BP1232" s="108"/>
      <c r="CG1232" s="102"/>
      <c r="CI1232" s="45"/>
    </row>
    <row r="1233" spans="37:87" ht="13" customHeight="1">
      <c r="AK1233" s="114"/>
      <c r="AL1233" s="41"/>
      <c r="AM1233" s="41"/>
      <c r="AN1233" s="41"/>
      <c r="AO1233" s="41"/>
      <c r="AP1233" s="41"/>
      <c r="AQ1233" s="41"/>
      <c r="AR1233" s="41"/>
      <c r="AS1233" s="41"/>
      <c r="AT1233" s="41"/>
      <c r="AU1233" s="41"/>
      <c r="AV1233" s="41"/>
      <c r="AW1233" s="41"/>
      <c r="AX1233" s="41"/>
      <c r="AY1233" s="41"/>
      <c r="AZ1233" s="41"/>
      <c r="BA1233" s="41"/>
      <c r="BB1233" s="41"/>
      <c r="BC1233" s="41"/>
      <c r="BD1233" s="41"/>
      <c r="BE1233" s="41"/>
      <c r="BF1233" s="41"/>
      <c r="BG1233" s="41"/>
      <c r="BH1233" s="41"/>
      <c r="BI1233" s="41"/>
      <c r="BJ1233" s="41"/>
      <c r="BK1233" s="41"/>
      <c r="BL1233" s="41"/>
      <c r="BM1233" s="41"/>
      <c r="BN1233" s="41"/>
      <c r="BO1233" s="41"/>
      <c r="BP1233" s="108"/>
      <c r="CG1233" s="102"/>
      <c r="CI1233" s="45"/>
    </row>
    <row r="1234" spans="37:87" ht="13" customHeight="1">
      <c r="AK1234" s="114"/>
      <c r="AL1234" s="41"/>
      <c r="AM1234" s="41"/>
      <c r="AN1234" s="41"/>
      <c r="AO1234" s="41"/>
      <c r="AP1234" s="41"/>
      <c r="AQ1234" s="41"/>
      <c r="AR1234" s="41"/>
      <c r="AS1234" s="41"/>
      <c r="AT1234" s="41"/>
      <c r="AU1234" s="41"/>
      <c r="AV1234" s="41"/>
      <c r="AW1234" s="41"/>
      <c r="AX1234" s="41"/>
      <c r="AY1234" s="41"/>
      <c r="AZ1234" s="41"/>
      <c r="BA1234" s="41"/>
      <c r="BB1234" s="41"/>
      <c r="BC1234" s="41"/>
      <c r="BD1234" s="41"/>
      <c r="BE1234" s="41"/>
      <c r="BF1234" s="41"/>
      <c r="BG1234" s="41"/>
      <c r="BH1234" s="41"/>
      <c r="BI1234" s="41"/>
      <c r="BJ1234" s="41"/>
      <c r="BK1234" s="41"/>
      <c r="BL1234" s="41"/>
      <c r="BM1234" s="41"/>
      <c r="BN1234" s="41"/>
      <c r="BO1234" s="41"/>
      <c r="BP1234" s="108"/>
      <c r="CG1234" s="102"/>
      <c r="CI1234" s="45"/>
    </row>
    <row r="1235" spans="37:87" ht="13" customHeight="1">
      <c r="AK1235" s="114"/>
      <c r="AL1235" s="41"/>
      <c r="AM1235" s="41"/>
      <c r="AN1235" s="41"/>
      <c r="AO1235" s="41"/>
      <c r="AP1235" s="41"/>
      <c r="AQ1235" s="41"/>
      <c r="AR1235" s="41"/>
      <c r="AS1235" s="41"/>
      <c r="AT1235" s="41"/>
      <c r="AU1235" s="41"/>
      <c r="AV1235" s="41"/>
      <c r="AW1235" s="41"/>
      <c r="AX1235" s="41"/>
      <c r="AY1235" s="41"/>
      <c r="AZ1235" s="41"/>
      <c r="BA1235" s="41"/>
      <c r="BB1235" s="41"/>
      <c r="BC1235" s="41"/>
      <c r="BD1235" s="41"/>
      <c r="BE1235" s="41"/>
      <c r="BF1235" s="41"/>
      <c r="BG1235" s="41"/>
      <c r="BH1235" s="41"/>
      <c r="BI1235" s="41"/>
      <c r="BJ1235" s="41"/>
      <c r="BK1235" s="41"/>
      <c r="BL1235" s="41"/>
      <c r="BM1235" s="41"/>
      <c r="BN1235" s="41"/>
      <c r="BO1235" s="41"/>
      <c r="BP1235" s="108"/>
      <c r="CG1235" s="102"/>
      <c r="CI1235" s="45"/>
    </row>
    <row r="1236" spans="37:87" ht="13" customHeight="1">
      <c r="AK1236" s="114"/>
      <c r="AL1236" s="41"/>
      <c r="AM1236" s="41"/>
      <c r="AN1236" s="41"/>
      <c r="AO1236" s="41"/>
      <c r="AP1236" s="41"/>
      <c r="AQ1236" s="41"/>
      <c r="AR1236" s="41"/>
      <c r="AS1236" s="41"/>
      <c r="AT1236" s="41"/>
      <c r="AU1236" s="41"/>
      <c r="AV1236" s="41"/>
      <c r="AW1236" s="41"/>
      <c r="AX1236" s="41"/>
      <c r="AY1236" s="41"/>
      <c r="AZ1236" s="41"/>
      <c r="BA1236" s="41"/>
      <c r="BB1236" s="41"/>
      <c r="BC1236" s="41"/>
      <c r="BD1236" s="41"/>
      <c r="BE1236" s="41"/>
      <c r="BF1236" s="41"/>
      <c r="BG1236" s="41"/>
      <c r="BH1236" s="41"/>
      <c r="BI1236" s="41"/>
      <c r="BJ1236" s="41"/>
      <c r="BK1236" s="41"/>
      <c r="BL1236" s="41"/>
      <c r="BM1236" s="41"/>
      <c r="BN1236" s="41"/>
      <c r="BO1236" s="41"/>
      <c r="BP1236" s="108"/>
      <c r="CG1236" s="102"/>
      <c r="CI1236" s="45"/>
    </row>
    <row r="1237" spans="37:87" ht="13" customHeight="1">
      <c r="AK1237" s="114"/>
      <c r="AL1237" s="41"/>
      <c r="AM1237" s="41"/>
      <c r="AN1237" s="41"/>
      <c r="AO1237" s="41"/>
      <c r="AP1237" s="41"/>
      <c r="AQ1237" s="41"/>
      <c r="AR1237" s="41"/>
      <c r="AS1237" s="41"/>
      <c r="AT1237" s="41"/>
      <c r="AU1237" s="41"/>
      <c r="AV1237" s="41"/>
      <c r="AW1237" s="41"/>
      <c r="AX1237" s="41"/>
      <c r="AY1237" s="41"/>
      <c r="AZ1237" s="41"/>
      <c r="BA1237" s="41"/>
      <c r="BB1237" s="41"/>
      <c r="BC1237" s="41"/>
      <c r="BD1237" s="41"/>
      <c r="BE1237" s="41"/>
      <c r="BF1237" s="41"/>
      <c r="BG1237" s="41"/>
      <c r="BH1237" s="41"/>
      <c r="BI1237" s="41"/>
      <c r="BJ1237" s="41"/>
      <c r="BK1237" s="41"/>
      <c r="BL1237" s="41"/>
      <c r="BM1237" s="41"/>
      <c r="BN1237" s="41"/>
      <c r="BO1237" s="41"/>
      <c r="BP1237" s="108"/>
      <c r="CG1237" s="102"/>
      <c r="CI1237" s="45"/>
    </row>
    <row r="1238" spans="37:87" ht="13" customHeight="1">
      <c r="AK1238" s="114"/>
      <c r="AL1238" s="41"/>
      <c r="AM1238" s="41"/>
      <c r="AN1238" s="41"/>
      <c r="AO1238" s="41"/>
      <c r="AP1238" s="41"/>
      <c r="AQ1238" s="41"/>
      <c r="AR1238" s="41"/>
      <c r="AS1238" s="41"/>
      <c r="AT1238" s="41"/>
      <c r="AU1238" s="41"/>
      <c r="AV1238" s="41"/>
      <c r="AW1238" s="41"/>
      <c r="AX1238" s="41"/>
      <c r="AY1238" s="41"/>
      <c r="AZ1238" s="41"/>
      <c r="BA1238" s="41"/>
      <c r="BB1238" s="41"/>
      <c r="BC1238" s="41"/>
      <c r="BD1238" s="41"/>
      <c r="BE1238" s="41"/>
      <c r="BF1238" s="41"/>
      <c r="BG1238" s="41"/>
      <c r="BH1238" s="41"/>
      <c r="BI1238" s="41"/>
      <c r="BJ1238" s="41"/>
      <c r="BK1238" s="41"/>
      <c r="BL1238" s="41"/>
      <c r="BM1238" s="41"/>
      <c r="BN1238" s="41"/>
      <c r="BO1238" s="41"/>
      <c r="BP1238" s="108"/>
      <c r="CG1238" s="102"/>
      <c r="CI1238" s="45"/>
    </row>
    <row r="1239" spans="37:87" ht="13" customHeight="1">
      <c r="AK1239" s="114"/>
      <c r="AL1239" s="41"/>
      <c r="AM1239" s="41"/>
      <c r="AN1239" s="41"/>
      <c r="AO1239" s="41"/>
      <c r="AP1239" s="41"/>
      <c r="AQ1239" s="41"/>
      <c r="AR1239" s="41"/>
      <c r="AS1239" s="41"/>
      <c r="AT1239" s="41"/>
      <c r="AU1239" s="41"/>
      <c r="AV1239" s="41"/>
      <c r="AW1239" s="41"/>
      <c r="AX1239" s="41"/>
      <c r="AY1239" s="41"/>
      <c r="AZ1239" s="41"/>
      <c r="BA1239" s="41"/>
      <c r="BB1239" s="41"/>
      <c r="BC1239" s="41"/>
      <c r="BD1239" s="41"/>
      <c r="BE1239" s="41"/>
      <c r="BF1239" s="41"/>
      <c r="BG1239" s="41"/>
      <c r="BH1239" s="41"/>
      <c r="BI1239" s="41"/>
      <c r="BJ1239" s="41"/>
      <c r="BK1239" s="41"/>
      <c r="BL1239" s="41"/>
      <c r="BM1239" s="41"/>
      <c r="BN1239" s="41"/>
      <c r="BO1239" s="41"/>
      <c r="BP1239" s="108"/>
      <c r="CG1239" s="102"/>
      <c r="CI1239" s="45"/>
    </row>
    <row r="1240" spans="37:87" ht="13" customHeight="1">
      <c r="AK1240" s="114"/>
      <c r="AL1240" s="41"/>
      <c r="AM1240" s="41"/>
      <c r="AN1240" s="41"/>
      <c r="AO1240" s="41"/>
      <c r="AP1240" s="41"/>
      <c r="AQ1240" s="41"/>
      <c r="AR1240" s="41"/>
      <c r="AS1240" s="41"/>
      <c r="AT1240" s="41"/>
      <c r="AU1240" s="41"/>
      <c r="AV1240" s="41"/>
      <c r="AW1240" s="41"/>
      <c r="AX1240" s="41"/>
      <c r="AY1240" s="41"/>
      <c r="AZ1240" s="41"/>
      <c r="BA1240" s="41"/>
      <c r="BB1240" s="41"/>
      <c r="BC1240" s="41"/>
      <c r="BD1240" s="41"/>
      <c r="BE1240" s="41"/>
      <c r="BF1240" s="41"/>
      <c r="BG1240" s="41"/>
      <c r="BH1240" s="41"/>
      <c r="BI1240" s="41"/>
      <c r="BJ1240" s="41"/>
      <c r="BK1240" s="41"/>
      <c r="BL1240" s="41"/>
      <c r="BM1240" s="41"/>
      <c r="BN1240" s="41"/>
      <c r="BO1240" s="41"/>
      <c r="BP1240" s="108"/>
      <c r="CG1240" s="102"/>
      <c r="CI1240" s="45"/>
    </row>
    <row r="1241" spans="37:87" ht="13" customHeight="1">
      <c r="AK1241" s="114"/>
      <c r="AL1241" s="41"/>
      <c r="AM1241" s="41"/>
      <c r="AN1241" s="41"/>
      <c r="AO1241" s="41"/>
      <c r="AP1241" s="41"/>
      <c r="AQ1241" s="41"/>
      <c r="AR1241" s="41"/>
      <c r="AS1241" s="41"/>
      <c r="AT1241" s="41"/>
      <c r="AU1241" s="41"/>
      <c r="AV1241" s="41"/>
      <c r="AW1241" s="41"/>
      <c r="AX1241" s="41"/>
      <c r="AY1241" s="41"/>
      <c r="AZ1241" s="41"/>
      <c r="BA1241" s="41"/>
      <c r="BB1241" s="41"/>
      <c r="BC1241" s="41"/>
      <c r="BD1241" s="41"/>
      <c r="BE1241" s="41"/>
      <c r="BF1241" s="41"/>
      <c r="BG1241" s="41"/>
      <c r="BH1241" s="41"/>
      <c r="BI1241" s="41"/>
      <c r="BJ1241" s="41"/>
      <c r="BK1241" s="41"/>
      <c r="BL1241" s="41"/>
      <c r="BM1241" s="41"/>
      <c r="BN1241" s="41"/>
      <c r="BO1241" s="41"/>
      <c r="BP1241" s="108"/>
      <c r="CG1241" s="102"/>
      <c r="CI1241" s="45"/>
    </row>
    <row r="1242" spans="37:87" ht="13" customHeight="1">
      <c r="AK1242" s="114"/>
      <c r="AL1242" s="41"/>
      <c r="AM1242" s="41"/>
      <c r="AN1242" s="41"/>
      <c r="AO1242" s="41"/>
      <c r="AP1242" s="41"/>
      <c r="AQ1242" s="41"/>
      <c r="AR1242" s="41"/>
      <c r="AS1242" s="41"/>
      <c r="AT1242" s="41"/>
      <c r="AU1242" s="41"/>
      <c r="AV1242" s="41"/>
      <c r="AW1242" s="41"/>
      <c r="AX1242" s="41"/>
      <c r="AY1242" s="41"/>
      <c r="AZ1242" s="41"/>
      <c r="BA1242" s="41"/>
      <c r="BB1242" s="41"/>
      <c r="BC1242" s="41"/>
      <c r="BD1242" s="41"/>
      <c r="BE1242" s="41"/>
      <c r="BF1242" s="41"/>
      <c r="BG1242" s="41"/>
      <c r="BH1242" s="41"/>
      <c r="BI1242" s="41"/>
      <c r="BJ1242" s="41"/>
      <c r="BK1242" s="41"/>
      <c r="BL1242" s="41"/>
      <c r="BM1242" s="41"/>
      <c r="BN1242" s="41"/>
      <c r="BO1242" s="41"/>
      <c r="BP1242" s="108"/>
      <c r="CG1242" s="102"/>
      <c r="CI1242" s="45"/>
    </row>
    <row r="1243" spans="37:87" ht="13" customHeight="1">
      <c r="AK1243" s="114"/>
      <c r="AL1243" s="41"/>
      <c r="AM1243" s="41"/>
      <c r="AN1243" s="41"/>
      <c r="AO1243" s="41"/>
      <c r="AP1243" s="41"/>
      <c r="AQ1243" s="41"/>
      <c r="AR1243" s="41"/>
      <c r="AS1243" s="41"/>
      <c r="AT1243" s="41"/>
      <c r="AU1243" s="41"/>
      <c r="AV1243" s="41"/>
      <c r="AW1243" s="41"/>
      <c r="AX1243" s="41"/>
      <c r="AY1243" s="41"/>
      <c r="AZ1243" s="41"/>
      <c r="BA1243" s="41"/>
      <c r="BB1243" s="41"/>
      <c r="BC1243" s="41"/>
      <c r="BD1243" s="41"/>
      <c r="BE1243" s="41"/>
      <c r="BF1243" s="41"/>
      <c r="BG1243" s="41"/>
      <c r="BH1243" s="41"/>
      <c r="BI1243" s="41"/>
      <c r="BJ1243" s="41"/>
      <c r="BK1243" s="41"/>
      <c r="BL1243" s="41"/>
      <c r="BM1243" s="41"/>
      <c r="BN1243" s="41"/>
      <c r="BO1243" s="41"/>
      <c r="BP1243" s="108"/>
      <c r="CG1243" s="102"/>
      <c r="CI1243" s="45"/>
    </row>
    <row r="1244" spans="37:87" ht="13" customHeight="1">
      <c r="AK1244" s="114"/>
      <c r="AL1244" s="41"/>
      <c r="AM1244" s="41"/>
      <c r="AN1244" s="41"/>
      <c r="AO1244" s="41"/>
      <c r="AP1244" s="41"/>
      <c r="AQ1244" s="41"/>
      <c r="AR1244" s="41"/>
      <c r="AS1244" s="41"/>
      <c r="AT1244" s="41"/>
      <c r="AU1244" s="41"/>
      <c r="AV1244" s="41"/>
      <c r="AW1244" s="41"/>
      <c r="AX1244" s="41"/>
      <c r="AY1244" s="41"/>
      <c r="AZ1244" s="41"/>
      <c r="BA1244" s="41"/>
      <c r="BB1244" s="41"/>
      <c r="BC1244" s="41"/>
      <c r="BD1244" s="41"/>
      <c r="BE1244" s="41"/>
      <c r="BF1244" s="41"/>
      <c r="BG1244" s="41"/>
      <c r="BH1244" s="41"/>
      <c r="BI1244" s="41"/>
      <c r="BJ1244" s="41"/>
      <c r="BK1244" s="41"/>
      <c r="BL1244" s="41"/>
      <c r="BM1244" s="41"/>
      <c r="BN1244" s="41"/>
      <c r="BO1244" s="41"/>
      <c r="BP1244" s="108"/>
      <c r="CG1244" s="102"/>
      <c r="CI1244" s="45"/>
    </row>
    <row r="1245" spans="37:87" ht="13" customHeight="1">
      <c r="AK1245" s="114"/>
      <c r="AL1245" s="41"/>
      <c r="AM1245" s="41"/>
      <c r="AN1245" s="41"/>
      <c r="AO1245" s="41"/>
      <c r="AP1245" s="41"/>
      <c r="AQ1245" s="41"/>
      <c r="AR1245" s="41"/>
      <c r="AS1245" s="41"/>
      <c r="AT1245" s="41"/>
      <c r="AU1245" s="41"/>
      <c r="AV1245" s="41"/>
      <c r="AW1245" s="41"/>
      <c r="AX1245" s="41"/>
      <c r="AY1245" s="41"/>
      <c r="AZ1245" s="41"/>
      <c r="BA1245" s="41"/>
      <c r="BB1245" s="41"/>
      <c r="BC1245" s="41"/>
      <c r="BD1245" s="41"/>
      <c r="BE1245" s="41"/>
      <c r="BF1245" s="41"/>
      <c r="BG1245" s="41"/>
      <c r="BH1245" s="41"/>
      <c r="BI1245" s="41"/>
      <c r="BJ1245" s="41"/>
      <c r="BK1245" s="41"/>
      <c r="BL1245" s="41"/>
      <c r="BM1245" s="41"/>
      <c r="BN1245" s="41"/>
      <c r="BO1245" s="41"/>
      <c r="BP1245" s="108"/>
      <c r="CG1245" s="102"/>
      <c r="CI1245" s="45"/>
    </row>
    <row r="1246" spans="37:87" ht="13" customHeight="1">
      <c r="AK1246" s="114"/>
      <c r="AL1246" s="41"/>
      <c r="AM1246" s="41"/>
      <c r="AN1246" s="41"/>
      <c r="AO1246" s="41"/>
      <c r="AP1246" s="41"/>
      <c r="AQ1246" s="41"/>
      <c r="AR1246" s="41"/>
      <c r="AS1246" s="41"/>
      <c r="AT1246" s="41"/>
      <c r="AU1246" s="41"/>
      <c r="AV1246" s="41"/>
      <c r="AW1246" s="41"/>
      <c r="AX1246" s="41"/>
      <c r="AY1246" s="41"/>
      <c r="AZ1246" s="41"/>
      <c r="BA1246" s="41"/>
      <c r="BB1246" s="41"/>
      <c r="BC1246" s="41"/>
      <c r="BD1246" s="41"/>
      <c r="BE1246" s="41"/>
      <c r="BF1246" s="41"/>
      <c r="BG1246" s="41"/>
      <c r="BH1246" s="41"/>
      <c r="BI1246" s="41"/>
      <c r="BJ1246" s="41"/>
      <c r="BK1246" s="41"/>
      <c r="BL1246" s="41"/>
      <c r="BM1246" s="41"/>
      <c r="BN1246" s="41"/>
      <c r="BO1246" s="41"/>
      <c r="BP1246" s="108"/>
      <c r="CG1246" s="102"/>
      <c r="CI1246" s="45"/>
    </row>
    <row r="1247" spans="37:87" ht="13" customHeight="1">
      <c r="AK1247" s="114"/>
      <c r="AL1247" s="41"/>
      <c r="AM1247" s="41"/>
      <c r="AN1247" s="41"/>
      <c r="AO1247" s="41"/>
      <c r="AP1247" s="41"/>
      <c r="AQ1247" s="41"/>
      <c r="AR1247" s="41"/>
      <c r="AS1247" s="41"/>
      <c r="AT1247" s="41"/>
      <c r="AU1247" s="41"/>
      <c r="AV1247" s="41"/>
      <c r="AW1247" s="41"/>
      <c r="AX1247" s="41"/>
      <c r="AY1247" s="41"/>
      <c r="AZ1247" s="41"/>
      <c r="BA1247" s="41"/>
      <c r="BB1247" s="41"/>
      <c r="BC1247" s="41"/>
      <c r="BD1247" s="41"/>
      <c r="BE1247" s="41"/>
      <c r="BF1247" s="41"/>
      <c r="BG1247" s="41"/>
      <c r="BH1247" s="41"/>
      <c r="BI1247" s="41"/>
      <c r="BJ1247" s="41"/>
      <c r="BK1247" s="41"/>
      <c r="BL1247" s="41"/>
      <c r="BM1247" s="41"/>
      <c r="BN1247" s="41"/>
      <c r="BO1247" s="41"/>
      <c r="BP1247" s="108"/>
      <c r="CG1247" s="102"/>
      <c r="CI1247" s="45"/>
    </row>
    <row r="1248" spans="37:87" ht="13" customHeight="1">
      <c r="AK1248" s="114"/>
      <c r="AL1248" s="41"/>
      <c r="AM1248" s="41"/>
      <c r="AN1248" s="41"/>
      <c r="AO1248" s="41"/>
      <c r="AP1248" s="41"/>
      <c r="AQ1248" s="41"/>
      <c r="AR1248" s="41"/>
      <c r="AS1248" s="41"/>
      <c r="AT1248" s="41"/>
      <c r="AU1248" s="41"/>
      <c r="AV1248" s="41"/>
      <c r="AW1248" s="41"/>
      <c r="AX1248" s="41"/>
      <c r="AY1248" s="41"/>
      <c r="AZ1248" s="41"/>
      <c r="BA1248" s="41"/>
      <c r="BB1248" s="41"/>
      <c r="BC1248" s="41"/>
      <c r="BD1248" s="41"/>
      <c r="BE1248" s="41"/>
      <c r="BF1248" s="41"/>
      <c r="BG1248" s="41"/>
      <c r="BH1248" s="41"/>
      <c r="BI1248" s="41"/>
      <c r="BJ1248" s="41"/>
      <c r="BK1248" s="41"/>
      <c r="BL1248" s="41"/>
      <c r="BM1248" s="41"/>
      <c r="BN1248" s="41"/>
      <c r="BO1248" s="41"/>
      <c r="BP1248" s="108"/>
      <c r="CG1248" s="102"/>
      <c r="CI1248" s="45"/>
    </row>
    <row r="1249" spans="37:87" ht="13" customHeight="1">
      <c r="AK1249" s="114"/>
      <c r="AL1249" s="41"/>
      <c r="AM1249" s="41"/>
      <c r="AN1249" s="41"/>
      <c r="AO1249" s="41"/>
      <c r="AP1249" s="41"/>
      <c r="AQ1249" s="41"/>
      <c r="AR1249" s="41"/>
      <c r="AS1249" s="41"/>
      <c r="AT1249" s="41"/>
      <c r="AU1249" s="41"/>
      <c r="AV1249" s="41"/>
      <c r="AW1249" s="41"/>
      <c r="AX1249" s="41"/>
      <c r="AY1249" s="41"/>
      <c r="AZ1249" s="41"/>
      <c r="BA1249" s="41"/>
      <c r="BB1249" s="41"/>
      <c r="BC1249" s="41"/>
      <c r="BD1249" s="41"/>
      <c r="BE1249" s="41"/>
      <c r="BF1249" s="41"/>
      <c r="BG1249" s="41"/>
      <c r="BH1249" s="41"/>
      <c r="BI1249" s="41"/>
      <c r="BJ1249" s="41"/>
      <c r="BK1249" s="41"/>
      <c r="BL1249" s="41"/>
      <c r="BM1249" s="41"/>
      <c r="BN1249" s="41"/>
      <c r="BO1249" s="41"/>
      <c r="BP1249" s="108"/>
      <c r="CG1249" s="102"/>
      <c r="CI1249" s="45"/>
    </row>
    <row r="1250" spans="37:87" ht="13" customHeight="1">
      <c r="AK1250" s="114"/>
      <c r="AL1250" s="41"/>
      <c r="AM1250" s="41"/>
      <c r="AN1250" s="41"/>
      <c r="AO1250" s="41"/>
      <c r="AP1250" s="41"/>
      <c r="AQ1250" s="41"/>
      <c r="AR1250" s="41"/>
      <c r="AS1250" s="41"/>
      <c r="AT1250" s="41"/>
      <c r="AU1250" s="41"/>
      <c r="AV1250" s="41"/>
      <c r="AW1250" s="41"/>
      <c r="AX1250" s="41"/>
      <c r="AY1250" s="41"/>
      <c r="AZ1250" s="41"/>
      <c r="BA1250" s="41"/>
      <c r="BB1250" s="41"/>
      <c r="BC1250" s="41"/>
      <c r="BD1250" s="41"/>
      <c r="BE1250" s="41"/>
      <c r="BF1250" s="41"/>
      <c r="BG1250" s="41"/>
      <c r="BH1250" s="41"/>
      <c r="BI1250" s="41"/>
      <c r="BJ1250" s="41"/>
      <c r="BK1250" s="41"/>
      <c r="BL1250" s="41"/>
      <c r="BM1250" s="41"/>
      <c r="BN1250" s="41"/>
      <c r="BO1250" s="41"/>
      <c r="BP1250" s="108"/>
      <c r="CG1250" s="102"/>
      <c r="CI1250" s="45"/>
    </row>
    <row r="1251" spans="37:87" ht="13" customHeight="1">
      <c r="AK1251" s="114"/>
      <c r="AL1251" s="41"/>
      <c r="AM1251" s="41"/>
      <c r="AN1251" s="41"/>
      <c r="AO1251" s="41"/>
      <c r="AP1251" s="41"/>
      <c r="AQ1251" s="41"/>
      <c r="AR1251" s="41"/>
      <c r="AS1251" s="41"/>
      <c r="AT1251" s="41"/>
      <c r="AU1251" s="41"/>
      <c r="AV1251" s="41"/>
      <c r="AW1251" s="41"/>
      <c r="AX1251" s="41"/>
      <c r="AY1251" s="41"/>
      <c r="AZ1251" s="41"/>
      <c r="BA1251" s="41"/>
      <c r="BB1251" s="41"/>
      <c r="BC1251" s="41"/>
      <c r="BD1251" s="41"/>
      <c r="BE1251" s="41"/>
      <c r="BF1251" s="41"/>
      <c r="BG1251" s="41"/>
      <c r="BH1251" s="41"/>
      <c r="BI1251" s="41"/>
      <c r="BJ1251" s="41"/>
      <c r="BK1251" s="41"/>
      <c r="BL1251" s="41"/>
      <c r="BM1251" s="41"/>
      <c r="BN1251" s="41"/>
      <c r="BO1251" s="41"/>
      <c r="BP1251" s="108"/>
      <c r="CG1251" s="102"/>
      <c r="CI1251" s="45"/>
    </row>
    <row r="1252" spans="37:87" ht="13" customHeight="1">
      <c r="AK1252" s="114"/>
      <c r="AL1252" s="41"/>
      <c r="AM1252" s="41"/>
      <c r="AN1252" s="41"/>
      <c r="AO1252" s="41"/>
      <c r="AP1252" s="41"/>
      <c r="AQ1252" s="41"/>
      <c r="AR1252" s="41"/>
      <c r="AS1252" s="41"/>
      <c r="AT1252" s="41"/>
      <c r="AU1252" s="41"/>
      <c r="AV1252" s="41"/>
      <c r="AW1252" s="41"/>
      <c r="AX1252" s="41"/>
      <c r="AY1252" s="41"/>
      <c r="AZ1252" s="41"/>
      <c r="BA1252" s="41"/>
      <c r="BB1252" s="41"/>
      <c r="BC1252" s="41"/>
      <c r="BD1252" s="41"/>
      <c r="BE1252" s="41"/>
      <c r="BF1252" s="41"/>
      <c r="BG1252" s="41"/>
      <c r="BH1252" s="41"/>
      <c r="BI1252" s="41"/>
      <c r="BJ1252" s="41"/>
      <c r="BK1252" s="41"/>
      <c r="BL1252" s="41"/>
      <c r="BM1252" s="41"/>
      <c r="BN1252" s="41"/>
      <c r="BO1252" s="41"/>
      <c r="BP1252" s="108"/>
      <c r="CG1252" s="102"/>
      <c r="CI1252" s="45"/>
    </row>
    <row r="1253" spans="37:87" ht="13" customHeight="1">
      <c r="AK1253" s="114"/>
      <c r="AL1253" s="41"/>
      <c r="AM1253" s="41"/>
      <c r="AN1253" s="41"/>
      <c r="AO1253" s="41"/>
      <c r="AP1253" s="41"/>
      <c r="AQ1253" s="41"/>
      <c r="AR1253" s="41"/>
      <c r="AS1253" s="41"/>
      <c r="AT1253" s="41"/>
      <c r="AU1253" s="41"/>
      <c r="AV1253" s="41"/>
      <c r="AW1253" s="41"/>
      <c r="AX1253" s="41"/>
      <c r="AY1253" s="41"/>
      <c r="AZ1253" s="41"/>
      <c r="BA1253" s="41"/>
      <c r="BB1253" s="41"/>
      <c r="BC1253" s="41"/>
      <c r="BD1253" s="41"/>
      <c r="BE1253" s="41"/>
      <c r="BF1253" s="41"/>
      <c r="BG1253" s="41"/>
      <c r="BH1253" s="41"/>
      <c r="BI1253" s="41"/>
      <c r="BJ1253" s="41"/>
      <c r="BK1253" s="41"/>
      <c r="BL1253" s="41"/>
      <c r="BM1253" s="41"/>
      <c r="BN1253" s="41"/>
      <c r="BO1253" s="41"/>
      <c r="BP1253" s="108"/>
      <c r="CG1253" s="102"/>
      <c r="CI1253" s="45"/>
    </row>
    <row r="1254" spans="37:87" ht="13" customHeight="1">
      <c r="AK1254" s="114"/>
      <c r="AL1254" s="41"/>
      <c r="AM1254" s="41"/>
      <c r="AN1254" s="41"/>
      <c r="AO1254" s="41"/>
      <c r="AP1254" s="41"/>
      <c r="AQ1254" s="41"/>
      <c r="AR1254" s="41"/>
      <c r="AS1254" s="41"/>
      <c r="AT1254" s="41"/>
      <c r="AU1254" s="41"/>
      <c r="AV1254" s="41"/>
      <c r="AW1254" s="41"/>
      <c r="AX1254" s="41"/>
      <c r="AY1254" s="41"/>
      <c r="AZ1254" s="41"/>
      <c r="BA1254" s="41"/>
      <c r="BB1254" s="41"/>
      <c r="BC1254" s="41"/>
      <c r="BD1254" s="41"/>
      <c r="BE1254" s="41"/>
      <c r="BF1254" s="41"/>
      <c r="BG1254" s="41"/>
      <c r="BH1254" s="41"/>
      <c r="BI1254" s="41"/>
      <c r="BJ1254" s="41"/>
      <c r="BK1254" s="41"/>
      <c r="BL1254" s="41"/>
      <c r="BM1254" s="41"/>
      <c r="BN1254" s="41"/>
      <c r="BO1254" s="41"/>
      <c r="BP1254" s="108"/>
      <c r="CG1254" s="102"/>
      <c r="CI1254" s="45"/>
    </row>
    <row r="1255" spans="37:87" ht="13" customHeight="1">
      <c r="AK1255" s="114"/>
      <c r="AL1255" s="41"/>
      <c r="AM1255" s="41"/>
      <c r="AN1255" s="41"/>
      <c r="AO1255" s="41"/>
      <c r="AP1255" s="41"/>
      <c r="AQ1255" s="41"/>
      <c r="AR1255" s="41"/>
      <c r="AS1255" s="41"/>
      <c r="AT1255" s="41"/>
      <c r="AU1255" s="41"/>
      <c r="AV1255" s="41"/>
      <c r="AW1255" s="41"/>
      <c r="AX1255" s="41"/>
      <c r="AY1255" s="41"/>
      <c r="AZ1255" s="41"/>
      <c r="BA1255" s="41"/>
      <c r="BB1255" s="41"/>
      <c r="BC1255" s="41"/>
      <c r="BD1255" s="41"/>
      <c r="BE1255" s="41"/>
      <c r="BF1255" s="41"/>
      <c r="BG1255" s="41"/>
      <c r="BH1255" s="41"/>
      <c r="BI1255" s="41"/>
      <c r="BJ1255" s="41"/>
      <c r="BK1255" s="41"/>
      <c r="BL1255" s="41"/>
      <c r="BM1255" s="41"/>
      <c r="BN1255" s="41"/>
      <c r="BO1255" s="41"/>
      <c r="BP1255" s="108"/>
      <c r="CG1255" s="102"/>
      <c r="CI1255" s="45"/>
    </row>
    <row r="1256" spans="37:87" ht="13" customHeight="1">
      <c r="AK1256" s="114"/>
      <c r="AL1256" s="41"/>
      <c r="AM1256" s="41"/>
      <c r="AN1256" s="41"/>
      <c r="AO1256" s="41"/>
      <c r="AP1256" s="41"/>
      <c r="AQ1256" s="41"/>
      <c r="AR1256" s="41"/>
      <c r="AS1256" s="41"/>
      <c r="AT1256" s="41"/>
      <c r="AU1256" s="41"/>
      <c r="AV1256" s="41"/>
      <c r="AW1256" s="41"/>
      <c r="AX1256" s="41"/>
      <c r="AY1256" s="41"/>
      <c r="AZ1256" s="41"/>
      <c r="BA1256" s="41"/>
      <c r="BB1256" s="41"/>
      <c r="BC1256" s="41"/>
      <c r="BD1256" s="41"/>
      <c r="BE1256" s="41"/>
      <c r="BF1256" s="41"/>
      <c r="BG1256" s="41"/>
      <c r="BH1256" s="41"/>
      <c r="BI1256" s="41"/>
      <c r="BJ1256" s="41"/>
      <c r="BK1256" s="41"/>
      <c r="BL1256" s="41"/>
      <c r="BM1256" s="41"/>
      <c r="BN1256" s="41"/>
      <c r="BO1256" s="41"/>
      <c r="BP1256" s="108"/>
      <c r="CG1256" s="102"/>
      <c r="CI1256" s="45"/>
    </row>
    <row r="1257" spans="37:87" ht="13" customHeight="1">
      <c r="AK1257" s="114"/>
      <c r="AL1257" s="41"/>
      <c r="AM1257" s="41"/>
      <c r="AN1257" s="41"/>
      <c r="AO1257" s="41"/>
      <c r="AP1257" s="41"/>
      <c r="AQ1257" s="41"/>
      <c r="AR1257" s="41"/>
      <c r="AS1257" s="41"/>
      <c r="AT1257" s="41"/>
      <c r="AU1257" s="41"/>
      <c r="AV1257" s="41"/>
      <c r="AW1257" s="41"/>
      <c r="AX1257" s="41"/>
      <c r="AY1257" s="41"/>
      <c r="AZ1257" s="41"/>
      <c r="BA1257" s="41"/>
      <c r="BB1257" s="41"/>
      <c r="BC1257" s="41"/>
      <c r="BD1257" s="41"/>
      <c r="BE1257" s="41"/>
      <c r="BF1257" s="41"/>
      <c r="BG1257" s="41"/>
      <c r="BH1257" s="41"/>
      <c r="BI1257" s="41"/>
      <c r="BJ1257" s="41"/>
      <c r="BK1257" s="41"/>
      <c r="BL1257" s="41"/>
      <c r="BM1257" s="41"/>
      <c r="BN1257" s="41"/>
      <c r="BO1257" s="41"/>
      <c r="BP1257" s="108"/>
      <c r="CG1257" s="102"/>
      <c r="CI1257" s="45"/>
    </row>
    <row r="1258" spans="37:87" ht="13" customHeight="1">
      <c r="AK1258" s="114"/>
      <c r="AL1258" s="41"/>
      <c r="AM1258" s="41"/>
      <c r="AN1258" s="41"/>
      <c r="AO1258" s="41"/>
      <c r="AP1258" s="41"/>
      <c r="AQ1258" s="41"/>
      <c r="AR1258" s="41"/>
      <c r="AS1258" s="41"/>
      <c r="AT1258" s="41"/>
      <c r="AU1258" s="41"/>
      <c r="AV1258" s="41"/>
      <c r="AW1258" s="41"/>
      <c r="AX1258" s="41"/>
      <c r="AY1258" s="41"/>
      <c r="AZ1258" s="41"/>
      <c r="BA1258" s="41"/>
      <c r="BB1258" s="41"/>
      <c r="BC1258" s="41"/>
      <c r="BD1258" s="41"/>
      <c r="BE1258" s="41"/>
      <c r="BF1258" s="41"/>
      <c r="BG1258" s="41"/>
      <c r="BH1258" s="41"/>
      <c r="BI1258" s="41"/>
      <c r="BJ1258" s="41"/>
      <c r="BK1258" s="41"/>
      <c r="BL1258" s="41"/>
      <c r="BM1258" s="41"/>
      <c r="BN1258" s="41"/>
      <c r="BO1258" s="41"/>
      <c r="BP1258" s="108"/>
      <c r="CG1258" s="102"/>
      <c r="CI1258" s="45"/>
    </row>
    <row r="1259" spans="37:87" ht="13" customHeight="1">
      <c r="AK1259" s="114"/>
      <c r="AL1259" s="41"/>
      <c r="AM1259" s="41"/>
      <c r="AN1259" s="41"/>
      <c r="AO1259" s="41"/>
      <c r="AP1259" s="41"/>
      <c r="AQ1259" s="41"/>
      <c r="AR1259" s="41"/>
      <c r="AS1259" s="41"/>
      <c r="AT1259" s="41"/>
      <c r="AU1259" s="41"/>
      <c r="AV1259" s="41"/>
      <c r="AW1259" s="41"/>
      <c r="AX1259" s="41"/>
      <c r="AY1259" s="41"/>
      <c r="AZ1259" s="41"/>
      <c r="BA1259" s="41"/>
      <c r="BB1259" s="41"/>
      <c r="BC1259" s="41"/>
      <c r="BD1259" s="41"/>
      <c r="BE1259" s="41"/>
      <c r="BF1259" s="41"/>
      <c r="BG1259" s="41"/>
      <c r="BH1259" s="41"/>
      <c r="BI1259" s="41"/>
      <c r="BJ1259" s="41"/>
      <c r="BK1259" s="41"/>
      <c r="BL1259" s="41"/>
      <c r="BM1259" s="41"/>
      <c r="BN1259" s="41"/>
      <c r="BO1259" s="41"/>
      <c r="BP1259" s="108"/>
      <c r="CG1259" s="102"/>
      <c r="CI1259" s="45"/>
    </row>
    <row r="1260" spans="37:87" ht="13" customHeight="1">
      <c r="AK1260" s="114"/>
      <c r="AL1260" s="41"/>
      <c r="AM1260" s="41"/>
      <c r="AN1260" s="41"/>
      <c r="AO1260" s="41"/>
      <c r="AP1260" s="41"/>
      <c r="AQ1260" s="41"/>
      <c r="AR1260" s="41"/>
      <c r="AS1260" s="41"/>
      <c r="AT1260" s="41"/>
      <c r="AU1260" s="41"/>
      <c r="AV1260" s="41"/>
      <c r="AW1260" s="41"/>
      <c r="AX1260" s="41"/>
      <c r="AY1260" s="41"/>
      <c r="AZ1260" s="41"/>
      <c r="BA1260" s="41"/>
      <c r="BB1260" s="41"/>
      <c r="BC1260" s="41"/>
      <c r="BD1260" s="41"/>
      <c r="BE1260" s="41"/>
      <c r="BF1260" s="41"/>
      <c r="BG1260" s="41"/>
      <c r="BH1260" s="41"/>
      <c r="BI1260" s="41"/>
      <c r="BJ1260" s="41"/>
      <c r="BK1260" s="41"/>
      <c r="BL1260" s="41"/>
      <c r="BM1260" s="41"/>
      <c r="BN1260" s="41"/>
      <c r="BO1260" s="41"/>
      <c r="BP1260" s="108"/>
      <c r="CG1260" s="102"/>
      <c r="CI1260" s="45"/>
    </row>
    <row r="1261" spans="37:87" ht="13" customHeight="1">
      <c r="AK1261" s="114"/>
      <c r="AL1261" s="41"/>
      <c r="AM1261" s="41"/>
      <c r="AN1261" s="41"/>
      <c r="AO1261" s="41"/>
      <c r="AP1261" s="41"/>
      <c r="AQ1261" s="41"/>
      <c r="AR1261" s="41"/>
      <c r="AS1261" s="41"/>
      <c r="AT1261" s="41"/>
      <c r="AU1261" s="41"/>
      <c r="AV1261" s="41"/>
      <c r="AW1261" s="41"/>
      <c r="AX1261" s="41"/>
      <c r="AY1261" s="41"/>
      <c r="AZ1261" s="41"/>
      <c r="BA1261" s="41"/>
      <c r="BB1261" s="41"/>
      <c r="BC1261" s="41"/>
      <c r="BD1261" s="41"/>
      <c r="BE1261" s="41"/>
      <c r="BF1261" s="41"/>
      <c r="BG1261" s="41"/>
      <c r="BH1261" s="41"/>
      <c r="BI1261" s="41"/>
      <c r="BJ1261" s="41"/>
      <c r="BK1261" s="41"/>
      <c r="BL1261" s="41"/>
      <c r="BM1261" s="41"/>
      <c r="BN1261" s="41"/>
      <c r="BO1261" s="41"/>
      <c r="BP1261" s="108"/>
      <c r="CG1261" s="102"/>
      <c r="CI1261" s="45"/>
    </row>
    <row r="1262" spans="37:87" ht="13" customHeight="1">
      <c r="AK1262" s="114"/>
      <c r="AL1262" s="41"/>
      <c r="AM1262" s="41"/>
      <c r="AN1262" s="41"/>
      <c r="AO1262" s="41"/>
      <c r="AP1262" s="41"/>
      <c r="AQ1262" s="41"/>
      <c r="AR1262" s="41"/>
      <c r="AS1262" s="41"/>
      <c r="AT1262" s="41"/>
      <c r="AU1262" s="41"/>
      <c r="AV1262" s="41"/>
      <c r="AW1262" s="41"/>
      <c r="AX1262" s="41"/>
      <c r="AY1262" s="41"/>
      <c r="AZ1262" s="41"/>
      <c r="BA1262" s="41"/>
      <c r="BB1262" s="41"/>
      <c r="BC1262" s="41"/>
      <c r="BD1262" s="41"/>
      <c r="BE1262" s="41"/>
      <c r="BF1262" s="41"/>
      <c r="BG1262" s="41"/>
      <c r="BH1262" s="41"/>
      <c r="BI1262" s="41"/>
      <c r="BJ1262" s="41"/>
      <c r="BK1262" s="41"/>
      <c r="BL1262" s="41"/>
      <c r="BM1262" s="41"/>
      <c r="BN1262" s="41"/>
      <c r="BO1262" s="41"/>
      <c r="BP1262" s="108"/>
      <c r="CG1262" s="102"/>
      <c r="CI1262" s="45"/>
    </row>
    <row r="1263" spans="37:87" ht="13" customHeight="1">
      <c r="AK1263" s="114"/>
      <c r="AL1263" s="41"/>
      <c r="AM1263" s="41"/>
      <c r="AN1263" s="41"/>
      <c r="AO1263" s="41"/>
      <c r="AP1263" s="41"/>
      <c r="AQ1263" s="41"/>
      <c r="AR1263" s="41"/>
      <c r="AS1263" s="41"/>
      <c r="AT1263" s="41"/>
      <c r="AU1263" s="41"/>
      <c r="AV1263" s="41"/>
      <c r="AW1263" s="41"/>
      <c r="AX1263" s="41"/>
      <c r="AY1263" s="41"/>
      <c r="AZ1263" s="41"/>
      <c r="BA1263" s="41"/>
      <c r="BB1263" s="41"/>
      <c r="BC1263" s="41"/>
      <c r="BD1263" s="41"/>
      <c r="BE1263" s="41"/>
      <c r="BF1263" s="41"/>
      <c r="BG1263" s="41"/>
      <c r="BH1263" s="41"/>
      <c r="BI1263" s="41"/>
      <c r="BJ1263" s="41"/>
      <c r="BK1263" s="41"/>
      <c r="BL1263" s="41"/>
      <c r="BM1263" s="41"/>
      <c r="BN1263" s="41"/>
      <c r="BO1263" s="41"/>
      <c r="BP1263" s="108"/>
      <c r="CG1263" s="102"/>
      <c r="CI1263" s="45"/>
    </row>
    <row r="1264" spans="37:87" ht="13" customHeight="1">
      <c r="AK1264" s="114"/>
      <c r="AL1264" s="41"/>
      <c r="AM1264" s="41"/>
      <c r="AN1264" s="41"/>
      <c r="AO1264" s="41"/>
      <c r="AP1264" s="41"/>
      <c r="AQ1264" s="41"/>
      <c r="AR1264" s="41"/>
      <c r="AS1264" s="41"/>
      <c r="AT1264" s="41"/>
      <c r="AU1264" s="41"/>
      <c r="AV1264" s="41"/>
      <c r="AW1264" s="41"/>
      <c r="AX1264" s="41"/>
      <c r="AY1264" s="41"/>
      <c r="AZ1264" s="41"/>
      <c r="BA1264" s="41"/>
      <c r="BB1264" s="41"/>
      <c r="BC1264" s="41"/>
      <c r="BD1264" s="41"/>
      <c r="BE1264" s="41"/>
      <c r="BF1264" s="41"/>
      <c r="BG1264" s="41"/>
      <c r="BH1264" s="41"/>
      <c r="BI1264" s="41"/>
      <c r="BJ1264" s="41"/>
      <c r="BK1264" s="41"/>
      <c r="BL1264" s="41"/>
      <c r="BM1264" s="41"/>
      <c r="BN1264" s="41"/>
      <c r="BO1264" s="41"/>
      <c r="BP1264" s="108"/>
      <c r="CG1264" s="102"/>
      <c r="CI1264" s="45"/>
    </row>
    <row r="1265" spans="37:87" ht="13" customHeight="1">
      <c r="AK1265" s="114"/>
      <c r="AL1265" s="41"/>
      <c r="AM1265" s="41"/>
      <c r="AN1265" s="41"/>
      <c r="AO1265" s="41"/>
      <c r="AP1265" s="41"/>
      <c r="AQ1265" s="41"/>
      <c r="AR1265" s="41"/>
      <c r="AS1265" s="41"/>
      <c r="AT1265" s="41"/>
      <c r="AU1265" s="41"/>
      <c r="AV1265" s="41"/>
      <c r="AW1265" s="41"/>
      <c r="AX1265" s="41"/>
      <c r="AY1265" s="41"/>
      <c r="AZ1265" s="41"/>
      <c r="BA1265" s="41"/>
      <c r="BB1265" s="41"/>
      <c r="BC1265" s="41"/>
      <c r="BD1265" s="41"/>
      <c r="BE1265" s="41"/>
      <c r="BF1265" s="41"/>
      <c r="BG1265" s="41"/>
      <c r="BH1265" s="41"/>
      <c r="BI1265" s="41"/>
      <c r="BJ1265" s="41"/>
      <c r="BK1265" s="41"/>
      <c r="BL1265" s="41"/>
      <c r="BM1265" s="41"/>
      <c r="BN1265" s="41"/>
      <c r="BO1265" s="41"/>
      <c r="BP1265" s="108"/>
      <c r="CG1265" s="102"/>
      <c r="CI1265" s="45"/>
    </row>
    <row r="1266" spans="37:87" ht="13" customHeight="1">
      <c r="AK1266" s="114"/>
      <c r="AL1266" s="41"/>
      <c r="AM1266" s="41"/>
      <c r="AN1266" s="41"/>
      <c r="AO1266" s="41"/>
      <c r="AP1266" s="41"/>
      <c r="AQ1266" s="41"/>
      <c r="AR1266" s="41"/>
      <c r="AS1266" s="41"/>
      <c r="AT1266" s="41"/>
      <c r="AU1266" s="41"/>
      <c r="AV1266" s="41"/>
      <c r="AW1266" s="41"/>
      <c r="AX1266" s="41"/>
      <c r="AY1266" s="41"/>
      <c r="AZ1266" s="41"/>
      <c r="BA1266" s="41"/>
      <c r="BB1266" s="41"/>
      <c r="BC1266" s="41"/>
      <c r="BD1266" s="41"/>
      <c r="BE1266" s="41"/>
      <c r="BF1266" s="41"/>
      <c r="BG1266" s="41"/>
      <c r="BH1266" s="41"/>
      <c r="BI1266" s="41"/>
      <c r="BJ1266" s="41"/>
      <c r="BK1266" s="41"/>
      <c r="BL1266" s="41"/>
      <c r="BM1266" s="41"/>
      <c r="BN1266" s="41"/>
      <c r="BO1266" s="41"/>
      <c r="BP1266" s="108"/>
      <c r="CG1266" s="102"/>
      <c r="CI1266" s="45"/>
    </row>
    <row r="1267" spans="37:87" ht="13" customHeight="1">
      <c r="AK1267" s="114"/>
      <c r="AL1267" s="41"/>
      <c r="AM1267" s="41"/>
      <c r="AN1267" s="41"/>
      <c r="AO1267" s="41"/>
      <c r="AP1267" s="41"/>
      <c r="AQ1267" s="41"/>
      <c r="AR1267" s="41"/>
      <c r="AS1267" s="41"/>
      <c r="AT1267" s="41"/>
      <c r="AU1267" s="41"/>
      <c r="AV1267" s="41"/>
      <c r="AW1267" s="41"/>
      <c r="AX1267" s="41"/>
      <c r="AY1267" s="41"/>
      <c r="AZ1267" s="41"/>
      <c r="BA1267" s="41"/>
      <c r="BB1267" s="41"/>
      <c r="BC1267" s="41"/>
      <c r="BD1267" s="41"/>
      <c r="BE1267" s="41"/>
      <c r="BF1267" s="41"/>
      <c r="BG1267" s="41"/>
      <c r="BH1267" s="41"/>
      <c r="BI1267" s="41"/>
      <c r="BJ1267" s="41"/>
      <c r="BK1267" s="41"/>
      <c r="BL1267" s="41"/>
      <c r="BM1267" s="41"/>
      <c r="BN1267" s="41"/>
      <c r="BO1267" s="41"/>
      <c r="BP1267" s="108"/>
      <c r="CG1267" s="102"/>
      <c r="CI1267" s="45"/>
    </row>
    <row r="1268" spans="37:87" ht="13" customHeight="1">
      <c r="AK1268" s="114"/>
      <c r="AL1268" s="41"/>
      <c r="AM1268" s="41"/>
      <c r="AN1268" s="41"/>
      <c r="AO1268" s="41"/>
      <c r="AP1268" s="41"/>
      <c r="AQ1268" s="41"/>
      <c r="AR1268" s="41"/>
      <c r="AS1268" s="41"/>
      <c r="AT1268" s="41"/>
      <c r="AU1268" s="41"/>
      <c r="AV1268" s="41"/>
      <c r="AW1268" s="41"/>
      <c r="AX1268" s="41"/>
      <c r="AY1268" s="41"/>
      <c r="AZ1268" s="41"/>
      <c r="BA1268" s="41"/>
      <c r="BB1268" s="41"/>
      <c r="BC1268" s="41"/>
      <c r="BD1268" s="41"/>
      <c r="BE1268" s="41"/>
      <c r="BF1268" s="41"/>
      <c r="BG1268" s="41"/>
      <c r="BH1268" s="41"/>
      <c r="BI1268" s="41"/>
      <c r="BJ1268" s="41"/>
      <c r="BK1268" s="41"/>
      <c r="BL1268" s="41"/>
      <c r="BM1268" s="41"/>
      <c r="BN1268" s="41"/>
      <c r="BO1268" s="41"/>
      <c r="BP1268" s="108"/>
      <c r="CG1268" s="102"/>
      <c r="CI1268" s="45"/>
    </row>
    <row r="1269" spans="37:87" ht="13" customHeight="1">
      <c r="AK1269" s="114"/>
      <c r="AL1269" s="41"/>
      <c r="AM1269" s="41"/>
      <c r="AN1269" s="41"/>
      <c r="AO1269" s="41"/>
      <c r="AP1269" s="41"/>
      <c r="AQ1269" s="41"/>
      <c r="AR1269" s="41"/>
      <c r="AS1269" s="41"/>
      <c r="AT1269" s="41"/>
      <c r="AU1269" s="41"/>
      <c r="AV1269" s="41"/>
      <c r="AW1269" s="41"/>
      <c r="AX1269" s="41"/>
      <c r="AY1269" s="41"/>
      <c r="AZ1269" s="41"/>
      <c r="BA1269" s="41"/>
      <c r="BB1269" s="41"/>
      <c r="BC1269" s="41"/>
      <c r="BD1269" s="41"/>
      <c r="BE1269" s="41"/>
      <c r="BF1269" s="41"/>
      <c r="BG1269" s="41"/>
      <c r="BH1269" s="41"/>
      <c r="BI1269" s="41"/>
      <c r="BJ1269" s="41"/>
      <c r="BK1269" s="41"/>
      <c r="BL1269" s="41"/>
      <c r="BM1269" s="41"/>
      <c r="BN1269" s="41"/>
      <c r="BO1269" s="41"/>
      <c r="BP1269" s="108"/>
      <c r="CG1269" s="102"/>
      <c r="CI1269" s="45"/>
    </row>
    <row r="1270" spans="37:87" ht="13" customHeight="1">
      <c r="AK1270" s="114"/>
      <c r="AL1270" s="41"/>
      <c r="AM1270" s="41"/>
      <c r="AN1270" s="41"/>
      <c r="AO1270" s="41"/>
      <c r="AP1270" s="41"/>
      <c r="AQ1270" s="41"/>
      <c r="AR1270" s="41"/>
      <c r="AS1270" s="41"/>
      <c r="AT1270" s="41"/>
      <c r="AU1270" s="41"/>
      <c r="AV1270" s="41"/>
      <c r="AW1270" s="41"/>
      <c r="AX1270" s="41"/>
      <c r="AY1270" s="41"/>
      <c r="AZ1270" s="41"/>
      <c r="BA1270" s="41"/>
      <c r="BB1270" s="41"/>
      <c r="BC1270" s="41"/>
      <c r="BD1270" s="41"/>
      <c r="BE1270" s="41"/>
      <c r="BF1270" s="41"/>
      <c r="BG1270" s="41"/>
      <c r="BH1270" s="41"/>
      <c r="BI1270" s="41"/>
      <c r="BJ1270" s="41"/>
      <c r="BK1270" s="41"/>
      <c r="BL1270" s="41"/>
      <c r="BM1270" s="41"/>
      <c r="BN1270" s="41"/>
      <c r="BO1270" s="41"/>
      <c r="BP1270" s="108"/>
      <c r="CG1270" s="102"/>
      <c r="CI1270" s="45"/>
    </row>
    <row r="1271" spans="37:87" ht="13" customHeight="1">
      <c r="AK1271" s="114"/>
      <c r="AL1271" s="41"/>
      <c r="AM1271" s="41"/>
      <c r="AN1271" s="41"/>
      <c r="AO1271" s="41"/>
      <c r="AP1271" s="41"/>
      <c r="AQ1271" s="41"/>
      <c r="AR1271" s="41"/>
      <c r="AS1271" s="41"/>
      <c r="AT1271" s="41"/>
      <c r="AU1271" s="41"/>
      <c r="AV1271" s="41"/>
      <c r="AW1271" s="41"/>
      <c r="AX1271" s="41"/>
      <c r="AY1271" s="41"/>
      <c r="AZ1271" s="41"/>
      <c r="BA1271" s="41"/>
      <c r="BB1271" s="41"/>
      <c r="BC1271" s="41"/>
      <c r="BD1271" s="41"/>
      <c r="BE1271" s="41"/>
      <c r="BF1271" s="41"/>
      <c r="BG1271" s="41"/>
      <c r="BH1271" s="41"/>
      <c r="BI1271" s="41"/>
      <c r="BJ1271" s="41"/>
      <c r="BK1271" s="41"/>
      <c r="BL1271" s="41"/>
      <c r="BM1271" s="41"/>
      <c r="BN1271" s="41"/>
      <c r="BO1271" s="41"/>
      <c r="BP1271" s="108"/>
      <c r="CG1271" s="102"/>
      <c r="CI1271" s="45"/>
    </row>
    <row r="1272" spans="37:87" ht="13" customHeight="1">
      <c r="AK1272" s="114"/>
      <c r="AL1272" s="41"/>
      <c r="AM1272" s="41"/>
      <c r="AN1272" s="41"/>
      <c r="AO1272" s="41"/>
      <c r="AP1272" s="41"/>
      <c r="AQ1272" s="41"/>
      <c r="AR1272" s="41"/>
      <c r="AS1272" s="41"/>
      <c r="AT1272" s="41"/>
      <c r="AU1272" s="41"/>
      <c r="AV1272" s="41"/>
      <c r="AW1272" s="41"/>
      <c r="AX1272" s="41"/>
      <c r="AY1272" s="41"/>
      <c r="AZ1272" s="41"/>
      <c r="BA1272" s="41"/>
      <c r="BB1272" s="41"/>
      <c r="BC1272" s="41"/>
      <c r="BD1272" s="41"/>
      <c r="BE1272" s="41"/>
      <c r="BF1272" s="41"/>
      <c r="BG1272" s="41"/>
      <c r="BH1272" s="41"/>
      <c r="BI1272" s="41"/>
      <c r="BJ1272" s="41"/>
      <c r="BK1272" s="41"/>
      <c r="BL1272" s="41"/>
      <c r="BM1272" s="41"/>
      <c r="BN1272" s="41"/>
      <c r="BO1272" s="41"/>
      <c r="BP1272" s="108"/>
      <c r="CG1272" s="102"/>
      <c r="CI1272" s="45"/>
    </row>
    <row r="1273" spans="37:87" ht="13" customHeight="1">
      <c r="AK1273" s="114"/>
      <c r="AL1273" s="41"/>
      <c r="AM1273" s="41"/>
      <c r="AN1273" s="41"/>
      <c r="AO1273" s="41"/>
      <c r="AP1273" s="41"/>
      <c r="AQ1273" s="41"/>
      <c r="AR1273" s="41"/>
      <c r="AS1273" s="41"/>
      <c r="AT1273" s="41"/>
      <c r="AU1273" s="41"/>
      <c r="AV1273" s="41"/>
      <c r="AW1273" s="41"/>
      <c r="AX1273" s="41"/>
      <c r="AY1273" s="41"/>
      <c r="AZ1273" s="41"/>
      <c r="BA1273" s="41"/>
      <c r="BB1273" s="41"/>
      <c r="BC1273" s="41"/>
      <c r="BD1273" s="41"/>
      <c r="BE1273" s="41"/>
      <c r="BF1273" s="41"/>
      <c r="BG1273" s="41"/>
      <c r="BH1273" s="41"/>
      <c r="BI1273" s="41"/>
      <c r="BJ1273" s="41"/>
      <c r="BK1273" s="41"/>
      <c r="BL1273" s="41"/>
      <c r="BM1273" s="41"/>
      <c r="BN1273" s="41"/>
      <c r="BO1273" s="41"/>
      <c r="BP1273" s="108"/>
      <c r="CG1273" s="102"/>
      <c r="CI1273" s="45"/>
    </row>
    <row r="1274" spans="37:87" ht="13" customHeight="1">
      <c r="AK1274" s="114"/>
      <c r="AL1274" s="41"/>
      <c r="AM1274" s="41"/>
      <c r="AN1274" s="41"/>
      <c r="AO1274" s="41"/>
      <c r="AP1274" s="41"/>
      <c r="AQ1274" s="41"/>
      <c r="AR1274" s="41"/>
      <c r="AS1274" s="41"/>
      <c r="AT1274" s="41"/>
      <c r="AU1274" s="41"/>
      <c r="AV1274" s="41"/>
      <c r="AW1274" s="41"/>
      <c r="AX1274" s="41"/>
      <c r="AY1274" s="41"/>
      <c r="AZ1274" s="41"/>
      <c r="BA1274" s="41"/>
      <c r="BB1274" s="41"/>
      <c r="BC1274" s="41"/>
      <c r="BD1274" s="41"/>
      <c r="BE1274" s="41"/>
      <c r="BF1274" s="41"/>
      <c r="BG1274" s="41"/>
      <c r="BH1274" s="41"/>
      <c r="BI1274" s="41"/>
      <c r="BJ1274" s="41"/>
      <c r="BK1274" s="41"/>
      <c r="BL1274" s="41"/>
      <c r="BM1274" s="41"/>
      <c r="BN1274" s="41"/>
      <c r="BO1274" s="41"/>
      <c r="BP1274" s="108"/>
      <c r="CG1274" s="102"/>
      <c r="CI1274" s="45"/>
    </row>
    <row r="1275" spans="37:87" ht="13" customHeight="1">
      <c r="AK1275" s="114"/>
      <c r="AL1275" s="41"/>
      <c r="AM1275" s="41"/>
      <c r="AN1275" s="41"/>
      <c r="AO1275" s="41"/>
      <c r="AP1275" s="41"/>
      <c r="AQ1275" s="41"/>
      <c r="AR1275" s="41"/>
      <c r="AS1275" s="41"/>
      <c r="AT1275" s="41"/>
      <c r="AU1275" s="41"/>
      <c r="AV1275" s="41"/>
      <c r="AW1275" s="41"/>
      <c r="AX1275" s="41"/>
      <c r="AY1275" s="41"/>
      <c r="AZ1275" s="41"/>
      <c r="BA1275" s="41"/>
      <c r="BB1275" s="41"/>
      <c r="BC1275" s="41"/>
      <c r="BD1275" s="41"/>
      <c r="BE1275" s="41"/>
      <c r="BF1275" s="41"/>
      <c r="BG1275" s="41"/>
      <c r="BH1275" s="41"/>
      <c r="BI1275" s="41"/>
      <c r="BJ1275" s="41"/>
      <c r="BK1275" s="41"/>
      <c r="BL1275" s="41"/>
      <c r="BM1275" s="41"/>
      <c r="BN1275" s="41"/>
      <c r="BO1275" s="41"/>
      <c r="BP1275" s="108"/>
      <c r="CG1275" s="102"/>
      <c r="CI1275" s="45"/>
    </row>
    <row r="1276" spans="37:87" ht="13" customHeight="1">
      <c r="AK1276" s="114"/>
      <c r="AL1276" s="41"/>
      <c r="AM1276" s="41"/>
      <c r="AN1276" s="41"/>
      <c r="AO1276" s="41"/>
      <c r="AP1276" s="41"/>
      <c r="AQ1276" s="41"/>
      <c r="AR1276" s="41"/>
      <c r="AS1276" s="41"/>
      <c r="AT1276" s="41"/>
      <c r="AU1276" s="41"/>
      <c r="AV1276" s="41"/>
      <c r="AW1276" s="41"/>
      <c r="AX1276" s="41"/>
      <c r="AY1276" s="41"/>
      <c r="AZ1276" s="41"/>
      <c r="BA1276" s="41"/>
      <c r="BB1276" s="41"/>
      <c r="BC1276" s="41"/>
      <c r="BD1276" s="41"/>
      <c r="BE1276" s="41"/>
      <c r="BF1276" s="41"/>
      <c r="BG1276" s="41"/>
      <c r="BH1276" s="41"/>
      <c r="BI1276" s="41"/>
      <c r="BJ1276" s="41"/>
      <c r="BK1276" s="41"/>
      <c r="BL1276" s="41"/>
      <c r="BM1276" s="41"/>
      <c r="BN1276" s="41"/>
      <c r="BO1276" s="41"/>
      <c r="BP1276" s="108"/>
      <c r="CG1276" s="102"/>
      <c r="CI1276" s="45"/>
    </row>
    <row r="1277" spans="37:87" ht="13" customHeight="1">
      <c r="AK1277" s="114"/>
      <c r="AL1277" s="41"/>
      <c r="AM1277" s="41"/>
      <c r="AN1277" s="41"/>
      <c r="AO1277" s="41"/>
      <c r="AP1277" s="41"/>
      <c r="AQ1277" s="41"/>
      <c r="AR1277" s="41"/>
      <c r="AS1277" s="41"/>
      <c r="AT1277" s="41"/>
      <c r="AU1277" s="41"/>
      <c r="AV1277" s="41"/>
      <c r="AW1277" s="41"/>
      <c r="AX1277" s="41"/>
      <c r="AY1277" s="41"/>
      <c r="AZ1277" s="41"/>
      <c r="BA1277" s="41"/>
      <c r="BB1277" s="41"/>
      <c r="BC1277" s="41"/>
      <c r="BD1277" s="41"/>
      <c r="BE1277" s="41"/>
      <c r="BF1277" s="41"/>
      <c r="BG1277" s="41"/>
      <c r="BH1277" s="41"/>
      <c r="BI1277" s="41"/>
      <c r="BJ1277" s="41"/>
      <c r="BK1277" s="41"/>
      <c r="BL1277" s="41"/>
      <c r="BM1277" s="41"/>
      <c r="BN1277" s="41"/>
      <c r="BO1277" s="41"/>
      <c r="BP1277" s="108"/>
      <c r="CG1277" s="102"/>
      <c r="CI1277" s="45"/>
    </row>
    <row r="1278" spans="37:87" ht="13" customHeight="1">
      <c r="AK1278" s="114"/>
      <c r="AL1278" s="41"/>
      <c r="AM1278" s="41"/>
      <c r="AN1278" s="41"/>
      <c r="AO1278" s="41"/>
      <c r="AP1278" s="41"/>
      <c r="AQ1278" s="41"/>
      <c r="AR1278" s="41"/>
      <c r="AS1278" s="41"/>
      <c r="AT1278" s="41"/>
      <c r="AU1278" s="41"/>
      <c r="AV1278" s="41"/>
      <c r="AW1278" s="41"/>
      <c r="AX1278" s="41"/>
      <c r="AY1278" s="41"/>
      <c r="AZ1278" s="41"/>
      <c r="BA1278" s="41"/>
      <c r="BB1278" s="41"/>
      <c r="BC1278" s="41"/>
      <c r="BD1278" s="41"/>
      <c r="BE1278" s="41"/>
      <c r="BF1278" s="41"/>
      <c r="BG1278" s="41"/>
      <c r="BH1278" s="41"/>
      <c r="BI1278" s="41"/>
      <c r="BJ1278" s="41"/>
      <c r="BK1278" s="41"/>
      <c r="BL1278" s="41"/>
      <c r="BM1278" s="41"/>
      <c r="BN1278" s="41"/>
      <c r="BO1278" s="41"/>
      <c r="BP1278" s="108"/>
      <c r="CG1278" s="102"/>
      <c r="CI1278" s="45"/>
    </row>
    <row r="1279" spans="37:87" ht="13" customHeight="1">
      <c r="AK1279" s="114"/>
      <c r="AL1279" s="41"/>
      <c r="AM1279" s="41"/>
      <c r="AN1279" s="41"/>
      <c r="AO1279" s="41"/>
      <c r="AP1279" s="41"/>
      <c r="AQ1279" s="41"/>
      <c r="AR1279" s="41"/>
      <c r="AS1279" s="41"/>
      <c r="AT1279" s="41"/>
      <c r="AU1279" s="41"/>
      <c r="AV1279" s="41"/>
      <c r="AW1279" s="41"/>
      <c r="AX1279" s="41"/>
      <c r="AY1279" s="41"/>
      <c r="AZ1279" s="41"/>
      <c r="BA1279" s="41"/>
      <c r="BB1279" s="41"/>
      <c r="BC1279" s="41"/>
      <c r="BD1279" s="41"/>
      <c r="BE1279" s="41"/>
      <c r="BF1279" s="41"/>
      <c r="BG1279" s="41"/>
      <c r="BH1279" s="41"/>
      <c r="BI1279" s="41"/>
      <c r="BJ1279" s="41"/>
      <c r="BK1279" s="41"/>
      <c r="BL1279" s="41"/>
      <c r="BM1279" s="41"/>
      <c r="BN1279" s="41"/>
      <c r="BO1279" s="41"/>
      <c r="BP1279" s="108"/>
      <c r="CG1279" s="102"/>
      <c r="CI1279" s="45"/>
    </row>
    <row r="1280" spans="37:87" ht="13" customHeight="1">
      <c r="AK1280" s="114"/>
      <c r="AL1280" s="41"/>
      <c r="AM1280" s="41"/>
      <c r="AN1280" s="41"/>
      <c r="AO1280" s="41"/>
      <c r="AP1280" s="41"/>
      <c r="AQ1280" s="41"/>
      <c r="AR1280" s="41"/>
      <c r="AS1280" s="41"/>
      <c r="AT1280" s="41"/>
      <c r="AU1280" s="41"/>
      <c r="AV1280" s="41"/>
      <c r="AW1280" s="41"/>
      <c r="AX1280" s="41"/>
      <c r="AY1280" s="41"/>
      <c r="AZ1280" s="41"/>
      <c r="BA1280" s="41"/>
      <c r="BB1280" s="41"/>
      <c r="BC1280" s="41"/>
      <c r="BD1280" s="41"/>
      <c r="BE1280" s="41"/>
      <c r="BF1280" s="41"/>
      <c r="BG1280" s="41"/>
      <c r="BH1280" s="41"/>
      <c r="BI1280" s="41"/>
      <c r="BJ1280" s="41"/>
      <c r="BK1280" s="41"/>
      <c r="BL1280" s="41"/>
      <c r="BM1280" s="41"/>
      <c r="BN1280" s="41"/>
      <c r="BO1280" s="41"/>
      <c r="BP1280" s="108"/>
      <c r="CG1280" s="102"/>
      <c r="CI1280" s="45"/>
    </row>
    <row r="1281" spans="37:87" ht="13" customHeight="1">
      <c r="AK1281" s="114"/>
      <c r="AL1281" s="41"/>
      <c r="AM1281" s="41"/>
      <c r="AN1281" s="41"/>
      <c r="AO1281" s="41"/>
      <c r="AP1281" s="41"/>
      <c r="AQ1281" s="41"/>
      <c r="AR1281" s="41"/>
      <c r="AS1281" s="41"/>
      <c r="AT1281" s="41"/>
      <c r="AU1281" s="41"/>
      <c r="AV1281" s="41"/>
      <c r="AW1281" s="41"/>
      <c r="AX1281" s="41"/>
      <c r="AY1281" s="41"/>
      <c r="AZ1281" s="41"/>
      <c r="BA1281" s="41"/>
      <c r="BB1281" s="41"/>
      <c r="BC1281" s="41"/>
      <c r="BD1281" s="41"/>
      <c r="BE1281" s="41"/>
      <c r="BF1281" s="41"/>
      <c r="BG1281" s="41"/>
      <c r="BH1281" s="41"/>
      <c r="BI1281" s="41"/>
      <c r="BJ1281" s="41"/>
      <c r="BK1281" s="41"/>
      <c r="BL1281" s="41"/>
      <c r="BM1281" s="41"/>
      <c r="BN1281" s="41"/>
      <c r="BO1281" s="41"/>
      <c r="BP1281" s="108"/>
      <c r="CG1281" s="102"/>
      <c r="CI1281" s="45"/>
    </row>
    <row r="1282" spans="37:87" ht="13" customHeight="1">
      <c r="AK1282" s="114"/>
      <c r="AL1282" s="41"/>
      <c r="AM1282" s="41"/>
      <c r="AN1282" s="41"/>
      <c r="AO1282" s="41"/>
      <c r="AP1282" s="41"/>
      <c r="AQ1282" s="41"/>
      <c r="AR1282" s="41"/>
      <c r="AS1282" s="41"/>
      <c r="AT1282" s="41"/>
      <c r="AU1282" s="41"/>
      <c r="AV1282" s="41"/>
      <c r="AW1282" s="41"/>
      <c r="AX1282" s="41"/>
      <c r="AY1282" s="41"/>
      <c r="AZ1282" s="41"/>
      <c r="BA1282" s="41"/>
      <c r="BB1282" s="41"/>
      <c r="BC1282" s="41"/>
      <c r="BD1282" s="41"/>
      <c r="BE1282" s="41"/>
      <c r="BF1282" s="41"/>
      <c r="BG1282" s="41"/>
      <c r="BH1282" s="41"/>
      <c r="BI1282" s="41"/>
      <c r="BJ1282" s="41"/>
      <c r="BK1282" s="41"/>
      <c r="BL1282" s="41"/>
      <c r="BM1282" s="41"/>
      <c r="BN1282" s="41"/>
      <c r="BO1282" s="41"/>
      <c r="BP1282" s="108"/>
      <c r="CG1282" s="102"/>
      <c r="CI1282" s="45"/>
    </row>
    <row r="1283" spans="37:87" ht="13" customHeight="1">
      <c r="AK1283" s="114"/>
      <c r="AL1283" s="41"/>
      <c r="AM1283" s="41"/>
      <c r="AN1283" s="41"/>
      <c r="AO1283" s="41"/>
      <c r="AP1283" s="41"/>
      <c r="AQ1283" s="41"/>
      <c r="AR1283" s="41"/>
      <c r="AS1283" s="41"/>
      <c r="AT1283" s="41"/>
      <c r="AU1283" s="41"/>
      <c r="AV1283" s="41"/>
      <c r="AW1283" s="41"/>
      <c r="AX1283" s="41"/>
      <c r="AY1283" s="41"/>
      <c r="AZ1283" s="41"/>
      <c r="BA1283" s="41"/>
      <c r="BB1283" s="41"/>
      <c r="BC1283" s="41"/>
      <c r="BD1283" s="41"/>
      <c r="BE1283" s="41"/>
      <c r="BF1283" s="41"/>
      <c r="BG1283" s="41"/>
      <c r="BH1283" s="41"/>
      <c r="BI1283" s="41"/>
      <c r="BJ1283" s="41"/>
      <c r="BK1283" s="41"/>
      <c r="BL1283" s="41"/>
      <c r="BM1283" s="41"/>
      <c r="BN1283" s="41"/>
      <c r="BO1283" s="41"/>
      <c r="BP1283" s="108"/>
      <c r="CG1283" s="102"/>
      <c r="CI1283" s="45"/>
    </row>
    <row r="1284" spans="37:87" ht="13" customHeight="1">
      <c r="AK1284" s="114"/>
      <c r="AL1284" s="41"/>
      <c r="AM1284" s="41"/>
      <c r="AN1284" s="41"/>
      <c r="AO1284" s="41"/>
      <c r="AP1284" s="41"/>
      <c r="AQ1284" s="41"/>
      <c r="AR1284" s="41"/>
      <c r="AS1284" s="41"/>
      <c r="AT1284" s="41"/>
      <c r="AU1284" s="41"/>
      <c r="AV1284" s="41"/>
      <c r="AW1284" s="41"/>
      <c r="AX1284" s="41"/>
      <c r="AY1284" s="41"/>
      <c r="AZ1284" s="41"/>
      <c r="BA1284" s="41"/>
      <c r="BB1284" s="41"/>
      <c r="BC1284" s="41"/>
      <c r="BD1284" s="41"/>
      <c r="BE1284" s="41"/>
      <c r="BF1284" s="41"/>
      <c r="BG1284" s="41"/>
      <c r="BH1284" s="41"/>
      <c r="BI1284" s="41"/>
      <c r="BJ1284" s="41"/>
      <c r="BK1284" s="41"/>
      <c r="BL1284" s="41"/>
      <c r="BM1284" s="41"/>
      <c r="BN1284" s="41"/>
      <c r="BO1284" s="41"/>
      <c r="BP1284" s="108"/>
      <c r="CG1284" s="102"/>
      <c r="CI1284" s="45"/>
    </row>
    <row r="1285" spans="37:87" ht="13" customHeight="1">
      <c r="AK1285" s="114"/>
      <c r="AL1285" s="41"/>
      <c r="AM1285" s="41"/>
      <c r="AN1285" s="41"/>
      <c r="AO1285" s="41"/>
      <c r="AP1285" s="41"/>
      <c r="AQ1285" s="41"/>
      <c r="AR1285" s="41"/>
      <c r="AS1285" s="41"/>
      <c r="AT1285" s="41"/>
      <c r="AU1285" s="41"/>
      <c r="AV1285" s="41"/>
      <c r="AW1285" s="41"/>
      <c r="AX1285" s="41"/>
      <c r="AY1285" s="41"/>
      <c r="AZ1285" s="41"/>
      <c r="BA1285" s="41"/>
      <c r="BB1285" s="41"/>
      <c r="BC1285" s="41"/>
      <c r="BD1285" s="41"/>
      <c r="BE1285" s="41"/>
      <c r="BF1285" s="41"/>
      <c r="BG1285" s="41"/>
      <c r="BH1285" s="41"/>
      <c r="BI1285" s="41"/>
      <c r="BJ1285" s="41"/>
      <c r="BK1285" s="41"/>
      <c r="BL1285" s="41"/>
      <c r="BM1285" s="41"/>
      <c r="BN1285" s="41"/>
      <c r="BO1285" s="41"/>
      <c r="BP1285" s="108"/>
      <c r="CG1285" s="102"/>
      <c r="CI1285" s="45"/>
    </row>
    <row r="1286" spans="37:87" ht="13" customHeight="1">
      <c r="AK1286" s="114"/>
      <c r="AL1286" s="41"/>
      <c r="AM1286" s="41"/>
      <c r="AN1286" s="41"/>
      <c r="AO1286" s="41"/>
      <c r="AP1286" s="41"/>
      <c r="AQ1286" s="41"/>
      <c r="AR1286" s="41"/>
      <c r="AS1286" s="41"/>
      <c r="AT1286" s="41"/>
      <c r="AU1286" s="41"/>
      <c r="AV1286" s="41"/>
      <c r="AW1286" s="41"/>
      <c r="AX1286" s="41"/>
      <c r="AY1286" s="41"/>
      <c r="AZ1286" s="41"/>
      <c r="BA1286" s="41"/>
      <c r="BB1286" s="41"/>
      <c r="BC1286" s="41"/>
      <c r="BD1286" s="41"/>
      <c r="BE1286" s="41"/>
      <c r="BF1286" s="41"/>
      <c r="BG1286" s="41"/>
      <c r="BH1286" s="41"/>
      <c r="BI1286" s="41"/>
      <c r="BJ1286" s="41"/>
      <c r="BK1286" s="41"/>
      <c r="BL1286" s="41"/>
      <c r="BM1286" s="41"/>
      <c r="BN1286" s="41"/>
      <c r="BO1286" s="41"/>
      <c r="BP1286" s="108"/>
      <c r="CG1286" s="102"/>
      <c r="CI1286" s="45"/>
    </row>
    <row r="1287" spans="37:87" ht="13" customHeight="1">
      <c r="AK1287" s="114"/>
      <c r="AL1287" s="41"/>
      <c r="AM1287" s="41"/>
      <c r="AN1287" s="41"/>
      <c r="AO1287" s="41"/>
      <c r="AP1287" s="41"/>
      <c r="AQ1287" s="41"/>
      <c r="AR1287" s="41"/>
      <c r="AS1287" s="41"/>
      <c r="AT1287" s="41"/>
      <c r="AU1287" s="41"/>
      <c r="AV1287" s="41"/>
      <c r="AW1287" s="41"/>
      <c r="AX1287" s="41"/>
      <c r="AY1287" s="41"/>
      <c r="AZ1287" s="41"/>
      <c r="BA1287" s="41"/>
      <c r="BB1287" s="41"/>
      <c r="BC1287" s="41"/>
      <c r="BD1287" s="41"/>
      <c r="BE1287" s="41"/>
      <c r="BF1287" s="41"/>
      <c r="BG1287" s="41"/>
      <c r="BH1287" s="41"/>
      <c r="BI1287" s="41"/>
      <c r="BJ1287" s="41"/>
      <c r="BK1287" s="41"/>
      <c r="BL1287" s="41"/>
      <c r="BM1287" s="41"/>
      <c r="BN1287" s="41"/>
      <c r="BO1287" s="41"/>
      <c r="BP1287" s="108"/>
      <c r="CG1287" s="102"/>
      <c r="CI1287" s="45"/>
    </row>
    <row r="1288" spans="37:87" ht="13" customHeight="1">
      <c r="AK1288" s="114"/>
      <c r="AL1288" s="41"/>
      <c r="AM1288" s="41"/>
      <c r="AN1288" s="41"/>
      <c r="AO1288" s="41"/>
      <c r="AP1288" s="41"/>
      <c r="AQ1288" s="41"/>
      <c r="AR1288" s="41"/>
      <c r="AS1288" s="41"/>
      <c r="AT1288" s="41"/>
      <c r="AU1288" s="41"/>
      <c r="AV1288" s="41"/>
      <c r="AW1288" s="41"/>
      <c r="AX1288" s="41"/>
      <c r="AY1288" s="41"/>
      <c r="AZ1288" s="41"/>
      <c r="BA1288" s="41"/>
      <c r="BB1288" s="41"/>
      <c r="BC1288" s="41"/>
      <c r="BD1288" s="41"/>
      <c r="BE1288" s="41"/>
      <c r="BF1288" s="41"/>
      <c r="BG1288" s="41"/>
      <c r="BH1288" s="41"/>
      <c r="BI1288" s="41"/>
      <c r="BJ1288" s="41"/>
      <c r="BK1288" s="41"/>
      <c r="BL1288" s="41"/>
      <c r="BM1288" s="41"/>
      <c r="BN1288" s="41"/>
      <c r="BO1288" s="41"/>
      <c r="BP1288" s="108"/>
      <c r="CG1288" s="102"/>
      <c r="CI1288" s="45"/>
    </row>
    <row r="1289" spans="37:87" ht="13" customHeight="1">
      <c r="AK1289" s="114"/>
      <c r="AL1289" s="41"/>
      <c r="AM1289" s="41"/>
      <c r="AN1289" s="41"/>
      <c r="AO1289" s="41"/>
      <c r="AP1289" s="41"/>
      <c r="AQ1289" s="41"/>
      <c r="AR1289" s="41"/>
      <c r="AS1289" s="41"/>
      <c r="AT1289" s="41"/>
      <c r="AU1289" s="41"/>
      <c r="AV1289" s="41"/>
      <c r="AW1289" s="41"/>
      <c r="AX1289" s="41"/>
      <c r="AY1289" s="41"/>
      <c r="AZ1289" s="41"/>
      <c r="BA1289" s="41"/>
      <c r="BB1289" s="41"/>
      <c r="BC1289" s="41"/>
      <c r="BD1289" s="41"/>
      <c r="BE1289" s="41"/>
      <c r="BF1289" s="41"/>
      <c r="BG1289" s="41"/>
      <c r="BH1289" s="41"/>
      <c r="BI1289" s="41"/>
      <c r="BJ1289" s="41"/>
      <c r="BK1289" s="41"/>
      <c r="BL1289" s="41"/>
      <c r="BM1289" s="41"/>
      <c r="BN1289" s="41"/>
      <c r="BO1289" s="41"/>
      <c r="BP1289" s="108"/>
      <c r="CG1289" s="102"/>
      <c r="CI1289" s="45"/>
    </row>
    <row r="1290" spans="37:87" ht="13" customHeight="1">
      <c r="AK1290" s="114"/>
      <c r="AL1290" s="41"/>
      <c r="AM1290" s="41"/>
      <c r="AN1290" s="41"/>
      <c r="AO1290" s="41"/>
      <c r="AP1290" s="41"/>
      <c r="AQ1290" s="41"/>
      <c r="AR1290" s="41"/>
      <c r="AS1290" s="41"/>
      <c r="AT1290" s="41"/>
      <c r="AU1290" s="41"/>
      <c r="AV1290" s="41"/>
      <c r="AW1290" s="41"/>
      <c r="AX1290" s="41"/>
      <c r="AY1290" s="41"/>
      <c r="AZ1290" s="41"/>
      <c r="BA1290" s="41"/>
      <c r="BB1290" s="41"/>
      <c r="BC1290" s="41"/>
      <c r="BD1290" s="41"/>
      <c r="BE1290" s="41"/>
      <c r="BF1290" s="41"/>
      <c r="BG1290" s="41"/>
      <c r="BH1290" s="41"/>
      <c r="BI1290" s="41"/>
      <c r="BJ1290" s="41"/>
      <c r="BK1290" s="41"/>
      <c r="BL1290" s="41"/>
      <c r="BM1290" s="41"/>
      <c r="BN1290" s="41"/>
      <c r="BO1290" s="41"/>
      <c r="BP1290" s="108"/>
      <c r="CG1290" s="102"/>
      <c r="CI1290" s="45"/>
    </row>
    <row r="1291" spans="37:87" ht="13" customHeight="1">
      <c r="AK1291" s="114"/>
      <c r="AL1291" s="41"/>
      <c r="AM1291" s="41"/>
      <c r="AN1291" s="41"/>
      <c r="AO1291" s="41"/>
      <c r="AP1291" s="41"/>
      <c r="AQ1291" s="41"/>
      <c r="AR1291" s="41"/>
      <c r="AS1291" s="41"/>
      <c r="AT1291" s="41"/>
      <c r="AU1291" s="41"/>
      <c r="AV1291" s="41"/>
      <c r="AW1291" s="41"/>
      <c r="AX1291" s="41"/>
      <c r="AY1291" s="41"/>
      <c r="AZ1291" s="41"/>
      <c r="BA1291" s="41"/>
      <c r="BB1291" s="41"/>
      <c r="BC1291" s="41"/>
      <c r="BD1291" s="41"/>
      <c r="BE1291" s="41"/>
      <c r="BF1291" s="41"/>
      <c r="BG1291" s="41"/>
      <c r="BH1291" s="41"/>
      <c r="BI1291" s="41"/>
      <c r="BJ1291" s="41"/>
      <c r="BK1291" s="41"/>
      <c r="BL1291" s="41"/>
      <c r="BM1291" s="41"/>
      <c r="BN1291" s="41"/>
      <c r="BO1291" s="41"/>
      <c r="BP1291" s="108"/>
      <c r="CG1291" s="102"/>
      <c r="CI1291" s="45"/>
    </row>
    <row r="1292" spans="37:87" ht="13" customHeight="1">
      <c r="AK1292" s="114"/>
      <c r="AL1292" s="41"/>
      <c r="AM1292" s="41"/>
      <c r="AN1292" s="41"/>
      <c r="AO1292" s="41"/>
      <c r="AP1292" s="41"/>
      <c r="AQ1292" s="41"/>
      <c r="AR1292" s="41"/>
      <c r="AS1292" s="41"/>
      <c r="AT1292" s="41"/>
      <c r="AU1292" s="41"/>
      <c r="AV1292" s="41"/>
      <c r="AW1292" s="41"/>
      <c r="AX1292" s="41"/>
      <c r="AY1292" s="41"/>
      <c r="AZ1292" s="41"/>
      <c r="BA1292" s="41"/>
      <c r="BB1292" s="41"/>
      <c r="BC1292" s="41"/>
      <c r="BD1292" s="41"/>
      <c r="BE1292" s="41"/>
      <c r="BF1292" s="41"/>
      <c r="BG1292" s="41"/>
      <c r="BH1292" s="41"/>
      <c r="BI1292" s="41"/>
      <c r="BJ1292" s="41"/>
      <c r="BK1292" s="41"/>
      <c r="BL1292" s="41"/>
      <c r="BM1292" s="41"/>
      <c r="BN1292" s="41"/>
      <c r="BO1292" s="41"/>
      <c r="BP1292" s="108"/>
      <c r="CG1292" s="102"/>
      <c r="CI1292" s="45"/>
    </row>
    <row r="1293" spans="37:87" ht="13" customHeight="1">
      <c r="AK1293" s="114"/>
      <c r="AL1293" s="41"/>
      <c r="AM1293" s="41"/>
      <c r="AN1293" s="41"/>
      <c r="AO1293" s="41"/>
      <c r="AP1293" s="41"/>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108"/>
      <c r="CG1293" s="102"/>
      <c r="CI1293" s="45"/>
    </row>
    <row r="1294" spans="37:87" ht="13" customHeight="1">
      <c r="AK1294" s="114"/>
      <c r="AL1294" s="41"/>
      <c r="AM1294" s="41"/>
      <c r="AN1294" s="41"/>
      <c r="AO1294" s="41"/>
      <c r="AP1294" s="41"/>
      <c r="AQ1294" s="41"/>
      <c r="AR1294" s="41"/>
      <c r="AS1294" s="41"/>
      <c r="AT1294" s="41"/>
      <c r="AU1294" s="41"/>
      <c r="AV1294" s="41"/>
      <c r="AW1294" s="41"/>
      <c r="AX1294" s="41"/>
      <c r="AY1294" s="41"/>
      <c r="AZ1294" s="41"/>
      <c r="BA1294" s="41"/>
      <c r="BB1294" s="41"/>
      <c r="BC1294" s="41"/>
      <c r="BD1294" s="41"/>
      <c r="BE1294" s="41"/>
      <c r="BF1294" s="41"/>
      <c r="BG1294" s="41"/>
      <c r="BH1294" s="41"/>
      <c r="BI1294" s="41"/>
      <c r="BJ1294" s="41"/>
      <c r="BK1294" s="41"/>
      <c r="BL1294" s="41"/>
      <c r="BM1294" s="41"/>
      <c r="BN1294" s="41"/>
      <c r="BO1294" s="41"/>
      <c r="BP1294" s="108"/>
      <c r="CG1294" s="102"/>
      <c r="CI1294" s="45"/>
    </row>
    <row r="1295" spans="37:87" ht="13" customHeight="1">
      <c r="AK1295" s="114"/>
      <c r="AL1295" s="41"/>
      <c r="AM1295" s="41"/>
      <c r="AN1295" s="41"/>
      <c r="AO1295" s="41"/>
      <c r="AP1295" s="41"/>
      <c r="AQ1295" s="41"/>
      <c r="AR1295" s="41"/>
      <c r="AS1295" s="41"/>
      <c r="AT1295" s="41"/>
      <c r="AU1295" s="41"/>
      <c r="AV1295" s="41"/>
      <c r="AW1295" s="41"/>
      <c r="AX1295" s="41"/>
      <c r="AY1295" s="41"/>
      <c r="AZ1295" s="41"/>
      <c r="BA1295" s="41"/>
      <c r="BB1295" s="41"/>
      <c r="BC1295" s="41"/>
      <c r="BD1295" s="41"/>
      <c r="BE1295" s="41"/>
      <c r="BF1295" s="41"/>
      <c r="BG1295" s="41"/>
      <c r="BH1295" s="41"/>
      <c r="BI1295" s="41"/>
      <c r="BJ1295" s="41"/>
      <c r="BK1295" s="41"/>
      <c r="BL1295" s="41"/>
      <c r="BM1295" s="41"/>
      <c r="BN1295" s="41"/>
      <c r="BO1295" s="41"/>
      <c r="BP1295" s="108"/>
      <c r="CG1295" s="102"/>
      <c r="CI1295" s="45"/>
    </row>
    <row r="1296" spans="37:87" ht="13" customHeight="1">
      <c r="AK1296" s="114"/>
      <c r="AL1296" s="41"/>
      <c r="AM1296" s="41"/>
      <c r="AN1296" s="41"/>
      <c r="AO1296" s="41"/>
      <c r="AP1296" s="41"/>
      <c r="AQ1296" s="41"/>
      <c r="AR1296" s="41"/>
      <c r="AS1296" s="41"/>
      <c r="AT1296" s="41"/>
      <c r="AU1296" s="41"/>
      <c r="AV1296" s="41"/>
      <c r="AW1296" s="41"/>
      <c r="AX1296" s="41"/>
      <c r="AY1296" s="41"/>
      <c r="AZ1296" s="41"/>
      <c r="BA1296" s="41"/>
      <c r="BB1296" s="41"/>
      <c r="BC1296" s="41"/>
      <c r="BD1296" s="41"/>
      <c r="BE1296" s="41"/>
      <c r="BF1296" s="41"/>
      <c r="BG1296" s="41"/>
      <c r="BH1296" s="41"/>
      <c r="BI1296" s="41"/>
      <c r="BJ1296" s="41"/>
      <c r="BK1296" s="41"/>
      <c r="BL1296" s="41"/>
      <c r="BM1296" s="41"/>
      <c r="BN1296" s="41"/>
      <c r="BO1296" s="41"/>
      <c r="BP1296" s="108"/>
      <c r="CG1296" s="102"/>
      <c r="CI1296" s="45"/>
    </row>
    <row r="1297" spans="37:87" ht="13" customHeight="1">
      <c r="AK1297" s="114"/>
      <c r="AL1297" s="41"/>
      <c r="AM1297" s="41"/>
      <c r="AN1297" s="41"/>
      <c r="AO1297" s="41"/>
      <c r="AP1297" s="41"/>
      <c r="AQ1297" s="41"/>
      <c r="AR1297" s="41"/>
      <c r="AS1297" s="41"/>
      <c r="AT1297" s="41"/>
      <c r="AU1297" s="41"/>
      <c r="AV1297" s="41"/>
      <c r="AW1297" s="41"/>
      <c r="AX1297" s="41"/>
      <c r="AY1297" s="41"/>
      <c r="AZ1297" s="41"/>
      <c r="BA1297" s="41"/>
      <c r="BB1297" s="41"/>
      <c r="BC1297" s="41"/>
      <c r="BD1297" s="41"/>
      <c r="BE1297" s="41"/>
      <c r="BF1297" s="41"/>
      <c r="BG1297" s="41"/>
      <c r="BH1297" s="41"/>
      <c r="BI1297" s="41"/>
      <c r="BJ1297" s="41"/>
      <c r="BK1297" s="41"/>
      <c r="BL1297" s="41"/>
      <c r="BM1297" s="41"/>
      <c r="BN1297" s="41"/>
      <c r="BO1297" s="41"/>
      <c r="BP1297" s="108"/>
      <c r="CG1297" s="102"/>
      <c r="CI1297" s="45"/>
    </row>
    <row r="1298" spans="37:87" ht="13" customHeight="1">
      <c r="AK1298" s="114"/>
      <c r="AL1298" s="41"/>
      <c r="AM1298" s="41"/>
      <c r="AN1298" s="41"/>
      <c r="AO1298" s="41"/>
      <c r="AP1298" s="41"/>
      <c r="AQ1298" s="41"/>
      <c r="AR1298" s="41"/>
      <c r="AS1298" s="41"/>
      <c r="AT1298" s="41"/>
      <c r="AU1298" s="41"/>
      <c r="AV1298" s="41"/>
      <c r="AW1298" s="41"/>
      <c r="AX1298" s="41"/>
      <c r="AY1298" s="41"/>
      <c r="AZ1298" s="41"/>
      <c r="BA1298" s="41"/>
      <c r="BB1298" s="41"/>
      <c r="BC1298" s="41"/>
      <c r="BD1298" s="41"/>
      <c r="BE1298" s="41"/>
      <c r="BF1298" s="41"/>
      <c r="BG1298" s="41"/>
      <c r="BH1298" s="41"/>
      <c r="BI1298" s="41"/>
      <c r="BJ1298" s="41"/>
      <c r="BK1298" s="41"/>
      <c r="BL1298" s="41"/>
      <c r="BM1298" s="41"/>
      <c r="BN1298" s="41"/>
      <c r="BO1298" s="41"/>
      <c r="BP1298" s="108"/>
      <c r="CG1298" s="102"/>
      <c r="CI1298" s="45"/>
    </row>
    <row r="1299" spans="37:87" ht="13" customHeight="1">
      <c r="AK1299" s="114"/>
      <c r="AL1299" s="41"/>
      <c r="AM1299" s="41"/>
      <c r="AN1299" s="41"/>
      <c r="AO1299" s="41"/>
      <c r="AP1299" s="41"/>
      <c r="AQ1299" s="41"/>
      <c r="AR1299" s="41"/>
      <c r="AS1299" s="41"/>
      <c r="AT1299" s="41"/>
      <c r="AU1299" s="41"/>
      <c r="AV1299" s="41"/>
      <c r="AW1299" s="41"/>
      <c r="AX1299" s="41"/>
      <c r="AY1299" s="41"/>
      <c r="AZ1299" s="41"/>
      <c r="BA1299" s="41"/>
      <c r="BB1299" s="41"/>
      <c r="BC1299" s="41"/>
      <c r="BD1299" s="41"/>
      <c r="BE1299" s="41"/>
      <c r="BF1299" s="41"/>
      <c r="BG1299" s="41"/>
      <c r="BH1299" s="41"/>
      <c r="BI1299" s="41"/>
      <c r="BJ1299" s="41"/>
      <c r="BK1299" s="41"/>
      <c r="BL1299" s="41"/>
      <c r="BM1299" s="41"/>
      <c r="BN1299" s="41"/>
      <c r="BO1299" s="41"/>
      <c r="BP1299" s="108"/>
      <c r="CG1299" s="102"/>
      <c r="CI1299" s="45"/>
    </row>
    <row r="1300" spans="37:87" ht="13" customHeight="1">
      <c r="AK1300" s="114"/>
      <c r="AL1300" s="41"/>
      <c r="AM1300" s="41"/>
      <c r="AN1300" s="41"/>
      <c r="AO1300" s="41"/>
      <c r="AP1300" s="41"/>
      <c r="AQ1300" s="41"/>
      <c r="AR1300" s="41"/>
      <c r="AS1300" s="41"/>
      <c r="AT1300" s="41"/>
      <c r="AU1300" s="41"/>
      <c r="AV1300" s="41"/>
      <c r="AW1300" s="41"/>
      <c r="AX1300" s="41"/>
      <c r="AY1300" s="41"/>
      <c r="AZ1300" s="41"/>
      <c r="BA1300" s="41"/>
      <c r="BB1300" s="41"/>
      <c r="BC1300" s="41"/>
      <c r="BD1300" s="41"/>
      <c r="BE1300" s="41"/>
      <c r="BF1300" s="41"/>
      <c r="BG1300" s="41"/>
      <c r="BH1300" s="41"/>
      <c r="BI1300" s="41"/>
      <c r="BJ1300" s="41"/>
      <c r="BK1300" s="41"/>
      <c r="BL1300" s="41"/>
      <c r="BM1300" s="41"/>
      <c r="BN1300" s="41"/>
      <c r="BO1300" s="41"/>
      <c r="BP1300" s="108"/>
      <c r="CG1300" s="102"/>
      <c r="CI1300" s="45"/>
    </row>
    <row r="1301" spans="37:87" ht="13" customHeight="1">
      <c r="AK1301" s="114"/>
      <c r="AL1301" s="41"/>
      <c r="AM1301" s="41"/>
      <c r="AN1301" s="41"/>
      <c r="AO1301" s="41"/>
      <c r="AP1301" s="41"/>
      <c r="AQ1301" s="41"/>
      <c r="AR1301" s="41"/>
      <c r="AS1301" s="41"/>
      <c r="AT1301" s="41"/>
      <c r="AU1301" s="41"/>
      <c r="AV1301" s="41"/>
      <c r="AW1301" s="41"/>
      <c r="AX1301" s="41"/>
      <c r="AY1301" s="41"/>
      <c r="AZ1301" s="41"/>
      <c r="BA1301" s="41"/>
      <c r="BB1301" s="41"/>
      <c r="BC1301" s="41"/>
      <c r="BD1301" s="41"/>
      <c r="BE1301" s="41"/>
      <c r="BF1301" s="41"/>
      <c r="BG1301" s="41"/>
      <c r="BH1301" s="41"/>
      <c r="BI1301" s="41"/>
      <c r="BJ1301" s="41"/>
      <c r="BK1301" s="41"/>
      <c r="BL1301" s="41"/>
      <c r="BM1301" s="41"/>
      <c r="BN1301" s="41"/>
      <c r="BO1301" s="41"/>
      <c r="BP1301" s="108"/>
      <c r="CG1301" s="102"/>
      <c r="CI1301" s="45"/>
    </row>
    <row r="1302" spans="37:87" ht="13" customHeight="1">
      <c r="AK1302" s="114"/>
      <c r="AL1302" s="41"/>
      <c r="AM1302" s="41"/>
      <c r="AN1302" s="41"/>
      <c r="AO1302" s="41"/>
      <c r="AP1302" s="41"/>
      <c r="AQ1302" s="41"/>
      <c r="AR1302" s="41"/>
      <c r="AS1302" s="41"/>
      <c r="AT1302" s="41"/>
      <c r="AU1302" s="41"/>
      <c r="AV1302" s="41"/>
      <c r="AW1302" s="41"/>
      <c r="AX1302" s="41"/>
      <c r="AY1302" s="41"/>
      <c r="AZ1302" s="41"/>
      <c r="BA1302" s="41"/>
      <c r="BB1302" s="41"/>
      <c r="BC1302" s="41"/>
      <c r="BD1302" s="41"/>
      <c r="BE1302" s="41"/>
      <c r="BF1302" s="41"/>
      <c r="BG1302" s="41"/>
      <c r="BH1302" s="41"/>
      <c r="BI1302" s="41"/>
      <c r="BJ1302" s="41"/>
      <c r="BK1302" s="41"/>
      <c r="BL1302" s="41"/>
      <c r="BM1302" s="41"/>
      <c r="BN1302" s="41"/>
      <c r="BO1302" s="41"/>
      <c r="BP1302" s="108"/>
      <c r="CG1302" s="102"/>
      <c r="CI1302" s="45"/>
    </row>
    <row r="1303" spans="37:87" ht="13" customHeight="1">
      <c r="AK1303" s="114"/>
      <c r="AL1303" s="41"/>
      <c r="AM1303" s="41"/>
      <c r="AN1303" s="41"/>
      <c r="AO1303" s="41"/>
      <c r="AP1303" s="41"/>
      <c r="AQ1303" s="41"/>
      <c r="AR1303" s="41"/>
      <c r="AS1303" s="41"/>
      <c r="AT1303" s="41"/>
      <c r="AU1303" s="41"/>
      <c r="AV1303" s="41"/>
      <c r="AW1303" s="41"/>
      <c r="AX1303" s="41"/>
      <c r="AY1303" s="41"/>
      <c r="AZ1303" s="41"/>
      <c r="BA1303" s="41"/>
      <c r="BB1303" s="41"/>
      <c r="BC1303" s="41"/>
      <c r="BD1303" s="41"/>
      <c r="BE1303" s="41"/>
      <c r="BF1303" s="41"/>
      <c r="BG1303" s="41"/>
      <c r="BH1303" s="41"/>
      <c r="BI1303" s="41"/>
      <c r="BJ1303" s="41"/>
      <c r="BK1303" s="41"/>
      <c r="BL1303" s="41"/>
      <c r="BM1303" s="41"/>
      <c r="BN1303" s="41"/>
      <c r="BO1303" s="41"/>
      <c r="BP1303" s="108"/>
      <c r="CG1303" s="102"/>
      <c r="CI1303" s="45"/>
    </row>
    <row r="1304" spans="37:87" ht="13" customHeight="1">
      <c r="AK1304" s="114"/>
      <c r="AL1304" s="41"/>
      <c r="AM1304" s="41"/>
      <c r="AN1304" s="41"/>
      <c r="AO1304" s="41"/>
      <c r="AP1304" s="41"/>
      <c r="AQ1304" s="41"/>
      <c r="AR1304" s="41"/>
      <c r="AS1304" s="41"/>
      <c r="AT1304" s="41"/>
      <c r="AU1304" s="41"/>
      <c r="AV1304" s="41"/>
      <c r="AW1304" s="41"/>
      <c r="AX1304" s="41"/>
      <c r="AY1304" s="41"/>
      <c r="AZ1304" s="41"/>
      <c r="BA1304" s="41"/>
      <c r="BB1304" s="41"/>
      <c r="BC1304" s="41"/>
      <c r="BD1304" s="41"/>
      <c r="BE1304" s="41"/>
      <c r="BF1304" s="41"/>
      <c r="BG1304" s="41"/>
      <c r="BH1304" s="41"/>
      <c r="BI1304" s="41"/>
      <c r="BJ1304" s="41"/>
      <c r="BK1304" s="41"/>
      <c r="BL1304" s="41"/>
      <c r="BM1304" s="41"/>
      <c r="BN1304" s="41"/>
      <c r="BO1304" s="41"/>
      <c r="BP1304" s="108"/>
      <c r="CG1304" s="102"/>
      <c r="CI1304" s="45"/>
    </row>
    <row r="1305" spans="37:87" ht="13" customHeight="1">
      <c r="AK1305" s="114"/>
      <c r="AL1305" s="41"/>
      <c r="AM1305" s="41"/>
      <c r="AN1305" s="41"/>
      <c r="AO1305" s="41"/>
      <c r="AP1305" s="41"/>
      <c r="AQ1305" s="41"/>
      <c r="AR1305" s="41"/>
      <c r="AS1305" s="41"/>
      <c r="AT1305" s="41"/>
      <c r="AU1305" s="41"/>
      <c r="AV1305" s="41"/>
      <c r="AW1305" s="41"/>
      <c r="AX1305" s="41"/>
      <c r="AY1305" s="41"/>
      <c r="AZ1305" s="41"/>
      <c r="BA1305" s="41"/>
      <c r="BB1305" s="41"/>
      <c r="BC1305" s="41"/>
      <c r="BD1305" s="41"/>
      <c r="BE1305" s="41"/>
      <c r="BF1305" s="41"/>
      <c r="BG1305" s="41"/>
      <c r="BH1305" s="41"/>
      <c r="BI1305" s="41"/>
      <c r="BJ1305" s="41"/>
      <c r="BK1305" s="41"/>
      <c r="BL1305" s="41"/>
      <c r="BM1305" s="41"/>
      <c r="BN1305" s="41"/>
      <c r="BO1305" s="41"/>
      <c r="BP1305" s="108"/>
      <c r="CG1305" s="102"/>
      <c r="CI1305" s="45"/>
    </row>
    <row r="1306" spans="37:87" ht="13" customHeight="1">
      <c r="AK1306" s="114"/>
      <c r="AL1306" s="41"/>
      <c r="AM1306" s="41"/>
      <c r="AN1306" s="41"/>
      <c r="AO1306" s="41"/>
      <c r="AP1306" s="41"/>
      <c r="AQ1306" s="41"/>
      <c r="AR1306" s="41"/>
      <c r="AS1306" s="41"/>
      <c r="AT1306" s="41"/>
      <c r="AU1306" s="41"/>
      <c r="AV1306" s="41"/>
      <c r="AW1306" s="41"/>
      <c r="AX1306" s="41"/>
      <c r="AY1306" s="41"/>
      <c r="AZ1306" s="41"/>
      <c r="BA1306" s="41"/>
      <c r="BB1306" s="41"/>
      <c r="BC1306" s="41"/>
      <c r="BD1306" s="41"/>
      <c r="BE1306" s="41"/>
      <c r="BF1306" s="41"/>
      <c r="BG1306" s="41"/>
      <c r="BH1306" s="41"/>
      <c r="BI1306" s="41"/>
      <c r="BJ1306" s="41"/>
      <c r="BK1306" s="41"/>
      <c r="BL1306" s="41"/>
      <c r="BM1306" s="41"/>
      <c r="BN1306" s="41"/>
      <c r="BO1306" s="41"/>
      <c r="BP1306" s="108"/>
      <c r="CG1306" s="102"/>
      <c r="CI1306" s="45"/>
    </row>
    <row r="1307" spans="37:87" ht="13" customHeight="1">
      <c r="AK1307" s="114"/>
      <c r="AL1307" s="41"/>
      <c r="AM1307" s="41"/>
      <c r="AN1307" s="41"/>
      <c r="AO1307" s="41"/>
      <c r="AP1307" s="41"/>
      <c r="AQ1307" s="41"/>
      <c r="AR1307" s="41"/>
      <c r="AS1307" s="41"/>
      <c r="AT1307" s="41"/>
      <c r="AU1307" s="41"/>
      <c r="AV1307" s="41"/>
      <c r="AW1307" s="41"/>
      <c r="AX1307" s="41"/>
      <c r="AY1307" s="41"/>
      <c r="AZ1307" s="41"/>
      <c r="BA1307" s="41"/>
      <c r="BB1307" s="41"/>
      <c r="BC1307" s="41"/>
      <c r="BD1307" s="41"/>
      <c r="BE1307" s="41"/>
      <c r="BF1307" s="41"/>
      <c r="BG1307" s="41"/>
      <c r="BH1307" s="41"/>
      <c r="BI1307" s="41"/>
      <c r="BJ1307" s="41"/>
      <c r="BK1307" s="41"/>
      <c r="BL1307" s="41"/>
      <c r="BM1307" s="41"/>
      <c r="BN1307" s="41"/>
      <c r="BO1307" s="41"/>
      <c r="BP1307" s="108"/>
      <c r="CG1307" s="102"/>
      <c r="CI1307" s="45"/>
    </row>
    <row r="1308" spans="37:87" ht="13" customHeight="1">
      <c r="AK1308" s="114"/>
      <c r="AL1308" s="41"/>
      <c r="AM1308" s="41"/>
      <c r="AN1308" s="41"/>
      <c r="AO1308" s="41"/>
      <c r="AP1308" s="41"/>
      <c r="AQ1308" s="41"/>
      <c r="AR1308" s="41"/>
      <c r="AS1308" s="41"/>
      <c r="AT1308" s="41"/>
      <c r="AU1308" s="41"/>
      <c r="AV1308" s="41"/>
      <c r="AW1308" s="41"/>
      <c r="AX1308" s="41"/>
      <c r="AY1308" s="41"/>
      <c r="AZ1308" s="41"/>
      <c r="BA1308" s="41"/>
      <c r="BB1308" s="41"/>
      <c r="BC1308" s="41"/>
      <c r="BD1308" s="41"/>
      <c r="BE1308" s="41"/>
      <c r="BF1308" s="41"/>
      <c r="BG1308" s="41"/>
      <c r="BH1308" s="41"/>
      <c r="BI1308" s="41"/>
      <c r="BJ1308" s="41"/>
      <c r="BK1308" s="41"/>
      <c r="BL1308" s="41"/>
      <c r="BM1308" s="41"/>
      <c r="BN1308" s="41"/>
      <c r="BO1308" s="41"/>
      <c r="BP1308" s="108"/>
      <c r="CG1308" s="102"/>
      <c r="CI1308" s="45"/>
    </row>
    <row r="1309" spans="37:87" ht="13" customHeight="1">
      <c r="AK1309" s="114"/>
      <c r="AL1309" s="41"/>
      <c r="AM1309" s="41"/>
      <c r="AN1309" s="41"/>
      <c r="AO1309" s="41"/>
      <c r="AP1309" s="41"/>
      <c r="AQ1309" s="41"/>
      <c r="AR1309" s="41"/>
      <c r="AS1309" s="41"/>
      <c r="AT1309" s="41"/>
      <c r="AU1309" s="41"/>
      <c r="AV1309" s="41"/>
      <c r="AW1309" s="41"/>
      <c r="AX1309" s="41"/>
      <c r="AY1309" s="41"/>
      <c r="AZ1309" s="41"/>
      <c r="BA1309" s="41"/>
      <c r="BB1309" s="41"/>
      <c r="BC1309" s="41"/>
      <c r="BD1309" s="41"/>
      <c r="BE1309" s="41"/>
      <c r="BF1309" s="41"/>
      <c r="BG1309" s="41"/>
      <c r="BH1309" s="41"/>
      <c r="BI1309" s="41"/>
      <c r="BJ1309" s="41"/>
      <c r="BK1309" s="41"/>
      <c r="BL1309" s="41"/>
      <c r="BM1309" s="41"/>
      <c r="BN1309" s="41"/>
      <c r="BO1309" s="41"/>
      <c r="BP1309" s="108"/>
      <c r="CG1309" s="102"/>
      <c r="CI1309" s="45"/>
    </row>
    <row r="1310" spans="37:87" ht="13" customHeight="1">
      <c r="AK1310" s="114"/>
      <c r="AL1310" s="41"/>
      <c r="AM1310" s="41"/>
      <c r="AN1310" s="41"/>
      <c r="AO1310" s="41"/>
      <c r="AP1310" s="41"/>
      <c r="AQ1310" s="41"/>
      <c r="AR1310" s="41"/>
      <c r="AS1310" s="41"/>
      <c r="AT1310" s="41"/>
      <c r="AU1310" s="41"/>
      <c r="AV1310" s="41"/>
      <c r="AW1310" s="41"/>
      <c r="AX1310" s="41"/>
      <c r="AY1310" s="41"/>
      <c r="AZ1310" s="41"/>
      <c r="BA1310" s="41"/>
      <c r="BB1310" s="41"/>
      <c r="BC1310" s="41"/>
      <c r="BD1310" s="41"/>
      <c r="BE1310" s="41"/>
      <c r="BF1310" s="41"/>
      <c r="BG1310" s="41"/>
      <c r="BH1310" s="41"/>
      <c r="BI1310" s="41"/>
      <c r="BJ1310" s="41"/>
      <c r="BK1310" s="41"/>
      <c r="BL1310" s="41"/>
      <c r="BM1310" s="41"/>
      <c r="BN1310" s="41"/>
      <c r="BO1310" s="41"/>
      <c r="BP1310" s="108"/>
      <c r="CG1310" s="102"/>
      <c r="CI1310" s="45"/>
    </row>
    <row r="1311" spans="37:87" ht="13" customHeight="1">
      <c r="AK1311" s="114"/>
      <c r="AL1311" s="41"/>
      <c r="AM1311" s="41"/>
      <c r="AN1311" s="41"/>
      <c r="AO1311" s="41"/>
      <c r="AP1311" s="41"/>
      <c r="AQ1311" s="41"/>
      <c r="AR1311" s="41"/>
      <c r="AS1311" s="41"/>
      <c r="AT1311" s="41"/>
      <c r="AU1311" s="41"/>
      <c r="AV1311" s="41"/>
      <c r="AW1311" s="41"/>
      <c r="AX1311" s="41"/>
      <c r="AY1311" s="41"/>
      <c r="AZ1311" s="41"/>
      <c r="BA1311" s="41"/>
      <c r="BB1311" s="41"/>
      <c r="BC1311" s="41"/>
      <c r="BD1311" s="41"/>
      <c r="BE1311" s="41"/>
      <c r="BF1311" s="41"/>
      <c r="BG1311" s="41"/>
      <c r="BH1311" s="41"/>
      <c r="BI1311" s="41"/>
      <c r="BJ1311" s="41"/>
      <c r="BK1311" s="41"/>
      <c r="BL1311" s="41"/>
      <c r="BM1311" s="41"/>
      <c r="BN1311" s="41"/>
      <c r="BO1311" s="41"/>
      <c r="BP1311" s="108"/>
      <c r="CG1311" s="102"/>
      <c r="CI1311" s="45"/>
    </row>
    <row r="1312" spans="37:87" ht="13" customHeight="1">
      <c r="AK1312" s="114"/>
      <c r="AL1312" s="41"/>
      <c r="AM1312" s="41"/>
      <c r="AN1312" s="41"/>
      <c r="AO1312" s="41"/>
      <c r="AP1312" s="41"/>
      <c r="AQ1312" s="41"/>
      <c r="AR1312" s="41"/>
      <c r="AS1312" s="41"/>
      <c r="AT1312" s="41"/>
      <c r="AU1312" s="41"/>
      <c r="AV1312" s="41"/>
      <c r="AW1312" s="41"/>
      <c r="AX1312" s="41"/>
      <c r="AY1312" s="41"/>
      <c r="AZ1312" s="41"/>
      <c r="BA1312" s="41"/>
      <c r="BB1312" s="41"/>
      <c r="BC1312" s="41"/>
      <c r="BD1312" s="41"/>
      <c r="BE1312" s="41"/>
      <c r="BF1312" s="41"/>
      <c r="BG1312" s="41"/>
      <c r="BH1312" s="41"/>
      <c r="BI1312" s="41"/>
      <c r="BJ1312" s="41"/>
      <c r="BK1312" s="41"/>
      <c r="BL1312" s="41"/>
      <c r="BM1312" s="41"/>
      <c r="BN1312" s="41"/>
      <c r="BO1312" s="41"/>
      <c r="BP1312" s="108"/>
      <c r="CG1312" s="102"/>
      <c r="CI1312" s="45"/>
    </row>
    <row r="1313" spans="37:87" ht="13" customHeight="1">
      <c r="AK1313" s="114"/>
      <c r="AL1313" s="41"/>
      <c r="AM1313" s="41"/>
      <c r="AN1313" s="41"/>
      <c r="AO1313" s="41"/>
      <c r="AP1313" s="41"/>
      <c r="AQ1313" s="41"/>
      <c r="AR1313" s="41"/>
      <c r="AS1313" s="41"/>
      <c r="AT1313" s="41"/>
      <c r="AU1313" s="41"/>
      <c r="AV1313" s="41"/>
      <c r="AW1313" s="41"/>
      <c r="AX1313" s="41"/>
      <c r="AY1313" s="41"/>
      <c r="AZ1313" s="41"/>
      <c r="BA1313" s="41"/>
      <c r="BB1313" s="41"/>
      <c r="BC1313" s="41"/>
      <c r="BD1313" s="41"/>
      <c r="BE1313" s="41"/>
      <c r="BF1313" s="41"/>
      <c r="BG1313" s="41"/>
      <c r="BH1313" s="41"/>
      <c r="BI1313" s="41"/>
      <c r="BJ1313" s="41"/>
      <c r="BK1313" s="41"/>
      <c r="BL1313" s="41"/>
      <c r="BM1313" s="41"/>
      <c r="BN1313" s="41"/>
      <c r="BO1313" s="41"/>
      <c r="BP1313" s="108"/>
      <c r="CG1313" s="102"/>
      <c r="CI1313" s="45"/>
    </row>
    <row r="1314" spans="37:87" ht="13" customHeight="1">
      <c r="AK1314" s="114"/>
      <c r="AL1314" s="41"/>
      <c r="AM1314" s="41"/>
      <c r="AN1314" s="41"/>
      <c r="AO1314" s="41"/>
      <c r="AP1314" s="41"/>
      <c r="AQ1314" s="41"/>
      <c r="AR1314" s="41"/>
      <c r="AS1314" s="41"/>
      <c r="AT1314" s="41"/>
      <c r="AU1314" s="41"/>
      <c r="AV1314" s="41"/>
      <c r="AW1314" s="41"/>
      <c r="AX1314" s="41"/>
      <c r="AY1314" s="41"/>
      <c r="AZ1314" s="41"/>
      <c r="BA1314" s="41"/>
      <c r="BB1314" s="41"/>
      <c r="BC1314" s="41"/>
      <c r="BD1314" s="41"/>
      <c r="BE1314" s="41"/>
      <c r="BF1314" s="41"/>
      <c r="BG1314" s="41"/>
      <c r="BH1314" s="41"/>
      <c r="BI1314" s="41"/>
      <c r="BJ1314" s="41"/>
      <c r="BK1314" s="41"/>
      <c r="BL1314" s="41"/>
      <c r="BM1314" s="41"/>
      <c r="BN1314" s="41"/>
      <c r="BO1314" s="41"/>
      <c r="BP1314" s="108"/>
      <c r="CG1314" s="102"/>
      <c r="CI1314" s="45"/>
    </row>
    <row r="1315" spans="37:87" ht="13" customHeight="1">
      <c r="AK1315" s="114"/>
      <c r="AL1315" s="41"/>
      <c r="AM1315" s="41"/>
      <c r="AN1315" s="41"/>
      <c r="AO1315" s="41"/>
      <c r="AP1315" s="41"/>
      <c r="AQ1315" s="41"/>
      <c r="AR1315" s="41"/>
      <c r="AS1315" s="41"/>
      <c r="AT1315" s="41"/>
      <c r="AU1315" s="41"/>
      <c r="AV1315" s="41"/>
      <c r="AW1315" s="41"/>
      <c r="AX1315" s="41"/>
      <c r="AY1315" s="41"/>
      <c r="AZ1315" s="41"/>
      <c r="BA1315" s="41"/>
      <c r="BB1315" s="41"/>
      <c r="BC1315" s="41"/>
      <c r="BD1315" s="41"/>
      <c r="BE1315" s="41"/>
      <c r="BF1315" s="41"/>
      <c r="BG1315" s="41"/>
      <c r="BH1315" s="41"/>
      <c r="BI1315" s="41"/>
      <c r="BJ1315" s="41"/>
      <c r="BK1315" s="41"/>
      <c r="BL1315" s="41"/>
      <c r="BM1315" s="41"/>
      <c r="BN1315" s="41"/>
      <c r="BO1315" s="41"/>
      <c r="BP1315" s="108"/>
      <c r="CG1315" s="102"/>
      <c r="CI1315" s="45"/>
    </row>
    <row r="1316" spans="37:87" ht="13" customHeight="1">
      <c r="AK1316" s="114"/>
      <c r="AL1316" s="41"/>
      <c r="AM1316" s="41"/>
      <c r="AN1316" s="41"/>
      <c r="AO1316" s="41"/>
      <c r="AP1316" s="41"/>
      <c r="AQ1316" s="41"/>
      <c r="AR1316" s="41"/>
      <c r="AS1316" s="41"/>
      <c r="AT1316" s="41"/>
      <c r="AU1316" s="41"/>
      <c r="AV1316" s="41"/>
      <c r="AW1316" s="41"/>
      <c r="AX1316" s="41"/>
      <c r="AY1316" s="41"/>
      <c r="AZ1316" s="41"/>
      <c r="BA1316" s="41"/>
      <c r="BB1316" s="41"/>
      <c r="BC1316" s="41"/>
      <c r="BD1316" s="41"/>
      <c r="BE1316" s="41"/>
      <c r="BF1316" s="41"/>
      <c r="BG1316" s="41"/>
      <c r="BH1316" s="41"/>
      <c r="BI1316" s="41"/>
      <c r="BJ1316" s="41"/>
      <c r="BK1316" s="41"/>
      <c r="BL1316" s="41"/>
      <c r="BM1316" s="41"/>
      <c r="BN1316" s="41"/>
      <c r="BO1316" s="41"/>
      <c r="BP1316" s="108"/>
      <c r="CG1316" s="102"/>
      <c r="CI1316" s="45"/>
    </row>
    <row r="1317" spans="37:87" ht="13" customHeight="1">
      <c r="AK1317" s="114"/>
      <c r="AL1317" s="41"/>
      <c r="AM1317" s="41"/>
      <c r="AN1317" s="41"/>
      <c r="AO1317" s="41"/>
      <c r="AP1317" s="41"/>
      <c r="AQ1317" s="41"/>
      <c r="AR1317" s="41"/>
      <c r="AS1317" s="41"/>
      <c r="AT1317" s="41"/>
      <c r="AU1317" s="41"/>
      <c r="AV1317" s="41"/>
      <c r="AW1317" s="41"/>
      <c r="AX1317" s="41"/>
      <c r="AY1317" s="41"/>
      <c r="AZ1317" s="41"/>
      <c r="BA1317" s="41"/>
      <c r="BB1317" s="41"/>
      <c r="BC1317" s="41"/>
      <c r="BD1317" s="41"/>
      <c r="BE1317" s="41"/>
      <c r="BF1317" s="41"/>
      <c r="BG1317" s="41"/>
      <c r="BH1317" s="41"/>
      <c r="BI1317" s="41"/>
      <c r="BJ1317" s="41"/>
      <c r="BK1317" s="41"/>
      <c r="BL1317" s="41"/>
      <c r="BM1317" s="41"/>
      <c r="BN1317" s="41"/>
      <c r="BO1317" s="41"/>
      <c r="BP1317" s="108"/>
      <c r="CG1317" s="102"/>
      <c r="CI1317" s="45"/>
    </row>
    <row r="1318" spans="37:87" ht="13" customHeight="1">
      <c r="AK1318" s="114"/>
      <c r="AL1318" s="41"/>
      <c r="AM1318" s="41"/>
      <c r="AN1318" s="41"/>
      <c r="AO1318" s="41"/>
      <c r="AP1318" s="41"/>
      <c r="AQ1318" s="41"/>
      <c r="AR1318" s="41"/>
      <c r="AS1318" s="41"/>
      <c r="AT1318" s="41"/>
      <c r="AU1318" s="41"/>
      <c r="AV1318" s="41"/>
      <c r="AW1318" s="41"/>
      <c r="AX1318" s="41"/>
      <c r="AY1318" s="41"/>
      <c r="AZ1318" s="41"/>
      <c r="BA1318" s="41"/>
      <c r="BB1318" s="41"/>
      <c r="BC1318" s="41"/>
      <c r="BD1318" s="41"/>
      <c r="BE1318" s="41"/>
      <c r="BF1318" s="41"/>
      <c r="BG1318" s="41"/>
      <c r="BH1318" s="41"/>
      <c r="BI1318" s="41"/>
      <c r="BJ1318" s="41"/>
      <c r="BK1318" s="41"/>
      <c r="BL1318" s="41"/>
      <c r="BM1318" s="41"/>
      <c r="BN1318" s="41"/>
      <c r="BO1318" s="41"/>
      <c r="BP1318" s="108"/>
      <c r="CG1318" s="102"/>
      <c r="CI1318" s="45"/>
    </row>
    <row r="1319" spans="37:87" ht="13" customHeight="1">
      <c r="AK1319" s="114"/>
      <c r="AL1319" s="41"/>
      <c r="AM1319" s="41"/>
      <c r="AN1319" s="41"/>
      <c r="AO1319" s="41"/>
      <c r="AP1319" s="41"/>
      <c r="AQ1319" s="41"/>
      <c r="AR1319" s="41"/>
      <c r="AS1319" s="41"/>
      <c r="AT1319" s="41"/>
      <c r="AU1319" s="41"/>
      <c r="AV1319" s="41"/>
      <c r="AW1319" s="41"/>
      <c r="AX1319" s="41"/>
      <c r="AY1319" s="41"/>
      <c r="AZ1319" s="41"/>
      <c r="BA1319" s="41"/>
      <c r="BB1319" s="41"/>
      <c r="BC1319" s="41"/>
      <c r="BD1319" s="41"/>
      <c r="BE1319" s="41"/>
      <c r="BF1319" s="41"/>
      <c r="BG1319" s="41"/>
      <c r="BH1319" s="41"/>
      <c r="BI1319" s="41"/>
      <c r="BJ1319" s="41"/>
      <c r="BK1319" s="41"/>
      <c r="BL1319" s="41"/>
      <c r="BM1319" s="41"/>
      <c r="BN1319" s="41"/>
      <c r="BO1319" s="41"/>
      <c r="BP1319" s="108"/>
      <c r="CG1319" s="102"/>
      <c r="CI1319" s="45"/>
    </row>
    <row r="1320" spans="37:87" ht="13" customHeight="1">
      <c r="AK1320" s="114"/>
      <c r="AL1320" s="41"/>
      <c r="AM1320" s="41"/>
      <c r="AN1320" s="41"/>
      <c r="AO1320" s="41"/>
      <c r="AP1320" s="41"/>
      <c r="AQ1320" s="41"/>
      <c r="AR1320" s="41"/>
      <c r="AS1320" s="41"/>
      <c r="AT1320" s="41"/>
      <c r="AU1320" s="41"/>
      <c r="AV1320" s="41"/>
      <c r="AW1320" s="41"/>
      <c r="AX1320" s="41"/>
      <c r="AY1320" s="41"/>
      <c r="AZ1320" s="41"/>
      <c r="BA1320" s="41"/>
      <c r="BB1320" s="41"/>
      <c r="BC1320" s="41"/>
      <c r="BD1320" s="41"/>
      <c r="BE1320" s="41"/>
      <c r="BF1320" s="41"/>
      <c r="BG1320" s="41"/>
      <c r="BH1320" s="41"/>
      <c r="BI1320" s="41"/>
      <c r="BJ1320" s="41"/>
      <c r="BK1320" s="41"/>
      <c r="BL1320" s="41"/>
      <c r="BM1320" s="41"/>
      <c r="BN1320" s="41"/>
      <c r="BO1320" s="41"/>
      <c r="BP1320" s="108"/>
      <c r="CG1320" s="102"/>
      <c r="CI1320" s="45"/>
    </row>
    <row r="1321" spans="37:87" ht="13" customHeight="1">
      <c r="AK1321" s="114"/>
      <c r="AL1321" s="41"/>
      <c r="AM1321" s="41"/>
      <c r="AN1321" s="41"/>
      <c r="AO1321" s="41"/>
      <c r="AP1321" s="41"/>
      <c r="AQ1321" s="41"/>
      <c r="AR1321" s="41"/>
      <c r="AS1321" s="41"/>
      <c r="AT1321" s="41"/>
      <c r="AU1321" s="41"/>
      <c r="AV1321" s="41"/>
      <c r="AW1321" s="41"/>
      <c r="AX1321" s="41"/>
      <c r="AY1321" s="41"/>
      <c r="AZ1321" s="41"/>
      <c r="BA1321" s="41"/>
      <c r="BB1321" s="41"/>
      <c r="BC1321" s="41"/>
      <c r="BD1321" s="41"/>
      <c r="BE1321" s="41"/>
      <c r="BF1321" s="41"/>
      <c r="BG1321" s="41"/>
      <c r="BH1321" s="41"/>
      <c r="BI1321" s="41"/>
      <c r="BJ1321" s="41"/>
      <c r="BK1321" s="41"/>
      <c r="BL1321" s="41"/>
      <c r="BM1321" s="41"/>
      <c r="BN1321" s="41"/>
      <c r="BO1321" s="41"/>
      <c r="BP1321" s="108"/>
      <c r="CG1321" s="102"/>
      <c r="CI1321" s="45"/>
    </row>
    <row r="1322" spans="37:87" ht="13" customHeight="1">
      <c r="AK1322" s="114"/>
      <c r="AL1322" s="41"/>
      <c r="AM1322" s="41"/>
      <c r="AN1322" s="41"/>
      <c r="AO1322" s="41"/>
      <c r="AP1322" s="41"/>
      <c r="AQ1322" s="41"/>
      <c r="AR1322" s="41"/>
      <c r="AS1322" s="41"/>
      <c r="AT1322" s="41"/>
      <c r="AU1322" s="41"/>
      <c r="AV1322" s="41"/>
      <c r="AW1322" s="41"/>
      <c r="AX1322" s="41"/>
      <c r="AY1322" s="41"/>
      <c r="AZ1322" s="41"/>
      <c r="BA1322" s="41"/>
      <c r="BB1322" s="41"/>
      <c r="BC1322" s="41"/>
      <c r="BD1322" s="41"/>
      <c r="BE1322" s="41"/>
      <c r="BF1322" s="41"/>
      <c r="BG1322" s="41"/>
      <c r="BH1322" s="41"/>
      <c r="BI1322" s="41"/>
      <c r="BJ1322" s="41"/>
      <c r="BK1322" s="41"/>
      <c r="BL1322" s="41"/>
      <c r="BM1322" s="41"/>
      <c r="BN1322" s="41"/>
      <c r="BO1322" s="41"/>
      <c r="BP1322" s="108"/>
      <c r="CG1322" s="102"/>
      <c r="CI1322" s="45"/>
    </row>
    <row r="1323" spans="37:87" ht="13" customHeight="1">
      <c r="AK1323" s="114"/>
      <c r="AL1323" s="41"/>
      <c r="AM1323" s="41"/>
      <c r="AN1323" s="41"/>
      <c r="AO1323" s="41"/>
      <c r="AP1323" s="41"/>
      <c r="AQ1323" s="41"/>
      <c r="AR1323" s="41"/>
      <c r="AS1323" s="41"/>
      <c r="AT1323" s="41"/>
      <c r="AU1323" s="41"/>
      <c r="AV1323" s="41"/>
      <c r="AW1323" s="41"/>
      <c r="AX1323" s="41"/>
      <c r="AY1323" s="41"/>
      <c r="AZ1323" s="41"/>
      <c r="BA1323" s="41"/>
      <c r="BB1323" s="41"/>
      <c r="BC1323" s="41"/>
      <c r="BD1323" s="41"/>
      <c r="BE1323" s="41"/>
      <c r="BF1323" s="41"/>
      <c r="BG1323" s="41"/>
      <c r="BH1323" s="41"/>
      <c r="BI1323" s="41"/>
      <c r="BJ1323" s="41"/>
      <c r="BK1323" s="41"/>
      <c r="BL1323" s="41"/>
      <c r="BM1323" s="41"/>
      <c r="BN1323" s="41"/>
      <c r="BO1323" s="41"/>
      <c r="BP1323" s="108"/>
      <c r="CG1323" s="102"/>
      <c r="CI1323" s="45"/>
    </row>
    <row r="1324" spans="37:87" ht="13" customHeight="1">
      <c r="AK1324" s="114"/>
      <c r="AL1324" s="41"/>
      <c r="AM1324" s="41"/>
      <c r="AN1324" s="41"/>
      <c r="AO1324" s="41"/>
      <c r="AP1324" s="41"/>
      <c r="AQ1324" s="41"/>
      <c r="AR1324" s="41"/>
      <c r="AS1324" s="41"/>
      <c r="AT1324" s="41"/>
      <c r="AU1324" s="41"/>
      <c r="AV1324" s="41"/>
      <c r="AW1324" s="41"/>
      <c r="AX1324" s="41"/>
      <c r="AY1324" s="41"/>
      <c r="AZ1324" s="41"/>
      <c r="BA1324" s="41"/>
      <c r="BB1324" s="41"/>
      <c r="BC1324" s="41"/>
      <c r="BD1324" s="41"/>
      <c r="BE1324" s="41"/>
      <c r="BF1324" s="41"/>
      <c r="BG1324" s="41"/>
      <c r="BH1324" s="41"/>
      <c r="BI1324" s="41"/>
      <c r="BJ1324" s="41"/>
      <c r="BK1324" s="41"/>
      <c r="BL1324" s="41"/>
      <c r="BM1324" s="41"/>
      <c r="BN1324" s="41"/>
      <c r="BO1324" s="41"/>
      <c r="BP1324" s="108"/>
      <c r="CG1324" s="102"/>
      <c r="CI1324" s="45"/>
    </row>
    <row r="1325" spans="37:87" ht="13" customHeight="1">
      <c r="AK1325" s="114"/>
      <c r="AL1325" s="41"/>
      <c r="AM1325" s="41"/>
      <c r="AN1325" s="41"/>
      <c r="AO1325" s="41"/>
      <c r="AP1325" s="41"/>
      <c r="AQ1325" s="41"/>
      <c r="AR1325" s="41"/>
      <c r="AS1325" s="41"/>
      <c r="AT1325" s="41"/>
      <c r="AU1325" s="41"/>
      <c r="AV1325" s="41"/>
      <c r="AW1325" s="41"/>
      <c r="AX1325" s="41"/>
      <c r="AY1325" s="41"/>
      <c r="AZ1325" s="41"/>
      <c r="BA1325" s="41"/>
      <c r="BB1325" s="41"/>
      <c r="BC1325" s="41"/>
      <c r="BD1325" s="41"/>
      <c r="BE1325" s="41"/>
      <c r="BF1325" s="41"/>
      <c r="BG1325" s="41"/>
      <c r="BH1325" s="41"/>
      <c r="BI1325" s="41"/>
      <c r="BJ1325" s="41"/>
      <c r="BK1325" s="41"/>
      <c r="BL1325" s="41"/>
      <c r="BM1325" s="41"/>
      <c r="BN1325" s="41"/>
      <c r="BO1325" s="41"/>
      <c r="BP1325" s="108"/>
      <c r="CG1325" s="102"/>
      <c r="CI1325" s="45"/>
    </row>
    <row r="1326" spans="37:87" ht="13" customHeight="1">
      <c r="AK1326" s="114"/>
      <c r="AL1326" s="41"/>
      <c r="AM1326" s="41"/>
      <c r="AN1326" s="41"/>
      <c r="AO1326" s="41"/>
      <c r="AP1326" s="41"/>
      <c r="AQ1326" s="41"/>
      <c r="AR1326" s="41"/>
      <c r="AS1326" s="41"/>
      <c r="AT1326" s="41"/>
      <c r="AU1326" s="41"/>
      <c r="AV1326" s="41"/>
      <c r="AW1326" s="41"/>
      <c r="AX1326" s="41"/>
      <c r="AY1326" s="41"/>
      <c r="AZ1326" s="41"/>
      <c r="BA1326" s="41"/>
      <c r="BB1326" s="41"/>
      <c r="BC1326" s="41"/>
      <c r="BD1326" s="41"/>
      <c r="BE1326" s="41"/>
      <c r="BF1326" s="41"/>
      <c r="BG1326" s="41"/>
      <c r="BH1326" s="41"/>
      <c r="BI1326" s="41"/>
      <c r="BJ1326" s="41"/>
      <c r="BK1326" s="41"/>
      <c r="BL1326" s="41"/>
      <c r="BM1326" s="41"/>
      <c r="BN1326" s="41"/>
      <c r="BO1326" s="41"/>
      <c r="BP1326" s="108"/>
      <c r="CG1326" s="102"/>
      <c r="CI1326" s="45"/>
    </row>
    <row r="1327" spans="37:87" ht="13" customHeight="1">
      <c r="AK1327" s="114"/>
      <c r="AL1327" s="41"/>
      <c r="AM1327" s="41"/>
      <c r="AN1327" s="41"/>
      <c r="AO1327" s="41"/>
      <c r="AP1327" s="41"/>
      <c r="AQ1327" s="41"/>
      <c r="AR1327" s="41"/>
      <c r="AS1327" s="41"/>
      <c r="AT1327" s="41"/>
      <c r="AU1327" s="41"/>
      <c r="AV1327" s="41"/>
      <c r="AW1327" s="41"/>
      <c r="AX1327" s="41"/>
      <c r="AY1327" s="41"/>
      <c r="AZ1327" s="41"/>
      <c r="BA1327" s="41"/>
      <c r="BB1327" s="41"/>
      <c r="BC1327" s="41"/>
      <c r="BD1327" s="41"/>
      <c r="BE1327" s="41"/>
      <c r="BF1327" s="41"/>
      <c r="BG1327" s="41"/>
      <c r="BH1327" s="41"/>
      <c r="BI1327" s="41"/>
      <c r="BJ1327" s="41"/>
      <c r="BK1327" s="41"/>
      <c r="BL1327" s="41"/>
      <c r="BM1327" s="41"/>
      <c r="BN1327" s="41"/>
      <c r="BO1327" s="41"/>
      <c r="BP1327" s="108"/>
      <c r="CG1327" s="102"/>
      <c r="CI1327" s="45"/>
    </row>
    <row r="1328" spans="37:87" ht="13" customHeight="1">
      <c r="AK1328" s="114"/>
      <c r="AL1328" s="41"/>
      <c r="AM1328" s="41"/>
      <c r="AN1328" s="41"/>
      <c r="AO1328" s="41"/>
      <c r="AP1328" s="41"/>
      <c r="AQ1328" s="41"/>
      <c r="AR1328" s="41"/>
      <c r="AS1328" s="41"/>
      <c r="AT1328" s="41"/>
      <c r="AU1328" s="41"/>
      <c r="AV1328" s="41"/>
      <c r="AW1328" s="41"/>
      <c r="AX1328" s="41"/>
      <c r="AY1328" s="41"/>
      <c r="AZ1328" s="41"/>
      <c r="BA1328" s="41"/>
      <c r="BB1328" s="41"/>
      <c r="BC1328" s="41"/>
      <c r="BD1328" s="41"/>
      <c r="BE1328" s="41"/>
      <c r="BF1328" s="41"/>
      <c r="BG1328" s="41"/>
      <c r="BH1328" s="41"/>
      <c r="BI1328" s="41"/>
      <c r="BJ1328" s="41"/>
      <c r="BK1328" s="41"/>
      <c r="BL1328" s="41"/>
      <c r="BM1328" s="41"/>
      <c r="BN1328" s="41"/>
      <c r="BO1328" s="41"/>
      <c r="BP1328" s="108"/>
      <c r="CG1328" s="102"/>
      <c r="CI1328" s="45"/>
    </row>
    <row r="1329" spans="37:87" ht="13" customHeight="1">
      <c r="AK1329" s="114"/>
      <c r="AL1329" s="41"/>
      <c r="AM1329" s="41"/>
      <c r="AN1329" s="41"/>
      <c r="AO1329" s="41"/>
      <c r="AP1329" s="41"/>
      <c r="AQ1329" s="41"/>
      <c r="AR1329" s="41"/>
      <c r="AS1329" s="41"/>
      <c r="AT1329" s="41"/>
      <c r="AU1329" s="41"/>
      <c r="AV1329" s="41"/>
      <c r="AW1329" s="41"/>
      <c r="AX1329" s="41"/>
      <c r="AY1329" s="41"/>
      <c r="AZ1329" s="41"/>
      <c r="BA1329" s="41"/>
      <c r="BB1329" s="41"/>
      <c r="BC1329" s="41"/>
      <c r="BD1329" s="41"/>
      <c r="BE1329" s="41"/>
      <c r="BF1329" s="41"/>
      <c r="BG1329" s="41"/>
      <c r="BH1329" s="41"/>
      <c r="BI1329" s="41"/>
      <c r="BJ1329" s="41"/>
      <c r="BK1329" s="41"/>
      <c r="BL1329" s="41"/>
      <c r="BM1329" s="41"/>
      <c r="BN1329" s="41"/>
      <c r="BO1329" s="41"/>
      <c r="BP1329" s="108"/>
      <c r="CG1329" s="102"/>
      <c r="CI1329" s="45"/>
    </row>
    <row r="1330" spans="37:87" ht="13" customHeight="1">
      <c r="AK1330" s="114"/>
      <c r="AL1330" s="41"/>
      <c r="AM1330" s="41"/>
      <c r="AN1330" s="41"/>
      <c r="AO1330" s="41"/>
      <c r="AP1330" s="41"/>
      <c r="AQ1330" s="41"/>
      <c r="AR1330" s="41"/>
      <c r="AS1330" s="41"/>
      <c r="AT1330" s="41"/>
      <c r="AU1330" s="41"/>
      <c r="AV1330" s="41"/>
      <c r="AW1330" s="41"/>
      <c r="AX1330" s="41"/>
      <c r="AY1330" s="41"/>
      <c r="AZ1330" s="41"/>
      <c r="BA1330" s="41"/>
      <c r="BB1330" s="41"/>
      <c r="BC1330" s="41"/>
      <c r="BD1330" s="41"/>
      <c r="BE1330" s="41"/>
      <c r="BF1330" s="41"/>
      <c r="BG1330" s="41"/>
      <c r="BH1330" s="41"/>
      <c r="BI1330" s="41"/>
      <c r="BJ1330" s="41"/>
      <c r="BK1330" s="41"/>
      <c r="BL1330" s="41"/>
      <c r="BM1330" s="41"/>
      <c r="BN1330" s="41"/>
      <c r="BO1330" s="41"/>
      <c r="BP1330" s="108"/>
      <c r="CG1330" s="102"/>
      <c r="CI1330" s="45"/>
    </row>
    <row r="1331" spans="37:87" ht="13" customHeight="1">
      <c r="AK1331" s="114"/>
      <c r="AL1331" s="41"/>
      <c r="AM1331" s="41"/>
      <c r="AN1331" s="41"/>
      <c r="AO1331" s="41"/>
      <c r="AP1331" s="41"/>
      <c r="AQ1331" s="41"/>
      <c r="AR1331" s="41"/>
      <c r="AS1331" s="41"/>
      <c r="AT1331" s="41"/>
      <c r="AU1331" s="41"/>
      <c r="AV1331" s="41"/>
      <c r="AW1331" s="41"/>
      <c r="AX1331" s="41"/>
      <c r="AY1331" s="41"/>
      <c r="AZ1331" s="41"/>
      <c r="BA1331" s="41"/>
      <c r="BB1331" s="41"/>
      <c r="BC1331" s="41"/>
      <c r="BD1331" s="41"/>
      <c r="BE1331" s="41"/>
      <c r="BF1331" s="41"/>
      <c r="BG1331" s="41"/>
      <c r="BH1331" s="41"/>
      <c r="BI1331" s="41"/>
      <c r="BJ1331" s="41"/>
      <c r="BK1331" s="41"/>
      <c r="BL1331" s="41"/>
      <c r="BM1331" s="41"/>
      <c r="BN1331" s="41"/>
      <c r="BO1331" s="41"/>
      <c r="BP1331" s="108"/>
      <c r="CG1331" s="102"/>
      <c r="CI1331" s="45"/>
    </row>
    <row r="1332" spans="37:87" ht="13" customHeight="1">
      <c r="AK1332" s="114"/>
      <c r="AL1332" s="41"/>
      <c r="AM1332" s="41"/>
      <c r="AN1332" s="41"/>
      <c r="AO1332" s="41"/>
      <c r="AP1332" s="41"/>
      <c r="AQ1332" s="41"/>
      <c r="AR1332" s="41"/>
      <c r="AS1332" s="41"/>
      <c r="AT1332" s="41"/>
      <c r="AU1332" s="41"/>
      <c r="AV1332" s="41"/>
      <c r="AW1332" s="41"/>
      <c r="AX1332" s="41"/>
      <c r="AY1332" s="41"/>
      <c r="AZ1332" s="41"/>
      <c r="BA1332" s="41"/>
      <c r="BB1332" s="41"/>
      <c r="BC1332" s="41"/>
      <c r="BD1332" s="41"/>
      <c r="BE1332" s="41"/>
      <c r="BF1332" s="41"/>
      <c r="BG1332" s="41"/>
      <c r="BH1332" s="41"/>
      <c r="BI1332" s="41"/>
      <c r="BJ1332" s="41"/>
      <c r="BK1332" s="41"/>
      <c r="BL1332" s="41"/>
      <c r="BM1332" s="41"/>
      <c r="BN1332" s="41"/>
      <c r="BO1332" s="41"/>
      <c r="BP1332" s="108"/>
      <c r="CG1332" s="102"/>
      <c r="CI1332" s="45"/>
    </row>
    <row r="1333" spans="37:87" ht="13" customHeight="1">
      <c r="AK1333" s="114"/>
      <c r="AL1333" s="41"/>
      <c r="AM1333" s="41"/>
      <c r="AN1333" s="41"/>
      <c r="AO1333" s="41"/>
      <c r="AP1333" s="41"/>
      <c r="AQ1333" s="41"/>
      <c r="AR1333" s="41"/>
      <c r="AS1333" s="41"/>
      <c r="AT1333" s="41"/>
      <c r="AU1333" s="41"/>
      <c r="AV1333" s="41"/>
      <c r="AW1333" s="41"/>
      <c r="AX1333" s="41"/>
      <c r="AY1333" s="41"/>
      <c r="AZ1333" s="41"/>
      <c r="BA1333" s="41"/>
      <c r="BB1333" s="41"/>
      <c r="BC1333" s="41"/>
      <c r="BD1333" s="41"/>
      <c r="BE1333" s="41"/>
      <c r="BF1333" s="41"/>
      <c r="BG1333" s="41"/>
      <c r="BH1333" s="41"/>
      <c r="BI1333" s="41"/>
      <c r="BJ1333" s="41"/>
      <c r="BK1333" s="41"/>
      <c r="BL1333" s="41"/>
      <c r="BM1333" s="41"/>
      <c r="BN1333" s="41"/>
      <c r="BO1333" s="41"/>
      <c r="BP1333" s="108"/>
      <c r="CG1333" s="102"/>
      <c r="CI1333" s="45"/>
    </row>
    <row r="1334" spans="37:87" ht="13" customHeight="1">
      <c r="AK1334" s="114"/>
      <c r="AL1334" s="41"/>
      <c r="AM1334" s="41"/>
      <c r="AN1334" s="41"/>
      <c r="AO1334" s="41"/>
      <c r="AP1334" s="41"/>
      <c r="AQ1334" s="41"/>
      <c r="AR1334" s="41"/>
      <c r="AS1334" s="41"/>
      <c r="AT1334" s="41"/>
      <c r="AU1334" s="41"/>
      <c r="AV1334" s="41"/>
      <c r="AW1334" s="41"/>
      <c r="AX1334" s="41"/>
      <c r="AY1334" s="41"/>
      <c r="AZ1334" s="41"/>
      <c r="BA1334" s="41"/>
      <c r="BB1334" s="41"/>
      <c r="BC1334" s="41"/>
      <c r="BD1334" s="41"/>
      <c r="BE1334" s="41"/>
      <c r="BF1334" s="41"/>
      <c r="BG1334" s="41"/>
      <c r="BH1334" s="41"/>
      <c r="BI1334" s="41"/>
      <c r="BJ1334" s="41"/>
      <c r="BK1334" s="41"/>
      <c r="BL1334" s="41"/>
      <c r="BM1334" s="41"/>
      <c r="BN1334" s="41"/>
      <c r="BO1334" s="41"/>
      <c r="BP1334" s="108"/>
      <c r="CG1334" s="102"/>
      <c r="CI1334" s="45"/>
    </row>
    <row r="1335" spans="37:87" ht="13" customHeight="1">
      <c r="AK1335" s="114"/>
      <c r="AL1335" s="41"/>
      <c r="AM1335" s="41"/>
      <c r="AN1335" s="41"/>
      <c r="AO1335" s="41"/>
      <c r="AP1335" s="41"/>
      <c r="AQ1335" s="41"/>
      <c r="AR1335" s="41"/>
      <c r="AS1335" s="41"/>
      <c r="AT1335" s="41"/>
      <c r="AU1335" s="41"/>
      <c r="AV1335" s="41"/>
      <c r="AW1335" s="41"/>
      <c r="AX1335" s="41"/>
      <c r="AY1335" s="41"/>
      <c r="AZ1335" s="41"/>
      <c r="BA1335" s="41"/>
      <c r="BB1335" s="41"/>
      <c r="BC1335" s="41"/>
      <c r="BD1335" s="41"/>
      <c r="BE1335" s="41"/>
      <c r="BF1335" s="41"/>
      <c r="BG1335" s="41"/>
      <c r="BH1335" s="41"/>
      <c r="BI1335" s="41"/>
      <c r="BJ1335" s="41"/>
      <c r="BK1335" s="41"/>
      <c r="BL1335" s="41"/>
      <c r="BM1335" s="41"/>
      <c r="BN1335" s="41"/>
      <c r="BO1335" s="41"/>
      <c r="BP1335" s="108"/>
      <c r="CG1335" s="102"/>
      <c r="CI1335" s="45"/>
    </row>
    <row r="1336" spans="37:87" ht="13" customHeight="1">
      <c r="AK1336" s="114"/>
      <c r="AL1336" s="41"/>
      <c r="AM1336" s="41"/>
      <c r="AN1336" s="41"/>
      <c r="AO1336" s="41"/>
      <c r="AP1336" s="41"/>
      <c r="AQ1336" s="41"/>
      <c r="AR1336" s="41"/>
      <c r="AS1336" s="41"/>
      <c r="AT1336" s="41"/>
      <c r="AU1336" s="41"/>
      <c r="AV1336" s="41"/>
      <c r="AW1336" s="41"/>
      <c r="AX1336" s="41"/>
      <c r="AY1336" s="41"/>
      <c r="AZ1336" s="41"/>
      <c r="BA1336" s="41"/>
      <c r="BB1336" s="41"/>
      <c r="BC1336" s="41"/>
      <c r="BD1336" s="41"/>
      <c r="BE1336" s="41"/>
      <c r="BF1336" s="41"/>
      <c r="BG1336" s="41"/>
      <c r="BH1336" s="41"/>
      <c r="BI1336" s="41"/>
      <c r="BJ1336" s="41"/>
      <c r="BK1336" s="41"/>
      <c r="BL1336" s="41"/>
      <c r="BM1336" s="41"/>
      <c r="BN1336" s="41"/>
      <c r="BO1336" s="41"/>
      <c r="BP1336" s="108"/>
      <c r="CG1336" s="102"/>
      <c r="CI1336" s="45"/>
    </row>
    <row r="1337" spans="37:87" ht="13" customHeight="1">
      <c r="AK1337" s="114"/>
      <c r="AL1337" s="41"/>
      <c r="AM1337" s="41"/>
      <c r="AN1337" s="41"/>
      <c r="AO1337" s="41"/>
      <c r="AP1337" s="41"/>
      <c r="AQ1337" s="41"/>
      <c r="AR1337" s="41"/>
      <c r="AS1337" s="41"/>
      <c r="AT1337" s="41"/>
      <c r="AU1337" s="41"/>
      <c r="AV1337" s="41"/>
      <c r="AW1337" s="41"/>
      <c r="AX1337" s="41"/>
      <c r="AY1337" s="41"/>
      <c r="AZ1337" s="41"/>
      <c r="BA1337" s="41"/>
      <c r="BB1337" s="41"/>
      <c r="BC1337" s="41"/>
      <c r="BD1337" s="41"/>
      <c r="BE1337" s="41"/>
      <c r="BF1337" s="41"/>
      <c r="BG1337" s="41"/>
      <c r="BH1337" s="41"/>
      <c r="BI1337" s="41"/>
      <c r="BJ1337" s="41"/>
      <c r="BK1337" s="41"/>
      <c r="BL1337" s="41"/>
      <c r="BM1337" s="41"/>
      <c r="BN1337" s="41"/>
      <c r="BO1337" s="41"/>
      <c r="BP1337" s="108"/>
      <c r="CG1337" s="102"/>
      <c r="CI1337" s="45"/>
    </row>
    <row r="1338" spans="37:87" ht="13" customHeight="1">
      <c r="AK1338" s="114"/>
      <c r="AL1338" s="41"/>
      <c r="AM1338" s="41"/>
      <c r="AN1338" s="41"/>
      <c r="AO1338" s="41"/>
      <c r="AP1338" s="41"/>
      <c r="AQ1338" s="41"/>
      <c r="AR1338" s="41"/>
      <c r="AS1338" s="41"/>
      <c r="AT1338" s="41"/>
      <c r="AU1338" s="41"/>
      <c r="AV1338" s="41"/>
      <c r="AW1338" s="41"/>
      <c r="AX1338" s="41"/>
      <c r="AY1338" s="41"/>
      <c r="AZ1338" s="41"/>
      <c r="BA1338" s="41"/>
      <c r="BB1338" s="41"/>
      <c r="BC1338" s="41"/>
      <c r="BD1338" s="41"/>
      <c r="BE1338" s="41"/>
      <c r="BF1338" s="41"/>
      <c r="BG1338" s="41"/>
      <c r="BH1338" s="41"/>
      <c r="BI1338" s="41"/>
      <c r="BJ1338" s="41"/>
      <c r="BK1338" s="41"/>
      <c r="BL1338" s="41"/>
      <c r="BM1338" s="41"/>
      <c r="BN1338" s="41"/>
      <c r="BO1338" s="41"/>
      <c r="BP1338" s="108"/>
      <c r="CG1338" s="102"/>
      <c r="CI1338" s="45"/>
    </row>
    <row r="1339" spans="37:87" ht="13" customHeight="1">
      <c r="AK1339" s="114"/>
      <c r="AL1339" s="41"/>
      <c r="AM1339" s="41"/>
      <c r="AN1339" s="41"/>
      <c r="AO1339" s="41"/>
      <c r="AP1339" s="41"/>
      <c r="AQ1339" s="41"/>
      <c r="AR1339" s="41"/>
      <c r="AS1339" s="41"/>
      <c r="AT1339" s="41"/>
      <c r="AU1339" s="41"/>
      <c r="AV1339" s="41"/>
      <c r="AW1339" s="41"/>
      <c r="AX1339" s="41"/>
      <c r="AY1339" s="41"/>
      <c r="AZ1339" s="41"/>
      <c r="BA1339" s="41"/>
      <c r="BB1339" s="41"/>
      <c r="BC1339" s="41"/>
      <c r="BD1339" s="41"/>
      <c r="BE1339" s="41"/>
      <c r="BF1339" s="41"/>
      <c r="BG1339" s="41"/>
      <c r="BH1339" s="41"/>
      <c r="BI1339" s="41"/>
      <c r="BJ1339" s="41"/>
      <c r="BK1339" s="41"/>
      <c r="BL1339" s="41"/>
      <c r="BM1339" s="41"/>
      <c r="BN1339" s="41"/>
      <c r="BO1339" s="41"/>
      <c r="BP1339" s="108"/>
      <c r="CG1339" s="102"/>
      <c r="CI1339" s="45"/>
    </row>
    <row r="1340" spans="37:87" ht="13" customHeight="1">
      <c r="AK1340" s="114"/>
      <c r="AL1340" s="41"/>
      <c r="AM1340" s="41"/>
      <c r="AN1340" s="41"/>
      <c r="AO1340" s="41"/>
      <c r="AP1340" s="41"/>
      <c r="AQ1340" s="41"/>
      <c r="AR1340" s="41"/>
      <c r="AS1340" s="41"/>
      <c r="AT1340" s="41"/>
      <c r="AU1340" s="41"/>
      <c r="AV1340" s="41"/>
      <c r="AW1340" s="41"/>
      <c r="AX1340" s="41"/>
      <c r="AY1340" s="41"/>
      <c r="AZ1340" s="41"/>
      <c r="BA1340" s="41"/>
      <c r="BB1340" s="41"/>
      <c r="BC1340" s="41"/>
      <c r="BD1340" s="41"/>
      <c r="BE1340" s="41"/>
      <c r="BF1340" s="41"/>
      <c r="BG1340" s="41"/>
      <c r="BH1340" s="41"/>
      <c r="BI1340" s="41"/>
      <c r="BJ1340" s="41"/>
      <c r="BK1340" s="41"/>
      <c r="BL1340" s="41"/>
      <c r="BM1340" s="41"/>
      <c r="BN1340" s="41"/>
      <c r="BO1340" s="41"/>
      <c r="BP1340" s="108"/>
      <c r="CG1340" s="102"/>
      <c r="CI1340" s="45"/>
    </row>
    <row r="1341" spans="37:87" ht="13" customHeight="1">
      <c r="AK1341" s="114"/>
      <c r="AL1341" s="41"/>
      <c r="AM1341" s="41"/>
      <c r="AN1341" s="41"/>
      <c r="AO1341" s="41"/>
      <c r="AP1341" s="41"/>
      <c r="AQ1341" s="41"/>
      <c r="AR1341" s="41"/>
      <c r="AS1341" s="41"/>
      <c r="AT1341" s="41"/>
      <c r="AU1341" s="41"/>
      <c r="AV1341" s="41"/>
      <c r="AW1341" s="41"/>
      <c r="AX1341" s="41"/>
      <c r="AY1341" s="41"/>
      <c r="AZ1341" s="41"/>
      <c r="BA1341" s="41"/>
      <c r="BB1341" s="41"/>
      <c r="BC1341" s="41"/>
      <c r="BD1341" s="41"/>
      <c r="BE1341" s="41"/>
      <c r="BF1341" s="41"/>
      <c r="BG1341" s="41"/>
      <c r="BH1341" s="41"/>
      <c r="BI1341" s="41"/>
      <c r="BJ1341" s="41"/>
      <c r="BK1341" s="41"/>
      <c r="BL1341" s="41"/>
      <c r="BM1341" s="41"/>
      <c r="BN1341" s="41"/>
      <c r="BO1341" s="41"/>
      <c r="BP1341" s="108"/>
      <c r="CG1341" s="102"/>
      <c r="CI1341" s="45"/>
    </row>
    <row r="1342" spans="37:87" ht="13" customHeight="1">
      <c r="AK1342" s="114"/>
      <c r="AL1342" s="41"/>
      <c r="AM1342" s="41"/>
      <c r="AN1342" s="41"/>
      <c r="AO1342" s="41"/>
      <c r="AP1342" s="41"/>
      <c r="AQ1342" s="41"/>
      <c r="AR1342" s="41"/>
      <c r="AS1342" s="41"/>
      <c r="AT1342" s="41"/>
      <c r="AU1342" s="41"/>
      <c r="AV1342" s="41"/>
      <c r="AW1342" s="41"/>
      <c r="AX1342" s="41"/>
      <c r="AY1342" s="41"/>
      <c r="AZ1342" s="41"/>
      <c r="BA1342" s="41"/>
      <c r="BB1342" s="41"/>
      <c r="BC1342" s="41"/>
      <c r="BD1342" s="41"/>
      <c r="BE1342" s="41"/>
      <c r="BF1342" s="41"/>
      <c r="BG1342" s="41"/>
      <c r="BH1342" s="41"/>
      <c r="BI1342" s="41"/>
      <c r="BJ1342" s="41"/>
      <c r="BK1342" s="41"/>
      <c r="BL1342" s="41"/>
      <c r="BM1342" s="41"/>
      <c r="BN1342" s="41"/>
      <c r="BO1342" s="41"/>
      <c r="BP1342" s="108"/>
      <c r="CG1342" s="102"/>
      <c r="CI1342" s="45"/>
    </row>
    <row r="1343" spans="37:87" ht="13" customHeight="1">
      <c r="AK1343" s="114"/>
      <c r="AL1343" s="41"/>
      <c r="AM1343" s="41"/>
      <c r="AN1343" s="41"/>
      <c r="AO1343" s="41"/>
      <c r="AP1343" s="41"/>
      <c r="AQ1343" s="41"/>
      <c r="AR1343" s="41"/>
      <c r="AS1343" s="41"/>
      <c r="AT1343" s="41"/>
      <c r="AU1343" s="41"/>
      <c r="AV1343" s="41"/>
      <c r="AW1343" s="41"/>
      <c r="AX1343" s="41"/>
      <c r="AY1343" s="41"/>
      <c r="AZ1343" s="41"/>
      <c r="BA1343" s="41"/>
      <c r="BB1343" s="41"/>
      <c r="BC1343" s="41"/>
      <c r="BD1343" s="41"/>
      <c r="BE1343" s="41"/>
      <c r="BF1343" s="41"/>
      <c r="BG1343" s="41"/>
      <c r="BH1343" s="41"/>
      <c r="BI1343" s="41"/>
      <c r="BJ1343" s="41"/>
      <c r="BK1343" s="41"/>
      <c r="BL1343" s="41"/>
      <c r="BM1343" s="41"/>
      <c r="BN1343" s="41"/>
      <c r="BO1343" s="41"/>
      <c r="BP1343" s="108"/>
      <c r="CG1343" s="102"/>
      <c r="CI1343" s="45"/>
    </row>
    <row r="1344" spans="37:87" ht="13" customHeight="1">
      <c r="AK1344" s="114"/>
      <c r="AL1344" s="41"/>
      <c r="AM1344" s="41"/>
      <c r="AN1344" s="41"/>
      <c r="AO1344" s="41"/>
      <c r="AP1344" s="41"/>
      <c r="AQ1344" s="41"/>
      <c r="AR1344" s="41"/>
      <c r="AS1344" s="41"/>
      <c r="AT1344" s="41"/>
      <c r="AU1344" s="41"/>
      <c r="AV1344" s="41"/>
      <c r="AW1344" s="41"/>
      <c r="AX1344" s="41"/>
      <c r="AY1344" s="41"/>
      <c r="AZ1344" s="41"/>
      <c r="BA1344" s="41"/>
      <c r="BB1344" s="41"/>
      <c r="BC1344" s="41"/>
      <c r="BD1344" s="41"/>
      <c r="BE1344" s="41"/>
      <c r="BF1344" s="41"/>
      <c r="BG1344" s="41"/>
      <c r="BH1344" s="41"/>
      <c r="BI1344" s="41"/>
      <c r="BJ1344" s="41"/>
      <c r="BK1344" s="41"/>
      <c r="BL1344" s="41"/>
      <c r="BM1344" s="41"/>
      <c r="BN1344" s="41"/>
      <c r="BO1344" s="41"/>
      <c r="BP1344" s="108"/>
      <c r="CG1344" s="102"/>
      <c r="CI1344" s="45"/>
    </row>
    <row r="1345" spans="37:87" ht="13" customHeight="1">
      <c r="AK1345" s="114"/>
      <c r="AL1345" s="41"/>
      <c r="AM1345" s="41"/>
      <c r="AN1345" s="41"/>
      <c r="AO1345" s="41"/>
      <c r="AP1345" s="41"/>
      <c r="AQ1345" s="41"/>
      <c r="AR1345" s="41"/>
      <c r="AS1345" s="41"/>
      <c r="AT1345" s="41"/>
      <c r="AU1345" s="41"/>
      <c r="AV1345" s="41"/>
      <c r="AW1345" s="41"/>
      <c r="AX1345" s="41"/>
      <c r="AY1345" s="41"/>
      <c r="AZ1345" s="41"/>
      <c r="BA1345" s="41"/>
      <c r="BB1345" s="41"/>
      <c r="BC1345" s="41"/>
      <c r="BD1345" s="41"/>
      <c r="BE1345" s="41"/>
      <c r="BF1345" s="41"/>
      <c r="BG1345" s="41"/>
      <c r="BH1345" s="41"/>
      <c r="BI1345" s="41"/>
      <c r="BJ1345" s="41"/>
      <c r="BK1345" s="41"/>
      <c r="BL1345" s="41"/>
      <c r="BM1345" s="41"/>
      <c r="BN1345" s="41"/>
      <c r="BO1345" s="41"/>
      <c r="BP1345" s="108"/>
      <c r="CG1345" s="102"/>
      <c r="CI1345" s="45"/>
    </row>
    <row r="1346" spans="37:87" ht="13" customHeight="1">
      <c r="AK1346" s="114"/>
      <c r="AL1346" s="41"/>
      <c r="AM1346" s="41"/>
      <c r="AN1346" s="41"/>
      <c r="AO1346" s="41"/>
      <c r="AP1346" s="41"/>
      <c r="AQ1346" s="41"/>
      <c r="AR1346" s="41"/>
      <c r="AS1346" s="41"/>
      <c r="AT1346" s="41"/>
      <c r="AU1346" s="41"/>
      <c r="AV1346" s="41"/>
      <c r="AW1346" s="41"/>
      <c r="AX1346" s="41"/>
      <c r="AY1346" s="41"/>
      <c r="AZ1346" s="41"/>
      <c r="BA1346" s="41"/>
      <c r="BB1346" s="41"/>
      <c r="BC1346" s="41"/>
      <c r="BD1346" s="41"/>
      <c r="BE1346" s="41"/>
      <c r="BF1346" s="41"/>
      <c r="BG1346" s="41"/>
      <c r="BH1346" s="41"/>
      <c r="BI1346" s="41"/>
      <c r="BJ1346" s="41"/>
      <c r="BK1346" s="41"/>
      <c r="BL1346" s="41"/>
      <c r="BM1346" s="41"/>
      <c r="BN1346" s="41"/>
      <c r="BO1346" s="41"/>
      <c r="BP1346" s="108"/>
      <c r="CG1346" s="102"/>
      <c r="CI1346" s="45"/>
    </row>
    <row r="1347" spans="37:87" ht="13" customHeight="1">
      <c r="AK1347" s="114"/>
      <c r="AL1347" s="41"/>
      <c r="AM1347" s="41"/>
      <c r="AN1347" s="41"/>
      <c r="AO1347" s="41"/>
      <c r="AP1347" s="41"/>
      <c r="AQ1347" s="41"/>
      <c r="AR1347" s="41"/>
      <c r="AS1347" s="41"/>
      <c r="AT1347" s="41"/>
      <c r="AU1347" s="41"/>
      <c r="AV1347" s="41"/>
      <c r="AW1347" s="41"/>
      <c r="AX1347" s="41"/>
      <c r="AY1347" s="41"/>
      <c r="AZ1347" s="41"/>
      <c r="BA1347" s="41"/>
      <c r="BB1347" s="41"/>
      <c r="BC1347" s="41"/>
      <c r="BD1347" s="41"/>
      <c r="BE1347" s="41"/>
      <c r="BF1347" s="41"/>
      <c r="BG1347" s="41"/>
      <c r="BH1347" s="41"/>
      <c r="BI1347" s="41"/>
      <c r="BJ1347" s="41"/>
      <c r="BK1347" s="41"/>
      <c r="BL1347" s="41"/>
      <c r="BM1347" s="41"/>
      <c r="BN1347" s="41"/>
      <c r="BO1347" s="41"/>
      <c r="BP1347" s="108"/>
      <c r="CG1347" s="102"/>
      <c r="CI1347" s="45"/>
    </row>
    <row r="1348" spans="37:87" ht="13" customHeight="1">
      <c r="AK1348" s="114"/>
      <c r="AL1348" s="41"/>
      <c r="AM1348" s="41"/>
      <c r="AN1348" s="41"/>
      <c r="AO1348" s="41"/>
      <c r="AP1348" s="41"/>
      <c r="AQ1348" s="41"/>
      <c r="AR1348" s="41"/>
      <c r="AS1348" s="41"/>
      <c r="AT1348" s="41"/>
      <c r="AU1348" s="41"/>
      <c r="AV1348" s="41"/>
      <c r="AW1348" s="41"/>
      <c r="AX1348" s="41"/>
      <c r="AY1348" s="41"/>
      <c r="AZ1348" s="41"/>
      <c r="BA1348" s="41"/>
      <c r="BB1348" s="41"/>
      <c r="BC1348" s="41"/>
      <c r="BD1348" s="41"/>
      <c r="BE1348" s="41"/>
      <c r="BF1348" s="41"/>
      <c r="BG1348" s="41"/>
      <c r="BH1348" s="41"/>
      <c r="BI1348" s="41"/>
      <c r="BJ1348" s="41"/>
      <c r="BK1348" s="41"/>
      <c r="BL1348" s="41"/>
      <c r="BM1348" s="41"/>
      <c r="BN1348" s="41"/>
      <c r="BO1348" s="41"/>
      <c r="BP1348" s="108"/>
      <c r="CG1348" s="102"/>
      <c r="CI1348" s="45"/>
    </row>
    <row r="1349" spans="37:87" ht="13" customHeight="1">
      <c r="AK1349" s="114"/>
      <c r="AL1349" s="41"/>
      <c r="AM1349" s="41"/>
      <c r="AN1349" s="41"/>
      <c r="AO1349" s="41"/>
      <c r="AP1349" s="41"/>
      <c r="AQ1349" s="41"/>
      <c r="AR1349" s="41"/>
      <c r="AS1349" s="41"/>
      <c r="AT1349" s="41"/>
      <c r="AU1349" s="41"/>
      <c r="AV1349" s="41"/>
      <c r="AW1349" s="41"/>
      <c r="AX1349" s="41"/>
      <c r="AY1349" s="41"/>
      <c r="AZ1349" s="41"/>
      <c r="BA1349" s="41"/>
      <c r="BB1349" s="41"/>
      <c r="BC1349" s="41"/>
      <c r="BD1349" s="41"/>
      <c r="BE1349" s="41"/>
      <c r="BF1349" s="41"/>
      <c r="BG1349" s="41"/>
      <c r="BH1349" s="41"/>
      <c r="BI1349" s="41"/>
      <c r="BJ1349" s="41"/>
      <c r="BK1349" s="41"/>
      <c r="BL1349" s="41"/>
      <c r="BM1349" s="41"/>
      <c r="BN1349" s="41"/>
      <c r="BO1349" s="41"/>
      <c r="BP1349" s="108"/>
      <c r="CG1349" s="102"/>
      <c r="CI1349" s="45"/>
    </row>
    <row r="1350" spans="37:87" ht="13" customHeight="1">
      <c r="AK1350" s="114"/>
      <c r="AL1350" s="41"/>
      <c r="AM1350" s="41"/>
      <c r="AN1350" s="41"/>
      <c r="AO1350" s="41"/>
      <c r="AP1350" s="41"/>
      <c r="AQ1350" s="41"/>
      <c r="AR1350" s="41"/>
      <c r="AS1350" s="41"/>
      <c r="AT1350" s="41"/>
      <c r="AU1350" s="41"/>
      <c r="AV1350" s="41"/>
      <c r="AW1350" s="41"/>
      <c r="AX1350" s="41"/>
      <c r="AY1350" s="41"/>
      <c r="AZ1350" s="41"/>
      <c r="BA1350" s="41"/>
      <c r="BB1350" s="41"/>
      <c r="BC1350" s="41"/>
      <c r="BD1350" s="41"/>
      <c r="BE1350" s="41"/>
      <c r="BF1350" s="41"/>
      <c r="BG1350" s="41"/>
      <c r="BH1350" s="41"/>
      <c r="BI1350" s="41"/>
      <c r="BJ1350" s="41"/>
      <c r="BK1350" s="41"/>
      <c r="BL1350" s="41"/>
      <c r="BM1350" s="41"/>
      <c r="BN1350" s="41"/>
      <c r="BO1350" s="41"/>
      <c r="BP1350" s="108"/>
      <c r="CG1350" s="102"/>
      <c r="CI1350" s="45"/>
    </row>
    <row r="1351" spans="37:87" ht="13" customHeight="1">
      <c r="AK1351" s="114"/>
      <c r="AL1351" s="41"/>
      <c r="AM1351" s="41"/>
      <c r="AN1351" s="41"/>
      <c r="AO1351" s="41"/>
      <c r="AP1351" s="41"/>
      <c r="AQ1351" s="41"/>
      <c r="AR1351" s="41"/>
      <c r="AS1351" s="41"/>
      <c r="AT1351" s="41"/>
      <c r="AU1351" s="41"/>
      <c r="AV1351" s="41"/>
      <c r="AW1351" s="41"/>
      <c r="AX1351" s="41"/>
      <c r="AY1351" s="41"/>
      <c r="AZ1351" s="41"/>
      <c r="BA1351" s="41"/>
      <c r="BB1351" s="41"/>
      <c r="BC1351" s="41"/>
      <c r="BD1351" s="41"/>
      <c r="BE1351" s="41"/>
      <c r="BF1351" s="41"/>
      <c r="BG1351" s="41"/>
      <c r="BH1351" s="41"/>
      <c r="BI1351" s="41"/>
      <c r="BJ1351" s="41"/>
      <c r="BK1351" s="41"/>
      <c r="BL1351" s="41"/>
      <c r="BM1351" s="41"/>
      <c r="BN1351" s="41"/>
      <c r="BO1351" s="41"/>
      <c r="BP1351" s="108"/>
      <c r="CG1351" s="102"/>
      <c r="CI1351" s="45"/>
    </row>
    <row r="1352" spans="37:87" ht="13" customHeight="1">
      <c r="AK1352" s="114"/>
      <c r="AL1352" s="41"/>
      <c r="AM1352" s="41"/>
      <c r="AN1352" s="41"/>
      <c r="AO1352" s="41"/>
      <c r="AP1352" s="41"/>
      <c r="AQ1352" s="41"/>
      <c r="AR1352" s="41"/>
      <c r="AS1352" s="41"/>
      <c r="AT1352" s="41"/>
      <c r="AU1352" s="41"/>
      <c r="AV1352" s="41"/>
      <c r="AW1352" s="41"/>
      <c r="AX1352" s="41"/>
      <c r="AY1352" s="41"/>
      <c r="AZ1352" s="41"/>
      <c r="BA1352" s="41"/>
      <c r="BB1352" s="41"/>
      <c r="BC1352" s="41"/>
      <c r="BD1352" s="41"/>
      <c r="BE1352" s="41"/>
      <c r="BF1352" s="41"/>
      <c r="BG1352" s="41"/>
      <c r="BH1352" s="41"/>
      <c r="BI1352" s="41"/>
      <c r="BJ1352" s="41"/>
      <c r="BK1352" s="41"/>
      <c r="BL1352" s="41"/>
      <c r="BM1352" s="41"/>
      <c r="BN1352" s="41"/>
      <c r="BO1352" s="41"/>
      <c r="BP1352" s="108"/>
      <c r="CG1352" s="102"/>
      <c r="CI1352" s="45"/>
    </row>
    <row r="1353" spans="37:87" ht="13" customHeight="1">
      <c r="AK1353" s="114"/>
      <c r="AL1353" s="41"/>
      <c r="AM1353" s="41"/>
      <c r="AN1353" s="41"/>
      <c r="AO1353" s="41"/>
      <c r="AP1353" s="41"/>
      <c r="AQ1353" s="41"/>
      <c r="AR1353" s="41"/>
      <c r="AS1353" s="41"/>
      <c r="AT1353" s="41"/>
      <c r="AU1353" s="41"/>
      <c r="AV1353" s="41"/>
      <c r="AW1353" s="41"/>
      <c r="AX1353" s="41"/>
      <c r="AY1353" s="41"/>
      <c r="AZ1353" s="41"/>
      <c r="BA1353" s="41"/>
      <c r="BB1353" s="41"/>
      <c r="BC1353" s="41"/>
      <c r="BD1353" s="41"/>
      <c r="BE1353" s="41"/>
      <c r="BF1353" s="41"/>
      <c r="BG1353" s="41"/>
      <c r="BH1353" s="41"/>
      <c r="BI1353" s="41"/>
      <c r="BJ1353" s="41"/>
      <c r="BK1353" s="41"/>
      <c r="BL1353" s="41"/>
      <c r="BM1353" s="41"/>
      <c r="BN1353" s="41"/>
      <c r="BO1353" s="41"/>
      <c r="BP1353" s="108"/>
      <c r="CG1353" s="102"/>
      <c r="CI1353" s="45"/>
    </row>
    <row r="1354" spans="37:87" ht="13" customHeight="1">
      <c r="AK1354" s="114"/>
      <c r="AL1354" s="41"/>
      <c r="AM1354" s="41"/>
      <c r="AN1354" s="41"/>
      <c r="AO1354" s="41"/>
      <c r="AP1354" s="41"/>
      <c r="AQ1354" s="41"/>
      <c r="AR1354" s="41"/>
      <c r="AS1354" s="41"/>
      <c r="AT1354" s="41"/>
      <c r="AU1354" s="41"/>
      <c r="AV1354" s="41"/>
      <c r="AW1354" s="41"/>
      <c r="AX1354" s="41"/>
      <c r="AY1354" s="41"/>
      <c r="AZ1354" s="41"/>
      <c r="BA1354" s="41"/>
      <c r="BB1354" s="41"/>
      <c r="BC1354" s="41"/>
      <c r="BD1354" s="41"/>
      <c r="BE1354" s="41"/>
      <c r="BF1354" s="41"/>
      <c r="BG1354" s="41"/>
      <c r="BH1354" s="41"/>
      <c r="BI1354" s="41"/>
      <c r="BJ1354" s="41"/>
      <c r="BK1354" s="41"/>
      <c r="BL1354" s="41"/>
      <c r="BM1354" s="41"/>
      <c r="BN1354" s="41"/>
      <c r="BO1354" s="41"/>
      <c r="BP1354" s="108"/>
      <c r="CG1354" s="102"/>
      <c r="CI1354" s="45"/>
    </row>
    <row r="1355" spans="37:87" ht="13" customHeight="1">
      <c r="AK1355" s="114"/>
      <c r="AL1355" s="41"/>
      <c r="AM1355" s="41"/>
      <c r="AN1355" s="41"/>
      <c r="AO1355" s="41"/>
      <c r="AP1355" s="41"/>
      <c r="AQ1355" s="41"/>
      <c r="AR1355" s="41"/>
      <c r="AS1355" s="41"/>
      <c r="AT1355" s="41"/>
      <c r="AU1355" s="41"/>
      <c r="AV1355" s="41"/>
      <c r="AW1355" s="41"/>
      <c r="AX1355" s="41"/>
      <c r="AY1355" s="41"/>
      <c r="AZ1355" s="41"/>
      <c r="BA1355" s="41"/>
      <c r="BB1355" s="41"/>
      <c r="BC1355" s="41"/>
      <c r="BD1355" s="41"/>
      <c r="BE1355" s="41"/>
      <c r="BF1355" s="41"/>
      <c r="BG1355" s="41"/>
      <c r="BH1355" s="41"/>
      <c r="BI1355" s="41"/>
      <c r="BJ1355" s="41"/>
      <c r="BK1355" s="41"/>
      <c r="BL1355" s="41"/>
      <c r="BM1355" s="41"/>
      <c r="BN1355" s="41"/>
      <c r="BO1355" s="41"/>
      <c r="BP1355" s="108"/>
      <c r="CG1355" s="102"/>
      <c r="CI1355" s="45"/>
    </row>
    <row r="1356" spans="37:87" ht="13" customHeight="1">
      <c r="AK1356" s="114"/>
      <c r="AL1356" s="41"/>
      <c r="AM1356" s="41"/>
      <c r="AN1356" s="41"/>
      <c r="AO1356" s="41"/>
      <c r="AP1356" s="41"/>
      <c r="AQ1356" s="41"/>
      <c r="AR1356" s="41"/>
      <c r="AS1356" s="41"/>
      <c r="AT1356" s="41"/>
      <c r="AU1356" s="41"/>
      <c r="AV1356" s="41"/>
      <c r="AW1356" s="41"/>
      <c r="AX1356" s="41"/>
      <c r="AY1356" s="41"/>
      <c r="AZ1356" s="41"/>
      <c r="BA1356" s="41"/>
      <c r="BB1356" s="41"/>
      <c r="BC1356" s="41"/>
      <c r="BD1356" s="41"/>
      <c r="BE1356" s="41"/>
      <c r="BF1356" s="41"/>
      <c r="BG1356" s="41"/>
      <c r="BH1356" s="41"/>
      <c r="BI1356" s="41"/>
      <c r="BJ1356" s="41"/>
      <c r="BK1356" s="41"/>
      <c r="BL1356" s="41"/>
      <c r="BM1356" s="41"/>
      <c r="BN1356" s="41"/>
      <c r="BO1356" s="41"/>
      <c r="BP1356" s="108"/>
      <c r="CG1356" s="102"/>
      <c r="CI1356" s="45"/>
    </row>
    <row r="1357" spans="37:87" ht="13" customHeight="1">
      <c r="AK1357" s="114"/>
      <c r="AL1357" s="41"/>
      <c r="AM1357" s="41"/>
      <c r="AN1357" s="41"/>
      <c r="AO1357" s="41"/>
      <c r="AP1357" s="41"/>
      <c r="AQ1357" s="41"/>
      <c r="AR1357" s="41"/>
      <c r="AS1357" s="41"/>
      <c r="AT1357" s="41"/>
      <c r="AU1357" s="41"/>
      <c r="AV1357" s="41"/>
      <c r="AW1357" s="41"/>
      <c r="AX1357" s="41"/>
      <c r="AY1357" s="41"/>
      <c r="AZ1357" s="41"/>
      <c r="BA1357" s="41"/>
      <c r="BB1357" s="41"/>
      <c r="BC1357" s="41"/>
      <c r="BD1357" s="41"/>
      <c r="BE1357" s="41"/>
      <c r="BF1357" s="41"/>
      <c r="BG1357" s="41"/>
      <c r="BH1357" s="41"/>
      <c r="BI1357" s="41"/>
      <c r="BJ1357" s="41"/>
      <c r="BK1357" s="41"/>
      <c r="BL1357" s="41"/>
      <c r="BM1357" s="41"/>
      <c r="BN1357" s="41"/>
      <c r="BO1357" s="41"/>
      <c r="BP1357" s="108"/>
      <c r="CG1357" s="102"/>
      <c r="CI1357" s="45"/>
    </row>
    <row r="1358" spans="37:87" ht="13" customHeight="1">
      <c r="AK1358" s="114"/>
      <c r="AL1358" s="41"/>
      <c r="AM1358" s="41"/>
      <c r="AN1358" s="41"/>
      <c r="AO1358" s="41"/>
      <c r="AP1358" s="41"/>
      <c r="AQ1358" s="41"/>
      <c r="AR1358" s="41"/>
      <c r="AS1358" s="41"/>
      <c r="AT1358" s="41"/>
      <c r="AU1358" s="41"/>
      <c r="AV1358" s="41"/>
      <c r="AW1358" s="41"/>
      <c r="AX1358" s="41"/>
      <c r="AY1358" s="41"/>
      <c r="AZ1358" s="41"/>
      <c r="BA1358" s="41"/>
      <c r="BB1358" s="41"/>
      <c r="BC1358" s="41"/>
      <c r="BD1358" s="41"/>
      <c r="BE1358" s="41"/>
      <c r="BF1358" s="41"/>
      <c r="BG1358" s="41"/>
      <c r="BH1358" s="41"/>
      <c r="BI1358" s="41"/>
      <c r="BJ1358" s="41"/>
      <c r="BK1358" s="41"/>
      <c r="BL1358" s="41"/>
      <c r="BM1358" s="41"/>
      <c r="BN1358" s="41"/>
      <c r="BO1358" s="41"/>
      <c r="BP1358" s="108"/>
      <c r="CG1358" s="102"/>
      <c r="CI1358" s="45"/>
    </row>
    <row r="1359" spans="37:87" ht="13" customHeight="1">
      <c r="AK1359" s="114"/>
      <c r="AL1359" s="41"/>
      <c r="AM1359" s="41"/>
      <c r="AN1359" s="41"/>
      <c r="AO1359" s="41"/>
      <c r="AP1359" s="41"/>
      <c r="AQ1359" s="41"/>
      <c r="AR1359" s="41"/>
      <c r="AS1359" s="41"/>
      <c r="AT1359" s="41"/>
      <c r="AU1359" s="41"/>
      <c r="AV1359" s="41"/>
      <c r="AW1359" s="41"/>
      <c r="AX1359" s="41"/>
      <c r="AY1359" s="41"/>
      <c r="AZ1359" s="41"/>
      <c r="BA1359" s="41"/>
      <c r="BB1359" s="41"/>
      <c r="BC1359" s="41"/>
      <c r="BD1359" s="41"/>
      <c r="BE1359" s="41"/>
      <c r="BF1359" s="41"/>
      <c r="BG1359" s="41"/>
      <c r="BH1359" s="41"/>
      <c r="BI1359" s="41"/>
      <c r="BJ1359" s="41"/>
      <c r="BK1359" s="41"/>
      <c r="BL1359" s="41"/>
      <c r="BM1359" s="41"/>
      <c r="BN1359" s="41"/>
      <c r="BO1359" s="41"/>
      <c r="BP1359" s="108"/>
      <c r="CG1359" s="102"/>
      <c r="CI1359" s="45"/>
    </row>
    <row r="1360" spans="37:87" ht="13" customHeight="1">
      <c r="AK1360" s="114"/>
      <c r="AL1360" s="41"/>
      <c r="AM1360" s="41"/>
      <c r="AN1360" s="41"/>
      <c r="AO1360" s="41"/>
      <c r="AP1360" s="41"/>
      <c r="AQ1360" s="41"/>
      <c r="AR1360" s="41"/>
      <c r="AS1360" s="41"/>
      <c r="AT1360" s="41"/>
      <c r="AU1360" s="41"/>
      <c r="AV1360" s="41"/>
      <c r="AW1360" s="41"/>
      <c r="AX1360" s="41"/>
      <c r="AY1360" s="41"/>
      <c r="AZ1360" s="41"/>
      <c r="BA1360" s="41"/>
      <c r="BB1360" s="41"/>
      <c r="BC1360" s="41"/>
      <c r="BD1360" s="41"/>
      <c r="BE1360" s="41"/>
      <c r="BF1360" s="41"/>
      <c r="BG1360" s="41"/>
      <c r="BH1360" s="41"/>
      <c r="BI1360" s="41"/>
      <c r="BJ1360" s="41"/>
      <c r="BK1360" s="41"/>
      <c r="BL1360" s="41"/>
      <c r="BM1360" s="41"/>
      <c r="BN1360" s="41"/>
      <c r="BO1360" s="41"/>
      <c r="BP1360" s="108"/>
      <c r="CG1360" s="102"/>
      <c r="CI1360" s="45"/>
    </row>
    <row r="1361" spans="37:87" ht="13" customHeight="1">
      <c r="AK1361" s="114"/>
      <c r="AL1361" s="41"/>
      <c r="AM1361" s="41"/>
      <c r="AN1361" s="41"/>
      <c r="AO1361" s="41"/>
      <c r="AP1361" s="41"/>
      <c r="AQ1361" s="41"/>
      <c r="AR1361" s="41"/>
      <c r="AS1361" s="41"/>
      <c r="AT1361" s="41"/>
      <c r="AU1361" s="41"/>
      <c r="AV1361" s="41"/>
      <c r="AW1361" s="41"/>
      <c r="AX1361" s="41"/>
      <c r="AY1361" s="41"/>
      <c r="AZ1361" s="41"/>
      <c r="BA1361" s="41"/>
      <c r="BB1361" s="41"/>
      <c r="BC1361" s="41"/>
      <c r="BD1361" s="41"/>
      <c r="BE1361" s="41"/>
      <c r="BF1361" s="41"/>
      <c r="BG1361" s="41"/>
      <c r="BH1361" s="41"/>
      <c r="BI1361" s="41"/>
      <c r="BJ1361" s="41"/>
      <c r="BK1361" s="41"/>
      <c r="BL1361" s="41"/>
      <c r="BM1361" s="41"/>
      <c r="BN1361" s="41"/>
      <c r="BO1361" s="41"/>
      <c r="BP1361" s="108"/>
      <c r="CG1361" s="102"/>
      <c r="CI1361" s="45"/>
    </row>
    <row r="1362" spans="37:87" ht="13" customHeight="1">
      <c r="AK1362" s="114"/>
      <c r="AL1362" s="41"/>
      <c r="AM1362" s="41"/>
      <c r="AN1362" s="41"/>
      <c r="AO1362" s="41"/>
      <c r="AP1362" s="41"/>
      <c r="AQ1362" s="41"/>
      <c r="AR1362" s="41"/>
      <c r="AS1362" s="41"/>
      <c r="AT1362" s="41"/>
      <c r="AU1362" s="41"/>
      <c r="AV1362" s="41"/>
      <c r="AW1362" s="41"/>
      <c r="AX1362" s="41"/>
      <c r="AY1362" s="41"/>
      <c r="AZ1362" s="41"/>
      <c r="BA1362" s="41"/>
      <c r="BB1362" s="41"/>
      <c r="BC1362" s="41"/>
      <c r="BD1362" s="41"/>
      <c r="BE1362" s="41"/>
      <c r="BF1362" s="41"/>
      <c r="BG1362" s="41"/>
      <c r="BH1362" s="41"/>
      <c r="BI1362" s="41"/>
      <c r="BJ1362" s="41"/>
      <c r="BK1362" s="41"/>
      <c r="BL1362" s="41"/>
      <c r="BM1362" s="41"/>
      <c r="BN1362" s="41"/>
      <c r="BO1362" s="41"/>
      <c r="BP1362" s="108"/>
      <c r="CG1362" s="102"/>
      <c r="CI1362" s="45"/>
    </row>
    <row r="1363" spans="37:87" ht="13" customHeight="1">
      <c r="AK1363" s="114"/>
      <c r="AL1363" s="41"/>
      <c r="AM1363" s="41"/>
      <c r="AN1363" s="41"/>
      <c r="AO1363" s="41"/>
      <c r="AP1363" s="41"/>
      <c r="AQ1363" s="41"/>
      <c r="AR1363" s="41"/>
      <c r="AS1363" s="41"/>
      <c r="AT1363" s="41"/>
      <c r="AU1363" s="41"/>
      <c r="AV1363" s="41"/>
      <c r="AW1363" s="41"/>
      <c r="AX1363" s="41"/>
      <c r="AY1363" s="41"/>
      <c r="AZ1363" s="41"/>
      <c r="BA1363" s="41"/>
      <c r="BB1363" s="41"/>
      <c r="BC1363" s="41"/>
      <c r="BD1363" s="41"/>
      <c r="BE1363" s="41"/>
      <c r="BF1363" s="41"/>
      <c r="BG1363" s="41"/>
      <c r="BH1363" s="41"/>
      <c r="BI1363" s="41"/>
      <c r="BJ1363" s="41"/>
      <c r="BK1363" s="41"/>
      <c r="BL1363" s="41"/>
      <c r="BM1363" s="41"/>
      <c r="BN1363" s="41"/>
      <c r="BO1363" s="41"/>
      <c r="BP1363" s="108"/>
      <c r="CG1363" s="102"/>
      <c r="CI1363" s="45"/>
    </row>
    <row r="1364" spans="37:87" ht="13" customHeight="1">
      <c r="AK1364" s="114"/>
      <c r="AL1364" s="41"/>
      <c r="AM1364" s="41"/>
      <c r="AN1364" s="41"/>
      <c r="AO1364" s="41"/>
      <c r="AP1364" s="41"/>
      <c r="AQ1364" s="41"/>
      <c r="AR1364" s="41"/>
      <c r="AS1364" s="41"/>
      <c r="AT1364" s="41"/>
      <c r="AU1364" s="41"/>
      <c r="AV1364" s="41"/>
      <c r="AW1364" s="41"/>
      <c r="AX1364" s="41"/>
      <c r="AY1364" s="41"/>
      <c r="AZ1364" s="41"/>
      <c r="BA1364" s="41"/>
      <c r="BB1364" s="41"/>
      <c r="BC1364" s="41"/>
      <c r="BD1364" s="41"/>
      <c r="BE1364" s="41"/>
      <c r="BF1364" s="41"/>
      <c r="BG1364" s="41"/>
      <c r="BH1364" s="41"/>
      <c r="BI1364" s="41"/>
      <c r="BJ1364" s="41"/>
      <c r="BK1364" s="41"/>
      <c r="BL1364" s="41"/>
      <c r="BM1364" s="41"/>
      <c r="BN1364" s="41"/>
      <c r="BO1364" s="41"/>
      <c r="BP1364" s="108"/>
      <c r="CG1364" s="102"/>
      <c r="CI1364" s="45"/>
    </row>
    <row r="1365" spans="37:87" ht="13" customHeight="1">
      <c r="AK1365" s="114"/>
      <c r="AL1365" s="41"/>
      <c r="AM1365" s="41"/>
      <c r="AN1365" s="41"/>
      <c r="AO1365" s="41"/>
      <c r="AP1365" s="41"/>
      <c r="AQ1365" s="41"/>
      <c r="AR1365" s="41"/>
      <c r="AS1365" s="41"/>
      <c r="AT1365" s="41"/>
      <c r="AU1365" s="41"/>
      <c r="AV1365" s="41"/>
      <c r="AW1365" s="41"/>
      <c r="AX1365" s="41"/>
      <c r="AY1365" s="41"/>
      <c r="AZ1365" s="41"/>
      <c r="BA1365" s="41"/>
      <c r="BB1365" s="41"/>
      <c r="BC1365" s="41"/>
      <c r="BD1365" s="41"/>
      <c r="BE1365" s="41"/>
      <c r="BF1365" s="41"/>
      <c r="BG1365" s="41"/>
      <c r="BH1365" s="41"/>
      <c r="BI1365" s="41"/>
      <c r="BJ1365" s="41"/>
      <c r="BK1365" s="41"/>
      <c r="BL1365" s="41"/>
      <c r="BM1365" s="41"/>
      <c r="BN1365" s="41"/>
      <c r="BO1365" s="41"/>
      <c r="BP1365" s="108"/>
      <c r="CG1365" s="102"/>
      <c r="CI1365" s="45"/>
    </row>
    <row r="1366" spans="37:87" ht="13" customHeight="1">
      <c r="AK1366" s="114"/>
      <c r="AL1366" s="41"/>
      <c r="AM1366" s="41"/>
      <c r="AN1366" s="41"/>
      <c r="AO1366" s="41"/>
      <c r="AP1366" s="41"/>
      <c r="AQ1366" s="41"/>
      <c r="AR1366" s="41"/>
      <c r="AS1366" s="41"/>
      <c r="AT1366" s="41"/>
      <c r="AU1366" s="41"/>
      <c r="AV1366" s="41"/>
      <c r="AW1366" s="41"/>
      <c r="AX1366" s="41"/>
      <c r="AY1366" s="41"/>
      <c r="AZ1366" s="41"/>
      <c r="BA1366" s="41"/>
      <c r="BB1366" s="41"/>
      <c r="BC1366" s="41"/>
      <c r="BD1366" s="41"/>
      <c r="BE1366" s="41"/>
      <c r="BF1366" s="41"/>
      <c r="BG1366" s="41"/>
      <c r="BH1366" s="41"/>
      <c r="BI1366" s="41"/>
      <c r="BJ1366" s="41"/>
      <c r="BK1366" s="41"/>
      <c r="BL1366" s="41"/>
      <c r="BM1366" s="41"/>
      <c r="BN1366" s="41"/>
      <c r="BO1366" s="41"/>
      <c r="BP1366" s="108"/>
      <c r="CG1366" s="102"/>
      <c r="CI1366" s="45"/>
    </row>
    <row r="1367" spans="37:87" ht="13" customHeight="1">
      <c r="AK1367" s="114"/>
      <c r="AL1367" s="41"/>
      <c r="AM1367" s="41"/>
      <c r="AN1367" s="41"/>
      <c r="AO1367" s="41"/>
      <c r="AP1367" s="41"/>
      <c r="AQ1367" s="41"/>
      <c r="AR1367" s="41"/>
      <c r="AS1367" s="41"/>
      <c r="AT1367" s="41"/>
      <c r="AU1367" s="41"/>
      <c r="AV1367" s="41"/>
      <c r="AW1367" s="41"/>
      <c r="AX1367" s="41"/>
      <c r="AY1367" s="41"/>
      <c r="AZ1367" s="41"/>
      <c r="BA1367" s="41"/>
      <c r="BB1367" s="41"/>
      <c r="BC1367" s="41"/>
      <c r="BD1367" s="41"/>
      <c r="BE1367" s="41"/>
      <c r="BF1367" s="41"/>
      <c r="BG1367" s="41"/>
      <c r="BH1367" s="41"/>
      <c r="BI1367" s="41"/>
      <c r="BJ1367" s="41"/>
      <c r="BK1367" s="41"/>
      <c r="BL1367" s="41"/>
      <c r="BM1367" s="41"/>
      <c r="BN1367" s="41"/>
      <c r="BO1367" s="41"/>
      <c r="BP1367" s="108"/>
      <c r="CG1367" s="102"/>
      <c r="CI1367" s="45"/>
    </row>
    <row r="1368" spans="37:87" ht="13" customHeight="1">
      <c r="AK1368" s="114"/>
      <c r="AL1368" s="41"/>
      <c r="AM1368" s="41"/>
      <c r="AN1368" s="41"/>
      <c r="AO1368" s="41"/>
      <c r="AP1368" s="41"/>
      <c r="AQ1368" s="41"/>
      <c r="AR1368" s="41"/>
      <c r="AS1368" s="41"/>
      <c r="AT1368" s="41"/>
      <c r="AU1368" s="41"/>
      <c r="AV1368" s="41"/>
      <c r="AW1368" s="41"/>
      <c r="AX1368" s="41"/>
      <c r="AY1368" s="41"/>
      <c r="AZ1368" s="41"/>
      <c r="BA1368" s="41"/>
      <c r="BB1368" s="41"/>
      <c r="BC1368" s="41"/>
      <c r="BD1368" s="41"/>
      <c r="BE1368" s="41"/>
      <c r="BF1368" s="41"/>
      <c r="BG1368" s="41"/>
      <c r="BH1368" s="41"/>
      <c r="BI1368" s="41"/>
      <c r="BJ1368" s="41"/>
      <c r="BK1368" s="41"/>
      <c r="BL1368" s="41"/>
      <c r="BM1368" s="41"/>
      <c r="BN1368" s="41"/>
      <c r="BO1368" s="41"/>
      <c r="BP1368" s="108"/>
      <c r="CG1368" s="102"/>
      <c r="CI1368" s="45"/>
    </row>
    <row r="1369" spans="37:87" ht="13" customHeight="1">
      <c r="AK1369" s="114"/>
      <c r="AL1369" s="41"/>
      <c r="AM1369" s="41"/>
      <c r="AN1369" s="41"/>
      <c r="AO1369" s="41"/>
      <c r="AP1369" s="41"/>
      <c r="AQ1369" s="41"/>
      <c r="AR1369" s="41"/>
      <c r="AS1369" s="41"/>
      <c r="AT1369" s="41"/>
      <c r="AU1369" s="41"/>
      <c r="AV1369" s="41"/>
      <c r="AW1369" s="41"/>
      <c r="AX1369" s="41"/>
      <c r="AY1369" s="41"/>
      <c r="AZ1369" s="41"/>
      <c r="BA1369" s="41"/>
      <c r="BB1369" s="41"/>
      <c r="BC1369" s="41"/>
      <c r="BD1369" s="41"/>
      <c r="BE1369" s="41"/>
      <c r="BF1369" s="41"/>
      <c r="BG1369" s="41"/>
      <c r="BH1369" s="41"/>
      <c r="BI1369" s="41"/>
      <c r="BJ1369" s="41"/>
      <c r="BK1369" s="41"/>
      <c r="BL1369" s="41"/>
      <c r="BM1369" s="41"/>
      <c r="BN1369" s="41"/>
      <c r="BO1369" s="41"/>
      <c r="BP1369" s="108"/>
      <c r="CG1369" s="102"/>
      <c r="CI1369" s="45"/>
    </row>
    <row r="1370" spans="37:87" ht="13" customHeight="1">
      <c r="AK1370" s="114"/>
      <c r="AL1370" s="41"/>
      <c r="AM1370" s="41"/>
      <c r="AN1370" s="41"/>
      <c r="AO1370" s="41"/>
      <c r="AP1370" s="41"/>
      <c r="AQ1370" s="41"/>
      <c r="AR1370" s="41"/>
      <c r="AS1370" s="41"/>
      <c r="AT1370" s="41"/>
      <c r="AU1370" s="41"/>
      <c r="AV1370" s="41"/>
      <c r="AW1370" s="41"/>
      <c r="AX1370" s="41"/>
      <c r="AY1370" s="41"/>
      <c r="AZ1370" s="41"/>
      <c r="BA1370" s="41"/>
      <c r="BB1370" s="41"/>
      <c r="BC1370" s="41"/>
      <c r="BD1370" s="41"/>
      <c r="BE1370" s="41"/>
      <c r="BF1370" s="41"/>
      <c r="BG1370" s="41"/>
      <c r="BH1370" s="41"/>
      <c r="BI1370" s="41"/>
      <c r="BJ1370" s="41"/>
      <c r="BK1370" s="41"/>
      <c r="BL1370" s="41"/>
      <c r="BM1370" s="41"/>
      <c r="BN1370" s="41"/>
      <c r="BO1370" s="41"/>
      <c r="BP1370" s="108"/>
      <c r="CG1370" s="102"/>
      <c r="CI1370" s="45"/>
    </row>
    <row r="1371" spans="37:87" ht="13" customHeight="1">
      <c r="AK1371" s="114"/>
      <c r="AL1371" s="41"/>
      <c r="AM1371" s="41"/>
      <c r="AN1371" s="41"/>
      <c r="AO1371" s="41"/>
      <c r="AP1371" s="41"/>
      <c r="AQ1371" s="41"/>
      <c r="AR1371" s="41"/>
      <c r="AS1371" s="41"/>
      <c r="AT1371" s="41"/>
      <c r="AU1371" s="41"/>
      <c r="AV1371" s="41"/>
      <c r="AW1371" s="41"/>
      <c r="AX1371" s="41"/>
      <c r="AY1371" s="41"/>
      <c r="AZ1371" s="41"/>
      <c r="BA1371" s="41"/>
      <c r="BB1371" s="41"/>
      <c r="BC1371" s="41"/>
      <c r="BD1371" s="41"/>
      <c r="BE1371" s="41"/>
      <c r="BF1371" s="41"/>
      <c r="BG1371" s="41"/>
      <c r="BH1371" s="41"/>
      <c r="BI1371" s="41"/>
      <c r="BJ1371" s="41"/>
      <c r="BK1371" s="41"/>
      <c r="BL1371" s="41"/>
      <c r="BM1371" s="41"/>
      <c r="BN1371" s="41"/>
      <c r="BO1371" s="41"/>
      <c r="BP1371" s="108"/>
      <c r="CG1371" s="102"/>
      <c r="CI1371" s="45"/>
    </row>
    <row r="1372" spans="37:87" ht="13" customHeight="1">
      <c r="AK1372" s="114"/>
      <c r="AL1372" s="41"/>
      <c r="AM1372" s="41"/>
      <c r="AN1372" s="41"/>
      <c r="AO1372" s="41"/>
      <c r="AP1372" s="41"/>
      <c r="AQ1372" s="41"/>
      <c r="AR1372" s="41"/>
      <c r="AS1372" s="41"/>
      <c r="AT1372" s="41"/>
      <c r="AU1372" s="41"/>
      <c r="AV1372" s="41"/>
      <c r="AW1372" s="41"/>
      <c r="AX1372" s="41"/>
      <c r="AY1372" s="41"/>
      <c r="AZ1372" s="41"/>
      <c r="BA1372" s="41"/>
      <c r="BB1372" s="41"/>
      <c r="BC1372" s="41"/>
      <c r="BD1372" s="41"/>
      <c r="BE1372" s="41"/>
      <c r="BF1372" s="41"/>
      <c r="BG1372" s="41"/>
      <c r="BH1372" s="41"/>
      <c r="BI1372" s="41"/>
      <c r="BJ1372" s="41"/>
      <c r="BK1372" s="41"/>
      <c r="BL1372" s="41"/>
      <c r="BM1372" s="41"/>
      <c r="BN1372" s="41"/>
      <c r="BO1372" s="41"/>
      <c r="BP1372" s="108"/>
      <c r="CG1372" s="102"/>
      <c r="CI1372" s="45"/>
    </row>
    <row r="1373" spans="37:87" ht="13" customHeight="1">
      <c r="AK1373" s="114"/>
      <c r="AL1373" s="41"/>
      <c r="AM1373" s="41"/>
      <c r="AN1373" s="41"/>
      <c r="AO1373" s="41"/>
      <c r="AP1373" s="41"/>
      <c r="AQ1373" s="41"/>
      <c r="AR1373" s="41"/>
      <c r="AS1373" s="41"/>
      <c r="AT1373" s="41"/>
      <c r="AU1373" s="41"/>
      <c r="AV1373" s="41"/>
      <c r="AW1373" s="41"/>
      <c r="AX1373" s="41"/>
      <c r="AY1373" s="41"/>
      <c r="AZ1373" s="41"/>
      <c r="BA1373" s="41"/>
      <c r="BB1373" s="41"/>
      <c r="BC1373" s="41"/>
      <c r="BD1373" s="41"/>
      <c r="BE1373" s="41"/>
      <c r="BF1373" s="41"/>
      <c r="BG1373" s="41"/>
      <c r="BH1373" s="41"/>
      <c r="BI1373" s="41"/>
      <c r="BJ1373" s="41"/>
      <c r="BK1373" s="41"/>
      <c r="BL1373" s="41"/>
      <c r="BM1373" s="41"/>
      <c r="BN1373" s="41"/>
      <c r="BO1373" s="41"/>
      <c r="BP1373" s="108"/>
      <c r="CG1373" s="102"/>
      <c r="CI1373" s="45"/>
    </row>
    <row r="1374" spans="37:87" ht="13" customHeight="1">
      <c r="AK1374" s="114"/>
      <c r="AL1374" s="41"/>
      <c r="AM1374" s="41"/>
      <c r="AN1374" s="41"/>
      <c r="AO1374" s="41"/>
      <c r="AP1374" s="41"/>
      <c r="AQ1374" s="41"/>
      <c r="AR1374" s="41"/>
      <c r="AS1374" s="41"/>
      <c r="AT1374" s="41"/>
      <c r="AU1374" s="41"/>
      <c r="AV1374" s="41"/>
      <c r="AW1374" s="41"/>
      <c r="AX1374" s="41"/>
      <c r="AY1374" s="41"/>
      <c r="AZ1374" s="41"/>
      <c r="BA1374" s="41"/>
      <c r="BB1374" s="41"/>
      <c r="BC1374" s="41"/>
      <c r="BD1374" s="41"/>
      <c r="BE1374" s="41"/>
      <c r="BF1374" s="41"/>
      <c r="BG1374" s="41"/>
      <c r="BH1374" s="41"/>
      <c r="BI1374" s="41"/>
      <c r="BJ1374" s="41"/>
      <c r="BK1374" s="41"/>
      <c r="BL1374" s="41"/>
      <c r="BM1374" s="41"/>
      <c r="BN1374" s="41"/>
      <c r="BO1374" s="41"/>
      <c r="BP1374" s="108"/>
      <c r="CG1374" s="102"/>
      <c r="CI1374" s="45"/>
    </row>
    <row r="1375" spans="37:87" ht="13" customHeight="1">
      <c r="AK1375" s="114"/>
      <c r="AL1375" s="41"/>
      <c r="AM1375" s="41"/>
      <c r="AN1375" s="41"/>
      <c r="AO1375" s="41"/>
      <c r="AP1375" s="41"/>
      <c r="AQ1375" s="41"/>
      <c r="AR1375" s="41"/>
      <c r="AS1375" s="41"/>
      <c r="AT1375" s="41"/>
      <c r="AU1375" s="41"/>
      <c r="AV1375" s="41"/>
      <c r="AW1375" s="41"/>
      <c r="AX1375" s="41"/>
      <c r="AY1375" s="41"/>
      <c r="AZ1375" s="41"/>
      <c r="BA1375" s="41"/>
      <c r="BB1375" s="41"/>
      <c r="BC1375" s="41"/>
      <c r="BD1375" s="41"/>
      <c r="BE1375" s="41"/>
      <c r="BF1375" s="41"/>
      <c r="BG1375" s="41"/>
      <c r="BH1375" s="41"/>
      <c r="BI1375" s="41"/>
      <c r="BJ1375" s="41"/>
      <c r="BK1375" s="41"/>
      <c r="BL1375" s="41"/>
      <c r="BM1375" s="41"/>
      <c r="BN1375" s="41"/>
      <c r="BO1375" s="41"/>
      <c r="BP1375" s="108"/>
      <c r="CG1375" s="102"/>
      <c r="CI1375" s="45"/>
    </row>
    <row r="1376" spans="37:87" ht="13" customHeight="1">
      <c r="AK1376" s="114"/>
      <c r="AL1376" s="41"/>
      <c r="AM1376" s="41"/>
      <c r="AN1376" s="41"/>
      <c r="AO1376" s="41"/>
      <c r="AP1376" s="41"/>
      <c r="AQ1376" s="41"/>
      <c r="AR1376" s="41"/>
      <c r="AS1376" s="41"/>
      <c r="AT1376" s="41"/>
      <c r="AU1376" s="41"/>
      <c r="AV1376" s="41"/>
      <c r="AW1376" s="41"/>
      <c r="AX1376" s="41"/>
      <c r="AY1376" s="41"/>
      <c r="AZ1376" s="41"/>
      <c r="BA1376" s="41"/>
      <c r="BB1376" s="41"/>
      <c r="BC1376" s="41"/>
      <c r="BD1376" s="41"/>
      <c r="BE1376" s="41"/>
      <c r="BF1376" s="41"/>
      <c r="BG1376" s="41"/>
      <c r="BH1376" s="41"/>
      <c r="BI1376" s="41"/>
      <c r="BJ1376" s="41"/>
      <c r="BK1376" s="41"/>
      <c r="BL1376" s="41"/>
      <c r="BM1376" s="41"/>
      <c r="BN1376" s="41"/>
      <c r="BO1376" s="41"/>
      <c r="BP1376" s="108"/>
      <c r="CG1376" s="102"/>
      <c r="CI1376" s="45"/>
    </row>
    <row r="1377" spans="37:87" ht="13" customHeight="1">
      <c r="AK1377" s="114"/>
      <c r="AL1377" s="41"/>
      <c r="AM1377" s="41"/>
      <c r="AN1377" s="41"/>
      <c r="AO1377" s="41"/>
      <c r="AP1377" s="41"/>
      <c r="AQ1377" s="41"/>
      <c r="AR1377" s="41"/>
      <c r="AS1377" s="41"/>
      <c r="AT1377" s="41"/>
      <c r="AU1377" s="41"/>
      <c r="AV1377" s="41"/>
      <c r="AW1377" s="41"/>
      <c r="AX1377" s="41"/>
      <c r="AY1377" s="41"/>
      <c r="AZ1377" s="41"/>
      <c r="BA1377" s="41"/>
      <c r="BB1377" s="41"/>
      <c r="BC1377" s="41"/>
      <c r="BD1377" s="41"/>
      <c r="BE1377" s="41"/>
      <c r="BF1377" s="41"/>
      <c r="BG1377" s="41"/>
      <c r="BH1377" s="41"/>
      <c r="BI1377" s="41"/>
      <c r="BJ1377" s="41"/>
      <c r="BK1377" s="41"/>
      <c r="BL1377" s="41"/>
      <c r="BM1377" s="41"/>
      <c r="BN1377" s="41"/>
      <c r="BO1377" s="41"/>
      <c r="BP1377" s="108"/>
      <c r="CG1377" s="102"/>
      <c r="CI1377" s="45"/>
    </row>
    <row r="1378" spans="37:87" ht="13" customHeight="1">
      <c r="AK1378" s="114"/>
      <c r="AL1378" s="41"/>
      <c r="AM1378" s="41"/>
      <c r="AN1378" s="41"/>
      <c r="AO1378" s="41"/>
      <c r="AP1378" s="41"/>
      <c r="AQ1378" s="41"/>
      <c r="AR1378" s="41"/>
      <c r="AS1378" s="41"/>
      <c r="AT1378" s="41"/>
      <c r="AU1378" s="41"/>
      <c r="AV1378" s="41"/>
      <c r="AW1378" s="41"/>
      <c r="AX1378" s="41"/>
      <c r="AY1378" s="41"/>
      <c r="AZ1378" s="41"/>
      <c r="BA1378" s="41"/>
      <c r="BB1378" s="41"/>
      <c r="BC1378" s="41"/>
      <c r="BD1378" s="41"/>
      <c r="BE1378" s="41"/>
      <c r="BF1378" s="41"/>
      <c r="BG1378" s="41"/>
      <c r="BH1378" s="41"/>
      <c r="BI1378" s="41"/>
      <c r="BJ1378" s="41"/>
      <c r="BK1378" s="41"/>
      <c r="BL1378" s="41"/>
      <c r="BM1378" s="41"/>
      <c r="BN1378" s="41"/>
      <c r="BO1378" s="41"/>
      <c r="BP1378" s="108"/>
      <c r="CG1378" s="102"/>
      <c r="CI1378" s="45"/>
    </row>
    <row r="1379" spans="37:87" ht="13" customHeight="1">
      <c r="AK1379" s="114"/>
      <c r="AL1379" s="41"/>
      <c r="AM1379" s="41"/>
      <c r="AN1379" s="41"/>
      <c r="AO1379" s="41"/>
      <c r="AP1379" s="41"/>
      <c r="AQ1379" s="41"/>
      <c r="AR1379" s="41"/>
      <c r="AS1379" s="41"/>
      <c r="AT1379" s="41"/>
      <c r="AU1379" s="41"/>
      <c r="AV1379" s="41"/>
      <c r="AW1379" s="41"/>
      <c r="AX1379" s="41"/>
      <c r="AY1379" s="41"/>
      <c r="AZ1379" s="41"/>
      <c r="BA1379" s="41"/>
      <c r="BB1379" s="41"/>
      <c r="BC1379" s="41"/>
      <c r="BD1379" s="41"/>
      <c r="BE1379" s="41"/>
      <c r="BF1379" s="41"/>
      <c r="BG1379" s="41"/>
      <c r="BH1379" s="41"/>
      <c r="BI1379" s="41"/>
      <c r="BJ1379" s="41"/>
      <c r="BK1379" s="41"/>
      <c r="BL1379" s="41"/>
      <c r="BM1379" s="41"/>
      <c r="BN1379" s="41"/>
      <c r="BO1379" s="41"/>
      <c r="BP1379" s="108"/>
      <c r="CG1379" s="102"/>
      <c r="CI1379" s="45"/>
    </row>
    <row r="1380" spans="37:87" ht="13" customHeight="1">
      <c r="AK1380" s="114"/>
      <c r="AL1380" s="41"/>
      <c r="AM1380" s="41"/>
      <c r="AN1380" s="41"/>
      <c r="AO1380" s="41"/>
      <c r="AP1380" s="41"/>
      <c r="AQ1380" s="41"/>
      <c r="AR1380" s="41"/>
      <c r="AS1380" s="41"/>
      <c r="AT1380" s="41"/>
      <c r="AU1380" s="41"/>
      <c r="AV1380" s="41"/>
      <c r="AW1380" s="41"/>
      <c r="AX1380" s="41"/>
      <c r="AY1380" s="41"/>
      <c r="AZ1380" s="41"/>
      <c r="BA1380" s="41"/>
      <c r="BB1380" s="41"/>
      <c r="BC1380" s="41"/>
      <c r="BD1380" s="41"/>
      <c r="BE1380" s="41"/>
      <c r="BF1380" s="41"/>
      <c r="BG1380" s="41"/>
      <c r="BH1380" s="41"/>
      <c r="BI1380" s="41"/>
      <c r="BJ1380" s="41"/>
      <c r="BK1380" s="41"/>
      <c r="BL1380" s="41"/>
      <c r="BM1380" s="41"/>
      <c r="BN1380" s="41"/>
      <c r="BO1380" s="41"/>
      <c r="BP1380" s="108"/>
      <c r="CG1380" s="102"/>
      <c r="CI1380" s="45"/>
    </row>
    <row r="1381" spans="37:87" ht="13" customHeight="1">
      <c r="AK1381" s="114"/>
      <c r="AL1381" s="41"/>
      <c r="AM1381" s="41"/>
      <c r="AN1381" s="41"/>
      <c r="AO1381" s="41"/>
      <c r="AP1381" s="41"/>
      <c r="AQ1381" s="41"/>
      <c r="AR1381" s="41"/>
      <c r="AS1381" s="41"/>
      <c r="AT1381" s="41"/>
      <c r="AU1381" s="41"/>
      <c r="AV1381" s="41"/>
      <c r="AW1381" s="41"/>
      <c r="AX1381" s="41"/>
      <c r="AY1381" s="41"/>
      <c r="AZ1381" s="41"/>
      <c r="BA1381" s="41"/>
      <c r="BB1381" s="41"/>
      <c r="BC1381" s="41"/>
      <c r="BD1381" s="41"/>
      <c r="BE1381" s="41"/>
      <c r="BF1381" s="41"/>
      <c r="BG1381" s="41"/>
      <c r="BH1381" s="41"/>
      <c r="BI1381" s="41"/>
      <c r="BJ1381" s="41"/>
      <c r="BK1381" s="41"/>
      <c r="BL1381" s="41"/>
      <c r="BM1381" s="41"/>
      <c r="BN1381" s="41"/>
      <c r="BO1381" s="41"/>
      <c r="BP1381" s="108"/>
      <c r="CG1381" s="102"/>
      <c r="CI1381" s="45"/>
    </row>
    <row r="1382" spans="37:87" ht="13" customHeight="1">
      <c r="AK1382" s="114"/>
      <c r="AL1382" s="41"/>
      <c r="AM1382" s="41"/>
      <c r="AN1382" s="41"/>
      <c r="AO1382" s="41"/>
      <c r="AP1382" s="41"/>
      <c r="AQ1382" s="41"/>
      <c r="AR1382" s="41"/>
      <c r="AS1382" s="41"/>
      <c r="AT1382" s="41"/>
      <c r="AU1382" s="41"/>
      <c r="AV1382" s="41"/>
      <c r="AW1382" s="41"/>
      <c r="AX1382" s="41"/>
      <c r="AY1382" s="41"/>
      <c r="AZ1382" s="41"/>
      <c r="BA1382" s="41"/>
      <c r="BB1382" s="41"/>
      <c r="BC1382" s="41"/>
      <c r="BD1382" s="41"/>
      <c r="BE1382" s="41"/>
      <c r="BF1382" s="41"/>
      <c r="BG1382" s="41"/>
      <c r="BH1382" s="41"/>
      <c r="BI1382" s="41"/>
      <c r="BJ1382" s="41"/>
      <c r="BK1382" s="41"/>
      <c r="BL1382" s="41"/>
      <c r="BM1382" s="41"/>
      <c r="BN1382" s="41"/>
      <c r="BO1382" s="41"/>
      <c r="BP1382" s="108"/>
      <c r="CG1382" s="102"/>
      <c r="CI1382" s="45"/>
    </row>
    <row r="1383" spans="37:87" ht="13" customHeight="1">
      <c r="AK1383" s="114"/>
      <c r="AL1383" s="41"/>
      <c r="AM1383" s="41"/>
      <c r="AN1383" s="41"/>
      <c r="AO1383" s="41"/>
      <c r="AP1383" s="41"/>
      <c r="AQ1383" s="41"/>
      <c r="AR1383" s="41"/>
      <c r="AS1383" s="41"/>
      <c r="AT1383" s="41"/>
      <c r="AU1383" s="41"/>
      <c r="AV1383" s="41"/>
      <c r="AW1383" s="41"/>
      <c r="AX1383" s="41"/>
      <c r="AY1383" s="41"/>
      <c r="AZ1383" s="41"/>
      <c r="BA1383" s="41"/>
      <c r="BB1383" s="41"/>
      <c r="BC1383" s="41"/>
      <c r="BD1383" s="41"/>
      <c r="BE1383" s="41"/>
      <c r="BF1383" s="41"/>
      <c r="BG1383" s="41"/>
      <c r="BH1383" s="41"/>
      <c r="BI1383" s="41"/>
      <c r="BJ1383" s="41"/>
      <c r="BK1383" s="41"/>
      <c r="BL1383" s="41"/>
      <c r="BM1383" s="41"/>
      <c r="BN1383" s="41"/>
      <c r="BO1383" s="41"/>
      <c r="BP1383" s="108"/>
      <c r="CG1383" s="102"/>
      <c r="CI1383" s="45"/>
    </row>
    <row r="1384" spans="37:87" ht="13" customHeight="1">
      <c r="AK1384" s="114"/>
      <c r="AL1384" s="41"/>
      <c r="AM1384" s="41"/>
      <c r="AN1384" s="41"/>
      <c r="AO1384" s="41"/>
      <c r="AP1384" s="41"/>
      <c r="AQ1384" s="41"/>
      <c r="AR1384" s="41"/>
      <c r="AS1384" s="41"/>
      <c r="AT1384" s="41"/>
      <c r="AU1384" s="41"/>
      <c r="AV1384" s="41"/>
      <c r="AW1384" s="41"/>
      <c r="AX1384" s="41"/>
      <c r="AY1384" s="41"/>
      <c r="AZ1384" s="41"/>
      <c r="BA1384" s="41"/>
      <c r="BB1384" s="41"/>
      <c r="BC1384" s="41"/>
      <c r="BD1384" s="41"/>
      <c r="BE1384" s="41"/>
      <c r="BF1384" s="41"/>
      <c r="BG1384" s="41"/>
      <c r="BH1384" s="41"/>
      <c r="BI1384" s="41"/>
      <c r="BJ1384" s="41"/>
      <c r="BK1384" s="41"/>
      <c r="BL1384" s="41"/>
      <c r="BM1384" s="41"/>
      <c r="BN1384" s="41"/>
      <c r="BO1384" s="41"/>
      <c r="BP1384" s="108"/>
      <c r="CG1384" s="102"/>
      <c r="CI1384" s="45"/>
    </row>
    <row r="1385" spans="37:87" ht="13" customHeight="1">
      <c r="AK1385" s="114"/>
      <c r="AL1385" s="41"/>
      <c r="AM1385" s="41"/>
      <c r="AN1385" s="41"/>
      <c r="AO1385" s="41"/>
      <c r="AP1385" s="41"/>
      <c r="AQ1385" s="41"/>
      <c r="AR1385" s="41"/>
      <c r="AS1385" s="41"/>
      <c r="AT1385" s="41"/>
      <c r="AU1385" s="41"/>
      <c r="AV1385" s="41"/>
      <c r="AW1385" s="41"/>
      <c r="AX1385" s="41"/>
      <c r="AY1385" s="41"/>
      <c r="AZ1385" s="41"/>
      <c r="BA1385" s="41"/>
      <c r="BB1385" s="41"/>
      <c r="BC1385" s="41"/>
      <c r="BD1385" s="41"/>
      <c r="BE1385" s="41"/>
      <c r="BF1385" s="41"/>
      <c r="BG1385" s="41"/>
      <c r="BH1385" s="41"/>
      <c r="BI1385" s="41"/>
      <c r="BJ1385" s="41"/>
      <c r="BK1385" s="41"/>
      <c r="BL1385" s="41"/>
      <c r="BM1385" s="41"/>
      <c r="BN1385" s="41"/>
      <c r="BO1385" s="41"/>
      <c r="BP1385" s="108"/>
      <c r="CG1385" s="102"/>
      <c r="CI1385" s="45"/>
    </row>
    <row r="1386" spans="37:87" ht="13" customHeight="1">
      <c r="AK1386" s="114"/>
      <c r="AL1386" s="41"/>
      <c r="AM1386" s="41"/>
      <c r="AN1386" s="41"/>
      <c r="AO1386" s="41"/>
      <c r="AP1386" s="41"/>
      <c r="AQ1386" s="41"/>
      <c r="AR1386" s="41"/>
      <c r="AS1386" s="41"/>
      <c r="AT1386" s="41"/>
      <c r="AU1386" s="41"/>
      <c r="AV1386" s="41"/>
      <c r="AW1386" s="41"/>
      <c r="AX1386" s="41"/>
      <c r="AY1386" s="41"/>
      <c r="AZ1386" s="41"/>
      <c r="BA1386" s="41"/>
      <c r="BB1386" s="41"/>
      <c r="BC1386" s="41"/>
      <c r="BD1386" s="41"/>
      <c r="BE1386" s="41"/>
      <c r="BF1386" s="41"/>
      <c r="BG1386" s="41"/>
      <c r="BH1386" s="41"/>
      <c r="BI1386" s="41"/>
      <c r="BJ1386" s="41"/>
      <c r="BK1386" s="41"/>
      <c r="BL1386" s="41"/>
      <c r="BM1386" s="41"/>
      <c r="BN1386" s="41"/>
      <c r="BO1386" s="41"/>
      <c r="BP1386" s="108"/>
      <c r="CG1386" s="102"/>
      <c r="CI1386" s="45"/>
    </row>
    <row r="1387" spans="37:87" ht="13" customHeight="1">
      <c r="AK1387" s="114"/>
      <c r="AL1387" s="41"/>
      <c r="AM1387" s="41"/>
      <c r="AN1387" s="41"/>
      <c r="AO1387" s="41"/>
      <c r="AP1387" s="41"/>
      <c r="AQ1387" s="41"/>
      <c r="AR1387" s="41"/>
      <c r="AS1387" s="41"/>
      <c r="AT1387" s="41"/>
      <c r="AU1387" s="41"/>
      <c r="AV1387" s="41"/>
      <c r="AW1387" s="41"/>
      <c r="AX1387" s="41"/>
      <c r="AY1387" s="41"/>
      <c r="AZ1387" s="41"/>
      <c r="BA1387" s="41"/>
      <c r="BB1387" s="41"/>
      <c r="BC1387" s="41"/>
      <c r="BD1387" s="41"/>
      <c r="BE1387" s="41"/>
      <c r="BF1387" s="41"/>
      <c r="BG1387" s="41"/>
      <c r="BH1387" s="41"/>
      <c r="BI1387" s="41"/>
      <c r="BJ1387" s="41"/>
      <c r="BK1387" s="41"/>
      <c r="BL1387" s="41"/>
      <c r="BM1387" s="41"/>
      <c r="BN1387" s="41"/>
      <c r="BO1387" s="41"/>
      <c r="BP1387" s="108"/>
      <c r="CG1387" s="102"/>
      <c r="CI1387" s="45"/>
    </row>
    <row r="1388" spans="37:87" ht="13" customHeight="1">
      <c r="AK1388" s="114"/>
      <c r="AL1388" s="41"/>
      <c r="AM1388" s="41"/>
      <c r="AN1388" s="41"/>
      <c r="AO1388" s="41"/>
      <c r="AP1388" s="41"/>
      <c r="AQ1388" s="41"/>
      <c r="AR1388" s="41"/>
      <c r="AS1388" s="41"/>
      <c r="AT1388" s="41"/>
      <c r="AU1388" s="41"/>
      <c r="AV1388" s="41"/>
      <c r="AW1388" s="41"/>
      <c r="AX1388" s="41"/>
      <c r="AY1388" s="41"/>
      <c r="AZ1388" s="41"/>
      <c r="BA1388" s="41"/>
      <c r="BB1388" s="41"/>
      <c r="BC1388" s="41"/>
      <c r="BD1388" s="41"/>
      <c r="BE1388" s="41"/>
      <c r="BF1388" s="41"/>
      <c r="BG1388" s="41"/>
      <c r="BH1388" s="41"/>
      <c r="BI1388" s="41"/>
      <c r="BJ1388" s="41"/>
      <c r="BK1388" s="41"/>
      <c r="BL1388" s="41"/>
      <c r="BM1388" s="41"/>
      <c r="BN1388" s="41"/>
      <c r="BO1388" s="41"/>
      <c r="BP1388" s="108"/>
      <c r="CG1388" s="102"/>
      <c r="CI1388" s="45"/>
    </row>
    <row r="1389" spans="37:87" ht="13" customHeight="1">
      <c r="AK1389" s="114"/>
      <c r="AL1389" s="41"/>
      <c r="AM1389" s="41"/>
      <c r="AN1389" s="41"/>
      <c r="AO1389" s="41"/>
      <c r="AP1389" s="41"/>
      <c r="AQ1389" s="41"/>
      <c r="AR1389" s="41"/>
      <c r="AS1389" s="41"/>
      <c r="AT1389" s="41"/>
      <c r="AU1389" s="41"/>
      <c r="AV1389" s="41"/>
      <c r="AW1389" s="41"/>
      <c r="AX1389" s="41"/>
      <c r="AY1389" s="41"/>
      <c r="AZ1389" s="41"/>
      <c r="BA1389" s="41"/>
      <c r="BB1389" s="41"/>
      <c r="BC1389" s="41"/>
      <c r="BD1389" s="41"/>
      <c r="BE1389" s="41"/>
      <c r="BF1389" s="41"/>
      <c r="BG1389" s="41"/>
      <c r="BH1389" s="41"/>
      <c r="BI1389" s="41"/>
      <c r="BJ1389" s="41"/>
      <c r="BK1389" s="41"/>
      <c r="BL1389" s="41"/>
      <c r="BM1389" s="41"/>
      <c r="BN1389" s="41"/>
      <c r="BO1389" s="41"/>
      <c r="BP1389" s="108"/>
      <c r="CG1389" s="102"/>
      <c r="CI1389" s="45"/>
    </row>
    <row r="1390" spans="37:87" ht="13" customHeight="1">
      <c r="AK1390" s="114"/>
      <c r="AL1390" s="41"/>
      <c r="AM1390" s="41"/>
      <c r="AN1390" s="41"/>
      <c r="AO1390" s="41"/>
      <c r="AP1390" s="41"/>
      <c r="AQ1390" s="41"/>
      <c r="AR1390" s="41"/>
      <c r="AS1390" s="41"/>
      <c r="AT1390" s="41"/>
      <c r="AU1390" s="41"/>
      <c r="AV1390" s="41"/>
      <c r="AW1390" s="41"/>
      <c r="AX1390" s="41"/>
      <c r="AY1390" s="41"/>
      <c r="AZ1390" s="41"/>
      <c r="BA1390" s="41"/>
      <c r="BB1390" s="41"/>
      <c r="BC1390" s="41"/>
      <c r="BD1390" s="41"/>
      <c r="BE1390" s="41"/>
      <c r="BF1390" s="41"/>
      <c r="BG1390" s="41"/>
      <c r="BH1390" s="41"/>
      <c r="BI1390" s="41"/>
      <c r="BJ1390" s="41"/>
      <c r="BK1390" s="41"/>
      <c r="BL1390" s="41"/>
      <c r="BM1390" s="41"/>
      <c r="BN1390" s="41"/>
      <c r="BO1390" s="41"/>
      <c r="BP1390" s="108"/>
      <c r="CG1390" s="102"/>
      <c r="CI1390" s="45"/>
    </row>
    <row r="1391" spans="37:87" ht="13" customHeight="1">
      <c r="AK1391" s="114"/>
      <c r="AL1391" s="41"/>
      <c r="AM1391" s="41"/>
      <c r="AN1391" s="41"/>
      <c r="AO1391" s="41"/>
      <c r="AP1391" s="41"/>
      <c r="AQ1391" s="41"/>
      <c r="AR1391" s="41"/>
      <c r="AS1391" s="41"/>
      <c r="AT1391" s="41"/>
      <c r="AU1391" s="41"/>
      <c r="AV1391" s="41"/>
      <c r="AW1391" s="41"/>
      <c r="AX1391" s="41"/>
      <c r="AY1391" s="41"/>
      <c r="AZ1391" s="41"/>
      <c r="BA1391" s="41"/>
      <c r="BB1391" s="41"/>
      <c r="BC1391" s="41"/>
      <c r="BD1391" s="41"/>
      <c r="BE1391" s="41"/>
      <c r="BF1391" s="41"/>
      <c r="BG1391" s="41"/>
      <c r="BH1391" s="41"/>
      <c r="BI1391" s="41"/>
      <c r="BJ1391" s="41"/>
      <c r="BK1391" s="41"/>
      <c r="BL1391" s="41"/>
      <c r="BM1391" s="41"/>
      <c r="BN1391" s="41"/>
      <c r="BO1391" s="41"/>
      <c r="BP1391" s="108"/>
      <c r="CG1391" s="102"/>
      <c r="CI1391" s="45"/>
    </row>
    <row r="1392" spans="37:87" ht="13" customHeight="1">
      <c r="AK1392" s="114"/>
      <c r="AL1392" s="41"/>
      <c r="AM1392" s="41"/>
      <c r="AN1392" s="41"/>
      <c r="AO1392" s="41"/>
      <c r="AP1392" s="41"/>
      <c r="AQ1392" s="41"/>
      <c r="AR1392" s="41"/>
      <c r="AS1392" s="41"/>
      <c r="AT1392" s="41"/>
      <c r="AU1392" s="41"/>
      <c r="AV1392" s="41"/>
      <c r="AW1392" s="41"/>
      <c r="AX1392" s="41"/>
      <c r="AY1392" s="41"/>
      <c r="AZ1392" s="41"/>
      <c r="BA1392" s="41"/>
      <c r="BB1392" s="41"/>
      <c r="BC1392" s="41"/>
      <c r="BD1392" s="41"/>
      <c r="BE1392" s="41"/>
      <c r="BF1392" s="41"/>
      <c r="BG1392" s="41"/>
      <c r="BH1392" s="41"/>
      <c r="BI1392" s="41"/>
      <c r="BJ1392" s="41"/>
      <c r="BK1392" s="41"/>
      <c r="BL1392" s="41"/>
      <c r="BM1392" s="41"/>
      <c r="BN1392" s="41"/>
      <c r="BO1392" s="41"/>
      <c r="BP1392" s="108"/>
      <c r="CG1392" s="102"/>
      <c r="CI1392" s="45"/>
    </row>
    <row r="1393" spans="37:87" ht="13" customHeight="1">
      <c r="AK1393" s="114"/>
      <c r="AL1393" s="41"/>
      <c r="AM1393" s="41"/>
      <c r="AN1393" s="41"/>
      <c r="AO1393" s="41"/>
      <c r="AP1393" s="41"/>
      <c r="AQ1393" s="41"/>
      <c r="AR1393" s="41"/>
      <c r="AS1393" s="41"/>
      <c r="AT1393" s="41"/>
      <c r="AU1393" s="41"/>
      <c r="AV1393" s="41"/>
      <c r="AW1393" s="41"/>
      <c r="AX1393" s="41"/>
      <c r="AY1393" s="41"/>
      <c r="AZ1393" s="41"/>
      <c r="BA1393" s="41"/>
      <c r="BB1393" s="41"/>
      <c r="BC1393" s="41"/>
      <c r="BD1393" s="41"/>
      <c r="BE1393" s="41"/>
      <c r="BF1393" s="41"/>
      <c r="BG1393" s="41"/>
      <c r="BH1393" s="41"/>
      <c r="BI1393" s="41"/>
      <c r="BJ1393" s="41"/>
      <c r="BK1393" s="41"/>
      <c r="BL1393" s="41"/>
      <c r="BM1393" s="41"/>
      <c r="BN1393" s="41"/>
      <c r="BO1393" s="41"/>
      <c r="BP1393" s="108"/>
      <c r="CG1393" s="102"/>
      <c r="CI1393" s="45"/>
    </row>
    <row r="1394" spans="37:87" ht="13" customHeight="1">
      <c r="AK1394" s="114"/>
      <c r="AL1394" s="41"/>
      <c r="AM1394" s="41"/>
      <c r="AN1394" s="41"/>
      <c r="AO1394" s="41"/>
      <c r="AP1394" s="41"/>
      <c r="AQ1394" s="41"/>
      <c r="AR1394" s="41"/>
      <c r="AS1394" s="41"/>
      <c r="AT1394" s="41"/>
      <c r="AU1394" s="41"/>
      <c r="AV1394" s="41"/>
      <c r="AW1394" s="41"/>
      <c r="AX1394" s="41"/>
      <c r="AY1394" s="41"/>
      <c r="AZ1394" s="41"/>
      <c r="BA1394" s="41"/>
      <c r="BB1394" s="41"/>
      <c r="BC1394" s="41"/>
      <c r="BD1394" s="41"/>
      <c r="BE1394" s="41"/>
      <c r="BF1394" s="41"/>
      <c r="BG1394" s="41"/>
      <c r="BH1394" s="41"/>
      <c r="BI1394" s="41"/>
      <c r="BJ1394" s="41"/>
      <c r="BK1394" s="41"/>
      <c r="BL1394" s="41"/>
      <c r="BM1394" s="41"/>
      <c r="BN1394" s="41"/>
      <c r="BO1394" s="41"/>
      <c r="BP1394" s="108"/>
      <c r="CG1394" s="102"/>
      <c r="CI1394" s="45"/>
    </row>
    <row r="1395" spans="37:87" ht="13" customHeight="1">
      <c r="AK1395" s="114"/>
      <c r="AL1395" s="41"/>
      <c r="AM1395" s="41"/>
      <c r="AN1395" s="41"/>
      <c r="AO1395" s="41"/>
      <c r="AP1395" s="41"/>
      <c r="AQ1395" s="41"/>
      <c r="AR1395" s="41"/>
      <c r="AS1395" s="41"/>
      <c r="AT1395" s="41"/>
      <c r="AU1395" s="41"/>
      <c r="AV1395" s="41"/>
      <c r="AW1395" s="41"/>
      <c r="AX1395" s="41"/>
      <c r="AY1395" s="41"/>
      <c r="AZ1395" s="41"/>
      <c r="BA1395" s="41"/>
      <c r="BB1395" s="41"/>
      <c r="BC1395" s="41"/>
      <c r="BD1395" s="41"/>
      <c r="BE1395" s="41"/>
      <c r="BF1395" s="41"/>
      <c r="BG1395" s="41"/>
      <c r="BH1395" s="41"/>
      <c r="BI1395" s="41"/>
      <c r="BJ1395" s="41"/>
      <c r="BK1395" s="41"/>
      <c r="BL1395" s="41"/>
      <c r="BM1395" s="41"/>
      <c r="BN1395" s="41"/>
      <c r="BO1395" s="41"/>
      <c r="BP1395" s="108"/>
      <c r="CG1395" s="102"/>
      <c r="CI1395" s="45"/>
    </row>
    <row r="1396" spans="37:87" ht="13" customHeight="1">
      <c r="AK1396" s="114"/>
      <c r="AL1396" s="41"/>
      <c r="AM1396" s="41"/>
      <c r="AN1396" s="41"/>
      <c r="AO1396" s="41"/>
      <c r="AP1396" s="41"/>
      <c r="AQ1396" s="41"/>
      <c r="AR1396" s="41"/>
      <c r="AS1396" s="41"/>
      <c r="AT1396" s="41"/>
      <c r="AU1396" s="41"/>
      <c r="AV1396" s="41"/>
      <c r="AW1396" s="41"/>
      <c r="AX1396" s="41"/>
      <c r="AY1396" s="41"/>
      <c r="AZ1396" s="41"/>
      <c r="BA1396" s="41"/>
      <c r="BB1396" s="41"/>
      <c r="BC1396" s="41"/>
      <c r="BD1396" s="41"/>
      <c r="BE1396" s="41"/>
      <c r="BF1396" s="41"/>
      <c r="BG1396" s="41"/>
      <c r="BH1396" s="41"/>
      <c r="BI1396" s="41"/>
      <c r="BJ1396" s="41"/>
      <c r="BK1396" s="41"/>
      <c r="BL1396" s="41"/>
      <c r="BM1396" s="41"/>
      <c r="BN1396" s="41"/>
      <c r="BO1396" s="41"/>
      <c r="BP1396" s="108"/>
      <c r="CG1396" s="102"/>
      <c r="CI1396" s="45"/>
    </row>
    <row r="1397" spans="37:87" ht="13" customHeight="1">
      <c r="AK1397" s="114"/>
      <c r="AL1397" s="41"/>
      <c r="AM1397" s="41"/>
      <c r="AN1397" s="41"/>
      <c r="AO1397" s="41"/>
      <c r="AP1397" s="41"/>
      <c r="AQ1397" s="41"/>
      <c r="AR1397" s="41"/>
      <c r="AS1397" s="41"/>
      <c r="AT1397" s="41"/>
      <c r="AU1397" s="41"/>
      <c r="AV1397" s="41"/>
      <c r="AW1397" s="41"/>
      <c r="AX1397" s="41"/>
      <c r="AY1397" s="41"/>
      <c r="AZ1397" s="41"/>
      <c r="BA1397" s="41"/>
      <c r="BB1397" s="41"/>
      <c r="BC1397" s="41"/>
      <c r="BD1397" s="41"/>
      <c r="BE1397" s="41"/>
      <c r="BF1397" s="41"/>
      <c r="BG1397" s="41"/>
      <c r="BH1397" s="41"/>
      <c r="BI1397" s="41"/>
      <c r="BJ1397" s="41"/>
      <c r="BK1397" s="41"/>
      <c r="BL1397" s="41"/>
      <c r="BM1397" s="41"/>
      <c r="BN1397" s="41"/>
      <c r="BO1397" s="41"/>
      <c r="BP1397" s="108"/>
      <c r="CG1397" s="102"/>
      <c r="CI1397" s="45"/>
    </row>
    <row r="1398" spans="37:87" ht="13" customHeight="1">
      <c r="AK1398" s="114"/>
      <c r="AL1398" s="41"/>
      <c r="AM1398" s="41"/>
      <c r="AN1398" s="41"/>
      <c r="AO1398" s="41"/>
      <c r="AP1398" s="41"/>
      <c r="AQ1398" s="41"/>
      <c r="AR1398" s="41"/>
      <c r="AS1398" s="41"/>
      <c r="AT1398" s="41"/>
      <c r="AU1398" s="41"/>
      <c r="AV1398" s="41"/>
      <c r="AW1398" s="41"/>
      <c r="AX1398" s="41"/>
      <c r="AY1398" s="41"/>
      <c r="AZ1398" s="41"/>
      <c r="BA1398" s="41"/>
      <c r="BB1398" s="41"/>
      <c r="BC1398" s="41"/>
      <c r="BD1398" s="41"/>
      <c r="BE1398" s="41"/>
      <c r="BF1398" s="41"/>
      <c r="BG1398" s="41"/>
      <c r="BH1398" s="41"/>
      <c r="BI1398" s="41"/>
      <c r="BJ1398" s="41"/>
      <c r="BK1398" s="41"/>
      <c r="BL1398" s="41"/>
      <c r="BM1398" s="41"/>
      <c r="BN1398" s="41"/>
      <c r="BO1398" s="41"/>
      <c r="BP1398" s="108"/>
      <c r="CG1398" s="102"/>
      <c r="CI1398" s="45"/>
    </row>
    <row r="1399" spans="37:87" ht="13" customHeight="1">
      <c r="AK1399" s="114"/>
      <c r="AL1399" s="41"/>
      <c r="AM1399" s="41"/>
      <c r="AN1399" s="41"/>
      <c r="AO1399" s="41"/>
      <c r="AP1399" s="41"/>
      <c r="AQ1399" s="41"/>
      <c r="AR1399" s="41"/>
      <c r="AS1399" s="41"/>
      <c r="AT1399" s="41"/>
      <c r="AU1399" s="41"/>
      <c r="AV1399" s="41"/>
      <c r="AW1399" s="41"/>
      <c r="AX1399" s="41"/>
      <c r="AY1399" s="41"/>
      <c r="AZ1399" s="41"/>
      <c r="BA1399" s="41"/>
      <c r="BB1399" s="41"/>
      <c r="BC1399" s="41"/>
      <c r="BD1399" s="41"/>
      <c r="BE1399" s="41"/>
      <c r="BF1399" s="41"/>
      <c r="BG1399" s="41"/>
      <c r="BH1399" s="41"/>
      <c r="BI1399" s="41"/>
      <c r="BJ1399" s="41"/>
      <c r="BK1399" s="41"/>
      <c r="BL1399" s="41"/>
      <c r="BM1399" s="41"/>
      <c r="BN1399" s="41"/>
      <c r="BO1399" s="41"/>
      <c r="BP1399" s="108"/>
      <c r="CG1399" s="102"/>
      <c r="CI1399" s="45"/>
    </row>
    <row r="1400" spans="37:87" ht="13" customHeight="1">
      <c r="AK1400" s="114"/>
      <c r="AL1400" s="41"/>
      <c r="AM1400" s="41"/>
      <c r="AN1400" s="41"/>
      <c r="AO1400" s="41"/>
      <c r="AP1400" s="41"/>
      <c r="AQ1400" s="41"/>
      <c r="AR1400" s="41"/>
      <c r="AS1400" s="41"/>
      <c r="AT1400" s="41"/>
      <c r="AU1400" s="41"/>
      <c r="AV1400" s="41"/>
      <c r="AW1400" s="41"/>
      <c r="AX1400" s="41"/>
      <c r="AY1400" s="41"/>
      <c r="AZ1400" s="41"/>
      <c r="BA1400" s="41"/>
      <c r="BB1400" s="41"/>
      <c r="BC1400" s="41"/>
      <c r="BD1400" s="41"/>
      <c r="BE1400" s="41"/>
      <c r="BF1400" s="41"/>
      <c r="BG1400" s="41"/>
      <c r="BH1400" s="41"/>
      <c r="BI1400" s="41"/>
      <c r="BJ1400" s="41"/>
      <c r="BK1400" s="41"/>
      <c r="BL1400" s="41"/>
      <c r="BM1400" s="41"/>
      <c r="BN1400" s="41"/>
      <c r="BO1400" s="41"/>
      <c r="BP1400" s="108"/>
      <c r="CG1400" s="102"/>
      <c r="CI1400" s="45"/>
    </row>
    <row r="1401" spans="37:87" ht="13" customHeight="1">
      <c r="AK1401" s="114"/>
      <c r="AL1401" s="41"/>
      <c r="AM1401" s="41"/>
      <c r="AN1401" s="41"/>
      <c r="AO1401" s="41"/>
      <c r="AP1401" s="41"/>
      <c r="AQ1401" s="41"/>
      <c r="AR1401" s="41"/>
      <c r="AS1401" s="41"/>
      <c r="AT1401" s="41"/>
      <c r="AU1401" s="41"/>
      <c r="AV1401" s="41"/>
      <c r="AW1401" s="41"/>
      <c r="AX1401" s="41"/>
      <c r="AY1401" s="41"/>
      <c r="AZ1401" s="41"/>
      <c r="BA1401" s="41"/>
      <c r="BB1401" s="41"/>
      <c r="BC1401" s="41"/>
      <c r="BD1401" s="41"/>
      <c r="BE1401" s="41"/>
      <c r="BF1401" s="41"/>
      <c r="BG1401" s="41"/>
      <c r="BH1401" s="41"/>
      <c r="BI1401" s="41"/>
      <c r="BJ1401" s="41"/>
      <c r="BK1401" s="41"/>
      <c r="BL1401" s="41"/>
      <c r="BM1401" s="41"/>
      <c r="BN1401" s="41"/>
      <c r="BO1401" s="41"/>
      <c r="BP1401" s="108"/>
      <c r="CG1401" s="102"/>
      <c r="CI1401" s="45"/>
    </row>
    <row r="1402" spans="37:87" ht="13" customHeight="1">
      <c r="AK1402" s="114"/>
      <c r="AL1402" s="41"/>
      <c r="AM1402" s="41"/>
      <c r="AN1402" s="41"/>
      <c r="AO1402" s="41"/>
      <c r="AP1402" s="41"/>
      <c r="AQ1402" s="41"/>
      <c r="AR1402" s="41"/>
      <c r="AS1402" s="41"/>
      <c r="AT1402" s="41"/>
      <c r="AU1402" s="41"/>
      <c r="AV1402" s="41"/>
      <c r="AW1402" s="41"/>
      <c r="AX1402" s="41"/>
      <c r="AY1402" s="41"/>
      <c r="AZ1402" s="41"/>
      <c r="BA1402" s="41"/>
      <c r="BB1402" s="41"/>
      <c r="BC1402" s="41"/>
      <c r="BD1402" s="41"/>
      <c r="BE1402" s="41"/>
      <c r="BF1402" s="41"/>
      <c r="BG1402" s="41"/>
      <c r="BH1402" s="41"/>
      <c r="BI1402" s="41"/>
      <c r="BJ1402" s="41"/>
      <c r="BK1402" s="41"/>
      <c r="BL1402" s="41"/>
      <c r="BM1402" s="41"/>
      <c r="BN1402" s="41"/>
      <c r="BO1402" s="41"/>
      <c r="BP1402" s="108"/>
      <c r="CG1402" s="102"/>
      <c r="CI1402" s="45"/>
    </row>
    <row r="1403" spans="37:87" ht="13" customHeight="1">
      <c r="AK1403" s="114"/>
      <c r="AL1403" s="41"/>
      <c r="AM1403" s="41"/>
      <c r="AN1403" s="41"/>
      <c r="AO1403" s="41"/>
      <c r="AP1403" s="41"/>
      <c r="AQ1403" s="41"/>
      <c r="AR1403" s="41"/>
      <c r="AS1403" s="41"/>
      <c r="AT1403" s="41"/>
      <c r="AU1403" s="41"/>
      <c r="AV1403" s="41"/>
      <c r="AW1403" s="41"/>
      <c r="AX1403" s="41"/>
      <c r="AY1403" s="41"/>
      <c r="AZ1403" s="41"/>
      <c r="BA1403" s="41"/>
      <c r="BB1403" s="41"/>
      <c r="BC1403" s="41"/>
      <c r="BD1403" s="41"/>
      <c r="BE1403" s="41"/>
      <c r="BF1403" s="41"/>
      <c r="BG1403" s="41"/>
      <c r="BH1403" s="41"/>
      <c r="BI1403" s="41"/>
      <c r="BJ1403" s="41"/>
      <c r="BK1403" s="41"/>
      <c r="BL1403" s="41"/>
      <c r="BM1403" s="41"/>
      <c r="BN1403" s="41"/>
      <c r="BO1403" s="41"/>
      <c r="BP1403" s="108"/>
      <c r="CG1403" s="102"/>
      <c r="CI1403" s="45"/>
    </row>
    <row r="1404" spans="37:87" ht="13" customHeight="1">
      <c r="AK1404" s="114"/>
      <c r="AL1404" s="41"/>
      <c r="AM1404" s="41"/>
      <c r="AN1404" s="41"/>
      <c r="AO1404" s="41"/>
      <c r="AP1404" s="41"/>
      <c r="AQ1404" s="41"/>
      <c r="AR1404" s="41"/>
      <c r="AS1404" s="41"/>
      <c r="AT1404" s="41"/>
      <c r="AU1404" s="41"/>
      <c r="AV1404" s="41"/>
      <c r="AW1404" s="41"/>
      <c r="AX1404" s="41"/>
      <c r="AY1404" s="41"/>
      <c r="AZ1404" s="41"/>
      <c r="BA1404" s="41"/>
      <c r="BB1404" s="41"/>
      <c r="BC1404" s="41"/>
      <c r="BD1404" s="41"/>
      <c r="BE1404" s="41"/>
      <c r="BF1404" s="41"/>
      <c r="BG1404" s="41"/>
      <c r="BH1404" s="41"/>
      <c r="BI1404" s="41"/>
      <c r="BJ1404" s="41"/>
      <c r="BK1404" s="41"/>
      <c r="BL1404" s="41"/>
      <c r="BM1404" s="41"/>
      <c r="BN1404" s="41"/>
      <c r="BO1404" s="41"/>
      <c r="BP1404" s="108"/>
      <c r="CG1404" s="102"/>
      <c r="CI1404" s="45"/>
    </row>
    <row r="1405" spans="37:87" ht="13" customHeight="1">
      <c r="AK1405" s="114"/>
      <c r="AL1405" s="41"/>
      <c r="AM1405" s="41"/>
      <c r="AN1405" s="41"/>
      <c r="AO1405" s="41"/>
      <c r="AP1405" s="41"/>
      <c r="AQ1405" s="41"/>
      <c r="AR1405" s="41"/>
      <c r="AS1405" s="41"/>
      <c r="AT1405" s="41"/>
      <c r="AU1405" s="41"/>
      <c r="AV1405" s="41"/>
      <c r="AW1405" s="41"/>
      <c r="AX1405" s="41"/>
      <c r="AY1405" s="41"/>
      <c r="AZ1405" s="41"/>
      <c r="BA1405" s="41"/>
      <c r="BB1405" s="41"/>
      <c r="BC1405" s="41"/>
      <c r="BD1405" s="41"/>
      <c r="BE1405" s="41"/>
      <c r="BF1405" s="41"/>
      <c r="BG1405" s="41"/>
      <c r="BH1405" s="41"/>
      <c r="BI1405" s="41"/>
      <c r="BJ1405" s="41"/>
      <c r="BK1405" s="41"/>
      <c r="BL1405" s="41"/>
      <c r="BM1405" s="41"/>
      <c r="BN1405" s="41"/>
      <c r="BO1405" s="41"/>
      <c r="BP1405" s="108"/>
      <c r="CG1405" s="102"/>
      <c r="CI1405" s="45"/>
    </row>
    <row r="1406" spans="37:87" ht="13" customHeight="1">
      <c r="AK1406" s="114"/>
      <c r="AL1406" s="41"/>
      <c r="AM1406" s="41"/>
      <c r="AN1406" s="41"/>
      <c r="AO1406" s="41"/>
      <c r="AP1406" s="41"/>
      <c r="AQ1406" s="41"/>
      <c r="AR1406" s="41"/>
      <c r="AS1406" s="41"/>
      <c r="AT1406" s="41"/>
      <c r="AU1406" s="41"/>
      <c r="AV1406" s="41"/>
      <c r="AW1406" s="41"/>
      <c r="AX1406" s="41"/>
      <c r="AY1406" s="41"/>
      <c r="AZ1406" s="41"/>
      <c r="BA1406" s="41"/>
      <c r="BB1406" s="41"/>
      <c r="BC1406" s="41"/>
      <c r="BD1406" s="41"/>
      <c r="BE1406" s="41"/>
      <c r="BF1406" s="41"/>
      <c r="BG1406" s="41"/>
      <c r="BH1406" s="41"/>
      <c r="BI1406" s="41"/>
      <c r="BJ1406" s="41"/>
      <c r="BK1406" s="41"/>
      <c r="BL1406" s="41"/>
      <c r="BM1406" s="41"/>
      <c r="BN1406" s="41"/>
      <c r="BO1406" s="41"/>
      <c r="BP1406" s="108"/>
      <c r="CG1406" s="102"/>
      <c r="CI1406" s="45"/>
    </row>
    <row r="1407" spans="37:87" ht="13" customHeight="1">
      <c r="AK1407" s="114"/>
      <c r="AL1407" s="41"/>
      <c r="AM1407" s="41"/>
      <c r="AN1407" s="41"/>
      <c r="AO1407" s="41"/>
      <c r="AP1407" s="41"/>
      <c r="AQ1407" s="41"/>
      <c r="AR1407" s="41"/>
      <c r="AS1407" s="41"/>
      <c r="AT1407" s="41"/>
      <c r="AU1407" s="41"/>
      <c r="AV1407" s="41"/>
      <c r="AW1407" s="41"/>
      <c r="AX1407" s="41"/>
      <c r="AY1407" s="41"/>
      <c r="AZ1407" s="41"/>
      <c r="BA1407" s="41"/>
      <c r="BB1407" s="41"/>
      <c r="BC1407" s="41"/>
      <c r="BD1407" s="41"/>
      <c r="BE1407" s="41"/>
      <c r="BF1407" s="41"/>
      <c r="BG1407" s="41"/>
      <c r="BH1407" s="41"/>
      <c r="BI1407" s="41"/>
      <c r="BJ1407" s="41"/>
      <c r="BK1407" s="41"/>
      <c r="BL1407" s="41"/>
      <c r="BM1407" s="41"/>
      <c r="BN1407" s="41"/>
      <c r="BO1407" s="41"/>
      <c r="BP1407" s="108"/>
      <c r="CG1407" s="102"/>
      <c r="CI1407" s="45"/>
    </row>
    <row r="1408" spans="37:87" ht="13" customHeight="1">
      <c r="AK1408" s="114"/>
      <c r="AL1408" s="41"/>
      <c r="AM1408" s="41"/>
      <c r="AN1408" s="41"/>
      <c r="AO1408" s="41"/>
      <c r="AP1408" s="41"/>
      <c r="AQ1408" s="41"/>
      <c r="AR1408" s="41"/>
      <c r="AS1408" s="41"/>
      <c r="AT1408" s="41"/>
      <c r="AU1408" s="41"/>
      <c r="AV1408" s="41"/>
      <c r="AW1408" s="41"/>
      <c r="AX1408" s="41"/>
      <c r="AY1408" s="41"/>
      <c r="AZ1408" s="41"/>
      <c r="BA1408" s="41"/>
      <c r="BB1408" s="41"/>
      <c r="BC1408" s="41"/>
      <c r="BD1408" s="41"/>
      <c r="BE1408" s="41"/>
      <c r="BF1408" s="41"/>
      <c r="BG1408" s="41"/>
      <c r="BH1408" s="41"/>
      <c r="BI1408" s="41"/>
      <c r="BJ1408" s="41"/>
      <c r="BK1408" s="41"/>
      <c r="BL1408" s="41"/>
      <c r="BM1408" s="41"/>
      <c r="BN1408" s="41"/>
      <c r="BO1408" s="41"/>
      <c r="BP1408" s="108"/>
      <c r="CG1408" s="102"/>
      <c r="CI1408" s="45"/>
    </row>
    <row r="1409" spans="37:87" ht="13" customHeight="1">
      <c r="AK1409" s="114"/>
      <c r="AL1409" s="41"/>
      <c r="AM1409" s="41"/>
      <c r="AN1409" s="41"/>
      <c r="AO1409" s="41"/>
      <c r="AP1409" s="41"/>
      <c r="AQ1409" s="41"/>
      <c r="AR1409" s="41"/>
      <c r="AS1409" s="41"/>
      <c r="AT1409" s="41"/>
      <c r="AU1409" s="41"/>
      <c r="AV1409" s="41"/>
      <c r="AW1409" s="41"/>
      <c r="AX1409" s="41"/>
      <c r="AY1409" s="41"/>
      <c r="AZ1409" s="41"/>
      <c r="BA1409" s="41"/>
      <c r="BB1409" s="41"/>
      <c r="BC1409" s="41"/>
      <c r="BD1409" s="41"/>
      <c r="BE1409" s="41"/>
      <c r="BF1409" s="41"/>
      <c r="BG1409" s="41"/>
      <c r="BH1409" s="41"/>
      <c r="BI1409" s="41"/>
      <c r="BJ1409" s="41"/>
      <c r="BK1409" s="41"/>
      <c r="BL1409" s="41"/>
      <c r="BM1409" s="41"/>
      <c r="BN1409" s="41"/>
      <c r="BO1409" s="41"/>
      <c r="BP1409" s="108"/>
      <c r="CG1409" s="102"/>
      <c r="CI1409" s="45"/>
    </row>
    <row r="1410" spans="37:87" ht="13" customHeight="1">
      <c r="AK1410" s="114"/>
      <c r="AL1410" s="41"/>
      <c r="AM1410" s="41"/>
      <c r="AN1410" s="41"/>
      <c r="AO1410" s="41"/>
      <c r="AP1410" s="41"/>
      <c r="AQ1410" s="41"/>
      <c r="AR1410" s="41"/>
      <c r="AS1410" s="41"/>
      <c r="AT1410" s="41"/>
      <c r="AU1410" s="41"/>
      <c r="AV1410" s="41"/>
      <c r="AW1410" s="41"/>
      <c r="AX1410" s="41"/>
      <c r="AY1410" s="41"/>
      <c r="AZ1410" s="41"/>
      <c r="BA1410" s="41"/>
      <c r="BB1410" s="41"/>
      <c r="BC1410" s="41"/>
      <c r="BD1410" s="41"/>
      <c r="BE1410" s="41"/>
      <c r="BF1410" s="41"/>
      <c r="BG1410" s="41"/>
      <c r="BH1410" s="41"/>
      <c r="BI1410" s="41"/>
      <c r="BJ1410" s="41"/>
      <c r="BK1410" s="41"/>
      <c r="BL1410" s="41"/>
      <c r="BM1410" s="41"/>
      <c r="BN1410" s="41"/>
      <c r="BO1410" s="41"/>
      <c r="BP1410" s="108"/>
      <c r="CG1410" s="102"/>
      <c r="CI1410" s="45"/>
    </row>
    <row r="1411" spans="37:87" ht="13" customHeight="1">
      <c r="AK1411" s="114"/>
      <c r="AL1411" s="41"/>
      <c r="AM1411" s="41"/>
      <c r="AN1411" s="41"/>
      <c r="AO1411" s="41"/>
      <c r="AP1411" s="41"/>
      <c r="AQ1411" s="41"/>
      <c r="AR1411" s="41"/>
      <c r="AS1411" s="41"/>
      <c r="AT1411" s="41"/>
      <c r="AU1411" s="41"/>
      <c r="AV1411" s="41"/>
      <c r="AW1411" s="41"/>
      <c r="AX1411" s="41"/>
      <c r="AY1411" s="41"/>
      <c r="AZ1411" s="41"/>
      <c r="BA1411" s="41"/>
      <c r="BB1411" s="41"/>
      <c r="BC1411" s="41"/>
      <c r="BD1411" s="41"/>
      <c r="BE1411" s="41"/>
      <c r="BF1411" s="41"/>
      <c r="BG1411" s="41"/>
      <c r="BH1411" s="41"/>
      <c r="BI1411" s="41"/>
      <c r="BJ1411" s="41"/>
      <c r="BK1411" s="41"/>
      <c r="BL1411" s="41"/>
      <c r="BM1411" s="41"/>
      <c r="BN1411" s="41"/>
      <c r="BO1411" s="41"/>
      <c r="BP1411" s="108"/>
      <c r="CG1411" s="102"/>
      <c r="CI1411" s="45"/>
    </row>
    <row r="1412" spans="37:87" ht="13" customHeight="1">
      <c r="AK1412" s="114"/>
      <c r="AL1412" s="41"/>
      <c r="AM1412" s="41"/>
      <c r="AN1412" s="41"/>
      <c r="AO1412" s="41"/>
      <c r="AP1412" s="41"/>
      <c r="AQ1412" s="41"/>
      <c r="AR1412" s="41"/>
      <c r="AS1412" s="41"/>
      <c r="AT1412" s="41"/>
      <c r="AU1412" s="41"/>
      <c r="AV1412" s="41"/>
      <c r="AW1412" s="41"/>
      <c r="AX1412" s="41"/>
      <c r="AY1412" s="41"/>
      <c r="AZ1412" s="41"/>
      <c r="BA1412" s="41"/>
      <c r="BB1412" s="41"/>
      <c r="BC1412" s="41"/>
      <c r="BD1412" s="41"/>
      <c r="BE1412" s="41"/>
      <c r="BF1412" s="41"/>
      <c r="BG1412" s="41"/>
      <c r="BH1412" s="41"/>
      <c r="BI1412" s="41"/>
      <c r="BJ1412" s="41"/>
      <c r="BK1412" s="41"/>
      <c r="BL1412" s="41"/>
      <c r="BM1412" s="41"/>
      <c r="BN1412" s="41"/>
      <c r="BO1412" s="41"/>
      <c r="BP1412" s="108"/>
      <c r="CG1412" s="102"/>
      <c r="CI1412" s="45"/>
    </row>
    <row r="1413" spans="37:87" ht="13" customHeight="1">
      <c r="AK1413" s="114"/>
      <c r="AL1413" s="41"/>
      <c r="AM1413" s="41"/>
      <c r="AN1413" s="41"/>
      <c r="AO1413" s="41"/>
      <c r="AP1413" s="41"/>
      <c r="AQ1413" s="41"/>
      <c r="AR1413" s="41"/>
      <c r="AS1413" s="41"/>
      <c r="AT1413" s="41"/>
      <c r="AU1413" s="41"/>
      <c r="AV1413" s="41"/>
      <c r="AW1413" s="41"/>
      <c r="AX1413" s="41"/>
      <c r="AY1413" s="41"/>
      <c r="AZ1413" s="41"/>
      <c r="BA1413" s="41"/>
      <c r="BB1413" s="41"/>
      <c r="BC1413" s="41"/>
      <c r="BD1413" s="41"/>
      <c r="BE1413" s="41"/>
      <c r="BF1413" s="41"/>
      <c r="BG1413" s="41"/>
      <c r="BH1413" s="41"/>
      <c r="BI1413" s="41"/>
      <c r="BJ1413" s="41"/>
      <c r="BK1413" s="41"/>
      <c r="BL1413" s="41"/>
      <c r="BM1413" s="41"/>
      <c r="BN1413" s="41"/>
      <c r="BO1413" s="41"/>
      <c r="BP1413" s="108"/>
      <c r="CG1413" s="102"/>
      <c r="CI1413" s="45"/>
    </row>
    <row r="1414" spans="37:87" ht="13" customHeight="1">
      <c r="AK1414" s="114"/>
      <c r="AL1414" s="41"/>
      <c r="AM1414" s="41"/>
      <c r="AN1414" s="41"/>
      <c r="AO1414" s="41"/>
      <c r="AP1414" s="41"/>
      <c r="AQ1414" s="41"/>
      <c r="AR1414" s="41"/>
      <c r="AS1414" s="41"/>
      <c r="AT1414" s="41"/>
      <c r="AU1414" s="41"/>
      <c r="AV1414" s="41"/>
      <c r="AW1414" s="41"/>
      <c r="AX1414" s="41"/>
      <c r="AY1414" s="41"/>
      <c r="AZ1414" s="41"/>
      <c r="BA1414" s="41"/>
      <c r="BB1414" s="41"/>
      <c r="BC1414" s="41"/>
      <c r="BD1414" s="41"/>
      <c r="BE1414" s="41"/>
      <c r="BF1414" s="41"/>
      <c r="BG1414" s="41"/>
      <c r="BH1414" s="41"/>
      <c r="BI1414" s="41"/>
      <c r="BJ1414" s="41"/>
      <c r="BK1414" s="41"/>
      <c r="BL1414" s="41"/>
      <c r="BM1414" s="41"/>
      <c r="BN1414" s="41"/>
      <c r="BO1414" s="41"/>
      <c r="BP1414" s="108"/>
      <c r="CG1414" s="102"/>
      <c r="CI1414" s="45"/>
    </row>
    <row r="1415" spans="37:87" ht="13" customHeight="1">
      <c r="AK1415" s="114"/>
      <c r="AL1415" s="41"/>
      <c r="AM1415" s="41"/>
      <c r="AN1415" s="41"/>
      <c r="AO1415" s="41"/>
      <c r="AP1415" s="41"/>
      <c r="AQ1415" s="41"/>
      <c r="AR1415" s="41"/>
      <c r="AS1415" s="41"/>
      <c r="AT1415" s="41"/>
      <c r="AU1415" s="41"/>
      <c r="AV1415" s="41"/>
      <c r="AW1415" s="41"/>
      <c r="AX1415" s="41"/>
      <c r="AY1415" s="41"/>
      <c r="AZ1415" s="41"/>
      <c r="BA1415" s="41"/>
      <c r="BB1415" s="41"/>
      <c r="BC1415" s="41"/>
      <c r="BD1415" s="41"/>
      <c r="BE1415" s="41"/>
      <c r="BF1415" s="41"/>
      <c r="BG1415" s="41"/>
      <c r="BH1415" s="41"/>
      <c r="BI1415" s="41"/>
      <c r="BJ1415" s="41"/>
      <c r="BK1415" s="41"/>
      <c r="BL1415" s="41"/>
      <c r="BM1415" s="41"/>
      <c r="BN1415" s="41"/>
      <c r="BO1415" s="41"/>
      <c r="BP1415" s="108"/>
      <c r="CG1415" s="102"/>
      <c r="CI1415" s="45"/>
    </row>
    <row r="1416" spans="37:87" ht="13" customHeight="1">
      <c r="AK1416" s="114"/>
      <c r="AL1416" s="41"/>
      <c r="AM1416" s="41"/>
      <c r="AN1416" s="41"/>
      <c r="AO1416" s="41"/>
      <c r="AP1416" s="41"/>
      <c r="AQ1416" s="41"/>
      <c r="AR1416" s="41"/>
      <c r="AS1416" s="41"/>
      <c r="AT1416" s="41"/>
      <c r="AU1416" s="41"/>
      <c r="AV1416" s="41"/>
      <c r="AW1416" s="41"/>
      <c r="AX1416" s="41"/>
      <c r="AY1416" s="41"/>
      <c r="AZ1416" s="41"/>
      <c r="BA1416" s="41"/>
      <c r="BB1416" s="41"/>
      <c r="BC1416" s="41"/>
      <c r="BD1416" s="41"/>
      <c r="BE1416" s="41"/>
      <c r="BF1416" s="41"/>
      <c r="BG1416" s="41"/>
      <c r="BH1416" s="41"/>
      <c r="BI1416" s="41"/>
      <c r="BJ1416" s="41"/>
      <c r="BK1416" s="41"/>
      <c r="BL1416" s="41"/>
      <c r="BM1416" s="41"/>
      <c r="BN1416" s="41"/>
      <c r="BO1416" s="41"/>
      <c r="BP1416" s="108"/>
      <c r="CG1416" s="102"/>
      <c r="CI1416" s="45"/>
    </row>
    <row r="1417" spans="37:87" ht="13" customHeight="1">
      <c r="AK1417" s="114"/>
      <c r="AL1417" s="41"/>
      <c r="AM1417" s="41"/>
      <c r="AN1417" s="41"/>
      <c r="AO1417" s="41"/>
      <c r="AP1417" s="41"/>
      <c r="AQ1417" s="41"/>
      <c r="AR1417" s="41"/>
      <c r="AS1417" s="41"/>
      <c r="AT1417" s="41"/>
      <c r="AU1417" s="41"/>
      <c r="AV1417" s="41"/>
      <c r="AW1417" s="41"/>
      <c r="AX1417" s="41"/>
      <c r="AY1417" s="41"/>
      <c r="AZ1417" s="41"/>
      <c r="BA1417" s="41"/>
      <c r="BB1417" s="41"/>
      <c r="BC1417" s="41"/>
      <c r="BD1417" s="41"/>
      <c r="BE1417" s="41"/>
      <c r="BF1417" s="41"/>
      <c r="BG1417" s="41"/>
      <c r="BH1417" s="41"/>
      <c r="BI1417" s="41"/>
      <c r="BJ1417" s="41"/>
      <c r="BK1417" s="41"/>
      <c r="BL1417" s="41"/>
      <c r="BM1417" s="41"/>
      <c r="BN1417" s="41"/>
      <c r="BO1417" s="41"/>
      <c r="BP1417" s="108"/>
      <c r="CG1417" s="102"/>
      <c r="CI1417" s="45"/>
    </row>
    <row r="1418" spans="37:87" ht="13" customHeight="1">
      <c r="AK1418" s="114"/>
      <c r="AL1418" s="41"/>
      <c r="AM1418" s="41"/>
      <c r="AN1418" s="41"/>
      <c r="AO1418" s="41"/>
      <c r="AP1418" s="41"/>
      <c r="AQ1418" s="41"/>
      <c r="AR1418" s="41"/>
      <c r="AS1418" s="41"/>
      <c r="AT1418" s="41"/>
      <c r="AU1418" s="41"/>
      <c r="AV1418" s="41"/>
      <c r="AW1418" s="41"/>
      <c r="AX1418" s="41"/>
      <c r="AY1418" s="41"/>
      <c r="AZ1418" s="41"/>
      <c r="BA1418" s="41"/>
      <c r="BB1418" s="41"/>
      <c r="BC1418" s="41"/>
      <c r="BD1418" s="41"/>
      <c r="BE1418" s="41"/>
      <c r="BF1418" s="41"/>
      <c r="BG1418" s="41"/>
      <c r="BH1418" s="41"/>
      <c r="BI1418" s="41"/>
      <c r="BJ1418" s="41"/>
      <c r="BK1418" s="41"/>
      <c r="BL1418" s="41"/>
      <c r="BM1418" s="41"/>
      <c r="BN1418" s="41"/>
      <c r="BO1418" s="41"/>
      <c r="BP1418" s="108"/>
      <c r="CG1418" s="102"/>
      <c r="CI1418" s="45"/>
    </row>
    <row r="1419" spans="37:87" ht="13" customHeight="1">
      <c r="AK1419" s="114"/>
      <c r="AL1419" s="41"/>
      <c r="AM1419" s="41"/>
      <c r="AN1419" s="41"/>
      <c r="AO1419" s="41"/>
      <c r="AP1419" s="41"/>
      <c r="AQ1419" s="41"/>
      <c r="AR1419" s="41"/>
      <c r="AS1419" s="41"/>
      <c r="AT1419" s="41"/>
      <c r="AU1419" s="41"/>
      <c r="AV1419" s="41"/>
      <c r="AW1419" s="41"/>
      <c r="AX1419" s="41"/>
      <c r="AY1419" s="41"/>
      <c r="AZ1419" s="41"/>
      <c r="BA1419" s="41"/>
      <c r="BB1419" s="41"/>
      <c r="BC1419" s="41"/>
      <c r="BD1419" s="41"/>
      <c r="BE1419" s="41"/>
      <c r="BF1419" s="41"/>
      <c r="BG1419" s="41"/>
      <c r="BH1419" s="41"/>
      <c r="BI1419" s="41"/>
      <c r="BJ1419" s="41"/>
      <c r="BK1419" s="41"/>
      <c r="BL1419" s="41"/>
      <c r="BM1419" s="41"/>
      <c r="BN1419" s="41"/>
      <c r="BO1419" s="41"/>
      <c r="BP1419" s="108"/>
      <c r="CG1419" s="102"/>
      <c r="CI1419" s="45"/>
    </row>
    <row r="1420" spans="37:87" ht="13" customHeight="1">
      <c r="AK1420" s="114"/>
      <c r="AL1420" s="41"/>
      <c r="AM1420" s="41"/>
      <c r="AN1420" s="41"/>
      <c r="AO1420" s="41"/>
      <c r="AP1420" s="41"/>
      <c r="AQ1420" s="41"/>
      <c r="AR1420" s="41"/>
      <c r="AS1420" s="41"/>
      <c r="AT1420" s="41"/>
      <c r="AU1420" s="41"/>
      <c r="AV1420" s="41"/>
      <c r="AW1420" s="41"/>
      <c r="AX1420" s="41"/>
      <c r="AY1420" s="41"/>
      <c r="AZ1420" s="41"/>
      <c r="BA1420" s="41"/>
      <c r="BB1420" s="41"/>
      <c r="BC1420" s="41"/>
      <c r="BD1420" s="41"/>
      <c r="BE1420" s="41"/>
      <c r="BF1420" s="41"/>
      <c r="BG1420" s="41"/>
      <c r="BH1420" s="41"/>
      <c r="BI1420" s="41"/>
      <c r="BJ1420" s="41"/>
      <c r="BK1420" s="41"/>
      <c r="BL1420" s="41"/>
      <c r="BM1420" s="41"/>
      <c r="BN1420" s="41"/>
      <c r="BO1420" s="41"/>
      <c r="BP1420" s="108"/>
      <c r="CG1420" s="102"/>
      <c r="CI1420" s="45"/>
    </row>
    <row r="1421" spans="37:87" ht="13" customHeight="1">
      <c r="AK1421" s="114"/>
      <c r="AL1421" s="41"/>
      <c r="AM1421" s="41"/>
      <c r="AN1421" s="41"/>
      <c r="AO1421" s="41"/>
      <c r="AP1421" s="41"/>
      <c r="AQ1421" s="41"/>
      <c r="AR1421" s="41"/>
      <c r="AS1421" s="41"/>
      <c r="AT1421" s="41"/>
      <c r="AU1421" s="41"/>
      <c r="AV1421" s="41"/>
      <c r="AW1421" s="41"/>
      <c r="AX1421" s="41"/>
      <c r="AY1421" s="41"/>
      <c r="AZ1421" s="41"/>
      <c r="BA1421" s="41"/>
      <c r="BB1421" s="41"/>
      <c r="BC1421" s="41"/>
      <c r="BD1421" s="41"/>
      <c r="BE1421" s="41"/>
      <c r="BF1421" s="41"/>
      <c r="BG1421" s="41"/>
      <c r="BH1421" s="41"/>
      <c r="BI1421" s="41"/>
      <c r="BJ1421" s="41"/>
      <c r="BK1421" s="41"/>
      <c r="BL1421" s="41"/>
      <c r="BM1421" s="41"/>
      <c r="BN1421" s="41"/>
      <c r="BO1421" s="41"/>
      <c r="BP1421" s="108"/>
      <c r="CG1421" s="102"/>
      <c r="CI1421" s="45"/>
    </row>
    <row r="1422" spans="37:87" ht="13" customHeight="1">
      <c r="AK1422" s="114"/>
      <c r="AL1422" s="41"/>
      <c r="AM1422" s="41"/>
      <c r="AN1422" s="41"/>
      <c r="AO1422" s="41"/>
      <c r="AP1422" s="41"/>
      <c r="AQ1422" s="41"/>
      <c r="AR1422" s="41"/>
      <c r="AS1422" s="41"/>
      <c r="AT1422" s="41"/>
      <c r="AU1422" s="41"/>
      <c r="AV1422" s="41"/>
      <c r="AW1422" s="41"/>
      <c r="AX1422" s="41"/>
      <c r="AY1422" s="41"/>
      <c r="AZ1422" s="41"/>
      <c r="BA1422" s="41"/>
      <c r="BB1422" s="41"/>
      <c r="BC1422" s="41"/>
      <c r="BD1422" s="41"/>
      <c r="BE1422" s="41"/>
      <c r="BF1422" s="41"/>
      <c r="BG1422" s="41"/>
      <c r="BH1422" s="41"/>
      <c r="BI1422" s="41"/>
      <c r="BJ1422" s="41"/>
      <c r="BK1422" s="41"/>
      <c r="BL1422" s="41"/>
      <c r="BM1422" s="41"/>
      <c r="BN1422" s="41"/>
      <c r="BO1422" s="41"/>
      <c r="BP1422" s="108"/>
      <c r="CG1422" s="102"/>
      <c r="CI1422" s="45"/>
    </row>
    <row r="1423" spans="37:87" ht="13" customHeight="1">
      <c r="AK1423" s="114"/>
      <c r="AL1423" s="41"/>
      <c r="AM1423" s="41"/>
      <c r="AN1423" s="41"/>
      <c r="AO1423" s="41"/>
      <c r="AP1423" s="41"/>
      <c r="AQ1423" s="41"/>
      <c r="AR1423" s="41"/>
      <c r="AS1423" s="41"/>
      <c r="AT1423" s="41"/>
      <c r="AU1423" s="41"/>
      <c r="AV1423" s="41"/>
      <c r="AW1423" s="41"/>
      <c r="AX1423" s="41"/>
      <c r="AY1423" s="41"/>
      <c r="AZ1423" s="41"/>
      <c r="BA1423" s="41"/>
      <c r="BB1423" s="41"/>
      <c r="BC1423" s="41"/>
      <c r="BD1423" s="41"/>
      <c r="BE1423" s="41"/>
      <c r="BF1423" s="41"/>
      <c r="BG1423" s="41"/>
      <c r="BH1423" s="41"/>
      <c r="BI1423" s="41"/>
      <c r="BJ1423" s="41"/>
      <c r="BK1423" s="41"/>
      <c r="BL1423" s="41"/>
      <c r="BM1423" s="41"/>
      <c r="BN1423" s="41"/>
      <c r="BO1423" s="41"/>
      <c r="BP1423" s="108"/>
      <c r="CG1423" s="102"/>
      <c r="CI1423" s="45"/>
    </row>
    <row r="1424" spans="37:87" ht="13" customHeight="1">
      <c r="AK1424" s="114"/>
      <c r="AL1424" s="41"/>
      <c r="AM1424" s="41"/>
      <c r="AN1424" s="41"/>
      <c r="AO1424" s="41"/>
      <c r="AP1424" s="41"/>
      <c r="AQ1424" s="41"/>
      <c r="AR1424" s="41"/>
      <c r="AS1424" s="41"/>
      <c r="AT1424" s="41"/>
      <c r="AU1424" s="41"/>
      <c r="AV1424" s="41"/>
      <c r="AW1424" s="41"/>
      <c r="AX1424" s="41"/>
      <c r="AY1424" s="41"/>
      <c r="AZ1424" s="41"/>
      <c r="BA1424" s="41"/>
      <c r="BB1424" s="41"/>
      <c r="BC1424" s="41"/>
      <c r="BD1424" s="41"/>
      <c r="BE1424" s="41"/>
      <c r="BF1424" s="41"/>
      <c r="BG1424" s="41"/>
      <c r="BH1424" s="41"/>
      <c r="BI1424" s="41"/>
      <c r="BJ1424" s="41"/>
      <c r="BK1424" s="41"/>
      <c r="BL1424" s="41"/>
      <c r="BM1424" s="41"/>
      <c r="BN1424" s="41"/>
      <c r="BO1424" s="41"/>
      <c r="BP1424" s="108"/>
      <c r="CG1424" s="102"/>
      <c r="CI1424" s="45"/>
    </row>
    <row r="1425" spans="37:87" ht="13" customHeight="1">
      <c r="AK1425" s="114"/>
      <c r="AL1425" s="41"/>
      <c r="AM1425" s="41"/>
      <c r="AN1425" s="41"/>
      <c r="AO1425" s="41"/>
      <c r="AP1425" s="41"/>
      <c r="AQ1425" s="41"/>
      <c r="AR1425" s="41"/>
      <c r="AS1425" s="41"/>
      <c r="AT1425" s="41"/>
      <c r="AU1425" s="41"/>
      <c r="AV1425" s="41"/>
      <c r="AW1425" s="41"/>
      <c r="AX1425" s="41"/>
      <c r="AY1425" s="41"/>
      <c r="AZ1425" s="41"/>
      <c r="BA1425" s="41"/>
      <c r="BB1425" s="41"/>
      <c r="BC1425" s="41"/>
      <c r="BD1425" s="41"/>
      <c r="BE1425" s="41"/>
      <c r="BF1425" s="41"/>
      <c r="BG1425" s="41"/>
      <c r="BH1425" s="41"/>
      <c r="BI1425" s="41"/>
      <c r="BJ1425" s="41"/>
      <c r="BK1425" s="41"/>
      <c r="BL1425" s="41"/>
      <c r="BM1425" s="41"/>
      <c r="BN1425" s="41"/>
      <c r="BO1425" s="41"/>
      <c r="BP1425" s="108"/>
      <c r="CG1425" s="102"/>
      <c r="CI1425" s="45"/>
    </row>
    <row r="1426" spans="37:87" ht="13" customHeight="1">
      <c r="AK1426" s="114"/>
      <c r="AL1426" s="41"/>
      <c r="AM1426" s="41"/>
      <c r="AN1426" s="41"/>
      <c r="AO1426" s="41"/>
      <c r="AP1426" s="41"/>
      <c r="AQ1426" s="41"/>
      <c r="AR1426" s="41"/>
      <c r="AS1426" s="41"/>
      <c r="AT1426" s="41"/>
      <c r="AU1426" s="41"/>
      <c r="AV1426" s="41"/>
      <c r="AW1426" s="41"/>
      <c r="AX1426" s="41"/>
      <c r="AY1426" s="41"/>
      <c r="AZ1426" s="41"/>
      <c r="BA1426" s="41"/>
      <c r="BB1426" s="41"/>
      <c r="BC1426" s="41"/>
      <c r="BD1426" s="41"/>
      <c r="BE1426" s="41"/>
      <c r="BF1426" s="41"/>
      <c r="BG1426" s="41"/>
      <c r="BH1426" s="41"/>
      <c r="BI1426" s="41"/>
      <c r="BJ1426" s="41"/>
      <c r="BK1426" s="41"/>
      <c r="BL1426" s="41"/>
      <c r="BM1426" s="41"/>
      <c r="BN1426" s="41"/>
      <c r="BO1426" s="41"/>
      <c r="BP1426" s="108"/>
      <c r="CG1426" s="102"/>
      <c r="CI1426" s="45"/>
    </row>
    <row r="1427" spans="37:87" ht="13" customHeight="1">
      <c r="AK1427" s="114"/>
      <c r="AL1427" s="41"/>
      <c r="AM1427" s="41"/>
      <c r="AN1427" s="41"/>
      <c r="AO1427" s="41"/>
      <c r="AP1427" s="41"/>
      <c r="AQ1427" s="41"/>
      <c r="AR1427" s="41"/>
      <c r="AS1427" s="41"/>
      <c r="AT1427" s="41"/>
      <c r="AU1427" s="41"/>
      <c r="AV1427" s="41"/>
      <c r="AW1427" s="41"/>
      <c r="AX1427" s="41"/>
      <c r="AY1427" s="41"/>
      <c r="AZ1427" s="41"/>
      <c r="BA1427" s="41"/>
      <c r="BB1427" s="41"/>
      <c r="BC1427" s="41"/>
      <c r="BD1427" s="41"/>
      <c r="BE1427" s="41"/>
      <c r="BF1427" s="41"/>
      <c r="BG1427" s="41"/>
      <c r="BH1427" s="41"/>
      <c r="BI1427" s="41"/>
      <c r="BJ1427" s="41"/>
      <c r="BK1427" s="41"/>
      <c r="BL1427" s="41"/>
      <c r="BM1427" s="41"/>
      <c r="BN1427" s="41"/>
      <c r="BO1427" s="41"/>
      <c r="BP1427" s="108"/>
      <c r="CG1427" s="102"/>
      <c r="CI1427" s="45"/>
    </row>
    <row r="1428" spans="37:87" ht="13" customHeight="1">
      <c r="AK1428" s="114"/>
      <c r="AL1428" s="41"/>
      <c r="AM1428" s="41"/>
      <c r="AN1428" s="41"/>
      <c r="AO1428" s="41"/>
      <c r="AP1428" s="41"/>
      <c r="AQ1428" s="41"/>
      <c r="AR1428" s="41"/>
      <c r="AS1428" s="41"/>
      <c r="AT1428" s="41"/>
      <c r="AU1428" s="41"/>
      <c r="AV1428" s="41"/>
      <c r="AW1428" s="41"/>
      <c r="AX1428" s="41"/>
      <c r="AY1428" s="41"/>
      <c r="AZ1428" s="41"/>
      <c r="BA1428" s="41"/>
      <c r="BB1428" s="41"/>
      <c r="BC1428" s="41"/>
      <c r="BD1428" s="41"/>
      <c r="BE1428" s="41"/>
      <c r="BF1428" s="41"/>
      <c r="BG1428" s="41"/>
      <c r="BH1428" s="41"/>
      <c r="BI1428" s="41"/>
      <c r="BJ1428" s="41"/>
      <c r="BK1428" s="41"/>
      <c r="BL1428" s="41"/>
      <c r="BM1428" s="41"/>
      <c r="BN1428" s="41"/>
      <c r="BO1428" s="41"/>
      <c r="BP1428" s="108"/>
      <c r="CG1428" s="102"/>
      <c r="CI1428" s="45"/>
    </row>
    <row r="1429" spans="37:87" ht="13" customHeight="1">
      <c r="AK1429" s="114"/>
      <c r="AL1429" s="41"/>
      <c r="AM1429" s="41"/>
      <c r="AN1429" s="41"/>
      <c r="AO1429" s="41"/>
      <c r="AP1429" s="41"/>
      <c r="AQ1429" s="41"/>
      <c r="AR1429" s="41"/>
      <c r="AS1429" s="41"/>
      <c r="AT1429" s="41"/>
      <c r="AU1429" s="41"/>
      <c r="AV1429" s="41"/>
      <c r="AW1429" s="41"/>
      <c r="AX1429" s="41"/>
      <c r="AY1429" s="41"/>
      <c r="AZ1429" s="41"/>
      <c r="BA1429" s="41"/>
      <c r="BB1429" s="41"/>
      <c r="BC1429" s="41"/>
      <c r="BD1429" s="41"/>
      <c r="BE1429" s="41"/>
      <c r="BF1429" s="41"/>
      <c r="BG1429" s="41"/>
      <c r="BH1429" s="41"/>
      <c r="BI1429" s="41"/>
      <c r="BJ1429" s="41"/>
      <c r="BK1429" s="41"/>
      <c r="BL1429" s="41"/>
      <c r="BM1429" s="41"/>
      <c r="BN1429" s="41"/>
      <c r="BO1429" s="41"/>
      <c r="BP1429" s="108"/>
      <c r="CG1429" s="102"/>
      <c r="CI1429" s="45"/>
    </row>
    <row r="1430" spans="37:87" ht="13" customHeight="1">
      <c r="AK1430" s="114"/>
      <c r="AL1430" s="41"/>
      <c r="AM1430" s="41"/>
      <c r="AN1430" s="41"/>
      <c r="AO1430" s="41"/>
      <c r="AP1430" s="41"/>
      <c r="AQ1430" s="41"/>
      <c r="AR1430" s="41"/>
      <c r="AS1430" s="41"/>
      <c r="AT1430" s="41"/>
      <c r="AU1430" s="41"/>
      <c r="AV1430" s="41"/>
      <c r="AW1430" s="41"/>
      <c r="AX1430" s="41"/>
      <c r="AY1430" s="41"/>
      <c r="AZ1430" s="41"/>
      <c r="BA1430" s="41"/>
      <c r="BB1430" s="41"/>
      <c r="BC1430" s="41"/>
      <c r="BD1430" s="41"/>
      <c r="BE1430" s="41"/>
      <c r="BF1430" s="41"/>
      <c r="BG1430" s="41"/>
      <c r="BH1430" s="41"/>
      <c r="BI1430" s="41"/>
      <c r="BJ1430" s="41"/>
      <c r="BK1430" s="41"/>
      <c r="BL1430" s="41"/>
      <c r="BM1430" s="41"/>
      <c r="BN1430" s="41"/>
      <c r="BO1430" s="41"/>
      <c r="BP1430" s="108"/>
      <c r="CG1430" s="102"/>
      <c r="CI1430" s="45"/>
    </row>
    <row r="1431" spans="37:87" ht="13" customHeight="1">
      <c r="AK1431" s="114"/>
      <c r="AL1431" s="41"/>
      <c r="AM1431" s="41"/>
      <c r="AN1431" s="41"/>
      <c r="AO1431" s="41"/>
      <c r="AP1431" s="41"/>
      <c r="AQ1431" s="41"/>
      <c r="AR1431" s="41"/>
      <c r="AS1431" s="41"/>
      <c r="AT1431" s="41"/>
      <c r="AU1431" s="41"/>
      <c r="AV1431" s="41"/>
      <c r="AW1431" s="41"/>
      <c r="AX1431" s="41"/>
      <c r="AY1431" s="41"/>
      <c r="AZ1431" s="41"/>
      <c r="BA1431" s="41"/>
      <c r="BB1431" s="41"/>
      <c r="BC1431" s="41"/>
      <c r="BD1431" s="41"/>
      <c r="BE1431" s="41"/>
      <c r="BF1431" s="41"/>
      <c r="BG1431" s="41"/>
      <c r="BH1431" s="41"/>
      <c r="BI1431" s="41"/>
      <c r="BJ1431" s="41"/>
      <c r="BK1431" s="41"/>
      <c r="BL1431" s="41"/>
      <c r="BM1431" s="41"/>
      <c r="BN1431" s="41"/>
      <c r="BO1431" s="41"/>
      <c r="BP1431" s="108"/>
      <c r="CG1431" s="102"/>
      <c r="CI1431" s="45"/>
    </row>
    <row r="1432" spans="37:87" ht="13" customHeight="1">
      <c r="AK1432" s="114"/>
      <c r="AL1432" s="41"/>
      <c r="AM1432" s="41"/>
      <c r="AN1432" s="41"/>
      <c r="AO1432" s="41"/>
      <c r="AP1432" s="41"/>
      <c r="AQ1432" s="41"/>
      <c r="AR1432" s="41"/>
      <c r="AS1432" s="41"/>
      <c r="AT1432" s="41"/>
      <c r="AU1432" s="41"/>
      <c r="AV1432" s="41"/>
      <c r="AW1432" s="41"/>
      <c r="AX1432" s="41"/>
      <c r="AY1432" s="41"/>
      <c r="AZ1432" s="41"/>
      <c r="BA1432" s="41"/>
      <c r="BB1432" s="41"/>
      <c r="BC1432" s="41"/>
      <c r="BD1432" s="41"/>
      <c r="BE1432" s="41"/>
      <c r="BF1432" s="41"/>
      <c r="BG1432" s="41"/>
      <c r="BH1432" s="41"/>
      <c r="BI1432" s="41"/>
      <c r="BJ1432" s="41"/>
      <c r="BK1432" s="41"/>
      <c r="BL1432" s="41"/>
      <c r="BM1432" s="41"/>
      <c r="BN1432" s="41"/>
      <c r="BO1432" s="41"/>
      <c r="BP1432" s="108"/>
      <c r="CG1432" s="102"/>
      <c r="CI1432" s="45"/>
    </row>
    <row r="1433" spans="37:87" ht="13" customHeight="1">
      <c r="AK1433" s="114"/>
      <c r="AL1433" s="41"/>
      <c r="AM1433" s="41"/>
      <c r="AN1433" s="41"/>
      <c r="AO1433" s="41"/>
      <c r="AP1433" s="41"/>
      <c r="AQ1433" s="41"/>
      <c r="AR1433" s="41"/>
      <c r="AS1433" s="41"/>
      <c r="AT1433" s="41"/>
      <c r="AU1433" s="41"/>
      <c r="AV1433" s="41"/>
      <c r="AW1433" s="41"/>
      <c r="AX1433" s="41"/>
      <c r="AY1433" s="41"/>
      <c r="AZ1433" s="41"/>
      <c r="BA1433" s="41"/>
      <c r="BB1433" s="41"/>
      <c r="BC1433" s="41"/>
      <c r="BD1433" s="41"/>
      <c r="BE1433" s="41"/>
      <c r="BF1433" s="41"/>
      <c r="BG1433" s="41"/>
      <c r="BH1433" s="41"/>
      <c r="BI1433" s="41"/>
      <c r="BJ1433" s="41"/>
      <c r="BK1433" s="41"/>
      <c r="BL1433" s="41"/>
      <c r="BM1433" s="41"/>
      <c r="BN1433" s="41"/>
      <c r="BO1433" s="41"/>
      <c r="BP1433" s="108"/>
      <c r="CG1433" s="102"/>
      <c r="CI1433" s="45"/>
    </row>
    <row r="1434" spans="37:87" ht="13" customHeight="1">
      <c r="AK1434" s="114"/>
      <c r="AL1434" s="41"/>
      <c r="AM1434" s="41"/>
      <c r="AN1434" s="41"/>
      <c r="AO1434" s="41"/>
      <c r="AP1434" s="41"/>
      <c r="AQ1434" s="41"/>
      <c r="AR1434" s="41"/>
      <c r="AS1434" s="41"/>
      <c r="AT1434" s="41"/>
      <c r="AU1434" s="41"/>
      <c r="AV1434" s="41"/>
      <c r="AW1434" s="41"/>
      <c r="AX1434" s="41"/>
      <c r="AY1434" s="41"/>
      <c r="AZ1434" s="41"/>
      <c r="BA1434" s="41"/>
      <c r="BB1434" s="41"/>
      <c r="BC1434" s="41"/>
      <c r="BD1434" s="41"/>
      <c r="BE1434" s="41"/>
      <c r="BF1434" s="41"/>
      <c r="BG1434" s="41"/>
      <c r="BH1434" s="41"/>
      <c r="BI1434" s="41"/>
      <c r="BJ1434" s="41"/>
      <c r="BK1434" s="41"/>
      <c r="BL1434" s="41"/>
      <c r="BM1434" s="41"/>
      <c r="BN1434" s="41"/>
      <c r="BO1434" s="41"/>
      <c r="BP1434" s="108"/>
      <c r="CG1434" s="102"/>
      <c r="CI1434" s="45"/>
    </row>
    <row r="1435" spans="37:87" ht="13" customHeight="1">
      <c r="AK1435" s="114"/>
      <c r="AL1435" s="41"/>
      <c r="AM1435" s="41"/>
      <c r="AN1435" s="41"/>
      <c r="AO1435" s="41"/>
      <c r="AP1435" s="41"/>
      <c r="AQ1435" s="41"/>
      <c r="AR1435" s="41"/>
      <c r="AS1435" s="41"/>
      <c r="AT1435" s="41"/>
      <c r="AU1435" s="41"/>
      <c r="AV1435" s="41"/>
      <c r="AW1435" s="41"/>
      <c r="AX1435" s="41"/>
      <c r="AY1435" s="41"/>
      <c r="AZ1435" s="41"/>
      <c r="BA1435" s="41"/>
      <c r="BB1435" s="41"/>
      <c r="BC1435" s="41"/>
      <c r="BD1435" s="41"/>
      <c r="BE1435" s="41"/>
      <c r="BF1435" s="41"/>
      <c r="BG1435" s="41"/>
      <c r="BH1435" s="41"/>
      <c r="BI1435" s="41"/>
      <c r="BJ1435" s="41"/>
      <c r="BK1435" s="41"/>
      <c r="BL1435" s="41"/>
      <c r="BM1435" s="41"/>
      <c r="BN1435" s="41"/>
      <c r="BO1435" s="41"/>
      <c r="BP1435" s="108"/>
      <c r="CG1435" s="102"/>
      <c r="CI1435" s="45"/>
    </row>
    <row r="1436" spans="37:87" ht="13" customHeight="1">
      <c r="AK1436" s="114"/>
      <c r="AL1436" s="41"/>
      <c r="AM1436" s="41"/>
      <c r="AN1436" s="41"/>
      <c r="AO1436" s="41"/>
      <c r="AP1436" s="41"/>
      <c r="AQ1436" s="41"/>
      <c r="AR1436" s="41"/>
      <c r="AS1436" s="41"/>
      <c r="AT1436" s="41"/>
      <c r="AU1436" s="41"/>
      <c r="AV1436" s="41"/>
      <c r="AW1436" s="41"/>
      <c r="AX1436" s="41"/>
      <c r="AY1436" s="41"/>
      <c r="AZ1436" s="41"/>
      <c r="BA1436" s="41"/>
      <c r="BB1436" s="41"/>
      <c r="BC1436" s="41"/>
      <c r="BD1436" s="41"/>
      <c r="BE1436" s="41"/>
      <c r="BF1436" s="41"/>
      <c r="BG1436" s="41"/>
      <c r="BH1436" s="41"/>
      <c r="BI1436" s="41"/>
      <c r="BJ1436" s="41"/>
      <c r="BK1436" s="41"/>
      <c r="BL1436" s="41"/>
      <c r="BM1436" s="41"/>
      <c r="BN1436" s="41"/>
      <c r="BO1436" s="41"/>
      <c r="BP1436" s="108"/>
      <c r="CG1436" s="102"/>
      <c r="CI1436" s="45"/>
    </row>
    <row r="1437" spans="37:87" ht="13" customHeight="1">
      <c r="AK1437" s="114"/>
      <c r="AL1437" s="41"/>
      <c r="AM1437" s="41"/>
      <c r="AN1437" s="41"/>
      <c r="AO1437" s="41"/>
      <c r="AP1437" s="41"/>
      <c r="AQ1437" s="41"/>
      <c r="AR1437" s="41"/>
      <c r="AS1437" s="41"/>
      <c r="AT1437" s="41"/>
      <c r="AU1437" s="41"/>
      <c r="AV1437" s="41"/>
      <c r="AW1437" s="41"/>
      <c r="AX1437" s="41"/>
      <c r="AY1437" s="41"/>
      <c r="AZ1437" s="41"/>
      <c r="BA1437" s="41"/>
      <c r="BB1437" s="41"/>
      <c r="BC1437" s="41"/>
      <c r="BD1437" s="41"/>
      <c r="BE1437" s="41"/>
      <c r="BF1437" s="41"/>
      <c r="BG1437" s="41"/>
      <c r="BH1437" s="41"/>
      <c r="BI1437" s="41"/>
      <c r="BJ1437" s="41"/>
      <c r="BK1437" s="41"/>
      <c r="BL1437" s="41"/>
      <c r="BM1437" s="41"/>
      <c r="BN1437" s="41"/>
      <c r="BO1437" s="41"/>
      <c r="BP1437" s="108"/>
      <c r="CG1437" s="102"/>
      <c r="CI1437" s="45"/>
    </row>
    <row r="1438" spans="37:87" ht="13" customHeight="1">
      <c r="AK1438" s="114"/>
      <c r="AL1438" s="41"/>
      <c r="AM1438" s="41"/>
      <c r="AN1438" s="41"/>
      <c r="AO1438" s="41"/>
      <c r="AP1438" s="41"/>
      <c r="AQ1438" s="41"/>
      <c r="AR1438" s="41"/>
      <c r="AS1438" s="41"/>
      <c r="AT1438" s="41"/>
      <c r="AU1438" s="41"/>
      <c r="AV1438" s="41"/>
      <c r="AW1438" s="41"/>
      <c r="AX1438" s="41"/>
      <c r="AY1438" s="41"/>
      <c r="AZ1438" s="41"/>
      <c r="BA1438" s="41"/>
      <c r="BB1438" s="41"/>
      <c r="BC1438" s="41"/>
      <c r="BD1438" s="41"/>
      <c r="BE1438" s="41"/>
      <c r="BF1438" s="41"/>
      <c r="BG1438" s="41"/>
      <c r="BH1438" s="41"/>
      <c r="BI1438" s="41"/>
      <c r="BJ1438" s="41"/>
      <c r="BK1438" s="41"/>
      <c r="BL1438" s="41"/>
      <c r="BM1438" s="41"/>
      <c r="BN1438" s="41"/>
      <c r="BO1438" s="41"/>
      <c r="BP1438" s="108"/>
      <c r="CG1438" s="102"/>
      <c r="CI1438" s="45"/>
    </row>
    <row r="1439" spans="37:87" ht="13" customHeight="1">
      <c r="AK1439" s="114"/>
      <c r="AL1439" s="41"/>
      <c r="AM1439" s="41"/>
      <c r="AN1439" s="41"/>
      <c r="AO1439" s="41"/>
      <c r="AP1439" s="41"/>
      <c r="AQ1439" s="41"/>
      <c r="AR1439" s="41"/>
      <c r="AS1439" s="41"/>
      <c r="AT1439" s="41"/>
      <c r="AU1439" s="41"/>
      <c r="AV1439" s="41"/>
      <c r="AW1439" s="41"/>
      <c r="AX1439" s="41"/>
      <c r="AY1439" s="41"/>
      <c r="AZ1439" s="41"/>
      <c r="BA1439" s="41"/>
      <c r="BB1439" s="41"/>
      <c r="BC1439" s="41"/>
      <c r="BD1439" s="41"/>
      <c r="BE1439" s="41"/>
      <c r="BF1439" s="41"/>
      <c r="BG1439" s="41"/>
      <c r="BH1439" s="41"/>
      <c r="BI1439" s="41"/>
      <c r="BJ1439" s="41"/>
      <c r="BK1439" s="41"/>
      <c r="BL1439" s="41"/>
      <c r="BM1439" s="41"/>
      <c r="BN1439" s="41"/>
      <c r="BO1439" s="41"/>
      <c r="BP1439" s="108"/>
      <c r="CG1439" s="102"/>
      <c r="CI1439" s="45"/>
    </row>
    <row r="1440" spans="37:87" ht="13" customHeight="1">
      <c r="AK1440" s="114"/>
      <c r="AL1440" s="41"/>
      <c r="AM1440" s="41"/>
      <c r="AN1440" s="41"/>
      <c r="AO1440" s="41"/>
      <c r="AP1440" s="41"/>
      <c r="AQ1440" s="41"/>
      <c r="AR1440" s="41"/>
      <c r="AS1440" s="41"/>
      <c r="AT1440" s="41"/>
      <c r="AU1440" s="41"/>
      <c r="AV1440" s="41"/>
      <c r="AW1440" s="41"/>
      <c r="AX1440" s="41"/>
      <c r="AY1440" s="41"/>
      <c r="AZ1440" s="41"/>
      <c r="BA1440" s="41"/>
      <c r="BB1440" s="41"/>
      <c r="BC1440" s="41"/>
      <c r="BD1440" s="41"/>
      <c r="BE1440" s="41"/>
      <c r="BF1440" s="41"/>
      <c r="BG1440" s="41"/>
      <c r="BH1440" s="41"/>
      <c r="BI1440" s="41"/>
      <c r="BJ1440" s="41"/>
      <c r="BK1440" s="41"/>
      <c r="BL1440" s="41"/>
      <c r="BM1440" s="41"/>
      <c r="BN1440" s="41"/>
      <c r="BO1440" s="41"/>
      <c r="BP1440" s="108"/>
      <c r="CG1440" s="102"/>
      <c r="CI1440" s="45"/>
    </row>
    <row r="1441" spans="37:87" ht="13" customHeight="1">
      <c r="AK1441" s="114"/>
      <c r="AL1441" s="41"/>
      <c r="AM1441" s="41"/>
      <c r="AN1441" s="41"/>
      <c r="AO1441" s="41"/>
      <c r="AP1441" s="41"/>
      <c r="AQ1441" s="41"/>
      <c r="AR1441" s="41"/>
      <c r="AS1441" s="41"/>
      <c r="AT1441" s="41"/>
      <c r="AU1441" s="41"/>
      <c r="AV1441" s="41"/>
      <c r="AW1441" s="41"/>
      <c r="AX1441" s="41"/>
      <c r="AY1441" s="41"/>
      <c r="AZ1441" s="41"/>
      <c r="BA1441" s="41"/>
      <c r="BB1441" s="41"/>
      <c r="BC1441" s="41"/>
      <c r="BD1441" s="41"/>
      <c r="BE1441" s="41"/>
      <c r="BF1441" s="41"/>
      <c r="BG1441" s="41"/>
      <c r="BH1441" s="41"/>
      <c r="BI1441" s="41"/>
      <c r="BJ1441" s="41"/>
      <c r="BK1441" s="41"/>
      <c r="BL1441" s="41"/>
      <c r="BM1441" s="41"/>
      <c r="BN1441" s="41"/>
      <c r="BO1441" s="41"/>
      <c r="BP1441" s="108"/>
      <c r="CG1441" s="102"/>
      <c r="CI1441" s="45"/>
    </row>
    <row r="1442" spans="37:87" ht="13" customHeight="1">
      <c r="AK1442" s="114"/>
      <c r="AL1442" s="41"/>
      <c r="AM1442" s="41"/>
      <c r="AN1442" s="41"/>
      <c r="AO1442" s="41"/>
      <c r="AP1442" s="41"/>
      <c r="AQ1442" s="41"/>
      <c r="AR1442" s="41"/>
      <c r="AS1442" s="41"/>
      <c r="AT1442" s="41"/>
      <c r="AU1442" s="41"/>
      <c r="AV1442" s="41"/>
      <c r="AW1442" s="41"/>
      <c r="AX1442" s="41"/>
      <c r="AY1442" s="41"/>
      <c r="AZ1442" s="41"/>
      <c r="BA1442" s="41"/>
      <c r="BB1442" s="41"/>
      <c r="BC1442" s="41"/>
      <c r="BD1442" s="41"/>
      <c r="BE1442" s="41"/>
      <c r="BF1442" s="41"/>
      <c r="BG1442" s="41"/>
      <c r="BH1442" s="41"/>
      <c r="BI1442" s="41"/>
      <c r="BJ1442" s="41"/>
      <c r="BK1442" s="41"/>
      <c r="BL1442" s="41"/>
      <c r="BM1442" s="41"/>
      <c r="BN1442" s="41"/>
      <c r="BO1442" s="41"/>
      <c r="BP1442" s="108"/>
      <c r="CG1442" s="102"/>
      <c r="CI1442" s="45"/>
    </row>
    <row r="1443" spans="37:87" ht="13" customHeight="1">
      <c r="AK1443" s="114"/>
      <c r="AL1443" s="41"/>
      <c r="AM1443" s="41"/>
      <c r="AN1443" s="41"/>
      <c r="AO1443" s="41"/>
      <c r="AP1443" s="41"/>
      <c r="AQ1443" s="41"/>
      <c r="AR1443" s="41"/>
      <c r="AS1443" s="41"/>
      <c r="AT1443" s="41"/>
      <c r="AU1443" s="41"/>
      <c r="AV1443" s="41"/>
      <c r="AW1443" s="41"/>
      <c r="AX1443" s="41"/>
      <c r="AY1443" s="41"/>
      <c r="AZ1443" s="41"/>
      <c r="BA1443" s="41"/>
      <c r="BB1443" s="41"/>
      <c r="BC1443" s="41"/>
      <c r="BD1443" s="41"/>
      <c r="BE1443" s="41"/>
      <c r="BF1443" s="41"/>
      <c r="BG1443" s="41"/>
      <c r="BH1443" s="41"/>
      <c r="BI1443" s="41"/>
      <c r="BJ1443" s="41"/>
      <c r="BK1443" s="41"/>
      <c r="BL1443" s="41"/>
      <c r="BM1443" s="41"/>
      <c r="BN1443" s="41"/>
      <c r="BO1443" s="41"/>
      <c r="BP1443" s="108"/>
      <c r="CG1443" s="102"/>
      <c r="CI1443" s="45"/>
    </row>
    <row r="1444" spans="37:87" ht="13" customHeight="1">
      <c r="AK1444" s="114"/>
      <c r="AL1444" s="41"/>
      <c r="AM1444" s="41"/>
      <c r="AN1444" s="41"/>
      <c r="AO1444" s="41"/>
      <c r="AP1444" s="41"/>
      <c r="AQ1444" s="41"/>
      <c r="AR1444" s="41"/>
      <c r="AS1444" s="41"/>
      <c r="AT1444" s="41"/>
      <c r="AU1444" s="41"/>
      <c r="AV1444" s="41"/>
      <c r="AW1444" s="41"/>
      <c r="AX1444" s="41"/>
      <c r="AY1444" s="41"/>
      <c r="AZ1444" s="41"/>
      <c r="BA1444" s="41"/>
      <c r="BB1444" s="41"/>
      <c r="BC1444" s="41"/>
      <c r="BD1444" s="41"/>
      <c r="BE1444" s="41"/>
      <c r="BF1444" s="41"/>
      <c r="BG1444" s="41"/>
      <c r="BH1444" s="41"/>
      <c r="BI1444" s="41"/>
      <c r="BJ1444" s="41"/>
      <c r="BK1444" s="41"/>
      <c r="BL1444" s="41"/>
      <c r="BM1444" s="41"/>
      <c r="BN1444" s="41"/>
      <c r="BO1444" s="41"/>
      <c r="BP1444" s="108"/>
      <c r="CG1444" s="102"/>
      <c r="CI1444" s="45"/>
    </row>
    <row r="1445" spans="37:87" ht="13" customHeight="1">
      <c r="AK1445" s="114"/>
      <c r="AL1445" s="41"/>
      <c r="AM1445" s="41"/>
      <c r="AN1445" s="41"/>
      <c r="AO1445" s="41"/>
      <c r="AP1445" s="41"/>
      <c r="AQ1445" s="41"/>
      <c r="AR1445" s="41"/>
      <c r="AS1445" s="41"/>
      <c r="AT1445" s="41"/>
      <c r="AU1445" s="41"/>
      <c r="AV1445" s="41"/>
      <c r="AW1445" s="41"/>
      <c r="AX1445" s="41"/>
      <c r="AY1445" s="41"/>
      <c r="AZ1445" s="41"/>
      <c r="BA1445" s="41"/>
      <c r="BB1445" s="41"/>
      <c r="BC1445" s="41"/>
      <c r="BD1445" s="41"/>
      <c r="BE1445" s="41"/>
      <c r="BF1445" s="41"/>
      <c r="BG1445" s="41"/>
      <c r="BH1445" s="41"/>
      <c r="BI1445" s="41"/>
      <c r="BJ1445" s="41"/>
      <c r="BK1445" s="41"/>
      <c r="BL1445" s="41"/>
      <c r="BM1445" s="41"/>
      <c r="BN1445" s="41"/>
      <c r="BO1445" s="41"/>
      <c r="BP1445" s="108"/>
      <c r="CG1445" s="102"/>
      <c r="CI1445" s="45"/>
    </row>
    <row r="1446" spans="37:87" ht="13" customHeight="1">
      <c r="AK1446" s="114"/>
      <c r="AL1446" s="41"/>
      <c r="AM1446" s="41"/>
      <c r="AN1446" s="41"/>
      <c r="AO1446" s="41"/>
      <c r="AP1446" s="41"/>
      <c r="AQ1446" s="41"/>
      <c r="AR1446" s="41"/>
      <c r="AS1446" s="41"/>
      <c r="AT1446" s="41"/>
      <c r="AU1446" s="41"/>
      <c r="AV1446" s="41"/>
      <c r="AW1446" s="41"/>
      <c r="AX1446" s="41"/>
      <c r="AY1446" s="41"/>
      <c r="AZ1446" s="41"/>
      <c r="BA1446" s="41"/>
      <c r="BB1446" s="41"/>
      <c r="BC1446" s="41"/>
      <c r="BD1446" s="41"/>
      <c r="BE1446" s="41"/>
      <c r="BF1446" s="41"/>
      <c r="BG1446" s="41"/>
      <c r="BH1446" s="41"/>
      <c r="BI1446" s="41"/>
      <c r="BJ1446" s="41"/>
      <c r="BK1446" s="41"/>
      <c r="BL1446" s="41"/>
      <c r="BM1446" s="41"/>
      <c r="BN1446" s="41"/>
      <c r="BO1446" s="41"/>
      <c r="BP1446" s="108"/>
      <c r="CG1446" s="102"/>
      <c r="CI1446" s="45"/>
    </row>
    <row r="1447" spans="37:87" ht="13" customHeight="1">
      <c r="AK1447" s="114"/>
      <c r="AL1447" s="41"/>
      <c r="AM1447" s="41"/>
      <c r="AN1447" s="41"/>
      <c r="AO1447" s="41"/>
      <c r="AP1447" s="41"/>
      <c r="AQ1447" s="41"/>
      <c r="AR1447" s="41"/>
      <c r="AS1447" s="41"/>
      <c r="AT1447" s="41"/>
      <c r="AU1447" s="41"/>
      <c r="AV1447" s="41"/>
      <c r="AW1447" s="41"/>
      <c r="AX1447" s="41"/>
      <c r="AY1447" s="41"/>
      <c r="AZ1447" s="41"/>
      <c r="BA1447" s="41"/>
      <c r="BB1447" s="41"/>
      <c r="BC1447" s="41"/>
      <c r="BD1447" s="41"/>
      <c r="BE1447" s="41"/>
      <c r="BF1447" s="41"/>
      <c r="BG1447" s="41"/>
      <c r="BH1447" s="41"/>
      <c r="BI1447" s="41"/>
      <c r="BJ1447" s="41"/>
      <c r="BK1447" s="41"/>
      <c r="BL1447" s="41"/>
      <c r="BM1447" s="41"/>
      <c r="BN1447" s="41"/>
      <c r="BO1447" s="41"/>
      <c r="BP1447" s="108"/>
      <c r="CG1447" s="102"/>
      <c r="CI1447" s="45"/>
    </row>
    <row r="1448" spans="37:87" ht="13" customHeight="1">
      <c r="AK1448" s="114"/>
      <c r="AL1448" s="41"/>
      <c r="AM1448" s="41"/>
      <c r="AN1448" s="41"/>
      <c r="AO1448" s="41"/>
      <c r="AP1448" s="41"/>
      <c r="AQ1448" s="41"/>
      <c r="AR1448" s="41"/>
      <c r="AS1448" s="41"/>
      <c r="AT1448" s="41"/>
      <c r="AU1448" s="41"/>
      <c r="AV1448" s="41"/>
      <c r="AW1448" s="41"/>
      <c r="AX1448" s="41"/>
      <c r="AY1448" s="41"/>
      <c r="AZ1448" s="41"/>
      <c r="BA1448" s="41"/>
      <c r="BB1448" s="41"/>
      <c r="BC1448" s="41"/>
      <c r="BD1448" s="41"/>
      <c r="BE1448" s="41"/>
      <c r="BF1448" s="41"/>
      <c r="BG1448" s="41"/>
      <c r="BH1448" s="41"/>
      <c r="BI1448" s="41"/>
      <c r="BJ1448" s="41"/>
      <c r="BK1448" s="41"/>
      <c r="BL1448" s="41"/>
      <c r="BM1448" s="41"/>
      <c r="BN1448" s="41"/>
      <c r="BO1448" s="41"/>
      <c r="BP1448" s="108"/>
      <c r="CG1448" s="102"/>
      <c r="CI1448" s="45"/>
    </row>
    <row r="1449" spans="37:87" ht="13" customHeight="1">
      <c r="AK1449" s="114"/>
      <c r="AL1449" s="41"/>
      <c r="AM1449" s="41"/>
      <c r="AN1449" s="41"/>
      <c r="AO1449" s="41"/>
      <c r="AP1449" s="41"/>
      <c r="AQ1449" s="41"/>
      <c r="AR1449" s="41"/>
      <c r="AS1449" s="41"/>
      <c r="AT1449" s="41"/>
      <c r="AU1449" s="41"/>
      <c r="AV1449" s="41"/>
      <c r="AW1449" s="41"/>
      <c r="AX1449" s="41"/>
      <c r="AY1449" s="41"/>
      <c r="AZ1449" s="41"/>
      <c r="BA1449" s="41"/>
      <c r="BB1449" s="41"/>
      <c r="BC1449" s="41"/>
      <c r="BD1449" s="41"/>
      <c r="BE1449" s="41"/>
      <c r="BF1449" s="41"/>
      <c r="BG1449" s="41"/>
      <c r="BH1449" s="41"/>
      <c r="BI1449" s="41"/>
      <c r="BJ1449" s="41"/>
      <c r="BK1449" s="41"/>
      <c r="BL1449" s="41"/>
      <c r="BM1449" s="41"/>
      <c r="BN1449" s="41"/>
      <c r="BO1449" s="41"/>
      <c r="BP1449" s="108"/>
      <c r="CG1449" s="102"/>
      <c r="CI1449" s="45"/>
    </row>
    <row r="1450" spans="37:87" ht="13" customHeight="1">
      <c r="AK1450" s="114"/>
      <c r="AL1450" s="41"/>
      <c r="AM1450" s="41"/>
      <c r="AN1450" s="41"/>
      <c r="AO1450" s="41"/>
      <c r="AP1450" s="41"/>
      <c r="AQ1450" s="41"/>
      <c r="AR1450" s="41"/>
      <c r="AS1450" s="41"/>
      <c r="AT1450" s="41"/>
      <c r="AU1450" s="41"/>
      <c r="AV1450" s="41"/>
      <c r="AW1450" s="41"/>
      <c r="AX1450" s="41"/>
      <c r="AY1450" s="41"/>
      <c r="AZ1450" s="41"/>
      <c r="BA1450" s="41"/>
      <c r="BB1450" s="41"/>
      <c r="BC1450" s="41"/>
      <c r="BD1450" s="41"/>
      <c r="BE1450" s="41"/>
      <c r="BF1450" s="41"/>
      <c r="BG1450" s="41"/>
      <c r="BH1450" s="41"/>
      <c r="BI1450" s="41"/>
      <c r="BJ1450" s="41"/>
      <c r="BK1450" s="41"/>
      <c r="BL1450" s="41"/>
      <c r="BM1450" s="41"/>
      <c r="BN1450" s="41"/>
      <c r="BO1450" s="41"/>
      <c r="BP1450" s="108"/>
      <c r="CG1450" s="102"/>
      <c r="CI1450" s="45"/>
    </row>
    <row r="1451" spans="37:87" ht="13" customHeight="1">
      <c r="AK1451" s="114"/>
      <c r="AL1451" s="41"/>
      <c r="AM1451" s="41"/>
      <c r="AN1451" s="41"/>
      <c r="AO1451" s="41"/>
      <c r="AP1451" s="41"/>
      <c r="AQ1451" s="41"/>
      <c r="AR1451" s="41"/>
      <c r="AS1451" s="41"/>
      <c r="AT1451" s="41"/>
      <c r="AU1451" s="41"/>
      <c r="AV1451" s="41"/>
      <c r="AW1451" s="41"/>
      <c r="AX1451" s="41"/>
      <c r="AY1451" s="41"/>
      <c r="AZ1451" s="41"/>
      <c r="BA1451" s="41"/>
      <c r="BB1451" s="41"/>
      <c r="BC1451" s="41"/>
      <c r="BD1451" s="41"/>
      <c r="BE1451" s="41"/>
      <c r="BF1451" s="41"/>
      <c r="BG1451" s="41"/>
      <c r="BH1451" s="41"/>
      <c r="BI1451" s="41"/>
      <c r="BJ1451" s="41"/>
      <c r="BK1451" s="41"/>
      <c r="BL1451" s="41"/>
      <c r="BM1451" s="41"/>
      <c r="BN1451" s="41"/>
      <c r="BO1451" s="41"/>
      <c r="BP1451" s="108"/>
      <c r="CG1451" s="102"/>
      <c r="CI1451" s="45"/>
    </row>
    <row r="1452" spans="37:87" ht="13" customHeight="1">
      <c r="AK1452" s="114"/>
      <c r="AL1452" s="41"/>
      <c r="AM1452" s="41"/>
      <c r="AN1452" s="41"/>
      <c r="AO1452" s="41"/>
      <c r="AP1452" s="41"/>
      <c r="AQ1452" s="41"/>
      <c r="AR1452" s="41"/>
      <c r="AS1452" s="41"/>
      <c r="AT1452" s="41"/>
      <c r="AU1452" s="41"/>
      <c r="AV1452" s="41"/>
      <c r="AW1452" s="41"/>
      <c r="AX1452" s="41"/>
      <c r="AY1452" s="41"/>
      <c r="AZ1452" s="41"/>
      <c r="BA1452" s="41"/>
      <c r="BB1452" s="41"/>
      <c r="BC1452" s="41"/>
      <c r="BD1452" s="41"/>
      <c r="BE1452" s="41"/>
      <c r="BF1452" s="41"/>
      <c r="BG1452" s="41"/>
      <c r="BH1452" s="41"/>
      <c r="BI1452" s="41"/>
      <c r="BJ1452" s="41"/>
      <c r="BK1452" s="41"/>
      <c r="BL1452" s="41"/>
      <c r="BM1452" s="41"/>
      <c r="BN1452" s="41"/>
      <c r="BO1452" s="41"/>
      <c r="BP1452" s="108"/>
      <c r="CG1452" s="102"/>
      <c r="CI1452" s="45"/>
    </row>
    <row r="1453" spans="37:87" ht="13" customHeight="1">
      <c r="AK1453" s="114"/>
      <c r="AL1453" s="41"/>
      <c r="AM1453" s="41"/>
      <c r="AN1453" s="41"/>
      <c r="AO1453" s="41"/>
      <c r="AP1453" s="41"/>
      <c r="AQ1453" s="41"/>
      <c r="AR1453" s="41"/>
      <c r="AS1453" s="41"/>
      <c r="AT1453" s="41"/>
      <c r="AU1453" s="41"/>
      <c r="AV1453" s="41"/>
      <c r="AW1453" s="41"/>
      <c r="AX1453" s="41"/>
      <c r="AY1453" s="41"/>
      <c r="AZ1453" s="41"/>
      <c r="BA1453" s="41"/>
      <c r="BB1453" s="41"/>
      <c r="BC1453" s="41"/>
      <c r="BD1453" s="41"/>
      <c r="BE1453" s="41"/>
      <c r="BF1453" s="41"/>
      <c r="BG1453" s="41"/>
      <c r="BH1453" s="41"/>
      <c r="BI1453" s="41"/>
      <c r="BJ1453" s="41"/>
      <c r="BK1453" s="41"/>
      <c r="BL1453" s="41"/>
      <c r="BM1453" s="41"/>
      <c r="BN1453" s="41"/>
      <c r="BO1453" s="41"/>
      <c r="BP1453" s="108"/>
      <c r="CG1453" s="102"/>
      <c r="CI1453" s="45"/>
    </row>
    <row r="1454" spans="37:87" ht="13" customHeight="1">
      <c r="AK1454" s="114"/>
      <c r="AL1454" s="41"/>
      <c r="AM1454" s="41"/>
      <c r="AN1454" s="41"/>
      <c r="AO1454" s="41"/>
      <c r="AP1454" s="41"/>
      <c r="AQ1454" s="41"/>
      <c r="AR1454" s="41"/>
      <c r="AS1454" s="41"/>
      <c r="AT1454" s="41"/>
      <c r="AU1454" s="41"/>
      <c r="AV1454" s="41"/>
      <c r="AW1454" s="41"/>
      <c r="AX1454" s="41"/>
      <c r="AY1454" s="41"/>
      <c r="AZ1454" s="41"/>
      <c r="BA1454" s="41"/>
      <c r="BB1454" s="41"/>
      <c r="BC1454" s="41"/>
      <c r="BD1454" s="41"/>
      <c r="BE1454" s="41"/>
      <c r="BF1454" s="41"/>
      <c r="BG1454" s="41"/>
      <c r="BH1454" s="41"/>
      <c r="BI1454" s="41"/>
      <c r="BJ1454" s="41"/>
      <c r="BK1454" s="41"/>
      <c r="BL1454" s="41"/>
      <c r="BM1454" s="41"/>
      <c r="BN1454" s="41"/>
      <c r="BO1454" s="41"/>
      <c r="BP1454" s="108"/>
      <c r="CG1454" s="102"/>
      <c r="CI1454" s="45"/>
    </row>
    <row r="1455" spans="37:87" ht="13" customHeight="1">
      <c r="AK1455" s="114"/>
      <c r="AL1455" s="41"/>
      <c r="AM1455" s="41"/>
      <c r="AN1455" s="41"/>
      <c r="AO1455" s="41"/>
      <c r="AP1455" s="41"/>
      <c r="AQ1455" s="41"/>
      <c r="AR1455" s="41"/>
      <c r="AS1455" s="41"/>
      <c r="AT1455" s="41"/>
      <c r="AU1455" s="41"/>
      <c r="AV1455" s="41"/>
      <c r="AW1455" s="41"/>
      <c r="AX1455" s="41"/>
      <c r="AY1455" s="41"/>
      <c r="AZ1455" s="41"/>
      <c r="BA1455" s="41"/>
      <c r="BB1455" s="41"/>
      <c r="BC1455" s="41"/>
      <c r="BD1455" s="41"/>
      <c r="BE1455" s="41"/>
      <c r="BF1455" s="41"/>
      <c r="BG1455" s="41"/>
      <c r="BH1455" s="41"/>
      <c r="BI1455" s="41"/>
      <c r="BJ1455" s="41"/>
      <c r="BK1455" s="41"/>
      <c r="BL1455" s="41"/>
      <c r="BM1455" s="41"/>
      <c r="BN1455" s="41"/>
      <c r="BO1455" s="41"/>
      <c r="BP1455" s="108"/>
      <c r="CG1455" s="102"/>
      <c r="CI1455" s="45"/>
    </row>
    <row r="1456" spans="37:87" ht="13" customHeight="1">
      <c r="AK1456" s="114"/>
      <c r="AL1456" s="41"/>
      <c r="AM1456" s="41"/>
      <c r="AN1456" s="41"/>
      <c r="AO1456" s="41"/>
      <c r="AP1456" s="41"/>
      <c r="AQ1456" s="41"/>
      <c r="AR1456" s="41"/>
      <c r="AS1456" s="41"/>
      <c r="AT1456" s="41"/>
      <c r="AU1456" s="41"/>
      <c r="AV1456" s="41"/>
      <c r="AW1456" s="41"/>
      <c r="AX1456" s="41"/>
      <c r="AY1456" s="41"/>
      <c r="AZ1456" s="41"/>
      <c r="BA1456" s="41"/>
      <c r="BB1456" s="41"/>
      <c r="BC1456" s="41"/>
      <c r="BD1456" s="41"/>
      <c r="BE1456" s="41"/>
      <c r="BF1456" s="41"/>
      <c r="BG1456" s="41"/>
      <c r="BH1456" s="41"/>
      <c r="BI1456" s="41"/>
      <c r="BJ1456" s="41"/>
      <c r="BK1456" s="41"/>
      <c r="BL1456" s="41"/>
      <c r="BM1456" s="41"/>
      <c r="BN1456" s="41"/>
      <c r="BO1456" s="41"/>
      <c r="BP1456" s="108"/>
      <c r="CG1456" s="102"/>
      <c r="CI1456" s="45"/>
    </row>
    <row r="1457" spans="37:87" ht="13" customHeight="1">
      <c r="AK1457" s="114"/>
      <c r="AL1457" s="41"/>
      <c r="AM1457" s="41"/>
      <c r="AN1457" s="41"/>
      <c r="AO1457" s="41"/>
      <c r="AP1457" s="41"/>
      <c r="AQ1457" s="41"/>
      <c r="AR1457" s="41"/>
      <c r="AS1457" s="41"/>
      <c r="AT1457" s="41"/>
      <c r="AU1457" s="41"/>
      <c r="AV1457" s="41"/>
      <c r="AW1457" s="41"/>
      <c r="AX1457" s="41"/>
      <c r="AY1457" s="41"/>
      <c r="AZ1457" s="41"/>
      <c r="BA1457" s="41"/>
      <c r="BB1457" s="41"/>
      <c r="BC1457" s="41"/>
      <c r="BD1457" s="41"/>
      <c r="BE1457" s="41"/>
      <c r="BF1457" s="41"/>
      <c r="BG1457" s="41"/>
      <c r="BH1457" s="41"/>
      <c r="BI1457" s="41"/>
      <c r="BJ1457" s="41"/>
      <c r="BK1457" s="41"/>
      <c r="BL1457" s="41"/>
      <c r="BM1457" s="41"/>
      <c r="BN1457" s="41"/>
      <c r="BO1457" s="41"/>
      <c r="BP1457" s="108"/>
      <c r="CG1457" s="102"/>
      <c r="CI1457" s="45"/>
    </row>
    <row r="1458" spans="37:87" ht="13" customHeight="1">
      <c r="AK1458" s="114"/>
      <c r="AL1458" s="41"/>
      <c r="AM1458" s="41"/>
      <c r="AN1458" s="41"/>
      <c r="AO1458" s="41"/>
      <c r="AP1458" s="41"/>
      <c r="AQ1458" s="41"/>
      <c r="AR1458" s="41"/>
      <c r="AS1458" s="41"/>
      <c r="AT1458" s="41"/>
      <c r="AU1458" s="41"/>
      <c r="AV1458" s="41"/>
      <c r="AW1458" s="41"/>
      <c r="AX1458" s="41"/>
      <c r="AY1458" s="41"/>
      <c r="AZ1458" s="41"/>
      <c r="BA1458" s="41"/>
      <c r="BB1458" s="41"/>
      <c r="BC1458" s="41"/>
      <c r="BD1458" s="41"/>
      <c r="BE1458" s="41"/>
      <c r="BF1458" s="41"/>
      <c r="BG1458" s="41"/>
      <c r="BH1458" s="41"/>
      <c r="BI1458" s="41"/>
      <c r="BJ1458" s="41"/>
      <c r="BK1458" s="41"/>
      <c r="BL1458" s="41"/>
      <c r="BM1458" s="41"/>
      <c r="BN1458" s="41"/>
      <c r="BO1458" s="41"/>
      <c r="BP1458" s="108"/>
      <c r="CG1458" s="102"/>
      <c r="CI1458" s="45"/>
    </row>
    <row r="1459" spans="37:87" ht="13" customHeight="1">
      <c r="AK1459" s="114"/>
      <c r="AL1459" s="41"/>
      <c r="AM1459" s="41"/>
      <c r="AN1459" s="41"/>
      <c r="AO1459" s="41"/>
      <c r="AP1459" s="41"/>
      <c r="AQ1459" s="41"/>
      <c r="AR1459" s="41"/>
      <c r="AS1459" s="41"/>
      <c r="AT1459" s="41"/>
      <c r="AU1459" s="41"/>
      <c r="AV1459" s="41"/>
      <c r="AW1459" s="41"/>
      <c r="AX1459" s="41"/>
      <c r="AY1459" s="41"/>
      <c r="AZ1459" s="41"/>
      <c r="BA1459" s="41"/>
      <c r="BB1459" s="41"/>
      <c r="BC1459" s="41"/>
      <c r="BD1459" s="41"/>
      <c r="BE1459" s="41"/>
      <c r="BF1459" s="41"/>
      <c r="BG1459" s="41"/>
      <c r="BH1459" s="41"/>
      <c r="BI1459" s="41"/>
      <c r="BJ1459" s="41"/>
      <c r="BK1459" s="41"/>
      <c r="BL1459" s="41"/>
      <c r="BM1459" s="41"/>
      <c r="BN1459" s="41"/>
      <c r="BO1459" s="41"/>
      <c r="BP1459" s="108"/>
      <c r="CG1459" s="102"/>
      <c r="CI1459" s="45"/>
    </row>
    <row r="1460" spans="37:87" ht="13" customHeight="1">
      <c r="AK1460" s="114"/>
      <c r="AL1460" s="41"/>
      <c r="AM1460" s="41"/>
      <c r="AN1460" s="41"/>
      <c r="AO1460" s="41"/>
      <c r="AP1460" s="41"/>
      <c r="AQ1460" s="41"/>
      <c r="AR1460" s="41"/>
      <c r="AS1460" s="41"/>
      <c r="AT1460" s="41"/>
      <c r="AU1460" s="41"/>
      <c r="AV1460" s="41"/>
      <c r="AW1460" s="41"/>
      <c r="AX1460" s="41"/>
      <c r="AY1460" s="41"/>
      <c r="AZ1460" s="41"/>
      <c r="BA1460" s="41"/>
      <c r="BB1460" s="41"/>
      <c r="BC1460" s="41"/>
      <c r="BD1460" s="41"/>
      <c r="BE1460" s="41"/>
      <c r="BF1460" s="41"/>
      <c r="BG1460" s="41"/>
      <c r="BH1460" s="41"/>
      <c r="BI1460" s="41"/>
      <c r="BJ1460" s="41"/>
      <c r="BK1460" s="41"/>
      <c r="BL1460" s="41"/>
      <c r="BM1460" s="41"/>
      <c r="BN1460" s="41"/>
      <c r="BO1460" s="41"/>
      <c r="BP1460" s="108"/>
      <c r="CG1460" s="102"/>
      <c r="CI1460" s="45"/>
    </row>
    <row r="1461" spans="37:87" ht="13" customHeight="1">
      <c r="AK1461" s="114"/>
      <c r="AL1461" s="41"/>
      <c r="AM1461" s="41"/>
      <c r="AN1461" s="41"/>
      <c r="AO1461" s="41"/>
      <c r="AP1461" s="41"/>
      <c r="AQ1461" s="41"/>
      <c r="AR1461" s="41"/>
      <c r="AS1461" s="41"/>
      <c r="AT1461" s="41"/>
      <c r="AU1461" s="41"/>
      <c r="AV1461" s="41"/>
      <c r="AW1461" s="41"/>
      <c r="AX1461" s="41"/>
      <c r="AY1461" s="41"/>
      <c r="AZ1461" s="41"/>
      <c r="BA1461" s="41"/>
      <c r="BB1461" s="41"/>
      <c r="BC1461" s="41"/>
      <c r="BD1461" s="41"/>
      <c r="BE1461" s="41"/>
      <c r="BF1461" s="41"/>
      <c r="BG1461" s="41"/>
      <c r="BH1461" s="41"/>
      <c r="BI1461" s="41"/>
      <c r="BJ1461" s="41"/>
      <c r="BK1461" s="41"/>
      <c r="BL1461" s="41"/>
      <c r="BM1461" s="41"/>
      <c r="BN1461" s="41"/>
      <c r="BO1461" s="41"/>
      <c r="BP1461" s="108"/>
      <c r="CG1461" s="102"/>
      <c r="CI1461" s="45"/>
    </row>
    <row r="1462" spans="37:87" ht="13" customHeight="1">
      <c r="AK1462" s="114"/>
      <c r="AL1462" s="41"/>
      <c r="AM1462" s="41"/>
      <c r="AN1462" s="41"/>
      <c r="AO1462" s="41"/>
      <c r="AP1462" s="41"/>
      <c r="AQ1462" s="41"/>
      <c r="AR1462" s="41"/>
      <c r="AS1462" s="41"/>
      <c r="AT1462" s="41"/>
      <c r="AU1462" s="41"/>
      <c r="AV1462" s="41"/>
      <c r="AW1462" s="41"/>
      <c r="AX1462" s="41"/>
      <c r="AY1462" s="41"/>
      <c r="AZ1462" s="41"/>
      <c r="BA1462" s="41"/>
      <c r="BB1462" s="41"/>
      <c r="BC1462" s="41"/>
      <c r="BD1462" s="41"/>
      <c r="BE1462" s="41"/>
      <c r="BF1462" s="41"/>
      <c r="BG1462" s="41"/>
      <c r="BH1462" s="41"/>
      <c r="BI1462" s="41"/>
      <c r="BJ1462" s="41"/>
      <c r="BK1462" s="41"/>
      <c r="BL1462" s="41"/>
      <c r="BM1462" s="41"/>
      <c r="BN1462" s="41"/>
      <c r="BO1462" s="41"/>
      <c r="BP1462" s="108"/>
      <c r="CG1462" s="102"/>
      <c r="CI1462" s="45"/>
    </row>
    <row r="1463" spans="37:87" ht="13" customHeight="1">
      <c r="AK1463" s="114"/>
      <c r="AL1463" s="41"/>
      <c r="AM1463" s="41"/>
      <c r="AN1463" s="41"/>
      <c r="AO1463" s="41"/>
      <c r="AP1463" s="41"/>
      <c r="AQ1463" s="41"/>
      <c r="AR1463" s="41"/>
      <c r="AS1463" s="41"/>
      <c r="AT1463" s="41"/>
      <c r="AU1463" s="41"/>
      <c r="AV1463" s="41"/>
      <c r="AW1463" s="41"/>
      <c r="AX1463" s="41"/>
      <c r="AY1463" s="41"/>
      <c r="AZ1463" s="41"/>
      <c r="BA1463" s="41"/>
      <c r="BB1463" s="41"/>
      <c r="BC1463" s="41"/>
      <c r="BD1463" s="41"/>
      <c r="BE1463" s="41"/>
      <c r="BF1463" s="41"/>
      <c r="BG1463" s="41"/>
      <c r="BH1463" s="41"/>
      <c r="BI1463" s="41"/>
      <c r="BJ1463" s="41"/>
      <c r="BK1463" s="41"/>
      <c r="BL1463" s="41"/>
      <c r="BM1463" s="41"/>
      <c r="BN1463" s="41"/>
      <c r="BO1463" s="41"/>
      <c r="BP1463" s="108"/>
      <c r="CG1463" s="102"/>
      <c r="CI1463" s="45"/>
    </row>
    <row r="1464" spans="37:87" ht="13" customHeight="1">
      <c r="AK1464" s="114"/>
      <c r="AL1464" s="41"/>
      <c r="AM1464" s="41"/>
      <c r="AN1464" s="41"/>
      <c r="AO1464" s="41"/>
      <c r="AP1464" s="41"/>
      <c r="AQ1464" s="41"/>
      <c r="AR1464" s="41"/>
      <c r="AS1464" s="41"/>
      <c r="AT1464" s="41"/>
      <c r="AU1464" s="41"/>
      <c r="AV1464" s="41"/>
      <c r="AW1464" s="41"/>
      <c r="AX1464" s="41"/>
      <c r="AY1464" s="41"/>
      <c r="AZ1464" s="41"/>
      <c r="BA1464" s="41"/>
      <c r="BB1464" s="41"/>
      <c r="BC1464" s="41"/>
      <c r="BD1464" s="41"/>
      <c r="BE1464" s="41"/>
      <c r="BF1464" s="41"/>
      <c r="BG1464" s="41"/>
      <c r="BH1464" s="41"/>
      <c r="BI1464" s="41"/>
      <c r="BJ1464" s="41"/>
      <c r="BK1464" s="41"/>
      <c r="BL1464" s="41"/>
      <c r="BM1464" s="41"/>
      <c r="BN1464" s="41"/>
      <c r="BO1464" s="41"/>
      <c r="BP1464" s="108"/>
      <c r="CG1464" s="102"/>
      <c r="CI1464" s="45"/>
    </row>
    <row r="1465" spans="37:87" ht="13" customHeight="1">
      <c r="AK1465" s="114"/>
      <c r="AL1465" s="41"/>
      <c r="AM1465" s="41"/>
      <c r="AN1465" s="41"/>
      <c r="AO1465" s="41"/>
      <c r="AP1465" s="41"/>
      <c r="AQ1465" s="41"/>
      <c r="AR1465" s="41"/>
      <c r="AS1465" s="41"/>
      <c r="AT1465" s="41"/>
      <c r="AU1465" s="41"/>
      <c r="AV1465" s="41"/>
      <c r="AW1465" s="41"/>
      <c r="AX1465" s="41"/>
      <c r="AY1465" s="41"/>
      <c r="AZ1465" s="41"/>
      <c r="BA1465" s="41"/>
      <c r="BB1465" s="41"/>
      <c r="BC1465" s="41"/>
      <c r="BD1465" s="41"/>
      <c r="BE1465" s="41"/>
      <c r="BF1465" s="41"/>
      <c r="BG1465" s="41"/>
      <c r="BH1465" s="41"/>
      <c r="BI1465" s="41"/>
      <c r="BJ1465" s="41"/>
      <c r="BK1465" s="41"/>
      <c r="BL1465" s="41"/>
      <c r="BM1465" s="41"/>
      <c r="BN1465" s="41"/>
      <c r="BO1465" s="41"/>
      <c r="BP1465" s="108"/>
      <c r="CG1465" s="102"/>
      <c r="CI1465" s="45"/>
    </row>
    <row r="1466" spans="37:87" ht="13" customHeight="1">
      <c r="AK1466" s="114"/>
      <c r="AL1466" s="41"/>
      <c r="AM1466" s="41"/>
      <c r="AN1466" s="41"/>
      <c r="AO1466" s="41"/>
      <c r="AP1466" s="41"/>
      <c r="AQ1466" s="41"/>
      <c r="AR1466" s="41"/>
      <c r="AS1466" s="41"/>
      <c r="AT1466" s="41"/>
      <c r="AU1466" s="41"/>
      <c r="AV1466" s="41"/>
      <c r="AW1466" s="41"/>
      <c r="AX1466" s="41"/>
      <c r="AY1466" s="41"/>
      <c r="AZ1466" s="41"/>
      <c r="BA1466" s="41"/>
      <c r="BB1466" s="41"/>
      <c r="BC1466" s="41"/>
      <c r="BD1466" s="41"/>
      <c r="BE1466" s="41"/>
      <c r="BF1466" s="41"/>
      <c r="BG1466" s="41"/>
      <c r="BH1466" s="41"/>
      <c r="BI1466" s="41"/>
      <c r="BJ1466" s="41"/>
      <c r="BK1466" s="41"/>
      <c r="BL1466" s="41"/>
      <c r="BM1466" s="41"/>
      <c r="BN1466" s="41"/>
      <c r="BO1466" s="41"/>
      <c r="BP1466" s="108"/>
      <c r="CG1466" s="102"/>
      <c r="CI1466" s="45"/>
    </row>
    <row r="1467" spans="37:87" ht="13" customHeight="1">
      <c r="AK1467" s="114"/>
      <c r="AL1467" s="41"/>
      <c r="AM1467" s="41"/>
      <c r="AN1467" s="41"/>
      <c r="AO1467" s="41"/>
      <c r="AP1467" s="41"/>
      <c r="AQ1467" s="41"/>
      <c r="AR1467" s="41"/>
      <c r="AS1467" s="41"/>
      <c r="AT1467" s="41"/>
      <c r="AU1467" s="41"/>
      <c r="AV1467" s="41"/>
      <c r="AW1467" s="41"/>
      <c r="AX1467" s="41"/>
      <c r="AY1467" s="41"/>
      <c r="AZ1467" s="41"/>
      <c r="BA1467" s="41"/>
      <c r="BB1467" s="41"/>
      <c r="BC1467" s="41"/>
      <c r="BD1467" s="41"/>
      <c r="BE1467" s="41"/>
      <c r="BF1467" s="41"/>
      <c r="BG1467" s="41"/>
      <c r="BH1467" s="41"/>
      <c r="BI1467" s="41"/>
      <c r="BJ1467" s="41"/>
      <c r="BK1467" s="41"/>
      <c r="BL1467" s="41"/>
      <c r="BM1467" s="41"/>
      <c r="BN1467" s="41"/>
      <c r="BO1467" s="41"/>
      <c r="BP1467" s="108"/>
      <c r="CG1467" s="102"/>
      <c r="CI1467" s="45"/>
    </row>
    <row r="1468" spans="37:87" ht="13" customHeight="1">
      <c r="AK1468" s="114"/>
      <c r="AL1468" s="41"/>
      <c r="AM1468" s="41"/>
      <c r="AN1468" s="41"/>
      <c r="AO1468" s="41"/>
      <c r="AP1468" s="41"/>
      <c r="AQ1468" s="41"/>
      <c r="AR1468" s="41"/>
      <c r="AS1468" s="41"/>
      <c r="AT1468" s="41"/>
      <c r="AU1468" s="41"/>
      <c r="AV1468" s="41"/>
      <c r="AW1468" s="41"/>
      <c r="AX1468" s="41"/>
      <c r="AY1468" s="41"/>
      <c r="AZ1468" s="41"/>
      <c r="BA1468" s="41"/>
      <c r="BB1468" s="41"/>
      <c r="BC1468" s="41"/>
      <c r="BD1468" s="41"/>
      <c r="BE1468" s="41"/>
      <c r="BF1468" s="41"/>
      <c r="BG1468" s="41"/>
      <c r="BH1468" s="41"/>
      <c r="BI1468" s="41"/>
      <c r="BJ1468" s="41"/>
      <c r="BK1468" s="41"/>
      <c r="BL1468" s="41"/>
      <c r="BM1468" s="41"/>
      <c r="BN1468" s="41"/>
      <c r="BO1468" s="41"/>
      <c r="BP1468" s="108"/>
      <c r="CG1468" s="102"/>
      <c r="CI1468" s="45"/>
    </row>
    <row r="1469" spans="37:87" ht="13" customHeight="1">
      <c r="AK1469" s="114"/>
      <c r="AL1469" s="41"/>
      <c r="AM1469" s="41"/>
      <c r="AN1469" s="41"/>
      <c r="AO1469" s="41"/>
      <c r="AP1469" s="41"/>
      <c r="AQ1469" s="41"/>
      <c r="AR1469" s="41"/>
      <c r="AS1469" s="41"/>
      <c r="AT1469" s="41"/>
      <c r="AU1469" s="41"/>
      <c r="AV1469" s="41"/>
      <c r="AW1469" s="41"/>
      <c r="AX1469" s="41"/>
      <c r="AY1469" s="41"/>
      <c r="AZ1469" s="41"/>
      <c r="BA1469" s="41"/>
      <c r="BB1469" s="41"/>
      <c r="BC1469" s="41"/>
      <c r="BD1469" s="41"/>
      <c r="BE1469" s="41"/>
      <c r="BF1469" s="41"/>
      <c r="BG1469" s="41"/>
      <c r="BH1469" s="41"/>
      <c r="BI1469" s="41"/>
      <c r="BJ1469" s="41"/>
      <c r="BK1469" s="41"/>
      <c r="BL1469" s="41"/>
      <c r="BM1469" s="41"/>
      <c r="BN1469" s="41"/>
      <c r="BO1469" s="41"/>
      <c r="BP1469" s="108"/>
      <c r="CG1469" s="102"/>
      <c r="CI1469" s="45"/>
    </row>
    <row r="1470" spans="37:87" ht="13" customHeight="1">
      <c r="AK1470" s="114"/>
      <c r="AL1470" s="41"/>
      <c r="AM1470" s="41"/>
      <c r="AN1470" s="41"/>
      <c r="AO1470" s="41"/>
      <c r="AP1470" s="41"/>
      <c r="AQ1470" s="41"/>
      <c r="AR1470" s="41"/>
      <c r="AS1470" s="41"/>
      <c r="AT1470" s="41"/>
      <c r="AU1470" s="41"/>
      <c r="AV1470" s="41"/>
      <c r="AW1470" s="41"/>
      <c r="AX1470" s="41"/>
      <c r="AY1470" s="41"/>
      <c r="AZ1470" s="41"/>
      <c r="BA1470" s="41"/>
      <c r="BB1470" s="41"/>
      <c r="BC1470" s="41"/>
      <c r="BD1470" s="41"/>
      <c r="BE1470" s="41"/>
      <c r="BF1470" s="41"/>
      <c r="BG1470" s="41"/>
      <c r="BH1470" s="41"/>
      <c r="BI1470" s="41"/>
      <c r="BJ1470" s="41"/>
      <c r="BK1470" s="41"/>
      <c r="BL1470" s="41"/>
      <c r="BM1470" s="41"/>
      <c r="BN1470" s="41"/>
      <c r="BO1470" s="41"/>
      <c r="BP1470" s="108"/>
      <c r="CG1470" s="102"/>
      <c r="CI1470" s="45"/>
    </row>
    <row r="1471" spans="37:87" ht="13" customHeight="1">
      <c r="AK1471" s="114"/>
      <c r="AL1471" s="41"/>
      <c r="AM1471" s="41"/>
      <c r="AN1471" s="41"/>
      <c r="AO1471" s="41"/>
      <c r="AP1471" s="41"/>
      <c r="AQ1471" s="41"/>
      <c r="AR1471" s="41"/>
      <c r="AS1471" s="41"/>
      <c r="AT1471" s="41"/>
      <c r="AU1471" s="41"/>
      <c r="AV1471" s="41"/>
      <c r="AW1471" s="41"/>
      <c r="AX1471" s="41"/>
      <c r="AY1471" s="41"/>
      <c r="AZ1471" s="41"/>
      <c r="BA1471" s="41"/>
      <c r="BB1471" s="41"/>
      <c r="BC1471" s="41"/>
      <c r="BD1471" s="41"/>
      <c r="BE1471" s="41"/>
      <c r="BF1471" s="41"/>
      <c r="BG1471" s="41"/>
      <c r="BH1471" s="41"/>
      <c r="BI1471" s="41"/>
      <c r="BJ1471" s="41"/>
      <c r="BK1471" s="41"/>
      <c r="BL1471" s="41"/>
      <c r="BM1471" s="41"/>
      <c r="BN1471" s="41"/>
      <c r="BO1471" s="41"/>
      <c r="BP1471" s="108"/>
      <c r="CG1471" s="102"/>
      <c r="CI1471" s="45"/>
    </row>
    <row r="1472" spans="37:87" ht="13" customHeight="1">
      <c r="AK1472" s="114"/>
      <c r="AL1472" s="41"/>
      <c r="AM1472" s="41"/>
      <c r="AN1472" s="41"/>
      <c r="AO1472" s="41"/>
      <c r="AP1472" s="41"/>
      <c r="AQ1472" s="41"/>
      <c r="AR1472" s="41"/>
      <c r="AS1472" s="41"/>
      <c r="AT1472" s="41"/>
      <c r="AU1472" s="41"/>
      <c r="AV1472" s="41"/>
      <c r="AW1472" s="41"/>
      <c r="AX1472" s="41"/>
      <c r="AY1472" s="41"/>
      <c r="AZ1472" s="41"/>
      <c r="BA1472" s="41"/>
      <c r="BB1472" s="41"/>
      <c r="BC1472" s="41"/>
      <c r="BD1472" s="41"/>
      <c r="BE1472" s="41"/>
      <c r="BF1472" s="41"/>
      <c r="BG1472" s="41"/>
      <c r="BH1472" s="41"/>
      <c r="BI1472" s="41"/>
      <c r="BJ1472" s="41"/>
      <c r="BK1472" s="41"/>
      <c r="BL1472" s="41"/>
      <c r="BM1472" s="41"/>
      <c r="BN1472" s="41"/>
      <c r="BO1472" s="41"/>
      <c r="BP1472" s="108"/>
      <c r="CG1472" s="102"/>
      <c r="CI1472" s="45"/>
    </row>
    <row r="1473" spans="37:87" ht="13" customHeight="1">
      <c r="AK1473" s="114"/>
      <c r="AL1473" s="41"/>
      <c r="AM1473" s="41"/>
      <c r="AN1473" s="41"/>
      <c r="AO1473" s="41"/>
      <c r="AP1473" s="41"/>
      <c r="AQ1473" s="41"/>
      <c r="AR1473" s="41"/>
      <c r="AS1473" s="41"/>
      <c r="AT1473" s="41"/>
      <c r="AU1473" s="41"/>
      <c r="AV1473" s="41"/>
      <c r="AW1473" s="41"/>
      <c r="AX1473" s="41"/>
      <c r="AY1473" s="41"/>
      <c r="AZ1473" s="41"/>
      <c r="BA1473" s="41"/>
      <c r="BB1473" s="41"/>
      <c r="BC1473" s="41"/>
      <c r="BD1473" s="41"/>
      <c r="BE1473" s="41"/>
      <c r="BF1473" s="41"/>
      <c r="BG1473" s="41"/>
      <c r="BH1473" s="41"/>
      <c r="BI1473" s="41"/>
      <c r="BJ1473" s="41"/>
      <c r="BK1473" s="41"/>
      <c r="BL1473" s="41"/>
      <c r="BM1473" s="41"/>
      <c r="BN1473" s="41"/>
      <c r="BO1473" s="41"/>
      <c r="BP1473" s="108"/>
      <c r="CG1473" s="102"/>
      <c r="CI1473" s="45"/>
    </row>
    <row r="1474" spans="37:87" ht="13" customHeight="1">
      <c r="AK1474" s="114"/>
      <c r="AL1474" s="41"/>
      <c r="AM1474" s="41"/>
      <c r="AN1474" s="41"/>
      <c r="AO1474" s="41"/>
      <c r="AP1474" s="41"/>
      <c r="AQ1474" s="41"/>
      <c r="AR1474" s="41"/>
      <c r="AS1474" s="41"/>
      <c r="AT1474" s="41"/>
      <c r="AU1474" s="41"/>
      <c r="AV1474" s="41"/>
      <c r="AW1474" s="41"/>
      <c r="AX1474" s="41"/>
      <c r="AY1474" s="41"/>
      <c r="AZ1474" s="41"/>
      <c r="BA1474" s="41"/>
      <c r="BB1474" s="41"/>
      <c r="BC1474" s="41"/>
      <c r="BD1474" s="41"/>
      <c r="BE1474" s="41"/>
      <c r="BF1474" s="41"/>
      <c r="BG1474" s="41"/>
      <c r="BH1474" s="41"/>
      <c r="BI1474" s="41"/>
      <c r="BJ1474" s="41"/>
      <c r="BK1474" s="41"/>
      <c r="BL1474" s="41"/>
      <c r="BM1474" s="41"/>
      <c r="BN1474" s="41"/>
      <c r="BO1474" s="41"/>
      <c r="BP1474" s="108"/>
      <c r="CG1474" s="102"/>
      <c r="CI1474" s="45"/>
    </row>
    <row r="1475" spans="37:87" ht="13" customHeight="1">
      <c r="AK1475" s="114"/>
      <c r="AL1475" s="41"/>
      <c r="AM1475" s="41"/>
      <c r="AN1475" s="41"/>
      <c r="AO1475" s="41"/>
      <c r="AP1475" s="41"/>
      <c r="AQ1475" s="41"/>
      <c r="AR1475" s="41"/>
      <c r="AS1475" s="41"/>
      <c r="AT1475" s="41"/>
      <c r="AU1475" s="41"/>
      <c r="AV1475" s="41"/>
      <c r="AW1475" s="41"/>
      <c r="AX1475" s="41"/>
      <c r="AY1475" s="41"/>
      <c r="AZ1475" s="41"/>
      <c r="BA1475" s="41"/>
      <c r="BB1475" s="41"/>
      <c r="BC1475" s="41"/>
      <c r="BD1475" s="41"/>
      <c r="BE1475" s="41"/>
      <c r="BF1475" s="41"/>
      <c r="BG1475" s="41"/>
      <c r="BH1475" s="41"/>
      <c r="BI1475" s="41"/>
      <c r="BJ1475" s="41"/>
      <c r="BK1475" s="41"/>
      <c r="BL1475" s="41"/>
      <c r="BM1475" s="41"/>
      <c r="BN1475" s="41"/>
      <c r="BO1475" s="41"/>
      <c r="BP1475" s="108"/>
      <c r="CG1475" s="102"/>
      <c r="CI1475" s="45"/>
    </row>
    <row r="1476" spans="37:87" ht="13" customHeight="1">
      <c r="AK1476" s="114"/>
      <c r="AL1476" s="41"/>
      <c r="AM1476" s="41"/>
      <c r="AN1476" s="41"/>
      <c r="AO1476" s="41"/>
      <c r="AP1476" s="41"/>
      <c r="AQ1476" s="41"/>
      <c r="AR1476" s="41"/>
      <c r="AS1476" s="41"/>
      <c r="AT1476" s="41"/>
      <c r="AU1476" s="41"/>
      <c r="AV1476" s="41"/>
      <c r="AW1476" s="41"/>
      <c r="AX1476" s="41"/>
      <c r="AY1476" s="41"/>
      <c r="AZ1476" s="41"/>
      <c r="BA1476" s="41"/>
      <c r="BB1476" s="41"/>
      <c r="BC1476" s="41"/>
      <c r="BD1476" s="41"/>
      <c r="BE1476" s="41"/>
      <c r="BF1476" s="41"/>
      <c r="BG1476" s="41"/>
      <c r="BH1476" s="41"/>
      <c r="BI1476" s="41"/>
      <c r="BJ1476" s="41"/>
      <c r="BK1476" s="41"/>
      <c r="BL1476" s="41"/>
      <c r="BM1476" s="41"/>
      <c r="BN1476" s="41"/>
      <c r="BO1476" s="41"/>
      <c r="BP1476" s="108"/>
      <c r="CG1476" s="102"/>
      <c r="CI1476" s="45"/>
    </row>
    <row r="1477" spans="37:87" ht="13" customHeight="1">
      <c r="AK1477" s="114"/>
      <c r="AL1477" s="41"/>
      <c r="AM1477" s="41"/>
      <c r="AN1477" s="41"/>
      <c r="AO1477" s="41"/>
      <c r="AP1477" s="41"/>
      <c r="AQ1477" s="41"/>
      <c r="AR1477" s="41"/>
      <c r="AS1477" s="41"/>
      <c r="AT1477" s="41"/>
      <c r="AU1477" s="41"/>
      <c r="AV1477" s="41"/>
      <c r="AW1477" s="41"/>
      <c r="AX1477" s="41"/>
      <c r="AY1477" s="41"/>
      <c r="AZ1477" s="41"/>
      <c r="BA1477" s="41"/>
      <c r="BB1477" s="41"/>
      <c r="BC1477" s="41"/>
      <c r="BD1477" s="41"/>
      <c r="BE1477" s="41"/>
      <c r="BF1477" s="41"/>
      <c r="BG1477" s="41"/>
      <c r="BH1477" s="41"/>
      <c r="BI1477" s="41"/>
      <c r="BJ1477" s="41"/>
      <c r="BK1477" s="41"/>
      <c r="BL1477" s="41"/>
      <c r="BM1477" s="41"/>
      <c r="BN1477" s="41"/>
      <c r="BO1477" s="41"/>
      <c r="BP1477" s="108"/>
      <c r="CG1477" s="102"/>
      <c r="CI1477" s="45"/>
    </row>
    <row r="1478" spans="37:87" ht="13" customHeight="1">
      <c r="AK1478" s="114"/>
      <c r="AL1478" s="41"/>
      <c r="AM1478" s="41"/>
      <c r="AN1478" s="41"/>
      <c r="AO1478" s="41"/>
      <c r="AP1478" s="41"/>
      <c r="AQ1478" s="41"/>
      <c r="AR1478" s="41"/>
      <c r="AS1478" s="41"/>
      <c r="AT1478" s="41"/>
      <c r="AU1478" s="41"/>
      <c r="AV1478" s="41"/>
      <c r="AW1478" s="41"/>
      <c r="AX1478" s="41"/>
      <c r="AY1478" s="41"/>
      <c r="AZ1478" s="41"/>
      <c r="BA1478" s="41"/>
      <c r="BB1478" s="41"/>
      <c r="BC1478" s="41"/>
      <c r="BD1478" s="41"/>
      <c r="BE1478" s="41"/>
      <c r="BF1478" s="41"/>
      <c r="BG1478" s="41"/>
      <c r="BH1478" s="41"/>
      <c r="BI1478" s="41"/>
      <c r="BJ1478" s="41"/>
      <c r="BK1478" s="41"/>
      <c r="BL1478" s="41"/>
      <c r="BM1478" s="41"/>
      <c r="BN1478" s="41"/>
      <c r="BO1478" s="41"/>
      <c r="BP1478" s="108"/>
      <c r="CG1478" s="102"/>
      <c r="CI1478" s="45"/>
    </row>
    <row r="1479" spans="37:87" ht="13" customHeight="1">
      <c r="AK1479" s="114"/>
      <c r="AL1479" s="41"/>
      <c r="AM1479" s="41"/>
      <c r="AN1479" s="41"/>
      <c r="AO1479" s="41"/>
      <c r="AP1479" s="41"/>
      <c r="AQ1479" s="41"/>
      <c r="AR1479" s="41"/>
      <c r="AS1479" s="41"/>
      <c r="AT1479" s="41"/>
      <c r="AU1479" s="41"/>
      <c r="AV1479" s="41"/>
      <c r="AW1479" s="41"/>
      <c r="AX1479" s="41"/>
      <c r="AY1479" s="41"/>
      <c r="AZ1479" s="41"/>
      <c r="BA1479" s="41"/>
      <c r="BB1479" s="41"/>
      <c r="BC1479" s="41"/>
      <c r="BD1479" s="41"/>
      <c r="BE1479" s="41"/>
      <c r="BF1479" s="41"/>
      <c r="BG1479" s="41"/>
      <c r="BH1479" s="41"/>
      <c r="BI1479" s="41"/>
      <c r="BJ1479" s="41"/>
      <c r="BK1479" s="41"/>
      <c r="BL1479" s="41"/>
      <c r="BM1479" s="41"/>
      <c r="BN1479" s="41"/>
      <c r="BO1479" s="41"/>
      <c r="BP1479" s="108"/>
      <c r="CG1479" s="102"/>
      <c r="CI1479" s="45"/>
    </row>
    <row r="1480" spans="37:87" ht="13" customHeight="1">
      <c r="AK1480" s="114"/>
      <c r="AL1480" s="41"/>
      <c r="AM1480" s="41"/>
      <c r="AN1480" s="41"/>
      <c r="AO1480" s="41"/>
      <c r="AP1480" s="41"/>
      <c r="AQ1480" s="41"/>
      <c r="AR1480" s="41"/>
      <c r="AS1480" s="41"/>
      <c r="AT1480" s="41"/>
      <c r="AU1480" s="41"/>
      <c r="AV1480" s="41"/>
      <c r="AW1480" s="41"/>
      <c r="AX1480" s="41"/>
      <c r="AY1480" s="41"/>
      <c r="AZ1480" s="41"/>
      <c r="BA1480" s="41"/>
      <c r="BB1480" s="41"/>
      <c r="BC1480" s="41"/>
      <c r="BD1480" s="41"/>
      <c r="BE1480" s="41"/>
      <c r="BF1480" s="41"/>
      <c r="BG1480" s="41"/>
      <c r="BH1480" s="41"/>
      <c r="BI1480" s="41"/>
      <c r="BJ1480" s="41"/>
      <c r="BK1480" s="41"/>
      <c r="BL1480" s="41"/>
      <c r="BM1480" s="41"/>
      <c r="BN1480" s="41"/>
      <c r="BO1480" s="41"/>
      <c r="BP1480" s="108"/>
      <c r="CG1480" s="102"/>
      <c r="CI1480" s="45"/>
    </row>
    <row r="1481" spans="37:87" ht="13" customHeight="1">
      <c r="AK1481" s="114"/>
      <c r="AL1481" s="41"/>
      <c r="AM1481" s="41"/>
      <c r="AN1481" s="41"/>
      <c r="AO1481" s="41"/>
      <c r="AP1481" s="41"/>
      <c r="AQ1481" s="41"/>
      <c r="AR1481" s="41"/>
      <c r="AS1481" s="41"/>
      <c r="AT1481" s="41"/>
      <c r="AU1481" s="41"/>
      <c r="AV1481" s="41"/>
      <c r="AW1481" s="41"/>
      <c r="AX1481" s="41"/>
      <c r="AY1481" s="41"/>
      <c r="AZ1481" s="41"/>
      <c r="BA1481" s="41"/>
      <c r="BB1481" s="41"/>
      <c r="BC1481" s="41"/>
      <c r="BD1481" s="41"/>
      <c r="BE1481" s="41"/>
      <c r="BF1481" s="41"/>
      <c r="BG1481" s="41"/>
      <c r="BH1481" s="41"/>
      <c r="BI1481" s="41"/>
      <c r="BJ1481" s="41"/>
      <c r="BK1481" s="41"/>
      <c r="BL1481" s="41"/>
      <c r="BM1481" s="41"/>
      <c r="BN1481" s="41"/>
      <c r="BO1481" s="41"/>
      <c r="BP1481" s="108"/>
      <c r="CG1481" s="102"/>
      <c r="CI1481" s="45"/>
    </row>
    <row r="1482" spans="37:87" ht="13" customHeight="1">
      <c r="AK1482" s="114"/>
      <c r="AL1482" s="41"/>
      <c r="AM1482" s="41"/>
      <c r="AN1482" s="41"/>
      <c r="AO1482" s="41"/>
      <c r="AP1482" s="41"/>
      <c r="AQ1482" s="41"/>
      <c r="AR1482" s="41"/>
      <c r="AS1482" s="41"/>
      <c r="AT1482" s="41"/>
      <c r="AU1482" s="41"/>
      <c r="AV1482" s="41"/>
      <c r="AW1482" s="41"/>
      <c r="AX1482" s="41"/>
      <c r="AY1482" s="41"/>
      <c r="AZ1482" s="41"/>
      <c r="BA1482" s="41"/>
      <c r="BB1482" s="41"/>
      <c r="BC1482" s="41"/>
      <c r="BD1482" s="41"/>
      <c r="BE1482" s="41"/>
      <c r="BF1482" s="41"/>
      <c r="BG1482" s="41"/>
      <c r="BH1482" s="41"/>
      <c r="BI1482" s="41"/>
      <c r="BJ1482" s="41"/>
      <c r="BK1482" s="41"/>
      <c r="BL1482" s="41"/>
      <c r="BM1482" s="41"/>
      <c r="BN1482" s="41"/>
      <c r="BO1482" s="41"/>
      <c r="BP1482" s="108"/>
      <c r="CG1482" s="102"/>
      <c r="CI1482" s="45"/>
    </row>
    <row r="1483" spans="37:87" ht="13" customHeight="1">
      <c r="AK1483" s="114"/>
      <c r="AL1483" s="41"/>
      <c r="AM1483" s="41"/>
      <c r="AN1483" s="41"/>
      <c r="AO1483" s="41"/>
      <c r="AP1483" s="41"/>
      <c r="AQ1483" s="41"/>
      <c r="AR1483" s="41"/>
      <c r="AS1483" s="41"/>
      <c r="AT1483" s="41"/>
      <c r="AU1483" s="41"/>
      <c r="AV1483" s="41"/>
      <c r="AW1483" s="41"/>
      <c r="AX1483" s="41"/>
      <c r="AY1483" s="41"/>
      <c r="AZ1483" s="41"/>
      <c r="BA1483" s="41"/>
      <c r="BB1483" s="41"/>
      <c r="BC1483" s="41"/>
      <c r="BD1483" s="41"/>
      <c r="BE1483" s="41"/>
      <c r="BF1483" s="41"/>
      <c r="BG1483" s="41"/>
      <c r="BH1483" s="41"/>
      <c r="BI1483" s="41"/>
      <c r="BJ1483" s="41"/>
      <c r="BK1483" s="41"/>
      <c r="BL1483" s="41"/>
      <c r="BM1483" s="41"/>
      <c r="BN1483" s="41"/>
      <c r="BO1483" s="41"/>
      <c r="BP1483" s="108"/>
      <c r="CG1483" s="102"/>
      <c r="CI1483" s="45"/>
    </row>
    <row r="1484" spans="37:87" ht="13" customHeight="1">
      <c r="AK1484" s="114"/>
      <c r="AL1484" s="41"/>
      <c r="AM1484" s="41"/>
      <c r="AN1484" s="41"/>
      <c r="AO1484" s="41"/>
      <c r="AP1484" s="41"/>
      <c r="AQ1484" s="41"/>
      <c r="AR1484" s="41"/>
      <c r="AS1484" s="41"/>
      <c r="AT1484" s="41"/>
      <c r="AU1484" s="41"/>
      <c r="AV1484" s="41"/>
      <c r="AW1484" s="41"/>
      <c r="AX1484" s="41"/>
      <c r="AY1484" s="41"/>
      <c r="AZ1484" s="41"/>
      <c r="BA1484" s="41"/>
      <c r="BB1484" s="41"/>
      <c r="BC1484" s="41"/>
      <c r="BD1484" s="41"/>
      <c r="BE1484" s="41"/>
      <c r="BF1484" s="41"/>
      <c r="BG1484" s="41"/>
      <c r="BH1484" s="41"/>
      <c r="BI1484" s="41"/>
      <c r="BJ1484" s="41"/>
      <c r="BK1484" s="41"/>
      <c r="BL1484" s="41"/>
      <c r="BM1484" s="41"/>
      <c r="BN1484" s="41"/>
      <c r="BO1484" s="41"/>
      <c r="BP1484" s="108"/>
      <c r="CG1484" s="102"/>
      <c r="CI1484" s="45"/>
    </row>
    <row r="1485" spans="37:87" ht="13" customHeight="1">
      <c r="AK1485" s="114"/>
      <c r="AL1485" s="41"/>
      <c r="AM1485" s="41"/>
      <c r="AN1485" s="41"/>
      <c r="AO1485" s="41"/>
      <c r="AP1485" s="41"/>
      <c r="AQ1485" s="41"/>
      <c r="AR1485" s="41"/>
      <c r="AS1485" s="41"/>
      <c r="AT1485" s="41"/>
      <c r="AU1485" s="41"/>
      <c r="AV1485" s="41"/>
      <c r="AW1485" s="41"/>
      <c r="AX1485" s="41"/>
      <c r="AY1485" s="41"/>
      <c r="AZ1485" s="41"/>
      <c r="BA1485" s="41"/>
      <c r="BB1485" s="41"/>
      <c r="BC1485" s="41"/>
      <c r="BD1485" s="41"/>
      <c r="BE1485" s="41"/>
      <c r="BF1485" s="41"/>
      <c r="BG1485" s="41"/>
      <c r="BH1485" s="41"/>
      <c r="BI1485" s="41"/>
      <c r="BJ1485" s="41"/>
      <c r="BK1485" s="41"/>
      <c r="BL1485" s="41"/>
      <c r="BM1485" s="41"/>
      <c r="BN1485" s="41"/>
      <c r="BO1485" s="41"/>
      <c r="BP1485" s="108"/>
      <c r="CG1485" s="102"/>
      <c r="CI1485" s="45"/>
    </row>
    <row r="1486" spans="37:87" ht="13" customHeight="1">
      <c r="AK1486" s="114"/>
      <c r="AL1486" s="41"/>
      <c r="AM1486" s="41"/>
      <c r="AN1486" s="41"/>
      <c r="AO1486" s="41"/>
      <c r="AP1486" s="41"/>
      <c r="AQ1486" s="41"/>
      <c r="AR1486" s="41"/>
      <c r="AS1486" s="41"/>
      <c r="AT1486" s="41"/>
      <c r="AU1486" s="41"/>
      <c r="AV1486" s="41"/>
      <c r="AW1486" s="41"/>
      <c r="AX1486" s="41"/>
      <c r="AY1486" s="41"/>
      <c r="AZ1486" s="41"/>
      <c r="BA1486" s="41"/>
      <c r="BB1486" s="41"/>
      <c r="BC1486" s="41"/>
      <c r="BD1486" s="41"/>
      <c r="BE1486" s="41"/>
      <c r="BF1486" s="41"/>
      <c r="BG1486" s="41"/>
      <c r="BH1486" s="41"/>
      <c r="BI1486" s="41"/>
      <c r="BJ1486" s="41"/>
      <c r="BK1486" s="41"/>
      <c r="BL1486" s="41"/>
      <c r="BM1486" s="41"/>
      <c r="BN1486" s="41"/>
      <c r="BO1486" s="41"/>
      <c r="BP1486" s="108"/>
      <c r="CG1486" s="102"/>
      <c r="CI1486" s="45"/>
    </row>
    <row r="1487" spans="37:87" ht="13" customHeight="1">
      <c r="AK1487" s="114"/>
      <c r="AL1487" s="41"/>
      <c r="AM1487" s="41"/>
      <c r="AN1487" s="41"/>
      <c r="AO1487" s="41"/>
      <c r="AP1487" s="41"/>
      <c r="AQ1487" s="41"/>
      <c r="AR1487" s="41"/>
      <c r="AS1487" s="41"/>
      <c r="AT1487" s="41"/>
      <c r="AU1487" s="41"/>
      <c r="AV1487" s="41"/>
      <c r="AW1487" s="41"/>
      <c r="AX1487" s="41"/>
      <c r="AY1487" s="41"/>
      <c r="AZ1487" s="41"/>
      <c r="BA1487" s="41"/>
      <c r="BB1487" s="41"/>
      <c r="BC1487" s="41"/>
      <c r="BD1487" s="41"/>
      <c r="BE1487" s="41"/>
      <c r="BF1487" s="41"/>
      <c r="BG1487" s="41"/>
      <c r="BH1487" s="41"/>
      <c r="BI1487" s="41"/>
      <c r="BJ1487" s="41"/>
      <c r="BK1487" s="41"/>
      <c r="BL1487" s="41"/>
      <c r="BM1487" s="41"/>
      <c r="BN1487" s="41"/>
      <c r="BO1487" s="41"/>
      <c r="BP1487" s="108"/>
      <c r="CG1487" s="102"/>
      <c r="CI1487" s="45"/>
    </row>
    <row r="1488" spans="37:87" ht="13" customHeight="1">
      <c r="AK1488" s="114"/>
      <c r="AL1488" s="41"/>
      <c r="AM1488" s="41"/>
      <c r="AN1488" s="41"/>
      <c r="AO1488" s="41"/>
      <c r="AP1488" s="41"/>
      <c r="AQ1488" s="41"/>
      <c r="AR1488" s="41"/>
      <c r="AS1488" s="41"/>
      <c r="AT1488" s="41"/>
      <c r="AU1488" s="41"/>
      <c r="AV1488" s="41"/>
      <c r="AW1488" s="41"/>
      <c r="AX1488" s="41"/>
      <c r="AY1488" s="41"/>
      <c r="AZ1488" s="41"/>
      <c r="BA1488" s="41"/>
      <c r="BB1488" s="41"/>
      <c r="BC1488" s="41"/>
      <c r="BD1488" s="41"/>
      <c r="BE1488" s="41"/>
      <c r="BF1488" s="41"/>
      <c r="BG1488" s="41"/>
      <c r="BH1488" s="41"/>
      <c r="BI1488" s="41"/>
      <c r="BJ1488" s="41"/>
      <c r="BK1488" s="41"/>
      <c r="BL1488" s="41"/>
      <c r="BM1488" s="41"/>
      <c r="BN1488" s="41"/>
      <c r="BO1488" s="41"/>
      <c r="BP1488" s="108"/>
      <c r="CG1488" s="102"/>
      <c r="CI1488" s="45"/>
    </row>
    <row r="1489" spans="37:87" ht="13" customHeight="1">
      <c r="AK1489" s="114"/>
      <c r="AL1489" s="41"/>
      <c r="AM1489" s="41"/>
      <c r="AN1489" s="41"/>
      <c r="AO1489" s="41"/>
      <c r="AP1489" s="41"/>
      <c r="AQ1489" s="41"/>
      <c r="AR1489" s="41"/>
      <c r="AS1489" s="41"/>
      <c r="AT1489" s="41"/>
      <c r="AU1489" s="41"/>
      <c r="AV1489" s="41"/>
      <c r="AW1489" s="41"/>
      <c r="AX1489" s="41"/>
      <c r="AY1489" s="41"/>
      <c r="AZ1489" s="41"/>
      <c r="BA1489" s="41"/>
      <c r="BB1489" s="41"/>
      <c r="BC1489" s="41"/>
      <c r="BD1489" s="41"/>
      <c r="BE1489" s="41"/>
      <c r="BF1489" s="41"/>
      <c r="BG1489" s="41"/>
      <c r="BH1489" s="41"/>
      <c r="BI1489" s="41"/>
      <c r="BJ1489" s="41"/>
      <c r="BK1489" s="41"/>
      <c r="BL1489" s="41"/>
      <c r="BM1489" s="41"/>
      <c r="BN1489" s="41"/>
      <c r="BO1489" s="41"/>
      <c r="BP1489" s="108"/>
      <c r="CG1489" s="102"/>
      <c r="CI1489" s="45"/>
    </row>
    <row r="1490" spans="37:87" ht="13" customHeight="1">
      <c r="AK1490" s="114"/>
      <c r="AL1490" s="41"/>
      <c r="AM1490" s="41"/>
      <c r="AN1490" s="41"/>
      <c r="AO1490" s="41"/>
      <c r="AP1490" s="41"/>
      <c r="AQ1490" s="41"/>
      <c r="AR1490" s="41"/>
      <c r="AS1490" s="41"/>
      <c r="AT1490" s="41"/>
      <c r="AU1490" s="41"/>
      <c r="AV1490" s="41"/>
      <c r="AW1490" s="41"/>
      <c r="AX1490" s="41"/>
      <c r="AY1490" s="41"/>
      <c r="AZ1490" s="41"/>
      <c r="BA1490" s="41"/>
      <c r="BB1490" s="41"/>
      <c r="BC1490" s="41"/>
      <c r="BD1490" s="41"/>
      <c r="BE1490" s="41"/>
      <c r="BF1490" s="41"/>
      <c r="BG1490" s="41"/>
      <c r="BH1490" s="41"/>
      <c r="BI1490" s="41"/>
      <c r="BJ1490" s="41"/>
      <c r="BK1490" s="41"/>
      <c r="BL1490" s="41"/>
      <c r="BM1490" s="41"/>
      <c r="BN1490" s="41"/>
      <c r="BO1490" s="41"/>
      <c r="BP1490" s="108"/>
      <c r="CG1490" s="102"/>
      <c r="CI1490" s="45"/>
    </row>
    <row r="1491" spans="37:87" ht="13" customHeight="1">
      <c r="AK1491" s="114"/>
      <c r="AL1491" s="41"/>
      <c r="AM1491" s="41"/>
      <c r="AN1491" s="41"/>
      <c r="AO1491" s="41"/>
      <c r="AP1491" s="41"/>
      <c r="AQ1491" s="41"/>
      <c r="AR1491" s="41"/>
      <c r="AS1491" s="41"/>
      <c r="AT1491" s="41"/>
      <c r="AU1491" s="41"/>
      <c r="AV1491" s="41"/>
      <c r="AW1491" s="41"/>
      <c r="AX1491" s="41"/>
      <c r="AY1491" s="41"/>
      <c r="AZ1491" s="41"/>
      <c r="BA1491" s="41"/>
      <c r="BB1491" s="41"/>
      <c r="BC1491" s="41"/>
      <c r="BD1491" s="41"/>
      <c r="BE1491" s="41"/>
      <c r="BF1491" s="41"/>
      <c r="BG1491" s="41"/>
      <c r="BH1491" s="41"/>
      <c r="BI1491" s="41"/>
      <c r="BJ1491" s="41"/>
      <c r="BK1491" s="41"/>
      <c r="BL1491" s="41"/>
      <c r="BM1491" s="41"/>
      <c r="BN1491" s="41"/>
      <c r="BO1491" s="41"/>
      <c r="BP1491" s="108"/>
      <c r="CG1491" s="102"/>
      <c r="CI1491" s="45"/>
    </row>
    <row r="1492" spans="37:87" ht="13" customHeight="1">
      <c r="AK1492" s="114"/>
      <c r="AL1492" s="41"/>
      <c r="AM1492" s="41"/>
      <c r="AN1492" s="41"/>
      <c r="AO1492" s="41"/>
      <c r="AP1492" s="41"/>
      <c r="AQ1492" s="41"/>
      <c r="AR1492" s="41"/>
      <c r="AS1492" s="41"/>
      <c r="AT1492" s="41"/>
      <c r="AU1492" s="41"/>
      <c r="AV1492" s="41"/>
      <c r="AW1492" s="41"/>
      <c r="AX1492" s="41"/>
      <c r="AY1492" s="41"/>
      <c r="AZ1492" s="41"/>
      <c r="BA1492" s="41"/>
      <c r="BB1492" s="41"/>
      <c r="BC1492" s="41"/>
      <c r="BD1492" s="41"/>
      <c r="BE1492" s="41"/>
      <c r="BF1492" s="41"/>
      <c r="BG1492" s="41"/>
      <c r="BH1492" s="41"/>
      <c r="BI1492" s="41"/>
      <c r="BJ1492" s="41"/>
      <c r="BK1492" s="41"/>
      <c r="BL1492" s="41"/>
      <c r="BM1492" s="41"/>
      <c r="BN1492" s="41"/>
      <c r="BO1492" s="41"/>
      <c r="BP1492" s="108"/>
      <c r="CG1492" s="102"/>
      <c r="CI1492" s="45"/>
    </row>
    <row r="1493" spans="37:87" ht="13" customHeight="1">
      <c r="AK1493" s="114"/>
      <c r="AL1493" s="41"/>
      <c r="AM1493" s="41"/>
      <c r="AN1493" s="41"/>
      <c r="AO1493" s="41"/>
      <c r="AP1493" s="41"/>
      <c r="AQ1493" s="41"/>
      <c r="AR1493" s="41"/>
      <c r="AS1493" s="41"/>
      <c r="AT1493" s="41"/>
      <c r="AU1493" s="41"/>
      <c r="AV1493" s="41"/>
      <c r="AW1493" s="41"/>
      <c r="AX1493" s="41"/>
      <c r="AY1493" s="41"/>
      <c r="AZ1493" s="41"/>
      <c r="BA1493" s="41"/>
      <c r="BB1493" s="41"/>
      <c r="BC1493" s="41"/>
      <c r="BD1493" s="41"/>
      <c r="BE1493" s="41"/>
      <c r="BF1493" s="41"/>
      <c r="BG1493" s="41"/>
      <c r="BH1493" s="41"/>
      <c r="BI1493" s="41"/>
      <c r="BJ1493" s="41"/>
      <c r="BK1493" s="41"/>
      <c r="BL1493" s="41"/>
      <c r="BM1493" s="41"/>
      <c r="BN1493" s="41"/>
      <c r="BO1493" s="41"/>
      <c r="BP1493" s="108"/>
      <c r="CG1493" s="102"/>
      <c r="CI1493" s="45"/>
    </row>
    <row r="1494" spans="37:87" ht="13" customHeight="1">
      <c r="AK1494" s="114"/>
      <c r="AL1494" s="41"/>
      <c r="AM1494" s="41"/>
      <c r="AN1494" s="41"/>
      <c r="AO1494" s="41"/>
      <c r="AP1494" s="41"/>
      <c r="AQ1494" s="41"/>
      <c r="AR1494" s="41"/>
      <c r="AS1494" s="41"/>
      <c r="AT1494" s="41"/>
      <c r="AU1494" s="41"/>
      <c r="AV1494" s="41"/>
      <c r="AW1494" s="41"/>
      <c r="AX1494" s="41"/>
      <c r="AY1494" s="41"/>
      <c r="AZ1494" s="41"/>
      <c r="BA1494" s="41"/>
      <c r="BB1494" s="41"/>
      <c r="BC1494" s="41"/>
      <c r="BD1494" s="41"/>
      <c r="BE1494" s="41"/>
      <c r="BF1494" s="41"/>
      <c r="BG1494" s="41"/>
      <c r="BH1494" s="41"/>
      <c r="BI1494" s="41"/>
      <c r="BJ1494" s="41"/>
      <c r="BK1494" s="41"/>
      <c r="BL1494" s="41"/>
      <c r="BM1494" s="41"/>
      <c r="BN1494" s="41"/>
      <c r="BO1494" s="41"/>
      <c r="BP1494" s="108"/>
      <c r="CG1494" s="102"/>
      <c r="CI1494" s="45"/>
    </row>
    <row r="1495" spans="37:87" ht="13" customHeight="1">
      <c r="AK1495" s="114"/>
      <c r="AL1495" s="41"/>
      <c r="AM1495" s="41"/>
      <c r="AN1495" s="41"/>
      <c r="AO1495" s="41"/>
      <c r="AP1495" s="41"/>
      <c r="AQ1495" s="41"/>
      <c r="AR1495" s="41"/>
      <c r="AS1495" s="41"/>
      <c r="AT1495" s="41"/>
      <c r="AU1495" s="41"/>
      <c r="AV1495" s="41"/>
      <c r="AW1495" s="41"/>
      <c r="AX1495" s="41"/>
      <c r="AY1495" s="41"/>
      <c r="AZ1495" s="41"/>
      <c r="BA1495" s="41"/>
      <c r="BB1495" s="41"/>
      <c r="BC1495" s="41"/>
      <c r="BD1495" s="41"/>
      <c r="BE1495" s="41"/>
      <c r="BF1495" s="41"/>
      <c r="BG1495" s="41"/>
      <c r="BH1495" s="41"/>
      <c r="BI1495" s="41"/>
      <c r="BJ1495" s="41"/>
      <c r="BK1495" s="41"/>
      <c r="BL1495" s="41"/>
      <c r="BM1495" s="41"/>
      <c r="BN1495" s="41"/>
      <c r="BO1495" s="41"/>
      <c r="BP1495" s="108"/>
      <c r="CG1495" s="102"/>
      <c r="CI1495" s="45"/>
    </row>
    <row r="1496" spans="37:87" ht="13" customHeight="1">
      <c r="AK1496" s="114"/>
      <c r="AL1496" s="41"/>
      <c r="AM1496" s="41"/>
      <c r="AN1496" s="41"/>
      <c r="AO1496" s="41"/>
      <c r="AP1496" s="41"/>
      <c r="AQ1496" s="41"/>
      <c r="AR1496" s="41"/>
      <c r="AS1496" s="41"/>
      <c r="AT1496" s="41"/>
      <c r="AU1496" s="41"/>
      <c r="AV1496" s="41"/>
      <c r="AW1496" s="41"/>
      <c r="AX1496" s="41"/>
      <c r="AY1496" s="41"/>
      <c r="AZ1496" s="41"/>
      <c r="BA1496" s="41"/>
      <c r="BB1496" s="41"/>
      <c r="BC1496" s="41"/>
      <c r="BD1496" s="41"/>
      <c r="BE1496" s="41"/>
      <c r="BF1496" s="41"/>
      <c r="BG1496" s="41"/>
      <c r="BH1496" s="41"/>
      <c r="BI1496" s="41"/>
      <c r="BJ1496" s="41"/>
      <c r="BK1496" s="41"/>
      <c r="BL1496" s="41"/>
      <c r="BM1496" s="41"/>
      <c r="BN1496" s="41"/>
      <c r="BO1496" s="41"/>
      <c r="BP1496" s="108"/>
      <c r="CG1496" s="102"/>
      <c r="CI1496" s="45"/>
    </row>
    <row r="1497" spans="37:87" ht="13" customHeight="1">
      <c r="AK1497" s="114"/>
      <c r="AL1497" s="41"/>
      <c r="AM1497" s="41"/>
      <c r="AN1497" s="41"/>
      <c r="AO1497" s="41"/>
      <c r="AP1497" s="41"/>
      <c r="AQ1497" s="41"/>
      <c r="AR1497" s="41"/>
      <c r="AS1497" s="41"/>
      <c r="AT1497" s="41"/>
      <c r="AU1497" s="41"/>
      <c r="AV1497" s="41"/>
      <c r="AW1497" s="41"/>
      <c r="AX1497" s="41"/>
      <c r="AY1497" s="41"/>
      <c r="AZ1497" s="41"/>
      <c r="BA1497" s="41"/>
      <c r="BB1497" s="41"/>
      <c r="BC1497" s="41"/>
      <c r="BD1497" s="41"/>
      <c r="BE1497" s="41"/>
      <c r="BF1497" s="41"/>
      <c r="BG1497" s="41"/>
      <c r="BH1497" s="41"/>
      <c r="BI1497" s="41"/>
      <c r="BJ1497" s="41"/>
      <c r="BK1497" s="41"/>
      <c r="BL1497" s="41"/>
      <c r="BM1497" s="41"/>
      <c r="BN1497" s="41"/>
      <c r="BO1497" s="41"/>
      <c r="BP1497" s="108"/>
      <c r="CG1497" s="102"/>
      <c r="CI1497" s="45"/>
    </row>
    <row r="1498" spans="37:87" ht="13" customHeight="1">
      <c r="AK1498" s="114"/>
      <c r="AL1498" s="41"/>
      <c r="AM1498" s="41"/>
      <c r="AN1498" s="41"/>
      <c r="AO1498" s="41"/>
      <c r="AP1498" s="41"/>
      <c r="AQ1498" s="41"/>
      <c r="AR1498" s="41"/>
      <c r="AS1498" s="41"/>
      <c r="AT1498" s="41"/>
      <c r="AU1498" s="41"/>
      <c r="AV1498" s="41"/>
      <c r="AW1498" s="41"/>
      <c r="AX1498" s="41"/>
      <c r="AY1498" s="41"/>
      <c r="AZ1498" s="41"/>
      <c r="BA1498" s="41"/>
      <c r="BB1498" s="41"/>
      <c r="BC1498" s="41"/>
      <c r="BD1498" s="41"/>
      <c r="BE1498" s="41"/>
      <c r="BF1498" s="41"/>
      <c r="BG1498" s="41"/>
      <c r="BH1498" s="41"/>
      <c r="BI1498" s="41"/>
      <c r="BJ1498" s="41"/>
      <c r="BK1498" s="41"/>
      <c r="BL1498" s="41"/>
      <c r="BM1498" s="41"/>
      <c r="BN1498" s="41"/>
      <c r="BO1498" s="41"/>
      <c r="BP1498" s="108"/>
      <c r="CG1498" s="102"/>
      <c r="CI1498" s="45"/>
    </row>
    <row r="1499" spans="37:87" ht="13" customHeight="1">
      <c r="AK1499" s="114"/>
      <c r="AL1499" s="41"/>
      <c r="AM1499" s="41"/>
      <c r="AN1499" s="41"/>
      <c r="AO1499" s="41"/>
      <c r="AP1499" s="41"/>
      <c r="AQ1499" s="41"/>
      <c r="AR1499" s="41"/>
      <c r="AS1499" s="41"/>
      <c r="AT1499" s="41"/>
      <c r="AU1499" s="41"/>
      <c r="AV1499" s="41"/>
      <c r="AW1499" s="41"/>
      <c r="AX1499" s="41"/>
      <c r="AY1499" s="41"/>
      <c r="AZ1499" s="41"/>
      <c r="BA1499" s="41"/>
      <c r="BB1499" s="41"/>
      <c r="BC1499" s="41"/>
      <c r="BD1499" s="41"/>
      <c r="BE1499" s="41"/>
      <c r="BF1499" s="41"/>
      <c r="BG1499" s="41"/>
      <c r="BH1499" s="41"/>
      <c r="BI1499" s="41"/>
      <c r="BJ1499" s="41"/>
      <c r="BK1499" s="41"/>
      <c r="BL1499" s="41"/>
      <c r="BM1499" s="41"/>
      <c r="BN1499" s="41"/>
      <c r="BO1499" s="41"/>
      <c r="BP1499" s="108"/>
      <c r="CG1499" s="102"/>
      <c r="CI1499" s="45"/>
    </row>
    <row r="1500" spans="37:87" ht="13" customHeight="1">
      <c r="AK1500" s="114"/>
      <c r="AL1500" s="41"/>
      <c r="AM1500" s="41"/>
      <c r="AN1500" s="41"/>
      <c r="AO1500" s="41"/>
      <c r="AP1500" s="41"/>
      <c r="AQ1500" s="41"/>
      <c r="AR1500" s="41"/>
      <c r="AS1500" s="41"/>
      <c r="AT1500" s="41"/>
      <c r="AU1500" s="41"/>
      <c r="AV1500" s="41"/>
      <c r="AW1500" s="41"/>
      <c r="AX1500" s="41"/>
      <c r="AY1500" s="41"/>
      <c r="AZ1500" s="41"/>
      <c r="BA1500" s="41"/>
      <c r="BB1500" s="41"/>
      <c r="BC1500" s="41"/>
      <c r="BD1500" s="41"/>
      <c r="BE1500" s="41"/>
      <c r="BF1500" s="41"/>
      <c r="BG1500" s="41"/>
      <c r="BH1500" s="41"/>
      <c r="BI1500" s="41"/>
      <c r="BJ1500" s="41"/>
      <c r="BK1500" s="41"/>
      <c r="BL1500" s="41"/>
      <c r="BM1500" s="41"/>
      <c r="BN1500" s="41"/>
      <c r="BO1500" s="41"/>
      <c r="BP1500" s="108"/>
      <c r="CG1500" s="102"/>
      <c r="CI1500" s="45"/>
    </row>
    <row r="1501" spans="37:87" ht="13" customHeight="1">
      <c r="AK1501" s="114"/>
      <c r="AL1501" s="41"/>
      <c r="AM1501" s="41"/>
      <c r="AN1501" s="41"/>
      <c r="AO1501" s="41"/>
      <c r="AP1501" s="41"/>
      <c r="AQ1501" s="41"/>
      <c r="AR1501" s="41"/>
      <c r="AS1501" s="41"/>
      <c r="AT1501" s="41"/>
      <c r="AU1501" s="41"/>
      <c r="AV1501" s="41"/>
      <c r="AW1501" s="41"/>
      <c r="AX1501" s="41"/>
      <c r="AY1501" s="41"/>
      <c r="AZ1501" s="41"/>
      <c r="BA1501" s="41"/>
      <c r="BB1501" s="41"/>
      <c r="BC1501" s="41"/>
      <c r="BD1501" s="41"/>
      <c r="BE1501" s="41"/>
      <c r="BF1501" s="41"/>
      <c r="BG1501" s="41"/>
      <c r="BH1501" s="41"/>
      <c r="BI1501" s="41"/>
      <c r="BJ1501" s="41"/>
      <c r="BK1501" s="41"/>
      <c r="BL1501" s="41"/>
      <c r="BM1501" s="41"/>
      <c r="BN1501" s="41"/>
      <c r="BO1501" s="41"/>
      <c r="BP1501" s="108"/>
      <c r="CG1501" s="102"/>
      <c r="CI1501" s="45"/>
    </row>
    <row r="1502" spans="37:87" ht="13" customHeight="1">
      <c r="AK1502" s="114"/>
      <c r="AL1502" s="41"/>
      <c r="AM1502" s="41"/>
      <c r="AN1502" s="41"/>
      <c r="AO1502" s="41"/>
      <c r="AP1502" s="41"/>
      <c r="AQ1502" s="41"/>
      <c r="AR1502" s="41"/>
      <c r="AS1502" s="41"/>
      <c r="AT1502" s="41"/>
      <c r="AU1502" s="41"/>
      <c r="AV1502" s="41"/>
      <c r="AW1502" s="41"/>
      <c r="AX1502" s="41"/>
      <c r="AY1502" s="41"/>
      <c r="AZ1502" s="41"/>
      <c r="BA1502" s="41"/>
      <c r="BB1502" s="41"/>
      <c r="BC1502" s="41"/>
      <c r="BD1502" s="41"/>
      <c r="BE1502" s="41"/>
      <c r="BF1502" s="41"/>
      <c r="BG1502" s="41"/>
      <c r="BH1502" s="41"/>
      <c r="BI1502" s="41"/>
      <c r="BJ1502" s="41"/>
      <c r="BK1502" s="41"/>
      <c r="BL1502" s="41"/>
      <c r="BM1502" s="41"/>
      <c r="BN1502" s="41"/>
      <c r="BO1502" s="41"/>
      <c r="BP1502" s="108"/>
      <c r="CG1502" s="102"/>
      <c r="CI1502" s="45"/>
    </row>
    <row r="1503" spans="37:87" ht="13" customHeight="1">
      <c r="AK1503" s="114"/>
      <c r="AL1503" s="41"/>
      <c r="AM1503" s="41"/>
      <c r="AN1503" s="41"/>
      <c r="AO1503" s="41"/>
      <c r="AP1503" s="41"/>
      <c r="AQ1503" s="41"/>
      <c r="AR1503" s="41"/>
      <c r="AS1503" s="41"/>
      <c r="AT1503" s="41"/>
      <c r="AU1503" s="41"/>
      <c r="AV1503" s="41"/>
      <c r="AW1503" s="41"/>
      <c r="AX1503" s="41"/>
      <c r="AY1503" s="41"/>
      <c r="AZ1503" s="41"/>
      <c r="BA1503" s="41"/>
      <c r="BB1503" s="41"/>
      <c r="BC1503" s="41"/>
      <c r="BD1503" s="41"/>
      <c r="BE1503" s="41"/>
      <c r="BF1503" s="41"/>
      <c r="BG1503" s="41"/>
      <c r="BH1503" s="41"/>
      <c r="BI1503" s="41"/>
      <c r="BJ1503" s="41"/>
      <c r="BK1503" s="41"/>
      <c r="BL1503" s="41"/>
      <c r="BM1503" s="41"/>
      <c r="BN1503" s="41"/>
      <c r="BO1503" s="41"/>
      <c r="BP1503" s="108"/>
      <c r="CG1503" s="102"/>
      <c r="CI1503" s="45"/>
    </row>
    <row r="1504" spans="37:87" ht="13" customHeight="1">
      <c r="AK1504" s="114"/>
      <c r="AL1504" s="41"/>
      <c r="AM1504" s="41"/>
      <c r="AN1504" s="41"/>
      <c r="AO1504" s="41"/>
      <c r="AP1504" s="41"/>
      <c r="AQ1504" s="41"/>
      <c r="AR1504" s="41"/>
      <c r="AS1504" s="41"/>
      <c r="AT1504" s="41"/>
      <c r="AU1504" s="41"/>
      <c r="AV1504" s="41"/>
      <c r="AW1504" s="41"/>
      <c r="AX1504" s="41"/>
      <c r="AY1504" s="41"/>
      <c r="AZ1504" s="41"/>
      <c r="BA1504" s="41"/>
      <c r="BB1504" s="41"/>
      <c r="BC1504" s="41"/>
      <c r="BD1504" s="41"/>
      <c r="BE1504" s="41"/>
      <c r="BF1504" s="41"/>
      <c r="BG1504" s="41"/>
      <c r="BH1504" s="41"/>
      <c r="BI1504" s="41"/>
      <c r="BJ1504" s="41"/>
      <c r="BK1504" s="41"/>
      <c r="BL1504" s="41"/>
      <c r="BM1504" s="41"/>
      <c r="BN1504" s="41"/>
      <c r="BO1504" s="41"/>
      <c r="BP1504" s="108"/>
      <c r="CG1504" s="102"/>
      <c r="CI1504" s="45"/>
    </row>
    <row r="1505" spans="37:87" ht="13" customHeight="1">
      <c r="AK1505" s="114"/>
      <c r="AL1505" s="41"/>
      <c r="AM1505" s="41"/>
      <c r="AN1505" s="41"/>
      <c r="AO1505" s="41"/>
      <c r="AP1505" s="41"/>
      <c r="AQ1505" s="41"/>
      <c r="AR1505" s="41"/>
      <c r="AS1505" s="41"/>
      <c r="AT1505" s="41"/>
      <c r="AU1505" s="41"/>
      <c r="AV1505" s="41"/>
      <c r="AW1505" s="41"/>
      <c r="AX1505" s="41"/>
      <c r="AY1505" s="41"/>
      <c r="AZ1505" s="41"/>
      <c r="BA1505" s="41"/>
      <c r="BB1505" s="41"/>
      <c r="BC1505" s="41"/>
      <c r="BD1505" s="41"/>
      <c r="BE1505" s="41"/>
      <c r="BF1505" s="41"/>
      <c r="BG1505" s="41"/>
      <c r="BH1505" s="41"/>
      <c r="BI1505" s="41"/>
      <c r="BJ1505" s="41"/>
      <c r="BK1505" s="41"/>
      <c r="BL1505" s="41"/>
      <c r="BM1505" s="41"/>
      <c r="BN1505" s="41"/>
      <c r="BO1505" s="41"/>
      <c r="BP1505" s="108"/>
      <c r="CG1505" s="102"/>
      <c r="CI1505" s="45"/>
    </row>
    <row r="1506" spans="37:87" ht="13" customHeight="1">
      <c r="AK1506" s="114"/>
      <c r="AL1506" s="41"/>
      <c r="AM1506" s="41"/>
      <c r="AN1506" s="41"/>
      <c r="AO1506" s="41"/>
      <c r="AP1506" s="41"/>
      <c r="AQ1506" s="41"/>
      <c r="AR1506" s="41"/>
      <c r="AS1506" s="41"/>
      <c r="AT1506" s="41"/>
      <c r="AU1506" s="41"/>
      <c r="AV1506" s="41"/>
      <c r="AW1506" s="41"/>
      <c r="AX1506" s="41"/>
      <c r="AY1506" s="41"/>
      <c r="AZ1506" s="41"/>
      <c r="BA1506" s="41"/>
      <c r="BB1506" s="41"/>
      <c r="BC1506" s="41"/>
      <c r="BD1506" s="41"/>
      <c r="BE1506" s="41"/>
      <c r="BF1506" s="41"/>
      <c r="BG1506" s="41"/>
      <c r="BH1506" s="41"/>
      <c r="BI1506" s="41"/>
      <c r="BJ1506" s="41"/>
      <c r="BK1506" s="41"/>
      <c r="BL1506" s="41"/>
      <c r="BM1506" s="41"/>
      <c r="BN1506" s="41"/>
      <c r="BO1506" s="41"/>
      <c r="BP1506" s="108"/>
      <c r="CG1506" s="102"/>
      <c r="CI1506" s="45"/>
    </row>
    <row r="1507" spans="37:87" ht="13" customHeight="1">
      <c r="AK1507" s="114"/>
      <c r="AL1507" s="41"/>
      <c r="AM1507" s="41"/>
      <c r="AN1507" s="41"/>
      <c r="AO1507" s="41"/>
      <c r="AP1507" s="41"/>
      <c r="AQ1507" s="41"/>
      <c r="AR1507" s="41"/>
      <c r="AS1507" s="41"/>
      <c r="AT1507" s="41"/>
      <c r="AU1507" s="41"/>
      <c r="AV1507" s="41"/>
      <c r="AW1507" s="41"/>
      <c r="AX1507" s="41"/>
      <c r="AY1507" s="41"/>
      <c r="AZ1507" s="41"/>
      <c r="BA1507" s="41"/>
      <c r="BB1507" s="41"/>
      <c r="BC1507" s="41"/>
      <c r="BD1507" s="41"/>
      <c r="BE1507" s="41"/>
      <c r="BF1507" s="41"/>
      <c r="BG1507" s="41"/>
      <c r="BH1507" s="41"/>
      <c r="BI1507" s="41"/>
      <c r="BJ1507" s="41"/>
      <c r="BK1507" s="41"/>
      <c r="BL1507" s="41"/>
      <c r="BM1507" s="41"/>
      <c r="BN1507" s="41"/>
      <c r="BO1507" s="41"/>
      <c r="BP1507" s="108"/>
      <c r="CG1507" s="102"/>
      <c r="CI1507" s="45"/>
    </row>
    <row r="1508" spans="37:87" ht="13" customHeight="1">
      <c r="AK1508" s="114"/>
      <c r="AL1508" s="41"/>
      <c r="AM1508" s="41"/>
      <c r="AN1508" s="41"/>
      <c r="AO1508" s="41"/>
      <c r="AP1508" s="41"/>
      <c r="AQ1508" s="41"/>
      <c r="AR1508" s="41"/>
      <c r="AS1508" s="41"/>
      <c r="AT1508" s="41"/>
      <c r="AU1508" s="41"/>
      <c r="AV1508" s="41"/>
      <c r="AW1508" s="41"/>
      <c r="AX1508" s="41"/>
      <c r="AY1508" s="41"/>
      <c r="AZ1508" s="41"/>
      <c r="BA1508" s="41"/>
      <c r="BB1508" s="41"/>
      <c r="BC1508" s="41"/>
      <c r="BD1508" s="41"/>
      <c r="BE1508" s="41"/>
      <c r="BF1508" s="41"/>
      <c r="BG1508" s="41"/>
      <c r="BH1508" s="41"/>
      <c r="BI1508" s="41"/>
      <c r="BJ1508" s="41"/>
      <c r="BK1508" s="41"/>
      <c r="BL1508" s="41"/>
      <c r="BM1508" s="41"/>
      <c r="BN1508" s="41"/>
      <c r="BO1508" s="41"/>
      <c r="BP1508" s="108"/>
      <c r="CG1508" s="102"/>
      <c r="CI1508" s="45"/>
    </row>
    <row r="1509" spans="37:87" ht="13" customHeight="1">
      <c r="AK1509" s="114"/>
      <c r="AL1509" s="41"/>
      <c r="AM1509" s="41"/>
      <c r="AN1509" s="41"/>
      <c r="AO1509" s="41"/>
      <c r="AP1509" s="41"/>
      <c r="AQ1509" s="41"/>
      <c r="AR1509" s="41"/>
      <c r="AS1509" s="41"/>
      <c r="AT1509" s="41"/>
      <c r="AU1509" s="41"/>
      <c r="AV1509" s="41"/>
      <c r="AW1509" s="41"/>
      <c r="AX1509" s="41"/>
      <c r="AY1509" s="41"/>
      <c r="AZ1509" s="41"/>
      <c r="BA1509" s="41"/>
      <c r="BB1509" s="41"/>
      <c r="BC1509" s="41"/>
      <c r="BD1509" s="41"/>
      <c r="BE1509" s="41"/>
      <c r="BF1509" s="41"/>
      <c r="BG1509" s="41"/>
      <c r="BH1509" s="41"/>
      <c r="BI1509" s="41"/>
      <c r="BJ1509" s="41"/>
      <c r="BK1509" s="41"/>
      <c r="BL1509" s="41"/>
      <c r="BM1509" s="41"/>
      <c r="BN1509" s="41"/>
      <c r="BO1509" s="41"/>
      <c r="BP1509" s="108"/>
      <c r="CG1509" s="102"/>
      <c r="CI1509" s="45"/>
    </row>
    <row r="1510" spans="37:87" ht="13" customHeight="1">
      <c r="AK1510" s="114"/>
      <c r="AL1510" s="41"/>
      <c r="AM1510" s="41"/>
      <c r="AN1510" s="41"/>
      <c r="AO1510" s="41"/>
      <c r="AP1510" s="41"/>
      <c r="AQ1510" s="41"/>
      <c r="AR1510" s="41"/>
      <c r="AS1510" s="41"/>
      <c r="AT1510" s="41"/>
      <c r="AU1510" s="41"/>
      <c r="AV1510" s="41"/>
      <c r="AW1510" s="41"/>
      <c r="AX1510" s="41"/>
      <c r="AY1510" s="41"/>
      <c r="AZ1510" s="41"/>
      <c r="BA1510" s="41"/>
      <c r="BB1510" s="41"/>
      <c r="BC1510" s="41"/>
      <c r="BD1510" s="41"/>
      <c r="BE1510" s="41"/>
      <c r="BF1510" s="41"/>
      <c r="BG1510" s="41"/>
      <c r="BH1510" s="41"/>
      <c r="BI1510" s="41"/>
      <c r="BJ1510" s="41"/>
      <c r="BK1510" s="41"/>
      <c r="BL1510" s="41"/>
      <c r="BM1510" s="41"/>
      <c r="BN1510" s="41"/>
      <c r="BO1510" s="41"/>
      <c r="BP1510" s="108"/>
      <c r="CG1510" s="102"/>
      <c r="CI1510" s="45"/>
    </row>
    <row r="1511" spans="37:87" ht="13" customHeight="1">
      <c r="AK1511" s="114"/>
      <c r="AL1511" s="41"/>
      <c r="AM1511" s="41"/>
      <c r="AN1511" s="41"/>
      <c r="AO1511" s="41"/>
      <c r="AP1511" s="41"/>
      <c r="AQ1511" s="41"/>
      <c r="AR1511" s="41"/>
      <c r="AS1511" s="41"/>
      <c r="AT1511" s="41"/>
      <c r="AU1511" s="41"/>
      <c r="AV1511" s="41"/>
      <c r="AW1511" s="41"/>
      <c r="AX1511" s="41"/>
      <c r="AY1511" s="41"/>
      <c r="AZ1511" s="41"/>
      <c r="BA1511" s="41"/>
      <c r="BB1511" s="41"/>
      <c r="BC1511" s="41"/>
      <c r="BD1511" s="41"/>
      <c r="BE1511" s="41"/>
      <c r="BF1511" s="41"/>
      <c r="BG1511" s="41"/>
      <c r="BH1511" s="41"/>
      <c r="BI1511" s="41"/>
      <c r="BJ1511" s="41"/>
      <c r="BK1511" s="41"/>
      <c r="BL1511" s="41"/>
      <c r="BM1511" s="41"/>
      <c r="BN1511" s="41"/>
      <c r="BO1511" s="41"/>
      <c r="BP1511" s="108"/>
      <c r="CG1511" s="102"/>
      <c r="CI1511" s="45"/>
    </row>
    <row r="1512" spans="37:87" ht="13" customHeight="1">
      <c r="AK1512" s="114"/>
      <c r="AL1512" s="41"/>
      <c r="AM1512" s="41"/>
      <c r="AN1512" s="41"/>
      <c r="AO1512" s="41"/>
      <c r="AP1512" s="41"/>
      <c r="AQ1512" s="41"/>
      <c r="AR1512" s="41"/>
      <c r="AS1512" s="41"/>
      <c r="AT1512" s="41"/>
      <c r="AU1512" s="41"/>
      <c r="AV1512" s="41"/>
      <c r="AW1512" s="41"/>
      <c r="AX1512" s="41"/>
      <c r="AY1512" s="41"/>
      <c r="AZ1512" s="41"/>
      <c r="BA1512" s="41"/>
      <c r="BB1512" s="41"/>
      <c r="BC1512" s="41"/>
      <c r="BD1512" s="41"/>
      <c r="BE1512" s="41"/>
      <c r="BF1512" s="41"/>
      <c r="BG1512" s="41"/>
      <c r="BH1512" s="41"/>
      <c r="BI1512" s="41"/>
      <c r="BJ1512" s="41"/>
      <c r="BK1512" s="41"/>
      <c r="BL1512" s="41"/>
      <c r="BM1512" s="41"/>
      <c r="BN1512" s="41"/>
      <c r="BO1512" s="41"/>
      <c r="BP1512" s="108"/>
      <c r="CG1512" s="102"/>
      <c r="CI1512" s="45"/>
    </row>
    <row r="1513" spans="37:87" ht="13" customHeight="1">
      <c r="AK1513" s="114"/>
      <c r="AL1513" s="41"/>
      <c r="AM1513" s="41"/>
      <c r="AN1513" s="41"/>
      <c r="AO1513" s="41"/>
      <c r="AP1513" s="41"/>
      <c r="AQ1513" s="41"/>
      <c r="AR1513" s="41"/>
      <c r="AS1513" s="41"/>
      <c r="AT1513" s="41"/>
      <c r="AU1513" s="41"/>
      <c r="AV1513" s="41"/>
      <c r="AW1513" s="41"/>
      <c r="AX1513" s="41"/>
      <c r="AY1513" s="41"/>
      <c r="AZ1513" s="41"/>
      <c r="BA1513" s="41"/>
      <c r="BB1513" s="41"/>
      <c r="BC1513" s="41"/>
      <c r="BD1513" s="41"/>
      <c r="BE1513" s="41"/>
      <c r="BF1513" s="41"/>
      <c r="BG1513" s="41"/>
      <c r="BH1513" s="41"/>
      <c r="BI1513" s="41"/>
      <c r="BJ1513" s="41"/>
      <c r="BK1513" s="41"/>
      <c r="BL1513" s="41"/>
      <c r="BM1513" s="41"/>
      <c r="BN1513" s="41"/>
      <c r="BO1513" s="41"/>
      <c r="BP1513" s="108"/>
      <c r="CG1513" s="102"/>
      <c r="CI1513" s="45"/>
    </row>
    <row r="1514" spans="37:87" ht="13" customHeight="1">
      <c r="AK1514" s="114"/>
      <c r="AL1514" s="41"/>
      <c r="AM1514" s="41"/>
      <c r="AN1514" s="41"/>
      <c r="AO1514" s="41"/>
      <c r="AP1514" s="41"/>
      <c r="AQ1514" s="41"/>
      <c r="AR1514" s="41"/>
      <c r="AS1514" s="41"/>
      <c r="AT1514" s="41"/>
      <c r="AU1514" s="41"/>
      <c r="AV1514" s="41"/>
      <c r="AW1514" s="41"/>
      <c r="AX1514" s="41"/>
      <c r="AY1514" s="41"/>
      <c r="AZ1514" s="41"/>
      <c r="BA1514" s="41"/>
      <c r="BB1514" s="41"/>
      <c r="BC1514" s="41"/>
      <c r="BD1514" s="41"/>
      <c r="BE1514" s="41"/>
      <c r="BF1514" s="41"/>
      <c r="BG1514" s="41"/>
      <c r="BH1514" s="41"/>
      <c r="BI1514" s="41"/>
      <c r="BJ1514" s="41"/>
      <c r="BK1514" s="41"/>
      <c r="BL1514" s="41"/>
      <c r="BM1514" s="41"/>
      <c r="BN1514" s="41"/>
      <c r="BO1514" s="41"/>
      <c r="BP1514" s="108"/>
      <c r="CG1514" s="102"/>
      <c r="CI1514" s="45"/>
    </row>
    <row r="1515" spans="37:87" ht="13" customHeight="1">
      <c r="AK1515" s="114"/>
      <c r="AL1515" s="41"/>
      <c r="AM1515" s="41"/>
      <c r="AN1515" s="41"/>
      <c r="AO1515" s="41"/>
      <c r="AP1515" s="41"/>
      <c r="AQ1515" s="41"/>
      <c r="AR1515" s="41"/>
      <c r="AS1515" s="41"/>
      <c r="AT1515" s="41"/>
      <c r="AU1515" s="41"/>
      <c r="AV1515" s="41"/>
      <c r="AW1515" s="41"/>
      <c r="AX1515" s="41"/>
      <c r="AY1515" s="41"/>
      <c r="AZ1515" s="41"/>
      <c r="BA1515" s="41"/>
      <c r="BB1515" s="41"/>
      <c r="BC1515" s="41"/>
      <c r="BD1515" s="41"/>
      <c r="BE1515" s="41"/>
      <c r="BF1515" s="41"/>
      <c r="BG1515" s="41"/>
      <c r="BH1515" s="41"/>
      <c r="BI1515" s="41"/>
      <c r="BJ1515" s="41"/>
      <c r="BK1515" s="41"/>
      <c r="BL1515" s="41"/>
      <c r="BM1515" s="41"/>
      <c r="BN1515" s="41"/>
      <c r="BO1515" s="41"/>
      <c r="BP1515" s="108"/>
      <c r="CG1515" s="102"/>
      <c r="CI1515" s="45"/>
    </row>
    <row r="1516" spans="37:87" ht="13" customHeight="1">
      <c r="AK1516" s="114"/>
      <c r="AL1516" s="41"/>
      <c r="AM1516" s="41"/>
      <c r="AN1516" s="41"/>
      <c r="AO1516" s="41"/>
      <c r="AP1516" s="41"/>
      <c r="AQ1516" s="41"/>
      <c r="AR1516" s="41"/>
      <c r="AS1516" s="41"/>
      <c r="AT1516" s="41"/>
      <c r="AU1516" s="41"/>
      <c r="AV1516" s="41"/>
      <c r="AW1516" s="41"/>
      <c r="AX1516" s="41"/>
      <c r="AY1516" s="41"/>
      <c r="AZ1516" s="41"/>
      <c r="BA1516" s="41"/>
      <c r="BB1516" s="41"/>
      <c r="BC1516" s="41"/>
      <c r="BD1516" s="41"/>
      <c r="BE1516" s="41"/>
      <c r="BF1516" s="41"/>
      <c r="BG1516" s="41"/>
      <c r="BH1516" s="41"/>
      <c r="BI1516" s="41"/>
      <c r="BJ1516" s="41"/>
      <c r="BK1516" s="41"/>
      <c r="BL1516" s="41"/>
      <c r="BM1516" s="41"/>
      <c r="BN1516" s="41"/>
      <c r="BO1516" s="41"/>
      <c r="BP1516" s="108"/>
      <c r="CG1516" s="102"/>
      <c r="CI1516" s="45"/>
    </row>
    <row r="1517" spans="37:87" ht="13" customHeight="1">
      <c r="AK1517" s="114"/>
      <c r="AL1517" s="41"/>
      <c r="AM1517" s="41"/>
      <c r="AN1517" s="41"/>
      <c r="AO1517" s="41"/>
      <c r="AP1517" s="41"/>
      <c r="AQ1517" s="41"/>
      <c r="AR1517" s="41"/>
      <c r="AS1517" s="41"/>
      <c r="AT1517" s="41"/>
      <c r="AU1517" s="41"/>
      <c r="AV1517" s="41"/>
      <c r="AW1517" s="41"/>
      <c r="AX1517" s="41"/>
      <c r="AY1517" s="41"/>
      <c r="AZ1517" s="41"/>
      <c r="BA1517" s="41"/>
      <c r="BB1517" s="41"/>
      <c r="BC1517" s="41"/>
      <c r="BD1517" s="41"/>
      <c r="BE1517" s="41"/>
      <c r="BF1517" s="41"/>
      <c r="BG1517" s="41"/>
      <c r="BH1517" s="41"/>
      <c r="BI1517" s="41"/>
      <c r="BJ1517" s="41"/>
      <c r="BK1517" s="41"/>
      <c r="BL1517" s="41"/>
      <c r="BM1517" s="41"/>
      <c r="BN1517" s="41"/>
      <c r="BO1517" s="41"/>
      <c r="BP1517" s="108"/>
      <c r="CG1517" s="102"/>
      <c r="CI1517" s="45"/>
    </row>
    <row r="1518" spans="37:87" ht="13" customHeight="1">
      <c r="AK1518" s="114"/>
      <c r="AL1518" s="41"/>
      <c r="AM1518" s="41"/>
      <c r="AN1518" s="41"/>
      <c r="AO1518" s="41"/>
      <c r="AP1518" s="41"/>
      <c r="AQ1518" s="41"/>
      <c r="AR1518" s="41"/>
      <c r="AS1518" s="41"/>
      <c r="AT1518" s="41"/>
      <c r="AU1518" s="41"/>
      <c r="AV1518" s="41"/>
      <c r="AW1518" s="41"/>
      <c r="AX1518" s="41"/>
      <c r="AY1518" s="41"/>
      <c r="AZ1518" s="41"/>
      <c r="BA1518" s="41"/>
      <c r="BB1518" s="41"/>
      <c r="BC1518" s="41"/>
      <c r="BD1518" s="41"/>
      <c r="BE1518" s="41"/>
      <c r="BF1518" s="41"/>
      <c r="BG1518" s="41"/>
      <c r="BH1518" s="41"/>
      <c r="BI1518" s="41"/>
      <c r="BJ1518" s="41"/>
      <c r="BK1518" s="41"/>
      <c r="BL1518" s="41"/>
      <c r="BM1518" s="41"/>
      <c r="BN1518" s="41"/>
      <c r="BO1518" s="41"/>
      <c r="BP1518" s="108"/>
      <c r="CG1518" s="102"/>
      <c r="CI1518" s="45"/>
    </row>
    <row r="1519" spans="37:87" ht="13" customHeight="1">
      <c r="AK1519" s="114"/>
      <c r="AL1519" s="41"/>
      <c r="AM1519" s="41"/>
      <c r="AN1519" s="41"/>
      <c r="AO1519" s="41"/>
      <c r="AP1519" s="41"/>
      <c r="AQ1519" s="41"/>
      <c r="AR1519" s="41"/>
      <c r="AS1519" s="41"/>
      <c r="AT1519" s="41"/>
      <c r="AU1519" s="41"/>
      <c r="AV1519" s="41"/>
      <c r="AW1519" s="41"/>
      <c r="AX1519" s="41"/>
      <c r="AY1519" s="41"/>
      <c r="AZ1519" s="41"/>
      <c r="BA1519" s="41"/>
      <c r="BB1519" s="41"/>
      <c r="BC1519" s="41"/>
      <c r="BD1519" s="41"/>
      <c r="BE1519" s="41"/>
      <c r="BF1519" s="41"/>
      <c r="BG1519" s="41"/>
      <c r="BH1519" s="41"/>
      <c r="BI1519" s="41"/>
      <c r="BJ1519" s="41"/>
      <c r="BK1519" s="41"/>
      <c r="BL1519" s="41"/>
      <c r="BM1519" s="41"/>
      <c r="BN1519" s="41"/>
      <c r="BO1519" s="41"/>
      <c r="BP1519" s="108"/>
      <c r="CG1519" s="102"/>
      <c r="CI1519" s="45"/>
    </row>
    <row r="1520" spans="37:87" ht="13" customHeight="1">
      <c r="AK1520" s="114"/>
      <c r="AL1520" s="41"/>
      <c r="AM1520" s="41"/>
      <c r="AN1520" s="41"/>
      <c r="AO1520" s="41"/>
      <c r="AP1520" s="41"/>
      <c r="AQ1520" s="41"/>
      <c r="AR1520" s="41"/>
      <c r="AS1520" s="41"/>
      <c r="AT1520" s="41"/>
      <c r="AU1520" s="41"/>
      <c r="AV1520" s="41"/>
      <c r="AW1520" s="41"/>
      <c r="AX1520" s="41"/>
      <c r="AY1520" s="41"/>
      <c r="AZ1520" s="41"/>
      <c r="BA1520" s="41"/>
      <c r="BB1520" s="41"/>
      <c r="BC1520" s="41"/>
      <c r="BD1520" s="41"/>
      <c r="BE1520" s="41"/>
      <c r="BF1520" s="41"/>
      <c r="BG1520" s="41"/>
      <c r="BH1520" s="41"/>
      <c r="BI1520" s="41"/>
      <c r="BJ1520" s="41"/>
      <c r="BK1520" s="41"/>
      <c r="BL1520" s="41"/>
      <c r="BM1520" s="41"/>
      <c r="BN1520" s="41"/>
      <c r="BO1520" s="41"/>
      <c r="BP1520" s="108"/>
      <c r="CG1520" s="102"/>
      <c r="CI1520" s="45"/>
    </row>
    <row r="1521" spans="37:87" ht="13" customHeight="1">
      <c r="AK1521" s="114"/>
      <c r="AL1521" s="41"/>
      <c r="AM1521" s="41"/>
      <c r="AN1521" s="41"/>
      <c r="AO1521" s="41"/>
      <c r="AP1521" s="41"/>
      <c r="AQ1521" s="41"/>
      <c r="AR1521" s="41"/>
      <c r="AS1521" s="41"/>
      <c r="AT1521" s="41"/>
      <c r="AU1521" s="41"/>
      <c r="AV1521" s="41"/>
      <c r="AW1521" s="41"/>
      <c r="AX1521" s="41"/>
      <c r="AY1521" s="41"/>
      <c r="AZ1521" s="41"/>
      <c r="BA1521" s="41"/>
      <c r="BB1521" s="41"/>
      <c r="BC1521" s="41"/>
      <c r="BD1521" s="41"/>
      <c r="BE1521" s="41"/>
      <c r="BF1521" s="41"/>
      <c r="BG1521" s="41"/>
      <c r="BH1521" s="41"/>
      <c r="BI1521" s="41"/>
      <c r="BJ1521" s="41"/>
      <c r="BK1521" s="41"/>
      <c r="BL1521" s="41"/>
      <c r="BM1521" s="41"/>
      <c r="BN1521" s="41"/>
      <c r="BO1521" s="41"/>
      <c r="BP1521" s="108"/>
      <c r="CG1521" s="102"/>
      <c r="CI1521" s="45"/>
    </row>
    <row r="1522" spans="37:87" ht="13" customHeight="1">
      <c r="AK1522" s="114"/>
      <c r="AL1522" s="41"/>
      <c r="AM1522" s="41"/>
      <c r="AN1522" s="41"/>
      <c r="AO1522" s="41"/>
      <c r="AP1522" s="41"/>
      <c r="AQ1522" s="41"/>
      <c r="AR1522" s="41"/>
      <c r="AS1522" s="41"/>
      <c r="AT1522" s="41"/>
      <c r="AU1522" s="41"/>
      <c r="AV1522" s="41"/>
      <c r="AW1522" s="41"/>
      <c r="AX1522" s="41"/>
      <c r="AY1522" s="41"/>
      <c r="AZ1522" s="41"/>
      <c r="BA1522" s="41"/>
      <c r="BB1522" s="41"/>
      <c r="BC1522" s="41"/>
      <c r="BD1522" s="41"/>
      <c r="BE1522" s="41"/>
      <c r="BF1522" s="41"/>
      <c r="BG1522" s="41"/>
      <c r="BH1522" s="41"/>
      <c r="BI1522" s="41"/>
      <c r="BJ1522" s="41"/>
      <c r="BK1522" s="41"/>
      <c r="BL1522" s="41"/>
      <c r="BM1522" s="41"/>
      <c r="BN1522" s="41"/>
      <c r="BO1522" s="41"/>
      <c r="BP1522" s="108"/>
      <c r="CG1522" s="102"/>
      <c r="CI1522" s="45"/>
    </row>
    <row r="1523" spans="37:87" ht="13" customHeight="1">
      <c r="AK1523" s="114"/>
      <c r="AL1523" s="41"/>
      <c r="AM1523" s="41"/>
      <c r="AN1523" s="41"/>
      <c r="AO1523" s="41"/>
      <c r="AP1523" s="41"/>
      <c r="AQ1523" s="41"/>
      <c r="AR1523" s="41"/>
      <c r="AS1523" s="41"/>
      <c r="AT1523" s="41"/>
      <c r="AU1523" s="41"/>
      <c r="AV1523" s="41"/>
      <c r="AW1523" s="41"/>
      <c r="AX1523" s="41"/>
      <c r="AY1523" s="41"/>
      <c r="AZ1523" s="41"/>
      <c r="BA1523" s="41"/>
      <c r="BB1523" s="41"/>
      <c r="BC1523" s="41"/>
      <c r="BD1523" s="41"/>
      <c r="BE1523" s="41"/>
      <c r="BF1523" s="41"/>
      <c r="BG1523" s="41"/>
      <c r="BH1523" s="41"/>
      <c r="BI1523" s="41"/>
      <c r="BJ1523" s="41"/>
      <c r="BK1523" s="41"/>
      <c r="BL1523" s="41"/>
      <c r="BM1523" s="41"/>
      <c r="BN1523" s="41"/>
      <c r="BO1523" s="41"/>
      <c r="BP1523" s="108"/>
      <c r="CG1523" s="102"/>
      <c r="CI1523" s="45"/>
    </row>
    <row r="1524" spans="37:87" ht="13" customHeight="1">
      <c r="AK1524" s="114"/>
      <c r="AL1524" s="41"/>
      <c r="AM1524" s="41"/>
      <c r="AN1524" s="41"/>
      <c r="AO1524" s="41"/>
      <c r="AP1524" s="41"/>
      <c r="AQ1524" s="41"/>
      <c r="AR1524" s="41"/>
      <c r="AS1524" s="41"/>
      <c r="AT1524" s="41"/>
      <c r="AU1524" s="41"/>
      <c r="AV1524" s="41"/>
      <c r="AW1524" s="41"/>
      <c r="AX1524" s="41"/>
      <c r="AY1524" s="41"/>
      <c r="AZ1524" s="41"/>
      <c r="BA1524" s="41"/>
      <c r="BB1524" s="41"/>
      <c r="BC1524" s="41"/>
      <c r="BD1524" s="41"/>
      <c r="BE1524" s="41"/>
      <c r="BF1524" s="41"/>
      <c r="BG1524" s="41"/>
      <c r="BH1524" s="41"/>
      <c r="BI1524" s="41"/>
      <c r="BJ1524" s="41"/>
      <c r="BK1524" s="41"/>
      <c r="BL1524" s="41"/>
      <c r="BM1524" s="41"/>
      <c r="BN1524" s="41"/>
      <c r="BO1524" s="41"/>
      <c r="BP1524" s="108"/>
      <c r="CG1524" s="102"/>
      <c r="CI1524" s="45"/>
    </row>
    <row r="1525" spans="37:87" ht="13" customHeight="1">
      <c r="AK1525" s="114"/>
      <c r="AL1525" s="41"/>
      <c r="AM1525" s="41"/>
      <c r="AN1525" s="41"/>
      <c r="AO1525" s="41"/>
      <c r="AP1525" s="41"/>
      <c r="AQ1525" s="41"/>
      <c r="AR1525" s="41"/>
      <c r="AS1525" s="41"/>
      <c r="AT1525" s="41"/>
      <c r="AU1525" s="41"/>
      <c r="AV1525" s="41"/>
      <c r="AW1525" s="41"/>
      <c r="AX1525" s="41"/>
      <c r="AY1525" s="41"/>
      <c r="AZ1525" s="41"/>
      <c r="BA1525" s="41"/>
      <c r="BB1525" s="41"/>
      <c r="BC1525" s="41"/>
      <c r="BD1525" s="41"/>
      <c r="BE1525" s="41"/>
      <c r="BF1525" s="41"/>
      <c r="BG1525" s="41"/>
      <c r="BH1525" s="41"/>
      <c r="BI1525" s="41"/>
      <c r="BJ1525" s="41"/>
      <c r="BK1525" s="41"/>
      <c r="BL1525" s="41"/>
      <c r="BM1525" s="41"/>
      <c r="BN1525" s="41"/>
      <c r="BO1525" s="41"/>
      <c r="BP1525" s="108"/>
      <c r="CG1525" s="102"/>
      <c r="CI1525" s="45"/>
    </row>
    <row r="1526" spans="37:87" ht="13" customHeight="1">
      <c r="AK1526" s="114"/>
      <c r="AL1526" s="41"/>
      <c r="AM1526" s="41"/>
      <c r="AN1526" s="41"/>
      <c r="AO1526" s="41"/>
      <c r="AP1526" s="41"/>
      <c r="AQ1526" s="41"/>
      <c r="AR1526" s="41"/>
      <c r="AS1526" s="41"/>
      <c r="AT1526" s="41"/>
      <c r="AU1526" s="41"/>
      <c r="AV1526" s="41"/>
      <c r="AW1526" s="41"/>
      <c r="AX1526" s="41"/>
      <c r="AY1526" s="41"/>
      <c r="AZ1526" s="41"/>
      <c r="BA1526" s="41"/>
      <c r="BB1526" s="41"/>
      <c r="BC1526" s="41"/>
      <c r="BD1526" s="41"/>
      <c r="BE1526" s="41"/>
      <c r="BF1526" s="41"/>
      <c r="BG1526" s="41"/>
      <c r="BH1526" s="41"/>
      <c r="BI1526" s="41"/>
      <c r="BJ1526" s="41"/>
      <c r="BK1526" s="41"/>
      <c r="BL1526" s="41"/>
      <c r="BM1526" s="41"/>
      <c r="BN1526" s="41"/>
      <c r="BO1526" s="41"/>
      <c r="BP1526" s="108"/>
      <c r="CG1526" s="102"/>
      <c r="CI1526" s="45"/>
    </row>
    <row r="1527" spans="37:87" ht="13" customHeight="1">
      <c r="AK1527" s="114"/>
      <c r="AL1527" s="41"/>
      <c r="AM1527" s="41"/>
      <c r="AN1527" s="41"/>
      <c r="AO1527" s="41"/>
      <c r="AP1527" s="41"/>
      <c r="AQ1527" s="41"/>
      <c r="AR1527" s="41"/>
      <c r="AS1527" s="41"/>
      <c r="AT1527" s="41"/>
      <c r="AU1527" s="41"/>
      <c r="AV1527" s="41"/>
      <c r="AW1527" s="41"/>
      <c r="AX1527" s="41"/>
      <c r="AY1527" s="41"/>
      <c r="AZ1527" s="41"/>
      <c r="BA1527" s="41"/>
      <c r="BB1527" s="41"/>
      <c r="BC1527" s="41"/>
      <c r="BD1527" s="41"/>
      <c r="BE1527" s="41"/>
      <c r="BF1527" s="41"/>
      <c r="BG1527" s="41"/>
      <c r="BH1527" s="41"/>
      <c r="BI1527" s="41"/>
      <c r="BJ1527" s="41"/>
      <c r="BK1527" s="41"/>
      <c r="BL1527" s="41"/>
      <c r="BM1527" s="41"/>
      <c r="BN1527" s="41"/>
      <c r="BO1527" s="41"/>
      <c r="BP1527" s="108"/>
      <c r="CG1527" s="102"/>
      <c r="CI1527" s="45"/>
    </row>
    <row r="1528" spans="37:87" ht="13" customHeight="1">
      <c r="AK1528" s="114"/>
      <c r="AL1528" s="41"/>
      <c r="AM1528" s="41"/>
      <c r="AN1528" s="41"/>
      <c r="AO1528" s="41"/>
      <c r="AP1528" s="41"/>
      <c r="AQ1528" s="41"/>
      <c r="AR1528" s="41"/>
      <c r="AS1528" s="41"/>
      <c r="AT1528" s="41"/>
      <c r="AU1528" s="41"/>
      <c r="AV1528" s="41"/>
      <c r="AW1528" s="41"/>
      <c r="AX1528" s="41"/>
      <c r="AY1528" s="41"/>
      <c r="AZ1528" s="41"/>
      <c r="BA1528" s="41"/>
      <c r="BB1528" s="41"/>
      <c r="BC1528" s="41"/>
      <c r="BD1528" s="41"/>
      <c r="BE1528" s="41"/>
      <c r="BF1528" s="41"/>
      <c r="BG1528" s="41"/>
      <c r="BH1528" s="41"/>
      <c r="BI1528" s="41"/>
      <c r="BJ1528" s="41"/>
      <c r="BK1528" s="41"/>
      <c r="BL1528" s="41"/>
      <c r="BM1528" s="41"/>
      <c r="BN1528" s="41"/>
      <c r="BO1528" s="41"/>
      <c r="BP1528" s="108"/>
      <c r="CG1528" s="102"/>
      <c r="CI1528" s="45"/>
    </row>
    <row r="1529" spans="37:87" ht="13" customHeight="1">
      <c r="AK1529" s="114"/>
      <c r="AL1529" s="41"/>
      <c r="AM1529" s="41"/>
      <c r="AN1529" s="41"/>
      <c r="AO1529" s="41"/>
      <c r="AP1529" s="41"/>
      <c r="AQ1529" s="41"/>
      <c r="AR1529" s="41"/>
      <c r="AS1529" s="41"/>
      <c r="AT1529" s="41"/>
      <c r="AU1529" s="41"/>
      <c r="AV1529" s="41"/>
      <c r="AW1529" s="41"/>
      <c r="AX1529" s="41"/>
      <c r="AY1529" s="41"/>
      <c r="AZ1529" s="41"/>
      <c r="BA1529" s="41"/>
      <c r="BB1529" s="41"/>
      <c r="BC1529" s="41"/>
      <c r="BD1529" s="41"/>
      <c r="BE1529" s="41"/>
      <c r="BF1529" s="41"/>
      <c r="BG1529" s="41"/>
      <c r="BH1529" s="41"/>
      <c r="BI1529" s="41"/>
      <c r="BJ1529" s="41"/>
      <c r="BK1529" s="41"/>
      <c r="BL1529" s="41"/>
      <c r="BM1529" s="41"/>
      <c r="BN1529" s="41"/>
      <c r="BO1529" s="41"/>
      <c r="BP1529" s="108"/>
      <c r="CG1529" s="102"/>
      <c r="CI1529" s="45"/>
    </row>
    <row r="1530" spans="37:87" ht="13" customHeight="1">
      <c r="AK1530" s="114"/>
      <c r="AL1530" s="41"/>
      <c r="AM1530" s="41"/>
      <c r="AN1530" s="41"/>
      <c r="AO1530" s="41"/>
      <c r="AP1530" s="41"/>
      <c r="AQ1530" s="41"/>
      <c r="AR1530" s="41"/>
      <c r="AS1530" s="41"/>
      <c r="AT1530" s="41"/>
      <c r="AU1530" s="41"/>
      <c r="AV1530" s="41"/>
      <c r="AW1530" s="41"/>
      <c r="AX1530" s="41"/>
      <c r="AY1530" s="41"/>
      <c r="AZ1530" s="41"/>
      <c r="BA1530" s="41"/>
      <c r="BB1530" s="41"/>
      <c r="BC1530" s="41"/>
      <c r="BD1530" s="41"/>
      <c r="BE1530" s="41"/>
      <c r="BF1530" s="41"/>
      <c r="BG1530" s="41"/>
      <c r="BH1530" s="41"/>
      <c r="BI1530" s="41"/>
      <c r="BJ1530" s="41"/>
      <c r="BK1530" s="41"/>
      <c r="BL1530" s="41"/>
      <c r="BM1530" s="41"/>
      <c r="BN1530" s="41"/>
      <c r="BO1530" s="41"/>
      <c r="BP1530" s="108"/>
      <c r="CG1530" s="102"/>
      <c r="CI1530" s="45"/>
    </row>
    <row r="1531" spans="37:87" ht="13" customHeight="1">
      <c r="AK1531" s="114"/>
      <c r="AL1531" s="41"/>
      <c r="AM1531" s="41"/>
      <c r="AN1531" s="41"/>
      <c r="AO1531" s="41"/>
      <c r="AP1531" s="41"/>
      <c r="AQ1531" s="41"/>
      <c r="AR1531" s="41"/>
      <c r="AS1531" s="41"/>
      <c r="AT1531" s="41"/>
      <c r="AU1531" s="41"/>
      <c r="AV1531" s="41"/>
      <c r="AW1531" s="41"/>
      <c r="AX1531" s="41"/>
      <c r="AY1531" s="41"/>
      <c r="AZ1531" s="41"/>
      <c r="BA1531" s="41"/>
      <c r="BB1531" s="41"/>
      <c r="BC1531" s="41"/>
      <c r="BD1531" s="41"/>
      <c r="BE1531" s="41"/>
      <c r="BF1531" s="41"/>
      <c r="BG1531" s="41"/>
      <c r="BH1531" s="41"/>
      <c r="BI1531" s="41"/>
      <c r="BJ1531" s="41"/>
      <c r="BK1531" s="41"/>
      <c r="BL1531" s="41"/>
      <c r="BM1531" s="41"/>
      <c r="BN1531" s="41"/>
      <c r="BO1531" s="41"/>
      <c r="BP1531" s="108"/>
      <c r="CG1531" s="102"/>
      <c r="CI1531" s="45"/>
    </row>
    <row r="1532" spans="37:87" ht="13" customHeight="1">
      <c r="AK1532" s="114"/>
      <c r="AL1532" s="41"/>
      <c r="AM1532" s="41"/>
      <c r="AN1532" s="41"/>
      <c r="AO1532" s="41"/>
      <c r="AP1532" s="41"/>
      <c r="AQ1532" s="41"/>
      <c r="AR1532" s="41"/>
      <c r="AS1532" s="41"/>
      <c r="AT1532" s="41"/>
      <c r="AU1532" s="41"/>
      <c r="AV1532" s="41"/>
      <c r="AW1532" s="41"/>
      <c r="AX1532" s="41"/>
      <c r="AY1532" s="41"/>
      <c r="AZ1532" s="41"/>
      <c r="BA1532" s="41"/>
      <c r="BB1532" s="41"/>
      <c r="BC1532" s="41"/>
      <c r="BD1532" s="41"/>
      <c r="BE1532" s="41"/>
      <c r="BF1532" s="41"/>
      <c r="BG1532" s="41"/>
      <c r="BH1532" s="41"/>
      <c r="BI1532" s="41"/>
      <c r="BJ1532" s="41"/>
      <c r="BK1532" s="41"/>
      <c r="BL1532" s="41"/>
      <c r="BM1532" s="41"/>
      <c r="BN1532" s="41"/>
      <c r="BO1532" s="41"/>
      <c r="BP1532" s="108"/>
      <c r="CG1532" s="102"/>
      <c r="CI1532" s="45"/>
    </row>
    <row r="1533" spans="37:87" ht="13" customHeight="1">
      <c r="AK1533" s="114"/>
      <c r="AL1533" s="41"/>
      <c r="AM1533" s="41"/>
      <c r="AN1533" s="41"/>
      <c r="AO1533" s="41"/>
      <c r="AP1533" s="41"/>
      <c r="AQ1533" s="41"/>
      <c r="AR1533" s="41"/>
      <c r="AS1533" s="41"/>
      <c r="AT1533" s="41"/>
      <c r="AU1533" s="41"/>
      <c r="AV1533" s="41"/>
      <c r="AW1533" s="41"/>
      <c r="AX1533" s="41"/>
      <c r="AY1533" s="41"/>
      <c r="AZ1533" s="41"/>
      <c r="BA1533" s="41"/>
      <c r="BB1533" s="41"/>
      <c r="BC1533" s="41"/>
      <c r="BD1533" s="41"/>
      <c r="BE1533" s="41"/>
      <c r="BF1533" s="41"/>
      <c r="BG1533" s="41"/>
      <c r="BH1533" s="41"/>
      <c r="BI1533" s="41"/>
      <c r="BJ1533" s="41"/>
      <c r="BK1533" s="41"/>
      <c r="BL1533" s="41"/>
      <c r="BM1533" s="41"/>
      <c r="BN1533" s="41"/>
      <c r="BO1533" s="41"/>
      <c r="BP1533" s="108"/>
      <c r="CG1533" s="102"/>
      <c r="CI1533" s="45"/>
    </row>
    <row r="1534" spans="37:87" ht="13" customHeight="1">
      <c r="AK1534" s="114"/>
      <c r="AL1534" s="41"/>
      <c r="AM1534" s="41"/>
      <c r="AN1534" s="41"/>
      <c r="AO1534" s="41"/>
      <c r="AP1534" s="41"/>
      <c r="AQ1534" s="41"/>
      <c r="AR1534" s="41"/>
      <c r="AS1534" s="41"/>
      <c r="AT1534" s="41"/>
      <c r="AU1534" s="41"/>
      <c r="AV1534" s="41"/>
      <c r="AW1534" s="41"/>
      <c r="AX1534" s="41"/>
      <c r="AY1534" s="41"/>
      <c r="AZ1534" s="41"/>
      <c r="BA1534" s="41"/>
      <c r="BB1534" s="41"/>
      <c r="BC1534" s="41"/>
      <c r="BD1534" s="41"/>
      <c r="BE1534" s="41"/>
      <c r="BF1534" s="41"/>
      <c r="BG1534" s="41"/>
      <c r="BH1534" s="41"/>
      <c r="BI1534" s="41"/>
      <c r="BJ1534" s="41"/>
      <c r="BK1534" s="41"/>
      <c r="BL1534" s="41"/>
      <c r="BM1534" s="41"/>
      <c r="BN1534" s="41"/>
      <c r="BO1534" s="41"/>
      <c r="BP1534" s="108"/>
      <c r="CG1534" s="102"/>
      <c r="CI1534" s="45"/>
    </row>
    <row r="1535" spans="37:87" ht="13" customHeight="1">
      <c r="AK1535" s="114"/>
      <c r="AL1535" s="41"/>
      <c r="AM1535" s="41"/>
      <c r="AN1535" s="41"/>
      <c r="AO1535" s="41"/>
      <c r="AP1535" s="41"/>
      <c r="AQ1535" s="41"/>
      <c r="AR1535" s="41"/>
      <c r="AS1535" s="41"/>
      <c r="AT1535" s="41"/>
      <c r="AU1535" s="41"/>
      <c r="AV1535" s="41"/>
      <c r="AW1535" s="41"/>
      <c r="AX1535" s="41"/>
      <c r="AY1535" s="41"/>
      <c r="AZ1535" s="41"/>
      <c r="BA1535" s="41"/>
      <c r="BB1535" s="41"/>
      <c r="BC1535" s="41"/>
      <c r="BD1535" s="41"/>
      <c r="BE1535" s="41"/>
      <c r="BF1535" s="41"/>
      <c r="BG1535" s="41"/>
      <c r="BH1535" s="41"/>
      <c r="BI1535" s="41"/>
      <c r="BJ1535" s="41"/>
      <c r="BK1535" s="41"/>
      <c r="BL1535" s="41"/>
      <c r="BM1535" s="41"/>
      <c r="BN1535" s="41"/>
      <c r="BO1535" s="41"/>
      <c r="BP1535" s="108"/>
      <c r="CG1535" s="102"/>
      <c r="CI1535" s="45"/>
    </row>
    <row r="1536" spans="37:87" ht="13" customHeight="1">
      <c r="AK1536" s="114"/>
      <c r="AL1536" s="41"/>
      <c r="AM1536" s="41"/>
      <c r="AN1536" s="41"/>
      <c r="AO1536" s="41"/>
      <c r="AP1536" s="41"/>
      <c r="AQ1536" s="41"/>
      <c r="AR1536" s="41"/>
      <c r="AS1536" s="41"/>
      <c r="AT1536" s="41"/>
      <c r="AU1536" s="41"/>
      <c r="AV1536" s="41"/>
      <c r="AW1536" s="41"/>
      <c r="AX1536" s="41"/>
      <c r="AY1536" s="41"/>
      <c r="AZ1536" s="41"/>
      <c r="BA1536" s="41"/>
      <c r="BB1536" s="41"/>
      <c r="BC1536" s="41"/>
      <c r="BD1536" s="41"/>
      <c r="BE1536" s="41"/>
      <c r="BF1536" s="41"/>
      <c r="BG1536" s="41"/>
      <c r="BH1536" s="41"/>
      <c r="BI1536" s="41"/>
      <c r="BJ1536" s="41"/>
      <c r="BK1536" s="41"/>
      <c r="BL1536" s="41"/>
      <c r="BM1536" s="41"/>
      <c r="BN1536" s="41"/>
      <c r="BO1536" s="41"/>
      <c r="BP1536" s="108"/>
      <c r="CG1536" s="102"/>
      <c r="CI1536" s="45"/>
    </row>
    <row r="1537" spans="37:87" ht="13" customHeight="1">
      <c r="AK1537" s="114"/>
      <c r="AL1537" s="41"/>
      <c r="AM1537" s="41"/>
      <c r="AN1537" s="41"/>
      <c r="AO1537" s="41"/>
      <c r="AP1537" s="41"/>
      <c r="AQ1537" s="41"/>
      <c r="AR1537" s="41"/>
      <c r="AS1537" s="41"/>
      <c r="AT1537" s="41"/>
      <c r="AU1537" s="41"/>
      <c r="AV1537" s="41"/>
      <c r="AW1537" s="41"/>
      <c r="AX1537" s="41"/>
      <c r="AY1537" s="41"/>
      <c r="AZ1537" s="41"/>
      <c r="BA1537" s="41"/>
      <c r="BB1537" s="41"/>
      <c r="BC1537" s="41"/>
      <c r="BD1537" s="41"/>
      <c r="BE1537" s="41"/>
      <c r="BF1537" s="41"/>
      <c r="BG1537" s="41"/>
      <c r="BH1537" s="41"/>
      <c r="BI1537" s="41"/>
      <c r="BJ1537" s="41"/>
      <c r="BK1537" s="41"/>
      <c r="BL1537" s="41"/>
      <c r="BM1537" s="41"/>
      <c r="BN1537" s="41"/>
      <c r="BO1537" s="41"/>
      <c r="BP1537" s="108"/>
      <c r="CG1537" s="102"/>
      <c r="CI1537" s="45"/>
    </row>
    <row r="1538" spans="37:87" ht="13" customHeight="1">
      <c r="AK1538" s="114"/>
      <c r="AL1538" s="41"/>
      <c r="AM1538" s="41"/>
      <c r="AN1538" s="41"/>
      <c r="AO1538" s="41"/>
      <c r="AP1538" s="41"/>
      <c r="AQ1538" s="41"/>
      <c r="AR1538" s="41"/>
      <c r="AS1538" s="41"/>
      <c r="AT1538" s="41"/>
      <c r="AU1538" s="41"/>
      <c r="AV1538" s="41"/>
      <c r="AW1538" s="41"/>
      <c r="AX1538" s="41"/>
      <c r="AY1538" s="41"/>
      <c r="AZ1538" s="41"/>
      <c r="BA1538" s="41"/>
      <c r="BB1538" s="41"/>
      <c r="BC1538" s="41"/>
      <c r="BD1538" s="41"/>
      <c r="BE1538" s="41"/>
      <c r="BF1538" s="41"/>
      <c r="BG1538" s="41"/>
      <c r="BH1538" s="41"/>
      <c r="BI1538" s="41"/>
      <c r="BJ1538" s="41"/>
      <c r="BK1538" s="41"/>
      <c r="BL1538" s="41"/>
      <c r="BM1538" s="41"/>
      <c r="BN1538" s="41"/>
      <c r="BO1538" s="41"/>
      <c r="BP1538" s="108"/>
      <c r="CG1538" s="102"/>
      <c r="CI1538" s="45"/>
    </row>
    <row r="1539" spans="37:87" ht="13" customHeight="1">
      <c r="AK1539" s="114"/>
      <c r="AL1539" s="41"/>
      <c r="AM1539" s="41"/>
      <c r="AN1539" s="41"/>
      <c r="AO1539" s="41"/>
      <c r="AP1539" s="41"/>
      <c r="AQ1539" s="41"/>
      <c r="AR1539" s="41"/>
      <c r="AS1539" s="41"/>
      <c r="AT1539" s="41"/>
      <c r="AU1539" s="41"/>
      <c r="AV1539" s="41"/>
      <c r="AW1539" s="41"/>
      <c r="AX1539" s="41"/>
      <c r="AY1539" s="41"/>
      <c r="AZ1539" s="41"/>
      <c r="BA1539" s="41"/>
      <c r="BB1539" s="41"/>
      <c r="BC1539" s="41"/>
      <c r="BD1539" s="41"/>
      <c r="BE1539" s="41"/>
      <c r="BF1539" s="41"/>
      <c r="BG1539" s="41"/>
      <c r="BH1539" s="41"/>
      <c r="BI1539" s="41"/>
      <c r="BJ1539" s="41"/>
      <c r="BK1539" s="41"/>
      <c r="BL1539" s="41"/>
      <c r="BM1539" s="41"/>
      <c r="BN1539" s="41"/>
      <c r="BO1539" s="41"/>
      <c r="BP1539" s="108"/>
      <c r="CG1539" s="102"/>
      <c r="CI1539" s="45"/>
    </row>
    <row r="1540" spans="37:87" ht="13" customHeight="1">
      <c r="AK1540" s="114"/>
      <c r="AL1540" s="41"/>
      <c r="AM1540" s="41"/>
      <c r="AN1540" s="41"/>
      <c r="AO1540" s="41"/>
      <c r="AP1540" s="41"/>
      <c r="AQ1540" s="41"/>
      <c r="AR1540" s="41"/>
      <c r="AS1540" s="41"/>
      <c r="AT1540" s="41"/>
      <c r="AU1540" s="41"/>
      <c r="AV1540" s="41"/>
      <c r="AW1540" s="41"/>
      <c r="AX1540" s="41"/>
      <c r="AY1540" s="41"/>
      <c r="AZ1540" s="41"/>
      <c r="BA1540" s="41"/>
      <c r="BB1540" s="41"/>
      <c r="BC1540" s="41"/>
      <c r="BD1540" s="41"/>
      <c r="BE1540" s="41"/>
      <c r="BF1540" s="41"/>
      <c r="BG1540" s="41"/>
      <c r="BH1540" s="41"/>
      <c r="BI1540" s="41"/>
      <c r="BJ1540" s="41"/>
      <c r="BK1540" s="41"/>
      <c r="BL1540" s="41"/>
      <c r="BM1540" s="41"/>
      <c r="BN1540" s="41"/>
      <c r="BO1540" s="41"/>
      <c r="BP1540" s="108"/>
      <c r="CG1540" s="102"/>
      <c r="CI1540" s="45"/>
    </row>
    <row r="1541" spans="37:87" ht="13" customHeight="1">
      <c r="AK1541" s="114"/>
      <c r="AL1541" s="41"/>
      <c r="AM1541" s="41"/>
      <c r="AN1541" s="41"/>
      <c r="AO1541" s="41"/>
      <c r="AP1541" s="41"/>
      <c r="AQ1541" s="41"/>
      <c r="AR1541" s="41"/>
      <c r="AS1541" s="41"/>
      <c r="AT1541" s="41"/>
      <c r="AU1541" s="41"/>
      <c r="AV1541" s="41"/>
      <c r="AW1541" s="41"/>
      <c r="AX1541" s="41"/>
      <c r="AY1541" s="41"/>
      <c r="AZ1541" s="41"/>
      <c r="BA1541" s="41"/>
      <c r="BB1541" s="41"/>
      <c r="BC1541" s="41"/>
      <c r="BD1541" s="41"/>
      <c r="BE1541" s="41"/>
      <c r="BF1541" s="41"/>
      <c r="BG1541" s="41"/>
      <c r="BH1541" s="41"/>
      <c r="BI1541" s="41"/>
      <c r="BJ1541" s="41"/>
      <c r="BK1541" s="41"/>
      <c r="BL1541" s="41"/>
      <c r="BM1541" s="41"/>
      <c r="BN1541" s="41"/>
      <c r="BO1541" s="41"/>
      <c r="BP1541" s="108"/>
      <c r="CG1541" s="102"/>
      <c r="CI1541" s="45"/>
    </row>
    <row r="1542" spans="37:87" ht="13" customHeight="1">
      <c r="AK1542" s="114"/>
      <c r="AL1542" s="41"/>
      <c r="AM1542" s="41"/>
      <c r="AN1542" s="41"/>
      <c r="AO1542" s="41"/>
      <c r="AP1542" s="41"/>
      <c r="AQ1542" s="41"/>
      <c r="AR1542" s="41"/>
      <c r="AS1542" s="41"/>
      <c r="AT1542" s="41"/>
      <c r="AU1542" s="41"/>
      <c r="AV1542" s="41"/>
      <c r="AW1542" s="41"/>
      <c r="AX1542" s="41"/>
      <c r="AY1542" s="41"/>
      <c r="AZ1542" s="41"/>
      <c r="BA1542" s="41"/>
      <c r="BB1542" s="41"/>
      <c r="BC1542" s="41"/>
      <c r="BD1542" s="41"/>
      <c r="BE1542" s="41"/>
      <c r="BF1542" s="41"/>
      <c r="BG1542" s="41"/>
      <c r="BH1542" s="41"/>
      <c r="BI1542" s="41"/>
      <c r="BJ1542" s="41"/>
      <c r="BK1542" s="41"/>
      <c r="BL1542" s="41"/>
      <c r="BM1542" s="41"/>
      <c r="BN1542" s="41"/>
      <c r="BO1542" s="41"/>
      <c r="BP1542" s="108"/>
      <c r="CG1542" s="102"/>
      <c r="CI1542" s="45"/>
    </row>
    <row r="1543" spans="37:87" ht="13" customHeight="1">
      <c r="AK1543" s="114"/>
      <c r="AL1543" s="41"/>
      <c r="AM1543" s="41"/>
      <c r="AN1543" s="41"/>
      <c r="AO1543" s="41"/>
      <c r="AP1543" s="41"/>
      <c r="AQ1543" s="41"/>
      <c r="AR1543" s="41"/>
      <c r="AS1543" s="41"/>
      <c r="AT1543" s="41"/>
      <c r="AU1543" s="41"/>
      <c r="AV1543" s="41"/>
      <c r="AW1543" s="41"/>
      <c r="AX1543" s="41"/>
      <c r="AY1543" s="41"/>
      <c r="AZ1543" s="41"/>
      <c r="BA1543" s="41"/>
      <c r="BB1543" s="41"/>
      <c r="BC1543" s="41"/>
      <c r="BD1543" s="41"/>
      <c r="BE1543" s="41"/>
      <c r="BF1543" s="41"/>
      <c r="BG1543" s="41"/>
      <c r="BH1543" s="41"/>
      <c r="BI1543" s="41"/>
      <c r="BJ1543" s="41"/>
      <c r="BK1543" s="41"/>
      <c r="BL1543" s="41"/>
      <c r="BM1543" s="41"/>
      <c r="BN1543" s="41"/>
      <c r="BO1543" s="41"/>
      <c r="BP1543" s="108"/>
      <c r="CG1543" s="102"/>
      <c r="CI1543" s="45"/>
    </row>
    <row r="1544" spans="37:87" ht="13" customHeight="1">
      <c r="AK1544" s="114"/>
      <c r="AL1544" s="41"/>
      <c r="AM1544" s="41"/>
      <c r="AN1544" s="41"/>
      <c r="AO1544" s="41"/>
      <c r="AP1544" s="41"/>
      <c r="AQ1544" s="41"/>
      <c r="AR1544" s="41"/>
      <c r="AS1544" s="41"/>
      <c r="AT1544" s="41"/>
      <c r="AU1544" s="41"/>
      <c r="AV1544" s="41"/>
      <c r="AW1544" s="41"/>
      <c r="AX1544" s="41"/>
      <c r="AY1544" s="41"/>
      <c r="AZ1544" s="41"/>
      <c r="BA1544" s="41"/>
      <c r="BB1544" s="41"/>
      <c r="BC1544" s="41"/>
      <c r="BD1544" s="41"/>
      <c r="BE1544" s="41"/>
      <c r="BF1544" s="41"/>
      <c r="BG1544" s="41"/>
      <c r="BH1544" s="41"/>
      <c r="BI1544" s="41"/>
      <c r="BJ1544" s="41"/>
      <c r="BK1544" s="41"/>
      <c r="BL1544" s="41"/>
      <c r="BM1544" s="41"/>
      <c r="BN1544" s="41"/>
      <c r="BO1544" s="41"/>
      <c r="BP1544" s="108"/>
      <c r="CG1544" s="102"/>
      <c r="CI1544" s="45"/>
    </row>
    <row r="1545" spans="37:87" ht="13" customHeight="1">
      <c r="AK1545" s="114"/>
      <c r="AL1545" s="41"/>
      <c r="AM1545" s="41"/>
      <c r="AN1545" s="41"/>
      <c r="AO1545" s="41"/>
      <c r="AP1545" s="41"/>
      <c r="AQ1545" s="41"/>
      <c r="AR1545" s="41"/>
      <c r="AS1545" s="41"/>
      <c r="AT1545" s="41"/>
      <c r="AU1545" s="41"/>
      <c r="AV1545" s="41"/>
      <c r="AW1545" s="41"/>
      <c r="AX1545" s="41"/>
      <c r="AY1545" s="41"/>
      <c r="AZ1545" s="41"/>
      <c r="BA1545" s="41"/>
      <c r="BB1545" s="41"/>
      <c r="BC1545" s="41"/>
      <c r="BD1545" s="41"/>
      <c r="BE1545" s="41"/>
      <c r="BF1545" s="41"/>
      <c r="BG1545" s="41"/>
      <c r="BH1545" s="41"/>
      <c r="BI1545" s="41"/>
      <c r="BJ1545" s="41"/>
      <c r="BK1545" s="41"/>
      <c r="BL1545" s="41"/>
      <c r="BM1545" s="41"/>
      <c r="BN1545" s="41"/>
      <c r="BO1545" s="41"/>
      <c r="BP1545" s="108"/>
      <c r="CG1545" s="102"/>
      <c r="CI1545" s="45"/>
    </row>
    <row r="1546" spans="37:87" ht="13" customHeight="1">
      <c r="AK1546" s="114"/>
      <c r="AL1546" s="41"/>
      <c r="AM1546" s="41"/>
      <c r="AN1546" s="41"/>
      <c r="AO1546" s="41"/>
      <c r="AP1546" s="41"/>
      <c r="AQ1546" s="41"/>
      <c r="AR1546" s="41"/>
      <c r="AS1546" s="41"/>
      <c r="AT1546" s="41"/>
      <c r="AU1546" s="41"/>
      <c r="AV1546" s="41"/>
      <c r="AW1546" s="41"/>
      <c r="AX1546" s="41"/>
      <c r="AY1546" s="41"/>
      <c r="AZ1546" s="41"/>
      <c r="BA1546" s="41"/>
      <c r="BB1546" s="41"/>
      <c r="BC1546" s="41"/>
      <c r="BD1546" s="41"/>
      <c r="BE1546" s="41"/>
      <c r="BF1546" s="41"/>
      <c r="BG1546" s="41"/>
      <c r="BH1546" s="41"/>
      <c r="BI1546" s="41"/>
      <c r="BJ1546" s="41"/>
      <c r="BK1546" s="41"/>
      <c r="BL1546" s="41"/>
      <c r="BM1546" s="41"/>
      <c r="BN1546" s="41"/>
      <c r="BO1546" s="41"/>
      <c r="BP1546" s="108"/>
      <c r="CG1546" s="102"/>
      <c r="CI1546" s="45"/>
    </row>
    <row r="1547" spans="37:87" ht="13" customHeight="1">
      <c r="AK1547" s="114"/>
      <c r="AL1547" s="41"/>
      <c r="AM1547" s="41"/>
      <c r="AN1547" s="41"/>
      <c r="AO1547" s="41"/>
      <c r="AP1547" s="41"/>
      <c r="AQ1547" s="41"/>
      <c r="AR1547" s="41"/>
      <c r="AS1547" s="41"/>
      <c r="AT1547" s="41"/>
      <c r="AU1547" s="41"/>
      <c r="AV1547" s="41"/>
      <c r="AW1547" s="41"/>
      <c r="AX1547" s="41"/>
      <c r="AY1547" s="41"/>
      <c r="AZ1547" s="41"/>
      <c r="BA1547" s="41"/>
      <c r="BB1547" s="41"/>
      <c r="BC1547" s="41"/>
      <c r="BD1547" s="41"/>
      <c r="BE1547" s="41"/>
      <c r="BF1547" s="41"/>
      <c r="BG1547" s="41"/>
      <c r="BH1547" s="41"/>
      <c r="BI1547" s="41"/>
      <c r="BJ1547" s="41"/>
      <c r="BK1547" s="41"/>
      <c r="BL1547" s="41"/>
      <c r="BM1547" s="41"/>
      <c r="BN1547" s="41"/>
      <c r="BO1547" s="41"/>
      <c r="BP1547" s="108"/>
      <c r="CG1547" s="102"/>
      <c r="CI1547" s="45"/>
    </row>
    <row r="1548" spans="37:87" ht="13" customHeight="1">
      <c r="AK1548" s="114"/>
      <c r="AL1548" s="41"/>
      <c r="AM1548" s="41"/>
      <c r="AN1548" s="41"/>
      <c r="AO1548" s="41"/>
      <c r="AP1548" s="41"/>
      <c r="AQ1548" s="41"/>
      <c r="AR1548" s="41"/>
      <c r="AS1548" s="41"/>
      <c r="AT1548" s="41"/>
      <c r="AU1548" s="41"/>
      <c r="AV1548" s="41"/>
      <c r="AW1548" s="41"/>
      <c r="AX1548" s="41"/>
      <c r="AY1548" s="41"/>
      <c r="AZ1548" s="41"/>
      <c r="BA1548" s="41"/>
      <c r="BB1548" s="41"/>
      <c r="BC1548" s="41"/>
      <c r="BD1548" s="41"/>
      <c r="BE1548" s="41"/>
      <c r="BF1548" s="41"/>
      <c r="BG1548" s="41"/>
      <c r="BH1548" s="41"/>
      <c r="BI1548" s="41"/>
      <c r="BJ1548" s="41"/>
      <c r="BK1548" s="41"/>
      <c r="BL1548" s="41"/>
      <c r="BM1548" s="41"/>
      <c r="BN1548" s="41"/>
      <c r="BO1548" s="41"/>
      <c r="BP1548" s="108"/>
      <c r="CG1548" s="102"/>
      <c r="CI1548" s="45"/>
    </row>
    <row r="1549" spans="37:87" ht="13" customHeight="1">
      <c r="AK1549" s="114"/>
      <c r="AL1549" s="41"/>
      <c r="AM1549" s="41"/>
      <c r="AN1549" s="41"/>
      <c r="AO1549" s="41"/>
      <c r="AP1549" s="41"/>
      <c r="AQ1549" s="41"/>
      <c r="AR1549" s="41"/>
      <c r="AS1549" s="41"/>
      <c r="AT1549" s="41"/>
      <c r="AU1549" s="41"/>
      <c r="AV1549" s="41"/>
      <c r="AW1549" s="41"/>
      <c r="AX1549" s="41"/>
      <c r="AY1549" s="41"/>
      <c r="AZ1549" s="41"/>
      <c r="BA1549" s="41"/>
      <c r="BB1549" s="41"/>
      <c r="BC1549" s="41"/>
      <c r="BD1549" s="41"/>
      <c r="BE1549" s="41"/>
      <c r="BF1549" s="41"/>
      <c r="BG1549" s="41"/>
      <c r="BH1549" s="41"/>
      <c r="BI1549" s="41"/>
      <c r="BJ1549" s="41"/>
      <c r="BK1549" s="41"/>
      <c r="BL1549" s="41"/>
      <c r="BM1549" s="41"/>
      <c r="BN1549" s="41"/>
      <c r="BO1549" s="41"/>
      <c r="BP1549" s="108"/>
      <c r="CG1549" s="102"/>
      <c r="CI1549" s="45"/>
    </row>
    <row r="1550" spans="37:87" ht="13" customHeight="1">
      <c r="AK1550" s="114"/>
      <c r="AL1550" s="41"/>
      <c r="AM1550" s="41"/>
      <c r="AN1550" s="41"/>
      <c r="AO1550" s="41"/>
      <c r="AP1550" s="41"/>
      <c r="AQ1550" s="41"/>
      <c r="AR1550" s="41"/>
      <c r="AS1550" s="41"/>
      <c r="AT1550" s="41"/>
      <c r="AU1550" s="41"/>
      <c r="AV1550" s="41"/>
      <c r="AW1550" s="41"/>
      <c r="AX1550" s="41"/>
      <c r="AY1550" s="41"/>
      <c r="AZ1550" s="41"/>
      <c r="BA1550" s="41"/>
      <c r="BB1550" s="41"/>
      <c r="BC1550" s="41"/>
      <c r="BD1550" s="41"/>
      <c r="BE1550" s="41"/>
      <c r="BF1550" s="41"/>
      <c r="BG1550" s="41"/>
      <c r="BH1550" s="41"/>
      <c r="BI1550" s="41"/>
      <c r="BJ1550" s="41"/>
      <c r="BK1550" s="41"/>
      <c r="BL1550" s="41"/>
      <c r="BM1550" s="41"/>
      <c r="BN1550" s="41"/>
      <c r="BO1550" s="41"/>
      <c r="BP1550" s="108"/>
      <c r="CG1550" s="102"/>
      <c r="CI1550" s="45"/>
    </row>
    <row r="1551" spans="37:87" ht="13" customHeight="1">
      <c r="AK1551" s="114"/>
      <c r="AL1551" s="41"/>
      <c r="AM1551" s="41"/>
      <c r="AN1551" s="41"/>
      <c r="AO1551" s="41"/>
      <c r="AP1551" s="41"/>
      <c r="AQ1551" s="41"/>
      <c r="AR1551" s="41"/>
      <c r="AS1551" s="41"/>
      <c r="AT1551" s="41"/>
      <c r="AU1551" s="41"/>
      <c r="AV1551" s="41"/>
      <c r="AW1551" s="41"/>
      <c r="AX1551" s="41"/>
      <c r="AY1551" s="41"/>
      <c r="AZ1551" s="41"/>
      <c r="BA1551" s="41"/>
      <c r="BB1551" s="41"/>
      <c r="BC1551" s="41"/>
      <c r="BD1551" s="41"/>
      <c r="BE1551" s="41"/>
      <c r="BF1551" s="41"/>
      <c r="BG1551" s="41"/>
      <c r="BH1551" s="41"/>
      <c r="BI1551" s="41"/>
      <c r="BJ1551" s="41"/>
      <c r="BK1551" s="41"/>
      <c r="BL1551" s="41"/>
      <c r="BM1551" s="41"/>
      <c r="BN1551" s="41"/>
      <c r="BO1551" s="41"/>
      <c r="BP1551" s="108"/>
      <c r="CG1551" s="102"/>
      <c r="CI1551" s="45"/>
    </row>
    <row r="1552" spans="37:87" ht="13" customHeight="1">
      <c r="AK1552" s="114"/>
      <c r="AL1552" s="41"/>
      <c r="AM1552" s="41"/>
      <c r="AN1552" s="41"/>
      <c r="AO1552" s="41"/>
      <c r="AP1552" s="41"/>
      <c r="AQ1552" s="41"/>
      <c r="AR1552" s="41"/>
      <c r="AS1552" s="41"/>
      <c r="AT1552" s="41"/>
      <c r="AU1552" s="41"/>
      <c r="AV1552" s="41"/>
      <c r="AW1552" s="41"/>
      <c r="AX1552" s="41"/>
      <c r="AY1552" s="41"/>
      <c r="AZ1552" s="41"/>
      <c r="BA1552" s="41"/>
      <c r="BB1552" s="41"/>
      <c r="BC1552" s="41"/>
      <c r="BD1552" s="41"/>
      <c r="BE1552" s="41"/>
      <c r="BF1552" s="41"/>
      <c r="BG1552" s="41"/>
      <c r="BH1552" s="41"/>
      <c r="BI1552" s="41"/>
      <c r="BJ1552" s="41"/>
      <c r="BK1552" s="41"/>
      <c r="BL1552" s="41"/>
      <c r="BM1552" s="41"/>
      <c r="BN1552" s="41"/>
      <c r="BO1552" s="41"/>
      <c r="BP1552" s="108"/>
      <c r="CG1552" s="102"/>
      <c r="CI1552" s="45"/>
    </row>
    <row r="1553" spans="37:87" ht="13" customHeight="1">
      <c r="AK1553" s="114"/>
      <c r="AL1553" s="41"/>
      <c r="AM1553" s="41"/>
      <c r="AN1553" s="41"/>
      <c r="AO1553" s="41"/>
      <c r="AP1553" s="41"/>
      <c r="AQ1553" s="41"/>
      <c r="AR1553" s="41"/>
      <c r="AS1553" s="41"/>
      <c r="AT1553" s="41"/>
      <c r="AU1553" s="41"/>
      <c r="AV1553" s="41"/>
      <c r="AW1553" s="41"/>
      <c r="AX1553" s="41"/>
      <c r="AY1553" s="41"/>
      <c r="AZ1553" s="41"/>
      <c r="BA1553" s="41"/>
      <c r="BB1553" s="41"/>
      <c r="BC1553" s="41"/>
      <c r="BD1553" s="41"/>
      <c r="BE1553" s="41"/>
      <c r="BF1553" s="41"/>
      <c r="BG1553" s="41"/>
      <c r="BH1553" s="41"/>
      <c r="BI1553" s="41"/>
      <c r="BJ1553" s="41"/>
      <c r="BK1553" s="41"/>
      <c r="BL1553" s="41"/>
      <c r="BM1553" s="41"/>
      <c r="BN1553" s="41"/>
      <c r="BO1553" s="41"/>
      <c r="BP1553" s="108"/>
      <c r="CG1553" s="102"/>
      <c r="CI1553" s="45"/>
    </row>
    <row r="1554" spans="37:87" ht="13" customHeight="1">
      <c r="AK1554" s="114"/>
      <c r="AL1554" s="41"/>
      <c r="AM1554" s="41"/>
      <c r="AN1554" s="41"/>
      <c r="AO1554" s="41"/>
      <c r="AP1554" s="41"/>
      <c r="AQ1554" s="41"/>
      <c r="AR1554" s="41"/>
      <c r="AS1554" s="41"/>
      <c r="AT1554" s="41"/>
      <c r="AU1554" s="41"/>
      <c r="AV1554" s="41"/>
      <c r="AW1554" s="41"/>
      <c r="AX1554" s="41"/>
      <c r="AY1554" s="41"/>
      <c r="AZ1554" s="41"/>
      <c r="BA1554" s="41"/>
      <c r="BB1554" s="41"/>
      <c r="BC1554" s="41"/>
      <c r="BD1554" s="41"/>
      <c r="BE1554" s="41"/>
      <c r="BF1554" s="41"/>
      <c r="BG1554" s="41"/>
      <c r="BH1554" s="41"/>
      <c r="BI1554" s="41"/>
      <c r="BJ1554" s="41"/>
      <c r="BK1554" s="41"/>
      <c r="BL1554" s="41"/>
      <c r="BM1554" s="41"/>
      <c r="BN1554" s="41"/>
      <c r="BO1554" s="41"/>
      <c r="BP1554" s="108"/>
      <c r="CG1554" s="102"/>
      <c r="CI1554" s="45"/>
    </row>
    <row r="1555" spans="37:87" ht="13" customHeight="1">
      <c r="AK1555" s="114"/>
      <c r="AL1555" s="41"/>
      <c r="AM1555" s="41"/>
      <c r="AN1555" s="41"/>
      <c r="AO1555" s="41"/>
      <c r="AP1555" s="41"/>
      <c r="AQ1555" s="41"/>
      <c r="AR1555" s="41"/>
      <c r="AS1555" s="41"/>
      <c r="AT1555" s="41"/>
      <c r="AU1555" s="41"/>
      <c r="AV1555" s="41"/>
      <c r="AW1555" s="41"/>
      <c r="AX1555" s="41"/>
      <c r="AY1555" s="41"/>
      <c r="AZ1555" s="41"/>
      <c r="BA1555" s="41"/>
      <c r="BB1555" s="41"/>
      <c r="BC1555" s="41"/>
      <c r="BD1555" s="41"/>
      <c r="BE1555" s="41"/>
      <c r="BF1555" s="41"/>
      <c r="BG1555" s="41"/>
      <c r="BH1555" s="41"/>
      <c r="BI1555" s="41"/>
      <c r="BJ1555" s="41"/>
      <c r="BK1555" s="41"/>
      <c r="BL1555" s="41"/>
      <c r="BM1555" s="41"/>
      <c r="BN1555" s="41"/>
      <c r="BO1555" s="41"/>
      <c r="BP1555" s="108"/>
      <c r="CG1555" s="102"/>
      <c r="CI1555" s="45"/>
    </row>
    <row r="1556" spans="37:87" ht="13" customHeight="1">
      <c r="AK1556" s="114"/>
      <c r="AL1556" s="41"/>
      <c r="AM1556" s="41"/>
      <c r="AN1556" s="41"/>
      <c r="AO1556" s="41"/>
      <c r="AP1556" s="41"/>
      <c r="AQ1556" s="41"/>
      <c r="AR1556" s="41"/>
      <c r="AS1556" s="41"/>
      <c r="AT1556" s="41"/>
      <c r="AU1556" s="41"/>
      <c r="AV1556" s="41"/>
      <c r="AW1556" s="41"/>
      <c r="AX1556" s="41"/>
      <c r="AY1556" s="41"/>
      <c r="AZ1556" s="41"/>
      <c r="BA1556" s="41"/>
      <c r="BB1556" s="41"/>
      <c r="BC1556" s="41"/>
      <c r="BD1556" s="41"/>
      <c r="BE1556" s="41"/>
      <c r="BF1556" s="41"/>
      <c r="BG1556" s="41"/>
      <c r="BH1556" s="41"/>
      <c r="BI1556" s="41"/>
      <c r="BJ1556" s="41"/>
      <c r="BK1556" s="41"/>
      <c r="BL1556" s="41"/>
      <c r="BM1556" s="41"/>
      <c r="BN1556" s="41"/>
      <c r="BO1556" s="41"/>
      <c r="BP1556" s="108"/>
      <c r="CG1556" s="102"/>
      <c r="CI1556" s="45"/>
    </row>
    <row r="1557" spans="37:87" ht="13" customHeight="1">
      <c r="AK1557" s="114"/>
      <c r="AL1557" s="41"/>
      <c r="AM1557" s="41"/>
      <c r="AN1557" s="41"/>
      <c r="AO1557" s="41"/>
      <c r="AP1557" s="41"/>
      <c r="AQ1557" s="41"/>
      <c r="AR1557" s="41"/>
      <c r="AS1557" s="41"/>
      <c r="AT1557" s="41"/>
      <c r="AU1557" s="41"/>
      <c r="AV1557" s="41"/>
      <c r="AW1557" s="41"/>
      <c r="AX1557" s="41"/>
      <c r="AY1557" s="41"/>
      <c r="AZ1557" s="41"/>
      <c r="BA1557" s="41"/>
      <c r="BB1557" s="41"/>
      <c r="BC1557" s="41"/>
      <c r="BD1557" s="41"/>
      <c r="BE1557" s="41"/>
      <c r="BF1557" s="41"/>
      <c r="BG1557" s="41"/>
      <c r="BH1557" s="41"/>
      <c r="BI1557" s="41"/>
      <c r="BJ1557" s="41"/>
      <c r="BK1557" s="41"/>
      <c r="BL1557" s="41"/>
      <c r="BM1557" s="41"/>
      <c r="BN1557" s="41"/>
      <c r="BO1557" s="41"/>
      <c r="BP1557" s="108"/>
      <c r="CG1557" s="102"/>
      <c r="CI1557" s="45"/>
    </row>
    <row r="1558" spans="37:87" ht="13" customHeight="1">
      <c r="AK1558" s="114"/>
      <c r="AL1558" s="41"/>
      <c r="AM1558" s="41"/>
      <c r="AN1558" s="41"/>
      <c r="AO1558" s="41"/>
      <c r="AP1558" s="41"/>
      <c r="AQ1558" s="41"/>
      <c r="AR1558" s="41"/>
      <c r="AS1558" s="41"/>
      <c r="AT1558" s="41"/>
      <c r="AU1558" s="41"/>
      <c r="AV1558" s="41"/>
      <c r="AW1558" s="41"/>
      <c r="AX1558" s="41"/>
      <c r="AY1558" s="41"/>
      <c r="AZ1558" s="41"/>
      <c r="BA1558" s="41"/>
      <c r="BB1558" s="41"/>
      <c r="BC1558" s="41"/>
      <c r="BD1558" s="41"/>
      <c r="BE1558" s="41"/>
      <c r="BF1558" s="41"/>
      <c r="BG1558" s="41"/>
      <c r="BH1558" s="41"/>
      <c r="BI1558" s="41"/>
      <c r="BJ1558" s="41"/>
      <c r="BK1558" s="41"/>
      <c r="BL1558" s="41"/>
      <c r="BM1558" s="41"/>
      <c r="BN1558" s="41"/>
      <c r="BO1558" s="41"/>
      <c r="BP1558" s="108"/>
      <c r="CG1558" s="102"/>
      <c r="CI1558" s="45"/>
    </row>
    <row r="1559" spans="37:87" ht="13" customHeight="1">
      <c r="AK1559" s="114"/>
      <c r="AL1559" s="41"/>
      <c r="AM1559" s="41"/>
      <c r="AN1559" s="41"/>
      <c r="AO1559" s="41"/>
      <c r="AP1559" s="41"/>
      <c r="AQ1559" s="41"/>
      <c r="AR1559" s="41"/>
      <c r="AS1559" s="41"/>
      <c r="AT1559" s="41"/>
      <c r="AU1559" s="41"/>
      <c r="AV1559" s="41"/>
      <c r="AW1559" s="41"/>
      <c r="AX1559" s="41"/>
      <c r="AY1559" s="41"/>
      <c r="AZ1559" s="41"/>
      <c r="BA1559" s="41"/>
      <c r="BB1559" s="41"/>
      <c r="BC1559" s="41"/>
      <c r="BD1559" s="41"/>
      <c r="BE1559" s="41"/>
      <c r="BF1559" s="41"/>
      <c r="BG1559" s="41"/>
      <c r="BH1559" s="41"/>
      <c r="BI1559" s="41"/>
      <c r="BJ1559" s="41"/>
      <c r="BK1559" s="41"/>
      <c r="BL1559" s="41"/>
      <c r="BM1559" s="41"/>
      <c r="BN1559" s="41"/>
      <c r="BO1559" s="41"/>
      <c r="BP1559" s="108"/>
      <c r="CG1559" s="102"/>
      <c r="CI1559" s="45"/>
    </row>
    <row r="1560" spans="37:87" ht="13" customHeight="1">
      <c r="AK1560" s="114"/>
      <c r="AL1560" s="41"/>
      <c r="AM1560" s="41"/>
      <c r="AN1560" s="41"/>
      <c r="AO1560" s="41"/>
      <c r="AP1560" s="41"/>
      <c r="AQ1560" s="41"/>
      <c r="AR1560" s="41"/>
      <c r="AS1560" s="41"/>
      <c r="AT1560" s="41"/>
      <c r="AU1560" s="41"/>
      <c r="AV1560" s="41"/>
      <c r="AW1560" s="41"/>
      <c r="AX1560" s="41"/>
      <c r="AY1560" s="41"/>
      <c r="AZ1560" s="41"/>
      <c r="BA1560" s="41"/>
      <c r="BB1560" s="41"/>
      <c r="BC1560" s="41"/>
      <c r="BD1560" s="41"/>
      <c r="BE1560" s="41"/>
      <c r="BF1560" s="41"/>
      <c r="BG1560" s="41"/>
      <c r="BH1560" s="41"/>
      <c r="BI1560" s="41"/>
      <c r="BJ1560" s="41"/>
      <c r="BK1560" s="41"/>
      <c r="BL1560" s="41"/>
      <c r="BM1560" s="41"/>
      <c r="BN1560" s="41"/>
      <c r="BO1560" s="41"/>
      <c r="BP1560" s="108"/>
      <c r="CG1560" s="102"/>
      <c r="CI1560" s="45"/>
    </row>
    <row r="1561" spans="37:87" ht="13" customHeight="1">
      <c r="AK1561" s="114"/>
      <c r="AL1561" s="41"/>
      <c r="AM1561" s="41"/>
      <c r="AN1561" s="41"/>
      <c r="AO1561" s="41"/>
      <c r="AP1561" s="41"/>
      <c r="AQ1561" s="41"/>
      <c r="AR1561" s="41"/>
      <c r="AS1561" s="41"/>
      <c r="AT1561" s="41"/>
      <c r="AU1561" s="41"/>
      <c r="AV1561" s="41"/>
      <c r="AW1561" s="41"/>
      <c r="AX1561" s="41"/>
      <c r="AY1561" s="41"/>
      <c r="AZ1561" s="41"/>
      <c r="BA1561" s="41"/>
      <c r="BB1561" s="41"/>
      <c r="BC1561" s="41"/>
      <c r="BD1561" s="41"/>
      <c r="BE1561" s="41"/>
      <c r="BF1561" s="41"/>
      <c r="BG1561" s="41"/>
      <c r="BH1561" s="41"/>
      <c r="BI1561" s="41"/>
      <c r="BJ1561" s="41"/>
      <c r="BK1561" s="41"/>
      <c r="BL1561" s="41"/>
      <c r="BM1561" s="41"/>
      <c r="BN1561" s="41"/>
      <c r="BO1561" s="41"/>
      <c r="BP1561" s="108"/>
      <c r="CG1561" s="102"/>
      <c r="CI1561" s="45"/>
    </row>
    <row r="1562" spans="37:87" ht="13" customHeight="1">
      <c r="AK1562" s="114"/>
      <c r="AL1562" s="41"/>
      <c r="AM1562" s="41"/>
      <c r="AN1562" s="41"/>
      <c r="AO1562" s="41"/>
      <c r="AP1562" s="41"/>
      <c r="AQ1562" s="41"/>
      <c r="AR1562" s="41"/>
      <c r="AS1562" s="41"/>
      <c r="AT1562" s="41"/>
      <c r="AU1562" s="41"/>
      <c r="AV1562" s="41"/>
      <c r="AW1562" s="41"/>
      <c r="AX1562" s="41"/>
      <c r="AY1562" s="41"/>
      <c r="AZ1562" s="41"/>
      <c r="BA1562" s="41"/>
      <c r="BB1562" s="41"/>
      <c r="BC1562" s="41"/>
      <c r="BD1562" s="41"/>
      <c r="BE1562" s="41"/>
      <c r="BF1562" s="41"/>
      <c r="BG1562" s="41"/>
      <c r="BH1562" s="41"/>
      <c r="BI1562" s="41"/>
      <c r="BJ1562" s="41"/>
      <c r="BK1562" s="41"/>
      <c r="BL1562" s="41"/>
      <c r="BM1562" s="41"/>
      <c r="BN1562" s="41"/>
      <c r="BO1562" s="41"/>
      <c r="BP1562" s="108"/>
      <c r="CG1562" s="102"/>
      <c r="CI1562" s="45"/>
    </row>
    <row r="1563" spans="37:87" ht="13" customHeight="1">
      <c r="AK1563" s="114"/>
      <c r="AL1563" s="41"/>
      <c r="AM1563" s="41"/>
      <c r="AN1563" s="41"/>
      <c r="AO1563" s="41"/>
      <c r="AP1563" s="41"/>
      <c r="AQ1563" s="41"/>
      <c r="AR1563" s="41"/>
      <c r="AS1563" s="41"/>
      <c r="AT1563" s="41"/>
      <c r="AU1563" s="41"/>
      <c r="AV1563" s="41"/>
      <c r="AW1563" s="41"/>
      <c r="AX1563" s="41"/>
      <c r="AY1563" s="41"/>
      <c r="AZ1563" s="41"/>
      <c r="BA1563" s="41"/>
      <c r="BB1563" s="41"/>
      <c r="BC1563" s="41"/>
      <c r="BD1563" s="41"/>
      <c r="BE1563" s="41"/>
      <c r="BF1563" s="41"/>
      <c r="BG1563" s="41"/>
      <c r="BH1563" s="41"/>
      <c r="BI1563" s="41"/>
      <c r="BJ1563" s="41"/>
      <c r="BK1563" s="41"/>
      <c r="BL1563" s="41"/>
      <c r="BM1563" s="41"/>
      <c r="BN1563" s="41"/>
      <c r="BO1563" s="41"/>
      <c r="BP1563" s="108"/>
      <c r="CG1563" s="102"/>
      <c r="CI1563" s="45"/>
    </row>
    <row r="1564" spans="37:87" ht="13" customHeight="1">
      <c r="AK1564" s="114"/>
      <c r="AL1564" s="41"/>
      <c r="AM1564" s="41"/>
      <c r="AN1564" s="41"/>
      <c r="AO1564" s="41"/>
      <c r="AP1564" s="41"/>
      <c r="AQ1564" s="41"/>
      <c r="AR1564" s="41"/>
      <c r="AS1564" s="41"/>
      <c r="AT1564" s="41"/>
      <c r="AU1564" s="41"/>
      <c r="AV1564" s="41"/>
      <c r="AW1564" s="41"/>
      <c r="AX1564" s="41"/>
      <c r="AY1564" s="41"/>
      <c r="AZ1564" s="41"/>
      <c r="BA1564" s="41"/>
      <c r="BB1564" s="41"/>
      <c r="BC1564" s="41"/>
      <c r="BD1564" s="41"/>
      <c r="BE1564" s="41"/>
      <c r="BF1564" s="41"/>
      <c r="BG1564" s="41"/>
      <c r="BH1564" s="41"/>
      <c r="BI1564" s="41"/>
      <c r="BJ1564" s="41"/>
      <c r="BK1564" s="41"/>
      <c r="BL1564" s="41"/>
      <c r="BM1564" s="41"/>
      <c r="BN1564" s="41"/>
      <c r="BO1564" s="41"/>
      <c r="BP1564" s="108"/>
      <c r="CG1564" s="102"/>
      <c r="CI1564" s="45"/>
    </row>
    <row r="1565" spans="37:87" ht="13" customHeight="1">
      <c r="AK1565" s="114"/>
      <c r="AL1565" s="41"/>
      <c r="AM1565" s="41"/>
      <c r="AN1565" s="41"/>
      <c r="AO1565" s="41"/>
      <c r="AP1565" s="41"/>
      <c r="AQ1565" s="41"/>
      <c r="AR1565" s="41"/>
      <c r="AS1565" s="41"/>
      <c r="AT1565" s="41"/>
      <c r="AU1565" s="41"/>
      <c r="AV1565" s="41"/>
      <c r="AW1565" s="41"/>
      <c r="AX1565" s="41"/>
      <c r="AY1565" s="41"/>
      <c r="AZ1565" s="41"/>
      <c r="BA1565" s="41"/>
      <c r="BB1565" s="41"/>
      <c r="BC1565" s="41"/>
      <c r="BD1565" s="41"/>
      <c r="BE1565" s="41"/>
      <c r="BF1565" s="41"/>
      <c r="BG1565" s="41"/>
      <c r="BH1565" s="41"/>
      <c r="BI1565" s="41"/>
      <c r="BJ1565" s="41"/>
      <c r="BK1565" s="41"/>
      <c r="BL1565" s="41"/>
      <c r="BM1565" s="41"/>
      <c r="BN1565" s="41"/>
      <c r="BO1565" s="41"/>
      <c r="BP1565" s="108"/>
      <c r="CG1565" s="102"/>
      <c r="CI1565" s="45"/>
    </row>
    <row r="1566" spans="37:87" ht="13" customHeight="1">
      <c r="AK1566" s="114"/>
      <c r="AL1566" s="41"/>
      <c r="AM1566" s="41"/>
      <c r="AN1566" s="41"/>
      <c r="AO1566" s="41"/>
      <c r="AP1566" s="41"/>
      <c r="AQ1566" s="41"/>
      <c r="AR1566" s="41"/>
      <c r="AS1566" s="41"/>
      <c r="AT1566" s="41"/>
      <c r="AU1566" s="41"/>
      <c r="AV1566" s="41"/>
      <c r="AW1566" s="41"/>
      <c r="AX1566" s="41"/>
      <c r="AY1566" s="41"/>
      <c r="AZ1566" s="41"/>
      <c r="BA1566" s="41"/>
      <c r="BB1566" s="41"/>
      <c r="BC1566" s="41"/>
      <c r="BD1566" s="41"/>
      <c r="BE1566" s="41"/>
      <c r="BF1566" s="41"/>
      <c r="BG1566" s="41"/>
      <c r="BH1566" s="41"/>
      <c r="BI1566" s="41"/>
      <c r="BJ1566" s="41"/>
      <c r="BK1566" s="41"/>
      <c r="BL1566" s="41"/>
      <c r="BM1566" s="41"/>
      <c r="BN1566" s="41"/>
      <c r="BO1566" s="41"/>
      <c r="BP1566" s="108"/>
      <c r="CG1566" s="102"/>
      <c r="CI1566" s="45"/>
    </row>
    <row r="1567" spans="37:87" ht="13" customHeight="1">
      <c r="AK1567" s="114"/>
      <c r="AL1567" s="41"/>
      <c r="AM1567" s="41"/>
      <c r="AN1567" s="41"/>
      <c r="AO1567" s="41"/>
      <c r="AP1567" s="41"/>
      <c r="AQ1567" s="41"/>
      <c r="AR1567" s="41"/>
      <c r="AS1567" s="41"/>
      <c r="AT1567" s="41"/>
      <c r="AU1567" s="41"/>
      <c r="AV1567" s="41"/>
      <c r="AW1567" s="41"/>
      <c r="AX1567" s="41"/>
      <c r="AY1567" s="41"/>
      <c r="AZ1567" s="41"/>
      <c r="BA1567" s="41"/>
      <c r="BB1567" s="41"/>
      <c r="BC1567" s="41"/>
      <c r="BD1567" s="41"/>
      <c r="BE1567" s="41"/>
      <c r="BF1567" s="41"/>
      <c r="BG1567" s="41"/>
      <c r="BH1567" s="41"/>
      <c r="BI1567" s="41"/>
      <c r="BJ1567" s="41"/>
      <c r="BK1567" s="41"/>
      <c r="BL1567" s="41"/>
      <c r="BM1567" s="41"/>
      <c r="BN1567" s="41"/>
      <c r="BO1567" s="41"/>
      <c r="BP1567" s="108"/>
      <c r="CG1567" s="102"/>
      <c r="CI1567" s="45"/>
    </row>
    <row r="1568" spans="37:87" ht="13" customHeight="1">
      <c r="AK1568" s="114"/>
      <c r="AL1568" s="41"/>
      <c r="AM1568" s="41"/>
      <c r="AN1568" s="41"/>
      <c r="AO1568" s="41"/>
      <c r="AP1568" s="41"/>
      <c r="AQ1568" s="41"/>
      <c r="AR1568" s="41"/>
      <c r="AS1568" s="41"/>
      <c r="AT1568" s="41"/>
      <c r="AU1568" s="41"/>
      <c r="AV1568" s="41"/>
      <c r="AW1568" s="41"/>
      <c r="AX1568" s="41"/>
      <c r="AY1568" s="41"/>
      <c r="AZ1568" s="41"/>
      <c r="BA1568" s="41"/>
      <c r="BB1568" s="41"/>
      <c r="BC1568" s="41"/>
      <c r="BD1568" s="41"/>
      <c r="BE1568" s="41"/>
      <c r="BF1568" s="41"/>
      <c r="BG1568" s="41"/>
      <c r="BH1568" s="41"/>
      <c r="BI1568" s="41"/>
      <c r="BJ1568" s="41"/>
      <c r="BK1568" s="41"/>
      <c r="BL1568" s="41"/>
      <c r="BM1568" s="41"/>
      <c r="BN1568" s="41"/>
      <c r="BO1568" s="41"/>
      <c r="BP1568" s="108"/>
      <c r="CG1568" s="102"/>
      <c r="CI1568" s="45"/>
    </row>
    <row r="1569" spans="37:87" ht="13" customHeight="1">
      <c r="AK1569" s="114"/>
      <c r="AL1569" s="41"/>
      <c r="AM1569" s="41"/>
      <c r="AN1569" s="41"/>
      <c r="AO1569" s="41"/>
      <c r="AP1569" s="41"/>
      <c r="AQ1569" s="41"/>
      <c r="AR1569" s="41"/>
      <c r="AS1569" s="41"/>
      <c r="AT1569" s="41"/>
      <c r="AU1569" s="41"/>
      <c r="AV1569" s="41"/>
      <c r="AW1569" s="41"/>
      <c r="AX1569" s="41"/>
      <c r="AY1569" s="41"/>
      <c r="AZ1569" s="41"/>
      <c r="BA1569" s="41"/>
      <c r="BB1569" s="41"/>
      <c r="BC1569" s="41"/>
      <c r="BD1569" s="41"/>
      <c r="BE1569" s="41"/>
      <c r="BF1569" s="41"/>
      <c r="BG1569" s="41"/>
      <c r="BH1569" s="41"/>
      <c r="BI1569" s="41"/>
      <c r="BJ1569" s="41"/>
      <c r="BK1569" s="41"/>
      <c r="BL1569" s="41"/>
      <c r="BM1569" s="41"/>
      <c r="BN1569" s="41"/>
      <c r="BO1569" s="41"/>
      <c r="BP1569" s="108"/>
      <c r="CG1569" s="102"/>
      <c r="CI1569" s="45"/>
    </row>
    <row r="1570" spans="37:87" ht="13" customHeight="1">
      <c r="AK1570" s="114"/>
      <c r="AL1570" s="41"/>
      <c r="AM1570" s="41"/>
      <c r="AN1570" s="41"/>
      <c r="AO1570" s="41"/>
      <c r="AP1570" s="41"/>
      <c r="AQ1570" s="41"/>
      <c r="AR1570" s="41"/>
      <c r="AS1570" s="41"/>
      <c r="AT1570" s="41"/>
      <c r="AU1570" s="41"/>
      <c r="AV1570" s="41"/>
      <c r="AW1570" s="41"/>
      <c r="AX1570" s="41"/>
      <c r="AY1570" s="41"/>
      <c r="AZ1570" s="41"/>
      <c r="BA1570" s="41"/>
      <c r="BB1570" s="41"/>
      <c r="BC1570" s="41"/>
      <c r="BD1570" s="41"/>
      <c r="BE1570" s="41"/>
      <c r="BF1570" s="41"/>
      <c r="BG1570" s="41"/>
      <c r="BH1570" s="41"/>
      <c r="BI1570" s="41"/>
      <c r="BJ1570" s="41"/>
      <c r="BK1570" s="41"/>
      <c r="BL1570" s="41"/>
      <c r="BM1570" s="41"/>
      <c r="BN1570" s="41"/>
      <c r="BO1570" s="41"/>
      <c r="BP1570" s="108"/>
      <c r="CG1570" s="102"/>
      <c r="CI1570" s="45"/>
    </row>
    <row r="1571" spans="37:87" ht="13" customHeight="1">
      <c r="AK1571" s="114"/>
      <c r="AL1571" s="41"/>
      <c r="AM1571" s="41"/>
      <c r="AN1571" s="41"/>
      <c r="AO1571" s="41"/>
      <c r="AP1571" s="41"/>
      <c r="AQ1571" s="41"/>
      <c r="AR1571" s="41"/>
      <c r="AS1571" s="41"/>
      <c r="AT1571" s="41"/>
      <c r="AU1571" s="41"/>
      <c r="AV1571" s="41"/>
      <c r="AW1571" s="41"/>
      <c r="AX1571" s="41"/>
      <c r="AY1571" s="41"/>
      <c r="AZ1571" s="41"/>
      <c r="BA1571" s="41"/>
      <c r="BB1571" s="41"/>
      <c r="BC1571" s="41"/>
      <c r="BD1571" s="41"/>
      <c r="BE1571" s="41"/>
      <c r="BF1571" s="41"/>
      <c r="BG1571" s="41"/>
      <c r="BH1571" s="41"/>
      <c r="BI1571" s="41"/>
      <c r="BJ1571" s="41"/>
      <c r="BK1571" s="41"/>
      <c r="BL1571" s="41"/>
      <c r="BM1571" s="41"/>
      <c r="BN1571" s="41"/>
      <c r="BO1571" s="41"/>
      <c r="BP1571" s="108"/>
      <c r="CG1571" s="102"/>
      <c r="CI1571" s="45"/>
    </row>
    <row r="1572" spans="37:87" ht="13" customHeight="1">
      <c r="AK1572" s="114"/>
      <c r="AL1572" s="41"/>
      <c r="AM1572" s="41"/>
      <c r="AN1572" s="41"/>
      <c r="AO1572" s="41"/>
      <c r="AP1572" s="41"/>
      <c r="AQ1572" s="41"/>
      <c r="AR1572" s="41"/>
      <c r="AS1572" s="41"/>
      <c r="AT1572" s="41"/>
      <c r="AU1572" s="41"/>
      <c r="AV1572" s="41"/>
      <c r="AW1572" s="41"/>
      <c r="AX1572" s="41"/>
      <c r="AY1572" s="41"/>
      <c r="AZ1572" s="41"/>
      <c r="BA1572" s="41"/>
      <c r="BB1572" s="41"/>
      <c r="BC1572" s="41"/>
      <c r="BD1572" s="41"/>
      <c r="BE1572" s="41"/>
      <c r="BF1572" s="41"/>
      <c r="BG1572" s="41"/>
      <c r="BH1572" s="41"/>
      <c r="BI1572" s="41"/>
      <c r="BJ1572" s="41"/>
      <c r="BK1572" s="41"/>
      <c r="BL1572" s="41"/>
      <c r="BM1572" s="41"/>
      <c r="BN1572" s="41"/>
      <c r="BO1572" s="41"/>
      <c r="BP1572" s="108"/>
      <c r="CG1572" s="102"/>
      <c r="CI1572" s="45"/>
    </row>
    <row r="1573" spans="37:87" ht="13" customHeight="1">
      <c r="AK1573" s="114"/>
      <c r="AL1573" s="41"/>
      <c r="AM1573" s="41"/>
      <c r="AN1573" s="41"/>
      <c r="AO1573" s="41"/>
      <c r="AP1573" s="41"/>
      <c r="AQ1573" s="41"/>
      <c r="AR1573" s="41"/>
      <c r="AS1573" s="41"/>
      <c r="AT1573" s="41"/>
      <c r="AU1573" s="41"/>
      <c r="AV1573" s="41"/>
      <c r="AW1573" s="41"/>
      <c r="AX1573" s="41"/>
      <c r="AY1573" s="41"/>
      <c r="AZ1573" s="41"/>
      <c r="BA1573" s="41"/>
      <c r="BB1573" s="41"/>
      <c r="BC1573" s="41"/>
      <c r="BD1573" s="41"/>
      <c r="BE1573" s="41"/>
      <c r="BF1573" s="41"/>
      <c r="BG1573" s="41"/>
      <c r="BH1573" s="41"/>
      <c r="BI1573" s="41"/>
      <c r="BJ1573" s="41"/>
      <c r="BK1573" s="41"/>
      <c r="BL1573" s="41"/>
      <c r="BM1573" s="41"/>
      <c r="BN1573" s="41"/>
      <c r="BO1573" s="41"/>
      <c r="BP1573" s="108"/>
      <c r="CG1573" s="102"/>
      <c r="CI1573" s="45"/>
    </row>
    <row r="1574" spans="37:87" ht="13" customHeight="1">
      <c r="AK1574" s="114"/>
      <c r="AL1574" s="41"/>
      <c r="AM1574" s="41"/>
      <c r="AN1574" s="41"/>
      <c r="AO1574" s="41"/>
      <c r="AP1574" s="41"/>
      <c r="AQ1574" s="41"/>
      <c r="AR1574" s="41"/>
      <c r="AS1574" s="41"/>
      <c r="AT1574" s="41"/>
      <c r="AU1574" s="41"/>
      <c r="AV1574" s="41"/>
      <c r="AW1574" s="41"/>
      <c r="AX1574" s="41"/>
      <c r="AY1574" s="41"/>
      <c r="AZ1574" s="41"/>
      <c r="BA1574" s="41"/>
      <c r="BB1574" s="41"/>
      <c r="BC1574" s="41"/>
      <c r="BD1574" s="41"/>
      <c r="BE1574" s="41"/>
      <c r="BF1574" s="41"/>
      <c r="BG1574" s="41"/>
      <c r="BH1574" s="41"/>
      <c r="BI1574" s="41"/>
      <c r="BJ1574" s="41"/>
      <c r="BK1574" s="41"/>
      <c r="BL1574" s="41"/>
      <c r="BM1574" s="41"/>
      <c r="BN1574" s="41"/>
      <c r="BO1574" s="41"/>
      <c r="BP1574" s="108"/>
      <c r="CG1574" s="102"/>
      <c r="CI1574" s="45"/>
    </row>
    <row r="1575" spans="37:87" ht="13" customHeight="1">
      <c r="AK1575" s="114"/>
      <c r="AL1575" s="41"/>
      <c r="AM1575" s="41"/>
      <c r="AN1575" s="41"/>
      <c r="AO1575" s="41"/>
      <c r="AP1575" s="41"/>
      <c r="AQ1575" s="41"/>
      <c r="AR1575" s="41"/>
      <c r="AS1575" s="41"/>
      <c r="AT1575" s="41"/>
      <c r="AU1575" s="41"/>
      <c r="AV1575" s="41"/>
      <c r="AW1575" s="41"/>
      <c r="AX1575" s="41"/>
      <c r="AY1575" s="41"/>
      <c r="AZ1575" s="41"/>
      <c r="BA1575" s="41"/>
      <c r="BB1575" s="41"/>
      <c r="BC1575" s="41"/>
      <c r="BD1575" s="41"/>
      <c r="BE1575" s="41"/>
      <c r="BF1575" s="41"/>
      <c r="BG1575" s="41"/>
      <c r="BH1575" s="41"/>
      <c r="BI1575" s="41"/>
      <c r="BJ1575" s="41"/>
      <c r="BK1575" s="41"/>
      <c r="BL1575" s="41"/>
      <c r="BM1575" s="41"/>
      <c r="BN1575" s="41"/>
      <c r="BO1575" s="41"/>
      <c r="BP1575" s="108"/>
      <c r="CG1575" s="102"/>
      <c r="CI1575" s="45"/>
    </row>
    <row r="1576" spans="37:87" ht="13" customHeight="1">
      <c r="AK1576" s="114"/>
      <c r="AL1576" s="41"/>
      <c r="AM1576" s="41"/>
      <c r="AN1576" s="41"/>
      <c r="AO1576" s="41"/>
      <c r="AP1576" s="41"/>
      <c r="AQ1576" s="41"/>
      <c r="AR1576" s="41"/>
      <c r="AS1576" s="41"/>
      <c r="AT1576" s="41"/>
      <c r="AU1576" s="41"/>
      <c r="AV1576" s="41"/>
      <c r="AW1576" s="41"/>
      <c r="AX1576" s="41"/>
      <c r="AY1576" s="41"/>
      <c r="AZ1576" s="41"/>
      <c r="BA1576" s="41"/>
      <c r="BB1576" s="41"/>
      <c r="BC1576" s="41"/>
      <c r="BD1576" s="41"/>
      <c r="BE1576" s="41"/>
      <c r="BF1576" s="41"/>
      <c r="BG1576" s="41"/>
      <c r="BH1576" s="41"/>
      <c r="BI1576" s="41"/>
      <c r="BJ1576" s="41"/>
      <c r="BK1576" s="41"/>
      <c r="BL1576" s="41"/>
      <c r="BM1576" s="41"/>
      <c r="BN1576" s="41"/>
      <c r="BO1576" s="41"/>
      <c r="BP1576" s="108"/>
      <c r="CG1576" s="102"/>
      <c r="CI1576" s="45"/>
    </row>
    <row r="1577" spans="37:87" ht="13" customHeight="1">
      <c r="AK1577" s="114"/>
      <c r="AL1577" s="41"/>
      <c r="AM1577" s="41"/>
      <c r="AN1577" s="41"/>
      <c r="AO1577" s="41"/>
      <c r="AP1577" s="41"/>
      <c r="AQ1577" s="41"/>
      <c r="AR1577" s="41"/>
      <c r="AS1577" s="41"/>
      <c r="AT1577" s="41"/>
      <c r="AU1577" s="41"/>
      <c r="AV1577" s="41"/>
      <c r="AW1577" s="41"/>
      <c r="AX1577" s="41"/>
      <c r="AY1577" s="41"/>
      <c r="AZ1577" s="41"/>
      <c r="BA1577" s="41"/>
      <c r="BB1577" s="41"/>
      <c r="BC1577" s="41"/>
      <c r="BD1577" s="41"/>
      <c r="BE1577" s="41"/>
      <c r="BF1577" s="41"/>
      <c r="BG1577" s="41"/>
      <c r="BH1577" s="41"/>
      <c r="BI1577" s="41"/>
      <c r="BJ1577" s="41"/>
      <c r="BK1577" s="41"/>
      <c r="BL1577" s="41"/>
      <c r="BM1577" s="41"/>
      <c r="BN1577" s="41"/>
      <c r="BO1577" s="41"/>
      <c r="BP1577" s="108"/>
      <c r="CG1577" s="102"/>
      <c r="CI1577" s="45"/>
    </row>
    <row r="1578" spans="37:87" ht="13" customHeight="1">
      <c r="AK1578" s="114"/>
      <c r="AL1578" s="41"/>
      <c r="AM1578" s="41"/>
      <c r="AN1578" s="41"/>
      <c r="AO1578" s="41"/>
      <c r="AP1578" s="41"/>
      <c r="AQ1578" s="41"/>
      <c r="AR1578" s="41"/>
      <c r="AS1578" s="41"/>
      <c r="AT1578" s="41"/>
      <c r="AU1578" s="41"/>
      <c r="AV1578" s="41"/>
      <c r="AW1578" s="41"/>
      <c r="AX1578" s="41"/>
      <c r="AY1578" s="41"/>
      <c r="AZ1578" s="41"/>
      <c r="BA1578" s="41"/>
      <c r="BB1578" s="41"/>
      <c r="BC1578" s="41"/>
      <c r="BD1578" s="41"/>
      <c r="BE1578" s="41"/>
      <c r="BF1578" s="41"/>
      <c r="BG1578" s="41"/>
      <c r="BH1578" s="41"/>
      <c r="BI1578" s="41"/>
      <c r="BJ1578" s="41"/>
      <c r="BK1578" s="41"/>
      <c r="BL1578" s="41"/>
      <c r="BM1578" s="41"/>
      <c r="BN1578" s="41"/>
      <c r="BO1578" s="41"/>
      <c r="BP1578" s="108"/>
      <c r="CG1578" s="102"/>
      <c r="CI1578" s="45"/>
    </row>
    <row r="1579" spans="37:87" ht="13" customHeight="1">
      <c r="AK1579" s="114"/>
      <c r="AL1579" s="41"/>
      <c r="AM1579" s="41"/>
      <c r="AN1579" s="41"/>
      <c r="AO1579" s="41"/>
      <c r="AP1579" s="41"/>
      <c r="AQ1579" s="41"/>
      <c r="AR1579" s="41"/>
      <c r="AS1579" s="41"/>
      <c r="AT1579" s="41"/>
      <c r="AU1579" s="41"/>
      <c r="AV1579" s="41"/>
      <c r="AW1579" s="41"/>
      <c r="AX1579" s="41"/>
      <c r="AY1579" s="41"/>
      <c r="AZ1579" s="41"/>
      <c r="BA1579" s="41"/>
      <c r="BB1579" s="41"/>
      <c r="BC1579" s="41"/>
      <c r="BD1579" s="41"/>
      <c r="BE1579" s="41"/>
      <c r="BF1579" s="41"/>
      <c r="BG1579" s="41"/>
      <c r="BH1579" s="41"/>
      <c r="BI1579" s="41"/>
      <c r="BJ1579" s="41"/>
      <c r="BK1579" s="41"/>
      <c r="BL1579" s="41"/>
      <c r="BM1579" s="41"/>
      <c r="BN1579" s="41"/>
      <c r="BO1579" s="41"/>
      <c r="BP1579" s="108"/>
      <c r="CG1579" s="102"/>
      <c r="CI1579" s="45"/>
    </row>
    <row r="1580" spans="37:87" ht="13" customHeight="1">
      <c r="AK1580" s="114"/>
      <c r="AL1580" s="41"/>
      <c r="AM1580" s="41"/>
      <c r="AN1580" s="41"/>
      <c r="AO1580" s="41"/>
      <c r="AP1580" s="41"/>
      <c r="AQ1580" s="41"/>
      <c r="AR1580" s="41"/>
      <c r="AS1580" s="41"/>
      <c r="AT1580" s="41"/>
      <c r="AU1580" s="41"/>
      <c r="AV1580" s="41"/>
      <c r="AW1580" s="41"/>
      <c r="AX1580" s="41"/>
      <c r="AY1580" s="41"/>
      <c r="AZ1580" s="41"/>
      <c r="BA1580" s="41"/>
      <c r="BB1580" s="41"/>
      <c r="BC1580" s="41"/>
      <c r="BD1580" s="41"/>
      <c r="BE1580" s="41"/>
      <c r="BF1580" s="41"/>
      <c r="BG1580" s="41"/>
      <c r="BH1580" s="41"/>
      <c r="BI1580" s="41"/>
      <c r="BJ1580" s="41"/>
      <c r="BK1580" s="41"/>
      <c r="BL1580" s="41"/>
      <c r="BM1580" s="41"/>
      <c r="BN1580" s="41"/>
      <c r="BO1580" s="41"/>
      <c r="BP1580" s="108"/>
      <c r="CG1580" s="102"/>
      <c r="CI1580" s="45"/>
    </row>
    <row r="1581" spans="37:87" ht="13" customHeight="1">
      <c r="AK1581" s="114"/>
      <c r="AL1581" s="41"/>
      <c r="AM1581" s="41"/>
      <c r="AN1581" s="41"/>
      <c r="AO1581" s="41"/>
      <c r="AP1581" s="41"/>
      <c r="AQ1581" s="41"/>
      <c r="AR1581" s="41"/>
      <c r="AS1581" s="41"/>
      <c r="AT1581" s="41"/>
      <c r="AU1581" s="41"/>
      <c r="AV1581" s="41"/>
      <c r="AW1581" s="41"/>
      <c r="AX1581" s="41"/>
      <c r="AY1581" s="41"/>
      <c r="AZ1581" s="41"/>
      <c r="BA1581" s="41"/>
      <c r="BB1581" s="41"/>
      <c r="BC1581" s="41"/>
      <c r="BD1581" s="41"/>
      <c r="BE1581" s="41"/>
      <c r="BF1581" s="41"/>
      <c r="BG1581" s="41"/>
      <c r="BH1581" s="41"/>
      <c r="BI1581" s="41"/>
      <c r="BJ1581" s="41"/>
      <c r="BK1581" s="41"/>
      <c r="BL1581" s="41"/>
      <c r="BM1581" s="41"/>
      <c r="BN1581" s="41"/>
      <c r="BO1581" s="41"/>
      <c r="BP1581" s="108"/>
      <c r="CG1581" s="102"/>
      <c r="CI1581" s="45"/>
    </row>
    <row r="1582" spans="37:87" ht="13" customHeight="1">
      <c r="AK1582" s="114"/>
      <c r="AL1582" s="41"/>
      <c r="AM1582" s="41"/>
      <c r="AN1582" s="41"/>
      <c r="AO1582" s="41"/>
      <c r="AP1582" s="41"/>
      <c r="AQ1582" s="41"/>
      <c r="AR1582" s="41"/>
      <c r="AS1582" s="41"/>
      <c r="AT1582" s="41"/>
      <c r="AU1582" s="41"/>
      <c r="AV1582" s="41"/>
      <c r="AW1582" s="41"/>
      <c r="AX1582" s="41"/>
      <c r="AY1582" s="41"/>
      <c r="AZ1582" s="41"/>
      <c r="BA1582" s="41"/>
      <c r="BB1582" s="41"/>
      <c r="BC1582" s="41"/>
      <c r="BD1582" s="41"/>
      <c r="BE1582" s="41"/>
      <c r="BF1582" s="41"/>
      <c r="BG1582" s="41"/>
      <c r="BH1582" s="41"/>
      <c r="BI1582" s="41"/>
      <c r="BJ1582" s="41"/>
      <c r="BK1582" s="41"/>
      <c r="BL1582" s="41"/>
      <c r="BM1582" s="41"/>
      <c r="BN1582" s="41"/>
      <c r="BO1582" s="41"/>
      <c r="BP1582" s="108"/>
      <c r="CG1582" s="102"/>
      <c r="CI1582" s="45"/>
    </row>
    <row r="1583" spans="37:87" ht="13" customHeight="1">
      <c r="AK1583" s="114"/>
      <c r="AL1583" s="41"/>
      <c r="AM1583" s="41"/>
      <c r="AN1583" s="41"/>
      <c r="AO1583" s="41"/>
      <c r="AP1583" s="41"/>
      <c r="AQ1583" s="41"/>
      <c r="AR1583" s="41"/>
      <c r="AS1583" s="41"/>
      <c r="AT1583" s="41"/>
      <c r="AU1583" s="41"/>
      <c r="AV1583" s="41"/>
      <c r="AW1583" s="41"/>
      <c r="AX1583" s="41"/>
      <c r="AY1583" s="41"/>
      <c r="AZ1583" s="41"/>
      <c r="BA1583" s="41"/>
      <c r="BB1583" s="41"/>
      <c r="BC1583" s="41"/>
      <c r="BD1583" s="41"/>
      <c r="BE1583" s="41"/>
      <c r="BF1583" s="41"/>
      <c r="BG1583" s="41"/>
      <c r="BH1583" s="41"/>
      <c r="BI1583" s="41"/>
      <c r="BJ1583" s="41"/>
      <c r="BK1583" s="41"/>
      <c r="BL1583" s="41"/>
      <c r="BM1583" s="41"/>
      <c r="BN1583" s="41"/>
      <c r="BO1583" s="41"/>
      <c r="BP1583" s="108"/>
      <c r="CG1583" s="102"/>
      <c r="CI1583" s="45"/>
    </row>
    <row r="1584" spans="37:87" ht="13" customHeight="1">
      <c r="AK1584" s="114"/>
      <c r="AL1584" s="41"/>
      <c r="AM1584" s="41"/>
      <c r="AN1584" s="41"/>
      <c r="AO1584" s="41"/>
      <c r="AP1584" s="41"/>
      <c r="AQ1584" s="41"/>
      <c r="AR1584" s="41"/>
      <c r="AS1584" s="41"/>
      <c r="AT1584" s="41"/>
      <c r="AU1584" s="41"/>
      <c r="AV1584" s="41"/>
      <c r="AW1584" s="41"/>
      <c r="AX1584" s="41"/>
      <c r="AY1584" s="41"/>
      <c r="AZ1584" s="41"/>
      <c r="BA1584" s="41"/>
      <c r="BB1584" s="41"/>
      <c r="BC1584" s="41"/>
      <c r="BD1584" s="41"/>
      <c r="BE1584" s="41"/>
      <c r="BF1584" s="41"/>
      <c r="BG1584" s="41"/>
      <c r="BH1584" s="41"/>
      <c r="BI1584" s="41"/>
      <c r="BJ1584" s="41"/>
      <c r="BK1584" s="41"/>
      <c r="BL1584" s="41"/>
      <c r="BM1584" s="41"/>
      <c r="BN1584" s="41"/>
      <c r="BO1584" s="41"/>
      <c r="BP1584" s="108"/>
      <c r="CG1584" s="102"/>
      <c r="CI1584" s="45"/>
    </row>
    <row r="1585" spans="37:87" ht="13" customHeight="1">
      <c r="AK1585" s="114"/>
      <c r="AL1585" s="41"/>
      <c r="AM1585" s="41"/>
      <c r="AN1585" s="41"/>
      <c r="AO1585" s="41"/>
      <c r="AP1585" s="41"/>
      <c r="AQ1585" s="41"/>
      <c r="AR1585" s="41"/>
      <c r="AS1585" s="41"/>
      <c r="AT1585" s="41"/>
      <c r="AU1585" s="41"/>
      <c r="AV1585" s="41"/>
      <c r="AW1585" s="41"/>
      <c r="AX1585" s="41"/>
      <c r="AY1585" s="41"/>
      <c r="AZ1585" s="41"/>
      <c r="BA1585" s="41"/>
      <c r="BB1585" s="41"/>
      <c r="BC1585" s="41"/>
      <c r="BD1585" s="41"/>
      <c r="BE1585" s="41"/>
      <c r="BF1585" s="41"/>
      <c r="BG1585" s="41"/>
      <c r="BH1585" s="41"/>
      <c r="BI1585" s="41"/>
      <c r="BJ1585" s="41"/>
      <c r="BK1585" s="41"/>
      <c r="BL1585" s="41"/>
      <c r="BM1585" s="41"/>
      <c r="BN1585" s="41"/>
      <c r="BO1585" s="41"/>
      <c r="BP1585" s="108"/>
      <c r="CG1585" s="102"/>
      <c r="CI1585" s="45"/>
    </row>
    <row r="1586" spans="37:87" ht="13" customHeight="1">
      <c r="AK1586" s="114"/>
      <c r="AL1586" s="41"/>
      <c r="AM1586" s="41"/>
      <c r="AN1586" s="41"/>
      <c r="AO1586" s="41"/>
      <c r="AP1586" s="41"/>
      <c r="AQ1586" s="41"/>
      <c r="AR1586" s="41"/>
      <c r="AS1586" s="41"/>
      <c r="AT1586" s="41"/>
      <c r="AU1586" s="41"/>
      <c r="AV1586" s="41"/>
      <c r="AW1586" s="41"/>
      <c r="AX1586" s="41"/>
      <c r="AY1586" s="41"/>
      <c r="AZ1586" s="41"/>
      <c r="BA1586" s="41"/>
      <c r="BB1586" s="41"/>
      <c r="BC1586" s="41"/>
      <c r="BD1586" s="41"/>
      <c r="BE1586" s="41"/>
      <c r="BF1586" s="41"/>
      <c r="BG1586" s="41"/>
      <c r="BH1586" s="41"/>
      <c r="BI1586" s="41"/>
      <c r="BJ1586" s="41"/>
      <c r="BK1586" s="41"/>
      <c r="BL1586" s="41"/>
      <c r="BM1586" s="41"/>
      <c r="BN1586" s="41"/>
      <c r="BO1586" s="41"/>
      <c r="BP1586" s="108"/>
      <c r="CG1586" s="102"/>
      <c r="CI1586" s="45"/>
    </row>
    <row r="1587" spans="37:87" ht="13" customHeight="1">
      <c r="AK1587" s="114"/>
      <c r="AL1587" s="41"/>
      <c r="AM1587" s="41"/>
      <c r="AN1587" s="41"/>
      <c r="AO1587" s="41"/>
      <c r="AP1587" s="41"/>
      <c r="AQ1587" s="41"/>
      <c r="AR1587" s="41"/>
      <c r="AS1587" s="41"/>
      <c r="AT1587" s="41"/>
      <c r="AU1587" s="41"/>
      <c r="AV1587" s="41"/>
      <c r="AW1587" s="41"/>
      <c r="AX1587" s="41"/>
      <c r="AY1587" s="41"/>
      <c r="AZ1587" s="41"/>
      <c r="BA1587" s="41"/>
      <c r="BB1587" s="41"/>
      <c r="BC1587" s="41"/>
      <c r="BD1587" s="41"/>
      <c r="BE1587" s="41"/>
      <c r="BF1587" s="41"/>
      <c r="BG1587" s="41"/>
      <c r="BH1587" s="41"/>
      <c r="BI1587" s="41"/>
      <c r="BJ1587" s="41"/>
      <c r="BK1587" s="41"/>
      <c r="BL1587" s="41"/>
      <c r="BM1587" s="41"/>
      <c r="BN1587" s="41"/>
      <c r="BO1587" s="41"/>
      <c r="BP1587" s="108"/>
      <c r="CG1587" s="102"/>
      <c r="CI1587" s="45"/>
    </row>
    <row r="1588" spans="37:87" ht="13" customHeight="1">
      <c r="AK1588" s="114"/>
      <c r="AL1588" s="41"/>
      <c r="AM1588" s="41"/>
      <c r="AN1588" s="41"/>
      <c r="AO1588" s="41"/>
      <c r="AP1588" s="41"/>
      <c r="AQ1588" s="41"/>
      <c r="AR1588" s="41"/>
      <c r="AS1588" s="41"/>
      <c r="AT1588" s="41"/>
      <c r="AU1588" s="41"/>
      <c r="AV1588" s="41"/>
      <c r="AW1588" s="41"/>
      <c r="AX1588" s="41"/>
      <c r="AY1588" s="41"/>
      <c r="AZ1588" s="41"/>
      <c r="BA1588" s="41"/>
      <c r="BB1588" s="41"/>
      <c r="BC1588" s="41"/>
      <c r="BD1588" s="41"/>
      <c r="BE1588" s="41"/>
      <c r="BF1588" s="41"/>
      <c r="BG1588" s="41"/>
      <c r="BH1588" s="41"/>
      <c r="BI1588" s="41"/>
      <c r="BJ1588" s="41"/>
      <c r="BK1588" s="41"/>
      <c r="BL1588" s="41"/>
      <c r="BM1588" s="41"/>
      <c r="BN1588" s="41"/>
      <c r="BO1588" s="41"/>
      <c r="BP1588" s="108"/>
      <c r="CG1588" s="102"/>
      <c r="CI1588" s="45"/>
    </row>
    <row r="1589" spans="37:87" ht="13" customHeight="1">
      <c r="AK1589" s="114"/>
      <c r="AL1589" s="41"/>
      <c r="AM1589" s="41"/>
      <c r="AN1589" s="41"/>
      <c r="AO1589" s="41"/>
      <c r="AP1589" s="41"/>
      <c r="AQ1589" s="41"/>
      <c r="AR1589" s="41"/>
      <c r="AS1589" s="41"/>
      <c r="AT1589" s="41"/>
      <c r="AU1589" s="41"/>
      <c r="AV1589" s="41"/>
      <c r="AW1589" s="41"/>
      <c r="AX1589" s="41"/>
      <c r="AY1589" s="41"/>
      <c r="AZ1589" s="41"/>
      <c r="BA1589" s="41"/>
      <c r="BB1589" s="41"/>
      <c r="BC1589" s="41"/>
      <c r="BD1589" s="41"/>
      <c r="BE1589" s="41"/>
      <c r="BF1589" s="41"/>
      <c r="BG1589" s="41"/>
      <c r="BH1589" s="41"/>
      <c r="BI1589" s="41"/>
      <c r="BJ1589" s="41"/>
      <c r="BK1589" s="41"/>
      <c r="BL1589" s="41"/>
      <c r="BM1589" s="41"/>
      <c r="BN1589" s="41"/>
      <c r="BO1589" s="41"/>
      <c r="BP1589" s="108"/>
      <c r="CG1589" s="102"/>
      <c r="CI1589" s="45"/>
    </row>
    <row r="1590" spans="37:87" ht="13" customHeight="1">
      <c r="AK1590" s="114"/>
      <c r="AL1590" s="41"/>
      <c r="AM1590" s="41"/>
      <c r="AN1590" s="41"/>
      <c r="AO1590" s="41"/>
      <c r="AP1590" s="41"/>
      <c r="AQ1590" s="41"/>
      <c r="AR1590" s="41"/>
      <c r="AS1590" s="41"/>
      <c r="AT1590" s="41"/>
      <c r="AU1590" s="41"/>
      <c r="AV1590" s="41"/>
      <c r="AW1590" s="41"/>
      <c r="AX1590" s="41"/>
      <c r="AY1590" s="41"/>
      <c r="AZ1590" s="41"/>
      <c r="BA1590" s="41"/>
      <c r="BB1590" s="41"/>
      <c r="BC1590" s="41"/>
      <c r="BD1590" s="41"/>
      <c r="BE1590" s="41"/>
      <c r="BF1590" s="41"/>
      <c r="BG1590" s="41"/>
      <c r="BH1590" s="41"/>
      <c r="BI1590" s="41"/>
      <c r="BJ1590" s="41"/>
      <c r="BK1590" s="41"/>
      <c r="BL1590" s="41"/>
      <c r="BM1590" s="41"/>
      <c r="BN1590" s="41"/>
      <c r="BO1590" s="41"/>
      <c r="BP1590" s="108"/>
      <c r="CG1590" s="102"/>
      <c r="CI1590" s="45"/>
    </row>
    <row r="1591" spans="37:87" ht="13" customHeight="1">
      <c r="AK1591" s="114"/>
      <c r="AL1591" s="41"/>
      <c r="AM1591" s="41"/>
      <c r="AN1591" s="41"/>
      <c r="AO1591" s="41"/>
      <c r="AP1591" s="41"/>
      <c r="AQ1591" s="41"/>
      <c r="AR1591" s="41"/>
      <c r="AS1591" s="41"/>
      <c r="AT1591" s="41"/>
      <c r="AU1591" s="41"/>
      <c r="AV1591" s="41"/>
      <c r="AW1591" s="41"/>
      <c r="AX1591" s="41"/>
      <c r="AY1591" s="41"/>
      <c r="AZ1591" s="41"/>
      <c r="BA1591" s="41"/>
      <c r="BB1591" s="41"/>
      <c r="BC1591" s="41"/>
      <c r="BD1591" s="41"/>
      <c r="BE1591" s="41"/>
      <c r="BF1591" s="41"/>
      <c r="BG1591" s="41"/>
      <c r="BH1591" s="41"/>
      <c r="BI1591" s="41"/>
      <c r="BJ1591" s="41"/>
      <c r="BK1591" s="41"/>
      <c r="BL1591" s="41"/>
      <c r="BM1591" s="41"/>
      <c r="BN1591" s="41"/>
      <c r="BO1591" s="41"/>
      <c r="BP1591" s="108"/>
      <c r="CG1591" s="102"/>
      <c r="CI1591" s="45"/>
    </row>
    <row r="1592" spans="37:87" ht="13" customHeight="1">
      <c r="AK1592" s="114"/>
      <c r="AL1592" s="41"/>
      <c r="AM1592" s="41"/>
      <c r="AN1592" s="41"/>
      <c r="AO1592" s="41"/>
      <c r="AP1592" s="41"/>
      <c r="AQ1592" s="41"/>
      <c r="AR1592" s="41"/>
      <c r="AS1592" s="41"/>
      <c r="AT1592" s="41"/>
      <c r="AU1592" s="41"/>
      <c r="AV1592" s="41"/>
      <c r="AW1592" s="41"/>
      <c r="AX1592" s="41"/>
      <c r="AY1592" s="41"/>
      <c r="AZ1592" s="41"/>
      <c r="BA1592" s="41"/>
      <c r="BB1592" s="41"/>
      <c r="BC1592" s="41"/>
      <c r="BD1592" s="41"/>
      <c r="BE1592" s="41"/>
      <c r="BF1592" s="41"/>
      <c r="BG1592" s="41"/>
      <c r="BH1592" s="41"/>
      <c r="BI1592" s="41"/>
      <c r="BJ1592" s="41"/>
      <c r="BK1592" s="41"/>
      <c r="BL1592" s="41"/>
      <c r="BM1592" s="41"/>
      <c r="BN1592" s="41"/>
      <c r="BO1592" s="41"/>
      <c r="BP1592" s="108"/>
      <c r="CG1592" s="102"/>
      <c r="CI1592" s="45"/>
    </row>
    <row r="1593" spans="37:87" ht="13" customHeight="1">
      <c r="AK1593" s="114"/>
      <c r="AL1593" s="41"/>
      <c r="AM1593" s="41"/>
      <c r="AN1593" s="41"/>
      <c r="AO1593" s="41"/>
      <c r="AP1593" s="41"/>
      <c r="AQ1593" s="41"/>
      <c r="AR1593" s="41"/>
      <c r="AS1593" s="41"/>
      <c r="AT1593" s="41"/>
      <c r="AU1593" s="41"/>
      <c r="AV1593" s="41"/>
      <c r="AW1593" s="41"/>
      <c r="AX1593" s="41"/>
      <c r="AY1593" s="41"/>
      <c r="AZ1593" s="41"/>
      <c r="BA1593" s="41"/>
      <c r="BB1593" s="41"/>
      <c r="BC1593" s="41"/>
      <c r="BD1593" s="41"/>
      <c r="BE1593" s="41"/>
      <c r="BF1593" s="41"/>
      <c r="BG1593" s="41"/>
      <c r="BH1593" s="41"/>
      <c r="BI1593" s="41"/>
      <c r="BJ1593" s="41"/>
      <c r="BK1593" s="41"/>
      <c r="BL1593" s="41"/>
      <c r="BM1593" s="41"/>
      <c r="BN1593" s="41"/>
      <c r="BO1593" s="41"/>
      <c r="BP1593" s="108"/>
      <c r="CG1593" s="102"/>
      <c r="CI1593" s="45"/>
    </row>
    <row r="1594" spans="37:87" ht="13" customHeight="1">
      <c r="AK1594" s="114"/>
      <c r="AL1594" s="41"/>
      <c r="AM1594" s="41"/>
      <c r="AN1594" s="41"/>
      <c r="AO1594" s="41"/>
      <c r="AP1594" s="41"/>
      <c r="AQ1594" s="41"/>
      <c r="AR1594" s="41"/>
      <c r="AS1594" s="41"/>
      <c r="AT1594" s="41"/>
      <c r="AU1594" s="41"/>
      <c r="AV1594" s="41"/>
      <c r="AW1594" s="41"/>
      <c r="AX1594" s="41"/>
      <c r="AY1594" s="41"/>
      <c r="AZ1594" s="41"/>
      <c r="BA1594" s="41"/>
      <c r="BB1594" s="41"/>
      <c r="BC1594" s="41"/>
      <c r="BD1594" s="41"/>
      <c r="BE1594" s="41"/>
      <c r="BF1594" s="41"/>
      <c r="BG1594" s="41"/>
      <c r="BH1594" s="41"/>
      <c r="BI1594" s="41"/>
      <c r="BJ1594" s="41"/>
      <c r="BK1594" s="41"/>
      <c r="BL1594" s="41"/>
      <c r="BM1594" s="41"/>
      <c r="BN1594" s="41"/>
      <c r="BO1594" s="41"/>
      <c r="BP1594" s="108"/>
      <c r="CG1594" s="102"/>
      <c r="CI1594" s="45"/>
    </row>
    <row r="1595" spans="37:87" ht="13" customHeight="1">
      <c r="AK1595" s="114"/>
      <c r="AL1595" s="41"/>
      <c r="AM1595" s="41"/>
      <c r="AN1595" s="41"/>
      <c r="AO1595" s="41"/>
      <c r="AP1595" s="41"/>
      <c r="AQ1595" s="41"/>
      <c r="AR1595" s="41"/>
      <c r="AS1595" s="41"/>
      <c r="AT1595" s="41"/>
      <c r="AU1595" s="41"/>
      <c r="AV1595" s="41"/>
      <c r="AW1595" s="41"/>
      <c r="AX1595" s="41"/>
      <c r="AY1595" s="41"/>
      <c r="AZ1595" s="41"/>
      <c r="BA1595" s="41"/>
      <c r="BB1595" s="41"/>
      <c r="BC1595" s="41"/>
      <c r="BD1595" s="41"/>
      <c r="BE1595" s="41"/>
      <c r="BF1595" s="41"/>
      <c r="BG1595" s="41"/>
      <c r="BH1595" s="41"/>
      <c r="BI1595" s="41"/>
      <c r="BJ1595" s="41"/>
      <c r="BK1595" s="41"/>
      <c r="BL1595" s="41"/>
      <c r="BM1595" s="41"/>
      <c r="BN1595" s="41"/>
      <c r="BO1595" s="41"/>
      <c r="BP1595" s="108"/>
      <c r="CG1595" s="102"/>
      <c r="CI1595" s="45"/>
    </row>
    <row r="1596" spans="37:87" ht="13" customHeight="1">
      <c r="AK1596" s="114"/>
      <c r="AL1596" s="41"/>
      <c r="AM1596" s="41"/>
      <c r="AN1596" s="41"/>
      <c r="AO1596" s="41"/>
      <c r="AP1596" s="41"/>
      <c r="AQ1596" s="41"/>
      <c r="AR1596" s="41"/>
      <c r="AS1596" s="41"/>
      <c r="AT1596" s="41"/>
      <c r="AU1596" s="41"/>
      <c r="AV1596" s="41"/>
      <c r="AW1596" s="41"/>
      <c r="AX1596" s="41"/>
      <c r="AY1596" s="41"/>
      <c r="AZ1596" s="41"/>
      <c r="BA1596" s="41"/>
      <c r="BB1596" s="41"/>
      <c r="BC1596" s="41"/>
      <c r="BD1596" s="41"/>
      <c r="BE1596" s="41"/>
      <c r="BF1596" s="41"/>
      <c r="BG1596" s="41"/>
      <c r="BH1596" s="41"/>
      <c r="BI1596" s="41"/>
      <c r="BJ1596" s="41"/>
      <c r="BK1596" s="41"/>
      <c r="BL1596" s="41"/>
      <c r="BM1596" s="41"/>
      <c r="BN1596" s="41"/>
      <c r="BO1596" s="41"/>
      <c r="BP1596" s="108"/>
      <c r="CG1596" s="102"/>
      <c r="CI1596" s="45"/>
    </row>
    <row r="1597" spans="37:87" ht="13" customHeight="1">
      <c r="AK1597" s="114"/>
      <c r="AL1597" s="41"/>
      <c r="AM1597" s="41"/>
      <c r="AN1597" s="41"/>
      <c r="AO1597" s="41"/>
      <c r="AP1597" s="41"/>
      <c r="AQ1597" s="41"/>
      <c r="AR1597" s="41"/>
      <c r="AS1597" s="41"/>
      <c r="AT1597" s="41"/>
      <c r="AU1597" s="41"/>
      <c r="AV1597" s="41"/>
      <c r="AW1597" s="41"/>
      <c r="AX1597" s="41"/>
      <c r="AY1597" s="41"/>
      <c r="AZ1597" s="41"/>
      <c r="BA1597" s="41"/>
      <c r="BB1597" s="41"/>
      <c r="BC1597" s="41"/>
      <c r="BD1597" s="41"/>
      <c r="BE1597" s="41"/>
      <c r="BF1597" s="41"/>
      <c r="BG1597" s="41"/>
      <c r="BH1597" s="41"/>
      <c r="BI1597" s="41"/>
      <c r="BJ1597" s="41"/>
      <c r="BK1597" s="41"/>
      <c r="BL1597" s="41"/>
      <c r="BM1597" s="41"/>
      <c r="BN1597" s="41"/>
      <c r="BO1597" s="41"/>
      <c r="BP1597" s="108"/>
      <c r="CG1597" s="102"/>
      <c r="CI1597" s="45"/>
    </row>
    <row r="1598" spans="37:87" ht="13" customHeight="1">
      <c r="AK1598" s="114"/>
      <c r="AL1598" s="41"/>
      <c r="AM1598" s="41"/>
      <c r="AN1598" s="41"/>
      <c r="AO1598" s="41"/>
      <c r="AP1598" s="41"/>
      <c r="AQ1598" s="41"/>
      <c r="AR1598" s="41"/>
      <c r="AS1598" s="41"/>
      <c r="AT1598" s="41"/>
      <c r="AU1598" s="41"/>
      <c r="AV1598" s="41"/>
      <c r="AW1598" s="41"/>
      <c r="AX1598" s="41"/>
      <c r="AY1598" s="41"/>
      <c r="AZ1598" s="41"/>
      <c r="BA1598" s="41"/>
      <c r="BB1598" s="41"/>
      <c r="BC1598" s="41"/>
      <c r="BD1598" s="41"/>
      <c r="BE1598" s="41"/>
      <c r="BF1598" s="41"/>
      <c r="BG1598" s="41"/>
      <c r="BH1598" s="41"/>
      <c r="BI1598" s="41"/>
      <c r="BJ1598" s="41"/>
      <c r="BK1598" s="41"/>
      <c r="BL1598" s="41"/>
      <c r="BM1598" s="41"/>
      <c r="BN1598" s="41"/>
      <c r="BO1598" s="41"/>
      <c r="BP1598" s="108"/>
      <c r="CG1598" s="102"/>
      <c r="CI1598" s="45"/>
    </row>
    <row r="1599" spans="37:87" ht="13" customHeight="1">
      <c r="AK1599" s="114"/>
      <c r="AL1599" s="41"/>
      <c r="AM1599" s="41"/>
      <c r="AN1599" s="41"/>
      <c r="AO1599" s="41"/>
      <c r="AP1599" s="41"/>
      <c r="AQ1599" s="41"/>
      <c r="AR1599" s="41"/>
      <c r="AS1599" s="41"/>
      <c r="AT1599" s="41"/>
      <c r="AU1599" s="41"/>
      <c r="AV1599" s="41"/>
      <c r="AW1599" s="41"/>
      <c r="AX1599" s="41"/>
      <c r="AY1599" s="41"/>
      <c r="AZ1599" s="41"/>
      <c r="BA1599" s="41"/>
      <c r="BB1599" s="41"/>
      <c r="BC1599" s="41"/>
      <c r="BD1599" s="41"/>
      <c r="BE1599" s="41"/>
      <c r="BF1599" s="41"/>
      <c r="BG1599" s="41"/>
      <c r="BH1599" s="41"/>
      <c r="BI1599" s="41"/>
      <c r="BJ1599" s="41"/>
      <c r="BK1599" s="41"/>
      <c r="BL1599" s="41"/>
      <c r="BM1599" s="41"/>
      <c r="BN1599" s="41"/>
      <c r="BO1599" s="41"/>
      <c r="BP1599" s="108"/>
      <c r="CG1599" s="102"/>
      <c r="CI1599" s="45"/>
    </row>
    <row r="1600" spans="37:87" ht="13" customHeight="1">
      <c r="AK1600" s="114"/>
      <c r="AL1600" s="41"/>
      <c r="AM1600" s="41"/>
      <c r="AN1600" s="41"/>
      <c r="AO1600" s="41"/>
      <c r="AP1600" s="41"/>
      <c r="AQ1600" s="41"/>
      <c r="AR1600" s="41"/>
      <c r="AS1600" s="41"/>
      <c r="AT1600" s="41"/>
      <c r="AU1600" s="41"/>
      <c r="AV1600" s="41"/>
      <c r="AW1600" s="41"/>
      <c r="AX1600" s="41"/>
      <c r="AY1600" s="41"/>
      <c r="AZ1600" s="41"/>
      <c r="BA1600" s="41"/>
      <c r="BB1600" s="41"/>
      <c r="BC1600" s="41"/>
      <c r="BD1600" s="41"/>
      <c r="BE1600" s="41"/>
      <c r="BF1600" s="41"/>
      <c r="BG1600" s="41"/>
      <c r="BH1600" s="41"/>
      <c r="BI1600" s="41"/>
      <c r="BJ1600" s="41"/>
      <c r="BK1600" s="41"/>
      <c r="BL1600" s="41"/>
      <c r="BM1600" s="41"/>
      <c r="BN1600" s="41"/>
      <c r="BO1600" s="41"/>
      <c r="BP1600" s="108"/>
      <c r="CG1600" s="102"/>
      <c r="CI1600" s="45"/>
    </row>
    <row r="1601" spans="37:87" ht="13" customHeight="1">
      <c r="AK1601" s="114"/>
      <c r="AL1601" s="41"/>
      <c r="AM1601" s="41"/>
      <c r="AN1601" s="41"/>
      <c r="AO1601" s="41"/>
      <c r="AP1601" s="41"/>
      <c r="AQ1601" s="41"/>
      <c r="AR1601" s="41"/>
      <c r="AS1601" s="41"/>
      <c r="AT1601" s="41"/>
      <c r="AU1601" s="41"/>
      <c r="AV1601" s="41"/>
      <c r="AW1601" s="41"/>
      <c r="AX1601" s="41"/>
      <c r="AY1601" s="41"/>
      <c r="AZ1601" s="41"/>
      <c r="BA1601" s="41"/>
      <c r="BB1601" s="41"/>
      <c r="BC1601" s="41"/>
      <c r="BD1601" s="41"/>
      <c r="BE1601" s="41"/>
      <c r="BF1601" s="41"/>
      <c r="BG1601" s="41"/>
      <c r="BH1601" s="41"/>
      <c r="BI1601" s="41"/>
      <c r="BJ1601" s="41"/>
      <c r="BK1601" s="41"/>
      <c r="BL1601" s="41"/>
      <c r="BM1601" s="41"/>
      <c r="BN1601" s="41"/>
      <c r="BO1601" s="41"/>
      <c r="BP1601" s="108"/>
      <c r="CG1601" s="102"/>
      <c r="CI1601" s="45"/>
    </row>
    <row r="1602" spans="37:87" ht="13" customHeight="1">
      <c r="AK1602" s="114"/>
      <c r="AL1602" s="41"/>
      <c r="AM1602" s="41"/>
      <c r="AN1602" s="41"/>
      <c r="AO1602" s="41"/>
      <c r="AP1602" s="41"/>
      <c r="AQ1602" s="41"/>
      <c r="AR1602" s="41"/>
      <c r="AS1602" s="41"/>
      <c r="AT1602" s="41"/>
      <c r="AU1602" s="41"/>
      <c r="AV1602" s="41"/>
      <c r="AW1602" s="41"/>
      <c r="AX1602" s="41"/>
      <c r="AY1602" s="41"/>
      <c r="AZ1602" s="41"/>
      <c r="BA1602" s="41"/>
      <c r="BB1602" s="41"/>
      <c r="BC1602" s="41"/>
      <c r="BD1602" s="41"/>
      <c r="BE1602" s="41"/>
      <c r="BF1602" s="41"/>
      <c r="BG1602" s="41"/>
      <c r="BH1602" s="41"/>
      <c r="BI1602" s="41"/>
      <c r="BJ1602" s="41"/>
      <c r="BK1602" s="41"/>
      <c r="BL1602" s="41"/>
      <c r="BM1602" s="41"/>
      <c r="BN1602" s="41"/>
      <c r="BO1602" s="41"/>
      <c r="BP1602" s="108"/>
      <c r="CG1602" s="102"/>
      <c r="CI1602" s="45"/>
    </row>
    <row r="1603" spans="37:87" ht="13" customHeight="1">
      <c r="AK1603" s="114"/>
      <c r="AL1603" s="41"/>
      <c r="AM1603" s="41"/>
      <c r="AN1603" s="41"/>
      <c r="AO1603" s="41"/>
      <c r="AP1603" s="41"/>
      <c r="AQ1603" s="41"/>
      <c r="AR1603" s="41"/>
      <c r="AS1603" s="41"/>
      <c r="AT1603" s="41"/>
      <c r="AU1603" s="41"/>
      <c r="AV1603" s="41"/>
      <c r="AW1603" s="41"/>
      <c r="AX1603" s="41"/>
      <c r="AY1603" s="41"/>
      <c r="AZ1603" s="41"/>
      <c r="BA1603" s="41"/>
      <c r="BB1603" s="41"/>
      <c r="BC1603" s="41"/>
      <c r="BD1603" s="41"/>
      <c r="BE1603" s="41"/>
      <c r="BF1603" s="41"/>
      <c r="BG1603" s="41"/>
      <c r="BH1603" s="41"/>
      <c r="BI1603" s="41"/>
      <c r="BJ1603" s="41"/>
      <c r="BK1603" s="41"/>
      <c r="BL1603" s="41"/>
      <c r="BM1603" s="41"/>
      <c r="BN1603" s="41"/>
      <c r="BO1603" s="41"/>
      <c r="BP1603" s="108"/>
      <c r="CG1603" s="102"/>
      <c r="CI1603" s="45"/>
    </row>
    <row r="1604" spans="37:87" ht="13" customHeight="1">
      <c r="AK1604" s="114"/>
      <c r="AL1604" s="41"/>
      <c r="AM1604" s="41"/>
      <c r="AN1604" s="41"/>
      <c r="AO1604" s="41"/>
      <c r="AP1604" s="41"/>
      <c r="AQ1604" s="41"/>
      <c r="AR1604" s="41"/>
      <c r="AS1604" s="41"/>
      <c r="AT1604" s="41"/>
      <c r="AU1604" s="41"/>
      <c r="AV1604" s="41"/>
      <c r="AW1604" s="41"/>
      <c r="AX1604" s="41"/>
      <c r="AY1604" s="41"/>
      <c r="AZ1604" s="41"/>
      <c r="BA1604" s="41"/>
      <c r="BB1604" s="41"/>
      <c r="BC1604" s="41"/>
      <c r="BD1604" s="41"/>
      <c r="BE1604" s="41"/>
      <c r="BF1604" s="41"/>
      <c r="BG1604" s="41"/>
      <c r="BH1604" s="41"/>
      <c r="BI1604" s="41"/>
      <c r="BJ1604" s="41"/>
      <c r="BK1604" s="41"/>
      <c r="BL1604" s="41"/>
      <c r="BM1604" s="41"/>
      <c r="BN1604" s="41"/>
      <c r="BO1604" s="41"/>
      <c r="BP1604" s="108"/>
      <c r="CG1604" s="102"/>
      <c r="CI1604" s="45"/>
    </row>
    <row r="1605" spans="37:87" ht="13" customHeight="1">
      <c r="AK1605" s="114"/>
      <c r="AL1605" s="41"/>
      <c r="AM1605" s="41"/>
      <c r="AN1605" s="41"/>
      <c r="AO1605" s="41"/>
      <c r="AP1605" s="41"/>
      <c r="AQ1605" s="41"/>
      <c r="AR1605" s="41"/>
      <c r="AS1605" s="41"/>
      <c r="AT1605" s="41"/>
      <c r="AU1605" s="41"/>
      <c r="AV1605" s="41"/>
      <c r="AW1605" s="41"/>
      <c r="AX1605" s="41"/>
      <c r="AY1605" s="41"/>
      <c r="AZ1605" s="41"/>
      <c r="BA1605" s="41"/>
      <c r="BB1605" s="41"/>
      <c r="BC1605" s="41"/>
      <c r="BD1605" s="41"/>
      <c r="BE1605" s="41"/>
      <c r="BF1605" s="41"/>
      <c r="BG1605" s="41"/>
      <c r="BH1605" s="41"/>
      <c r="BI1605" s="41"/>
      <c r="BJ1605" s="41"/>
      <c r="BK1605" s="41"/>
      <c r="BL1605" s="41"/>
      <c r="BM1605" s="41"/>
      <c r="BN1605" s="41"/>
      <c r="BO1605" s="41"/>
      <c r="BP1605" s="108"/>
      <c r="CG1605" s="102"/>
      <c r="CI1605" s="45"/>
    </row>
    <row r="1606" spans="37:87" ht="13" customHeight="1">
      <c r="AK1606" s="114"/>
      <c r="AL1606" s="41"/>
      <c r="AM1606" s="41"/>
      <c r="AN1606" s="41"/>
      <c r="AO1606" s="41"/>
      <c r="AP1606" s="41"/>
      <c r="AQ1606" s="41"/>
      <c r="AR1606" s="41"/>
      <c r="AS1606" s="41"/>
      <c r="AT1606" s="41"/>
      <c r="AU1606" s="41"/>
      <c r="AV1606" s="41"/>
      <c r="AW1606" s="41"/>
      <c r="AX1606" s="41"/>
      <c r="AY1606" s="41"/>
      <c r="AZ1606" s="41"/>
      <c r="BA1606" s="41"/>
      <c r="BB1606" s="41"/>
      <c r="BC1606" s="41"/>
      <c r="BD1606" s="41"/>
      <c r="BE1606" s="41"/>
      <c r="BF1606" s="41"/>
      <c r="BG1606" s="41"/>
      <c r="BH1606" s="41"/>
      <c r="BI1606" s="41"/>
      <c r="BJ1606" s="41"/>
      <c r="BK1606" s="41"/>
      <c r="BL1606" s="41"/>
      <c r="BM1606" s="41"/>
      <c r="BN1606" s="41"/>
      <c r="BO1606" s="41"/>
      <c r="BP1606" s="108"/>
      <c r="CG1606" s="102"/>
      <c r="CI1606" s="45"/>
    </row>
    <row r="1607" spans="37:87" ht="13" customHeight="1">
      <c r="AK1607" s="114"/>
      <c r="AL1607" s="41"/>
      <c r="AM1607" s="41"/>
      <c r="AN1607" s="41"/>
      <c r="AO1607" s="41"/>
      <c r="AP1607" s="41"/>
      <c r="AQ1607" s="41"/>
      <c r="AR1607" s="41"/>
      <c r="AS1607" s="41"/>
      <c r="AT1607" s="41"/>
      <c r="AU1607" s="41"/>
      <c r="AV1607" s="41"/>
      <c r="AW1607" s="41"/>
      <c r="AX1607" s="41"/>
      <c r="AY1607" s="41"/>
      <c r="AZ1607" s="41"/>
      <c r="BA1607" s="41"/>
      <c r="BB1607" s="41"/>
      <c r="BC1607" s="41"/>
      <c r="BD1607" s="41"/>
      <c r="BE1607" s="41"/>
      <c r="BF1607" s="41"/>
      <c r="BG1607" s="41"/>
      <c r="BH1607" s="41"/>
      <c r="BI1607" s="41"/>
      <c r="BJ1607" s="41"/>
      <c r="BK1607" s="41"/>
      <c r="BL1607" s="41"/>
      <c r="BM1607" s="41"/>
      <c r="BN1607" s="41"/>
      <c r="BO1607" s="41"/>
      <c r="BP1607" s="108"/>
      <c r="CG1607" s="102"/>
      <c r="CI1607" s="45"/>
    </row>
    <row r="1608" spans="37:87" ht="13" customHeight="1">
      <c r="AK1608" s="114"/>
      <c r="AL1608" s="41"/>
      <c r="AM1608" s="41"/>
      <c r="AN1608" s="41"/>
      <c r="AO1608" s="41"/>
      <c r="AP1608" s="41"/>
      <c r="AQ1608" s="41"/>
      <c r="AR1608" s="41"/>
      <c r="AS1608" s="41"/>
      <c r="AT1608" s="41"/>
      <c r="AU1608" s="41"/>
      <c r="AV1608" s="41"/>
      <c r="AW1608" s="41"/>
      <c r="AX1608" s="41"/>
      <c r="AY1608" s="41"/>
      <c r="AZ1608" s="41"/>
      <c r="BA1608" s="41"/>
      <c r="BB1608" s="41"/>
      <c r="BC1608" s="41"/>
      <c r="BD1608" s="41"/>
      <c r="BE1608" s="41"/>
      <c r="BF1608" s="41"/>
      <c r="BG1608" s="41"/>
      <c r="BH1608" s="41"/>
      <c r="BI1608" s="41"/>
      <c r="BJ1608" s="41"/>
      <c r="BK1608" s="41"/>
      <c r="BL1608" s="41"/>
      <c r="BM1608" s="41"/>
      <c r="BN1608" s="41"/>
      <c r="BO1608" s="41"/>
      <c r="BP1608" s="108"/>
      <c r="CG1608" s="102"/>
      <c r="CI1608" s="45"/>
    </row>
    <row r="1609" spans="37:87" ht="13" customHeight="1">
      <c r="AK1609" s="114"/>
      <c r="AL1609" s="41"/>
      <c r="AM1609" s="41"/>
      <c r="AN1609" s="41"/>
      <c r="AO1609" s="41"/>
      <c r="AP1609" s="41"/>
      <c r="AQ1609" s="41"/>
      <c r="AR1609" s="41"/>
      <c r="AS1609" s="41"/>
      <c r="AT1609" s="41"/>
      <c r="AU1609" s="41"/>
      <c r="AV1609" s="41"/>
      <c r="AW1609" s="41"/>
      <c r="AX1609" s="41"/>
      <c r="AY1609" s="41"/>
      <c r="AZ1609" s="41"/>
      <c r="BA1609" s="41"/>
      <c r="BB1609" s="41"/>
      <c r="BC1609" s="41"/>
      <c r="BD1609" s="41"/>
      <c r="BE1609" s="41"/>
      <c r="BF1609" s="41"/>
      <c r="BG1609" s="41"/>
      <c r="BH1609" s="41"/>
      <c r="BI1609" s="41"/>
      <c r="BJ1609" s="41"/>
      <c r="BK1609" s="41"/>
      <c r="BL1609" s="41"/>
      <c r="BM1609" s="41"/>
      <c r="BN1609" s="41"/>
      <c r="BO1609" s="41"/>
      <c r="BP1609" s="108"/>
      <c r="CG1609" s="102"/>
      <c r="CI1609" s="45"/>
    </row>
    <row r="1610" spans="37:87" ht="13" customHeight="1">
      <c r="AK1610" s="114"/>
      <c r="AL1610" s="41"/>
      <c r="AM1610" s="41"/>
      <c r="AN1610" s="41"/>
      <c r="AO1610" s="41"/>
      <c r="AP1610" s="41"/>
      <c r="AQ1610" s="41"/>
      <c r="AR1610" s="41"/>
      <c r="AS1610" s="41"/>
      <c r="AT1610" s="41"/>
      <c r="AU1610" s="41"/>
      <c r="AV1610" s="41"/>
      <c r="AW1610" s="41"/>
      <c r="AX1610" s="41"/>
      <c r="AY1610" s="41"/>
      <c r="AZ1610" s="41"/>
      <c r="BA1610" s="41"/>
      <c r="BB1610" s="41"/>
      <c r="BC1610" s="41"/>
      <c r="BD1610" s="41"/>
      <c r="BE1610" s="41"/>
      <c r="BF1610" s="41"/>
      <c r="BG1610" s="41"/>
      <c r="BH1610" s="41"/>
      <c r="BI1610" s="41"/>
      <c r="BJ1610" s="41"/>
      <c r="BK1610" s="41"/>
      <c r="BL1610" s="41"/>
      <c r="BM1610" s="41"/>
      <c r="BN1610" s="41"/>
      <c r="BO1610" s="41"/>
      <c r="BP1610" s="108"/>
      <c r="CG1610" s="102"/>
      <c r="CI1610" s="45"/>
    </row>
    <row r="1611" spans="37:87" ht="13" customHeight="1">
      <c r="AK1611" s="114"/>
      <c r="AL1611" s="41"/>
      <c r="AM1611" s="41"/>
      <c r="AN1611" s="41"/>
      <c r="AO1611" s="41"/>
      <c r="AP1611" s="41"/>
      <c r="AQ1611" s="41"/>
      <c r="AR1611" s="41"/>
      <c r="AS1611" s="41"/>
      <c r="AT1611" s="41"/>
      <c r="AU1611" s="41"/>
      <c r="AV1611" s="41"/>
      <c r="AW1611" s="41"/>
      <c r="AX1611" s="41"/>
      <c r="AY1611" s="41"/>
      <c r="AZ1611" s="41"/>
      <c r="BA1611" s="41"/>
      <c r="BB1611" s="41"/>
      <c r="BC1611" s="41"/>
      <c r="BD1611" s="41"/>
      <c r="BE1611" s="41"/>
      <c r="BF1611" s="41"/>
      <c r="BG1611" s="41"/>
      <c r="BH1611" s="41"/>
      <c r="BI1611" s="41"/>
      <c r="BJ1611" s="41"/>
      <c r="BK1611" s="41"/>
      <c r="BL1611" s="41"/>
      <c r="BM1611" s="41"/>
      <c r="BN1611" s="41"/>
      <c r="BO1611" s="41"/>
      <c r="BP1611" s="108"/>
      <c r="CG1611" s="102"/>
      <c r="CI1611" s="45"/>
    </row>
    <row r="1612" spans="37:87" ht="13" customHeight="1">
      <c r="AK1612" s="114"/>
      <c r="AL1612" s="41"/>
      <c r="AM1612" s="41"/>
      <c r="AN1612" s="41"/>
      <c r="AO1612" s="41"/>
      <c r="AP1612" s="41"/>
      <c r="AQ1612" s="41"/>
      <c r="AR1612" s="41"/>
      <c r="AS1612" s="41"/>
      <c r="AT1612" s="41"/>
      <c r="AU1612" s="41"/>
      <c r="AV1612" s="41"/>
      <c r="AW1612" s="41"/>
      <c r="AX1612" s="41"/>
      <c r="AY1612" s="41"/>
      <c r="AZ1612" s="41"/>
      <c r="BA1612" s="41"/>
      <c r="BB1612" s="41"/>
      <c r="BC1612" s="41"/>
      <c r="BD1612" s="41"/>
      <c r="BE1612" s="41"/>
      <c r="BF1612" s="41"/>
      <c r="BG1612" s="41"/>
      <c r="BH1612" s="41"/>
      <c r="BI1612" s="41"/>
      <c r="BJ1612" s="41"/>
      <c r="BK1612" s="41"/>
      <c r="BL1612" s="41"/>
      <c r="BM1612" s="41"/>
      <c r="BN1612" s="41"/>
      <c r="BO1612" s="41"/>
      <c r="BP1612" s="108"/>
      <c r="CG1612" s="102"/>
      <c r="CI1612" s="45"/>
    </row>
    <row r="1613" spans="37:87" ht="13" customHeight="1">
      <c r="AK1613" s="114"/>
      <c r="AL1613" s="41"/>
      <c r="AM1613" s="41"/>
      <c r="AN1613" s="41"/>
      <c r="AO1613" s="41"/>
      <c r="AP1613" s="41"/>
      <c r="AQ1613" s="41"/>
      <c r="AR1613" s="41"/>
      <c r="AS1613" s="41"/>
      <c r="AT1613" s="41"/>
      <c r="AU1613" s="41"/>
      <c r="AV1613" s="41"/>
      <c r="AW1613" s="41"/>
      <c r="AX1613" s="41"/>
      <c r="AY1613" s="41"/>
      <c r="AZ1613" s="41"/>
      <c r="BA1613" s="41"/>
      <c r="BB1613" s="41"/>
      <c r="BC1613" s="41"/>
      <c r="BD1613" s="41"/>
      <c r="BE1613" s="41"/>
      <c r="BF1613" s="41"/>
      <c r="BG1613" s="41"/>
      <c r="BH1613" s="41"/>
      <c r="BI1613" s="41"/>
      <c r="BJ1613" s="41"/>
      <c r="BK1613" s="41"/>
      <c r="BL1613" s="41"/>
      <c r="BM1613" s="41"/>
      <c r="BN1613" s="41"/>
      <c r="BO1613" s="41"/>
      <c r="BP1613" s="108"/>
      <c r="CG1613" s="102"/>
      <c r="CI1613" s="45"/>
    </row>
    <row r="1614" spans="37:87" ht="13" customHeight="1">
      <c r="AK1614" s="114"/>
      <c r="AL1614" s="41"/>
      <c r="AM1614" s="41"/>
      <c r="AN1614" s="41"/>
      <c r="AO1614" s="41"/>
      <c r="AP1614" s="41"/>
      <c r="AQ1614" s="41"/>
      <c r="AR1614" s="41"/>
      <c r="AS1614" s="41"/>
      <c r="AT1614" s="41"/>
      <c r="AU1614" s="41"/>
      <c r="AV1614" s="41"/>
      <c r="AW1614" s="41"/>
      <c r="AX1614" s="41"/>
      <c r="AY1614" s="41"/>
      <c r="AZ1614" s="41"/>
      <c r="BA1614" s="41"/>
      <c r="BB1614" s="41"/>
      <c r="BC1614" s="41"/>
      <c r="BD1614" s="41"/>
      <c r="BE1614" s="41"/>
      <c r="BF1614" s="41"/>
      <c r="BG1614" s="41"/>
      <c r="BH1614" s="41"/>
      <c r="BI1614" s="41"/>
      <c r="BJ1614" s="41"/>
      <c r="BK1614" s="41"/>
      <c r="BL1614" s="41"/>
      <c r="BM1614" s="41"/>
      <c r="BN1614" s="41"/>
      <c r="BO1614" s="41"/>
      <c r="BP1614" s="108"/>
      <c r="CG1614" s="102"/>
      <c r="CI1614" s="45"/>
    </row>
    <row r="1615" spans="37:87" ht="13" customHeight="1">
      <c r="AK1615" s="114"/>
      <c r="AL1615" s="41"/>
      <c r="AM1615" s="41"/>
      <c r="AN1615" s="41"/>
      <c r="AO1615" s="41"/>
      <c r="AP1615" s="41"/>
      <c r="AQ1615" s="41"/>
      <c r="AR1615" s="41"/>
      <c r="AS1615" s="41"/>
      <c r="AT1615" s="41"/>
      <c r="AU1615" s="41"/>
      <c r="AV1615" s="41"/>
      <c r="AW1615" s="41"/>
      <c r="AX1615" s="41"/>
      <c r="AY1615" s="41"/>
      <c r="AZ1615" s="41"/>
      <c r="BA1615" s="41"/>
      <c r="BB1615" s="41"/>
      <c r="BC1615" s="41"/>
      <c r="BD1615" s="41"/>
      <c r="BE1615" s="41"/>
      <c r="BF1615" s="41"/>
      <c r="BG1615" s="41"/>
      <c r="BH1615" s="41"/>
      <c r="BI1615" s="41"/>
      <c r="BJ1615" s="41"/>
      <c r="BK1615" s="41"/>
      <c r="BL1615" s="41"/>
      <c r="BM1615" s="41"/>
      <c r="BN1615" s="41"/>
      <c r="BO1615" s="41"/>
      <c r="BP1615" s="108"/>
      <c r="CG1615" s="102"/>
      <c r="CI1615" s="45"/>
    </row>
    <row r="1616" spans="37:87" ht="13" customHeight="1">
      <c r="AK1616" s="114"/>
      <c r="AL1616" s="41"/>
      <c r="AM1616" s="41"/>
      <c r="AN1616" s="41"/>
      <c r="AO1616" s="41"/>
      <c r="AP1616" s="41"/>
      <c r="AQ1616" s="41"/>
      <c r="AR1616" s="41"/>
      <c r="AS1616" s="41"/>
      <c r="AT1616" s="41"/>
      <c r="AU1616" s="41"/>
      <c r="AV1616" s="41"/>
      <c r="AW1616" s="41"/>
      <c r="AX1616" s="41"/>
      <c r="AY1616" s="41"/>
      <c r="AZ1616" s="41"/>
      <c r="BA1616" s="41"/>
      <c r="BB1616" s="41"/>
      <c r="BC1616" s="41"/>
      <c r="BD1616" s="41"/>
      <c r="BE1616" s="41"/>
      <c r="BF1616" s="41"/>
      <c r="BG1616" s="41"/>
      <c r="BH1616" s="41"/>
      <c r="BI1616" s="41"/>
      <c r="BJ1616" s="41"/>
      <c r="BK1616" s="41"/>
      <c r="BL1616" s="41"/>
      <c r="BM1616" s="41"/>
      <c r="BN1616" s="41"/>
      <c r="BO1616" s="41"/>
      <c r="BP1616" s="108"/>
      <c r="CG1616" s="102"/>
      <c r="CI1616" s="45"/>
    </row>
    <row r="1617" spans="37:87" ht="13" customHeight="1">
      <c r="AK1617" s="114"/>
      <c r="AL1617" s="41"/>
      <c r="AM1617" s="41"/>
      <c r="AN1617" s="41"/>
      <c r="AO1617" s="41"/>
      <c r="AP1617" s="41"/>
      <c r="AQ1617" s="41"/>
      <c r="AR1617" s="41"/>
      <c r="AS1617" s="41"/>
      <c r="AT1617" s="41"/>
      <c r="AU1617" s="41"/>
      <c r="AV1617" s="41"/>
      <c r="AW1617" s="41"/>
      <c r="AX1617" s="41"/>
      <c r="AY1617" s="41"/>
      <c r="AZ1617" s="41"/>
      <c r="BA1617" s="41"/>
      <c r="BB1617" s="41"/>
      <c r="BC1617" s="41"/>
      <c r="BD1617" s="41"/>
      <c r="BE1617" s="41"/>
      <c r="BF1617" s="41"/>
      <c r="BG1617" s="41"/>
      <c r="BH1617" s="41"/>
      <c r="BI1617" s="41"/>
      <c r="BJ1617" s="41"/>
      <c r="BK1617" s="41"/>
      <c r="BL1617" s="41"/>
      <c r="BM1617" s="41"/>
      <c r="BN1617" s="41"/>
      <c r="BO1617" s="41"/>
      <c r="BP1617" s="108"/>
      <c r="CG1617" s="102"/>
      <c r="CI1617" s="45"/>
    </row>
    <row r="1618" spans="37:87" ht="13" customHeight="1">
      <c r="AK1618" s="114"/>
      <c r="AL1618" s="41"/>
      <c r="AM1618" s="41"/>
      <c r="AN1618" s="41"/>
      <c r="AO1618" s="41"/>
      <c r="AP1618" s="41"/>
      <c r="AQ1618" s="41"/>
      <c r="AR1618" s="41"/>
      <c r="AS1618" s="41"/>
      <c r="AT1618" s="41"/>
      <c r="AU1618" s="41"/>
      <c r="AV1618" s="41"/>
      <c r="AW1618" s="41"/>
      <c r="AX1618" s="41"/>
      <c r="AY1618" s="41"/>
      <c r="AZ1618" s="41"/>
      <c r="BA1618" s="41"/>
      <c r="BB1618" s="41"/>
      <c r="BC1618" s="41"/>
      <c r="BD1618" s="41"/>
      <c r="BE1618" s="41"/>
      <c r="BF1618" s="41"/>
      <c r="BG1618" s="41"/>
      <c r="BH1618" s="41"/>
      <c r="BI1618" s="41"/>
      <c r="BJ1618" s="41"/>
      <c r="BK1618" s="41"/>
      <c r="BL1618" s="41"/>
      <c r="BM1618" s="41"/>
      <c r="BN1618" s="41"/>
      <c r="BO1618" s="41"/>
      <c r="BP1618" s="108"/>
      <c r="CG1618" s="102"/>
      <c r="CI1618" s="45"/>
    </row>
    <row r="1619" spans="37:87" ht="13" customHeight="1">
      <c r="AK1619" s="114"/>
      <c r="AL1619" s="41"/>
      <c r="AM1619" s="41"/>
      <c r="AN1619" s="41"/>
      <c r="AO1619" s="41"/>
      <c r="AP1619" s="41"/>
      <c r="AQ1619" s="41"/>
      <c r="AR1619" s="41"/>
      <c r="AS1619" s="41"/>
      <c r="AT1619" s="41"/>
      <c r="AU1619" s="41"/>
      <c r="AV1619" s="41"/>
      <c r="AW1619" s="41"/>
      <c r="AX1619" s="41"/>
      <c r="AY1619" s="41"/>
      <c r="AZ1619" s="41"/>
      <c r="BA1619" s="41"/>
      <c r="BB1619" s="41"/>
      <c r="BC1619" s="41"/>
      <c r="BD1619" s="41"/>
      <c r="BE1619" s="41"/>
      <c r="BF1619" s="41"/>
      <c r="BG1619" s="41"/>
      <c r="BH1619" s="41"/>
      <c r="BI1619" s="41"/>
      <c r="BJ1619" s="41"/>
      <c r="BK1619" s="41"/>
      <c r="BL1619" s="41"/>
      <c r="BM1619" s="41"/>
      <c r="BN1619" s="41"/>
      <c r="BO1619" s="41"/>
      <c r="BP1619" s="108"/>
      <c r="CG1619" s="102"/>
      <c r="CI1619" s="45"/>
    </row>
    <row r="1620" spans="37:87" ht="13" customHeight="1">
      <c r="AK1620" s="114"/>
      <c r="AL1620" s="41"/>
      <c r="AM1620" s="41"/>
      <c r="AN1620" s="41"/>
      <c r="AO1620" s="41"/>
      <c r="AP1620" s="41"/>
      <c r="AQ1620" s="41"/>
      <c r="AR1620" s="41"/>
      <c r="AS1620" s="41"/>
      <c r="AT1620" s="41"/>
      <c r="AU1620" s="41"/>
      <c r="AV1620" s="41"/>
      <c r="AW1620" s="41"/>
      <c r="AX1620" s="41"/>
      <c r="AY1620" s="41"/>
      <c r="AZ1620" s="41"/>
      <c r="BA1620" s="41"/>
      <c r="BB1620" s="41"/>
      <c r="BC1620" s="41"/>
      <c r="BD1620" s="41"/>
      <c r="BE1620" s="41"/>
      <c r="BF1620" s="41"/>
      <c r="BG1620" s="41"/>
      <c r="BH1620" s="41"/>
      <c r="BI1620" s="41"/>
      <c r="BJ1620" s="41"/>
      <c r="BK1620" s="41"/>
      <c r="BL1620" s="41"/>
      <c r="BM1620" s="41"/>
      <c r="BN1620" s="41"/>
      <c r="BO1620" s="41"/>
      <c r="BP1620" s="108"/>
      <c r="CG1620" s="102"/>
      <c r="CI1620" s="45"/>
    </row>
    <row r="1621" spans="37:87" ht="13" customHeight="1">
      <c r="AK1621" s="114"/>
      <c r="AL1621" s="41"/>
      <c r="AM1621" s="41"/>
      <c r="AN1621" s="41"/>
      <c r="AO1621" s="41"/>
      <c r="AP1621" s="41"/>
      <c r="AQ1621" s="41"/>
      <c r="AR1621" s="41"/>
      <c r="AS1621" s="41"/>
      <c r="AT1621" s="41"/>
      <c r="AU1621" s="41"/>
      <c r="AV1621" s="41"/>
      <c r="AW1621" s="41"/>
      <c r="AX1621" s="41"/>
      <c r="AY1621" s="41"/>
      <c r="AZ1621" s="41"/>
      <c r="BA1621" s="41"/>
      <c r="BB1621" s="41"/>
      <c r="BC1621" s="41"/>
      <c r="BD1621" s="41"/>
      <c r="BE1621" s="41"/>
      <c r="BF1621" s="41"/>
      <c r="BG1621" s="41"/>
      <c r="BH1621" s="41"/>
      <c r="BI1621" s="41"/>
      <c r="BJ1621" s="41"/>
      <c r="BK1621" s="41"/>
      <c r="BL1621" s="41"/>
      <c r="BM1621" s="41"/>
      <c r="BN1621" s="41"/>
      <c r="BO1621" s="41"/>
      <c r="BP1621" s="108"/>
      <c r="CG1621" s="102"/>
      <c r="CI1621" s="45"/>
    </row>
    <row r="1622" spans="37:87" ht="13" customHeight="1">
      <c r="AK1622" s="114"/>
      <c r="AL1622" s="41"/>
      <c r="AM1622" s="41"/>
      <c r="AN1622" s="41"/>
      <c r="AO1622" s="41"/>
      <c r="AP1622" s="41"/>
      <c r="AQ1622" s="41"/>
      <c r="AR1622" s="41"/>
      <c r="AS1622" s="41"/>
      <c r="AT1622" s="41"/>
      <c r="AU1622" s="41"/>
      <c r="AV1622" s="41"/>
      <c r="AW1622" s="41"/>
      <c r="AX1622" s="41"/>
      <c r="AY1622" s="41"/>
      <c r="AZ1622" s="41"/>
      <c r="BA1622" s="41"/>
      <c r="BB1622" s="41"/>
      <c r="BC1622" s="41"/>
      <c r="BD1622" s="41"/>
      <c r="BE1622" s="41"/>
      <c r="BF1622" s="41"/>
      <c r="BG1622" s="41"/>
      <c r="BH1622" s="41"/>
      <c r="BI1622" s="41"/>
      <c r="BJ1622" s="41"/>
      <c r="BK1622" s="41"/>
      <c r="BL1622" s="41"/>
      <c r="BM1622" s="41"/>
      <c r="BN1622" s="41"/>
      <c r="BO1622" s="41"/>
      <c r="BP1622" s="108"/>
      <c r="CG1622" s="102"/>
      <c r="CI1622" s="45"/>
    </row>
    <row r="1623" spans="37:87" ht="13" customHeight="1">
      <c r="AK1623" s="114"/>
      <c r="AL1623" s="41"/>
      <c r="AM1623" s="41"/>
      <c r="AN1623" s="41"/>
      <c r="AO1623" s="41"/>
      <c r="AP1623" s="41"/>
      <c r="AQ1623" s="41"/>
      <c r="AR1623" s="41"/>
      <c r="AS1623" s="41"/>
      <c r="AT1623" s="41"/>
      <c r="AU1623" s="41"/>
      <c r="AV1623" s="41"/>
      <c r="AW1623" s="41"/>
      <c r="AX1623" s="41"/>
      <c r="AY1623" s="41"/>
      <c r="AZ1623" s="41"/>
      <c r="BA1623" s="41"/>
      <c r="BB1623" s="41"/>
      <c r="BC1623" s="41"/>
      <c r="BD1623" s="41"/>
      <c r="BE1623" s="41"/>
      <c r="BF1623" s="41"/>
      <c r="BG1623" s="41"/>
      <c r="BH1623" s="41"/>
      <c r="BI1623" s="41"/>
      <c r="BJ1623" s="41"/>
      <c r="BK1623" s="41"/>
      <c r="BL1623" s="41"/>
      <c r="BM1623" s="41"/>
      <c r="BN1623" s="41"/>
      <c r="BO1623" s="41"/>
      <c r="BP1623" s="108"/>
      <c r="CG1623" s="102"/>
      <c r="CI1623" s="45"/>
    </row>
    <row r="1624" spans="37:87" ht="13" customHeight="1">
      <c r="AK1624" s="114"/>
      <c r="AL1624" s="41"/>
      <c r="AM1624" s="41"/>
      <c r="AN1624" s="41"/>
      <c r="AO1624" s="41"/>
      <c r="AP1624" s="41"/>
      <c r="AQ1624" s="41"/>
      <c r="AR1624" s="41"/>
      <c r="AS1624" s="41"/>
      <c r="AT1624" s="41"/>
      <c r="AU1624" s="41"/>
      <c r="AV1624" s="41"/>
      <c r="AW1624" s="41"/>
      <c r="AX1624" s="41"/>
      <c r="AY1624" s="41"/>
      <c r="AZ1624" s="41"/>
      <c r="BA1624" s="41"/>
      <c r="BB1624" s="41"/>
      <c r="BC1624" s="41"/>
      <c r="BD1624" s="41"/>
      <c r="BE1624" s="41"/>
      <c r="BF1624" s="41"/>
      <c r="BG1624" s="41"/>
      <c r="BH1624" s="41"/>
      <c r="BI1624" s="41"/>
      <c r="BJ1624" s="41"/>
      <c r="BK1624" s="41"/>
      <c r="BL1624" s="41"/>
      <c r="BM1624" s="41"/>
      <c r="BN1624" s="41"/>
      <c r="BO1624" s="41"/>
      <c r="BP1624" s="108"/>
      <c r="CG1624" s="102"/>
      <c r="CI1624" s="45"/>
    </row>
    <row r="1625" spans="37:87" ht="13" customHeight="1">
      <c r="AK1625" s="114"/>
      <c r="AL1625" s="41"/>
      <c r="AM1625" s="41"/>
      <c r="AN1625" s="41"/>
      <c r="AO1625" s="41"/>
      <c r="AP1625" s="41"/>
      <c r="AQ1625" s="41"/>
      <c r="AR1625" s="41"/>
      <c r="AS1625" s="41"/>
      <c r="AT1625" s="41"/>
      <c r="AU1625" s="41"/>
      <c r="AV1625" s="41"/>
      <c r="AW1625" s="41"/>
      <c r="AX1625" s="41"/>
      <c r="AY1625" s="41"/>
      <c r="AZ1625" s="41"/>
      <c r="BA1625" s="41"/>
      <c r="BB1625" s="41"/>
      <c r="BC1625" s="41"/>
      <c r="BD1625" s="41"/>
      <c r="BE1625" s="41"/>
      <c r="BF1625" s="41"/>
      <c r="BG1625" s="41"/>
      <c r="BH1625" s="41"/>
      <c r="BI1625" s="41"/>
      <c r="BJ1625" s="41"/>
      <c r="BK1625" s="41"/>
      <c r="BL1625" s="41"/>
      <c r="BM1625" s="41"/>
      <c r="BN1625" s="41"/>
      <c r="BO1625" s="41"/>
      <c r="BP1625" s="108"/>
      <c r="CG1625" s="102"/>
      <c r="CI1625" s="45"/>
    </row>
    <row r="1626" spans="37:87" ht="13" customHeight="1">
      <c r="AK1626" s="114"/>
      <c r="AL1626" s="41"/>
      <c r="AM1626" s="41"/>
      <c r="AN1626" s="41"/>
      <c r="AO1626" s="41"/>
      <c r="AP1626" s="41"/>
      <c r="AQ1626" s="41"/>
      <c r="AR1626" s="41"/>
      <c r="AS1626" s="41"/>
      <c r="AT1626" s="41"/>
      <c r="AU1626" s="41"/>
      <c r="AV1626" s="41"/>
      <c r="AW1626" s="41"/>
      <c r="AX1626" s="41"/>
      <c r="AY1626" s="41"/>
      <c r="AZ1626" s="41"/>
      <c r="BA1626" s="41"/>
      <c r="BB1626" s="41"/>
      <c r="BC1626" s="41"/>
      <c r="BD1626" s="41"/>
      <c r="BE1626" s="41"/>
      <c r="BF1626" s="41"/>
      <c r="BG1626" s="41"/>
      <c r="BH1626" s="41"/>
      <c r="BI1626" s="41"/>
      <c r="BJ1626" s="41"/>
      <c r="BK1626" s="41"/>
      <c r="BL1626" s="41"/>
      <c r="BM1626" s="41"/>
      <c r="BN1626" s="41"/>
      <c r="BO1626" s="41"/>
      <c r="BP1626" s="108"/>
      <c r="CG1626" s="102"/>
      <c r="CI1626" s="45"/>
    </row>
    <row r="1627" spans="37:87" ht="13" customHeight="1">
      <c r="AK1627" s="114"/>
      <c r="AL1627" s="41"/>
      <c r="AM1627" s="41"/>
      <c r="AN1627" s="41"/>
      <c r="AO1627" s="41"/>
      <c r="AP1627" s="41"/>
      <c r="AQ1627" s="41"/>
      <c r="AR1627" s="41"/>
      <c r="AS1627" s="41"/>
      <c r="AT1627" s="41"/>
      <c r="AU1627" s="41"/>
      <c r="AV1627" s="41"/>
      <c r="AW1627" s="41"/>
      <c r="AX1627" s="41"/>
      <c r="AY1627" s="41"/>
      <c r="AZ1627" s="41"/>
      <c r="BA1627" s="41"/>
      <c r="BB1627" s="41"/>
      <c r="BC1627" s="41"/>
      <c r="BD1627" s="41"/>
      <c r="BE1627" s="41"/>
      <c r="BF1627" s="41"/>
      <c r="BG1627" s="41"/>
      <c r="BH1627" s="41"/>
      <c r="BI1627" s="41"/>
      <c r="BJ1627" s="41"/>
      <c r="BK1627" s="41"/>
      <c r="BL1627" s="41"/>
      <c r="BM1627" s="41"/>
      <c r="BN1627" s="41"/>
      <c r="BO1627" s="41"/>
      <c r="BP1627" s="108"/>
      <c r="CG1627" s="102"/>
      <c r="CI1627" s="45"/>
    </row>
    <row r="1628" spans="37:87" ht="13" customHeight="1">
      <c r="AK1628" s="114"/>
      <c r="AL1628" s="41"/>
      <c r="AM1628" s="41"/>
      <c r="AN1628" s="41"/>
      <c r="AO1628" s="41"/>
      <c r="AP1628" s="41"/>
      <c r="AQ1628" s="41"/>
      <c r="AR1628" s="41"/>
      <c r="AS1628" s="41"/>
      <c r="AT1628" s="41"/>
      <c r="AU1628" s="41"/>
      <c r="AV1628" s="41"/>
      <c r="AW1628" s="41"/>
      <c r="AX1628" s="41"/>
      <c r="AY1628" s="41"/>
      <c r="AZ1628" s="41"/>
      <c r="BA1628" s="41"/>
      <c r="BB1628" s="41"/>
      <c r="BC1628" s="41"/>
      <c r="BD1628" s="41"/>
      <c r="BE1628" s="41"/>
      <c r="BF1628" s="41"/>
      <c r="BG1628" s="41"/>
      <c r="BH1628" s="41"/>
      <c r="BI1628" s="41"/>
      <c r="BJ1628" s="41"/>
      <c r="BK1628" s="41"/>
      <c r="BL1628" s="41"/>
      <c r="BM1628" s="41"/>
      <c r="BN1628" s="41"/>
      <c r="BO1628" s="41"/>
      <c r="BP1628" s="108"/>
      <c r="CG1628" s="102"/>
      <c r="CI1628" s="45"/>
    </row>
    <row r="1629" spans="37:87" ht="13" customHeight="1">
      <c r="AK1629" s="114"/>
      <c r="AL1629" s="41"/>
      <c r="AM1629" s="41"/>
      <c r="AN1629" s="41"/>
      <c r="AO1629" s="41"/>
      <c r="AP1629" s="41"/>
      <c r="AQ1629" s="41"/>
      <c r="AR1629" s="41"/>
      <c r="AS1629" s="41"/>
      <c r="AT1629" s="41"/>
      <c r="AU1629" s="41"/>
      <c r="AV1629" s="41"/>
      <c r="AW1629" s="41"/>
      <c r="AX1629" s="41"/>
      <c r="AY1629" s="41"/>
      <c r="AZ1629" s="41"/>
      <c r="BA1629" s="41"/>
      <c r="BB1629" s="41"/>
      <c r="BC1629" s="41"/>
      <c r="BD1629" s="41"/>
      <c r="BE1629" s="41"/>
      <c r="BF1629" s="41"/>
      <c r="BG1629" s="41"/>
      <c r="BH1629" s="41"/>
      <c r="BI1629" s="41"/>
      <c r="BJ1629" s="41"/>
      <c r="BK1629" s="41"/>
      <c r="BL1629" s="41"/>
      <c r="BM1629" s="41"/>
      <c r="BN1629" s="41"/>
      <c r="BO1629" s="41"/>
      <c r="BP1629" s="108"/>
      <c r="CG1629" s="102"/>
      <c r="CI1629" s="45"/>
    </row>
    <row r="1630" spans="37:87" ht="13" customHeight="1">
      <c r="AK1630" s="114"/>
      <c r="AL1630" s="41"/>
      <c r="AM1630" s="41"/>
      <c r="AN1630" s="41"/>
      <c r="AO1630" s="41"/>
      <c r="AP1630" s="41"/>
      <c r="AQ1630" s="41"/>
      <c r="AR1630" s="41"/>
      <c r="AS1630" s="41"/>
      <c r="AT1630" s="41"/>
      <c r="AU1630" s="41"/>
      <c r="AV1630" s="41"/>
      <c r="AW1630" s="41"/>
      <c r="AX1630" s="41"/>
      <c r="AY1630" s="41"/>
      <c r="AZ1630" s="41"/>
      <c r="BA1630" s="41"/>
      <c r="BB1630" s="41"/>
      <c r="BC1630" s="41"/>
      <c r="BD1630" s="41"/>
      <c r="BE1630" s="41"/>
      <c r="BF1630" s="41"/>
      <c r="BG1630" s="41"/>
      <c r="BH1630" s="41"/>
      <c r="BI1630" s="41"/>
      <c r="BJ1630" s="41"/>
      <c r="BK1630" s="41"/>
      <c r="BL1630" s="41"/>
      <c r="BM1630" s="41"/>
      <c r="BN1630" s="41"/>
      <c r="BO1630" s="41"/>
      <c r="BP1630" s="108"/>
      <c r="CG1630" s="102"/>
      <c r="CI1630" s="45"/>
    </row>
    <row r="1631" spans="37:87" ht="13" customHeight="1">
      <c r="AK1631" s="114"/>
      <c r="AL1631" s="41"/>
      <c r="AM1631" s="41"/>
      <c r="AN1631" s="41"/>
      <c r="AO1631" s="41"/>
      <c r="AP1631" s="41"/>
      <c r="AQ1631" s="41"/>
      <c r="AR1631" s="41"/>
      <c r="AS1631" s="41"/>
      <c r="AT1631" s="41"/>
      <c r="AU1631" s="41"/>
      <c r="AV1631" s="41"/>
      <c r="AW1631" s="41"/>
      <c r="AX1631" s="41"/>
      <c r="AY1631" s="41"/>
      <c r="AZ1631" s="41"/>
      <c r="BA1631" s="41"/>
      <c r="BB1631" s="41"/>
      <c r="BC1631" s="41"/>
      <c r="BD1631" s="41"/>
      <c r="BE1631" s="41"/>
      <c r="BF1631" s="41"/>
      <c r="BG1631" s="41"/>
      <c r="BH1631" s="41"/>
      <c r="BI1631" s="41"/>
      <c r="BJ1631" s="41"/>
      <c r="BK1631" s="41"/>
      <c r="BL1631" s="41"/>
      <c r="BM1631" s="41"/>
      <c r="BN1631" s="41"/>
      <c r="BO1631" s="41"/>
      <c r="BP1631" s="108"/>
      <c r="CG1631" s="102"/>
      <c r="CI1631" s="45"/>
    </row>
    <row r="1632" spans="37:87" ht="13" customHeight="1">
      <c r="AK1632" s="114"/>
      <c r="AL1632" s="41"/>
      <c r="AM1632" s="41"/>
      <c r="AN1632" s="41"/>
      <c r="AO1632" s="41"/>
      <c r="AP1632" s="41"/>
      <c r="AQ1632" s="41"/>
      <c r="AR1632" s="41"/>
      <c r="AS1632" s="41"/>
      <c r="AT1632" s="41"/>
      <c r="AU1632" s="41"/>
      <c r="AV1632" s="41"/>
      <c r="AW1632" s="41"/>
      <c r="AX1632" s="41"/>
      <c r="AY1632" s="41"/>
      <c r="AZ1632" s="41"/>
      <c r="BA1632" s="41"/>
      <c r="BB1632" s="41"/>
      <c r="BC1632" s="41"/>
      <c r="BD1632" s="41"/>
      <c r="BE1632" s="41"/>
      <c r="BF1632" s="41"/>
      <c r="BG1632" s="41"/>
      <c r="BH1632" s="41"/>
      <c r="BI1632" s="41"/>
      <c r="BJ1632" s="41"/>
      <c r="BK1632" s="41"/>
      <c r="BL1632" s="41"/>
      <c r="BM1632" s="41"/>
      <c r="BN1632" s="41"/>
      <c r="BO1632" s="41"/>
      <c r="BP1632" s="108"/>
      <c r="CG1632" s="102"/>
      <c r="CI1632" s="45"/>
    </row>
    <row r="1633" spans="37:87" ht="13" customHeight="1">
      <c r="AK1633" s="114"/>
      <c r="AL1633" s="41"/>
      <c r="AM1633" s="41"/>
      <c r="AN1633" s="41"/>
      <c r="AO1633" s="41"/>
      <c r="AP1633" s="41"/>
      <c r="AQ1633" s="41"/>
      <c r="AR1633" s="41"/>
      <c r="AS1633" s="41"/>
      <c r="AT1633" s="41"/>
      <c r="AU1633" s="41"/>
      <c r="AV1633" s="41"/>
      <c r="AW1633" s="41"/>
      <c r="AX1633" s="41"/>
      <c r="AY1633" s="41"/>
      <c r="AZ1633" s="41"/>
      <c r="BA1633" s="41"/>
      <c r="BB1633" s="41"/>
      <c r="BC1633" s="41"/>
      <c r="BD1633" s="41"/>
      <c r="BE1633" s="41"/>
      <c r="BF1633" s="41"/>
      <c r="BG1633" s="41"/>
      <c r="BH1633" s="41"/>
      <c r="BI1633" s="41"/>
      <c r="BJ1633" s="41"/>
      <c r="BK1633" s="41"/>
      <c r="BL1633" s="41"/>
      <c r="BM1633" s="41"/>
      <c r="BN1633" s="41"/>
      <c r="BO1633" s="41"/>
      <c r="BP1633" s="108"/>
      <c r="CG1633" s="102"/>
      <c r="CI1633" s="45"/>
    </row>
    <row r="1634" spans="37:87" ht="13" customHeight="1">
      <c r="AK1634" s="114"/>
      <c r="AL1634" s="41"/>
      <c r="AM1634" s="41"/>
      <c r="AN1634" s="41"/>
      <c r="AO1634" s="41"/>
      <c r="AP1634" s="41"/>
      <c r="AQ1634" s="41"/>
      <c r="AR1634" s="41"/>
      <c r="AS1634" s="41"/>
      <c r="AT1634" s="41"/>
      <c r="AU1634" s="41"/>
      <c r="AV1634" s="41"/>
      <c r="AW1634" s="41"/>
      <c r="AX1634" s="41"/>
      <c r="AY1634" s="41"/>
      <c r="AZ1634" s="41"/>
      <c r="BA1634" s="41"/>
      <c r="BB1634" s="41"/>
      <c r="BC1634" s="41"/>
      <c r="BD1634" s="41"/>
      <c r="BE1634" s="41"/>
      <c r="BF1634" s="41"/>
      <c r="BG1634" s="41"/>
      <c r="BH1634" s="41"/>
      <c r="BI1634" s="41"/>
      <c r="BJ1634" s="41"/>
      <c r="BK1634" s="41"/>
      <c r="BL1634" s="41"/>
      <c r="BM1634" s="41"/>
      <c r="BN1634" s="41"/>
      <c r="BO1634" s="41"/>
      <c r="BP1634" s="108"/>
      <c r="CG1634" s="102"/>
      <c r="CI1634" s="45"/>
    </row>
    <row r="1635" spans="37:87" ht="13" customHeight="1">
      <c r="AK1635" s="114"/>
      <c r="AL1635" s="41"/>
      <c r="AM1635" s="41"/>
      <c r="AN1635" s="41"/>
      <c r="AO1635" s="41"/>
      <c r="AP1635" s="41"/>
      <c r="AQ1635" s="41"/>
      <c r="AR1635" s="41"/>
      <c r="AS1635" s="41"/>
      <c r="AT1635" s="41"/>
      <c r="AU1635" s="41"/>
      <c r="AV1635" s="41"/>
      <c r="AW1635" s="41"/>
      <c r="AX1635" s="41"/>
      <c r="AY1635" s="41"/>
      <c r="AZ1635" s="41"/>
      <c r="BA1635" s="41"/>
      <c r="BB1635" s="41"/>
      <c r="BC1635" s="41"/>
      <c r="BD1635" s="41"/>
      <c r="BE1635" s="41"/>
      <c r="BF1635" s="41"/>
      <c r="BG1635" s="41"/>
      <c r="BH1635" s="41"/>
      <c r="BI1635" s="41"/>
      <c r="BJ1635" s="41"/>
      <c r="BK1635" s="41"/>
      <c r="BL1635" s="41"/>
      <c r="BM1635" s="41"/>
      <c r="BN1635" s="41"/>
      <c r="BO1635" s="41"/>
      <c r="BP1635" s="108"/>
      <c r="CG1635" s="102"/>
      <c r="CI1635" s="45"/>
    </row>
    <row r="1636" spans="37:87" ht="13" customHeight="1">
      <c r="AK1636" s="114"/>
      <c r="AL1636" s="41"/>
      <c r="AM1636" s="41"/>
      <c r="AN1636" s="41"/>
      <c r="AO1636" s="41"/>
      <c r="AP1636" s="41"/>
      <c r="AQ1636" s="41"/>
      <c r="AR1636" s="41"/>
      <c r="AS1636" s="41"/>
      <c r="AT1636" s="41"/>
      <c r="AU1636" s="41"/>
      <c r="AV1636" s="41"/>
      <c r="AW1636" s="41"/>
      <c r="AX1636" s="41"/>
      <c r="AY1636" s="41"/>
      <c r="AZ1636" s="41"/>
      <c r="BA1636" s="41"/>
      <c r="BB1636" s="41"/>
      <c r="BC1636" s="41"/>
      <c r="BD1636" s="41"/>
      <c r="BE1636" s="41"/>
      <c r="BF1636" s="41"/>
      <c r="BG1636" s="41"/>
      <c r="BH1636" s="41"/>
      <c r="BI1636" s="41"/>
      <c r="BJ1636" s="41"/>
      <c r="BK1636" s="41"/>
      <c r="BL1636" s="41"/>
      <c r="BM1636" s="41"/>
      <c r="BN1636" s="41"/>
      <c r="BO1636" s="41"/>
      <c r="BP1636" s="108"/>
      <c r="CG1636" s="102"/>
      <c r="CI1636" s="45"/>
    </row>
    <row r="1637" spans="37:87" ht="13" customHeight="1">
      <c r="AK1637" s="114"/>
      <c r="AL1637" s="41"/>
      <c r="AM1637" s="41"/>
      <c r="AN1637" s="41"/>
      <c r="AO1637" s="41"/>
      <c r="AP1637" s="41"/>
      <c r="AQ1637" s="41"/>
      <c r="AR1637" s="41"/>
      <c r="AS1637" s="41"/>
      <c r="AT1637" s="41"/>
      <c r="AU1637" s="41"/>
      <c r="AV1637" s="41"/>
      <c r="AW1637" s="41"/>
      <c r="AX1637" s="41"/>
      <c r="AY1637" s="41"/>
      <c r="AZ1637" s="41"/>
      <c r="BA1637" s="41"/>
      <c r="BB1637" s="41"/>
      <c r="BC1637" s="41"/>
      <c r="BD1637" s="41"/>
      <c r="BE1637" s="41"/>
      <c r="BF1637" s="41"/>
      <c r="BG1637" s="41"/>
      <c r="BH1637" s="41"/>
      <c r="BI1637" s="41"/>
      <c r="BJ1637" s="41"/>
      <c r="BK1637" s="41"/>
      <c r="BL1637" s="41"/>
      <c r="BM1637" s="41"/>
      <c r="BN1637" s="41"/>
      <c r="BO1637" s="41"/>
      <c r="BP1637" s="108"/>
      <c r="CG1637" s="102"/>
      <c r="CI1637" s="45"/>
    </row>
    <row r="1638" spans="37:87" ht="13" customHeight="1">
      <c r="AK1638" s="114"/>
      <c r="AL1638" s="41"/>
      <c r="AM1638" s="41"/>
      <c r="AN1638" s="41"/>
      <c r="AO1638" s="41"/>
      <c r="AP1638" s="41"/>
      <c r="AQ1638" s="41"/>
      <c r="AR1638" s="41"/>
      <c r="AS1638" s="41"/>
      <c r="AT1638" s="41"/>
      <c r="AU1638" s="41"/>
      <c r="AV1638" s="41"/>
      <c r="AW1638" s="41"/>
      <c r="AX1638" s="41"/>
      <c r="AY1638" s="41"/>
      <c r="AZ1638" s="41"/>
      <c r="BA1638" s="41"/>
      <c r="BB1638" s="41"/>
      <c r="BC1638" s="41"/>
      <c r="BD1638" s="41"/>
      <c r="BE1638" s="41"/>
      <c r="BF1638" s="41"/>
      <c r="BG1638" s="41"/>
      <c r="BH1638" s="41"/>
      <c r="BI1638" s="41"/>
      <c r="BJ1638" s="41"/>
      <c r="BK1638" s="41"/>
      <c r="BL1638" s="41"/>
      <c r="BM1638" s="41"/>
      <c r="BN1638" s="41"/>
      <c r="BO1638" s="41"/>
      <c r="BP1638" s="108"/>
      <c r="CG1638" s="102"/>
      <c r="CI1638" s="45"/>
    </row>
    <row r="1639" spans="37:87" ht="13" customHeight="1">
      <c r="AK1639" s="114"/>
      <c r="AL1639" s="41"/>
      <c r="AM1639" s="41"/>
      <c r="AN1639" s="41"/>
      <c r="AO1639" s="41"/>
      <c r="AP1639" s="41"/>
      <c r="AQ1639" s="41"/>
      <c r="AR1639" s="41"/>
      <c r="AS1639" s="41"/>
      <c r="AT1639" s="41"/>
      <c r="AU1639" s="41"/>
      <c r="AV1639" s="41"/>
      <c r="AW1639" s="41"/>
      <c r="AX1639" s="41"/>
      <c r="AY1639" s="41"/>
      <c r="AZ1639" s="41"/>
      <c r="BA1639" s="41"/>
      <c r="BB1639" s="41"/>
      <c r="BC1639" s="41"/>
      <c r="BD1639" s="41"/>
      <c r="BE1639" s="41"/>
      <c r="BF1639" s="41"/>
      <c r="BG1639" s="41"/>
      <c r="BH1639" s="41"/>
      <c r="BI1639" s="41"/>
      <c r="BJ1639" s="41"/>
      <c r="BK1639" s="41"/>
      <c r="BL1639" s="41"/>
      <c r="BM1639" s="41"/>
      <c r="BN1639" s="41"/>
      <c r="BO1639" s="41"/>
      <c r="BP1639" s="108"/>
      <c r="CG1639" s="102"/>
      <c r="CI1639" s="45"/>
    </row>
    <row r="1640" spans="37:87" ht="13" customHeight="1">
      <c r="AK1640" s="114"/>
      <c r="AL1640" s="41"/>
      <c r="AM1640" s="41"/>
      <c r="AN1640" s="41"/>
      <c r="AO1640" s="41"/>
      <c r="AP1640" s="41"/>
      <c r="AQ1640" s="41"/>
      <c r="AR1640" s="41"/>
      <c r="AS1640" s="41"/>
      <c r="AT1640" s="41"/>
      <c r="AU1640" s="41"/>
      <c r="AV1640" s="41"/>
      <c r="AW1640" s="41"/>
      <c r="AX1640" s="41"/>
      <c r="AY1640" s="41"/>
      <c r="AZ1640" s="41"/>
      <c r="BA1640" s="41"/>
      <c r="BB1640" s="41"/>
      <c r="BC1640" s="41"/>
      <c r="BD1640" s="41"/>
      <c r="BE1640" s="41"/>
      <c r="BF1640" s="41"/>
      <c r="BG1640" s="41"/>
      <c r="BH1640" s="41"/>
      <c r="BI1640" s="41"/>
      <c r="BJ1640" s="41"/>
      <c r="BK1640" s="41"/>
      <c r="BL1640" s="41"/>
      <c r="BM1640" s="41"/>
      <c r="BN1640" s="41"/>
      <c r="BO1640" s="41"/>
      <c r="BP1640" s="108"/>
      <c r="CG1640" s="102"/>
      <c r="CI1640" s="45"/>
    </row>
    <row r="1641" spans="37:87" ht="13" customHeight="1">
      <c r="AK1641" s="114"/>
      <c r="AL1641" s="41"/>
      <c r="AM1641" s="41"/>
      <c r="AN1641" s="41"/>
      <c r="AO1641" s="41"/>
      <c r="AP1641" s="41"/>
      <c r="AQ1641" s="41"/>
      <c r="AR1641" s="41"/>
      <c r="AS1641" s="41"/>
      <c r="AT1641" s="41"/>
      <c r="AU1641" s="41"/>
      <c r="AV1641" s="41"/>
      <c r="AW1641" s="41"/>
      <c r="AX1641" s="41"/>
      <c r="AY1641" s="41"/>
      <c r="AZ1641" s="41"/>
      <c r="BA1641" s="41"/>
      <c r="BB1641" s="41"/>
      <c r="BC1641" s="41"/>
      <c r="BD1641" s="41"/>
      <c r="BE1641" s="41"/>
      <c r="BF1641" s="41"/>
      <c r="BG1641" s="41"/>
      <c r="BH1641" s="41"/>
      <c r="BI1641" s="41"/>
      <c r="BJ1641" s="41"/>
      <c r="BK1641" s="41"/>
      <c r="BL1641" s="41"/>
      <c r="BM1641" s="41"/>
      <c r="BN1641" s="41"/>
      <c r="BO1641" s="41"/>
      <c r="BP1641" s="108"/>
      <c r="CG1641" s="102"/>
      <c r="CI1641" s="45"/>
    </row>
    <row r="1642" spans="37:87" ht="13" customHeight="1">
      <c r="AK1642" s="114"/>
      <c r="AL1642" s="41"/>
      <c r="AM1642" s="41"/>
      <c r="AN1642" s="41"/>
      <c r="AO1642" s="41"/>
      <c r="AP1642" s="41"/>
      <c r="AQ1642" s="41"/>
      <c r="AR1642" s="41"/>
      <c r="AS1642" s="41"/>
      <c r="AT1642" s="41"/>
      <c r="AU1642" s="41"/>
      <c r="AV1642" s="41"/>
      <c r="AW1642" s="41"/>
      <c r="AX1642" s="41"/>
      <c r="AY1642" s="41"/>
      <c r="AZ1642" s="41"/>
      <c r="BA1642" s="41"/>
      <c r="BB1642" s="41"/>
      <c r="BC1642" s="41"/>
      <c r="BD1642" s="41"/>
      <c r="BE1642" s="41"/>
      <c r="BF1642" s="41"/>
      <c r="BG1642" s="41"/>
      <c r="BH1642" s="41"/>
      <c r="BI1642" s="41"/>
      <c r="BJ1642" s="41"/>
      <c r="BK1642" s="41"/>
      <c r="BL1642" s="41"/>
      <c r="BM1642" s="41"/>
      <c r="BN1642" s="41"/>
      <c r="BO1642" s="41"/>
      <c r="BP1642" s="108"/>
      <c r="CG1642" s="102"/>
      <c r="CI1642" s="45"/>
    </row>
    <row r="1643" spans="37:87" ht="13" customHeight="1">
      <c r="AK1643" s="114"/>
      <c r="AL1643" s="41"/>
      <c r="AM1643" s="41"/>
      <c r="AN1643" s="41"/>
      <c r="AO1643" s="41"/>
      <c r="AP1643" s="41"/>
      <c r="AQ1643" s="41"/>
      <c r="AR1643" s="41"/>
      <c r="AS1643" s="41"/>
      <c r="AT1643" s="41"/>
      <c r="AU1643" s="41"/>
      <c r="AV1643" s="41"/>
      <c r="AW1643" s="41"/>
      <c r="AX1643" s="41"/>
      <c r="AY1643" s="41"/>
      <c r="AZ1643" s="41"/>
      <c r="BA1643" s="41"/>
      <c r="BB1643" s="41"/>
      <c r="BC1643" s="41"/>
      <c r="BD1643" s="41"/>
      <c r="BE1643" s="41"/>
      <c r="BF1643" s="41"/>
      <c r="BG1643" s="41"/>
      <c r="BH1643" s="41"/>
      <c r="BI1643" s="41"/>
      <c r="BJ1643" s="41"/>
      <c r="BK1643" s="41"/>
      <c r="BL1643" s="41"/>
      <c r="BM1643" s="41"/>
      <c r="BN1643" s="41"/>
      <c r="BO1643" s="41"/>
      <c r="BP1643" s="108"/>
      <c r="CG1643" s="102"/>
      <c r="CI1643" s="45"/>
    </row>
    <row r="1644" spans="37:87" ht="13" customHeight="1">
      <c r="AK1644" s="114"/>
      <c r="AL1644" s="41"/>
      <c r="AM1644" s="41"/>
      <c r="AN1644" s="41"/>
      <c r="AO1644" s="41"/>
      <c r="AP1644" s="41"/>
      <c r="AQ1644" s="41"/>
      <c r="AR1644" s="41"/>
      <c r="AS1644" s="41"/>
      <c r="AT1644" s="41"/>
      <c r="AU1644" s="41"/>
      <c r="AV1644" s="41"/>
      <c r="AW1644" s="41"/>
      <c r="AX1644" s="41"/>
      <c r="AY1644" s="41"/>
      <c r="AZ1644" s="41"/>
      <c r="BA1644" s="41"/>
      <c r="BB1644" s="41"/>
      <c r="BC1644" s="41"/>
      <c r="BD1644" s="41"/>
      <c r="BE1644" s="41"/>
      <c r="BF1644" s="41"/>
      <c r="BG1644" s="41"/>
      <c r="BH1644" s="41"/>
      <c r="BI1644" s="41"/>
      <c r="BJ1644" s="41"/>
      <c r="BK1644" s="41"/>
      <c r="BL1644" s="41"/>
      <c r="BM1644" s="41"/>
      <c r="BN1644" s="41"/>
      <c r="BO1644" s="41"/>
      <c r="BP1644" s="108"/>
      <c r="CG1644" s="102"/>
      <c r="CI1644" s="45"/>
    </row>
    <row r="1645" spans="37:87" ht="13" customHeight="1">
      <c r="AK1645" s="114"/>
      <c r="AL1645" s="41"/>
      <c r="AM1645" s="41"/>
      <c r="AN1645" s="41"/>
      <c r="AO1645" s="41"/>
      <c r="AP1645" s="41"/>
      <c r="AQ1645" s="41"/>
      <c r="AR1645" s="41"/>
      <c r="AS1645" s="41"/>
      <c r="AT1645" s="41"/>
      <c r="AU1645" s="41"/>
      <c r="AV1645" s="41"/>
      <c r="AW1645" s="41"/>
      <c r="AX1645" s="41"/>
      <c r="AY1645" s="41"/>
      <c r="AZ1645" s="41"/>
      <c r="BA1645" s="41"/>
      <c r="BB1645" s="41"/>
      <c r="BC1645" s="41"/>
      <c r="BD1645" s="41"/>
      <c r="BE1645" s="41"/>
      <c r="BF1645" s="41"/>
      <c r="BG1645" s="41"/>
      <c r="BH1645" s="41"/>
      <c r="BI1645" s="41"/>
      <c r="BJ1645" s="41"/>
      <c r="BK1645" s="41"/>
      <c r="BL1645" s="41"/>
      <c r="BM1645" s="41"/>
      <c r="BN1645" s="41"/>
      <c r="BO1645" s="41"/>
      <c r="BP1645" s="108"/>
      <c r="CG1645" s="102"/>
      <c r="CI1645" s="45"/>
    </row>
    <row r="1646" spans="37:87" ht="13" customHeight="1">
      <c r="AK1646" s="114"/>
      <c r="AL1646" s="41"/>
      <c r="AM1646" s="41"/>
      <c r="AN1646" s="41"/>
      <c r="AO1646" s="41"/>
      <c r="AP1646" s="41"/>
      <c r="AQ1646" s="41"/>
      <c r="AR1646" s="41"/>
      <c r="AS1646" s="41"/>
      <c r="AT1646" s="41"/>
      <c r="AU1646" s="41"/>
      <c r="AV1646" s="41"/>
      <c r="AW1646" s="41"/>
      <c r="AX1646" s="41"/>
      <c r="AY1646" s="41"/>
      <c r="AZ1646" s="41"/>
      <c r="BA1646" s="41"/>
      <c r="BB1646" s="41"/>
      <c r="BC1646" s="41"/>
      <c r="BD1646" s="41"/>
      <c r="BE1646" s="41"/>
      <c r="BF1646" s="41"/>
      <c r="BG1646" s="41"/>
      <c r="BH1646" s="41"/>
      <c r="BI1646" s="41"/>
      <c r="BJ1646" s="41"/>
      <c r="BK1646" s="41"/>
      <c r="BL1646" s="41"/>
      <c r="BM1646" s="41"/>
      <c r="BN1646" s="41"/>
      <c r="BO1646" s="41"/>
      <c r="BP1646" s="108"/>
      <c r="CG1646" s="102"/>
      <c r="CI1646" s="45"/>
    </row>
    <row r="1647" spans="37:87" ht="13" customHeight="1">
      <c r="AK1647" s="114"/>
      <c r="AL1647" s="41"/>
      <c r="AM1647" s="41"/>
      <c r="AN1647" s="41"/>
      <c r="AO1647" s="41"/>
      <c r="AP1647" s="41"/>
      <c r="AQ1647" s="41"/>
      <c r="AR1647" s="41"/>
      <c r="AS1647" s="41"/>
      <c r="AT1647" s="41"/>
      <c r="AU1647" s="41"/>
      <c r="AV1647" s="41"/>
      <c r="AW1647" s="41"/>
      <c r="AX1647" s="41"/>
      <c r="AY1647" s="41"/>
      <c r="AZ1647" s="41"/>
      <c r="BA1647" s="41"/>
      <c r="BB1647" s="41"/>
      <c r="BC1647" s="41"/>
      <c r="BD1647" s="41"/>
      <c r="BE1647" s="41"/>
      <c r="BF1647" s="41"/>
      <c r="BG1647" s="41"/>
      <c r="BH1647" s="41"/>
      <c r="BI1647" s="41"/>
      <c r="BJ1647" s="41"/>
      <c r="BK1647" s="41"/>
      <c r="BL1647" s="41"/>
      <c r="BM1647" s="41"/>
      <c r="BN1647" s="41"/>
      <c r="BO1647" s="41"/>
      <c r="BP1647" s="108"/>
      <c r="CG1647" s="102"/>
      <c r="CI1647" s="45"/>
    </row>
    <row r="1648" spans="37:87" ht="13" customHeight="1">
      <c r="AK1648" s="114"/>
      <c r="AL1648" s="41"/>
      <c r="AM1648" s="41"/>
      <c r="AN1648" s="41"/>
      <c r="AO1648" s="41"/>
      <c r="AP1648" s="41"/>
      <c r="AQ1648" s="41"/>
      <c r="AR1648" s="41"/>
      <c r="AS1648" s="41"/>
      <c r="AT1648" s="41"/>
      <c r="AU1648" s="41"/>
      <c r="AV1648" s="41"/>
      <c r="AW1648" s="41"/>
      <c r="AX1648" s="41"/>
      <c r="AY1648" s="41"/>
      <c r="AZ1648" s="41"/>
      <c r="BA1648" s="41"/>
      <c r="BB1648" s="41"/>
      <c r="BC1648" s="41"/>
      <c r="BD1648" s="41"/>
      <c r="BE1648" s="41"/>
      <c r="BF1648" s="41"/>
      <c r="BG1648" s="41"/>
      <c r="BH1648" s="41"/>
      <c r="BI1648" s="41"/>
      <c r="BJ1648" s="41"/>
      <c r="BK1648" s="41"/>
      <c r="BL1648" s="41"/>
      <c r="BM1648" s="41"/>
      <c r="BN1648" s="41"/>
      <c r="BO1648" s="41"/>
      <c r="BP1648" s="108"/>
      <c r="CG1648" s="102"/>
      <c r="CI1648" s="45"/>
    </row>
    <row r="1649" spans="37:87" ht="13" customHeight="1">
      <c r="AK1649" s="114"/>
      <c r="AL1649" s="41"/>
      <c r="AM1649" s="41"/>
      <c r="AN1649" s="41"/>
      <c r="AO1649" s="41"/>
      <c r="AP1649" s="41"/>
      <c r="AQ1649" s="41"/>
      <c r="AR1649" s="41"/>
      <c r="AS1649" s="41"/>
      <c r="AT1649" s="41"/>
      <c r="AU1649" s="41"/>
      <c r="AV1649" s="41"/>
      <c r="AW1649" s="41"/>
      <c r="AX1649" s="41"/>
      <c r="AY1649" s="41"/>
      <c r="AZ1649" s="41"/>
      <c r="BA1649" s="41"/>
      <c r="BB1649" s="41"/>
      <c r="BC1649" s="41"/>
      <c r="BD1649" s="41"/>
      <c r="BE1649" s="41"/>
      <c r="BF1649" s="41"/>
      <c r="BG1649" s="41"/>
      <c r="BH1649" s="41"/>
      <c r="BI1649" s="41"/>
      <c r="BJ1649" s="41"/>
      <c r="BK1649" s="41"/>
      <c r="BL1649" s="41"/>
      <c r="BM1649" s="41"/>
      <c r="BN1649" s="41"/>
      <c r="BO1649" s="41"/>
      <c r="BP1649" s="108"/>
      <c r="CG1649" s="102"/>
      <c r="CI1649" s="45"/>
    </row>
    <row r="1650" spans="37:87" ht="13" customHeight="1">
      <c r="AK1650" s="114"/>
      <c r="AL1650" s="41"/>
      <c r="AM1650" s="41"/>
      <c r="AN1650" s="41"/>
      <c r="AO1650" s="41"/>
      <c r="AP1650" s="41"/>
      <c r="AQ1650" s="41"/>
      <c r="AR1650" s="41"/>
      <c r="AS1650" s="41"/>
      <c r="AT1650" s="41"/>
      <c r="AU1650" s="41"/>
      <c r="AV1650" s="41"/>
      <c r="AW1650" s="41"/>
      <c r="AX1650" s="41"/>
      <c r="AY1650" s="41"/>
      <c r="AZ1650" s="41"/>
      <c r="BA1650" s="41"/>
      <c r="BB1650" s="41"/>
      <c r="BC1650" s="41"/>
      <c r="BD1650" s="41"/>
      <c r="BE1650" s="41"/>
      <c r="BF1650" s="41"/>
      <c r="BG1650" s="41"/>
      <c r="BH1650" s="41"/>
      <c r="BI1650" s="41"/>
      <c r="BJ1650" s="41"/>
      <c r="BK1650" s="41"/>
      <c r="BL1650" s="41"/>
      <c r="BM1650" s="41"/>
      <c r="BN1650" s="41"/>
      <c r="BO1650" s="41"/>
      <c r="BP1650" s="108"/>
      <c r="CG1650" s="102"/>
      <c r="CI1650" s="45"/>
    </row>
    <row r="1651" spans="37:87" ht="13" customHeight="1">
      <c r="AK1651" s="114"/>
      <c r="AL1651" s="41"/>
      <c r="AM1651" s="41"/>
      <c r="AN1651" s="41"/>
      <c r="AO1651" s="41"/>
      <c r="AP1651" s="41"/>
      <c r="AQ1651" s="41"/>
      <c r="AR1651" s="41"/>
      <c r="AS1651" s="41"/>
      <c r="AT1651" s="41"/>
      <c r="AU1651" s="41"/>
      <c r="AV1651" s="41"/>
      <c r="AW1651" s="41"/>
      <c r="AX1651" s="41"/>
      <c r="AY1651" s="41"/>
      <c r="AZ1651" s="41"/>
      <c r="BA1651" s="41"/>
      <c r="BB1651" s="41"/>
      <c r="BC1651" s="41"/>
      <c r="BD1651" s="41"/>
      <c r="BE1651" s="41"/>
      <c r="BF1651" s="41"/>
      <c r="BG1651" s="41"/>
      <c r="BH1651" s="41"/>
      <c r="BI1651" s="41"/>
      <c r="BJ1651" s="41"/>
      <c r="BK1651" s="41"/>
      <c r="BL1651" s="41"/>
      <c r="BM1651" s="41"/>
      <c r="BN1651" s="41"/>
      <c r="BO1651" s="41"/>
      <c r="BP1651" s="108"/>
      <c r="CG1651" s="102"/>
      <c r="CI1651" s="45"/>
    </row>
    <row r="1652" spans="37:87" ht="13" customHeight="1">
      <c r="AK1652" s="114"/>
      <c r="AL1652" s="41"/>
      <c r="AM1652" s="41"/>
      <c r="AN1652" s="41"/>
      <c r="AO1652" s="41"/>
      <c r="AP1652" s="41"/>
      <c r="AQ1652" s="41"/>
      <c r="AR1652" s="41"/>
      <c r="AS1652" s="41"/>
      <c r="AT1652" s="41"/>
      <c r="AU1652" s="41"/>
      <c r="AV1652" s="41"/>
      <c r="AW1652" s="41"/>
      <c r="AX1652" s="41"/>
      <c r="AY1652" s="41"/>
      <c r="AZ1652" s="41"/>
      <c r="BA1652" s="41"/>
      <c r="BB1652" s="41"/>
      <c r="BC1652" s="41"/>
      <c r="BD1652" s="41"/>
      <c r="BE1652" s="41"/>
      <c r="BF1652" s="41"/>
      <c r="BG1652" s="41"/>
      <c r="BH1652" s="41"/>
      <c r="BI1652" s="41"/>
      <c r="BJ1652" s="41"/>
      <c r="BK1652" s="41"/>
      <c r="BL1652" s="41"/>
      <c r="BM1652" s="41"/>
      <c r="BN1652" s="41"/>
      <c r="BO1652" s="41"/>
      <c r="BP1652" s="108"/>
      <c r="CG1652" s="102"/>
      <c r="CI1652" s="45"/>
    </row>
    <row r="1653" spans="37:87" ht="13" customHeight="1">
      <c r="AK1653" s="114"/>
      <c r="AL1653" s="41"/>
      <c r="AM1653" s="41"/>
      <c r="AN1653" s="41"/>
      <c r="AO1653" s="41"/>
      <c r="AP1653" s="41"/>
      <c r="AQ1653" s="41"/>
      <c r="AR1653" s="41"/>
      <c r="AS1653" s="41"/>
      <c r="AT1653" s="41"/>
      <c r="AU1653" s="41"/>
      <c r="AV1653" s="41"/>
      <c r="AW1653" s="41"/>
      <c r="AX1653" s="41"/>
      <c r="AY1653" s="41"/>
      <c r="AZ1653" s="41"/>
      <c r="BA1653" s="41"/>
      <c r="BB1653" s="41"/>
      <c r="BC1653" s="41"/>
      <c r="BD1653" s="41"/>
      <c r="BE1653" s="41"/>
      <c r="BF1653" s="41"/>
      <c r="BG1653" s="41"/>
      <c r="BH1653" s="41"/>
      <c r="BI1653" s="41"/>
      <c r="BJ1653" s="41"/>
      <c r="BK1653" s="41"/>
      <c r="BL1653" s="41"/>
      <c r="BM1653" s="41"/>
      <c r="BN1653" s="41"/>
      <c r="BO1653" s="41"/>
      <c r="BP1653" s="108"/>
      <c r="CG1653" s="102"/>
      <c r="CI1653" s="45"/>
    </row>
    <row r="1654" spans="37:87" ht="13" customHeight="1">
      <c r="AK1654" s="114"/>
      <c r="AL1654" s="41"/>
      <c r="AM1654" s="41"/>
      <c r="AN1654" s="41"/>
      <c r="AO1654" s="41"/>
      <c r="AP1654" s="41"/>
      <c r="AQ1654" s="41"/>
      <c r="AR1654" s="41"/>
      <c r="AS1654" s="41"/>
      <c r="AT1654" s="41"/>
      <c r="AU1654" s="41"/>
      <c r="AV1654" s="41"/>
      <c r="AW1654" s="41"/>
      <c r="AX1654" s="41"/>
      <c r="AY1654" s="41"/>
      <c r="AZ1654" s="41"/>
      <c r="BA1654" s="41"/>
      <c r="BB1654" s="41"/>
      <c r="BC1654" s="41"/>
      <c r="BD1654" s="41"/>
      <c r="BE1654" s="41"/>
      <c r="BF1654" s="41"/>
      <c r="BG1654" s="41"/>
      <c r="BH1654" s="41"/>
      <c r="BI1654" s="41"/>
      <c r="BJ1654" s="41"/>
      <c r="BK1654" s="41"/>
      <c r="BL1654" s="41"/>
      <c r="BM1654" s="41"/>
      <c r="BN1654" s="41"/>
      <c r="BO1654" s="41"/>
      <c r="BP1654" s="108"/>
      <c r="CG1654" s="102"/>
      <c r="CI1654" s="45"/>
    </row>
    <row r="1655" spans="37:87" ht="13" customHeight="1">
      <c r="AK1655" s="114"/>
      <c r="AL1655" s="41"/>
      <c r="AM1655" s="41"/>
      <c r="AN1655" s="41"/>
      <c r="AO1655" s="41"/>
      <c r="AP1655" s="41"/>
      <c r="AQ1655" s="41"/>
      <c r="AR1655" s="41"/>
      <c r="AS1655" s="41"/>
      <c r="AT1655" s="41"/>
      <c r="AU1655" s="41"/>
      <c r="AV1655" s="41"/>
      <c r="AW1655" s="41"/>
      <c r="AX1655" s="41"/>
      <c r="AY1655" s="41"/>
      <c r="AZ1655" s="41"/>
      <c r="BA1655" s="41"/>
      <c r="BB1655" s="41"/>
      <c r="BC1655" s="41"/>
      <c r="BD1655" s="41"/>
      <c r="BE1655" s="41"/>
      <c r="BF1655" s="41"/>
      <c r="BG1655" s="41"/>
      <c r="BH1655" s="41"/>
      <c r="BI1655" s="41"/>
      <c r="BJ1655" s="41"/>
      <c r="BK1655" s="41"/>
      <c r="BL1655" s="41"/>
      <c r="BM1655" s="41"/>
      <c r="BN1655" s="41"/>
      <c r="BO1655" s="41"/>
      <c r="BP1655" s="108"/>
      <c r="CG1655" s="102"/>
      <c r="CI1655" s="45"/>
    </row>
    <row r="1656" spans="37:87" ht="13" customHeight="1">
      <c r="AK1656" s="114"/>
      <c r="AL1656" s="41"/>
      <c r="AM1656" s="41"/>
      <c r="AN1656" s="41"/>
      <c r="AO1656" s="41"/>
      <c r="AP1656" s="41"/>
      <c r="AQ1656" s="41"/>
      <c r="AR1656" s="41"/>
      <c r="AS1656" s="41"/>
      <c r="AT1656" s="41"/>
      <c r="AU1656" s="41"/>
      <c r="AV1656" s="41"/>
      <c r="AW1656" s="41"/>
      <c r="AX1656" s="41"/>
      <c r="AY1656" s="41"/>
      <c r="AZ1656" s="41"/>
      <c r="BA1656" s="41"/>
      <c r="BB1656" s="41"/>
      <c r="BC1656" s="41"/>
      <c r="BD1656" s="41"/>
      <c r="BE1656" s="41"/>
      <c r="BF1656" s="41"/>
      <c r="BG1656" s="41"/>
      <c r="BH1656" s="41"/>
      <c r="BI1656" s="41"/>
      <c r="BJ1656" s="41"/>
      <c r="BK1656" s="41"/>
      <c r="BL1656" s="41"/>
      <c r="BM1656" s="41"/>
      <c r="BN1656" s="41"/>
      <c r="BO1656" s="41"/>
      <c r="BP1656" s="108"/>
      <c r="CG1656" s="102"/>
      <c r="CI1656" s="45"/>
    </row>
    <row r="1657" spans="37:87" ht="13" customHeight="1">
      <c r="AK1657" s="114"/>
      <c r="AL1657" s="41"/>
      <c r="AM1657" s="41"/>
      <c r="AN1657" s="41"/>
      <c r="AO1657" s="41"/>
      <c r="AP1657" s="41"/>
      <c r="AQ1657" s="41"/>
      <c r="AR1657" s="41"/>
      <c r="AS1657" s="41"/>
      <c r="AT1657" s="41"/>
      <c r="AU1657" s="41"/>
      <c r="AV1657" s="41"/>
      <c r="AW1657" s="41"/>
      <c r="AX1657" s="41"/>
      <c r="AY1657" s="41"/>
      <c r="AZ1657" s="41"/>
      <c r="BA1657" s="41"/>
      <c r="BB1657" s="41"/>
      <c r="BC1657" s="41"/>
      <c r="BD1657" s="41"/>
      <c r="BE1657" s="41"/>
      <c r="BF1657" s="41"/>
      <c r="BG1657" s="41"/>
      <c r="BH1657" s="41"/>
      <c r="BI1657" s="41"/>
      <c r="BJ1657" s="41"/>
      <c r="BK1657" s="41"/>
      <c r="BL1657" s="41"/>
      <c r="BM1657" s="41"/>
      <c r="BN1657" s="41"/>
      <c r="BO1657" s="41"/>
      <c r="BP1657" s="108"/>
      <c r="CG1657" s="102"/>
      <c r="CI1657" s="45"/>
    </row>
    <row r="1658" spans="37:87" ht="13" customHeight="1">
      <c r="AK1658" s="114"/>
      <c r="AL1658" s="41"/>
      <c r="AM1658" s="41"/>
      <c r="AN1658" s="41"/>
      <c r="AO1658" s="41"/>
      <c r="AP1658" s="41"/>
      <c r="AQ1658" s="41"/>
      <c r="AR1658" s="41"/>
      <c r="AS1658" s="41"/>
      <c r="AT1658" s="41"/>
      <c r="AU1658" s="41"/>
      <c r="AV1658" s="41"/>
      <c r="AW1658" s="41"/>
      <c r="AX1658" s="41"/>
      <c r="AY1658" s="41"/>
      <c r="AZ1658" s="41"/>
      <c r="BA1658" s="41"/>
      <c r="BB1658" s="41"/>
      <c r="BC1658" s="41"/>
      <c r="BD1658" s="41"/>
      <c r="BE1658" s="41"/>
      <c r="BF1658" s="41"/>
      <c r="BG1658" s="41"/>
      <c r="BH1658" s="41"/>
      <c r="BI1658" s="41"/>
      <c r="BJ1658" s="41"/>
      <c r="BK1658" s="41"/>
      <c r="BL1658" s="41"/>
      <c r="BM1658" s="41"/>
      <c r="BN1658" s="41"/>
      <c r="BO1658" s="41"/>
      <c r="BP1658" s="108"/>
      <c r="CG1658" s="102"/>
      <c r="CI1658" s="45"/>
    </row>
    <row r="1659" spans="37:87" ht="13" customHeight="1">
      <c r="AK1659" s="114"/>
      <c r="AL1659" s="41"/>
      <c r="AM1659" s="41"/>
      <c r="AN1659" s="41"/>
      <c r="AO1659" s="41"/>
      <c r="AP1659" s="41"/>
      <c r="AQ1659" s="41"/>
      <c r="AR1659" s="41"/>
      <c r="AS1659" s="41"/>
      <c r="AT1659" s="41"/>
      <c r="AU1659" s="41"/>
      <c r="AV1659" s="41"/>
      <c r="AW1659" s="41"/>
      <c r="AX1659" s="41"/>
      <c r="AY1659" s="41"/>
      <c r="AZ1659" s="41"/>
      <c r="BA1659" s="41"/>
      <c r="BB1659" s="41"/>
      <c r="BC1659" s="41"/>
      <c r="BD1659" s="41"/>
      <c r="BE1659" s="41"/>
      <c r="BF1659" s="41"/>
      <c r="BG1659" s="41"/>
      <c r="BH1659" s="41"/>
      <c r="BI1659" s="41"/>
      <c r="BJ1659" s="41"/>
      <c r="BK1659" s="41"/>
      <c r="BL1659" s="41"/>
      <c r="BM1659" s="41"/>
      <c r="BN1659" s="41"/>
      <c r="BO1659" s="41"/>
      <c r="BP1659" s="108"/>
      <c r="CG1659" s="102"/>
      <c r="CI1659" s="45"/>
    </row>
    <row r="1660" spans="37:87" ht="13" customHeight="1">
      <c r="AK1660" s="114"/>
      <c r="AL1660" s="41"/>
      <c r="AM1660" s="41"/>
      <c r="AN1660" s="41"/>
      <c r="AO1660" s="41"/>
      <c r="AP1660" s="41"/>
      <c r="AQ1660" s="41"/>
      <c r="AR1660" s="41"/>
      <c r="AS1660" s="41"/>
      <c r="AT1660" s="41"/>
      <c r="AU1660" s="41"/>
      <c r="AV1660" s="41"/>
      <c r="AW1660" s="41"/>
      <c r="AX1660" s="41"/>
      <c r="AY1660" s="41"/>
      <c r="AZ1660" s="41"/>
      <c r="BA1660" s="41"/>
      <c r="BB1660" s="41"/>
      <c r="BC1660" s="41"/>
      <c r="BD1660" s="41"/>
      <c r="BE1660" s="41"/>
      <c r="BF1660" s="41"/>
      <c r="BG1660" s="41"/>
      <c r="BH1660" s="41"/>
      <c r="BI1660" s="41"/>
      <c r="BJ1660" s="41"/>
      <c r="BK1660" s="41"/>
      <c r="BL1660" s="41"/>
      <c r="BM1660" s="41"/>
      <c r="BN1660" s="41"/>
      <c r="BO1660" s="41"/>
      <c r="BP1660" s="108"/>
      <c r="CG1660" s="102"/>
      <c r="CI1660" s="45"/>
    </row>
    <row r="1661" spans="37:87" ht="13" customHeight="1">
      <c r="AK1661" s="114"/>
      <c r="AL1661" s="41"/>
      <c r="AM1661" s="41"/>
      <c r="AN1661" s="41"/>
      <c r="AO1661" s="41"/>
      <c r="AP1661" s="41"/>
      <c r="AQ1661" s="41"/>
      <c r="AR1661" s="41"/>
      <c r="AS1661" s="41"/>
      <c r="AT1661" s="41"/>
      <c r="AU1661" s="41"/>
      <c r="AV1661" s="41"/>
      <c r="AW1661" s="41"/>
      <c r="AX1661" s="41"/>
      <c r="AY1661" s="41"/>
      <c r="AZ1661" s="41"/>
      <c r="BA1661" s="41"/>
      <c r="BB1661" s="41"/>
      <c r="BC1661" s="41"/>
      <c r="BD1661" s="41"/>
      <c r="BE1661" s="41"/>
      <c r="BF1661" s="41"/>
      <c r="BG1661" s="41"/>
      <c r="BH1661" s="41"/>
      <c r="BI1661" s="41"/>
      <c r="BJ1661" s="41"/>
      <c r="BK1661" s="41"/>
      <c r="BL1661" s="41"/>
      <c r="BM1661" s="41"/>
      <c r="BN1661" s="41"/>
      <c r="BO1661" s="41"/>
      <c r="BP1661" s="108"/>
      <c r="CG1661" s="102"/>
      <c r="CI1661" s="45"/>
    </row>
    <row r="1662" spans="37:87" ht="13" customHeight="1">
      <c r="AK1662" s="114"/>
      <c r="AL1662" s="41"/>
      <c r="AM1662" s="41"/>
      <c r="AN1662" s="41"/>
      <c r="AO1662" s="41"/>
      <c r="AP1662" s="41"/>
      <c r="AQ1662" s="41"/>
      <c r="AR1662" s="41"/>
      <c r="AS1662" s="41"/>
      <c r="AT1662" s="41"/>
      <c r="AU1662" s="41"/>
      <c r="AV1662" s="41"/>
      <c r="AW1662" s="41"/>
      <c r="AX1662" s="41"/>
      <c r="AY1662" s="41"/>
      <c r="AZ1662" s="41"/>
      <c r="BA1662" s="41"/>
      <c r="BB1662" s="41"/>
      <c r="BC1662" s="41"/>
      <c r="BD1662" s="41"/>
      <c r="BE1662" s="41"/>
      <c r="BF1662" s="41"/>
      <c r="BG1662" s="41"/>
      <c r="BH1662" s="41"/>
      <c r="BI1662" s="41"/>
      <c r="BJ1662" s="41"/>
      <c r="BK1662" s="41"/>
      <c r="BL1662" s="41"/>
      <c r="BM1662" s="41"/>
      <c r="BN1662" s="41"/>
      <c r="BO1662" s="41"/>
      <c r="BP1662" s="108"/>
      <c r="CG1662" s="102"/>
      <c r="CI1662" s="45"/>
    </row>
    <row r="1663" spans="37:87" ht="13" customHeight="1">
      <c r="AK1663" s="114"/>
      <c r="AL1663" s="41"/>
      <c r="AM1663" s="41"/>
      <c r="AN1663" s="41"/>
      <c r="AO1663" s="41"/>
      <c r="AP1663" s="41"/>
      <c r="AQ1663" s="41"/>
      <c r="AR1663" s="41"/>
      <c r="AS1663" s="41"/>
      <c r="AT1663" s="41"/>
      <c r="AU1663" s="41"/>
      <c r="AV1663" s="41"/>
      <c r="AW1663" s="41"/>
      <c r="AX1663" s="41"/>
      <c r="AY1663" s="41"/>
      <c r="AZ1663" s="41"/>
      <c r="BA1663" s="41"/>
      <c r="BB1663" s="41"/>
      <c r="BC1663" s="41"/>
      <c r="BD1663" s="41"/>
      <c r="BE1663" s="41"/>
      <c r="BF1663" s="41"/>
      <c r="BG1663" s="41"/>
      <c r="BH1663" s="41"/>
      <c r="BI1663" s="41"/>
      <c r="BJ1663" s="41"/>
      <c r="BK1663" s="41"/>
      <c r="BL1663" s="41"/>
      <c r="BM1663" s="41"/>
      <c r="BN1663" s="41"/>
      <c r="BO1663" s="41"/>
      <c r="BP1663" s="108"/>
      <c r="CG1663" s="102"/>
      <c r="CI1663" s="45"/>
    </row>
    <row r="1664" spans="37:87" ht="13" customHeight="1">
      <c r="AK1664" s="114"/>
      <c r="AL1664" s="41"/>
      <c r="AM1664" s="41"/>
      <c r="AN1664" s="41"/>
      <c r="AO1664" s="41"/>
      <c r="AP1664" s="41"/>
      <c r="AQ1664" s="41"/>
      <c r="AR1664" s="41"/>
      <c r="AS1664" s="41"/>
      <c r="AT1664" s="41"/>
      <c r="AU1664" s="41"/>
      <c r="AV1664" s="41"/>
      <c r="AW1664" s="41"/>
      <c r="AX1664" s="41"/>
      <c r="AY1664" s="41"/>
      <c r="AZ1664" s="41"/>
      <c r="BA1664" s="41"/>
      <c r="BB1664" s="41"/>
      <c r="BC1664" s="41"/>
      <c r="BD1664" s="41"/>
      <c r="BE1664" s="41"/>
      <c r="BF1664" s="41"/>
      <c r="BG1664" s="41"/>
      <c r="BH1664" s="41"/>
      <c r="BI1664" s="41"/>
      <c r="BJ1664" s="41"/>
      <c r="BK1664" s="41"/>
      <c r="BL1664" s="41"/>
      <c r="BM1664" s="41"/>
      <c r="BN1664" s="41"/>
      <c r="BO1664" s="41"/>
      <c r="BP1664" s="108"/>
      <c r="CG1664" s="102"/>
      <c r="CI1664" s="45"/>
    </row>
    <row r="1665" spans="37:87" ht="13" customHeight="1">
      <c r="AK1665" s="114"/>
      <c r="AL1665" s="41"/>
      <c r="AM1665" s="41"/>
      <c r="AN1665" s="41"/>
      <c r="AO1665" s="41"/>
      <c r="AP1665" s="41"/>
      <c r="AQ1665" s="41"/>
      <c r="AR1665" s="41"/>
      <c r="AS1665" s="41"/>
      <c r="AT1665" s="41"/>
      <c r="AU1665" s="41"/>
      <c r="AV1665" s="41"/>
      <c r="AW1665" s="41"/>
      <c r="AX1665" s="41"/>
      <c r="AY1665" s="41"/>
      <c r="AZ1665" s="41"/>
      <c r="BA1665" s="41"/>
      <c r="BB1665" s="41"/>
      <c r="BC1665" s="41"/>
      <c r="BD1665" s="41"/>
      <c r="BE1665" s="41"/>
      <c r="BF1665" s="41"/>
      <c r="BG1665" s="41"/>
      <c r="BH1665" s="41"/>
      <c r="BI1665" s="41"/>
      <c r="BJ1665" s="41"/>
      <c r="BK1665" s="41"/>
      <c r="BL1665" s="41"/>
      <c r="BM1665" s="41"/>
      <c r="BN1665" s="41"/>
      <c r="BO1665" s="41"/>
      <c r="BP1665" s="108"/>
      <c r="CG1665" s="102"/>
      <c r="CI1665" s="45"/>
    </row>
    <row r="1666" spans="37:87" ht="13" customHeight="1">
      <c r="AK1666" s="114"/>
      <c r="AL1666" s="41"/>
      <c r="AM1666" s="41"/>
      <c r="AN1666" s="41"/>
      <c r="AO1666" s="41"/>
      <c r="AP1666" s="41"/>
      <c r="AQ1666" s="41"/>
      <c r="AR1666" s="41"/>
      <c r="AS1666" s="41"/>
      <c r="AT1666" s="41"/>
      <c r="AU1666" s="41"/>
      <c r="AV1666" s="41"/>
      <c r="AW1666" s="41"/>
      <c r="AX1666" s="41"/>
      <c r="AY1666" s="41"/>
      <c r="AZ1666" s="41"/>
      <c r="BA1666" s="41"/>
      <c r="BB1666" s="41"/>
      <c r="BC1666" s="41"/>
      <c r="BD1666" s="41"/>
      <c r="BE1666" s="41"/>
      <c r="BF1666" s="41"/>
      <c r="BG1666" s="41"/>
      <c r="BH1666" s="41"/>
      <c r="BI1666" s="41"/>
      <c r="BJ1666" s="41"/>
      <c r="BK1666" s="41"/>
      <c r="BL1666" s="41"/>
      <c r="BM1666" s="41"/>
      <c r="BN1666" s="41"/>
      <c r="BO1666" s="41"/>
      <c r="BP1666" s="108"/>
      <c r="CG1666" s="102"/>
      <c r="CI1666" s="45"/>
    </row>
    <row r="1667" spans="37:87" ht="13" customHeight="1">
      <c r="AK1667" s="114"/>
      <c r="AL1667" s="41"/>
      <c r="AM1667" s="41"/>
      <c r="AN1667" s="41"/>
      <c r="AO1667" s="41"/>
      <c r="AP1667" s="41"/>
      <c r="AQ1667" s="41"/>
      <c r="AR1667" s="41"/>
      <c r="AS1667" s="41"/>
      <c r="AT1667" s="41"/>
      <c r="AU1667" s="41"/>
      <c r="AV1667" s="41"/>
      <c r="AW1667" s="41"/>
      <c r="AX1667" s="41"/>
      <c r="AY1667" s="41"/>
      <c r="AZ1667" s="41"/>
      <c r="BA1667" s="41"/>
      <c r="BB1667" s="41"/>
      <c r="BC1667" s="41"/>
      <c r="BD1667" s="41"/>
      <c r="BE1667" s="41"/>
      <c r="BF1667" s="41"/>
      <c r="BG1667" s="41"/>
      <c r="BH1667" s="41"/>
      <c r="BI1667" s="41"/>
      <c r="BJ1667" s="41"/>
      <c r="BK1667" s="41"/>
      <c r="BL1667" s="41"/>
      <c r="BM1667" s="41"/>
      <c r="BN1667" s="41"/>
      <c r="BO1667" s="41"/>
      <c r="BP1667" s="108"/>
      <c r="CG1667" s="102"/>
      <c r="CI1667" s="45"/>
    </row>
    <row r="1668" spans="37:87" ht="13" customHeight="1">
      <c r="AK1668" s="114"/>
      <c r="AL1668" s="41"/>
      <c r="AM1668" s="41"/>
      <c r="AN1668" s="41"/>
      <c r="AO1668" s="41"/>
      <c r="AP1668" s="41"/>
      <c r="AQ1668" s="41"/>
      <c r="AR1668" s="41"/>
      <c r="AS1668" s="41"/>
      <c r="AT1668" s="41"/>
      <c r="AU1668" s="41"/>
      <c r="AV1668" s="41"/>
      <c r="AW1668" s="41"/>
      <c r="AX1668" s="41"/>
      <c r="AY1668" s="41"/>
      <c r="AZ1668" s="41"/>
      <c r="BA1668" s="41"/>
      <c r="BB1668" s="41"/>
      <c r="BC1668" s="41"/>
      <c r="BD1668" s="41"/>
      <c r="BE1668" s="41"/>
      <c r="BF1668" s="41"/>
      <c r="BG1668" s="41"/>
      <c r="BH1668" s="41"/>
      <c r="BI1668" s="41"/>
      <c r="BJ1668" s="41"/>
      <c r="BK1668" s="41"/>
      <c r="BL1668" s="41"/>
      <c r="BM1668" s="41"/>
      <c r="BN1668" s="41"/>
      <c r="BO1668" s="41"/>
      <c r="BP1668" s="108"/>
      <c r="CG1668" s="102"/>
      <c r="CI1668" s="45"/>
    </row>
    <row r="1669" spans="37:87" ht="13" customHeight="1">
      <c r="AK1669" s="114"/>
      <c r="AL1669" s="41"/>
      <c r="AM1669" s="41"/>
      <c r="AN1669" s="41"/>
      <c r="AO1669" s="41"/>
      <c r="AP1669" s="41"/>
      <c r="AQ1669" s="41"/>
      <c r="AR1669" s="41"/>
      <c r="AS1669" s="41"/>
      <c r="AT1669" s="41"/>
      <c r="AU1669" s="41"/>
      <c r="AV1669" s="41"/>
      <c r="AW1669" s="41"/>
      <c r="AX1669" s="41"/>
      <c r="AY1669" s="41"/>
      <c r="AZ1669" s="41"/>
      <c r="BA1669" s="41"/>
      <c r="BB1669" s="41"/>
      <c r="BC1669" s="41"/>
      <c r="BD1669" s="41"/>
      <c r="BE1669" s="41"/>
      <c r="BF1669" s="41"/>
      <c r="BG1669" s="41"/>
      <c r="BH1669" s="41"/>
      <c r="BI1669" s="41"/>
      <c r="BJ1669" s="41"/>
      <c r="BK1669" s="41"/>
      <c r="BL1669" s="41"/>
      <c r="BM1669" s="41"/>
      <c r="BN1669" s="41"/>
      <c r="BO1669" s="41"/>
      <c r="BP1669" s="108"/>
      <c r="CG1669" s="102"/>
      <c r="CI1669" s="45"/>
    </row>
    <row r="1670" spans="37:87" ht="13" customHeight="1">
      <c r="AK1670" s="114"/>
      <c r="AL1670" s="41"/>
      <c r="AM1670" s="41"/>
      <c r="AN1670" s="41"/>
      <c r="AO1670" s="41"/>
      <c r="AP1670" s="41"/>
      <c r="AQ1670" s="41"/>
      <c r="AR1670" s="41"/>
      <c r="AS1670" s="41"/>
      <c r="AT1670" s="41"/>
      <c r="AU1670" s="41"/>
      <c r="AV1670" s="41"/>
      <c r="AW1670" s="41"/>
      <c r="AX1670" s="41"/>
      <c r="AY1670" s="41"/>
      <c r="AZ1670" s="41"/>
      <c r="BA1670" s="41"/>
      <c r="BB1670" s="41"/>
      <c r="BC1670" s="41"/>
      <c r="BD1670" s="41"/>
      <c r="BE1670" s="41"/>
      <c r="BF1670" s="41"/>
      <c r="BG1670" s="41"/>
      <c r="BH1670" s="41"/>
      <c r="BI1670" s="41"/>
      <c r="BJ1670" s="41"/>
      <c r="BK1670" s="41"/>
      <c r="BL1670" s="41"/>
      <c r="BM1670" s="41"/>
      <c r="BN1670" s="41"/>
      <c r="BO1670" s="41"/>
      <c r="BP1670" s="108"/>
      <c r="CG1670" s="102"/>
      <c r="CI1670" s="45"/>
    </row>
    <row r="1671" spans="37:87" ht="13" customHeight="1">
      <c r="AK1671" s="114"/>
      <c r="AL1671" s="41"/>
      <c r="AM1671" s="41"/>
      <c r="AN1671" s="41"/>
      <c r="AO1671" s="41"/>
      <c r="AP1671" s="41"/>
      <c r="AQ1671" s="41"/>
      <c r="AR1671" s="41"/>
      <c r="AS1671" s="41"/>
      <c r="AT1671" s="41"/>
      <c r="AU1671" s="41"/>
      <c r="AV1671" s="41"/>
      <c r="AW1671" s="41"/>
      <c r="AX1671" s="41"/>
      <c r="AY1671" s="41"/>
      <c r="AZ1671" s="41"/>
      <c r="BA1671" s="41"/>
      <c r="BB1671" s="41"/>
      <c r="BC1671" s="41"/>
      <c r="BD1671" s="41"/>
      <c r="BE1671" s="41"/>
      <c r="BF1671" s="41"/>
      <c r="BG1671" s="41"/>
      <c r="BH1671" s="41"/>
      <c r="BI1671" s="41"/>
      <c r="BJ1671" s="41"/>
      <c r="BK1671" s="41"/>
      <c r="BL1671" s="41"/>
      <c r="BM1671" s="41"/>
      <c r="BN1671" s="41"/>
      <c r="BO1671" s="41"/>
      <c r="BP1671" s="108"/>
      <c r="CG1671" s="102"/>
      <c r="CI1671" s="45"/>
    </row>
    <row r="1672" spans="37:87" ht="13" customHeight="1">
      <c r="AK1672" s="114"/>
      <c r="AL1672" s="41"/>
      <c r="AM1672" s="41"/>
      <c r="AN1672" s="41"/>
      <c r="AO1672" s="41"/>
      <c r="AP1672" s="41"/>
      <c r="AQ1672" s="41"/>
      <c r="AR1672" s="41"/>
      <c r="AS1672" s="41"/>
      <c r="AT1672" s="41"/>
      <c r="AU1672" s="41"/>
      <c r="AV1672" s="41"/>
      <c r="AW1672" s="41"/>
      <c r="AX1672" s="41"/>
      <c r="AY1672" s="41"/>
      <c r="AZ1672" s="41"/>
      <c r="BA1672" s="41"/>
      <c r="BB1672" s="41"/>
      <c r="BC1672" s="41"/>
      <c r="BD1672" s="41"/>
      <c r="BE1672" s="41"/>
      <c r="BF1672" s="41"/>
      <c r="BG1672" s="41"/>
      <c r="BH1672" s="41"/>
      <c r="BI1672" s="41"/>
      <c r="BJ1672" s="41"/>
      <c r="BK1672" s="41"/>
      <c r="BL1672" s="41"/>
      <c r="BM1672" s="41"/>
      <c r="BN1672" s="41"/>
      <c r="BO1672" s="41"/>
      <c r="BP1672" s="108"/>
      <c r="CG1672" s="102"/>
      <c r="CI1672" s="45"/>
    </row>
    <row r="1673" spans="37:87" ht="13" customHeight="1">
      <c r="AK1673" s="114"/>
      <c r="AL1673" s="41"/>
      <c r="AM1673" s="41"/>
      <c r="AN1673" s="41"/>
      <c r="AO1673" s="41"/>
      <c r="AP1673" s="41"/>
      <c r="AQ1673" s="41"/>
      <c r="AR1673" s="41"/>
      <c r="AS1673" s="41"/>
      <c r="AT1673" s="41"/>
      <c r="AU1673" s="41"/>
      <c r="AV1673" s="41"/>
      <c r="AW1673" s="41"/>
      <c r="AX1673" s="41"/>
      <c r="AY1673" s="41"/>
      <c r="AZ1673" s="41"/>
      <c r="BA1673" s="41"/>
      <c r="BB1673" s="41"/>
      <c r="BC1673" s="41"/>
      <c r="BD1673" s="41"/>
      <c r="BE1673" s="41"/>
      <c r="BF1673" s="41"/>
      <c r="BG1673" s="41"/>
      <c r="BH1673" s="41"/>
      <c r="BI1673" s="41"/>
      <c r="BJ1673" s="41"/>
      <c r="BK1673" s="41"/>
      <c r="BL1673" s="41"/>
      <c r="BM1673" s="41"/>
      <c r="BN1673" s="41"/>
      <c r="BO1673" s="41"/>
      <c r="BP1673" s="108"/>
      <c r="CG1673" s="102"/>
      <c r="CI1673" s="45"/>
    </row>
    <row r="1674" spans="37:87" ht="13" customHeight="1">
      <c r="AK1674" s="114"/>
      <c r="AL1674" s="41"/>
      <c r="AM1674" s="41"/>
      <c r="AN1674" s="41"/>
      <c r="AO1674" s="41"/>
      <c r="AP1674" s="41"/>
      <c r="AQ1674" s="41"/>
      <c r="AR1674" s="41"/>
      <c r="AS1674" s="41"/>
      <c r="AT1674" s="41"/>
      <c r="AU1674" s="41"/>
      <c r="AV1674" s="41"/>
      <c r="AW1674" s="41"/>
      <c r="AX1674" s="41"/>
      <c r="AY1674" s="41"/>
      <c r="AZ1674" s="41"/>
      <c r="BA1674" s="41"/>
      <c r="BB1674" s="41"/>
      <c r="BC1674" s="41"/>
      <c r="BD1674" s="41"/>
      <c r="BE1674" s="41"/>
      <c r="BF1674" s="41"/>
      <c r="BG1674" s="41"/>
      <c r="BH1674" s="41"/>
      <c r="BI1674" s="41"/>
      <c r="BJ1674" s="41"/>
      <c r="BK1674" s="41"/>
      <c r="BL1674" s="41"/>
      <c r="BM1674" s="41"/>
      <c r="BN1674" s="41"/>
      <c r="BO1674" s="41"/>
      <c r="BP1674" s="108"/>
      <c r="CG1674" s="102"/>
      <c r="CI1674" s="45"/>
    </row>
    <row r="1675" spans="37:87" ht="13" customHeight="1">
      <c r="AK1675" s="114"/>
      <c r="AL1675" s="41"/>
      <c r="AM1675" s="41"/>
      <c r="AN1675" s="41"/>
      <c r="AO1675" s="41"/>
      <c r="AP1675" s="41"/>
      <c r="AQ1675" s="41"/>
      <c r="AR1675" s="41"/>
      <c r="AS1675" s="41"/>
      <c r="AT1675" s="41"/>
      <c r="AU1675" s="41"/>
      <c r="AV1675" s="41"/>
      <c r="AW1675" s="41"/>
      <c r="AX1675" s="41"/>
      <c r="AY1675" s="41"/>
      <c r="AZ1675" s="41"/>
      <c r="BA1675" s="41"/>
      <c r="BB1675" s="41"/>
      <c r="BC1675" s="41"/>
      <c r="BD1675" s="41"/>
      <c r="BE1675" s="41"/>
      <c r="BF1675" s="41"/>
      <c r="BG1675" s="41"/>
      <c r="BH1675" s="41"/>
      <c r="BI1675" s="41"/>
      <c r="BJ1675" s="41"/>
      <c r="BK1675" s="41"/>
      <c r="BL1675" s="41"/>
      <c r="BM1675" s="41"/>
      <c r="BN1675" s="41"/>
      <c r="BO1675" s="41"/>
      <c r="BP1675" s="108"/>
      <c r="CG1675" s="102"/>
      <c r="CI1675" s="45"/>
    </row>
    <row r="1676" spans="37:87" ht="13" customHeight="1">
      <c r="AK1676" s="114"/>
      <c r="AL1676" s="41"/>
      <c r="AM1676" s="41"/>
      <c r="AN1676" s="41"/>
      <c r="AO1676" s="41"/>
      <c r="AP1676" s="41"/>
      <c r="AQ1676" s="41"/>
      <c r="AR1676" s="41"/>
      <c r="AS1676" s="41"/>
      <c r="AT1676" s="41"/>
      <c r="AU1676" s="41"/>
      <c r="AV1676" s="41"/>
      <c r="AW1676" s="41"/>
      <c r="AX1676" s="41"/>
      <c r="AY1676" s="41"/>
      <c r="AZ1676" s="41"/>
      <c r="BA1676" s="41"/>
      <c r="BB1676" s="41"/>
      <c r="BC1676" s="41"/>
      <c r="BD1676" s="41"/>
      <c r="BE1676" s="41"/>
      <c r="BF1676" s="41"/>
      <c r="BG1676" s="41"/>
      <c r="BH1676" s="41"/>
      <c r="BI1676" s="41"/>
      <c r="BJ1676" s="41"/>
      <c r="BK1676" s="41"/>
      <c r="BL1676" s="41"/>
      <c r="BM1676" s="41"/>
      <c r="BN1676" s="41"/>
      <c r="BO1676" s="41"/>
      <c r="BP1676" s="108"/>
      <c r="CG1676" s="102"/>
      <c r="CI1676" s="45"/>
    </row>
    <row r="1677" spans="37:87" ht="13" customHeight="1">
      <c r="AK1677" s="114"/>
      <c r="AL1677" s="41"/>
      <c r="AM1677" s="41"/>
      <c r="AN1677" s="41"/>
      <c r="AO1677" s="41"/>
      <c r="AP1677" s="41"/>
      <c r="AQ1677" s="41"/>
      <c r="AR1677" s="41"/>
      <c r="AS1677" s="41"/>
      <c r="AT1677" s="41"/>
      <c r="AU1677" s="41"/>
      <c r="AV1677" s="41"/>
      <c r="AW1677" s="41"/>
      <c r="AX1677" s="41"/>
      <c r="AY1677" s="41"/>
      <c r="AZ1677" s="41"/>
      <c r="BA1677" s="41"/>
      <c r="BB1677" s="41"/>
      <c r="BC1677" s="41"/>
      <c r="BD1677" s="41"/>
      <c r="BE1677" s="41"/>
      <c r="BF1677" s="41"/>
      <c r="BG1677" s="41"/>
      <c r="BH1677" s="41"/>
      <c r="BI1677" s="41"/>
      <c r="BJ1677" s="41"/>
      <c r="BK1677" s="41"/>
      <c r="BL1677" s="41"/>
      <c r="BM1677" s="41"/>
      <c r="BN1677" s="41"/>
      <c r="BO1677" s="41"/>
      <c r="BP1677" s="108"/>
      <c r="CG1677" s="102"/>
      <c r="CI1677" s="45"/>
    </row>
    <row r="1678" spans="37:87" ht="13" customHeight="1">
      <c r="AK1678" s="114"/>
      <c r="AL1678" s="41"/>
      <c r="AM1678" s="41"/>
      <c r="AN1678" s="41"/>
      <c r="AO1678" s="41"/>
      <c r="AP1678" s="41"/>
      <c r="AQ1678" s="41"/>
      <c r="AR1678" s="41"/>
      <c r="AS1678" s="41"/>
      <c r="AT1678" s="41"/>
      <c r="AU1678" s="41"/>
      <c r="AV1678" s="41"/>
      <c r="AW1678" s="41"/>
      <c r="AX1678" s="41"/>
      <c r="AY1678" s="41"/>
      <c r="AZ1678" s="41"/>
      <c r="BA1678" s="41"/>
      <c r="BB1678" s="41"/>
      <c r="BC1678" s="41"/>
      <c r="BD1678" s="41"/>
      <c r="BE1678" s="41"/>
      <c r="BF1678" s="41"/>
      <c r="BG1678" s="41"/>
      <c r="BH1678" s="41"/>
      <c r="BI1678" s="41"/>
      <c r="BJ1678" s="41"/>
      <c r="BK1678" s="41"/>
      <c r="BL1678" s="41"/>
      <c r="BM1678" s="41"/>
      <c r="BN1678" s="41"/>
      <c r="BO1678" s="41"/>
      <c r="BP1678" s="108"/>
      <c r="CG1678" s="102"/>
      <c r="CI1678" s="45"/>
    </row>
    <row r="1679" spans="37:87" ht="13" customHeight="1">
      <c r="AK1679" s="114"/>
      <c r="AL1679" s="41"/>
      <c r="AM1679" s="41"/>
      <c r="AN1679" s="41"/>
      <c r="AO1679" s="41"/>
      <c r="AP1679" s="41"/>
      <c r="AQ1679" s="41"/>
      <c r="AR1679" s="41"/>
      <c r="AS1679" s="41"/>
      <c r="AT1679" s="41"/>
      <c r="AU1679" s="41"/>
      <c r="AV1679" s="41"/>
      <c r="AW1679" s="41"/>
      <c r="AX1679" s="41"/>
      <c r="AY1679" s="41"/>
      <c r="AZ1679" s="41"/>
      <c r="BA1679" s="41"/>
      <c r="BB1679" s="41"/>
      <c r="BC1679" s="41"/>
      <c r="BD1679" s="41"/>
      <c r="BE1679" s="41"/>
      <c r="BF1679" s="41"/>
      <c r="BG1679" s="41"/>
      <c r="BH1679" s="41"/>
      <c r="BI1679" s="41"/>
      <c r="BJ1679" s="41"/>
      <c r="BK1679" s="41"/>
      <c r="BL1679" s="41"/>
      <c r="BM1679" s="41"/>
      <c r="BN1679" s="41"/>
      <c r="BO1679" s="41"/>
      <c r="BP1679" s="108"/>
      <c r="CG1679" s="102"/>
      <c r="CI1679" s="45"/>
    </row>
    <row r="1680" spans="37:87" ht="13" customHeight="1">
      <c r="AK1680" s="114"/>
      <c r="AL1680" s="41"/>
      <c r="AM1680" s="41"/>
      <c r="AN1680" s="41"/>
      <c r="AO1680" s="41"/>
      <c r="AP1680" s="41"/>
      <c r="AQ1680" s="41"/>
      <c r="AR1680" s="41"/>
      <c r="AS1680" s="41"/>
      <c r="AT1680" s="41"/>
      <c r="AU1680" s="41"/>
      <c r="AV1680" s="41"/>
      <c r="AW1680" s="41"/>
      <c r="AX1680" s="41"/>
      <c r="AY1680" s="41"/>
      <c r="AZ1680" s="41"/>
      <c r="BA1680" s="41"/>
      <c r="BB1680" s="41"/>
      <c r="BC1680" s="41"/>
      <c r="BD1680" s="41"/>
      <c r="BE1680" s="41"/>
      <c r="BF1680" s="41"/>
      <c r="BG1680" s="41"/>
      <c r="BH1680" s="41"/>
      <c r="BI1680" s="41"/>
      <c r="BJ1680" s="41"/>
      <c r="BK1680" s="41"/>
      <c r="BL1680" s="41"/>
      <c r="BM1680" s="41"/>
      <c r="BN1680" s="41"/>
      <c r="BO1680" s="41"/>
      <c r="BP1680" s="108"/>
      <c r="CG1680" s="102"/>
      <c r="CI1680" s="45"/>
    </row>
    <row r="1681" spans="37:87" ht="13" customHeight="1">
      <c r="AK1681" s="114"/>
      <c r="AL1681" s="41"/>
      <c r="AM1681" s="41"/>
      <c r="AN1681" s="41"/>
      <c r="AO1681" s="41"/>
      <c r="AP1681" s="41"/>
      <c r="AQ1681" s="41"/>
      <c r="AR1681" s="41"/>
      <c r="AS1681" s="41"/>
      <c r="AT1681" s="41"/>
      <c r="AU1681" s="41"/>
      <c r="AV1681" s="41"/>
      <c r="AW1681" s="41"/>
      <c r="AX1681" s="41"/>
      <c r="AY1681" s="41"/>
      <c r="AZ1681" s="41"/>
      <c r="BA1681" s="41"/>
      <c r="BB1681" s="41"/>
      <c r="BC1681" s="41"/>
      <c r="BD1681" s="41"/>
      <c r="BE1681" s="41"/>
      <c r="BF1681" s="41"/>
      <c r="BG1681" s="41"/>
      <c r="BH1681" s="41"/>
      <c r="BI1681" s="41"/>
      <c r="BJ1681" s="41"/>
      <c r="BK1681" s="41"/>
      <c r="BL1681" s="41"/>
      <c r="BM1681" s="41"/>
      <c r="BN1681" s="41"/>
      <c r="BO1681" s="41"/>
      <c r="BP1681" s="108"/>
      <c r="CG1681" s="102"/>
      <c r="CI1681" s="45"/>
    </row>
    <row r="1682" spans="37:87" ht="13" customHeight="1">
      <c r="AK1682" s="114"/>
      <c r="AL1682" s="41"/>
      <c r="AM1682" s="41"/>
      <c r="AN1682" s="41"/>
      <c r="AO1682" s="41"/>
      <c r="AP1682" s="41"/>
      <c r="AQ1682" s="41"/>
      <c r="AR1682" s="41"/>
      <c r="AS1682" s="41"/>
      <c r="AT1682" s="41"/>
      <c r="AU1682" s="41"/>
      <c r="AV1682" s="41"/>
      <c r="AW1682" s="41"/>
      <c r="AX1682" s="41"/>
      <c r="AY1682" s="41"/>
      <c r="AZ1682" s="41"/>
      <c r="BA1682" s="41"/>
      <c r="BB1682" s="41"/>
      <c r="BC1682" s="41"/>
      <c r="BD1682" s="41"/>
      <c r="BE1682" s="41"/>
      <c r="BF1682" s="41"/>
      <c r="BG1682" s="41"/>
      <c r="BH1682" s="41"/>
      <c r="BI1682" s="41"/>
      <c r="BJ1682" s="41"/>
      <c r="BK1682" s="41"/>
      <c r="BL1682" s="41"/>
      <c r="BM1682" s="41"/>
      <c r="BN1682" s="41"/>
      <c r="BO1682" s="41"/>
      <c r="BP1682" s="108"/>
      <c r="CG1682" s="102"/>
      <c r="CI1682" s="45"/>
    </row>
    <row r="1683" spans="37:87" ht="13" customHeight="1">
      <c r="AK1683" s="114"/>
      <c r="AL1683" s="41"/>
      <c r="AM1683" s="41"/>
      <c r="AN1683" s="41"/>
      <c r="AO1683" s="41"/>
      <c r="AP1683" s="41"/>
      <c r="AQ1683" s="41"/>
      <c r="AR1683" s="41"/>
      <c r="AS1683" s="41"/>
      <c r="AT1683" s="41"/>
      <c r="AU1683" s="41"/>
      <c r="AV1683" s="41"/>
      <c r="AW1683" s="41"/>
      <c r="AX1683" s="41"/>
      <c r="AY1683" s="41"/>
      <c r="AZ1683" s="41"/>
      <c r="BA1683" s="41"/>
      <c r="BB1683" s="41"/>
      <c r="BC1683" s="41"/>
      <c r="BD1683" s="41"/>
      <c r="BE1683" s="41"/>
      <c r="BF1683" s="41"/>
      <c r="BG1683" s="41"/>
      <c r="BH1683" s="41"/>
      <c r="BI1683" s="41"/>
      <c r="BJ1683" s="41"/>
      <c r="BK1683" s="41"/>
      <c r="BL1683" s="41"/>
      <c r="BM1683" s="41"/>
      <c r="BN1683" s="41"/>
      <c r="BO1683" s="41"/>
      <c r="BP1683" s="108"/>
      <c r="CG1683" s="102"/>
      <c r="CI1683" s="45"/>
    </row>
    <row r="1684" spans="37:87" ht="13" customHeight="1">
      <c r="AK1684" s="114"/>
      <c r="AL1684" s="41"/>
      <c r="AM1684" s="41"/>
      <c r="AN1684" s="41"/>
      <c r="AO1684" s="41"/>
      <c r="AP1684" s="41"/>
      <c r="AQ1684" s="41"/>
      <c r="AR1684" s="41"/>
      <c r="AS1684" s="41"/>
      <c r="AT1684" s="41"/>
      <c r="AU1684" s="41"/>
      <c r="AV1684" s="41"/>
      <c r="AW1684" s="41"/>
      <c r="AX1684" s="41"/>
      <c r="AY1684" s="41"/>
      <c r="AZ1684" s="41"/>
      <c r="BA1684" s="41"/>
      <c r="BB1684" s="41"/>
      <c r="BC1684" s="41"/>
      <c r="BD1684" s="41"/>
      <c r="BE1684" s="41"/>
      <c r="BF1684" s="41"/>
      <c r="BG1684" s="41"/>
      <c r="BH1684" s="41"/>
      <c r="BI1684" s="41"/>
      <c r="BJ1684" s="41"/>
      <c r="BK1684" s="41"/>
      <c r="BL1684" s="41"/>
      <c r="BM1684" s="41"/>
      <c r="BN1684" s="41"/>
      <c r="BO1684" s="41"/>
      <c r="BP1684" s="108"/>
      <c r="CG1684" s="102"/>
      <c r="CI1684" s="45"/>
    </row>
    <row r="1685" spans="37:87" ht="13" customHeight="1">
      <c r="AK1685" s="114"/>
      <c r="AL1685" s="41"/>
      <c r="AM1685" s="41"/>
      <c r="AN1685" s="41"/>
      <c r="AO1685" s="41"/>
      <c r="AP1685" s="41"/>
      <c r="AQ1685" s="41"/>
      <c r="AR1685" s="41"/>
      <c r="AS1685" s="41"/>
      <c r="AT1685" s="41"/>
      <c r="AU1685" s="41"/>
      <c r="AV1685" s="41"/>
      <c r="AW1685" s="41"/>
      <c r="AX1685" s="41"/>
      <c r="AY1685" s="41"/>
      <c r="AZ1685" s="41"/>
      <c r="BA1685" s="41"/>
      <c r="BB1685" s="41"/>
      <c r="BC1685" s="41"/>
      <c r="BD1685" s="41"/>
      <c r="BE1685" s="41"/>
      <c r="BF1685" s="41"/>
      <c r="BG1685" s="41"/>
      <c r="BH1685" s="41"/>
      <c r="BI1685" s="41"/>
      <c r="BJ1685" s="41"/>
      <c r="BK1685" s="41"/>
      <c r="BL1685" s="41"/>
      <c r="BM1685" s="41"/>
      <c r="BN1685" s="41"/>
      <c r="BO1685" s="41"/>
      <c r="BP1685" s="108"/>
      <c r="CG1685" s="102"/>
      <c r="CI1685" s="45"/>
    </row>
    <row r="1686" spans="37:87" ht="13" customHeight="1">
      <c r="AK1686" s="114"/>
      <c r="AL1686" s="41"/>
      <c r="AM1686" s="41"/>
      <c r="AN1686" s="41"/>
      <c r="AO1686" s="41"/>
      <c r="AP1686" s="41"/>
      <c r="AQ1686" s="41"/>
      <c r="AR1686" s="41"/>
      <c r="AS1686" s="41"/>
      <c r="AT1686" s="41"/>
      <c r="AU1686" s="41"/>
      <c r="AV1686" s="41"/>
      <c r="AW1686" s="41"/>
      <c r="AX1686" s="41"/>
      <c r="AY1686" s="41"/>
      <c r="AZ1686" s="41"/>
      <c r="BA1686" s="41"/>
      <c r="BB1686" s="41"/>
      <c r="BC1686" s="41"/>
      <c r="BD1686" s="41"/>
      <c r="BE1686" s="41"/>
      <c r="BF1686" s="41"/>
      <c r="BG1686" s="41"/>
      <c r="BH1686" s="41"/>
      <c r="BI1686" s="41"/>
      <c r="BJ1686" s="41"/>
      <c r="BK1686" s="41"/>
      <c r="BL1686" s="41"/>
      <c r="BM1686" s="41"/>
      <c r="BN1686" s="41"/>
      <c r="BO1686" s="41"/>
      <c r="BP1686" s="108"/>
      <c r="CG1686" s="102"/>
      <c r="CI1686" s="45"/>
    </row>
    <row r="1687" spans="37:87" ht="13" customHeight="1">
      <c r="AK1687" s="114"/>
      <c r="AL1687" s="41"/>
      <c r="AM1687" s="41"/>
      <c r="AN1687" s="41"/>
      <c r="AO1687" s="41"/>
      <c r="AP1687" s="41"/>
      <c r="AQ1687" s="41"/>
      <c r="AR1687" s="41"/>
      <c r="AS1687" s="41"/>
      <c r="AT1687" s="41"/>
      <c r="AU1687" s="41"/>
      <c r="AV1687" s="41"/>
      <c r="AW1687" s="41"/>
      <c r="AX1687" s="41"/>
      <c r="AY1687" s="41"/>
      <c r="AZ1687" s="41"/>
      <c r="BA1687" s="41"/>
      <c r="BB1687" s="41"/>
      <c r="BC1687" s="41"/>
      <c r="BD1687" s="41"/>
      <c r="BE1687" s="41"/>
      <c r="BF1687" s="41"/>
      <c r="BG1687" s="41"/>
      <c r="BH1687" s="41"/>
      <c r="BI1687" s="41"/>
      <c r="BJ1687" s="41"/>
      <c r="BK1687" s="41"/>
      <c r="BL1687" s="41"/>
      <c r="BM1687" s="41"/>
      <c r="BN1687" s="41"/>
      <c r="BO1687" s="41"/>
      <c r="BP1687" s="108"/>
      <c r="CG1687" s="102"/>
      <c r="CI1687" s="45"/>
    </row>
    <row r="1688" spans="37:87" ht="13" customHeight="1">
      <c r="AK1688" s="114"/>
      <c r="AL1688" s="41"/>
      <c r="AM1688" s="41"/>
      <c r="AN1688" s="41"/>
      <c r="AO1688" s="41"/>
      <c r="AP1688" s="41"/>
      <c r="AQ1688" s="41"/>
      <c r="AR1688" s="41"/>
      <c r="AS1688" s="41"/>
      <c r="AT1688" s="41"/>
      <c r="AU1688" s="41"/>
      <c r="AV1688" s="41"/>
      <c r="AW1688" s="41"/>
      <c r="AX1688" s="41"/>
      <c r="AY1688" s="41"/>
      <c r="AZ1688" s="41"/>
      <c r="BA1688" s="41"/>
      <c r="BB1688" s="41"/>
      <c r="BC1688" s="41"/>
      <c r="BD1688" s="41"/>
      <c r="BE1688" s="41"/>
      <c r="BF1688" s="41"/>
      <c r="BG1688" s="41"/>
      <c r="BH1688" s="41"/>
      <c r="BI1688" s="41"/>
      <c r="BJ1688" s="41"/>
      <c r="BK1688" s="41"/>
      <c r="BL1688" s="41"/>
      <c r="BM1688" s="41"/>
      <c r="BN1688" s="41"/>
      <c r="BO1688" s="41"/>
      <c r="BP1688" s="108"/>
      <c r="CG1688" s="102"/>
      <c r="CI1688" s="45"/>
    </row>
    <row r="1689" spans="37:87" ht="13" customHeight="1">
      <c r="AK1689" s="114"/>
      <c r="AL1689" s="41"/>
      <c r="AM1689" s="41"/>
      <c r="AN1689" s="41"/>
      <c r="AO1689" s="41"/>
      <c r="AP1689" s="41"/>
      <c r="AQ1689" s="41"/>
      <c r="AR1689" s="41"/>
      <c r="AS1689" s="41"/>
      <c r="AT1689" s="41"/>
      <c r="AU1689" s="41"/>
      <c r="AV1689" s="41"/>
      <c r="AW1689" s="41"/>
      <c r="AX1689" s="41"/>
      <c r="AY1689" s="41"/>
      <c r="AZ1689" s="41"/>
      <c r="BA1689" s="41"/>
      <c r="BB1689" s="41"/>
      <c r="BC1689" s="41"/>
      <c r="BD1689" s="41"/>
      <c r="BE1689" s="41"/>
      <c r="BF1689" s="41"/>
      <c r="BG1689" s="41"/>
      <c r="BH1689" s="41"/>
      <c r="BI1689" s="41"/>
      <c r="BJ1689" s="41"/>
      <c r="BK1689" s="41"/>
      <c r="BL1689" s="41"/>
      <c r="BM1689" s="41"/>
      <c r="BN1689" s="41"/>
      <c r="BO1689" s="41"/>
      <c r="BP1689" s="108"/>
      <c r="CG1689" s="102"/>
      <c r="CI1689" s="45"/>
    </row>
    <row r="1690" spans="37:87" ht="13" customHeight="1">
      <c r="AK1690" s="114"/>
      <c r="AL1690" s="41"/>
      <c r="AM1690" s="41"/>
      <c r="AN1690" s="41"/>
      <c r="AO1690" s="41"/>
      <c r="AP1690" s="41"/>
      <c r="AQ1690" s="41"/>
      <c r="AR1690" s="41"/>
      <c r="AS1690" s="41"/>
      <c r="AT1690" s="41"/>
      <c r="AU1690" s="41"/>
      <c r="AV1690" s="41"/>
      <c r="AW1690" s="41"/>
      <c r="AX1690" s="41"/>
      <c r="AY1690" s="41"/>
      <c r="AZ1690" s="41"/>
      <c r="BA1690" s="41"/>
      <c r="BB1690" s="41"/>
      <c r="BC1690" s="41"/>
      <c r="BD1690" s="41"/>
      <c r="BE1690" s="41"/>
      <c r="BF1690" s="41"/>
      <c r="BG1690" s="41"/>
      <c r="BH1690" s="41"/>
      <c r="BI1690" s="41"/>
      <c r="BJ1690" s="41"/>
      <c r="BK1690" s="41"/>
      <c r="BL1690" s="41"/>
      <c r="BM1690" s="41"/>
      <c r="BN1690" s="41"/>
      <c r="BO1690" s="41"/>
      <c r="BP1690" s="108"/>
      <c r="CG1690" s="102"/>
      <c r="CI1690" s="45"/>
    </row>
    <row r="1691" spans="37:87" ht="13" customHeight="1">
      <c r="AK1691" s="114"/>
      <c r="AL1691" s="41"/>
      <c r="AM1691" s="41"/>
      <c r="AN1691" s="41"/>
      <c r="AO1691" s="41"/>
      <c r="AP1691" s="41"/>
      <c r="AQ1691" s="41"/>
      <c r="AR1691" s="41"/>
      <c r="AS1691" s="41"/>
      <c r="AT1691" s="41"/>
      <c r="AU1691" s="41"/>
      <c r="AV1691" s="41"/>
      <c r="AW1691" s="41"/>
      <c r="AX1691" s="41"/>
      <c r="AY1691" s="41"/>
      <c r="AZ1691" s="41"/>
      <c r="BA1691" s="41"/>
      <c r="BB1691" s="41"/>
      <c r="BC1691" s="41"/>
      <c r="BD1691" s="41"/>
      <c r="BE1691" s="41"/>
      <c r="BF1691" s="41"/>
      <c r="BG1691" s="41"/>
      <c r="BH1691" s="41"/>
      <c r="BI1691" s="41"/>
      <c r="BJ1691" s="41"/>
      <c r="BK1691" s="41"/>
      <c r="BL1691" s="41"/>
      <c r="BM1691" s="41"/>
      <c r="BN1691" s="41"/>
      <c r="BO1691" s="41"/>
      <c r="BP1691" s="108"/>
      <c r="CG1691" s="102"/>
      <c r="CI1691" s="45"/>
    </row>
    <row r="1692" spans="37:87" ht="13" customHeight="1">
      <c r="AK1692" s="114"/>
      <c r="AL1692" s="41"/>
      <c r="AM1692" s="41"/>
      <c r="AN1692" s="41"/>
      <c r="AO1692" s="41"/>
      <c r="AP1692" s="41"/>
      <c r="AQ1692" s="41"/>
      <c r="AR1692" s="41"/>
      <c r="AS1692" s="41"/>
      <c r="AT1692" s="41"/>
      <c r="AU1692" s="41"/>
      <c r="AV1692" s="41"/>
      <c r="AW1692" s="41"/>
      <c r="AX1692" s="41"/>
      <c r="AY1692" s="41"/>
      <c r="AZ1692" s="41"/>
      <c r="BA1692" s="41"/>
      <c r="BB1692" s="41"/>
      <c r="BC1692" s="41"/>
      <c r="BD1692" s="41"/>
      <c r="BE1692" s="41"/>
      <c r="BF1692" s="41"/>
      <c r="BG1692" s="41"/>
      <c r="BH1692" s="41"/>
      <c r="BI1692" s="41"/>
      <c r="BJ1692" s="41"/>
      <c r="BK1692" s="41"/>
      <c r="BL1692" s="41"/>
      <c r="BM1692" s="41"/>
      <c r="BN1692" s="41"/>
      <c r="BO1692" s="41"/>
      <c r="BP1692" s="108"/>
      <c r="CG1692" s="102"/>
      <c r="CI1692" s="45"/>
    </row>
    <row r="1693" spans="37:87" ht="13" customHeight="1">
      <c r="AK1693" s="114"/>
      <c r="AL1693" s="41"/>
      <c r="AM1693" s="41"/>
      <c r="AN1693" s="41"/>
      <c r="AO1693" s="41"/>
      <c r="AP1693" s="41"/>
      <c r="AQ1693" s="41"/>
      <c r="AR1693" s="41"/>
      <c r="AS1693" s="41"/>
      <c r="AT1693" s="41"/>
      <c r="AU1693" s="41"/>
      <c r="AV1693" s="41"/>
      <c r="AW1693" s="41"/>
      <c r="AX1693" s="41"/>
      <c r="AY1693" s="41"/>
      <c r="AZ1693" s="41"/>
      <c r="BA1693" s="41"/>
      <c r="BB1693" s="41"/>
      <c r="BC1693" s="41"/>
      <c r="BD1693" s="41"/>
      <c r="BE1693" s="41"/>
      <c r="BF1693" s="41"/>
      <c r="BG1693" s="41"/>
      <c r="BH1693" s="41"/>
      <c r="BI1693" s="41"/>
      <c r="BJ1693" s="41"/>
      <c r="BK1693" s="41"/>
      <c r="BL1693" s="41"/>
      <c r="BM1693" s="41"/>
      <c r="BN1693" s="41"/>
      <c r="BO1693" s="41"/>
      <c r="BP1693" s="108"/>
      <c r="CG1693" s="102"/>
      <c r="CI1693" s="45"/>
    </row>
    <row r="1694" spans="37:87" ht="13" customHeight="1">
      <c r="AK1694" s="114"/>
      <c r="AL1694" s="41"/>
      <c r="AM1694" s="41"/>
      <c r="AN1694" s="41"/>
      <c r="AO1694" s="41"/>
      <c r="AP1694" s="41"/>
      <c r="AQ1694" s="41"/>
      <c r="AR1694" s="41"/>
      <c r="AS1694" s="41"/>
      <c r="AT1694" s="41"/>
      <c r="AU1694" s="41"/>
      <c r="AV1694" s="41"/>
      <c r="AW1694" s="41"/>
      <c r="AX1694" s="41"/>
      <c r="AY1694" s="41"/>
      <c r="AZ1694" s="41"/>
      <c r="BA1694" s="41"/>
      <c r="BB1694" s="41"/>
      <c r="BC1694" s="41"/>
      <c r="BD1694" s="41"/>
      <c r="BE1694" s="41"/>
      <c r="BF1694" s="41"/>
      <c r="BG1694" s="41"/>
      <c r="BH1694" s="41"/>
      <c r="BI1694" s="41"/>
      <c r="BJ1694" s="41"/>
      <c r="BK1694" s="41"/>
      <c r="BL1694" s="41"/>
      <c r="BM1694" s="41"/>
      <c r="BN1694" s="41"/>
      <c r="BO1694" s="41"/>
      <c r="BP1694" s="108"/>
      <c r="CG1694" s="102"/>
      <c r="CI1694" s="45"/>
    </row>
    <row r="1695" spans="37:87" ht="13" customHeight="1">
      <c r="AK1695" s="114"/>
      <c r="AL1695" s="41"/>
      <c r="AM1695" s="41"/>
      <c r="AN1695" s="41"/>
      <c r="AO1695" s="41"/>
      <c r="AP1695" s="41"/>
      <c r="AQ1695" s="41"/>
      <c r="AR1695" s="41"/>
      <c r="AS1695" s="41"/>
      <c r="AT1695" s="41"/>
      <c r="AU1695" s="41"/>
      <c r="AV1695" s="41"/>
      <c r="AW1695" s="41"/>
      <c r="AX1695" s="41"/>
      <c r="AY1695" s="41"/>
      <c r="AZ1695" s="41"/>
      <c r="BA1695" s="41"/>
      <c r="BB1695" s="41"/>
      <c r="BC1695" s="41"/>
      <c r="BD1695" s="41"/>
      <c r="BE1695" s="41"/>
      <c r="BF1695" s="41"/>
      <c r="BG1695" s="41"/>
      <c r="BH1695" s="41"/>
      <c r="BI1695" s="41"/>
      <c r="BJ1695" s="41"/>
      <c r="BK1695" s="41"/>
      <c r="BL1695" s="41"/>
      <c r="BM1695" s="41"/>
      <c r="BN1695" s="41"/>
      <c r="BO1695" s="41"/>
      <c r="BP1695" s="108"/>
      <c r="CG1695" s="102"/>
      <c r="CI1695" s="45"/>
    </row>
    <row r="1696" spans="37:87" ht="13" customHeight="1">
      <c r="AK1696" s="114"/>
      <c r="AL1696" s="41"/>
      <c r="AM1696" s="41"/>
      <c r="AN1696" s="41"/>
      <c r="AO1696" s="41"/>
      <c r="AP1696" s="41"/>
      <c r="AQ1696" s="41"/>
      <c r="AR1696" s="41"/>
      <c r="AS1696" s="41"/>
      <c r="AT1696" s="41"/>
      <c r="AU1696" s="41"/>
      <c r="AV1696" s="41"/>
      <c r="AW1696" s="41"/>
      <c r="AX1696" s="41"/>
      <c r="AY1696" s="41"/>
      <c r="AZ1696" s="41"/>
      <c r="BA1696" s="41"/>
      <c r="BB1696" s="41"/>
      <c r="BC1696" s="41"/>
      <c r="BD1696" s="41"/>
      <c r="BE1696" s="41"/>
      <c r="BF1696" s="41"/>
      <c r="BG1696" s="41"/>
      <c r="BH1696" s="41"/>
      <c r="BI1696" s="41"/>
      <c r="BJ1696" s="41"/>
      <c r="BK1696" s="41"/>
      <c r="BL1696" s="41"/>
      <c r="BM1696" s="41"/>
      <c r="BN1696" s="41"/>
      <c r="BO1696" s="41"/>
      <c r="BP1696" s="108"/>
      <c r="CG1696" s="102"/>
      <c r="CI1696" s="45"/>
    </row>
    <row r="1697" spans="37:87" ht="13" customHeight="1">
      <c r="AK1697" s="114"/>
      <c r="AL1697" s="41"/>
      <c r="AM1697" s="41"/>
      <c r="AN1697" s="41"/>
      <c r="AO1697" s="41"/>
      <c r="AP1697" s="41"/>
      <c r="AQ1697" s="41"/>
      <c r="AR1697" s="41"/>
      <c r="AS1697" s="41"/>
      <c r="AT1697" s="41"/>
      <c r="AU1697" s="41"/>
      <c r="AV1697" s="41"/>
      <c r="AW1697" s="41"/>
      <c r="AX1697" s="41"/>
      <c r="AY1697" s="41"/>
      <c r="AZ1697" s="41"/>
      <c r="BA1697" s="41"/>
      <c r="BB1697" s="41"/>
      <c r="BC1697" s="41"/>
      <c r="BD1697" s="41"/>
      <c r="BE1697" s="41"/>
      <c r="BF1697" s="41"/>
      <c r="BG1697" s="41"/>
      <c r="BH1697" s="41"/>
      <c r="BI1697" s="41"/>
      <c r="BJ1697" s="41"/>
      <c r="BK1697" s="41"/>
      <c r="BL1697" s="41"/>
      <c r="BM1697" s="41"/>
      <c r="BN1697" s="41"/>
      <c r="BO1697" s="41"/>
      <c r="BP1697" s="108"/>
      <c r="CG1697" s="102"/>
      <c r="CI1697" s="45"/>
    </row>
    <row r="1698" spans="37:87" ht="13" customHeight="1">
      <c r="AK1698" s="114"/>
      <c r="AL1698" s="41"/>
      <c r="AM1698" s="41"/>
      <c r="AN1698" s="41"/>
      <c r="AO1698" s="41"/>
      <c r="AP1698" s="41"/>
      <c r="AQ1698" s="41"/>
      <c r="AR1698" s="41"/>
      <c r="AS1698" s="41"/>
      <c r="AT1698" s="41"/>
      <c r="AU1698" s="41"/>
      <c r="AV1698" s="41"/>
      <c r="AW1698" s="41"/>
      <c r="AX1698" s="41"/>
      <c r="AY1698" s="41"/>
      <c r="AZ1698" s="41"/>
      <c r="BA1698" s="41"/>
      <c r="BB1698" s="41"/>
      <c r="BC1698" s="41"/>
      <c r="BD1698" s="41"/>
      <c r="BE1698" s="41"/>
      <c r="BF1698" s="41"/>
      <c r="BG1698" s="41"/>
      <c r="BH1698" s="41"/>
      <c r="BI1698" s="41"/>
      <c r="BJ1698" s="41"/>
      <c r="BK1698" s="41"/>
      <c r="BL1698" s="41"/>
      <c r="BM1698" s="41"/>
      <c r="BN1698" s="41"/>
      <c r="BO1698" s="41"/>
      <c r="BP1698" s="108"/>
      <c r="CG1698" s="102"/>
      <c r="CI1698" s="45"/>
    </row>
    <row r="1699" spans="37:87" ht="13" customHeight="1">
      <c r="AK1699" s="114"/>
      <c r="AL1699" s="41"/>
      <c r="AM1699" s="41"/>
      <c r="AN1699" s="41"/>
      <c r="AO1699" s="41"/>
      <c r="AP1699" s="41"/>
      <c r="AQ1699" s="41"/>
      <c r="AR1699" s="41"/>
      <c r="AS1699" s="41"/>
      <c r="AT1699" s="41"/>
      <c r="AU1699" s="41"/>
      <c r="AV1699" s="41"/>
      <c r="AW1699" s="41"/>
      <c r="AX1699" s="41"/>
      <c r="AY1699" s="41"/>
      <c r="AZ1699" s="41"/>
      <c r="BA1699" s="41"/>
      <c r="BB1699" s="41"/>
      <c r="BC1699" s="41"/>
      <c r="BD1699" s="41"/>
      <c r="BE1699" s="41"/>
      <c r="BF1699" s="41"/>
      <c r="BG1699" s="41"/>
      <c r="BH1699" s="41"/>
      <c r="BI1699" s="41"/>
      <c r="BJ1699" s="41"/>
      <c r="BK1699" s="41"/>
      <c r="BL1699" s="41"/>
      <c r="BM1699" s="41"/>
      <c r="BN1699" s="41"/>
      <c r="BO1699" s="41"/>
      <c r="BP1699" s="108"/>
      <c r="CG1699" s="102"/>
      <c r="CI1699" s="45"/>
    </row>
    <row r="1700" spans="37:87" ht="13" customHeight="1">
      <c r="AK1700" s="114"/>
      <c r="AL1700" s="41"/>
      <c r="AM1700" s="41"/>
      <c r="AN1700" s="41"/>
      <c r="AO1700" s="41"/>
      <c r="AP1700" s="41"/>
      <c r="AQ1700" s="41"/>
      <c r="AR1700" s="41"/>
      <c r="AS1700" s="41"/>
      <c r="AT1700" s="41"/>
      <c r="AU1700" s="41"/>
      <c r="AV1700" s="41"/>
      <c r="AW1700" s="41"/>
      <c r="AX1700" s="41"/>
      <c r="AY1700" s="41"/>
      <c r="AZ1700" s="41"/>
      <c r="BA1700" s="41"/>
      <c r="BB1700" s="41"/>
      <c r="BC1700" s="41"/>
      <c r="BD1700" s="41"/>
      <c r="BE1700" s="41"/>
      <c r="BF1700" s="41"/>
      <c r="BG1700" s="41"/>
      <c r="BH1700" s="41"/>
      <c r="BI1700" s="41"/>
      <c r="BJ1700" s="41"/>
      <c r="BK1700" s="41"/>
      <c r="BL1700" s="41"/>
      <c r="BM1700" s="41"/>
      <c r="BN1700" s="41"/>
      <c r="BO1700" s="41"/>
      <c r="BP1700" s="108"/>
      <c r="CG1700" s="102"/>
      <c r="CI1700" s="45"/>
    </row>
    <row r="1701" spans="37:87" ht="13" customHeight="1">
      <c r="AK1701" s="114"/>
      <c r="AL1701" s="41"/>
      <c r="AM1701" s="41"/>
      <c r="AN1701" s="41"/>
      <c r="AO1701" s="41"/>
      <c r="AP1701" s="41"/>
      <c r="AQ1701" s="41"/>
      <c r="AR1701" s="41"/>
      <c r="AS1701" s="41"/>
      <c r="AT1701" s="41"/>
      <c r="AU1701" s="41"/>
      <c r="AV1701" s="41"/>
      <c r="AW1701" s="41"/>
      <c r="AX1701" s="41"/>
      <c r="AY1701" s="41"/>
      <c r="AZ1701" s="41"/>
      <c r="BA1701" s="41"/>
      <c r="BB1701" s="41"/>
      <c r="BC1701" s="41"/>
      <c r="BD1701" s="41"/>
      <c r="BE1701" s="41"/>
      <c r="BF1701" s="41"/>
      <c r="BG1701" s="41"/>
      <c r="BH1701" s="41"/>
      <c r="BI1701" s="41"/>
      <c r="BJ1701" s="41"/>
      <c r="BK1701" s="41"/>
      <c r="BL1701" s="41"/>
      <c r="BM1701" s="41"/>
      <c r="BN1701" s="41"/>
      <c r="BO1701" s="41"/>
      <c r="BP1701" s="108"/>
      <c r="CG1701" s="102"/>
      <c r="CI1701" s="45"/>
    </row>
    <row r="1702" spans="37:87" ht="13" customHeight="1">
      <c r="AK1702" s="114"/>
      <c r="AL1702" s="41"/>
      <c r="AM1702" s="41"/>
      <c r="AN1702" s="41"/>
      <c r="AO1702" s="41"/>
      <c r="AP1702" s="41"/>
      <c r="AQ1702" s="41"/>
      <c r="AR1702" s="41"/>
      <c r="AS1702" s="41"/>
      <c r="AT1702" s="41"/>
      <c r="AU1702" s="41"/>
      <c r="AV1702" s="41"/>
      <c r="AW1702" s="41"/>
      <c r="AX1702" s="41"/>
      <c r="AY1702" s="41"/>
      <c r="AZ1702" s="41"/>
      <c r="BA1702" s="41"/>
      <c r="BB1702" s="41"/>
      <c r="BC1702" s="41"/>
      <c r="BD1702" s="41"/>
      <c r="BE1702" s="41"/>
      <c r="BF1702" s="41"/>
      <c r="BG1702" s="41"/>
      <c r="BH1702" s="41"/>
      <c r="BI1702" s="41"/>
      <c r="BJ1702" s="41"/>
      <c r="BK1702" s="41"/>
      <c r="BL1702" s="41"/>
      <c r="BM1702" s="41"/>
      <c r="BN1702" s="41"/>
      <c r="BO1702" s="41"/>
      <c r="BP1702" s="108"/>
      <c r="CG1702" s="102"/>
      <c r="CI1702" s="45"/>
    </row>
    <row r="1703" spans="37:87" ht="13" customHeight="1">
      <c r="AK1703" s="114"/>
      <c r="AL1703" s="41"/>
      <c r="AM1703" s="41"/>
      <c r="AN1703" s="41"/>
      <c r="AO1703" s="41"/>
      <c r="AP1703" s="41"/>
      <c r="AQ1703" s="41"/>
      <c r="AR1703" s="41"/>
      <c r="AS1703" s="41"/>
      <c r="AT1703" s="41"/>
      <c r="AU1703" s="41"/>
      <c r="AV1703" s="41"/>
      <c r="AW1703" s="41"/>
      <c r="AX1703" s="41"/>
      <c r="AY1703" s="41"/>
      <c r="AZ1703" s="41"/>
      <c r="BA1703" s="41"/>
      <c r="BB1703" s="41"/>
      <c r="BC1703" s="41"/>
      <c r="BD1703" s="41"/>
      <c r="BE1703" s="41"/>
      <c r="BF1703" s="41"/>
      <c r="BG1703" s="41"/>
      <c r="BH1703" s="41"/>
      <c r="BI1703" s="41"/>
      <c r="BJ1703" s="41"/>
      <c r="BK1703" s="41"/>
      <c r="BL1703" s="41"/>
      <c r="BM1703" s="41"/>
      <c r="BN1703" s="41"/>
      <c r="BO1703" s="41"/>
      <c r="BP1703" s="108"/>
      <c r="CG1703" s="102"/>
      <c r="CI1703" s="45"/>
    </row>
    <row r="1704" spans="37:87" ht="13" customHeight="1">
      <c r="AK1704" s="114"/>
      <c r="AL1704" s="41"/>
      <c r="AM1704" s="41"/>
      <c r="AN1704" s="41"/>
      <c r="AO1704" s="41"/>
      <c r="AP1704" s="41"/>
      <c r="AQ1704" s="41"/>
      <c r="AR1704" s="41"/>
      <c r="AS1704" s="41"/>
      <c r="AT1704" s="41"/>
      <c r="AU1704" s="41"/>
      <c r="AV1704" s="41"/>
      <c r="AW1704" s="41"/>
      <c r="AX1704" s="41"/>
      <c r="AY1704" s="41"/>
      <c r="AZ1704" s="41"/>
      <c r="BA1704" s="41"/>
      <c r="BB1704" s="41"/>
      <c r="BC1704" s="41"/>
      <c r="BD1704" s="41"/>
      <c r="BE1704" s="41"/>
      <c r="BF1704" s="41"/>
      <c r="BG1704" s="41"/>
      <c r="BH1704" s="41"/>
      <c r="BI1704" s="41"/>
      <c r="BJ1704" s="41"/>
      <c r="BK1704" s="41"/>
      <c r="BL1704" s="41"/>
      <c r="BM1704" s="41"/>
      <c r="BN1704" s="41"/>
      <c r="BO1704" s="41"/>
      <c r="BP1704" s="108"/>
      <c r="CG1704" s="102"/>
      <c r="CI1704" s="45"/>
    </row>
    <row r="1705" spans="37:87" ht="13" customHeight="1">
      <c r="AK1705" s="114"/>
      <c r="AL1705" s="41"/>
      <c r="AM1705" s="41"/>
      <c r="AN1705" s="41"/>
      <c r="AO1705" s="41"/>
      <c r="AP1705" s="41"/>
      <c r="AQ1705" s="41"/>
      <c r="AR1705" s="41"/>
      <c r="AS1705" s="41"/>
      <c r="AT1705" s="41"/>
      <c r="AU1705" s="41"/>
      <c r="AV1705" s="41"/>
      <c r="AW1705" s="41"/>
      <c r="AX1705" s="41"/>
      <c r="AY1705" s="41"/>
      <c r="AZ1705" s="41"/>
      <c r="BA1705" s="41"/>
      <c r="BB1705" s="41"/>
      <c r="BC1705" s="41"/>
      <c r="BD1705" s="41"/>
      <c r="BE1705" s="41"/>
      <c r="BF1705" s="41"/>
      <c r="BG1705" s="41"/>
      <c r="BH1705" s="41"/>
      <c r="BI1705" s="41"/>
      <c r="BJ1705" s="41"/>
      <c r="BK1705" s="41"/>
      <c r="BL1705" s="41"/>
      <c r="BM1705" s="41"/>
      <c r="BN1705" s="41"/>
      <c r="BO1705" s="41"/>
      <c r="BP1705" s="108"/>
      <c r="CG1705" s="102"/>
      <c r="CI1705" s="45"/>
    </row>
    <row r="1706" spans="37:87" ht="13" customHeight="1">
      <c r="AK1706" s="114"/>
      <c r="AL1706" s="41"/>
      <c r="AM1706" s="41"/>
      <c r="AN1706" s="41"/>
      <c r="AO1706" s="41"/>
      <c r="AP1706" s="41"/>
      <c r="AQ1706" s="41"/>
      <c r="AR1706" s="41"/>
      <c r="AS1706" s="41"/>
      <c r="AT1706" s="41"/>
      <c r="AU1706" s="41"/>
      <c r="AV1706" s="41"/>
      <c r="AW1706" s="41"/>
      <c r="AX1706" s="41"/>
      <c r="AY1706" s="41"/>
      <c r="AZ1706" s="41"/>
      <c r="BA1706" s="41"/>
      <c r="BB1706" s="41"/>
      <c r="BC1706" s="41"/>
      <c r="BD1706" s="41"/>
      <c r="BE1706" s="41"/>
      <c r="BF1706" s="41"/>
      <c r="BG1706" s="41"/>
      <c r="BH1706" s="41"/>
      <c r="BI1706" s="41"/>
      <c r="BJ1706" s="41"/>
      <c r="BK1706" s="41"/>
      <c r="BL1706" s="41"/>
      <c r="BM1706" s="41"/>
      <c r="BN1706" s="41"/>
      <c r="BO1706" s="41"/>
      <c r="BP1706" s="108"/>
      <c r="CG1706" s="102"/>
      <c r="CI1706" s="45"/>
    </row>
    <row r="1707" spans="37:87" ht="13" customHeight="1">
      <c r="AK1707" s="114"/>
      <c r="AL1707" s="41"/>
      <c r="AM1707" s="41"/>
      <c r="AN1707" s="41"/>
      <c r="AO1707" s="41"/>
      <c r="AP1707" s="41"/>
      <c r="AQ1707" s="41"/>
      <c r="AR1707" s="41"/>
      <c r="AS1707" s="41"/>
      <c r="AT1707" s="41"/>
      <c r="AU1707" s="41"/>
      <c r="AV1707" s="41"/>
      <c r="AW1707" s="41"/>
      <c r="AX1707" s="41"/>
      <c r="AY1707" s="41"/>
      <c r="AZ1707" s="41"/>
      <c r="BA1707" s="41"/>
      <c r="BB1707" s="41"/>
      <c r="BC1707" s="41"/>
      <c r="BD1707" s="41"/>
      <c r="BE1707" s="41"/>
      <c r="BF1707" s="41"/>
      <c r="BG1707" s="41"/>
      <c r="BH1707" s="41"/>
      <c r="BI1707" s="41"/>
      <c r="BJ1707" s="41"/>
      <c r="BK1707" s="41"/>
      <c r="BL1707" s="41"/>
      <c r="BM1707" s="41"/>
      <c r="BN1707" s="41"/>
      <c r="BO1707" s="41"/>
      <c r="BP1707" s="108"/>
      <c r="CG1707" s="102"/>
      <c r="CI1707" s="45"/>
    </row>
    <row r="1708" spans="37:87" ht="13" customHeight="1">
      <c r="AK1708" s="114"/>
      <c r="AL1708" s="41"/>
      <c r="AM1708" s="41"/>
      <c r="AN1708" s="41"/>
      <c r="AO1708" s="41"/>
      <c r="AP1708" s="41"/>
      <c r="AQ1708" s="41"/>
      <c r="AR1708" s="41"/>
      <c r="AS1708" s="41"/>
      <c r="AT1708" s="41"/>
      <c r="AU1708" s="41"/>
      <c r="AV1708" s="41"/>
      <c r="AW1708" s="41"/>
      <c r="AX1708" s="41"/>
      <c r="AY1708" s="41"/>
      <c r="AZ1708" s="41"/>
      <c r="BA1708" s="41"/>
      <c r="BB1708" s="41"/>
      <c r="BC1708" s="41"/>
      <c r="BD1708" s="41"/>
      <c r="BE1708" s="41"/>
      <c r="BF1708" s="41"/>
      <c r="BG1708" s="41"/>
      <c r="BH1708" s="41"/>
      <c r="BI1708" s="41"/>
      <c r="BJ1708" s="41"/>
      <c r="BK1708" s="41"/>
      <c r="BL1708" s="41"/>
      <c r="BM1708" s="41"/>
      <c r="BN1708" s="41"/>
      <c r="BO1708" s="41"/>
      <c r="BP1708" s="108"/>
      <c r="CG1708" s="102"/>
      <c r="CI1708" s="45"/>
    </row>
    <row r="1709" spans="37:87" ht="13" customHeight="1">
      <c r="AK1709" s="114"/>
      <c r="AL1709" s="41"/>
      <c r="AM1709" s="41"/>
      <c r="AN1709" s="41"/>
      <c r="AO1709" s="41"/>
      <c r="AP1709" s="41"/>
      <c r="AQ1709" s="41"/>
      <c r="AR1709" s="41"/>
      <c r="AS1709" s="41"/>
      <c r="AT1709" s="41"/>
      <c r="AU1709" s="41"/>
      <c r="AV1709" s="41"/>
      <c r="AW1709" s="41"/>
      <c r="AX1709" s="41"/>
      <c r="AY1709" s="41"/>
      <c r="AZ1709" s="41"/>
      <c r="BA1709" s="41"/>
      <c r="BB1709" s="41"/>
      <c r="BC1709" s="41"/>
      <c r="BD1709" s="41"/>
      <c r="BE1709" s="41"/>
      <c r="BF1709" s="41"/>
      <c r="BG1709" s="41"/>
      <c r="BH1709" s="41"/>
      <c r="BI1709" s="41"/>
      <c r="BJ1709" s="41"/>
      <c r="BK1709" s="41"/>
      <c r="BL1709" s="41"/>
      <c r="BM1709" s="41"/>
      <c r="BN1709" s="41"/>
      <c r="BO1709" s="41"/>
      <c r="BP1709" s="108"/>
      <c r="CG1709" s="102"/>
      <c r="CI1709" s="45"/>
    </row>
    <row r="1710" spans="37:87" ht="13" customHeight="1">
      <c r="AK1710" s="114"/>
      <c r="AL1710" s="41"/>
      <c r="AM1710" s="41"/>
      <c r="AN1710" s="41"/>
      <c r="AO1710" s="41"/>
      <c r="AP1710" s="41"/>
      <c r="AQ1710" s="41"/>
      <c r="AR1710" s="41"/>
      <c r="AS1710" s="41"/>
      <c r="AT1710" s="41"/>
      <c r="AU1710" s="41"/>
      <c r="AV1710" s="41"/>
      <c r="AW1710" s="41"/>
      <c r="AX1710" s="41"/>
      <c r="AY1710" s="41"/>
      <c r="AZ1710" s="41"/>
      <c r="BA1710" s="41"/>
      <c r="BB1710" s="41"/>
      <c r="BC1710" s="41"/>
      <c r="BD1710" s="41"/>
      <c r="BE1710" s="41"/>
      <c r="BF1710" s="41"/>
      <c r="BG1710" s="41"/>
      <c r="BH1710" s="41"/>
      <c r="BI1710" s="41"/>
      <c r="BJ1710" s="41"/>
      <c r="BK1710" s="41"/>
      <c r="BL1710" s="41"/>
      <c r="BM1710" s="41"/>
      <c r="BN1710" s="41"/>
      <c r="BO1710" s="41"/>
      <c r="BP1710" s="108"/>
      <c r="CG1710" s="102"/>
      <c r="CI1710" s="45"/>
    </row>
    <row r="1711" spans="37:87" ht="13" customHeight="1">
      <c r="AK1711" s="114"/>
      <c r="AL1711" s="41"/>
      <c r="AM1711" s="41"/>
      <c r="AN1711" s="41"/>
      <c r="AO1711" s="41"/>
      <c r="AP1711" s="41"/>
      <c r="AQ1711" s="41"/>
      <c r="AR1711" s="41"/>
      <c r="AS1711" s="41"/>
      <c r="AT1711" s="41"/>
      <c r="AU1711" s="41"/>
      <c r="AV1711" s="41"/>
      <c r="AW1711" s="41"/>
      <c r="AX1711" s="41"/>
      <c r="AY1711" s="41"/>
      <c r="AZ1711" s="41"/>
      <c r="BA1711" s="41"/>
      <c r="BB1711" s="41"/>
      <c r="BC1711" s="41"/>
      <c r="BD1711" s="41"/>
      <c r="BE1711" s="41"/>
      <c r="BF1711" s="41"/>
      <c r="BG1711" s="41"/>
      <c r="BH1711" s="41"/>
      <c r="BI1711" s="41"/>
      <c r="BJ1711" s="41"/>
      <c r="BK1711" s="41"/>
      <c r="BL1711" s="41"/>
      <c r="BM1711" s="41"/>
      <c r="BN1711" s="41"/>
      <c r="BO1711" s="41"/>
      <c r="BP1711" s="108"/>
      <c r="CG1711" s="102"/>
      <c r="CI1711" s="45"/>
    </row>
    <row r="1712" spans="37:87" ht="13" customHeight="1">
      <c r="AK1712" s="114"/>
      <c r="AL1712" s="41"/>
      <c r="AM1712" s="41"/>
      <c r="AN1712" s="41"/>
      <c r="AO1712" s="41"/>
      <c r="AP1712" s="41"/>
      <c r="AQ1712" s="41"/>
      <c r="AR1712" s="41"/>
      <c r="AS1712" s="41"/>
      <c r="AT1712" s="41"/>
      <c r="AU1712" s="41"/>
      <c r="AV1712" s="41"/>
      <c r="AW1712" s="41"/>
      <c r="AX1712" s="41"/>
      <c r="AY1712" s="41"/>
      <c r="AZ1712" s="41"/>
      <c r="BA1712" s="41"/>
      <c r="BB1712" s="41"/>
      <c r="BC1712" s="41"/>
      <c r="BD1712" s="41"/>
      <c r="BE1712" s="41"/>
      <c r="BF1712" s="41"/>
      <c r="BG1712" s="41"/>
      <c r="BH1712" s="41"/>
      <c r="BI1712" s="41"/>
      <c r="BJ1712" s="41"/>
      <c r="BK1712" s="41"/>
      <c r="BL1712" s="41"/>
      <c r="BM1712" s="41"/>
      <c r="BN1712" s="41"/>
      <c r="BO1712" s="41"/>
      <c r="BP1712" s="108"/>
      <c r="CG1712" s="102"/>
      <c r="CI1712" s="45"/>
    </row>
    <row r="1713" spans="37:87" ht="13" customHeight="1">
      <c r="AK1713" s="114"/>
      <c r="AL1713" s="41"/>
      <c r="AM1713" s="41"/>
      <c r="AN1713" s="41"/>
      <c r="AO1713" s="41"/>
      <c r="AP1713" s="41"/>
      <c r="AQ1713" s="41"/>
      <c r="AR1713" s="41"/>
      <c r="AS1713" s="41"/>
      <c r="AT1713" s="41"/>
      <c r="AU1713" s="41"/>
      <c r="AV1713" s="41"/>
      <c r="AW1713" s="41"/>
      <c r="AX1713" s="41"/>
      <c r="AY1713" s="41"/>
      <c r="AZ1713" s="41"/>
      <c r="BA1713" s="41"/>
      <c r="BB1713" s="41"/>
      <c r="BC1713" s="41"/>
      <c r="BD1713" s="41"/>
      <c r="BE1713" s="41"/>
      <c r="BF1713" s="41"/>
      <c r="BG1713" s="41"/>
      <c r="BH1713" s="41"/>
      <c r="BI1713" s="41"/>
      <c r="BJ1713" s="41"/>
      <c r="BK1713" s="41"/>
      <c r="BL1713" s="41"/>
      <c r="BM1713" s="41"/>
      <c r="BN1713" s="41"/>
      <c r="BO1713" s="41"/>
      <c r="BP1713" s="108"/>
      <c r="CG1713" s="102"/>
      <c r="CI1713" s="45"/>
    </row>
    <row r="1714" spans="37:87" ht="13" customHeight="1">
      <c r="AK1714" s="114"/>
      <c r="AL1714" s="41"/>
      <c r="AM1714" s="41"/>
      <c r="AN1714" s="41"/>
      <c r="AO1714" s="41"/>
      <c r="AP1714" s="41"/>
      <c r="AQ1714" s="41"/>
      <c r="AR1714" s="41"/>
      <c r="AS1714" s="41"/>
      <c r="AT1714" s="41"/>
      <c r="AU1714" s="41"/>
      <c r="AV1714" s="41"/>
      <c r="AW1714" s="41"/>
      <c r="AX1714" s="41"/>
      <c r="AY1714" s="41"/>
      <c r="AZ1714" s="41"/>
      <c r="BA1714" s="41"/>
      <c r="BB1714" s="41"/>
      <c r="BC1714" s="41"/>
      <c r="BD1714" s="41"/>
      <c r="BE1714" s="41"/>
      <c r="BF1714" s="41"/>
      <c r="BG1714" s="41"/>
      <c r="BH1714" s="41"/>
      <c r="BI1714" s="41"/>
      <c r="BJ1714" s="41"/>
      <c r="BK1714" s="41"/>
      <c r="BL1714" s="41"/>
      <c r="BM1714" s="41"/>
      <c r="BN1714" s="41"/>
      <c r="BO1714" s="41"/>
      <c r="BP1714" s="108"/>
      <c r="CG1714" s="102"/>
      <c r="CI1714" s="45"/>
    </row>
    <row r="1715" spans="37:87" ht="13" customHeight="1">
      <c r="AK1715" s="114"/>
      <c r="AL1715" s="41"/>
      <c r="AM1715" s="41"/>
      <c r="AN1715" s="41"/>
      <c r="AO1715" s="41"/>
      <c r="AP1715" s="41"/>
      <c r="AQ1715" s="41"/>
      <c r="AR1715" s="41"/>
      <c r="AS1715" s="41"/>
      <c r="AT1715" s="41"/>
      <c r="AU1715" s="41"/>
      <c r="AV1715" s="41"/>
      <c r="AW1715" s="41"/>
      <c r="AX1715" s="41"/>
      <c r="AY1715" s="41"/>
      <c r="AZ1715" s="41"/>
      <c r="BA1715" s="41"/>
      <c r="BB1715" s="41"/>
      <c r="BC1715" s="41"/>
      <c r="BD1715" s="41"/>
      <c r="BE1715" s="41"/>
      <c r="BF1715" s="41"/>
      <c r="BG1715" s="41"/>
      <c r="BH1715" s="41"/>
      <c r="BI1715" s="41"/>
      <c r="BJ1715" s="41"/>
      <c r="BK1715" s="41"/>
      <c r="BL1715" s="41"/>
      <c r="BM1715" s="41"/>
      <c r="BN1715" s="41"/>
      <c r="BO1715" s="41"/>
      <c r="BP1715" s="108"/>
      <c r="CG1715" s="102"/>
      <c r="CI1715" s="45"/>
    </row>
    <row r="1716" spans="37:87" ht="13" customHeight="1">
      <c r="AK1716" s="114"/>
      <c r="AL1716" s="41"/>
      <c r="AM1716" s="41"/>
      <c r="AN1716" s="41"/>
      <c r="AO1716" s="41"/>
      <c r="AP1716" s="41"/>
      <c r="AQ1716" s="41"/>
      <c r="AR1716" s="41"/>
      <c r="AS1716" s="41"/>
      <c r="AT1716" s="41"/>
      <c r="AU1716" s="41"/>
      <c r="AV1716" s="41"/>
      <c r="AW1716" s="41"/>
      <c r="AX1716" s="41"/>
      <c r="AY1716" s="41"/>
      <c r="AZ1716" s="41"/>
      <c r="BA1716" s="41"/>
      <c r="BB1716" s="41"/>
      <c r="BC1716" s="41"/>
      <c r="BD1716" s="41"/>
      <c r="BE1716" s="41"/>
      <c r="BF1716" s="41"/>
      <c r="BG1716" s="41"/>
      <c r="BH1716" s="41"/>
      <c r="BI1716" s="41"/>
      <c r="BJ1716" s="41"/>
      <c r="BK1716" s="41"/>
      <c r="BL1716" s="41"/>
      <c r="BM1716" s="41"/>
      <c r="BN1716" s="41"/>
      <c r="BO1716" s="41"/>
      <c r="BP1716" s="108"/>
      <c r="CG1716" s="102"/>
      <c r="CI1716" s="45"/>
    </row>
    <row r="1717" spans="37:87" ht="13" customHeight="1">
      <c r="AK1717" s="114"/>
      <c r="AL1717" s="41"/>
      <c r="AM1717" s="41"/>
      <c r="AN1717" s="41"/>
      <c r="AO1717" s="41"/>
      <c r="AP1717" s="41"/>
      <c r="AQ1717" s="41"/>
      <c r="AR1717" s="41"/>
      <c r="AS1717" s="41"/>
      <c r="AT1717" s="41"/>
      <c r="AU1717" s="41"/>
      <c r="AV1717" s="41"/>
      <c r="AW1717" s="41"/>
      <c r="AX1717" s="41"/>
      <c r="AY1717" s="41"/>
      <c r="AZ1717" s="41"/>
      <c r="BA1717" s="41"/>
      <c r="BB1717" s="41"/>
      <c r="BC1717" s="41"/>
      <c r="BD1717" s="41"/>
      <c r="BE1717" s="41"/>
      <c r="BF1717" s="41"/>
      <c r="BG1717" s="41"/>
      <c r="BH1717" s="41"/>
      <c r="BI1717" s="41"/>
      <c r="BJ1717" s="41"/>
      <c r="BK1717" s="41"/>
      <c r="BL1717" s="41"/>
      <c r="BM1717" s="41"/>
      <c r="BN1717" s="41"/>
      <c r="BO1717" s="41"/>
      <c r="BP1717" s="108"/>
      <c r="CG1717" s="102"/>
      <c r="CI1717" s="45"/>
    </row>
    <row r="1718" spans="37:87" ht="13" customHeight="1">
      <c r="AK1718" s="114"/>
      <c r="AL1718" s="41"/>
      <c r="AM1718" s="41"/>
      <c r="AN1718" s="41"/>
      <c r="AO1718" s="41"/>
      <c r="AP1718" s="41"/>
      <c r="AQ1718" s="41"/>
      <c r="AR1718" s="41"/>
      <c r="AS1718" s="41"/>
      <c r="AT1718" s="41"/>
      <c r="AU1718" s="41"/>
      <c r="AV1718" s="41"/>
      <c r="AW1718" s="41"/>
      <c r="AX1718" s="41"/>
      <c r="AY1718" s="41"/>
      <c r="AZ1718" s="41"/>
      <c r="BA1718" s="41"/>
      <c r="BB1718" s="41"/>
      <c r="BC1718" s="41"/>
      <c r="BD1718" s="41"/>
      <c r="BE1718" s="41"/>
      <c r="BF1718" s="41"/>
      <c r="BG1718" s="41"/>
      <c r="BH1718" s="41"/>
      <c r="BI1718" s="41"/>
      <c r="BJ1718" s="41"/>
      <c r="BK1718" s="41"/>
      <c r="BL1718" s="41"/>
      <c r="BM1718" s="41"/>
      <c r="BN1718" s="41"/>
      <c r="BO1718" s="41"/>
      <c r="BP1718" s="108"/>
      <c r="CG1718" s="102"/>
      <c r="CI1718" s="45"/>
    </row>
    <row r="1719" spans="37:87" ht="13" customHeight="1">
      <c r="AK1719" s="114"/>
      <c r="AL1719" s="41"/>
      <c r="AM1719" s="41"/>
      <c r="AN1719" s="41"/>
      <c r="AO1719" s="41"/>
      <c r="AP1719" s="41"/>
      <c r="AQ1719" s="41"/>
      <c r="AR1719" s="41"/>
      <c r="AS1719" s="41"/>
      <c r="AT1719" s="41"/>
      <c r="AU1719" s="41"/>
      <c r="AV1719" s="41"/>
      <c r="AW1719" s="41"/>
      <c r="AX1719" s="41"/>
      <c r="AY1719" s="41"/>
      <c r="AZ1719" s="41"/>
      <c r="BA1719" s="41"/>
      <c r="BB1719" s="41"/>
      <c r="BC1719" s="41"/>
      <c r="BD1719" s="41"/>
      <c r="BE1719" s="41"/>
      <c r="BF1719" s="41"/>
      <c r="BG1719" s="41"/>
      <c r="BH1719" s="41"/>
      <c r="BI1719" s="41"/>
      <c r="BJ1719" s="41"/>
      <c r="BK1719" s="41"/>
      <c r="BL1719" s="41"/>
      <c r="BM1719" s="41"/>
      <c r="BN1719" s="41"/>
      <c r="BO1719" s="41"/>
      <c r="BP1719" s="108"/>
      <c r="CG1719" s="102"/>
      <c r="CI1719" s="45"/>
    </row>
    <row r="1720" spans="37:87" ht="13" customHeight="1">
      <c r="AK1720" s="114"/>
      <c r="AL1720" s="41"/>
      <c r="AM1720" s="41"/>
      <c r="AN1720" s="41"/>
      <c r="AO1720" s="41"/>
      <c r="AP1720" s="41"/>
      <c r="AQ1720" s="41"/>
      <c r="AR1720" s="41"/>
      <c r="AS1720" s="41"/>
      <c r="AT1720" s="41"/>
      <c r="AU1720" s="41"/>
      <c r="AV1720" s="41"/>
      <c r="AW1720" s="41"/>
      <c r="AX1720" s="41"/>
      <c r="AY1720" s="41"/>
      <c r="AZ1720" s="41"/>
      <c r="BA1720" s="41"/>
      <c r="BB1720" s="41"/>
      <c r="BC1720" s="41"/>
      <c r="BD1720" s="41"/>
      <c r="BE1720" s="41"/>
      <c r="BF1720" s="41"/>
      <c r="BG1720" s="41"/>
      <c r="BH1720" s="41"/>
      <c r="BI1720" s="41"/>
      <c r="BJ1720" s="41"/>
      <c r="BK1720" s="41"/>
      <c r="BL1720" s="41"/>
      <c r="BM1720" s="41"/>
      <c r="BN1720" s="41"/>
      <c r="BO1720" s="41"/>
      <c r="BP1720" s="108"/>
      <c r="CG1720" s="102"/>
      <c r="CI1720" s="45"/>
    </row>
    <row r="1721" spans="37:87" ht="13" customHeight="1">
      <c r="AK1721" s="114"/>
      <c r="AL1721" s="41"/>
      <c r="AM1721" s="41"/>
      <c r="AN1721" s="41"/>
      <c r="AO1721" s="41"/>
      <c r="AP1721" s="41"/>
      <c r="AQ1721" s="41"/>
      <c r="AR1721" s="41"/>
      <c r="AS1721" s="41"/>
      <c r="AT1721" s="41"/>
      <c r="AU1721" s="41"/>
      <c r="AV1721" s="41"/>
      <c r="AW1721" s="41"/>
      <c r="AX1721" s="41"/>
      <c r="AY1721" s="41"/>
      <c r="AZ1721" s="41"/>
      <c r="BA1721" s="41"/>
      <c r="BB1721" s="41"/>
      <c r="BC1721" s="41"/>
      <c r="BD1721" s="41"/>
      <c r="BE1721" s="41"/>
      <c r="BF1721" s="41"/>
      <c r="BG1721" s="41"/>
      <c r="BH1721" s="41"/>
      <c r="BI1721" s="41"/>
      <c r="BJ1721" s="41"/>
      <c r="BK1721" s="41"/>
      <c r="BL1721" s="41"/>
      <c r="BM1721" s="41"/>
      <c r="BN1721" s="41"/>
      <c r="BO1721" s="41"/>
      <c r="BP1721" s="108"/>
      <c r="CG1721" s="102"/>
      <c r="CI1721" s="45"/>
    </row>
    <row r="1722" spans="37:87" ht="13" customHeight="1">
      <c r="AK1722" s="114"/>
      <c r="AL1722" s="41"/>
      <c r="AM1722" s="41"/>
      <c r="AN1722" s="41"/>
      <c r="AO1722" s="41"/>
      <c r="AP1722" s="41"/>
      <c r="AQ1722" s="41"/>
      <c r="AR1722" s="41"/>
      <c r="AS1722" s="41"/>
      <c r="AT1722" s="41"/>
      <c r="AU1722" s="41"/>
      <c r="AV1722" s="41"/>
      <c r="AW1722" s="41"/>
      <c r="AX1722" s="41"/>
      <c r="AY1722" s="41"/>
      <c r="AZ1722" s="41"/>
      <c r="BA1722" s="41"/>
      <c r="BB1722" s="41"/>
      <c r="BC1722" s="41"/>
      <c r="BD1722" s="41"/>
      <c r="BE1722" s="41"/>
      <c r="BF1722" s="41"/>
      <c r="BG1722" s="41"/>
      <c r="BH1722" s="41"/>
      <c r="BI1722" s="41"/>
      <c r="BJ1722" s="41"/>
      <c r="BK1722" s="41"/>
      <c r="BL1722" s="41"/>
      <c r="BM1722" s="41"/>
      <c r="BN1722" s="41"/>
      <c r="BO1722" s="41"/>
      <c r="BP1722" s="108"/>
      <c r="CG1722" s="102"/>
      <c r="CI1722" s="45"/>
    </row>
    <row r="1723" spans="37:87" ht="13" customHeight="1">
      <c r="AK1723" s="114"/>
      <c r="AL1723" s="41"/>
      <c r="AM1723" s="41"/>
      <c r="AN1723" s="41"/>
      <c r="AO1723" s="41"/>
      <c r="AP1723" s="41"/>
      <c r="AQ1723" s="41"/>
      <c r="AR1723" s="41"/>
      <c r="AS1723" s="41"/>
      <c r="AT1723" s="41"/>
      <c r="AU1723" s="41"/>
      <c r="AV1723" s="41"/>
      <c r="AW1723" s="41"/>
      <c r="AX1723" s="41"/>
      <c r="AY1723" s="41"/>
      <c r="AZ1723" s="41"/>
      <c r="BA1723" s="41"/>
      <c r="BB1723" s="41"/>
      <c r="BC1723" s="41"/>
      <c r="BD1723" s="41"/>
      <c r="BE1723" s="41"/>
      <c r="BF1723" s="41"/>
      <c r="BG1723" s="41"/>
      <c r="BH1723" s="41"/>
      <c r="BI1723" s="41"/>
      <c r="BJ1723" s="41"/>
      <c r="BK1723" s="41"/>
      <c r="BL1723" s="41"/>
      <c r="BM1723" s="41"/>
      <c r="BN1723" s="41"/>
      <c r="BO1723" s="41"/>
      <c r="BP1723" s="108"/>
      <c r="CG1723" s="102"/>
      <c r="CI1723" s="45"/>
    </row>
    <row r="1724" spans="37:87" ht="13" customHeight="1">
      <c r="AK1724" s="114"/>
      <c r="AL1724" s="41"/>
      <c r="AM1724" s="41"/>
      <c r="AN1724" s="41"/>
      <c r="AO1724" s="41"/>
      <c r="AP1724" s="41"/>
      <c r="AQ1724" s="41"/>
      <c r="AR1724" s="41"/>
      <c r="AS1724" s="41"/>
      <c r="AT1724" s="41"/>
      <c r="AU1724" s="41"/>
      <c r="AV1724" s="41"/>
      <c r="AW1724" s="41"/>
      <c r="AX1724" s="41"/>
      <c r="AY1724" s="41"/>
      <c r="AZ1724" s="41"/>
      <c r="BA1724" s="41"/>
      <c r="BB1724" s="41"/>
      <c r="BC1724" s="41"/>
      <c r="BD1724" s="41"/>
      <c r="BE1724" s="41"/>
      <c r="BF1724" s="41"/>
      <c r="BG1724" s="41"/>
      <c r="BH1724" s="41"/>
      <c r="BI1724" s="41"/>
      <c r="BJ1724" s="41"/>
      <c r="BK1724" s="41"/>
      <c r="BL1724" s="41"/>
      <c r="BM1724" s="41"/>
      <c r="BN1724" s="41"/>
      <c r="BO1724" s="41"/>
      <c r="BP1724" s="108"/>
      <c r="CG1724" s="102"/>
      <c r="CI1724" s="45"/>
    </row>
    <row r="1725" spans="37:87" ht="13" customHeight="1">
      <c r="AK1725" s="114"/>
      <c r="AL1725" s="41"/>
      <c r="AM1725" s="41"/>
      <c r="AN1725" s="41"/>
      <c r="AO1725" s="41"/>
      <c r="AP1725" s="41"/>
      <c r="AQ1725" s="41"/>
      <c r="AR1725" s="41"/>
      <c r="AS1725" s="41"/>
      <c r="AT1725" s="41"/>
      <c r="AU1725" s="41"/>
      <c r="AV1725" s="41"/>
      <c r="AW1725" s="41"/>
      <c r="AX1725" s="41"/>
      <c r="AY1725" s="41"/>
      <c r="AZ1725" s="41"/>
      <c r="BA1725" s="41"/>
      <c r="BB1725" s="41"/>
      <c r="BC1725" s="41"/>
      <c r="BD1725" s="41"/>
      <c r="BE1725" s="41"/>
      <c r="BF1725" s="41"/>
      <c r="BG1725" s="41"/>
      <c r="BH1725" s="41"/>
      <c r="BI1725" s="41"/>
      <c r="BJ1725" s="41"/>
      <c r="BK1725" s="41"/>
      <c r="BL1725" s="41"/>
      <c r="BM1725" s="41"/>
      <c r="BN1725" s="41"/>
      <c r="BO1725" s="41"/>
      <c r="BP1725" s="108"/>
      <c r="CG1725" s="102"/>
      <c r="CI1725" s="45"/>
    </row>
    <row r="1726" spans="37:87" ht="13" customHeight="1">
      <c r="AK1726" s="114"/>
      <c r="AL1726" s="41"/>
      <c r="AM1726" s="41"/>
      <c r="AN1726" s="41"/>
      <c r="AO1726" s="41"/>
      <c r="AP1726" s="41"/>
      <c r="AQ1726" s="41"/>
      <c r="AR1726" s="41"/>
      <c r="AS1726" s="41"/>
      <c r="AT1726" s="41"/>
      <c r="AU1726" s="41"/>
      <c r="AV1726" s="41"/>
      <c r="AW1726" s="41"/>
      <c r="AX1726" s="41"/>
      <c r="AY1726" s="41"/>
      <c r="AZ1726" s="41"/>
      <c r="BA1726" s="41"/>
      <c r="BB1726" s="41"/>
      <c r="BC1726" s="41"/>
      <c r="BD1726" s="41"/>
      <c r="BE1726" s="41"/>
      <c r="BF1726" s="41"/>
      <c r="BG1726" s="41"/>
      <c r="BH1726" s="41"/>
      <c r="BI1726" s="41"/>
      <c r="BJ1726" s="41"/>
      <c r="BK1726" s="41"/>
      <c r="BL1726" s="41"/>
      <c r="BM1726" s="41"/>
      <c r="BN1726" s="41"/>
      <c r="BO1726" s="41"/>
      <c r="BP1726" s="108"/>
      <c r="CG1726" s="102"/>
      <c r="CI1726" s="45"/>
    </row>
    <row r="1727" spans="37:87" ht="13" customHeight="1">
      <c r="AK1727" s="114"/>
      <c r="AL1727" s="41"/>
      <c r="AM1727" s="41"/>
      <c r="AN1727" s="41"/>
      <c r="AO1727" s="41"/>
      <c r="AP1727" s="41"/>
      <c r="AQ1727" s="41"/>
      <c r="AR1727" s="41"/>
      <c r="AS1727" s="41"/>
      <c r="AT1727" s="41"/>
      <c r="AU1727" s="41"/>
      <c r="AV1727" s="41"/>
      <c r="AW1727" s="41"/>
      <c r="AX1727" s="41"/>
      <c r="AY1727" s="41"/>
      <c r="AZ1727" s="41"/>
      <c r="BA1727" s="41"/>
      <c r="BB1727" s="41"/>
      <c r="BC1727" s="41"/>
      <c r="BD1727" s="41"/>
      <c r="BE1727" s="41"/>
      <c r="BF1727" s="41"/>
      <c r="BG1727" s="41"/>
      <c r="BH1727" s="41"/>
      <c r="BI1727" s="41"/>
      <c r="BJ1727" s="41"/>
      <c r="BK1727" s="41"/>
      <c r="BL1727" s="41"/>
      <c r="BM1727" s="41"/>
      <c r="BN1727" s="41"/>
      <c r="BO1727" s="41"/>
      <c r="BP1727" s="108"/>
      <c r="CG1727" s="102"/>
      <c r="CI1727" s="45"/>
    </row>
    <row r="1728" spans="37:87" ht="13" customHeight="1">
      <c r="AK1728" s="114"/>
      <c r="AL1728" s="41"/>
      <c r="AM1728" s="41"/>
      <c r="AN1728" s="41"/>
      <c r="AO1728" s="41"/>
      <c r="AP1728" s="41"/>
      <c r="AQ1728" s="41"/>
      <c r="AR1728" s="41"/>
      <c r="AS1728" s="41"/>
      <c r="AT1728" s="41"/>
      <c r="AU1728" s="41"/>
      <c r="AV1728" s="41"/>
      <c r="AW1728" s="41"/>
      <c r="AX1728" s="41"/>
      <c r="AY1728" s="41"/>
      <c r="AZ1728" s="41"/>
      <c r="BA1728" s="41"/>
      <c r="BB1728" s="41"/>
      <c r="BC1728" s="41"/>
      <c r="BD1728" s="41"/>
      <c r="BE1728" s="41"/>
      <c r="BF1728" s="41"/>
      <c r="BG1728" s="41"/>
      <c r="BH1728" s="41"/>
      <c r="BI1728" s="41"/>
      <c r="BJ1728" s="41"/>
      <c r="BK1728" s="41"/>
      <c r="BL1728" s="41"/>
      <c r="BM1728" s="41"/>
      <c r="BN1728" s="41"/>
      <c r="BO1728" s="41"/>
      <c r="BP1728" s="108"/>
      <c r="CG1728" s="102"/>
      <c r="CI1728" s="45"/>
    </row>
    <row r="1729" spans="37:87" ht="13" customHeight="1">
      <c r="AK1729" s="114"/>
      <c r="AL1729" s="41"/>
      <c r="AM1729" s="41"/>
      <c r="AN1729" s="41"/>
      <c r="AO1729" s="41"/>
      <c r="AP1729" s="41"/>
      <c r="AQ1729" s="41"/>
      <c r="AR1729" s="41"/>
      <c r="AS1729" s="41"/>
      <c r="AT1729" s="41"/>
      <c r="AU1729" s="41"/>
      <c r="AV1729" s="41"/>
      <c r="AW1729" s="41"/>
      <c r="AX1729" s="41"/>
      <c r="AY1729" s="41"/>
      <c r="AZ1729" s="41"/>
      <c r="BA1729" s="41"/>
      <c r="BB1729" s="41"/>
      <c r="BC1729" s="41"/>
      <c r="BD1729" s="41"/>
      <c r="BE1729" s="41"/>
      <c r="BF1729" s="41"/>
      <c r="BG1729" s="41"/>
      <c r="BH1729" s="41"/>
      <c r="BI1729" s="41"/>
      <c r="BJ1729" s="41"/>
      <c r="BK1729" s="41"/>
      <c r="BL1729" s="41"/>
      <c r="BM1729" s="41"/>
      <c r="BN1729" s="41"/>
      <c r="BO1729" s="41"/>
      <c r="BP1729" s="108"/>
      <c r="CG1729" s="102"/>
      <c r="CI1729" s="45"/>
    </row>
    <row r="1730" spans="37:87" ht="13" customHeight="1">
      <c r="AK1730" s="114"/>
      <c r="AL1730" s="41"/>
      <c r="AM1730" s="41"/>
      <c r="AN1730" s="41"/>
      <c r="AO1730" s="41"/>
      <c r="AP1730" s="41"/>
      <c r="AQ1730" s="41"/>
      <c r="AR1730" s="41"/>
      <c r="AS1730" s="41"/>
      <c r="AT1730" s="41"/>
      <c r="AU1730" s="41"/>
      <c r="AV1730" s="41"/>
      <c r="AW1730" s="41"/>
      <c r="AX1730" s="41"/>
      <c r="AY1730" s="41"/>
      <c r="AZ1730" s="41"/>
      <c r="BA1730" s="41"/>
      <c r="BB1730" s="41"/>
      <c r="BC1730" s="41"/>
      <c r="BD1730" s="41"/>
      <c r="BE1730" s="41"/>
      <c r="BF1730" s="41"/>
      <c r="BG1730" s="41"/>
      <c r="BH1730" s="41"/>
      <c r="BI1730" s="41"/>
      <c r="BJ1730" s="41"/>
      <c r="BK1730" s="41"/>
      <c r="BL1730" s="41"/>
      <c r="BM1730" s="41"/>
      <c r="BN1730" s="41"/>
      <c r="BO1730" s="41"/>
      <c r="BP1730" s="108"/>
      <c r="CG1730" s="102"/>
      <c r="CI1730" s="45"/>
    </row>
    <row r="1731" spans="37:87" ht="13" customHeight="1">
      <c r="AK1731" s="114"/>
      <c r="AL1731" s="41"/>
      <c r="AM1731" s="41"/>
      <c r="AN1731" s="41"/>
      <c r="AO1731" s="41"/>
      <c r="AP1731" s="41"/>
      <c r="AQ1731" s="41"/>
      <c r="AR1731" s="41"/>
      <c r="AS1731" s="41"/>
      <c r="AT1731" s="41"/>
      <c r="AU1731" s="41"/>
      <c r="AV1731" s="41"/>
      <c r="AW1731" s="41"/>
      <c r="AX1731" s="41"/>
      <c r="AY1731" s="41"/>
      <c r="AZ1731" s="41"/>
      <c r="BA1731" s="41"/>
      <c r="BB1731" s="41"/>
      <c r="BC1731" s="41"/>
      <c r="BD1731" s="41"/>
      <c r="BE1731" s="41"/>
      <c r="BF1731" s="41"/>
      <c r="BG1731" s="41"/>
      <c r="BH1731" s="41"/>
      <c r="BI1731" s="41"/>
      <c r="BJ1731" s="41"/>
      <c r="BK1731" s="41"/>
      <c r="BL1731" s="41"/>
      <c r="BM1731" s="41"/>
      <c r="BN1731" s="41"/>
      <c r="BO1731" s="41"/>
      <c r="BP1731" s="108"/>
      <c r="CG1731" s="102"/>
      <c r="CI1731" s="45"/>
    </row>
    <row r="1732" spans="37:87" ht="13" customHeight="1">
      <c r="AK1732" s="114"/>
      <c r="AL1732" s="41"/>
      <c r="AM1732" s="41"/>
      <c r="AN1732" s="41"/>
      <c r="AO1732" s="41"/>
      <c r="AP1732" s="41"/>
      <c r="AQ1732" s="41"/>
      <c r="AR1732" s="41"/>
      <c r="AS1732" s="41"/>
      <c r="AT1732" s="41"/>
      <c r="AU1732" s="41"/>
      <c r="AV1732" s="41"/>
      <c r="AW1732" s="41"/>
      <c r="AX1732" s="41"/>
      <c r="AY1732" s="41"/>
      <c r="AZ1732" s="41"/>
      <c r="BA1732" s="41"/>
      <c r="BB1732" s="41"/>
      <c r="BC1732" s="41"/>
      <c r="BD1732" s="41"/>
      <c r="BE1732" s="41"/>
      <c r="BF1732" s="41"/>
      <c r="BG1732" s="41"/>
      <c r="BH1732" s="41"/>
      <c r="BI1732" s="41"/>
      <c r="BJ1732" s="41"/>
      <c r="BK1732" s="41"/>
      <c r="BL1732" s="41"/>
      <c r="BM1732" s="41"/>
      <c r="BN1732" s="41"/>
      <c r="BO1732" s="41"/>
      <c r="BP1732" s="108"/>
      <c r="CG1732" s="102"/>
      <c r="CI1732" s="45"/>
    </row>
    <row r="1733" spans="37:87" ht="13" customHeight="1">
      <c r="AK1733" s="114"/>
      <c r="AL1733" s="41"/>
      <c r="AM1733" s="41"/>
      <c r="AN1733" s="41"/>
      <c r="AO1733" s="41"/>
      <c r="AP1733" s="41"/>
      <c r="AQ1733" s="41"/>
      <c r="AR1733" s="41"/>
      <c r="AS1733" s="41"/>
      <c r="AT1733" s="41"/>
      <c r="AU1733" s="41"/>
      <c r="AV1733" s="41"/>
      <c r="AW1733" s="41"/>
      <c r="AX1733" s="41"/>
      <c r="AY1733" s="41"/>
      <c r="AZ1733" s="41"/>
      <c r="BA1733" s="41"/>
      <c r="BB1733" s="41"/>
      <c r="BC1733" s="41"/>
      <c r="BD1733" s="41"/>
      <c r="BE1733" s="41"/>
      <c r="BF1733" s="41"/>
      <c r="BG1733" s="41"/>
      <c r="BH1733" s="41"/>
      <c r="BI1733" s="41"/>
      <c r="BJ1733" s="41"/>
      <c r="BK1733" s="41"/>
      <c r="BL1733" s="41"/>
      <c r="BM1733" s="41"/>
      <c r="BN1733" s="41"/>
      <c r="BO1733" s="41"/>
      <c r="BP1733" s="108"/>
      <c r="CG1733" s="102"/>
      <c r="CI1733" s="45"/>
    </row>
    <row r="1734" spans="37:87" ht="13" customHeight="1">
      <c r="AK1734" s="114"/>
      <c r="AL1734" s="41"/>
      <c r="AM1734" s="41"/>
      <c r="AN1734" s="41"/>
      <c r="AO1734" s="41"/>
      <c r="AP1734" s="41"/>
      <c r="AQ1734" s="41"/>
      <c r="AR1734" s="41"/>
      <c r="AS1734" s="41"/>
      <c r="AT1734" s="41"/>
      <c r="AU1734" s="41"/>
      <c r="AV1734" s="41"/>
      <c r="AW1734" s="41"/>
      <c r="AX1734" s="41"/>
      <c r="AY1734" s="41"/>
      <c r="AZ1734" s="41"/>
      <c r="BA1734" s="41"/>
      <c r="BB1734" s="41"/>
      <c r="BC1734" s="41"/>
      <c r="BD1734" s="41"/>
      <c r="BE1734" s="41"/>
      <c r="BF1734" s="41"/>
      <c r="BG1734" s="41"/>
      <c r="BH1734" s="41"/>
      <c r="BI1734" s="41"/>
      <c r="BJ1734" s="41"/>
      <c r="BK1734" s="41"/>
      <c r="BL1734" s="41"/>
      <c r="BM1734" s="41"/>
      <c r="BN1734" s="41"/>
      <c r="BO1734" s="41"/>
      <c r="BP1734" s="108"/>
      <c r="CG1734" s="102"/>
      <c r="CI1734" s="45"/>
    </row>
    <row r="1735" spans="37:87" ht="13" customHeight="1">
      <c r="AK1735" s="114"/>
      <c r="AL1735" s="41"/>
      <c r="AM1735" s="41"/>
      <c r="AN1735" s="41"/>
      <c r="AO1735" s="41"/>
      <c r="AP1735" s="41"/>
      <c r="AQ1735" s="41"/>
      <c r="AR1735" s="41"/>
      <c r="AS1735" s="41"/>
      <c r="AT1735" s="41"/>
      <c r="AU1735" s="41"/>
      <c r="AV1735" s="41"/>
      <c r="AW1735" s="41"/>
      <c r="AX1735" s="41"/>
      <c r="AY1735" s="41"/>
      <c r="AZ1735" s="41"/>
      <c r="BA1735" s="41"/>
      <c r="BB1735" s="41"/>
      <c r="BC1735" s="41"/>
      <c r="BD1735" s="41"/>
      <c r="BE1735" s="41"/>
      <c r="BF1735" s="41"/>
      <c r="BG1735" s="41"/>
      <c r="BH1735" s="41"/>
      <c r="BI1735" s="41"/>
      <c r="BJ1735" s="41"/>
      <c r="BK1735" s="41"/>
      <c r="BL1735" s="41"/>
      <c r="BM1735" s="41"/>
      <c r="BN1735" s="41"/>
      <c r="BO1735" s="41"/>
      <c r="BP1735" s="108"/>
      <c r="CG1735" s="102"/>
      <c r="CI1735" s="45"/>
    </row>
    <row r="1736" spans="37:87" ht="13" customHeight="1">
      <c r="AK1736" s="114"/>
      <c r="AL1736" s="41"/>
      <c r="AM1736" s="41"/>
      <c r="AN1736" s="41"/>
      <c r="AO1736" s="41"/>
      <c r="AP1736" s="41"/>
      <c r="AQ1736" s="41"/>
      <c r="AR1736" s="41"/>
      <c r="AS1736" s="41"/>
      <c r="AT1736" s="41"/>
      <c r="AU1736" s="41"/>
      <c r="AV1736" s="41"/>
      <c r="AW1736" s="41"/>
      <c r="AX1736" s="41"/>
      <c r="AY1736" s="41"/>
      <c r="AZ1736" s="41"/>
      <c r="BA1736" s="41"/>
      <c r="BB1736" s="41"/>
      <c r="BC1736" s="41"/>
      <c r="BD1736" s="41"/>
      <c r="BE1736" s="41"/>
      <c r="BF1736" s="41"/>
      <c r="BG1736" s="41"/>
      <c r="BH1736" s="41"/>
      <c r="BI1736" s="41"/>
      <c r="BJ1736" s="41"/>
      <c r="BK1736" s="41"/>
      <c r="BL1736" s="41"/>
      <c r="BM1736" s="41"/>
      <c r="BN1736" s="41"/>
      <c r="BO1736" s="41"/>
      <c r="BP1736" s="108"/>
      <c r="CG1736" s="102"/>
      <c r="CI1736" s="45"/>
    </row>
    <row r="1737" spans="37:87" ht="13" customHeight="1">
      <c r="AK1737" s="114"/>
      <c r="AL1737" s="41"/>
      <c r="AM1737" s="41"/>
      <c r="AN1737" s="41"/>
      <c r="AO1737" s="41"/>
      <c r="AP1737" s="41"/>
      <c r="AQ1737" s="41"/>
      <c r="AR1737" s="41"/>
      <c r="AS1737" s="41"/>
      <c r="AT1737" s="41"/>
      <c r="AU1737" s="41"/>
      <c r="AV1737" s="41"/>
      <c r="AW1737" s="41"/>
      <c r="AX1737" s="41"/>
      <c r="AY1737" s="41"/>
      <c r="AZ1737" s="41"/>
      <c r="BA1737" s="41"/>
      <c r="BB1737" s="41"/>
      <c r="BC1737" s="41"/>
      <c r="BD1737" s="41"/>
      <c r="BE1737" s="41"/>
      <c r="BF1737" s="41"/>
      <c r="BG1737" s="41"/>
      <c r="BH1737" s="41"/>
      <c r="BI1737" s="41"/>
      <c r="BJ1737" s="41"/>
      <c r="BK1737" s="41"/>
      <c r="BL1737" s="41"/>
      <c r="BM1737" s="41"/>
      <c r="BN1737" s="41"/>
      <c r="BO1737" s="41"/>
      <c r="BP1737" s="108"/>
      <c r="CG1737" s="102"/>
      <c r="CI1737" s="45"/>
    </row>
    <row r="1738" spans="37:87" ht="13" customHeight="1">
      <c r="AK1738" s="114"/>
      <c r="AL1738" s="41"/>
      <c r="AM1738" s="41"/>
      <c r="AN1738" s="41"/>
      <c r="AO1738" s="41"/>
      <c r="AP1738" s="41"/>
      <c r="AQ1738" s="41"/>
      <c r="AR1738" s="41"/>
      <c r="AS1738" s="41"/>
      <c r="AT1738" s="41"/>
      <c r="AU1738" s="41"/>
      <c r="AV1738" s="41"/>
      <c r="AW1738" s="41"/>
      <c r="AX1738" s="41"/>
      <c r="AY1738" s="41"/>
      <c r="AZ1738" s="41"/>
      <c r="BA1738" s="41"/>
      <c r="BB1738" s="41"/>
      <c r="BC1738" s="41"/>
      <c r="BD1738" s="41"/>
      <c r="BE1738" s="41"/>
      <c r="BF1738" s="41"/>
      <c r="BG1738" s="41"/>
      <c r="BH1738" s="41"/>
      <c r="BI1738" s="41"/>
      <c r="BJ1738" s="41"/>
      <c r="BK1738" s="41"/>
      <c r="BL1738" s="41"/>
      <c r="BM1738" s="41"/>
      <c r="BN1738" s="41"/>
      <c r="BO1738" s="41"/>
      <c r="BP1738" s="108"/>
      <c r="CG1738" s="102"/>
      <c r="CI1738" s="45"/>
    </row>
    <row r="1739" spans="37:87" ht="13" customHeight="1">
      <c r="AK1739" s="114"/>
      <c r="AL1739" s="41"/>
      <c r="AM1739" s="41"/>
      <c r="AN1739" s="41"/>
      <c r="AO1739" s="41"/>
      <c r="AP1739" s="41"/>
      <c r="AQ1739" s="41"/>
      <c r="AR1739" s="41"/>
      <c r="AS1739" s="41"/>
      <c r="AT1739" s="41"/>
      <c r="AU1739" s="41"/>
      <c r="AV1739" s="41"/>
      <c r="AW1739" s="41"/>
      <c r="AX1739" s="41"/>
      <c r="AY1739" s="41"/>
      <c r="AZ1739" s="41"/>
      <c r="BA1739" s="41"/>
      <c r="BB1739" s="41"/>
      <c r="BC1739" s="41"/>
      <c r="BD1739" s="41"/>
      <c r="BE1739" s="41"/>
      <c r="BF1739" s="41"/>
      <c r="BG1739" s="41"/>
      <c r="BH1739" s="41"/>
      <c r="BI1739" s="41"/>
      <c r="BJ1739" s="41"/>
      <c r="BK1739" s="41"/>
      <c r="BL1739" s="41"/>
      <c r="BM1739" s="41"/>
      <c r="BN1739" s="41"/>
      <c r="BO1739" s="41"/>
      <c r="BP1739" s="108"/>
      <c r="CG1739" s="102"/>
      <c r="CI1739" s="45"/>
    </row>
    <row r="1740" spans="37:87" ht="13" customHeight="1">
      <c r="AK1740" s="114"/>
      <c r="AL1740" s="41"/>
      <c r="AM1740" s="41"/>
      <c r="AN1740" s="41"/>
      <c r="AO1740" s="41"/>
      <c r="AP1740" s="41"/>
      <c r="AQ1740" s="41"/>
      <c r="AR1740" s="41"/>
      <c r="AS1740" s="41"/>
      <c r="AT1740" s="41"/>
      <c r="AU1740" s="41"/>
      <c r="AV1740" s="41"/>
      <c r="AW1740" s="41"/>
      <c r="AX1740" s="41"/>
      <c r="AY1740" s="41"/>
      <c r="AZ1740" s="41"/>
      <c r="BA1740" s="41"/>
      <c r="BB1740" s="41"/>
      <c r="BC1740" s="41"/>
      <c r="BD1740" s="41"/>
      <c r="BE1740" s="41"/>
      <c r="BF1740" s="41"/>
      <c r="BG1740" s="41"/>
      <c r="BH1740" s="41"/>
      <c r="BI1740" s="41"/>
      <c r="BJ1740" s="41"/>
      <c r="BK1740" s="41"/>
      <c r="BL1740" s="41"/>
      <c r="BM1740" s="41"/>
      <c r="BN1740" s="41"/>
      <c r="BO1740" s="41"/>
      <c r="BP1740" s="108"/>
      <c r="CG1740" s="102"/>
      <c r="CI1740" s="45"/>
    </row>
    <row r="1741" spans="37:87" ht="13" customHeight="1">
      <c r="AK1741" s="114"/>
      <c r="AL1741" s="41"/>
      <c r="AM1741" s="41"/>
      <c r="AN1741" s="41"/>
      <c r="AO1741" s="41"/>
      <c r="AP1741" s="41"/>
      <c r="AQ1741" s="41"/>
      <c r="AR1741" s="41"/>
      <c r="AS1741" s="41"/>
      <c r="AT1741" s="41"/>
      <c r="AU1741" s="41"/>
      <c r="AV1741" s="41"/>
      <c r="AW1741" s="41"/>
      <c r="AX1741" s="41"/>
      <c r="AY1741" s="41"/>
      <c r="AZ1741" s="41"/>
      <c r="BA1741" s="41"/>
      <c r="BB1741" s="41"/>
      <c r="BC1741" s="41"/>
      <c r="BD1741" s="41"/>
      <c r="BE1741" s="41"/>
      <c r="BF1741" s="41"/>
      <c r="BG1741" s="41"/>
      <c r="BH1741" s="41"/>
      <c r="BI1741" s="41"/>
      <c r="BJ1741" s="41"/>
      <c r="BK1741" s="41"/>
      <c r="BL1741" s="41"/>
      <c r="BM1741" s="41"/>
      <c r="BN1741" s="41"/>
      <c r="BO1741" s="41"/>
      <c r="BP1741" s="108"/>
      <c r="CG1741" s="102"/>
      <c r="CI1741" s="45"/>
    </row>
    <row r="1742" spans="37:87" ht="13" customHeight="1">
      <c r="AK1742" s="114"/>
      <c r="AL1742" s="41"/>
      <c r="AM1742" s="41"/>
      <c r="AN1742" s="41"/>
      <c r="AO1742" s="41"/>
      <c r="AP1742" s="41"/>
      <c r="AQ1742" s="41"/>
      <c r="AR1742" s="41"/>
      <c r="AS1742" s="41"/>
      <c r="AT1742" s="41"/>
      <c r="AU1742" s="41"/>
      <c r="AV1742" s="41"/>
      <c r="AW1742" s="41"/>
      <c r="AX1742" s="41"/>
      <c r="AY1742" s="41"/>
      <c r="AZ1742" s="41"/>
      <c r="BA1742" s="41"/>
      <c r="BB1742" s="41"/>
      <c r="BC1742" s="41"/>
      <c r="BD1742" s="41"/>
      <c r="BE1742" s="41"/>
      <c r="BF1742" s="41"/>
      <c r="BG1742" s="41"/>
      <c r="BH1742" s="41"/>
      <c r="BI1742" s="41"/>
      <c r="BJ1742" s="41"/>
      <c r="BK1742" s="41"/>
      <c r="BL1742" s="41"/>
      <c r="BM1742" s="41"/>
      <c r="BN1742" s="41"/>
      <c r="BO1742" s="41"/>
      <c r="BP1742" s="108"/>
      <c r="CG1742" s="102"/>
      <c r="CI1742" s="45"/>
    </row>
    <row r="1743" spans="37:87" ht="13" customHeight="1">
      <c r="AK1743" s="114"/>
      <c r="AL1743" s="41"/>
      <c r="AM1743" s="41"/>
      <c r="AN1743" s="41"/>
      <c r="AO1743" s="41"/>
      <c r="AP1743" s="41"/>
      <c r="AQ1743" s="41"/>
      <c r="AR1743" s="41"/>
      <c r="AS1743" s="41"/>
      <c r="AT1743" s="41"/>
      <c r="AU1743" s="41"/>
      <c r="AV1743" s="41"/>
      <c r="AW1743" s="41"/>
      <c r="AX1743" s="41"/>
      <c r="AY1743" s="41"/>
      <c r="AZ1743" s="41"/>
      <c r="BA1743" s="41"/>
      <c r="BB1743" s="41"/>
      <c r="BC1743" s="41"/>
      <c r="BD1743" s="41"/>
      <c r="BE1743" s="41"/>
      <c r="BF1743" s="41"/>
      <c r="BG1743" s="41"/>
      <c r="BH1743" s="41"/>
      <c r="BI1743" s="41"/>
      <c r="BJ1743" s="41"/>
      <c r="BK1743" s="41"/>
      <c r="BL1743" s="41"/>
      <c r="BM1743" s="41"/>
      <c r="BN1743" s="41"/>
      <c r="BO1743" s="41"/>
      <c r="BP1743" s="108"/>
      <c r="CG1743" s="102"/>
      <c r="CI1743" s="45"/>
    </row>
    <row r="1744" spans="37:87" ht="13" customHeight="1">
      <c r="AK1744" s="114"/>
      <c r="AL1744" s="41"/>
      <c r="AM1744" s="41"/>
      <c r="AN1744" s="41"/>
      <c r="AO1744" s="41"/>
      <c r="AP1744" s="41"/>
      <c r="AQ1744" s="41"/>
      <c r="AR1744" s="41"/>
      <c r="AS1744" s="41"/>
      <c r="AT1744" s="41"/>
      <c r="AU1744" s="41"/>
      <c r="AV1744" s="41"/>
      <c r="AW1744" s="41"/>
      <c r="AX1744" s="41"/>
      <c r="AY1744" s="41"/>
      <c r="AZ1744" s="41"/>
      <c r="BA1744" s="41"/>
      <c r="BB1744" s="41"/>
      <c r="BC1744" s="41"/>
      <c r="BD1744" s="41"/>
      <c r="BE1744" s="41"/>
      <c r="BF1744" s="41"/>
      <c r="BG1744" s="41"/>
      <c r="BH1744" s="41"/>
      <c r="BI1744" s="41"/>
      <c r="BJ1744" s="41"/>
      <c r="BK1744" s="41"/>
      <c r="BL1744" s="41"/>
      <c r="BM1744" s="41"/>
      <c r="BN1744" s="41"/>
      <c r="BO1744" s="41"/>
      <c r="BP1744" s="108"/>
      <c r="CG1744" s="102"/>
      <c r="CI1744" s="45"/>
    </row>
    <row r="1745" spans="37:87" ht="13" customHeight="1">
      <c r="AK1745" s="114"/>
      <c r="AL1745" s="41"/>
      <c r="AM1745" s="41"/>
      <c r="AN1745" s="41"/>
      <c r="AO1745" s="41"/>
      <c r="AP1745" s="41"/>
      <c r="AQ1745" s="41"/>
      <c r="AR1745" s="41"/>
      <c r="AS1745" s="41"/>
      <c r="AT1745" s="41"/>
      <c r="AU1745" s="41"/>
      <c r="AV1745" s="41"/>
      <c r="AW1745" s="41"/>
      <c r="AX1745" s="41"/>
      <c r="AY1745" s="41"/>
      <c r="AZ1745" s="41"/>
      <c r="BA1745" s="41"/>
      <c r="BB1745" s="41"/>
      <c r="BC1745" s="41"/>
      <c r="BD1745" s="41"/>
      <c r="BE1745" s="41"/>
      <c r="BF1745" s="41"/>
      <c r="BG1745" s="41"/>
      <c r="BH1745" s="41"/>
      <c r="BI1745" s="41"/>
      <c r="BJ1745" s="41"/>
      <c r="BK1745" s="41"/>
      <c r="BL1745" s="41"/>
      <c r="BM1745" s="41"/>
      <c r="BN1745" s="41"/>
      <c r="BO1745" s="41"/>
      <c r="BP1745" s="108"/>
      <c r="CG1745" s="102"/>
      <c r="CI1745" s="45"/>
    </row>
    <row r="1746" spans="37:87" ht="13" customHeight="1">
      <c r="AK1746" s="114"/>
      <c r="AL1746" s="41"/>
      <c r="AM1746" s="41"/>
      <c r="AN1746" s="41"/>
      <c r="AO1746" s="41"/>
      <c r="AP1746" s="41"/>
      <c r="AQ1746" s="41"/>
      <c r="AR1746" s="41"/>
      <c r="AS1746" s="41"/>
      <c r="AT1746" s="41"/>
      <c r="AU1746" s="41"/>
      <c r="AV1746" s="41"/>
      <c r="AW1746" s="41"/>
      <c r="AX1746" s="41"/>
      <c r="AY1746" s="41"/>
      <c r="AZ1746" s="41"/>
      <c r="BA1746" s="41"/>
      <c r="BB1746" s="41"/>
      <c r="BC1746" s="41"/>
      <c r="BD1746" s="41"/>
      <c r="BE1746" s="41"/>
      <c r="BF1746" s="41"/>
      <c r="BG1746" s="41"/>
      <c r="BH1746" s="41"/>
      <c r="BI1746" s="41"/>
      <c r="BJ1746" s="41"/>
      <c r="BK1746" s="41"/>
      <c r="BL1746" s="41"/>
      <c r="BM1746" s="41"/>
      <c r="BN1746" s="41"/>
      <c r="BO1746" s="41"/>
      <c r="BP1746" s="108"/>
      <c r="CG1746" s="102"/>
      <c r="CI1746" s="45"/>
    </row>
    <row r="1747" spans="37:87" ht="13" customHeight="1">
      <c r="AK1747" s="114"/>
      <c r="AL1747" s="41"/>
      <c r="AM1747" s="41"/>
      <c r="AN1747" s="41"/>
      <c r="AO1747" s="41"/>
      <c r="AP1747" s="41"/>
      <c r="AQ1747" s="41"/>
      <c r="AR1747" s="41"/>
      <c r="AS1747" s="41"/>
      <c r="AT1747" s="41"/>
      <c r="AU1747" s="41"/>
      <c r="AV1747" s="41"/>
      <c r="AW1747" s="41"/>
      <c r="AX1747" s="41"/>
      <c r="AY1747" s="41"/>
      <c r="AZ1747" s="41"/>
      <c r="BA1747" s="41"/>
      <c r="BB1747" s="41"/>
      <c r="BC1747" s="41"/>
      <c r="BD1747" s="41"/>
      <c r="BE1747" s="41"/>
      <c r="BF1747" s="41"/>
      <c r="BG1747" s="41"/>
      <c r="BH1747" s="41"/>
      <c r="BI1747" s="41"/>
      <c r="BJ1747" s="41"/>
      <c r="BK1747" s="41"/>
      <c r="BL1747" s="41"/>
      <c r="BM1747" s="41"/>
      <c r="BN1747" s="41"/>
      <c r="BO1747" s="41"/>
      <c r="BP1747" s="108"/>
      <c r="CG1747" s="102"/>
      <c r="CI1747" s="45"/>
    </row>
    <row r="1748" spans="37:87" ht="13" customHeight="1">
      <c r="AK1748" s="114"/>
      <c r="AL1748" s="41"/>
      <c r="AM1748" s="41"/>
      <c r="AN1748" s="41"/>
      <c r="AO1748" s="41"/>
      <c r="AP1748" s="41"/>
      <c r="AQ1748" s="41"/>
      <c r="AR1748" s="41"/>
      <c r="AS1748" s="41"/>
      <c r="AT1748" s="41"/>
      <c r="AU1748" s="41"/>
      <c r="AV1748" s="41"/>
      <c r="AW1748" s="41"/>
      <c r="AX1748" s="41"/>
      <c r="AY1748" s="41"/>
      <c r="AZ1748" s="41"/>
      <c r="BA1748" s="41"/>
      <c r="BB1748" s="41"/>
      <c r="BC1748" s="41"/>
      <c r="BD1748" s="41"/>
      <c r="BE1748" s="41"/>
      <c r="BF1748" s="41"/>
      <c r="BG1748" s="41"/>
      <c r="BH1748" s="41"/>
      <c r="BI1748" s="41"/>
      <c r="BJ1748" s="41"/>
      <c r="BK1748" s="41"/>
      <c r="BL1748" s="41"/>
      <c r="BM1748" s="41"/>
      <c r="BN1748" s="41"/>
      <c r="BO1748" s="41"/>
      <c r="BP1748" s="108"/>
      <c r="CG1748" s="102"/>
      <c r="CI1748" s="45"/>
    </row>
    <row r="1749" spans="37:87" ht="13" customHeight="1">
      <c r="AK1749" s="114"/>
      <c r="AL1749" s="41"/>
      <c r="AM1749" s="41"/>
      <c r="AN1749" s="41"/>
      <c r="AO1749" s="41"/>
      <c r="AP1749" s="41"/>
      <c r="AQ1749" s="41"/>
      <c r="AR1749" s="41"/>
      <c r="AS1749" s="41"/>
      <c r="AT1749" s="41"/>
      <c r="AU1749" s="41"/>
      <c r="AV1749" s="41"/>
      <c r="AW1749" s="41"/>
      <c r="AX1749" s="41"/>
      <c r="AY1749" s="41"/>
      <c r="AZ1749" s="41"/>
      <c r="BA1749" s="41"/>
      <c r="BB1749" s="41"/>
      <c r="BC1749" s="41"/>
      <c r="BD1749" s="41"/>
      <c r="BE1749" s="41"/>
      <c r="BF1749" s="41"/>
      <c r="BG1749" s="41"/>
      <c r="BH1749" s="41"/>
      <c r="BI1749" s="41"/>
      <c r="BJ1749" s="41"/>
      <c r="BK1749" s="41"/>
      <c r="BL1749" s="41"/>
      <c r="BM1749" s="41"/>
      <c r="BN1749" s="41"/>
      <c r="BO1749" s="41"/>
      <c r="BP1749" s="108"/>
      <c r="CG1749" s="102"/>
      <c r="CI1749" s="45"/>
    </row>
    <row r="1750" spans="37:87" ht="13" customHeight="1">
      <c r="AK1750" s="114"/>
      <c r="AL1750" s="41"/>
      <c r="AM1750" s="41"/>
      <c r="AN1750" s="41"/>
      <c r="AO1750" s="41"/>
      <c r="AP1750" s="41"/>
      <c r="AQ1750" s="41"/>
      <c r="AR1750" s="41"/>
      <c r="AS1750" s="41"/>
      <c r="AT1750" s="41"/>
      <c r="AU1750" s="41"/>
      <c r="AV1750" s="41"/>
      <c r="AW1750" s="41"/>
      <c r="AX1750" s="41"/>
      <c r="AY1750" s="41"/>
      <c r="AZ1750" s="41"/>
      <c r="BA1750" s="41"/>
      <c r="BB1750" s="41"/>
      <c r="BC1750" s="41"/>
      <c r="BD1750" s="41"/>
      <c r="BE1750" s="41"/>
      <c r="BF1750" s="41"/>
      <c r="BG1750" s="41"/>
      <c r="BH1750" s="41"/>
      <c r="BI1750" s="41"/>
      <c r="BJ1750" s="41"/>
      <c r="BK1750" s="41"/>
      <c r="BL1750" s="41"/>
      <c r="BM1750" s="41"/>
      <c r="BN1750" s="41"/>
      <c r="BO1750" s="41"/>
      <c r="BP1750" s="108"/>
      <c r="CG1750" s="102"/>
      <c r="CI1750" s="45"/>
    </row>
    <row r="1751" spans="37:87" ht="13" customHeight="1">
      <c r="AK1751" s="114"/>
      <c r="AL1751" s="41"/>
      <c r="AM1751" s="41"/>
      <c r="AN1751" s="41"/>
      <c r="AO1751" s="41"/>
      <c r="AP1751" s="41"/>
      <c r="AQ1751" s="41"/>
      <c r="AR1751" s="41"/>
      <c r="AS1751" s="41"/>
      <c r="AT1751" s="41"/>
      <c r="AU1751" s="41"/>
      <c r="AV1751" s="41"/>
      <c r="AW1751" s="41"/>
      <c r="AX1751" s="41"/>
      <c r="AY1751" s="41"/>
      <c r="AZ1751" s="41"/>
      <c r="BA1751" s="41"/>
      <c r="BB1751" s="41"/>
      <c r="BC1751" s="41"/>
      <c r="BD1751" s="41"/>
      <c r="BE1751" s="41"/>
      <c r="BF1751" s="41"/>
      <c r="BG1751" s="41"/>
      <c r="BH1751" s="41"/>
      <c r="BI1751" s="41"/>
      <c r="BJ1751" s="41"/>
      <c r="BK1751" s="41"/>
      <c r="BL1751" s="41"/>
      <c r="BM1751" s="41"/>
      <c r="BN1751" s="41"/>
      <c r="BO1751" s="41"/>
      <c r="BP1751" s="108"/>
      <c r="CG1751" s="102"/>
      <c r="CI1751" s="45"/>
    </row>
    <row r="1752" spans="37:87" ht="13" customHeight="1">
      <c r="AK1752" s="114"/>
      <c r="AL1752" s="41"/>
      <c r="AM1752" s="41"/>
      <c r="AN1752" s="41"/>
      <c r="AO1752" s="41"/>
      <c r="AP1752" s="41"/>
      <c r="AQ1752" s="41"/>
      <c r="AR1752" s="41"/>
      <c r="AS1752" s="41"/>
      <c r="AT1752" s="41"/>
      <c r="AU1752" s="41"/>
      <c r="AV1752" s="41"/>
      <c r="AW1752" s="41"/>
      <c r="AX1752" s="41"/>
      <c r="AY1752" s="41"/>
      <c r="AZ1752" s="41"/>
      <c r="BA1752" s="41"/>
      <c r="BB1752" s="41"/>
      <c r="BC1752" s="41"/>
      <c r="BD1752" s="41"/>
      <c r="BE1752" s="41"/>
      <c r="BF1752" s="41"/>
      <c r="BG1752" s="41"/>
      <c r="BH1752" s="41"/>
      <c r="BI1752" s="41"/>
      <c r="BJ1752" s="41"/>
      <c r="BK1752" s="41"/>
      <c r="BL1752" s="41"/>
      <c r="BM1752" s="41"/>
      <c r="BN1752" s="41"/>
      <c r="BO1752" s="41"/>
      <c r="BP1752" s="108"/>
      <c r="CG1752" s="102"/>
      <c r="CI1752" s="45"/>
    </row>
    <row r="1753" spans="37:87" ht="13" customHeight="1">
      <c r="AK1753" s="114"/>
      <c r="AL1753" s="41"/>
      <c r="AM1753" s="41"/>
      <c r="AN1753" s="41"/>
      <c r="AO1753" s="41"/>
      <c r="AP1753" s="41"/>
      <c r="AQ1753" s="41"/>
      <c r="AR1753" s="41"/>
      <c r="AS1753" s="41"/>
      <c r="AT1753" s="41"/>
      <c r="AU1753" s="41"/>
      <c r="AV1753" s="41"/>
      <c r="AW1753" s="41"/>
      <c r="AX1753" s="41"/>
      <c r="AY1753" s="41"/>
      <c r="AZ1753" s="41"/>
      <c r="BA1753" s="41"/>
      <c r="BB1753" s="41"/>
      <c r="BC1753" s="41"/>
      <c r="BD1753" s="41"/>
      <c r="BE1753" s="41"/>
      <c r="BF1753" s="41"/>
      <c r="BG1753" s="41"/>
      <c r="BH1753" s="41"/>
      <c r="BI1753" s="41"/>
      <c r="BJ1753" s="41"/>
      <c r="BK1753" s="41"/>
      <c r="BL1753" s="41"/>
      <c r="BM1753" s="41"/>
      <c r="BN1753" s="41"/>
      <c r="BO1753" s="41"/>
      <c r="BP1753" s="108"/>
      <c r="CG1753" s="102"/>
      <c r="CI1753" s="45"/>
    </row>
    <row r="1754" spans="37:87" ht="13" customHeight="1">
      <c r="AK1754" s="114"/>
      <c r="AL1754" s="41"/>
      <c r="AM1754" s="41"/>
      <c r="AN1754" s="41"/>
      <c r="AO1754" s="41"/>
      <c r="AP1754" s="41"/>
      <c r="AQ1754" s="41"/>
      <c r="AR1754" s="41"/>
      <c r="AS1754" s="41"/>
      <c r="AT1754" s="41"/>
      <c r="AU1754" s="41"/>
      <c r="AV1754" s="41"/>
      <c r="AW1754" s="41"/>
      <c r="AX1754" s="41"/>
      <c r="AY1754" s="41"/>
      <c r="AZ1754" s="41"/>
      <c r="BA1754" s="41"/>
      <c r="BB1754" s="41"/>
      <c r="BC1754" s="41"/>
      <c r="BD1754" s="41"/>
      <c r="BE1754" s="41"/>
      <c r="BF1754" s="41"/>
      <c r="BG1754" s="41"/>
      <c r="BH1754" s="41"/>
      <c r="BI1754" s="41"/>
      <c r="BJ1754" s="41"/>
      <c r="BK1754" s="41"/>
      <c r="BL1754" s="41"/>
      <c r="BM1754" s="41"/>
      <c r="BN1754" s="41"/>
      <c r="BO1754" s="41"/>
      <c r="BP1754" s="108"/>
      <c r="CG1754" s="102"/>
      <c r="CI1754" s="45"/>
    </row>
    <row r="1755" spans="37:87" ht="13" customHeight="1">
      <c r="AK1755" s="114"/>
      <c r="AL1755" s="41"/>
      <c r="AM1755" s="41"/>
      <c r="AN1755" s="41"/>
      <c r="AO1755" s="41"/>
      <c r="AP1755" s="41"/>
      <c r="AQ1755" s="41"/>
      <c r="AR1755" s="41"/>
      <c r="AS1755" s="41"/>
      <c r="AT1755" s="41"/>
      <c r="AU1755" s="41"/>
      <c r="AV1755" s="41"/>
      <c r="AW1755" s="41"/>
      <c r="AX1755" s="41"/>
      <c r="AY1755" s="41"/>
      <c r="AZ1755" s="41"/>
      <c r="BA1755" s="41"/>
      <c r="BB1755" s="41"/>
      <c r="BC1755" s="41"/>
      <c r="BD1755" s="41"/>
      <c r="BE1755" s="41"/>
      <c r="BF1755" s="41"/>
      <c r="BG1755" s="41"/>
      <c r="BH1755" s="41"/>
      <c r="BI1755" s="41"/>
      <c r="BJ1755" s="41"/>
      <c r="BK1755" s="41"/>
      <c r="BL1755" s="41"/>
      <c r="BM1755" s="41"/>
      <c r="BN1755" s="41"/>
      <c r="BO1755" s="41"/>
      <c r="BP1755" s="108"/>
      <c r="CG1755" s="102"/>
      <c r="CI1755" s="45"/>
    </row>
    <row r="1756" spans="37:87" ht="13" customHeight="1">
      <c r="AK1756" s="114"/>
      <c r="AL1756" s="41"/>
      <c r="AM1756" s="41"/>
      <c r="AN1756" s="41"/>
      <c r="AO1756" s="41"/>
      <c r="AP1756" s="41"/>
      <c r="AQ1756" s="41"/>
      <c r="AR1756" s="41"/>
      <c r="AS1756" s="41"/>
      <c r="AT1756" s="41"/>
      <c r="AU1756" s="41"/>
      <c r="AV1756" s="41"/>
      <c r="AW1756" s="41"/>
      <c r="AX1756" s="41"/>
      <c r="AY1756" s="41"/>
      <c r="AZ1756" s="41"/>
      <c r="BA1756" s="41"/>
      <c r="BB1756" s="41"/>
      <c r="BC1756" s="41"/>
      <c r="BD1756" s="41"/>
      <c r="BE1756" s="41"/>
      <c r="BF1756" s="41"/>
      <c r="BG1756" s="41"/>
      <c r="BH1756" s="41"/>
      <c r="BI1756" s="41"/>
      <c r="BJ1756" s="41"/>
      <c r="BK1756" s="41"/>
      <c r="BL1756" s="41"/>
      <c r="BM1756" s="41"/>
      <c r="BN1756" s="41"/>
      <c r="BO1756" s="41"/>
      <c r="BP1756" s="108"/>
      <c r="CG1756" s="102"/>
      <c r="CI1756" s="45"/>
    </row>
    <row r="1757" spans="37:87" ht="13" customHeight="1">
      <c r="AK1757" s="114"/>
      <c r="AL1757" s="41"/>
      <c r="AM1757" s="41"/>
      <c r="AN1757" s="41"/>
      <c r="AO1757" s="41"/>
      <c r="AP1757" s="41"/>
      <c r="AQ1757" s="41"/>
      <c r="AR1757" s="41"/>
      <c r="AS1757" s="41"/>
      <c r="AT1757" s="41"/>
      <c r="AU1757" s="41"/>
      <c r="AV1757" s="41"/>
      <c r="AW1757" s="41"/>
      <c r="AX1757" s="41"/>
      <c r="AY1757" s="41"/>
      <c r="AZ1757" s="41"/>
      <c r="BA1757" s="41"/>
      <c r="BB1757" s="41"/>
      <c r="BC1757" s="41"/>
      <c r="BD1757" s="41"/>
      <c r="BE1757" s="41"/>
      <c r="BF1757" s="41"/>
      <c r="BG1757" s="41"/>
      <c r="BH1757" s="41"/>
      <c r="BI1757" s="41"/>
      <c r="BJ1757" s="41"/>
      <c r="BK1757" s="41"/>
      <c r="BL1757" s="41"/>
      <c r="BM1757" s="41"/>
      <c r="BN1757" s="41"/>
      <c r="BO1757" s="41"/>
      <c r="BP1757" s="108"/>
      <c r="CG1757" s="102"/>
      <c r="CI1757" s="45"/>
    </row>
    <row r="1758" spans="37:87" ht="13" customHeight="1">
      <c r="AK1758" s="114"/>
      <c r="AL1758" s="41"/>
      <c r="AM1758" s="41"/>
      <c r="AN1758" s="41"/>
      <c r="AO1758" s="41"/>
      <c r="AP1758" s="41"/>
      <c r="AQ1758" s="41"/>
      <c r="AR1758" s="41"/>
      <c r="AS1758" s="41"/>
      <c r="AT1758" s="41"/>
      <c r="AU1758" s="41"/>
      <c r="AV1758" s="41"/>
      <c r="AW1758" s="41"/>
      <c r="AX1758" s="41"/>
      <c r="AY1758" s="41"/>
      <c r="AZ1758" s="41"/>
      <c r="BA1758" s="41"/>
      <c r="BB1758" s="41"/>
      <c r="BC1758" s="41"/>
      <c r="BD1758" s="41"/>
      <c r="BE1758" s="41"/>
      <c r="BF1758" s="41"/>
      <c r="BG1758" s="41"/>
      <c r="BH1758" s="41"/>
      <c r="BI1758" s="41"/>
      <c r="BJ1758" s="41"/>
      <c r="BK1758" s="41"/>
      <c r="BL1758" s="41"/>
      <c r="BM1758" s="41"/>
      <c r="BN1758" s="41"/>
      <c r="BO1758" s="41"/>
      <c r="BP1758" s="108"/>
      <c r="CG1758" s="102"/>
      <c r="CI1758" s="45"/>
    </row>
    <row r="1759" spans="37:87" ht="13" customHeight="1">
      <c r="AK1759" s="114"/>
      <c r="AL1759" s="41"/>
      <c r="AM1759" s="41"/>
      <c r="AN1759" s="41"/>
      <c r="AO1759" s="41"/>
      <c r="AP1759" s="41"/>
      <c r="AQ1759" s="41"/>
      <c r="AR1759" s="41"/>
      <c r="AS1759" s="41"/>
      <c r="AT1759" s="41"/>
      <c r="AU1759" s="41"/>
      <c r="AV1759" s="41"/>
      <c r="AW1759" s="41"/>
      <c r="AX1759" s="41"/>
      <c r="AY1759" s="41"/>
      <c r="AZ1759" s="41"/>
      <c r="BA1759" s="41"/>
      <c r="BB1759" s="41"/>
      <c r="BC1759" s="41"/>
      <c r="BD1759" s="41"/>
      <c r="BE1759" s="41"/>
      <c r="BF1759" s="41"/>
      <c r="BG1759" s="41"/>
      <c r="BH1759" s="41"/>
      <c r="BI1759" s="41"/>
      <c r="BJ1759" s="41"/>
      <c r="BK1759" s="41"/>
      <c r="BL1759" s="41"/>
      <c r="BM1759" s="41"/>
      <c r="BN1759" s="41"/>
      <c r="BO1759" s="41"/>
      <c r="BP1759" s="108"/>
      <c r="CG1759" s="102"/>
      <c r="CI1759" s="45"/>
    </row>
    <row r="1760" spans="37:87" ht="13" customHeight="1">
      <c r="AK1760" s="114"/>
      <c r="AL1760" s="41"/>
      <c r="AM1760" s="41"/>
      <c r="AN1760" s="41"/>
      <c r="AO1760" s="41"/>
      <c r="AP1760" s="41"/>
      <c r="AQ1760" s="41"/>
      <c r="AR1760" s="41"/>
      <c r="AS1760" s="41"/>
      <c r="AT1760" s="41"/>
      <c r="AU1760" s="41"/>
      <c r="AV1760" s="41"/>
      <c r="AW1760" s="41"/>
      <c r="AX1760" s="41"/>
      <c r="AY1760" s="41"/>
      <c r="AZ1760" s="41"/>
      <c r="BA1760" s="41"/>
      <c r="BB1760" s="41"/>
      <c r="BC1760" s="41"/>
      <c r="BD1760" s="41"/>
      <c r="BE1760" s="41"/>
      <c r="BF1760" s="41"/>
      <c r="BG1760" s="41"/>
      <c r="BH1760" s="41"/>
      <c r="BI1760" s="41"/>
      <c r="BJ1760" s="41"/>
      <c r="BK1760" s="41"/>
      <c r="BL1760" s="41"/>
      <c r="BM1760" s="41"/>
      <c r="BN1760" s="41"/>
      <c r="BO1760" s="41"/>
      <c r="BP1760" s="108"/>
      <c r="CG1760" s="102"/>
      <c r="CI1760" s="45"/>
    </row>
    <row r="1761" spans="37:87" ht="13" customHeight="1">
      <c r="AK1761" s="114"/>
      <c r="AL1761" s="41"/>
      <c r="AM1761" s="41"/>
      <c r="AN1761" s="41"/>
      <c r="AO1761" s="41"/>
      <c r="AP1761" s="41"/>
      <c r="AQ1761" s="41"/>
      <c r="AR1761" s="41"/>
      <c r="AS1761" s="41"/>
      <c r="AT1761" s="41"/>
      <c r="AU1761" s="41"/>
      <c r="AV1761" s="41"/>
      <c r="AW1761" s="41"/>
      <c r="AX1761" s="41"/>
      <c r="AY1761" s="41"/>
      <c r="AZ1761" s="41"/>
      <c r="BA1761" s="41"/>
      <c r="BB1761" s="41"/>
      <c r="BC1761" s="41"/>
      <c r="BD1761" s="41"/>
      <c r="BE1761" s="41"/>
      <c r="BF1761" s="41"/>
      <c r="BG1761" s="41"/>
      <c r="BH1761" s="41"/>
      <c r="BI1761" s="41"/>
      <c r="BJ1761" s="41"/>
      <c r="BK1761" s="41"/>
      <c r="BL1761" s="41"/>
      <c r="BM1761" s="41"/>
      <c r="BN1761" s="41"/>
      <c r="BO1761" s="41"/>
      <c r="BP1761" s="108"/>
      <c r="CG1761" s="102"/>
      <c r="CI1761" s="45"/>
    </row>
    <row r="1762" spans="37:87" ht="13" customHeight="1">
      <c r="AK1762" s="114"/>
      <c r="AL1762" s="41"/>
      <c r="AM1762" s="41"/>
      <c r="AN1762" s="41"/>
      <c r="AO1762" s="41"/>
      <c r="AP1762" s="41"/>
      <c r="AQ1762" s="41"/>
      <c r="AR1762" s="41"/>
      <c r="AS1762" s="41"/>
      <c r="AT1762" s="41"/>
      <c r="AU1762" s="41"/>
      <c r="AV1762" s="41"/>
      <c r="AW1762" s="41"/>
      <c r="AX1762" s="41"/>
      <c r="AY1762" s="41"/>
      <c r="AZ1762" s="41"/>
      <c r="BA1762" s="41"/>
      <c r="BB1762" s="41"/>
      <c r="BC1762" s="41"/>
      <c r="BD1762" s="41"/>
      <c r="BE1762" s="41"/>
      <c r="BF1762" s="41"/>
      <c r="BG1762" s="41"/>
      <c r="BH1762" s="41"/>
      <c r="BI1762" s="41"/>
      <c r="BJ1762" s="41"/>
      <c r="BK1762" s="41"/>
      <c r="BL1762" s="41"/>
      <c r="BM1762" s="41"/>
      <c r="BN1762" s="41"/>
      <c r="BO1762" s="41"/>
      <c r="BP1762" s="108"/>
      <c r="CG1762" s="102"/>
      <c r="CI1762" s="45"/>
    </row>
    <row r="1763" spans="37:87" ht="13" customHeight="1">
      <c r="AK1763" s="114"/>
      <c r="AL1763" s="41"/>
      <c r="AM1763" s="41"/>
      <c r="AN1763" s="41"/>
      <c r="AO1763" s="41"/>
      <c r="AP1763" s="41"/>
      <c r="AQ1763" s="41"/>
      <c r="AR1763" s="41"/>
      <c r="AS1763" s="41"/>
      <c r="AT1763" s="41"/>
      <c r="AU1763" s="41"/>
      <c r="AV1763" s="41"/>
      <c r="AW1763" s="41"/>
      <c r="AX1763" s="41"/>
      <c r="AY1763" s="41"/>
      <c r="AZ1763" s="41"/>
      <c r="BA1763" s="41"/>
      <c r="BB1763" s="41"/>
      <c r="BC1763" s="41"/>
      <c r="BD1763" s="41"/>
      <c r="BE1763" s="41"/>
      <c r="BF1763" s="41"/>
      <c r="BG1763" s="41"/>
      <c r="BH1763" s="41"/>
      <c r="BI1763" s="41"/>
      <c r="BJ1763" s="41"/>
      <c r="BK1763" s="41"/>
      <c r="BL1763" s="41"/>
      <c r="BM1763" s="41"/>
      <c r="BN1763" s="41"/>
      <c r="BO1763" s="41"/>
      <c r="BP1763" s="108"/>
      <c r="CG1763" s="102"/>
      <c r="CI1763" s="45"/>
    </row>
    <row r="1764" spans="37:87" ht="13" customHeight="1">
      <c r="AK1764" s="114"/>
      <c r="AL1764" s="41"/>
      <c r="AM1764" s="41"/>
      <c r="AN1764" s="41"/>
      <c r="AO1764" s="41"/>
      <c r="AP1764" s="41"/>
      <c r="AQ1764" s="41"/>
      <c r="AR1764" s="41"/>
      <c r="AS1764" s="41"/>
      <c r="AT1764" s="41"/>
      <c r="AU1764" s="41"/>
      <c r="AV1764" s="41"/>
      <c r="AW1764" s="41"/>
      <c r="AX1764" s="41"/>
      <c r="AY1764" s="41"/>
      <c r="AZ1764" s="41"/>
      <c r="BA1764" s="41"/>
      <c r="BB1764" s="41"/>
      <c r="BC1764" s="41"/>
      <c r="BD1764" s="41"/>
      <c r="BE1764" s="41"/>
      <c r="BF1764" s="41"/>
      <c r="BG1764" s="41"/>
      <c r="BH1764" s="41"/>
      <c r="BI1764" s="41"/>
      <c r="BJ1764" s="41"/>
      <c r="BK1764" s="41"/>
      <c r="BL1764" s="41"/>
      <c r="BM1764" s="41"/>
      <c r="BN1764" s="41"/>
      <c r="BO1764" s="41"/>
      <c r="BP1764" s="108"/>
      <c r="CG1764" s="102"/>
      <c r="CI1764" s="45"/>
    </row>
    <row r="1765" spans="37:87" ht="13" customHeight="1">
      <c r="AK1765" s="114"/>
      <c r="AL1765" s="41"/>
      <c r="AM1765" s="41"/>
      <c r="AN1765" s="41"/>
      <c r="AO1765" s="41"/>
      <c r="AP1765" s="41"/>
      <c r="AQ1765" s="41"/>
      <c r="AR1765" s="41"/>
      <c r="AS1765" s="41"/>
      <c r="AT1765" s="41"/>
      <c r="AU1765" s="41"/>
      <c r="AV1765" s="41"/>
      <c r="AW1765" s="41"/>
      <c r="AX1765" s="41"/>
      <c r="AY1765" s="41"/>
      <c r="AZ1765" s="41"/>
      <c r="BA1765" s="41"/>
      <c r="BB1765" s="41"/>
      <c r="BC1765" s="41"/>
      <c r="BD1765" s="41"/>
      <c r="BE1765" s="41"/>
      <c r="BF1765" s="41"/>
      <c r="BG1765" s="41"/>
      <c r="BH1765" s="41"/>
      <c r="BI1765" s="41"/>
      <c r="BJ1765" s="41"/>
      <c r="BK1765" s="41"/>
      <c r="BL1765" s="41"/>
      <c r="BM1765" s="41"/>
      <c r="BN1765" s="41"/>
      <c r="BO1765" s="41"/>
      <c r="BP1765" s="108"/>
      <c r="CG1765" s="102"/>
      <c r="CI1765" s="45"/>
    </row>
    <row r="1766" spans="37:87" ht="13" customHeight="1">
      <c r="AK1766" s="114"/>
      <c r="AL1766" s="41"/>
      <c r="AM1766" s="41"/>
      <c r="AN1766" s="41"/>
      <c r="AO1766" s="41"/>
      <c r="AP1766" s="41"/>
      <c r="AQ1766" s="41"/>
      <c r="AR1766" s="41"/>
      <c r="AS1766" s="41"/>
      <c r="AT1766" s="41"/>
      <c r="AU1766" s="41"/>
      <c r="AV1766" s="41"/>
      <c r="AW1766" s="41"/>
      <c r="AX1766" s="41"/>
      <c r="AY1766" s="41"/>
      <c r="AZ1766" s="41"/>
      <c r="BA1766" s="41"/>
      <c r="BB1766" s="41"/>
      <c r="BC1766" s="41"/>
      <c r="BD1766" s="41"/>
      <c r="BE1766" s="41"/>
      <c r="BF1766" s="41"/>
      <c r="BG1766" s="41"/>
      <c r="BH1766" s="41"/>
      <c r="BI1766" s="41"/>
      <c r="BJ1766" s="41"/>
      <c r="BK1766" s="41"/>
      <c r="BL1766" s="41"/>
      <c r="BM1766" s="41"/>
      <c r="BN1766" s="41"/>
      <c r="BO1766" s="41"/>
      <c r="BP1766" s="108"/>
      <c r="CG1766" s="102"/>
      <c r="CI1766" s="45"/>
    </row>
    <row r="1767" spans="37:87" ht="13" customHeight="1">
      <c r="AK1767" s="114"/>
      <c r="AL1767" s="41"/>
      <c r="AM1767" s="41"/>
      <c r="AN1767" s="41"/>
      <c r="AO1767" s="41"/>
      <c r="AP1767" s="41"/>
      <c r="AQ1767" s="41"/>
      <c r="AR1767" s="41"/>
      <c r="AS1767" s="41"/>
      <c r="AT1767" s="41"/>
      <c r="AU1767" s="41"/>
      <c r="AV1767" s="41"/>
      <c r="AW1767" s="41"/>
      <c r="AX1767" s="41"/>
      <c r="AY1767" s="41"/>
      <c r="AZ1767" s="41"/>
      <c r="BA1767" s="41"/>
      <c r="BB1767" s="41"/>
      <c r="BC1767" s="41"/>
      <c r="BD1767" s="41"/>
      <c r="BE1767" s="41"/>
      <c r="BF1767" s="41"/>
      <c r="BG1767" s="41"/>
      <c r="BH1767" s="41"/>
      <c r="BI1767" s="41"/>
      <c r="BJ1767" s="41"/>
      <c r="BK1767" s="41"/>
      <c r="BL1767" s="41"/>
      <c r="BM1767" s="41"/>
      <c r="BN1767" s="41"/>
      <c r="BO1767" s="41"/>
      <c r="BP1767" s="108"/>
      <c r="CG1767" s="102"/>
      <c r="CI1767" s="45"/>
    </row>
    <row r="1768" spans="37:87" ht="13" customHeight="1">
      <c r="AK1768" s="114"/>
      <c r="AL1768" s="41"/>
      <c r="AM1768" s="41"/>
      <c r="AN1768" s="41"/>
      <c r="AO1768" s="41"/>
      <c r="AP1768" s="41"/>
      <c r="AQ1768" s="41"/>
      <c r="AR1768" s="41"/>
      <c r="AS1768" s="41"/>
      <c r="AT1768" s="41"/>
      <c r="AU1768" s="41"/>
      <c r="AV1768" s="41"/>
      <c r="AW1768" s="41"/>
      <c r="AX1768" s="41"/>
      <c r="AY1768" s="41"/>
      <c r="AZ1768" s="41"/>
      <c r="BA1768" s="41"/>
      <c r="BB1768" s="41"/>
      <c r="BC1768" s="41"/>
      <c r="BD1768" s="41"/>
      <c r="BE1768" s="41"/>
      <c r="BF1768" s="41"/>
      <c r="BG1768" s="41"/>
      <c r="BH1768" s="41"/>
      <c r="BI1768" s="41"/>
      <c r="BJ1768" s="41"/>
      <c r="BK1768" s="41"/>
      <c r="BL1768" s="41"/>
      <c r="BM1768" s="41"/>
      <c r="BN1768" s="41"/>
      <c r="BO1768" s="41"/>
      <c r="BP1768" s="108"/>
      <c r="CG1768" s="102"/>
      <c r="CI1768" s="45"/>
    </row>
    <row r="1769" spans="37:87" ht="13" customHeight="1">
      <c r="AK1769" s="114"/>
      <c r="AL1769" s="41"/>
      <c r="AM1769" s="41"/>
      <c r="AN1769" s="41"/>
      <c r="AO1769" s="41"/>
      <c r="AP1769" s="41"/>
      <c r="AQ1769" s="41"/>
      <c r="AR1769" s="41"/>
      <c r="AS1769" s="41"/>
      <c r="AT1769" s="41"/>
      <c r="AU1769" s="41"/>
      <c r="AV1769" s="41"/>
      <c r="AW1769" s="41"/>
      <c r="AX1769" s="41"/>
      <c r="AY1769" s="41"/>
      <c r="AZ1769" s="41"/>
      <c r="BA1769" s="41"/>
      <c r="BB1769" s="41"/>
      <c r="BC1769" s="41"/>
      <c r="BD1769" s="41"/>
      <c r="BE1769" s="41"/>
      <c r="BF1769" s="41"/>
      <c r="BG1769" s="41"/>
      <c r="BH1769" s="41"/>
      <c r="BI1769" s="41"/>
      <c r="BJ1769" s="41"/>
      <c r="BK1769" s="41"/>
      <c r="BL1769" s="41"/>
      <c r="BM1769" s="41"/>
      <c r="BN1769" s="41"/>
      <c r="BO1769" s="41"/>
      <c r="BP1769" s="108"/>
      <c r="CG1769" s="102"/>
      <c r="CI1769" s="45"/>
    </row>
    <row r="1770" spans="37:87" ht="13" customHeight="1">
      <c r="AK1770" s="114"/>
      <c r="AL1770" s="41"/>
      <c r="AM1770" s="41"/>
      <c r="AN1770" s="41"/>
      <c r="AO1770" s="41"/>
      <c r="AP1770" s="41"/>
      <c r="AQ1770" s="41"/>
      <c r="AR1770" s="41"/>
      <c r="AS1770" s="41"/>
      <c r="AT1770" s="41"/>
      <c r="AU1770" s="41"/>
      <c r="AV1770" s="41"/>
      <c r="AW1770" s="41"/>
      <c r="AX1770" s="41"/>
      <c r="AY1770" s="41"/>
      <c r="AZ1770" s="41"/>
      <c r="BA1770" s="41"/>
      <c r="BB1770" s="41"/>
      <c r="BC1770" s="41"/>
      <c r="BD1770" s="41"/>
      <c r="BE1770" s="41"/>
      <c r="BF1770" s="41"/>
      <c r="BG1770" s="41"/>
      <c r="BH1770" s="41"/>
      <c r="BI1770" s="41"/>
      <c r="BJ1770" s="41"/>
      <c r="BK1770" s="41"/>
      <c r="BL1770" s="41"/>
      <c r="BM1770" s="41"/>
      <c r="BN1770" s="41"/>
      <c r="BO1770" s="41"/>
      <c r="BP1770" s="108"/>
      <c r="CG1770" s="102"/>
      <c r="CI1770" s="45"/>
    </row>
    <row r="1771" spans="37:87" ht="13" customHeight="1">
      <c r="AK1771" s="114"/>
      <c r="AL1771" s="41"/>
      <c r="AM1771" s="41"/>
      <c r="AN1771" s="41"/>
      <c r="AO1771" s="41"/>
      <c r="AP1771" s="41"/>
      <c r="AQ1771" s="41"/>
      <c r="AR1771" s="41"/>
      <c r="AS1771" s="41"/>
      <c r="AT1771" s="41"/>
      <c r="AU1771" s="41"/>
      <c r="AV1771" s="41"/>
      <c r="AW1771" s="41"/>
      <c r="AX1771" s="41"/>
      <c r="AY1771" s="41"/>
      <c r="AZ1771" s="41"/>
      <c r="BA1771" s="41"/>
      <c r="BB1771" s="41"/>
      <c r="BC1771" s="41"/>
      <c r="BD1771" s="41"/>
      <c r="BE1771" s="41"/>
      <c r="BF1771" s="41"/>
      <c r="BG1771" s="41"/>
      <c r="BH1771" s="41"/>
      <c r="BI1771" s="41"/>
      <c r="BJ1771" s="41"/>
      <c r="BK1771" s="41"/>
      <c r="BL1771" s="41"/>
      <c r="BM1771" s="41"/>
      <c r="BN1771" s="41"/>
      <c r="BO1771" s="41"/>
      <c r="BP1771" s="108"/>
      <c r="CG1771" s="102"/>
      <c r="CI1771" s="45"/>
    </row>
    <row r="1772" spans="37:87" ht="13" customHeight="1">
      <c r="AK1772" s="114"/>
      <c r="AL1772" s="41"/>
      <c r="AM1772" s="41"/>
      <c r="AN1772" s="41"/>
      <c r="AO1772" s="41"/>
      <c r="AP1772" s="41"/>
      <c r="AQ1772" s="41"/>
      <c r="AR1772" s="41"/>
      <c r="AS1772" s="41"/>
      <c r="AT1772" s="41"/>
      <c r="AU1772" s="41"/>
      <c r="AV1772" s="41"/>
      <c r="AW1772" s="41"/>
      <c r="AX1772" s="41"/>
      <c r="AY1772" s="41"/>
      <c r="AZ1772" s="41"/>
      <c r="BA1772" s="41"/>
      <c r="BB1772" s="41"/>
      <c r="BC1772" s="41"/>
      <c r="BD1772" s="41"/>
      <c r="BE1772" s="41"/>
      <c r="BF1772" s="41"/>
      <c r="BG1772" s="41"/>
      <c r="BH1772" s="41"/>
      <c r="BI1772" s="41"/>
      <c r="BJ1772" s="41"/>
      <c r="BK1772" s="41"/>
      <c r="BL1772" s="41"/>
      <c r="BM1772" s="41"/>
      <c r="BN1772" s="41"/>
      <c r="BO1772" s="41"/>
      <c r="BP1772" s="108"/>
      <c r="CG1772" s="102"/>
      <c r="CI1772" s="45"/>
    </row>
    <row r="1773" spans="37:87" ht="13" customHeight="1">
      <c r="AK1773" s="114"/>
      <c r="AL1773" s="41"/>
      <c r="AM1773" s="41"/>
      <c r="AN1773" s="41"/>
      <c r="AO1773" s="41"/>
      <c r="AP1773" s="41"/>
      <c r="AQ1773" s="41"/>
      <c r="AR1773" s="41"/>
      <c r="AS1773" s="41"/>
      <c r="AT1773" s="41"/>
      <c r="AU1773" s="41"/>
      <c r="AV1773" s="41"/>
      <c r="AW1773" s="41"/>
      <c r="AX1773" s="41"/>
      <c r="AY1773" s="41"/>
      <c r="AZ1773" s="41"/>
      <c r="BA1773" s="41"/>
      <c r="BB1773" s="41"/>
      <c r="BC1773" s="41"/>
      <c r="BD1773" s="41"/>
      <c r="BE1773" s="41"/>
      <c r="BF1773" s="41"/>
      <c r="BG1773" s="41"/>
      <c r="BH1773" s="41"/>
      <c r="BI1773" s="41"/>
      <c r="BJ1773" s="41"/>
      <c r="BK1773" s="41"/>
      <c r="BL1773" s="41"/>
      <c r="BM1773" s="41"/>
      <c r="BN1773" s="41"/>
      <c r="BO1773" s="41"/>
      <c r="BP1773" s="108"/>
      <c r="CG1773" s="102"/>
      <c r="CI1773" s="45"/>
    </row>
    <row r="1774" spans="37:87" ht="13" customHeight="1">
      <c r="AK1774" s="114"/>
      <c r="AL1774" s="41"/>
      <c r="AM1774" s="41"/>
      <c r="AN1774" s="41"/>
      <c r="AO1774" s="41"/>
      <c r="AP1774" s="41"/>
      <c r="AQ1774" s="41"/>
      <c r="AR1774" s="41"/>
      <c r="AS1774" s="41"/>
      <c r="AT1774" s="41"/>
      <c r="AU1774" s="41"/>
      <c r="AV1774" s="41"/>
      <c r="AW1774" s="41"/>
      <c r="AX1774" s="41"/>
      <c r="AY1774" s="41"/>
      <c r="AZ1774" s="41"/>
      <c r="BA1774" s="41"/>
      <c r="BB1774" s="41"/>
      <c r="BC1774" s="41"/>
      <c r="BD1774" s="41"/>
      <c r="BE1774" s="41"/>
      <c r="BF1774" s="41"/>
      <c r="BG1774" s="41"/>
      <c r="BH1774" s="41"/>
      <c r="BI1774" s="41"/>
      <c r="BJ1774" s="41"/>
      <c r="BK1774" s="41"/>
      <c r="BL1774" s="41"/>
      <c r="BM1774" s="41"/>
      <c r="BN1774" s="41"/>
      <c r="BO1774" s="41"/>
      <c r="BP1774" s="108"/>
      <c r="CG1774" s="102"/>
      <c r="CI1774" s="45"/>
    </row>
    <row r="1775" spans="37:87" ht="13" customHeight="1">
      <c r="AK1775" s="114"/>
      <c r="AL1775" s="41"/>
      <c r="AM1775" s="41"/>
      <c r="AN1775" s="41"/>
      <c r="AO1775" s="41"/>
      <c r="AP1775" s="41"/>
      <c r="AQ1775" s="41"/>
      <c r="AR1775" s="41"/>
      <c r="AS1775" s="41"/>
      <c r="AT1775" s="41"/>
      <c r="AU1775" s="41"/>
      <c r="AV1775" s="41"/>
      <c r="AW1775" s="41"/>
      <c r="AX1775" s="41"/>
      <c r="AY1775" s="41"/>
      <c r="AZ1775" s="41"/>
      <c r="BA1775" s="41"/>
      <c r="BB1775" s="41"/>
      <c r="BC1775" s="41"/>
      <c r="BD1775" s="41"/>
      <c r="BE1775" s="41"/>
      <c r="BF1775" s="41"/>
      <c r="BG1775" s="41"/>
      <c r="BH1775" s="41"/>
      <c r="BI1775" s="41"/>
      <c r="BJ1775" s="41"/>
      <c r="BK1775" s="41"/>
      <c r="BL1775" s="41"/>
      <c r="BM1775" s="41"/>
      <c r="BN1775" s="41"/>
      <c r="BO1775" s="41"/>
      <c r="BP1775" s="108"/>
      <c r="CG1775" s="102"/>
      <c r="CI1775" s="45"/>
    </row>
    <row r="1776" spans="37:87" ht="13" customHeight="1">
      <c r="AK1776" s="114"/>
      <c r="AL1776" s="41"/>
      <c r="AM1776" s="41"/>
      <c r="AN1776" s="41"/>
      <c r="AO1776" s="41"/>
      <c r="AP1776" s="41"/>
      <c r="AQ1776" s="41"/>
      <c r="AR1776" s="41"/>
      <c r="AS1776" s="41"/>
      <c r="AT1776" s="41"/>
      <c r="AU1776" s="41"/>
      <c r="AV1776" s="41"/>
      <c r="AW1776" s="41"/>
      <c r="AX1776" s="41"/>
      <c r="AY1776" s="41"/>
      <c r="AZ1776" s="41"/>
      <c r="BA1776" s="41"/>
      <c r="BB1776" s="41"/>
      <c r="BC1776" s="41"/>
      <c r="BD1776" s="41"/>
      <c r="BE1776" s="41"/>
      <c r="BF1776" s="41"/>
      <c r="BG1776" s="41"/>
      <c r="BH1776" s="41"/>
      <c r="BI1776" s="41"/>
      <c r="BJ1776" s="41"/>
      <c r="BK1776" s="41"/>
      <c r="BL1776" s="41"/>
      <c r="BM1776" s="41"/>
      <c r="BN1776" s="41"/>
      <c r="BO1776" s="41"/>
      <c r="BP1776" s="108"/>
      <c r="CG1776" s="102"/>
      <c r="CI1776" s="45"/>
    </row>
    <row r="1777" spans="37:87" ht="13" customHeight="1">
      <c r="AK1777" s="114"/>
      <c r="AL1777" s="41"/>
      <c r="AM1777" s="41"/>
      <c r="AN1777" s="41"/>
      <c r="AO1777" s="41"/>
      <c r="AP1777" s="41"/>
      <c r="AQ1777" s="41"/>
      <c r="AR1777" s="41"/>
      <c r="AS1777" s="41"/>
      <c r="AT1777" s="41"/>
      <c r="AU1777" s="41"/>
      <c r="AV1777" s="41"/>
      <c r="AW1777" s="41"/>
      <c r="AX1777" s="41"/>
      <c r="AY1777" s="41"/>
      <c r="AZ1777" s="41"/>
      <c r="BA1777" s="41"/>
      <c r="BB1777" s="41"/>
      <c r="BC1777" s="41"/>
      <c r="BD1777" s="41"/>
      <c r="BE1777" s="41"/>
      <c r="BF1777" s="41"/>
      <c r="BG1777" s="41"/>
      <c r="BH1777" s="41"/>
      <c r="BI1777" s="41"/>
      <c r="BJ1777" s="41"/>
      <c r="BK1777" s="41"/>
      <c r="BL1777" s="41"/>
      <c r="BM1777" s="41"/>
      <c r="BN1777" s="41"/>
      <c r="BO1777" s="41"/>
      <c r="BP1777" s="108"/>
      <c r="CG1777" s="102"/>
      <c r="CI1777" s="45"/>
    </row>
    <row r="1778" spans="37:87" ht="13" customHeight="1">
      <c r="AK1778" s="114"/>
      <c r="AL1778" s="41"/>
      <c r="AM1778" s="41"/>
      <c r="AN1778" s="41"/>
      <c r="AO1778" s="41"/>
      <c r="AP1778" s="41"/>
      <c r="AQ1778" s="41"/>
      <c r="AR1778" s="41"/>
      <c r="AS1778" s="41"/>
      <c r="AT1778" s="41"/>
      <c r="AU1778" s="41"/>
      <c r="AV1778" s="41"/>
      <c r="AW1778" s="41"/>
      <c r="AX1778" s="41"/>
      <c r="AY1778" s="41"/>
      <c r="AZ1778" s="41"/>
      <c r="BA1778" s="41"/>
      <c r="BB1778" s="41"/>
      <c r="BC1778" s="41"/>
      <c r="BD1778" s="41"/>
      <c r="BE1778" s="41"/>
      <c r="BF1778" s="41"/>
      <c r="BG1778" s="41"/>
      <c r="BH1778" s="41"/>
      <c r="BI1778" s="41"/>
      <c r="BJ1778" s="41"/>
      <c r="BK1778" s="41"/>
      <c r="BL1778" s="41"/>
      <c r="BM1778" s="41"/>
      <c r="BN1778" s="41"/>
      <c r="BO1778" s="41"/>
      <c r="BP1778" s="108"/>
      <c r="CG1778" s="102"/>
      <c r="CI1778" s="45"/>
    </row>
    <row r="1779" spans="37:87" ht="13" customHeight="1">
      <c r="AK1779" s="114"/>
      <c r="AL1779" s="41"/>
      <c r="AM1779" s="41"/>
      <c r="AN1779" s="41"/>
      <c r="AO1779" s="41"/>
      <c r="AP1779" s="41"/>
      <c r="AQ1779" s="41"/>
      <c r="AR1779" s="41"/>
      <c r="AS1779" s="41"/>
      <c r="AT1779" s="41"/>
      <c r="AU1779" s="41"/>
      <c r="AV1779" s="41"/>
      <c r="AW1779" s="41"/>
      <c r="AX1779" s="41"/>
      <c r="AY1779" s="41"/>
      <c r="AZ1779" s="41"/>
      <c r="BA1779" s="41"/>
      <c r="BB1779" s="41"/>
      <c r="BC1779" s="41"/>
      <c r="BD1779" s="41"/>
      <c r="BE1779" s="41"/>
      <c r="BF1779" s="41"/>
      <c r="BG1779" s="41"/>
      <c r="BH1779" s="41"/>
      <c r="BI1779" s="41"/>
      <c r="BJ1779" s="41"/>
      <c r="BK1779" s="41"/>
      <c r="BL1779" s="41"/>
      <c r="BM1779" s="41"/>
      <c r="BN1779" s="41"/>
      <c r="BO1779" s="41"/>
      <c r="BP1779" s="108"/>
      <c r="CG1779" s="102"/>
      <c r="CI1779" s="45"/>
    </row>
    <row r="1780" spans="37:87" ht="13" customHeight="1">
      <c r="AK1780" s="114"/>
      <c r="AL1780" s="41"/>
      <c r="AM1780" s="41"/>
      <c r="AN1780" s="41"/>
      <c r="AO1780" s="41"/>
      <c r="AP1780" s="41"/>
      <c r="AQ1780" s="41"/>
      <c r="AR1780" s="41"/>
      <c r="AS1780" s="41"/>
      <c r="AT1780" s="41"/>
      <c r="AU1780" s="41"/>
      <c r="AV1780" s="41"/>
      <c r="AW1780" s="41"/>
      <c r="AX1780" s="41"/>
      <c r="AY1780" s="41"/>
      <c r="AZ1780" s="41"/>
      <c r="BA1780" s="41"/>
      <c r="BB1780" s="41"/>
      <c r="BC1780" s="41"/>
      <c r="BD1780" s="41"/>
      <c r="BE1780" s="41"/>
      <c r="BF1780" s="41"/>
      <c r="BG1780" s="41"/>
      <c r="BH1780" s="41"/>
      <c r="BI1780" s="41"/>
      <c r="BJ1780" s="41"/>
      <c r="BK1780" s="41"/>
      <c r="BL1780" s="41"/>
      <c r="BM1780" s="41"/>
      <c r="BN1780" s="41"/>
      <c r="BO1780" s="41"/>
      <c r="BP1780" s="108"/>
      <c r="CG1780" s="102"/>
      <c r="CI1780" s="45"/>
    </row>
    <row r="1781" spans="37:87" ht="13" customHeight="1">
      <c r="AK1781" s="114"/>
      <c r="AL1781" s="41"/>
      <c r="AM1781" s="41"/>
      <c r="AN1781" s="41"/>
      <c r="AO1781" s="41"/>
      <c r="AP1781" s="41"/>
      <c r="AQ1781" s="41"/>
      <c r="AR1781" s="41"/>
      <c r="AS1781" s="41"/>
      <c r="AT1781" s="41"/>
      <c r="AU1781" s="41"/>
      <c r="AV1781" s="41"/>
      <c r="AW1781" s="41"/>
      <c r="AX1781" s="41"/>
      <c r="AY1781" s="41"/>
      <c r="AZ1781" s="41"/>
      <c r="BA1781" s="41"/>
      <c r="BB1781" s="41"/>
      <c r="BC1781" s="41"/>
      <c r="BD1781" s="41"/>
      <c r="BE1781" s="41"/>
      <c r="BF1781" s="41"/>
      <c r="BG1781" s="41"/>
      <c r="BH1781" s="41"/>
      <c r="BI1781" s="41"/>
      <c r="BJ1781" s="41"/>
      <c r="BK1781" s="41"/>
      <c r="BL1781" s="41"/>
      <c r="BM1781" s="41"/>
      <c r="BN1781" s="41"/>
      <c r="BO1781" s="41"/>
      <c r="BP1781" s="108"/>
      <c r="CG1781" s="102"/>
      <c r="CI1781" s="45"/>
    </row>
    <row r="1782" spans="37:87" ht="13" customHeight="1">
      <c r="AK1782" s="114"/>
      <c r="AL1782" s="41"/>
      <c r="AM1782" s="41"/>
      <c r="AN1782" s="41"/>
      <c r="AO1782" s="41"/>
      <c r="AP1782" s="41"/>
      <c r="AQ1782" s="41"/>
      <c r="AR1782" s="41"/>
      <c r="AS1782" s="41"/>
      <c r="AT1782" s="41"/>
      <c r="AU1782" s="41"/>
      <c r="AV1782" s="41"/>
      <c r="AW1782" s="41"/>
      <c r="AX1782" s="41"/>
      <c r="AY1782" s="41"/>
      <c r="AZ1782" s="41"/>
      <c r="BA1782" s="41"/>
      <c r="BB1782" s="41"/>
      <c r="BC1782" s="41"/>
      <c r="BD1782" s="41"/>
      <c r="BE1782" s="41"/>
      <c r="BF1782" s="41"/>
      <c r="BG1782" s="41"/>
      <c r="BH1782" s="41"/>
      <c r="BI1782" s="41"/>
      <c r="BJ1782" s="41"/>
      <c r="BK1782" s="41"/>
      <c r="BL1782" s="41"/>
      <c r="BM1782" s="41"/>
      <c r="BN1782" s="41"/>
      <c r="BO1782" s="41"/>
      <c r="BP1782" s="108"/>
      <c r="CG1782" s="102"/>
      <c r="CI1782" s="45"/>
    </row>
    <row r="1783" spans="37:87" ht="13" customHeight="1">
      <c r="AK1783" s="114"/>
      <c r="AL1783" s="41"/>
      <c r="AM1783" s="41"/>
      <c r="AN1783" s="41"/>
      <c r="AO1783" s="41"/>
      <c r="AP1783" s="41"/>
      <c r="AQ1783" s="41"/>
      <c r="AR1783" s="41"/>
      <c r="AS1783" s="41"/>
      <c r="AT1783" s="41"/>
      <c r="AU1783" s="41"/>
      <c r="AV1783" s="41"/>
      <c r="AW1783" s="41"/>
      <c r="AX1783" s="41"/>
      <c r="AY1783" s="41"/>
      <c r="AZ1783" s="41"/>
      <c r="BA1783" s="41"/>
      <c r="BB1783" s="41"/>
      <c r="BC1783" s="41"/>
      <c r="BD1783" s="41"/>
      <c r="BE1783" s="41"/>
      <c r="BF1783" s="41"/>
      <c r="BG1783" s="41"/>
      <c r="BH1783" s="41"/>
      <c r="BI1783" s="41"/>
      <c r="BJ1783" s="41"/>
      <c r="BK1783" s="41"/>
      <c r="BL1783" s="41"/>
      <c r="BM1783" s="41"/>
      <c r="BN1783" s="41"/>
      <c r="BO1783" s="41"/>
      <c r="BP1783" s="108"/>
      <c r="CG1783" s="102"/>
      <c r="CI1783" s="45"/>
    </row>
    <row r="1784" spans="37:87" ht="13" customHeight="1">
      <c r="AK1784" s="114"/>
      <c r="AL1784" s="41"/>
      <c r="AM1784" s="41"/>
      <c r="AN1784" s="41"/>
      <c r="AO1784" s="41"/>
      <c r="AP1784" s="41"/>
      <c r="AQ1784" s="41"/>
      <c r="AR1784" s="41"/>
      <c r="AS1784" s="41"/>
      <c r="AT1784" s="41"/>
      <c r="AU1784" s="41"/>
      <c r="AV1784" s="41"/>
      <c r="AW1784" s="41"/>
      <c r="AX1784" s="41"/>
      <c r="AY1784" s="41"/>
      <c r="AZ1784" s="41"/>
      <c r="BA1784" s="41"/>
      <c r="BB1784" s="41"/>
      <c r="BC1784" s="41"/>
      <c r="BD1784" s="41"/>
      <c r="BE1784" s="41"/>
      <c r="BF1784" s="41"/>
      <c r="BG1784" s="41"/>
      <c r="BH1784" s="41"/>
      <c r="BI1784" s="41"/>
      <c r="BJ1784" s="41"/>
      <c r="BK1784" s="41"/>
      <c r="BL1784" s="41"/>
      <c r="BM1784" s="41"/>
      <c r="BN1784" s="41"/>
      <c r="BO1784" s="41"/>
      <c r="BP1784" s="108"/>
      <c r="CG1784" s="102"/>
      <c r="CI1784" s="45"/>
    </row>
    <row r="1785" spans="37:87" ht="13" customHeight="1">
      <c r="AK1785" s="114"/>
      <c r="AL1785" s="41"/>
      <c r="AM1785" s="41"/>
      <c r="AN1785" s="41"/>
      <c r="AO1785" s="41"/>
      <c r="AP1785" s="41"/>
      <c r="AQ1785" s="41"/>
      <c r="AR1785" s="41"/>
      <c r="AS1785" s="41"/>
      <c r="AT1785" s="41"/>
      <c r="AU1785" s="41"/>
      <c r="AV1785" s="41"/>
      <c r="AW1785" s="41"/>
      <c r="AX1785" s="41"/>
      <c r="AY1785" s="41"/>
      <c r="AZ1785" s="41"/>
      <c r="BA1785" s="41"/>
      <c r="BB1785" s="41"/>
      <c r="BC1785" s="41"/>
      <c r="BD1785" s="41"/>
      <c r="BE1785" s="41"/>
      <c r="BF1785" s="41"/>
      <c r="BG1785" s="41"/>
      <c r="BH1785" s="41"/>
      <c r="BI1785" s="41"/>
      <c r="BJ1785" s="41"/>
      <c r="BK1785" s="41"/>
      <c r="BL1785" s="41"/>
      <c r="BM1785" s="41"/>
      <c r="BN1785" s="41"/>
      <c r="BO1785" s="41"/>
      <c r="BP1785" s="108"/>
      <c r="CG1785" s="102"/>
      <c r="CI1785" s="45"/>
    </row>
    <row r="1786" spans="37:87" ht="13" customHeight="1">
      <c r="AK1786" s="114"/>
      <c r="AL1786" s="41"/>
      <c r="AM1786" s="41"/>
      <c r="AN1786" s="41"/>
      <c r="AO1786" s="41"/>
      <c r="AP1786" s="41"/>
      <c r="AQ1786" s="41"/>
      <c r="AR1786" s="41"/>
      <c r="AS1786" s="41"/>
      <c r="AT1786" s="41"/>
      <c r="AU1786" s="41"/>
      <c r="AV1786" s="41"/>
      <c r="AW1786" s="41"/>
      <c r="AX1786" s="41"/>
      <c r="AY1786" s="41"/>
      <c r="AZ1786" s="41"/>
      <c r="BA1786" s="41"/>
      <c r="BB1786" s="41"/>
      <c r="BC1786" s="41"/>
      <c r="BD1786" s="41"/>
      <c r="BE1786" s="41"/>
      <c r="BF1786" s="41"/>
      <c r="BG1786" s="41"/>
      <c r="BH1786" s="41"/>
      <c r="BI1786" s="41"/>
      <c r="BJ1786" s="41"/>
      <c r="BK1786" s="41"/>
      <c r="BL1786" s="41"/>
      <c r="BM1786" s="41"/>
      <c r="BN1786" s="41"/>
      <c r="BO1786" s="41"/>
      <c r="BP1786" s="108"/>
      <c r="CG1786" s="102"/>
      <c r="CI1786" s="45"/>
    </row>
    <row r="1787" spans="37:87" ht="13" customHeight="1">
      <c r="AK1787" s="114"/>
      <c r="AL1787" s="41"/>
      <c r="AM1787" s="41"/>
      <c r="AN1787" s="41"/>
      <c r="AO1787" s="41"/>
      <c r="AP1787" s="41"/>
      <c r="AQ1787" s="41"/>
      <c r="AR1787" s="41"/>
      <c r="AS1787" s="41"/>
      <c r="AT1787" s="41"/>
      <c r="AU1787" s="41"/>
      <c r="AV1787" s="41"/>
      <c r="AW1787" s="41"/>
      <c r="AX1787" s="41"/>
      <c r="AY1787" s="41"/>
      <c r="AZ1787" s="41"/>
      <c r="BA1787" s="41"/>
      <c r="BB1787" s="41"/>
      <c r="BC1787" s="41"/>
      <c r="BD1787" s="41"/>
      <c r="BE1787" s="41"/>
      <c r="BF1787" s="41"/>
      <c r="BG1787" s="41"/>
      <c r="BH1787" s="41"/>
      <c r="BI1787" s="41"/>
      <c r="BJ1787" s="41"/>
      <c r="BK1787" s="41"/>
      <c r="BL1787" s="41"/>
      <c r="BM1787" s="41"/>
      <c r="BN1787" s="41"/>
      <c r="BO1787" s="41"/>
      <c r="BP1787" s="108"/>
      <c r="CG1787" s="102"/>
      <c r="CI1787" s="45"/>
    </row>
    <row r="1788" spans="37:87" ht="13" customHeight="1">
      <c r="AK1788" s="114"/>
      <c r="AL1788" s="41"/>
      <c r="AM1788" s="41"/>
      <c r="AN1788" s="41"/>
      <c r="AO1788" s="41"/>
      <c r="AP1788" s="41"/>
      <c r="AQ1788" s="41"/>
      <c r="AR1788" s="41"/>
      <c r="AS1788" s="41"/>
      <c r="AT1788" s="41"/>
      <c r="AU1788" s="41"/>
      <c r="AV1788" s="41"/>
      <c r="AW1788" s="41"/>
      <c r="AX1788" s="41"/>
      <c r="AY1788" s="41"/>
      <c r="AZ1788" s="41"/>
      <c r="BA1788" s="41"/>
      <c r="BB1788" s="41"/>
      <c r="BC1788" s="41"/>
      <c r="BD1788" s="41"/>
      <c r="BE1788" s="41"/>
      <c r="BF1788" s="41"/>
      <c r="BG1788" s="41"/>
      <c r="BH1788" s="41"/>
      <c r="BI1788" s="41"/>
      <c r="BJ1788" s="41"/>
      <c r="BK1788" s="41"/>
      <c r="BL1788" s="41"/>
      <c r="BM1788" s="41"/>
      <c r="BN1788" s="41"/>
      <c r="BO1788" s="41"/>
      <c r="BP1788" s="108"/>
      <c r="CG1788" s="102"/>
      <c r="CI1788" s="45"/>
    </row>
    <row r="1789" spans="37:87" ht="13" customHeight="1">
      <c r="AK1789" s="114"/>
      <c r="AL1789" s="41"/>
      <c r="AM1789" s="41"/>
      <c r="AN1789" s="41"/>
      <c r="AO1789" s="41"/>
      <c r="AP1789" s="41"/>
      <c r="AQ1789" s="41"/>
      <c r="AR1789" s="41"/>
      <c r="AS1789" s="41"/>
      <c r="AT1789" s="41"/>
      <c r="AU1789" s="41"/>
      <c r="AV1789" s="41"/>
      <c r="AW1789" s="41"/>
      <c r="AX1789" s="41"/>
      <c r="AY1789" s="41"/>
      <c r="AZ1789" s="41"/>
      <c r="BA1789" s="41"/>
      <c r="BB1789" s="41"/>
      <c r="BC1789" s="41"/>
      <c r="BD1789" s="41"/>
      <c r="BE1789" s="41"/>
      <c r="BF1789" s="41"/>
      <c r="BG1789" s="41"/>
      <c r="BH1789" s="41"/>
      <c r="BI1789" s="41"/>
      <c r="BJ1789" s="41"/>
      <c r="BK1789" s="41"/>
      <c r="BL1789" s="41"/>
      <c r="BM1789" s="41"/>
      <c r="BN1789" s="41"/>
      <c r="BO1789" s="41"/>
      <c r="BP1789" s="108"/>
      <c r="CG1789" s="102"/>
      <c r="CI1789" s="45"/>
    </row>
    <row r="1790" spans="37:87" ht="13" customHeight="1">
      <c r="AK1790" s="114"/>
      <c r="AL1790" s="41"/>
      <c r="AM1790" s="41"/>
      <c r="AN1790" s="41"/>
      <c r="AO1790" s="41"/>
      <c r="AP1790" s="41"/>
      <c r="AQ1790" s="41"/>
      <c r="AR1790" s="41"/>
      <c r="AS1790" s="41"/>
      <c r="AT1790" s="41"/>
      <c r="AU1790" s="41"/>
      <c r="AV1790" s="41"/>
      <c r="AW1790" s="41"/>
      <c r="AX1790" s="41"/>
      <c r="AY1790" s="41"/>
      <c r="AZ1790" s="41"/>
      <c r="BA1790" s="41"/>
      <c r="BB1790" s="41"/>
      <c r="BC1790" s="41"/>
      <c r="BD1790" s="41"/>
      <c r="BE1790" s="41"/>
      <c r="BF1790" s="41"/>
      <c r="BG1790" s="41"/>
      <c r="BH1790" s="41"/>
      <c r="BI1790" s="41"/>
      <c r="BJ1790" s="41"/>
      <c r="BK1790" s="41"/>
      <c r="BL1790" s="41"/>
      <c r="BM1790" s="41"/>
      <c r="BN1790" s="41"/>
      <c r="BO1790" s="41"/>
      <c r="BP1790" s="108"/>
      <c r="CG1790" s="102"/>
      <c r="CI1790" s="45"/>
    </row>
    <row r="1791" spans="37:87" ht="13" customHeight="1">
      <c r="AK1791" s="114"/>
      <c r="AL1791" s="41"/>
      <c r="AM1791" s="41"/>
      <c r="AN1791" s="41"/>
      <c r="AO1791" s="41"/>
      <c r="AP1791" s="41"/>
      <c r="AQ1791" s="41"/>
      <c r="AR1791" s="41"/>
      <c r="AS1791" s="41"/>
      <c r="AT1791" s="41"/>
      <c r="AU1791" s="41"/>
      <c r="AV1791" s="41"/>
      <c r="AW1791" s="41"/>
      <c r="AX1791" s="41"/>
      <c r="AY1791" s="41"/>
      <c r="AZ1791" s="41"/>
      <c r="BA1791" s="41"/>
      <c r="BB1791" s="41"/>
      <c r="BC1791" s="41"/>
      <c r="BD1791" s="41"/>
      <c r="BE1791" s="41"/>
      <c r="BF1791" s="41"/>
      <c r="BG1791" s="41"/>
      <c r="BH1791" s="41"/>
      <c r="BI1791" s="41"/>
      <c r="BJ1791" s="41"/>
      <c r="BK1791" s="41"/>
      <c r="BL1791" s="41"/>
      <c r="BM1791" s="41"/>
      <c r="BN1791" s="41"/>
      <c r="BO1791" s="41"/>
      <c r="BP1791" s="108"/>
      <c r="CG1791" s="102"/>
      <c r="CI1791" s="45"/>
    </row>
    <row r="1792" spans="37:87" ht="13" customHeight="1">
      <c r="AK1792" s="114"/>
      <c r="AL1792" s="41"/>
      <c r="AM1792" s="41"/>
      <c r="AN1792" s="41"/>
      <c r="AO1792" s="41"/>
      <c r="AP1792" s="41"/>
      <c r="AQ1792" s="41"/>
      <c r="AR1792" s="41"/>
      <c r="AS1792" s="41"/>
      <c r="AT1792" s="41"/>
      <c r="AU1792" s="41"/>
      <c r="AV1792" s="41"/>
      <c r="AW1792" s="41"/>
      <c r="AX1792" s="41"/>
      <c r="AY1792" s="41"/>
      <c r="AZ1792" s="41"/>
      <c r="BA1792" s="41"/>
      <c r="BB1792" s="41"/>
      <c r="BC1792" s="41"/>
      <c r="BD1792" s="41"/>
      <c r="BE1792" s="41"/>
      <c r="BF1792" s="41"/>
      <c r="BG1792" s="41"/>
      <c r="BH1792" s="41"/>
      <c r="BI1792" s="41"/>
      <c r="BJ1792" s="41"/>
      <c r="BK1792" s="41"/>
      <c r="BL1792" s="41"/>
      <c r="BM1792" s="41"/>
      <c r="BN1792" s="41"/>
      <c r="BO1792" s="41"/>
      <c r="BP1792" s="108"/>
      <c r="CG1792" s="102"/>
      <c r="CI1792" s="45"/>
    </row>
    <row r="1793" spans="37:87" ht="13" customHeight="1">
      <c r="AK1793" s="114"/>
      <c r="AL1793" s="41"/>
      <c r="AM1793" s="41"/>
      <c r="AN1793" s="41"/>
      <c r="AO1793" s="41"/>
      <c r="AP1793" s="41"/>
      <c r="AQ1793" s="41"/>
      <c r="AR1793" s="41"/>
      <c r="AS1793" s="41"/>
      <c r="AT1793" s="41"/>
      <c r="AU1793" s="41"/>
      <c r="AV1793" s="41"/>
      <c r="AW1793" s="41"/>
      <c r="AX1793" s="41"/>
      <c r="AY1793" s="41"/>
      <c r="AZ1793" s="41"/>
      <c r="BA1793" s="41"/>
      <c r="BB1793" s="41"/>
      <c r="BC1793" s="41"/>
      <c r="BD1793" s="41"/>
      <c r="BE1793" s="41"/>
      <c r="BF1793" s="41"/>
      <c r="BG1793" s="41"/>
      <c r="BH1793" s="41"/>
      <c r="BI1793" s="41"/>
      <c r="BJ1793" s="41"/>
      <c r="BK1793" s="41"/>
      <c r="BL1793" s="41"/>
      <c r="BM1793" s="41"/>
      <c r="BN1793" s="41"/>
      <c r="BO1793" s="41"/>
      <c r="BP1793" s="108"/>
      <c r="CG1793" s="102"/>
      <c r="CI1793" s="45"/>
    </row>
    <row r="1794" spans="37:87" ht="13" customHeight="1">
      <c r="AK1794" s="114"/>
      <c r="AL1794" s="41"/>
      <c r="AM1794" s="41"/>
      <c r="AN1794" s="41"/>
      <c r="AO1794" s="41"/>
      <c r="AP1794" s="41"/>
      <c r="AQ1794" s="41"/>
      <c r="AR1794" s="41"/>
      <c r="AS1794" s="41"/>
      <c r="AT1794" s="41"/>
      <c r="AU1794" s="41"/>
      <c r="AV1794" s="41"/>
      <c r="AW1794" s="41"/>
      <c r="AX1794" s="41"/>
      <c r="AY1794" s="41"/>
      <c r="AZ1794" s="41"/>
      <c r="BA1794" s="41"/>
      <c r="BB1794" s="41"/>
      <c r="BC1794" s="41"/>
      <c r="BD1794" s="41"/>
      <c r="BE1794" s="41"/>
      <c r="BF1794" s="41"/>
      <c r="BG1794" s="41"/>
      <c r="BH1794" s="41"/>
      <c r="BI1794" s="41"/>
      <c r="BJ1794" s="41"/>
      <c r="BK1794" s="41"/>
      <c r="BL1794" s="41"/>
      <c r="BM1794" s="41"/>
      <c r="BN1794" s="41"/>
      <c r="BO1794" s="41"/>
      <c r="BP1794" s="108"/>
      <c r="CG1794" s="102"/>
      <c r="CI1794" s="45"/>
    </row>
    <row r="1795" spans="37:87" ht="13" customHeight="1">
      <c r="AK1795" s="114"/>
      <c r="AL1795" s="41"/>
      <c r="AM1795" s="41"/>
      <c r="AN1795" s="41"/>
      <c r="AO1795" s="41"/>
      <c r="AP1795" s="41"/>
      <c r="AQ1795" s="41"/>
      <c r="AR1795" s="41"/>
      <c r="AS1795" s="41"/>
      <c r="AT1795" s="41"/>
      <c r="AU1795" s="41"/>
      <c r="AV1795" s="41"/>
      <c r="AW1795" s="41"/>
      <c r="AX1795" s="41"/>
      <c r="AY1795" s="41"/>
      <c r="AZ1795" s="41"/>
      <c r="BA1795" s="41"/>
      <c r="BB1795" s="41"/>
      <c r="BC1795" s="41"/>
      <c r="BD1795" s="41"/>
      <c r="BE1795" s="41"/>
      <c r="BF1795" s="41"/>
      <c r="BG1795" s="41"/>
      <c r="BH1795" s="41"/>
      <c r="BI1795" s="41"/>
      <c r="BJ1795" s="41"/>
      <c r="BK1795" s="41"/>
      <c r="BL1795" s="41"/>
      <c r="BM1795" s="41"/>
      <c r="BN1795" s="41"/>
      <c r="BO1795" s="41"/>
      <c r="BP1795" s="108"/>
      <c r="CG1795" s="102"/>
      <c r="CI1795" s="45"/>
    </row>
    <row r="1796" spans="37:87" ht="13" customHeight="1">
      <c r="AK1796" s="114"/>
      <c r="AL1796" s="41"/>
      <c r="AM1796" s="41"/>
      <c r="AN1796" s="41"/>
      <c r="AO1796" s="41"/>
      <c r="AP1796" s="41"/>
      <c r="AQ1796" s="41"/>
      <c r="AR1796" s="41"/>
      <c r="AS1796" s="41"/>
      <c r="AT1796" s="41"/>
      <c r="AU1796" s="41"/>
      <c r="AV1796" s="41"/>
      <c r="AW1796" s="41"/>
      <c r="AX1796" s="41"/>
      <c r="AY1796" s="41"/>
      <c r="AZ1796" s="41"/>
      <c r="BA1796" s="41"/>
      <c r="BB1796" s="41"/>
      <c r="BC1796" s="41"/>
      <c r="BD1796" s="41"/>
      <c r="BE1796" s="41"/>
      <c r="BF1796" s="41"/>
      <c r="BG1796" s="41"/>
      <c r="BH1796" s="41"/>
      <c r="BI1796" s="41"/>
      <c r="BJ1796" s="41"/>
      <c r="BK1796" s="41"/>
      <c r="BL1796" s="41"/>
      <c r="BM1796" s="41"/>
      <c r="BN1796" s="41"/>
      <c r="BO1796" s="41"/>
      <c r="BP1796" s="108"/>
      <c r="CG1796" s="102"/>
      <c r="CI1796" s="45"/>
    </row>
    <row r="1797" spans="37:87" ht="13" customHeight="1">
      <c r="AK1797" s="114"/>
      <c r="AL1797" s="41"/>
      <c r="AM1797" s="41"/>
      <c r="AN1797" s="41"/>
      <c r="AO1797" s="41"/>
      <c r="AP1797" s="41"/>
      <c r="AQ1797" s="41"/>
      <c r="AR1797" s="41"/>
      <c r="AS1797" s="41"/>
      <c r="AT1797" s="41"/>
      <c r="AU1797" s="41"/>
      <c r="AV1797" s="41"/>
      <c r="AW1797" s="41"/>
      <c r="AX1797" s="41"/>
      <c r="AY1797" s="41"/>
      <c r="AZ1797" s="41"/>
      <c r="BA1797" s="41"/>
      <c r="BB1797" s="41"/>
      <c r="BC1797" s="41"/>
      <c r="BD1797" s="41"/>
      <c r="BE1797" s="41"/>
      <c r="BF1797" s="41"/>
      <c r="BG1797" s="41"/>
      <c r="BH1797" s="41"/>
      <c r="BI1797" s="41"/>
      <c r="BJ1797" s="41"/>
      <c r="BK1797" s="41"/>
      <c r="BL1797" s="41"/>
      <c r="BM1797" s="41"/>
      <c r="BN1797" s="41"/>
      <c r="BO1797" s="41"/>
      <c r="BP1797" s="108"/>
      <c r="CG1797" s="102"/>
      <c r="CI1797" s="45"/>
    </row>
    <row r="1798" spans="37:87" ht="13" customHeight="1">
      <c r="AK1798" s="114"/>
      <c r="AL1798" s="41"/>
      <c r="AM1798" s="41"/>
      <c r="AN1798" s="41"/>
      <c r="AO1798" s="41"/>
      <c r="AP1798" s="41"/>
      <c r="AQ1798" s="41"/>
      <c r="AR1798" s="41"/>
      <c r="AS1798" s="41"/>
      <c r="AT1798" s="41"/>
      <c r="AU1798" s="41"/>
      <c r="AV1798" s="41"/>
      <c r="AW1798" s="41"/>
      <c r="AX1798" s="41"/>
      <c r="AY1798" s="41"/>
      <c r="AZ1798" s="41"/>
      <c r="BA1798" s="41"/>
      <c r="BB1798" s="41"/>
      <c r="BC1798" s="41"/>
      <c r="BD1798" s="41"/>
      <c r="BE1798" s="41"/>
      <c r="BF1798" s="41"/>
      <c r="BG1798" s="41"/>
      <c r="BH1798" s="41"/>
      <c r="BI1798" s="41"/>
      <c r="BJ1798" s="41"/>
      <c r="BK1798" s="41"/>
      <c r="BL1798" s="41"/>
      <c r="BM1798" s="41"/>
      <c r="BN1798" s="41"/>
      <c r="BO1798" s="41"/>
      <c r="BP1798" s="108"/>
      <c r="CG1798" s="102"/>
      <c r="CI1798" s="45"/>
    </row>
    <row r="1799" spans="37:87" ht="13" customHeight="1">
      <c r="AK1799" s="114"/>
      <c r="AL1799" s="41"/>
      <c r="AM1799" s="41"/>
      <c r="AN1799" s="41"/>
      <c r="AO1799" s="41"/>
      <c r="AP1799" s="41"/>
      <c r="AQ1799" s="41"/>
      <c r="AR1799" s="41"/>
      <c r="AS1799" s="41"/>
      <c r="AT1799" s="41"/>
      <c r="AU1799" s="41"/>
      <c r="AV1799" s="41"/>
      <c r="AW1799" s="41"/>
      <c r="AX1799" s="41"/>
      <c r="AY1799" s="41"/>
      <c r="AZ1799" s="41"/>
      <c r="BA1799" s="41"/>
      <c r="BB1799" s="41"/>
      <c r="BC1799" s="41"/>
      <c r="BD1799" s="41"/>
      <c r="BE1799" s="41"/>
      <c r="BF1799" s="41"/>
      <c r="BG1799" s="41"/>
      <c r="BH1799" s="41"/>
      <c r="BI1799" s="41"/>
      <c r="BJ1799" s="41"/>
      <c r="BK1799" s="41"/>
      <c r="BL1799" s="41"/>
      <c r="BM1799" s="41"/>
      <c r="BN1799" s="41"/>
      <c r="BO1799" s="41"/>
      <c r="BP1799" s="108"/>
      <c r="CG1799" s="102"/>
      <c r="CI1799" s="45"/>
    </row>
    <row r="1800" spans="37:87" ht="13" customHeight="1">
      <c r="AK1800" s="114"/>
      <c r="AL1800" s="41"/>
      <c r="AM1800" s="41"/>
      <c r="AN1800" s="41"/>
      <c r="AO1800" s="41"/>
      <c r="AP1800" s="41"/>
      <c r="AQ1800" s="41"/>
      <c r="AR1800" s="41"/>
      <c r="AS1800" s="41"/>
      <c r="AT1800" s="41"/>
      <c r="AU1800" s="41"/>
      <c r="AV1800" s="41"/>
      <c r="AW1800" s="41"/>
      <c r="AX1800" s="41"/>
      <c r="AY1800" s="41"/>
      <c r="AZ1800" s="41"/>
      <c r="BA1800" s="41"/>
      <c r="BB1800" s="41"/>
      <c r="BC1800" s="41"/>
      <c r="BD1800" s="41"/>
      <c r="BE1800" s="41"/>
      <c r="BF1800" s="41"/>
      <c r="BG1800" s="41"/>
      <c r="BH1800" s="41"/>
      <c r="BI1800" s="41"/>
      <c r="BJ1800" s="41"/>
      <c r="BK1800" s="41"/>
      <c r="BL1800" s="41"/>
      <c r="BM1800" s="41"/>
      <c r="BN1800" s="41"/>
      <c r="BO1800" s="41"/>
      <c r="BP1800" s="108"/>
      <c r="CG1800" s="102"/>
      <c r="CI1800" s="45"/>
    </row>
    <row r="1801" spans="37:87" ht="13" customHeight="1">
      <c r="AK1801" s="114"/>
      <c r="AL1801" s="41"/>
      <c r="AM1801" s="41"/>
      <c r="AN1801" s="41"/>
      <c r="AO1801" s="41"/>
      <c r="AP1801" s="41"/>
      <c r="AQ1801" s="41"/>
      <c r="AR1801" s="41"/>
      <c r="AS1801" s="41"/>
      <c r="AT1801" s="41"/>
      <c r="AU1801" s="41"/>
      <c r="AV1801" s="41"/>
      <c r="AW1801" s="41"/>
      <c r="AX1801" s="41"/>
      <c r="AY1801" s="41"/>
      <c r="AZ1801" s="41"/>
      <c r="BA1801" s="41"/>
      <c r="BB1801" s="41"/>
      <c r="BC1801" s="41"/>
      <c r="BD1801" s="41"/>
      <c r="BE1801" s="41"/>
      <c r="BF1801" s="41"/>
      <c r="BG1801" s="41"/>
      <c r="BH1801" s="41"/>
      <c r="BI1801" s="41"/>
      <c r="BJ1801" s="41"/>
      <c r="BK1801" s="41"/>
      <c r="BL1801" s="41"/>
      <c r="BM1801" s="41"/>
      <c r="BN1801" s="41"/>
      <c r="BO1801" s="41"/>
      <c r="BP1801" s="108"/>
      <c r="CG1801" s="102"/>
      <c r="CI1801" s="45"/>
    </row>
    <row r="1802" spans="37:87" ht="13" customHeight="1">
      <c r="AK1802" s="114"/>
      <c r="AL1802" s="41"/>
      <c r="AM1802" s="41"/>
      <c r="AN1802" s="41"/>
      <c r="AO1802" s="41"/>
      <c r="AP1802" s="41"/>
      <c r="AQ1802" s="41"/>
      <c r="AR1802" s="41"/>
      <c r="AS1802" s="41"/>
      <c r="AT1802" s="41"/>
      <c r="AU1802" s="41"/>
      <c r="AV1802" s="41"/>
      <c r="AW1802" s="41"/>
      <c r="AX1802" s="41"/>
      <c r="AY1802" s="41"/>
      <c r="AZ1802" s="41"/>
      <c r="BA1802" s="41"/>
      <c r="BB1802" s="41"/>
      <c r="BC1802" s="41"/>
      <c r="BD1802" s="41"/>
      <c r="BE1802" s="41"/>
      <c r="BF1802" s="41"/>
      <c r="BG1802" s="41"/>
      <c r="BH1802" s="41"/>
      <c r="BI1802" s="41"/>
      <c r="BJ1802" s="41"/>
      <c r="BK1802" s="41"/>
      <c r="BL1802" s="41"/>
      <c r="BM1802" s="41"/>
      <c r="BN1802" s="41"/>
      <c r="BO1802" s="41"/>
      <c r="BP1802" s="108"/>
      <c r="CG1802" s="102"/>
      <c r="CI1802" s="45"/>
    </row>
    <row r="1803" spans="37:87" ht="13" customHeight="1">
      <c r="AK1803" s="114"/>
      <c r="AL1803" s="41"/>
      <c r="AM1803" s="41"/>
      <c r="AN1803" s="41"/>
      <c r="AO1803" s="41"/>
      <c r="AP1803" s="41"/>
      <c r="AQ1803" s="41"/>
      <c r="AR1803" s="41"/>
      <c r="AS1803" s="41"/>
      <c r="AT1803" s="41"/>
      <c r="AU1803" s="41"/>
      <c r="AV1803" s="41"/>
      <c r="AW1803" s="41"/>
      <c r="AX1803" s="41"/>
      <c r="AY1803" s="41"/>
      <c r="AZ1803" s="41"/>
      <c r="BA1803" s="41"/>
      <c r="BB1803" s="41"/>
      <c r="BC1803" s="41"/>
      <c r="BD1803" s="41"/>
      <c r="BE1803" s="41"/>
      <c r="BF1803" s="41"/>
      <c r="BG1803" s="41"/>
      <c r="BH1803" s="41"/>
      <c r="BI1803" s="41"/>
      <c r="BJ1803" s="41"/>
      <c r="BK1803" s="41"/>
      <c r="BL1803" s="41"/>
      <c r="BM1803" s="41"/>
      <c r="BN1803" s="41"/>
      <c r="BO1803" s="41"/>
      <c r="BP1803" s="108"/>
      <c r="CG1803" s="102"/>
      <c r="CI1803" s="45"/>
    </row>
    <row r="1804" spans="37:87" ht="13" customHeight="1">
      <c r="AK1804" s="114"/>
      <c r="AL1804" s="41"/>
      <c r="AM1804" s="41"/>
      <c r="AN1804" s="41"/>
      <c r="AO1804" s="41"/>
      <c r="AP1804" s="41"/>
      <c r="AQ1804" s="41"/>
      <c r="AR1804" s="41"/>
      <c r="AS1804" s="41"/>
      <c r="AT1804" s="41"/>
      <c r="AU1804" s="41"/>
      <c r="AV1804" s="41"/>
      <c r="AW1804" s="41"/>
      <c r="AX1804" s="41"/>
      <c r="AY1804" s="41"/>
      <c r="AZ1804" s="41"/>
      <c r="BA1804" s="41"/>
      <c r="BB1804" s="41"/>
      <c r="BC1804" s="41"/>
      <c r="BD1804" s="41"/>
      <c r="BE1804" s="41"/>
      <c r="BF1804" s="41"/>
      <c r="BG1804" s="41"/>
      <c r="BH1804" s="41"/>
      <c r="BI1804" s="41"/>
      <c r="BJ1804" s="41"/>
      <c r="BK1804" s="41"/>
      <c r="BL1804" s="41"/>
      <c r="BM1804" s="41"/>
      <c r="BN1804" s="41"/>
      <c r="BO1804" s="41"/>
      <c r="BP1804" s="108"/>
      <c r="CG1804" s="102"/>
      <c r="CI1804" s="45"/>
    </row>
    <row r="1805" spans="37:87" ht="13" customHeight="1">
      <c r="AK1805" s="114"/>
      <c r="AL1805" s="41"/>
      <c r="AM1805" s="41"/>
      <c r="AN1805" s="41"/>
      <c r="AO1805" s="41"/>
      <c r="AP1805" s="41"/>
      <c r="AQ1805" s="41"/>
      <c r="AR1805" s="41"/>
      <c r="AS1805" s="41"/>
      <c r="AT1805" s="41"/>
      <c r="AU1805" s="41"/>
      <c r="AV1805" s="41"/>
      <c r="AW1805" s="41"/>
      <c r="AX1805" s="41"/>
      <c r="AY1805" s="41"/>
      <c r="AZ1805" s="41"/>
      <c r="BA1805" s="41"/>
      <c r="BB1805" s="41"/>
      <c r="BC1805" s="41"/>
      <c r="BD1805" s="41"/>
      <c r="BE1805" s="41"/>
      <c r="BF1805" s="41"/>
      <c r="BG1805" s="41"/>
      <c r="BH1805" s="41"/>
      <c r="BI1805" s="41"/>
      <c r="BJ1805" s="41"/>
      <c r="BK1805" s="41"/>
      <c r="BL1805" s="41"/>
      <c r="BM1805" s="41"/>
      <c r="BN1805" s="41"/>
      <c r="BO1805" s="41"/>
      <c r="BP1805" s="108"/>
      <c r="CG1805" s="102"/>
      <c r="CI1805" s="45"/>
    </row>
    <row r="1806" spans="37:87" ht="13" customHeight="1">
      <c r="AK1806" s="114"/>
      <c r="AL1806" s="41"/>
      <c r="AM1806" s="41"/>
      <c r="AN1806" s="41"/>
      <c r="AO1806" s="41"/>
      <c r="AP1806" s="41"/>
      <c r="AQ1806" s="41"/>
      <c r="AR1806" s="41"/>
      <c r="AS1806" s="41"/>
      <c r="AT1806" s="41"/>
      <c r="AU1806" s="41"/>
      <c r="AV1806" s="41"/>
      <c r="AW1806" s="41"/>
      <c r="AX1806" s="41"/>
      <c r="AY1806" s="41"/>
      <c r="AZ1806" s="41"/>
      <c r="BA1806" s="41"/>
      <c r="BB1806" s="41"/>
      <c r="BC1806" s="41"/>
      <c r="BD1806" s="41"/>
      <c r="BE1806" s="41"/>
      <c r="BF1806" s="41"/>
      <c r="BG1806" s="41"/>
      <c r="BH1806" s="41"/>
      <c r="BI1806" s="41"/>
      <c r="BJ1806" s="41"/>
      <c r="BK1806" s="41"/>
      <c r="BL1806" s="41"/>
      <c r="BM1806" s="41"/>
      <c r="BN1806" s="41"/>
      <c r="BO1806" s="41"/>
      <c r="BP1806" s="108"/>
      <c r="CG1806" s="102"/>
      <c r="CI1806" s="45"/>
    </row>
    <row r="1807" spans="37:87" ht="13" customHeight="1">
      <c r="AK1807" s="114"/>
      <c r="AL1807" s="41"/>
      <c r="AM1807" s="41"/>
      <c r="AN1807" s="41"/>
      <c r="AO1807" s="41"/>
      <c r="AP1807" s="41"/>
      <c r="AQ1807" s="41"/>
      <c r="AR1807" s="41"/>
      <c r="AS1807" s="41"/>
      <c r="AT1807" s="41"/>
      <c r="AU1807" s="41"/>
      <c r="AV1807" s="41"/>
      <c r="AW1807" s="41"/>
      <c r="AX1807" s="41"/>
      <c r="AY1807" s="41"/>
      <c r="AZ1807" s="41"/>
      <c r="BA1807" s="41"/>
      <c r="BB1807" s="41"/>
      <c r="BC1807" s="41"/>
      <c r="BD1807" s="41"/>
      <c r="BE1807" s="41"/>
      <c r="BF1807" s="41"/>
      <c r="BG1807" s="41"/>
      <c r="BH1807" s="41"/>
      <c r="BI1807" s="41"/>
      <c r="BJ1807" s="41"/>
      <c r="BK1807" s="41"/>
      <c r="BL1807" s="41"/>
      <c r="BM1807" s="41"/>
      <c r="BN1807" s="41"/>
      <c r="BO1807" s="41"/>
      <c r="BP1807" s="108"/>
      <c r="CG1807" s="102"/>
      <c r="CI1807" s="45"/>
    </row>
    <row r="1808" spans="37:87" ht="13" customHeight="1">
      <c r="AK1808" s="114"/>
      <c r="AL1808" s="41"/>
      <c r="AM1808" s="41"/>
      <c r="AN1808" s="41"/>
      <c r="AO1808" s="41"/>
      <c r="AP1808" s="41"/>
      <c r="AQ1808" s="41"/>
      <c r="AR1808" s="41"/>
      <c r="AS1808" s="41"/>
      <c r="AT1808" s="41"/>
      <c r="AU1808" s="41"/>
      <c r="AV1808" s="41"/>
      <c r="AW1808" s="41"/>
      <c r="AX1808" s="41"/>
      <c r="AY1808" s="41"/>
      <c r="AZ1808" s="41"/>
      <c r="BA1808" s="41"/>
      <c r="BB1808" s="41"/>
      <c r="BC1808" s="41"/>
      <c r="BD1808" s="41"/>
      <c r="BE1808" s="41"/>
      <c r="BF1808" s="41"/>
      <c r="BG1808" s="41"/>
      <c r="BH1808" s="41"/>
      <c r="BI1808" s="41"/>
      <c r="BJ1808" s="41"/>
      <c r="BK1808" s="41"/>
      <c r="BL1808" s="41"/>
      <c r="BM1808" s="41"/>
      <c r="BN1808" s="41"/>
      <c r="BO1808" s="41"/>
      <c r="BP1808" s="108"/>
      <c r="CG1808" s="102"/>
      <c r="CI1808" s="45"/>
    </row>
    <row r="1809" spans="37:87" ht="13" customHeight="1">
      <c r="AK1809" s="114"/>
      <c r="AL1809" s="41"/>
      <c r="AM1809" s="41"/>
      <c r="AN1809" s="41"/>
      <c r="AO1809" s="41"/>
      <c r="AP1809" s="41"/>
      <c r="AQ1809" s="41"/>
      <c r="AR1809" s="41"/>
      <c r="AS1809" s="41"/>
      <c r="AT1809" s="41"/>
      <c r="AU1809" s="41"/>
      <c r="AV1809" s="41"/>
      <c r="AW1809" s="41"/>
      <c r="AX1809" s="41"/>
      <c r="AY1809" s="41"/>
      <c r="AZ1809" s="41"/>
      <c r="BA1809" s="41"/>
      <c r="BB1809" s="41"/>
      <c r="BC1809" s="41"/>
      <c r="BD1809" s="41"/>
      <c r="BE1809" s="41"/>
      <c r="BF1809" s="41"/>
      <c r="BG1809" s="41"/>
      <c r="BH1809" s="41"/>
      <c r="BI1809" s="41"/>
      <c r="BJ1809" s="41"/>
      <c r="BK1809" s="41"/>
      <c r="BL1809" s="41"/>
      <c r="BM1809" s="41"/>
      <c r="BN1809" s="41"/>
      <c r="BO1809" s="41"/>
      <c r="BP1809" s="108"/>
      <c r="CG1809" s="102"/>
      <c r="CI1809" s="45"/>
    </row>
    <row r="1810" spans="37:87" ht="13" customHeight="1">
      <c r="AK1810" s="114"/>
      <c r="AL1810" s="41"/>
      <c r="AM1810" s="41"/>
      <c r="AN1810" s="41"/>
      <c r="AO1810" s="41"/>
      <c r="AP1810" s="41"/>
      <c r="AQ1810" s="41"/>
      <c r="AR1810" s="41"/>
      <c r="AS1810" s="41"/>
      <c r="AT1810" s="41"/>
      <c r="AU1810" s="41"/>
      <c r="AV1810" s="41"/>
      <c r="AW1810" s="41"/>
      <c r="AX1810" s="41"/>
      <c r="AY1810" s="41"/>
      <c r="AZ1810" s="41"/>
      <c r="BA1810" s="41"/>
      <c r="BB1810" s="41"/>
      <c r="BC1810" s="41"/>
      <c r="BD1810" s="41"/>
      <c r="BE1810" s="41"/>
      <c r="BF1810" s="41"/>
      <c r="BG1810" s="41"/>
      <c r="BH1810" s="41"/>
      <c r="BI1810" s="41"/>
      <c r="BJ1810" s="41"/>
      <c r="BK1810" s="41"/>
      <c r="BL1810" s="41"/>
      <c r="BM1810" s="41"/>
      <c r="BN1810" s="41"/>
      <c r="BO1810" s="41"/>
      <c r="BP1810" s="108"/>
      <c r="CG1810" s="102"/>
      <c r="CI1810" s="45"/>
    </row>
    <row r="1811" spans="37:87" ht="13" customHeight="1">
      <c r="AK1811" s="114"/>
      <c r="AL1811" s="41"/>
      <c r="AM1811" s="41"/>
      <c r="AN1811" s="41"/>
      <c r="AO1811" s="41"/>
      <c r="AP1811" s="41"/>
      <c r="AQ1811" s="41"/>
      <c r="AR1811" s="41"/>
      <c r="AS1811" s="41"/>
      <c r="AT1811" s="41"/>
      <c r="AU1811" s="41"/>
      <c r="AV1811" s="41"/>
      <c r="AW1811" s="41"/>
      <c r="AX1811" s="41"/>
      <c r="AY1811" s="41"/>
      <c r="AZ1811" s="41"/>
      <c r="BA1811" s="41"/>
      <c r="BB1811" s="41"/>
      <c r="BC1811" s="41"/>
      <c r="BD1811" s="41"/>
      <c r="BE1811" s="41"/>
      <c r="BF1811" s="41"/>
      <c r="BG1811" s="41"/>
      <c r="BH1811" s="41"/>
      <c r="BI1811" s="41"/>
      <c r="BJ1811" s="41"/>
      <c r="BK1811" s="41"/>
      <c r="BL1811" s="41"/>
      <c r="BM1811" s="41"/>
      <c r="BN1811" s="41"/>
      <c r="BO1811" s="41"/>
      <c r="BP1811" s="108"/>
      <c r="CG1811" s="102"/>
      <c r="CI1811" s="45"/>
    </row>
    <row r="1812" spans="37:87" ht="13" customHeight="1">
      <c r="AK1812" s="114"/>
      <c r="AL1812" s="41"/>
      <c r="AM1812" s="41"/>
      <c r="AN1812" s="41"/>
      <c r="AO1812" s="41"/>
      <c r="AP1812" s="41"/>
      <c r="AQ1812" s="41"/>
      <c r="AR1812" s="41"/>
      <c r="AS1812" s="41"/>
      <c r="AT1812" s="41"/>
      <c r="AU1812" s="41"/>
      <c r="AV1812" s="41"/>
      <c r="AW1812" s="41"/>
      <c r="AX1812" s="41"/>
      <c r="AY1812" s="41"/>
      <c r="AZ1812" s="41"/>
      <c r="BA1812" s="41"/>
      <c r="BB1812" s="41"/>
      <c r="BC1812" s="41"/>
      <c r="BD1812" s="41"/>
      <c r="BE1812" s="41"/>
      <c r="BF1812" s="41"/>
      <c r="BG1812" s="41"/>
      <c r="BH1812" s="41"/>
      <c r="BI1812" s="41"/>
      <c r="BJ1812" s="41"/>
      <c r="BK1812" s="41"/>
      <c r="BL1812" s="41"/>
      <c r="BM1812" s="41"/>
      <c r="BN1812" s="41"/>
      <c r="BO1812" s="41"/>
      <c r="BP1812" s="108"/>
      <c r="CG1812" s="102"/>
      <c r="CI1812" s="45"/>
    </row>
    <row r="1813" spans="37:87" ht="13" customHeight="1">
      <c r="AK1813" s="114"/>
      <c r="AL1813" s="41"/>
      <c r="AM1813" s="41"/>
      <c r="AN1813" s="41"/>
      <c r="AO1813" s="41"/>
      <c r="AP1813" s="41"/>
      <c r="AQ1813" s="41"/>
      <c r="AR1813" s="41"/>
      <c r="AS1813" s="41"/>
      <c r="AT1813" s="41"/>
      <c r="AU1813" s="41"/>
      <c r="AV1813" s="41"/>
      <c r="AW1813" s="41"/>
      <c r="AX1813" s="41"/>
      <c r="AY1813" s="41"/>
      <c r="AZ1813" s="41"/>
      <c r="BA1813" s="41"/>
      <c r="BB1813" s="41"/>
      <c r="BC1813" s="41"/>
      <c r="BD1813" s="41"/>
      <c r="BE1813" s="41"/>
      <c r="BF1813" s="41"/>
      <c r="BG1813" s="41"/>
      <c r="BH1813" s="41"/>
      <c r="BI1813" s="41"/>
      <c r="BJ1813" s="41"/>
      <c r="BK1813" s="41"/>
      <c r="BL1813" s="41"/>
      <c r="BM1813" s="41"/>
      <c r="BN1813" s="41"/>
      <c r="BO1813" s="41"/>
      <c r="BP1813" s="108"/>
      <c r="CG1813" s="102"/>
      <c r="CI1813" s="45"/>
    </row>
    <row r="1814" spans="37:87" ht="13" customHeight="1">
      <c r="AK1814" s="114"/>
      <c r="AL1814" s="41"/>
      <c r="AM1814" s="41"/>
      <c r="AN1814" s="41"/>
      <c r="AO1814" s="41"/>
      <c r="AP1814" s="41"/>
      <c r="AQ1814" s="41"/>
      <c r="AR1814" s="41"/>
      <c r="AS1814" s="41"/>
      <c r="AT1814" s="41"/>
      <c r="AU1814" s="41"/>
      <c r="AV1814" s="41"/>
      <c r="AW1814" s="41"/>
      <c r="AX1814" s="41"/>
      <c r="AY1814" s="41"/>
      <c r="AZ1814" s="41"/>
      <c r="BA1814" s="41"/>
      <c r="BB1814" s="41"/>
      <c r="BC1814" s="41"/>
      <c r="BD1814" s="41"/>
      <c r="BE1814" s="41"/>
      <c r="BF1814" s="41"/>
      <c r="BG1814" s="41"/>
      <c r="BH1814" s="41"/>
      <c r="BI1814" s="41"/>
      <c r="BJ1814" s="41"/>
      <c r="BK1814" s="41"/>
      <c r="BL1814" s="41"/>
      <c r="BM1814" s="41"/>
      <c r="BN1814" s="41"/>
      <c r="BO1814" s="41"/>
      <c r="BP1814" s="108"/>
      <c r="CG1814" s="102"/>
      <c r="CI1814" s="45"/>
    </row>
    <row r="1815" spans="37:87" ht="13" customHeight="1">
      <c r="AK1815" s="114"/>
      <c r="AL1815" s="41"/>
      <c r="AM1815" s="41"/>
      <c r="AN1815" s="41"/>
      <c r="AO1815" s="41"/>
      <c r="AP1815" s="41"/>
      <c r="AQ1815" s="41"/>
      <c r="AR1815" s="41"/>
      <c r="AS1815" s="41"/>
      <c r="AT1815" s="41"/>
      <c r="AU1815" s="41"/>
      <c r="AV1815" s="41"/>
      <c r="AW1815" s="41"/>
      <c r="AX1815" s="41"/>
      <c r="AY1815" s="41"/>
      <c r="AZ1815" s="41"/>
      <c r="BA1815" s="41"/>
      <c r="BB1815" s="41"/>
      <c r="BC1815" s="41"/>
      <c r="BD1815" s="41"/>
      <c r="BE1815" s="41"/>
      <c r="BF1815" s="41"/>
      <c r="BG1815" s="41"/>
      <c r="BH1815" s="41"/>
      <c r="BI1815" s="41"/>
      <c r="BJ1815" s="41"/>
      <c r="BK1815" s="41"/>
      <c r="BL1815" s="41"/>
      <c r="BM1815" s="41"/>
      <c r="BN1815" s="41"/>
      <c r="BO1815" s="41"/>
      <c r="BP1815" s="108"/>
      <c r="CG1815" s="102"/>
      <c r="CI1815" s="45"/>
    </row>
    <row r="1816" spans="37:87" ht="13" customHeight="1">
      <c r="AK1816" s="114"/>
      <c r="AL1816" s="41"/>
      <c r="AM1816" s="41"/>
      <c r="AN1816" s="41"/>
      <c r="AO1816" s="41"/>
      <c r="AP1816" s="41"/>
      <c r="AQ1816" s="41"/>
      <c r="AR1816" s="41"/>
      <c r="AS1816" s="41"/>
      <c r="AT1816" s="41"/>
      <c r="AU1816" s="41"/>
      <c r="AV1816" s="41"/>
      <c r="AW1816" s="41"/>
      <c r="AX1816" s="41"/>
      <c r="AY1816" s="41"/>
      <c r="AZ1816" s="41"/>
      <c r="BA1816" s="41"/>
      <c r="BB1816" s="41"/>
      <c r="BC1816" s="41"/>
      <c r="BD1816" s="41"/>
      <c r="BE1816" s="41"/>
      <c r="BF1816" s="41"/>
      <c r="BG1816" s="41"/>
      <c r="BH1816" s="41"/>
      <c r="BI1816" s="41"/>
      <c r="BJ1816" s="41"/>
      <c r="BK1816" s="41"/>
      <c r="BL1816" s="41"/>
      <c r="BM1816" s="41"/>
      <c r="BN1816" s="41"/>
      <c r="BO1816" s="41"/>
      <c r="BP1816" s="108"/>
      <c r="CG1816" s="102"/>
      <c r="CI1816" s="45"/>
    </row>
    <row r="1817" spans="37:87" ht="13" customHeight="1">
      <c r="AK1817" s="114"/>
      <c r="AL1817" s="41"/>
      <c r="AM1817" s="41"/>
      <c r="AN1817" s="41"/>
      <c r="AO1817" s="41"/>
      <c r="AP1817" s="41"/>
      <c r="AQ1817" s="41"/>
      <c r="AR1817" s="41"/>
      <c r="AS1817" s="41"/>
      <c r="AT1817" s="41"/>
      <c r="AU1817" s="41"/>
      <c r="AV1817" s="41"/>
      <c r="AW1817" s="41"/>
      <c r="AX1817" s="41"/>
      <c r="AY1817" s="41"/>
      <c r="AZ1817" s="41"/>
      <c r="BA1817" s="41"/>
      <c r="BB1817" s="41"/>
      <c r="BC1817" s="41"/>
      <c r="BD1817" s="41"/>
      <c r="BE1817" s="41"/>
      <c r="BF1817" s="41"/>
      <c r="BG1817" s="41"/>
      <c r="BH1817" s="41"/>
      <c r="BI1817" s="41"/>
      <c r="BJ1817" s="41"/>
      <c r="BK1817" s="41"/>
      <c r="BL1817" s="41"/>
      <c r="BM1817" s="41"/>
      <c r="BN1817" s="41"/>
      <c r="BO1817" s="41"/>
      <c r="BP1817" s="108"/>
      <c r="CG1817" s="102"/>
      <c r="CI1817" s="45"/>
    </row>
    <row r="1818" spans="37:87" ht="13" customHeight="1">
      <c r="AK1818" s="114"/>
      <c r="AL1818" s="41"/>
      <c r="AM1818" s="41"/>
      <c r="AN1818" s="41"/>
      <c r="AO1818" s="41"/>
      <c r="AP1818" s="41"/>
      <c r="AQ1818" s="41"/>
      <c r="AR1818" s="41"/>
      <c r="AS1818" s="41"/>
      <c r="AT1818" s="41"/>
      <c r="AU1818" s="41"/>
      <c r="AV1818" s="41"/>
      <c r="AW1818" s="41"/>
      <c r="AX1818" s="41"/>
      <c r="AY1818" s="41"/>
      <c r="AZ1818" s="41"/>
      <c r="BA1818" s="41"/>
      <c r="BB1818" s="41"/>
      <c r="BC1818" s="41"/>
      <c r="BD1818" s="41"/>
      <c r="BE1818" s="41"/>
      <c r="BF1818" s="41"/>
      <c r="BG1818" s="41"/>
      <c r="BH1818" s="41"/>
      <c r="BI1818" s="41"/>
      <c r="BJ1818" s="41"/>
      <c r="BK1818" s="41"/>
      <c r="BL1818" s="41"/>
      <c r="BM1818" s="41"/>
      <c r="BN1818" s="41"/>
      <c r="BO1818" s="41"/>
      <c r="BP1818" s="108"/>
      <c r="CG1818" s="102"/>
      <c r="CI1818" s="45"/>
    </row>
    <row r="1819" spans="37:87" ht="13" customHeight="1">
      <c r="AK1819" s="114"/>
      <c r="AL1819" s="41"/>
      <c r="AM1819" s="41"/>
      <c r="AN1819" s="41"/>
      <c r="AO1819" s="41"/>
      <c r="AP1819" s="41"/>
      <c r="AQ1819" s="41"/>
      <c r="AR1819" s="41"/>
      <c r="AS1819" s="41"/>
      <c r="AT1819" s="41"/>
      <c r="AU1819" s="41"/>
      <c r="AV1819" s="41"/>
      <c r="AW1819" s="41"/>
      <c r="AX1819" s="41"/>
      <c r="AY1819" s="41"/>
      <c r="AZ1819" s="41"/>
      <c r="BA1819" s="41"/>
      <c r="BB1819" s="41"/>
      <c r="BC1819" s="41"/>
      <c r="BD1819" s="41"/>
      <c r="BE1819" s="41"/>
      <c r="BF1819" s="41"/>
      <c r="BG1819" s="41"/>
      <c r="BH1819" s="41"/>
      <c r="BI1819" s="41"/>
      <c r="BJ1819" s="41"/>
      <c r="BK1819" s="41"/>
      <c r="BL1819" s="41"/>
      <c r="BM1819" s="41"/>
      <c r="BN1819" s="41"/>
      <c r="BO1819" s="41"/>
      <c r="BP1819" s="108"/>
      <c r="CG1819" s="102"/>
      <c r="CI1819" s="45"/>
    </row>
    <row r="1820" spans="37:87" ht="13" customHeight="1">
      <c r="AK1820" s="114"/>
      <c r="AL1820" s="41"/>
      <c r="AM1820" s="41"/>
      <c r="AN1820" s="41"/>
      <c r="AO1820" s="41"/>
      <c r="AP1820" s="41"/>
      <c r="AQ1820" s="41"/>
      <c r="AR1820" s="41"/>
      <c r="AS1820" s="41"/>
      <c r="AT1820" s="41"/>
      <c r="AU1820" s="41"/>
      <c r="AV1820" s="41"/>
      <c r="AW1820" s="41"/>
      <c r="AX1820" s="41"/>
      <c r="AY1820" s="41"/>
      <c r="AZ1820" s="41"/>
      <c r="BA1820" s="41"/>
      <c r="BB1820" s="41"/>
      <c r="BC1820" s="41"/>
      <c r="BD1820" s="41"/>
      <c r="BE1820" s="41"/>
      <c r="BF1820" s="41"/>
      <c r="BG1820" s="41"/>
      <c r="BH1820" s="41"/>
      <c r="BI1820" s="41"/>
      <c r="BJ1820" s="41"/>
      <c r="BK1820" s="41"/>
      <c r="BL1820" s="41"/>
      <c r="BM1820" s="41"/>
      <c r="BN1820" s="41"/>
      <c r="BO1820" s="41"/>
      <c r="BP1820" s="108"/>
      <c r="CG1820" s="102"/>
      <c r="CI1820" s="45"/>
    </row>
    <row r="1821" spans="37:87" ht="13" customHeight="1">
      <c r="AK1821" s="114"/>
      <c r="AL1821" s="41"/>
      <c r="AM1821" s="41"/>
      <c r="AN1821" s="41"/>
      <c r="AO1821" s="41"/>
      <c r="AP1821" s="41"/>
      <c r="AQ1821" s="41"/>
      <c r="AR1821" s="41"/>
      <c r="AS1821" s="41"/>
      <c r="AT1821" s="41"/>
      <c r="AU1821" s="41"/>
      <c r="AV1821" s="41"/>
      <c r="AW1821" s="41"/>
      <c r="AX1821" s="41"/>
      <c r="AY1821" s="41"/>
      <c r="AZ1821" s="41"/>
      <c r="BA1821" s="41"/>
      <c r="BB1821" s="41"/>
      <c r="BC1821" s="41"/>
      <c r="BD1821" s="41"/>
      <c r="BE1821" s="41"/>
      <c r="BF1821" s="41"/>
      <c r="BG1821" s="41"/>
      <c r="BH1821" s="41"/>
      <c r="BI1821" s="41"/>
      <c r="BJ1821" s="41"/>
      <c r="BK1821" s="41"/>
      <c r="BL1821" s="41"/>
      <c r="BM1821" s="41"/>
      <c r="BN1821" s="41"/>
      <c r="BO1821" s="41"/>
      <c r="BP1821" s="108"/>
      <c r="CG1821" s="102"/>
      <c r="CI1821" s="45"/>
    </row>
    <row r="1822" spans="37:87" ht="13" customHeight="1">
      <c r="AK1822" s="114"/>
      <c r="AL1822" s="41"/>
      <c r="AM1822" s="41"/>
      <c r="AN1822" s="41"/>
      <c r="AO1822" s="41"/>
      <c r="AP1822" s="41"/>
      <c r="AQ1822" s="41"/>
      <c r="AR1822" s="41"/>
      <c r="AS1822" s="41"/>
      <c r="AT1822" s="41"/>
      <c r="AU1822" s="41"/>
      <c r="AV1822" s="41"/>
      <c r="AW1822" s="41"/>
      <c r="AX1822" s="41"/>
      <c r="AY1822" s="41"/>
      <c r="AZ1822" s="41"/>
      <c r="BA1822" s="41"/>
      <c r="BB1822" s="41"/>
      <c r="BC1822" s="41"/>
      <c r="BD1822" s="41"/>
      <c r="BE1822" s="41"/>
      <c r="BF1822" s="41"/>
      <c r="BG1822" s="41"/>
      <c r="BH1822" s="41"/>
      <c r="BI1822" s="41"/>
      <c r="BJ1822" s="41"/>
      <c r="BK1822" s="41"/>
      <c r="BL1822" s="41"/>
      <c r="BM1822" s="41"/>
      <c r="BN1822" s="41"/>
      <c r="BO1822" s="41"/>
      <c r="BP1822" s="108"/>
      <c r="CG1822" s="102"/>
      <c r="CI1822" s="45"/>
    </row>
    <row r="1823" spans="37:87" ht="13" customHeight="1">
      <c r="AK1823" s="114"/>
      <c r="AL1823" s="41"/>
      <c r="AM1823" s="41"/>
      <c r="AN1823" s="41"/>
      <c r="AO1823" s="41"/>
      <c r="AP1823" s="41"/>
      <c r="AQ1823" s="41"/>
      <c r="AR1823" s="41"/>
      <c r="AS1823" s="41"/>
      <c r="AT1823" s="41"/>
      <c r="AU1823" s="41"/>
      <c r="AV1823" s="41"/>
      <c r="AW1823" s="41"/>
      <c r="AX1823" s="41"/>
      <c r="AY1823" s="41"/>
      <c r="AZ1823" s="41"/>
      <c r="BA1823" s="41"/>
      <c r="BB1823" s="41"/>
      <c r="BC1823" s="41"/>
      <c r="BD1823" s="41"/>
      <c r="BE1823" s="41"/>
      <c r="BF1823" s="41"/>
      <c r="BG1823" s="41"/>
      <c r="BH1823" s="41"/>
      <c r="BI1823" s="41"/>
      <c r="BJ1823" s="41"/>
      <c r="BK1823" s="41"/>
      <c r="BL1823" s="41"/>
      <c r="BM1823" s="41"/>
      <c r="BN1823" s="41"/>
      <c r="BO1823" s="41"/>
      <c r="BP1823" s="108"/>
      <c r="CG1823" s="102"/>
      <c r="CI1823" s="45"/>
    </row>
    <row r="1824" spans="37:87" ht="13" customHeight="1">
      <c r="AK1824" s="114"/>
      <c r="AL1824" s="41"/>
      <c r="AM1824" s="41"/>
      <c r="AN1824" s="41"/>
      <c r="AO1824" s="41"/>
      <c r="AP1824" s="41"/>
      <c r="AQ1824" s="41"/>
      <c r="AR1824" s="41"/>
      <c r="AS1824" s="41"/>
      <c r="AT1824" s="41"/>
      <c r="AU1824" s="41"/>
      <c r="AV1824" s="41"/>
      <c r="AW1824" s="41"/>
      <c r="AX1824" s="41"/>
      <c r="AY1824" s="41"/>
      <c r="AZ1824" s="41"/>
      <c r="BA1824" s="41"/>
      <c r="BB1824" s="41"/>
      <c r="BC1824" s="41"/>
      <c r="BD1824" s="41"/>
      <c r="BE1824" s="41"/>
      <c r="BF1824" s="41"/>
      <c r="BG1824" s="41"/>
      <c r="BH1824" s="41"/>
      <c r="BI1824" s="41"/>
      <c r="BJ1824" s="41"/>
      <c r="BK1824" s="41"/>
      <c r="BL1824" s="41"/>
      <c r="BM1824" s="41"/>
      <c r="BN1824" s="41"/>
      <c r="BO1824" s="41"/>
      <c r="BP1824" s="108"/>
      <c r="CG1824" s="102"/>
      <c r="CI1824" s="45"/>
    </row>
    <row r="1825" spans="37:87" ht="13" customHeight="1">
      <c r="AK1825" s="114"/>
      <c r="AL1825" s="41"/>
      <c r="AM1825" s="41"/>
      <c r="AN1825" s="41"/>
      <c r="AO1825" s="41"/>
      <c r="AP1825" s="41"/>
      <c r="AQ1825" s="41"/>
      <c r="AR1825" s="41"/>
      <c r="AS1825" s="41"/>
      <c r="AT1825" s="41"/>
      <c r="AU1825" s="41"/>
      <c r="AV1825" s="41"/>
      <c r="AW1825" s="41"/>
      <c r="AX1825" s="41"/>
      <c r="AY1825" s="41"/>
      <c r="AZ1825" s="41"/>
      <c r="BA1825" s="41"/>
      <c r="BB1825" s="41"/>
      <c r="BC1825" s="41"/>
      <c r="BD1825" s="41"/>
      <c r="BE1825" s="41"/>
      <c r="BF1825" s="41"/>
      <c r="BG1825" s="41"/>
      <c r="BH1825" s="41"/>
      <c r="BI1825" s="41"/>
      <c r="BJ1825" s="41"/>
      <c r="BK1825" s="41"/>
      <c r="BL1825" s="41"/>
      <c r="BM1825" s="41"/>
      <c r="BN1825" s="41"/>
      <c r="BO1825" s="41"/>
      <c r="BP1825" s="108"/>
      <c r="CG1825" s="102"/>
      <c r="CI1825" s="45"/>
    </row>
    <row r="1826" spans="37:87" ht="13" customHeight="1">
      <c r="AK1826" s="114"/>
      <c r="AL1826" s="41"/>
      <c r="AM1826" s="41"/>
      <c r="AN1826" s="41"/>
      <c r="AO1826" s="41"/>
      <c r="AP1826" s="41"/>
      <c r="AQ1826" s="41"/>
      <c r="AR1826" s="41"/>
      <c r="AS1826" s="41"/>
      <c r="AT1826" s="41"/>
      <c r="AU1826" s="41"/>
      <c r="AV1826" s="41"/>
      <c r="AW1826" s="41"/>
      <c r="AX1826" s="41"/>
      <c r="AY1826" s="41"/>
      <c r="AZ1826" s="41"/>
      <c r="BA1826" s="41"/>
      <c r="BB1826" s="41"/>
      <c r="BC1826" s="41"/>
      <c r="BD1826" s="41"/>
      <c r="BE1826" s="41"/>
      <c r="BF1826" s="41"/>
      <c r="BG1826" s="41"/>
      <c r="BH1826" s="41"/>
      <c r="BI1826" s="41"/>
      <c r="BJ1826" s="41"/>
      <c r="BK1826" s="41"/>
      <c r="BL1826" s="41"/>
      <c r="BM1826" s="41"/>
      <c r="BN1826" s="41"/>
      <c r="BO1826" s="41"/>
      <c r="BP1826" s="108"/>
      <c r="CG1826" s="102"/>
      <c r="CI1826" s="45"/>
    </row>
    <row r="1827" spans="37:87" ht="13" customHeight="1">
      <c r="AK1827" s="114"/>
      <c r="AL1827" s="41"/>
      <c r="AM1827" s="41"/>
      <c r="AN1827" s="41"/>
      <c r="AO1827" s="41"/>
      <c r="AP1827" s="41"/>
      <c r="AQ1827" s="41"/>
      <c r="AR1827" s="41"/>
      <c r="AS1827" s="41"/>
      <c r="AT1827" s="41"/>
      <c r="AU1827" s="41"/>
      <c r="AV1827" s="41"/>
      <c r="AW1827" s="41"/>
      <c r="AX1827" s="41"/>
      <c r="AY1827" s="41"/>
      <c r="AZ1827" s="41"/>
      <c r="BA1827" s="41"/>
      <c r="BB1827" s="41"/>
      <c r="BC1827" s="41"/>
      <c r="BD1827" s="41"/>
      <c r="BE1827" s="41"/>
      <c r="BF1827" s="41"/>
      <c r="BG1827" s="41"/>
      <c r="BH1827" s="41"/>
      <c r="BI1827" s="41"/>
      <c r="BJ1827" s="41"/>
      <c r="BK1827" s="41"/>
      <c r="BL1827" s="41"/>
      <c r="BM1827" s="41"/>
      <c r="BN1827" s="41"/>
      <c r="BO1827" s="41"/>
      <c r="BP1827" s="108"/>
      <c r="CG1827" s="102"/>
      <c r="CI1827" s="45"/>
    </row>
    <row r="1828" spans="37:87" ht="13" customHeight="1">
      <c r="AK1828" s="114"/>
      <c r="AL1828" s="41"/>
      <c r="AM1828" s="41"/>
      <c r="AN1828" s="41"/>
      <c r="AO1828" s="41"/>
      <c r="AP1828" s="41"/>
      <c r="AQ1828" s="41"/>
      <c r="AR1828" s="41"/>
      <c r="AS1828" s="41"/>
      <c r="AT1828" s="41"/>
      <c r="AU1828" s="41"/>
      <c r="AV1828" s="41"/>
      <c r="AW1828" s="41"/>
      <c r="AX1828" s="41"/>
      <c r="AY1828" s="41"/>
      <c r="AZ1828" s="41"/>
      <c r="BA1828" s="41"/>
      <c r="BB1828" s="41"/>
      <c r="BC1828" s="41"/>
      <c r="BD1828" s="41"/>
      <c r="BE1828" s="41"/>
      <c r="BF1828" s="41"/>
      <c r="BG1828" s="41"/>
      <c r="BH1828" s="41"/>
      <c r="BI1828" s="41"/>
      <c r="BJ1828" s="41"/>
      <c r="BK1828" s="41"/>
      <c r="BL1828" s="41"/>
      <c r="BM1828" s="41"/>
      <c r="BN1828" s="41"/>
      <c r="BO1828" s="41"/>
      <c r="BP1828" s="108"/>
      <c r="CG1828" s="102"/>
      <c r="CI1828" s="45"/>
    </row>
    <row r="1829" spans="37:87" ht="13" customHeight="1">
      <c r="AK1829" s="114"/>
      <c r="AL1829" s="41"/>
      <c r="AM1829" s="41"/>
      <c r="AN1829" s="41"/>
      <c r="AO1829" s="41"/>
      <c r="AP1829" s="41"/>
      <c r="AQ1829" s="41"/>
      <c r="AR1829" s="41"/>
      <c r="AS1829" s="41"/>
      <c r="AT1829" s="41"/>
      <c r="AU1829" s="41"/>
      <c r="AV1829" s="41"/>
      <c r="AW1829" s="41"/>
      <c r="AX1829" s="41"/>
      <c r="AY1829" s="41"/>
      <c r="AZ1829" s="41"/>
      <c r="BA1829" s="41"/>
      <c r="BB1829" s="41"/>
      <c r="BC1829" s="41"/>
      <c r="BD1829" s="41"/>
      <c r="BE1829" s="41"/>
      <c r="BF1829" s="41"/>
      <c r="BG1829" s="41"/>
      <c r="BH1829" s="41"/>
      <c r="BI1829" s="41"/>
      <c r="BJ1829" s="41"/>
      <c r="BK1829" s="41"/>
      <c r="BL1829" s="41"/>
      <c r="BM1829" s="41"/>
      <c r="BN1829" s="41"/>
      <c r="BO1829" s="41"/>
      <c r="BP1829" s="108"/>
      <c r="CG1829" s="102"/>
      <c r="CI1829" s="45"/>
    </row>
    <row r="1830" spans="37:87" ht="13" customHeight="1">
      <c r="AK1830" s="114"/>
      <c r="AL1830" s="41"/>
      <c r="AM1830" s="41"/>
      <c r="AN1830" s="41"/>
      <c r="AO1830" s="41"/>
      <c r="AP1830" s="41"/>
      <c r="AQ1830" s="41"/>
      <c r="AR1830" s="41"/>
      <c r="AS1830" s="41"/>
      <c r="AT1830" s="41"/>
      <c r="AU1830" s="41"/>
      <c r="AV1830" s="41"/>
      <c r="AW1830" s="41"/>
      <c r="AX1830" s="41"/>
      <c r="AY1830" s="41"/>
      <c r="AZ1830" s="41"/>
      <c r="BA1830" s="41"/>
      <c r="BB1830" s="41"/>
      <c r="BC1830" s="41"/>
      <c r="BD1830" s="41"/>
      <c r="BE1830" s="41"/>
      <c r="BF1830" s="41"/>
      <c r="BG1830" s="41"/>
      <c r="BH1830" s="41"/>
      <c r="BI1830" s="41"/>
      <c r="BJ1830" s="41"/>
      <c r="BK1830" s="41"/>
      <c r="BL1830" s="41"/>
      <c r="BM1830" s="41"/>
      <c r="BN1830" s="41"/>
      <c r="BO1830" s="41"/>
      <c r="BP1830" s="108"/>
      <c r="CG1830" s="102"/>
      <c r="CI1830" s="45"/>
    </row>
    <row r="1831" spans="37:87" ht="13" customHeight="1">
      <c r="AK1831" s="114"/>
      <c r="AL1831" s="41"/>
      <c r="AM1831" s="41"/>
      <c r="AN1831" s="41"/>
      <c r="AO1831" s="41"/>
      <c r="AP1831" s="41"/>
      <c r="AQ1831" s="41"/>
      <c r="AR1831" s="41"/>
      <c r="AS1831" s="41"/>
      <c r="AT1831" s="41"/>
      <c r="AU1831" s="41"/>
      <c r="AV1831" s="41"/>
      <c r="AW1831" s="41"/>
      <c r="AX1831" s="41"/>
      <c r="AY1831" s="41"/>
      <c r="AZ1831" s="41"/>
      <c r="BA1831" s="41"/>
      <c r="BB1831" s="41"/>
      <c r="BC1831" s="41"/>
      <c r="BD1831" s="41"/>
      <c r="BE1831" s="41"/>
      <c r="BF1831" s="41"/>
      <c r="BG1831" s="41"/>
      <c r="BH1831" s="41"/>
      <c r="BI1831" s="41"/>
      <c r="BJ1831" s="41"/>
      <c r="BK1831" s="41"/>
      <c r="BL1831" s="41"/>
      <c r="BM1831" s="41"/>
      <c r="BN1831" s="41"/>
      <c r="BO1831" s="41"/>
      <c r="BP1831" s="108"/>
      <c r="CG1831" s="102"/>
      <c r="CI1831" s="45"/>
    </row>
    <row r="1832" spans="37:87" ht="13" customHeight="1">
      <c r="AK1832" s="114"/>
      <c r="AL1832" s="41"/>
      <c r="AM1832" s="41"/>
      <c r="AN1832" s="41"/>
      <c r="AO1832" s="41"/>
      <c r="AP1832" s="41"/>
      <c r="AQ1832" s="41"/>
      <c r="AR1832" s="41"/>
      <c r="AS1832" s="41"/>
      <c r="AT1832" s="41"/>
      <c r="AU1832" s="41"/>
      <c r="AV1832" s="41"/>
      <c r="AW1832" s="41"/>
      <c r="AX1832" s="41"/>
      <c r="AY1832" s="41"/>
      <c r="AZ1832" s="41"/>
      <c r="BA1832" s="41"/>
      <c r="BB1832" s="41"/>
      <c r="BC1832" s="41"/>
      <c r="BD1832" s="41"/>
      <c r="BE1832" s="41"/>
      <c r="BF1832" s="41"/>
      <c r="BG1832" s="41"/>
      <c r="BH1832" s="41"/>
      <c r="BI1832" s="41"/>
      <c r="BJ1832" s="41"/>
      <c r="BK1832" s="41"/>
      <c r="BL1832" s="41"/>
      <c r="BM1832" s="41"/>
      <c r="BN1832" s="41"/>
      <c r="BO1832" s="41"/>
      <c r="BP1832" s="108"/>
      <c r="CG1832" s="102"/>
      <c r="CI1832" s="45"/>
    </row>
    <row r="1833" spans="37:87" ht="13" customHeight="1">
      <c r="AK1833" s="114"/>
      <c r="AL1833" s="41"/>
      <c r="AM1833" s="41"/>
      <c r="AN1833" s="41"/>
      <c r="AO1833" s="41"/>
      <c r="AP1833" s="41"/>
      <c r="AQ1833" s="41"/>
      <c r="AR1833" s="41"/>
      <c r="AS1833" s="41"/>
      <c r="AT1833" s="41"/>
      <c r="AU1833" s="41"/>
      <c r="AV1833" s="41"/>
      <c r="AW1833" s="41"/>
      <c r="AX1833" s="41"/>
      <c r="AY1833" s="41"/>
      <c r="AZ1833" s="41"/>
      <c r="BA1833" s="41"/>
      <c r="BB1833" s="41"/>
      <c r="BC1833" s="41"/>
      <c r="BD1833" s="41"/>
      <c r="BE1833" s="41"/>
      <c r="BF1833" s="41"/>
      <c r="BG1833" s="41"/>
      <c r="BH1833" s="41"/>
      <c r="BI1833" s="41"/>
      <c r="BJ1833" s="41"/>
      <c r="BK1833" s="41"/>
      <c r="BL1833" s="41"/>
      <c r="BM1833" s="41"/>
      <c r="BN1833" s="41"/>
      <c r="BO1833" s="41"/>
      <c r="BP1833" s="108"/>
      <c r="CG1833" s="102"/>
      <c r="CI1833" s="45"/>
    </row>
    <row r="1834" spans="37:87" ht="13" customHeight="1">
      <c r="AK1834" s="114"/>
      <c r="AL1834" s="41"/>
      <c r="AM1834" s="41"/>
      <c r="AN1834" s="41"/>
      <c r="AO1834" s="41"/>
      <c r="AP1834" s="41"/>
      <c r="AQ1834" s="41"/>
      <c r="AR1834" s="41"/>
      <c r="AS1834" s="41"/>
      <c r="AT1834" s="41"/>
      <c r="AU1834" s="41"/>
      <c r="AV1834" s="41"/>
      <c r="AW1834" s="41"/>
      <c r="AX1834" s="41"/>
      <c r="AY1834" s="41"/>
      <c r="AZ1834" s="41"/>
      <c r="BA1834" s="41"/>
      <c r="BB1834" s="41"/>
      <c r="BC1834" s="41"/>
      <c r="BD1834" s="41"/>
      <c r="BE1834" s="41"/>
      <c r="BF1834" s="41"/>
      <c r="BG1834" s="41"/>
      <c r="BH1834" s="41"/>
      <c r="BI1834" s="41"/>
      <c r="BJ1834" s="41"/>
      <c r="BK1834" s="41"/>
      <c r="BL1834" s="41"/>
      <c r="BM1834" s="41"/>
      <c r="BN1834" s="41"/>
      <c r="BO1834" s="41"/>
      <c r="BP1834" s="108"/>
      <c r="CG1834" s="102"/>
      <c r="CI1834" s="45"/>
    </row>
    <row r="1835" spans="37:87" ht="13" customHeight="1">
      <c r="AK1835" s="114"/>
      <c r="AL1835" s="41"/>
      <c r="AM1835" s="41"/>
      <c r="AN1835" s="41"/>
      <c r="AO1835" s="41"/>
      <c r="AP1835" s="41"/>
      <c r="AQ1835" s="41"/>
      <c r="AR1835" s="41"/>
      <c r="AS1835" s="41"/>
      <c r="AT1835" s="41"/>
      <c r="AU1835" s="41"/>
      <c r="AV1835" s="41"/>
      <c r="AW1835" s="41"/>
      <c r="AX1835" s="41"/>
      <c r="AY1835" s="41"/>
      <c r="AZ1835" s="41"/>
      <c r="BA1835" s="41"/>
      <c r="BB1835" s="41"/>
      <c r="BC1835" s="41"/>
      <c r="BD1835" s="41"/>
      <c r="BE1835" s="41"/>
      <c r="BF1835" s="41"/>
      <c r="BG1835" s="41"/>
      <c r="BH1835" s="41"/>
      <c r="BI1835" s="41"/>
      <c r="BJ1835" s="41"/>
      <c r="BK1835" s="41"/>
      <c r="BL1835" s="41"/>
      <c r="BM1835" s="41"/>
      <c r="BN1835" s="41"/>
      <c r="BO1835" s="41"/>
      <c r="BP1835" s="108"/>
      <c r="CG1835" s="102"/>
      <c r="CI1835" s="45"/>
    </row>
    <row r="1836" spans="37:87" ht="13" customHeight="1">
      <c r="AK1836" s="114"/>
      <c r="AL1836" s="41"/>
      <c r="AM1836" s="41"/>
      <c r="AN1836" s="41"/>
      <c r="AO1836" s="41"/>
      <c r="AP1836" s="41"/>
      <c r="AQ1836" s="41"/>
      <c r="AR1836" s="41"/>
      <c r="AS1836" s="41"/>
      <c r="AT1836" s="41"/>
      <c r="AU1836" s="41"/>
      <c r="AV1836" s="41"/>
      <c r="AW1836" s="41"/>
      <c r="AX1836" s="41"/>
      <c r="AY1836" s="41"/>
      <c r="AZ1836" s="41"/>
      <c r="BA1836" s="41"/>
      <c r="BB1836" s="41"/>
      <c r="BC1836" s="41"/>
      <c r="BD1836" s="41"/>
      <c r="BE1836" s="41"/>
      <c r="BF1836" s="41"/>
      <c r="BG1836" s="41"/>
      <c r="BH1836" s="41"/>
      <c r="BI1836" s="41"/>
      <c r="BJ1836" s="41"/>
      <c r="BK1836" s="41"/>
      <c r="BL1836" s="41"/>
      <c r="BM1836" s="41"/>
      <c r="BN1836" s="41"/>
      <c r="BO1836" s="41"/>
      <c r="BP1836" s="108"/>
      <c r="CG1836" s="102"/>
      <c r="CI1836" s="45"/>
    </row>
    <row r="1837" spans="37:87" ht="13" customHeight="1">
      <c r="AK1837" s="114"/>
      <c r="AL1837" s="41"/>
      <c r="AM1837" s="41"/>
      <c r="AN1837" s="41"/>
      <c r="AO1837" s="41"/>
      <c r="AP1837" s="41"/>
      <c r="AQ1837" s="41"/>
      <c r="AR1837" s="41"/>
      <c r="AS1837" s="41"/>
      <c r="AT1837" s="41"/>
      <c r="AU1837" s="41"/>
      <c r="AV1837" s="41"/>
      <c r="AW1837" s="41"/>
      <c r="AX1837" s="41"/>
      <c r="AY1837" s="41"/>
      <c r="AZ1837" s="41"/>
      <c r="BA1837" s="41"/>
      <c r="BB1837" s="41"/>
      <c r="BC1837" s="41"/>
      <c r="BD1837" s="41"/>
      <c r="BE1837" s="41"/>
      <c r="BF1837" s="41"/>
      <c r="BG1837" s="41"/>
      <c r="BH1837" s="41"/>
      <c r="BI1837" s="41"/>
      <c r="BJ1837" s="41"/>
      <c r="BK1837" s="41"/>
      <c r="BL1837" s="41"/>
      <c r="BM1837" s="41"/>
      <c r="BN1837" s="41"/>
      <c r="BO1837" s="41"/>
      <c r="BP1837" s="108"/>
      <c r="CG1837" s="102"/>
      <c r="CI1837" s="45"/>
    </row>
    <row r="1838" spans="37:87" ht="13" customHeight="1">
      <c r="AK1838" s="114"/>
      <c r="AL1838" s="41"/>
      <c r="AM1838" s="41"/>
      <c r="AN1838" s="41"/>
      <c r="AO1838" s="41"/>
      <c r="AP1838" s="41"/>
      <c r="AQ1838" s="41"/>
      <c r="AR1838" s="41"/>
      <c r="AS1838" s="41"/>
      <c r="AT1838" s="41"/>
      <c r="AU1838" s="41"/>
      <c r="AV1838" s="41"/>
      <c r="AW1838" s="41"/>
      <c r="AX1838" s="41"/>
      <c r="AY1838" s="41"/>
      <c r="AZ1838" s="41"/>
      <c r="BA1838" s="41"/>
      <c r="BB1838" s="41"/>
      <c r="BC1838" s="41"/>
      <c r="BD1838" s="41"/>
      <c r="BE1838" s="41"/>
      <c r="BF1838" s="41"/>
      <c r="BG1838" s="41"/>
      <c r="BH1838" s="41"/>
      <c r="BI1838" s="41"/>
      <c r="BJ1838" s="41"/>
      <c r="BK1838" s="41"/>
      <c r="BL1838" s="41"/>
      <c r="BM1838" s="41"/>
      <c r="BN1838" s="41"/>
      <c r="BO1838" s="41"/>
      <c r="BP1838" s="108"/>
      <c r="CG1838" s="102"/>
      <c r="CI1838" s="45"/>
    </row>
    <row r="1839" spans="37:87" ht="13" customHeight="1">
      <c r="AK1839" s="114"/>
      <c r="AL1839" s="41"/>
      <c r="AM1839" s="41"/>
      <c r="AN1839" s="41"/>
      <c r="AO1839" s="41"/>
      <c r="AP1839" s="41"/>
      <c r="AQ1839" s="41"/>
      <c r="AR1839" s="41"/>
      <c r="AS1839" s="41"/>
      <c r="AT1839" s="41"/>
      <c r="AU1839" s="41"/>
      <c r="AV1839" s="41"/>
      <c r="AW1839" s="41"/>
      <c r="AX1839" s="41"/>
      <c r="AY1839" s="41"/>
      <c r="AZ1839" s="41"/>
      <c r="BA1839" s="41"/>
      <c r="BB1839" s="41"/>
      <c r="BC1839" s="41"/>
      <c r="BD1839" s="41"/>
      <c r="BE1839" s="41"/>
      <c r="BF1839" s="41"/>
      <c r="BG1839" s="41"/>
      <c r="BH1839" s="41"/>
      <c r="BI1839" s="41"/>
      <c r="BJ1839" s="41"/>
      <c r="BK1839" s="41"/>
      <c r="BL1839" s="41"/>
      <c r="BM1839" s="41"/>
      <c r="BN1839" s="41"/>
      <c r="BO1839" s="41"/>
      <c r="BP1839" s="108"/>
      <c r="CG1839" s="102"/>
      <c r="CI1839" s="45"/>
    </row>
    <row r="1840" spans="37:87" ht="13" customHeight="1">
      <c r="AK1840" s="114"/>
      <c r="AL1840" s="41"/>
      <c r="AM1840" s="41"/>
      <c r="AN1840" s="41"/>
      <c r="AO1840" s="41"/>
      <c r="AP1840" s="41"/>
      <c r="AQ1840" s="41"/>
      <c r="AR1840" s="41"/>
      <c r="AS1840" s="41"/>
      <c r="AT1840" s="41"/>
      <c r="AU1840" s="41"/>
      <c r="AV1840" s="41"/>
      <c r="AW1840" s="41"/>
      <c r="AX1840" s="41"/>
      <c r="AY1840" s="41"/>
      <c r="AZ1840" s="41"/>
      <c r="BA1840" s="41"/>
      <c r="BB1840" s="41"/>
      <c r="BC1840" s="41"/>
      <c r="BD1840" s="41"/>
      <c r="BE1840" s="41"/>
      <c r="BF1840" s="41"/>
      <c r="BG1840" s="41"/>
      <c r="BH1840" s="41"/>
      <c r="BI1840" s="41"/>
      <c r="BJ1840" s="41"/>
      <c r="BK1840" s="41"/>
      <c r="BL1840" s="41"/>
      <c r="BM1840" s="41"/>
      <c r="BN1840" s="41"/>
      <c r="BO1840" s="41"/>
      <c r="BP1840" s="108"/>
      <c r="CG1840" s="102"/>
      <c r="CI1840" s="45"/>
    </row>
    <row r="1841" spans="37:87" ht="13" customHeight="1">
      <c r="AK1841" s="114"/>
      <c r="AL1841" s="41"/>
      <c r="AM1841" s="41"/>
      <c r="AN1841" s="41"/>
      <c r="AO1841" s="41"/>
      <c r="AP1841" s="41"/>
      <c r="AQ1841" s="41"/>
      <c r="AR1841" s="41"/>
      <c r="AS1841" s="41"/>
      <c r="AT1841" s="41"/>
      <c r="AU1841" s="41"/>
      <c r="AV1841" s="41"/>
      <c r="AW1841" s="41"/>
      <c r="AX1841" s="41"/>
      <c r="AY1841" s="41"/>
      <c r="AZ1841" s="41"/>
      <c r="BA1841" s="41"/>
      <c r="BB1841" s="41"/>
      <c r="BC1841" s="41"/>
      <c r="BD1841" s="41"/>
      <c r="BE1841" s="41"/>
      <c r="BF1841" s="41"/>
      <c r="BG1841" s="41"/>
      <c r="BH1841" s="41"/>
      <c r="BI1841" s="41"/>
      <c r="BJ1841" s="41"/>
      <c r="BK1841" s="41"/>
      <c r="BL1841" s="41"/>
      <c r="BM1841" s="41"/>
      <c r="BN1841" s="41"/>
      <c r="BO1841" s="41"/>
      <c r="BP1841" s="108"/>
      <c r="CG1841" s="102"/>
      <c r="CI1841" s="45"/>
    </row>
    <row r="1842" spans="37:87" ht="13" customHeight="1">
      <c r="AK1842" s="114"/>
      <c r="AL1842" s="41"/>
      <c r="AM1842" s="41"/>
      <c r="AN1842" s="41"/>
      <c r="AO1842" s="41"/>
      <c r="AP1842" s="41"/>
      <c r="AQ1842" s="41"/>
      <c r="AR1842" s="41"/>
      <c r="AS1842" s="41"/>
      <c r="AT1842" s="41"/>
      <c r="AU1842" s="41"/>
      <c r="AV1842" s="41"/>
      <c r="AW1842" s="41"/>
      <c r="AX1842" s="41"/>
      <c r="AY1842" s="41"/>
      <c r="AZ1842" s="41"/>
      <c r="BA1842" s="41"/>
      <c r="BB1842" s="41"/>
      <c r="BC1842" s="41"/>
      <c r="BD1842" s="41"/>
      <c r="BE1842" s="41"/>
      <c r="BF1842" s="41"/>
      <c r="BG1842" s="41"/>
      <c r="BH1842" s="41"/>
      <c r="BI1842" s="41"/>
      <c r="BJ1842" s="41"/>
      <c r="BK1842" s="41"/>
      <c r="BL1842" s="41"/>
      <c r="BM1842" s="41"/>
      <c r="BN1842" s="41"/>
      <c r="BO1842" s="41"/>
      <c r="BP1842" s="108"/>
      <c r="CG1842" s="102"/>
      <c r="CI1842" s="45"/>
    </row>
    <row r="1843" spans="37:87" ht="13" customHeight="1">
      <c r="AK1843" s="114"/>
      <c r="AL1843" s="41"/>
      <c r="AM1843" s="41"/>
      <c r="AN1843" s="41"/>
      <c r="AO1843" s="41"/>
      <c r="AP1843" s="41"/>
      <c r="AQ1843" s="41"/>
      <c r="AR1843" s="41"/>
      <c r="AS1843" s="41"/>
      <c r="AT1843" s="41"/>
      <c r="AU1843" s="41"/>
      <c r="AV1843" s="41"/>
      <c r="AW1843" s="41"/>
      <c r="AX1843" s="41"/>
      <c r="AY1843" s="41"/>
      <c r="AZ1843" s="41"/>
      <c r="BA1843" s="41"/>
      <c r="BB1843" s="41"/>
      <c r="BC1843" s="41"/>
      <c r="BD1843" s="41"/>
      <c r="BE1843" s="41"/>
      <c r="BF1843" s="41"/>
      <c r="BG1843" s="41"/>
      <c r="BH1843" s="41"/>
      <c r="BI1843" s="41"/>
      <c r="BJ1843" s="41"/>
      <c r="BK1843" s="41"/>
      <c r="BL1843" s="41"/>
      <c r="BM1843" s="41"/>
      <c r="BN1843" s="41"/>
      <c r="BO1843" s="41"/>
      <c r="BP1843" s="108"/>
      <c r="CG1843" s="102"/>
      <c r="CI1843" s="45"/>
    </row>
    <row r="1844" spans="37:87" ht="13" customHeight="1">
      <c r="AK1844" s="114"/>
      <c r="AL1844" s="41"/>
      <c r="AM1844" s="41"/>
      <c r="AN1844" s="41"/>
      <c r="AO1844" s="41"/>
      <c r="AP1844" s="41"/>
      <c r="AQ1844" s="41"/>
      <c r="AR1844" s="41"/>
      <c r="AS1844" s="41"/>
      <c r="AT1844" s="41"/>
      <c r="AU1844" s="41"/>
      <c r="AV1844" s="41"/>
      <c r="AW1844" s="41"/>
      <c r="AX1844" s="41"/>
      <c r="AY1844" s="41"/>
      <c r="AZ1844" s="41"/>
      <c r="BA1844" s="41"/>
      <c r="BB1844" s="41"/>
      <c r="BC1844" s="41"/>
      <c r="BD1844" s="41"/>
      <c r="BE1844" s="41"/>
      <c r="BF1844" s="41"/>
      <c r="BG1844" s="41"/>
      <c r="BH1844" s="41"/>
      <c r="BI1844" s="41"/>
      <c r="BJ1844" s="41"/>
      <c r="BK1844" s="41"/>
      <c r="BL1844" s="41"/>
      <c r="BM1844" s="41"/>
      <c r="BN1844" s="41"/>
      <c r="BO1844" s="41"/>
      <c r="BP1844" s="108"/>
      <c r="CG1844" s="102"/>
      <c r="CI1844" s="45"/>
    </row>
    <row r="1845" spans="37:87" ht="13" customHeight="1">
      <c r="AK1845" s="114"/>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108"/>
      <c r="CG1845" s="102"/>
      <c r="CI1845" s="45"/>
    </row>
    <row r="1846" spans="37:87" ht="13" customHeight="1">
      <c r="AK1846" s="114"/>
      <c r="AL1846" s="41"/>
      <c r="AM1846" s="41"/>
      <c r="AN1846" s="41"/>
      <c r="AO1846" s="41"/>
      <c r="AP1846" s="41"/>
      <c r="AQ1846" s="41"/>
      <c r="AR1846" s="41"/>
      <c r="AS1846" s="41"/>
      <c r="AT1846" s="41"/>
      <c r="AU1846" s="41"/>
      <c r="AV1846" s="41"/>
      <c r="AW1846" s="41"/>
      <c r="AX1846" s="41"/>
      <c r="AY1846" s="41"/>
      <c r="AZ1846" s="41"/>
      <c r="BA1846" s="41"/>
      <c r="BB1846" s="41"/>
      <c r="BC1846" s="41"/>
      <c r="BD1846" s="41"/>
      <c r="BE1846" s="41"/>
      <c r="BF1846" s="41"/>
      <c r="BG1846" s="41"/>
      <c r="BH1846" s="41"/>
      <c r="BI1846" s="41"/>
      <c r="BJ1846" s="41"/>
      <c r="BK1846" s="41"/>
      <c r="BL1846" s="41"/>
      <c r="BM1846" s="41"/>
      <c r="BN1846" s="41"/>
      <c r="BO1846" s="41"/>
      <c r="BP1846" s="108"/>
      <c r="CG1846" s="102"/>
      <c r="CI1846" s="45"/>
    </row>
    <row r="1847" spans="37:87" ht="13" customHeight="1">
      <c r="AK1847" s="114"/>
      <c r="AL1847" s="41"/>
      <c r="AM1847" s="41"/>
      <c r="AN1847" s="41"/>
      <c r="AO1847" s="41"/>
      <c r="AP1847" s="41"/>
      <c r="AQ1847" s="41"/>
      <c r="AR1847" s="41"/>
      <c r="AS1847" s="41"/>
      <c r="AT1847" s="41"/>
      <c r="AU1847" s="41"/>
      <c r="AV1847" s="41"/>
      <c r="AW1847" s="41"/>
      <c r="AX1847" s="41"/>
      <c r="AY1847" s="41"/>
      <c r="AZ1847" s="41"/>
      <c r="BA1847" s="41"/>
      <c r="BB1847" s="41"/>
      <c r="BC1847" s="41"/>
      <c r="BD1847" s="41"/>
      <c r="BE1847" s="41"/>
      <c r="BF1847" s="41"/>
      <c r="BG1847" s="41"/>
      <c r="BH1847" s="41"/>
      <c r="BI1847" s="41"/>
      <c r="BJ1847" s="41"/>
      <c r="BK1847" s="41"/>
      <c r="BL1847" s="41"/>
      <c r="BM1847" s="41"/>
      <c r="BN1847" s="41"/>
      <c r="BO1847" s="41"/>
      <c r="BP1847" s="108"/>
      <c r="CG1847" s="102"/>
      <c r="CI1847" s="45"/>
    </row>
    <row r="1848" spans="37:87" ht="13" customHeight="1">
      <c r="AK1848" s="114"/>
      <c r="AL1848" s="41"/>
      <c r="AM1848" s="41"/>
      <c r="AN1848" s="41"/>
      <c r="AO1848" s="41"/>
      <c r="AP1848" s="41"/>
      <c r="AQ1848" s="41"/>
      <c r="AR1848" s="41"/>
      <c r="AS1848" s="41"/>
      <c r="AT1848" s="41"/>
      <c r="AU1848" s="41"/>
      <c r="AV1848" s="41"/>
      <c r="AW1848" s="41"/>
      <c r="AX1848" s="41"/>
      <c r="AY1848" s="41"/>
      <c r="AZ1848" s="41"/>
      <c r="BA1848" s="41"/>
      <c r="BB1848" s="41"/>
      <c r="BC1848" s="41"/>
      <c r="BD1848" s="41"/>
      <c r="BE1848" s="41"/>
      <c r="BF1848" s="41"/>
      <c r="BG1848" s="41"/>
      <c r="BH1848" s="41"/>
      <c r="BI1848" s="41"/>
      <c r="BJ1848" s="41"/>
      <c r="BK1848" s="41"/>
      <c r="BL1848" s="41"/>
      <c r="BM1848" s="41"/>
      <c r="BN1848" s="41"/>
      <c r="BO1848" s="41"/>
      <c r="BP1848" s="108"/>
      <c r="CG1848" s="102"/>
      <c r="CI1848" s="45"/>
    </row>
    <row r="1849" spans="37:87" ht="13" customHeight="1">
      <c r="AK1849" s="114"/>
      <c r="AL1849" s="41"/>
      <c r="AM1849" s="41"/>
      <c r="AN1849" s="41"/>
      <c r="AO1849" s="41"/>
      <c r="AP1849" s="41"/>
      <c r="AQ1849" s="41"/>
      <c r="AR1849" s="41"/>
      <c r="AS1849" s="41"/>
      <c r="AT1849" s="41"/>
      <c r="AU1849" s="41"/>
      <c r="AV1849" s="41"/>
      <c r="AW1849" s="41"/>
      <c r="AX1849" s="41"/>
      <c r="AY1849" s="41"/>
      <c r="AZ1849" s="41"/>
      <c r="BA1849" s="41"/>
      <c r="BB1849" s="41"/>
      <c r="BC1849" s="41"/>
      <c r="BD1849" s="41"/>
      <c r="BE1849" s="41"/>
      <c r="BF1849" s="41"/>
      <c r="BG1849" s="41"/>
      <c r="BH1849" s="41"/>
      <c r="BI1849" s="41"/>
      <c r="BJ1849" s="41"/>
      <c r="BK1849" s="41"/>
      <c r="BL1849" s="41"/>
      <c r="BM1849" s="41"/>
      <c r="BN1849" s="41"/>
      <c r="BO1849" s="41"/>
      <c r="BP1849" s="108"/>
      <c r="CG1849" s="102"/>
      <c r="CI1849" s="45"/>
    </row>
    <row r="1850" spans="37:87" ht="13" customHeight="1">
      <c r="AK1850" s="114"/>
      <c r="AL1850" s="41"/>
      <c r="AM1850" s="41"/>
      <c r="AN1850" s="41"/>
      <c r="AO1850" s="41"/>
      <c r="AP1850" s="41"/>
      <c r="AQ1850" s="41"/>
      <c r="AR1850" s="41"/>
      <c r="AS1850" s="41"/>
      <c r="AT1850" s="41"/>
      <c r="AU1850" s="41"/>
      <c r="AV1850" s="41"/>
      <c r="AW1850" s="41"/>
      <c r="AX1850" s="41"/>
      <c r="AY1850" s="41"/>
      <c r="AZ1850" s="41"/>
      <c r="BA1850" s="41"/>
      <c r="BB1850" s="41"/>
      <c r="BC1850" s="41"/>
      <c r="BD1850" s="41"/>
      <c r="BE1850" s="41"/>
      <c r="BF1850" s="41"/>
      <c r="BG1850" s="41"/>
      <c r="BH1850" s="41"/>
      <c r="BI1850" s="41"/>
      <c r="BJ1850" s="41"/>
      <c r="BK1850" s="41"/>
      <c r="BL1850" s="41"/>
      <c r="BM1850" s="41"/>
      <c r="BN1850" s="41"/>
      <c r="BO1850" s="41"/>
      <c r="BP1850" s="108"/>
      <c r="CG1850" s="102"/>
      <c r="CI1850" s="45"/>
    </row>
    <row r="1851" spans="37:87" ht="13" customHeight="1">
      <c r="AK1851" s="114"/>
      <c r="AL1851" s="41"/>
      <c r="AM1851" s="41"/>
      <c r="AN1851" s="41"/>
      <c r="AO1851" s="41"/>
      <c r="AP1851" s="41"/>
      <c r="AQ1851" s="41"/>
      <c r="AR1851" s="41"/>
      <c r="AS1851" s="41"/>
      <c r="AT1851" s="41"/>
      <c r="AU1851" s="41"/>
      <c r="AV1851" s="41"/>
      <c r="AW1851" s="41"/>
      <c r="AX1851" s="41"/>
      <c r="AY1851" s="41"/>
      <c r="AZ1851" s="41"/>
      <c r="BA1851" s="41"/>
      <c r="BB1851" s="41"/>
      <c r="BC1851" s="41"/>
      <c r="BD1851" s="41"/>
      <c r="BE1851" s="41"/>
      <c r="BF1851" s="41"/>
      <c r="BG1851" s="41"/>
      <c r="BH1851" s="41"/>
      <c r="BI1851" s="41"/>
      <c r="BJ1851" s="41"/>
      <c r="BK1851" s="41"/>
      <c r="BL1851" s="41"/>
      <c r="BM1851" s="41"/>
      <c r="BN1851" s="41"/>
      <c r="BO1851" s="41"/>
      <c r="BP1851" s="108"/>
      <c r="CG1851" s="102"/>
      <c r="CI1851" s="45"/>
    </row>
    <row r="1852" spans="37:87" ht="13" customHeight="1">
      <c r="AK1852" s="114"/>
      <c r="AL1852" s="41"/>
      <c r="AM1852" s="41"/>
      <c r="AN1852" s="41"/>
      <c r="AO1852" s="41"/>
      <c r="AP1852" s="41"/>
      <c r="AQ1852" s="41"/>
      <c r="AR1852" s="41"/>
      <c r="AS1852" s="41"/>
      <c r="AT1852" s="41"/>
      <c r="AU1852" s="41"/>
      <c r="AV1852" s="41"/>
      <c r="AW1852" s="41"/>
      <c r="AX1852" s="41"/>
      <c r="AY1852" s="41"/>
      <c r="AZ1852" s="41"/>
      <c r="BA1852" s="41"/>
      <c r="BB1852" s="41"/>
      <c r="BC1852" s="41"/>
      <c r="BD1852" s="41"/>
      <c r="BE1852" s="41"/>
      <c r="BF1852" s="41"/>
      <c r="BG1852" s="41"/>
      <c r="BH1852" s="41"/>
      <c r="BI1852" s="41"/>
      <c r="BJ1852" s="41"/>
      <c r="BK1852" s="41"/>
      <c r="BL1852" s="41"/>
      <c r="BM1852" s="41"/>
      <c r="BN1852" s="41"/>
      <c r="BO1852" s="41"/>
      <c r="BP1852" s="108"/>
      <c r="CG1852" s="102"/>
      <c r="CI1852" s="45"/>
    </row>
    <row r="1853" spans="37:87" ht="13" customHeight="1">
      <c r="AK1853" s="114"/>
      <c r="AL1853" s="41"/>
      <c r="AM1853" s="41"/>
      <c r="AN1853" s="41"/>
      <c r="AO1853" s="41"/>
      <c r="AP1853" s="41"/>
      <c r="AQ1853" s="41"/>
      <c r="AR1853" s="41"/>
      <c r="AS1853" s="41"/>
      <c r="AT1853" s="41"/>
      <c r="AU1853" s="41"/>
      <c r="AV1853" s="41"/>
      <c r="AW1853" s="41"/>
      <c r="AX1853" s="41"/>
      <c r="AY1853" s="41"/>
      <c r="AZ1853" s="41"/>
      <c r="BA1853" s="41"/>
      <c r="BB1853" s="41"/>
      <c r="BC1853" s="41"/>
      <c r="BD1853" s="41"/>
      <c r="BE1853" s="41"/>
      <c r="BF1853" s="41"/>
      <c r="BG1853" s="41"/>
      <c r="BH1853" s="41"/>
      <c r="BI1853" s="41"/>
      <c r="BJ1853" s="41"/>
      <c r="BK1853" s="41"/>
      <c r="BL1853" s="41"/>
      <c r="BM1853" s="41"/>
      <c r="BN1853" s="41"/>
      <c r="BO1853" s="41"/>
      <c r="BP1853" s="108"/>
      <c r="CG1853" s="102"/>
      <c r="CI1853" s="45"/>
    </row>
    <row r="1854" spans="37:87" ht="13" customHeight="1">
      <c r="AK1854" s="114"/>
      <c r="AL1854" s="41"/>
      <c r="AM1854" s="41"/>
      <c r="AN1854" s="41"/>
      <c r="AO1854" s="41"/>
      <c r="AP1854" s="41"/>
      <c r="AQ1854" s="41"/>
      <c r="AR1854" s="41"/>
      <c r="AS1854" s="41"/>
      <c r="AT1854" s="41"/>
      <c r="AU1854" s="41"/>
      <c r="AV1854" s="41"/>
      <c r="AW1854" s="41"/>
      <c r="AX1854" s="41"/>
      <c r="AY1854" s="41"/>
      <c r="AZ1854" s="41"/>
      <c r="BA1854" s="41"/>
      <c r="BB1854" s="41"/>
      <c r="BC1854" s="41"/>
      <c r="BD1854" s="41"/>
      <c r="BE1854" s="41"/>
      <c r="BF1854" s="41"/>
      <c r="BG1854" s="41"/>
      <c r="BH1854" s="41"/>
      <c r="BI1854" s="41"/>
      <c r="BJ1854" s="41"/>
      <c r="BK1854" s="41"/>
      <c r="BL1854" s="41"/>
      <c r="BM1854" s="41"/>
      <c r="BN1854" s="41"/>
      <c r="BO1854" s="41"/>
      <c r="BP1854" s="108"/>
      <c r="CG1854" s="102"/>
      <c r="CI1854" s="45"/>
    </row>
    <row r="1855" spans="37:87" ht="13" customHeight="1">
      <c r="AK1855" s="114"/>
      <c r="AL1855" s="41"/>
      <c r="AM1855" s="41"/>
      <c r="AN1855" s="41"/>
      <c r="AO1855" s="41"/>
      <c r="AP1855" s="41"/>
      <c r="AQ1855" s="41"/>
      <c r="AR1855" s="41"/>
      <c r="AS1855" s="41"/>
      <c r="AT1855" s="41"/>
      <c r="AU1855" s="41"/>
      <c r="AV1855" s="41"/>
      <c r="AW1855" s="41"/>
      <c r="AX1855" s="41"/>
      <c r="AY1855" s="41"/>
      <c r="AZ1855" s="41"/>
      <c r="BA1855" s="41"/>
      <c r="BB1855" s="41"/>
      <c r="BC1855" s="41"/>
      <c r="BD1855" s="41"/>
      <c r="BE1855" s="41"/>
      <c r="BF1855" s="41"/>
      <c r="BG1855" s="41"/>
      <c r="BH1855" s="41"/>
      <c r="BI1855" s="41"/>
      <c r="BJ1855" s="41"/>
      <c r="BK1855" s="41"/>
      <c r="BL1855" s="41"/>
      <c r="BM1855" s="41"/>
      <c r="BN1855" s="41"/>
      <c r="BO1855" s="41"/>
      <c r="BP1855" s="108"/>
      <c r="CG1855" s="102"/>
      <c r="CI1855" s="45"/>
    </row>
    <row r="1856" spans="37:87" ht="13" customHeight="1">
      <c r="AK1856" s="114"/>
      <c r="AL1856" s="41"/>
      <c r="AM1856" s="41"/>
      <c r="AN1856" s="41"/>
      <c r="AO1856" s="41"/>
      <c r="AP1856" s="41"/>
      <c r="AQ1856" s="41"/>
      <c r="AR1856" s="41"/>
      <c r="AS1856" s="41"/>
      <c r="AT1856" s="41"/>
      <c r="AU1856" s="41"/>
      <c r="AV1856" s="41"/>
      <c r="AW1856" s="41"/>
      <c r="AX1856" s="41"/>
      <c r="AY1856" s="41"/>
      <c r="AZ1856" s="41"/>
      <c r="BA1856" s="41"/>
      <c r="BB1856" s="41"/>
      <c r="BC1856" s="41"/>
      <c r="BD1856" s="41"/>
      <c r="BE1856" s="41"/>
      <c r="BF1856" s="41"/>
      <c r="BG1856" s="41"/>
      <c r="BH1856" s="41"/>
      <c r="BI1856" s="41"/>
      <c r="BJ1856" s="41"/>
      <c r="BK1856" s="41"/>
      <c r="BL1856" s="41"/>
      <c r="BM1856" s="41"/>
      <c r="BN1856" s="41"/>
      <c r="BO1856" s="41"/>
      <c r="BP1856" s="108"/>
      <c r="CG1856" s="102"/>
      <c r="CI1856" s="45"/>
    </row>
    <row r="1857" spans="37:87" ht="13" customHeight="1">
      <c r="AK1857" s="114"/>
      <c r="AL1857" s="41"/>
      <c r="AM1857" s="41"/>
      <c r="AN1857" s="41"/>
      <c r="AO1857" s="41"/>
      <c r="AP1857" s="41"/>
      <c r="AQ1857" s="41"/>
      <c r="AR1857" s="41"/>
      <c r="AS1857" s="41"/>
      <c r="AT1857" s="41"/>
      <c r="AU1857" s="41"/>
      <c r="AV1857" s="41"/>
      <c r="AW1857" s="41"/>
      <c r="AX1857" s="41"/>
      <c r="AY1857" s="41"/>
      <c r="AZ1857" s="41"/>
      <c r="BA1857" s="41"/>
      <c r="BB1857" s="41"/>
      <c r="BC1857" s="41"/>
      <c r="BD1857" s="41"/>
      <c r="BE1857" s="41"/>
      <c r="BF1857" s="41"/>
      <c r="BG1857" s="41"/>
      <c r="BH1857" s="41"/>
      <c r="BI1857" s="41"/>
      <c r="BJ1857" s="41"/>
      <c r="BK1857" s="41"/>
      <c r="BL1857" s="41"/>
      <c r="BM1857" s="41"/>
      <c r="BN1857" s="41"/>
      <c r="BO1857" s="41"/>
      <c r="BP1857" s="108"/>
      <c r="CG1857" s="102"/>
      <c r="CI1857" s="45"/>
    </row>
    <row r="1858" spans="37:87" ht="13" customHeight="1">
      <c r="AK1858" s="114"/>
      <c r="AL1858" s="41"/>
      <c r="AM1858" s="41"/>
      <c r="AN1858" s="41"/>
      <c r="AO1858" s="41"/>
      <c r="AP1858" s="41"/>
      <c r="AQ1858" s="41"/>
      <c r="AR1858" s="41"/>
      <c r="AS1858" s="41"/>
      <c r="AT1858" s="41"/>
      <c r="AU1858" s="41"/>
      <c r="AV1858" s="41"/>
      <c r="AW1858" s="41"/>
      <c r="AX1858" s="41"/>
      <c r="AY1858" s="41"/>
      <c r="AZ1858" s="41"/>
      <c r="BA1858" s="41"/>
      <c r="BB1858" s="41"/>
      <c r="BC1858" s="41"/>
      <c r="BD1858" s="41"/>
      <c r="BE1858" s="41"/>
      <c r="BF1858" s="41"/>
      <c r="BG1858" s="41"/>
      <c r="BH1858" s="41"/>
      <c r="BI1858" s="41"/>
      <c r="BJ1858" s="41"/>
      <c r="BK1858" s="41"/>
      <c r="BL1858" s="41"/>
      <c r="BM1858" s="41"/>
      <c r="BN1858" s="41"/>
      <c r="BO1858" s="41"/>
      <c r="BP1858" s="108"/>
      <c r="CG1858" s="102"/>
      <c r="CI1858" s="45"/>
    </row>
    <row r="1859" spans="37:87" ht="13" customHeight="1">
      <c r="AK1859" s="114"/>
      <c r="AL1859" s="41"/>
      <c r="AM1859" s="41"/>
      <c r="AN1859" s="41"/>
      <c r="AO1859" s="41"/>
      <c r="AP1859" s="41"/>
      <c r="AQ1859" s="41"/>
      <c r="AR1859" s="41"/>
      <c r="AS1859" s="41"/>
      <c r="AT1859" s="41"/>
      <c r="AU1859" s="41"/>
      <c r="AV1859" s="41"/>
      <c r="AW1859" s="41"/>
      <c r="AX1859" s="41"/>
      <c r="AY1859" s="41"/>
      <c r="AZ1859" s="41"/>
      <c r="BA1859" s="41"/>
      <c r="BB1859" s="41"/>
      <c r="BC1859" s="41"/>
      <c r="BD1859" s="41"/>
      <c r="BE1859" s="41"/>
      <c r="BF1859" s="41"/>
      <c r="BG1859" s="41"/>
      <c r="BH1859" s="41"/>
      <c r="BI1859" s="41"/>
      <c r="BJ1859" s="41"/>
      <c r="BK1859" s="41"/>
      <c r="BL1859" s="41"/>
      <c r="BM1859" s="41"/>
      <c r="BN1859" s="41"/>
      <c r="BO1859" s="41"/>
      <c r="BP1859" s="108"/>
      <c r="CG1859" s="102"/>
      <c r="CI1859" s="45"/>
    </row>
    <row r="1860" spans="37:87" ht="13" customHeight="1">
      <c r="AK1860" s="114"/>
      <c r="AL1860" s="41"/>
      <c r="AM1860" s="41"/>
      <c r="AN1860" s="41"/>
      <c r="AO1860" s="41"/>
      <c r="AP1860" s="41"/>
      <c r="AQ1860" s="41"/>
      <c r="AR1860" s="41"/>
      <c r="AS1860" s="41"/>
      <c r="AT1860" s="41"/>
      <c r="AU1860" s="41"/>
      <c r="AV1860" s="41"/>
      <c r="AW1860" s="41"/>
      <c r="AX1860" s="41"/>
      <c r="AY1860" s="41"/>
      <c r="AZ1860" s="41"/>
      <c r="BA1860" s="41"/>
      <c r="BB1860" s="41"/>
      <c r="BC1860" s="41"/>
      <c r="BD1860" s="41"/>
      <c r="BE1860" s="41"/>
      <c r="BF1860" s="41"/>
      <c r="BG1860" s="41"/>
      <c r="BH1860" s="41"/>
      <c r="BI1860" s="41"/>
      <c r="BJ1860" s="41"/>
      <c r="BK1860" s="41"/>
      <c r="BL1860" s="41"/>
      <c r="BM1860" s="41"/>
      <c r="BN1860" s="41"/>
      <c r="BO1860" s="41"/>
      <c r="BP1860" s="108"/>
      <c r="CG1860" s="102"/>
      <c r="CI1860" s="45"/>
    </row>
    <row r="1861" spans="37:87" ht="13" customHeight="1">
      <c r="AK1861" s="114"/>
      <c r="AL1861" s="41"/>
      <c r="AM1861" s="41"/>
      <c r="AN1861" s="41"/>
      <c r="AO1861" s="41"/>
      <c r="AP1861" s="41"/>
      <c r="AQ1861" s="41"/>
      <c r="AR1861" s="41"/>
      <c r="AS1861" s="41"/>
      <c r="AT1861" s="41"/>
      <c r="AU1861" s="41"/>
      <c r="AV1861" s="41"/>
      <c r="AW1861" s="41"/>
      <c r="AX1861" s="41"/>
      <c r="AY1861" s="41"/>
      <c r="AZ1861" s="41"/>
      <c r="BA1861" s="41"/>
      <c r="BB1861" s="41"/>
      <c r="BC1861" s="41"/>
      <c r="BD1861" s="41"/>
      <c r="BE1861" s="41"/>
      <c r="BF1861" s="41"/>
      <c r="BG1861" s="41"/>
      <c r="BH1861" s="41"/>
      <c r="BI1861" s="41"/>
      <c r="BJ1861" s="41"/>
      <c r="BK1861" s="41"/>
      <c r="BL1861" s="41"/>
      <c r="BM1861" s="41"/>
      <c r="BN1861" s="41"/>
      <c r="BO1861" s="41"/>
      <c r="BP1861" s="108"/>
      <c r="CG1861" s="102"/>
      <c r="CI1861" s="45"/>
    </row>
    <row r="1862" spans="37:87" ht="13" customHeight="1">
      <c r="AK1862" s="114"/>
      <c r="AL1862" s="41"/>
      <c r="AM1862" s="41"/>
      <c r="AN1862" s="41"/>
      <c r="AO1862" s="41"/>
      <c r="AP1862" s="41"/>
      <c r="AQ1862" s="41"/>
      <c r="AR1862" s="41"/>
      <c r="AS1862" s="41"/>
      <c r="AT1862" s="41"/>
      <c r="AU1862" s="41"/>
      <c r="AV1862" s="41"/>
      <c r="AW1862" s="41"/>
      <c r="AX1862" s="41"/>
      <c r="AY1862" s="41"/>
      <c r="AZ1862" s="41"/>
      <c r="BA1862" s="41"/>
      <c r="BB1862" s="41"/>
      <c r="BC1862" s="41"/>
      <c r="BD1862" s="41"/>
      <c r="BE1862" s="41"/>
      <c r="BF1862" s="41"/>
      <c r="BG1862" s="41"/>
      <c r="BH1862" s="41"/>
      <c r="BI1862" s="41"/>
      <c r="BJ1862" s="41"/>
      <c r="BK1862" s="41"/>
      <c r="BL1862" s="41"/>
      <c r="BM1862" s="41"/>
      <c r="BN1862" s="41"/>
      <c r="BO1862" s="41"/>
      <c r="BP1862" s="108"/>
      <c r="CG1862" s="102"/>
      <c r="CI1862" s="45"/>
    </row>
    <row r="1863" spans="37:87" ht="13" customHeight="1">
      <c r="AK1863" s="114"/>
      <c r="AL1863" s="41"/>
      <c r="AM1863" s="41"/>
      <c r="AN1863" s="41"/>
      <c r="AO1863" s="41"/>
      <c r="AP1863" s="41"/>
      <c r="AQ1863" s="41"/>
      <c r="AR1863" s="41"/>
      <c r="AS1863" s="41"/>
      <c r="AT1863" s="41"/>
      <c r="AU1863" s="41"/>
      <c r="AV1863" s="41"/>
      <c r="AW1863" s="41"/>
      <c r="AX1863" s="41"/>
      <c r="AY1863" s="41"/>
      <c r="AZ1863" s="41"/>
      <c r="BA1863" s="41"/>
      <c r="BB1863" s="41"/>
      <c r="BC1863" s="41"/>
      <c r="BD1863" s="41"/>
      <c r="BE1863" s="41"/>
      <c r="BF1863" s="41"/>
      <c r="BG1863" s="41"/>
      <c r="BH1863" s="41"/>
      <c r="BI1863" s="41"/>
      <c r="BJ1863" s="41"/>
      <c r="BK1863" s="41"/>
      <c r="BL1863" s="41"/>
      <c r="BM1863" s="41"/>
      <c r="BN1863" s="41"/>
      <c r="BO1863" s="41"/>
      <c r="BP1863" s="108"/>
      <c r="CG1863" s="102"/>
      <c r="CI1863" s="45"/>
    </row>
    <row r="1864" spans="37:87" ht="13" customHeight="1">
      <c r="AK1864" s="114"/>
      <c r="AL1864" s="41"/>
      <c r="AM1864" s="41"/>
      <c r="AN1864" s="41"/>
      <c r="AO1864" s="41"/>
      <c r="AP1864" s="41"/>
      <c r="AQ1864" s="41"/>
      <c r="AR1864" s="41"/>
      <c r="AS1864" s="41"/>
      <c r="AT1864" s="41"/>
      <c r="AU1864" s="41"/>
      <c r="AV1864" s="41"/>
      <c r="AW1864" s="41"/>
      <c r="AX1864" s="41"/>
      <c r="AY1864" s="41"/>
      <c r="AZ1864" s="41"/>
      <c r="BA1864" s="41"/>
      <c r="BB1864" s="41"/>
      <c r="BC1864" s="41"/>
      <c r="BD1864" s="41"/>
      <c r="BE1864" s="41"/>
      <c r="BF1864" s="41"/>
      <c r="BG1864" s="41"/>
      <c r="BH1864" s="41"/>
      <c r="BI1864" s="41"/>
      <c r="BJ1864" s="41"/>
      <c r="BK1864" s="41"/>
      <c r="BL1864" s="41"/>
      <c r="BM1864" s="41"/>
      <c r="BN1864" s="41"/>
      <c r="BO1864" s="41"/>
      <c r="BP1864" s="108"/>
      <c r="CG1864" s="102"/>
      <c r="CI1864" s="45"/>
    </row>
    <row r="1865" spans="37:87" ht="13" customHeight="1">
      <c r="AK1865" s="114"/>
      <c r="AL1865" s="41"/>
      <c r="AM1865" s="41"/>
      <c r="AN1865" s="41"/>
      <c r="AO1865" s="41"/>
      <c r="AP1865" s="41"/>
      <c r="AQ1865" s="41"/>
      <c r="AR1865" s="41"/>
      <c r="AS1865" s="41"/>
      <c r="AT1865" s="41"/>
      <c r="AU1865" s="41"/>
      <c r="AV1865" s="41"/>
      <c r="AW1865" s="41"/>
      <c r="AX1865" s="41"/>
      <c r="AY1865" s="41"/>
      <c r="AZ1865" s="41"/>
      <c r="BA1865" s="41"/>
      <c r="BB1865" s="41"/>
      <c r="BC1865" s="41"/>
      <c r="BD1865" s="41"/>
      <c r="BE1865" s="41"/>
      <c r="BF1865" s="41"/>
      <c r="BG1865" s="41"/>
      <c r="BH1865" s="41"/>
      <c r="BI1865" s="41"/>
      <c r="BJ1865" s="41"/>
      <c r="BK1865" s="41"/>
      <c r="BL1865" s="41"/>
      <c r="BM1865" s="41"/>
      <c r="BN1865" s="41"/>
      <c r="BO1865" s="41"/>
      <c r="BP1865" s="108"/>
      <c r="CG1865" s="102"/>
      <c r="CI1865" s="45"/>
    </row>
    <row r="1866" spans="37:87" ht="13" customHeight="1">
      <c r="AK1866" s="114"/>
      <c r="AL1866" s="41"/>
      <c r="AM1866" s="41"/>
      <c r="AN1866" s="41"/>
      <c r="AO1866" s="41"/>
      <c r="AP1866" s="41"/>
      <c r="AQ1866" s="41"/>
      <c r="AR1866" s="41"/>
      <c r="AS1866" s="41"/>
      <c r="AT1866" s="41"/>
      <c r="AU1866" s="41"/>
      <c r="AV1866" s="41"/>
      <c r="AW1866" s="41"/>
      <c r="AX1866" s="41"/>
      <c r="AY1866" s="41"/>
      <c r="AZ1866" s="41"/>
      <c r="BA1866" s="41"/>
      <c r="BB1866" s="41"/>
      <c r="BC1866" s="41"/>
      <c r="BD1866" s="41"/>
      <c r="BE1866" s="41"/>
      <c r="BF1866" s="41"/>
      <c r="BG1866" s="41"/>
      <c r="BH1866" s="41"/>
      <c r="BI1866" s="41"/>
      <c r="BJ1866" s="41"/>
      <c r="BK1866" s="41"/>
      <c r="BL1866" s="41"/>
      <c r="BM1866" s="41"/>
      <c r="BN1866" s="41"/>
      <c r="BO1866" s="41"/>
      <c r="BP1866" s="108"/>
      <c r="CG1866" s="102"/>
      <c r="CI1866" s="45"/>
    </row>
    <row r="1867" spans="37:87" ht="13" customHeight="1">
      <c r="AK1867" s="114"/>
      <c r="AL1867" s="41"/>
      <c r="AM1867" s="41"/>
      <c r="AN1867" s="41"/>
      <c r="AO1867" s="41"/>
      <c r="AP1867" s="41"/>
      <c r="AQ1867" s="41"/>
      <c r="AR1867" s="41"/>
      <c r="AS1867" s="41"/>
      <c r="AT1867" s="41"/>
      <c r="AU1867" s="41"/>
      <c r="AV1867" s="41"/>
      <c r="AW1867" s="41"/>
      <c r="AX1867" s="41"/>
      <c r="AY1867" s="41"/>
      <c r="AZ1867" s="41"/>
      <c r="BA1867" s="41"/>
      <c r="BB1867" s="41"/>
      <c r="BC1867" s="41"/>
      <c r="BD1867" s="41"/>
      <c r="BE1867" s="41"/>
      <c r="BF1867" s="41"/>
      <c r="BG1867" s="41"/>
      <c r="BH1867" s="41"/>
      <c r="BI1867" s="41"/>
      <c r="BJ1867" s="41"/>
      <c r="BK1867" s="41"/>
      <c r="BL1867" s="41"/>
      <c r="BM1867" s="41"/>
      <c r="BN1867" s="41"/>
      <c r="BO1867" s="41"/>
      <c r="BP1867" s="108"/>
      <c r="CG1867" s="102"/>
      <c r="CI1867" s="45"/>
    </row>
    <row r="1868" spans="37:87" ht="13" customHeight="1">
      <c r="AK1868" s="114"/>
      <c r="AL1868" s="41"/>
      <c r="AM1868" s="41"/>
      <c r="AN1868" s="41"/>
      <c r="AO1868" s="41"/>
      <c r="AP1868" s="41"/>
      <c r="AQ1868" s="41"/>
      <c r="AR1868" s="41"/>
      <c r="AS1868" s="41"/>
      <c r="AT1868" s="41"/>
      <c r="AU1868" s="41"/>
      <c r="AV1868" s="41"/>
      <c r="AW1868" s="41"/>
      <c r="AX1868" s="41"/>
      <c r="AY1868" s="41"/>
      <c r="AZ1868" s="41"/>
      <c r="BA1868" s="41"/>
      <c r="BB1868" s="41"/>
      <c r="BC1868" s="41"/>
      <c r="BD1868" s="41"/>
      <c r="BE1868" s="41"/>
      <c r="BF1868" s="41"/>
      <c r="BG1868" s="41"/>
      <c r="BH1868" s="41"/>
      <c r="BI1868" s="41"/>
      <c r="BJ1868" s="41"/>
      <c r="BK1868" s="41"/>
      <c r="BL1868" s="41"/>
      <c r="BM1868" s="41"/>
      <c r="BN1868" s="41"/>
      <c r="BO1868" s="41"/>
      <c r="BP1868" s="108"/>
      <c r="CG1868" s="102"/>
      <c r="CI1868" s="45"/>
    </row>
    <row r="1869" spans="37:87" ht="13" customHeight="1">
      <c r="AK1869" s="114"/>
      <c r="AL1869" s="41"/>
      <c r="AM1869" s="41"/>
      <c r="AN1869" s="41"/>
      <c r="AO1869" s="41"/>
      <c r="AP1869" s="41"/>
      <c r="AQ1869" s="41"/>
      <c r="AR1869" s="41"/>
      <c r="AS1869" s="41"/>
      <c r="AT1869" s="41"/>
      <c r="AU1869" s="41"/>
      <c r="AV1869" s="41"/>
      <c r="AW1869" s="41"/>
      <c r="AX1869" s="41"/>
      <c r="AY1869" s="41"/>
      <c r="AZ1869" s="41"/>
      <c r="BA1869" s="41"/>
      <c r="BB1869" s="41"/>
      <c r="BC1869" s="41"/>
      <c r="BD1869" s="41"/>
      <c r="BE1869" s="41"/>
      <c r="BF1869" s="41"/>
      <c r="BG1869" s="41"/>
      <c r="BH1869" s="41"/>
      <c r="BI1869" s="41"/>
      <c r="BJ1869" s="41"/>
      <c r="BK1869" s="41"/>
      <c r="BL1869" s="41"/>
      <c r="BM1869" s="41"/>
      <c r="BN1869" s="41"/>
      <c r="BO1869" s="41"/>
      <c r="BP1869" s="108"/>
      <c r="CG1869" s="102"/>
      <c r="CI1869" s="45"/>
    </row>
    <row r="1870" spans="37:87" ht="13" customHeight="1">
      <c r="AK1870" s="114"/>
      <c r="AL1870" s="41"/>
      <c r="AM1870" s="41"/>
      <c r="AN1870" s="41"/>
      <c r="AO1870" s="41"/>
      <c r="AP1870" s="41"/>
      <c r="AQ1870" s="41"/>
      <c r="AR1870" s="41"/>
      <c r="AS1870" s="41"/>
      <c r="AT1870" s="41"/>
      <c r="AU1870" s="41"/>
      <c r="AV1870" s="41"/>
      <c r="AW1870" s="41"/>
      <c r="AX1870" s="41"/>
      <c r="AY1870" s="41"/>
      <c r="AZ1870" s="41"/>
      <c r="BA1870" s="41"/>
      <c r="BB1870" s="41"/>
      <c r="BC1870" s="41"/>
      <c r="BD1870" s="41"/>
      <c r="BE1870" s="41"/>
      <c r="BF1870" s="41"/>
      <c r="BG1870" s="41"/>
      <c r="BH1870" s="41"/>
      <c r="BI1870" s="41"/>
      <c r="BJ1870" s="41"/>
      <c r="BK1870" s="41"/>
      <c r="BL1870" s="41"/>
      <c r="BM1870" s="41"/>
      <c r="BN1870" s="41"/>
      <c r="BO1870" s="41"/>
      <c r="BP1870" s="108"/>
      <c r="CG1870" s="102"/>
      <c r="CI1870" s="45"/>
    </row>
    <row r="1871" spans="37:87" ht="13" customHeight="1">
      <c r="AK1871" s="114"/>
      <c r="AL1871" s="41"/>
      <c r="AM1871" s="41"/>
      <c r="AN1871" s="41"/>
      <c r="AO1871" s="41"/>
      <c r="AP1871" s="41"/>
      <c r="AQ1871" s="41"/>
      <c r="AR1871" s="41"/>
      <c r="AS1871" s="41"/>
      <c r="AT1871" s="41"/>
      <c r="AU1871" s="41"/>
      <c r="AV1871" s="41"/>
      <c r="AW1871" s="41"/>
      <c r="AX1871" s="41"/>
      <c r="AY1871" s="41"/>
      <c r="AZ1871" s="41"/>
      <c r="BA1871" s="41"/>
      <c r="BB1871" s="41"/>
      <c r="BC1871" s="41"/>
      <c r="BD1871" s="41"/>
      <c r="BE1871" s="41"/>
      <c r="BF1871" s="41"/>
      <c r="BG1871" s="41"/>
      <c r="BH1871" s="41"/>
      <c r="BI1871" s="41"/>
      <c r="BJ1871" s="41"/>
      <c r="BK1871" s="41"/>
      <c r="BL1871" s="41"/>
      <c r="BM1871" s="41"/>
      <c r="BN1871" s="41"/>
      <c r="BO1871" s="41"/>
      <c r="BP1871" s="108"/>
      <c r="CG1871" s="102"/>
      <c r="CI1871" s="45"/>
    </row>
    <row r="1872" spans="37:87" ht="13" customHeight="1">
      <c r="AK1872" s="114"/>
      <c r="AL1872" s="41"/>
      <c r="AM1872" s="41"/>
      <c r="AN1872" s="41"/>
      <c r="AO1872" s="41"/>
      <c r="AP1872" s="41"/>
      <c r="AQ1872" s="41"/>
      <c r="AR1872" s="41"/>
      <c r="AS1872" s="41"/>
      <c r="AT1872" s="41"/>
      <c r="AU1872" s="41"/>
      <c r="AV1872" s="41"/>
      <c r="AW1872" s="41"/>
      <c r="AX1872" s="41"/>
      <c r="AY1872" s="41"/>
      <c r="AZ1872" s="41"/>
      <c r="BA1872" s="41"/>
      <c r="BB1872" s="41"/>
      <c r="BC1872" s="41"/>
      <c r="BD1872" s="41"/>
      <c r="BE1872" s="41"/>
      <c r="BF1872" s="41"/>
      <c r="BG1872" s="41"/>
      <c r="BH1872" s="41"/>
      <c r="BI1872" s="41"/>
      <c r="BJ1872" s="41"/>
      <c r="BK1872" s="41"/>
      <c r="BL1872" s="41"/>
      <c r="BM1872" s="41"/>
      <c r="BN1872" s="41"/>
      <c r="BO1872" s="41"/>
      <c r="BP1872" s="108"/>
      <c r="CG1872" s="102"/>
      <c r="CI1872" s="45"/>
    </row>
    <row r="1873" spans="37:87" ht="13" customHeight="1">
      <c r="AK1873" s="114"/>
      <c r="AL1873" s="41"/>
      <c r="AM1873" s="41"/>
      <c r="AN1873" s="41"/>
      <c r="AO1873" s="41"/>
      <c r="AP1873" s="41"/>
      <c r="AQ1873" s="41"/>
      <c r="AR1873" s="41"/>
      <c r="AS1873" s="41"/>
      <c r="AT1873" s="41"/>
      <c r="AU1873" s="41"/>
      <c r="AV1873" s="41"/>
      <c r="AW1873" s="41"/>
      <c r="AX1873" s="41"/>
      <c r="AY1873" s="41"/>
      <c r="AZ1873" s="41"/>
      <c r="BA1873" s="41"/>
      <c r="BB1873" s="41"/>
      <c r="BC1873" s="41"/>
      <c r="BD1873" s="41"/>
      <c r="BE1873" s="41"/>
      <c r="BF1873" s="41"/>
      <c r="BG1873" s="41"/>
      <c r="BH1873" s="41"/>
      <c r="BI1873" s="41"/>
      <c r="BJ1873" s="41"/>
      <c r="BK1873" s="41"/>
      <c r="BL1873" s="41"/>
      <c r="BM1873" s="41"/>
      <c r="BN1873" s="41"/>
      <c r="BO1873" s="41"/>
      <c r="BP1873" s="108"/>
      <c r="CG1873" s="102"/>
      <c r="CI1873" s="45"/>
    </row>
    <row r="1874" spans="37:87" ht="13" customHeight="1">
      <c r="AK1874" s="114"/>
      <c r="AL1874" s="41"/>
      <c r="AM1874" s="41"/>
      <c r="AN1874" s="41"/>
      <c r="AO1874" s="41"/>
      <c r="AP1874" s="41"/>
      <c r="AQ1874" s="41"/>
      <c r="AR1874" s="41"/>
      <c r="AS1874" s="41"/>
      <c r="AT1874" s="41"/>
      <c r="AU1874" s="41"/>
      <c r="AV1874" s="41"/>
      <c r="AW1874" s="41"/>
      <c r="AX1874" s="41"/>
      <c r="AY1874" s="41"/>
      <c r="AZ1874" s="41"/>
      <c r="BA1874" s="41"/>
      <c r="BB1874" s="41"/>
      <c r="BC1874" s="41"/>
      <c r="BD1874" s="41"/>
      <c r="BE1874" s="41"/>
      <c r="BF1874" s="41"/>
      <c r="BG1874" s="41"/>
      <c r="BH1874" s="41"/>
      <c r="BI1874" s="41"/>
      <c r="BJ1874" s="41"/>
      <c r="BK1874" s="41"/>
      <c r="BL1874" s="41"/>
      <c r="BM1874" s="41"/>
      <c r="BN1874" s="41"/>
      <c r="BO1874" s="41"/>
      <c r="BP1874" s="108"/>
      <c r="CG1874" s="102"/>
      <c r="CI1874" s="45"/>
    </row>
    <row r="1875" spans="37:87" ht="13" customHeight="1">
      <c r="AK1875" s="114"/>
      <c r="AL1875" s="41"/>
      <c r="AM1875" s="41"/>
      <c r="AN1875" s="41"/>
      <c r="AO1875" s="41"/>
      <c r="AP1875" s="41"/>
      <c r="AQ1875" s="41"/>
      <c r="AR1875" s="41"/>
      <c r="AS1875" s="41"/>
      <c r="AT1875" s="41"/>
      <c r="AU1875" s="41"/>
      <c r="AV1875" s="41"/>
      <c r="AW1875" s="41"/>
      <c r="AX1875" s="41"/>
      <c r="AY1875" s="41"/>
      <c r="AZ1875" s="41"/>
      <c r="BA1875" s="41"/>
      <c r="BB1875" s="41"/>
      <c r="BC1875" s="41"/>
      <c r="BD1875" s="41"/>
      <c r="BE1875" s="41"/>
      <c r="BF1875" s="41"/>
      <c r="BG1875" s="41"/>
      <c r="BH1875" s="41"/>
      <c r="BI1875" s="41"/>
      <c r="BJ1875" s="41"/>
      <c r="BK1875" s="41"/>
      <c r="BL1875" s="41"/>
      <c r="BM1875" s="41"/>
      <c r="BN1875" s="41"/>
      <c r="BO1875" s="41"/>
      <c r="BP1875" s="108"/>
      <c r="CG1875" s="102"/>
      <c r="CI1875" s="45"/>
    </row>
    <row r="1876" spans="37:87" ht="13" customHeight="1">
      <c r="AK1876" s="114"/>
      <c r="AL1876" s="41"/>
      <c r="AM1876" s="41"/>
      <c r="AN1876" s="41"/>
      <c r="AO1876" s="41"/>
      <c r="AP1876" s="41"/>
      <c r="AQ1876" s="41"/>
      <c r="AR1876" s="41"/>
      <c r="AS1876" s="41"/>
      <c r="AT1876" s="41"/>
      <c r="AU1876" s="41"/>
      <c r="AV1876" s="41"/>
      <c r="AW1876" s="41"/>
      <c r="AX1876" s="41"/>
      <c r="AY1876" s="41"/>
      <c r="AZ1876" s="41"/>
      <c r="BA1876" s="41"/>
      <c r="BB1876" s="41"/>
      <c r="BC1876" s="41"/>
      <c r="BD1876" s="41"/>
      <c r="BE1876" s="41"/>
      <c r="BF1876" s="41"/>
      <c r="BG1876" s="41"/>
      <c r="BH1876" s="41"/>
      <c r="BI1876" s="41"/>
      <c r="BJ1876" s="41"/>
      <c r="BK1876" s="41"/>
      <c r="BL1876" s="41"/>
      <c r="BM1876" s="41"/>
      <c r="BN1876" s="41"/>
      <c r="BO1876" s="41"/>
      <c r="BP1876" s="108"/>
      <c r="CG1876" s="102"/>
      <c r="CI1876" s="45"/>
    </row>
    <row r="1877" spans="37:87" ht="13" customHeight="1">
      <c r="AK1877" s="114"/>
      <c r="AL1877" s="41"/>
      <c r="AM1877" s="41"/>
      <c r="AN1877" s="41"/>
      <c r="AO1877" s="41"/>
      <c r="AP1877" s="41"/>
      <c r="AQ1877" s="41"/>
      <c r="AR1877" s="41"/>
      <c r="AS1877" s="41"/>
      <c r="AT1877" s="41"/>
      <c r="AU1877" s="41"/>
      <c r="AV1877" s="41"/>
      <c r="AW1877" s="41"/>
      <c r="AX1877" s="41"/>
      <c r="AY1877" s="41"/>
      <c r="AZ1877" s="41"/>
      <c r="BA1877" s="41"/>
      <c r="BB1877" s="41"/>
      <c r="BC1877" s="41"/>
      <c r="BD1877" s="41"/>
      <c r="BE1877" s="41"/>
      <c r="BF1877" s="41"/>
      <c r="BG1877" s="41"/>
      <c r="BH1877" s="41"/>
      <c r="BI1877" s="41"/>
      <c r="BJ1877" s="41"/>
      <c r="BK1877" s="41"/>
      <c r="BL1877" s="41"/>
      <c r="BM1877" s="41"/>
      <c r="BN1877" s="41"/>
      <c r="BO1877" s="41"/>
      <c r="BP1877" s="108"/>
      <c r="CG1877" s="102"/>
      <c r="CI1877" s="45"/>
    </row>
    <row r="1878" spans="37:87" ht="13" customHeight="1">
      <c r="AK1878" s="114"/>
      <c r="AL1878" s="41"/>
      <c r="AM1878" s="41"/>
      <c r="AN1878" s="41"/>
      <c r="AO1878" s="41"/>
      <c r="AP1878" s="41"/>
      <c r="AQ1878" s="41"/>
      <c r="AR1878" s="41"/>
      <c r="AS1878" s="41"/>
      <c r="AT1878" s="41"/>
      <c r="AU1878" s="41"/>
      <c r="AV1878" s="41"/>
      <c r="AW1878" s="41"/>
      <c r="AX1878" s="41"/>
      <c r="AY1878" s="41"/>
      <c r="AZ1878" s="41"/>
      <c r="BA1878" s="41"/>
      <c r="BB1878" s="41"/>
      <c r="BC1878" s="41"/>
      <c r="BD1878" s="41"/>
      <c r="BE1878" s="41"/>
      <c r="BF1878" s="41"/>
      <c r="BG1878" s="41"/>
      <c r="BH1878" s="41"/>
      <c r="BI1878" s="41"/>
      <c r="BJ1878" s="41"/>
      <c r="BK1878" s="41"/>
      <c r="BL1878" s="41"/>
      <c r="BM1878" s="41"/>
      <c r="BN1878" s="41"/>
      <c r="BO1878" s="41"/>
      <c r="BP1878" s="108"/>
      <c r="CG1878" s="102"/>
      <c r="CI1878" s="45"/>
    </row>
    <row r="1879" spans="37:87" ht="13" customHeight="1">
      <c r="AK1879" s="114"/>
      <c r="AL1879" s="41"/>
      <c r="AM1879" s="41"/>
      <c r="AN1879" s="41"/>
      <c r="AO1879" s="41"/>
      <c r="AP1879" s="41"/>
      <c r="AQ1879" s="41"/>
      <c r="AR1879" s="41"/>
      <c r="AS1879" s="41"/>
      <c r="AT1879" s="41"/>
      <c r="AU1879" s="41"/>
      <c r="AV1879" s="41"/>
      <c r="AW1879" s="41"/>
      <c r="AX1879" s="41"/>
      <c r="AY1879" s="41"/>
      <c r="AZ1879" s="41"/>
      <c r="BA1879" s="41"/>
      <c r="BB1879" s="41"/>
      <c r="BC1879" s="41"/>
      <c r="BD1879" s="41"/>
      <c r="BE1879" s="41"/>
      <c r="BF1879" s="41"/>
      <c r="BG1879" s="41"/>
      <c r="BH1879" s="41"/>
      <c r="BI1879" s="41"/>
      <c r="BJ1879" s="41"/>
      <c r="BK1879" s="41"/>
      <c r="BL1879" s="41"/>
      <c r="BM1879" s="41"/>
      <c r="BN1879" s="41"/>
      <c r="BO1879" s="41"/>
      <c r="BP1879" s="108"/>
      <c r="CG1879" s="102"/>
      <c r="CI1879" s="45"/>
    </row>
    <row r="1880" spans="37:87" ht="13" customHeight="1">
      <c r="AK1880" s="114"/>
      <c r="AL1880" s="41"/>
      <c r="AM1880" s="41"/>
      <c r="AN1880" s="41"/>
      <c r="AO1880" s="41"/>
      <c r="AP1880" s="41"/>
      <c r="AQ1880" s="41"/>
      <c r="AR1880" s="41"/>
      <c r="AS1880" s="41"/>
      <c r="AT1880" s="41"/>
      <c r="AU1880" s="41"/>
      <c r="AV1880" s="41"/>
      <c r="AW1880" s="41"/>
      <c r="AX1880" s="41"/>
      <c r="AY1880" s="41"/>
      <c r="AZ1880" s="41"/>
      <c r="BA1880" s="41"/>
      <c r="BB1880" s="41"/>
      <c r="BC1880" s="41"/>
      <c r="BD1880" s="41"/>
      <c r="BE1880" s="41"/>
      <c r="BF1880" s="41"/>
      <c r="BG1880" s="41"/>
      <c r="BH1880" s="41"/>
      <c r="BI1880" s="41"/>
      <c r="BJ1880" s="41"/>
      <c r="BK1880" s="41"/>
      <c r="BL1880" s="41"/>
      <c r="BM1880" s="41"/>
      <c r="BN1880" s="41"/>
      <c r="BO1880" s="41"/>
      <c r="BP1880" s="108"/>
      <c r="CG1880" s="102"/>
      <c r="CI1880" s="45"/>
    </row>
    <row r="1881" spans="37:87" ht="13" customHeight="1">
      <c r="AK1881" s="114"/>
      <c r="AL1881" s="41"/>
      <c r="AM1881" s="41"/>
      <c r="AN1881" s="41"/>
      <c r="AO1881" s="41"/>
      <c r="AP1881" s="41"/>
      <c r="AQ1881" s="41"/>
      <c r="AR1881" s="41"/>
      <c r="AS1881" s="41"/>
      <c r="AT1881" s="41"/>
      <c r="AU1881" s="41"/>
      <c r="AV1881" s="41"/>
      <c r="AW1881" s="41"/>
      <c r="AX1881" s="41"/>
      <c r="AY1881" s="41"/>
      <c r="AZ1881" s="41"/>
      <c r="BA1881" s="41"/>
      <c r="BB1881" s="41"/>
      <c r="BC1881" s="41"/>
      <c r="BD1881" s="41"/>
      <c r="BE1881" s="41"/>
      <c r="BF1881" s="41"/>
      <c r="BG1881" s="41"/>
      <c r="BH1881" s="41"/>
      <c r="BI1881" s="41"/>
      <c r="BJ1881" s="41"/>
      <c r="BK1881" s="41"/>
      <c r="BL1881" s="41"/>
      <c r="BM1881" s="41"/>
      <c r="BN1881" s="41"/>
      <c r="BO1881" s="41"/>
      <c r="BP1881" s="108"/>
      <c r="CG1881" s="102"/>
      <c r="CI1881" s="45"/>
    </row>
    <row r="1882" spans="37:87" ht="13" customHeight="1">
      <c r="AK1882" s="114"/>
      <c r="AL1882" s="41"/>
      <c r="AM1882" s="41"/>
      <c r="AN1882" s="41"/>
      <c r="AO1882" s="41"/>
      <c r="AP1882" s="41"/>
      <c r="AQ1882" s="41"/>
      <c r="AR1882" s="41"/>
      <c r="AS1882" s="41"/>
      <c r="AT1882" s="41"/>
      <c r="AU1882" s="41"/>
      <c r="AV1882" s="41"/>
      <c r="AW1882" s="41"/>
      <c r="AX1882" s="41"/>
      <c r="AY1882" s="41"/>
      <c r="AZ1882" s="41"/>
      <c r="BA1882" s="41"/>
      <c r="BB1882" s="41"/>
      <c r="BC1882" s="41"/>
      <c r="BD1882" s="41"/>
      <c r="BE1882" s="41"/>
      <c r="BF1882" s="41"/>
      <c r="BG1882" s="41"/>
      <c r="BH1882" s="41"/>
      <c r="BI1882" s="41"/>
      <c r="BJ1882" s="41"/>
      <c r="BK1882" s="41"/>
      <c r="BL1882" s="41"/>
      <c r="BM1882" s="41"/>
      <c r="BN1882" s="41"/>
      <c r="BO1882" s="41"/>
      <c r="BP1882" s="108"/>
      <c r="CG1882" s="102"/>
      <c r="CI1882" s="45"/>
    </row>
    <row r="1883" spans="37:87" ht="13" customHeight="1">
      <c r="AK1883" s="114"/>
      <c r="AL1883" s="41"/>
      <c r="AM1883" s="41"/>
      <c r="AN1883" s="41"/>
      <c r="AO1883" s="41"/>
      <c r="AP1883" s="41"/>
      <c r="AQ1883" s="41"/>
      <c r="AR1883" s="41"/>
      <c r="AS1883" s="41"/>
      <c r="AT1883" s="41"/>
      <c r="AU1883" s="41"/>
      <c r="AV1883" s="41"/>
      <c r="AW1883" s="41"/>
      <c r="AX1883" s="41"/>
      <c r="AY1883" s="41"/>
      <c r="AZ1883" s="41"/>
      <c r="BA1883" s="41"/>
      <c r="BB1883" s="41"/>
      <c r="BC1883" s="41"/>
      <c r="BD1883" s="41"/>
      <c r="BE1883" s="41"/>
      <c r="BF1883" s="41"/>
      <c r="BG1883" s="41"/>
      <c r="BH1883" s="41"/>
      <c r="BI1883" s="41"/>
      <c r="BJ1883" s="41"/>
      <c r="BK1883" s="41"/>
      <c r="BL1883" s="41"/>
      <c r="BM1883" s="41"/>
      <c r="BN1883" s="41"/>
      <c r="BO1883" s="41"/>
      <c r="BP1883" s="108"/>
      <c r="CG1883" s="102"/>
      <c r="CI1883" s="45"/>
    </row>
    <row r="1884" spans="37:87" ht="13" customHeight="1">
      <c r="AK1884" s="114"/>
      <c r="AL1884" s="41"/>
      <c r="AM1884" s="41"/>
      <c r="AN1884" s="41"/>
      <c r="AO1884" s="41"/>
      <c r="AP1884" s="41"/>
      <c r="AQ1884" s="41"/>
      <c r="AR1884" s="41"/>
      <c r="AS1884" s="41"/>
      <c r="AT1884" s="41"/>
      <c r="AU1884" s="41"/>
      <c r="AV1884" s="41"/>
      <c r="AW1884" s="41"/>
      <c r="AX1884" s="41"/>
      <c r="AY1884" s="41"/>
      <c r="AZ1884" s="41"/>
      <c r="BA1884" s="41"/>
      <c r="BB1884" s="41"/>
      <c r="BC1884" s="41"/>
      <c r="BD1884" s="41"/>
      <c r="BE1884" s="41"/>
      <c r="BF1884" s="41"/>
      <c r="BG1884" s="41"/>
      <c r="BH1884" s="41"/>
      <c r="BI1884" s="41"/>
      <c r="BJ1884" s="41"/>
      <c r="BK1884" s="41"/>
      <c r="BL1884" s="41"/>
      <c r="BM1884" s="41"/>
      <c r="BN1884" s="41"/>
      <c r="BO1884" s="41"/>
      <c r="BP1884" s="108"/>
      <c r="CG1884" s="102"/>
      <c r="CI1884" s="45"/>
    </row>
    <row r="1885" spans="37:87" ht="13" customHeight="1">
      <c r="AK1885" s="114"/>
      <c r="AL1885" s="41"/>
      <c r="AM1885" s="41"/>
      <c r="AN1885" s="41"/>
      <c r="AO1885" s="41"/>
      <c r="AP1885" s="41"/>
      <c r="AQ1885" s="41"/>
      <c r="AR1885" s="41"/>
      <c r="AS1885" s="41"/>
      <c r="AT1885" s="41"/>
      <c r="AU1885" s="41"/>
      <c r="AV1885" s="41"/>
      <c r="AW1885" s="41"/>
      <c r="AX1885" s="41"/>
      <c r="AY1885" s="41"/>
      <c r="AZ1885" s="41"/>
      <c r="BA1885" s="41"/>
      <c r="BB1885" s="41"/>
      <c r="BC1885" s="41"/>
      <c r="BD1885" s="41"/>
      <c r="BE1885" s="41"/>
      <c r="BF1885" s="41"/>
      <c r="BG1885" s="41"/>
      <c r="BH1885" s="41"/>
      <c r="BI1885" s="41"/>
      <c r="BJ1885" s="41"/>
      <c r="BK1885" s="41"/>
      <c r="BL1885" s="41"/>
      <c r="BM1885" s="41"/>
      <c r="BN1885" s="41"/>
      <c r="BO1885" s="41"/>
      <c r="BP1885" s="108"/>
      <c r="CG1885" s="102"/>
      <c r="CI1885" s="45"/>
    </row>
    <row r="1886" spans="37:87" ht="13" customHeight="1">
      <c r="AK1886" s="114"/>
      <c r="AL1886" s="41"/>
      <c r="AM1886" s="41"/>
      <c r="AN1886" s="41"/>
      <c r="AO1886" s="41"/>
      <c r="AP1886" s="41"/>
      <c r="AQ1886" s="41"/>
      <c r="AR1886" s="41"/>
      <c r="AS1886" s="41"/>
      <c r="AT1886" s="41"/>
      <c r="AU1886" s="41"/>
      <c r="AV1886" s="41"/>
      <c r="AW1886" s="41"/>
      <c r="AX1886" s="41"/>
      <c r="AY1886" s="41"/>
      <c r="AZ1886" s="41"/>
      <c r="BA1886" s="41"/>
      <c r="BB1886" s="41"/>
      <c r="BC1886" s="41"/>
      <c r="BD1886" s="41"/>
      <c r="BE1886" s="41"/>
      <c r="BF1886" s="41"/>
      <c r="BG1886" s="41"/>
      <c r="BH1886" s="41"/>
      <c r="BI1886" s="41"/>
      <c r="BJ1886" s="41"/>
      <c r="BK1886" s="41"/>
      <c r="BL1886" s="41"/>
      <c r="BM1886" s="41"/>
      <c r="BN1886" s="41"/>
      <c r="BO1886" s="41"/>
      <c r="BP1886" s="108"/>
      <c r="CG1886" s="102"/>
      <c r="CI1886" s="45"/>
    </row>
    <row r="1887" spans="37:87" ht="13" customHeight="1">
      <c r="AK1887" s="114"/>
      <c r="AL1887" s="41"/>
      <c r="AM1887" s="41"/>
      <c r="AN1887" s="41"/>
      <c r="AO1887" s="41"/>
      <c r="AP1887" s="41"/>
      <c r="AQ1887" s="41"/>
      <c r="AR1887" s="41"/>
      <c r="AS1887" s="41"/>
      <c r="AT1887" s="41"/>
      <c r="AU1887" s="41"/>
      <c r="AV1887" s="41"/>
      <c r="AW1887" s="41"/>
      <c r="AX1887" s="41"/>
      <c r="AY1887" s="41"/>
      <c r="AZ1887" s="41"/>
      <c r="BA1887" s="41"/>
      <c r="BB1887" s="41"/>
      <c r="BC1887" s="41"/>
      <c r="BD1887" s="41"/>
      <c r="BE1887" s="41"/>
      <c r="BF1887" s="41"/>
      <c r="BG1887" s="41"/>
      <c r="BH1887" s="41"/>
      <c r="BI1887" s="41"/>
      <c r="BJ1887" s="41"/>
      <c r="BK1887" s="41"/>
      <c r="BL1887" s="41"/>
      <c r="BM1887" s="41"/>
      <c r="BN1887" s="41"/>
      <c r="BO1887" s="41"/>
      <c r="BP1887" s="108"/>
      <c r="CG1887" s="102"/>
      <c r="CI1887" s="45"/>
    </row>
    <row r="1888" spans="37:87" ht="13" customHeight="1">
      <c r="AK1888" s="114"/>
      <c r="AL1888" s="41"/>
      <c r="AM1888" s="41"/>
      <c r="AN1888" s="41"/>
      <c r="AO1888" s="41"/>
      <c r="AP1888" s="41"/>
      <c r="AQ1888" s="41"/>
      <c r="AR1888" s="41"/>
      <c r="AS1888" s="41"/>
      <c r="AT1888" s="41"/>
      <c r="AU1888" s="41"/>
      <c r="AV1888" s="41"/>
      <c r="AW1888" s="41"/>
      <c r="AX1888" s="41"/>
      <c r="AY1888" s="41"/>
      <c r="AZ1888" s="41"/>
      <c r="BA1888" s="41"/>
      <c r="BB1888" s="41"/>
      <c r="BC1888" s="41"/>
      <c r="BD1888" s="41"/>
      <c r="BE1888" s="41"/>
      <c r="BF1888" s="41"/>
      <c r="BG1888" s="41"/>
      <c r="BH1888" s="41"/>
      <c r="BI1888" s="41"/>
      <c r="BJ1888" s="41"/>
      <c r="BK1888" s="41"/>
      <c r="BL1888" s="41"/>
      <c r="BM1888" s="41"/>
      <c r="BN1888" s="41"/>
      <c r="BO1888" s="41"/>
      <c r="BP1888" s="108"/>
      <c r="CG1888" s="102"/>
      <c r="CI1888" s="45"/>
    </row>
    <row r="1889" spans="37:87" ht="13" customHeight="1">
      <c r="AK1889" s="114"/>
      <c r="AL1889" s="41"/>
      <c r="AM1889" s="41"/>
      <c r="AN1889" s="41"/>
      <c r="AO1889" s="41"/>
      <c r="AP1889" s="41"/>
      <c r="AQ1889" s="41"/>
      <c r="AR1889" s="41"/>
      <c r="AS1889" s="41"/>
      <c r="AT1889" s="41"/>
      <c r="AU1889" s="41"/>
      <c r="AV1889" s="41"/>
      <c r="AW1889" s="41"/>
      <c r="AX1889" s="41"/>
      <c r="AY1889" s="41"/>
      <c r="AZ1889" s="41"/>
      <c r="BA1889" s="41"/>
      <c r="BB1889" s="41"/>
      <c r="BC1889" s="41"/>
      <c r="BD1889" s="41"/>
      <c r="BE1889" s="41"/>
      <c r="BF1889" s="41"/>
      <c r="BG1889" s="41"/>
      <c r="BH1889" s="41"/>
      <c r="BI1889" s="41"/>
      <c r="BJ1889" s="41"/>
      <c r="BK1889" s="41"/>
      <c r="BL1889" s="41"/>
      <c r="BM1889" s="41"/>
      <c r="BN1889" s="41"/>
      <c r="BO1889" s="41"/>
      <c r="BP1889" s="108"/>
      <c r="CG1889" s="102"/>
      <c r="CI1889" s="45"/>
    </row>
    <row r="1890" spans="37:87" ht="13" customHeight="1">
      <c r="AK1890" s="114"/>
      <c r="AL1890" s="41"/>
      <c r="AM1890" s="41"/>
      <c r="AN1890" s="41"/>
      <c r="AO1890" s="41"/>
      <c r="AP1890" s="41"/>
      <c r="AQ1890" s="41"/>
      <c r="AR1890" s="41"/>
      <c r="AS1890" s="41"/>
      <c r="AT1890" s="41"/>
      <c r="AU1890" s="41"/>
      <c r="AV1890" s="41"/>
      <c r="AW1890" s="41"/>
      <c r="AX1890" s="41"/>
      <c r="AY1890" s="41"/>
      <c r="AZ1890" s="41"/>
      <c r="BA1890" s="41"/>
      <c r="BB1890" s="41"/>
      <c r="BC1890" s="41"/>
      <c r="BD1890" s="41"/>
      <c r="BE1890" s="41"/>
      <c r="BF1890" s="41"/>
      <c r="BG1890" s="41"/>
      <c r="BH1890" s="41"/>
      <c r="BI1890" s="41"/>
      <c r="BJ1890" s="41"/>
      <c r="BK1890" s="41"/>
      <c r="BL1890" s="41"/>
      <c r="BM1890" s="41"/>
      <c r="BN1890" s="41"/>
      <c r="BO1890" s="41"/>
      <c r="BP1890" s="108"/>
      <c r="CG1890" s="102"/>
      <c r="CI1890" s="45"/>
    </row>
    <row r="1891" spans="37:87" ht="13" customHeight="1">
      <c r="AK1891" s="114"/>
      <c r="AL1891" s="41"/>
      <c r="AM1891" s="41"/>
      <c r="AN1891" s="41"/>
      <c r="AO1891" s="41"/>
      <c r="AP1891" s="41"/>
      <c r="AQ1891" s="41"/>
      <c r="AR1891" s="41"/>
      <c r="AS1891" s="41"/>
      <c r="AT1891" s="41"/>
      <c r="AU1891" s="41"/>
      <c r="AV1891" s="41"/>
      <c r="AW1891" s="41"/>
      <c r="AX1891" s="41"/>
      <c r="AY1891" s="41"/>
      <c r="AZ1891" s="41"/>
      <c r="BA1891" s="41"/>
      <c r="BB1891" s="41"/>
      <c r="BC1891" s="41"/>
      <c r="BD1891" s="41"/>
      <c r="BE1891" s="41"/>
      <c r="BF1891" s="41"/>
      <c r="BG1891" s="41"/>
      <c r="BH1891" s="41"/>
      <c r="BI1891" s="41"/>
      <c r="BJ1891" s="41"/>
      <c r="BK1891" s="41"/>
      <c r="BL1891" s="41"/>
      <c r="BM1891" s="41"/>
      <c r="BN1891" s="41"/>
      <c r="BO1891" s="41"/>
      <c r="BP1891" s="108"/>
      <c r="CG1891" s="102"/>
      <c r="CI1891" s="45"/>
    </row>
    <row r="1892" spans="37:87" ht="13" customHeight="1">
      <c r="AK1892" s="114"/>
      <c r="AL1892" s="41"/>
      <c r="AM1892" s="41"/>
      <c r="AN1892" s="41"/>
      <c r="AO1892" s="41"/>
      <c r="AP1892" s="41"/>
      <c r="AQ1892" s="41"/>
      <c r="AR1892" s="41"/>
      <c r="AS1892" s="41"/>
      <c r="AT1892" s="41"/>
      <c r="AU1892" s="41"/>
      <c r="AV1892" s="41"/>
      <c r="AW1892" s="41"/>
      <c r="AX1892" s="41"/>
      <c r="AY1892" s="41"/>
      <c r="AZ1892" s="41"/>
      <c r="BA1892" s="41"/>
      <c r="BB1892" s="41"/>
      <c r="BC1892" s="41"/>
      <c r="BD1892" s="41"/>
      <c r="BE1892" s="41"/>
      <c r="BF1892" s="41"/>
      <c r="BG1892" s="41"/>
      <c r="BH1892" s="41"/>
      <c r="BI1892" s="41"/>
      <c r="BJ1892" s="41"/>
      <c r="BK1892" s="41"/>
      <c r="BL1892" s="41"/>
      <c r="BM1892" s="41"/>
      <c r="BN1892" s="41"/>
      <c r="BO1892" s="41"/>
      <c r="BP1892" s="108"/>
      <c r="CG1892" s="102"/>
      <c r="CI1892" s="45"/>
    </row>
    <row r="1893" spans="37:87" ht="13" customHeight="1">
      <c r="AK1893" s="114"/>
      <c r="AL1893" s="41"/>
      <c r="AM1893" s="41"/>
      <c r="AN1893" s="41"/>
      <c r="AO1893" s="41"/>
      <c r="AP1893" s="41"/>
      <c r="AQ1893" s="41"/>
      <c r="AR1893" s="41"/>
      <c r="AS1893" s="41"/>
      <c r="AT1893" s="41"/>
      <c r="AU1893" s="41"/>
      <c r="AV1893" s="41"/>
      <c r="AW1893" s="41"/>
      <c r="AX1893" s="41"/>
      <c r="AY1893" s="41"/>
      <c r="AZ1893" s="41"/>
      <c r="BA1893" s="41"/>
      <c r="BB1893" s="41"/>
      <c r="BC1893" s="41"/>
      <c r="BD1893" s="41"/>
      <c r="BE1893" s="41"/>
      <c r="BF1893" s="41"/>
      <c r="BG1893" s="41"/>
      <c r="BH1893" s="41"/>
      <c r="BI1893" s="41"/>
      <c r="BJ1893" s="41"/>
      <c r="BK1893" s="41"/>
      <c r="BL1893" s="41"/>
      <c r="BM1893" s="41"/>
      <c r="BN1893" s="41"/>
      <c r="BO1893" s="41"/>
      <c r="BP1893" s="108"/>
      <c r="CG1893" s="102"/>
      <c r="CI1893" s="45"/>
    </row>
    <row r="1894" spans="37:87" ht="13" customHeight="1">
      <c r="AK1894" s="114"/>
      <c r="AL1894" s="41"/>
      <c r="AM1894" s="41"/>
      <c r="AN1894" s="41"/>
      <c r="AO1894" s="41"/>
      <c r="AP1894" s="41"/>
      <c r="AQ1894" s="41"/>
      <c r="AR1894" s="41"/>
      <c r="AS1894" s="41"/>
      <c r="AT1894" s="41"/>
      <c r="AU1894" s="41"/>
      <c r="AV1894" s="41"/>
      <c r="AW1894" s="41"/>
      <c r="AX1894" s="41"/>
      <c r="AY1894" s="41"/>
      <c r="AZ1894" s="41"/>
      <c r="BA1894" s="41"/>
      <c r="BB1894" s="41"/>
      <c r="BC1894" s="41"/>
      <c r="BD1894" s="41"/>
      <c r="BE1894" s="41"/>
      <c r="BF1894" s="41"/>
      <c r="BG1894" s="41"/>
      <c r="BH1894" s="41"/>
      <c r="BI1894" s="41"/>
      <c r="BJ1894" s="41"/>
      <c r="BK1894" s="41"/>
      <c r="BL1894" s="41"/>
      <c r="BM1894" s="41"/>
      <c r="BN1894" s="41"/>
      <c r="BO1894" s="41"/>
      <c r="BP1894" s="108"/>
      <c r="CG1894" s="102"/>
      <c r="CI1894" s="45"/>
    </row>
    <row r="1895" spans="37:87" ht="13" customHeight="1">
      <c r="AK1895" s="114"/>
      <c r="AL1895" s="41"/>
      <c r="AM1895" s="41"/>
      <c r="AN1895" s="41"/>
      <c r="AO1895" s="41"/>
      <c r="AP1895" s="41"/>
      <c r="AQ1895" s="41"/>
      <c r="AR1895" s="41"/>
      <c r="AS1895" s="41"/>
      <c r="AT1895" s="41"/>
      <c r="AU1895" s="41"/>
      <c r="AV1895" s="41"/>
      <c r="AW1895" s="41"/>
      <c r="AX1895" s="41"/>
      <c r="AY1895" s="41"/>
      <c r="AZ1895" s="41"/>
      <c r="BA1895" s="41"/>
      <c r="BB1895" s="41"/>
      <c r="BC1895" s="41"/>
      <c r="BD1895" s="41"/>
      <c r="BE1895" s="41"/>
      <c r="BF1895" s="41"/>
      <c r="BG1895" s="41"/>
      <c r="BH1895" s="41"/>
      <c r="BI1895" s="41"/>
      <c r="BJ1895" s="41"/>
      <c r="BK1895" s="41"/>
      <c r="BL1895" s="41"/>
      <c r="BM1895" s="41"/>
      <c r="BN1895" s="41"/>
      <c r="BO1895" s="41"/>
      <c r="BP1895" s="108"/>
      <c r="CG1895" s="102"/>
      <c r="CI1895" s="45"/>
    </row>
    <row r="1896" spans="37:87" ht="13" customHeight="1">
      <c r="AK1896" s="114"/>
      <c r="AL1896" s="41"/>
      <c r="AM1896" s="41"/>
      <c r="AN1896" s="41"/>
      <c r="AO1896" s="41"/>
      <c r="AP1896" s="41"/>
      <c r="AQ1896" s="41"/>
      <c r="AR1896" s="41"/>
      <c r="AS1896" s="41"/>
      <c r="AT1896" s="41"/>
      <c r="AU1896" s="41"/>
      <c r="AV1896" s="41"/>
      <c r="AW1896" s="41"/>
      <c r="AX1896" s="41"/>
      <c r="AY1896" s="41"/>
      <c r="AZ1896" s="41"/>
      <c r="BA1896" s="41"/>
      <c r="BB1896" s="41"/>
      <c r="BC1896" s="41"/>
      <c r="BD1896" s="41"/>
      <c r="BE1896" s="41"/>
      <c r="BF1896" s="41"/>
      <c r="BG1896" s="41"/>
      <c r="BH1896" s="41"/>
      <c r="BI1896" s="41"/>
      <c r="BJ1896" s="41"/>
      <c r="BK1896" s="41"/>
      <c r="BL1896" s="41"/>
      <c r="BM1896" s="41"/>
      <c r="BN1896" s="41"/>
      <c r="BO1896" s="41"/>
      <c r="BP1896" s="108"/>
      <c r="CG1896" s="102"/>
      <c r="CI1896" s="45"/>
    </row>
    <row r="1897" spans="37:87" ht="13" customHeight="1">
      <c r="AK1897" s="114"/>
      <c r="AL1897" s="41"/>
      <c r="AM1897" s="41"/>
      <c r="AN1897" s="41"/>
      <c r="AO1897" s="41"/>
      <c r="AP1897" s="41"/>
      <c r="AQ1897" s="41"/>
      <c r="AR1897" s="41"/>
      <c r="AS1897" s="41"/>
      <c r="AT1897" s="41"/>
      <c r="AU1897" s="41"/>
      <c r="AV1897" s="41"/>
      <c r="AW1897" s="41"/>
      <c r="AX1897" s="41"/>
      <c r="AY1897" s="41"/>
      <c r="AZ1897" s="41"/>
      <c r="BA1897" s="41"/>
      <c r="BB1897" s="41"/>
      <c r="BC1897" s="41"/>
      <c r="BD1897" s="41"/>
      <c r="BE1897" s="41"/>
      <c r="BF1897" s="41"/>
      <c r="BG1897" s="41"/>
      <c r="BH1897" s="41"/>
      <c r="BI1897" s="41"/>
      <c r="BJ1897" s="41"/>
      <c r="BK1897" s="41"/>
      <c r="BL1897" s="41"/>
      <c r="BM1897" s="41"/>
      <c r="BN1897" s="41"/>
      <c r="BO1897" s="41"/>
      <c r="BP1897" s="108"/>
      <c r="CG1897" s="102"/>
      <c r="CI1897" s="45"/>
    </row>
    <row r="1898" spans="37:87" ht="13" customHeight="1">
      <c r="AK1898" s="114"/>
      <c r="AL1898" s="41"/>
      <c r="AM1898" s="41"/>
      <c r="AN1898" s="41"/>
      <c r="AO1898" s="41"/>
      <c r="AP1898" s="41"/>
      <c r="AQ1898" s="41"/>
      <c r="AR1898" s="41"/>
      <c r="AS1898" s="41"/>
      <c r="AT1898" s="41"/>
      <c r="AU1898" s="41"/>
      <c r="AV1898" s="41"/>
      <c r="AW1898" s="41"/>
      <c r="AX1898" s="41"/>
      <c r="AY1898" s="41"/>
      <c r="AZ1898" s="41"/>
      <c r="BA1898" s="41"/>
      <c r="BB1898" s="41"/>
      <c r="BC1898" s="41"/>
      <c r="BD1898" s="41"/>
      <c r="BE1898" s="41"/>
      <c r="BF1898" s="41"/>
      <c r="BG1898" s="41"/>
      <c r="BH1898" s="41"/>
      <c r="BI1898" s="41"/>
      <c r="BJ1898" s="41"/>
      <c r="BK1898" s="41"/>
      <c r="BL1898" s="41"/>
      <c r="BM1898" s="41"/>
      <c r="BN1898" s="41"/>
      <c r="BO1898" s="41"/>
      <c r="BP1898" s="108"/>
      <c r="CG1898" s="102"/>
      <c r="CI1898" s="45"/>
    </row>
    <row r="1899" spans="37:87" ht="13" customHeight="1">
      <c r="AK1899" s="114"/>
      <c r="AL1899" s="41"/>
      <c r="AM1899" s="41"/>
      <c r="AN1899" s="41"/>
      <c r="AO1899" s="41"/>
      <c r="AP1899" s="41"/>
      <c r="AQ1899" s="41"/>
      <c r="AR1899" s="41"/>
      <c r="AS1899" s="41"/>
      <c r="AT1899" s="41"/>
      <c r="AU1899" s="41"/>
      <c r="AV1899" s="41"/>
      <c r="AW1899" s="41"/>
      <c r="AX1899" s="41"/>
      <c r="AY1899" s="41"/>
      <c r="AZ1899" s="41"/>
      <c r="BA1899" s="41"/>
      <c r="BB1899" s="41"/>
      <c r="BC1899" s="41"/>
      <c r="BD1899" s="41"/>
      <c r="BE1899" s="41"/>
      <c r="BF1899" s="41"/>
      <c r="BG1899" s="41"/>
      <c r="BH1899" s="41"/>
      <c r="BI1899" s="41"/>
      <c r="BJ1899" s="41"/>
      <c r="BK1899" s="41"/>
      <c r="BL1899" s="41"/>
      <c r="BM1899" s="41"/>
      <c r="BN1899" s="41"/>
      <c r="BO1899" s="41"/>
      <c r="BP1899" s="108"/>
      <c r="CG1899" s="102"/>
      <c r="CI1899" s="45"/>
    </row>
    <row r="1900" spans="37:87" ht="13" customHeight="1">
      <c r="AK1900" s="114"/>
      <c r="AL1900" s="41"/>
      <c r="AM1900" s="41"/>
      <c r="AN1900" s="41"/>
      <c r="AO1900" s="41"/>
      <c r="AP1900" s="41"/>
      <c r="AQ1900" s="41"/>
      <c r="AR1900" s="41"/>
      <c r="AS1900" s="41"/>
      <c r="AT1900" s="41"/>
      <c r="AU1900" s="41"/>
      <c r="AV1900" s="41"/>
      <c r="AW1900" s="41"/>
      <c r="AX1900" s="41"/>
      <c r="AY1900" s="41"/>
      <c r="AZ1900" s="41"/>
      <c r="BA1900" s="41"/>
      <c r="BB1900" s="41"/>
      <c r="BC1900" s="41"/>
      <c r="BD1900" s="41"/>
      <c r="BE1900" s="41"/>
      <c r="BF1900" s="41"/>
      <c r="BG1900" s="41"/>
      <c r="BH1900" s="41"/>
      <c r="BI1900" s="41"/>
      <c r="BJ1900" s="41"/>
      <c r="BK1900" s="41"/>
      <c r="BL1900" s="41"/>
      <c r="BM1900" s="41"/>
      <c r="BN1900" s="41"/>
      <c r="BO1900" s="41"/>
      <c r="BP1900" s="108"/>
      <c r="CG1900" s="102"/>
      <c r="CI1900" s="45"/>
    </row>
    <row r="1901" spans="37:87" ht="13" customHeight="1">
      <c r="AK1901" s="114"/>
      <c r="AL1901" s="41"/>
      <c r="AM1901" s="41"/>
      <c r="AN1901" s="41"/>
      <c r="AO1901" s="41"/>
      <c r="AP1901" s="41"/>
      <c r="AQ1901" s="41"/>
      <c r="AR1901" s="41"/>
      <c r="AS1901" s="41"/>
      <c r="AT1901" s="41"/>
      <c r="AU1901" s="41"/>
      <c r="AV1901" s="41"/>
      <c r="AW1901" s="41"/>
      <c r="AX1901" s="41"/>
      <c r="AY1901" s="41"/>
      <c r="AZ1901" s="41"/>
      <c r="BA1901" s="41"/>
      <c r="BB1901" s="41"/>
      <c r="BC1901" s="41"/>
      <c r="BD1901" s="41"/>
      <c r="BE1901" s="41"/>
      <c r="BF1901" s="41"/>
      <c r="BG1901" s="41"/>
      <c r="BH1901" s="41"/>
      <c r="BI1901" s="41"/>
      <c r="BJ1901" s="41"/>
      <c r="BK1901" s="41"/>
      <c r="BL1901" s="41"/>
      <c r="BM1901" s="41"/>
      <c r="BN1901" s="41"/>
      <c r="BO1901" s="41"/>
      <c r="BP1901" s="108"/>
      <c r="CG1901" s="102"/>
      <c r="CI1901" s="45"/>
    </row>
    <row r="1902" spans="37:87" ht="13" customHeight="1">
      <c r="AK1902" s="114"/>
      <c r="AL1902" s="41"/>
      <c r="AM1902" s="41"/>
      <c r="AN1902" s="41"/>
      <c r="AO1902" s="41"/>
      <c r="AP1902" s="41"/>
      <c r="AQ1902" s="41"/>
      <c r="AR1902" s="41"/>
      <c r="AS1902" s="41"/>
      <c r="AT1902" s="41"/>
      <c r="AU1902" s="41"/>
      <c r="AV1902" s="41"/>
      <c r="AW1902" s="41"/>
      <c r="AX1902" s="41"/>
      <c r="AY1902" s="41"/>
      <c r="AZ1902" s="41"/>
      <c r="BA1902" s="41"/>
      <c r="BB1902" s="41"/>
      <c r="BC1902" s="41"/>
      <c r="BD1902" s="41"/>
      <c r="BE1902" s="41"/>
      <c r="BF1902" s="41"/>
      <c r="BG1902" s="41"/>
      <c r="BH1902" s="41"/>
      <c r="BI1902" s="41"/>
      <c r="BJ1902" s="41"/>
      <c r="BK1902" s="41"/>
      <c r="BL1902" s="41"/>
      <c r="BM1902" s="41"/>
      <c r="BN1902" s="41"/>
      <c r="BO1902" s="41"/>
      <c r="BP1902" s="108"/>
      <c r="CG1902" s="102"/>
      <c r="CI1902" s="45"/>
    </row>
    <row r="1903" spans="37:87" ht="13" customHeight="1">
      <c r="AK1903" s="114"/>
      <c r="AL1903" s="41"/>
      <c r="AM1903" s="41"/>
      <c r="AN1903" s="41"/>
      <c r="AO1903" s="41"/>
      <c r="AP1903" s="41"/>
      <c r="AQ1903" s="41"/>
      <c r="AR1903" s="41"/>
      <c r="AS1903" s="41"/>
      <c r="AT1903" s="41"/>
      <c r="AU1903" s="41"/>
      <c r="AV1903" s="41"/>
      <c r="AW1903" s="41"/>
      <c r="AX1903" s="41"/>
      <c r="AY1903" s="41"/>
      <c r="AZ1903" s="41"/>
      <c r="BA1903" s="41"/>
      <c r="BB1903" s="41"/>
      <c r="BC1903" s="41"/>
      <c r="BD1903" s="41"/>
      <c r="BE1903" s="41"/>
      <c r="BF1903" s="41"/>
      <c r="BG1903" s="41"/>
      <c r="BH1903" s="41"/>
      <c r="BI1903" s="41"/>
      <c r="BJ1903" s="41"/>
      <c r="BK1903" s="41"/>
      <c r="BL1903" s="41"/>
      <c r="BM1903" s="41"/>
      <c r="BN1903" s="41"/>
      <c r="BO1903" s="41"/>
      <c r="BP1903" s="108"/>
      <c r="CG1903" s="102"/>
      <c r="CI1903" s="45"/>
    </row>
    <row r="1904" spans="37:87" ht="13" customHeight="1">
      <c r="AK1904" s="114"/>
      <c r="AL1904" s="41"/>
      <c r="AM1904" s="41"/>
      <c r="AN1904" s="41"/>
      <c r="AO1904" s="41"/>
      <c r="AP1904" s="41"/>
      <c r="AQ1904" s="41"/>
      <c r="AR1904" s="41"/>
      <c r="AS1904" s="41"/>
      <c r="AT1904" s="41"/>
      <c r="AU1904" s="41"/>
      <c r="AV1904" s="41"/>
      <c r="AW1904" s="41"/>
      <c r="AX1904" s="41"/>
      <c r="AY1904" s="41"/>
      <c r="AZ1904" s="41"/>
      <c r="BA1904" s="41"/>
      <c r="BB1904" s="41"/>
      <c r="BC1904" s="41"/>
      <c r="BD1904" s="41"/>
      <c r="BE1904" s="41"/>
      <c r="BF1904" s="41"/>
      <c r="BG1904" s="41"/>
      <c r="BH1904" s="41"/>
      <c r="BI1904" s="41"/>
      <c r="BJ1904" s="41"/>
      <c r="BK1904" s="41"/>
      <c r="BL1904" s="41"/>
      <c r="BM1904" s="41"/>
      <c r="BN1904" s="41"/>
      <c r="BO1904" s="41"/>
      <c r="BP1904" s="108"/>
      <c r="CG1904" s="102"/>
      <c r="CI1904" s="45"/>
    </row>
    <row r="1905" spans="37:87" ht="13" customHeight="1">
      <c r="AK1905" s="114"/>
      <c r="AL1905" s="41"/>
      <c r="AM1905" s="41"/>
      <c r="AN1905" s="41"/>
      <c r="AO1905" s="41"/>
      <c r="AP1905" s="41"/>
      <c r="AQ1905" s="41"/>
      <c r="AR1905" s="41"/>
      <c r="AS1905" s="41"/>
      <c r="AT1905" s="41"/>
      <c r="AU1905" s="41"/>
      <c r="AV1905" s="41"/>
      <c r="AW1905" s="41"/>
      <c r="AX1905" s="41"/>
      <c r="AY1905" s="41"/>
      <c r="AZ1905" s="41"/>
      <c r="BA1905" s="41"/>
      <c r="BB1905" s="41"/>
      <c r="BC1905" s="41"/>
      <c r="BD1905" s="41"/>
      <c r="BE1905" s="41"/>
      <c r="BF1905" s="41"/>
      <c r="BG1905" s="41"/>
      <c r="BH1905" s="41"/>
      <c r="BI1905" s="41"/>
      <c r="BJ1905" s="41"/>
      <c r="BK1905" s="41"/>
      <c r="BL1905" s="41"/>
      <c r="BM1905" s="41"/>
      <c r="BN1905" s="41"/>
      <c r="BO1905" s="41"/>
      <c r="BP1905" s="108"/>
      <c r="CG1905" s="102"/>
      <c r="CI1905" s="45"/>
    </row>
    <row r="1906" spans="37:87" ht="13" customHeight="1">
      <c r="AK1906" s="114"/>
      <c r="AL1906" s="41"/>
      <c r="AM1906" s="41"/>
      <c r="AN1906" s="41"/>
      <c r="AO1906" s="41"/>
      <c r="AP1906" s="41"/>
      <c r="AQ1906" s="41"/>
      <c r="AR1906" s="41"/>
      <c r="AS1906" s="41"/>
      <c r="AT1906" s="41"/>
      <c r="AU1906" s="41"/>
      <c r="AV1906" s="41"/>
      <c r="AW1906" s="41"/>
      <c r="AX1906" s="41"/>
      <c r="AY1906" s="41"/>
      <c r="AZ1906" s="41"/>
      <c r="BA1906" s="41"/>
      <c r="BB1906" s="41"/>
      <c r="BC1906" s="41"/>
      <c r="BD1906" s="41"/>
      <c r="BE1906" s="41"/>
      <c r="BF1906" s="41"/>
      <c r="BG1906" s="41"/>
      <c r="BH1906" s="41"/>
      <c r="BI1906" s="41"/>
      <c r="BJ1906" s="41"/>
      <c r="BK1906" s="41"/>
      <c r="BL1906" s="41"/>
      <c r="BM1906" s="41"/>
      <c r="BN1906" s="41"/>
      <c r="BO1906" s="41"/>
      <c r="BP1906" s="108"/>
      <c r="CG1906" s="102"/>
      <c r="CI1906" s="45"/>
    </row>
    <row r="1907" spans="37:87" ht="13" customHeight="1">
      <c r="AK1907" s="114"/>
      <c r="AL1907" s="41"/>
      <c r="AM1907" s="41"/>
      <c r="AN1907" s="41"/>
      <c r="AO1907" s="41"/>
      <c r="AP1907" s="41"/>
      <c r="AQ1907" s="41"/>
      <c r="AR1907" s="41"/>
      <c r="AS1907" s="41"/>
      <c r="AT1907" s="41"/>
      <c r="AU1907" s="41"/>
      <c r="AV1907" s="41"/>
      <c r="AW1907" s="41"/>
      <c r="AX1907" s="41"/>
      <c r="AY1907" s="41"/>
      <c r="AZ1907" s="41"/>
      <c r="BA1907" s="41"/>
      <c r="BB1907" s="41"/>
      <c r="BC1907" s="41"/>
      <c r="BD1907" s="41"/>
      <c r="BE1907" s="41"/>
      <c r="BF1907" s="41"/>
      <c r="BG1907" s="41"/>
      <c r="BH1907" s="41"/>
      <c r="BI1907" s="41"/>
      <c r="BJ1907" s="41"/>
      <c r="BK1907" s="41"/>
      <c r="BL1907" s="41"/>
      <c r="BM1907" s="41"/>
      <c r="BN1907" s="41"/>
      <c r="BO1907" s="41"/>
      <c r="BP1907" s="108"/>
      <c r="CG1907" s="102"/>
      <c r="CI1907" s="45"/>
    </row>
    <row r="1908" spans="37:87" ht="13" customHeight="1">
      <c r="AK1908" s="114"/>
      <c r="AL1908" s="41"/>
      <c r="AM1908" s="41"/>
      <c r="AN1908" s="41"/>
      <c r="AO1908" s="41"/>
      <c r="AP1908" s="41"/>
      <c r="AQ1908" s="41"/>
      <c r="AR1908" s="41"/>
      <c r="AS1908" s="41"/>
      <c r="AT1908" s="41"/>
      <c r="AU1908" s="41"/>
      <c r="AV1908" s="41"/>
      <c r="AW1908" s="41"/>
      <c r="AX1908" s="41"/>
      <c r="AY1908" s="41"/>
      <c r="AZ1908" s="41"/>
      <c r="BA1908" s="41"/>
      <c r="BB1908" s="41"/>
      <c r="BC1908" s="41"/>
      <c r="BD1908" s="41"/>
      <c r="BE1908" s="41"/>
      <c r="BF1908" s="41"/>
      <c r="BG1908" s="41"/>
      <c r="BH1908" s="41"/>
      <c r="BI1908" s="41"/>
      <c r="BJ1908" s="41"/>
      <c r="BK1908" s="41"/>
      <c r="BL1908" s="41"/>
      <c r="BM1908" s="41"/>
      <c r="BN1908" s="41"/>
      <c r="BO1908" s="41"/>
      <c r="BP1908" s="108"/>
      <c r="CG1908" s="102"/>
      <c r="CI1908" s="45"/>
    </row>
    <row r="1909" spans="37:87" ht="13" customHeight="1">
      <c r="AK1909" s="114"/>
      <c r="AL1909" s="41"/>
      <c r="AM1909" s="41"/>
      <c r="AN1909" s="41"/>
      <c r="AO1909" s="41"/>
      <c r="AP1909" s="41"/>
      <c r="AQ1909" s="41"/>
      <c r="AR1909" s="41"/>
      <c r="AS1909" s="41"/>
      <c r="AT1909" s="41"/>
      <c r="AU1909" s="41"/>
      <c r="AV1909" s="41"/>
      <c r="AW1909" s="41"/>
      <c r="AX1909" s="41"/>
      <c r="AY1909" s="41"/>
      <c r="AZ1909" s="41"/>
      <c r="BA1909" s="41"/>
      <c r="BB1909" s="41"/>
      <c r="BC1909" s="41"/>
      <c r="BD1909" s="41"/>
      <c r="BE1909" s="41"/>
      <c r="BF1909" s="41"/>
      <c r="BG1909" s="41"/>
      <c r="BH1909" s="41"/>
      <c r="BI1909" s="41"/>
      <c r="BJ1909" s="41"/>
      <c r="BK1909" s="41"/>
      <c r="BL1909" s="41"/>
      <c r="BM1909" s="41"/>
      <c r="BN1909" s="41"/>
      <c r="BO1909" s="41"/>
      <c r="BP1909" s="108"/>
      <c r="CG1909" s="102"/>
      <c r="CI1909" s="45"/>
    </row>
    <row r="1910" spans="37:87" ht="13" customHeight="1">
      <c r="AK1910" s="114"/>
      <c r="AL1910" s="41"/>
      <c r="AM1910" s="41"/>
      <c r="AN1910" s="41"/>
      <c r="AO1910" s="41"/>
      <c r="AP1910" s="41"/>
      <c r="AQ1910" s="41"/>
      <c r="AR1910" s="41"/>
      <c r="AS1910" s="41"/>
      <c r="AT1910" s="41"/>
      <c r="AU1910" s="41"/>
      <c r="AV1910" s="41"/>
      <c r="AW1910" s="41"/>
      <c r="AX1910" s="41"/>
      <c r="AY1910" s="41"/>
      <c r="AZ1910" s="41"/>
      <c r="BA1910" s="41"/>
      <c r="BB1910" s="41"/>
      <c r="BC1910" s="41"/>
      <c r="BD1910" s="41"/>
      <c r="BE1910" s="41"/>
      <c r="BF1910" s="41"/>
      <c r="BG1910" s="41"/>
      <c r="BH1910" s="41"/>
      <c r="BI1910" s="41"/>
      <c r="BJ1910" s="41"/>
      <c r="BK1910" s="41"/>
      <c r="BL1910" s="41"/>
      <c r="BM1910" s="41"/>
      <c r="BN1910" s="41"/>
      <c r="BO1910" s="41"/>
      <c r="BP1910" s="108"/>
      <c r="CG1910" s="102"/>
      <c r="CI1910" s="45"/>
    </row>
    <row r="1911" spans="37:87" ht="13" customHeight="1">
      <c r="AK1911" s="114"/>
      <c r="AL1911" s="41"/>
      <c r="AM1911" s="41"/>
      <c r="AN1911" s="41"/>
      <c r="AO1911" s="41"/>
      <c r="AP1911" s="41"/>
      <c r="AQ1911" s="41"/>
      <c r="AR1911" s="41"/>
      <c r="AS1911" s="41"/>
      <c r="AT1911" s="41"/>
      <c r="AU1911" s="41"/>
      <c r="AV1911" s="41"/>
      <c r="AW1911" s="41"/>
      <c r="AX1911" s="41"/>
      <c r="AY1911" s="41"/>
      <c r="AZ1911" s="41"/>
      <c r="BA1911" s="41"/>
      <c r="BB1911" s="41"/>
      <c r="BC1911" s="41"/>
      <c r="BD1911" s="41"/>
      <c r="BE1911" s="41"/>
      <c r="BF1911" s="41"/>
      <c r="BG1911" s="41"/>
      <c r="BH1911" s="41"/>
      <c r="BI1911" s="41"/>
      <c r="BJ1911" s="41"/>
      <c r="BK1911" s="41"/>
      <c r="BL1911" s="41"/>
      <c r="BM1911" s="41"/>
      <c r="BN1911" s="41"/>
      <c r="BO1911" s="41"/>
      <c r="BP1911" s="108"/>
      <c r="CG1911" s="102"/>
      <c r="CI1911" s="45"/>
    </row>
    <row r="1912" spans="37:87" ht="13" customHeight="1">
      <c r="AK1912" s="114"/>
      <c r="AL1912" s="41"/>
      <c r="AM1912" s="41"/>
      <c r="AN1912" s="41"/>
      <c r="AO1912" s="41"/>
      <c r="AP1912" s="41"/>
      <c r="AQ1912" s="41"/>
      <c r="AR1912" s="41"/>
      <c r="AS1912" s="41"/>
      <c r="AT1912" s="41"/>
      <c r="AU1912" s="41"/>
      <c r="AV1912" s="41"/>
      <c r="AW1912" s="41"/>
      <c r="AX1912" s="41"/>
      <c r="AY1912" s="41"/>
      <c r="AZ1912" s="41"/>
      <c r="BA1912" s="41"/>
      <c r="BB1912" s="41"/>
      <c r="BC1912" s="41"/>
      <c r="BD1912" s="41"/>
      <c r="BE1912" s="41"/>
      <c r="BF1912" s="41"/>
      <c r="BG1912" s="41"/>
      <c r="BH1912" s="41"/>
      <c r="BI1912" s="41"/>
      <c r="BJ1912" s="41"/>
      <c r="BK1912" s="41"/>
      <c r="BL1912" s="41"/>
      <c r="BM1912" s="41"/>
      <c r="BN1912" s="41"/>
      <c r="BO1912" s="41"/>
      <c r="BP1912" s="108"/>
      <c r="CG1912" s="102"/>
      <c r="CI1912" s="45"/>
    </row>
    <row r="1913" spans="37:87" ht="13" customHeight="1">
      <c r="AK1913" s="114"/>
      <c r="AL1913" s="41"/>
      <c r="AM1913" s="41"/>
      <c r="AN1913" s="41"/>
      <c r="AO1913" s="41"/>
      <c r="AP1913" s="41"/>
      <c r="AQ1913" s="41"/>
      <c r="AR1913" s="41"/>
      <c r="AS1913" s="41"/>
      <c r="AT1913" s="41"/>
      <c r="AU1913" s="41"/>
      <c r="AV1913" s="41"/>
      <c r="AW1913" s="41"/>
      <c r="AX1913" s="41"/>
      <c r="AY1913" s="41"/>
      <c r="AZ1913" s="41"/>
      <c r="BA1913" s="41"/>
      <c r="BB1913" s="41"/>
      <c r="BC1913" s="41"/>
      <c r="BD1913" s="41"/>
      <c r="BE1913" s="41"/>
      <c r="BF1913" s="41"/>
      <c r="BG1913" s="41"/>
      <c r="BH1913" s="41"/>
      <c r="BI1913" s="41"/>
      <c r="BJ1913" s="41"/>
      <c r="BK1913" s="41"/>
      <c r="BL1913" s="41"/>
      <c r="BM1913" s="41"/>
      <c r="BN1913" s="41"/>
      <c r="BO1913" s="41"/>
      <c r="BP1913" s="108"/>
      <c r="CG1913" s="102"/>
      <c r="CI1913" s="45"/>
    </row>
    <row r="1914" spans="37:87" ht="13" customHeight="1">
      <c r="AK1914" s="114"/>
      <c r="AL1914" s="41"/>
      <c r="AM1914" s="41"/>
      <c r="AN1914" s="41"/>
      <c r="AO1914" s="41"/>
      <c r="AP1914" s="41"/>
      <c r="AQ1914" s="41"/>
      <c r="AR1914" s="41"/>
      <c r="AS1914" s="41"/>
      <c r="AT1914" s="41"/>
      <c r="AU1914" s="41"/>
      <c r="AV1914" s="41"/>
      <c r="AW1914" s="41"/>
      <c r="AX1914" s="41"/>
      <c r="AY1914" s="41"/>
      <c r="AZ1914" s="41"/>
      <c r="BA1914" s="41"/>
      <c r="BB1914" s="41"/>
      <c r="BC1914" s="41"/>
      <c r="BD1914" s="41"/>
      <c r="BE1914" s="41"/>
      <c r="BF1914" s="41"/>
      <c r="BG1914" s="41"/>
      <c r="BH1914" s="41"/>
      <c r="BI1914" s="41"/>
      <c r="BJ1914" s="41"/>
      <c r="BK1914" s="41"/>
      <c r="BL1914" s="41"/>
      <c r="BM1914" s="41"/>
      <c r="BN1914" s="41"/>
      <c r="BO1914" s="41"/>
      <c r="BP1914" s="108"/>
      <c r="CG1914" s="102"/>
      <c r="CI1914" s="45"/>
    </row>
    <row r="1915" spans="37:87" ht="13" customHeight="1">
      <c r="AK1915" s="114"/>
      <c r="AL1915" s="41"/>
      <c r="AM1915" s="41"/>
      <c r="AN1915" s="41"/>
      <c r="AO1915" s="41"/>
      <c r="AP1915" s="41"/>
      <c r="AQ1915" s="41"/>
      <c r="AR1915" s="41"/>
      <c r="AS1915" s="41"/>
      <c r="AT1915" s="41"/>
      <c r="AU1915" s="41"/>
      <c r="AV1915" s="41"/>
      <c r="AW1915" s="41"/>
      <c r="AX1915" s="41"/>
      <c r="AY1915" s="41"/>
      <c r="AZ1915" s="41"/>
      <c r="BA1915" s="41"/>
      <c r="BB1915" s="41"/>
      <c r="BC1915" s="41"/>
      <c r="BD1915" s="41"/>
      <c r="BE1915" s="41"/>
      <c r="BF1915" s="41"/>
      <c r="BG1915" s="41"/>
      <c r="BH1915" s="41"/>
      <c r="BI1915" s="41"/>
      <c r="BJ1915" s="41"/>
      <c r="BK1915" s="41"/>
      <c r="BL1915" s="41"/>
      <c r="BM1915" s="41"/>
      <c r="BN1915" s="41"/>
      <c r="BO1915" s="41"/>
      <c r="BP1915" s="108"/>
      <c r="CG1915" s="102"/>
      <c r="CI1915" s="45"/>
    </row>
    <row r="1916" spans="37:87" ht="13" customHeight="1">
      <c r="AK1916" s="114"/>
      <c r="AL1916" s="41"/>
      <c r="AM1916" s="41"/>
      <c r="AN1916" s="41"/>
      <c r="AO1916" s="41"/>
      <c r="AP1916" s="41"/>
      <c r="AQ1916" s="41"/>
      <c r="AR1916" s="41"/>
      <c r="AS1916" s="41"/>
      <c r="AT1916" s="41"/>
      <c r="AU1916" s="41"/>
      <c r="AV1916" s="41"/>
      <c r="AW1916" s="41"/>
      <c r="AX1916" s="41"/>
      <c r="AY1916" s="41"/>
      <c r="AZ1916" s="41"/>
      <c r="BA1916" s="41"/>
      <c r="BB1916" s="41"/>
      <c r="BC1916" s="41"/>
      <c r="BD1916" s="41"/>
      <c r="BE1916" s="41"/>
      <c r="BF1916" s="41"/>
      <c r="BG1916" s="41"/>
      <c r="BH1916" s="41"/>
      <c r="BI1916" s="41"/>
      <c r="BJ1916" s="41"/>
      <c r="BK1916" s="41"/>
      <c r="BL1916" s="41"/>
      <c r="BM1916" s="41"/>
      <c r="BN1916" s="41"/>
      <c r="BO1916" s="41"/>
      <c r="BP1916" s="108"/>
      <c r="CG1916" s="102"/>
      <c r="CI1916" s="45"/>
    </row>
    <row r="1917" spans="37:87" ht="13" customHeight="1">
      <c r="AK1917" s="114"/>
      <c r="AL1917" s="41"/>
      <c r="AM1917" s="41"/>
      <c r="AN1917" s="41"/>
      <c r="AO1917" s="41"/>
      <c r="AP1917" s="41"/>
      <c r="AQ1917" s="41"/>
      <c r="AR1917" s="41"/>
      <c r="AS1917" s="41"/>
      <c r="AT1917" s="41"/>
      <c r="AU1917" s="41"/>
      <c r="AV1917" s="41"/>
      <c r="AW1917" s="41"/>
      <c r="AX1917" s="41"/>
      <c r="AY1917" s="41"/>
      <c r="AZ1917" s="41"/>
      <c r="BA1917" s="41"/>
      <c r="BB1917" s="41"/>
      <c r="BC1917" s="41"/>
      <c r="BD1917" s="41"/>
      <c r="BE1917" s="41"/>
      <c r="BF1917" s="41"/>
      <c r="BG1917" s="41"/>
      <c r="BH1917" s="41"/>
      <c r="BI1917" s="41"/>
      <c r="BJ1917" s="41"/>
      <c r="BK1917" s="41"/>
      <c r="BL1917" s="41"/>
      <c r="BM1917" s="41"/>
      <c r="BN1917" s="41"/>
      <c r="BO1917" s="41"/>
      <c r="BP1917" s="108"/>
      <c r="CG1917" s="102"/>
      <c r="CI1917" s="45"/>
    </row>
    <row r="1918" spans="37:87" ht="13" customHeight="1">
      <c r="AK1918" s="114"/>
      <c r="AL1918" s="41"/>
      <c r="AM1918" s="41"/>
      <c r="AN1918" s="41"/>
      <c r="AO1918" s="41"/>
      <c r="AP1918" s="41"/>
      <c r="AQ1918" s="41"/>
      <c r="AR1918" s="41"/>
      <c r="AS1918" s="41"/>
      <c r="AT1918" s="41"/>
      <c r="AU1918" s="41"/>
      <c r="AV1918" s="41"/>
      <c r="AW1918" s="41"/>
      <c r="AX1918" s="41"/>
      <c r="AY1918" s="41"/>
      <c r="AZ1918" s="41"/>
      <c r="BA1918" s="41"/>
      <c r="BB1918" s="41"/>
      <c r="BC1918" s="41"/>
      <c r="BD1918" s="41"/>
      <c r="BE1918" s="41"/>
      <c r="BF1918" s="41"/>
      <c r="BG1918" s="41"/>
      <c r="BH1918" s="41"/>
      <c r="BI1918" s="41"/>
      <c r="BJ1918" s="41"/>
      <c r="BK1918" s="41"/>
      <c r="BL1918" s="41"/>
      <c r="BM1918" s="41"/>
      <c r="BN1918" s="41"/>
      <c r="BO1918" s="41"/>
      <c r="BP1918" s="108"/>
      <c r="CG1918" s="102"/>
      <c r="CI1918" s="45"/>
    </row>
    <row r="1919" spans="37:87" ht="13" customHeight="1">
      <c r="AK1919" s="114"/>
      <c r="AL1919" s="41"/>
      <c r="AM1919" s="41"/>
      <c r="AN1919" s="41"/>
      <c r="AO1919" s="41"/>
      <c r="AP1919" s="41"/>
      <c r="AQ1919" s="41"/>
      <c r="AR1919" s="41"/>
      <c r="AS1919" s="41"/>
      <c r="AT1919" s="41"/>
      <c r="AU1919" s="41"/>
      <c r="AV1919" s="41"/>
      <c r="AW1919" s="41"/>
      <c r="AX1919" s="41"/>
      <c r="AY1919" s="41"/>
      <c r="AZ1919" s="41"/>
      <c r="BA1919" s="41"/>
      <c r="BB1919" s="41"/>
      <c r="BC1919" s="41"/>
      <c r="BD1919" s="41"/>
      <c r="BE1919" s="41"/>
      <c r="BF1919" s="41"/>
      <c r="BG1919" s="41"/>
      <c r="BH1919" s="41"/>
      <c r="BI1919" s="41"/>
      <c r="BJ1919" s="41"/>
      <c r="BK1919" s="41"/>
      <c r="BL1919" s="41"/>
      <c r="BM1919" s="41"/>
      <c r="BN1919" s="41"/>
      <c r="BO1919" s="41"/>
      <c r="BP1919" s="108"/>
      <c r="CG1919" s="102"/>
      <c r="CI1919" s="45"/>
    </row>
    <row r="1920" spans="37:87" ht="13" customHeight="1">
      <c r="AK1920" s="114"/>
      <c r="AL1920" s="41"/>
      <c r="AM1920" s="41"/>
      <c r="AN1920" s="41"/>
      <c r="AO1920" s="41"/>
      <c r="AP1920" s="41"/>
      <c r="AQ1920" s="41"/>
      <c r="AR1920" s="41"/>
      <c r="AS1920" s="41"/>
      <c r="AT1920" s="41"/>
      <c r="AU1920" s="41"/>
      <c r="AV1920" s="41"/>
      <c r="AW1920" s="41"/>
      <c r="AX1920" s="41"/>
      <c r="AY1920" s="41"/>
      <c r="AZ1920" s="41"/>
      <c r="BA1920" s="41"/>
      <c r="BB1920" s="41"/>
      <c r="BC1920" s="41"/>
      <c r="BD1920" s="41"/>
      <c r="BE1920" s="41"/>
      <c r="BF1920" s="41"/>
      <c r="BG1920" s="41"/>
      <c r="BH1920" s="41"/>
      <c r="BI1920" s="41"/>
      <c r="BJ1920" s="41"/>
      <c r="BK1920" s="41"/>
      <c r="BL1920" s="41"/>
      <c r="BM1920" s="41"/>
      <c r="BN1920" s="41"/>
      <c r="BO1920" s="41"/>
      <c r="BP1920" s="108"/>
      <c r="CG1920" s="102"/>
      <c r="CI1920" s="45"/>
    </row>
    <row r="1921" spans="37:87" ht="13" customHeight="1">
      <c r="AK1921" s="114"/>
      <c r="AL1921" s="41"/>
      <c r="AM1921" s="41"/>
      <c r="AN1921" s="41"/>
      <c r="AO1921" s="41"/>
      <c r="AP1921" s="41"/>
      <c r="AQ1921" s="41"/>
      <c r="AR1921" s="41"/>
      <c r="AS1921" s="41"/>
      <c r="AT1921" s="41"/>
      <c r="AU1921" s="41"/>
      <c r="AV1921" s="41"/>
      <c r="AW1921" s="41"/>
      <c r="AX1921" s="41"/>
      <c r="AY1921" s="41"/>
      <c r="AZ1921" s="41"/>
      <c r="BA1921" s="41"/>
      <c r="BB1921" s="41"/>
      <c r="BC1921" s="41"/>
      <c r="BD1921" s="41"/>
      <c r="BE1921" s="41"/>
      <c r="BF1921" s="41"/>
      <c r="BG1921" s="41"/>
      <c r="BH1921" s="41"/>
      <c r="BI1921" s="41"/>
      <c r="BJ1921" s="41"/>
      <c r="BK1921" s="41"/>
      <c r="BL1921" s="41"/>
      <c r="BM1921" s="41"/>
      <c r="BN1921" s="41"/>
      <c r="BO1921" s="41"/>
      <c r="BP1921" s="108"/>
      <c r="CG1921" s="102"/>
      <c r="CI1921" s="45"/>
    </row>
    <row r="1922" spans="37:87" ht="13" customHeight="1">
      <c r="AK1922" s="114"/>
      <c r="AL1922" s="41"/>
      <c r="AM1922" s="41"/>
      <c r="AN1922" s="41"/>
      <c r="AO1922" s="41"/>
      <c r="AP1922" s="41"/>
      <c r="AQ1922" s="41"/>
      <c r="AR1922" s="41"/>
      <c r="AS1922" s="41"/>
      <c r="AT1922" s="41"/>
      <c r="AU1922" s="41"/>
      <c r="AV1922" s="41"/>
      <c r="AW1922" s="41"/>
      <c r="AX1922" s="41"/>
      <c r="AY1922" s="41"/>
      <c r="AZ1922" s="41"/>
      <c r="BA1922" s="41"/>
      <c r="BB1922" s="41"/>
      <c r="BC1922" s="41"/>
      <c r="BD1922" s="41"/>
      <c r="BE1922" s="41"/>
      <c r="BF1922" s="41"/>
      <c r="BG1922" s="41"/>
      <c r="BH1922" s="41"/>
      <c r="BI1922" s="41"/>
      <c r="BJ1922" s="41"/>
      <c r="BK1922" s="41"/>
      <c r="BL1922" s="41"/>
      <c r="BM1922" s="41"/>
      <c r="BN1922" s="41"/>
      <c r="BO1922" s="41"/>
      <c r="BP1922" s="108"/>
      <c r="CG1922" s="102"/>
      <c r="CI1922" s="45"/>
    </row>
    <row r="1923" spans="37:87" ht="13" customHeight="1">
      <c r="AK1923" s="114"/>
      <c r="AL1923" s="41"/>
      <c r="AM1923" s="41"/>
      <c r="AN1923" s="41"/>
      <c r="AO1923" s="41"/>
      <c r="AP1923" s="41"/>
      <c r="AQ1923" s="41"/>
      <c r="AR1923" s="41"/>
      <c r="AS1923" s="41"/>
      <c r="AT1923" s="41"/>
      <c r="AU1923" s="41"/>
      <c r="AV1923" s="41"/>
      <c r="AW1923" s="41"/>
      <c r="AX1923" s="41"/>
      <c r="AY1923" s="41"/>
      <c r="AZ1923" s="41"/>
      <c r="BA1923" s="41"/>
      <c r="BB1923" s="41"/>
      <c r="BC1923" s="41"/>
      <c r="BD1923" s="41"/>
      <c r="BE1923" s="41"/>
      <c r="BF1923" s="41"/>
      <c r="BG1923" s="41"/>
      <c r="BH1923" s="41"/>
      <c r="BI1923" s="41"/>
      <c r="BJ1923" s="41"/>
      <c r="BK1923" s="41"/>
      <c r="BL1923" s="41"/>
      <c r="BM1923" s="41"/>
      <c r="BN1923" s="41"/>
      <c r="BO1923" s="41"/>
      <c r="BP1923" s="108"/>
      <c r="CG1923" s="102"/>
      <c r="CI1923" s="45"/>
    </row>
    <row r="1924" spans="37:87" ht="13" customHeight="1">
      <c r="AK1924" s="114"/>
      <c r="AL1924" s="41"/>
      <c r="AM1924" s="41"/>
      <c r="AN1924" s="41"/>
      <c r="AO1924" s="41"/>
      <c r="AP1924" s="41"/>
      <c r="AQ1924" s="41"/>
      <c r="AR1924" s="41"/>
      <c r="AS1924" s="41"/>
      <c r="AT1924" s="41"/>
      <c r="AU1924" s="41"/>
      <c r="AV1924" s="41"/>
      <c r="AW1924" s="41"/>
      <c r="AX1924" s="41"/>
      <c r="AY1924" s="41"/>
      <c r="AZ1924" s="41"/>
      <c r="BA1924" s="41"/>
      <c r="BB1924" s="41"/>
      <c r="BC1924" s="41"/>
      <c r="BD1924" s="41"/>
      <c r="BE1924" s="41"/>
      <c r="BF1924" s="41"/>
      <c r="BG1924" s="41"/>
      <c r="BH1924" s="41"/>
      <c r="BI1924" s="41"/>
      <c r="BJ1924" s="41"/>
      <c r="BK1924" s="41"/>
      <c r="BL1924" s="41"/>
      <c r="BM1924" s="41"/>
      <c r="BN1924" s="41"/>
      <c r="BO1924" s="41"/>
      <c r="BP1924" s="108"/>
      <c r="CG1924" s="102"/>
      <c r="CI1924" s="45"/>
    </row>
    <row r="1925" spans="37:87" ht="13" customHeight="1">
      <c r="AK1925" s="114"/>
      <c r="AL1925" s="41"/>
      <c r="AM1925" s="41"/>
      <c r="AN1925" s="41"/>
      <c r="AO1925" s="41"/>
      <c r="AP1925" s="41"/>
      <c r="AQ1925" s="41"/>
      <c r="AR1925" s="41"/>
      <c r="AS1925" s="41"/>
      <c r="AT1925" s="41"/>
      <c r="AU1925" s="41"/>
      <c r="AV1925" s="41"/>
      <c r="AW1925" s="41"/>
      <c r="AX1925" s="41"/>
      <c r="AY1925" s="41"/>
      <c r="AZ1925" s="41"/>
      <c r="BA1925" s="41"/>
      <c r="BB1925" s="41"/>
      <c r="BC1925" s="41"/>
      <c r="BD1925" s="41"/>
      <c r="BE1925" s="41"/>
      <c r="BF1925" s="41"/>
      <c r="BG1925" s="41"/>
      <c r="BH1925" s="41"/>
      <c r="BI1925" s="41"/>
      <c r="BJ1925" s="41"/>
      <c r="BK1925" s="41"/>
      <c r="BL1925" s="41"/>
      <c r="BM1925" s="41"/>
      <c r="BN1925" s="41"/>
      <c r="BO1925" s="41"/>
      <c r="BP1925" s="108"/>
      <c r="CG1925" s="102"/>
      <c r="CI1925" s="45"/>
    </row>
    <row r="1926" spans="37:87" ht="13" customHeight="1">
      <c r="AK1926" s="114"/>
      <c r="AL1926" s="41"/>
      <c r="AM1926" s="41"/>
      <c r="AN1926" s="41"/>
      <c r="AO1926" s="41"/>
      <c r="AP1926" s="41"/>
      <c r="AQ1926" s="41"/>
      <c r="AR1926" s="41"/>
      <c r="AS1926" s="41"/>
      <c r="AT1926" s="41"/>
      <c r="AU1926" s="41"/>
      <c r="AV1926" s="41"/>
      <c r="AW1926" s="41"/>
      <c r="AX1926" s="41"/>
      <c r="AY1926" s="41"/>
      <c r="AZ1926" s="41"/>
      <c r="BA1926" s="41"/>
      <c r="BB1926" s="41"/>
      <c r="BC1926" s="41"/>
      <c r="BD1926" s="41"/>
      <c r="BE1926" s="41"/>
      <c r="BF1926" s="41"/>
      <c r="BG1926" s="41"/>
      <c r="BH1926" s="41"/>
      <c r="BI1926" s="41"/>
      <c r="BJ1926" s="41"/>
      <c r="BK1926" s="41"/>
      <c r="BL1926" s="41"/>
      <c r="BM1926" s="41"/>
      <c r="BN1926" s="41"/>
      <c r="BO1926" s="41"/>
      <c r="BP1926" s="108"/>
      <c r="CG1926" s="102"/>
      <c r="CI1926" s="45"/>
    </row>
    <row r="1927" spans="37:87" ht="13" customHeight="1">
      <c r="AK1927" s="114"/>
      <c r="AL1927" s="41"/>
      <c r="AM1927" s="41"/>
      <c r="AN1927" s="41"/>
      <c r="AO1927" s="41"/>
      <c r="AP1927" s="41"/>
      <c r="AQ1927" s="41"/>
      <c r="AR1927" s="41"/>
      <c r="AS1927" s="41"/>
      <c r="AT1927" s="41"/>
      <c r="AU1927" s="41"/>
      <c r="AV1927" s="41"/>
      <c r="AW1927" s="41"/>
      <c r="AX1927" s="41"/>
      <c r="AY1927" s="41"/>
      <c r="AZ1927" s="41"/>
      <c r="BA1927" s="41"/>
      <c r="BB1927" s="41"/>
      <c r="BC1927" s="41"/>
      <c r="BD1927" s="41"/>
      <c r="BE1927" s="41"/>
      <c r="BF1927" s="41"/>
      <c r="BG1927" s="41"/>
      <c r="BH1927" s="41"/>
      <c r="BI1927" s="41"/>
      <c r="BJ1927" s="41"/>
      <c r="BK1927" s="41"/>
      <c r="BL1927" s="41"/>
      <c r="BM1927" s="41"/>
      <c r="BN1927" s="41"/>
      <c r="BO1927" s="41"/>
      <c r="BP1927" s="108"/>
      <c r="CG1927" s="102"/>
      <c r="CI1927" s="45"/>
    </row>
    <row r="1928" spans="37:87" ht="13" customHeight="1">
      <c r="AK1928" s="114"/>
      <c r="AL1928" s="41"/>
      <c r="AM1928" s="41"/>
      <c r="AN1928" s="41"/>
      <c r="AO1928" s="41"/>
      <c r="AP1928" s="41"/>
      <c r="AQ1928" s="41"/>
      <c r="AR1928" s="41"/>
      <c r="AS1928" s="41"/>
      <c r="AT1928" s="41"/>
      <c r="AU1928" s="41"/>
      <c r="AV1928" s="41"/>
      <c r="AW1928" s="41"/>
      <c r="AX1928" s="41"/>
      <c r="AY1928" s="41"/>
      <c r="AZ1928" s="41"/>
      <c r="BA1928" s="41"/>
      <c r="BB1928" s="41"/>
      <c r="BC1928" s="41"/>
      <c r="BD1928" s="41"/>
      <c r="BE1928" s="41"/>
      <c r="BF1928" s="41"/>
      <c r="BG1928" s="41"/>
      <c r="BH1928" s="41"/>
      <c r="BI1928" s="41"/>
      <c r="BJ1928" s="41"/>
      <c r="BK1928" s="41"/>
      <c r="BL1928" s="41"/>
      <c r="BM1928" s="41"/>
      <c r="BN1928" s="41"/>
      <c r="BO1928" s="41"/>
      <c r="BP1928" s="108"/>
      <c r="CG1928" s="102"/>
      <c r="CI1928" s="45"/>
    </row>
    <row r="1929" spans="37:87" ht="13" customHeight="1">
      <c r="AK1929" s="114"/>
      <c r="AL1929" s="41"/>
      <c r="AM1929" s="41"/>
      <c r="AN1929" s="41"/>
      <c r="AO1929" s="41"/>
      <c r="AP1929" s="41"/>
      <c r="AQ1929" s="41"/>
      <c r="AR1929" s="41"/>
      <c r="AS1929" s="41"/>
      <c r="AT1929" s="41"/>
      <c r="AU1929" s="41"/>
      <c r="AV1929" s="41"/>
      <c r="AW1929" s="41"/>
      <c r="AX1929" s="41"/>
      <c r="AY1929" s="41"/>
      <c r="AZ1929" s="41"/>
      <c r="BA1929" s="41"/>
      <c r="BB1929" s="41"/>
      <c r="BC1929" s="41"/>
      <c r="BD1929" s="41"/>
      <c r="BE1929" s="41"/>
      <c r="BF1929" s="41"/>
      <c r="BG1929" s="41"/>
      <c r="BH1929" s="41"/>
      <c r="BI1929" s="41"/>
      <c r="BJ1929" s="41"/>
      <c r="BK1929" s="41"/>
      <c r="BL1929" s="41"/>
      <c r="BM1929" s="41"/>
      <c r="BN1929" s="41"/>
      <c r="BO1929" s="41"/>
      <c r="BP1929" s="108"/>
      <c r="CG1929" s="102"/>
      <c r="CI1929" s="45"/>
    </row>
    <row r="1930" spans="37:87" ht="13" customHeight="1">
      <c r="AK1930" s="114"/>
      <c r="AL1930" s="41"/>
      <c r="AM1930" s="41"/>
      <c r="AN1930" s="41"/>
      <c r="AO1930" s="41"/>
      <c r="AP1930" s="41"/>
      <c r="AQ1930" s="41"/>
      <c r="AR1930" s="41"/>
      <c r="AS1930" s="41"/>
      <c r="AT1930" s="41"/>
      <c r="AU1930" s="41"/>
      <c r="AV1930" s="41"/>
      <c r="AW1930" s="41"/>
      <c r="AX1930" s="41"/>
      <c r="AY1930" s="41"/>
      <c r="AZ1930" s="41"/>
      <c r="BA1930" s="41"/>
      <c r="BB1930" s="41"/>
      <c r="BC1930" s="41"/>
      <c r="BD1930" s="41"/>
      <c r="BE1930" s="41"/>
      <c r="BF1930" s="41"/>
      <c r="BG1930" s="41"/>
      <c r="BH1930" s="41"/>
      <c r="BI1930" s="41"/>
      <c r="BJ1930" s="41"/>
      <c r="BK1930" s="41"/>
      <c r="BL1930" s="41"/>
      <c r="BM1930" s="41"/>
      <c r="BN1930" s="41"/>
      <c r="BO1930" s="41"/>
      <c r="BP1930" s="108"/>
      <c r="CG1930" s="102"/>
      <c r="CI1930" s="45"/>
    </row>
    <row r="1931" spans="37:87" ht="13" customHeight="1">
      <c r="AK1931" s="114"/>
      <c r="AL1931" s="41"/>
      <c r="AM1931" s="41"/>
      <c r="AN1931" s="41"/>
      <c r="AO1931" s="41"/>
      <c r="AP1931" s="41"/>
      <c r="AQ1931" s="41"/>
      <c r="AR1931" s="41"/>
      <c r="AS1931" s="41"/>
      <c r="AT1931" s="41"/>
      <c r="AU1931" s="41"/>
      <c r="AV1931" s="41"/>
      <c r="AW1931" s="41"/>
      <c r="AX1931" s="41"/>
      <c r="AY1931" s="41"/>
      <c r="AZ1931" s="41"/>
      <c r="BA1931" s="41"/>
      <c r="BB1931" s="41"/>
      <c r="BC1931" s="41"/>
      <c r="BD1931" s="41"/>
      <c r="BE1931" s="41"/>
      <c r="BF1931" s="41"/>
      <c r="BG1931" s="41"/>
      <c r="BH1931" s="41"/>
      <c r="BI1931" s="41"/>
      <c r="BJ1931" s="41"/>
      <c r="BK1931" s="41"/>
      <c r="BL1931" s="41"/>
      <c r="BM1931" s="41"/>
      <c r="BN1931" s="41"/>
      <c r="BO1931" s="41"/>
      <c r="BP1931" s="108"/>
      <c r="CG1931" s="102"/>
      <c r="CI1931" s="45"/>
    </row>
    <row r="1932" spans="37:87" ht="13" customHeight="1">
      <c r="AK1932" s="114"/>
      <c r="AL1932" s="41"/>
      <c r="AM1932" s="41"/>
      <c r="AN1932" s="41"/>
      <c r="AO1932" s="41"/>
      <c r="AP1932" s="41"/>
      <c r="AQ1932" s="41"/>
      <c r="AR1932" s="41"/>
      <c r="AS1932" s="41"/>
      <c r="AT1932" s="41"/>
      <c r="AU1932" s="41"/>
      <c r="AV1932" s="41"/>
      <c r="AW1932" s="41"/>
      <c r="AX1932" s="41"/>
      <c r="AY1932" s="41"/>
      <c r="AZ1932" s="41"/>
      <c r="BA1932" s="41"/>
      <c r="BB1932" s="41"/>
      <c r="BC1932" s="41"/>
      <c r="BD1932" s="41"/>
      <c r="BE1932" s="41"/>
      <c r="BF1932" s="41"/>
      <c r="BG1932" s="41"/>
      <c r="BH1932" s="41"/>
      <c r="BI1932" s="41"/>
      <c r="BJ1932" s="41"/>
      <c r="BK1932" s="41"/>
      <c r="BL1932" s="41"/>
      <c r="BM1932" s="41"/>
      <c r="BN1932" s="41"/>
      <c r="BO1932" s="41"/>
      <c r="BP1932" s="108"/>
      <c r="CG1932" s="102"/>
      <c r="CI1932" s="45"/>
    </row>
    <row r="1933" spans="37:87" ht="13" customHeight="1">
      <c r="AK1933" s="114"/>
      <c r="AL1933" s="41"/>
      <c r="AM1933" s="41"/>
      <c r="AN1933" s="41"/>
      <c r="AO1933" s="41"/>
      <c r="AP1933" s="41"/>
      <c r="AQ1933" s="41"/>
      <c r="AR1933" s="41"/>
      <c r="AS1933" s="41"/>
      <c r="AT1933" s="41"/>
      <c r="AU1933" s="41"/>
      <c r="AV1933" s="41"/>
      <c r="AW1933" s="41"/>
      <c r="AX1933" s="41"/>
      <c r="AY1933" s="41"/>
      <c r="AZ1933" s="41"/>
      <c r="BA1933" s="41"/>
      <c r="BB1933" s="41"/>
      <c r="BC1933" s="41"/>
      <c r="BD1933" s="41"/>
      <c r="BE1933" s="41"/>
      <c r="BF1933" s="41"/>
      <c r="BG1933" s="41"/>
      <c r="BH1933" s="41"/>
      <c r="BI1933" s="41"/>
      <c r="BJ1933" s="41"/>
      <c r="BK1933" s="41"/>
      <c r="BL1933" s="41"/>
      <c r="BM1933" s="41"/>
      <c r="BN1933" s="41"/>
      <c r="BO1933" s="41"/>
      <c r="BP1933" s="108"/>
      <c r="CG1933" s="102"/>
      <c r="CI1933" s="45"/>
    </row>
    <row r="1934" spans="37:87" ht="13" customHeight="1">
      <c r="AK1934" s="114"/>
      <c r="AL1934" s="41"/>
      <c r="AM1934" s="41"/>
      <c r="AN1934" s="41"/>
      <c r="AO1934" s="41"/>
      <c r="AP1934" s="41"/>
      <c r="AQ1934" s="41"/>
      <c r="AR1934" s="41"/>
      <c r="AS1934" s="41"/>
      <c r="AT1934" s="41"/>
      <c r="AU1934" s="41"/>
      <c r="AV1934" s="41"/>
      <c r="AW1934" s="41"/>
      <c r="AX1934" s="41"/>
      <c r="AY1934" s="41"/>
      <c r="AZ1934" s="41"/>
      <c r="BA1934" s="41"/>
      <c r="BB1934" s="41"/>
      <c r="BC1934" s="41"/>
      <c r="BD1934" s="41"/>
      <c r="BE1934" s="41"/>
      <c r="BF1934" s="41"/>
      <c r="BG1934" s="41"/>
      <c r="BH1934" s="41"/>
      <c r="BI1934" s="41"/>
      <c r="BJ1934" s="41"/>
      <c r="BK1934" s="41"/>
      <c r="BL1934" s="41"/>
      <c r="BM1934" s="41"/>
      <c r="BN1934" s="41"/>
      <c r="BO1934" s="41"/>
      <c r="BP1934" s="108"/>
      <c r="CG1934" s="102"/>
      <c r="CI1934" s="45"/>
    </row>
    <row r="1935" spans="37:87" ht="13" customHeight="1">
      <c r="AK1935" s="114"/>
      <c r="AL1935" s="41"/>
      <c r="AM1935" s="41"/>
      <c r="AN1935" s="41"/>
      <c r="AO1935" s="41"/>
      <c r="AP1935" s="41"/>
      <c r="AQ1935" s="41"/>
      <c r="AR1935" s="41"/>
      <c r="AS1935" s="41"/>
      <c r="AT1935" s="41"/>
      <c r="AU1935" s="41"/>
      <c r="AV1935" s="41"/>
      <c r="AW1935" s="41"/>
      <c r="AX1935" s="41"/>
      <c r="AY1935" s="41"/>
      <c r="AZ1935" s="41"/>
      <c r="BA1935" s="41"/>
      <c r="BB1935" s="41"/>
      <c r="BC1935" s="41"/>
      <c r="BD1935" s="41"/>
      <c r="BE1935" s="41"/>
      <c r="BF1935" s="41"/>
      <c r="BG1935" s="41"/>
      <c r="BH1935" s="41"/>
      <c r="BI1935" s="41"/>
      <c r="BJ1935" s="41"/>
      <c r="BK1935" s="41"/>
      <c r="BL1935" s="41"/>
      <c r="BM1935" s="41"/>
      <c r="BN1935" s="41"/>
      <c r="BO1935" s="41"/>
      <c r="BP1935" s="108"/>
      <c r="CG1935" s="102"/>
      <c r="CI1935" s="45"/>
    </row>
    <row r="1936" spans="37:87" ht="13" customHeight="1">
      <c r="AK1936" s="114"/>
      <c r="AL1936" s="41"/>
      <c r="AM1936" s="41"/>
      <c r="AN1936" s="41"/>
      <c r="AO1936" s="41"/>
      <c r="AP1936" s="41"/>
      <c r="AQ1936" s="41"/>
      <c r="AR1936" s="41"/>
      <c r="AS1936" s="41"/>
      <c r="AT1936" s="41"/>
      <c r="AU1936" s="41"/>
      <c r="AV1936" s="41"/>
      <c r="AW1936" s="41"/>
      <c r="AX1936" s="41"/>
      <c r="AY1936" s="41"/>
      <c r="AZ1936" s="41"/>
      <c r="BA1936" s="41"/>
      <c r="BB1936" s="41"/>
      <c r="BC1936" s="41"/>
      <c r="BD1936" s="41"/>
      <c r="BE1936" s="41"/>
      <c r="BF1936" s="41"/>
      <c r="BG1936" s="41"/>
      <c r="BH1936" s="41"/>
      <c r="BI1936" s="41"/>
      <c r="BJ1936" s="41"/>
      <c r="BK1936" s="41"/>
      <c r="BL1936" s="41"/>
      <c r="BM1936" s="41"/>
      <c r="BN1936" s="41"/>
      <c r="BO1936" s="41"/>
      <c r="BP1936" s="108"/>
      <c r="CG1936" s="102"/>
      <c r="CI1936" s="45"/>
    </row>
    <row r="1937" spans="37:87" ht="13" customHeight="1">
      <c r="AK1937" s="114"/>
      <c r="AL1937" s="41"/>
      <c r="AM1937" s="41"/>
      <c r="AN1937" s="41"/>
      <c r="AO1937" s="41"/>
      <c r="AP1937" s="41"/>
      <c r="AQ1937" s="41"/>
      <c r="AR1937" s="41"/>
      <c r="AS1937" s="41"/>
      <c r="AT1937" s="41"/>
      <c r="AU1937" s="41"/>
      <c r="AV1937" s="41"/>
      <c r="AW1937" s="41"/>
      <c r="AX1937" s="41"/>
      <c r="AY1937" s="41"/>
      <c r="AZ1937" s="41"/>
      <c r="BA1937" s="41"/>
      <c r="BB1937" s="41"/>
      <c r="BC1937" s="41"/>
      <c r="BD1937" s="41"/>
      <c r="BE1937" s="41"/>
      <c r="BF1937" s="41"/>
      <c r="BG1937" s="41"/>
      <c r="BH1937" s="41"/>
      <c r="BI1937" s="41"/>
      <c r="BJ1937" s="41"/>
      <c r="BK1937" s="41"/>
      <c r="BL1937" s="41"/>
      <c r="BM1937" s="41"/>
      <c r="BN1937" s="41"/>
      <c r="BO1937" s="41"/>
      <c r="BP1937" s="108"/>
      <c r="CG1937" s="102"/>
      <c r="CI1937" s="45"/>
    </row>
    <row r="1938" spans="37:87" ht="13" customHeight="1">
      <c r="AK1938" s="114"/>
      <c r="AL1938" s="41"/>
      <c r="AM1938" s="41"/>
      <c r="AN1938" s="41"/>
      <c r="AO1938" s="41"/>
      <c r="AP1938" s="41"/>
      <c r="AQ1938" s="41"/>
      <c r="AR1938" s="41"/>
      <c r="AS1938" s="41"/>
      <c r="AT1938" s="41"/>
      <c r="AU1938" s="41"/>
      <c r="AV1938" s="41"/>
      <c r="AW1938" s="41"/>
      <c r="AX1938" s="41"/>
      <c r="AY1938" s="41"/>
      <c r="AZ1938" s="41"/>
      <c r="BA1938" s="41"/>
      <c r="BB1938" s="41"/>
      <c r="BC1938" s="41"/>
      <c r="BD1938" s="41"/>
      <c r="BE1938" s="41"/>
      <c r="BF1938" s="41"/>
      <c r="BG1938" s="41"/>
      <c r="BH1938" s="41"/>
      <c r="BI1938" s="41"/>
      <c r="BJ1938" s="41"/>
      <c r="BK1938" s="41"/>
      <c r="BL1938" s="41"/>
      <c r="BM1938" s="41"/>
      <c r="BN1938" s="41"/>
      <c r="BO1938" s="41"/>
      <c r="BP1938" s="108"/>
      <c r="CG1938" s="102"/>
      <c r="CI1938" s="45"/>
    </row>
    <row r="1939" spans="37:87" ht="13" customHeight="1">
      <c r="AK1939" s="114"/>
      <c r="AL1939" s="41"/>
      <c r="AM1939" s="41"/>
      <c r="AN1939" s="41"/>
      <c r="AO1939" s="41"/>
      <c r="AP1939" s="41"/>
      <c r="AQ1939" s="41"/>
      <c r="AR1939" s="41"/>
      <c r="AS1939" s="41"/>
      <c r="AT1939" s="41"/>
      <c r="AU1939" s="41"/>
      <c r="AV1939" s="41"/>
      <c r="AW1939" s="41"/>
      <c r="AX1939" s="41"/>
      <c r="AY1939" s="41"/>
      <c r="AZ1939" s="41"/>
      <c r="BA1939" s="41"/>
      <c r="BB1939" s="41"/>
      <c r="BC1939" s="41"/>
      <c r="BD1939" s="41"/>
      <c r="BE1939" s="41"/>
      <c r="BF1939" s="41"/>
      <c r="BG1939" s="41"/>
      <c r="BH1939" s="41"/>
      <c r="BI1939" s="41"/>
      <c r="BJ1939" s="41"/>
      <c r="BK1939" s="41"/>
      <c r="BL1939" s="41"/>
      <c r="BM1939" s="41"/>
      <c r="BN1939" s="41"/>
      <c r="BO1939" s="41"/>
      <c r="BP1939" s="108"/>
      <c r="CG1939" s="102"/>
      <c r="CI1939" s="45"/>
    </row>
    <row r="1940" spans="37:87" ht="13" customHeight="1">
      <c r="AK1940" s="114"/>
      <c r="AL1940" s="41"/>
      <c r="AM1940" s="41"/>
      <c r="AN1940" s="41"/>
      <c r="AO1940" s="41"/>
      <c r="AP1940" s="41"/>
      <c r="AQ1940" s="41"/>
      <c r="AR1940" s="41"/>
      <c r="AS1940" s="41"/>
      <c r="AT1940" s="41"/>
      <c r="AU1940" s="41"/>
      <c r="AV1940" s="41"/>
      <c r="AW1940" s="41"/>
      <c r="AX1940" s="41"/>
      <c r="AY1940" s="41"/>
      <c r="AZ1940" s="41"/>
      <c r="BA1940" s="41"/>
      <c r="BB1940" s="41"/>
      <c r="BC1940" s="41"/>
      <c r="BD1940" s="41"/>
      <c r="BE1940" s="41"/>
      <c r="BF1940" s="41"/>
      <c r="BG1940" s="41"/>
      <c r="BH1940" s="41"/>
      <c r="BI1940" s="41"/>
      <c r="BJ1940" s="41"/>
      <c r="BK1940" s="41"/>
      <c r="BL1940" s="41"/>
      <c r="BM1940" s="41"/>
      <c r="BN1940" s="41"/>
      <c r="BO1940" s="41"/>
      <c r="BP1940" s="108"/>
      <c r="CG1940" s="102"/>
      <c r="CI1940" s="45"/>
    </row>
    <row r="1941" spans="37:87" ht="13" customHeight="1">
      <c r="AK1941" s="114"/>
      <c r="AL1941" s="41"/>
      <c r="AM1941" s="41"/>
      <c r="AN1941" s="41"/>
      <c r="AO1941" s="41"/>
      <c r="AP1941" s="41"/>
      <c r="AQ1941" s="41"/>
      <c r="AR1941" s="41"/>
      <c r="AS1941" s="41"/>
      <c r="AT1941" s="41"/>
      <c r="AU1941" s="41"/>
      <c r="AV1941" s="41"/>
      <c r="AW1941" s="41"/>
      <c r="AX1941" s="41"/>
      <c r="AY1941" s="41"/>
      <c r="AZ1941" s="41"/>
      <c r="BA1941" s="41"/>
      <c r="BB1941" s="41"/>
      <c r="BC1941" s="41"/>
      <c r="BD1941" s="41"/>
      <c r="BE1941" s="41"/>
      <c r="BF1941" s="41"/>
      <c r="BG1941" s="41"/>
      <c r="BH1941" s="41"/>
      <c r="BI1941" s="41"/>
      <c r="BJ1941" s="41"/>
      <c r="BK1941" s="41"/>
      <c r="BL1941" s="41"/>
      <c r="BM1941" s="41"/>
      <c r="BN1941" s="41"/>
      <c r="BO1941" s="41"/>
      <c r="BP1941" s="108"/>
      <c r="CG1941" s="102"/>
      <c r="CI1941" s="45"/>
    </row>
    <row r="1942" spans="37:87" ht="13" customHeight="1">
      <c r="AK1942" s="114"/>
      <c r="AL1942" s="41"/>
      <c r="AM1942" s="41"/>
      <c r="AN1942" s="41"/>
      <c r="AO1942" s="41"/>
      <c r="AP1942" s="41"/>
      <c r="AQ1942" s="41"/>
      <c r="AR1942" s="41"/>
      <c r="AS1942" s="41"/>
      <c r="AT1942" s="41"/>
      <c r="AU1942" s="41"/>
      <c r="AV1942" s="41"/>
      <c r="AW1942" s="41"/>
      <c r="AX1942" s="41"/>
      <c r="AY1942" s="41"/>
      <c r="AZ1942" s="41"/>
      <c r="BA1942" s="41"/>
      <c r="BB1942" s="41"/>
      <c r="BC1942" s="41"/>
      <c r="BD1942" s="41"/>
      <c r="BE1942" s="41"/>
      <c r="BF1942" s="41"/>
      <c r="BG1942" s="41"/>
      <c r="BH1942" s="41"/>
      <c r="BI1942" s="41"/>
      <c r="BJ1942" s="41"/>
      <c r="BK1942" s="41"/>
      <c r="BL1942" s="41"/>
      <c r="BM1942" s="41"/>
      <c r="BN1942" s="41"/>
      <c r="BO1942" s="41"/>
      <c r="BP1942" s="108"/>
      <c r="CG1942" s="102"/>
      <c r="CI1942" s="45"/>
    </row>
    <row r="1943" spans="37:87" ht="13" customHeight="1">
      <c r="AK1943" s="114"/>
      <c r="AL1943" s="41"/>
      <c r="AM1943" s="41"/>
      <c r="AN1943" s="41"/>
      <c r="AO1943" s="41"/>
      <c r="AP1943" s="41"/>
      <c r="AQ1943" s="41"/>
      <c r="AR1943" s="41"/>
      <c r="AS1943" s="41"/>
      <c r="AT1943" s="41"/>
      <c r="AU1943" s="41"/>
      <c r="AV1943" s="41"/>
      <c r="AW1943" s="41"/>
      <c r="AX1943" s="41"/>
      <c r="AY1943" s="41"/>
      <c r="AZ1943" s="41"/>
      <c r="BA1943" s="41"/>
      <c r="BB1943" s="41"/>
      <c r="BC1943" s="41"/>
      <c r="BD1943" s="41"/>
      <c r="BE1943" s="41"/>
      <c r="BF1943" s="41"/>
      <c r="BG1943" s="41"/>
      <c r="BH1943" s="41"/>
      <c r="BI1943" s="41"/>
      <c r="BJ1943" s="41"/>
      <c r="BK1943" s="41"/>
      <c r="BL1943" s="41"/>
      <c r="BM1943" s="41"/>
      <c r="BN1943" s="41"/>
      <c r="BO1943" s="41"/>
      <c r="BP1943" s="108"/>
      <c r="CG1943" s="102"/>
      <c r="CI1943" s="45"/>
    </row>
    <row r="1944" spans="37:87" ht="13" customHeight="1">
      <c r="AK1944" s="114"/>
      <c r="AL1944" s="41"/>
      <c r="AM1944" s="41"/>
      <c r="AN1944" s="41"/>
      <c r="AO1944" s="41"/>
      <c r="AP1944" s="41"/>
      <c r="AQ1944" s="41"/>
      <c r="AR1944" s="41"/>
      <c r="AS1944" s="41"/>
      <c r="AT1944" s="41"/>
      <c r="AU1944" s="41"/>
      <c r="AV1944" s="41"/>
      <c r="AW1944" s="41"/>
      <c r="AX1944" s="41"/>
      <c r="AY1944" s="41"/>
      <c r="AZ1944" s="41"/>
      <c r="BA1944" s="41"/>
      <c r="BB1944" s="41"/>
      <c r="BC1944" s="41"/>
      <c r="BD1944" s="41"/>
      <c r="BE1944" s="41"/>
      <c r="BF1944" s="41"/>
      <c r="BG1944" s="41"/>
      <c r="BH1944" s="41"/>
      <c r="BI1944" s="41"/>
      <c r="BJ1944" s="41"/>
      <c r="BK1944" s="41"/>
      <c r="BL1944" s="41"/>
      <c r="BM1944" s="41"/>
      <c r="BN1944" s="41"/>
      <c r="BO1944" s="41"/>
      <c r="BP1944" s="108"/>
      <c r="CG1944" s="102"/>
      <c r="CI1944" s="45"/>
    </row>
    <row r="1945" spans="37:87" ht="13" customHeight="1">
      <c r="AK1945" s="114"/>
      <c r="AL1945" s="41"/>
      <c r="AM1945" s="41"/>
      <c r="AN1945" s="41"/>
      <c r="AO1945" s="41"/>
      <c r="AP1945" s="41"/>
      <c r="AQ1945" s="41"/>
      <c r="AR1945" s="41"/>
      <c r="AS1945" s="41"/>
      <c r="AT1945" s="41"/>
      <c r="AU1945" s="41"/>
      <c r="AV1945" s="41"/>
      <c r="AW1945" s="41"/>
      <c r="AX1945" s="41"/>
      <c r="AY1945" s="41"/>
      <c r="AZ1945" s="41"/>
      <c r="BA1945" s="41"/>
      <c r="BB1945" s="41"/>
      <c r="BC1945" s="41"/>
      <c r="BD1945" s="41"/>
      <c r="BE1945" s="41"/>
      <c r="BF1945" s="41"/>
      <c r="BG1945" s="41"/>
      <c r="BH1945" s="41"/>
      <c r="BI1945" s="41"/>
      <c r="BJ1945" s="41"/>
      <c r="BK1945" s="41"/>
      <c r="BL1945" s="41"/>
      <c r="BM1945" s="41"/>
      <c r="BN1945" s="41"/>
      <c r="BO1945" s="41"/>
      <c r="BP1945" s="108"/>
      <c r="CG1945" s="102"/>
      <c r="CI1945" s="45"/>
    </row>
    <row r="1946" spans="37:87" ht="13" customHeight="1">
      <c r="AK1946" s="114"/>
      <c r="AL1946" s="41"/>
      <c r="AM1946" s="41"/>
      <c r="AN1946" s="41"/>
      <c r="AO1946" s="41"/>
      <c r="AP1946" s="41"/>
      <c r="AQ1946" s="41"/>
      <c r="AR1946" s="41"/>
      <c r="AS1946" s="41"/>
      <c r="AT1946" s="41"/>
      <c r="AU1946" s="41"/>
      <c r="AV1946" s="41"/>
      <c r="AW1946" s="41"/>
      <c r="AX1946" s="41"/>
      <c r="AY1946" s="41"/>
      <c r="AZ1946" s="41"/>
      <c r="BA1946" s="41"/>
      <c r="BB1946" s="41"/>
      <c r="BC1946" s="41"/>
      <c r="BD1946" s="41"/>
      <c r="BE1946" s="41"/>
      <c r="BF1946" s="41"/>
      <c r="BG1946" s="41"/>
      <c r="BH1946" s="41"/>
      <c r="BI1946" s="41"/>
      <c r="BJ1946" s="41"/>
      <c r="BK1946" s="41"/>
      <c r="BL1946" s="41"/>
      <c r="BM1946" s="41"/>
      <c r="BN1946" s="41"/>
      <c r="BO1946" s="41"/>
      <c r="BP1946" s="108"/>
      <c r="CG1946" s="102"/>
      <c r="CI1946" s="45"/>
    </row>
    <row r="1947" spans="37:87" ht="13" customHeight="1">
      <c r="AK1947" s="114"/>
      <c r="AL1947" s="41"/>
      <c r="AM1947" s="41"/>
      <c r="AN1947" s="41"/>
      <c r="AO1947" s="41"/>
      <c r="AP1947" s="41"/>
      <c r="AQ1947" s="41"/>
      <c r="AR1947" s="41"/>
      <c r="AS1947" s="41"/>
      <c r="AT1947" s="41"/>
      <c r="AU1947" s="41"/>
      <c r="AV1947" s="41"/>
      <c r="AW1947" s="41"/>
      <c r="AX1947" s="41"/>
      <c r="AY1947" s="41"/>
      <c r="AZ1947" s="41"/>
      <c r="BA1947" s="41"/>
      <c r="BB1947" s="41"/>
      <c r="BC1947" s="41"/>
      <c r="BD1947" s="41"/>
      <c r="BE1947" s="41"/>
      <c r="BF1947" s="41"/>
      <c r="BG1947" s="41"/>
      <c r="BH1947" s="41"/>
      <c r="BI1947" s="41"/>
      <c r="BJ1947" s="41"/>
      <c r="BK1947" s="41"/>
      <c r="BL1947" s="41"/>
      <c r="BM1947" s="41"/>
      <c r="BN1947" s="41"/>
      <c r="BO1947" s="41"/>
      <c r="BP1947" s="108"/>
      <c r="CG1947" s="102"/>
      <c r="CI1947" s="45"/>
    </row>
    <row r="1948" spans="37:87" ht="13" customHeight="1">
      <c r="AK1948" s="114"/>
      <c r="AL1948" s="41"/>
      <c r="AM1948" s="41"/>
      <c r="AN1948" s="41"/>
      <c r="AO1948" s="41"/>
      <c r="AP1948" s="41"/>
      <c r="AQ1948" s="41"/>
      <c r="AR1948" s="41"/>
      <c r="AS1948" s="41"/>
      <c r="AT1948" s="41"/>
      <c r="AU1948" s="41"/>
      <c r="AV1948" s="41"/>
      <c r="AW1948" s="41"/>
      <c r="AX1948" s="41"/>
      <c r="AY1948" s="41"/>
      <c r="AZ1948" s="41"/>
      <c r="BA1948" s="41"/>
      <c r="BB1948" s="41"/>
      <c r="BC1948" s="41"/>
      <c r="BD1948" s="41"/>
      <c r="BE1948" s="41"/>
      <c r="BF1948" s="41"/>
      <c r="BG1948" s="41"/>
      <c r="BH1948" s="41"/>
      <c r="BI1948" s="41"/>
      <c r="BJ1948" s="41"/>
      <c r="BK1948" s="41"/>
      <c r="BL1948" s="41"/>
      <c r="BM1948" s="41"/>
      <c r="BN1948" s="41"/>
      <c r="BO1948" s="41"/>
      <c r="BP1948" s="108"/>
      <c r="CG1948" s="102"/>
      <c r="CI1948" s="45"/>
    </row>
    <row r="1949" spans="37:87" ht="13" customHeight="1">
      <c r="AK1949" s="114"/>
      <c r="AL1949" s="41"/>
      <c r="AM1949" s="41"/>
      <c r="AN1949" s="41"/>
      <c r="AO1949" s="41"/>
      <c r="AP1949" s="41"/>
      <c r="AQ1949" s="41"/>
      <c r="AR1949" s="41"/>
      <c r="AS1949" s="41"/>
      <c r="AT1949" s="41"/>
      <c r="AU1949" s="41"/>
      <c r="AV1949" s="41"/>
      <c r="AW1949" s="41"/>
      <c r="AX1949" s="41"/>
      <c r="AY1949" s="41"/>
      <c r="AZ1949" s="41"/>
      <c r="BA1949" s="41"/>
      <c r="BB1949" s="41"/>
      <c r="BC1949" s="41"/>
      <c r="BD1949" s="41"/>
      <c r="BE1949" s="41"/>
      <c r="BF1949" s="41"/>
      <c r="BG1949" s="41"/>
      <c r="BH1949" s="41"/>
      <c r="BI1949" s="41"/>
      <c r="BJ1949" s="41"/>
      <c r="BK1949" s="41"/>
      <c r="BL1949" s="41"/>
      <c r="BM1949" s="41"/>
      <c r="BN1949" s="41"/>
      <c r="BO1949" s="41"/>
      <c r="BP1949" s="108"/>
      <c r="CG1949" s="102"/>
      <c r="CI1949" s="45"/>
    </row>
    <row r="1950" spans="37:87" ht="13" customHeight="1">
      <c r="AK1950" s="114"/>
      <c r="AL1950" s="41"/>
      <c r="AM1950" s="41"/>
      <c r="AN1950" s="41"/>
      <c r="AO1950" s="41"/>
      <c r="AP1950" s="41"/>
      <c r="AQ1950" s="41"/>
      <c r="AR1950" s="41"/>
      <c r="AS1950" s="41"/>
      <c r="AT1950" s="41"/>
      <c r="AU1950" s="41"/>
      <c r="AV1950" s="41"/>
      <c r="AW1950" s="41"/>
      <c r="AX1950" s="41"/>
      <c r="AY1950" s="41"/>
      <c r="AZ1950" s="41"/>
      <c r="BA1950" s="41"/>
      <c r="BB1950" s="41"/>
      <c r="BC1950" s="41"/>
      <c r="BD1950" s="41"/>
      <c r="BE1950" s="41"/>
      <c r="BF1950" s="41"/>
      <c r="BG1950" s="41"/>
      <c r="BH1950" s="41"/>
      <c r="BI1950" s="41"/>
      <c r="BJ1950" s="41"/>
      <c r="BK1950" s="41"/>
      <c r="BL1950" s="41"/>
      <c r="BM1950" s="41"/>
      <c r="BN1950" s="41"/>
      <c r="BO1950" s="41"/>
      <c r="BP1950" s="108"/>
      <c r="CG1950" s="102"/>
      <c r="CI1950" s="45"/>
    </row>
    <row r="1951" spans="37:87" ht="13" customHeight="1">
      <c r="AK1951" s="114"/>
      <c r="AL1951" s="41"/>
      <c r="AM1951" s="41"/>
      <c r="AN1951" s="41"/>
      <c r="AO1951" s="41"/>
      <c r="AP1951" s="41"/>
      <c r="AQ1951" s="41"/>
      <c r="AR1951" s="41"/>
      <c r="AS1951" s="41"/>
      <c r="AT1951" s="41"/>
      <c r="AU1951" s="41"/>
      <c r="AV1951" s="41"/>
      <c r="AW1951" s="41"/>
      <c r="AX1951" s="41"/>
      <c r="AY1951" s="41"/>
      <c r="AZ1951" s="41"/>
      <c r="BA1951" s="41"/>
      <c r="BB1951" s="41"/>
      <c r="BC1951" s="41"/>
      <c r="BD1951" s="41"/>
      <c r="BE1951" s="41"/>
      <c r="BF1951" s="41"/>
      <c r="BG1951" s="41"/>
      <c r="BH1951" s="41"/>
      <c r="BI1951" s="41"/>
      <c r="BJ1951" s="41"/>
      <c r="BK1951" s="41"/>
      <c r="BL1951" s="41"/>
      <c r="BM1951" s="41"/>
      <c r="BN1951" s="41"/>
      <c r="BO1951" s="41"/>
      <c r="BP1951" s="108"/>
      <c r="CG1951" s="102"/>
      <c r="CI1951" s="45"/>
    </row>
    <row r="1952" spans="37:87" ht="13" customHeight="1">
      <c r="AK1952" s="114"/>
      <c r="AL1952" s="41"/>
      <c r="AM1952" s="41"/>
      <c r="AN1952" s="41"/>
      <c r="AO1952" s="41"/>
      <c r="AP1952" s="41"/>
      <c r="AQ1952" s="41"/>
      <c r="AR1952" s="41"/>
      <c r="AS1952" s="41"/>
      <c r="AT1952" s="41"/>
      <c r="AU1952" s="41"/>
      <c r="AV1952" s="41"/>
      <c r="AW1952" s="41"/>
      <c r="AX1952" s="41"/>
      <c r="AY1952" s="41"/>
      <c r="AZ1952" s="41"/>
      <c r="BA1952" s="41"/>
      <c r="BB1952" s="41"/>
      <c r="BC1952" s="41"/>
      <c r="BD1952" s="41"/>
      <c r="BE1952" s="41"/>
      <c r="BF1952" s="41"/>
      <c r="BG1952" s="41"/>
      <c r="BH1952" s="41"/>
      <c r="BI1952" s="41"/>
      <c r="BJ1952" s="41"/>
      <c r="BK1952" s="41"/>
      <c r="BL1952" s="41"/>
      <c r="BM1952" s="41"/>
      <c r="BN1952" s="41"/>
      <c r="BO1952" s="41"/>
      <c r="BP1952" s="108"/>
      <c r="CG1952" s="102"/>
      <c r="CI1952" s="45"/>
    </row>
    <row r="1953" spans="37:87" ht="13" customHeight="1">
      <c r="AK1953" s="114"/>
      <c r="AL1953" s="41"/>
      <c r="AM1953" s="41"/>
      <c r="AN1953" s="41"/>
      <c r="AO1953" s="41"/>
      <c r="AP1953" s="41"/>
      <c r="AQ1953" s="41"/>
      <c r="AR1953" s="41"/>
      <c r="AS1953" s="41"/>
      <c r="AT1953" s="41"/>
      <c r="AU1953" s="41"/>
      <c r="AV1953" s="41"/>
      <c r="AW1953" s="41"/>
      <c r="AX1953" s="41"/>
      <c r="AY1953" s="41"/>
      <c r="AZ1953" s="41"/>
      <c r="BA1953" s="41"/>
      <c r="BB1953" s="41"/>
      <c r="BC1953" s="41"/>
      <c r="BD1953" s="41"/>
      <c r="BE1953" s="41"/>
      <c r="BF1953" s="41"/>
      <c r="BG1953" s="41"/>
      <c r="BH1953" s="41"/>
      <c r="BI1953" s="41"/>
      <c r="BJ1953" s="41"/>
      <c r="BK1953" s="41"/>
      <c r="BL1953" s="41"/>
      <c r="BM1953" s="41"/>
      <c r="BN1953" s="41"/>
      <c r="BO1953" s="41"/>
      <c r="BP1953" s="108"/>
      <c r="CG1953" s="102"/>
      <c r="CI1953" s="45"/>
    </row>
    <row r="1954" spans="37:87" ht="13" customHeight="1">
      <c r="AK1954" s="114"/>
      <c r="AL1954" s="41"/>
      <c r="AM1954" s="41"/>
      <c r="AN1954" s="41"/>
      <c r="AO1954" s="41"/>
      <c r="AP1954" s="41"/>
      <c r="AQ1954" s="41"/>
      <c r="AR1954" s="41"/>
      <c r="AS1954" s="41"/>
      <c r="AT1954" s="41"/>
      <c r="AU1954" s="41"/>
      <c r="AV1954" s="41"/>
      <c r="AW1954" s="41"/>
      <c r="AX1954" s="41"/>
      <c r="AY1954" s="41"/>
      <c r="AZ1954" s="41"/>
      <c r="BA1954" s="41"/>
      <c r="BB1954" s="41"/>
      <c r="BC1954" s="41"/>
      <c r="BD1954" s="41"/>
      <c r="BE1954" s="41"/>
      <c r="BF1954" s="41"/>
      <c r="BG1954" s="41"/>
      <c r="BH1954" s="41"/>
      <c r="BI1954" s="41"/>
      <c r="BJ1954" s="41"/>
      <c r="BK1954" s="41"/>
      <c r="BL1954" s="41"/>
      <c r="BM1954" s="41"/>
      <c r="BN1954" s="41"/>
      <c r="BO1954" s="41"/>
      <c r="BP1954" s="108"/>
      <c r="CG1954" s="102"/>
      <c r="CI1954" s="45"/>
    </row>
    <row r="1955" spans="37:87" ht="13" customHeight="1">
      <c r="AK1955" s="114"/>
      <c r="AL1955" s="41"/>
      <c r="AM1955" s="41"/>
      <c r="AN1955" s="41"/>
      <c r="AO1955" s="41"/>
      <c r="AP1955" s="41"/>
      <c r="AQ1955" s="41"/>
      <c r="AR1955" s="41"/>
      <c r="AS1955" s="41"/>
      <c r="AT1955" s="41"/>
      <c r="AU1955" s="41"/>
      <c r="AV1955" s="41"/>
      <c r="AW1955" s="41"/>
      <c r="AX1955" s="41"/>
      <c r="AY1955" s="41"/>
      <c r="AZ1955" s="41"/>
      <c r="BA1955" s="41"/>
      <c r="BB1955" s="41"/>
      <c r="BC1955" s="41"/>
      <c r="BD1955" s="41"/>
      <c r="BE1955" s="41"/>
      <c r="BF1955" s="41"/>
      <c r="BG1955" s="41"/>
      <c r="BH1955" s="41"/>
      <c r="BI1955" s="41"/>
      <c r="BJ1955" s="41"/>
      <c r="BK1955" s="41"/>
      <c r="BL1955" s="41"/>
      <c r="BM1955" s="41"/>
      <c r="BN1955" s="41"/>
      <c r="BO1955" s="41"/>
      <c r="BP1955" s="108"/>
      <c r="CG1955" s="102"/>
      <c r="CI1955" s="45"/>
    </row>
    <row r="1956" spans="37:87" ht="13" customHeight="1">
      <c r="AK1956" s="114"/>
      <c r="AL1956" s="41"/>
      <c r="AM1956" s="41"/>
      <c r="AN1956" s="41"/>
      <c r="AO1956" s="41"/>
      <c r="AP1956" s="41"/>
      <c r="AQ1956" s="41"/>
      <c r="AR1956" s="41"/>
      <c r="AS1956" s="41"/>
      <c r="AT1956" s="41"/>
      <c r="AU1956" s="41"/>
      <c r="AV1956" s="41"/>
      <c r="AW1956" s="41"/>
      <c r="AX1956" s="41"/>
      <c r="AY1956" s="41"/>
      <c r="AZ1956" s="41"/>
      <c r="BA1956" s="41"/>
      <c r="BB1956" s="41"/>
      <c r="BC1956" s="41"/>
      <c r="BD1956" s="41"/>
      <c r="BE1956" s="41"/>
      <c r="BF1956" s="41"/>
      <c r="BG1956" s="41"/>
      <c r="BH1956" s="41"/>
      <c r="BI1956" s="41"/>
      <c r="BJ1956" s="41"/>
      <c r="BK1956" s="41"/>
      <c r="BL1956" s="41"/>
      <c r="BM1956" s="41"/>
      <c r="BN1956" s="41"/>
      <c r="BO1956" s="41"/>
      <c r="BP1956" s="108"/>
      <c r="CG1956" s="102"/>
      <c r="CI1956" s="45"/>
    </row>
    <row r="1957" spans="37:87" ht="13" customHeight="1">
      <c r="AK1957" s="114"/>
      <c r="AL1957" s="41"/>
      <c r="AM1957" s="41"/>
      <c r="AN1957" s="41"/>
      <c r="AO1957" s="41"/>
      <c r="AP1957" s="41"/>
      <c r="AQ1957" s="41"/>
      <c r="AR1957" s="41"/>
      <c r="AS1957" s="41"/>
      <c r="AT1957" s="41"/>
      <c r="AU1957" s="41"/>
      <c r="AV1957" s="41"/>
      <c r="AW1957" s="41"/>
      <c r="AX1957" s="41"/>
      <c r="AY1957" s="41"/>
      <c r="AZ1957" s="41"/>
      <c r="BA1957" s="41"/>
      <c r="BB1957" s="41"/>
      <c r="BC1957" s="41"/>
      <c r="BD1957" s="41"/>
      <c r="BE1957" s="41"/>
      <c r="BF1957" s="41"/>
      <c r="BG1957" s="41"/>
      <c r="BH1957" s="41"/>
      <c r="BI1957" s="41"/>
      <c r="BJ1957" s="41"/>
      <c r="BK1957" s="41"/>
      <c r="BL1957" s="41"/>
      <c r="BM1957" s="41"/>
      <c r="BN1957" s="41"/>
      <c r="BO1957" s="41"/>
      <c r="BP1957" s="108"/>
      <c r="CG1957" s="102"/>
      <c r="CI1957" s="45"/>
    </row>
    <row r="1958" spans="37:87" ht="13" customHeight="1">
      <c r="AK1958" s="114"/>
      <c r="AL1958" s="41"/>
      <c r="AM1958" s="41"/>
      <c r="AN1958" s="41"/>
      <c r="AO1958" s="41"/>
      <c r="AP1958" s="41"/>
      <c r="AQ1958" s="41"/>
      <c r="AR1958" s="41"/>
      <c r="AS1958" s="41"/>
      <c r="AT1958" s="41"/>
      <c r="AU1958" s="41"/>
      <c r="AV1958" s="41"/>
      <c r="AW1958" s="41"/>
      <c r="AX1958" s="41"/>
      <c r="AY1958" s="41"/>
      <c r="AZ1958" s="41"/>
      <c r="BA1958" s="41"/>
      <c r="BB1958" s="41"/>
      <c r="BC1958" s="41"/>
      <c r="BD1958" s="41"/>
      <c r="BE1958" s="41"/>
      <c r="BF1958" s="41"/>
      <c r="BG1958" s="41"/>
      <c r="BH1958" s="41"/>
      <c r="BI1958" s="41"/>
      <c r="BJ1958" s="41"/>
      <c r="BK1958" s="41"/>
      <c r="BL1958" s="41"/>
      <c r="BM1958" s="41"/>
      <c r="BN1958" s="41"/>
      <c r="BO1958" s="41"/>
      <c r="BP1958" s="108"/>
      <c r="CG1958" s="102"/>
      <c r="CI1958" s="45"/>
    </row>
    <row r="1959" spans="37:87" ht="13" customHeight="1">
      <c r="AK1959" s="114"/>
      <c r="AL1959" s="41"/>
      <c r="AM1959" s="41"/>
      <c r="AN1959" s="41"/>
      <c r="AO1959" s="41"/>
      <c r="AP1959" s="41"/>
      <c r="AQ1959" s="41"/>
      <c r="AR1959" s="41"/>
      <c r="AS1959" s="41"/>
      <c r="AT1959" s="41"/>
      <c r="AU1959" s="41"/>
      <c r="AV1959" s="41"/>
      <c r="AW1959" s="41"/>
      <c r="AX1959" s="41"/>
      <c r="AY1959" s="41"/>
      <c r="AZ1959" s="41"/>
      <c r="BA1959" s="41"/>
      <c r="BB1959" s="41"/>
      <c r="BC1959" s="41"/>
      <c r="BD1959" s="41"/>
      <c r="BE1959" s="41"/>
      <c r="BF1959" s="41"/>
      <c r="BG1959" s="41"/>
      <c r="BH1959" s="41"/>
      <c r="BI1959" s="41"/>
      <c r="BJ1959" s="41"/>
      <c r="BK1959" s="41"/>
      <c r="BL1959" s="41"/>
      <c r="BM1959" s="41"/>
      <c r="BN1959" s="41"/>
      <c r="BO1959" s="41"/>
      <c r="BP1959" s="108"/>
      <c r="CG1959" s="102"/>
      <c r="CI1959" s="45"/>
    </row>
    <row r="1960" spans="37:87" ht="13" customHeight="1">
      <c r="AK1960" s="114"/>
      <c r="AL1960" s="41"/>
      <c r="AM1960" s="41"/>
      <c r="AN1960" s="41"/>
      <c r="AO1960" s="41"/>
      <c r="AP1960" s="41"/>
      <c r="AQ1960" s="41"/>
      <c r="AR1960" s="41"/>
      <c r="AS1960" s="41"/>
      <c r="AT1960" s="41"/>
      <c r="AU1960" s="41"/>
      <c r="AV1960" s="41"/>
      <c r="AW1960" s="41"/>
      <c r="AX1960" s="41"/>
      <c r="AY1960" s="41"/>
      <c r="AZ1960" s="41"/>
      <c r="BA1960" s="41"/>
      <c r="BB1960" s="41"/>
      <c r="BC1960" s="41"/>
      <c r="BD1960" s="41"/>
      <c r="BE1960" s="41"/>
      <c r="BF1960" s="41"/>
      <c r="BG1960" s="41"/>
      <c r="BH1960" s="41"/>
      <c r="BI1960" s="41"/>
      <c r="BJ1960" s="41"/>
      <c r="BK1960" s="41"/>
      <c r="BL1960" s="41"/>
      <c r="BM1960" s="41"/>
      <c r="BN1960" s="41"/>
      <c r="BO1960" s="41"/>
      <c r="BP1960" s="108"/>
      <c r="CG1960" s="102"/>
      <c r="CI1960" s="45"/>
    </row>
    <row r="1961" spans="37:87" ht="13" customHeight="1">
      <c r="AK1961" s="114"/>
      <c r="AL1961" s="41"/>
      <c r="AM1961" s="41"/>
      <c r="AN1961" s="41"/>
      <c r="AO1961" s="41"/>
      <c r="AP1961" s="41"/>
      <c r="AQ1961" s="41"/>
      <c r="AR1961" s="41"/>
      <c r="AS1961" s="41"/>
      <c r="AT1961" s="41"/>
      <c r="AU1961" s="41"/>
      <c r="AV1961" s="41"/>
      <c r="AW1961" s="41"/>
      <c r="AX1961" s="41"/>
      <c r="AY1961" s="41"/>
      <c r="AZ1961" s="41"/>
      <c r="BA1961" s="41"/>
      <c r="BB1961" s="41"/>
      <c r="BC1961" s="41"/>
      <c r="BD1961" s="41"/>
      <c r="BE1961" s="41"/>
      <c r="BF1961" s="41"/>
      <c r="BG1961" s="41"/>
      <c r="BH1961" s="41"/>
      <c r="BI1961" s="41"/>
      <c r="BJ1961" s="41"/>
      <c r="BK1961" s="41"/>
      <c r="BL1961" s="41"/>
      <c r="BM1961" s="41"/>
      <c r="BN1961" s="41"/>
      <c r="BO1961" s="41"/>
      <c r="BP1961" s="108"/>
      <c r="CG1961" s="102"/>
      <c r="CI1961" s="45"/>
    </row>
    <row r="1962" spans="37:87" ht="13" customHeight="1">
      <c r="AK1962" s="114"/>
      <c r="AL1962" s="41"/>
      <c r="AM1962" s="41"/>
      <c r="AN1962" s="41"/>
      <c r="AO1962" s="41"/>
      <c r="AP1962" s="41"/>
      <c r="AQ1962" s="41"/>
      <c r="AR1962" s="41"/>
      <c r="AS1962" s="41"/>
      <c r="AT1962" s="41"/>
      <c r="AU1962" s="41"/>
      <c r="AV1962" s="41"/>
      <c r="AW1962" s="41"/>
      <c r="AX1962" s="41"/>
      <c r="AY1962" s="41"/>
      <c r="AZ1962" s="41"/>
      <c r="BA1962" s="41"/>
      <c r="BB1962" s="41"/>
      <c r="BC1962" s="41"/>
      <c r="BD1962" s="41"/>
      <c r="BE1962" s="41"/>
      <c r="BF1962" s="41"/>
      <c r="BG1962" s="41"/>
      <c r="BH1962" s="41"/>
      <c r="BI1962" s="41"/>
      <c r="BJ1962" s="41"/>
      <c r="BK1962" s="41"/>
      <c r="BL1962" s="41"/>
      <c r="BM1962" s="41"/>
      <c r="BN1962" s="41"/>
      <c r="BO1962" s="41"/>
      <c r="BP1962" s="108"/>
      <c r="CG1962" s="102"/>
      <c r="CI1962" s="45"/>
    </row>
    <row r="1963" spans="37:87" ht="13" customHeight="1">
      <c r="AK1963" s="114"/>
      <c r="AL1963" s="41"/>
      <c r="AM1963" s="41"/>
      <c r="AN1963" s="41"/>
      <c r="AO1963" s="41"/>
      <c r="AP1963" s="41"/>
      <c r="AQ1963" s="41"/>
      <c r="AR1963" s="41"/>
      <c r="AS1963" s="41"/>
      <c r="AT1963" s="41"/>
      <c r="AU1963" s="41"/>
      <c r="AV1963" s="41"/>
      <c r="AW1963" s="41"/>
      <c r="AX1963" s="41"/>
      <c r="AY1963" s="41"/>
      <c r="AZ1963" s="41"/>
      <c r="BA1963" s="41"/>
      <c r="BB1963" s="41"/>
      <c r="BC1963" s="41"/>
      <c r="BD1963" s="41"/>
      <c r="BE1963" s="41"/>
      <c r="BF1963" s="41"/>
      <c r="BG1963" s="41"/>
      <c r="BH1963" s="41"/>
      <c r="BI1963" s="41"/>
      <c r="BJ1963" s="41"/>
      <c r="BK1963" s="41"/>
      <c r="BL1963" s="41"/>
      <c r="BM1963" s="41"/>
      <c r="BN1963" s="41"/>
      <c r="BO1963" s="41"/>
      <c r="BP1963" s="108"/>
      <c r="CG1963" s="102"/>
      <c r="CI1963" s="45"/>
    </row>
    <row r="1964" spans="37:87" ht="13" customHeight="1">
      <c r="AK1964" s="114"/>
      <c r="AL1964" s="41"/>
      <c r="AM1964" s="41"/>
      <c r="AN1964" s="41"/>
      <c r="AO1964" s="41"/>
      <c r="AP1964" s="41"/>
      <c r="AQ1964" s="41"/>
      <c r="AR1964" s="41"/>
      <c r="AS1964" s="41"/>
      <c r="AT1964" s="41"/>
      <c r="AU1964" s="41"/>
      <c r="AV1964" s="41"/>
      <c r="AW1964" s="41"/>
      <c r="AX1964" s="41"/>
      <c r="AY1964" s="41"/>
      <c r="AZ1964" s="41"/>
      <c r="BA1964" s="41"/>
      <c r="BB1964" s="41"/>
      <c r="BC1964" s="41"/>
      <c r="BD1964" s="41"/>
      <c r="BE1964" s="41"/>
      <c r="BF1964" s="41"/>
      <c r="BG1964" s="41"/>
      <c r="BH1964" s="41"/>
      <c r="BI1964" s="41"/>
      <c r="BJ1964" s="41"/>
      <c r="BK1964" s="41"/>
      <c r="BL1964" s="41"/>
      <c r="BM1964" s="41"/>
      <c r="BN1964" s="41"/>
      <c r="BO1964" s="41"/>
      <c r="BP1964" s="108"/>
      <c r="CG1964" s="102"/>
      <c r="CI1964" s="45"/>
    </row>
    <row r="1965" spans="37:87" ht="13" customHeight="1">
      <c r="AK1965" s="114"/>
      <c r="AL1965" s="41"/>
      <c r="AM1965" s="41"/>
      <c r="AN1965" s="41"/>
      <c r="AO1965" s="41"/>
      <c r="AP1965" s="41"/>
      <c r="AQ1965" s="41"/>
      <c r="AR1965" s="41"/>
      <c r="AS1965" s="41"/>
      <c r="AT1965" s="41"/>
      <c r="AU1965" s="41"/>
      <c r="AV1965" s="41"/>
      <c r="AW1965" s="41"/>
      <c r="AX1965" s="41"/>
      <c r="AY1965" s="41"/>
      <c r="AZ1965" s="41"/>
      <c r="BA1965" s="41"/>
      <c r="BB1965" s="41"/>
      <c r="BC1965" s="41"/>
      <c r="BD1965" s="41"/>
      <c r="BE1965" s="41"/>
      <c r="BF1965" s="41"/>
      <c r="BG1965" s="41"/>
      <c r="BH1965" s="41"/>
      <c r="BI1965" s="41"/>
      <c r="BJ1965" s="41"/>
      <c r="BK1965" s="41"/>
      <c r="BL1965" s="41"/>
      <c r="BM1965" s="41"/>
      <c r="BN1965" s="41"/>
      <c r="BO1965" s="41"/>
      <c r="BP1965" s="108"/>
      <c r="CG1965" s="102"/>
      <c r="CI1965" s="45"/>
    </row>
    <row r="1966" spans="37:87" ht="13" customHeight="1">
      <c r="AK1966" s="114"/>
      <c r="AL1966" s="41"/>
      <c r="AM1966" s="41"/>
      <c r="AN1966" s="41"/>
      <c r="AO1966" s="41"/>
      <c r="AP1966" s="41"/>
      <c r="AQ1966" s="41"/>
      <c r="AR1966" s="41"/>
      <c r="AS1966" s="41"/>
      <c r="AT1966" s="41"/>
      <c r="AU1966" s="41"/>
      <c r="AV1966" s="41"/>
      <c r="AW1966" s="41"/>
      <c r="AX1966" s="41"/>
      <c r="AY1966" s="41"/>
      <c r="AZ1966" s="41"/>
      <c r="BA1966" s="41"/>
      <c r="BB1966" s="41"/>
      <c r="BC1966" s="41"/>
      <c r="BD1966" s="41"/>
      <c r="BE1966" s="41"/>
      <c r="BF1966" s="41"/>
      <c r="BG1966" s="41"/>
      <c r="BH1966" s="41"/>
      <c r="BI1966" s="41"/>
      <c r="BJ1966" s="41"/>
      <c r="BK1966" s="41"/>
      <c r="BL1966" s="41"/>
      <c r="BM1966" s="41"/>
      <c r="BN1966" s="41"/>
      <c r="BO1966" s="41"/>
      <c r="BP1966" s="108"/>
      <c r="CG1966" s="102"/>
      <c r="CI1966" s="45"/>
    </row>
    <row r="1967" spans="37:87" ht="13" customHeight="1">
      <c r="AK1967" s="114"/>
      <c r="AL1967" s="41"/>
      <c r="AM1967" s="41"/>
      <c r="AN1967" s="41"/>
      <c r="AO1967" s="41"/>
      <c r="AP1967" s="41"/>
      <c r="AQ1967" s="41"/>
      <c r="AR1967" s="41"/>
      <c r="AS1967" s="41"/>
      <c r="AT1967" s="41"/>
      <c r="AU1967" s="41"/>
      <c r="AV1967" s="41"/>
      <c r="AW1967" s="41"/>
      <c r="AX1967" s="41"/>
      <c r="AY1967" s="41"/>
      <c r="AZ1967" s="41"/>
      <c r="BA1967" s="41"/>
      <c r="BB1967" s="41"/>
      <c r="BC1967" s="41"/>
      <c r="BD1967" s="41"/>
      <c r="BE1967" s="41"/>
      <c r="BF1967" s="41"/>
      <c r="BG1967" s="41"/>
      <c r="BH1967" s="41"/>
      <c r="BI1967" s="41"/>
      <c r="BJ1967" s="41"/>
      <c r="BK1967" s="41"/>
      <c r="BL1967" s="41"/>
      <c r="BM1967" s="41"/>
      <c r="BN1967" s="41"/>
      <c r="BO1967" s="41"/>
      <c r="BP1967" s="108"/>
      <c r="CG1967" s="102"/>
      <c r="CI1967" s="45"/>
    </row>
    <row r="1968" spans="37:87" ht="13" customHeight="1">
      <c r="AK1968" s="114"/>
      <c r="AL1968" s="41"/>
      <c r="AM1968" s="41"/>
      <c r="AN1968" s="41"/>
      <c r="AO1968" s="41"/>
      <c r="AP1968" s="41"/>
      <c r="AQ1968" s="41"/>
      <c r="AR1968" s="41"/>
      <c r="AS1968" s="41"/>
      <c r="AT1968" s="41"/>
      <c r="AU1968" s="41"/>
      <c r="AV1968" s="41"/>
      <c r="AW1968" s="41"/>
      <c r="AX1968" s="41"/>
      <c r="AY1968" s="41"/>
      <c r="AZ1968" s="41"/>
      <c r="BA1968" s="41"/>
      <c r="BB1968" s="41"/>
      <c r="BC1968" s="41"/>
      <c r="BD1968" s="41"/>
      <c r="BE1968" s="41"/>
      <c r="BF1968" s="41"/>
      <c r="BG1968" s="41"/>
      <c r="BH1968" s="41"/>
      <c r="BI1968" s="41"/>
      <c r="BJ1968" s="41"/>
      <c r="BK1968" s="41"/>
      <c r="BL1968" s="41"/>
      <c r="BM1968" s="41"/>
      <c r="BN1968" s="41"/>
      <c r="BO1968" s="41"/>
      <c r="BP1968" s="108"/>
      <c r="CG1968" s="102"/>
      <c r="CI1968" s="45"/>
    </row>
    <row r="1969" spans="37:87" ht="13" customHeight="1">
      <c r="AK1969" s="114"/>
      <c r="AL1969" s="41"/>
      <c r="AM1969" s="41"/>
      <c r="AN1969" s="41"/>
      <c r="AO1969" s="41"/>
      <c r="AP1969" s="41"/>
      <c r="AQ1969" s="41"/>
      <c r="AR1969" s="41"/>
      <c r="AS1969" s="41"/>
      <c r="AT1969" s="41"/>
      <c r="AU1969" s="41"/>
      <c r="AV1969" s="41"/>
      <c r="AW1969" s="41"/>
      <c r="AX1969" s="41"/>
      <c r="AY1969" s="41"/>
      <c r="AZ1969" s="41"/>
      <c r="BA1969" s="41"/>
      <c r="BB1969" s="41"/>
      <c r="BC1969" s="41"/>
      <c r="BD1969" s="41"/>
      <c r="BE1969" s="41"/>
      <c r="BF1969" s="41"/>
      <c r="BG1969" s="41"/>
      <c r="BH1969" s="41"/>
      <c r="BI1969" s="41"/>
      <c r="BJ1969" s="41"/>
      <c r="BK1969" s="41"/>
      <c r="BL1969" s="41"/>
      <c r="BM1969" s="41"/>
      <c r="BN1969" s="41"/>
      <c r="BO1969" s="41"/>
      <c r="BP1969" s="108"/>
      <c r="CG1969" s="102"/>
      <c r="CI1969" s="45"/>
    </row>
    <row r="1970" spans="37:87" ht="13" customHeight="1">
      <c r="AK1970" s="114"/>
      <c r="AL1970" s="41"/>
      <c r="AM1970" s="41"/>
      <c r="AN1970" s="41"/>
      <c r="AO1970" s="41"/>
      <c r="AP1970" s="41"/>
      <c r="AQ1970" s="41"/>
      <c r="AR1970" s="41"/>
      <c r="AS1970" s="41"/>
      <c r="AT1970" s="41"/>
      <c r="AU1970" s="41"/>
      <c r="AV1970" s="41"/>
      <c r="AW1970" s="41"/>
      <c r="AX1970" s="41"/>
      <c r="AY1970" s="41"/>
      <c r="AZ1970" s="41"/>
      <c r="BA1970" s="41"/>
      <c r="BB1970" s="41"/>
      <c r="BC1970" s="41"/>
      <c r="BD1970" s="41"/>
      <c r="BE1970" s="41"/>
      <c r="BF1970" s="41"/>
      <c r="BG1970" s="41"/>
      <c r="BH1970" s="41"/>
      <c r="BI1970" s="41"/>
      <c r="BJ1970" s="41"/>
      <c r="BK1970" s="41"/>
      <c r="BL1970" s="41"/>
      <c r="BM1970" s="41"/>
      <c r="BN1970" s="41"/>
      <c r="BO1970" s="41"/>
      <c r="BP1970" s="108"/>
      <c r="CG1970" s="102"/>
      <c r="CI1970" s="45"/>
    </row>
    <row r="1971" spans="37:87" ht="13" customHeight="1">
      <c r="AK1971" s="114"/>
      <c r="AL1971" s="41"/>
      <c r="AM1971" s="41"/>
      <c r="AN1971" s="41"/>
      <c r="AO1971" s="41"/>
      <c r="AP1971" s="41"/>
      <c r="AQ1971" s="41"/>
      <c r="AR1971" s="41"/>
      <c r="AS1971" s="41"/>
      <c r="AT1971" s="41"/>
      <c r="AU1971" s="41"/>
      <c r="AV1971" s="41"/>
      <c r="AW1971" s="41"/>
      <c r="AX1971" s="41"/>
      <c r="AY1971" s="41"/>
      <c r="AZ1971" s="41"/>
      <c r="BA1971" s="41"/>
      <c r="BB1971" s="41"/>
      <c r="BC1971" s="41"/>
      <c r="BD1971" s="41"/>
      <c r="BE1971" s="41"/>
      <c r="BF1971" s="41"/>
      <c r="BG1971" s="41"/>
      <c r="BH1971" s="41"/>
      <c r="BI1971" s="41"/>
      <c r="BJ1971" s="41"/>
      <c r="BK1971" s="41"/>
      <c r="BL1971" s="41"/>
      <c r="BM1971" s="41"/>
      <c r="BN1971" s="41"/>
      <c r="BO1971" s="41"/>
      <c r="BP1971" s="108"/>
      <c r="CG1971" s="102"/>
      <c r="CI1971" s="45"/>
    </row>
    <row r="1972" spans="37:87" ht="13" customHeight="1">
      <c r="AK1972" s="114"/>
      <c r="AL1972" s="41"/>
      <c r="AM1972" s="41"/>
      <c r="AN1972" s="41"/>
      <c r="AO1972" s="41"/>
      <c r="AP1972" s="41"/>
      <c r="AQ1972" s="41"/>
      <c r="AR1972" s="41"/>
      <c r="AS1972" s="41"/>
      <c r="AT1972" s="41"/>
      <c r="AU1972" s="41"/>
      <c r="AV1972" s="41"/>
      <c r="AW1972" s="41"/>
      <c r="AX1972" s="41"/>
      <c r="AY1972" s="41"/>
      <c r="AZ1972" s="41"/>
      <c r="BA1972" s="41"/>
      <c r="BB1972" s="41"/>
      <c r="BC1972" s="41"/>
      <c r="BD1972" s="41"/>
      <c r="BE1972" s="41"/>
      <c r="BF1972" s="41"/>
      <c r="BG1972" s="41"/>
      <c r="BH1972" s="41"/>
      <c r="BI1972" s="41"/>
      <c r="BJ1972" s="41"/>
      <c r="BK1972" s="41"/>
      <c r="BL1972" s="41"/>
      <c r="BM1972" s="41"/>
      <c r="BN1972" s="41"/>
      <c r="BO1972" s="41"/>
      <c r="BP1972" s="108"/>
      <c r="CG1972" s="102"/>
      <c r="CI1972" s="45"/>
    </row>
    <row r="1973" spans="37:87" ht="13" customHeight="1">
      <c r="AK1973" s="114"/>
      <c r="AL1973" s="41"/>
      <c r="AM1973" s="41"/>
      <c r="AN1973" s="41"/>
      <c r="AO1973" s="41"/>
      <c r="AP1973" s="41"/>
      <c r="AQ1973" s="41"/>
      <c r="AR1973" s="41"/>
      <c r="AS1973" s="41"/>
      <c r="AT1973" s="41"/>
      <c r="AU1973" s="41"/>
      <c r="AV1973" s="41"/>
      <c r="AW1973" s="41"/>
      <c r="AX1973" s="41"/>
      <c r="AY1973" s="41"/>
      <c r="AZ1973" s="41"/>
      <c r="BA1973" s="41"/>
      <c r="BB1973" s="41"/>
      <c r="BC1973" s="41"/>
      <c r="BD1973" s="41"/>
      <c r="BE1973" s="41"/>
      <c r="BF1973" s="41"/>
      <c r="BG1973" s="41"/>
      <c r="BH1973" s="41"/>
      <c r="BI1973" s="41"/>
      <c r="BJ1973" s="41"/>
      <c r="BK1973" s="41"/>
      <c r="BL1973" s="41"/>
      <c r="BM1973" s="41"/>
      <c r="BN1973" s="41"/>
      <c r="BO1973" s="41"/>
      <c r="BP1973" s="108"/>
      <c r="CG1973" s="102"/>
      <c r="CI1973" s="45"/>
    </row>
    <row r="1974" spans="37:87" ht="13" customHeight="1">
      <c r="AK1974" s="114"/>
      <c r="AL1974" s="41"/>
      <c r="AM1974" s="41"/>
      <c r="AN1974" s="41"/>
      <c r="AO1974" s="41"/>
      <c r="AP1974" s="41"/>
      <c r="AQ1974" s="41"/>
      <c r="AR1974" s="41"/>
      <c r="AS1974" s="41"/>
      <c r="AT1974" s="41"/>
      <c r="AU1974" s="41"/>
      <c r="AV1974" s="41"/>
      <c r="AW1974" s="41"/>
      <c r="AX1974" s="41"/>
      <c r="AY1974" s="41"/>
      <c r="AZ1974" s="41"/>
      <c r="BA1974" s="41"/>
      <c r="BB1974" s="41"/>
      <c r="BC1974" s="41"/>
      <c r="BD1974" s="41"/>
      <c r="BE1974" s="41"/>
      <c r="BF1974" s="41"/>
      <c r="BG1974" s="41"/>
      <c r="BH1974" s="41"/>
      <c r="BI1974" s="41"/>
      <c r="BJ1974" s="41"/>
      <c r="BK1974" s="41"/>
      <c r="BL1974" s="41"/>
      <c r="BM1974" s="41"/>
      <c r="BN1974" s="41"/>
      <c r="BO1974" s="41"/>
      <c r="BP1974" s="108"/>
      <c r="CG1974" s="102"/>
      <c r="CI1974" s="45"/>
    </row>
    <row r="1975" spans="37:87" ht="13" customHeight="1">
      <c r="AK1975" s="114"/>
      <c r="AL1975" s="41"/>
      <c r="AM1975" s="41"/>
      <c r="AN1975" s="41"/>
      <c r="AO1975" s="41"/>
      <c r="AP1975" s="41"/>
      <c r="AQ1975" s="41"/>
      <c r="AR1975" s="41"/>
      <c r="AS1975" s="41"/>
      <c r="AT1975" s="41"/>
      <c r="AU1975" s="41"/>
      <c r="AV1975" s="41"/>
      <c r="AW1975" s="41"/>
      <c r="AX1975" s="41"/>
      <c r="AY1975" s="41"/>
      <c r="AZ1975" s="41"/>
      <c r="BA1975" s="41"/>
      <c r="BB1975" s="41"/>
      <c r="BC1975" s="41"/>
      <c r="BD1975" s="41"/>
      <c r="BE1975" s="41"/>
      <c r="BF1975" s="41"/>
      <c r="BG1975" s="41"/>
      <c r="BH1975" s="41"/>
      <c r="BI1975" s="41"/>
      <c r="BJ1975" s="41"/>
      <c r="BK1975" s="41"/>
      <c r="BL1975" s="41"/>
      <c r="BM1975" s="41"/>
      <c r="BN1975" s="41"/>
      <c r="BO1975" s="41"/>
      <c r="BP1975" s="108"/>
      <c r="CG1975" s="102"/>
      <c r="CI1975" s="45"/>
    </row>
    <row r="1976" spans="37:87" ht="13" customHeight="1">
      <c r="AK1976" s="114"/>
      <c r="AL1976" s="41"/>
      <c r="AM1976" s="41"/>
      <c r="AN1976" s="41"/>
      <c r="AO1976" s="41"/>
      <c r="AP1976" s="41"/>
      <c r="AQ1976" s="41"/>
      <c r="AR1976" s="41"/>
      <c r="AS1976" s="41"/>
      <c r="AT1976" s="41"/>
      <c r="AU1976" s="41"/>
      <c r="AV1976" s="41"/>
      <c r="AW1976" s="41"/>
      <c r="AX1976" s="41"/>
      <c r="AY1976" s="41"/>
      <c r="AZ1976" s="41"/>
      <c r="BA1976" s="41"/>
      <c r="BB1976" s="41"/>
      <c r="BC1976" s="41"/>
      <c r="BD1976" s="41"/>
      <c r="BE1976" s="41"/>
      <c r="BF1976" s="41"/>
      <c r="BG1976" s="41"/>
      <c r="BH1976" s="41"/>
      <c r="BI1976" s="41"/>
      <c r="BJ1976" s="41"/>
      <c r="BK1976" s="41"/>
      <c r="BL1976" s="41"/>
      <c r="BM1976" s="41"/>
      <c r="BN1976" s="41"/>
      <c r="BO1976" s="41"/>
      <c r="BP1976" s="108"/>
      <c r="CG1976" s="102"/>
      <c r="CI1976" s="45"/>
    </row>
    <row r="1977" spans="37:87" ht="13" customHeight="1">
      <c r="AK1977" s="114"/>
      <c r="AL1977" s="41"/>
      <c r="AM1977" s="41"/>
      <c r="AN1977" s="41"/>
      <c r="AO1977" s="41"/>
      <c r="AP1977" s="41"/>
      <c r="AQ1977" s="41"/>
      <c r="AR1977" s="41"/>
      <c r="AS1977" s="41"/>
      <c r="AT1977" s="41"/>
      <c r="AU1977" s="41"/>
      <c r="AV1977" s="41"/>
      <c r="AW1977" s="41"/>
      <c r="AX1977" s="41"/>
      <c r="AY1977" s="41"/>
      <c r="AZ1977" s="41"/>
      <c r="BA1977" s="41"/>
      <c r="BB1977" s="41"/>
      <c r="BC1977" s="41"/>
      <c r="BD1977" s="41"/>
      <c r="BE1977" s="41"/>
      <c r="BF1977" s="41"/>
      <c r="BG1977" s="41"/>
      <c r="BH1977" s="41"/>
      <c r="BI1977" s="41"/>
      <c r="BJ1977" s="41"/>
      <c r="BK1977" s="41"/>
      <c r="BL1977" s="41"/>
      <c r="BM1977" s="41"/>
      <c r="BN1977" s="41"/>
      <c r="BO1977" s="41"/>
      <c r="BP1977" s="108"/>
      <c r="CG1977" s="102"/>
      <c r="CI1977" s="45"/>
    </row>
    <row r="1978" spans="37:87" ht="13" customHeight="1">
      <c r="AK1978" s="114"/>
      <c r="AL1978" s="41"/>
      <c r="AM1978" s="41"/>
      <c r="AN1978" s="41"/>
      <c r="AO1978" s="41"/>
      <c r="AP1978" s="41"/>
      <c r="AQ1978" s="41"/>
      <c r="AR1978" s="41"/>
      <c r="AS1978" s="41"/>
      <c r="AT1978" s="41"/>
      <c r="AU1978" s="41"/>
      <c r="AV1978" s="41"/>
      <c r="AW1978" s="41"/>
      <c r="AX1978" s="41"/>
      <c r="AY1978" s="41"/>
      <c r="AZ1978" s="41"/>
      <c r="BA1978" s="41"/>
      <c r="BB1978" s="41"/>
      <c r="BC1978" s="41"/>
      <c r="BD1978" s="41"/>
      <c r="BE1978" s="41"/>
      <c r="BF1978" s="41"/>
      <c r="BG1978" s="41"/>
      <c r="BH1978" s="41"/>
      <c r="BI1978" s="41"/>
      <c r="BJ1978" s="41"/>
      <c r="BK1978" s="41"/>
      <c r="BL1978" s="41"/>
      <c r="BM1978" s="41"/>
      <c r="BN1978" s="41"/>
      <c r="BO1978" s="41"/>
      <c r="BP1978" s="108"/>
      <c r="CG1978" s="102"/>
      <c r="CI1978" s="45"/>
    </row>
    <row r="1979" spans="37:87" ht="13" customHeight="1">
      <c r="AK1979" s="114"/>
      <c r="AL1979" s="41"/>
      <c r="AM1979" s="41"/>
      <c r="AN1979" s="41"/>
      <c r="AO1979" s="41"/>
      <c r="AP1979" s="41"/>
      <c r="AQ1979" s="41"/>
      <c r="AR1979" s="41"/>
      <c r="AS1979" s="41"/>
      <c r="AT1979" s="41"/>
      <c r="AU1979" s="41"/>
      <c r="AV1979" s="41"/>
      <c r="AW1979" s="41"/>
      <c r="AX1979" s="41"/>
      <c r="AY1979" s="41"/>
      <c r="AZ1979" s="41"/>
      <c r="BA1979" s="41"/>
      <c r="BB1979" s="41"/>
      <c r="BC1979" s="41"/>
      <c r="BD1979" s="41"/>
      <c r="BE1979" s="41"/>
      <c r="BF1979" s="41"/>
      <c r="BG1979" s="41"/>
      <c r="BH1979" s="41"/>
      <c r="BI1979" s="41"/>
      <c r="BJ1979" s="41"/>
      <c r="BK1979" s="41"/>
      <c r="BL1979" s="41"/>
      <c r="BM1979" s="41"/>
      <c r="BN1979" s="41"/>
      <c r="BO1979" s="41"/>
      <c r="BP1979" s="108"/>
      <c r="CG1979" s="102"/>
      <c r="CI1979" s="45"/>
    </row>
    <row r="1980" spans="37:87" ht="13" customHeight="1">
      <c r="AK1980" s="114"/>
      <c r="AL1980" s="41"/>
      <c r="AM1980" s="41"/>
      <c r="AN1980" s="41"/>
      <c r="AO1980" s="41"/>
      <c r="AP1980" s="41"/>
      <c r="AQ1980" s="41"/>
      <c r="AR1980" s="41"/>
      <c r="AS1980" s="41"/>
      <c r="AT1980" s="41"/>
      <c r="AU1980" s="41"/>
      <c r="AV1980" s="41"/>
      <c r="AW1980" s="41"/>
      <c r="AX1980" s="41"/>
      <c r="AY1980" s="41"/>
      <c r="AZ1980" s="41"/>
      <c r="BA1980" s="41"/>
      <c r="BB1980" s="41"/>
      <c r="BC1980" s="41"/>
      <c r="BD1980" s="41"/>
      <c r="BE1980" s="41"/>
      <c r="BF1980" s="41"/>
      <c r="BG1980" s="41"/>
      <c r="BH1980" s="41"/>
      <c r="BI1980" s="41"/>
      <c r="BJ1980" s="41"/>
      <c r="BK1980" s="41"/>
      <c r="BL1980" s="41"/>
      <c r="BM1980" s="41"/>
      <c r="BN1980" s="41"/>
      <c r="BO1980" s="41"/>
      <c r="BP1980" s="108"/>
      <c r="CG1980" s="102"/>
      <c r="CI1980" s="45"/>
    </row>
    <row r="1981" spans="37:87" ht="13" customHeight="1">
      <c r="AK1981" s="114"/>
      <c r="AL1981" s="41"/>
      <c r="AM1981" s="41"/>
      <c r="AN1981" s="41"/>
      <c r="AO1981" s="41"/>
      <c r="AP1981" s="41"/>
      <c r="AQ1981" s="41"/>
      <c r="AR1981" s="41"/>
      <c r="AS1981" s="41"/>
      <c r="AT1981" s="41"/>
      <c r="AU1981" s="41"/>
      <c r="AV1981" s="41"/>
      <c r="AW1981" s="41"/>
      <c r="AX1981" s="41"/>
      <c r="AY1981" s="41"/>
      <c r="AZ1981" s="41"/>
      <c r="BA1981" s="41"/>
      <c r="BB1981" s="41"/>
      <c r="BC1981" s="41"/>
      <c r="BD1981" s="41"/>
      <c r="BE1981" s="41"/>
      <c r="BF1981" s="41"/>
      <c r="BG1981" s="41"/>
      <c r="BH1981" s="41"/>
      <c r="BI1981" s="41"/>
      <c r="BJ1981" s="41"/>
      <c r="BK1981" s="41"/>
      <c r="BL1981" s="41"/>
      <c r="BM1981" s="41"/>
      <c r="BN1981" s="41"/>
      <c r="BO1981" s="41"/>
      <c r="BP1981" s="108"/>
      <c r="CG1981" s="102"/>
      <c r="CI1981" s="45"/>
    </row>
    <row r="1982" spans="37:87" ht="13" customHeight="1">
      <c r="AK1982" s="114"/>
      <c r="AL1982" s="41"/>
      <c r="AM1982" s="41"/>
      <c r="AN1982" s="41"/>
      <c r="AO1982" s="41"/>
      <c r="AP1982" s="41"/>
      <c r="AQ1982" s="41"/>
      <c r="AR1982" s="41"/>
      <c r="AS1982" s="41"/>
      <c r="AT1982" s="41"/>
      <c r="AU1982" s="41"/>
      <c r="AV1982" s="41"/>
      <c r="AW1982" s="41"/>
      <c r="AX1982" s="41"/>
      <c r="AY1982" s="41"/>
      <c r="AZ1982" s="41"/>
      <c r="BA1982" s="41"/>
      <c r="BB1982" s="41"/>
      <c r="BC1982" s="41"/>
      <c r="BD1982" s="41"/>
      <c r="BE1982" s="41"/>
      <c r="BF1982" s="41"/>
      <c r="BG1982" s="41"/>
      <c r="BH1982" s="41"/>
      <c r="BI1982" s="41"/>
      <c r="BJ1982" s="41"/>
      <c r="BK1982" s="41"/>
      <c r="BL1982" s="41"/>
      <c r="BM1982" s="41"/>
      <c r="BN1982" s="41"/>
      <c r="BO1982" s="41"/>
      <c r="BP1982" s="108"/>
      <c r="CG1982" s="102"/>
      <c r="CI1982" s="45"/>
    </row>
    <row r="1983" spans="37:87" ht="13" customHeight="1">
      <c r="AK1983" s="114"/>
      <c r="AL1983" s="41"/>
      <c r="AM1983" s="41"/>
      <c r="AN1983" s="41"/>
      <c r="AO1983" s="41"/>
      <c r="AP1983" s="41"/>
      <c r="AQ1983" s="41"/>
      <c r="AR1983" s="41"/>
      <c r="AS1983" s="41"/>
      <c r="AT1983" s="41"/>
      <c r="AU1983" s="41"/>
      <c r="AV1983" s="41"/>
      <c r="AW1983" s="41"/>
      <c r="AX1983" s="41"/>
      <c r="AY1983" s="41"/>
      <c r="AZ1983" s="41"/>
      <c r="BA1983" s="41"/>
      <c r="BB1983" s="41"/>
      <c r="BC1983" s="41"/>
      <c r="BD1983" s="41"/>
      <c r="BE1983" s="41"/>
      <c r="BF1983" s="41"/>
      <c r="BG1983" s="41"/>
      <c r="BH1983" s="41"/>
      <c r="BI1983" s="41"/>
      <c r="BJ1983" s="41"/>
      <c r="BK1983" s="41"/>
      <c r="BL1983" s="41"/>
      <c r="BM1983" s="41"/>
      <c r="BN1983" s="41"/>
      <c r="BO1983" s="41"/>
      <c r="BP1983" s="108"/>
      <c r="CG1983" s="102"/>
      <c r="CI1983" s="45"/>
    </row>
    <row r="1984" spans="37:87" ht="13" customHeight="1">
      <c r="AK1984" s="114"/>
      <c r="AL1984" s="41"/>
      <c r="AM1984" s="41"/>
      <c r="AN1984" s="41"/>
      <c r="AO1984" s="41"/>
      <c r="AP1984" s="41"/>
      <c r="AQ1984" s="41"/>
      <c r="AR1984" s="41"/>
      <c r="AS1984" s="41"/>
      <c r="AT1984" s="41"/>
      <c r="AU1984" s="41"/>
      <c r="AV1984" s="41"/>
      <c r="AW1984" s="41"/>
      <c r="AX1984" s="41"/>
      <c r="AY1984" s="41"/>
      <c r="AZ1984" s="41"/>
      <c r="BA1984" s="41"/>
      <c r="BB1984" s="41"/>
      <c r="BC1984" s="41"/>
      <c r="BD1984" s="41"/>
      <c r="BE1984" s="41"/>
      <c r="BF1984" s="41"/>
      <c r="BG1984" s="41"/>
      <c r="BH1984" s="41"/>
      <c r="BI1984" s="41"/>
      <c r="BJ1984" s="41"/>
      <c r="BK1984" s="41"/>
      <c r="BL1984" s="41"/>
      <c r="BM1984" s="41"/>
      <c r="BN1984" s="41"/>
      <c r="BO1984" s="41"/>
      <c r="BP1984" s="108"/>
      <c r="CG1984" s="102"/>
      <c r="CI1984" s="45"/>
    </row>
    <row r="1985" spans="37:87" ht="13" customHeight="1">
      <c r="AK1985" s="114"/>
      <c r="AL1985" s="41"/>
      <c r="AM1985" s="41"/>
      <c r="AN1985" s="41"/>
      <c r="AO1985" s="41"/>
      <c r="AP1985" s="41"/>
      <c r="AQ1985" s="41"/>
      <c r="AR1985" s="41"/>
      <c r="AS1985" s="41"/>
      <c r="AT1985" s="41"/>
      <c r="AU1985" s="41"/>
      <c r="AV1985" s="41"/>
      <c r="AW1985" s="41"/>
      <c r="AX1985" s="41"/>
      <c r="AY1985" s="41"/>
      <c r="AZ1985" s="41"/>
      <c r="BA1985" s="41"/>
      <c r="BB1985" s="41"/>
      <c r="BC1985" s="41"/>
      <c r="BD1985" s="41"/>
      <c r="BE1985" s="41"/>
      <c r="BF1985" s="41"/>
      <c r="BG1985" s="41"/>
      <c r="BH1985" s="41"/>
      <c r="BI1985" s="41"/>
      <c r="BJ1985" s="41"/>
      <c r="BK1985" s="41"/>
      <c r="BL1985" s="41"/>
      <c r="BM1985" s="41"/>
      <c r="BN1985" s="41"/>
      <c r="BO1985" s="41"/>
      <c r="BP1985" s="108"/>
      <c r="CG1985" s="102"/>
      <c r="CI1985" s="45"/>
    </row>
    <row r="1986" spans="37:87" ht="13" customHeight="1">
      <c r="AK1986" s="114"/>
      <c r="AL1986" s="41"/>
      <c r="AM1986" s="41"/>
      <c r="AN1986" s="41"/>
      <c r="AO1986" s="41"/>
      <c r="AP1986" s="41"/>
      <c r="AQ1986" s="41"/>
      <c r="AR1986" s="41"/>
      <c r="AS1986" s="41"/>
      <c r="AT1986" s="41"/>
      <c r="AU1986" s="41"/>
      <c r="AV1986" s="41"/>
      <c r="AW1986" s="41"/>
      <c r="AX1986" s="41"/>
      <c r="AY1986" s="41"/>
      <c r="AZ1986" s="41"/>
      <c r="BA1986" s="41"/>
      <c r="BB1986" s="41"/>
      <c r="BC1986" s="41"/>
      <c r="BD1986" s="41"/>
      <c r="BE1986" s="41"/>
      <c r="BF1986" s="41"/>
      <c r="BG1986" s="41"/>
      <c r="BH1986" s="41"/>
      <c r="BI1986" s="41"/>
      <c r="BJ1986" s="41"/>
      <c r="BK1986" s="41"/>
      <c r="BL1986" s="41"/>
      <c r="BM1986" s="41"/>
      <c r="BN1986" s="41"/>
      <c r="BO1986" s="41"/>
      <c r="BP1986" s="108"/>
      <c r="CG1986" s="102"/>
      <c r="CI1986" s="45"/>
    </row>
    <row r="1987" spans="37:87" ht="13" customHeight="1">
      <c r="AK1987" s="114"/>
      <c r="AL1987" s="41"/>
      <c r="AM1987" s="41"/>
      <c r="AN1987" s="41"/>
      <c r="AO1987" s="41"/>
      <c r="AP1987" s="41"/>
      <c r="AQ1987" s="41"/>
      <c r="AR1987" s="41"/>
      <c r="AS1987" s="41"/>
      <c r="AT1987" s="41"/>
      <c r="AU1987" s="41"/>
      <c r="AV1987" s="41"/>
      <c r="AW1987" s="41"/>
      <c r="AX1987" s="41"/>
      <c r="AY1987" s="41"/>
      <c r="AZ1987" s="41"/>
      <c r="BA1987" s="41"/>
      <c r="BB1987" s="41"/>
      <c r="BC1987" s="41"/>
      <c r="BD1987" s="41"/>
      <c r="BE1987" s="41"/>
      <c r="BF1987" s="41"/>
      <c r="BG1987" s="41"/>
      <c r="BH1987" s="41"/>
      <c r="BI1987" s="41"/>
      <c r="BJ1987" s="41"/>
      <c r="BK1987" s="41"/>
      <c r="BL1987" s="41"/>
      <c r="BM1987" s="41"/>
      <c r="BN1987" s="41"/>
      <c r="BO1987" s="41"/>
      <c r="BP1987" s="108"/>
      <c r="CG1987" s="102"/>
      <c r="CI1987" s="45"/>
    </row>
    <row r="1988" spans="37:87" ht="13" customHeight="1">
      <c r="AK1988" s="114"/>
      <c r="AL1988" s="41"/>
      <c r="AM1988" s="41"/>
      <c r="AN1988" s="41"/>
      <c r="AO1988" s="41"/>
      <c r="AP1988" s="41"/>
      <c r="AQ1988" s="41"/>
      <c r="AR1988" s="41"/>
      <c r="AS1988" s="41"/>
      <c r="AT1988" s="41"/>
      <c r="AU1988" s="41"/>
      <c r="AV1988" s="41"/>
      <c r="AW1988" s="41"/>
      <c r="AX1988" s="41"/>
      <c r="AY1988" s="41"/>
      <c r="AZ1988" s="41"/>
      <c r="BA1988" s="41"/>
      <c r="BB1988" s="41"/>
      <c r="BC1988" s="41"/>
      <c r="BD1988" s="41"/>
      <c r="BE1988" s="41"/>
      <c r="BF1988" s="41"/>
      <c r="BG1988" s="41"/>
      <c r="BH1988" s="41"/>
      <c r="BI1988" s="41"/>
      <c r="BJ1988" s="41"/>
      <c r="BK1988" s="41"/>
      <c r="BL1988" s="41"/>
      <c r="BM1988" s="41"/>
      <c r="BN1988" s="41"/>
      <c r="BO1988" s="41"/>
      <c r="BP1988" s="108"/>
      <c r="CG1988" s="102"/>
      <c r="CI1988" s="45"/>
    </row>
    <row r="1989" spans="37:87" ht="13" customHeight="1">
      <c r="AK1989" s="114"/>
      <c r="AL1989" s="41"/>
      <c r="AM1989" s="41"/>
      <c r="AN1989" s="41"/>
      <c r="AO1989" s="41"/>
      <c r="AP1989" s="41"/>
      <c r="AQ1989" s="41"/>
      <c r="AR1989" s="41"/>
      <c r="AS1989" s="41"/>
      <c r="AT1989" s="41"/>
      <c r="AU1989" s="41"/>
      <c r="AV1989" s="41"/>
      <c r="AW1989" s="41"/>
      <c r="AX1989" s="41"/>
      <c r="AY1989" s="41"/>
      <c r="AZ1989" s="41"/>
      <c r="BA1989" s="41"/>
      <c r="BB1989" s="41"/>
      <c r="BC1989" s="41"/>
      <c r="BD1989" s="41"/>
      <c r="BE1989" s="41"/>
      <c r="BF1989" s="41"/>
      <c r="BG1989" s="41"/>
      <c r="BH1989" s="41"/>
      <c r="BI1989" s="41"/>
      <c r="BJ1989" s="41"/>
      <c r="BK1989" s="41"/>
      <c r="BL1989" s="41"/>
      <c r="BM1989" s="41"/>
      <c r="BN1989" s="41"/>
      <c r="BO1989" s="41"/>
      <c r="BP1989" s="108"/>
      <c r="CG1989" s="102"/>
      <c r="CI1989" s="45"/>
    </row>
    <row r="1990" spans="37:87" ht="13" customHeight="1">
      <c r="AK1990" s="114"/>
      <c r="AL1990" s="41"/>
      <c r="AM1990" s="41"/>
      <c r="AN1990" s="41"/>
      <c r="AO1990" s="41"/>
      <c r="AP1990" s="41"/>
      <c r="AQ1990" s="41"/>
      <c r="AR1990" s="41"/>
      <c r="AS1990" s="41"/>
      <c r="AT1990" s="41"/>
      <c r="AU1990" s="41"/>
      <c r="AV1990" s="41"/>
      <c r="AW1990" s="41"/>
      <c r="AX1990" s="41"/>
      <c r="AY1990" s="41"/>
      <c r="AZ1990" s="41"/>
      <c r="BA1990" s="41"/>
      <c r="BB1990" s="41"/>
      <c r="BC1990" s="41"/>
      <c r="BD1990" s="41"/>
      <c r="BE1990" s="41"/>
      <c r="BF1990" s="41"/>
      <c r="BG1990" s="41"/>
      <c r="BH1990" s="41"/>
      <c r="BI1990" s="41"/>
      <c r="BJ1990" s="41"/>
      <c r="BK1990" s="41"/>
      <c r="BL1990" s="41"/>
      <c r="BM1990" s="41"/>
      <c r="BN1990" s="41"/>
      <c r="BO1990" s="41"/>
      <c r="BP1990" s="108"/>
      <c r="CG1990" s="102"/>
      <c r="CI1990" s="45"/>
    </row>
    <row r="1991" spans="37:87" ht="13" customHeight="1">
      <c r="AK1991" s="114"/>
      <c r="AL1991" s="41"/>
      <c r="AM1991" s="41"/>
      <c r="AN1991" s="41"/>
      <c r="AO1991" s="41"/>
      <c r="AP1991" s="41"/>
      <c r="AQ1991" s="41"/>
      <c r="AR1991" s="41"/>
      <c r="AS1991" s="41"/>
      <c r="AT1991" s="41"/>
      <c r="AU1991" s="41"/>
      <c r="AV1991" s="41"/>
      <c r="AW1991" s="41"/>
      <c r="AX1991" s="41"/>
      <c r="AY1991" s="41"/>
      <c r="AZ1991" s="41"/>
      <c r="BA1991" s="41"/>
      <c r="BB1991" s="41"/>
      <c r="BC1991" s="41"/>
      <c r="BD1991" s="41"/>
      <c r="BE1991" s="41"/>
      <c r="BF1991" s="41"/>
      <c r="BG1991" s="41"/>
      <c r="BH1991" s="41"/>
      <c r="BI1991" s="41"/>
      <c r="BJ1991" s="41"/>
      <c r="BK1991" s="41"/>
      <c r="BL1991" s="41"/>
      <c r="BM1991" s="41"/>
      <c r="BN1991" s="41"/>
      <c r="BO1991" s="41"/>
      <c r="BP1991" s="108"/>
      <c r="CG1991" s="102"/>
      <c r="CI1991" s="45"/>
    </row>
    <row r="1992" spans="37:87" ht="13" customHeight="1">
      <c r="AK1992" s="114"/>
      <c r="AL1992" s="41"/>
      <c r="AM1992" s="41"/>
      <c r="AN1992" s="41"/>
      <c r="AO1992" s="41"/>
      <c r="AP1992" s="41"/>
      <c r="AQ1992" s="41"/>
      <c r="AR1992" s="41"/>
      <c r="AS1992" s="41"/>
      <c r="AT1992" s="41"/>
      <c r="AU1992" s="41"/>
      <c r="AV1992" s="41"/>
      <c r="AW1992" s="41"/>
      <c r="AX1992" s="41"/>
      <c r="AY1992" s="41"/>
      <c r="AZ1992" s="41"/>
      <c r="BA1992" s="41"/>
      <c r="BB1992" s="41"/>
      <c r="BC1992" s="41"/>
      <c r="BD1992" s="41"/>
      <c r="BE1992" s="41"/>
      <c r="BF1992" s="41"/>
      <c r="BG1992" s="41"/>
      <c r="BH1992" s="41"/>
      <c r="BI1992" s="41"/>
      <c r="BJ1992" s="41"/>
      <c r="BK1992" s="41"/>
      <c r="BL1992" s="41"/>
      <c r="BM1992" s="41"/>
      <c r="BN1992" s="41"/>
      <c r="BO1992" s="41"/>
      <c r="BP1992" s="108"/>
      <c r="CG1992" s="102"/>
      <c r="CI1992" s="45"/>
    </row>
    <row r="1993" spans="37:87" ht="13" customHeight="1">
      <c r="AK1993" s="114"/>
      <c r="AL1993" s="41"/>
      <c r="AM1993" s="41"/>
      <c r="AN1993" s="41"/>
      <c r="AO1993" s="41"/>
      <c r="AP1993" s="41"/>
      <c r="AQ1993" s="41"/>
      <c r="AR1993" s="41"/>
      <c r="AS1993" s="41"/>
      <c r="AT1993" s="41"/>
      <c r="AU1993" s="41"/>
      <c r="AV1993" s="41"/>
      <c r="AW1993" s="41"/>
      <c r="AX1993" s="41"/>
      <c r="AY1993" s="41"/>
      <c r="AZ1993" s="41"/>
      <c r="BA1993" s="41"/>
      <c r="BB1993" s="41"/>
      <c r="BC1993" s="41"/>
      <c r="BD1993" s="41"/>
      <c r="BE1993" s="41"/>
      <c r="BF1993" s="41"/>
      <c r="BG1993" s="41"/>
      <c r="BH1993" s="41"/>
      <c r="BI1993" s="41"/>
      <c r="BJ1993" s="41"/>
      <c r="BK1993" s="41"/>
      <c r="BL1993" s="41"/>
      <c r="BM1993" s="41"/>
      <c r="BN1993" s="41"/>
      <c r="BO1993" s="41"/>
      <c r="BP1993" s="108"/>
      <c r="CG1993" s="102"/>
      <c r="CI1993" s="45"/>
    </row>
    <row r="1994" spans="37:87" ht="13" customHeight="1">
      <c r="AK1994" s="114"/>
      <c r="AL1994" s="41"/>
      <c r="AM1994" s="41"/>
      <c r="AN1994" s="41"/>
      <c r="AO1994" s="41"/>
      <c r="AP1994" s="41"/>
      <c r="AQ1994" s="41"/>
      <c r="AR1994" s="41"/>
      <c r="AS1994" s="41"/>
      <c r="AT1994" s="41"/>
      <c r="AU1994" s="41"/>
      <c r="AV1994" s="41"/>
      <c r="AW1994" s="41"/>
      <c r="AX1994" s="41"/>
      <c r="AY1994" s="41"/>
      <c r="AZ1994" s="41"/>
      <c r="BA1994" s="41"/>
      <c r="BB1994" s="41"/>
      <c r="BC1994" s="41"/>
      <c r="BD1994" s="41"/>
      <c r="BE1994" s="41"/>
      <c r="BF1994" s="41"/>
      <c r="BG1994" s="41"/>
      <c r="BH1994" s="41"/>
      <c r="BI1994" s="41"/>
      <c r="BJ1994" s="41"/>
      <c r="BK1994" s="41"/>
      <c r="BL1994" s="41"/>
      <c r="BM1994" s="41"/>
      <c r="BN1994" s="41"/>
      <c r="BO1994" s="41"/>
      <c r="BP1994" s="108"/>
      <c r="CG1994" s="102"/>
      <c r="CI1994" s="45"/>
    </row>
    <row r="1995" spans="37:87" ht="13" customHeight="1">
      <c r="AK1995" s="114"/>
      <c r="AL1995" s="41"/>
      <c r="AM1995" s="41"/>
      <c r="AN1995" s="41"/>
      <c r="AO1995" s="41"/>
      <c r="AP1995" s="41"/>
      <c r="AQ1995" s="41"/>
      <c r="AR1995" s="41"/>
      <c r="AS1995" s="41"/>
      <c r="AT1995" s="41"/>
      <c r="AU1995" s="41"/>
      <c r="AV1995" s="41"/>
      <c r="AW1995" s="41"/>
      <c r="AX1995" s="41"/>
      <c r="AY1995" s="41"/>
      <c r="AZ1995" s="41"/>
      <c r="BA1995" s="41"/>
      <c r="BB1995" s="41"/>
      <c r="BC1995" s="41"/>
      <c r="BD1995" s="41"/>
      <c r="BE1995" s="41"/>
      <c r="BF1995" s="41"/>
      <c r="BG1995" s="41"/>
      <c r="BH1995" s="41"/>
      <c r="BI1995" s="41"/>
      <c r="BJ1995" s="41"/>
      <c r="BK1995" s="41"/>
      <c r="BL1995" s="41"/>
      <c r="BM1995" s="41"/>
      <c r="BN1995" s="41"/>
      <c r="BO1995" s="41"/>
      <c r="BP1995" s="108"/>
      <c r="CG1995" s="102"/>
      <c r="CI1995" s="45"/>
    </row>
    <row r="1996" spans="37:87" ht="13" customHeight="1">
      <c r="AK1996" s="114"/>
      <c r="AL1996" s="41"/>
      <c r="AM1996" s="41"/>
      <c r="AN1996" s="41"/>
      <c r="AO1996" s="41"/>
      <c r="AP1996" s="41"/>
      <c r="AQ1996" s="41"/>
      <c r="AR1996" s="41"/>
      <c r="AS1996" s="41"/>
      <c r="AT1996" s="41"/>
      <c r="AU1996" s="41"/>
      <c r="AV1996" s="41"/>
      <c r="AW1996" s="41"/>
      <c r="AX1996" s="41"/>
      <c r="AY1996" s="41"/>
      <c r="AZ1996" s="41"/>
      <c r="BA1996" s="41"/>
      <c r="BB1996" s="41"/>
      <c r="BC1996" s="41"/>
      <c r="BD1996" s="41"/>
      <c r="BE1996" s="41"/>
      <c r="BF1996" s="41"/>
      <c r="BG1996" s="41"/>
      <c r="BH1996" s="41"/>
      <c r="BI1996" s="41"/>
      <c r="BJ1996" s="41"/>
      <c r="BK1996" s="41"/>
      <c r="BL1996" s="41"/>
      <c r="BM1996" s="41"/>
      <c r="BN1996" s="41"/>
      <c r="BO1996" s="41"/>
      <c r="BP1996" s="108"/>
      <c r="CG1996" s="102"/>
      <c r="CI1996" s="45"/>
    </row>
    <row r="1997" spans="37:87" ht="13" customHeight="1">
      <c r="AK1997" s="114"/>
      <c r="AL1997" s="41"/>
      <c r="AM1997" s="41"/>
      <c r="AN1997" s="41"/>
      <c r="AO1997" s="41"/>
      <c r="AP1997" s="41"/>
      <c r="AQ1997" s="41"/>
      <c r="AR1997" s="41"/>
      <c r="AS1997" s="41"/>
      <c r="AT1997" s="41"/>
      <c r="AU1997" s="41"/>
      <c r="AV1997" s="41"/>
      <c r="AW1997" s="41"/>
      <c r="AX1997" s="41"/>
      <c r="AY1997" s="41"/>
      <c r="AZ1997" s="41"/>
      <c r="BA1997" s="41"/>
      <c r="BB1997" s="41"/>
      <c r="BC1997" s="41"/>
      <c r="BD1997" s="41"/>
      <c r="BE1997" s="41"/>
      <c r="BF1997" s="41"/>
      <c r="BG1997" s="41"/>
      <c r="BH1997" s="41"/>
      <c r="BI1997" s="41"/>
      <c r="BJ1997" s="41"/>
      <c r="BK1997" s="41"/>
      <c r="BL1997" s="41"/>
      <c r="BM1997" s="41"/>
      <c r="BN1997" s="41"/>
      <c r="BO1997" s="41"/>
      <c r="BP1997" s="108"/>
      <c r="CG1997" s="102"/>
      <c r="CI1997" s="45"/>
    </row>
    <row r="1998" spans="37:87" ht="13" customHeight="1">
      <c r="AK1998" s="114"/>
      <c r="AL1998" s="41"/>
      <c r="AM1998" s="41"/>
      <c r="AN1998" s="41"/>
      <c r="AO1998" s="41"/>
      <c r="AP1998" s="41"/>
      <c r="AQ1998" s="41"/>
      <c r="AR1998" s="41"/>
      <c r="AS1998" s="41"/>
      <c r="AT1998" s="41"/>
      <c r="AU1998" s="41"/>
      <c r="AV1998" s="41"/>
      <c r="AW1998" s="41"/>
      <c r="AX1998" s="41"/>
      <c r="AY1998" s="41"/>
      <c r="AZ1998" s="41"/>
      <c r="BA1998" s="41"/>
      <c r="BB1998" s="41"/>
      <c r="BC1998" s="41"/>
      <c r="BD1998" s="41"/>
      <c r="BE1998" s="41"/>
      <c r="BF1998" s="41"/>
      <c r="BG1998" s="41"/>
      <c r="BH1998" s="41"/>
      <c r="BI1998" s="41"/>
      <c r="BJ1998" s="41"/>
      <c r="BK1998" s="41"/>
      <c r="BL1998" s="41"/>
      <c r="BM1998" s="41"/>
      <c r="BN1998" s="41"/>
      <c r="BO1998" s="41"/>
      <c r="BP1998" s="108"/>
      <c r="CG1998" s="102"/>
      <c r="CI1998" s="45"/>
    </row>
    <row r="1999" spans="37:87" ht="13" customHeight="1">
      <c r="AK1999" s="114"/>
      <c r="AL1999" s="41"/>
      <c r="AM1999" s="41"/>
      <c r="AN1999" s="41"/>
      <c r="AO1999" s="41"/>
      <c r="AP1999" s="41"/>
      <c r="AQ1999" s="41"/>
      <c r="AR1999" s="41"/>
      <c r="AS1999" s="41"/>
      <c r="AT1999" s="41"/>
      <c r="AU1999" s="41"/>
      <c r="AV1999" s="41"/>
      <c r="AW1999" s="41"/>
      <c r="AX1999" s="41"/>
      <c r="AY1999" s="41"/>
      <c r="AZ1999" s="41"/>
      <c r="BA1999" s="41"/>
      <c r="BB1999" s="41"/>
      <c r="BC1999" s="41"/>
      <c r="BD1999" s="41"/>
      <c r="BE1999" s="41"/>
      <c r="BF1999" s="41"/>
      <c r="BG1999" s="41"/>
      <c r="BH1999" s="41"/>
      <c r="BI1999" s="41"/>
      <c r="BJ1999" s="41"/>
      <c r="BK1999" s="41"/>
      <c r="BL1999" s="41"/>
      <c r="BM1999" s="41"/>
      <c r="BN1999" s="41"/>
      <c r="BO1999" s="41"/>
      <c r="BP1999" s="108"/>
      <c r="CG1999" s="102"/>
      <c r="CI1999" s="45"/>
    </row>
    <row r="2000" spans="37:87" ht="13" customHeight="1">
      <c r="AK2000" s="114"/>
      <c r="AL2000" s="41"/>
      <c r="AM2000" s="41"/>
      <c r="AN2000" s="41"/>
      <c r="AO2000" s="41"/>
      <c r="AP2000" s="41"/>
      <c r="AQ2000" s="41"/>
      <c r="AR2000" s="41"/>
      <c r="AS2000" s="41"/>
      <c r="AT2000" s="41"/>
      <c r="AU2000" s="41"/>
      <c r="AV2000" s="41"/>
      <c r="AW2000" s="41"/>
      <c r="AX2000" s="41"/>
      <c r="AY2000" s="41"/>
      <c r="AZ2000" s="41"/>
      <c r="BA2000" s="41"/>
      <c r="BB2000" s="41"/>
      <c r="BC2000" s="41"/>
      <c r="BD2000" s="41"/>
      <c r="BE2000" s="41"/>
      <c r="BF2000" s="41"/>
      <c r="BG2000" s="41"/>
      <c r="BH2000" s="41"/>
      <c r="BI2000" s="41"/>
      <c r="BJ2000" s="41"/>
      <c r="BK2000" s="41"/>
      <c r="BL2000" s="41"/>
      <c r="BM2000" s="41"/>
      <c r="BN2000" s="41"/>
      <c r="BO2000" s="41"/>
      <c r="BP2000" s="108"/>
      <c r="CG2000" s="102"/>
      <c r="CI2000" s="45"/>
    </row>
    <row r="2001" spans="37:87" ht="13" customHeight="1">
      <c r="AK2001" s="114"/>
      <c r="AL2001" s="41"/>
      <c r="AM2001" s="41"/>
      <c r="AN2001" s="41"/>
      <c r="AO2001" s="41"/>
      <c r="AP2001" s="41"/>
      <c r="AQ2001" s="41"/>
      <c r="AR2001" s="41"/>
      <c r="AS2001" s="41"/>
      <c r="AT2001" s="41"/>
      <c r="AU2001" s="41"/>
      <c r="AV2001" s="41"/>
      <c r="AW2001" s="41"/>
      <c r="AX2001" s="41"/>
      <c r="AY2001" s="41"/>
      <c r="AZ2001" s="41"/>
      <c r="BA2001" s="41"/>
      <c r="BB2001" s="41"/>
      <c r="BC2001" s="41"/>
      <c r="BD2001" s="41"/>
      <c r="BE2001" s="41"/>
      <c r="BF2001" s="41"/>
      <c r="BG2001" s="41"/>
      <c r="BH2001" s="41"/>
      <c r="BI2001" s="41"/>
      <c r="BJ2001" s="41"/>
      <c r="BK2001" s="41"/>
      <c r="BL2001" s="41"/>
      <c r="BM2001" s="41"/>
      <c r="BN2001" s="41"/>
      <c r="BO2001" s="41"/>
      <c r="BP2001" s="108"/>
      <c r="CG2001" s="102"/>
      <c r="CI2001" s="45"/>
    </row>
    <row r="2002" spans="37:87" ht="13" customHeight="1">
      <c r="AK2002" s="114"/>
      <c r="AL2002" s="41"/>
      <c r="AM2002" s="41"/>
      <c r="AN2002" s="41"/>
      <c r="AO2002" s="41"/>
      <c r="AP2002" s="41"/>
      <c r="AQ2002" s="41"/>
      <c r="AR2002" s="41"/>
      <c r="AS2002" s="41"/>
      <c r="AT2002" s="41"/>
      <c r="AU2002" s="41"/>
      <c r="AV2002" s="41"/>
      <c r="AW2002" s="41"/>
      <c r="AX2002" s="41"/>
      <c r="AY2002" s="41"/>
      <c r="AZ2002" s="41"/>
      <c r="BA2002" s="41"/>
      <c r="BB2002" s="41"/>
      <c r="BC2002" s="41"/>
      <c r="BD2002" s="41"/>
      <c r="BE2002" s="41"/>
      <c r="BF2002" s="41"/>
      <c r="BG2002" s="41"/>
      <c r="BH2002" s="41"/>
      <c r="BI2002" s="41"/>
      <c r="BJ2002" s="41"/>
      <c r="BK2002" s="41"/>
      <c r="BL2002" s="41"/>
      <c r="BM2002" s="41"/>
      <c r="BN2002" s="41"/>
      <c r="BO2002" s="41"/>
      <c r="BP2002" s="108"/>
      <c r="CG2002" s="102"/>
      <c r="CI2002" s="45"/>
    </row>
    <row r="2003" spans="37:87" ht="13" customHeight="1">
      <c r="AK2003" s="114"/>
      <c r="AL2003" s="41"/>
      <c r="AM2003" s="41"/>
      <c r="AN2003" s="41"/>
      <c r="AO2003" s="41"/>
      <c r="AP2003" s="41"/>
      <c r="AQ2003" s="41"/>
      <c r="AR2003" s="41"/>
      <c r="AS2003" s="41"/>
      <c r="AT2003" s="41"/>
      <c r="AU2003" s="41"/>
      <c r="AV2003" s="41"/>
      <c r="AW2003" s="41"/>
      <c r="AX2003" s="41"/>
      <c r="AY2003" s="41"/>
      <c r="AZ2003" s="41"/>
      <c r="BA2003" s="41"/>
      <c r="BB2003" s="41"/>
      <c r="BC2003" s="41"/>
      <c r="BD2003" s="41"/>
      <c r="BE2003" s="41"/>
      <c r="BF2003" s="41"/>
      <c r="BG2003" s="41"/>
      <c r="BH2003" s="41"/>
      <c r="BI2003" s="41"/>
      <c r="BJ2003" s="41"/>
      <c r="BK2003" s="41"/>
      <c r="BL2003" s="41"/>
      <c r="BM2003" s="41"/>
      <c r="BN2003" s="41"/>
      <c r="BO2003" s="41"/>
      <c r="BP2003" s="108"/>
      <c r="CG2003" s="102"/>
      <c r="CI2003" s="45"/>
    </row>
    <row r="2004" spans="37:87" ht="13" customHeight="1">
      <c r="AK2004" s="114"/>
      <c r="AL2004" s="41"/>
      <c r="AM2004" s="41"/>
      <c r="AN2004" s="41"/>
      <c r="AO2004" s="41"/>
      <c r="AP2004" s="41"/>
      <c r="AQ2004" s="41"/>
      <c r="AR2004" s="41"/>
      <c r="AS2004" s="41"/>
      <c r="AT2004" s="41"/>
      <c r="AU2004" s="41"/>
      <c r="AV2004" s="41"/>
      <c r="AW2004" s="41"/>
      <c r="AX2004" s="41"/>
      <c r="AY2004" s="41"/>
      <c r="AZ2004" s="41"/>
      <c r="BA2004" s="41"/>
      <c r="BB2004" s="41"/>
      <c r="BC2004" s="41"/>
      <c r="BD2004" s="41"/>
      <c r="BE2004" s="41"/>
      <c r="BF2004" s="41"/>
      <c r="BG2004" s="41"/>
      <c r="BH2004" s="41"/>
      <c r="BI2004" s="41"/>
      <c r="BJ2004" s="41"/>
      <c r="BK2004" s="41"/>
      <c r="BL2004" s="41"/>
      <c r="BM2004" s="41"/>
      <c r="BN2004" s="41"/>
      <c r="BO2004" s="41"/>
      <c r="BP2004" s="108"/>
      <c r="CG2004" s="102"/>
      <c r="CI2004" s="45"/>
    </row>
    <row r="2005" spans="37:87" ht="13" customHeight="1">
      <c r="AK2005" s="114"/>
      <c r="AL2005" s="41"/>
      <c r="AM2005" s="41"/>
      <c r="AN2005" s="41"/>
      <c r="AO2005" s="41"/>
      <c r="AP2005" s="41"/>
      <c r="AQ2005" s="41"/>
      <c r="AR2005" s="41"/>
      <c r="AS2005" s="41"/>
      <c r="AT2005" s="41"/>
      <c r="AU2005" s="41"/>
      <c r="AV2005" s="41"/>
      <c r="AW2005" s="41"/>
      <c r="AX2005" s="41"/>
      <c r="AY2005" s="41"/>
      <c r="AZ2005" s="41"/>
      <c r="BA2005" s="41"/>
      <c r="BB2005" s="41"/>
      <c r="BC2005" s="41"/>
      <c r="BD2005" s="41"/>
      <c r="BE2005" s="41"/>
      <c r="BF2005" s="41"/>
      <c r="BG2005" s="41"/>
      <c r="BH2005" s="41"/>
      <c r="BI2005" s="41"/>
      <c r="BJ2005" s="41"/>
      <c r="BK2005" s="41"/>
      <c r="BL2005" s="41"/>
      <c r="BM2005" s="41"/>
      <c r="BN2005" s="41"/>
      <c r="BO2005" s="41"/>
      <c r="BP2005" s="108"/>
      <c r="CG2005" s="102"/>
      <c r="CI2005" s="45"/>
    </row>
    <row r="2006" spans="37:87" ht="13" customHeight="1">
      <c r="AK2006" s="114"/>
      <c r="AL2006" s="41"/>
      <c r="AM2006" s="41"/>
      <c r="AN2006" s="41"/>
      <c r="AO2006" s="41"/>
      <c r="AP2006" s="41"/>
      <c r="AQ2006" s="41"/>
      <c r="AR2006" s="41"/>
      <c r="AS2006" s="41"/>
      <c r="AT2006" s="41"/>
      <c r="AU2006" s="41"/>
      <c r="AV2006" s="41"/>
      <c r="AW2006" s="41"/>
      <c r="AX2006" s="41"/>
      <c r="AY2006" s="41"/>
      <c r="AZ2006" s="41"/>
      <c r="BA2006" s="41"/>
      <c r="BB2006" s="41"/>
      <c r="BC2006" s="41"/>
      <c r="BD2006" s="41"/>
      <c r="BE2006" s="41"/>
      <c r="BF2006" s="41"/>
      <c r="BG2006" s="41"/>
      <c r="BH2006" s="41"/>
      <c r="BI2006" s="41"/>
      <c r="BJ2006" s="41"/>
      <c r="BK2006" s="41"/>
      <c r="BL2006" s="41"/>
      <c r="BM2006" s="41"/>
      <c r="BN2006" s="41"/>
      <c r="BO2006" s="41"/>
      <c r="BP2006" s="108"/>
      <c r="CG2006" s="102"/>
      <c r="CI2006" s="45"/>
    </row>
    <row r="2007" spans="37:87" ht="13" customHeight="1">
      <c r="AK2007" s="114"/>
      <c r="AL2007" s="41"/>
      <c r="AM2007" s="41"/>
      <c r="AN2007" s="41"/>
      <c r="AO2007" s="41"/>
      <c r="AP2007" s="41"/>
      <c r="AQ2007" s="41"/>
      <c r="AR2007" s="41"/>
      <c r="AS2007" s="41"/>
      <c r="AT2007" s="41"/>
      <c r="AU2007" s="41"/>
      <c r="AV2007" s="41"/>
      <c r="AW2007" s="41"/>
      <c r="AX2007" s="41"/>
      <c r="AY2007" s="41"/>
      <c r="AZ2007" s="41"/>
      <c r="BA2007" s="41"/>
      <c r="BB2007" s="41"/>
      <c r="BC2007" s="41"/>
      <c r="BD2007" s="41"/>
      <c r="BE2007" s="41"/>
      <c r="BF2007" s="41"/>
      <c r="BG2007" s="41"/>
      <c r="BH2007" s="41"/>
      <c r="BI2007" s="41"/>
      <c r="BJ2007" s="41"/>
      <c r="BK2007" s="41"/>
      <c r="BL2007" s="41"/>
      <c r="BM2007" s="41"/>
      <c r="BN2007" s="41"/>
      <c r="BO2007" s="41"/>
      <c r="BP2007" s="108"/>
      <c r="CG2007" s="102"/>
      <c r="CI2007" s="45"/>
    </row>
    <row r="2008" spans="37:87" ht="13" customHeight="1">
      <c r="AK2008" s="114"/>
      <c r="AL2008" s="41"/>
      <c r="AM2008" s="41"/>
      <c r="AN2008" s="41"/>
      <c r="AO2008" s="41"/>
      <c r="AP2008" s="41"/>
      <c r="AQ2008" s="41"/>
      <c r="AR2008" s="41"/>
      <c r="AS2008" s="41"/>
      <c r="AT2008" s="41"/>
      <c r="AU2008" s="41"/>
      <c r="AV2008" s="41"/>
      <c r="AW2008" s="41"/>
      <c r="AX2008" s="41"/>
      <c r="AY2008" s="41"/>
      <c r="AZ2008" s="41"/>
      <c r="BA2008" s="41"/>
      <c r="BB2008" s="41"/>
      <c r="BC2008" s="41"/>
      <c r="BD2008" s="41"/>
      <c r="BE2008" s="41"/>
      <c r="BF2008" s="41"/>
      <c r="BG2008" s="41"/>
      <c r="BH2008" s="41"/>
      <c r="BI2008" s="41"/>
      <c r="BJ2008" s="41"/>
      <c r="BK2008" s="41"/>
      <c r="BL2008" s="41"/>
      <c r="BM2008" s="41"/>
      <c r="BN2008" s="41"/>
      <c r="BO2008" s="41"/>
      <c r="BP2008" s="108"/>
      <c r="CG2008" s="102"/>
      <c r="CI2008" s="45"/>
    </row>
    <row r="2009" spans="37:87" ht="13" customHeight="1">
      <c r="AK2009" s="114"/>
      <c r="AL2009" s="41"/>
      <c r="AM2009" s="41"/>
      <c r="AN2009" s="41"/>
      <c r="AO2009" s="41"/>
      <c r="AP2009" s="41"/>
      <c r="AQ2009" s="41"/>
      <c r="AR2009" s="41"/>
      <c r="AS2009" s="41"/>
      <c r="AT2009" s="41"/>
      <c r="AU2009" s="41"/>
      <c r="AV2009" s="41"/>
      <c r="AW2009" s="41"/>
      <c r="AX2009" s="41"/>
      <c r="AY2009" s="41"/>
      <c r="AZ2009" s="41"/>
      <c r="BA2009" s="41"/>
      <c r="BB2009" s="41"/>
      <c r="BC2009" s="41"/>
      <c r="BD2009" s="41"/>
      <c r="BE2009" s="41"/>
      <c r="BF2009" s="41"/>
      <c r="BG2009" s="41"/>
      <c r="BH2009" s="41"/>
      <c r="BI2009" s="41"/>
      <c r="BJ2009" s="41"/>
      <c r="BK2009" s="41"/>
      <c r="BL2009" s="41"/>
      <c r="BM2009" s="41"/>
      <c r="BN2009" s="41"/>
      <c r="BO2009" s="41"/>
      <c r="BP2009" s="108"/>
      <c r="CG2009" s="102"/>
      <c r="CI2009" s="45"/>
    </row>
    <row r="2010" spans="37:87" ht="13" customHeight="1">
      <c r="AK2010" s="114"/>
      <c r="AL2010" s="41"/>
      <c r="AM2010" s="41"/>
      <c r="AN2010" s="41"/>
      <c r="AO2010" s="41"/>
      <c r="AP2010" s="41"/>
      <c r="AQ2010" s="41"/>
      <c r="AR2010" s="41"/>
      <c r="AS2010" s="41"/>
      <c r="AT2010" s="41"/>
      <c r="AU2010" s="41"/>
      <c r="AV2010" s="41"/>
      <c r="AW2010" s="41"/>
      <c r="AX2010" s="41"/>
      <c r="AY2010" s="41"/>
      <c r="AZ2010" s="41"/>
      <c r="BA2010" s="41"/>
      <c r="BB2010" s="41"/>
      <c r="BC2010" s="41"/>
      <c r="BD2010" s="41"/>
      <c r="BE2010" s="41"/>
      <c r="BF2010" s="41"/>
      <c r="BG2010" s="41"/>
      <c r="BH2010" s="41"/>
      <c r="BI2010" s="41"/>
      <c r="BJ2010" s="41"/>
      <c r="BK2010" s="41"/>
      <c r="BL2010" s="41"/>
      <c r="BM2010" s="41"/>
      <c r="BN2010" s="41"/>
      <c r="BO2010" s="41"/>
      <c r="BP2010" s="108"/>
      <c r="CG2010" s="102"/>
      <c r="CI2010" s="45"/>
    </row>
    <row r="2011" spans="37:87" ht="13" customHeight="1">
      <c r="AK2011" s="114"/>
      <c r="AL2011" s="41"/>
      <c r="AM2011" s="41"/>
      <c r="AN2011" s="41"/>
      <c r="AO2011" s="41"/>
      <c r="AP2011" s="41"/>
      <c r="AQ2011" s="41"/>
      <c r="AR2011" s="41"/>
      <c r="AS2011" s="41"/>
      <c r="AT2011" s="41"/>
      <c r="AU2011" s="41"/>
      <c r="AV2011" s="41"/>
      <c r="AW2011" s="41"/>
      <c r="AX2011" s="41"/>
      <c r="AY2011" s="41"/>
      <c r="AZ2011" s="41"/>
      <c r="BA2011" s="41"/>
      <c r="BB2011" s="41"/>
      <c r="BC2011" s="41"/>
      <c r="BD2011" s="41"/>
      <c r="BE2011" s="41"/>
      <c r="BF2011" s="41"/>
      <c r="BG2011" s="41"/>
      <c r="BH2011" s="41"/>
      <c r="BI2011" s="41"/>
      <c r="BJ2011" s="41"/>
      <c r="BK2011" s="41"/>
      <c r="BL2011" s="41"/>
      <c r="BM2011" s="41"/>
      <c r="BN2011" s="41"/>
      <c r="BO2011" s="41"/>
      <c r="BP2011" s="108"/>
      <c r="CG2011" s="102"/>
      <c r="CI2011" s="45"/>
    </row>
    <row r="2012" spans="37:87" ht="13" customHeight="1">
      <c r="AK2012" s="114"/>
      <c r="AL2012" s="41"/>
      <c r="AM2012" s="41"/>
      <c r="AN2012" s="41"/>
      <c r="AO2012" s="41"/>
      <c r="AP2012" s="41"/>
      <c r="AQ2012" s="41"/>
      <c r="AR2012" s="41"/>
      <c r="AS2012" s="41"/>
      <c r="AT2012" s="41"/>
      <c r="AU2012" s="41"/>
      <c r="AV2012" s="41"/>
      <c r="AW2012" s="41"/>
      <c r="AX2012" s="41"/>
      <c r="AY2012" s="41"/>
      <c r="AZ2012" s="41"/>
      <c r="BA2012" s="41"/>
      <c r="BB2012" s="41"/>
      <c r="BC2012" s="41"/>
      <c r="BD2012" s="41"/>
      <c r="BE2012" s="41"/>
      <c r="BF2012" s="41"/>
      <c r="BG2012" s="41"/>
      <c r="BH2012" s="41"/>
      <c r="BI2012" s="41"/>
      <c r="BJ2012" s="41"/>
      <c r="BK2012" s="41"/>
      <c r="BL2012" s="41"/>
      <c r="BM2012" s="41"/>
      <c r="BN2012" s="41"/>
      <c r="BO2012" s="41"/>
      <c r="BP2012" s="108"/>
      <c r="CG2012" s="102"/>
      <c r="CI2012" s="45"/>
    </row>
    <row r="2013" spans="37:87" ht="13" customHeight="1">
      <c r="AK2013" s="114"/>
      <c r="AL2013" s="41"/>
      <c r="AM2013" s="41"/>
      <c r="AN2013" s="41"/>
      <c r="AO2013" s="41"/>
      <c r="AP2013" s="41"/>
      <c r="AQ2013" s="41"/>
      <c r="AR2013" s="41"/>
      <c r="AS2013" s="41"/>
      <c r="AT2013" s="41"/>
      <c r="AU2013" s="41"/>
      <c r="AV2013" s="41"/>
      <c r="AW2013" s="41"/>
      <c r="AX2013" s="41"/>
      <c r="AY2013" s="41"/>
      <c r="AZ2013" s="41"/>
      <c r="BA2013" s="41"/>
      <c r="BB2013" s="41"/>
      <c r="BC2013" s="41"/>
      <c r="BD2013" s="41"/>
      <c r="BE2013" s="41"/>
      <c r="BF2013" s="41"/>
      <c r="BG2013" s="41"/>
      <c r="BH2013" s="41"/>
      <c r="BI2013" s="41"/>
      <c r="BJ2013" s="41"/>
      <c r="BK2013" s="41"/>
      <c r="BL2013" s="41"/>
      <c r="BM2013" s="41"/>
      <c r="BN2013" s="41"/>
      <c r="BO2013" s="41"/>
      <c r="BP2013" s="108"/>
      <c r="CG2013" s="102"/>
      <c r="CI2013" s="45"/>
    </row>
    <row r="2014" spans="37:87" ht="13" customHeight="1">
      <c r="AK2014" s="114"/>
      <c r="AL2014" s="41"/>
      <c r="AM2014" s="41"/>
      <c r="AN2014" s="41"/>
      <c r="AO2014" s="41"/>
      <c r="AP2014" s="41"/>
      <c r="AQ2014" s="41"/>
      <c r="AR2014" s="41"/>
      <c r="AS2014" s="41"/>
      <c r="AT2014" s="41"/>
      <c r="AU2014" s="41"/>
      <c r="AV2014" s="41"/>
      <c r="AW2014" s="41"/>
      <c r="AX2014" s="41"/>
      <c r="AY2014" s="41"/>
      <c r="AZ2014" s="41"/>
      <c r="BA2014" s="41"/>
      <c r="BB2014" s="41"/>
      <c r="BC2014" s="41"/>
      <c r="BD2014" s="41"/>
      <c r="BE2014" s="41"/>
      <c r="BF2014" s="41"/>
      <c r="BG2014" s="41"/>
      <c r="BH2014" s="41"/>
      <c r="BI2014" s="41"/>
      <c r="BJ2014" s="41"/>
      <c r="BK2014" s="41"/>
      <c r="BL2014" s="41"/>
      <c r="BM2014" s="41"/>
      <c r="BN2014" s="41"/>
      <c r="BO2014" s="41"/>
      <c r="BP2014" s="108"/>
      <c r="CG2014" s="102"/>
      <c r="CI2014" s="45"/>
    </row>
    <row r="2015" spans="37:87" ht="13" customHeight="1">
      <c r="AK2015" s="114"/>
      <c r="AL2015" s="41"/>
      <c r="AM2015" s="41"/>
      <c r="AN2015" s="41"/>
      <c r="AO2015" s="41"/>
      <c r="AP2015" s="41"/>
      <c r="AQ2015" s="41"/>
      <c r="AR2015" s="41"/>
      <c r="AS2015" s="41"/>
      <c r="AT2015" s="41"/>
      <c r="AU2015" s="41"/>
      <c r="AV2015" s="41"/>
      <c r="AW2015" s="41"/>
      <c r="AX2015" s="41"/>
      <c r="AY2015" s="41"/>
      <c r="AZ2015" s="41"/>
      <c r="BA2015" s="41"/>
      <c r="BB2015" s="41"/>
      <c r="BC2015" s="41"/>
      <c r="BD2015" s="41"/>
      <c r="BE2015" s="41"/>
      <c r="BF2015" s="41"/>
      <c r="BG2015" s="41"/>
      <c r="BH2015" s="41"/>
      <c r="BI2015" s="41"/>
      <c r="BJ2015" s="41"/>
      <c r="BK2015" s="41"/>
      <c r="BL2015" s="41"/>
      <c r="BM2015" s="41"/>
      <c r="BN2015" s="41"/>
      <c r="BO2015" s="41"/>
      <c r="BP2015" s="108"/>
      <c r="CG2015" s="102"/>
      <c r="CI2015" s="45"/>
    </row>
    <row r="2016" spans="37:87" ht="13" customHeight="1">
      <c r="AK2016" s="114"/>
      <c r="AL2016" s="41"/>
      <c r="AM2016" s="41"/>
      <c r="AN2016" s="41"/>
      <c r="AO2016" s="41"/>
      <c r="AP2016" s="41"/>
      <c r="AQ2016" s="41"/>
      <c r="AR2016" s="41"/>
      <c r="AS2016" s="41"/>
      <c r="AT2016" s="41"/>
      <c r="AU2016" s="41"/>
      <c r="AV2016" s="41"/>
      <c r="AW2016" s="41"/>
      <c r="AX2016" s="41"/>
      <c r="AY2016" s="41"/>
      <c r="AZ2016" s="41"/>
      <c r="BA2016" s="41"/>
      <c r="BB2016" s="41"/>
      <c r="BC2016" s="41"/>
      <c r="BD2016" s="41"/>
      <c r="BE2016" s="41"/>
      <c r="BF2016" s="41"/>
      <c r="BG2016" s="41"/>
      <c r="BH2016" s="41"/>
      <c r="BI2016" s="41"/>
      <c r="BJ2016" s="41"/>
      <c r="BK2016" s="41"/>
      <c r="BL2016" s="41"/>
      <c r="BM2016" s="41"/>
      <c r="BN2016" s="41"/>
      <c r="BO2016" s="41"/>
      <c r="BP2016" s="108"/>
      <c r="CG2016" s="102"/>
      <c r="CI2016" s="45"/>
    </row>
    <row r="2017" spans="37:87" ht="13" customHeight="1">
      <c r="AK2017" s="114"/>
      <c r="AL2017" s="41"/>
      <c r="AM2017" s="41"/>
      <c r="AN2017" s="41"/>
      <c r="AO2017" s="41"/>
      <c r="AP2017" s="41"/>
      <c r="AQ2017" s="41"/>
      <c r="AR2017" s="41"/>
      <c r="AS2017" s="41"/>
      <c r="AT2017" s="41"/>
      <c r="AU2017" s="41"/>
      <c r="AV2017" s="41"/>
      <c r="AW2017" s="41"/>
      <c r="AX2017" s="41"/>
      <c r="AY2017" s="41"/>
      <c r="AZ2017" s="41"/>
      <c r="BA2017" s="41"/>
      <c r="BB2017" s="41"/>
      <c r="BC2017" s="41"/>
      <c r="BD2017" s="41"/>
      <c r="BE2017" s="41"/>
      <c r="BF2017" s="41"/>
      <c r="BG2017" s="41"/>
      <c r="BH2017" s="41"/>
      <c r="BI2017" s="41"/>
      <c r="BJ2017" s="41"/>
      <c r="BK2017" s="41"/>
      <c r="BL2017" s="41"/>
      <c r="BM2017" s="41"/>
      <c r="BN2017" s="41"/>
      <c r="BO2017" s="41"/>
      <c r="BP2017" s="108"/>
      <c r="CG2017" s="102"/>
      <c r="CI2017" s="45"/>
    </row>
    <row r="2018" spans="37:87" ht="13" customHeight="1">
      <c r="AK2018" s="114"/>
      <c r="AL2018" s="41"/>
      <c r="AM2018" s="41"/>
      <c r="AN2018" s="41"/>
      <c r="AO2018" s="41"/>
      <c r="AP2018" s="41"/>
      <c r="AQ2018" s="41"/>
      <c r="AR2018" s="41"/>
      <c r="AS2018" s="41"/>
      <c r="AT2018" s="41"/>
      <c r="AU2018" s="41"/>
      <c r="AV2018" s="41"/>
      <c r="AW2018" s="41"/>
      <c r="AX2018" s="41"/>
      <c r="AY2018" s="41"/>
      <c r="AZ2018" s="41"/>
      <c r="BA2018" s="41"/>
      <c r="BB2018" s="41"/>
      <c r="BC2018" s="41"/>
      <c r="BD2018" s="41"/>
      <c r="BE2018" s="41"/>
      <c r="BF2018" s="41"/>
      <c r="BG2018" s="41"/>
      <c r="BH2018" s="41"/>
      <c r="BI2018" s="41"/>
      <c r="BJ2018" s="41"/>
      <c r="BK2018" s="41"/>
      <c r="BL2018" s="41"/>
      <c r="BM2018" s="41"/>
      <c r="BN2018" s="41"/>
      <c r="BO2018" s="41"/>
      <c r="BP2018" s="108"/>
      <c r="CG2018" s="102"/>
      <c r="CI2018" s="45"/>
    </row>
    <row r="2019" spans="37:87" ht="13" customHeight="1">
      <c r="AK2019" s="114"/>
      <c r="AL2019" s="41"/>
      <c r="AM2019" s="41"/>
      <c r="AN2019" s="41"/>
      <c r="AO2019" s="41"/>
      <c r="AP2019" s="41"/>
      <c r="AQ2019" s="41"/>
      <c r="AR2019" s="41"/>
      <c r="AS2019" s="41"/>
      <c r="AT2019" s="41"/>
      <c r="AU2019" s="41"/>
      <c r="AV2019" s="41"/>
      <c r="AW2019" s="41"/>
      <c r="AX2019" s="41"/>
      <c r="AY2019" s="41"/>
      <c r="AZ2019" s="41"/>
      <c r="BA2019" s="41"/>
      <c r="BB2019" s="41"/>
      <c r="BC2019" s="41"/>
      <c r="BD2019" s="41"/>
      <c r="BE2019" s="41"/>
      <c r="BF2019" s="41"/>
      <c r="BG2019" s="41"/>
      <c r="BH2019" s="41"/>
      <c r="BI2019" s="41"/>
      <c r="BJ2019" s="41"/>
      <c r="BK2019" s="41"/>
      <c r="BL2019" s="41"/>
      <c r="BM2019" s="41"/>
      <c r="BN2019" s="41"/>
      <c r="BO2019" s="41"/>
      <c r="BP2019" s="108"/>
      <c r="CG2019" s="102"/>
      <c r="CI2019" s="45"/>
    </row>
    <row r="2020" spans="37:87" ht="13" customHeight="1">
      <c r="AK2020" s="114"/>
      <c r="AL2020" s="41"/>
      <c r="AM2020" s="41"/>
      <c r="AN2020" s="41"/>
      <c r="AO2020" s="41"/>
      <c r="AP2020" s="41"/>
      <c r="AQ2020" s="41"/>
      <c r="AR2020" s="41"/>
      <c r="AS2020" s="41"/>
      <c r="AT2020" s="41"/>
      <c r="AU2020" s="41"/>
      <c r="AV2020" s="41"/>
      <c r="AW2020" s="41"/>
      <c r="AX2020" s="41"/>
      <c r="AY2020" s="41"/>
      <c r="AZ2020" s="41"/>
      <c r="BA2020" s="41"/>
      <c r="BB2020" s="41"/>
      <c r="BC2020" s="41"/>
      <c r="BD2020" s="41"/>
      <c r="BE2020" s="41"/>
      <c r="BF2020" s="41"/>
      <c r="BG2020" s="41"/>
      <c r="BH2020" s="41"/>
      <c r="BI2020" s="41"/>
      <c r="BJ2020" s="41"/>
      <c r="BK2020" s="41"/>
      <c r="BL2020" s="41"/>
      <c r="BM2020" s="41"/>
      <c r="BN2020" s="41"/>
      <c r="BO2020" s="41"/>
      <c r="BP2020" s="108"/>
      <c r="CG2020" s="102"/>
      <c r="CI2020" s="45"/>
    </row>
    <row r="2021" spans="37:87" ht="13" customHeight="1">
      <c r="AK2021" s="114"/>
      <c r="AL2021" s="41"/>
      <c r="AM2021" s="41"/>
      <c r="AN2021" s="41"/>
      <c r="AO2021" s="41"/>
      <c r="AP2021" s="41"/>
      <c r="AQ2021" s="41"/>
      <c r="AR2021" s="41"/>
      <c r="AS2021" s="41"/>
      <c r="AT2021" s="41"/>
      <c r="AU2021" s="41"/>
      <c r="AV2021" s="41"/>
      <c r="AW2021" s="41"/>
      <c r="AX2021" s="41"/>
      <c r="AY2021" s="41"/>
      <c r="AZ2021" s="41"/>
      <c r="BA2021" s="41"/>
      <c r="BB2021" s="41"/>
      <c r="BC2021" s="41"/>
      <c r="BD2021" s="41"/>
      <c r="BE2021" s="41"/>
      <c r="BF2021" s="41"/>
      <c r="BG2021" s="41"/>
      <c r="BH2021" s="41"/>
      <c r="BI2021" s="41"/>
      <c r="BJ2021" s="41"/>
      <c r="BK2021" s="41"/>
      <c r="BL2021" s="41"/>
      <c r="BM2021" s="41"/>
      <c r="BN2021" s="41"/>
      <c r="BO2021" s="41"/>
      <c r="BP2021" s="108"/>
      <c r="CG2021" s="102"/>
      <c r="CI2021" s="45"/>
    </row>
    <row r="2022" spans="37:87" ht="13" customHeight="1">
      <c r="AK2022" s="114"/>
      <c r="AL2022" s="41"/>
      <c r="AM2022" s="41"/>
      <c r="AN2022" s="41"/>
      <c r="AO2022" s="41"/>
      <c r="AP2022" s="41"/>
      <c r="AQ2022" s="41"/>
      <c r="AR2022" s="41"/>
      <c r="AS2022" s="41"/>
      <c r="AT2022" s="41"/>
      <c r="AU2022" s="41"/>
      <c r="AV2022" s="41"/>
      <c r="AW2022" s="41"/>
      <c r="AX2022" s="41"/>
      <c r="AY2022" s="41"/>
      <c r="AZ2022" s="41"/>
      <c r="BA2022" s="41"/>
      <c r="BB2022" s="41"/>
      <c r="BC2022" s="41"/>
      <c r="BD2022" s="41"/>
      <c r="BE2022" s="41"/>
      <c r="BF2022" s="41"/>
      <c r="BG2022" s="41"/>
      <c r="BH2022" s="41"/>
      <c r="BI2022" s="41"/>
      <c r="BJ2022" s="41"/>
      <c r="BK2022" s="41"/>
      <c r="BL2022" s="41"/>
      <c r="BM2022" s="41"/>
      <c r="BN2022" s="41"/>
      <c r="BO2022" s="41"/>
      <c r="BP2022" s="108"/>
      <c r="CG2022" s="102"/>
      <c r="CI2022" s="45"/>
    </row>
    <row r="2023" spans="37:87" ht="13" customHeight="1">
      <c r="AK2023" s="114"/>
      <c r="AL2023" s="41"/>
      <c r="AM2023" s="41"/>
      <c r="AN2023" s="41"/>
      <c r="AO2023" s="41"/>
      <c r="AP2023" s="41"/>
      <c r="AQ2023" s="41"/>
      <c r="AR2023" s="41"/>
      <c r="AS2023" s="41"/>
      <c r="AT2023" s="41"/>
      <c r="AU2023" s="41"/>
      <c r="AV2023" s="41"/>
      <c r="AW2023" s="41"/>
      <c r="AX2023" s="41"/>
      <c r="AY2023" s="41"/>
      <c r="AZ2023" s="41"/>
      <c r="BA2023" s="41"/>
      <c r="BB2023" s="41"/>
      <c r="BC2023" s="41"/>
      <c r="BD2023" s="41"/>
      <c r="BE2023" s="41"/>
      <c r="BF2023" s="41"/>
      <c r="BG2023" s="41"/>
      <c r="BH2023" s="41"/>
      <c r="BI2023" s="41"/>
      <c r="BJ2023" s="41"/>
      <c r="BK2023" s="41"/>
      <c r="BL2023" s="41"/>
      <c r="BM2023" s="41"/>
      <c r="BN2023" s="41"/>
      <c r="BO2023" s="41"/>
      <c r="BP2023" s="108"/>
      <c r="CG2023" s="102"/>
      <c r="CI2023" s="45"/>
    </row>
    <row r="2024" spans="37:87" ht="13" customHeight="1">
      <c r="AK2024" s="114"/>
      <c r="AL2024" s="41"/>
      <c r="AM2024" s="41"/>
      <c r="AN2024" s="41"/>
      <c r="AO2024" s="41"/>
      <c r="AP2024" s="41"/>
      <c r="AQ2024" s="41"/>
      <c r="AR2024" s="41"/>
      <c r="AS2024" s="41"/>
      <c r="AT2024" s="41"/>
      <c r="AU2024" s="41"/>
      <c r="AV2024" s="41"/>
      <c r="AW2024" s="41"/>
      <c r="AX2024" s="41"/>
      <c r="AY2024" s="41"/>
      <c r="AZ2024" s="41"/>
      <c r="BA2024" s="41"/>
      <c r="BB2024" s="41"/>
      <c r="BC2024" s="41"/>
      <c r="BD2024" s="41"/>
      <c r="BE2024" s="41"/>
      <c r="BF2024" s="41"/>
      <c r="BG2024" s="41"/>
      <c r="BH2024" s="41"/>
      <c r="BI2024" s="41"/>
      <c r="BJ2024" s="41"/>
      <c r="BK2024" s="41"/>
      <c r="BL2024" s="41"/>
      <c r="BM2024" s="41"/>
      <c r="BN2024" s="41"/>
      <c r="BO2024" s="41"/>
      <c r="BP2024" s="108"/>
      <c r="CG2024" s="102"/>
      <c r="CI2024" s="45"/>
    </row>
    <row r="2025" spans="37:87" ht="13" customHeight="1">
      <c r="AK2025" s="114"/>
      <c r="AL2025" s="41"/>
      <c r="AM2025" s="41"/>
      <c r="AN2025" s="41"/>
      <c r="AO2025" s="41"/>
      <c r="AP2025" s="41"/>
      <c r="AQ2025" s="41"/>
      <c r="AR2025" s="41"/>
      <c r="AS2025" s="41"/>
      <c r="AT2025" s="41"/>
      <c r="AU2025" s="41"/>
      <c r="AV2025" s="41"/>
      <c r="AW2025" s="41"/>
      <c r="AX2025" s="41"/>
      <c r="AY2025" s="41"/>
      <c r="AZ2025" s="41"/>
      <c r="BA2025" s="41"/>
      <c r="BB2025" s="41"/>
      <c r="BC2025" s="41"/>
      <c r="BD2025" s="41"/>
      <c r="BE2025" s="41"/>
      <c r="BF2025" s="41"/>
      <c r="BG2025" s="41"/>
      <c r="BH2025" s="41"/>
      <c r="BI2025" s="41"/>
      <c r="BJ2025" s="41"/>
      <c r="BK2025" s="41"/>
      <c r="BL2025" s="41"/>
      <c r="BM2025" s="41"/>
      <c r="BN2025" s="41"/>
      <c r="BO2025" s="41"/>
      <c r="BP2025" s="108"/>
      <c r="CG2025" s="102"/>
      <c r="CI2025" s="45"/>
    </row>
    <row r="2026" spans="37:87" ht="13" customHeight="1">
      <c r="AK2026" s="114"/>
      <c r="AL2026" s="41"/>
      <c r="AM2026" s="41"/>
      <c r="AN2026" s="41"/>
      <c r="AO2026" s="41"/>
      <c r="AP2026" s="41"/>
      <c r="AQ2026" s="41"/>
      <c r="AR2026" s="41"/>
      <c r="AS2026" s="41"/>
      <c r="AT2026" s="41"/>
      <c r="AU2026" s="41"/>
      <c r="AV2026" s="41"/>
      <c r="AW2026" s="41"/>
      <c r="AX2026" s="41"/>
      <c r="AY2026" s="41"/>
      <c r="AZ2026" s="41"/>
      <c r="BA2026" s="41"/>
      <c r="BB2026" s="41"/>
      <c r="BC2026" s="41"/>
      <c r="BD2026" s="41"/>
      <c r="BE2026" s="41"/>
      <c r="BF2026" s="41"/>
      <c r="BG2026" s="41"/>
      <c r="BH2026" s="41"/>
      <c r="BI2026" s="41"/>
      <c r="BJ2026" s="41"/>
      <c r="BK2026" s="41"/>
      <c r="BL2026" s="41"/>
      <c r="BM2026" s="41"/>
      <c r="BN2026" s="41"/>
      <c r="BO2026" s="41"/>
      <c r="BP2026" s="108"/>
      <c r="CG2026" s="102"/>
      <c r="CI2026" s="45"/>
    </row>
    <row r="2027" spans="37:87" ht="13" customHeight="1">
      <c r="AK2027" s="114"/>
      <c r="AL2027" s="41"/>
      <c r="AM2027" s="41"/>
      <c r="AN2027" s="41"/>
      <c r="AO2027" s="41"/>
      <c r="AP2027" s="41"/>
      <c r="AQ2027" s="41"/>
      <c r="AR2027" s="41"/>
      <c r="AS2027" s="41"/>
      <c r="AT2027" s="41"/>
      <c r="AU2027" s="41"/>
      <c r="AV2027" s="41"/>
      <c r="AW2027" s="41"/>
      <c r="AX2027" s="41"/>
      <c r="AY2027" s="41"/>
      <c r="AZ2027" s="41"/>
      <c r="BA2027" s="41"/>
      <c r="BB2027" s="41"/>
      <c r="BC2027" s="41"/>
      <c r="BD2027" s="41"/>
      <c r="BE2027" s="41"/>
      <c r="BF2027" s="41"/>
      <c r="BG2027" s="41"/>
      <c r="BH2027" s="41"/>
      <c r="BI2027" s="41"/>
      <c r="BJ2027" s="41"/>
      <c r="BK2027" s="41"/>
      <c r="BL2027" s="41"/>
      <c r="BM2027" s="41"/>
      <c r="BN2027" s="41"/>
      <c r="BO2027" s="41"/>
      <c r="BP2027" s="108"/>
      <c r="CG2027" s="102"/>
      <c r="CI2027" s="45"/>
    </row>
    <row r="2028" spans="37:87" ht="13" customHeight="1">
      <c r="AK2028" s="114"/>
      <c r="AL2028" s="41"/>
      <c r="AM2028" s="41"/>
      <c r="AN2028" s="41"/>
      <c r="AO2028" s="41"/>
      <c r="AP2028" s="41"/>
      <c r="AQ2028" s="41"/>
      <c r="AR2028" s="41"/>
      <c r="AS2028" s="41"/>
      <c r="AT2028" s="41"/>
      <c r="AU2028" s="41"/>
      <c r="AV2028" s="41"/>
      <c r="AW2028" s="41"/>
      <c r="AX2028" s="41"/>
      <c r="AY2028" s="41"/>
      <c r="AZ2028" s="41"/>
      <c r="BA2028" s="41"/>
      <c r="BB2028" s="41"/>
      <c r="BC2028" s="41"/>
      <c r="BD2028" s="41"/>
      <c r="BE2028" s="41"/>
      <c r="BF2028" s="41"/>
      <c r="BG2028" s="41"/>
      <c r="BH2028" s="41"/>
      <c r="BI2028" s="41"/>
      <c r="BJ2028" s="41"/>
      <c r="BK2028" s="41"/>
      <c r="BL2028" s="41"/>
      <c r="BM2028" s="41"/>
      <c r="BN2028" s="41"/>
      <c r="BO2028" s="41"/>
      <c r="BP2028" s="108"/>
      <c r="CG2028" s="102"/>
      <c r="CI2028" s="45"/>
    </row>
    <row r="2029" spans="37:87" ht="13" customHeight="1">
      <c r="AK2029" s="114"/>
      <c r="AL2029" s="41"/>
      <c r="AM2029" s="41"/>
      <c r="AN2029" s="41"/>
      <c r="AO2029" s="41"/>
      <c r="AP2029" s="41"/>
      <c r="AQ2029" s="41"/>
      <c r="AR2029" s="41"/>
      <c r="AS2029" s="41"/>
      <c r="AT2029" s="41"/>
      <c r="AU2029" s="41"/>
      <c r="AV2029" s="41"/>
      <c r="AW2029" s="41"/>
      <c r="AX2029" s="41"/>
      <c r="AY2029" s="41"/>
      <c r="AZ2029" s="41"/>
      <c r="BA2029" s="41"/>
      <c r="BB2029" s="41"/>
      <c r="BC2029" s="41"/>
      <c r="BD2029" s="41"/>
      <c r="BE2029" s="41"/>
      <c r="BF2029" s="41"/>
      <c r="BG2029" s="41"/>
      <c r="BH2029" s="41"/>
      <c r="BI2029" s="41"/>
      <c r="BJ2029" s="41"/>
      <c r="BK2029" s="41"/>
      <c r="BL2029" s="41"/>
      <c r="BM2029" s="41"/>
      <c r="BN2029" s="41"/>
      <c r="BO2029" s="41"/>
      <c r="BP2029" s="108"/>
      <c r="CG2029" s="102"/>
      <c r="CI2029" s="45"/>
    </row>
    <row r="2030" spans="37:87" ht="13" customHeight="1">
      <c r="AK2030" s="114"/>
      <c r="AL2030" s="41"/>
      <c r="AM2030" s="41"/>
      <c r="AN2030" s="41"/>
      <c r="AO2030" s="41"/>
      <c r="AP2030" s="41"/>
      <c r="AQ2030" s="41"/>
      <c r="AR2030" s="41"/>
      <c r="AS2030" s="41"/>
      <c r="AT2030" s="41"/>
      <c r="AU2030" s="41"/>
      <c r="AV2030" s="41"/>
      <c r="AW2030" s="41"/>
      <c r="AX2030" s="41"/>
      <c r="AY2030" s="41"/>
      <c r="AZ2030" s="41"/>
      <c r="BA2030" s="41"/>
      <c r="BB2030" s="41"/>
      <c r="BC2030" s="41"/>
      <c r="BD2030" s="41"/>
      <c r="BE2030" s="41"/>
      <c r="BF2030" s="41"/>
      <c r="BG2030" s="41"/>
      <c r="BH2030" s="41"/>
      <c r="BI2030" s="41"/>
      <c r="BJ2030" s="41"/>
      <c r="BK2030" s="41"/>
      <c r="BL2030" s="41"/>
      <c r="BM2030" s="41"/>
      <c r="BN2030" s="41"/>
      <c r="BO2030" s="41"/>
      <c r="BP2030" s="108"/>
      <c r="CG2030" s="102"/>
      <c r="CI2030" s="45"/>
    </row>
    <row r="2031" spans="37:87" ht="13" customHeight="1">
      <c r="AK2031" s="114"/>
      <c r="AL2031" s="41"/>
      <c r="AM2031" s="41"/>
      <c r="AN2031" s="41"/>
      <c r="AO2031" s="41"/>
      <c r="AP2031" s="41"/>
      <c r="AQ2031" s="41"/>
      <c r="AR2031" s="41"/>
      <c r="AS2031" s="41"/>
      <c r="AT2031" s="41"/>
      <c r="AU2031" s="41"/>
      <c r="AV2031" s="41"/>
      <c r="AW2031" s="41"/>
      <c r="AX2031" s="41"/>
      <c r="AY2031" s="41"/>
      <c r="AZ2031" s="41"/>
      <c r="BA2031" s="41"/>
      <c r="BB2031" s="41"/>
      <c r="BC2031" s="41"/>
      <c r="BD2031" s="41"/>
      <c r="BE2031" s="41"/>
      <c r="BF2031" s="41"/>
      <c r="BG2031" s="41"/>
      <c r="BH2031" s="41"/>
      <c r="BI2031" s="41"/>
      <c r="BJ2031" s="41"/>
      <c r="BK2031" s="41"/>
      <c r="BL2031" s="41"/>
      <c r="BM2031" s="41"/>
      <c r="BN2031" s="41"/>
      <c r="BO2031" s="41"/>
      <c r="BP2031" s="108"/>
      <c r="CG2031" s="102"/>
      <c r="CI2031" s="45"/>
    </row>
    <row r="2032" spans="37:87" ht="13" customHeight="1">
      <c r="AK2032" s="114"/>
      <c r="AL2032" s="41"/>
      <c r="AM2032" s="41"/>
      <c r="AN2032" s="41"/>
      <c r="AO2032" s="41"/>
      <c r="AP2032" s="41"/>
      <c r="AQ2032" s="41"/>
      <c r="AR2032" s="41"/>
      <c r="AS2032" s="41"/>
      <c r="AT2032" s="41"/>
      <c r="AU2032" s="41"/>
      <c r="AV2032" s="41"/>
      <c r="AW2032" s="41"/>
      <c r="AX2032" s="41"/>
      <c r="AY2032" s="41"/>
      <c r="AZ2032" s="41"/>
      <c r="BA2032" s="41"/>
      <c r="BB2032" s="41"/>
      <c r="BC2032" s="41"/>
      <c r="BD2032" s="41"/>
      <c r="BE2032" s="41"/>
      <c r="BF2032" s="41"/>
      <c r="BG2032" s="41"/>
      <c r="BH2032" s="41"/>
      <c r="BI2032" s="41"/>
      <c r="BJ2032" s="41"/>
      <c r="BK2032" s="41"/>
      <c r="BL2032" s="41"/>
      <c r="BM2032" s="41"/>
      <c r="BN2032" s="41"/>
      <c r="BO2032" s="41"/>
      <c r="BP2032" s="108"/>
      <c r="CG2032" s="102"/>
      <c r="CI2032" s="45"/>
    </row>
    <row r="2033" spans="37:87" ht="13" customHeight="1">
      <c r="AK2033" s="114"/>
      <c r="AL2033" s="41"/>
      <c r="AM2033" s="41"/>
      <c r="AN2033" s="41"/>
      <c r="AO2033" s="41"/>
      <c r="AP2033" s="41"/>
      <c r="AQ2033" s="41"/>
      <c r="AR2033" s="41"/>
      <c r="AS2033" s="41"/>
      <c r="AT2033" s="41"/>
      <c r="AU2033" s="41"/>
      <c r="AV2033" s="41"/>
      <c r="AW2033" s="41"/>
      <c r="AX2033" s="41"/>
      <c r="AY2033" s="41"/>
      <c r="AZ2033" s="41"/>
      <c r="BA2033" s="41"/>
      <c r="BB2033" s="41"/>
      <c r="BC2033" s="41"/>
      <c r="BD2033" s="41"/>
      <c r="BE2033" s="41"/>
      <c r="BF2033" s="41"/>
      <c r="BG2033" s="41"/>
      <c r="BH2033" s="41"/>
      <c r="BI2033" s="41"/>
      <c r="BJ2033" s="41"/>
      <c r="BK2033" s="41"/>
      <c r="BL2033" s="41"/>
      <c r="BM2033" s="41"/>
      <c r="BN2033" s="41"/>
      <c r="BO2033" s="41"/>
      <c r="BP2033" s="108"/>
      <c r="CG2033" s="102"/>
      <c r="CI2033" s="45"/>
    </row>
    <row r="2034" spans="37:87" ht="13" customHeight="1">
      <c r="AK2034" s="114"/>
      <c r="AL2034" s="41"/>
      <c r="AM2034" s="41"/>
      <c r="AN2034" s="41"/>
      <c r="AO2034" s="41"/>
      <c r="AP2034" s="41"/>
      <c r="AQ2034" s="41"/>
      <c r="AR2034" s="41"/>
      <c r="AS2034" s="41"/>
      <c r="AT2034" s="41"/>
      <c r="AU2034" s="41"/>
      <c r="AV2034" s="41"/>
      <c r="AW2034" s="41"/>
      <c r="AX2034" s="41"/>
      <c r="AY2034" s="41"/>
      <c r="AZ2034" s="41"/>
      <c r="BA2034" s="41"/>
      <c r="BB2034" s="41"/>
      <c r="BC2034" s="41"/>
      <c r="BD2034" s="41"/>
      <c r="BE2034" s="41"/>
      <c r="BF2034" s="41"/>
      <c r="BG2034" s="41"/>
      <c r="BH2034" s="41"/>
      <c r="BI2034" s="41"/>
      <c r="BJ2034" s="41"/>
      <c r="BK2034" s="41"/>
      <c r="BL2034" s="41"/>
      <c r="BM2034" s="41"/>
      <c r="BN2034" s="41"/>
      <c r="BO2034" s="41"/>
      <c r="BP2034" s="108"/>
      <c r="CG2034" s="102"/>
      <c r="CI2034" s="45"/>
    </row>
    <row r="2035" spans="37:87" ht="13" customHeight="1">
      <c r="AK2035" s="114"/>
      <c r="AL2035" s="41"/>
      <c r="AM2035" s="41"/>
      <c r="AN2035" s="41"/>
      <c r="AO2035" s="41"/>
      <c r="AP2035" s="41"/>
      <c r="AQ2035" s="41"/>
      <c r="AR2035" s="41"/>
      <c r="AS2035" s="41"/>
      <c r="AT2035" s="41"/>
      <c r="AU2035" s="41"/>
      <c r="AV2035" s="41"/>
      <c r="AW2035" s="41"/>
      <c r="AX2035" s="41"/>
      <c r="AY2035" s="41"/>
      <c r="AZ2035" s="41"/>
      <c r="BA2035" s="41"/>
      <c r="BB2035" s="41"/>
      <c r="BC2035" s="41"/>
      <c r="BD2035" s="41"/>
      <c r="BE2035" s="41"/>
      <c r="BF2035" s="41"/>
      <c r="BG2035" s="41"/>
      <c r="BH2035" s="41"/>
      <c r="BI2035" s="41"/>
      <c r="BJ2035" s="41"/>
      <c r="BK2035" s="41"/>
      <c r="BL2035" s="41"/>
      <c r="BM2035" s="41"/>
      <c r="BN2035" s="41"/>
      <c r="BO2035" s="41"/>
      <c r="BP2035" s="108"/>
      <c r="CG2035" s="102"/>
      <c r="CI2035" s="45"/>
    </row>
    <row r="2036" spans="37:87" ht="13" customHeight="1">
      <c r="AK2036" s="114"/>
      <c r="AL2036" s="41"/>
      <c r="AM2036" s="41"/>
      <c r="AN2036" s="41"/>
      <c r="AO2036" s="41"/>
      <c r="AP2036" s="41"/>
      <c r="AQ2036" s="41"/>
      <c r="AR2036" s="41"/>
      <c r="AS2036" s="41"/>
      <c r="AT2036" s="41"/>
      <c r="AU2036" s="41"/>
      <c r="AV2036" s="41"/>
      <c r="AW2036" s="41"/>
      <c r="AX2036" s="41"/>
      <c r="AY2036" s="41"/>
      <c r="AZ2036" s="41"/>
      <c r="BA2036" s="41"/>
      <c r="BB2036" s="41"/>
      <c r="BC2036" s="41"/>
      <c r="BD2036" s="41"/>
      <c r="BE2036" s="41"/>
      <c r="BF2036" s="41"/>
      <c r="BG2036" s="41"/>
      <c r="BH2036" s="41"/>
      <c r="BI2036" s="41"/>
      <c r="BJ2036" s="41"/>
      <c r="BK2036" s="41"/>
      <c r="BL2036" s="41"/>
      <c r="BM2036" s="41"/>
      <c r="BN2036" s="41"/>
      <c r="BO2036" s="41"/>
      <c r="BP2036" s="108"/>
      <c r="CG2036" s="102"/>
      <c r="CI2036" s="45"/>
    </row>
    <row r="2037" spans="37:87" ht="13" customHeight="1">
      <c r="AK2037" s="114"/>
      <c r="AL2037" s="41"/>
      <c r="AM2037" s="41"/>
      <c r="AN2037" s="41"/>
      <c r="AO2037" s="41"/>
      <c r="AP2037" s="41"/>
      <c r="AQ2037" s="41"/>
      <c r="AR2037" s="41"/>
      <c r="AS2037" s="41"/>
      <c r="AT2037" s="41"/>
      <c r="AU2037" s="41"/>
      <c r="AV2037" s="41"/>
      <c r="AW2037" s="41"/>
      <c r="AX2037" s="41"/>
      <c r="AY2037" s="41"/>
      <c r="AZ2037" s="41"/>
      <c r="BA2037" s="41"/>
      <c r="BB2037" s="41"/>
      <c r="BC2037" s="41"/>
      <c r="BD2037" s="41"/>
      <c r="BE2037" s="41"/>
      <c r="BF2037" s="41"/>
      <c r="BG2037" s="41"/>
      <c r="BH2037" s="41"/>
      <c r="BI2037" s="41"/>
      <c r="BJ2037" s="41"/>
      <c r="BK2037" s="41"/>
      <c r="BL2037" s="41"/>
      <c r="BM2037" s="41"/>
      <c r="BN2037" s="41"/>
      <c r="BO2037" s="41"/>
      <c r="BP2037" s="108"/>
      <c r="CG2037" s="102"/>
      <c r="CI2037" s="45"/>
    </row>
    <row r="2038" spans="37:87" ht="13" customHeight="1">
      <c r="AK2038" s="114"/>
      <c r="AL2038" s="41"/>
      <c r="AM2038" s="41"/>
      <c r="AN2038" s="41"/>
      <c r="AO2038" s="41"/>
      <c r="AP2038" s="41"/>
      <c r="AQ2038" s="41"/>
      <c r="AR2038" s="41"/>
      <c r="AS2038" s="41"/>
      <c r="AT2038" s="41"/>
      <c r="AU2038" s="41"/>
      <c r="AV2038" s="41"/>
      <c r="AW2038" s="41"/>
      <c r="AX2038" s="41"/>
      <c r="AY2038" s="41"/>
      <c r="AZ2038" s="41"/>
      <c r="BA2038" s="41"/>
      <c r="BB2038" s="41"/>
      <c r="BC2038" s="41"/>
      <c r="BD2038" s="41"/>
      <c r="BE2038" s="41"/>
      <c r="BF2038" s="41"/>
      <c r="BG2038" s="41"/>
      <c r="BH2038" s="41"/>
      <c r="BI2038" s="41"/>
      <c r="BJ2038" s="41"/>
      <c r="BK2038" s="41"/>
      <c r="BL2038" s="41"/>
      <c r="BM2038" s="41"/>
      <c r="BN2038" s="41"/>
      <c r="BO2038" s="41"/>
      <c r="BP2038" s="108"/>
      <c r="CG2038" s="102"/>
      <c r="CI2038" s="45"/>
    </row>
    <row r="2039" spans="37:87" ht="13" customHeight="1">
      <c r="AK2039" s="114"/>
      <c r="AL2039" s="41"/>
      <c r="AM2039" s="41"/>
      <c r="AN2039" s="41"/>
      <c r="AO2039" s="41"/>
      <c r="AP2039" s="41"/>
      <c r="AQ2039" s="41"/>
      <c r="AR2039" s="41"/>
      <c r="AS2039" s="41"/>
      <c r="AT2039" s="41"/>
      <c r="AU2039" s="41"/>
      <c r="AV2039" s="41"/>
      <c r="AW2039" s="41"/>
      <c r="AX2039" s="41"/>
      <c r="AY2039" s="41"/>
      <c r="AZ2039" s="41"/>
      <c r="BA2039" s="41"/>
      <c r="BB2039" s="41"/>
      <c r="BC2039" s="41"/>
      <c r="BD2039" s="41"/>
      <c r="BE2039" s="41"/>
      <c r="BF2039" s="41"/>
      <c r="BG2039" s="41"/>
      <c r="BH2039" s="41"/>
      <c r="BI2039" s="41"/>
      <c r="BJ2039" s="41"/>
      <c r="BK2039" s="41"/>
      <c r="BL2039" s="41"/>
      <c r="BM2039" s="41"/>
      <c r="BN2039" s="41"/>
      <c r="BO2039" s="41"/>
      <c r="BP2039" s="108"/>
      <c r="CG2039" s="102"/>
      <c r="CI2039" s="45"/>
    </row>
    <row r="2040" spans="37:87" ht="13" customHeight="1">
      <c r="AK2040" s="114"/>
      <c r="AL2040" s="41"/>
      <c r="AM2040" s="41"/>
      <c r="AN2040" s="41"/>
      <c r="AO2040" s="41"/>
      <c r="AP2040" s="41"/>
      <c r="AQ2040" s="41"/>
      <c r="AR2040" s="41"/>
      <c r="AS2040" s="41"/>
      <c r="AT2040" s="41"/>
      <c r="AU2040" s="41"/>
      <c r="AV2040" s="41"/>
      <c r="AW2040" s="41"/>
      <c r="AX2040" s="41"/>
      <c r="AY2040" s="41"/>
      <c r="AZ2040" s="41"/>
      <c r="BA2040" s="41"/>
      <c r="BB2040" s="41"/>
      <c r="BC2040" s="41"/>
      <c r="BD2040" s="41"/>
      <c r="BE2040" s="41"/>
      <c r="BF2040" s="41"/>
      <c r="BG2040" s="41"/>
      <c r="BH2040" s="41"/>
      <c r="BI2040" s="41"/>
      <c r="BJ2040" s="41"/>
      <c r="BK2040" s="41"/>
      <c r="BL2040" s="41"/>
      <c r="BM2040" s="41"/>
      <c r="BN2040" s="41"/>
      <c r="BO2040" s="41"/>
      <c r="BP2040" s="108"/>
      <c r="CG2040" s="102"/>
      <c r="CI2040" s="45"/>
    </row>
    <row r="2041" spans="37:87" ht="13" customHeight="1">
      <c r="AK2041" s="114"/>
      <c r="AL2041" s="41"/>
      <c r="AM2041" s="41"/>
      <c r="AN2041" s="41"/>
      <c r="AO2041" s="41"/>
      <c r="AP2041" s="41"/>
      <c r="AQ2041" s="41"/>
      <c r="AR2041" s="41"/>
      <c r="AS2041" s="41"/>
      <c r="AT2041" s="41"/>
      <c r="AU2041" s="41"/>
      <c r="AV2041" s="41"/>
      <c r="AW2041" s="41"/>
      <c r="AX2041" s="41"/>
      <c r="AY2041" s="41"/>
      <c r="AZ2041" s="41"/>
      <c r="BA2041" s="41"/>
      <c r="BB2041" s="41"/>
      <c r="BC2041" s="41"/>
      <c r="BD2041" s="41"/>
      <c r="BE2041" s="41"/>
      <c r="BF2041" s="41"/>
      <c r="BG2041" s="41"/>
      <c r="BH2041" s="41"/>
      <c r="BI2041" s="41"/>
      <c r="BJ2041" s="41"/>
      <c r="BK2041" s="41"/>
      <c r="BL2041" s="41"/>
      <c r="BM2041" s="41"/>
      <c r="BN2041" s="41"/>
      <c r="BO2041" s="41"/>
      <c r="BP2041" s="108"/>
      <c r="CG2041" s="102"/>
      <c r="CI2041" s="45"/>
    </row>
    <row r="2042" spans="37:87" ht="13" customHeight="1">
      <c r="AK2042" s="114"/>
      <c r="AL2042" s="41"/>
      <c r="AM2042" s="41"/>
      <c r="AN2042" s="41"/>
      <c r="AO2042" s="41"/>
      <c r="AP2042" s="41"/>
      <c r="AQ2042" s="41"/>
      <c r="AR2042" s="41"/>
      <c r="AS2042" s="41"/>
      <c r="AT2042" s="41"/>
      <c r="AU2042" s="41"/>
      <c r="AV2042" s="41"/>
      <c r="AW2042" s="41"/>
      <c r="AX2042" s="41"/>
      <c r="AY2042" s="41"/>
      <c r="AZ2042" s="41"/>
      <c r="BA2042" s="41"/>
      <c r="BB2042" s="41"/>
      <c r="BC2042" s="41"/>
      <c r="BD2042" s="41"/>
      <c r="BE2042" s="41"/>
      <c r="BF2042" s="41"/>
      <c r="BG2042" s="41"/>
      <c r="BH2042" s="41"/>
      <c r="BI2042" s="41"/>
      <c r="BJ2042" s="41"/>
      <c r="BK2042" s="41"/>
      <c r="BL2042" s="41"/>
      <c r="BM2042" s="41"/>
      <c r="BN2042" s="41"/>
      <c r="BO2042" s="41"/>
      <c r="BP2042" s="108"/>
      <c r="CG2042" s="102"/>
      <c r="CI2042" s="45"/>
    </row>
    <row r="2043" spans="37:87" ht="13" customHeight="1">
      <c r="AK2043" s="114"/>
      <c r="AL2043" s="41"/>
      <c r="AM2043" s="41"/>
      <c r="AN2043" s="41"/>
      <c r="AO2043" s="41"/>
      <c r="AP2043" s="41"/>
      <c r="AQ2043" s="41"/>
      <c r="AR2043" s="41"/>
      <c r="AS2043" s="41"/>
      <c r="AT2043" s="41"/>
      <c r="AU2043" s="41"/>
      <c r="AV2043" s="41"/>
      <c r="AW2043" s="41"/>
      <c r="AX2043" s="41"/>
      <c r="AY2043" s="41"/>
      <c r="AZ2043" s="41"/>
      <c r="BA2043" s="41"/>
      <c r="BB2043" s="41"/>
      <c r="BC2043" s="41"/>
      <c r="BD2043" s="41"/>
      <c r="BE2043" s="41"/>
      <c r="BF2043" s="41"/>
      <c r="BG2043" s="41"/>
      <c r="BH2043" s="41"/>
      <c r="BI2043" s="41"/>
      <c r="BJ2043" s="41"/>
      <c r="BK2043" s="41"/>
      <c r="BL2043" s="41"/>
      <c r="BM2043" s="41"/>
      <c r="BN2043" s="41"/>
      <c r="BO2043" s="41"/>
      <c r="BP2043" s="108"/>
      <c r="CG2043" s="102"/>
      <c r="CI2043" s="45"/>
    </row>
    <row r="2044" spans="37:87" ht="13" customHeight="1">
      <c r="AK2044" s="114"/>
      <c r="AL2044" s="41"/>
      <c r="AM2044" s="41"/>
      <c r="AN2044" s="41"/>
      <c r="AO2044" s="41"/>
      <c r="AP2044" s="41"/>
      <c r="AQ2044" s="41"/>
      <c r="AR2044" s="41"/>
      <c r="AS2044" s="41"/>
      <c r="AT2044" s="41"/>
      <c r="AU2044" s="41"/>
      <c r="AV2044" s="41"/>
      <c r="AW2044" s="41"/>
      <c r="AX2044" s="41"/>
      <c r="AY2044" s="41"/>
      <c r="AZ2044" s="41"/>
      <c r="BA2044" s="41"/>
      <c r="BB2044" s="41"/>
      <c r="BC2044" s="41"/>
      <c r="BD2044" s="41"/>
      <c r="BE2044" s="41"/>
      <c r="BF2044" s="41"/>
      <c r="BG2044" s="41"/>
      <c r="BH2044" s="41"/>
      <c r="BI2044" s="41"/>
      <c r="BJ2044" s="41"/>
      <c r="BK2044" s="41"/>
      <c r="BL2044" s="41"/>
      <c r="BM2044" s="41"/>
      <c r="BN2044" s="41"/>
      <c r="BO2044" s="41"/>
      <c r="BP2044" s="108"/>
      <c r="CG2044" s="102"/>
      <c r="CI2044" s="45"/>
    </row>
    <row r="2045" spans="37:87" ht="13" customHeight="1">
      <c r="AK2045" s="114"/>
      <c r="AL2045" s="41"/>
      <c r="AM2045" s="41"/>
      <c r="AN2045" s="41"/>
      <c r="AO2045" s="41"/>
      <c r="AP2045" s="41"/>
      <c r="AQ2045" s="41"/>
      <c r="AR2045" s="41"/>
      <c r="AS2045" s="41"/>
      <c r="AT2045" s="41"/>
      <c r="AU2045" s="41"/>
      <c r="AV2045" s="41"/>
      <c r="AW2045" s="41"/>
      <c r="AX2045" s="41"/>
      <c r="AY2045" s="41"/>
      <c r="AZ2045" s="41"/>
      <c r="BA2045" s="41"/>
      <c r="BB2045" s="41"/>
      <c r="BC2045" s="41"/>
      <c r="BD2045" s="41"/>
      <c r="BE2045" s="41"/>
      <c r="BF2045" s="41"/>
      <c r="BG2045" s="41"/>
      <c r="BH2045" s="41"/>
      <c r="BI2045" s="41"/>
      <c r="BJ2045" s="41"/>
      <c r="BK2045" s="41"/>
      <c r="BL2045" s="41"/>
      <c r="BM2045" s="41"/>
      <c r="BN2045" s="41"/>
      <c r="BO2045" s="41"/>
      <c r="BP2045" s="108"/>
      <c r="CG2045" s="102"/>
      <c r="CI2045" s="45"/>
    </row>
    <row r="2046" spans="37:87" ht="13" customHeight="1">
      <c r="AK2046" s="114"/>
      <c r="AL2046" s="41"/>
      <c r="AM2046" s="41"/>
      <c r="AN2046" s="41"/>
      <c r="AO2046" s="41"/>
      <c r="AP2046" s="41"/>
      <c r="AQ2046" s="41"/>
      <c r="AR2046" s="41"/>
      <c r="AS2046" s="41"/>
      <c r="AT2046" s="41"/>
      <c r="AU2046" s="41"/>
      <c r="AV2046" s="41"/>
      <c r="AW2046" s="41"/>
      <c r="AX2046" s="41"/>
      <c r="AY2046" s="41"/>
      <c r="AZ2046" s="41"/>
      <c r="BA2046" s="41"/>
      <c r="BB2046" s="41"/>
      <c r="BC2046" s="41"/>
      <c r="BD2046" s="41"/>
      <c r="BE2046" s="41"/>
      <c r="BF2046" s="41"/>
      <c r="BG2046" s="41"/>
      <c r="BH2046" s="41"/>
      <c r="BI2046" s="41"/>
      <c r="BJ2046" s="41"/>
      <c r="BK2046" s="41"/>
      <c r="BL2046" s="41"/>
      <c r="BM2046" s="41"/>
      <c r="BN2046" s="41"/>
      <c r="BO2046" s="41"/>
      <c r="BP2046" s="108"/>
      <c r="CG2046" s="102"/>
      <c r="CI2046" s="45"/>
    </row>
    <row r="2047" spans="37:87" ht="13" customHeight="1">
      <c r="AK2047" s="114"/>
      <c r="AL2047" s="41"/>
      <c r="AM2047" s="41"/>
      <c r="AN2047" s="41"/>
      <c r="AO2047" s="41"/>
      <c r="AP2047" s="41"/>
      <c r="AQ2047" s="41"/>
      <c r="AR2047" s="41"/>
      <c r="AS2047" s="41"/>
      <c r="AT2047" s="41"/>
      <c r="AU2047" s="41"/>
      <c r="AV2047" s="41"/>
      <c r="AW2047" s="41"/>
      <c r="AX2047" s="41"/>
      <c r="AY2047" s="41"/>
      <c r="AZ2047" s="41"/>
      <c r="BA2047" s="41"/>
      <c r="BB2047" s="41"/>
      <c r="BC2047" s="41"/>
      <c r="BD2047" s="41"/>
      <c r="BE2047" s="41"/>
      <c r="BF2047" s="41"/>
      <c r="BG2047" s="41"/>
      <c r="BH2047" s="41"/>
      <c r="BI2047" s="41"/>
      <c r="BJ2047" s="41"/>
      <c r="BK2047" s="41"/>
      <c r="BL2047" s="41"/>
      <c r="BM2047" s="41"/>
      <c r="BN2047" s="41"/>
      <c r="BO2047" s="41"/>
      <c r="BP2047" s="108"/>
      <c r="CG2047" s="102"/>
      <c r="CI2047" s="45"/>
    </row>
    <row r="2048" spans="37:87" ht="13" customHeight="1">
      <c r="AK2048" s="114"/>
      <c r="AL2048" s="41"/>
      <c r="AM2048" s="41"/>
      <c r="AN2048" s="41"/>
      <c r="AO2048" s="41"/>
      <c r="AP2048" s="41"/>
      <c r="AQ2048" s="41"/>
      <c r="AR2048" s="41"/>
      <c r="AS2048" s="41"/>
      <c r="AT2048" s="41"/>
      <c r="AU2048" s="41"/>
      <c r="AV2048" s="41"/>
      <c r="AW2048" s="41"/>
      <c r="AX2048" s="41"/>
      <c r="AY2048" s="41"/>
      <c r="AZ2048" s="41"/>
      <c r="BA2048" s="41"/>
      <c r="BB2048" s="41"/>
      <c r="BC2048" s="41"/>
      <c r="BD2048" s="41"/>
      <c r="BE2048" s="41"/>
      <c r="BF2048" s="41"/>
      <c r="BG2048" s="41"/>
      <c r="BH2048" s="41"/>
      <c r="BI2048" s="41"/>
      <c r="BJ2048" s="41"/>
      <c r="BK2048" s="41"/>
      <c r="BL2048" s="41"/>
      <c r="BM2048" s="41"/>
      <c r="BN2048" s="41"/>
      <c r="BO2048" s="41"/>
      <c r="BP2048" s="108"/>
      <c r="CG2048" s="102"/>
      <c r="CI2048" s="45"/>
    </row>
    <row r="2049" spans="37:87" ht="13" customHeight="1">
      <c r="AK2049" s="114"/>
      <c r="AL2049" s="41"/>
      <c r="AM2049" s="41"/>
      <c r="AN2049" s="41"/>
      <c r="AO2049" s="41"/>
      <c r="AP2049" s="41"/>
      <c r="AQ2049" s="41"/>
      <c r="AR2049" s="41"/>
      <c r="AS2049" s="41"/>
      <c r="AT2049" s="41"/>
      <c r="AU2049" s="41"/>
      <c r="AV2049" s="41"/>
      <c r="AW2049" s="41"/>
      <c r="AX2049" s="41"/>
      <c r="AY2049" s="41"/>
      <c r="AZ2049" s="41"/>
      <c r="BA2049" s="41"/>
      <c r="BB2049" s="41"/>
      <c r="BC2049" s="41"/>
      <c r="BD2049" s="41"/>
      <c r="BE2049" s="41"/>
      <c r="BF2049" s="41"/>
      <c r="BG2049" s="41"/>
      <c r="BH2049" s="41"/>
      <c r="BI2049" s="41"/>
      <c r="BJ2049" s="41"/>
      <c r="BK2049" s="41"/>
      <c r="BL2049" s="41"/>
      <c r="BM2049" s="41"/>
      <c r="BN2049" s="41"/>
      <c r="BO2049" s="41"/>
      <c r="BP2049" s="108"/>
      <c r="CG2049" s="102"/>
      <c r="CI2049" s="45"/>
    </row>
    <row r="2050" spans="37:87" ht="13" customHeight="1">
      <c r="AK2050" s="114"/>
      <c r="AL2050" s="41"/>
      <c r="AM2050" s="41"/>
      <c r="AN2050" s="41"/>
      <c r="AO2050" s="41"/>
      <c r="AP2050" s="41"/>
      <c r="AQ2050" s="41"/>
      <c r="AR2050" s="41"/>
      <c r="AS2050" s="41"/>
      <c r="AT2050" s="41"/>
      <c r="AU2050" s="41"/>
      <c r="AV2050" s="41"/>
      <c r="AW2050" s="41"/>
      <c r="AX2050" s="41"/>
      <c r="AY2050" s="41"/>
      <c r="AZ2050" s="41"/>
      <c r="BA2050" s="41"/>
      <c r="BB2050" s="41"/>
      <c r="BC2050" s="41"/>
      <c r="BD2050" s="41"/>
      <c r="BE2050" s="41"/>
      <c r="BF2050" s="41"/>
      <c r="BG2050" s="41"/>
      <c r="BH2050" s="41"/>
      <c r="BI2050" s="41"/>
      <c r="BJ2050" s="41"/>
      <c r="BK2050" s="41"/>
      <c r="BL2050" s="41"/>
      <c r="BM2050" s="41"/>
      <c r="BN2050" s="41"/>
      <c r="BO2050" s="41"/>
      <c r="BP2050" s="108"/>
      <c r="CG2050" s="102"/>
      <c r="CI2050" s="45"/>
    </row>
    <row r="2051" spans="37:87" ht="13" customHeight="1">
      <c r="AK2051" s="114"/>
      <c r="AL2051" s="41"/>
      <c r="AM2051" s="41"/>
      <c r="AN2051" s="41"/>
      <c r="AO2051" s="41"/>
      <c r="AP2051" s="41"/>
      <c r="AQ2051" s="41"/>
      <c r="AR2051" s="41"/>
      <c r="AS2051" s="41"/>
      <c r="AT2051" s="41"/>
      <c r="AU2051" s="41"/>
      <c r="AV2051" s="41"/>
      <c r="AW2051" s="41"/>
      <c r="AX2051" s="41"/>
      <c r="AY2051" s="41"/>
      <c r="AZ2051" s="41"/>
      <c r="BA2051" s="41"/>
      <c r="BB2051" s="41"/>
      <c r="BC2051" s="41"/>
      <c r="BD2051" s="41"/>
      <c r="BE2051" s="41"/>
      <c r="BF2051" s="41"/>
      <c r="BG2051" s="41"/>
      <c r="BH2051" s="41"/>
      <c r="BI2051" s="41"/>
      <c r="BJ2051" s="41"/>
      <c r="BK2051" s="41"/>
      <c r="BL2051" s="41"/>
      <c r="BM2051" s="41"/>
      <c r="BN2051" s="41"/>
      <c r="BO2051" s="41"/>
      <c r="BP2051" s="108"/>
      <c r="CG2051" s="102"/>
      <c r="CI2051" s="45"/>
    </row>
    <row r="2052" spans="37:87" ht="13" customHeight="1">
      <c r="AK2052" s="114"/>
      <c r="AL2052" s="41"/>
      <c r="AM2052" s="41"/>
      <c r="AN2052" s="41"/>
      <c r="AO2052" s="41"/>
      <c r="AP2052" s="41"/>
      <c r="AQ2052" s="41"/>
      <c r="AR2052" s="41"/>
      <c r="AS2052" s="41"/>
      <c r="AT2052" s="41"/>
      <c r="AU2052" s="41"/>
      <c r="AV2052" s="41"/>
      <c r="AW2052" s="41"/>
      <c r="AX2052" s="41"/>
      <c r="AY2052" s="41"/>
      <c r="AZ2052" s="41"/>
      <c r="BA2052" s="41"/>
      <c r="BB2052" s="41"/>
      <c r="BC2052" s="41"/>
      <c r="BD2052" s="41"/>
      <c r="BE2052" s="41"/>
      <c r="BF2052" s="41"/>
      <c r="BG2052" s="41"/>
      <c r="BH2052" s="41"/>
      <c r="BI2052" s="41"/>
      <c r="BJ2052" s="41"/>
      <c r="BK2052" s="41"/>
      <c r="BL2052" s="41"/>
      <c r="BM2052" s="41"/>
      <c r="BN2052" s="41"/>
      <c r="BO2052" s="41"/>
      <c r="BP2052" s="108"/>
      <c r="CG2052" s="102"/>
      <c r="CI2052" s="45"/>
    </row>
    <row r="2053" spans="37:87" ht="13" customHeight="1">
      <c r="AK2053" s="114"/>
      <c r="AL2053" s="41"/>
      <c r="AM2053" s="41"/>
      <c r="AN2053" s="41"/>
      <c r="AO2053" s="41"/>
      <c r="AP2053" s="41"/>
      <c r="AQ2053" s="41"/>
      <c r="AR2053" s="41"/>
      <c r="AS2053" s="41"/>
      <c r="AT2053" s="41"/>
      <c r="AU2053" s="41"/>
      <c r="AV2053" s="41"/>
      <c r="AW2053" s="41"/>
      <c r="AX2053" s="41"/>
      <c r="AY2053" s="41"/>
      <c r="AZ2053" s="41"/>
      <c r="BA2053" s="41"/>
      <c r="BB2053" s="41"/>
      <c r="BC2053" s="41"/>
      <c r="BD2053" s="41"/>
      <c r="BE2053" s="41"/>
      <c r="BF2053" s="41"/>
      <c r="BG2053" s="41"/>
      <c r="BH2053" s="41"/>
      <c r="BI2053" s="41"/>
      <c r="BJ2053" s="41"/>
      <c r="BK2053" s="41"/>
      <c r="BL2053" s="41"/>
      <c r="BM2053" s="41"/>
      <c r="BN2053" s="41"/>
      <c r="BO2053" s="41"/>
      <c r="BP2053" s="108"/>
      <c r="CG2053" s="102"/>
      <c r="CI2053" s="45"/>
    </row>
    <row r="2054" spans="37:87" ht="13" customHeight="1">
      <c r="AK2054" s="114"/>
      <c r="AL2054" s="41"/>
      <c r="AM2054" s="41"/>
      <c r="AN2054" s="41"/>
      <c r="AO2054" s="41"/>
      <c r="AP2054" s="41"/>
      <c r="AQ2054" s="41"/>
      <c r="AR2054" s="41"/>
      <c r="AS2054" s="41"/>
      <c r="AT2054" s="41"/>
      <c r="AU2054" s="41"/>
      <c r="AV2054" s="41"/>
      <c r="AW2054" s="41"/>
      <c r="AX2054" s="41"/>
      <c r="AY2054" s="41"/>
      <c r="AZ2054" s="41"/>
      <c r="BA2054" s="41"/>
      <c r="BB2054" s="41"/>
      <c r="BC2054" s="41"/>
      <c r="BD2054" s="41"/>
      <c r="BE2054" s="41"/>
      <c r="BF2054" s="41"/>
      <c r="BG2054" s="41"/>
      <c r="BH2054" s="41"/>
      <c r="BI2054" s="41"/>
      <c r="BJ2054" s="41"/>
      <c r="BK2054" s="41"/>
      <c r="BL2054" s="41"/>
      <c r="BM2054" s="41"/>
      <c r="BN2054" s="41"/>
      <c r="BO2054" s="41"/>
      <c r="BP2054" s="108"/>
      <c r="CG2054" s="102"/>
      <c r="CI2054" s="45"/>
    </row>
    <row r="2055" spans="37:87" ht="13" customHeight="1">
      <c r="AK2055" s="114"/>
      <c r="AL2055" s="41"/>
      <c r="AM2055" s="41"/>
      <c r="AN2055" s="41"/>
      <c r="AO2055" s="41"/>
      <c r="AP2055" s="41"/>
      <c r="AQ2055" s="41"/>
      <c r="AR2055" s="41"/>
      <c r="AS2055" s="41"/>
      <c r="AT2055" s="41"/>
      <c r="AU2055" s="41"/>
      <c r="AV2055" s="41"/>
      <c r="AW2055" s="41"/>
      <c r="AX2055" s="41"/>
      <c r="AY2055" s="41"/>
      <c r="AZ2055" s="41"/>
      <c r="BA2055" s="41"/>
      <c r="BB2055" s="41"/>
      <c r="BC2055" s="41"/>
      <c r="BD2055" s="41"/>
      <c r="BE2055" s="41"/>
      <c r="BF2055" s="41"/>
      <c r="BG2055" s="41"/>
      <c r="BH2055" s="41"/>
      <c r="BI2055" s="41"/>
      <c r="BJ2055" s="41"/>
      <c r="BK2055" s="41"/>
      <c r="BL2055" s="41"/>
      <c r="BM2055" s="41"/>
      <c r="BN2055" s="41"/>
      <c r="BO2055" s="41"/>
      <c r="BP2055" s="108"/>
      <c r="CG2055" s="102"/>
      <c r="CI2055" s="45"/>
    </row>
    <row r="2056" spans="37:87" ht="13" customHeight="1">
      <c r="AK2056" s="114"/>
      <c r="AL2056" s="41"/>
      <c r="AM2056" s="41"/>
      <c r="AN2056" s="41"/>
      <c r="AO2056" s="41"/>
      <c r="AP2056" s="41"/>
      <c r="AQ2056" s="41"/>
      <c r="AR2056" s="41"/>
      <c r="AS2056" s="41"/>
      <c r="AT2056" s="41"/>
      <c r="AU2056" s="41"/>
      <c r="AV2056" s="41"/>
      <c r="AW2056" s="41"/>
      <c r="AX2056" s="41"/>
      <c r="AY2056" s="41"/>
      <c r="AZ2056" s="41"/>
      <c r="BA2056" s="41"/>
      <c r="BB2056" s="41"/>
      <c r="BC2056" s="41"/>
      <c r="BD2056" s="41"/>
      <c r="BE2056" s="41"/>
      <c r="BF2056" s="41"/>
      <c r="BG2056" s="41"/>
      <c r="BH2056" s="41"/>
      <c r="BI2056" s="41"/>
      <c r="BJ2056" s="41"/>
      <c r="BK2056" s="41"/>
      <c r="BL2056" s="41"/>
      <c r="BM2056" s="41"/>
      <c r="BN2056" s="41"/>
      <c r="BO2056" s="41"/>
      <c r="BP2056" s="108"/>
      <c r="CG2056" s="102"/>
      <c r="CI2056" s="45"/>
    </row>
    <row r="2057" spans="37:87" ht="13" customHeight="1">
      <c r="AK2057" s="114"/>
      <c r="AL2057" s="41"/>
      <c r="AM2057" s="41"/>
      <c r="AN2057" s="41"/>
      <c r="AO2057" s="41"/>
      <c r="AP2057" s="41"/>
      <c r="AQ2057" s="41"/>
      <c r="AR2057" s="41"/>
      <c r="AS2057" s="41"/>
      <c r="AT2057" s="41"/>
      <c r="AU2057" s="41"/>
      <c r="AV2057" s="41"/>
      <c r="AW2057" s="41"/>
      <c r="AX2057" s="41"/>
      <c r="AY2057" s="41"/>
      <c r="AZ2057" s="41"/>
      <c r="BA2057" s="41"/>
      <c r="BB2057" s="41"/>
      <c r="BC2057" s="41"/>
      <c r="BD2057" s="41"/>
      <c r="BE2057" s="41"/>
      <c r="BF2057" s="41"/>
      <c r="BG2057" s="41"/>
      <c r="BH2057" s="41"/>
      <c r="BI2057" s="41"/>
      <c r="BJ2057" s="41"/>
      <c r="BK2057" s="41"/>
      <c r="BL2057" s="41"/>
      <c r="BM2057" s="41"/>
      <c r="BN2057" s="41"/>
      <c r="BO2057" s="41"/>
      <c r="BP2057" s="108"/>
      <c r="CG2057" s="102"/>
      <c r="CI2057" s="45"/>
    </row>
    <row r="2058" spans="37:87" ht="13" customHeight="1">
      <c r="AK2058" s="114"/>
      <c r="AL2058" s="41"/>
      <c r="AM2058" s="41"/>
      <c r="AN2058" s="41"/>
      <c r="AO2058" s="41"/>
      <c r="AP2058" s="41"/>
      <c r="AQ2058" s="41"/>
      <c r="AR2058" s="41"/>
      <c r="AS2058" s="41"/>
      <c r="AT2058" s="41"/>
      <c r="AU2058" s="41"/>
      <c r="AV2058" s="41"/>
      <c r="AW2058" s="41"/>
      <c r="AX2058" s="41"/>
      <c r="AY2058" s="41"/>
      <c r="AZ2058" s="41"/>
      <c r="BA2058" s="41"/>
      <c r="BB2058" s="41"/>
      <c r="BC2058" s="41"/>
      <c r="BD2058" s="41"/>
      <c r="BE2058" s="41"/>
      <c r="BF2058" s="41"/>
      <c r="BG2058" s="41"/>
      <c r="BH2058" s="41"/>
      <c r="BI2058" s="41"/>
      <c r="BJ2058" s="41"/>
      <c r="BK2058" s="41"/>
      <c r="BL2058" s="41"/>
      <c r="BM2058" s="41"/>
      <c r="BN2058" s="41"/>
      <c r="BO2058" s="41"/>
      <c r="BP2058" s="108"/>
      <c r="CG2058" s="102"/>
      <c r="CI2058" s="45"/>
    </row>
    <row r="2059" spans="37:87" ht="13" customHeight="1">
      <c r="AK2059" s="114"/>
      <c r="AL2059" s="41"/>
      <c r="AM2059" s="41"/>
      <c r="AN2059" s="41"/>
      <c r="AO2059" s="41"/>
      <c r="AP2059" s="41"/>
      <c r="AQ2059" s="41"/>
      <c r="AR2059" s="41"/>
      <c r="AS2059" s="41"/>
      <c r="AT2059" s="41"/>
      <c r="AU2059" s="41"/>
      <c r="AV2059" s="41"/>
      <c r="AW2059" s="41"/>
      <c r="AX2059" s="41"/>
      <c r="AY2059" s="41"/>
      <c r="AZ2059" s="41"/>
      <c r="BA2059" s="41"/>
      <c r="BB2059" s="41"/>
      <c r="BC2059" s="41"/>
      <c r="BD2059" s="41"/>
      <c r="BE2059" s="41"/>
      <c r="BF2059" s="41"/>
      <c r="BG2059" s="41"/>
      <c r="BH2059" s="41"/>
      <c r="BI2059" s="41"/>
      <c r="BJ2059" s="41"/>
      <c r="BK2059" s="41"/>
      <c r="BL2059" s="41"/>
      <c r="BM2059" s="41"/>
      <c r="BN2059" s="41"/>
      <c r="BO2059" s="41"/>
      <c r="BP2059" s="108"/>
      <c r="CG2059" s="102"/>
      <c r="CI2059" s="45"/>
    </row>
    <row r="2060" spans="37:87" ht="13" customHeight="1">
      <c r="AK2060" s="114"/>
      <c r="AL2060" s="41"/>
      <c r="AM2060" s="41"/>
      <c r="AN2060" s="41"/>
      <c r="AO2060" s="41"/>
      <c r="AP2060" s="41"/>
      <c r="AQ2060" s="41"/>
      <c r="AR2060" s="41"/>
      <c r="AS2060" s="41"/>
      <c r="AT2060" s="41"/>
      <c r="AU2060" s="41"/>
      <c r="AV2060" s="41"/>
      <c r="AW2060" s="41"/>
      <c r="AX2060" s="41"/>
      <c r="AY2060" s="41"/>
      <c r="AZ2060" s="41"/>
      <c r="BA2060" s="41"/>
      <c r="BB2060" s="41"/>
      <c r="BC2060" s="41"/>
      <c r="BD2060" s="41"/>
      <c r="BE2060" s="41"/>
      <c r="BF2060" s="41"/>
      <c r="BG2060" s="41"/>
      <c r="BH2060" s="41"/>
      <c r="BI2060" s="41"/>
      <c r="BJ2060" s="41"/>
      <c r="BK2060" s="41"/>
      <c r="BL2060" s="41"/>
      <c r="BM2060" s="41"/>
      <c r="BN2060" s="41"/>
      <c r="BO2060" s="41"/>
      <c r="BP2060" s="108"/>
      <c r="CG2060" s="102"/>
      <c r="CI2060" s="45"/>
    </row>
    <row r="2061" spans="37:87" ht="13" customHeight="1">
      <c r="AK2061" s="114"/>
      <c r="AL2061" s="41"/>
      <c r="AM2061" s="41"/>
      <c r="AN2061" s="41"/>
      <c r="AO2061" s="41"/>
      <c r="AP2061" s="41"/>
      <c r="AQ2061" s="41"/>
      <c r="AR2061" s="41"/>
      <c r="AS2061" s="41"/>
      <c r="AT2061" s="41"/>
      <c r="AU2061" s="41"/>
      <c r="AV2061" s="41"/>
      <c r="AW2061" s="41"/>
      <c r="AX2061" s="41"/>
      <c r="AY2061" s="41"/>
      <c r="AZ2061" s="41"/>
      <c r="BA2061" s="41"/>
      <c r="BB2061" s="41"/>
      <c r="BC2061" s="41"/>
      <c r="BD2061" s="41"/>
      <c r="BE2061" s="41"/>
      <c r="BF2061" s="41"/>
      <c r="BG2061" s="41"/>
      <c r="BH2061" s="41"/>
      <c r="BI2061" s="41"/>
      <c r="BJ2061" s="41"/>
      <c r="BK2061" s="41"/>
      <c r="BL2061" s="41"/>
      <c r="BM2061" s="41"/>
      <c r="BN2061" s="41"/>
      <c r="BO2061" s="41"/>
      <c r="BP2061" s="108"/>
      <c r="CG2061" s="102"/>
      <c r="CI2061" s="45"/>
    </row>
    <row r="2062" spans="37:87" ht="13" customHeight="1">
      <c r="AK2062" s="114"/>
      <c r="AL2062" s="41"/>
      <c r="AM2062" s="41"/>
      <c r="AN2062" s="41"/>
      <c r="AO2062" s="41"/>
      <c r="AP2062" s="41"/>
      <c r="AQ2062" s="41"/>
      <c r="AR2062" s="41"/>
      <c r="AS2062" s="41"/>
      <c r="AT2062" s="41"/>
      <c r="AU2062" s="41"/>
      <c r="AV2062" s="41"/>
      <c r="AW2062" s="41"/>
      <c r="AX2062" s="41"/>
      <c r="AY2062" s="41"/>
      <c r="AZ2062" s="41"/>
      <c r="BA2062" s="41"/>
      <c r="BB2062" s="41"/>
      <c r="BC2062" s="41"/>
      <c r="BD2062" s="41"/>
      <c r="BE2062" s="41"/>
      <c r="BF2062" s="41"/>
      <c r="BG2062" s="41"/>
      <c r="BH2062" s="41"/>
      <c r="BI2062" s="41"/>
      <c r="BJ2062" s="41"/>
      <c r="BK2062" s="41"/>
      <c r="BL2062" s="41"/>
      <c r="BM2062" s="41"/>
      <c r="BN2062" s="41"/>
      <c r="BO2062" s="41"/>
      <c r="BP2062" s="108"/>
      <c r="CG2062" s="102"/>
      <c r="CI2062" s="45"/>
    </row>
    <row r="2063" spans="37:87" ht="13" customHeight="1">
      <c r="AK2063" s="114"/>
      <c r="AL2063" s="41"/>
      <c r="AM2063" s="41"/>
      <c r="AN2063" s="41"/>
      <c r="AO2063" s="41"/>
      <c r="AP2063" s="41"/>
      <c r="AQ2063" s="41"/>
      <c r="AR2063" s="41"/>
      <c r="AS2063" s="41"/>
      <c r="AT2063" s="41"/>
      <c r="AU2063" s="41"/>
      <c r="AV2063" s="41"/>
      <c r="AW2063" s="41"/>
      <c r="AX2063" s="41"/>
      <c r="AY2063" s="41"/>
      <c r="AZ2063" s="41"/>
      <c r="BA2063" s="41"/>
      <c r="BB2063" s="41"/>
      <c r="BC2063" s="41"/>
      <c r="BD2063" s="41"/>
      <c r="BE2063" s="41"/>
      <c r="BF2063" s="41"/>
      <c r="BG2063" s="41"/>
      <c r="BH2063" s="41"/>
      <c r="BI2063" s="41"/>
      <c r="BJ2063" s="41"/>
      <c r="BK2063" s="41"/>
      <c r="BL2063" s="41"/>
      <c r="BM2063" s="41"/>
      <c r="BN2063" s="41"/>
      <c r="BO2063" s="41"/>
      <c r="BP2063" s="108"/>
      <c r="CG2063" s="102"/>
      <c r="CI2063" s="45"/>
    </row>
    <row r="2064" spans="37:87" ht="13" customHeight="1">
      <c r="AK2064" s="114"/>
      <c r="AL2064" s="41"/>
      <c r="AM2064" s="41"/>
      <c r="AN2064" s="41"/>
      <c r="AO2064" s="41"/>
      <c r="AP2064" s="41"/>
      <c r="AQ2064" s="41"/>
      <c r="AR2064" s="41"/>
      <c r="AS2064" s="41"/>
      <c r="AT2064" s="41"/>
      <c r="AU2064" s="41"/>
      <c r="AV2064" s="41"/>
      <c r="AW2064" s="41"/>
      <c r="AX2064" s="41"/>
      <c r="AY2064" s="41"/>
      <c r="AZ2064" s="41"/>
      <c r="BA2064" s="41"/>
      <c r="BB2064" s="41"/>
      <c r="BC2064" s="41"/>
      <c r="BD2064" s="41"/>
      <c r="BE2064" s="41"/>
      <c r="BF2064" s="41"/>
      <c r="BG2064" s="41"/>
      <c r="BH2064" s="41"/>
      <c r="BI2064" s="41"/>
      <c r="BJ2064" s="41"/>
      <c r="BK2064" s="41"/>
      <c r="BL2064" s="41"/>
      <c r="BM2064" s="41"/>
      <c r="BN2064" s="41"/>
      <c r="BO2064" s="41"/>
      <c r="BP2064" s="108"/>
      <c r="CG2064" s="102"/>
      <c r="CI2064" s="45"/>
    </row>
    <row r="2065" spans="37:87" ht="13" customHeight="1">
      <c r="AK2065" s="114"/>
      <c r="AL2065" s="41"/>
      <c r="AM2065" s="41"/>
      <c r="AN2065" s="41"/>
      <c r="AO2065" s="41"/>
      <c r="AP2065" s="41"/>
      <c r="AQ2065" s="41"/>
      <c r="AR2065" s="41"/>
      <c r="AS2065" s="41"/>
      <c r="AT2065" s="41"/>
      <c r="AU2065" s="41"/>
      <c r="AV2065" s="41"/>
      <c r="AW2065" s="41"/>
      <c r="AX2065" s="41"/>
      <c r="AY2065" s="41"/>
      <c r="AZ2065" s="41"/>
      <c r="BA2065" s="41"/>
      <c r="BB2065" s="41"/>
      <c r="BC2065" s="41"/>
      <c r="BD2065" s="41"/>
      <c r="BE2065" s="41"/>
      <c r="BF2065" s="41"/>
      <c r="BG2065" s="41"/>
      <c r="BH2065" s="41"/>
      <c r="BI2065" s="41"/>
      <c r="BJ2065" s="41"/>
      <c r="BK2065" s="41"/>
      <c r="BL2065" s="41"/>
      <c r="BM2065" s="41"/>
      <c r="BN2065" s="41"/>
      <c r="BO2065" s="41"/>
      <c r="BP2065" s="108"/>
      <c r="CG2065" s="102"/>
      <c r="CI2065" s="45"/>
    </row>
    <row r="2066" spans="37:87" ht="13" customHeight="1">
      <c r="AK2066" s="114"/>
      <c r="AL2066" s="41"/>
      <c r="AM2066" s="41"/>
      <c r="AN2066" s="41"/>
      <c r="AO2066" s="41"/>
      <c r="AP2066" s="41"/>
      <c r="AQ2066" s="41"/>
      <c r="AR2066" s="41"/>
      <c r="AS2066" s="41"/>
      <c r="AT2066" s="41"/>
      <c r="AU2066" s="41"/>
      <c r="AV2066" s="41"/>
      <c r="AW2066" s="41"/>
      <c r="AX2066" s="41"/>
      <c r="AY2066" s="41"/>
      <c r="AZ2066" s="41"/>
      <c r="BA2066" s="41"/>
      <c r="BB2066" s="41"/>
      <c r="BC2066" s="41"/>
      <c r="BD2066" s="41"/>
      <c r="BE2066" s="41"/>
      <c r="BF2066" s="41"/>
      <c r="BG2066" s="41"/>
      <c r="BH2066" s="41"/>
      <c r="BI2066" s="41"/>
      <c r="BJ2066" s="41"/>
      <c r="BK2066" s="41"/>
      <c r="BL2066" s="41"/>
      <c r="BM2066" s="41"/>
      <c r="BN2066" s="41"/>
      <c r="BO2066" s="41"/>
      <c r="BP2066" s="108"/>
      <c r="CG2066" s="102"/>
      <c r="CI2066" s="45"/>
    </row>
    <row r="2067" spans="37:87" ht="13" customHeight="1">
      <c r="AK2067" s="114"/>
      <c r="AL2067" s="41"/>
      <c r="AM2067" s="41"/>
      <c r="AN2067" s="41"/>
      <c r="AO2067" s="41"/>
      <c r="AP2067" s="41"/>
      <c r="AQ2067" s="41"/>
      <c r="AR2067" s="41"/>
      <c r="AS2067" s="41"/>
      <c r="AT2067" s="41"/>
      <c r="AU2067" s="41"/>
      <c r="AV2067" s="41"/>
      <c r="AW2067" s="41"/>
      <c r="AX2067" s="41"/>
      <c r="AY2067" s="41"/>
      <c r="AZ2067" s="41"/>
      <c r="BA2067" s="41"/>
      <c r="BB2067" s="41"/>
      <c r="BC2067" s="41"/>
      <c r="BD2067" s="41"/>
      <c r="BE2067" s="41"/>
      <c r="BF2067" s="41"/>
      <c r="BG2067" s="41"/>
      <c r="BH2067" s="41"/>
      <c r="BI2067" s="41"/>
      <c r="BJ2067" s="41"/>
      <c r="BK2067" s="41"/>
      <c r="BL2067" s="41"/>
      <c r="BM2067" s="41"/>
      <c r="BN2067" s="41"/>
      <c r="BO2067" s="41"/>
      <c r="BP2067" s="108"/>
      <c r="CG2067" s="102"/>
      <c r="CI2067" s="45"/>
    </row>
    <row r="2068" spans="37:87" ht="13" customHeight="1">
      <c r="AK2068" s="114"/>
      <c r="AL2068" s="41"/>
      <c r="AM2068" s="41"/>
      <c r="AN2068" s="41"/>
      <c r="AO2068" s="41"/>
      <c r="AP2068" s="41"/>
      <c r="AQ2068" s="41"/>
      <c r="AR2068" s="41"/>
      <c r="AS2068" s="41"/>
      <c r="AT2068" s="41"/>
      <c r="AU2068" s="41"/>
      <c r="AV2068" s="41"/>
      <c r="AW2068" s="41"/>
      <c r="AX2068" s="41"/>
      <c r="AY2068" s="41"/>
      <c r="AZ2068" s="41"/>
      <c r="BA2068" s="41"/>
      <c r="BB2068" s="41"/>
      <c r="BC2068" s="41"/>
      <c r="BD2068" s="41"/>
      <c r="BE2068" s="41"/>
      <c r="BF2068" s="41"/>
      <c r="BG2068" s="41"/>
      <c r="BH2068" s="41"/>
      <c r="BI2068" s="41"/>
      <c r="BJ2068" s="41"/>
      <c r="BK2068" s="41"/>
      <c r="BL2068" s="41"/>
      <c r="BM2068" s="41"/>
      <c r="BN2068" s="41"/>
      <c r="BO2068" s="41"/>
      <c r="BP2068" s="108"/>
      <c r="CG2068" s="102"/>
      <c r="CI2068" s="45"/>
    </row>
    <row r="2069" spans="37:87" ht="13" customHeight="1">
      <c r="AK2069" s="114"/>
      <c r="AL2069" s="41"/>
      <c r="AM2069" s="41"/>
      <c r="AN2069" s="41"/>
      <c r="AO2069" s="41"/>
      <c r="AP2069" s="41"/>
      <c r="AQ2069" s="41"/>
      <c r="AR2069" s="41"/>
      <c r="AS2069" s="41"/>
      <c r="AT2069" s="41"/>
      <c r="AU2069" s="41"/>
      <c r="AV2069" s="41"/>
      <c r="AW2069" s="41"/>
      <c r="AX2069" s="41"/>
      <c r="AY2069" s="41"/>
      <c r="AZ2069" s="41"/>
      <c r="BA2069" s="41"/>
      <c r="BB2069" s="41"/>
      <c r="BC2069" s="41"/>
      <c r="BD2069" s="41"/>
      <c r="BE2069" s="41"/>
      <c r="BF2069" s="41"/>
      <c r="BG2069" s="41"/>
      <c r="BH2069" s="41"/>
      <c r="BI2069" s="41"/>
      <c r="BJ2069" s="41"/>
      <c r="BK2069" s="41"/>
      <c r="BL2069" s="41"/>
      <c r="BM2069" s="41"/>
      <c r="BN2069" s="41"/>
      <c r="BO2069" s="41"/>
      <c r="BP2069" s="108"/>
      <c r="CG2069" s="102"/>
      <c r="CI2069" s="45"/>
    </row>
    <row r="2070" spans="37:87" ht="13" customHeight="1">
      <c r="AK2070" s="114"/>
      <c r="AL2070" s="41"/>
      <c r="AM2070" s="41"/>
      <c r="AN2070" s="41"/>
      <c r="AO2070" s="41"/>
      <c r="AP2070" s="41"/>
      <c r="AQ2070" s="41"/>
      <c r="AR2070" s="41"/>
      <c r="AS2070" s="41"/>
      <c r="AT2070" s="41"/>
      <c r="AU2070" s="41"/>
      <c r="AV2070" s="41"/>
      <c r="AW2070" s="41"/>
      <c r="AX2070" s="41"/>
      <c r="AY2070" s="41"/>
      <c r="AZ2070" s="41"/>
      <c r="BA2070" s="41"/>
      <c r="BB2070" s="41"/>
      <c r="BC2070" s="41"/>
      <c r="BD2070" s="41"/>
      <c r="BE2070" s="41"/>
      <c r="BF2070" s="41"/>
      <c r="BG2070" s="41"/>
      <c r="BH2070" s="41"/>
      <c r="BI2070" s="41"/>
      <c r="BJ2070" s="41"/>
      <c r="BK2070" s="41"/>
      <c r="BL2070" s="41"/>
      <c r="BM2070" s="41"/>
      <c r="BN2070" s="41"/>
      <c r="BO2070" s="41"/>
      <c r="BP2070" s="108"/>
      <c r="CG2070" s="102"/>
      <c r="CI2070" s="45"/>
    </row>
    <row r="2071" spans="37:87" ht="13" customHeight="1">
      <c r="AK2071" s="114"/>
      <c r="AL2071" s="41"/>
      <c r="AM2071" s="41"/>
      <c r="AN2071" s="41"/>
      <c r="AO2071" s="41"/>
      <c r="AP2071" s="41"/>
      <c r="AQ2071" s="41"/>
      <c r="AR2071" s="41"/>
      <c r="AS2071" s="41"/>
      <c r="AT2071" s="41"/>
      <c r="AU2071" s="41"/>
      <c r="AV2071" s="41"/>
      <c r="AW2071" s="41"/>
      <c r="AX2071" s="41"/>
      <c r="AY2071" s="41"/>
      <c r="AZ2071" s="41"/>
      <c r="BA2071" s="41"/>
      <c r="BB2071" s="41"/>
      <c r="BC2071" s="41"/>
      <c r="BD2071" s="41"/>
      <c r="BE2071" s="41"/>
      <c r="BF2071" s="41"/>
      <c r="BG2071" s="41"/>
      <c r="BH2071" s="41"/>
      <c r="BI2071" s="41"/>
      <c r="BJ2071" s="41"/>
      <c r="BK2071" s="41"/>
      <c r="BL2071" s="41"/>
      <c r="BM2071" s="41"/>
      <c r="BN2071" s="41"/>
      <c r="BO2071" s="41"/>
      <c r="BP2071" s="108"/>
      <c r="CG2071" s="102"/>
      <c r="CI2071" s="45"/>
    </row>
    <row r="2072" spans="37:87" ht="13" customHeight="1">
      <c r="AK2072" s="114"/>
      <c r="AL2072" s="41"/>
      <c r="AM2072" s="41"/>
      <c r="AN2072" s="41"/>
      <c r="AO2072" s="41"/>
      <c r="AP2072" s="41"/>
      <c r="AQ2072" s="41"/>
      <c r="AR2072" s="41"/>
      <c r="AS2072" s="41"/>
      <c r="AT2072" s="41"/>
      <c r="AU2072" s="41"/>
      <c r="AV2072" s="41"/>
      <c r="AW2072" s="41"/>
      <c r="AX2072" s="41"/>
      <c r="AY2072" s="41"/>
      <c r="AZ2072" s="41"/>
      <c r="BA2072" s="41"/>
      <c r="BB2072" s="41"/>
      <c r="BC2072" s="41"/>
      <c r="BD2072" s="41"/>
      <c r="BE2072" s="41"/>
      <c r="BF2072" s="41"/>
      <c r="BG2072" s="41"/>
      <c r="BH2072" s="41"/>
      <c r="BI2072" s="41"/>
      <c r="BJ2072" s="41"/>
      <c r="BK2072" s="41"/>
      <c r="BL2072" s="41"/>
      <c r="BM2072" s="41"/>
      <c r="BN2072" s="41"/>
      <c r="BO2072" s="41"/>
      <c r="BP2072" s="108"/>
      <c r="CG2072" s="102"/>
      <c r="CI2072" s="45"/>
    </row>
    <row r="2073" spans="37:87" ht="13" customHeight="1">
      <c r="AK2073" s="114"/>
      <c r="AL2073" s="41"/>
      <c r="AM2073" s="41"/>
      <c r="AN2073" s="41"/>
      <c r="AO2073" s="41"/>
      <c r="AP2073" s="41"/>
      <c r="AQ2073" s="41"/>
      <c r="AR2073" s="41"/>
      <c r="AS2073" s="41"/>
      <c r="AT2073" s="41"/>
      <c r="AU2073" s="41"/>
      <c r="AV2073" s="41"/>
      <c r="AW2073" s="41"/>
      <c r="AX2073" s="41"/>
      <c r="AY2073" s="41"/>
      <c r="AZ2073" s="41"/>
      <c r="BA2073" s="41"/>
      <c r="BB2073" s="41"/>
      <c r="BC2073" s="41"/>
      <c r="BD2073" s="41"/>
      <c r="BE2073" s="41"/>
      <c r="BF2073" s="41"/>
      <c r="BG2073" s="41"/>
      <c r="BH2073" s="41"/>
      <c r="BI2073" s="41"/>
      <c r="BJ2073" s="41"/>
      <c r="BK2073" s="41"/>
      <c r="BL2073" s="41"/>
      <c r="BM2073" s="41"/>
      <c r="BN2073" s="41"/>
      <c r="BO2073" s="41"/>
      <c r="BP2073" s="108"/>
      <c r="CG2073" s="102"/>
      <c r="CI2073" s="45"/>
    </row>
    <row r="2074" spans="37:87" ht="13" customHeight="1">
      <c r="AK2074" s="114"/>
      <c r="AL2074" s="41"/>
      <c r="AM2074" s="41"/>
      <c r="AN2074" s="41"/>
      <c r="AO2074" s="41"/>
      <c r="AP2074" s="41"/>
      <c r="AQ2074" s="41"/>
      <c r="AR2074" s="41"/>
      <c r="AS2074" s="41"/>
      <c r="AT2074" s="41"/>
      <c r="AU2074" s="41"/>
      <c r="AV2074" s="41"/>
      <c r="AW2074" s="41"/>
      <c r="AX2074" s="41"/>
      <c r="AY2074" s="41"/>
      <c r="AZ2074" s="41"/>
      <c r="BA2074" s="41"/>
      <c r="BB2074" s="41"/>
      <c r="BC2074" s="41"/>
      <c r="BD2074" s="41"/>
      <c r="BE2074" s="41"/>
      <c r="BF2074" s="41"/>
      <c r="BG2074" s="41"/>
      <c r="BH2074" s="41"/>
      <c r="BI2074" s="41"/>
      <c r="BJ2074" s="41"/>
      <c r="BK2074" s="41"/>
      <c r="BL2074" s="41"/>
      <c r="BM2074" s="41"/>
      <c r="BN2074" s="41"/>
      <c r="BO2074" s="41"/>
      <c r="BP2074" s="108"/>
      <c r="CG2074" s="102"/>
      <c r="CI2074" s="45"/>
    </row>
    <row r="2075" spans="37:87" ht="13" customHeight="1">
      <c r="AK2075" s="114"/>
      <c r="AL2075" s="41"/>
      <c r="AM2075" s="41"/>
      <c r="AN2075" s="41"/>
      <c r="AO2075" s="41"/>
      <c r="AP2075" s="41"/>
      <c r="AQ2075" s="41"/>
      <c r="AR2075" s="41"/>
      <c r="AS2075" s="41"/>
      <c r="AT2075" s="41"/>
      <c r="AU2075" s="41"/>
      <c r="AV2075" s="41"/>
      <c r="AW2075" s="41"/>
      <c r="AX2075" s="41"/>
      <c r="AY2075" s="41"/>
      <c r="AZ2075" s="41"/>
      <c r="BA2075" s="41"/>
      <c r="BB2075" s="41"/>
      <c r="BC2075" s="41"/>
      <c r="BD2075" s="41"/>
      <c r="BE2075" s="41"/>
      <c r="BF2075" s="41"/>
      <c r="BG2075" s="41"/>
      <c r="BH2075" s="41"/>
      <c r="BI2075" s="41"/>
      <c r="BJ2075" s="41"/>
      <c r="BK2075" s="41"/>
      <c r="BL2075" s="41"/>
      <c r="BM2075" s="41"/>
      <c r="BN2075" s="41"/>
      <c r="BO2075" s="41"/>
      <c r="BP2075" s="108"/>
      <c r="CG2075" s="102"/>
      <c r="CI2075" s="45"/>
    </row>
    <row r="2076" spans="37:87" ht="13" customHeight="1">
      <c r="AK2076" s="114"/>
      <c r="AL2076" s="41"/>
      <c r="AM2076" s="41"/>
      <c r="AN2076" s="41"/>
      <c r="AO2076" s="41"/>
      <c r="AP2076" s="41"/>
      <c r="AQ2076" s="41"/>
      <c r="AR2076" s="41"/>
      <c r="AS2076" s="41"/>
      <c r="AT2076" s="41"/>
      <c r="AU2076" s="41"/>
      <c r="AV2076" s="41"/>
      <c r="AW2076" s="41"/>
      <c r="AX2076" s="41"/>
      <c r="AY2076" s="41"/>
      <c r="AZ2076" s="41"/>
      <c r="BA2076" s="41"/>
      <c r="BB2076" s="41"/>
      <c r="BC2076" s="41"/>
      <c r="BD2076" s="41"/>
      <c r="BE2076" s="41"/>
      <c r="BF2076" s="41"/>
      <c r="BG2076" s="41"/>
      <c r="BH2076" s="41"/>
      <c r="BI2076" s="41"/>
      <c r="BJ2076" s="41"/>
      <c r="BK2076" s="41"/>
      <c r="BL2076" s="41"/>
      <c r="BM2076" s="41"/>
      <c r="BN2076" s="41"/>
      <c r="BO2076" s="41"/>
      <c r="BP2076" s="108"/>
      <c r="CG2076" s="102"/>
      <c r="CI2076" s="45"/>
    </row>
    <row r="2077" spans="37:87" ht="13" customHeight="1">
      <c r="AK2077" s="114"/>
      <c r="AL2077" s="41"/>
      <c r="AM2077" s="41"/>
      <c r="AN2077" s="41"/>
      <c r="AO2077" s="41"/>
      <c r="AP2077" s="41"/>
      <c r="AQ2077" s="41"/>
      <c r="AR2077" s="41"/>
      <c r="AS2077" s="41"/>
      <c r="AT2077" s="41"/>
      <c r="AU2077" s="41"/>
      <c r="AV2077" s="41"/>
      <c r="AW2077" s="41"/>
      <c r="AX2077" s="41"/>
      <c r="AY2077" s="41"/>
      <c r="AZ2077" s="41"/>
      <c r="BA2077" s="41"/>
      <c r="BB2077" s="41"/>
      <c r="BC2077" s="41"/>
      <c r="BD2077" s="41"/>
      <c r="BE2077" s="41"/>
      <c r="BF2077" s="41"/>
      <c r="BG2077" s="41"/>
      <c r="BH2077" s="41"/>
      <c r="BI2077" s="41"/>
      <c r="BJ2077" s="41"/>
      <c r="BK2077" s="41"/>
      <c r="BL2077" s="41"/>
      <c r="BM2077" s="41"/>
      <c r="BN2077" s="41"/>
      <c r="BO2077" s="41"/>
      <c r="BP2077" s="108"/>
      <c r="CG2077" s="102"/>
      <c r="CI2077" s="45"/>
    </row>
    <row r="2078" spans="37:87" ht="13" customHeight="1">
      <c r="AK2078" s="114"/>
      <c r="AL2078" s="41"/>
      <c r="AM2078" s="41"/>
      <c r="AN2078" s="41"/>
      <c r="AO2078" s="41"/>
      <c r="AP2078" s="41"/>
      <c r="AQ2078" s="41"/>
      <c r="AR2078" s="41"/>
      <c r="AS2078" s="41"/>
      <c r="AT2078" s="41"/>
      <c r="AU2078" s="41"/>
      <c r="AV2078" s="41"/>
      <c r="AW2078" s="41"/>
      <c r="AX2078" s="41"/>
      <c r="AY2078" s="41"/>
      <c r="AZ2078" s="41"/>
      <c r="BA2078" s="41"/>
      <c r="BB2078" s="41"/>
      <c r="BC2078" s="41"/>
      <c r="BD2078" s="41"/>
      <c r="BE2078" s="41"/>
      <c r="BF2078" s="41"/>
      <c r="BG2078" s="41"/>
      <c r="BH2078" s="41"/>
      <c r="BI2078" s="41"/>
      <c r="BJ2078" s="41"/>
      <c r="BK2078" s="41"/>
      <c r="BL2078" s="41"/>
      <c r="BM2078" s="41"/>
      <c r="BN2078" s="41"/>
      <c r="BO2078" s="41"/>
      <c r="BP2078" s="108"/>
      <c r="CG2078" s="102"/>
      <c r="CI2078" s="45"/>
    </row>
    <row r="2079" spans="37:87" ht="13" customHeight="1">
      <c r="AK2079" s="114"/>
      <c r="AL2079" s="41"/>
      <c r="AM2079" s="41"/>
      <c r="AN2079" s="41"/>
      <c r="AO2079" s="41"/>
      <c r="AP2079" s="41"/>
      <c r="AQ2079" s="41"/>
      <c r="AR2079" s="41"/>
      <c r="AS2079" s="41"/>
      <c r="AT2079" s="41"/>
      <c r="AU2079" s="41"/>
      <c r="AV2079" s="41"/>
      <c r="AW2079" s="41"/>
      <c r="AX2079" s="41"/>
      <c r="AY2079" s="41"/>
      <c r="AZ2079" s="41"/>
      <c r="BA2079" s="41"/>
      <c r="BB2079" s="41"/>
      <c r="BC2079" s="41"/>
      <c r="BD2079" s="41"/>
      <c r="BE2079" s="41"/>
      <c r="BF2079" s="41"/>
      <c r="BG2079" s="41"/>
      <c r="BH2079" s="41"/>
      <c r="BI2079" s="41"/>
      <c r="BJ2079" s="41"/>
      <c r="BK2079" s="41"/>
      <c r="BL2079" s="41"/>
      <c r="BM2079" s="41"/>
      <c r="BN2079" s="41"/>
      <c r="BO2079" s="41"/>
      <c r="BP2079" s="108"/>
      <c r="CG2079" s="102"/>
      <c r="CI2079" s="45"/>
    </row>
    <row r="2080" spans="37:87" ht="13" customHeight="1">
      <c r="AK2080" s="114"/>
      <c r="AL2080" s="41"/>
      <c r="AM2080" s="41"/>
      <c r="AN2080" s="41"/>
      <c r="AO2080" s="41"/>
      <c r="AP2080" s="41"/>
      <c r="AQ2080" s="41"/>
      <c r="AR2080" s="41"/>
      <c r="AS2080" s="41"/>
      <c r="AT2080" s="41"/>
      <c r="AU2080" s="41"/>
      <c r="AV2080" s="41"/>
      <c r="AW2080" s="41"/>
      <c r="AX2080" s="41"/>
      <c r="AY2080" s="41"/>
      <c r="AZ2080" s="41"/>
      <c r="BA2080" s="41"/>
      <c r="BB2080" s="41"/>
      <c r="BC2080" s="41"/>
      <c r="BD2080" s="41"/>
      <c r="BE2080" s="41"/>
      <c r="BF2080" s="41"/>
      <c r="BG2080" s="41"/>
      <c r="BH2080" s="41"/>
      <c r="BI2080" s="41"/>
      <c r="BJ2080" s="41"/>
      <c r="BK2080" s="41"/>
      <c r="BL2080" s="41"/>
      <c r="BM2080" s="41"/>
      <c r="BN2080" s="41"/>
      <c r="BO2080" s="41"/>
      <c r="BP2080" s="108"/>
      <c r="CG2080" s="102"/>
      <c r="CI2080" s="45"/>
    </row>
    <row r="2081" spans="37:87" ht="13" customHeight="1">
      <c r="AK2081" s="114"/>
      <c r="AL2081" s="41"/>
      <c r="AM2081" s="41"/>
      <c r="AN2081" s="41"/>
      <c r="AO2081" s="41"/>
      <c r="AP2081" s="41"/>
      <c r="AQ2081" s="41"/>
      <c r="AR2081" s="41"/>
      <c r="AS2081" s="41"/>
      <c r="AT2081" s="41"/>
      <c r="AU2081" s="41"/>
      <c r="AV2081" s="41"/>
      <c r="AW2081" s="41"/>
      <c r="AX2081" s="41"/>
      <c r="AY2081" s="41"/>
      <c r="AZ2081" s="41"/>
      <c r="BA2081" s="41"/>
      <c r="BB2081" s="41"/>
      <c r="BC2081" s="41"/>
      <c r="BD2081" s="41"/>
      <c r="BE2081" s="41"/>
      <c r="BF2081" s="41"/>
      <c r="BG2081" s="41"/>
      <c r="BH2081" s="41"/>
      <c r="BI2081" s="41"/>
      <c r="BJ2081" s="41"/>
      <c r="BK2081" s="41"/>
      <c r="BL2081" s="41"/>
      <c r="BM2081" s="41"/>
      <c r="BN2081" s="41"/>
      <c r="BO2081" s="41"/>
      <c r="BP2081" s="108"/>
      <c r="CG2081" s="102"/>
      <c r="CI2081" s="45"/>
    </row>
    <row r="2082" spans="37:87" ht="13" customHeight="1">
      <c r="AK2082" s="114"/>
      <c r="AL2082" s="41"/>
      <c r="AM2082" s="41"/>
      <c r="AN2082" s="41"/>
      <c r="AO2082" s="41"/>
      <c r="AP2082" s="41"/>
      <c r="AQ2082" s="41"/>
      <c r="AR2082" s="41"/>
      <c r="AS2082" s="41"/>
      <c r="AT2082" s="41"/>
      <c r="AU2082" s="41"/>
      <c r="AV2082" s="41"/>
      <c r="AW2082" s="41"/>
      <c r="AX2082" s="41"/>
      <c r="AY2082" s="41"/>
      <c r="AZ2082" s="41"/>
      <c r="BA2082" s="41"/>
      <c r="BB2082" s="41"/>
      <c r="BC2082" s="41"/>
      <c r="BD2082" s="41"/>
      <c r="BE2082" s="41"/>
      <c r="BF2082" s="41"/>
      <c r="BG2082" s="41"/>
      <c r="BH2082" s="41"/>
      <c r="BI2082" s="41"/>
      <c r="BJ2082" s="41"/>
      <c r="BK2082" s="41"/>
      <c r="BL2082" s="41"/>
      <c r="BM2082" s="41"/>
      <c r="BN2082" s="41"/>
      <c r="BO2082" s="41"/>
      <c r="BP2082" s="108"/>
      <c r="CG2082" s="102"/>
      <c r="CI2082" s="45"/>
    </row>
    <row r="2083" spans="37:87" ht="13" customHeight="1">
      <c r="AK2083" s="114"/>
      <c r="AL2083" s="41"/>
      <c r="AM2083" s="41"/>
      <c r="AN2083" s="41"/>
      <c r="AO2083" s="41"/>
      <c r="AP2083" s="41"/>
      <c r="AQ2083" s="41"/>
      <c r="AR2083" s="41"/>
      <c r="AS2083" s="41"/>
      <c r="AT2083" s="41"/>
      <c r="AU2083" s="41"/>
      <c r="AV2083" s="41"/>
      <c r="AW2083" s="41"/>
      <c r="AX2083" s="41"/>
      <c r="AY2083" s="41"/>
      <c r="AZ2083" s="41"/>
      <c r="BA2083" s="41"/>
      <c r="BB2083" s="41"/>
      <c r="BC2083" s="41"/>
      <c r="BD2083" s="41"/>
      <c r="BE2083" s="41"/>
      <c r="BF2083" s="41"/>
      <c r="BG2083" s="41"/>
      <c r="BH2083" s="41"/>
      <c r="BI2083" s="41"/>
      <c r="BJ2083" s="41"/>
      <c r="BK2083" s="41"/>
      <c r="BL2083" s="41"/>
      <c r="BM2083" s="41"/>
      <c r="BN2083" s="41"/>
      <c r="BO2083" s="41"/>
      <c r="BP2083" s="108"/>
      <c r="CG2083" s="102"/>
      <c r="CI2083" s="45"/>
    </row>
    <row r="2084" spans="37:87" ht="13" customHeight="1">
      <c r="AK2084" s="114"/>
      <c r="AL2084" s="41"/>
      <c r="AM2084" s="41"/>
      <c r="AN2084" s="41"/>
      <c r="AO2084" s="41"/>
      <c r="AP2084" s="41"/>
      <c r="AQ2084" s="41"/>
      <c r="AR2084" s="41"/>
      <c r="AS2084" s="41"/>
      <c r="AT2084" s="41"/>
      <c r="AU2084" s="41"/>
      <c r="AV2084" s="41"/>
      <c r="AW2084" s="41"/>
      <c r="AX2084" s="41"/>
      <c r="AY2084" s="41"/>
      <c r="AZ2084" s="41"/>
      <c r="BA2084" s="41"/>
      <c r="BB2084" s="41"/>
      <c r="BC2084" s="41"/>
      <c r="BD2084" s="41"/>
      <c r="BE2084" s="41"/>
      <c r="BF2084" s="41"/>
      <c r="BG2084" s="41"/>
      <c r="BH2084" s="41"/>
      <c r="BI2084" s="41"/>
      <c r="BJ2084" s="41"/>
      <c r="BK2084" s="41"/>
      <c r="BL2084" s="41"/>
      <c r="BM2084" s="41"/>
      <c r="BN2084" s="41"/>
      <c r="BO2084" s="41"/>
      <c r="BP2084" s="108"/>
      <c r="CG2084" s="102"/>
      <c r="CI2084" s="45"/>
    </row>
    <row r="2085" spans="37:87" ht="13" customHeight="1">
      <c r="AK2085" s="114"/>
      <c r="AL2085" s="41"/>
      <c r="AM2085" s="41"/>
      <c r="AN2085" s="41"/>
      <c r="AO2085" s="41"/>
      <c r="AP2085" s="41"/>
      <c r="AQ2085" s="41"/>
      <c r="AR2085" s="41"/>
      <c r="AS2085" s="41"/>
      <c r="AT2085" s="41"/>
      <c r="AU2085" s="41"/>
      <c r="AV2085" s="41"/>
      <c r="AW2085" s="41"/>
      <c r="AX2085" s="41"/>
      <c r="AY2085" s="41"/>
      <c r="AZ2085" s="41"/>
      <c r="BA2085" s="41"/>
      <c r="BB2085" s="41"/>
      <c r="BC2085" s="41"/>
      <c r="BD2085" s="41"/>
      <c r="BE2085" s="41"/>
      <c r="BF2085" s="41"/>
      <c r="BG2085" s="41"/>
      <c r="BH2085" s="41"/>
      <c r="BI2085" s="41"/>
      <c r="BJ2085" s="41"/>
      <c r="BK2085" s="41"/>
      <c r="BL2085" s="41"/>
      <c r="BM2085" s="41"/>
      <c r="BN2085" s="41"/>
      <c r="BO2085" s="41"/>
      <c r="BP2085" s="108"/>
      <c r="CG2085" s="102"/>
      <c r="CI2085" s="45"/>
    </row>
    <row r="2086" spans="37:87" ht="13" customHeight="1">
      <c r="AK2086" s="114"/>
      <c r="AL2086" s="41"/>
      <c r="AM2086" s="41"/>
      <c r="AN2086" s="41"/>
      <c r="AO2086" s="41"/>
      <c r="AP2086" s="41"/>
      <c r="AQ2086" s="41"/>
      <c r="AR2086" s="41"/>
      <c r="AS2086" s="41"/>
      <c r="AT2086" s="41"/>
      <c r="AU2086" s="41"/>
      <c r="AV2086" s="41"/>
      <c r="AW2086" s="41"/>
      <c r="AX2086" s="41"/>
      <c r="AY2086" s="41"/>
      <c r="AZ2086" s="41"/>
      <c r="BA2086" s="41"/>
      <c r="BB2086" s="41"/>
      <c r="BC2086" s="41"/>
      <c r="BD2086" s="41"/>
      <c r="BE2086" s="41"/>
      <c r="BF2086" s="41"/>
      <c r="BG2086" s="41"/>
      <c r="BH2086" s="41"/>
      <c r="BI2086" s="41"/>
      <c r="BJ2086" s="41"/>
      <c r="BK2086" s="41"/>
      <c r="BL2086" s="41"/>
      <c r="BM2086" s="41"/>
      <c r="BN2086" s="41"/>
      <c r="BO2086" s="41"/>
      <c r="BP2086" s="108"/>
      <c r="CG2086" s="102"/>
      <c r="CI2086" s="45"/>
    </row>
    <row r="2087" spans="37:87" ht="13" customHeight="1">
      <c r="AK2087" s="114"/>
      <c r="AL2087" s="41"/>
      <c r="AM2087" s="41"/>
      <c r="AN2087" s="41"/>
      <c r="AO2087" s="41"/>
      <c r="AP2087" s="41"/>
      <c r="AQ2087" s="41"/>
      <c r="AR2087" s="41"/>
      <c r="AS2087" s="41"/>
      <c r="AT2087" s="41"/>
      <c r="AU2087" s="41"/>
      <c r="AV2087" s="41"/>
      <c r="AW2087" s="41"/>
      <c r="AX2087" s="41"/>
      <c r="AY2087" s="41"/>
      <c r="AZ2087" s="41"/>
      <c r="BA2087" s="41"/>
      <c r="BB2087" s="41"/>
      <c r="BC2087" s="41"/>
      <c r="BD2087" s="41"/>
      <c r="BE2087" s="41"/>
      <c r="BF2087" s="41"/>
      <c r="BG2087" s="41"/>
      <c r="BH2087" s="41"/>
      <c r="BI2087" s="41"/>
      <c r="BJ2087" s="41"/>
      <c r="BK2087" s="41"/>
      <c r="BL2087" s="41"/>
      <c r="BM2087" s="41"/>
      <c r="BN2087" s="41"/>
      <c r="BO2087" s="41"/>
      <c r="BP2087" s="108"/>
      <c r="CG2087" s="102"/>
      <c r="CI2087" s="45"/>
    </row>
    <row r="2088" spans="37:87" ht="13" customHeight="1">
      <c r="AK2088" s="114"/>
      <c r="AL2088" s="41"/>
      <c r="AM2088" s="41"/>
      <c r="AN2088" s="41"/>
      <c r="AO2088" s="41"/>
      <c r="AP2088" s="41"/>
      <c r="AQ2088" s="41"/>
      <c r="AR2088" s="41"/>
      <c r="AS2088" s="41"/>
      <c r="AT2088" s="41"/>
      <c r="AU2088" s="41"/>
      <c r="AV2088" s="41"/>
      <c r="AW2088" s="41"/>
      <c r="AX2088" s="41"/>
      <c r="AY2088" s="41"/>
      <c r="AZ2088" s="41"/>
      <c r="BA2088" s="41"/>
      <c r="BB2088" s="41"/>
      <c r="BC2088" s="41"/>
      <c r="BD2088" s="41"/>
      <c r="BE2088" s="41"/>
      <c r="BF2088" s="41"/>
      <c r="BG2088" s="41"/>
      <c r="BH2088" s="41"/>
      <c r="BI2088" s="41"/>
      <c r="BJ2088" s="41"/>
      <c r="BK2088" s="41"/>
      <c r="BL2088" s="41"/>
      <c r="BM2088" s="41"/>
      <c r="BN2088" s="41"/>
      <c r="BO2088" s="41"/>
      <c r="BP2088" s="108"/>
      <c r="CG2088" s="102"/>
      <c r="CI2088" s="45"/>
    </row>
    <row r="2089" spans="37:87" ht="13" customHeight="1">
      <c r="AK2089" s="114"/>
      <c r="AL2089" s="41"/>
      <c r="AM2089" s="41"/>
      <c r="AN2089" s="41"/>
      <c r="AO2089" s="41"/>
      <c r="AP2089" s="41"/>
      <c r="AQ2089" s="41"/>
      <c r="AR2089" s="41"/>
      <c r="AS2089" s="41"/>
      <c r="AT2089" s="41"/>
      <c r="AU2089" s="41"/>
      <c r="AV2089" s="41"/>
      <c r="AW2089" s="41"/>
      <c r="AX2089" s="41"/>
      <c r="AY2089" s="41"/>
      <c r="AZ2089" s="41"/>
      <c r="BA2089" s="41"/>
      <c r="BB2089" s="41"/>
      <c r="BC2089" s="41"/>
      <c r="BD2089" s="41"/>
      <c r="BE2089" s="41"/>
      <c r="BF2089" s="41"/>
      <c r="BG2089" s="41"/>
      <c r="BH2089" s="41"/>
      <c r="BI2089" s="41"/>
      <c r="BJ2089" s="41"/>
      <c r="BK2089" s="41"/>
      <c r="BL2089" s="41"/>
      <c r="BM2089" s="41"/>
      <c r="BN2089" s="41"/>
      <c r="BO2089" s="41"/>
      <c r="BP2089" s="108"/>
      <c r="CG2089" s="102"/>
      <c r="CI2089" s="45"/>
    </row>
    <row r="2090" spans="37:87" ht="13" customHeight="1">
      <c r="AK2090" s="114"/>
      <c r="AL2090" s="41"/>
      <c r="AM2090" s="41"/>
      <c r="AN2090" s="41"/>
      <c r="AO2090" s="41"/>
      <c r="AP2090" s="41"/>
      <c r="AQ2090" s="41"/>
      <c r="AR2090" s="41"/>
      <c r="AS2090" s="41"/>
      <c r="AT2090" s="41"/>
      <c r="AU2090" s="41"/>
      <c r="AV2090" s="41"/>
      <c r="AW2090" s="41"/>
      <c r="AX2090" s="41"/>
      <c r="AY2090" s="41"/>
      <c r="AZ2090" s="41"/>
      <c r="BA2090" s="41"/>
      <c r="BB2090" s="41"/>
      <c r="BC2090" s="41"/>
      <c r="BD2090" s="41"/>
      <c r="BE2090" s="41"/>
      <c r="BF2090" s="41"/>
      <c r="BG2090" s="41"/>
      <c r="BH2090" s="41"/>
      <c r="BI2090" s="41"/>
      <c r="BJ2090" s="41"/>
      <c r="BK2090" s="41"/>
      <c r="BL2090" s="41"/>
      <c r="BM2090" s="41"/>
      <c r="BN2090" s="41"/>
      <c r="BO2090" s="41"/>
      <c r="BP2090" s="108"/>
      <c r="CG2090" s="102"/>
      <c r="CI2090" s="45"/>
    </row>
    <row r="2091" spans="37:87" ht="13" customHeight="1">
      <c r="AK2091" s="114"/>
      <c r="AL2091" s="41"/>
      <c r="AM2091" s="41"/>
      <c r="AN2091" s="41"/>
      <c r="AO2091" s="41"/>
      <c r="AP2091" s="41"/>
      <c r="AQ2091" s="41"/>
      <c r="AR2091" s="41"/>
      <c r="AS2091" s="41"/>
      <c r="AT2091" s="41"/>
      <c r="AU2091" s="41"/>
      <c r="AV2091" s="41"/>
      <c r="AW2091" s="41"/>
      <c r="AX2091" s="41"/>
      <c r="AY2091" s="41"/>
      <c r="AZ2091" s="41"/>
      <c r="BA2091" s="41"/>
      <c r="BB2091" s="41"/>
      <c r="BC2091" s="41"/>
      <c r="BD2091" s="41"/>
      <c r="BE2091" s="41"/>
      <c r="BF2091" s="41"/>
      <c r="BG2091" s="41"/>
      <c r="BH2091" s="41"/>
      <c r="BI2091" s="41"/>
      <c r="BJ2091" s="41"/>
      <c r="BK2091" s="41"/>
      <c r="BL2091" s="41"/>
      <c r="BM2091" s="41"/>
      <c r="BN2091" s="41"/>
      <c r="BO2091" s="41"/>
      <c r="BP2091" s="108"/>
      <c r="CG2091" s="102"/>
      <c r="CI2091" s="45"/>
    </row>
    <row r="2092" spans="37:87" ht="13" customHeight="1">
      <c r="AK2092" s="114"/>
      <c r="AL2092" s="41"/>
      <c r="AM2092" s="41"/>
      <c r="AN2092" s="41"/>
      <c r="AO2092" s="41"/>
      <c r="AP2092" s="41"/>
      <c r="AQ2092" s="41"/>
      <c r="AR2092" s="41"/>
      <c r="AS2092" s="41"/>
      <c r="AT2092" s="41"/>
      <c r="AU2092" s="41"/>
      <c r="AV2092" s="41"/>
      <c r="AW2092" s="41"/>
      <c r="AX2092" s="41"/>
      <c r="AY2092" s="41"/>
      <c r="AZ2092" s="41"/>
      <c r="BA2092" s="41"/>
      <c r="BB2092" s="41"/>
      <c r="BC2092" s="41"/>
      <c r="BD2092" s="41"/>
      <c r="BE2092" s="41"/>
      <c r="BF2092" s="41"/>
      <c r="BG2092" s="41"/>
      <c r="BH2092" s="41"/>
      <c r="BI2092" s="41"/>
      <c r="BJ2092" s="41"/>
      <c r="BK2092" s="41"/>
      <c r="BL2092" s="41"/>
      <c r="BM2092" s="41"/>
      <c r="BN2092" s="41"/>
      <c r="BO2092" s="41"/>
      <c r="BP2092" s="108"/>
      <c r="CG2092" s="102"/>
      <c r="CI2092" s="45"/>
    </row>
    <row r="2093" spans="37:87" ht="13" customHeight="1">
      <c r="AK2093" s="114"/>
      <c r="AL2093" s="41"/>
      <c r="AM2093" s="41"/>
      <c r="AN2093" s="41"/>
      <c r="AO2093" s="41"/>
      <c r="AP2093" s="41"/>
      <c r="AQ2093" s="41"/>
      <c r="AR2093" s="41"/>
      <c r="AS2093" s="41"/>
      <c r="AT2093" s="41"/>
      <c r="AU2093" s="41"/>
      <c r="AV2093" s="41"/>
      <c r="AW2093" s="41"/>
      <c r="AX2093" s="41"/>
      <c r="AY2093" s="41"/>
      <c r="AZ2093" s="41"/>
      <c r="BA2093" s="41"/>
      <c r="BB2093" s="41"/>
      <c r="BC2093" s="41"/>
      <c r="BD2093" s="41"/>
      <c r="BE2093" s="41"/>
      <c r="BF2093" s="41"/>
      <c r="BG2093" s="41"/>
      <c r="BH2093" s="41"/>
      <c r="BI2093" s="41"/>
      <c r="BJ2093" s="41"/>
      <c r="BK2093" s="41"/>
      <c r="BL2093" s="41"/>
      <c r="BM2093" s="41"/>
      <c r="BN2093" s="41"/>
      <c r="BO2093" s="41"/>
      <c r="BP2093" s="108"/>
      <c r="CG2093" s="102"/>
      <c r="CI2093" s="45"/>
    </row>
    <row r="2094" spans="37:87" ht="13" customHeight="1">
      <c r="AK2094" s="114"/>
      <c r="AL2094" s="41"/>
      <c r="AM2094" s="41"/>
      <c r="AN2094" s="41"/>
      <c r="AO2094" s="41"/>
      <c r="AP2094" s="41"/>
      <c r="AQ2094" s="41"/>
      <c r="AR2094" s="41"/>
      <c r="AS2094" s="41"/>
      <c r="AT2094" s="41"/>
      <c r="AU2094" s="41"/>
      <c r="AV2094" s="41"/>
      <c r="AW2094" s="41"/>
      <c r="AX2094" s="41"/>
      <c r="AY2094" s="41"/>
      <c r="AZ2094" s="41"/>
      <c r="BA2094" s="41"/>
      <c r="BB2094" s="41"/>
      <c r="BC2094" s="41"/>
      <c r="BD2094" s="41"/>
      <c r="BE2094" s="41"/>
      <c r="BF2094" s="41"/>
      <c r="BG2094" s="41"/>
      <c r="BH2094" s="41"/>
      <c r="BI2094" s="41"/>
      <c r="BJ2094" s="41"/>
      <c r="BK2094" s="41"/>
      <c r="BL2094" s="41"/>
      <c r="BM2094" s="41"/>
      <c r="BN2094" s="41"/>
      <c r="BO2094" s="41"/>
      <c r="BP2094" s="108"/>
      <c r="CG2094" s="102"/>
      <c r="CI2094" s="45"/>
    </row>
    <row r="2095" spans="37:87" ht="13" customHeight="1">
      <c r="AK2095" s="114"/>
      <c r="AL2095" s="41"/>
      <c r="AM2095" s="41"/>
      <c r="AN2095" s="41"/>
      <c r="AO2095" s="41"/>
      <c r="AP2095" s="41"/>
      <c r="AQ2095" s="41"/>
      <c r="AR2095" s="41"/>
      <c r="AS2095" s="41"/>
      <c r="AT2095" s="41"/>
      <c r="AU2095" s="41"/>
      <c r="AV2095" s="41"/>
      <c r="AW2095" s="41"/>
      <c r="AX2095" s="41"/>
      <c r="AY2095" s="41"/>
      <c r="AZ2095" s="41"/>
      <c r="BA2095" s="41"/>
      <c r="BB2095" s="41"/>
      <c r="BC2095" s="41"/>
      <c r="BD2095" s="41"/>
      <c r="BE2095" s="41"/>
      <c r="BF2095" s="41"/>
      <c r="BG2095" s="41"/>
      <c r="BH2095" s="41"/>
      <c r="BI2095" s="41"/>
      <c r="BJ2095" s="41"/>
      <c r="BK2095" s="41"/>
      <c r="BL2095" s="41"/>
      <c r="BM2095" s="41"/>
      <c r="BN2095" s="41"/>
      <c r="BO2095" s="41"/>
      <c r="BP2095" s="108"/>
      <c r="CG2095" s="102"/>
      <c r="CI2095" s="45"/>
    </row>
    <row r="2096" spans="37:87" ht="13" customHeight="1">
      <c r="AK2096" s="114"/>
      <c r="AL2096" s="41"/>
      <c r="AM2096" s="41"/>
      <c r="AN2096" s="41"/>
      <c r="AO2096" s="41"/>
      <c r="AP2096" s="41"/>
      <c r="AQ2096" s="41"/>
      <c r="AR2096" s="41"/>
      <c r="AS2096" s="41"/>
      <c r="AT2096" s="41"/>
      <c r="AU2096" s="41"/>
      <c r="AV2096" s="41"/>
      <c r="AW2096" s="41"/>
      <c r="AX2096" s="41"/>
      <c r="AY2096" s="41"/>
      <c r="AZ2096" s="41"/>
      <c r="BA2096" s="41"/>
      <c r="BB2096" s="41"/>
      <c r="BC2096" s="41"/>
      <c r="BD2096" s="41"/>
      <c r="BE2096" s="41"/>
      <c r="BF2096" s="41"/>
      <c r="BG2096" s="41"/>
      <c r="BH2096" s="41"/>
      <c r="BI2096" s="41"/>
      <c r="BJ2096" s="41"/>
      <c r="BK2096" s="41"/>
      <c r="BL2096" s="41"/>
      <c r="BM2096" s="41"/>
      <c r="BN2096" s="41"/>
      <c r="BO2096" s="41"/>
      <c r="BP2096" s="108"/>
      <c r="CG2096" s="102"/>
      <c r="CI2096" s="45"/>
    </row>
    <row r="2097" spans="37:87" ht="13" customHeight="1">
      <c r="AK2097" s="114"/>
      <c r="AL2097" s="41"/>
      <c r="AM2097" s="41"/>
      <c r="AN2097" s="41"/>
      <c r="AO2097" s="41"/>
      <c r="AP2097" s="41"/>
      <c r="AQ2097" s="41"/>
      <c r="AR2097" s="41"/>
      <c r="AS2097" s="41"/>
      <c r="AT2097" s="41"/>
      <c r="AU2097" s="41"/>
      <c r="AV2097" s="41"/>
      <c r="AW2097" s="41"/>
      <c r="AX2097" s="41"/>
      <c r="AY2097" s="41"/>
      <c r="AZ2097" s="41"/>
      <c r="BA2097" s="41"/>
      <c r="BB2097" s="41"/>
      <c r="BC2097" s="41"/>
      <c r="BD2097" s="41"/>
      <c r="BE2097" s="41"/>
      <c r="BF2097" s="41"/>
      <c r="BG2097" s="41"/>
      <c r="BH2097" s="41"/>
      <c r="BI2097" s="41"/>
      <c r="BJ2097" s="41"/>
      <c r="BK2097" s="41"/>
      <c r="BL2097" s="41"/>
      <c r="BM2097" s="41"/>
      <c r="BN2097" s="41"/>
      <c r="BO2097" s="41"/>
      <c r="BP2097" s="108"/>
      <c r="CG2097" s="102"/>
      <c r="CI2097" s="45"/>
    </row>
    <row r="2098" spans="37:87" ht="13" customHeight="1">
      <c r="AK2098" s="114"/>
      <c r="AL2098" s="41"/>
      <c r="AM2098" s="41"/>
      <c r="AN2098" s="41"/>
      <c r="AO2098" s="41"/>
      <c r="AP2098" s="41"/>
      <c r="AQ2098" s="41"/>
      <c r="AR2098" s="41"/>
      <c r="AS2098" s="41"/>
      <c r="AT2098" s="41"/>
      <c r="AU2098" s="41"/>
      <c r="AV2098" s="41"/>
      <c r="AW2098" s="41"/>
      <c r="AX2098" s="41"/>
      <c r="AY2098" s="41"/>
      <c r="AZ2098" s="41"/>
      <c r="BA2098" s="41"/>
      <c r="BB2098" s="41"/>
      <c r="BC2098" s="41"/>
      <c r="BD2098" s="41"/>
      <c r="BE2098" s="41"/>
      <c r="BF2098" s="41"/>
      <c r="BG2098" s="41"/>
      <c r="BH2098" s="41"/>
      <c r="BI2098" s="41"/>
      <c r="BJ2098" s="41"/>
      <c r="BK2098" s="41"/>
      <c r="BL2098" s="41"/>
      <c r="BM2098" s="41"/>
      <c r="BN2098" s="41"/>
      <c r="BO2098" s="41"/>
      <c r="BP2098" s="108"/>
      <c r="CG2098" s="102"/>
      <c r="CI2098" s="45"/>
    </row>
    <row r="2099" spans="37:87" ht="13" customHeight="1">
      <c r="AK2099" s="114"/>
      <c r="AL2099" s="41"/>
      <c r="AM2099" s="41"/>
      <c r="AN2099" s="41"/>
      <c r="AO2099" s="41"/>
      <c r="AP2099" s="41"/>
      <c r="AQ2099" s="41"/>
      <c r="AR2099" s="41"/>
      <c r="AS2099" s="41"/>
      <c r="AT2099" s="41"/>
      <c r="AU2099" s="41"/>
      <c r="AV2099" s="41"/>
      <c r="AW2099" s="41"/>
      <c r="AX2099" s="41"/>
      <c r="AY2099" s="41"/>
      <c r="AZ2099" s="41"/>
      <c r="BA2099" s="41"/>
      <c r="BB2099" s="41"/>
      <c r="BC2099" s="41"/>
      <c r="BD2099" s="41"/>
      <c r="BE2099" s="41"/>
      <c r="BF2099" s="41"/>
      <c r="BG2099" s="41"/>
      <c r="BH2099" s="41"/>
      <c r="BI2099" s="41"/>
      <c r="BJ2099" s="41"/>
      <c r="BK2099" s="41"/>
      <c r="BL2099" s="41"/>
      <c r="BM2099" s="41"/>
      <c r="BN2099" s="41"/>
      <c r="BO2099" s="41"/>
      <c r="BP2099" s="108"/>
      <c r="CG2099" s="102"/>
      <c r="CI2099" s="45"/>
    </row>
    <row r="2100" spans="37:87" ht="13" customHeight="1">
      <c r="AK2100" s="114"/>
      <c r="AL2100" s="41"/>
      <c r="AM2100" s="41"/>
      <c r="AN2100" s="41"/>
      <c r="AO2100" s="41"/>
      <c r="AP2100" s="41"/>
      <c r="AQ2100" s="41"/>
      <c r="AR2100" s="41"/>
      <c r="AS2100" s="41"/>
      <c r="AT2100" s="41"/>
      <c r="AU2100" s="41"/>
      <c r="AV2100" s="41"/>
      <c r="AW2100" s="41"/>
      <c r="AX2100" s="41"/>
      <c r="AY2100" s="41"/>
      <c r="AZ2100" s="41"/>
      <c r="BA2100" s="41"/>
      <c r="BB2100" s="41"/>
      <c r="BC2100" s="41"/>
      <c r="BD2100" s="41"/>
      <c r="BE2100" s="41"/>
      <c r="BF2100" s="41"/>
      <c r="BG2100" s="41"/>
      <c r="BH2100" s="41"/>
      <c r="BI2100" s="41"/>
      <c r="BJ2100" s="41"/>
      <c r="BK2100" s="41"/>
      <c r="BL2100" s="41"/>
      <c r="BM2100" s="41"/>
      <c r="BN2100" s="41"/>
      <c r="BO2100" s="41"/>
      <c r="BP2100" s="108"/>
      <c r="CG2100" s="102"/>
      <c r="CI2100" s="45"/>
    </row>
    <row r="2101" spans="37:87" ht="13" customHeight="1">
      <c r="AK2101" s="114"/>
      <c r="AL2101" s="41"/>
      <c r="AM2101" s="41"/>
      <c r="AN2101" s="41"/>
      <c r="AO2101" s="41"/>
      <c r="AP2101" s="41"/>
      <c r="AQ2101" s="41"/>
      <c r="AR2101" s="41"/>
      <c r="AS2101" s="41"/>
      <c r="AT2101" s="41"/>
      <c r="AU2101" s="41"/>
      <c r="AV2101" s="41"/>
      <c r="AW2101" s="41"/>
      <c r="AX2101" s="41"/>
      <c r="AY2101" s="41"/>
      <c r="AZ2101" s="41"/>
      <c r="BA2101" s="41"/>
      <c r="BB2101" s="41"/>
      <c r="BC2101" s="41"/>
      <c r="BD2101" s="41"/>
      <c r="BE2101" s="41"/>
      <c r="BF2101" s="41"/>
      <c r="BG2101" s="41"/>
      <c r="BH2101" s="41"/>
      <c r="BI2101" s="41"/>
      <c r="BJ2101" s="41"/>
      <c r="BK2101" s="41"/>
      <c r="BL2101" s="41"/>
      <c r="BM2101" s="41"/>
      <c r="BN2101" s="41"/>
      <c r="BO2101" s="41"/>
      <c r="BP2101" s="108"/>
      <c r="CG2101" s="102"/>
      <c r="CI2101" s="45"/>
    </row>
    <row r="2102" spans="37:87" ht="13" customHeight="1">
      <c r="AK2102" s="114"/>
      <c r="AL2102" s="41"/>
      <c r="AM2102" s="41"/>
      <c r="AN2102" s="41"/>
      <c r="AO2102" s="41"/>
      <c r="AP2102" s="41"/>
      <c r="AQ2102" s="41"/>
      <c r="AR2102" s="41"/>
      <c r="AS2102" s="41"/>
      <c r="AT2102" s="41"/>
      <c r="AU2102" s="41"/>
      <c r="AV2102" s="41"/>
      <c r="AW2102" s="41"/>
      <c r="AX2102" s="41"/>
      <c r="AY2102" s="41"/>
      <c r="AZ2102" s="41"/>
      <c r="BA2102" s="41"/>
      <c r="BB2102" s="41"/>
      <c r="BC2102" s="41"/>
      <c r="BD2102" s="41"/>
      <c r="BE2102" s="41"/>
      <c r="BF2102" s="41"/>
      <c r="BG2102" s="41"/>
      <c r="BH2102" s="41"/>
      <c r="BI2102" s="41"/>
      <c r="BJ2102" s="41"/>
      <c r="BK2102" s="41"/>
      <c r="BL2102" s="41"/>
      <c r="BM2102" s="41"/>
      <c r="BN2102" s="41"/>
      <c r="BO2102" s="41"/>
      <c r="BP2102" s="108"/>
      <c r="CG2102" s="102"/>
      <c r="CI2102" s="45"/>
    </row>
    <row r="2103" spans="37:87" ht="13" customHeight="1">
      <c r="AK2103" s="114"/>
      <c r="AL2103" s="41"/>
      <c r="AM2103" s="41"/>
      <c r="AN2103" s="41"/>
      <c r="AO2103" s="41"/>
      <c r="AP2103" s="41"/>
      <c r="AQ2103" s="41"/>
      <c r="AR2103" s="41"/>
      <c r="AS2103" s="41"/>
      <c r="AT2103" s="41"/>
      <c r="AU2103" s="41"/>
      <c r="AV2103" s="41"/>
      <c r="AW2103" s="41"/>
      <c r="AX2103" s="41"/>
      <c r="AY2103" s="41"/>
      <c r="AZ2103" s="41"/>
      <c r="BA2103" s="41"/>
      <c r="BB2103" s="41"/>
      <c r="BC2103" s="41"/>
      <c r="BD2103" s="41"/>
      <c r="BE2103" s="41"/>
      <c r="BF2103" s="41"/>
      <c r="BG2103" s="41"/>
      <c r="BH2103" s="41"/>
      <c r="BI2103" s="41"/>
      <c r="BJ2103" s="41"/>
      <c r="BK2103" s="41"/>
      <c r="BL2103" s="41"/>
      <c r="BM2103" s="41"/>
      <c r="BN2103" s="41"/>
      <c r="BO2103" s="41"/>
      <c r="BP2103" s="108"/>
      <c r="CG2103" s="102"/>
      <c r="CI2103" s="45"/>
    </row>
    <row r="2104" spans="37:87" ht="13" customHeight="1">
      <c r="AK2104" s="114"/>
      <c r="AL2104" s="41"/>
      <c r="AM2104" s="41"/>
      <c r="AN2104" s="41"/>
      <c r="AO2104" s="41"/>
      <c r="AP2104" s="41"/>
      <c r="AQ2104" s="41"/>
      <c r="AR2104" s="41"/>
      <c r="AS2104" s="41"/>
      <c r="AT2104" s="41"/>
      <c r="AU2104" s="41"/>
      <c r="AV2104" s="41"/>
      <c r="AW2104" s="41"/>
      <c r="AX2104" s="41"/>
      <c r="AY2104" s="41"/>
      <c r="AZ2104" s="41"/>
      <c r="BA2104" s="41"/>
      <c r="BB2104" s="41"/>
      <c r="BC2104" s="41"/>
      <c r="BD2104" s="41"/>
      <c r="BE2104" s="41"/>
      <c r="BF2104" s="41"/>
      <c r="BG2104" s="41"/>
      <c r="BH2104" s="41"/>
      <c r="BI2104" s="41"/>
      <c r="BJ2104" s="41"/>
      <c r="BK2104" s="41"/>
      <c r="BL2104" s="41"/>
      <c r="BM2104" s="41"/>
      <c r="BN2104" s="41"/>
      <c r="BO2104" s="41"/>
      <c r="BP2104" s="108"/>
      <c r="CG2104" s="102"/>
      <c r="CI2104" s="45"/>
    </row>
    <row r="2105" spans="37:87" ht="13" customHeight="1">
      <c r="AK2105" s="114"/>
      <c r="AL2105" s="41"/>
      <c r="AM2105" s="41"/>
      <c r="AN2105" s="41"/>
      <c r="AO2105" s="41"/>
      <c r="AP2105" s="41"/>
      <c r="AQ2105" s="41"/>
      <c r="AR2105" s="41"/>
      <c r="AS2105" s="41"/>
      <c r="AT2105" s="41"/>
      <c r="AU2105" s="41"/>
      <c r="AV2105" s="41"/>
      <c r="AW2105" s="41"/>
      <c r="AX2105" s="41"/>
      <c r="AY2105" s="41"/>
      <c r="AZ2105" s="41"/>
      <c r="BA2105" s="41"/>
      <c r="BB2105" s="41"/>
      <c r="BC2105" s="41"/>
      <c r="BD2105" s="41"/>
      <c r="BE2105" s="41"/>
      <c r="BF2105" s="41"/>
      <c r="BG2105" s="41"/>
      <c r="BH2105" s="41"/>
      <c r="BI2105" s="41"/>
      <c r="BJ2105" s="41"/>
      <c r="BK2105" s="41"/>
      <c r="BL2105" s="41"/>
      <c r="BM2105" s="41"/>
      <c r="BN2105" s="41"/>
      <c r="BO2105" s="41"/>
      <c r="BP2105" s="108"/>
      <c r="CG2105" s="102"/>
      <c r="CI2105" s="45"/>
    </row>
    <row r="2106" spans="37:87" ht="13" customHeight="1">
      <c r="AK2106" s="114"/>
      <c r="AL2106" s="41"/>
      <c r="AM2106" s="41"/>
      <c r="AN2106" s="41"/>
      <c r="AO2106" s="41"/>
      <c r="AP2106" s="41"/>
      <c r="AQ2106" s="41"/>
      <c r="AR2106" s="41"/>
      <c r="AS2106" s="41"/>
      <c r="AT2106" s="41"/>
      <c r="AU2106" s="41"/>
      <c r="AV2106" s="41"/>
      <c r="AW2106" s="41"/>
      <c r="AX2106" s="41"/>
      <c r="AY2106" s="41"/>
      <c r="AZ2106" s="41"/>
      <c r="BA2106" s="41"/>
      <c r="BB2106" s="41"/>
      <c r="BC2106" s="41"/>
      <c r="BD2106" s="41"/>
      <c r="BE2106" s="41"/>
      <c r="BF2106" s="41"/>
      <c r="BG2106" s="41"/>
      <c r="BH2106" s="41"/>
      <c r="BI2106" s="41"/>
      <c r="BJ2106" s="41"/>
      <c r="BK2106" s="41"/>
      <c r="BL2106" s="41"/>
      <c r="BM2106" s="41"/>
      <c r="BN2106" s="41"/>
      <c r="BO2106" s="41"/>
      <c r="BP2106" s="108"/>
      <c r="CG2106" s="102"/>
      <c r="CI2106" s="45"/>
    </row>
    <row r="2107" spans="37:87" ht="13" customHeight="1">
      <c r="AK2107" s="114"/>
      <c r="AL2107" s="41"/>
      <c r="AM2107" s="41"/>
      <c r="AN2107" s="41"/>
      <c r="AO2107" s="41"/>
      <c r="AP2107" s="41"/>
      <c r="AQ2107" s="41"/>
      <c r="AR2107" s="41"/>
      <c r="AS2107" s="41"/>
      <c r="AT2107" s="41"/>
      <c r="AU2107" s="41"/>
      <c r="AV2107" s="41"/>
      <c r="AW2107" s="41"/>
      <c r="AX2107" s="41"/>
      <c r="AY2107" s="41"/>
      <c r="AZ2107" s="41"/>
      <c r="BA2107" s="41"/>
      <c r="BB2107" s="41"/>
      <c r="BC2107" s="41"/>
      <c r="BD2107" s="41"/>
      <c r="BE2107" s="41"/>
      <c r="BF2107" s="41"/>
      <c r="BG2107" s="41"/>
      <c r="BH2107" s="41"/>
      <c r="BI2107" s="41"/>
      <c r="BJ2107" s="41"/>
      <c r="BK2107" s="41"/>
      <c r="BL2107" s="41"/>
      <c r="BM2107" s="41"/>
      <c r="BN2107" s="41"/>
      <c r="BO2107" s="41"/>
      <c r="BP2107" s="108"/>
      <c r="CG2107" s="102"/>
      <c r="CI2107" s="45"/>
    </row>
    <row r="2108" spans="37:87" ht="13" customHeight="1">
      <c r="AK2108" s="114"/>
      <c r="AL2108" s="41"/>
      <c r="AM2108" s="41"/>
      <c r="AN2108" s="41"/>
      <c r="AO2108" s="41"/>
      <c r="AP2108" s="41"/>
      <c r="AQ2108" s="41"/>
      <c r="AR2108" s="41"/>
      <c r="AS2108" s="41"/>
      <c r="AT2108" s="41"/>
      <c r="AU2108" s="41"/>
      <c r="AV2108" s="41"/>
      <c r="AW2108" s="41"/>
      <c r="AX2108" s="41"/>
      <c r="AY2108" s="41"/>
      <c r="AZ2108" s="41"/>
      <c r="BA2108" s="41"/>
      <c r="BB2108" s="41"/>
      <c r="BC2108" s="41"/>
      <c r="BD2108" s="41"/>
      <c r="BE2108" s="41"/>
      <c r="BF2108" s="41"/>
      <c r="BG2108" s="41"/>
      <c r="BH2108" s="41"/>
      <c r="BI2108" s="41"/>
      <c r="BJ2108" s="41"/>
      <c r="BK2108" s="41"/>
      <c r="BL2108" s="41"/>
      <c r="BM2108" s="41"/>
      <c r="BN2108" s="41"/>
      <c r="BO2108" s="41"/>
      <c r="BP2108" s="108"/>
      <c r="CG2108" s="102"/>
      <c r="CI2108" s="45"/>
    </row>
    <row r="2109" spans="37:87" ht="13" customHeight="1">
      <c r="AK2109" s="114"/>
      <c r="AL2109" s="41"/>
      <c r="AM2109" s="41"/>
      <c r="AN2109" s="41"/>
      <c r="AO2109" s="41"/>
      <c r="AP2109" s="41"/>
      <c r="AQ2109" s="41"/>
      <c r="AR2109" s="41"/>
      <c r="AS2109" s="41"/>
      <c r="AT2109" s="41"/>
      <c r="AU2109" s="41"/>
      <c r="AV2109" s="41"/>
      <c r="AW2109" s="41"/>
      <c r="AX2109" s="41"/>
      <c r="AY2109" s="41"/>
      <c r="AZ2109" s="41"/>
      <c r="BA2109" s="41"/>
      <c r="BB2109" s="41"/>
      <c r="BC2109" s="41"/>
      <c r="BD2109" s="41"/>
      <c r="BE2109" s="41"/>
      <c r="BF2109" s="41"/>
      <c r="BG2109" s="41"/>
      <c r="BH2109" s="41"/>
      <c r="BI2109" s="41"/>
      <c r="BJ2109" s="41"/>
      <c r="BK2109" s="41"/>
      <c r="BL2109" s="41"/>
      <c r="BM2109" s="41"/>
      <c r="BN2109" s="41"/>
      <c r="BO2109" s="41"/>
      <c r="BP2109" s="108"/>
      <c r="CG2109" s="102"/>
      <c r="CI2109" s="45"/>
    </row>
    <row r="2110" spans="37:87" ht="13" customHeight="1">
      <c r="AK2110" s="114"/>
      <c r="AL2110" s="41"/>
      <c r="AM2110" s="41"/>
      <c r="AN2110" s="41"/>
      <c r="AO2110" s="41"/>
      <c r="AP2110" s="41"/>
      <c r="AQ2110" s="41"/>
      <c r="AR2110" s="41"/>
      <c r="AS2110" s="41"/>
      <c r="AT2110" s="41"/>
      <c r="AU2110" s="41"/>
      <c r="AV2110" s="41"/>
      <c r="AW2110" s="41"/>
      <c r="AX2110" s="41"/>
      <c r="AY2110" s="41"/>
      <c r="AZ2110" s="41"/>
      <c r="BA2110" s="41"/>
      <c r="BB2110" s="41"/>
      <c r="BC2110" s="41"/>
      <c r="BD2110" s="41"/>
      <c r="BE2110" s="41"/>
      <c r="BF2110" s="41"/>
      <c r="BG2110" s="41"/>
      <c r="BH2110" s="41"/>
      <c r="BI2110" s="41"/>
      <c r="BJ2110" s="41"/>
      <c r="BK2110" s="41"/>
      <c r="BL2110" s="41"/>
      <c r="BM2110" s="41"/>
      <c r="BN2110" s="41"/>
      <c r="BO2110" s="41"/>
      <c r="BP2110" s="108"/>
      <c r="CG2110" s="102"/>
      <c r="CI2110" s="45"/>
    </row>
    <row r="2111" spans="37:87" ht="13" customHeight="1">
      <c r="AK2111" s="114"/>
      <c r="AL2111" s="41"/>
      <c r="AM2111" s="41"/>
      <c r="AN2111" s="41"/>
      <c r="AO2111" s="41"/>
      <c r="AP2111" s="41"/>
      <c r="AQ2111" s="41"/>
      <c r="AR2111" s="41"/>
      <c r="AS2111" s="41"/>
      <c r="AT2111" s="41"/>
      <c r="AU2111" s="41"/>
      <c r="AV2111" s="41"/>
      <c r="AW2111" s="41"/>
      <c r="AX2111" s="41"/>
      <c r="AY2111" s="41"/>
      <c r="AZ2111" s="41"/>
      <c r="BA2111" s="41"/>
      <c r="BB2111" s="41"/>
      <c r="BC2111" s="41"/>
      <c r="BD2111" s="41"/>
      <c r="BE2111" s="41"/>
      <c r="BF2111" s="41"/>
      <c r="BG2111" s="41"/>
      <c r="BH2111" s="41"/>
      <c r="BI2111" s="41"/>
      <c r="BJ2111" s="41"/>
      <c r="BK2111" s="41"/>
      <c r="BL2111" s="41"/>
      <c r="BM2111" s="41"/>
      <c r="BN2111" s="41"/>
      <c r="BO2111" s="41"/>
      <c r="BP2111" s="108"/>
      <c r="CG2111" s="102"/>
      <c r="CI2111" s="45"/>
    </row>
    <row r="2112" spans="37:87" ht="13" customHeight="1">
      <c r="AK2112" s="114"/>
      <c r="AL2112" s="41"/>
      <c r="AM2112" s="41"/>
      <c r="AN2112" s="41"/>
      <c r="AO2112" s="41"/>
      <c r="AP2112" s="41"/>
      <c r="AQ2112" s="41"/>
      <c r="AR2112" s="41"/>
      <c r="AS2112" s="41"/>
      <c r="AT2112" s="41"/>
      <c r="AU2112" s="41"/>
      <c r="AV2112" s="41"/>
      <c r="AW2112" s="41"/>
      <c r="AX2112" s="41"/>
      <c r="AY2112" s="41"/>
      <c r="AZ2112" s="41"/>
      <c r="BA2112" s="41"/>
      <c r="BB2112" s="41"/>
      <c r="BC2112" s="41"/>
      <c r="BD2112" s="41"/>
      <c r="BE2112" s="41"/>
      <c r="BF2112" s="41"/>
      <c r="BG2112" s="41"/>
      <c r="BH2112" s="41"/>
      <c r="BI2112" s="41"/>
      <c r="BJ2112" s="41"/>
      <c r="BK2112" s="41"/>
      <c r="BL2112" s="41"/>
      <c r="BM2112" s="41"/>
      <c r="BN2112" s="41"/>
      <c r="BO2112" s="41"/>
      <c r="BP2112" s="108"/>
      <c r="CG2112" s="102"/>
      <c r="CI2112" s="45"/>
    </row>
    <row r="2113" spans="37:87" ht="13" customHeight="1">
      <c r="AK2113" s="114"/>
      <c r="AL2113" s="41"/>
      <c r="AM2113" s="41"/>
      <c r="AN2113" s="41"/>
      <c r="AO2113" s="41"/>
      <c r="AP2113" s="41"/>
      <c r="AQ2113" s="41"/>
      <c r="AR2113" s="41"/>
      <c r="AS2113" s="41"/>
      <c r="AT2113" s="41"/>
      <c r="AU2113" s="41"/>
      <c r="AV2113" s="41"/>
      <c r="AW2113" s="41"/>
      <c r="AX2113" s="41"/>
      <c r="AY2113" s="41"/>
      <c r="AZ2113" s="41"/>
      <c r="BA2113" s="41"/>
      <c r="BB2113" s="41"/>
      <c r="BC2113" s="41"/>
      <c r="BD2113" s="41"/>
      <c r="BE2113" s="41"/>
      <c r="BF2113" s="41"/>
      <c r="BG2113" s="41"/>
      <c r="BH2113" s="41"/>
      <c r="BI2113" s="41"/>
      <c r="BJ2113" s="41"/>
      <c r="BK2113" s="41"/>
      <c r="BL2113" s="41"/>
      <c r="BM2113" s="41"/>
      <c r="BN2113" s="41"/>
      <c r="BO2113" s="41"/>
      <c r="BP2113" s="108"/>
      <c r="CG2113" s="102"/>
      <c r="CI2113" s="45"/>
    </row>
    <row r="2114" spans="37:87" ht="13" customHeight="1">
      <c r="AK2114" s="114"/>
      <c r="AL2114" s="41"/>
      <c r="AM2114" s="41"/>
      <c r="AN2114" s="41"/>
      <c r="AO2114" s="41"/>
      <c r="AP2114" s="41"/>
      <c r="AQ2114" s="41"/>
      <c r="AR2114" s="41"/>
      <c r="AS2114" s="41"/>
      <c r="AT2114" s="41"/>
      <c r="AU2114" s="41"/>
      <c r="AV2114" s="41"/>
      <c r="AW2114" s="41"/>
      <c r="AX2114" s="41"/>
      <c r="AY2114" s="41"/>
      <c r="AZ2114" s="41"/>
      <c r="BA2114" s="41"/>
      <c r="BB2114" s="41"/>
      <c r="BC2114" s="41"/>
      <c r="BD2114" s="41"/>
      <c r="BE2114" s="41"/>
      <c r="BF2114" s="41"/>
      <c r="BG2114" s="41"/>
      <c r="BH2114" s="41"/>
      <c r="BI2114" s="41"/>
      <c r="BJ2114" s="41"/>
      <c r="BK2114" s="41"/>
      <c r="BL2114" s="41"/>
      <c r="BM2114" s="41"/>
      <c r="BN2114" s="41"/>
      <c r="BO2114" s="41"/>
      <c r="BP2114" s="108"/>
      <c r="CG2114" s="102"/>
      <c r="CI2114" s="45"/>
    </row>
    <row r="2115" spans="37:87" ht="13" customHeight="1">
      <c r="AK2115" s="114"/>
      <c r="AL2115" s="41"/>
      <c r="AM2115" s="41"/>
      <c r="AN2115" s="41"/>
      <c r="AO2115" s="41"/>
      <c r="AP2115" s="41"/>
      <c r="AQ2115" s="41"/>
      <c r="AR2115" s="41"/>
      <c r="AS2115" s="41"/>
      <c r="AT2115" s="41"/>
      <c r="AU2115" s="41"/>
      <c r="AV2115" s="41"/>
      <c r="AW2115" s="41"/>
      <c r="AX2115" s="41"/>
      <c r="AY2115" s="41"/>
      <c r="AZ2115" s="41"/>
      <c r="BA2115" s="41"/>
      <c r="BB2115" s="41"/>
      <c r="BC2115" s="41"/>
      <c r="BD2115" s="41"/>
      <c r="BE2115" s="41"/>
      <c r="BF2115" s="41"/>
      <c r="BG2115" s="41"/>
      <c r="BH2115" s="41"/>
      <c r="BI2115" s="41"/>
      <c r="BJ2115" s="41"/>
      <c r="BK2115" s="41"/>
      <c r="BL2115" s="41"/>
      <c r="BM2115" s="41"/>
      <c r="BN2115" s="41"/>
      <c r="BO2115" s="41"/>
      <c r="BP2115" s="108"/>
      <c r="CG2115" s="102"/>
      <c r="CI2115" s="45"/>
    </row>
    <row r="2116" spans="37:87" ht="13" customHeight="1">
      <c r="AK2116" s="114"/>
      <c r="AL2116" s="41"/>
      <c r="AM2116" s="41"/>
      <c r="AN2116" s="41"/>
      <c r="AO2116" s="41"/>
      <c r="AP2116" s="41"/>
      <c r="AQ2116" s="41"/>
      <c r="AR2116" s="41"/>
      <c r="AS2116" s="41"/>
      <c r="AT2116" s="41"/>
      <c r="AU2116" s="41"/>
      <c r="AV2116" s="41"/>
      <c r="AW2116" s="41"/>
      <c r="AX2116" s="41"/>
      <c r="AY2116" s="41"/>
      <c r="AZ2116" s="41"/>
      <c r="BA2116" s="41"/>
      <c r="BB2116" s="41"/>
      <c r="BC2116" s="41"/>
      <c r="BD2116" s="41"/>
      <c r="BE2116" s="41"/>
      <c r="BF2116" s="41"/>
      <c r="BG2116" s="41"/>
      <c r="BH2116" s="41"/>
      <c r="BI2116" s="41"/>
      <c r="BJ2116" s="41"/>
      <c r="BK2116" s="41"/>
      <c r="BL2116" s="41"/>
      <c r="BM2116" s="41"/>
      <c r="BN2116" s="41"/>
      <c r="BO2116" s="41"/>
      <c r="BP2116" s="108"/>
      <c r="CG2116" s="102"/>
      <c r="CI2116" s="45"/>
    </row>
    <row r="2117" spans="37:87" ht="13" customHeight="1">
      <c r="AK2117" s="114"/>
      <c r="AL2117" s="41"/>
      <c r="AM2117" s="41"/>
      <c r="AN2117" s="41"/>
      <c r="AO2117" s="41"/>
      <c r="AP2117" s="41"/>
      <c r="AQ2117" s="41"/>
      <c r="AR2117" s="41"/>
      <c r="AS2117" s="41"/>
      <c r="AT2117" s="41"/>
      <c r="AU2117" s="41"/>
      <c r="AV2117" s="41"/>
      <c r="AW2117" s="41"/>
      <c r="AX2117" s="41"/>
      <c r="AY2117" s="41"/>
      <c r="AZ2117" s="41"/>
      <c r="BA2117" s="41"/>
      <c r="BB2117" s="41"/>
      <c r="BC2117" s="41"/>
      <c r="BD2117" s="41"/>
      <c r="BE2117" s="41"/>
      <c r="BF2117" s="41"/>
      <c r="BG2117" s="41"/>
      <c r="BH2117" s="41"/>
      <c r="BI2117" s="41"/>
      <c r="BJ2117" s="41"/>
      <c r="BK2117" s="41"/>
      <c r="BL2117" s="41"/>
      <c r="BM2117" s="41"/>
      <c r="BN2117" s="41"/>
      <c r="BO2117" s="41"/>
      <c r="BP2117" s="108"/>
      <c r="CG2117" s="102"/>
      <c r="CI2117" s="45"/>
    </row>
    <row r="2118" spans="37:87" ht="13" customHeight="1">
      <c r="AK2118" s="114"/>
      <c r="AL2118" s="41"/>
      <c r="AM2118" s="41"/>
      <c r="AN2118" s="41"/>
      <c r="AO2118" s="41"/>
      <c r="AP2118" s="41"/>
      <c r="AQ2118" s="41"/>
      <c r="AR2118" s="41"/>
      <c r="AS2118" s="41"/>
      <c r="AT2118" s="41"/>
      <c r="AU2118" s="41"/>
      <c r="AV2118" s="41"/>
      <c r="AW2118" s="41"/>
      <c r="AX2118" s="41"/>
      <c r="AY2118" s="41"/>
      <c r="AZ2118" s="41"/>
      <c r="BA2118" s="41"/>
      <c r="BB2118" s="41"/>
      <c r="BC2118" s="41"/>
      <c r="BD2118" s="41"/>
      <c r="BE2118" s="41"/>
      <c r="BF2118" s="41"/>
      <c r="BG2118" s="41"/>
      <c r="BH2118" s="41"/>
      <c r="BI2118" s="41"/>
      <c r="BJ2118" s="41"/>
      <c r="BK2118" s="41"/>
      <c r="BL2118" s="41"/>
      <c r="BM2118" s="41"/>
      <c r="BN2118" s="41"/>
      <c r="BO2118" s="41"/>
      <c r="BP2118" s="108"/>
      <c r="CG2118" s="102"/>
      <c r="CI2118" s="45"/>
    </row>
    <row r="2119" spans="37:87" ht="13" customHeight="1">
      <c r="AK2119" s="114"/>
      <c r="AL2119" s="41"/>
      <c r="AM2119" s="41"/>
      <c r="AN2119" s="41"/>
      <c r="AO2119" s="41"/>
      <c r="AP2119" s="41"/>
      <c r="AQ2119" s="41"/>
      <c r="AR2119" s="41"/>
      <c r="AS2119" s="41"/>
      <c r="AT2119" s="41"/>
      <c r="AU2119" s="41"/>
      <c r="AV2119" s="41"/>
      <c r="AW2119" s="41"/>
      <c r="AX2119" s="41"/>
      <c r="AY2119" s="41"/>
      <c r="AZ2119" s="41"/>
      <c r="BA2119" s="41"/>
      <c r="BB2119" s="41"/>
      <c r="BC2119" s="41"/>
      <c r="BD2119" s="41"/>
      <c r="BE2119" s="41"/>
      <c r="BF2119" s="41"/>
      <c r="BG2119" s="41"/>
      <c r="BH2119" s="41"/>
      <c r="BI2119" s="41"/>
      <c r="BJ2119" s="41"/>
      <c r="BK2119" s="41"/>
      <c r="BL2119" s="41"/>
      <c r="BM2119" s="41"/>
      <c r="BN2119" s="41"/>
      <c r="BO2119" s="41"/>
      <c r="BP2119" s="108"/>
      <c r="CG2119" s="102"/>
      <c r="CI2119" s="45"/>
    </row>
    <row r="2120" spans="37:87" ht="13" customHeight="1">
      <c r="AK2120" s="114"/>
      <c r="AL2120" s="41"/>
      <c r="AM2120" s="41"/>
      <c r="AN2120" s="41"/>
      <c r="AO2120" s="41"/>
      <c r="AP2120" s="41"/>
      <c r="AQ2120" s="41"/>
      <c r="AR2120" s="41"/>
      <c r="AS2120" s="41"/>
      <c r="AT2120" s="41"/>
      <c r="AU2120" s="41"/>
      <c r="AV2120" s="41"/>
      <c r="AW2120" s="41"/>
      <c r="AX2120" s="41"/>
      <c r="AY2120" s="41"/>
      <c r="AZ2120" s="41"/>
      <c r="BA2120" s="41"/>
      <c r="BB2120" s="41"/>
      <c r="BC2120" s="41"/>
      <c r="BD2120" s="41"/>
      <c r="BE2120" s="41"/>
      <c r="BF2120" s="41"/>
      <c r="BG2120" s="41"/>
      <c r="BH2120" s="41"/>
      <c r="BI2120" s="41"/>
      <c r="BJ2120" s="41"/>
      <c r="BK2120" s="41"/>
      <c r="BL2120" s="41"/>
      <c r="BM2120" s="41"/>
      <c r="BN2120" s="41"/>
      <c r="BO2120" s="41"/>
      <c r="BP2120" s="108"/>
      <c r="CG2120" s="102"/>
      <c r="CI2120" s="45"/>
    </row>
    <row r="2121" spans="37:87" ht="13" customHeight="1">
      <c r="AK2121" s="114"/>
      <c r="AL2121" s="41"/>
      <c r="AM2121" s="41"/>
      <c r="AN2121" s="41"/>
      <c r="AO2121" s="41"/>
      <c r="AP2121" s="41"/>
      <c r="AQ2121" s="41"/>
      <c r="AR2121" s="41"/>
      <c r="AS2121" s="41"/>
      <c r="AT2121" s="41"/>
      <c r="AU2121" s="41"/>
      <c r="AV2121" s="41"/>
      <c r="AW2121" s="41"/>
      <c r="AX2121" s="41"/>
      <c r="AY2121" s="41"/>
      <c r="AZ2121" s="41"/>
      <c r="BA2121" s="41"/>
      <c r="BB2121" s="41"/>
      <c r="BC2121" s="41"/>
      <c r="BD2121" s="41"/>
      <c r="BE2121" s="41"/>
      <c r="BF2121" s="41"/>
      <c r="BG2121" s="41"/>
      <c r="BH2121" s="41"/>
      <c r="BI2121" s="41"/>
      <c r="BJ2121" s="41"/>
      <c r="BK2121" s="41"/>
      <c r="BL2121" s="41"/>
      <c r="BM2121" s="41"/>
      <c r="BN2121" s="41"/>
      <c r="BO2121" s="41"/>
      <c r="BP2121" s="108"/>
      <c r="CG2121" s="102"/>
      <c r="CI2121" s="45"/>
    </row>
    <row r="2122" spans="37:87" ht="13" customHeight="1">
      <c r="AK2122" s="114"/>
      <c r="AL2122" s="41"/>
      <c r="AM2122" s="41"/>
      <c r="AN2122" s="41"/>
      <c r="AO2122" s="41"/>
      <c r="AP2122" s="41"/>
      <c r="AQ2122" s="41"/>
      <c r="AR2122" s="41"/>
      <c r="AS2122" s="41"/>
      <c r="AT2122" s="41"/>
      <c r="AU2122" s="41"/>
      <c r="AV2122" s="41"/>
      <c r="AW2122" s="41"/>
      <c r="AX2122" s="41"/>
      <c r="AY2122" s="41"/>
      <c r="AZ2122" s="41"/>
      <c r="BA2122" s="41"/>
      <c r="BB2122" s="41"/>
      <c r="BC2122" s="41"/>
      <c r="BD2122" s="41"/>
      <c r="BE2122" s="41"/>
      <c r="BF2122" s="41"/>
      <c r="BG2122" s="41"/>
      <c r="BH2122" s="41"/>
      <c r="BI2122" s="41"/>
      <c r="BJ2122" s="41"/>
      <c r="BK2122" s="41"/>
      <c r="BL2122" s="41"/>
      <c r="BM2122" s="41"/>
      <c r="BN2122" s="41"/>
      <c r="BO2122" s="41"/>
      <c r="BP2122" s="108"/>
      <c r="CG2122" s="102"/>
      <c r="CI2122" s="45"/>
    </row>
    <row r="2123" spans="37:87" ht="13" customHeight="1">
      <c r="AK2123" s="114"/>
      <c r="AL2123" s="41"/>
      <c r="AM2123" s="41"/>
      <c r="AN2123" s="41"/>
      <c r="AO2123" s="41"/>
      <c r="AP2123" s="41"/>
      <c r="AQ2123" s="41"/>
      <c r="AR2123" s="41"/>
      <c r="AS2123" s="41"/>
      <c r="AT2123" s="41"/>
      <c r="AU2123" s="41"/>
      <c r="AV2123" s="41"/>
      <c r="AW2123" s="41"/>
      <c r="AX2123" s="41"/>
      <c r="AY2123" s="41"/>
      <c r="AZ2123" s="41"/>
      <c r="BA2123" s="41"/>
      <c r="BB2123" s="41"/>
      <c r="BC2123" s="41"/>
      <c r="BD2123" s="41"/>
      <c r="BE2123" s="41"/>
      <c r="BF2123" s="41"/>
      <c r="BG2123" s="41"/>
      <c r="BH2123" s="41"/>
      <c r="BI2123" s="41"/>
      <c r="BJ2123" s="41"/>
      <c r="BK2123" s="41"/>
      <c r="BL2123" s="41"/>
      <c r="BM2123" s="41"/>
      <c r="BN2123" s="41"/>
      <c r="BO2123" s="41"/>
      <c r="BP2123" s="108"/>
      <c r="CG2123" s="102"/>
      <c r="CI2123" s="45"/>
    </row>
    <row r="2124" spans="37:87" ht="13" customHeight="1">
      <c r="AK2124" s="114"/>
      <c r="AL2124" s="41"/>
      <c r="AM2124" s="41"/>
      <c r="AN2124" s="41"/>
      <c r="AO2124" s="41"/>
      <c r="AP2124" s="41"/>
      <c r="AQ2124" s="41"/>
      <c r="AR2124" s="41"/>
      <c r="AS2124" s="41"/>
      <c r="AT2124" s="41"/>
      <c r="AU2124" s="41"/>
      <c r="AV2124" s="41"/>
      <c r="AW2124" s="41"/>
      <c r="AX2124" s="41"/>
      <c r="AY2124" s="41"/>
      <c r="AZ2124" s="41"/>
      <c r="BA2124" s="41"/>
      <c r="BB2124" s="41"/>
      <c r="BC2124" s="41"/>
      <c r="BD2124" s="41"/>
      <c r="BE2124" s="41"/>
      <c r="BF2124" s="41"/>
      <c r="BG2124" s="41"/>
      <c r="BH2124" s="41"/>
      <c r="BI2124" s="41"/>
      <c r="BJ2124" s="41"/>
      <c r="BK2124" s="41"/>
      <c r="BL2124" s="41"/>
      <c r="BM2124" s="41"/>
      <c r="BN2124" s="41"/>
      <c r="BO2124" s="41"/>
      <c r="BP2124" s="108"/>
      <c r="CG2124" s="102"/>
      <c r="CI2124" s="45"/>
    </row>
    <row r="2125" spans="37:87" ht="13" customHeight="1">
      <c r="AK2125" s="114"/>
      <c r="AL2125" s="41"/>
      <c r="AM2125" s="41"/>
      <c r="AN2125" s="41"/>
      <c r="AO2125" s="41"/>
      <c r="AP2125" s="41"/>
      <c r="AQ2125" s="41"/>
      <c r="AR2125" s="41"/>
      <c r="AS2125" s="41"/>
      <c r="AT2125" s="41"/>
      <c r="AU2125" s="41"/>
      <c r="AV2125" s="41"/>
      <c r="AW2125" s="41"/>
      <c r="AX2125" s="41"/>
      <c r="AY2125" s="41"/>
      <c r="AZ2125" s="41"/>
      <c r="BA2125" s="41"/>
      <c r="BB2125" s="41"/>
      <c r="BC2125" s="41"/>
      <c r="BD2125" s="41"/>
      <c r="BE2125" s="41"/>
      <c r="BF2125" s="41"/>
      <c r="BG2125" s="41"/>
      <c r="BH2125" s="41"/>
      <c r="BI2125" s="41"/>
      <c r="BJ2125" s="41"/>
      <c r="BK2125" s="41"/>
      <c r="BL2125" s="41"/>
      <c r="BM2125" s="41"/>
      <c r="BN2125" s="41"/>
      <c r="BO2125" s="41"/>
      <c r="BP2125" s="108"/>
      <c r="CG2125" s="102"/>
      <c r="CI2125" s="45"/>
    </row>
    <row r="2126" spans="37:87" ht="13" customHeight="1">
      <c r="AK2126" s="114"/>
      <c r="AL2126" s="41"/>
      <c r="AM2126" s="41"/>
      <c r="AN2126" s="41"/>
      <c r="AO2126" s="41"/>
      <c r="AP2126" s="41"/>
      <c r="AQ2126" s="41"/>
      <c r="AR2126" s="41"/>
      <c r="AS2126" s="41"/>
      <c r="AT2126" s="41"/>
      <c r="AU2126" s="41"/>
      <c r="AV2126" s="41"/>
      <c r="AW2126" s="41"/>
      <c r="AX2126" s="41"/>
      <c r="AY2126" s="41"/>
      <c r="AZ2126" s="41"/>
      <c r="BA2126" s="41"/>
      <c r="BB2126" s="41"/>
      <c r="BC2126" s="41"/>
      <c r="BD2126" s="41"/>
      <c r="BE2126" s="41"/>
      <c r="BF2126" s="41"/>
      <c r="BG2126" s="41"/>
      <c r="BH2126" s="41"/>
      <c r="BI2126" s="41"/>
      <c r="BJ2126" s="41"/>
      <c r="BK2126" s="41"/>
      <c r="BL2126" s="41"/>
      <c r="BM2126" s="41"/>
      <c r="BN2126" s="41"/>
      <c r="BO2126" s="41"/>
      <c r="BP2126" s="108"/>
      <c r="CG2126" s="102"/>
      <c r="CI2126" s="45"/>
    </row>
    <row r="2127" spans="37:87" ht="13" customHeight="1">
      <c r="AK2127" s="114"/>
      <c r="AL2127" s="41"/>
      <c r="AM2127" s="41"/>
      <c r="AN2127" s="41"/>
      <c r="AO2127" s="41"/>
      <c r="AP2127" s="41"/>
      <c r="AQ2127" s="41"/>
      <c r="AR2127" s="41"/>
      <c r="AS2127" s="41"/>
      <c r="AT2127" s="41"/>
      <c r="AU2127" s="41"/>
      <c r="AV2127" s="41"/>
      <c r="AW2127" s="41"/>
      <c r="AX2127" s="41"/>
      <c r="AY2127" s="41"/>
      <c r="AZ2127" s="41"/>
      <c r="BA2127" s="41"/>
      <c r="BB2127" s="41"/>
      <c r="BC2127" s="41"/>
      <c r="BD2127" s="41"/>
      <c r="BE2127" s="41"/>
      <c r="BF2127" s="41"/>
      <c r="BG2127" s="41"/>
      <c r="BH2127" s="41"/>
      <c r="BI2127" s="41"/>
      <c r="BJ2127" s="41"/>
      <c r="BK2127" s="41"/>
      <c r="BL2127" s="41"/>
      <c r="BM2127" s="41"/>
      <c r="BN2127" s="41"/>
      <c r="BO2127" s="41"/>
      <c r="BP2127" s="108"/>
      <c r="CG2127" s="102"/>
      <c r="CI2127" s="45"/>
    </row>
    <row r="2128" spans="37:87" ht="13" customHeight="1">
      <c r="AK2128" s="114"/>
      <c r="AL2128" s="41"/>
      <c r="AM2128" s="41"/>
      <c r="AN2128" s="41"/>
      <c r="AO2128" s="41"/>
      <c r="AP2128" s="41"/>
      <c r="AQ2128" s="41"/>
      <c r="AR2128" s="41"/>
      <c r="AS2128" s="41"/>
      <c r="AT2128" s="41"/>
      <c r="AU2128" s="41"/>
      <c r="AV2128" s="41"/>
      <c r="AW2128" s="41"/>
      <c r="AX2128" s="41"/>
      <c r="AY2128" s="41"/>
      <c r="AZ2128" s="41"/>
      <c r="BA2128" s="41"/>
      <c r="BB2128" s="41"/>
      <c r="BC2128" s="41"/>
      <c r="BD2128" s="41"/>
      <c r="BE2128" s="41"/>
      <c r="BF2128" s="41"/>
      <c r="BG2128" s="41"/>
      <c r="BH2128" s="41"/>
      <c r="BI2128" s="41"/>
      <c r="BJ2128" s="41"/>
      <c r="BK2128" s="41"/>
      <c r="BL2128" s="41"/>
      <c r="BM2128" s="41"/>
      <c r="BN2128" s="41"/>
      <c r="BO2128" s="41"/>
      <c r="BP2128" s="108"/>
      <c r="CG2128" s="102"/>
      <c r="CI2128" s="45"/>
    </row>
    <row r="2129" spans="37:87" ht="13" customHeight="1">
      <c r="AK2129" s="114"/>
      <c r="AL2129" s="41"/>
      <c r="AM2129" s="41"/>
      <c r="AN2129" s="41"/>
      <c r="AO2129" s="41"/>
      <c r="AP2129" s="41"/>
      <c r="AQ2129" s="41"/>
      <c r="AR2129" s="41"/>
      <c r="AS2129" s="41"/>
      <c r="AT2129" s="41"/>
      <c r="AU2129" s="41"/>
      <c r="AV2129" s="41"/>
      <c r="AW2129" s="41"/>
      <c r="AX2129" s="41"/>
      <c r="AY2129" s="41"/>
      <c r="AZ2129" s="41"/>
      <c r="BA2129" s="41"/>
      <c r="BB2129" s="41"/>
      <c r="BC2129" s="41"/>
      <c r="BD2129" s="41"/>
      <c r="BE2129" s="41"/>
      <c r="BF2129" s="41"/>
      <c r="BG2129" s="41"/>
      <c r="BH2129" s="41"/>
      <c r="BI2129" s="41"/>
      <c r="BJ2129" s="41"/>
      <c r="BK2129" s="41"/>
      <c r="BL2129" s="41"/>
      <c r="BM2129" s="41"/>
      <c r="BN2129" s="41"/>
      <c r="BO2129" s="41"/>
      <c r="BP2129" s="108"/>
      <c r="CG2129" s="102"/>
      <c r="CI2129" s="45"/>
    </row>
    <row r="2130" spans="37:87" ht="13" customHeight="1">
      <c r="AK2130" s="114"/>
      <c r="AL2130" s="41"/>
      <c r="AM2130" s="41"/>
      <c r="AN2130" s="41"/>
      <c r="AO2130" s="41"/>
      <c r="AP2130" s="41"/>
      <c r="AQ2130" s="41"/>
      <c r="AR2130" s="41"/>
      <c r="AS2130" s="41"/>
      <c r="AT2130" s="41"/>
      <c r="AU2130" s="41"/>
      <c r="AV2130" s="41"/>
      <c r="AW2130" s="41"/>
      <c r="AX2130" s="41"/>
      <c r="AY2130" s="41"/>
      <c r="AZ2130" s="41"/>
      <c r="BA2130" s="41"/>
      <c r="BB2130" s="41"/>
      <c r="BC2130" s="41"/>
      <c r="BD2130" s="41"/>
      <c r="BE2130" s="41"/>
      <c r="BF2130" s="41"/>
      <c r="BG2130" s="41"/>
      <c r="BH2130" s="41"/>
      <c r="BI2130" s="41"/>
      <c r="BJ2130" s="41"/>
      <c r="BK2130" s="41"/>
      <c r="BL2130" s="41"/>
      <c r="BM2130" s="41"/>
      <c r="BN2130" s="41"/>
      <c r="BO2130" s="41"/>
      <c r="BP2130" s="108"/>
      <c r="CG2130" s="102"/>
      <c r="CI2130" s="45"/>
    </row>
    <row r="2131" spans="37:87" ht="13" customHeight="1">
      <c r="AK2131" s="114"/>
      <c r="AL2131" s="41"/>
      <c r="AM2131" s="41"/>
      <c r="AN2131" s="41"/>
      <c r="AO2131" s="41"/>
      <c r="AP2131" s="41"/>
      <c r="AQ2131" s="41"/>
      <c r="AR2131" s="41"/>
      <c r="AS2131" s="41"/>
      <c r="AT2131" s="41"/>
      <c r="AU2131" s="41"/>
      <c r="AV2131" s="41"/>
      <c r="AW2131" s="41"/>
      <c r="AX2131" s="41"/>
      <c r="AY2131" s="41"/>
      <c r="AZ2131" s="41"/>
      <c r="BA2131" s="41"/>
      <c r="BB2131" s="41"/>
      <c r="BC2131" s="41"/>
      <c r="BD2131" s="41"/>
      <c r="BE2131" s="41"/>
      <c r="BF2131" s="41"/>
      <c r="BG2131" s="41"/>
      <c r="BH2131" s="41"/>
      <c r="BI2131" s="41"/>
      <c r="BJ2131" s="41"/>
      <c r="BK2131" s="41"/>
      <c r="BL2131" s="41"/>
      <c r="BM2131" s="41"/>
      <c r="BN2131" s="41"/>
      <c r="BO2131" s="41"/>
      <c r="BP2131" s="108"/>
      <c r="CG2131" s="102"/>
      <c r="CI2131" s="45"/>
    </row>
    <row r="2132" spans="37:87" ht="13" customHeight="1">
      <c r="AK2132" s="114"/>
      <c r="AL2132" s="41"/>
      <c r="AM2132" s="41"/>
      <c r="AN2132" s="41"/>
      <c r="AO2132" s="41"/>
      <c r="AP2132" s="41"/>
      <c r="AQ2132" s="41"/>
      <c r="AR2132" s="41"/>
      <c r="AS2132" s="41"/>
      <c r="AT2132" s="41"/>
      <c r="AU2132" s="41"/>
      <c r="AV2132" s="41"/>
      <c r="AW2132" s="41"/>
      <c r="AX2132" s="41"/>
      <c r="AY2132" s="41"/>
      <c r="AZ2132" s="41"/>
      <c r="BA2132" s="41"/>
      <c r="BB2132" s="41"/>
      <c r="BC2132" s="41"/>
      <c r="BD2132" s="41"/>
      <c r="BE2132" s="41"/>
      <c r="BF2132" s="41"/>
      <c r="BG2132" s="41"/>
      <c r="BH2132" s="41"/>
      <c r="BI2132" s="41"/>
      <c r="BJ2132" s="41"/>
      <c r="BK2132" s="41"/>
      <c r="BL2132" s="41"/>
      <c r="BM2132" s="41"/>
      <c r="BN2132" s="41"/>
      <c r="BO2132" s="41"/>
      <c r="BP2132" s="108"/>
      <c r="CG2132" s="102"/>
      <c r="CI2132" s="45"/>
    </row>
    <row r="2133" spans="37:87" ht="13" customHeight="1">
      <c r="AK2133" s="114"/>
      <c r="AL2133" s="41"/>
      <c r="AM2133" s="41"/>
      <c r="AN2133" s="41"/>
      <c r="AO2133" s="41"/>
      <c r="AP2133" s="41"/>
      <c r="AQ2133" s="41"/>
      <c r="AR2133" s="41"/>
      <c r="AS2133" s="41"/>
      <c r="AT2133" s="41"/>
      <c r="AU2133" s="41"/>
      <c r="AV2133" s="41"/>
      <c r="AW2133" s="41"/>
      <c r="AX2133" s="41"/>
      <c r="AY2133" s="41"/>
      <c r="AZ2133" s="41"/>
      <c r="BA2133" s="41"/>
      <c r="BB2133" s="41"/>
      <c r="BC2133" s="41"/>
      <c r="BD2133" s="41"/>
      <c r="BE2133" s="41"/>
      <c r="BF2133" s="41"/>
      <c r="BG2133" s="41"/>
      <c r="BH2133" s="41"/>
      <c r="BI2133" s="41"/>
      <c r="BJ2133" s="41"/>
      <c r="BK2133" s="41"/>
      <c r="BL2133" s="41"/>
      <c r="BM2133" s="41"/>
      <c r="BN2133" s="41"/>
      <c r="BO2133" s="41"/>
      <c r="BP2133" s="108"/>
      <c r="CG2133" s="102"/>
      <c r="CI2133" s="45"/>
    </row>
    <row r="2134" spans="37:87" ht="13" customHeight="1">
      <c r="AK2134" s="114"/>
      <c r="AL2134" s="41"/>
      <c r="AM2134" s="41"/>
      <c r="AN2134" s="41"/>
      <c r="AO2134" s="41"/>
      <c r="AP2134" s="41"/>
      <c r="AQ2134" s="41"/>
      <c r="AR2134" s="41"/>
      <c r="AS2134" s="41"/>
      <c r="AT2134" s="41"/>
      <c r="AU2134" s="41"/>
      <c r="AV2134" s="41"/>
      <c r="AW2134" s="41"/>
      <c r="AX2134" s="41"/>
      <c r="AY2134" s="41"/>
      <c r="AZ2134" s="41"/>
      <c r="BA2134" s="41"/>
      <c r="BB2134" s="41"/>
      <c r="BC2134" s="41"/>
      <c r="BD2134" s="41"/>
      <c r="BE2134" s="41"/>
      <c r="BF2134" s="41"/>
      <c r="BG2134" s="41"/>
      <c r="BH2134" s="41"/>
      <c r="BI2134" s="41"/>
      <c r="BJ2134" s="41"/>
      <c r="BK2134" s="41"/>
      <c r="BL2134" s="41"/>
      <c r="BM2134" s="41"/>
      <c r="BN2134" s="41"/>
      <c r="BO2134" s="41"/>
      <c r="BP2134" s="108"/>
      <c r="CG2134" s="102"/>
      <c r="CI2134" s="45"/>
    </row>
    <row r="2135" spans="37:87" ht="13" customHeight="1">
      <c r="AK2135" s="114"/>
      <c r="AL2135" s="41"/>
      <c r="AM2135" s="41"/>
      <c r="AN2135" s="41"/>
      <c r="AO2135" s="41"/>
      <c r="AP2135" s="41"/>
      <c r="AQ2135" s="41"/>
      <c r="AR2135" s="41"/>
      <c r="AS2135" s="41"/>
      <c r="AT2135" s="41"/>
      <c r="AU2135" s="41"/>
      <c r="AV2135" s="41"/>
      <c r="AW2135" s="41"/>
      <c r="AX2135" s="41"/>
      <c r="AY2135" s="41"/>
      <c r="AZ2135" s="41"/>
      <c r="BA2135" s="41"/>
      <c r="BB2135" s="41"/>
      <c r="BC2135" s="41"/>
      <c r="BD2135" s="41"/>
      <c r="BE2135" s="41"/>
      <c r="BF2135" s="41"/>
      <c r="BG2135" s="41"/>
      <c r="BH2135" s="41"/>
      <c r="BI2135" s="41"/>
      <c r="BJ2135" s="41"/>
      <c r="BK2135" s="41"/>
      <c r="BL2135" s="41"/>
      <c r="BM2135" s="41"/>
      <c r="BN2135" s="41"/>
      <c r="BO2135" s="41"/>
      <c r="BP2135" s="108"/>
      <c r="CG2135" s="102"/>
      <c r="CI2135" s="45"/>
    </row>
    <row r="2136" spans="37:87" ht="13" customHeight="1">
      <c r="AK2136" s="114"/>
      <c r="AL2136" s="41"/>
      <c r="AM2136" s="41"/>
      <c r="AN2136" s="41"/>
      <c r="AO2136" s="41"/>
      <c r="AP2136" s="41"/>
      <c r="AQ2136" s="41"/>
      <c r="AR2136" s="41"/>
      <c r="AS2136" s="41"/>
      <c r="AT2136" s="41"/>
      <c r="AU2136" s="41"/>
      <c r="AV2136" s="41"/>
      <c r="AW2136" s="41"/>
      <c r="AX2136" s="41"/>
      <c r="AY2136" s="41"/>
      <c r="AZ2136" s="41"/>
      <c r="BA2136" s="41"/>
      <c r="BB2136" s="41"/>
      <c r="BC2136" s="41"/>
      <c r="BD2136" s="41"/>
      <c r="BE2136" s="41"/>
      <c r="BF2136" s="41"/>
      <c r="BG2136" s="41"/>
      <c r="BH2136" s="41"/>
      <c r="BI2136" s="41"/>
      <c r="BJ2136" s="41"/>
      <c r="BK2136" s="41"/>
      <c r="BL2136" s="41"/>
      <c r="BM2136" s="41"/>
      <c r="BN2136" s="41"/>
      <c r="BO2136" s="41"/>
      <c r="BP2136" s="108"/>
      <c r="CG2136" s="102"/>
      <c r="CI2136" s="45"/>
    </row>
    <row r="2137" spans="37:87" ht="13" customHeight="1">
      <c r="AK2137" s="114"/>
      <c r="AL2137" s="41"/>
      <c r="AM2137" s="41"/>
      <c r="AN2137" s="41"/>
      <c r="AO2137" s="41"/>
      <c r="AP2137" s="41"/>
      <c r="AQ2137" s="41"/>
      <c r="AR2137" s="41"/>
      <c r="AS2137" s="41"/>
      <c r="AT2137" s="41"/>
      <c r="AU2137" s="41"/>
      <c r="AV2137" s="41"/>
      <c r="AW2137" s="41"/>
      <c r="AX2137" s="41"/>
      <c r="AY2137" s="41"/>
      <c r="AZ2137" s="41"/>
      <c r="BA2137" s="41"/>
      <c r="BB2137" s="41"/>
      <c r="BC2137" s="41"/>
      <c r="BD2137" s="41"/>
      <c r="BE2137" s="41"/>
      <c r="BF2137" s="41"/>
      <c r="BG2137" s="41"/>
      <c r="BH2137" s="41"/>
      <c r="BI2137" s="41"/>
      <c r="BJ2137" s="41"/>
      <c r="BK2137" s="41"/>
      <c r="BL2137" s="41"/>
      <c r="BM2137" s="41"/>
      <c r="BN2137" s="41"/>
      <c r="BO2137" s="41"/>
      <c r="BP2137" s="108"/>
      <c r="CG2137" s="102"/>
      <c r="CI2137" s="45"/>
    </row>
    <row r="2138" spans="37:87" ht="13" customHeight="1">
      <c r="AK2138" s="114"/>
      <c r="AL2138" s="41"/>
      <c r="AM2138" s="41"/>
      <c r="AN2138" s="41"/>
      <c r="AO2138" s="41"/>
      <c r="AP2138" s="41"/>
      <c r="AQ2138" s="41"/>
      <c r="AR2138" s="41"/>
      <c r="AS2138" s="41"/>
      <c r="AT2138" s="41"/>
      <c r="AU2138" s="41"/>
      <c r="AV2138" s="41"/>
      <c r="AW2138" s="41"/>
      <c r="AX2138" s="41"/>
      <c r="AY2138" s="41"/>
      <c r="AZ2138" s="41"/>
      <c r="BA2138" s="41"/>
      <c r="BB2138" s="41"/>
      <c r="BC2138" s="41"/>
      <c r="BD2138" s="41"/>
      <c r="BE2138" s="41"/>
      <c r="BF2138" s="41"/>
      <c r="BG2138" s="41"/>
      <c r="BH2138" s="41"/>
      <c r="BI2138" s="41"/>
      <c r="BJ2138" s="41"/>
      <c r="BK2138" s="41"/>
      <c r="BL2138" s="41"/>
      <c r="BM2138" s="41"/>
      <c r="BN2138" s="41"/>
      <c r="BO2138" s="41"/>
      <c r="BP2138" s="108"/>
      <c r="CG2138" s="102"/>
      <c r="CI2138" s="45"/>
    </row>
    <row r="2139" spans="37:87" ht="13" customHeight="1">
      <c r="AK2139" s="114"/>
      <c r="AL2139" s="41"/>
      <c r="AM2139" s="41"/>
      <c r="AN2139" s="41"/>
      <c r="AO2139" s="41"/>
      <c r="AP2139" s="41"/>
      <c r="AQ2139" s="41"/>
      <c r="AR2139" s="41"/>
      <c r="AS2139" s="41"/>
      <c r="AT2139" s="41"/>
      <c r="AU2139" s="41"/>
      <c r="AV2139" s="41"/>
      <c r="AW2139" s="41"/>
      <c r="AX2139" s="41"/>
      <c r="AY2139" s="41"/>
      <c r="AZ2139" s="41"/>
      <c r="BA2139" s="41"/>
      <c r="BB2139" s="41"/>
      <c r="BC2139" s="41"/>
      <c r="BD2139" s="41"/>
      <c r="BE2139" s="41"/>
      <c r="BF2139" s="41"/>
      <c r="BG2139" s="41"/>
      <c r="BH2139" s="41"/>
      <c r="BI2139" s="41"/>
      <c r="BJ2139" s="41"/>
      <c r="BK2139" s="41"/>
      <c r="BL2139" s="41"/>
      <c r="BM2139" s="41"/>
      <c r="BN2139" s="41"/>
      <c r="BO2139" s="41"/>
      <c r="BP2139" s="108"/>
      <c r="CG2139" s="102"/>
      <c r="CI2139" s="45"/>
    </row>
    <row r="2140" spans="37:87" ht="13" customHeight="1">
      <c r="AK2140" s="114"/>
      <c r="AL2140" s="41"/>
      <c r="AM2140" s="41"/>
      <c r="AN2140" s="41"/>
      <c r="AO2140" s="41"/>
      <c r="AP2140" s="41"/>
      <c r="AQ2140" s="41"/>
      <c r="AR2140" s="41"/>
      <c r="AS2140" s="41"/>
      <c r="AT2140" s="41"/>
      <c r="AU2140" s="41"/>
      <c r="AV2140" s="41"/>
      <c r="AW2140" s="41"/>
      <c r="AX2140" s="41"/>
      <c r="AY2140" s="41"/>
      <c r="AZ2140" s="41"/>
      <c r="BA2140" s="41"/>
      <c r="BB2140" s="41"/>
      <c r="BC2140" s="41"/>
      <c r="BD2140" s="41"/>
      <c r="BE2140" s="41"/>
      <c r="BF2140" s="41"/>
      <c r="BG2140" s="41"/>
      <c r="BH2140" s="41"/>
      <c r="BI2140" s="41"/>
      <c r="BJ2140" s="41"/>
      <c r="BK2140" s="41"/>
      <c r="BL2140" s="41"/>
      <c r="BM2140" s="41"/>
      <c r="BN2140" s="41"/>
      <c r="BO2140" s="41"/>
      <c r="BP2140" s="108"/>
      <c r="CG2140" s="102"/>
      <c r="CI2140" s="45"/>
    </row>
    <row r="2141" spans="37:87" ht="13" customHeight="1">
      <c r="AK2141" s="114"/>
      <c r="AL2141" s="41"/>
      <c r="AM2141" s="41"/>
      <c r="AN2141" s="41"/>
      <c r="AO2141" s="41"/>
      <c r="AP2141" s="41"/>
      <c r="AQ2141" s="41"/>
      <c r="AR2141" s="41"/>
      <c r="AS2141" s="41"/>
      <c r="AT2141" s="41"/>
      <c r="AU2141" s="41"/>
      <c r="AV2141" s="41"/>
      <c r="AW2141" s="41"/>
      <c r="AX2141" s="41"/>
      <c r="AY2141" s="41"/>
      <c r="AZ2141" s="41"/>
      <c r="BA2141" s="41"/>
      <c r="BB2141" s="41"/>
      <c r="BC2141" s="41"/>
      <c r="BD2141" s="41"/>
      <c r="BE2141" s="41"/>
      <c r="BF2141" s="41"/>
      <c r="BG2141" s="41"/>
      <c r="BH2141" s="41"/>
      <c r="BI2141" s="41"/>
      <c r="BJ2141" s="41"/>
      <c r="BK2141" s="41"/>
      <c r="BL2141" s="41"/>
      <c r="BM2141" s="41"/>
      <c r="BN2141" s="41"/>
      <c r="BO2141" s="41"/>
      <c r="BP2141" s="108"/>
      <c r="CG2141" s="102"/>
      <c r="CI2141" s="45"/>
    </row>
    <row r="2142" spans="37:87" ht="13" customHeight="1">
      <c r="AK2142" s="114"/>
      <c r="AL2142" s="41"/>
      <c r="AM2142" s="41"/>
      <c r="AN2142" s="41"/>
      <c r="AO2142" s="41"/>
      <c r="AP2142" s="41"/>
      <c r="AQ2142" s="41"/>
      <c r="AR2142" s="41"/>
      <c r="AS2142" s="41"/>
      <c r="AT2142" s="41"/>
      <c r="AU2142" s="41"/>
      <c r="AV2142" s="41"/>
      <c r="AW2142" s="41"/>
      <c r="AX2142" s="41"/>
      <c r="AY2142" s="41"/>
      <c r="AZ2142" s="41"/>
      <c r="BA2142" s="41"/>
      <c r="BB2142" s="41"/>
      <c r="BC2142" s="41"/>
      <c r="BD2142" s="41"/>
      <c r="BE2142" s="41"/>
      <c r="BF2142" s="41"/>
      <c r="BG2142" s="41"/>
      <c r="BH2142" s="41"/>
      <c r="BI2142" s="41"/>
      <c r="BJ2142" s="41"/>
      <c r="BK2142" s="41"/>
      <c r="BL2142" s="41"/>
      <c r="BM2142" s="41"/>
      <c r="BN2142" s="41"/>
      <c r="BO2142" s="41"/>
      <c r="BP2142" s="108"/>
      <c r="CG2142" s="102"/>
      <c r="CI2142" s="45"/>
    </row>
    <row r="2143" spans="37:87" ht="13" customHeight="1">
      <c r="AK2143" s="114"/>
      <c r="AL2143" s="41"/>
      <c r="AM2143" s="41"/>
      <c r="AN2143" s="41"/>
      <c r="AO2143" s="41"/>
      <c r="AP2143" s="41"/>
      <c r="AQ2143" s="41"/>
      <c r="AR2143" s="41"/>
      <c r="AS2143" s="41"/>
      <c r="AT2143" s="41"/>
      <c r="AU2143" s="41"/>
      <c r="AV2143" s="41"/>
      <c r="AW2143" s="41"/>
      <c r="AX2143" s="41"/>
      <c r="AY2143" s="41"/>
      <c r="AZ2143" s="41"/>
      <c r="BA2143" s="41"/>
      <c r="BB2143" s="41"/>
      <c r="BC2143" s="41"/>
      <c r="BD2143" s="41"/>
      <c r="BE2143" s="41"/>
      <c r="BF2143" s="41"/>
      <c r="BG2143" s="41"/>
      <c r="BH2143" s="41"/>
      <c r="BI2143" s="41"/>
      <c r="BJ2143" s="41"/>
      <c r="BK2143" s="41"/>
      <c r="BL2143" s="41"/>
      <c r="BM2143" s="41"/>
      <c r="BN2143" s="41"/>
      <c r="BO2143" s="41"/>
      <c r="BP2143" s="108"/>
      <c r="CG2143" s="102"/>
      <c r="CI2143" s="45"/>
    </row>
    <row r="2144" spans="37:87" ht="13" customHeight="1">
      <c r="AK2144" s="114"/>
      <c r="AL2144" s="41"/>
      <c r="AM2144" s="41"/>
      <c r="AN2144" s="41"/>
      <c r="AO2144" s="41"/>
      <c r="AP2144" s="41"/>
      <c r="AQ2144" s="41"/>
      <c r="AR2144" s="41"/>
      <c r="AS2144" s="41"/>
      <c r="AT2144" s="41"/>
      <c r="AU2144" s="41"/>
      <c r="AV2144" s="41"/>
      <c r="AW2144" s="41"/>
      <c r="AX2144" s="41"/>
      <c r="AY2144" s="41"/>
      <c r="AZ2144" s="41"/>
      <c r="BA2144" s="41"/>
      <c r="BB2144" s="41"/>
      <c r="BC2144" s="41"/>
      <c r="BD2144" s="41"/>
      <c r="BE2144" s="41"/>
      <c r="BF2144" s="41"/>
      <c r="BG2144" s="41"/>
      <c r="BH2144" s="41"/>
      <c r="BI2144" s="41"/>
      <c r="BJ2144" s="41"/>
      <c r="BK2144" s="41"/>
      <c r="BL2144" s="41"/>
      <c r="BM2144" s="41"/>
      <c r="BN2144" s="41"/>
      <c r="BO2144" s="41"/>
      <c r="BP2144" s="108"/>
      <c r="CG2144" s="102"/>
      <c r="CI2144" s="45"/>
    </row>
    <row r="2145" spans="37:87" ht="13" customHeight="1">
      <c r="AK2145" s="114"/>
      <c r="AL2145" s="41"/>
      <c r="AM2145" s="41"/>
      <c r="AN2145" s="41"/>
      <c r="AO2145" s="41"/>
      <c r="AP2145" s="41"/>
      <c r="AQ2145" s="41"/>
      <c r="AR2145" s="41"/>
      <c r="AS2145" s="41"/>
      <c r="AT2145" s="41"/>
      <c r="AU2145" s="41"/>
      <c r="AV2145" s="41"/>
      <c r="AW2145" s="41"/>
      <c r="AX2145" s="41"/>
      <c r="AY2145" s="41"/>
      <c r="AZ2145" s="41"/>
      <c r="BA2145" s="41"/>
      <c r="BB2145" s="41"/>
      <c r="BC2145" s="41"/>
      <c r="BD2145" s="41"/>
      <c r="BE2145" s="41"/>
      <c r="BF2145" s="41"/>
      <c r="BG2145" s="41"/>
      <c r="BH2145" s="41"/>
      <c r="BI2145" s="41"/>
      <c r="BJ2145" s="41"/>
      <c r="BK2145" s="41"/>
      <c r="BL2145" s="41"/>
      <c r="BM2145" s="41"/>
      <c r="BN2145" s="41"/>
      <c r="BO2145" s="41"/>
      <c r="BP2145" s="108"/>
      <c r="CG2145" s="102"/>
      <c r="CI2145" s="45"/>
    </row>
    <row r="2146" spans="37:87" ht="13" customHeight="1">
      <c r="AK2146" s="114"/>
      <c r="AL2146" s="41"/>
      <c r="AM2146" s="41"/>
      <c r="AN2146" s="41"/>
      <c r="AO2146" s="41"/>
      <c r="AP2146" s="41"/>
      <c r="AQ2146" s="41"/>
      <c r="AR2146" s="41"/>
      <c r="AS2146" s="41"/>
      <c r="AT2146" s="41"/>
      <c r="AU2146" s="41"/>
      <c r="AV2146" s="41"/>
      <c r="AW2146" s="41"/>
      <c r="AX2146" s="41"/>
      <c r="AY2146" s="41"/>
      <c r="AZ2146" s="41"/>
      <c r="BA2146" s="41"/>
      <c r="BB2146" s="41"/>
      <c r="BC2146" s="41"/>
      <c r="BD2146" s="41"/>
      <c r="BE2146" s="41"/>
      <c r="BF2146" s="41"/>
      <c r="BG2146" s="41"/>
      <c r="BH2146" s="41"/>
      <c r="BI2146" s="41"/>
      <c r="BJ2146" s="41"/>
      <c r="BK2146" s="41"/>
      <c r="BL2146" s="41"/>
      <c r="BM2146" s="41"/>
      <c r="BN2146" s="41"/>
      <c r="BO2146" s="41"/>
      <c r="BP2146" s="108"/>
      <c r="CG2146" s="102"/>
      <c r="CI2146" s="45"/>
    </row>
    <row r="2147" spans="37:87" ht="13" customHeight="1">
      <c r="AK2147" s="114"/>
      <c r="AL2147" s="41"/>
      <c r="AM2147" s="41"/>
      <c r="AN2147" s="41"/>
      <c r="AO2147" s="41"/>
      <c r="AP2147" s="41"/>
      <c r="AQ2147" s="41"/>
      <c r="AR2147" s="41"/>
      <c r="AS2147" s="41"/>
      <c r="AT2147" s="41"/>
      <c r="AU2147" s="41"/>
      <c r="AV2147" s="41"/>
      <c r="AW2147" s="41"/>
      <c r="AX2147" s="41"/>
      <c r="AY2147" s="41"/>
      <c r="AZ2147" s="41"/>
      <c r="BA2147" s="41"/>
      <c r="BB2147" s="41"/>
      <c r="BC2147" s="41"/>
      <c r="BD2147" s="41"/>
      <c r="BE2147" s="41"/>
      <c r="BF2147" s="41"/>
      <c r="BG2147" s="41"/>
      <c r="BH2147" s="41"/>
      <c r="BI2147" s="41"/>
      <c r="BJ2147" s="41"/>
      <c r="BK2147" s="41"/>
      <c r="BL2147" s="41"/>
      <c r="BM2147" s="41"/>
      <c r="BN2147" s="41"/>
      <c r="BO2147" s="41"/>
      <c r="BP2147" s="108"/>
      <c r="CG2147" s="102"/>
      <c r="CI2147" s="45"/>
    </row>
    <row r="2148" spans="37:87" ht="13" customHeight="1">
      <c r="AK2148" s="114"/>
      <c r="AL2148" s="41"/>
      <c r="AM2148" s="41"/>
      <c r="AN2148" s="41"/>
      <c r="AO2148" s="41"/>
      <c r="AP2148" s="41"/>
      <c r="AQ2148" s="41"/>
      <c r="AR2148" s="41"/>
      <c r="AS2148" s="41"/>
      <c r="AT2148" s="41"/>
      <c r="AU2148" s="41"/>
      <c r="AV2148" s="41"/>
      <c r="AW2148" s="41"/>
      <c r="AX2148" s="41"/>
      <c r="AY2148" s="41"/>
      <c r="AZ2148" s="41"/>
      <c r="BA2148" s="41"/>
      <c r="BB2148" s="41"/>
      <c r="BC2148" s="41"/>
      <c r="BD2148" s="41"/>
      <c r="BE2148" s="41"/>
      <c r="BF2148" s="41"/>
      <c r="BG2148" s="41"/>
      <c r="BH2148" s="41"/>
      <c r="BI2148" s="41"/>
      <c r="BJ2148" s="41"/>
      <c r="BK2148" s="41"/>
      <c r="BL2148" s="41"/>
      <c r="BM2148" s="41"/>
      <c r="BN2148" s="41"/>
      <c r="BO2148" s="41"/>
      <c r="BP2148" s="108"/>
      <c r="CG2148" s="102"/>
      <c r="CI2148" s="45"/>
    </row>
    <row r="2149" spans="37:87" ht="13" customHeight="1">
      <c r="AK2149" s="114"/>
      <c r="AL2149" s="41"/>
      <c r="AM2149" s="41"/>
      <c r="AN2149" s="41"/>
      <c r="AO2149" s="41"/>
      <c r="AP2149" s="41"/>
      <c r="AQ2149" s="41"/>
      <c r="AR2149" s="41"/>
      <c r="AS2149" s="41"/>
      <c r="AT2149" s="41"/>
      <c r="AU2149" s="41"/>
      <c r="AV2149" s="41"/>
      <c r="AW2149" s="41"/>
      <c r="AX2149" s="41"/>
      <c r="AY2149" s="41"/>
      <c r="AZ2149" s="41"/>
      <c r="BA2149" s="41"/>
      <c r="BB2149" s="41"/>
      <c r="BC2149" s="41"/>
      <c r="BD2149" s="41"/>
      <c r="BE2149" s="41"/>
      <c r="BF2149" s="41"/>
      <c r="BG2149" s="41"/>
      <c r="BH2149" s="41"/>
      <c r="BI2149" s="41"/>
      <c r="BJ2149" s="41"/>
      <c r="BK2149" s="41"/>
      <c r="BL2149" s="41"/>
      <c r="BM2149" s="41"/>
      <c r="BN2149" s="41"/>
      <c r="BO2149" s="41"/>
      <c r="BP2149" s="108"/>
      <c r="CG2149" s="102"/>
      <c r="CI2149" s="45"/>
    </row>
    <row r="2150" spans="37:87" ht="13" customHeight="1">
      <c r="AK2150" s="114"/>
      <c r="AL2150" s="41"/>
      <c r="AM2150" s="41"/>
      <c r="AN2150" s="41"/>
      <c r="AO2150" s="41"/>
      <c r="AP2150" s="41"/>
      <c r="AQ2150" s="41"/>
      <c r="AR2150" s="41"/>
      <c r="AS2150" s="41"/>
      <c r="AT2150" s="41"/>
      <c r="AU2150" s="41"/>
      <c r="AV2150" s="41"/>
      <c r="AW2150" s="41"/>
      <c r="AX2150" s="41"/>
      <c r="AY2150" s="41"/>
      <c r="AZ2150" s="41"/>
      <c r="BA2150" s="41"/>
      <c r="BB2150" s="41"/>
      <c r="BC2150" s="41"/>
      <c r="BD2150" s="41"/>
      <c r="BE2150" s="41"/>
      <c r="BF2150" s="41"/>
      <c r="BG2150" s="41"/>
      <c r="BH2150" s="41"/>
      <c r="BI2150" s="41"/>
      <c r="BJ2150" s="41"/>
      <c r="BK2150" s="41"/>
      <c r="BL2150" s="41"/>
      <c r="BM2150" s="41"/>
      <c r="BN2150" s="41"/>
      <c r="BO2150" s="41"/>
      <c r="BP2150" s="108"/>
      <c r="CG2150" s="102"/>
      <c r="CI2150" s="45"/>
    </row>
    <row r="2151" spans="37:87" ht="13" customHeight="1">
      <c r="AK2151" s="114"/>
      <c r="AL2151" s="41"/>
      <c r="AM2151" s="41"/>
      <c r="AN2151" s="41"/>
      <c r="AO2151" s="41"/>
      <c r="AP2151" s="41"/>
      <c r="AQ2151" s="41"/>
      <c r="AR2151" s="41"/>
      <c r="AS2151" s="41"/>
      <c r="AT2151" s="41"/>
      <c r="AU2151" s="41"/>
      <c r="AV2151" s="41"/>
      <c r="AW2151" s="41"/>
      <c r="AX2151" s="41"/>
      <c r="AY2151" s="41"/>
      <c r="AZ2151" s="41"/>
      <c r="BA2151" s="41"/>
      <c r="BB2151" s="41"/>
      <c r="BC2151" s="41"/>
      <c r="BD2151" s="41"/>
      <c r="BE2151" s="41"/>
      <c r="BF2151" s="41"/>
      <c r="BG2151" s="41"/>
      <c r="BH2151" s="41"/>
      <c r="BI2151" s="41"/>
      <c r="BJ2151" s="41"/>
      <c r="BK2151" s="41"/>
      <c r="BL2151" s="41"/>
      <c r="BM2151" s="41"/>
      <c r="BN2151" s="41"/>
      <c r="BO2151" s="41"/>
      <c r="BP2151" s="108"/>
      <c r="CG2151" s="102"/>
      <c r="CI2151" s="45"/>
    </row>
    <row r="2152" spans="37:87" ht="13" customHeight="1">
      <c r="AK2152" s="114"/>
      <c r="AL2152" s="41"/>
      <c r="AM2152" s="41"/>
      <c r="AN2152" s="41"/>
      <c r="AO2152" s="41"/>
      <c r="AP2152" s="41"/>
      <c r="AQ2152" s="41"/>
      <c r="AR2152" s="41"/>
      <c r="AS2152" s="41"/>
      <c r="AT2152" s="41"/>
      <c r="AU2152" s="41"/>
      <c r="AV2152" s="41"/>
      <c r="AW2152" s="41"/>
      <c r="AX2152" s="41"/>
      <c r="AY2152" s="41"/>
      <c r="AZ2152" s="41"/>
      <c r="BA2152" s="41"/>
      <c r="BB2152" s="41"/>
      <c r="BC2152" s="41"/>
      <c r="BD2152" s="41"/>
      <c r="BE2152" s="41"/>
      <c r="BF2152" s="41"/>
      <c r="BG2152" s="41"/>
      <c r="BH2152" s="41"/>
      <c r="BI2152" s="41"/>
      <c r="BJ2152" s="41"/>
      <c r="BK2152" s="41"/>
      <c r="BL2152" s="41"/>
      <c r="BM2152" s="41"/>
      <c r="BN2152" s="41"/>
      <c r="BO2152" s="41"/>
      <c r="BP2152" s="108"/>
      <c r="CG2152" s="102"/>
      <c r="CI2152" s="45"/>
    </row>
    <row r="2153" spans="37:87" ht="13" customHeight="1">
      <c r="AK2153" s="114"/>
      <c r="AL2153" s="41"/>
      <c r="AM2153" s="41"/>
      <c r="AN2153" s="41"/>
      <c r="AO2153" s="41"/>
      <c r="AP2153" s="41"/>
      <c r="AQ2153" s="41"/>
      <c r="AR2153" s="41"/>
      <c r="AS2153" s="41"/>
      <c r="AT2153" s="41"/>
      <c r="AU2153" s="41"/>
      <c r="AV2153" s="41"/>
      <c r="AW2153" s="41"/>
      <c r="AX2153" s="41"/>
      <c r="AY2153" s="41"/>
      <c r="AZ2153" s="41"/>
      <c r="BA2153" s="41"/>
      <c r="BB2153" s="41"/>
      <c r="BC2153" s="41"/>
      <c r="BD2153" s="41"/>
      <c r="BE2153" s="41"/>
      <c r="BF2153" s="41"/>
      <c r="BG2153" s="41"/>
      <c r="BH2153" s="41"/>
      <c r="BI2153" s="41"/>
      <c r="BJ2153" s="41"/>
      <c r="BK2153" s="41"/>
      <c r="BL2153" s="41"/>
      <c r="BM2153" s="41"/>
      <c r="BN2153" s="41"/>
      <c r="BO2153" s="41"/>
      <c r="BP2153" s="108"/>
      <c r="CG2153" s="102"/>
      <c r="CI2153" s="45"/>
    </row>
    <row r="2154" spans="37:87" ht="13" customHeight="1">
      <c r="AK2154" s="114"/>
      <c r="AL2154" s="41"/>
      <c r="AM2154" s="41"/>
      <c r="AN2154" s="41"/>
      <c r="AO2154" s="41"/>
      <c r="AP2154" s="41"/>
      <c r="AQ2154" s="41"/>
      <c r="AR2154" s="41"/>
      <c r="AS2154" s="41"/>
      <c r="AT2154" s="41"/>
      <c r="AU2154" s="41"/>
      <c r="AV2154" s="41"/>
      <c r="AW2154" s="41"/>
      <c r="AX2154" s="41"/>
      <c r="AY2154" s="41"/>
      <c r="AZ2154" s="41"/>
      <c r="BA2154" s="41"/>
      <c r="BB2154" s="41"/>
      <c r="BC2154" s="41"/>
      <c r="BD2154" s="41"/>
      <c r="BE2154" s="41"/>
      <c r="BF2154" s="41"/>
      <c r="BG2154" s="41"/>
      <c r="BH2154" s="41"/>
      <c r="BI2154" s="41"/>
      <c r="BJ2154" s="41"/>
      <c r="BK2154" s="41"/>
      <c r="BL2154" s="41"/>
      <c r="BM2154" s="41"/>
      <c r="BN2154" s="41"/>
      <c r="BO2154" s="41"/>
      <c r="BP2154" s="108"/>
      <c r="CG2154" s="102"/>
      <c r="CI2154" s="45"/>
    </row>
    <row r="2155" spans="37:87" ht="13" customHeight="1">
      <c r="AK2155" s="114"/>
      <c r="AL2155" s="41"/>
      <c r="AM2155" s="41"/>
      <c r="AN2155" s="41"/>
      <c r="AO2155" s="41"/>
      <c r="AP2155" s="41"/>
      <c r="AQ2155" s="41"/>
      <c r="AR2155" s="41"/>
      <c r="AS2155" s="41"/>
      <c r="AT2155" s="41"/>
      <c r="AU2155" s="41"/>
      <c r="AV2155" s="41"/>
      <c r="AW2155" s="41"/>
      <c r="AX2155" s="41"/>
      <c r="AY2155" s="41"/>
      <c r="AZ2155" s="41"/>
      <c r="BA2155" s="41"/>
      <c r="BB2155" s="41"/>
      <c r="BC2155" s="41"/>
      <c r="BD2155" s="41"/>
      <c r="BE2155" s="41"/>
      <c r="BF2155" s="41"/>
      <c r="BG2155" s="41"/>
      <c r="BH2155" s="41"/>
      <c r="BI2155" s="41"/>
      <c r="BJ2155" s="41"/>
      <c r="BK2155" s="41"/>
      <c r="BL2155" s="41"/>
      <c r="BM2155" s="41"/>
      <c r="BN2155" s="41"/>
      <c r="BO2155" s="41"/>
      <c r="BP2155" s="108"/>
      <c r="CG2155" s="102"/>
      <c r="CI2155" s="45"/>
    </row>
    <row r="2156" spans="37:87" ht="13" customHeight="1">
      <c r="AK2156" s="114"/>
      <c r="AL2156" s="41"/>
      <c r="AM2156" s="41"/>
      <c r="AN2156" s="41"/>
      <c r="AO2156" s="41"/>
      <c r="AP2156" s="41"/>
      <c r="AQ2156" s="41"/>
      <c r="AR2156" s="41"/>
      <c r="AS2156" s="41"/>
      <c r="AT2156" s="41"/>
      <c r="AU2156" s="41"/>
      <c r="AV2156" s="41"/>
      <c r="AW2156" s="41"/>
      <c r="AX2156" s="41"/>
      <c r="AY2156" s="41"/>
      <c r="AZ2156" s="41"/>
      <c r="BA2156" s="41"/>
      <c r="BB2156" s="41"/>
      <c r="BC2156" s="41"/>
      <c r="BD2156" s="41"/>
      <c r="BE2156" s="41"/>
      <c r="BF2156" s="41"/>
      <c r="BG2156" s="41"/>
      <c r="BH2156" s="41"/>
      <c r="BI2156" s="41"/>
      <c r="BJ2156" s="41"/>
      <c r="BK2156" s="41"/>
      <c r="BL2156" s="41"/>
      <c r="BM2156" s="41"/>
      <c r="BN2156" s="41"/>
      <c r="BO2156" s="41"/>
      <c r="BP2156" s="108"/>
      <c r="CG2156" s="102"/>
      <c r="CI2156" s="45"/>
    </row>
    <row r="2157" spans="37:87" ht="13" customHeight="1">
      <c r="AK2157" s="114"/>
      <c r="AL2157" s="41"/>
      <c r="AM2157" s="41"/>
      <c r="AN2157" s="41"/>
      <c r="AO2157" s="41"/>
      <c r="AP2157" s="41"/>
      <c r="AQ2157" s="41"/>
      <c r="AR2157" s="41"/>
      <c r="AS2157" s="41"/>
      <c r="AT2157" s="41"/>
      <c r="AU2157" s="41"/>
      <c r="AV2157" s="41"/>
      <c r="AW2157" s="41"/>
      <c r="AX2157" s="41"/>
      <c r="AY2157" s="41"/>
      <c r="AZ2157" s="41"/>
      <c r="BA2157" s="41"/>
      <c r="BB2157" s="41"/>
      <c r="BC2157" s="41"/>
      <c r="BD2157" s="41"/>
      <c r="BE2157" s="41"/>
      <c r="BF2157" s="41"/>
      <c r="BG2157" s="41"/>
      <c r="BH2157" s="41"/>
      <c r="BI2157" s="41"/>
      <c r="BJ2157" s="41"/>
      <c r="BK2157" s="41"/>
      <c r="BL2157" s="41"/>
      <c r="BM2157" s="41"/>
      <c r="BN2157" s="41"/>
      <c r="BO2157" s="41"/>
      <c r="BP2157" s="108"/>
      <c r="CG2157" s="102"/>
      <c r="CI2157" s="45"/>
    </row>
    <row r="2158" spans="37:87" ht="13" customHeight="1">
      <c r="AK2158" s="114"/>
      <c r="AL2158" s="41"/>
      <c r="AM2158" s="41"/>
      <c r="AN2158" s="41"/>
      <c r="AO2158" s="41"/>
      <c r="AP2158" s="41"/>
      <c r="AQ2158" s="41"/>
      <c r="AR2158" s="41"/>
      <c r="AS2158" s="41"/>
      <c r="AT2158" s="41"/>
      <c r="AU2158" s="41"/>
      <c r="AV2158" s="41"/>
      <c r="AW2158" s="41"/>
      <c r="AX2158" s="41"/>
      <c r="AY2158" s="41"/>
      <c r="AZ2158" s="41"/>
      <c r="BA2158" s="41"/>
      <c r="BB2158" s="41"/>
      <c r="BC2158" s="41"/>
      <c r="BD2158" s="41"/>
      <c r="BE2158" s="41"/>
      <c r="BF2158" s="41"/>
      <c r="BG2158" s="41"/>
      <c r="BH2158" s="41"/>
      <c r="BI2158" s="41"/>
      <c r="BJ2158" s="41"/>
      <c r="BK2158" s="41"/>
      <c r="BL2158" s="41"/>
      <c r="BM2158" s="41"/>
      <c r="BN2158" s="41"/>
      <c r="BO2158" s="41"/>
      <c r="BP2158" s="108"/>
      <c r="CG2158" s="102"/>
      <c r="CI2158" s="45"/>
    </row>
    <row r="2159" spans="37:87" ht="13" customHeight="1">
      <c r="AK2159" s="114"/>
      <c r="AL2159" s="41"/>
      <c r="AM2159" s="41"/>
      <c r="AN2159" s="41"/>
      <c r="AO2159" s="41"/>
      <c r="AP2159" s="41"/>
      <c r="AQ2159" s="41"/>
      <c r="AR2159" s="41"/>
      <c r="AS2159" s="41"/>
      <c r="AT2159" s="41"/>
      <c r="AU2159" s="41"/>
      <c r="AV2159" s="41"/>
      <c r="AW2159" s="41"/>
      <c r="AX2159" s="41"/>
      <c r="AY2159" s="41"/>
      <c r="AZ2159" s="41"/>
      <c r="BA2159" s="41"/>
      <c r="BB2159" s="41"/>
      <c r="BC2159" s="41"/>
      <c r="BD2159" s="41"/>
      <c r="BE2159" s="41"/>
      <c r="BF2159" s="41"/>
      <c r="BG2159" s="41"/>
      <c r="BH2159" s="41"/>
      <c r="BI2159" s="41"/>
      <c r="BJ2159" s="41"/>
      <c r="BK2159" s="41"/>
      <c r="BL2159" s="41"/>
      <c r="BM2159" s="41"/>
      <c r="BN2159" s="41"/>
      <c r="BO2159" s="41"/>
      <c r="BP2159" s="108"/>
      <c r="CG2159" s="102"/>
      <c r="CI2159" s="45"/>
    </row>
    <row r="2160" spans="37:87" ht="13" customHeight="1">
      <c r="AK2160" s="114"/>
      <c r="AL2160" s="41"/>
      <c r="AM2160" s="41"/>
      <c r="AN2160" s="41"/>
      <c r="AO2160" s="41"/>
      <c r="AP2160" s="41"/>
      <c r="AQ2160" s="41"/>
      <c r="AR2160" s="41"/>
      <c r="AS2160" s="41"/>
      <c r="AT2160" s="41"/>
      <c r="AU2160" s="41"/>
      <c r="AV2160" s="41"/>
      <c r="AW2160" s="41"/>
      <c r="AX2160" s="41"/>
      <c r="AY2160" s="41"/>
      <c r="AZ2160" s="41"/>
      <c r="BA2160" s="41"/>
      <c r="BB2160" s="41"/>
      <c r="BC2160" s="41"/>
      <c r="BD2160" s="41"/>
      <c r="BE2160" s="41"/>
      <c r="BF2160" s="41"/>
      <c r="BG2160" s="41"/>
      <c r="BH2160" s="41"/>
      <c r="BI2160" s="41"/>
      <c r="BJ2160" s="41"/>
      <c r="BK2160" s="41"/>
      <c r="BL2160" s="41"/>
      <c r="BM2160" s="41"/>
      <c r="BN2160" s="41"/>
      <c r="BO2160" s="41"/>
      <c r="BP2160" s="108"/>
      <c r="CG2160" s="102"/>
      <c r="CI2160" s="45"/>
    </row>
    <row r="2161" spans="37:87" ht="13" customHeight="1">
      <c r="AK2161" s="114"/>
      <c r="AL2161" s="41"/>
      <c r="AM2161" s="41"/>
      <c r="AN2161" s="41"/>
      <c r="AO2161" s="41"/>
      <c r="AP2161" s="41"/>
      <c r="AQ2161" s="41"/>
      <c r="AR2161" s="41"/>
      <c r="AS2161" s="41"/>
      <c r="AT2161" s="41"/>
      <c r="AU2161" s="41"/>
      <c r="AV2161" s="41"/>
      <c r="AW2161" s="41"/>
      <c r="AX2161" s="41"/>
      <c r="AY2161" s="41"/>
      <c r="AZ2161" s="41"/>
      <c r="BA2161" s="41"/>
      <c r="BB2161" s="41"/>
      <c r="BC2161" s="41"/>
      <c r="BD2161" s="41"/>
      <c r="BE2161" s="41"/>
      <c r="BF2161" s="41"/>
      <c r="BG2161" s="41"/>
      <c r="BH2161" s="41"/>
      <c r="BI2161" s="41"/>
      <c r="BJ2161" s="41"/>
      <c r="BK2161" s="41"/>
      <c r="BL2161" s="41"/>
      <c r="BM2161" s="41"/>
      <c r="BN2161" s="41"/>
      <c r="BO2161" s="41"/>
      <c r="BP2161" s="108"/>
      <c r="CG2161" s="102"/>
      <c r="CI2161" s="45"/>
    </row>
    <row r="2162" spans="37:87" ht="13" customHeight="1">
      <c r="AK2162" s="114"/>
      <c r="AL2162" s="41"/>
      <c r="AM2162" s="41"/>
      <c r="AN2162" s="41"/>
      <c r="AO2162" s="41"/>
      <c r="AP2162" s="41"/>
      <c r="AQ2162" s="41"/>
      <c r="AR2162" s="41"/>
      <c r="AS2162" s="41"/>
      <c r="AT2162" s="41"/>
      <c r="AU2162" s="41"/>
      <c r="AV2162" s="41"/>
      <c r="AW2162" s="41"/>
      <c r="AX2162" s="41"/>
      <c r="AY2162" s="41"/>
      <c r="AZ2162" s="41"/>
      <c r="BA2162" s="41"/>
      <c r="BB2162" s="41"/>
      <c r="BC2162" s="41"/>
      <c r="BD2162" s="41"/>
      <c r="BE2162" s="41"/>
      <c r="BF2162" s="41"/>
      <c r="BG2162" s="41"/>
      <c r="BH2162" s="41"/>
      <c r="BI2162" s="41"/>
      <c r="BJ2162" s="41"/>
      <c r="BK2162" s="41"/>
      <c r="BL2162" s="41"/>
      <c r="BM2162" s="41"/>
      <c r="BN2162" s="41"/>
      <c r="BO2162" s="41"/>
      <c r="BP2162" s="108"/>
      <c r="CG2162" s="102"/>
      <c r="CI2162" s="45"/>
    </row>
    <row r="2163" spans="37:87" ht="13" customHeight="1">
      <c r="AK2163" s="114"/>
      <c r="AL2163" s="41"/>
      <c r="AM2163" s="41"/>
      <c r="AN2163" s="41"/>
      <c r="AO2163" s="41"/>
      <c r="AP2163" s="41"/>
      <c r="AQ2163" s="41"/>
      <c r="AR2163" s="41"/>
      <c r="AS2163" s="41"/>
      <c r="AT2163" s="41"/>
      <c r="AU2163" s="41"/>
      <c r="AV2163" s="41"/>
      <c r="AW2163" s="41"/>
      <c r="AX2163" s="41"/>
      <c r="AY2163" s="41"/>
      <c r="AZ2163" s="41"/>
      <c r="BA2163" s="41"/>
      <c r="BB2163" s="41"/>
      <c r="BC2163" s="41"/>
      <c r="BD2163" s="41"/>
      <c r="BE2163" s="41"/>
      <c r="BF2163" s="41"/>
      <c r="BG2163" s="41"/>
      <c r="BH2163" s="41"/>
      <c r="BI2163" s="41"/>
      <c r="BJ2163" s="41"/>
      <c r="BK2163" s="41"/>
      <c r="BL2163" s="41"/>
      <c r="BM2163" s="41"/>
      <c r="BN2163" s="41"/>
      <c r="BO2163" s="41"/>
      <c r="BP2163" s="108"/>
      <c r="CG2163" s="102"/>
      <c r="CI2163" s="45"/>
    </row>
    <row r="2164" spans="37:87" ht="13" customHeight="1">
      <c r="AK2164" s="114"/>
      <c r="AL2164" s="41"/>
      <c r="AM2164" s="41"/>
      <c r="AN2164" s="41"/>
      <c r="AO2164" s="41"/>
      <c r="AP2164" s="41"/>
      <c r="AQ2164" s="41"/>
      <c r="AR2164" s="41"/>
      <c r="AS2164" s="41"/>
      <c r="AT2164" s="41"/>
      <c r="AU2164" s="41"/>
      <c r="AV2164" s="41"/>
      <c r="AW2164" s="41"/>
      <c r="AX2164" s="41"/>
      <c r="AY2164" s="41"/>
      <c r="AZ2164" s="41"/>
      <c r="BA2164" s="41"/>
      <c r="BB2164" s="41"/>
      <c r="BC2164" s="41"/>
      <c r="BD2164" s="41"/>
      <c r="BE2164" s="41"/>
      <c r="BF2164" s="41"/>
      <c r="BG2164" s="41"/>
      <c r="BH2164" s="41"/>
      <c r="BI2164" s="41"/>
      <c r="BJ2164" s="41"/>
      <c r="BK2164" s="41"/>
      <c r="BL2164" s="41"/>
      <c r="BM2164" s="41"/>
      <c r="BN2164" s="41"/>
      <c r="BO2164" s="41"/>
      <c r="BP2164" s="108"/>
      <c r="CG2164" s="102"/>
      <c r="CI2164" s="45"/>
    </row>
    <row r="2165" spans="37:87" ht="13" customHeight="1">
      <c r="AK2165" s="114"/>
      <c r="AL2165" s="41"/>
      <c r="AM2165" s="41"/>
      <c r="AN2165" s="41"/>
      <c r="AO2165" s="41"/>
      <c r="AP2165" s="41"/>
      <c r="AQ2165" s="41"/>
      <c r="AR2165" s="41"/>
      <c r="AS2165" s="41"/>
      <c r="AT2165" s="41"/>
      <c r="AU2165" s="41"/>
      <c r="AV2165" s="41"/>
      <c r="AW2165" s="41"/>
      <c r="AX2165" s="41"/>
      <c r="AY2165" s="41"/>
      <c r="AZ2165" s="41"/>
      <c r="BA2165" s="41"/>
      <c r="BB2165" s="41"/>
      <c r="BC2165" s="41"/>
      <c r="BD2165" s="41"/>
      <c r="BE2165" s="41"/>
      <c r="BF2165" s="41"/>
      <c r="BG2165" s="41"/>
      <c r="BH2165" s="41"/>
      <c r="BI2165" s="41"/>
      <c r="BJ2165" s="41"/>
      <c r="BK2165" s="41"/>
      <c r="BL2165" s="41"/>
      <c r="BM2165" s="41"/>
      <c r="BN2165" s="41"/>
      <c r="BO2165" s="41"/>
      <c r="BP2165" s="108"/>
      <c r="CG2165" s="102"/>
      <c r="CI2165" s="45"/>
    </row>
    <row r="2166" spans="37:87" ht="13" customHeight="1">
      <c r="AK2166" s="114"/>
      <c r="AL2166" s="41"/>
      <c r="AM2166" s="41"/>
      <c r="AN2166" s="41"/>
      <c r="AO2166" s="41"/>
      <c r="AP2166" s="41"/>
      <c r="AQ2166" s="41"/>
      <c r="AR2166" s="41"/>
      <c r="AS2166" s="41"/>
      <c r="AT2166" s="41"/>
      <c r="AU2166" s="41"/>
      <c r="AV2166" s="41"/>
      <c r="AW2166" s="41"/>
      <c r="AX2166" s="41"/>
      <c r="AY2166" s="41"/>
      <c r="AZ2166" s="41"/>
      <c r="BA2166" s="41"/>
      <c r="BB2166" s="41"/>
      <c r="BC2166" s="41"/>
      <c r="BD2166" s="41"/>
      <c r="BE2166" s="41"/>
      <c r="BF2166" s="41"/>
      <c r="BG2166" s="41"/>
      <c r="BH2166" s="41"/>
      <c r="BI2166" s="41"/>
      <c r="BJ2166" s="41"/>
      <c r="BK2166" s="41"/>
      <c r="BL2166" s="41"/>
      <c r="BM2166" s="41"/>
      <c r="BN2166" s="41"/>
      <c r="BO2166" s="41"/>
      <c r="BP2166" s="108"/>
      <c r="CG2166" s="102"/>
      <c r="CI2166" s="45"/>
    </row>
    <row r="2167" spans="37:87" ht="13" customHeight="1">
      <c r="AK2167" s="114"/>
      <c r="AL2167" s="41"/>
      <c r="AM2167" s="41"/>
      <c r="AN2167" s="41"/>
      <c r="AO2167" s="41"/>
      <c r="AP2167" s="41"/>
      <c r="AQ2167" s="41"/>
      <c r="AR2167" s="41"/>
      <c r="AS2167" s="41"/>
      <c r="AT2167" s="41"/>
      <c r="AU2167" s="41"/>
      <c r="AV2167" s="41"/>
      <c r="AW2167" s="41"/>
      <c r="AX2167" s="41"/>
      <c r="AY2167" s="41"/>
      <c r="AZ2167" s="41"/>
      <c r="BA2167" s="41"/>
      <c r="BB2167" s="41"/>
      <c r="BC2167" s="41"/>
      <c r="BD2167" s="41"/>
      <c r="BE2167" s="41"/>
      <c r="BF2167" s="41"/>
      <c r="BG2167" s="41"/>
      <c r="BH2167" s="41"/>
      <c r="BI2167" s="41"/>
      <c r="BJ2167" s="41"/>
      <c r="BK2167" s="41"/>
      <c r="BL2167" s="41"/>
      <c r="BM2167" s="41"/>
      <c r="BN2167" s="41"/>
      <c r="BO2167" s="41"/>
      <c r="BP2167" s="108"/>
      <c r="CG2167" s="102"/>
      <c r="CI2167" s="45"/>
    </row>
    <row r="2168" spans="37:87" ht="13" customHeight="1">
      <c r="AK2168" s="114"/>
      <c r="AL2168" s="41"/>
      <c r="AM2168" s="41"/>
      <c r="AN2168" s="41"/>
      <c r="AO2168" s="41"/>
      <c r="AP2168" s="41"/>
      <c r="AQ2168" s="41"/>
      <c r="AR2168" s="41"/>
      <c r="AS2168" s="41"/>
      <c r="AT2168" s="41"/>
      <c r="AU2168" s="41"/>
      <c r="AV2168" s="41"/>
      <c r="AW2168" s="41"/>
      <c r="AX2168" s="41"/>
      <c r="AY2168" s="41"/>
      <c r="AZ2168" s="41"/>
      <c r="BA2168" s="41"/>
      <c r="BB2168" s="41"/>
      <c r="BC2168" s="41"/>
      <c r="BD2168" s="41"/>
      <c r="BE2168" s="41"/>
      <c r="BF2168" s="41"/>
      <c r="BG2168" s="41"/>
      <c r="BH2168" s="41"/>
      <c r="BI2168" s="41"/>
      <c r="BJ2168" s="41"/>
      <c r="BK2168" s="41"/>
      <c r="BL2168" s="41"/>
      <c r="BM2168" s="41"/>
      <c r="BN2168" s="41"/>
      <c r="BO2168" s="41"/>
      <c r="BP2168" s="108"/>
      <c r="CG2168" s="102"/>
      <c r="CI2168" s="45"/>
    </row>
    <row r="2169" spans="37:87" ht="13" customHeight="1">
      <c r="AK2169" s="114"/>
      <c r="AL2169" s="41"/>
      <c r="AM2169" s="41"/>
      <c r="AN2169" s="41"/>
      <c r="AO2169" s="41"/>
      <c r="AP2169" s="41"/>
      <c r="AQ2169" s="41"/>
      <c r="AR2169" s="41"/>
      <c r="AS2169" s="41"/>
      <c r="AT2169" s="41"/>
      <c r="AU2169" s="41"/>
      <c r="AV2169" s="41"/>
      <c r="AW2169" s="41"/>
      <c r="AX2169" s="41"/>
      <c r="AY2169" s="41"/>
      <c r="AZ2169" s="41"/>
      <c r="BA2169" s="41"/>
      <c r="BB2169" s="41"/>
      <c r="BC2169" s="41"/>
      <c r="BD2169" s="41"/>
      <c r="BE2169" s="41"/>
      <c r="BF2169" s="41"/>
      <c r="BG2169" s="41"/>
      <c r="BH2169" s="41"/>
      <c r="BI2169" s="41"/>
      <c r="BJ2169" s="41"/>
      <c r="BK2169" s="41"/>
      <c r="BL2169" s="41"/>
      <c r="BM2169" s="41"/>
      <c r="BN2169" s="41"/>
      <c r="BO2169" s="41"/>
      <c r="BP2169" s="108"/>
      <c r="CG2169" s="102"/>
      <c r="CI2169" s="45"/>
    </row>
    <row r="2170" spans="37:87" ht="13" customHeight="1">
      <c r="AK2170" s="114"/>
      <c r="AL2170" s="41"/>
      <c r="AM2170" s="41"/>
      <c r="AN2170" s="41"/>
      <c r="AO2170" s="41"/>
      <c r="AP2170" s="41"/>
      <c r="AQ2170" s="41"/>
      <c r="AR2170" s="41"/>
      <c r="AS2170" s="41"/>
      <c r="AT2170" s="41"/>
      <c r="AU2170" s="41"/>
      <c r="AV2170" s="41"/>
      <c r="AW2170" s="41"/>
      <c r="AX2170" s="41"/>
      <c r="AY2170" s="41"/>
      <c r="AZ2170" s="41"/>
      <c r="BA2170" s="41"/>
      <c r="BB2170" s="41"/>
      <c r="BC2170" s="41"/>
      <c r="BD2170" s="41"/>
      <c r="BE2170" s="41"/>
      <c r="BF2170" s="41"/>
      <c r="BG2170" s="41"/>
      <c r="BH2170" s="41"/>
      <c r="BI2170" s="41"/>
      <c r="BJ2170" s="41"/>
      <c r="BK2170" s="41"/>
      <c r="BL2170" s="41"/>
      <c r="BM2170" s="41"/>
      <c r="BN2170" s="41"/>
      <c r="BO2170" s="41"/>
      <c r="BP2170" s="108"/>
      <c r="CG2170" s="102"/>
      <c r="CI2170" s="45"/>
    </row>
    <row r="2171" spans="37:87" ht="13" customHeight="1">
      <c r="AK2171" s="114"/>
      <c r="AL2171" s="41"/>
      <c r="AM2171" s="41"/>
      <c r="AN2171" s="41"/>
      <c r="AO2171" s="41"/>
      <c r="AP2171" s="41"/>
      <c r="AQ2171" s="41"/>
      <c r="AR2171" s="41"/>
      <c r="AS2171" s="41"/>
      <c r="AT2171" s="41"/>
      <c r="AU2171" s="41"/>
      <c r="AV2171" s="41"/>
      <c r="AW2171" s="41"/>
      <c r="AX2171" s="41"/>
      <c r="AY2171" s="41"/>
      <c r="AZ2171" s="41"/>
      <c r="BA2171" s="41"/>
      <c r="BB2171" s="41"/>
      <c r="BC2171" s="41"/>
      <c r="BD2171" s="41"/>
      <c r="BE2171" s="41"/>
      <c r="BF2171" s="41"/>
      <c r="BG2171" s="41"/>
      <c r="BH2171" s="41"/>
      <c r="BI2171" s="41"/>
      <c r="BJ2171" s="41"/>
      <c r="BK2171" s="41"/>
      <c r="BL2171" s="41"/>
      <c r="BM2171" s="41"/>
      <c r="BN2171" s="41"/>
      <c r="BO2171" s="41"/>
      <c r="BP2171" s="108"/>
      <c r="CG2171" s="102"/>
      <c r="CI2171" s="45"/>
    </row>
    <row r="2172" spans="37:87" ht="13" customHeight="1">
      <c r="AK2172" s="114"/>
      <c r="AL2172" s="41"/>
      <c r="AM2172" s="41"/>
      <c r="AN2172" s="41"/>
      <c r="AO2172" s="41"/>
      <c r="AP2172" s="41"/>
      <c r="AQ2172" s="41"/>
      <c r="AR2172" s="41"/>
      <c r="AS2172" s="41"/>
      <c r="AT2172" s="41"/>
      <c r="AU2172" s="41"/>
      <c r="AV2172" s="41"/>
      <c r="AW2172" s="41"/>
      <c r="AX2172" s="41"/>
      <c r="AY2172" s="41"/>
      <c r="AZ2172" s="41"/>
      <c r="BA2172" s="41"/>
      <c r="BB2172" s="41"/>
      <c r="BC2172" s="41"/>
      <c r="BD2172" s="41"/>
      <c r="BE2172" s="41"/>
      <c r="BF2172" s="41"/>
      <c r="BG2172" s="41"/>
      <c r="BH2172" s="41"/>
      <c r="BI2172" s="41"/>
      <c r="BJ2172" s="41"/>
      <c r="BK2172" s="41"/>
      <c r="BL2172" s="41"/>
      <c r="BM2172" s="41"/>
      <c r="BN2172" s="41"/>
      <c r="BO2172" s="41"/>
      <c r="BP2172" s="108"/>
      <c r="CG2172" s="102"/>
      <c r="CI2172" s="45"/>
    </row>
    <row r="2173" spans="37:87" ht="13" customHeight="1">
      <c r="AK2173" s="114"/>
      <c r="AL2173" s="41"/>
      <c r="AM2173" s="41"/>
      <c r="AN2173" s="41"/>
      <c r="AO2173" s="41"/>
      <c r="AP2173" s="41"/>
      <c r="AQ2173" s="41"/>
      <c r="AR2173" s="41"/>
      <c r="AS2173" s="41"/>
      <c r="AT2173" s="41"/>
      <c r="AU2173" s="41"/>
      <c r="AV2173" s="41"/>
      <c r="AW2173" s="41"/>
      <c r="AX2173" s="41"/>
      <c r="AY2173" s="41"/>
      <c r="AZ2173" s="41"/>
      <c r="BA2173" s="41"/>
      <c r="BB2173" s="41"/>
      <c r="BC2173" s="41"/>
      <c r="BD2173" s="41"/>
      <c r="BE2173" s="41"/>
      <c r="BF2173" s="41"/>
      <c r="BG2173" s="41"/>
      <c r="BH2173" s="41"/>
      <c r="BI2173" s="41"/>
      <c r="BJ2173" s="41"/>
      <c r="BK2173" s="41"/>
      <c r="BL2173" s="41"/>
      <c r="BM2173" s="41"/>
      <c r="BN2173" s="41"/>
      <c r="BO2173" s="41"/>
      <c r="BP2173" s="108"/>
      <c r="CG2173" s="102"/>
      <c r="CI2173" s="45"/>
    </row>
    <row r="2174" spans="37:87" ht="13" customHeight="1">
      <c r="AK2174" s="114"/>
      <c r="AL2174" s="41"/>
      <c r="AM2174" s="41"/>
      <c r="AN2174" s="41"/>
      <c r="AO2174" s="41"/>
      <c r="AP2174" s="41"/>
      <c r="AQ2174" s="41"/>
      <c r="AR2174" s="41"/>
      <c r="AS2174" s="41"/>
      <c r="AT2174" s="41"/>
      <c r="AU2174" s="41"/>
      <c r="AV2174" s="41"/>
      <c r="AW2174" s="41"/>
      <c r="AX2174" s="41"/>
      <c r="AY2174" s="41"/>
      <c r="AZ2174" s="41"/>
      <c r="BA2174" s="41"/>
      <c r="BB2174" s="41"/>
      <c r="BC2174" s="41"/>
      <c r="BD2174" s="41"/>
      <c r="BE2174" s="41"/>
      <c r="BF2174" s="41"/>
      <c r="BG2174" s="41"/>
      <c r="BH2174" s="41"/>
      <c r="BI2174" s="41"/>
      <c r="BJ2174" s="41"/>
      <c r="BK2174" s="41"/>
      <c r="BL2174" s="41"/>
      <c r="BM2174" s="41"/>
      <c r="BN2174" s="41"/>
      <c r="BO2174" s="41"/>
      <c r="BP2174" s="108"/>
      <c r="CG2174" s="102"/>
      <c r="CI2174" s="45"/>
    </row>
    <row r="2175" spans="37:87" ht="13" customHeight="1">
      <c r="AK2175" s="114"/>
      <c r="AL2175" s="41"/>
      <c r="AM2175" s="41"/>
      <c r="AN2175" s="41"/>
      <c r="AO2175" s="41"/>
      <c r="AP2175" s="41"/>
      <c r="AQ2175" s="41"/>
      <c r="AR2175" s="41"/>
      <c r="AS2175" s="41"/>
      <c r="AT2175" s="41"/>
      <c r="AU2175" s="41"/>
      <c r="AV2175" s="41"/>
      <c r="AW2175" s="41"/>
      <c r="AX2175" s="41"/>
      <c r="AY2175" s="41"/>
      <c r="AZ2175" s="41"/>
      <c r="BA2175" s="41"/>
      <c r="BB2175" s="41"/>
      <c r="BC2175" s="41"/>
      <c r="BD2175" s="41"/>
      <c r="BE2175" s="41"/>
      <c r="BF2175" s="41"/>
      <c r="BG2175" s="41"/>
      <c r="BH2175" s="41"/>
      <c r="BI2175" s="41"/>
      <c r="BJ2175" s="41"/>
      <c r="BK2175" s="41"/>
      <c r="BL2175" s="41"/>
      <c r="BM2175" s="41"/>
      <c r="BN2175" s="41"/>
      <c r="BO2175" s="41"/>
      <c r="BP2175" s="108"/>
      <c r="CG2175" s="102"/>
      <c r="CI2175" s="45"/>
    </row>
    <row r="2176" spans="37:87" ht="13" customHeight="1">
      <c r="AK2176" s="114"/>
      <c r="AL2176" s="41"/>
      <c r="AM2176" s="41"/>
      <c r="AN2176" s="41"/>
      <c r="AO2176" s="41"/>
      <c r="AP2176" s="41"/>
      <c r="AQ2176" s="41"/>
      <c r="AR2176" s="41"/>
      <c r="AS2176" s="41"/>
      <c r="AT2176" s="41"/>
      <c r="AU2176" s="41"/>
      <c r="AV2176" s="41"/>
      <c r="AW2176" s="41"/>
      <c r="AX2176" s="41"/>
      <c r="AY2176" s="41"/>
      <c r="AZ2176" s="41"/>
      <c r="BA2176" s="41"/>
      <c r="BB2176" s="41"/>
      <c r="BC2176" s="41"/>
      <c r="BD2176" s="41"/>
      <c r="BE2176" s="41"/>
      <c r="BF2176" s="41"/>
      <c r="BG2176" s="41"/>
      <c r="BH2176" s="41"/>
      <c r="BI2176" s="41"/>
      <c r="BJ2176" s="41"/>
      <c r="BK2176" s="41"/>
      <c r="BL2176" s="41"/>
      <c r="BM2176" s="41"/>
      <c r="BN2176" s="41"/>
      <c r="BO2176" s="41"/>
      <c r="BP2176" s="108"/>
      <c r="CG2176" s="102"/>
      <c r="CI2176" s="45"/>
    </row>
    <row r="2177" spans="37:87" ht="13" customHeight="1">
      <c r="AK2177" s="114"/>
      <c r="AL2177" s="41"/>
      <c r="AM2177" s="41"/>
      <c r="AN2177" s="41"/>
      <c r="AO2177" s="41"/>
      <c r="AP2177" s="41"/>
      <c r="AQ2177" s="41"/>
      <c r="AR2177" s="41"/>
      <c r="AS2177" s="41"/>
      <c r="AT2177" s="41"/>
      <c r="AU2177" s="41"/>
      <c r="AV2177" s="41"/>
      <c r="AW2177" s="41"/>
      <c r="AX2177" s="41"/>
      <c r="AY2177" s="41"/>
      <c r="AZ2177" s="41"/>
      <c r="BA2177" s="41"/>
      <c r="BB2177" s="41"/>
      <c r="BC2177" s="41"/>
      <c r="BD2177" s="41"/>
      <c r="BE2177" s="41"/>
      <c r="BF2177" s="41"/>
      <c r="BG2177" s="41"/>
      <c r="BH2177" s="41"/>
      <c r="BI2177" s="41"/>
      <c r="BJ2177" s="41"/>
      <c r="BK2177" s="41"/>
      <c r="BL2177" s="41"/>
      <c r="BM2177" s="41"/>
      <c r="BN2177" s="41"/>
      <c r="BO2177" s="41"/>
      <c r="BP2177" s="108"/>
      <c r="CG2177" s="102"/>
      <c r="CI2177" s="45"/>
    </row>
    <row r="2178" spans="37:87" ht="13" customHeight="1">
      <c r="AK2178" s="114"/>
      <c r="AL2178" s="41"/>
      <c r="AM2178" s="41"/>
      <c r="AN2178" s="41"/>
      <c r="AO2178" s="41"/>
      <c r="AP2178" s="41"/>
      <c r="AQ2178" s="41"/>
      <c r="AR2178" s="41"/>
      <c r="AS2178" s="41"/>
      <c r="AT2178" s="41"/>
      <c r="AU2178" s="41"/>
      <c r="AV2178" s="41"/>
      <c r="AW2178" s="41"/>
      <c r="AX2178" s="41"/>
      <c r="AY2178" s="41"/>
      <c r="AZ2178" s="41"/>
      <c r="BA2178" s="41"/>
      <c r="BB2178" s="41"/>
      <c r="BC2178" s="41"/>
      <c r="BD2178" s="41"/>
      <c r="BE2178" s="41"/>
      <c r="BF2178" s="41"/>
      <c r="BG2178" s="41"/>
      <c r="BH2178" s="41"/>
      <c r="BI2178" s="41"/>
      <c r="BJ2178" s="41"/>
      <c r="BK2178" s="41"/>
      <c r="BL2178" s="41"/>
      <c r="BM2178" s="41"/>
      <c r="BN2178" s="41"/>
      <c r="BO2178" s="41"/>
      <c r="BP2178" s="108"/>
      <c r="CG2178" s="102"/>
      <c r="CI2178" s="45"/>
    </row>
    <row r="2179" spans="37:87" ht="13" customHeight="1">
      <c r="AK2179" s="114"/>
      <c r="AL2179" s="41"/>
      <c r="AM2179" s="41"/>
      <c r="AN2179" s="41"/>
      <c r="AO2179" s="41"/>
      <c r="AP2179" s="41"/>
      <c r="AQ2179" s="41"/>
      <c r="AR2179" s="41"/>
      <c r="AS2179" s="41"/>
      <c r="AT2179" s="41"/>
      <c r="AU2179" s="41"/>
      <c r="AV2179" s="41"/>
      <c r="AW2179" s="41"/>
      <c r="AX2179" s="41"/>
      <c r="AY2179" s="41"/>
      <c r="AZ2179" s="41"/>
      <c r="BA2179" s="41"/>
      <c r="BB2179" s="41"/>
      <c r="BC2179" s="41"/>
      <c r="BD2179" s="41"/>
      <c r="BE2179" s="41"/>
      <c r="BF2179" s="41"/>
      <c r="BG2179" s="41"/>
      <c r="BH2179" s="41"/>
      <c r="BI2179" s="41"/>
      <c r="BJ2179" s="41"/>
      <c r="BK2179" s="41"/>
      <c r="BL2179" s="41"/>
      <c r="BM2179" s="41"/>
      <c r="BN2179" s="41"/>
      <c r="BO2179" s="41"/>
      <c r="BP2179" s="108"/>
      <c r="CG2179" s="102"/>
      <c r="CI2179" s="45"/>
    </row>
    <row r="2180" spans="37:87" ht="13" customHeight="1">
      <c r="AK2180" s="114"/>
      <c r="AL2180" s="41"/>
      <c r="AM2180" s="41"/>
      <c r="AN2180" s="41"/>
      <c r="AO2180" s="41"/>
      <c r="AP2180" s="41"/>
      <c r="AQ2180" s="41"/>
      <c r="AR2180" s="41"/>
      <c r="AS2180" s="41"/>
      <c r="AT2180" s="41"/>
      <c r="AU2180" s="41"/>
      <c r="AV2180" s="41"/>
      <c r="AW2180" s="41"/>
      <c r="AX2180" s="41"/>
      <c r="AY2180" s="41"/>
      <c r="AZ2180" s="41"/>
      <c r="BA2180" s="41"/>
      <c r="BB2180" s="41"/>
      <c r="BC2180" s="41"/>
      <c r="BD2180" s="41"/>
      <c r="BE2180" s="41"/>
      <c r="BF2180" s="41"/>
      <c r="BG2180" s="41"/>
      <c r="BH2180" s="41"/>
      <c r="BI2180" s="41"/>
      <c r="BJ2180" s="41"/>
      <c r="BK2180" s="41"/>
      <c r="BL2180" s="41"/>
      <c r="BM2180" s="41"/>
      <c r="BN2180" s="41"/>
      <c r="BO2180" s="41"/>
      <c r="BP2180" s="108"/>
      <c r="CG2180" s="102"/>
      <c r="CI2180" s="45"/>
    </row>
    <row r="2181" spans="37:87" ht="13" customHeight="1">
      <c r="AK2181" s="114"/>
      <c r="AL2181" s="41"/>
      <c r="AM2181" s="41"/>
      <c r="AN2181" s="41"/>
      <c r="AO2181" s="41"/>
      <c r="AP2181" s="41"/>
      <c r="AQ2181" s="41"/>
      <c r="AR2181" s="41"/>
      <c r="AS2181" s="41"/>
      <c r="AT2181" s="41"/>
      <c r="AU2181" s="41"/>
      <c r="AV2181" s="41"/>
      <c r="AW2181" s="41"/>
      <c r="AX2181" s="41"/>
      <c r="AY2181" s="41"/>
      <c r="AZ2181" s="41"/>
      <c r="BA2181" s="41"/>
      <c r="BB2181" s="41"/>
      <c r="BC2181" s="41"/>
      <c r="BD2181" s="41"/>
      <c r="BE2181" s="41"/>
      <c r="BF2181" s="41"/>
      <c r="BG2181" s="41"/>
      <c r="BH2181" s="41"/>
      <c r="BI2181" s="41"/>
      <c r="BJ2181" s="41"/>
      <c r="BK2181" s="41"/>
      <c r="BL2181" s="41"/>
      <c r="BM2181" s="41"/>
      <c r="BN2181" s="41"/>
      <c r="BO2181" s="41"/>
      <c r="BP2181" s="108"/>
      <c r="CG2181" s="102"/>
      <c r="CI2181" s="45"/>
    </row>
    <row r="2182" spans="37:87" ht="13" customHeight="1">
      <c r="AK2182" s="114"/>
      <c r="AL2182" s="41"/>
      <c r="AM2182" s="41"/>
      <c r="AN2182" s="41"/>
      <c r="AO2182" s="41"/>
      <c r="AP2182" s="41"/>
      <c r="AQ2182" s="41"/>
      <c r="AR2182" s="41"/>
      <c r="AS2182" s="41"/>
      <c r="AT2182" s="41"/>
      <c r="AU2182" s="41"/>
      <c r="AV2182" s="41"/>
      <c r="AW2182" s="41"/>
      <c r="AX2182" s="41"/>
      <c r="AY2182" s="41"/>
      <c r="AZ2182" s="41"/>
      <c r="BA2182" s="41"/>
      <c r="BB2182" s="41"/>
      <c r="BC2182" s="41"/>
      <c r="BD2182" s="41"/>
      <c r="BE2182" s="41"/>
      <c r="BF2182" s="41"/>
      <c r="BG2182" s="41"/>
      <c r="BH2182" s="41"/>
      <c r="BI2182" s="41"/>
      <c r="BJ2182" s="41"/>
      <c r="BK2182" s="41"/>
      <c r="BL2182" s="41"/>
      <c r="BM2182" s="41"/>
      <c r="BN2182" s="41"/>
      <c r="BO2182" s="41"/>
      <c r="BP2182" s="108"/>
      <c r="CG2182" s="102"/>
      <c r="CI2182" s="45"/>
    </row>
    <row r="2183" spans="37:87" ht="13" customHeight="1">
      <c r="AK2183" s="114"/>
      <c r="AL2183" s="41"/>
      <c r="AM2183" s="41"/>
      <c r="AN2183" s="41"/>
      <c r="AO2183" s="41"/>
      <c r="AP2183" s="41"/>
      <c r="AQ2183" s="41"/>
      <c r="AR2183" s="41"/>
      <c r="AS2183" s="41"/>
      <c r="AT2183" s="41"/>
      <c r="AU2183" s="41"/>
      <c r="AV2183" s="41"/>
      <c r="AW2183" s="41"/>
      <c r="AX2183" s="41"/>
      <c r="AY2183" s="41"/>
      <c r="AZ2183" s="41"/>
      <c r="BA2183" s="41"/>
      <c r="BB2183" s="41"/>
      <c r="BC2183" s="41"/>
      <c r="BD2183" s="41"/>
      <c r="BE2183" s="41"/>
      <c r="BF2183" s="41"/>
      <c r="BG2183" s="41"/>
      <c r="BH2183" s="41"/>
      <c r="BI2183" s="41"/>
      <c r="BJ2183" s="41"/>
      <c r="BK2183" s="41"/>
      <c r="BL2183" s="41"/>
      <c r="BM2183" s="41"/>
      <c r="BN2183" s="41"/>
      <c r="BO2183" s="41"/>
      <c r="BP2183" s="108"/>
      <c r="CG2183" s="102"/>
      <c r="CI2183" s="45"/>
    </row>
    <row r="2184" spans="37:87" ht="13" customHeight="1">
      <c r="AK2184" s="114"/>
      <c r="AL2184" s="41"/>
      <c r="AM2184" s="41"/>
      <c r="AN2184" s="41"/>
      <c r="AO2184" s="41"/>
      <c r="AP2184" s="41"/>
      <c r="AQ2184" s="41"/>
      <c r="AR2184" s="41"/>
      <c r="AS2184" s="41"/>
      <c r="AT2184" s="41"/>
      <c r="AU2184" s="41"/>
      <c r="AV2184" s="41"/>
      <c r="AW2184" s="41"/>
      <c r="AX2184" s="41"/>
      <c r="AY2184" s="41"/>
      <c r="AZ2184" s="41"/>
      <c r="BA2184" s="41"/>
      <c r="BB2184" s="41"/>
      <c r="BC2184" s="41"/>
      <c r="BD2184" s="41"/>
      <c r="BE2184" s="41"/>
      <c r="BF2184" s="41"/>
      <c r="BG2184" s="41"/>
      <c r="BH2184" s="41"/>
      <c r="BI2184" s="41"/>
      <c r="BJ2184" s="41"/>
      <c r="BK2184" s="41"/>
      <c r="BL2184" s="41"/>
      <c r="BM2184" s="41"/>
      <c r="BN2184" s="41"/>
      <c r="BO2184" s="41"/>
      <c r="BP2184" s="108"/>
      <c r="CG2184" s="102"/>
      <c r="CI2184" s="45"/>
    </row>
    <row r="2185" spans="37:87" ht="13" customHeight="1">
      <c r="AK2185" s="114"/>
      <c r="AL2185" s="41"/>
      <c r="AM2185" s="41"/>
      <c r="AN2185" s="41"/>
      <c r="AO2185" s="41"/>
      <c r="AP2185" s="41"/>
      <c r="AQ2185" s="41"/>
      <c r="AR2185" s="41"/>
      <c r="AS2185" s="41"/>
      <c r="AT2185" s="41"/>
      <c r="AU2185" s="41"/>
      <c r="AV2185" s="41"/>
      <c r="AW2185" s="41"/>
      <c r="AX2185" s="41"/>
      <c r="AY2185" s="41"/>
      <c r="AZ2185" s="41"/>
      <c r="BA2185" s="41"/>
      <c r="BB2185" s="41"/>
      <c r="BC2185" s="41"/>
      <c r="BD2185" s="41"/>
      <c r="BE2185" s="41"/>
      <c r="BF2185" s="41"/>
      <c r="BG2185" s="41"/>
      <c r="BH2185" s="41"/>
      <c r="BI2185" s="41"/>
      <c r="BJ2185" s="41"/>
      <c r="BK2185" s="41"/>
      <c r="BL2185" s="41"/>
      <c r="BM2185" s="41"/>
      <c r="BN2185" s="41"/>
      <c r="BO2185" s="41"/>
      <c r="BP2185" s="108"/>
      <c r="CG2185" s="102"/>
      <c r="CI2185" s="45"/>
    </row>
    <row r="2186" spans="37:87" ht="13" customHeight="1">
      <c r="AK2186" s="114"/>
      <c r="AL2186" s="41"/>
      <c r="AM2186" s="41"/>
      <c r="AN2186" s="41"/>
      <c r="AO2186" s="41"/>
      <c r="AP2186" s="41"/>
      <c r="AQ2186" s="41"/>
      <c r="AR2186" s="41"/>
      <c r="AS2186" s="41"/>
      <c r="AT2186" s="41"/>
      <c r="AU2186" s="41"/>
      <c r="AV2186" s="41"/>
      <c r="AW2186" s="41"/>
      <c r="AX2186" s="41"/>
      <c r="AY2186" s="41"/>
      <c r="AZ2186" s="41"/>
      <c r="BA2186" s="41"/>
      <c r="BB2186" s="41"/>
      <c r="BC2186" s="41"/>
      <c r="BD2186" s="41"/>
      <c r="BE2186" s="41"/>
      <c r="BF2186" s="41"/>
      <c r="BG2186" s="41"/>
      <c r="BH2186" s="41"/>
      <c r="BI2186" s="41"/>
      <c r="BJ2186" s="41"/>
      <c r="BK2186" s="41"/>
      <c r="BL2186" s="41"/>
      <c r="BM2186" s="41"/>
      <c r="BN2186" s="41"/>
      <c r="BO2186" s="41"/>
      <c r="BP2186" s="108"/>
      <c r="CG2186" s="102"/>
      <c r="CI2186" s="45"/>
    </row>
    <row r="2187" spans="37:87" ht="13" customHeight="1">
      <c r="AK2187" s="114"/>
      <c r="AL2187" s="41"/>
      <c r="AM2187" s="41"/>
      <c r="AN2187" s="41"/>
      <c r="AO2187" s="41"/>
      <c r="AP2187" s="41"/>
      <c r="AQ2187" s="41"/>
      <c r="AR2187" s="41"/>
      <c r="AS2187" s="41"/>
      <c r="AT2187" s="41"/>
      <c r="AU2187" s="41"/>
      <c r="AV2187" s="41"/>
      <c r="AW2187" s="41"/>
      <c r="AX2187" s="41"/>
      <c r="AY2187" s="41"/>
      <c r="AZ2187" s="41"/>
      <c r="BA2187" s="41"/>
      <c r="BB2187" s="41"/>
      <c r="BC2187" s="41"/>
      <c r="BD2187" s="41"/>
      <c r="BE2187" s="41"/>
      <c r="BF2187" s="41"/>
      <c r="BG2187" s="41"/>
      <c r="BH2187" s="41"/>
      <c r="BI2187" s="41"/>
      <c r="BJ2187" s="41"/>
      <c r="BK2187" s="41"/>
      <c r="BL2187" s="41"/>
      <c r="BM2187" s="41"/>
      <c r="BN2187" s="41"/>
      <c r="BO2187" s="41"/>
      <c r="BP2187" s="108"/>
      <c r="CG2187" s="102"/>
      <c r="CI2187" s="45"/>
    </row>
    <row r="2188" spans="37:87" ht="13" customHeight="1">
      <c r="AK2188" s="114"/>
      <c r="AL2188" s="41"/>
      <c r="AM2188" s="41"/>
      <c r="AN2188" s="41"/>
      <c r="AO2188" s="41"/>
      <c r="AP2188" s="41"/>
      <c r="AQ2188" s="41"/>
      <c r="AR2188" s="41"/>
      <c r="AS2188" s="41"/>
      <c r="AT2188" s="41"/>
      <c r="AU2188" s="41"/>
      <c r="AV2188" s="41"/>
      <c r="AW2188" s="41"/>
      <c r="AX2188" s="41"/>
      <c r="AY2188" s="41"/>
      <c r="AZ2188" s="41"/>
      <c r="BA2188" s="41"/>
      <c r="BB2188" s="41"/>
      <c r="BC2188" s="41"/>
      <c r="BD2188" s="41"/>
      <c r="BE2188" s="41"/>
      <c r="BF2188" s="41"/>
      <c r="BG2188" s="41"/>
      <c r="BH2188" s="41"/>
      <c r="BI2188" s="41"/>
      <c r="BJ2188" s="41"/>
      <c r="BK2188" s="41"/>
      <c r="BL2188" s="41"/>
      <c r="BM2188" s="41"/>
      <c r="BN2188" s="41"/>
      <c r="BO2188" s="41"/>
      <c r="BP2188" s="108"/>
      <c r="CG2188" s="102"/>
      <c r="CI2188" s="45"/>
    </row>
    <row r="2189" spans="37:87" ht="13" customHeight="1">
      <c r="AK2189" s="114"/>
      <c r="AL2189" s="41"/>
      <c r="AM2189" s="41"/>
      <c r="AN2189" s="41"/>
      <c r="AO2189" s="41"/>
      <c r="AP2189" s="41"/>
      <c r="AQ2189" s="41"/>
      <c r="AR2189" s="41"/>
      <c r="AS2189" s="41"/>
      <c r="AT2189" s="41"/>
      <c r="AU2189" s="41"/>
      <c r="AV2189" s="41"/>
      <c r="AW2189" s="41"/>
      <c r="AX2189" s="41"/>
      <c r="AY2189" s="41"/>
      <c r="AZ2189" s="41"/>
      <c r="BA2189" s="41"/>
      <c r="BB2189" s="41"/>
      <c r="BC2189" s="41"/>
      <c r="BD2189" s="41"/>
      <c r="BE2189" s="41"/>
      <c r="BF2189" s="41"/>
      <c r="BG2189" s="41"/>
      <c r="BH2189" s="41"/>
      <c r="BI2189" s="41"/>
      <c r="BJ2189" s="41"/>
      <c r="BK2189" s="41"/>
      <c r="BL2189" s="41"/>
      <c r="BM2189" s="41"/>
      <c r="BN2189" s="41"/>
      <c r="BO2189" s="41"/>
      <c r="BP2189" s="108"/>
      <c r="CG2189" s="102"/>
      <c r="CI2189" s="45"/>
    </row>
    <row r="2190" spans="37:87" ht="13" customHeight="1">
      <c r="AK2190" s="114"/>
      <c r="AL2190" s="41"/>
      <c r="AM2190" s="41"/>
      <c r="AN2190" s="41"/>
      <c r="AO2190" s="41"/>
      <c r="AP2190" s="41"/>
      <c r="AQ2190" s="41"/>
      <c r="AR2190" s="41"/>
      <c r="AS2190" s="41"/>
      <c r="AT2190" s="41"/>
      <c r="AU2190" s="41"/>
      <c r="AV2190" s="41"/>
      <c r="AW2190" s="41"/>
      <c r="AX2190" s="41"/>
      <c r="AY2190" s="41"/>
      <c r="AZ2190" s="41"/>
      <c r="BA2190" s="41"/>
      <c r="BB2190" s="41"/>
      <c r="BC2190" s="41"/>
      <c r="BD2190" s="41"/>
      <c r="BE2190" s="41"/>
      <c r="BF2190" s="41"/>
      <c r="BG2190" s="41"/>
      <c r="BH2190" s="41"/>
      <c r="BI2190" s="41"/>
      <c r="BJ2190" s="41"/>
      <c r="BK2190" s="41"/>
      <c r="BL2190" s="41"/>
      <c r="BM2190" s="41"/>
      <c r="BN2190" s="41"/>
      <c r="BO2190" s="41"/>
      <c r="BP2190" s="108"/>
      <c r="CG2190" s="102"/>
      <c r="CI2190" s="45"/>
    </row>
    <row r="2191" spans="37:87" ht="13" customHeight="1">
      <c r="AK2191" s="114"/>
      <c r="AL2191" s="41"/>
      <c r="AM2191" s="41"/>
      <c r="AN2191" s="41"/>
      <c r="AO2191" s="41"/>
      <c r="AP2191" s="41"/>
      <c r="AQ2191" s="41"/>
      <c r="AR2191" s="41"/>
      <c r="AS2191" s="41"/>
      <c r="AT2191" s="41"/>
      <c r="AU2191" s="41"/>
      <c r="AV2191" s="41"/>
      <c r="AW2191" s="41"/>
      <c r="AX2191" s="41"/>
      <c r="AY2191" s="41"/>
      <c r="AZ2191" s="41"/>
      <c r="BA2191" s="41"/>
      <c r="BB2191" s="41"/>
      <c r="BC2191" s="41"/>
      <c r="BD2191" s="41"/>
      <c r="BE2191" s="41"/>
      <c r="BF2191" s="41"/>
      <c r="BG2191" s="41"/>
      <c r="BH2191" s="41"/>
      <c r="BI2191" s="41"/>
      <c r="BJ2191" s="41"/>
      <c r="BK2191" s="41"/>
      <c r="BL2191" s="41"/>
      <c r="BM2191" s="41"/>
      <c r="BN2191" s="41"/>
      <c r="BO2191" s="41"/>
      <c r="BP2191" s="108"/>
      <c r="CG2191" s="102"/>
      <c r="CI2191" s="45"/>
    </row>
    <row r="2192" spans="37:87" ht="13" customHeight="1">
      <c r="AK2192" s="114"/>
      <c r="AL2192" s="41"/>
      <c r="AM2192" s="41"/>
      <c r="AN2192" s="41"/>
      <c r="AO2192" s="41"/>
      <c r="AP2192" s="41"/>
      <c r="AQ2192" s="41"/>
      <c r="AR2192" s="41"/>
      <c r="AS2192" s="41"/>
      <c r="AT2192" s="41"/>
      <c r="AU2192" s="41"/>
      <c r="AV2192" s="41"/>
      <c r="AW2192" s="41"/>
      <c r="AX2192" s="41"/>
      <c r="AY2192" s="41"/>
      <c r="AZ2192" s="41"/>
      <c r="BA2192" s="41"/>
      <c r="BB2192" s="41"/>
      <c r="BC2192" s="41"/>
      <c r="BD2192" s="41"/>
      <c r="BE2192" s="41"/>
      <c r="BF2192" s="41"/>
      <c r="BG2192" s="41"/>
      <c r="BH2192" s="41"/>
      <c r="BI2192" s="41"/>
      <c r="BJ2192" s="41"/>
      <c r="BK2192" s="41"/>
      <c r="BL2192" s="41"/>
      <c r="BM2192" s="41"/>
      <c r="BN2192" s="41"/>
      <c r="BO2192" s="41"/>
      <c r="BP2192" s="108"/>
      <c r="CG2192" s="102"/>
      <c r="CI2192" s="45"/>
    </row>
    <row r="2193" spans="37:87" ht="13" customHeight="1">
      <c r="AK2193" s="114"/>
      <c r="AL2193" s="41"/>
      <c r="AM2193" s="41"/>
      <c r="AN2193" s="41"/>
      <c r="AO2193" s="41"/>
      <c r="AP2193" s="41"/>
      <c r="AQ2193" s="41"/>
      <c r="AR2193" s="41"/>
      <c r="AS2193" s="41"/>
      <c r="AT2193" s="41"/>
      <c r="AU2193" s="41"/>
      <c r="AV2193" s="41"/>
      <c r="AW2193" s="41"/>
      <c r="AX2193" s="41"/>
      <c r="AY2193" s="41"/>
      <c r="AZ2193" s="41"/>
      <c r="BA2193" s="41"/>
      <c r="BB2193" s="41"/>
      <c r="BC2193" s="41"/>
      <c r="BD2193" s="41"/>
      <c r="BE2193" s="41"/>
      <c r="BF2193" s="41"/>
      <c r="BG2193" s="41"/>
      <c r="BH2193" s="41"/>
      <c r="BI2193" s="41"/>
      <c r="BJ2193" s="41"/>
      <c r="BK2193" s="41"/>
      <c r="BL2193" s="41"/>
      <c r="BM2193" s="41"/>
      <c r="BN2193" s="41"/>
      <c r="BO2193" s="41"/>
      <c r="BP2193" s="108"/>
      <c r="CG2193" s="102"/>
      <c r="CI2193" s="45"/>
    </row>
    <row r="2194" spans="37:87" ht="13" customHeight="1">
      <c r="AK2194" s="114"/>
      <c r="AL2194" s="41"/>
      <c r="AM2194" s="41"/>
      <c r="AN2194" s="41"/>
      <c r="AO2194" s="41"/>
      <c r="AP2194" s="41"/>
      <c r="AQ2194" s="41"/>
      <c r="AR2194" s="41"/>
      <c r="AS2194" s="41"/>
      <c r="AT2194" s="41"/>
      <c r="AU2194" s="41"/>
      <c r="AV2194" s="41"/>
      <c r="AW2194" s="41"/>
      <c r="AX2194" s="41"/>
      <c r="AY2194" s="41"/>
      <c r="AZ2194" s="41"/>
      <c r="BA2194" s="41"/>
      <c r="BB2194" s="41"/>
      <c r="BC2194" s="41"/>
      <c r="BD2194" s="41"/>
      <c r="BE2194" s="41"/>
      <c r="BF2194" s="41"/>
      <c r="BG2194" s="41"/>
      <c r="BH2194" s="41"/>
      <c r="BI2194" s="41"/>
      <c r="BJ2194" s="41"/>
      <c r="BK2194" s="41"/>
      <c r="BL2194" s="41"/>
      <c r="BM2194" s="41"/>
      <c r="BN2194" s="41"/>
      <c r="BO2194" s="41"/>
      <c r="BP2194" s="108"/>
      <c r="CG2194" s="102"/>
      <c r="CI2194" s="45"/>
    </row>
    <row r="2195" spans="37:87" ht="13" customHeight="1">
      <c r="AK2195" s="114"/>
      <c r="AL2195" s="41"/>
      <c r="AM2195" s="41"/>
      <c r="AN2195" s="41"/>
      <c r="AO2195" s="41"/>
      <c r="AP2195" s="41"/>
      <c r="AQ2195" s="41"/>
      <c r="AR2195" s="41"/>
      <c r="AS2195" s="41"/>
      <c r="AT2195" s="41"/>
      <c r="AU2195" s="41"/>
      <c r="AV2195" s="41"/>
      <c r="AW2195" s="41"/>
      <c r="AX2195" s="41"/>
      <c r="AY2195" s="41"/>
      <c r="AZ2195" s="41"/>
      <c r="BA2195" s="41"/>
      <c r="BB2195" s="41"/>
      <c r="BC2195" s="41"/>
      <c r="BD2195" s="41"/>
      <c r="BE2195" s="41"/>
      <c r="BF2195" s="41"/>
      <c r="BG2195" s="41"/>
      <c r="BH2195" s="41"/>
      <c r="BI2195" s="41"/>
      <c r="BJ2195" s="41"/>
      <c r="BK2195" s="41"/>
      <c r="BL2195" s="41"/>
      <c r="BM2195" s="41"/>
      <c r="BN2195" s="41"/>
      <c r="BO2195" s="41"/>
      <c r="BP2195" s="108"/>
      <c r="CG2195" s="102"/>
      <c r="CI2195" s="45"/>
    </row>
    <row r="2196" spans="37:87" ht="13" customHeight="1">
      <c r="AK2196" s="114"/>
      <c r="AL2196" s="41"/>
      <c r="AM2196" s="41"/>
      <c r="AN2196" s="41"/>
      <c r="AO2196" s="41"/>
      <c r="AP2196" s="41"/>
      <c r="AQ2196" s="41"/>
      <c r="AR2196" s="41"/>
      <c r="AS2196" s="41"/>
      <c r="AT2196" s="41"/>
      <c r="AU2196" s="41"/>
      <c r="AV2196" s="41"/>
      <c r="AW2196" s="41"/>
      <c r="AX2196" s="41"/>
      <c r="AY2196" s="41"/>
      <c r="AZ2196" s="41"/>
      <c r="BA2196" s="41"/>
      <c r="BB2196" s="41"/>
      <c r="BC2196" s="41"/>
      <c r="BD2196" s="41"/>
      <c r="BE2196" s="41"/>
      <c r="BF2196" s="41"/>
      <c r="BG2196" s="41"/>
      <c r="BH2196" s="41"/>
      <c r="BI2196" s="41"/>
      <c r="BJ2196" s="41"/>
      <c r="BK2196" s="41"/>
      <c r="BL2196" s="41"/>
      <c r="BM2196" s="41"/>
      <c r="BN2196" s="41"/>
      <c r="BO2196" s="41"/>
      <c r="BP2196" s="108"/>
      <c r="CG2196" s="102"/>
      <c r="CI2196" s="45"/>
    </row>
    <row r="2197" spans="37:87" ht="13" customHeight="1">
      <c r="AK2197" s="114"/>
      <c r="AL2197" s="41"/>
      <c r="AM2197" s="41"/>
      <c r="AN2197" s="41"/>
      <c r="AO2197" s="41"/>
      <c r="AP2197" s="41"/>
      <c r="AQ2197" s="41"/>
      <c r="AR2197" s="41"/>
      <c r="AS2197" s="41"/>
      <c r="AT2197" s="41"/>
      <c r="AU2197" s="41"/>
      <c r="AV2197" s="41"/>
      <c r="AW2197" s="41"/>
      <c r="AX2197" s="41"/>
      <c r="AY2197" s="41"/>
      <c r="AZ2197" s="41"/>
      <c r="BA2197" s="41"/>
      <c r="BB2197" s="41"/>
      <c r="BC2197" s="41"/>
      <c r="BD2197" s="41"/>
      <c r="BE2197" s="41"/>
      <c r="BF2197" s="41"/>
      <c r="BG2197" s="41"/>
      <c r="BH2197" s="41"/>
      <c r="BI2197" s="41"/>
      <c r="BJ2197" s="41"/>
      <c r="BK2197" s="41"/>
      <c r="BL2197" s="41"/>
      <c r="BM2197" s="41"/>
      <c r="BN2197" s="41"/>
      <c r="BO2197" s="41"/>
      <c r="BP2197" s="108"/>
      <c r="CG2197" s="102"/>
      <c r="CI2197" s="45"/>
    </row>
    <row r="2198" spans="37:87" ht="13" customHeight="1">
      <c r="AK2198" s="114"/>
      <c r="AL2198" s="41"/>
      <c r="AM2198" s="41"/>
      <c r="AN2198" s="41"/>
      <c r="AO2198" s="41"/>
      <c r="AP2198" s="41"/>
      <c r="AQ2198" s="41"/>
      <c r="AR2198" s="41"/>
      <c r="AS2198" s="41"/>
      <c r="AT2198" s="41"/>
      <c r="AU2198" s="41"/>
      <c r="AV2198" s="41"/>
      <c r="AW2198" s="41"/>
      <c r="AX2198" s="41"/>
      <c r="AY2198" s="41"/>
      <c r="AZ2198" s="41"/>
      <c r="BA2198" s="41"/>
      <c r="BB2198" s="41"/>
      <c r="BC2198" s="41"/>
      <c r="BD2198" s="41"/>
      <c r="BE2198" s="41"/>
      <c r="BF2198" s="41"/>
      <c r="BG2198" s="41"/>
      <c r="BH2198" s="41"/>
      <c r="BI2198" s="41"/>
      <c r="BJ2198" s="41"/>
      <c r="BK2198" s="41"/>
      <c r="BL2198" s="41"/>
      <c r="BM2198" s="41"/>
      <c r="BN2198" s="41"/>
      <c r="BO2198" s="41"/>
      <c r="BP2198" s="108"/>
      <c r="CG2198" s="102"/>
      <c r="CI2198" s="45"/>
    </row>
    <row r="2199" spans="37:87" ht="13" customHeight="1">
      <c r="AK2199" s="114"/>
      <c r="AL2199" s="41"/>
      <c r="AM2199" s="41"/>
      <c r="AN2199" s="41"/>
      <c r="AO2199" s="41"/>
      <c r="AP2199" s="41"/>
      <c r="AQ2199" s="41"/>
      <c r="AR2199" s="41"/>
      <c r="AS2199" s="41"/>
      <c r="AT2199" s="41"/>
      <c r="AU2199" s="41"/>
      <c r="AV2199" s="41"/>
      <c r="AW2199" s="41"/>
      <c r="AX2199" s="41"/>
      <c r="AY2199" s="41"/>
      <c r="AZ2199" s="41"/>
      <c r="BA2199" s="41"/>
      <c r="BB2199" s="41"/>
      <c r="BC2199" s="41"/>
      <c r="BD2199" s="41"/>
      <c r="BE2199" s="41"/>
      <c r="BF2199" s="41"/>
      <c r="BG2199" s="41"/>
      <c r="BH2199" s="41"/>
      <c r="BI2199" s="41"/>
      <c r="BJ2199" s="41"/>
      <c r="BK2199" s="41"/>
      <c r="BL2199" s="41"/>
      <c r="BM2199" s="41"/>
      <c r="BN2199" s="41"/>
      <c r="BO2199" s="41"/>
      <c r="BP2199" s="108"/>
      <c r="CG2199" s="102"/>
      <c r="CI2199" s="45"/>
    </row>
    <row r="2200" spans="37:87" ht="13" customHeight="1">
      <c r="AK2200" s="114"/>
      <c r="AL2200" s="41"/>
      <c r="AM2200" s="41"/>
      <c r="AN2200" s="41"/>
      <c r="AO2200" s="41"/>
      <c r="AP2200" s="41"/>
      <c r="AQ2200" s="41"/>
      <c r="AR2200" s="41"/>
      <c r="AS2200" s="41"/>
      <c r="AT2200" s="41"/>
      <c r="AU2200" s="41"/>
      <c r="AV2200" s="41"/>
      <c r="AW2200" s="41"/>
      <c r="AX2200" s="41"/>
      <c r="AY2200" s="41"/>
      <c r="AZ2200" s="41"/>
      <c r="BA2200" s="41"/>
      <c r="BB2200" s="41"/>
      <c r="BC2200" s="41"/>
      <c r="BD2200" s="41"/>
      <c r="BE2200" s="41"/>
      <c r="BF2200" s="41"/>
      <c r="BG2200" s="41"/>
      <c r="BH2200" s="41"/>
      <c r="BI2200" s="41"/>
      <c r="BJ2200" s="41"/>
      <c r="BK2200" s="41"/>
      <c r="BL2200" s="41"/>
      <c r="BM2200" s="41"/>
      <c r="BN2200" s="41"/>
      <c r="BO2200" s="41"/>
      <c r="BP2200" s="108"/>
      <c r="CG2200" s="102"/>
      <c r="CI2200" s="45"/>
    </row>
    <row r="2201" spans="37:87" ht="13" customHeight="1">
      <c r="AK2201" s="114"/>
      <c r="AL2201" s="41"/>
      <c r="AM2201" s="41"/>
      <c r="AN2201" s="41"/>
      <c r="AO2201" s="41"/>
      <c r="AP2201" s="41"/>
      <c r="AQ2201" s="41"/>
      <c r="AR2201" s="41"/>
      <c r="AS2201" s="41"/>
      <c r="AT2201" s="41"/>
      <c r="AU2201" s="41"/>
      <c r="AV2201" s="41"/>
      <c r="AW2201" s="41"/>
      <c r="AX2201" s="41"/>
      <c r="AY2201" s="41"/>
      <c r="AZ2201" s="41"/>
      <c r="BA2201" s="41"/>
      <c r="BB2201" s="41"/>
      <c r="BC2201" s="41"/>
      <c r="BD2201" s="41"/>
      <c r="BE2201" s="41"/>
      <c r="BF2201" s="41"/>
      <c r="BG2201" s="41"/>
      <c r="BH2201" s="41"/>
      <c r="BI2201" s="41"/>
      <c r="BJ2201" s="41"/>
      <c r="BK2201" s="41"/>
      <c r="BL2201" s="41"/>
      <c r="BM2201" s="41"/>
      <c r="BN2201" s="41"/>
      <c r="BO2201" s="41"/>
      <c r="BP2201" s="108"/>
      <c r="CG2201" s="102"/>
      <c r="CI2201" s="45"/>
    </row>
    <row r="2202" spans="37:87" ht="13" customHeight="1">
      <c r="AK2202" s="114"/>
      <c r="AL2202" s="41"/>
      <c r="AM2202" s="41"/>
      <c r="AN2202" s="41"/>
      <c r="AO2202" s="41"/>
      <c r="AP2202" s="41"/>
      <c r="AQ2202" s="41"/>
      <c r="AR2202" s="41"/>
      <c r="AS2202" s="41"/>
      <c r="AT2202" s="41"/>
      <c r="AU2202" s="41"/>
      <c r="AV2202" s="41"/>
      <c r="AW2202" s="41"/>
      <c r="AX2202" s="41"/>
      <c r="AY2202" s="41"/>
      <c r="AZ2202" s="41"/>
      <c r="BA2202" s="41"/>
      <c r="BB2202" s="41"/>
      <c r="BC2202" s="41"/>
      <c r="BD2202" s="41"/>
      <c r="BE2202" s="41"/>
      <c r="BF2202" s="41"/>
      <c r="BG2202" s="41"/>
      <c r="BH2202" s="41"/>
      <c r="BI2202" s="41"/>
      <c r="BJ2202" s="41"/>
      <c r="BK2202" s="41"/>
      <c r="BL2202" s="41"/>
      <c r="BM2202" s="41"/>
      <c r="BN2202" s="41"/>
      <c r="BO2202" s="41"/>
      <c r="BP2202" s="108"/>
      <c r="CG2202" s="102"/>
      <c r="CI2202" s="45"/>
    </row>
    <row r="2203" spans="37:87" ht="13" customHeight="1">
      <c r="AK2203" s="114"/>
      <c r="AL2203" s="41"/>
      <c r="AM2203" s="41"/>
      <c r="AN2203" s="41"/>
      <c r="AO2203" s="41"/>
      <c r="AP2203" s="41"/>
      <c r="AQ2203" s="41"/>
      <c r="AR2203" s="41"/>
      <c r="AS2203" s="41"/>
      <c r="AT2203" s="41"/>
      <c r="AU2203" s="41"/>
      <c r="AV2203" s="41"/>
      <c r="AW2203" s="41"/>
      <c r="AX2203" s="41"/>
      <c r="AY2203" s="41"/>
      <c r="AZ2203" s="41"/>
      <c r="BA2203" s="41"/>
      <c r="BB2203" s="41"/>
      <c r="BC2203" s="41"/>
      <c r="BD2203" s="41"/>
      <c r="BE2203" s="41"/>
      <c r="BF2203" s="41"/>
      <c r="BG2203" s="41"/>
      <c r="BH2203" s="41"/>
      <c r="BI2203" s="41"/>
      <c r="BJ2203" s="41"/>
      <c r="BK2203" s="41"/>
      <c r="BL2203" s="41"/>
      <c r="BM2203" s="41"/>
      <c r="BN2203" s="41"/>
      <c r="BO2203" s="41"/>
      <c r="BP2203" s="108"/>
      <c r="CG2203" s="102"/>
      <c r="CI2203" s="45"/>
    </row>
    <row r="2204" spans="37:87" ht="13" customHeight="1">
      <c r="AK2204" s="114"/>
      <c r="AL2204" s="41"/>
      <c r="AM2204" s="41"/>
      <c r="AN2204" s="41"/>
      <c r="AO2204" s="41"/>
      <c r="AP2204" s="41"/>
      <c r="AQ2204" s="41"/>
      <c r="AR2204" s="41"/>
      <c r="AS2204" s="41"/>
      <c r="AT2204" s="41"/>
      <c r="AU2204" s="41"/>
      <c r="AV2204" s="41"/>
      <c r="AW2204" s="41"/>
      <c r="AX2204" s="41"/>
      <c r="AY2204" s="41"/>
      <c r="AZ2204" s="41"/>
      <c r="BA2204" s="41"/>
      <c r="BB2204" s="41"/>
      <c r="BC2204" s="41"/>
      <c r="BD2204" s="41"/>
      <c r="BE2204" s="41"/>
      <c r="BF2204" s="41"/>
      <c r="BG2204" s="41"/>
      <c r="BH2204" s="41"/>
      <c r="BI2204" s="41"/>
      <c r="BJ2204" s="41"/>
      <c r="BK2204" s="41"/>
      <c r="BL2204" s="41"/>
      <c r="BM2204" s="41"/>
      <c r="BN2204" s="41"/>
      <c r="BO2204" s="41"/>
      <c r="BP2204" s="108"/>
      <c r="CG2204" s="102"/>
      <c r="CI2204" s="45"/>
    </row>
    <row r="2205" spans="37:87" ht="13" customHeight="1">
      <c r="AK2205" s="114"/>
      <c r="AL2205" s="41"/>
      <c r="AM2205" s="41"/>
      <c r="AN2205" s="41"/>
      <c r="AO2205" s="41"/>
      <c r="AP2205" s="41"/>
      <c r="AQ2205" s="41"/>
      <c r="AR2205" s="41"/>
      <c r="AS2205" s="41"/>
      <c r="AT2205" s="41"/>
      <c r="AU2205" s="41"/>
      <c r="AV2205" s="41"/>
      <c r="AW2205" s="41"/>
      <c r="AX2205" s="41"/>
      <c r="AY2205" s="41"/>
      <c r="AZ2205" s="41"/>
      <c r="BA2205" s="41"/>
      <c r="BB2205" s="41"/>
      <c r="BC2205" s="41"/>
      <c r="BD2205" s="41"/>
      <c r="BE2205" s="41"/>
      <c r="BF2205" s="41"/>
      <c r="BG2205" s="41"/>
      <c r="BH2205" s="41"/>
      <c r="BI2205" s="41"/>
      <c r="BJ2205" s="41"/>
      <c r="BK2205" s="41"/>
      <c r="BL2205" s="41"/>
      <c r="BM2205" s="41"/>
      <c r="BN2205" s="41"/>
      <c r="BO2205" s="41"/>
      <c r="BP2205" s="108"/>
      <c r="CG2205" s="102"/>
      <c r="CI2205" s="45"/>
    </row>
    <row r="2206" spans="37:87" ht="13" customHeight="1">
      <c r="AK2206" s="114"/>
      <c r="AL2206" s="41"/>
      <c r="AM2206" s="41"/>
      <c r="AN2206" s="41"/>
      <c r="AO2206" s="41"/>
      <c r="AP2206" s="41"/>
      <c r="AQ2206" s="41"/>
      <c r="AR2206" s="41"/>
      <c r="AS2206" s="41"/>
      <c r="AT2206" s="41"/>
      <c r="AU2206" s="41"/>
      <c r="AV2206" s="41"/>
      <c r="AW2206" s="41"/>
      <c r="AX2206" s="41"/>
      <c r="AY2206" s="41"/>
      <c r="AZ2206" s="41"/>
      <c r="BA2206" s="41"/>
      <c r="BB2206" s="41"/>
      <c r="BC2206" s="41"/>
      <c r="BD2206" s="41"/>
      <c r="BE2206" s="41"/>
      <c r="BF2206" s="41"/>
      <c r="BG2206" s="41"/>
      <c r="BH2206" s="41"/>
      <c r="BI2206" s="41"/>
      <c r="BJ2206" s="41"/>
      <c r="BK2206" s="41"/>
      <c r="BL2206" s="41"/>
      <c r="BM2206" s="41"/>
      <c r="BN2206" s="41"/>
      <c r="BO2206" s="41"/>
      <c r="BP2206" s="108"/>
      <c r="CG2206" s="102"/>
      <c r="CI2206" s="45"/>
    </row>
    <row r="2207" spans="37:87" ht="13" customHeight="1">
      <c r="AK2207" s="114"/>
      <c r="AL2207" s="41"/>
      <c r="AM2207" s="41"/>
      <c r="AN2207" s="41"/>
      <c r="AO2207" s="41"/>
      <c r="AP2207" s="41"/>
      <c r="AQ2207" s="41"/>
      <c r="AR2207" s="41"/>
      <c r="AS2207" s="41"/>
      <c r="AT2207" s="41"/>
      <c r="AU2207" s="41"/>
      <c r="AV2207" s="41"/>
      <c r="AW2207" s="41"/>
      <c r="AX2207" s="41"/>
      <c r="AY2207" s="41"/>
      <c r="AZ2207" s="41"/>
      <c r="BA2207" s="41"/>
      <c r="BB2207" s="41"/>
      <c r="BC2207" s="41"/>
      <c r="BD2207" s="41"/>
      <c r="BE2207" s="41"/>
      <c r="BF2207" s="41"/>
      <c r="BG2207" s="41"/>
      <c r="BH2207" s="41"/>
      <c r="BI2207" s="41"/>
      <c r="BJ2207" s="41"/>
      <c r="BK2207" s="41"/>
      <c r="BL2207" s="41"/>
      <c r="BM2207" s="41"/>
      <c r="BN2207" s="41"/>
      <c r="BO2207" s="41"/>
      <c r="BP2207" s="108"/>
      <c r="CG2207" s="102"/>
      <c r="CI2207" s="45"/>
    </row>
    <row r="2208" spans="37:87" ht="13" customHeight="1">
      <c r="AK2208" s="114"/>
      <c r="AL2208" s="41"/>
      <c r="AM2208" s="41"/>
      <c r="AN2208" s="41"/>
      <c r="AO2208" s="41"/>
      <c r="AP2208" s="41"/>
      <c r="AQ2208" s="41"/>
      <c r="AR2208" s="41"/>
      <c r="AS2208" s="41"/>
      <c r="AT2208" s="41"/>
      <c r="AU2208" s="41"/>
      <c r="AV2208" s="41"/>
      <c r="AW2208" s="41"/>
      <c r="AX2208" s="41"/>
      <c r="AY2208" s="41"/>
      <c r="AZ2208" s="41"/>
      <c r="BA2208" s="41"/>
      <c r="BB2208" s="41"/>
      <c r="BC2208" s="41"/>
      <c r="BD2208" s="41"/>
      <c r="BE2208" s="41"/>
      <c r="BF2208" s="41"/>
      <c r="BG2208" s="41"/>
      <c r="BH2208" s="41"/>
      <c r="BI2208" s="41"/>
      <c r="BJ2208" s="41"/>
      <c r="BK2208" s="41"/>
      <c r="BL2208" s="41"/>
      <c r="BM2208" s="41"/>
      <c r="BN2208" s="41"/>
      <c r="BO2208" s="41"/>
      <c r="BP2208" s="108"/>
      <c r="CG2208" s="102"/>
      <c r="CI2208" s="45"/>
    </row>
    <row r="2209" spans="37:87" ht="13" customHeight="1">
      <c r="AK2209" s="114"/>
      <c r="AL2209" s="41"/>
      <c r="AM2209" s="41"/>
      <c r="AN2209" s="41"/>
      <c r="AO2209" s="41"/>
      <c r="AP2209" s="41"/>
      <c r="AQ2209" s="41"/>
      <c r="AR2209" s="41"/>
      <c r="AS2209" s="41"/>
      <c r="AT2209" s="41"/>
      <c r="AU2209" s="41"/>
      <c r="AV2209" s="41"/>
      <c r="AW2209" s="41"/>
      <c r="AX2209" s="41"/>
      <c r="AY2209" s="41"/>
      <c r="AZ2209" s="41"/>
      <c r="BA2209" s="41"/>
      <c r="BB2209" s="41"/>
      <c r="BC2209" s="41"/>
      <c r="BD2209" s="41"/>
      <c r="BE2209" s="41"/>
      <c r="BF2209" s="41"/>
      <c r="BG2209" s="41"/>
      <c r="BH2209" s="41"/>
      <c r="BI2209" s="41"/>
      <c r="BJ2209" s="41"/>
      <c r="BK2209" s="41"/>
      <c r="BL2209" s="41"/>
      <c r="BM2209" s="41"/>
      <c r="BN2209" s="41"/>
      <c r="BO2209" s="41"/>
      <c r="BP2209" s="108"/>
      <c r="CG2209" s="102"/>
      <c r="CI2209" s="45"/>
    </row>
    <row r="2210" spans="37:87" ht="13" customHeight="1">
      <c r="AK2210" s="114"/>
      <c r="AL2210" s="41"/>
      <c r="AM2210" s="41"/>
      <c r="AN2210" s="41"/>
      <c r="AO2210" s="41"/>
      <c r="AP2210" s="41"/>
      <c r="AQ2210" s="41"/>
      <c r="AR2210" s="41"/>
      <c r="AS2210" s="41"/>
      <c r="AT2210" s="41"/>
      <c r="AU2210" s="41"/>
      <c r="AV2210" s="41"/>
      <c r="AW2210" s="41"/>
      <c r="AX2210" s="41"/>
      <c r="AY2210" s="41"/>
      <c r="AZ2210" s="41"/>
      <c r="BA2210" s="41"/>
      <c r="BB2210" s="41"/>
      <c r="BC2210" s="41"/>
      <c r="BD2210" s="41"/>
      <c r="BE2210" s="41"/>
      <c r="BF2210" s="41"/>
      <c r="BG2210" s="41"/>
      <c r="BH2210" s="41"/>
      <c r="BI2210" s="41"/>
      <c r="BJ2210" s="41"/>
      <c r="BK2210" s="41"/>
      <c r="BL2210" s="41"/>
      <c r="BM2210" s="41"/>
      <c r="BN2210" s="41"/>
      <c r="BO2210" s="41"/>
      <c r="BP2210" s="108"/>
      <c r="CG2210" s="102"/>
      <c r="CI2210" s="45"/>
    </row>
    <row r="2211" spans="37:87" ht="13" customHeight="1">
      <c r="AK2211" s="114"/>
      <c r="AL2211" s="41"/>
      <c r="AM2211" s="41"/>
      <c r="AN2211" s="41"/>
      <c r="AO2211" s="41"/>
      <c r="AP2211" s="41"/>
      <c r="AQ2211" s="41"/>
      <c r="AR2211" s="41"/>
      <c r="AS2211" s="41"/>
      <c r="AT2211" s="41"/>
      <c r="AU2211" s="41"/>
      <c r="AV2211" s="41"/>
      <c r="AW2211" s="41"/>
      <c r="AX2211" s="41"/>
      <c r="AY2211" s="41"/>
      <c r="AZ2211" s="41"/>
      <c r="BA2211" s="41"/>
      <c r="BB2211" s="41"/>
      <c r="BC2211" s="41"/>
      <c r="BD2211" s="41"/>
      <c r="BE2211" s="41"/>
      <c r="BF2211" s="41"/>
      <c r="BG2211" s="41"/>
      <c r="BH2211" s="41"/>
      <c r="BI2211" s="41"/>
      <c r="BJ2211" s="41"/>
      <c r="BK2211" s="41"/>
      <c r="BL2211" s="41"/>
      <c r="BM2211" s="41"/>
      <c r="BN2211" s="41"/>
      <c r="BO2211" s="41"/>
      <c r="BP2211" s="108"/>
      <c r="CG2211" s="102"/>
      <c r="CI2211" s="45"/>
    </row>
    <row r="2212" spans="37:87" ht="13" customHeight="1">
      <c r="AK2212" s="114"/>
      <c r="AL2212" s="41"/>
      <c r="AM2212" s="41"/>
      <c r="AN2212" s="41"/>
      <c r="AO2212" s="41"/>
      <c r="AP2212" s="41"/>
      <c r="AQ2212" s="41"/>
      <c r="AR2212" s="41"/>
      <c r="AS2212" s="41"/>
      <c r="AT2212" s="41"/>
      <c r="AU2212" s="41"/>
      <c r="AV2212" s="41"/>
      <c r="AW2212" s="41"/>
      <c r="AX2212" s="41"/>
      <c r="AY2212" s="41"/>
      <c r="AZ2212" s="41"/>
      <c r="BA2212" s="41"/>
      <c r="BB2212" s="41"/>
      <c r="BC2212" s="41"/>
      <c r="BD2212" s="41"/>
      <c r="BE2212" s="41"/>
      <c r="BF2212" s="41"/>
      <c r="BG2212" s="41"/>
      <c r="BH2212" s="41"/>
      <c r="BI2212" s="41"/>
      <c r="BJ2212" s="41"/>
      <c r="BK2212" s="41"/>
      <c r="BL2212" s="41"/>
      <c r="BM2212" s="41"/>
      <c r="BN2212" s="41"/>
      <c r="BO2212" s="41"/>
      <c r="BP2212" s="108"/>
      <c r="CG2212" s="102"/>
      <c r="CI2212" s="45"/>
    </row>
    <row r="2213" spans="37:87" ht="13" customHeight="1">
      <c r="AK2213" s="114"/>
      <c r="AL2213" s="41"/>
      <c r="AM2213" s="41"/>
      <c r="AN2213" s="41"/>
      <c r="AO2213" s="41"/>
      <c r="AP2213" s="41"/>
      <c r="AQ2213" s="41"/>
      <c r="AR2213" s="41"/>
      <c r="AS2213" s="41"/>
      <c r="AT2213" s="41"/>
      <c r="AU2213" s="41"/>
      <c r="AV2213" s="41"/>
      <c r="AW2213" s="41"/>
      <c r="AX2213" s="41"/>
      <c r="AY2213" s="41"/>
      <c r="AZ2213" s="41"/>
      <c r="BA2213" s="41"/>
      <c r="BB2213" s="41"/>
      <c r="BC2213" s="41"/>
      <c r="BD2213" s="41"/>
      <c r="BE2213" s="41"/>
      <c r="BF2213" s="41"/>
      <c r="BG2213" s="41"/>
      <c r="BH2213" s="41"/>
      <c r="BI2213" s="41"/>
      <c r="BJ2213" s="41"/>
      <c r="BK2213" s="41"/>
      <c r="BL2213" s="41"/>
      <c r="BM2213" s="41"/>
      <c r="BN2213" s="41"/>
      <c r="BO2213" s="41"/>
      <c r="BP2213" s="108"/>
      <c r="CG2213" s="102"/>
      <c r="CI2213" s="45"/>
    </row>
    <row r="2214" spans="37:87" ht="13" customHeight="1">
      <c r="AK2214" s="114"/>
      <c r="AL2214" s="41"/>
      <c r="AM2214" s="41"/>
      <c r="AN2214" s="41"/>
      <c r="AO2214" s="41"/>
      <c r="AP2214" s="41"/>
      <c r="AQ2214" s="41"/>
      <c r="AR2214" s="41"/>
      <c r="AS2214" s="41"/>
      <c r="AT2214" s="41"/>
      <c r="AU2214" s="41"/>
      <c r="AV2214" s="41"/>
      <c r="AW2214" s="41"/>
      <c r="AX2214" s="41"/>
      <c r="AY2214" s="41"/>
      <c r="AZ2214" s="41"/>
      <c r="BA2214" s="41"/>
      <c r="BB2214" s="41"/>
      <c r="BC2214" s="41"/>
      <c r="BD2214" s="41"/>
      <c r="BE2214" s="41"/>
      <c r="BF2214" s="41"/>
      <c r="BG2214" s="41"/>
      <c r="BH2214" s="41"/>
      <c r="BI2214" s="41"/>
      <c r="BJ2214" s="41"/>
      <c r="BK2214" s="41"/>
      <c r="BL2214" s="41"/>
      <c r="BM2214" s="41"/>
      <c r="BN2214" s="41"/>
      <c r="BO2214" s="41"/>
      <c r="BP2214" s="108"/>
      <c r="CG2214" s="102"/>
      <c r="CI2214" s="45"/>
    </row>
    <row r="2215" spans="37:87" ht="13" customHeight="1">
      <c r="AK2215" s="114"/>
      <c r="AL2215" s="41"/>
      <c r="AM2215" s="41"/>
      <c r="AN2215" s="41"/>
      <c r="AO2215" s="41"/>
      <c r="AP2215" s="41"/>
      <c r="AQ2215" s="41"/>
      <c r="AR2215" s="41"/>
      <c r="AS2215" s="41"/>
      <c r="AT2215" s="41"/>
      <c r="AU2215" s="41"/>
      <c r="AV2215" s="41"/>
      <c r="AW2215" s="41"/>
      <c r="AX2215" s="41"/>
      <c r="AY2215" s="41"/>
      <c r="AZ2215" s="41"/>
      <c r="BA2215" s="41"/>
      <c r="BB2215" s="41"/>
      <c r="BC2215" s="41"/>
      <c r="BD2215" s="41"/>
      <c r="BE2215" s="41"/>
      <c r="BF2215" s="41"/>
      <c r="BG2215" s="41"/>
      <c r="BH2215" s="41"/>
      <c r="BI2215" s="41"/>
      <c r="BJ2215" s="41"/>
      <c r="BK2215" s="41"/>
      <c r="BL2215" s="41"/>
      <c r="BM2215" s="41"/>
      <c r="BN2215" s="41"/>
      <c r="BO2215" s="41"/>
      <c r="BP2215" s="108"/>
      <c r="CG2215" s="102"/>
      <c r="CI2215" s="45"/>
    </row>
    <row r="2216" spans="37:87" ht="13" customHeight="1">
      <c r="AK2216" s="114"/>
      <c r="AL2216" s="41"/>
      <c r="AM2216" s="41"/>
      <c r="AN2216" s="41"/>
      <c r="AO2216" s="41"/>
      <c r="AP2216" s="41"/>
      <c r="AQ2216" s="41"/>
      <c r="AR2216" s="41"/>
      <c r="AS2216" s="41"/>
      <c r="AT2216" s="41"/>
      <c r="AU2216" s="41"/>
      <c r="AV2216" s="41"/>
      <c r="AW2216" s="41"/>
      <c r="AX2216" s="41"/>
      <c r="AY2216" s="41"/>
      <c r="AZ2216" s="41"/>
      <c r="BA2216" s="41"/>
      <c r="BB2216" s="41"/>
      <c r="BC2216" s="41"/>
      <c r="BD2216" s="41"/>
      <c r="BE2216" s="41"/>
      <c r="BF2216" s="41"/>
      <c r="BG2216" s="41"/>
      <c r="BH2216" s="41"/>
      <c r="BI2216" s="41"/>
      <c r="BJ2216" s="41"/>
      <c r="BK2216" s="41"/>
      <c r="BL2216" s="41"/>
      <c r="BM2216" s="41"/>
      <c r="BN2216" s="41"/>
      <c r="BO2216" s="41"/>
      <c r="BP2216" s="108"/>
      <c r="CG2216" s="102"/>
      <c r="CI2216" s="45"/>
    </row>
    <row r="2217" spans="37:87" ht="13" customHeight="1">
      <c r="AK2217" s="114"/>
      <c r="AL2217" s="41"/>
      <c r="AM2217" s="41"/>
      <c r="AN2217" s="41"/>
      <c r="AO2217" s="41"/>
      <c r="AP2217" s="41"/>
      <c r="AQ2217" s="41"/>
      <c r="AR2217" s="41"/>
      <c r="AS2217" s="41"/>
      <c r="AT2217" s="41"/>
      <c r="AU2217" s="41"/>
      <c r="AV2217" s="41"/>
      <c r="AW2217" s="41"/>
      <c r="AX2217" s="41"/>
      <c r="AY2217" s="41"/>
      <c r="AZ2217" s="41"/>
      <c r="BA2217" s="41"/>
      <c r="BB2217" s="41"/>
      <c r="BC2217" s="41"/>
      <c r="BD2217" s="41"/>
      <c r="BE2217" s="41"/>
      <c r="BF2217" s="41"/>
      <c r="BG2217" s="41"/>
      <c r="BH2217" s="41"/>
      <c r="BI2217" s="41"/>
      <c r="BJ2217" s="41"/>
      <c r="BK2217" s="41"/>
      <c r="BL2217" s="41"/>
      <c r="BM2217" s="41"/>
      <c r="BN2217" s="41"/>
      <c r="BO2217" s="41"/>
      <c r="BP2217" s="108"/>
      <c r="CG2217" s="102"/>
      <c r="CI2217" s="45"/>
    </row>
    <row r="2218" spans="37:87" ht="13" customHeight="1">
      <c r="AK2218" s="114"/>
      <c r="AL2218" s="41"/>
      <c r="AM2218" s="41"/>
      <c r="AN2218" s="41"/>
      <c r="AO2218" s="41"/>
      <c r="AP2218" s="41"/>
      <c r="AQ2218" s="41"/>
      <c r="AR2218" s="41"/>
      <c r="AS2218" s="41"/>
      <c r="AT2218" s="41"/>
      <c r="AU2218" s="41"/>
      <c r="AV2218" s="41"/>
      <c r="AW2218" s="41"/>
      <c r="AX2218" s="41"/>
      <c r="AY2218" s="41"/>
      <c r="AZ2218" s="41"/>
      <c r="BA2218" s="41"/>
      <c r="BB2218" s="41"/>
      <c r="BC2218" s="41"/>
      <c r="BD2218" s="41"/>
      <c r="BE2218" s="41"/>
      <c r="BF2218" s="41"/>
      <c r="BG2218" s="41"/>
      <c r="BH2218" s="41"/>
      <c r="BI2218" s="41"/>
      <c r="BJ2218" s="41"/>
      <c r="BK2218" s="41"/>
      <c r="BL2218" s="41"/>
      <c r="BM2218" s="41"/>
      <c r="BN2218" s="41"/>
      <c r="BO2218" s="41"/>
      <c r="BP2218" s="108"/>
      <c r="CG2218" s="102"/>
      <c r="CI2218" s="45"/>
    </row>
    <row r="2219" spans="37:87" ht="13" customHeight="1">
      <c r="AK2219" s="114"/>
      <c r="AL2219" s="41"/>
      <c r="AM2219" s="41"/>
      <c r="AN2219" s="41"/>
      <c r="AO2219" s="41"/>
      <c r="AP2219" s="41"/>
      <c r="AQ2219" s="41"/>
      <c r="AR2219" s="41"/>
      <c r="AS2219" s="41"/>
      <c r="AT2219" s="41"/>
      <c r="AU2219" s="41"/>
      <c r="AV2219" s="41"/>
      <c r="AW2219" s="41"/>
      <c r="AX2219" s="41"/>
      <c r="AY2219" s="41"/>
      <c r="AZ2219" s="41"/>
      <c r="BA2219" s="41"/>
      <c r="BB2219" s="41"/>
      <c r="BC2219" s="41"/>
      <c r="BD2219" s="41"/>
      <c r="BE2219" s="41"/>
      <c r="BF2219" s="41"/>
      <c r="BG2219" s="41"/>
      <c r="BH2219" s="41"/>
      <c r="BI2219" s="41"/>
      <c r="BJ2219" s="41"/>
      <c r="BK2219" s="41"/>
      <c r="BL2219" s="41"/>
      <c r="BM2219" s="41"/>
      <c r="BN2219" s="41"/>
      <c r="BO2219" s="41"/>
      <c r="BP2219" s="108"/>
      <c r="CG2219" s="102"/>
      <c r="CI2219" s="45"/>
    </row>
    <row r="2220" spans="37:87" ht="13" customHeight="1">
      <c r="AK2220" s="114"/>
      <c r="AL2220" s="41"/>
      <c r="AM2220" s="41"/>
      <c r="AN2220" s="41"/>
      <c r="AO2220" s="41"/>
      <c r="AP2220" s="41"/>
      <c r="AQ2220" s="41"/>
      <c r="AR2220" s="41"/>
      <c r="AS2220" s="41"/>
      <c r="AT2220" s="41"/>
      <c r="AU2220" s="41"/>
      <c r="AV2220" s="41"/>
      <c r="AW2220" s="41"/>
      <c r="AX2220" s="41"/>
      <c r="AY2220" s="41"/>
      <c r="AZ2220" s="41"/>
      <c r="BA2220" s="41"/>
      <c r="BB2220" s="41"/>
      <c r="BC2220" s="41"/>
      <c r="BD2220" s="41"/>
      <c r="BE2220" s="41"/>
      <c r="BF2220" s="41"/>
      <c r="BG2220" s="41"/>
      <c r="BH2220" s="41"/>
      <c r="BI2220" s="41"/>
      <c r="BJ2220" s="41"/>
      <c r="BK2220" s="41"/>
      <c r="BL2220" s="41"/>
      <c r="BM2220" s="41"/>
      <c r="BN2220" s="41"/>
      <c r="BO2220" s="41"/>
      <c r="BP2220" s="108"/>
      <c r="CG2220" s="102"/>
      <c r="CI2220" s="45"/>
    </row>
    <row r="2221" spans="37:87" ht="13" customHeight="1">
      <c r="AK2221" s="114"/>
      <c r="AL2221" s="41"/>
      <c r="AM2221" s="41"/>
      <c r="AN2221" s="41"/>
      <c r="AO2221" s="41"/>
      <c r="AP2221" s="41"/>
      <c r="AQ2221" s="41"/>
      <c r="AR2221" s="41"/>
      <c r="AS2221" s="41"/>
      <c r="AT2221" s="41"/>
      <c r="AU2221" s="41"/>
      <c r="AV2221" s="41"/>
      <c r="AW2221" s="41"/>
      <c r="AX2221" s="41"/>
      <c r="AY2221" s="41"/>
      <c r="AZ2221" s="41"/>
      <c r="BA2221" s="41"/>
      <c r="BB2221" s="41"/>
      <c r="BC2221" s="41"/>
      <c r="BD2221" s="41"/>
      <c r="BE2221" s="41"/>
      <c r="BF2221" s="41"/>
      <c r="BG2221" s="41"/>
      <c r="BH2221" s="41"/>
      <c r="BI2221" s="41"/>
      <c r="BJ2221" s="41"/>
      <c r="BK2221" s="41"/>
      <c r="BL2221" s="41"/>
      <c r="BM2221" s="41"/>
      <c r="BN2221" s="41"/>
      <c r="BO2221" s="41"/>
      <c r="BP2221" s="108"/>
      <c r="CG2221" s="102"/>
      <c r="CI2221" s="45"/>
    </row>
    <row r="2222" spans="37:87" ht="13" customHeight="1">
      <c r="AK2222" s="114"/>
      <c r="AL2222" s="41"/>
      <c r="AM2222" s="41"/>
      <c r="AN2222" s="41"/>
      <c r="AO2222" s="41"/>
      <c r="AP2222" s="41"/>
      <c r="AQ2222" s="41"/>
      <c r="AR2222" s="41"/>
      <c r="AS2222" s="41"/>
      <c r="AT2222" s="41"/>
      <c r="AU2222" s="41"/>
      <c r="AV2222" s="41"/>
      <c r="AW2222" s="41"/>
      <c r="AX2222" s="41"/>
      <c r="AY2222" s="41"/>
      <c r="AZ2222" s="41"/>
      <c r="BA2222" s="41"/>
      <c r="BB2222" s="41"/>
      <c r="BC2222" s="41"/>
      <c r="BD2222" s="41"/>
      <c r="BE2222" s="41"/>
      <c r="BF2222" s="41"/>
      <c r="BG2222" s="41"/>
      <c r="BH2222" s="41"/>
      <c r="BI2222" s="41"/>
      <c r="BJ2222" s="41"/>
      <c r="BK2222" s="41"/>
      <c r="BL2222" s="41"/>
      <c r="BM2222" s="41"/>
      <c r="BN2222" s="41"/>
      <c r="BO2222" s="41"/>
      <c r="BP2222" s="108"/>
      <c r="CG2222" s="102"/>
      <c r="CI2222" s="45"/>
    </row>
    <row r="2223" spans="37:87" ht="13" customHeight="1">
      <c r="AK2223" s="114"/>
      <c r="AL2223" s="41"/>
      <c r="AM2223" s="41"/>
      <c r="AN2223" s="41"/>
      <c r="AO2223" s="41"/>
      <c r="AP2223" s="41"/>
      <c r="AQ2223" s="41"/>
      <c r="AR2223" s="41"/>
      <c r="AS2223" s="41"/>
      <c r="AT2223" s="41"/>
      <c r="AU2223" s="41"/>
      <c r="AV2223" s="41"/>
      <c r="AW2223" s="41"/>
      <c r="AX2223" s="41"/>
      <c r="AY2223" s="41"/>
      <c r="AZ2223" s="41"/>
      <c r="BA2223" s="41"/>
      <c r="BB2223" s="41"/>
      <c r="BC2223" s="41"/>
      <c r="BD2223" s="41"/>
      <c r="BE2223" s="41"/>
      <c r="BF2223" s="41"/>
      <c r="BG2223" s="41"/>
      <c r="BH2223" s="41"/>
      <c r="BI2223" s="41"/>
      <c r="BJ2223" s="41"/>
      <c r="BK2223" s="41"/>
      <c r="BL2223" s="41"/>
      <c r="BM2223" s="41"/>
      <c r="BN2223" s="41"/>
      <c r="BO2223" s="41"/>
      <c r="BP2223" s="108"/>
      <c r="CG2223" s="102"/>
      <c r="CI2223" s="45"/>
    </row>
    <row r="2224" spans="37:87" ht="13" customHeight="1">
      <c r="AK2224" s="114"/>
      <c r="AL2224" s="41"/>
      <c r="AM2224" s="41"/>
      <c r="AN2224" s="41"/>
      <c r="AO2224" s="41"/>
      <c r="AP2224" s="41"/>
      <c r="AQ2224" s="41"/>
      <c r="AR2224" s="41"/>
      <c r="AS2224" s="41"/>
      <c r="AT2224" s="41"/>
      <c r="AU2224" s="41"/>
      <c r="AV2224" s="41"/>
      <c r="AW2224" s="41"/>
      <c r="AX2224" s="41"/>
      <c r="AY2224" s="41"/>
      <c r="AZ2224" s="41"/>
      <c r="BA2224" s="41"/>
      <c r="BB2224" s="41"/>
      <c r="BC2224" s="41"/>
      <c r="BD2224" s="41"/>
      <c r="BE2224" s="41"/>
      <c r="BF2224" s="41"/>
      <c r="BG2224" s="41"/>
      <c r="BH2224" s="41"/>
      <c r="BI2224" s="41"/>
      <c r="BJ2224" s="41"/>
      <c r="BK2224" s="41"/>
      <c r="BL2224" s="41"/>
      <c r="BM2224" s="41"/>
      <c r="BN2224" s="41"/>
      <c r="BO2224" s="41"/>
      <c r="BP2224" s="108"/>
      <c r="CG2224" s="102"/>
      <c r="CI2224" s="45"/>
    </row>
    <row r="2225" spans="37:87" ht="13" customHeight="1">
      <c r="AK2225" s="114"/>
      <c r="AL2225" s="41"/>
      <c r="AM2225" s="41"/>
      <c r="AN2225" s="41"/>
      <c r="AO2225" s="41"/>
      <c r="AP2225" s="41"/>
      <c r="AQ2225" s="41"/>
      <c r="AR2225" s="41"/>
      <c r="AS2225" s="41"/>
      <c r="AT2225" s="41"/>
      <c r="AU2225" s="41"/>
      <c r="AV2225" s="41"/>
      <c r="AW2225" s="41"/>
      <c r="AX2225" s="41"/>
      <c r="AY2225" s="41"/>
      <c r="AZ2225" s="41"/>
      <c r="BA2225" s="41"/>
      <c r="BB2225" s="41"/>
      <c r="BC2225" s="41"/>
      <c r="BD2225" s="41"/>
      <c r="BE2225" s="41"/>
      <c r="BF2225" s="41"/>
      <c r="BG2225" s="41"/>
      <c r="BH2225" s="41"/>
      <c r="BI2225" s="41"/>
      <c r="BJ2225" s="41"/>
      <c r="BK2225" s="41"/>
      <c r="BL2225" s="41"/>
      <c r="BM2225" s="41"/>
      <c r="BN2225" s="41"/>
      <c r="BO2225" s="41"/>
      <c r="BP2225" s="108"/>
      <c r="CG2225" s="102"/>
      <c r="CI2225" s="45"/>
    </row>
    <row r="2226" spans="37:87" ht="13" customHeight="1">
      <c r="AK2226" s="114"/>
      <c r="AL2226" s="41"/>
      <c r="AM2226" s="41"/>
      <c r="AN2226" s="41"/>
      <c r="AO2226" s="41"/>
      <c r="AP2226" s="41"/>
      <c r="AQ2226" s="41"/>
      <c r="AR2226" s="41"/>
      <c r="AS2226" s="41"/>
      <c r="AT2226" s="41"/>
      <c r="AU2226" s="41"/>
      <c r="AV2226" s="41"/>
      <c r="AW2226" s="41"/>
      <c r="AX2226" s="41"/>
      <c r="AY2226" s="41"/>
      <c r="AZ2226" s="41"/>
      <c r="BA2226" s="41"/>
      <c r="BB2226" s="41"/>
      <c r="BC2226" s="41"/>
      <c r="BD2226" s="41"/>
      <c r="BE2226" s="41"/>
      <c r="BF2226" s="41"/>
      <c r="BG2226" s="41"/>
      <c r="BH2226" s="41"/>
      <c r="BI2226" s="41"/>
      <c r="BJ2226" s="41"/>
      <c r="BK2226" s="41"/>
      <c r="BL2226" s="41"/>
      <c r="BM2226" s="41"/>
      <c r="BN2226" s="41"/>
      <c r="BO2226" s="41"/>
      <c r="BP2226" s="108"/>
      <c r="CG2226" s="102"/>
      <c r="CI2226" s="45"/>
    </row>
    <row r="2227" spans="37:87" ht="13" customHeight="1">
      <c r="AK2227" s="114"/>
      <c r="AL2227" s="41"/>
      <c r="AM2227" s="41"/>
      <c r="AN2227" s="41"/>
      <c r="AO2227" s="41"/>
      <c r="AP2227" s="41"/>
      <c r="AQ2227" s="41"/>
      <c r="AR2227" s="41"/>
      <c r="AS2227" s="41"/>
      <c r="AT2227" s="41"/>
      <c r="AU2227" s="41"/>
      <c r="AV2227" s="41"/>
      <c r="AW2227" s="41"/>
      <c r="AX2227" s="41"/>
      <c r="AY2227" s="41"/>
      <c r="AZ2227" s="41"/>
      <c r="BA2227" s="41"/>
      <c r="BB2227" s="41"/>
      <c r="BC2227" s="41"/>
      <c r="BD2227" s="41"/>
      <c r="BE2227" s="41"/>
      <c r="BF2227" s="41"/>
      <c r="BG2227" s="41"/>
      <c r="BH2227" s="41"/>
      <c r="BI2227" s="41"/>
      <c r="BJ2227" s="41"/>
      <c r="BK2227" s="41"/>
      <c r="BL2227" s="41"/>
      <c r="BM2227" s="41"/>
      <c r="BN2227" s="41"/>
      <c r="BO2227" s="41"/>
      <c r="BP2227" s="108"/>
      <c r="CG2227" s="102"/>
      <c r="CI2227" s="45"/>
    </row>
    <row r="2228" spans="37:87" ht="13" customHeight="1">
      <c r="AK2228" s="114"/>
      <c r="AL2228" s="41"/>
      <c r="AM2228" s="41"/>
      <c r="AN2228" s="41"/>
      <c r="AO2228" s="41"/>
      <c r="AP2228" s="41"/>
      <c r="AQ2228" s="41"/>
      <c r="AR2228" s="41"/>
      <c r="AS2228" s="41"/>
      <c r="AT2228" s="41"/>
      <c r="AU2228" s="41"/>
      <c r="AV2228" s="41"/>
      <c r="AW2228" s="41"/>
      <c r="AX2228" s="41"/>
      <c r="AY2228" s="41"/>
      <c r="AZ2228" s="41"/>
      <c r="BA2228" s="41"/>
      <c r="BB2228" s="41"/>
      <c r="BC2228" s="41"/>
      <c r="BD2228" s="41"/>
      <c r="BE2228" s="41"/>
      <c r="BF2228" s="41"/>
      <c r="BG2228" s="41"/>
      <c r="BH2228" s="41"/>
      <c r="BI2228" s="41"/>
      <c r="BJ2228" s="41"/>
      <c r="BK2228" s="41"/>
      <c r="BL2228" s="41"/>
      <c r="BM2228" s="41"/>
      <c r="BN2228" s="41"/>
      <c r="BO2228" s="41"/>
      <c r="BP2228" s="108"/>
      <c r="CG2228" s="102"/>
      <c r="CI2228" s="45"/>
    </row>
    <row r="2229" spans="37:87" ht="13" customHeight="1">
      <c r="AK2229" s="114"/>
      <c r="AL2229" s="41"/>
      <c r="AM2229" s="41"/>
      <c r="AN2229" s="41"/>
      <c r="AO2229" s="41"/>
      <c r="AP2229" s="41"/>
      <c r="AQ2229" s="41"/>
      <c r="AR2229" s="41"/>
      <c r="AS2229" s="41"/>
      <c r="AT2229" s="41"/>
      <c r="AU2229" s="41"/>
      <c r="AV2229" s="41"/>
      <c r="AW2229" s="41"/>
      <c r="AX2229" s="41"/>
      <c r="AY2229" s="41"/>
      <c r="AZ2229" s="41"/>
      <c r="BA2229" s="41"/>
      <c r="BB2229" s="41"/>
      <c r="BC2229" s="41"/>
      <c r="BD2229" s="41"/>
      <c r="BE2229" s="41"/>
      <c r="BF2229" s="41"/>
      <c r="BG2229" s="41"/>
      <c r="BH2229" s="41"/>
      <c r="BI2229" s="41"/>
      <c r="BJ2229" s="41"/>
      <c r="BK2229" s="41"/>
      <c r="BL2229" s="41"/>
      <c r="BM2229" s="41"/>
      <c r="BN2229" s="41"/>
      <c r="BO2229" s="41"/>
      <c r="BP2229" s="108"/>
      <c r="CG2229" s="102"/>
      <c r="CI2229" s="45"/>
    </row>
    <row r="2230" spans="37:87" ht="13" customHeight="1">
      <c r="AK2230" s="114"/>
      <c r="AL2230" s="41"/>
      <c r="AM2230" s="41"/>
      <c r="AN2230" s="41"/>
      <c r="AO2230" s="41"/>
      <c r="AP2230" s="41"/>
      <c r="AQ2230" s="41"/>
      <c r="AR2230" s="41"/>
      <c r="AS2230" s="41"/>
      <c r="AT2230" s="41"/>
      <c r="AU2230" s="41"/>
      <c r="AV2230" s="41"/>
      <c r="AW2230" s="41"/>
      <c r="AX2230" s="41"/>
      <c r="AY2230" s="41"/>
      <c r="AZ2230" s="41"/>
      <c r="BA2230" s="41"/>
      <c r="BB2230" s="41"/>
      <c r="BC2230" s="41"/>
      <c r="BD2230" s="41"/>
      <c r="BE2230" s="41"/>
      <c r="BF2230" s="41"/>
      <c r="BG2230" s="41"/>
      <c r="BH2230" s="41"/>
      <c r="BI2230" s="41"/>
      <c r="BJ2230" s="41"/>
      <c r="BK2230" s="41"/>
      <c r="BL2230" s="41"/>
      <c r="BM2230" s="41"/>
      <c r="BN2230" s="41"/>
      <c r="BO2230" s="41"/>
      <c r="BP2230" s="108"/>
      <c r="CG2230" s="102"/>
      <c r="CI2230" s="45"/>
    </row>
    <row r="2231" spans="37:87" ht="13" customHeight="1">
      <c r="AK2231" s="114"/>
      <c r="AL2231" s="41"/>
      <c r="AM2231" s="41"/>
      <c r="AN2231" s="41"/>
      <c r="AO2231" s="41"/>
      <c r="AP2231" s="41"/>
      <c r="AQ2231" s="41"/>
      <c r="AR2231" s="41"/>
      <c r="AS2231" s="41"/>
      <c r="AT2231" s="41"/>
      <c r="AU2231" s="41"/>
      <c r="AV2231" s="41"/>
      <c r="AW2231" s="41"/>
      <c r="AX2231" s="41"/>
      <c r="AY2231" s="41"/>
      <c r="AZ2231" s="41"/>
      <c r="BA2231" s="41"/>
      <c r="BB2231" s="41"/>
      <c r="BC2231" s="41"/>
      <c r="BD2231" s="41"/>
      <c r="BE2231" s="41"/>
      <c r="BF2231" s="41"/>
      <c r="BG2231" s="41"/>
      <c r="BH2231" s="41"/>
      <c r="BI2231" s="41"/>
      <c r="BJ2231" s="41"/>
      <c r="BK2231" s="41"/>
      <c r="BL2231" s="41"/>
      <c r="BM2231" s="41"/>
      <c r="BN2231" s="41"/>
      <c r="BO2231" s="41"/>
      <c r="BP2231" s="108"/>
      <c r="CG2231" s="102"/>
      <c r="CI2231" s="45"/>
    </row>
    <row r="2232" spans="37:87" ht="13" customHeight="1">
      <c r="AK2232" s="114"/>
      <c r="AL2232" s="41"/>
      <c r="AM2232" s="41"/>
      <c r="AN2232" s="41"/>
      <c r="AO2232" s="41"/>
      <c r="AP2232" s="41"/>
      <c r="AQ2232" s="41"/>
      <c r="AR2232" s="41"/>
      <c r="AS2232" s="41"/>
      <c r="AT2232" s="41"/>
      <c r="AU2232" s="41"/>
      <c r="AV2232" s="41"/>
      <c r="AW2232" s="41"/>
      <c r="AX2232" s="41"/>
      <c r="AY2232" s="41"/>
      <c r="AZ2232" s="41"/>
      <c r="BA2232" s="41"/>
      <c r="BB2232" s="41"/>
      <c r="BC2232" s="41"/>
      <c r="BD2232" s="41"/>
      <c r="BE2232" s="41"/>
      <c r="BF2232" s="41"/>
      <c r="BG2232" s="41"/>
      <c r="BH2232" s="41"/>
      <c r="BI2232" s="41"/>
      <c r="BJ2232" s="41"/>
      <c r="BK2232" s="41"/>
      <c r="BL2232" s="41"/>
      <c r="BM2232" s="41"/>
      <c r="BN2232" s="41"/>
      <c r="BO2232" s="41"/>
      <c r="BP2232" s="108"/>
      <c r="CG2232" s="102"/>
      <c r="CI2232" s="45"/>
    </row>
    <row r="2233" spans="37:87" ht="13" customHeight="1">
      <c r="AK2233" s="114"/>
      <c r="AL2233" s="41"/>
      <c r="AM2233" s="41"/>
      <c r="AN2233" s="41"/>
      <c r="AO2233" s="41"/>
      <c r="AP2233" s="41"/>
      <c r="AQ2233" s="41"/>
      <c r="AR2233" s="41"/>
      <c r="AS2233" s="41"/>
      <c r="AT2233" s="41"/>
      <c r="AU2233" s="41"/>
      <c r="AV2233" s="41"/>
      <c r="AW2233" s="41"/>
      <c r="AX2233" s="41"/>
      <c r="AY2233" s="41"/>
      <c r="AZ2233" s="41"/>
      <c r="BA2233" s="41"/>
      <c r="BB2233" s="41"/>
      <c r="BC2233" s="41"/>
      <c r="BD2233" s="41"/>
      <c r="BE2233" s="41"/>
      <c r="BF2233" s="41"/>
      <c r="BG2233" s="41"/>
      <c r="BH2233" s="41"/>
      <c r="BI2233" s="41"/>
      <c r="BJ2233" s="41"/>
      <c r="BK2233" s="41"/>
      <c r="BL2233" s="41"/>
      <c r="BM2233" s="41"/>
      <c r="BN2233" s="41"/>
      <c r="BO2233" s="41"/>
      <c r="BP2233" s="108"/>
      <c r="CG2233" s="102"/>
      <c r="CI2233" s="45"/>
    </row>
    <row r="2234" spans="37:87" ht="13" customHeight="1">
      <c r="AK2234" s="114"/>
      <c r="AL2234" s="41"/>
      <c r="AM2234" s="41"/>
      <c r="AN2234" s="41"/>
      <c r="AO2234" s="41"/>
      <c r="AP2234" s="41"/>
      <c r="AQ2234" s="41"/>
      <c r="AR2234" s="41"/>
      <c r="AS2234" s="41"/>
      <c r="AT2234" s="41"/>
      <c r="AU2234" s="41"/>
      <c r="AV2234" s="41"/>
      <c r="AW2234" s="41"/>
      <c r="AX2234" s="41"/>
      <c r="AY2234" s="41"/>
      <c r="AZ2234" s="41"/>
      <c r="BA2234" s="41"/>
      <c r="BB2234" s="41"/>
      <c r="BC2234" s="41"/>
      <c r="BD2234" s="41"/>
      <c r="BE2234" s="41"/>
      <c r="BF2234" s="41"/>
      <c r="BG2234" s="41"/>
      <c r="BH2234" s="41"/>
      <c r="BI2234" s="41"/>
      <c r="BJ2234" s="41"/>
      <c r="BK2234" s="41"/>
      <c r="BL2234" s="41"/>
      <c r="BM2234" s="41"/>
      <c r="BN2234" s="41"/>
      <c r="BO2234" s="41"/>
      <c r="BP2234" s="108"/>
      <c r="CG2234" s="102"/>
      <c r="CI2234" s="45"/>
    </row>
    <row r="2235" spans="37:87" ht="13" customHeight="1">
      <c r="AK2235" s="114"/>
      <c r="AL2235" s="41"/>
      <c r="AM2235" s="41"/>
      <c r="AN2235" s="41"/>
      <c r="AO2235" s="41"/>
      <c r="AP2235" s="41"/>
      <c r="AQ2235" s="41"/>
      <c r="AR2235" s="41"/>
      <c r="AS2235" s="41"/>
      <c r="AT2235" s="41"/>
      <c r="AU2235" s="41"/>
      <c r="AV2235" s="41"/>
      <c r="AW2235" s="41"/>
      <c r="AX2235" s="41"/>
      <c r="AY2235" s="41"/>
      <c r="AZ2235" s="41"/>
      <c r="BA2235" s="41"/>
      <c r="BB2235" s="41"/>
      <c r="BC2235" s="41"/>
      <c r="BD2235" s="41"/>
      <c r="BE2235" s="41"/>
      <c r="BF2235" s="41"/>
      <c r="BG2235" s="41"/>
      <c r="BH2235" s="41"/>
      <c r="BI2235" s="41"/>
      <c r="BJ2235" s="41"/>
      <c r="BK2235" s="41"/>
      <c r="BL2235" s="41"/>
      <c r="BM2235" s="41"/>
      <c r="BN2235" s="41"/>
      <c r="BO2235" s="41"/>
      <c r="BP2235" s="108"/>
      <c r="CG2235" s="102"/>
      <c r="CI2235" s="45"/>
    </row>
    <row r="2236" spans="37:87" ht="13" customHeight="1">
      <c r="AK2236" s="114"/>
      <c r="AL2236" s="41"/>
      <c r="AM2236" s="41"/>
      <c r="AN2236" s="41"/>
      <c r="AO2236" s="41"/>
      <c r="AP2236" s="41"/>
      <c r="AQ2236" s="41"/>
      <c r="AR2236" s="41"/>
      <c r="AS2236" s="41"/>
      <c r="AT2236" s="41"/>
      <c r="AU2236" s="41"/>
      <c r="AV2236" s="41"/>
      <c r="AW2236" s="41"/>
      <c r="AX2236" s="41"/>
      <c r="AY2236" s="41"/>
      <c r="AZ2236" s="41"/>
      <c r="BA2236" s="41"/>
      <c r="BB2236" s="41"/>
      <c r="BC2236" s="41"/>
      <c r="BD2236" s="41"/>
      <c r="BE2236" s="41"/>
      <c r="BF2236" s="41"/>
      <c r="BG2236" s="41"/>
      <c r="BH2236" s="41"/>
      <c r="BI2236" s="41"/>
      <c r="BJ2236" s="41"/>
      <c r="BK2236" s="41"/>
      <c r="BL2236" s="41"/>
      <c r="BM2236" s="41"/>
      <c r="BN2236" s="41"/>
      <c r="BO2236" s="41"/>
      <c r="BP2236" s="108"/>
      <c r="CG2236" s="102"/>
      <c r="CI2236" s="45"/>
    </row>
    <row r="2237" spans="37:87" ht="13" customHeight="1">
      <c r="AK2237" s="114"/>
      <c r="AL2237" s="41"/>
      <c r="AM2237" s="41"/>
      <c r="AN2237" s="41"/>
      <c r="AO2237" s="41"/>
      <c r="AP2237" s="41"/>
      <c r="AQ2237" s="41"/>
      <c r="AR2237" s="41"/>
      <c r="AS2237" s="41"/>
      <c r="AT2237" s="41"/>
      <c r="AU2237" s="41"/>
      <c r="AV2237" s="41"/>
      <c r="AW2237" s="41"/>
      <c r="AX2237" s="41"/>
      <c r="AY2237" s="41"/>
      <c r="AZ2237" s="41"/>
      <c r="BA2237" s="41"/>
      <c r="BB2237" s="41"/>
      <c r="BC2237" s="41"/>
      <c r="BD2237" s="41"/>
      <c r="BE2237" s="41"/>
      <c r="BF2237" s="41"/>
      <c r="BG2237" s="41"/>
      <c r="BH2237" s="41"/>
      <c r="BI2237" s="41"/>
      <c r="BJ2237" s="41"/>
      <c r="BK2237" s="41"/>
      <c r="BL2237" s="41"/>
      <c r="BM2237" s="41"/>
      <c r="BN2237" s="41"/>
      <c r="BO2237" s="41"/>
      <c r="BP2237" s="108"/>
      <c r="CG2237" s="102"/>
      <c r="CI2237" s="45"/>
    </row>
    <row r="2238" spans="37:87" ht="13" customHeight="1">
      <c r="AK2238" s="114"/>
      <c r="AL2238" s="41"/>
      <c r="AM2238" s="41"/>
      <c r="AN2238" s="41"/>
      <c r="AO2238" s="41"/>
      <c r="AP2238" s="41"/>
      <c r="AQ2238" s="41"/>
      <c r="AR2238" s="41"/>
      <c r="AS2238" s="41"/>
      <c r="AT2238" s="41"/>
      <c r="AU2238" s="41"/>
      <c r="AV2238" s="41"/>
      <c r="AW2238" s="41"/>
      <c r="AX2238" s="41"/>
      <c r="AY2238" s="41"/>
      <c r="AZ2238" s="41"/>
      <c r="BA2238" s="41"/>
      <c r="BB2238" s="41"/>
      <c r="BC2238" s="41"/>
      <c r="BD2238" s="41"/>
      <c r="BE2238" s="41"/>
      <c r="BF2238" s="41"/>
      <c r="BG2238" s="41"/>
      <c r="BH2238" s="41"/>
      <c r="BI2238" s="41"/>
      <c r="BJ2238" s="41"/>
      <c r="BK2238" s="41"/>
      <c r="BL2238" s="41"/>
      <c r="BM2238" s="41"/>
      <c r="BN2238" s="41"/>
      <c r="BO2238" s="41"/>
      <c r="BP2238" s="108"/>
      <c r="CG2238" s="102"/>
      <c r="CI2238" s="45"/>
    </row>
    <row r="2239" spans="37:87" ht="13" customHeight="1">
      <c r="AK2239" s="114"/>
      <c r="AL2239" s="41"/>
      <c r="AM2239" s="41"/>
      <c r="AN2239" s="41"/>
      <c r="AO2239" s="41"/>
      <c r="AP2239" s="41"/>
      <c r="AQ2239" s="41"/>
      <c r="AR2239" s="41"/>
      <c r="AS2239" s="41"/>
      <c r="AT2239" s="41"/>
      <c r="AU2239" s="41"/>
      <c r="AV2239" s="41"/>
      <c r="AW2239" s="41"/>
      <c r="AX2239" s="41"/>
      <c r="AY2239" s="41"/>
      <c r="AZ2239" s="41"/>
      <c r="BA2239" s="41"/>
      <c r="BB2239" s="41"/>
      <c r="BC2239" s="41"/>
      <c r="BD2239" s="41"/>
      <c r="BE2239" s="41"/>
      <c r="BF2239" s="41"/>
      <c r="BG2239" s="41"/>
      <c r="BH2239" s="41"/>
      <c r="BI2239" s="41"/>
      <c r="BJ2239" s="41"/>
      <c r="BK2239" s="41"/>
      <c r="BL2239" s="41"/>
      <c r="BM2239" s="41"/>
      <c r="BN2239" s="41"/>
      <c r="BO2239" s="41"/>
      <c r="BP2239" s="108"/>
      <c r="CG2239" s="102"/>
      <c r="CI2239" s="45"/>
    </row>
    <row r="2240" spans="37:87" ht="13" customHeight="1">
      <c r="AK2240" s="114"/>
      <c r="AL2240" s="41"/>
      <c r="AM2240" s="41"/>
      <c r="AN2240" s="41"/>
      <c r="AO2240" s="41"/>
      <c r="AP2240" s="41"/>
      <c r="AQ2240" s="41"/>
      <c r="AR2240" s="41"/>
      <c r="AS2240" s="41"/>
      <c r="AT2240" s="41"/>
      <c r="AU2240" s="41"/>
      <c r="AV2240" s="41"/>
      <c r="AW2240" s="41"/>
      <c r="AX2240" s="41"/>
      <c r="AY2240" s="41"/>
      <c r="AZ2240" s="41"/>
      <c r="BA2240" s="41"/>
      <c r="BB2240" s="41"/>
      <c r="BC2240" s="41"/>
      <c r="BD2240" s="41"/>
      <c r="BE2240" s="41"/>
      <c r="BF2240" s="41"/>
      <c r="BG2240" s="41"/>
      <c r="BH2240" s="41"/>
      <c r="BI2240" s="41"/>
      <c r="BJ2240" s="41"/>
      <c r="BK2240" s="41"/>
      <c r="BL2240" s="41"/>
      <c r="BM2240" s="41"/>
      <c r="BN2240" s="41"/>
      <c r="BO2240" s="41"/>
      <c r="BP2240" s="108"/>
      <c r="CG2240" s="102"/>
      <c r="CI2240" s="45"/>
    </row>
    <row r="2241" spans="37:87" ht="13" customHeight="1">
      <c r="AK2241" s="114"/>
      <c r="AL2241" s="41"/>
      <c r="AM2241" s="41"/>
      <c r="AN2241" s="41"/>
      <c r="AO2241" s="41"/>
      <c r="AP2241" s="41"/>
      <c r="AQ2241" s="41"/>
      <c r="AR2241" s="41"/>
      <c r="AS2241" s="41"/>
      <c r="AT2241" s="41"/>
      <c r="AU2241" s="41"/>
      <c r="AV2241" s="41"/>
      <c r="AW2241" s="41"/>
      <c r="AX2241" s="41"/>
      <c r="AY2241" s="41"/>
      <c r="AZ2241" s="41"/>
      <c r="BA2241" s="41"/>
      <c r="BB2241" s="41"/>
      <c r="BC2241" s="41"/>
      <c r="BD2241" s="41"/>
      <c r="BE2241" s="41"/>
      <c r="BF2241" s="41"/>
      <c r="BG2241" s="41"/>
      <c r="BH2241" s="41"/>
      <c r="BI2241" s="41"/>
      <c r="BJ2241" s="41"/>
      <c r="BK2241" s="41"/>
      <c r="BL2241" s="41"/>
      <c r="BM2241" s="41"/>
      <c r="BN2241" s="41"/>
      <c r="BO2241" s="41"/>
      <c r="BP2241" s="108"/>
      <c r="CG2241" s="102"/>
      <c r="CI2241" s="45"/>
    </row>
    <row r="2242" spans="37:87" ht="13" customHeight="1">
      <c r="AK2242" s="114"/>
      <c r="AL2242" s="41"/>
      <c r="AM2242" s="41"/>
      <c r="AN2242" s="41"/>
      <c r="AO2242" s="41"/>
      <c r="AP2242" s="41"/>
      <c r="AQ2242" s="41"/>
      <c r="AR2242" s="41"/>
      <c r="AS2242" s="41"/>
      <c r="AT2242" s="41"/>
      <c r="AU2242" s="41"/>
      <c r="AV2242" s="41"/>
      <c r="AW2242" s="41"/>
      <c r="AX2242" s="41"/>
      <c r="AY2242" s="41"/>
      <c r="AZ2242" s="41"/>
      <c r="BA2242" s="41"/>
      <c r="BB2242" s="41"/>
      <c r="BC2242" s="41"/>
      <c r="BD2242" s="41"/>
      <c r="BE2242" s="41"/>
      <c r="BF2242" s="41"/>
      <c r="BG2242" s="41"/>
      <c r="BH2242" s="41"/>
      <c r="BI2242" s="41"/>
      <c r="BJ2242" s="41"/>
      <c r="BK2242" s="41"/>
      <c r="BL2242" s="41"/>
      <c r="BM2242" s="41"/>
      <c r="BN2242" s="41"/>
      <c r="BO2242" s="41"/>
      <c r="BP2242" s="108"/>
      <c r="CG2242" s="102"/>
      <c r="CI2242" s="45"/>
    </row>
    <row r="2243" spans="37:87" ht="13" customHeight="1">
      <c r="AK2243" s="114"/>
      <c r="AL2243" s="41"/>
      <c r="AM2243" s="41"/>
      <c r="AN2243" s="41"/>
      <c r="AO2243" s="41"/>
      <c r="AP2243" s="41"/>
      <c r="AQ2243" s="41"/>
      <c r="AR2243" s="41"/>
      <c r="AS2243" s="41"/>
      <c r="AT2243" s="41"/>
      <c r="AU2243" s="41"/>
      <c r="AV2243" s="41"/>
      <c r="AW2243" s="41"/>
      <c r="AX2243" s="41"/>
      <c r="AY2243" s="41"/>
      <c r="AZ2243" s="41"/>
      <c r="BA2243" s="41"/>
      <c r="BB2243" s="41"/>
      <c r="BC2243" s="41"/>
      <c r="BD2243" s="41"/>
      <c r="BE2243" s="41"/>
      <c r="BF2243" s="41"/>
      <c r="BG2243" s="41"/>
      <c r="BH2243" s="41"/>
      <c r="BI2243" s="41"/>
      <c r="BJ2243" s="41"/>
      <c r="BK2243" s="41"/>
      <c r="BL2243" s="41"/>
      <c r="BM2243" s="41"/>
      <c r="BN2243" s="41"/>
      <c r="BO2243" s="41"/>
      <c r="BP2243" s="108"/>
      <c r="CG2243" s="102"/>
      <c r="CI2243" s="45"/>
    </row>
    <row r="2244" spans="37:87" ht="13" customHeight="1">
      <c r="AK2244" s="114"/>
      <c r="AL2244" s="41"/>
      <c r="AM2244" s="41"/>
      <c r="AN2244" s="41"/>
      <c r="AO2244" s="41"/>
      <c r="AP2244" s="41"/>
      <c r="AQ2244" s="41"/>
      <c r="AR2244" s="41"/>
      <c r="AS2244" s="41"/>
      <c r="AT2244" s="41"/>
      <c r="AU2244" s="41"/>
      <c r="AV2244" s="41"/>
      <c r="AW2244" s="41"/>
      <c r="AX2244" s="41"/>
      <c r="AY2244" s="41"/>
      <c r="AZ2244" s="41"/>
      <c r="BA2244" s="41"/>
      <c r="BB2244" s="41"/>
      <c r="BC2244" s="41"/>
      <c r="BD2244" s="41"/>
      <c r="BE2244" s="41"/>
      <c r="BF2244" s="41"/>
      <c r="BG2244" s="41"/>
      <c r="BH2244" s="41"/>
      <c r="BI2244" s="41"/>
      <c r="BJ2244" s="41"/>
      <c r="BK2244" s="41"/>
      <c r="BL2244" s="41"/>
      <c r="BM2244" s="41"/>
      <c r="BN2244" s="41"/>
      <c r="BO2244" s="41"/>
      <c r="BP2244" s="108"/>
      <c r="CG2244" s="102"/>
      <c r="CI2244" s="45"/>
    </row>
    <row r="2245" spans="37:87" ht="13" customHeight="1">
      <c r="AK2245" s="114"/>
      <c r="AL2245" s="41"/>
      <c r="AM2245" s="41"/>
      <c r="AN2245" s="41"/>
      <c r="AO2245" s="41"/>
      <c r="AP2245" s="41"/>
      <c r="AQ2245" s="41"/>
      <c r="AR2245" s="41"/>
      <c r="AS2245" s="41"/>
      <c r="AT2245" s="41"/>
      <c r="AU2245" s="41"/>
      <c r="AV2245" s="41"/>
      <c r="AW2245" s="41"/>
      <c r="AX2245" s="41"/>
      <c r="AY2245" s="41"/>
      <c r="AZ2245" s="41"/>
      <c r="BA2245" s="41"/>
      <c r="BB2245" s="41"/>
      <c r="BC2245" s="41"/>
      <c r="BD2245" s="41"/>
      <c r="BE2245" s="41"/>
      <c r="BF2245" s="41"/>
      <c r="BG2245" s="41"/>
      <c r="BH2245" s="41"/>
      <c r="BI2245" s="41"/>
      <c r="BJ2245" s="41"/>
      <c r="BK2245" s="41"/>
      <c r="BL2245" s="41"/>
      <c r="BM2245" s="41"/>
      <c r="BN2245" s="41"/>
      <c r="BO2245" s="41"/>
      <c r="BP2245" s="108"/>
      <c r="CG2245" s="102"/>
      <c r="CI2245" s="45"/>
    </row>
    <row r="2246" spans="37:87" ht="13" customHeight="1">
      <c r="AK2246" s="114"/>
      <c r="AL2246" s="41"/>
      <c r="AM2246" s="41"/>
      <c r="AN2246" s="41"/>
      <c r="AO2246" s="41"/>
      <c r="AP2246" s="41"/>
      <c r="AQ2246" s="41"/>
      <c r="AR2246" s="41"/>
      <c r="AS2246" s="41"/>
      <c r="AT2246" s="41"/>
      <c r="AU2246" s="41"/>
      <c r="AV2246" s="41"/>
      <c r="AW2246" s="41"/>
      <c r="AX2246" s="41"/>
      <c r="AY2246" s="41"/>
      <c r="AZ2246" s="41"/>
      <c r="BA2246" s="41"/>
      <c r="BB2246" s="41"/>
      <c r="BC2246" s="41"/>
      <c r="BD2246" s="41"/>
      <c r="BE2246" s="41"/>
      <c r="BF2246" s="41"/>
      <c r="BG2246" s="41"/>
      <c r="BH2246" s="41"/>
      <c r="BI2246" s="41"/>
      <c r="BJ2246" s="41"/>
      <c r="BK2246" s="41"/>
      <c r="BL2246" s="41"/>
      <c r="BM2246" s="41"/>
      <c r="BN2246" s="41"/>
      <c r="BO2246" s="41"/>
      <c r="BP2246" s="108"/>
      <c r="CG2246" s="102"/>
      <c r="CI2246" s="45"/>
    </row>
    <row r="2247" spans="37:87" ht="13" customHeight="1">
      <c r="AK2247" s="114"/>
      <c r="AL2247" s="41"/>
      <c r="AM2247" s="41"/>
      <c r="AN2247" s="41"/>
      <c r="AO2247" s="41"/>
      <c r="AP2247" s="41"/>
      <c r="AQ2247" s="41"/>
      <c r="AR2247" s="41"/>
      <c r="AS2247" s="41"/>
      <c r="AT2247" s="41"/>
      <c r="AU2247" s="41"/>
      <c r="AV2247" s="41"/>
      <c r="AW2247" s="41"/>
      <c r="AX2247" s="41"/>
      <c r="AY2247" s="41"/>
      <c r="AZ2247" s="41"/>
      <c r="BA2247" s="41"/>
      <c r="BB2247" s="41"/>
      <c r="BC2247" s="41"/>
      <c r="BD2247" s="41"/>
      <c r="BE2247" s="41"/>
      <c r="BF2247" s="41"/>
      <c r="BG2247" s="41"/>
      <c r="BH2247" s="41"/>
      <c r="BI2247" s="41"/>
      <c r="BJ2247" s="41"/>
      <c r="BK2247" s="41"/>
      <c r="BL2247" s="41"/>
      <c r="BM2247" s="41"/>
      <c r="BN2247" s="41"/>
      <c r="BO2247" s="41"/>
      <c r="BP2247" s="108"/>
      <c r="CG2247" s="102"/>
      <c r="CI2247" s="45"/>
    </row>
    <row r="2248" spans="37:87" ht="13" customHeight="1">
      <c r="AK2248" s="114"/>
      <c r="AL2248" s="41"/>
      <c r="AM2248" s="41"/>
      <c r="AN2248" s="41"/>
      <c r="AO2248" s="41"/>
      <c r="AP2248" s="41"/>
      <c r="AQ2248" s="41"/>
      <c r="AR2248" s="41"/>
      <c r="AS2248" s="41"/>
      <c r="AT2248" s="41"/>
      <c r="AU2248" s="41"/>
      <c r="AV2248" s="41"/>
      <c r="AW2248" s="41"/>
      <c r="AX2248" s="41"/>
      <c r="AY2248" s="41"/>
      <c r="AZ2248" s="41"/>
      <c r="BA2248" s="41"/>
      <c r="BB2248" s="41"/>
      <c r="BC2248" s="41"/>
      <c r="BD2248" s="41"/>
      <c r="BE2248" s="41"/>
      <c r="BF2248" s="41"/>
      <c r="BG2248" s="41"/>
      <c r="BH2248" s="41"/>
      <c r="BI2248" s="41"/>
      <c r="BJ2248" s="41"/>
      <c r="BK2248" s="41"/>
      <c r="BL2248" s="41"/>
      <c r="BM2248" s="41"/>
      <c r="BN2248" s="41"/>
      <c r="BO2248" s="41"/>
      <c r="BP2248" s="108"/>
      <c r="CG2248" s="102"/>
      <c r="CI2248" s="45"/>
    </row>
    <row r="2249" spans="37:87" ht="13" customHeight="1">
      <c r="AK2249" s="114"/>
      <c r="AL2249" s="41"/>
      <c r="AM2249" s="41"/>
      <c r="AN2249" s="41"/>
      <c r="AO2249" s="41"/>
      <c r="AP2249" s="41"/>
      <c r="AQ2249" s="41"/>
      <c r="AR2249" s="41"/>
      <c r="AS2249" s="41"/>
      <c r="AT2249" s="41"/>
      <c r="AU2249" s="41"/>
      <c r="AV2249" s="41"/>
      <c r="AW2249" s="41"/>
      <c r="AX2249" s="41"/>
      <c r="AY2249" s="41"/>
      <c r="AZ2249" s="41"/>
      <c r="BA2249" s="41"/>
      <c r="BB2249" s="41"/>
      <c r="BC2249" s="41"/>
      <c r="BD2249" s="41"/>
      <c r="BE2249" s="41"/>
      <c r="BF2249" s="41"/>
      <c r="BG2249" s="41"/>
      <c r="BH2249" s="41"/>
      <c r="BI2249" s="41"/>
      <c r="BJ2249" s="41"/>
      <c r="BK2249" s="41"/>
      <c r="BL2249" s="41"/>
      <c r="BM2249" s="41"/>
      <c r="BN2249" s="41"/>
      <c r="BO2249" s="41"/>
      <c r="BP2249" s="108"/>
      <c r="CG2249" s="102"/>
      <c r="CI2249" s="45"/>
    </row>
    <row r="2250" spans="37:87" ht="13" customHeight="1">
      <c r="AK2250" s="114"/>
      <c r="AL2250" s="41"/>
      <c r="AM2250" s="41"/>
      <c r="AN2250" s="41"/>
      <c r="AO2250" s="41"/>
      <c r="AP2250" s="41"/>
      <c r="AQ2250" s="41"/>
      <c r="AR2250" s="41"/>
      <c r="AS2250" s="41"/>
      <c r="AT2250" s="41"/>
      <c r="AU2250" s="41"/>
      <c r="AV2250" s="41"/>
      <c r="AW2250" s="41"/>
      <c r="AX2250" s="41"/>
      <c r="AY2250" s="41"/>
      <c r="AZ2250" s="41"/>
      <c r="BA2250" s="41"/>
      <c r="BB2250" s="41"/>
      <c r="BC2250" s="41"/>
      <c r="BD2250" s="41"/>
      <c r="BE2250" s="41"/>
      <c r="BF2250" s="41"/>
      <c r="BG2250" s="41"/>
      <c r="BH2250" s="41"/>
      <c r="BI2250" s="41"/>
      <c r="BJ2250" s="41"/>
      <c r="BK2250" s="41"/>
      <c r="BL2250" s="41"/>
      <c r="BM2250" s="41"/>
      <c r="BN2250" s="41"/>
      <c r="BO2250" s="41"/>
      <c r="BP2250" s="108"/>
      <c r="CG2250" s="102"/>
      <c r="CI2250" s="45"/>
    </row>
    <row r="2251" spans="37:87" ht="13" customHeight="1">
      <c r="AK2251" s="114"/>
      <c r="AL2251" s="41"/>
      <c r="AM2251" s="41"/>
      <c r="AN2251" s="41"/>
      <c r="AO2251" s="41"/>
      <c r="AP2251" s="41"/>
      <c r="AQ2251" s="41"/>
      <c r="AR2251" s="41"/>
      <c r="AS2251" s="41"/>
      <c r="AT2251" s="41"/>
      <c r="AU2251" s="41"/>
      <c r="AV2251" s="41"/>
      <c r="AW2251" s="41"/>
      <c r="AX2251" s="41"/>
      <c r="AY2251" s="41"/>
      <c r="AZ2251" s="41"/>
      <c r="BA2251" s="41"/>
      <c r="BB2251" s="41"/>
      <c r="BC2251" s="41"/>
      <c r="BD2251" s="41"/>
      <c r="BE2251" s="41"/>
      <c r="BF2251" s="41"/>
      <c r="BG2251" s="41"/>
      <c r="BH2251" s="41"/>
      <c r="BI2251" s="41"/>
      <c r="BJ2251" s="41"/>
      <c r="BK2251" s="41"/>
      <c r="BL2251" s="41"/>
      <c r="BM2251" s="41"/>
      <c r="BN2251" s="41"/>
      <c r="BO2251" s="41"/>
      <c r="BP2251" s="108"/>
      <c r="CG2251" s="102"/>
      <c r="CI2251" s="45"/>
    </row>
    <row r="2252" spans="37:87" ht="13" customHeight="1">
      <c r="AK2252" s="114"/>
      <c r="AL2252" s="41"/>
      <c r="AM2252" s="41"/>
      <c r="AN2252" s="41"/>
      <c r="AO2252" s="41"/>
      <c r="AP2252" s="41"/>
      <c r="AQ2252" s="41"/>
      <c r="AR2252" s="41"/>
      <c r="AS2252" s="41"/>
      <c r="AT2252" s="41"/>
      <c r="AU2252" s="41"/>
      <c r="AV2252" s="41"/>
      <c r="AW2252" s="41"/>
      <c r="AX2252" s="41"/>
      <c r="AY2252" s="41"/>
      <c r="AZ2252" s="41"/>
      <c r="BA2252" s="41"/>
      <c r="BB2252" s="41"/>
      <c r="BC2252" s="41"/>
      <c r="BD2252" s="41"/>
      <c r="BE2252" s="41"/>
      <c r="BF2252" s="41"/>
      <c r="BG2252" s="41"/>
      <c r="BH2252" s="41"/>
      <c r="BI2252" s="41"/>
      <c r="BJ2252" s="41"/>
      <c r="BK2252" s="41"/>
      <c r="BL2252" s="41"/>
      <c r="BM2252" s="41"/>
      <c r="BN2252" s="41"/>
      <c r="BO2252" s="41"/>
      <c r="BP2252" s="108"/>
      <c r="CG2252" s="102"/>
      <c r="CI2252" s="45"/>
    </row>
    <row r="2253" spans="37:87" ht="13" customHeight="1">
      <c r="AK2253" s="114"/>
      <c r="AL2253" s="41"/>
      <c r="AM2253" s="41"/>
      <c r="AN2253" s="41"/>
      <c r="AO2253" s="41"/>
      <c r="AP2253" s="41"/>
      <c r="AQ2253" s="41"/>
      <c r="AR2253" s="41"/>
      <c r="AS2253" s="41"/>
      <c r="AT2253" s="41"/>
      <c r="AU2253" s="41"/>
      <c r="AV2253" s="41"/>
      <c r="AW2253" s="41"/>
      <c r="AX2253" s="41"/>
      <c r="AY2253" s="41"/>
      <c r="AZ2253" s="41"/>
      <c r="BA2253" s="41"/>
      <c r="BB2253" s="41"/>
      <c r="BC2253" s="41"/>
      <c r="BD2253" s="41"/>
      <c r="BE2253" s="41"/>
      <c r="BF2253" s="41"/>
      <c r="BG2253" s="41"/>
      <c r="BH2253" s="41"/>
      <c r="BI2253" s="41"/>
      <c r="BJ2253" s="41"/>
      <c r="BK2253" s="41"/>
      <c r="BL2253" s="41"/>
      <c r="BM2253" s="41"/>
      <c r="BN2253" s="41"/>
      <c r="BO2253" s="41"/>
      <c r="BP2253" s="108"/>
      <c r="CG2253" s="102"/>
      <c r="CI2253" s="45"/>
    </row>
    <row r="2254" spans="37:87" ht="13" customHeight="1">
      <c r="AK2254" s="114"/>
      <c r="AL2254" s="41"/>
      <c r="AM2254" s="41"/>
      <c r="AN2254" s="41"/>
      <c r="AO2254" s="41"/>
      <c r="AP2254" s="41"/>
      <c r="AQ2254" s="41"/>
      <c r="AR2254" s="41"/>
      <c r="AS2254" s="41"/>
      <c r="AT2254" s="41"/>
      <c r="AU2254" s="41"/>
      <c r="AV2254" s="41"/>
      <c r="AW2254" s="41"/>
      <c r="AX2254" s="41"/>
      <c r="AY2254" s="41"/>
      <c r="AZ2254" s="41"/>
      <c r="BA2254" s="41"/>
      <c r="BB2254" s="41"/>
      <c r="BC2254" s="41"/>
      <c r="BD2254" s="41"/>
      <c r="BE2254" s="41"/>
      <c r="BF2254" s="41"/>
      <c r="BG2254" s="41"/>
      <c r="BH2254" s="41"/>
      <c r="BI2254" s="41"/>
      <c r="BJ2254" s="41"/>
      <c r="BK2254" s="41"/>
      <c r="BL2254" s="41"/>
      <c r="BM2254" s="41"/>
      <c r="BN2254" s="41"/>
      <c r="BO2254" s="41"/>
      <c r="BP2254" s="108"/>
      <c r="CG2254" s="102"/>
      <c r="CI2254" s="45"/>
    </row>
    <row r="2255" spans="37:87" ht="13" customHeight="1">
      <c r="AK2255" s="114"/>
      <c r="AL2255" s="41"/>
      <c r="AM2255" s="41"/>
      <c r="AN2255" s="41"/>
      <c r="AO2255" s="41"/>
      <c r="AP2255" s="41"/>
      <c r="AQ2255" s="41"/>
      <c r="AR2255" s="41"/>
      <c r="AS2255" s="41"/>
      <c r="AT2255" s="41"/>
      <c r="AU2255" s="41"/>
      <c r="AV2255" s="41"/>
      <c r="AW2255" s="41"/>
      <c r="AX2255" s="41"/>
      <c r="AY2255" s="41"/>
      <c r="AZ2255" s="41"/>
      <c r="BA2255" s="41"/>
      <c r="BB2255" s="41"/>
      <c r="BC2255" s="41"/>
      <c r="BD2255" s="41"/>
      <c r="BE2255" s="41"/>
      <c r="BF2255" s="41"/>
      <c r="BG2255" s="41"/>
      <c r="BH2255" s="41"/>
      <c r="BI2255" s="41"/>
      <c r="BJ2255" s="41"/>
      <c r="BK2255" s="41"/>
      <c r="BL2255" s="41"/>
      <c r="BM2255" s="41"/>
      <c r="BN2255" s="41"/>
      <c r="BO2255" s="41"/>
      <c r="BP2255" s="108"/>
      <c r="CG2255" s="102"/>
      <c r="CI2255" s="45"/>
    </row>
    <row r="2256" spans="37:87" ht="13" customHeight="1">
      <c r="AK2256" s="114"/>
      <c r="AL2256" s="41"/>
      <c r="AM2256" s="41"/>
      <c r="AN2256" s="41"/>
      <c r="AO2256" s="41"/>
      <c r="AP2256" s="41"/>
      <c r="AQ2256" s="41"/>
      <c r="AR2256" s="41"/>
      <c r="AS2256" s="41"/>
      <c r="AT2256" s="41"/>
      <c r="AU2256" s="41"/>
      <c r="AV2256" s="41"/>
      <c r="AW2256" s="41"/>
      <c r="AX2256" s="41"/>
      <c r="AY2256" s="41"/>
      <c r="AZ2256" s="41"/>
      <c r="BA2256" s="41"/>
      <c r="BB2256" s="41"/>
      <c r="BC2256" s="41"/>
      <c r="BD2256" s="41"/>
      <c r="BE2256" s="41"/>
      <c r="BF2256" s="41"/>
      <c r="BG2256" s="41"/>
      <c r="BH2256" s="41"/>
      <c r="BI2256" s="41"/>
      <c r="BJ2256" s="41"/>
      <c r="BK2256" s="41"/>
      <c r="BL2256" s="41"/>
      <c r="BM2256" s="41"/>
      <c r="BN2256" s="41"/>
      <c r="BO2256" s="41"/>
      <c r="BP2256" s="108"/>
      <c r="CG2256" s="102"/>
      <c r="CI2256" s="45"/>
    </row>
    <row r="2257" spans="37:87" ht="13" customHeight="1">
      <c r="AK2257" s="114"/>
      <c r="AL2257" s="41"/>
      <c r="AM2257" s="41"/>
      <c r="AN2257" s="41"/>
      <c r="AO2257" s="41"/>
      <c r="AP2257" s="41"/>
      <c r="AQ2257" s="41"/>
      <c r="AR2257" s="41"/>
      <c r="AS2257" s="41"/>
      <c r="AT2257" s="41"/>
      <c r="AU2257" s="41"/>
      <c r="AV2257" s="41"/>
      <c r="AW2257" s="41"/>
      <c r="AX2257" s="41"/>
      <c r="AY2257" s="41"/>
      <c r="AZ2257" s="41"/>
      <c r="BA2257" s="41"/>
      <c r="BB2257" s="41"/>
      <c r="BC2257" s="41"/>
      <c r="BD2257" s="41"/>
      <c r="BE2257" s="41"/>
      <c r="BF2257" s="41"/>
      <c r="BG2257" s="41"/>
      <c r="BH2257" s="41"/>
      <c r="BI2257" s="41"/>
      <c r="BJ2257" s="41"/>
      <c r="BK2257" s="41"/>
      <c r="BL2257" s="41"/>
      <c r="BM2257" s="41"/>
      <c r="BN2257" s="41"/>
      <c r="BO2257" s="41"/>
      <c r="BP2257" s="108"/>
      <c r="CG2257" s="102"/>
      <c r="CI2257" s="45"/>
    </row>
    <row r="2258" spans="37:87" ht="13" customHeight="1">
      <c r="AK2258" s="114"/>
      <c r="AL2258" s="41"/>
      <c r="AM2258" s="41"/>
      <c r="AN2258" s="41"/>
      <c r="AO2258" s="41"/>
      <c r="AP2258" s="41"/>
      <c r="AQ2258" s="41"/>
      <c r="AR2258" s="41"/>
      <c r="AS2258" s="41"/>
      <c r="AT2258" s="41"/>
      <c r="AU2258" s="41"/>
      <c r="AV2258" s="41"/>
      <c r="AW2258" s="41"/>
      <c r="AX2258" s="41"/>
      <c r="AY2258" s="41"/>
      <c r="AZ2258" s="41"/>
      <c r="BA2258" s="41"/>
      <c r="BB2258" s="41"/>
      <c r="BC2258" s="41"/>
      <c r="BD2258" s="41"/>
      <c r="BE2258" s="41"/>
      <c r="BF2258" s="41"/>
      <c r="BG2258" s="41"/>
      <c r="BH2258" s="41"/>
      <c r="BI2258" s="41"/>
      <c r="BJ2258" s="41"/>
      <c r="BK2258" s="41"/>
      <c r="BL2258" s="41"/>
      <c r="BM2258" s="41"/>
      <c r="BN2258" s="41"/>
      <c r="BO2258" s="41"/>
      <c r="BP2258" s="108"/>
      <c r="CG2258" s="102"/>
      <c r="CI2258" s="45"/>
    </row>
    <row r="2259" spans="37:87" ht="13" customHeight="1">
      <c r="AK2259" s="114"/>
      <c r="AL2259" s="41"/>
      <c r="AM2259" s="41"/>
      <c r="AN2259" s="41"/>
      <c r="AO2259" s="41"/>
      <c r="AP2259" s="41"/>
      <c r="AQ2259" s="41"/>
      <c r="AR2259" s="41"/>
      <c r="AS2259" s="41"/>
      <c r="AT2259" s="41"/>
      <c r="AU2259" s="41"/>
      <c r="AV2259" s="41"/>
      <c r="AW2259" s="41"/>
      <c r="AX2259" s="41"/>
      <c r="AY2259" s="41"/>
      <c r="AZ2259" s="41"/>
      <c r="BA2259" s="41"/>
      <c r="BB2259" s="41"/>
      <c r="BC2259" s="41"/>
      <c r="BD2259" s="41"/>
      <c r="BE2259" s="41"/>
      <c r="BF2259" s="41"/>
      <c r="BG2259" s="41"/>
      <c r="BH2259" s="41"/>
      <c r="BI2259" s="41"/>
      <c r="BJ2259" s="41"/>
      <c r="BK2259" s="41"/>
      <c r="BL2259" s="41"/>
      <c r="BM2259" s="41"/>
      <c r="BN2259" s="41"/>
      <c r="BO2259" s="41"/>
      <c r="BP2259" s="108"/>
      <c r="CG2259" s="102"/>
      <c r="CI2259" s="45"/>
    </row>
    <row r="2260" spans="37:87" ht="13" customHeight="1">
      <c r="AK2260" s="114"/>
      <c r="AL2260" s="41"/>
      <c r="AM2260" s="41"/>
      <c r="AN2260" s="41"/>
      <c r="AO2260" s="41"/>
      <c r="AP2260" s="41"/>
      <c r="AQ2260" s="41"/>
      <c r="AR2260" s="41"/>
      <c r="AS2260" s="41"/>
      <c r="AT2260" s="41"/>
      <c r="AU2260" s="41"/>
      <c r="AV2260" s="41"/>
      <c r="AW2260" s="41"/>
      <c r="AX2260" s="41"/>
      <c r="AY2260" s="41"/>
      <c r="AZ2260" s="41"/>
      <c r="BA2260" s="41"/>
      <c r="BB2260" s="41"/>
      <c r="BC2260" s="41"/>
      <c r="BD2260" s="41"/>
      <c r="BE2260" s="41"/>
      <c r="BF2260" s="41"/>
      <c r="BG2260" s="41"/>
      <c r="BH2260" s="41"/>
      <c r="BI2260" s="41"/>
      <c r="BJ2260" s="41"/>
      <c r="BK2260" s="41"/>
      <c r="BL2260" s="41"/>
      <c r="BM2260" s="41"/>
      <c r="BN2260" s="41"/>
      <c r="BO2260" s="41"/>
      <c r="BP2260" s="108"/>
      <c r="CG2260" s="102"/>
      <c r="CI2260" s="45"/>
    </row>
    <row r="2261" spans="37:87" ht="13" customHeight="1">
      <c r="AK2261" s="114"/>
      <c r="AL2261" s="41"/>
      <c r="AM2261" s="41"/>
      <c r="AN2261" s="41"/>
      <c r="AO2261" s="41"/>
      <c r="AP2261" s="41"/>
      <c r="AQ2261" s="41"/>
      <c r="AR2261" s="41"/>
      <c r="AS2261" s="41"/>
      <c r="AT2261" s="41"/>
      <c r="AU2261" s="41"/>
      <c r="AV2261" s="41"/>
      <c r="AW2261" s="41"/>
      <c r="AX2261" s="41"/>
      <c r="AY2261" s="41"/>
      <c r="AZ2261" s="41"/>
      <c r="BA2261" s="41"/>
      <c r="BB2261" s="41"/>
      <c r="BC2261" s="41"/>
      <c r="BD2261" s="41"/>
      <c r="BE2261" s="41"/>
      <c r="BF2261" s="41"/>
      <c r="BG2261" s="41"/>
      <c r="BH2261" s="41"/>
      <c r="BI2261" s="41"/>
      <c r="BJ2261" s="41"/>
      <c r="BK2261" s="41"/>
      <c r="BL2261" s="41"/>
      <c r="BM2261" s="41"/>
      <c r="BN2261" s="41"/>
      <c r="BO2261" s="41"/>
      <c r="BP2261" s="108"/>
      <c r="CG2261" s="102"/>
      <c r="CI2261" s="45"/>
    </row>
    <row r="2262" spans="37:87" ht="13" customHeight="1">
      <c r="AK2262" s="114"/>
      <c r="AL2262" s="41"/>
      <c r="AM2262" s="41"/>
      <c r="AN2262" s="41"/>
      <c r="AO2262" s="41"/>
      <c r="AP2262" s="41"/>
      <c r="AQ2262" s="41"/>
      <c r="AR2262" s="41"/>
      <c r="AS2262" s="41"/>
      <c r="AT2262" s="41"/>
      <c r="AU2262" s="41"/>
      <c r="AV2262" s="41"/>
      <c r="AW2262" s="41"/>
      <c r="AX2262" s="41"/>
      <c r="AY2262" s="41"/>
      <c r="AZ2262" s="41"/>
      <c r="BA2262" s="41"/>
      <c r="BB2262" s="41"/>
      <c r="BC2262" s="41"/>
      <c r="BD2262" s="41"/>
      <c r="BE2262" s="41"/>
      <c r="BF2262" s="41"/>
      <c r="BG2262" s="41"/>
      <c r="BH2262" s="41"/>
      <c r="BI2262" s="41"/>
      <c r="BJ2262" s="41"/>
      <c r="BK2262" s="41"/>
      <c r="BL2262" s="41"/>
      <c r="BM2262" s="41"/>
      <c r="BN2262" s="41"/>
      <c r="BO2262" s="41"/>
      <c r="BP2262" s="108"/>
      <c r="CG2262" s="102"/>
      <c r="CI2262" s="45"/>
    </row>
    <row r="2263" spans="37:87" ht="13" customHeight="1">
      <c r="AK2263" s="114"/>
      <c r="AL2263" s="41"/>
      <c r="AM2263" s="41"/>
      <c r="AN2263" s="41"/>
      <c r="AO2263" s="41"/>
      <c r="AP2263" s="41"/>
      <c r="AQ2263" s="41"/>
      <c r="AR2263" s="41"/>
      <c r="AS2263" s="41"/>
      <c r="AT2263" s="41"/>
      <c r="AU2263" s="41"/>
      <c r="AV2263" s="41"/>
      <c r="AW2263" s="41"/>
      <c r="AX2263" s="41"/>
      <c r="AY2263" s="41"/>
      <c r="AZ2263" s="41"/>
      <c r="BA2263" s="41"/>
      <c r="BB2263" s="41"/>
      <c r="BC2263" s="41"/>
      <c r="BD2263" s="41"/>
      <c r="BE2263" s="41"/>
      <c r="BF2263" s="41"/>
      <c r="BG2263" s="41"/>
      <c r="BH2263" s="41"/>
      <c r="BI2263" s="41"/>
      <c r="BJ2263" s="41"/>
      <c r="BK2263" s="41"/>
      <c r="BL2263" s="41"/>
      <c r="BM2263" s="41"/>
      <c r="BN2263" s="41"/>
      <c r="BO2263" s="41"/>
      <c r="BP2263" s="108"/>
      <c r="CG2263" s="102"/>
      <c r="CI2263" s="45"/>
    </row>
    <row r="2264" spans="37:87" ht="13" customHeight="1">
      <c r="AK2264" s="114"/>
      <c r="AL2264" s="41"/>
      <c r="AM2264" s="41"/>
      <c r="AN2264" s="41"/>
      <c r="AO2264" s="41"/>
      <c r="AP2264" s="41"/>
      <c r="AQ2264" s="41"/>
      <c r="AR2264" s="41"/>
      <c r="AS2264" s="41"/>
      <c r="AT2264" s="41"/>
      <c r="AU2264" s="41"/>
      <c r="AV2264" s="41"/>
      <c r="AW2264" s="41"/>
      <c r="AX2264" s="41"/>
      <c r="AY2264" s="41"/>
      <c r="AZ2264" s="41"/>
      <c r="BA2264" s="41"/>
      <c r="BB2264" s="41"/>
      <c r="BC2264" s="41"/>
      <c r="BD2264" s="41"/>
      <c r="BE2264" s="41"/>
      <c r="BF2264" s="41"/>
      <c r="BG2264" s="41"/>
      <c r="BH2264" s="41"/>
      <c r="BI2264" s="41"/>
      <c r="BJ2264" s="41"/>
      <c r="BK2264" s="41"/>
      <c r="BL2264" s="41"/>
      <c r="BM2264" s="41"/>
      <c r="BN2264" s="41"/>
      <c r="BO2264" s="41"/>
      <c r="BP2264" s="108"/>
      <c r="CG2264" s="102"/>
      <c r="CI2264" s="45"/>
    </row>
    <row r="2265" spans="37:87" ht="13" customHeight="1">
      <c r="AK2265" s="114"/>
      <c r="AL2265" s="41"/>
      <c r="AM2265" s="41"/>
      <c r="AN2265" s="41"/>
      <c r="AO2265" s="41"/>
      <c r="AP2265" s="41"/>
      <c r="AQ2265" s="41"/>
      <c r="AR2265" s="41"/>
      <c r="AS2265" s="41"/>
      <c r="AT2265" s="41"/>
      <c r="AU2265" s="41"/>
      <c r="AV2265" s="41"/>
      <c r="AW2265" s="41"/>
      <c r="AX2265" s="41"/>
      <c r="AY2265" s="41"/>
      <c r="AZ2265" s="41"/>
      <c r="BA2265" s="41"/>
      <c r="BB2265" s="41"/>
      <c r="BC2265" s="41"/>
      <c r="BD2265" s="41"/>
      <c r="BE2265" s="41"/>
      <c r="BF2265" s="41"/>
      <c r="BG2265" s="41"/>
      <c r="BH2265" s="41"/>
      <c r="BI2265" s="41"/>
      <c r="BJ2265" s="41"/>
      <c r="BK2265" s="41"/>
      <c r="BL2265" s="41"/>
      <c r="BM2265" s="41"/>
      <c r="BN2265" s="41"/>
      <c r="BO2265" s="41"/>
      <c r="BP2265" s="108"/>
      <c r="CG2265" s="102"/>
      <c r="CI2265" s="45"/>
    </row>
    <row r="2266" spans="37:87" ht="13" customHeight="1">
      <c r="AK2266" s="114"/>
      <c r="AL2266" s="41"/>
      <c r="AM2266" s="41"/>
      <c r="AN2266" s="41"/>
      <c r="AO2266" s="41"/>
      <c r="AP2266" s="41"/>
      <c r="AQ2266" s="41"/>
      <c r="AR2266" s="41"/>
      <c r="AS2266" s="41"/>
      <c r="AT2266" s="41"/>
      <c r="AU2266" s="41"/>
      <c r="AV2266" s="41"/>
      <c r="AW2266" s="41"/>
      <c r="AX2266" s="41"/>
      <c r="AY2266" s="41"/>
      <c r="AZ2266" s="41"/>
      <c r="BA2266" s="41"/>
      <c r="BB2266" s="41"/>
      <c r="BC2266" s="41"/>
      <c r="BD2266" s="41"/>
      <c r="BE2266" s="41"/>
      <c r="BF2266" s="41"/>
      <c r="BG2266" s="41"/>
      <c r="BH2266" s="41"/>
      <c r="BI2266" s="41"/>
      <c r="BJ2266" s="41"/>
      <c r="BK2266" s="41"/>
      <c r="BL2266" s="41"/>
      <c r="BM2266" s="41"/>
      <c r="BN2266" s="41"/>
      <c r="BO2266" s="41"/>
      <c r="BP2266" s="108"/>
      <c r="CG2266" s="102"/>
      <c r="CI2266" s="45"/>
    </row>
    <row r="2267" spans="37:87" ht="13" customHeight="1">
      <c r="AK2267" s="114"/>
      <c r="AL2267" s="41"/>
      <c r="AM2267" s="41"/>
      <c r="AN2267" s="41"/>
      <c r="AO2267" s="41"/>
      <c r="AP2267" s="41"/>
      <c r="AQ2267" s="41"/>
      <c r="AR2267" s="41"/>
      <c r="AS2267" s="41"/>
      <c r="AT2267" s="41"/>
      <c r="AU2267" s="41"/>
      <c r="AV2267" s="41"/>
      <c r="AW2267" s="41"/>
      <c r="AX2267" s="41"/>
      <c r="AY2267" s="41"/>
      <c r="AZ2267" s="41"/>
      <c r="BA2267" s="41"/>
      <c r="BB2267" s="41"/>
      <c r="BC2267" s="41"/>
      <c r="BD2267" s="41"/>
      <c r="BE2267" s="41"/>
      <c r="BF2267" s="41"/>
      <c r="BG2267" s="41"/>
      <c r="BH2267" s="41"/>
      <c r="BI2267" s="41"/>
      <c r="BJ2267" s="41"/>
      <c r="BK2267" s="41"/>
      <c r="BL2267" s="41"/>
      <c r="BM2267" s="41"/>
      <c r="BN2267" s="41"/>
      <c r="BO2267" s="41"/>
      <c r="BP2267" s="108"/>
      <c r="CG2267" s="102"/>
      <c r="CI2267" s="45"/>
    </row>
    <row r="2268" spans="37:87" ht="13" customHeight="1">
      <c r="AK2268" s="114"/>
      <c r="AL2268" s="41"/>
      <c r="AM2268" s="41"/>
      <c r="AN2268" s="41"/>
      <c r="AO2268" s="41"/>
      <c r="AP2268" s="41"/>
      <c r="AQ2268" s="41"/>
      <c r="AR2268" s="41"/>
      <c r="AS2268" s="41"/>
      <c r="AT2268" s="41"/>
      <c r="AU2268" s="41"/>
      <c r="AV2268" s="41"/>
      <c r="AW2268" s="41"/>
      <c r="AX2268" s="41"/>
      <c r="AY2268" s="41"/>
      <c r="AZ2268" s="41"/>
      <c r="BA2268" s="41"/>
      <c r="BB2268" s="41"/>
      <c r="BC2268" s="41"/>
      <c r="BD2268" s="41"/>
      <c r="BE2268" s="41"/>
      <c r="BF2268" s="41"/>
      <c r="BG2268" s="41"/>
      <c r="BH2268" s="41"/>
      <c r="BI2268" s="41"/>
      <c r="BJ2268" s="41"/>
      <c r="BK2268" s="41"/>
      <c r="BL2268" s="41"/>
      <c r="BM2268" s="41"/>
      <c r="BN2268" s="41"/>
      <c r="BO2268" s="41"/>
      <c r="BP2268" s="108"/>
      <c r="CG2268" s="102"/>
      <c r="CI2268" s="45"/>
    </row>
    <row r="2269" spans="37:87" ht="13" customHeight="1">
      <c r="AK2269" s="114"/>
      <c r="AL2269" s="41"/>
      <c r="AM2269" s="41"/>
      <c r="AN2269" s="41"/>
      <c r="AO2269" s="41"/>
      <c r="AP2269" s="41"/>
      <c r="AQ2269" s="41"/>
      <c r="AR2269" s="41"/>
      <c r="AS2269" s="41"/>
      <c r="AT2269" s="41"/>
      <c r="AU2269" s="41"/>
      <c r="AV2269" s="41"/>
      <c r="AW2269" s="41"/>
      <c r="AX2269" s="41"/>
      <c r="AY2269" s="41"/>
      <c r="AZ2269" s="41"/>
      <c r="BA2269" s="41"/>
      <c r="BB2269" s="41"/>
      <c r="BC2269" s="41"/>
      <c r="BD2269" s="41"/>
      <c r="BE2269" s="41"/>
      <c r="BF2269" s="41"/>
      <c r="BG2269" s="41"/>
      <c r="BH2269" s="41"/>
      <c r="BI2269" s="41"/>
      <c r="BJ2269" s="41"/>
      <c r="BK2269" s="41"/>
      <c r="BL2269" s="41"/>
      <c r="BM2269" s="41"/>
      <c r="BN2269" s="41"/>
      <c r="BO2269" s="41"/>
      <c r="BP2269" s="108"/>
      <c r="CG2269" s="102"/>
      <c r="CI2269" s="45"/>
    </row>
    <row r="2270" spans="37:87" ht="13" customHeight="1">
      <c r="AK2270" s="114"/>
      <c r="AL2270" s="41"/>
      <c r="AM2270" s="41"/>
      <c r="AN2270" s="41"/>
      <c r="AO2270" s="41"/>
      <c r="AP2270" s="41"/>
      <c r="AQ2270" s="41"/>
      <c r="AR2270" s="41"/>
      <c r="AS2270" s="41"/>
      <c r="AT2270" s="41"/>
      <c r="AU2270" s="41"/>
      <c r="AV2270" s="41"/>
      <c r="AW2270" s="41"/>
      <c r="AX2270" s="41"/>
      <c r="AY2270" s="41"/>
      <c r="AZ2270" s="41"/>
      <c r="BA2270" s="41"/>
      <c r="BB2270" s="41"/>
      <c r="BC2270" s="41"/>
      <c r="BD2270" s="41"/>
      <c r="BE2270" s="41"/>
      <c r="BF2270" s="41"/>
      <c r="BG2270" s="41"/>
      <c r="BH2270" s="41"/>
      <c r="BI2270" s="41"/>
      <c r="BJ2270" s="41"/>
      <c r="BK2270" s="41"/>
      <c r="BL2270" s="41"/>
      <c r="BM2270" s="41"/>
      <c r="BN2270" s="41"/>
      <c r="BO2270" s="41"/>
      <c r="BP2270" s="108"/>
      <c r="CG2270" s="102"/>
      <c r="CI2270" s="45"/>
    </row>
    <row r="2271" spans="37:87" ht="13" customHeight="1">
      <c r="AK2271" s="114"/>
      <c r="AL2271" s="41"/>
      <c r="AM2271" s="41"/>
      <c r="AN2271" s="41"/>
      <c r="AO2271" s="41"/>
      <c r="AP2271" s="41"/>
      <c r="AQ2271" s="41"/>
      <c r="AR2271" s="41"/>
      <c r="AS2271" s="41"/>
      <c r="AT2271" s="41"/>
      <c r="AU2271" s="41"/>
      <c r="AV2271" s="41"/>
      <c r="AW2271" s="41"/>
      <c r="AX2271" s="41"/>
      <c r="AY2271" s="41"/>
      <c r="AZ2271" s="41"/>
      <c r="BA2271" s="41"/>
      <c r="BB2271" s="41"/>
      <c r="BC2271" s="41"/>
      <c r="BD2271" s="41"/>
      <c r="BE2271" s="41"/>
      <c r="BF2271" s="41"/>
      <c r="BG2271" s="41"/>
      <c r="BH2271" s="41"/>
      <c r="BI2271" s="41"/>
      <c r="BJ2271" s="41"/>
      <c r="BK2271" s="41"/>
      <c r="BL2271" s="41"/>
      <c r="BM2271" s="41"/>
      <c r="BN2271" s="41"/>
      <c r="BO2271" s="41"/>
      <c r="BP2271" s="108"/>
      <c r="CG2271" s="102"/>
      <c r="CI2271" s="45"/>
    </row>
    <row r="2272" spans="37:87" ht="13" customHeight="1">
      <c r="AK2272" s="114"/>
      <c r="AL2272" s="41"/>
      <c r="AM2272" s="41"/>
      <c r="AN2272" s="41"/>
      <c r="AO2272" s="41"/>
      <c r="AP2272" s="41"/>
      <c r="AQ2272" s="41"/>
      <c r="AR2272" s="41"/>
      <c r="AS2272" s="41"/>
      <c r="AT2272" s="41"/>
      <c r="AU2272" s="41"/>
      <c r="AV2272" s="41"/>
      <c r="AW2272" s="41"/>
      <c r="AX2272" s="41"/>
      <c r="AY2272" s="41"/>
      <c r="AZ2272" s="41"/>
      <c r="BA2272" s="41"/>
      <c r="BB2272" s="41"/>
      <c r="BC2272" s="41"/>
      <c r="BD2272" s="41"/>
      <c r="BE2272" s="41"/>
      <c r="BF2272" s="41"/>
      <c r="BG2272" s="41"/>
      <c r="BH2272" s="41"/>
      <c r="BI2272" s="41"/>
      <c r="BJ2272" s="41"/>
      <c r="BK2272" s="41"/>
      <c r="BL2272" s="41"/>
      <c r="BM2272" s="41"/>
      <c r="BN2272" s="41"/>
      <c r="BO2272" s="41"/>
      <c r="BP2272" s="108"/>
      <c r="CG2272" s="102"/>
      <c r="CI2272" s="45"/>
    </row>
    <row r="2273" spans="37:87" ht="13" customHeight="1">
      <c r="AK2273" s="114"/>
      <c r="AL2273" s="41"/>
      <c r="AM2273" s="41"/>
      <c r="AN2273" s="41"/>
      <c r="AO2273" s="41"/>
      <c r="AP2273" s="41"/>
      <c r="AQ2273" s="41"/>
      <c r="AR2273" s="41"/>
      <c r="AS2273" s="41"/>
      <c r="AT2273" s="41"/>
      <c r="AU2273" s="41"/>
      <c r="AV2273" s="41"/>
      <c r="AW2273" s="41"/>
      <c r="AX2273" s="41"/>
      <c r="AY2273" s="41"/>
      <c r="AZ2273" s="41"/>
      <c r="BA2273" s="41"/>
      <c r="BB2273" s="41"/>
      <c r="BC2273" s="41"/>
      <c r="BD2273" s="41"/>
      <c r="BE2273" s="41"/>
      <c r="BF2273" s="41"/>
      <c r="BG2273" s="41"/>
      <c r="BH2273" s="41"/>
      <c r="BI2273" s="41"/>
      <c r="BJ2273" s="41"/>
      <c r="BK2273" s="41"/>
      <c r="BL2273" s="41"/>
      <c r="BM2273" s="41"/>
      <c r="BN2273" s="41"/>
      <c r="BO2273" s="41"/>
      <c r="BP2273" s="108"/>
      <c r="CG2273" s="102"/>
      <c r="CI2273" s="45"/>
    </row>
    <row r="2274" spans="37:87" ht="13" customHeight="1">
      <c r="AK2274" s="114"/>
      <c r="AL2274" s="41"/>
      <c r="AM2274" s="41"/>
      <c r="AN2274" s="41"/>
      <c r="AO2274" s="41"/>
      <c r="AP2274" s="41"/>
      <c r="AQ2274" s="41"/>
      <c r="AR2274" s="41"/>
      <c r="AS2274" s="41"/>
      <c r="AT2274" s="41"/>
      <c r="AU2274" s="41"/>
      <c r="AV2274" s="41"/>
      <c r="AW2274" s="41"/>
      <c r="AX2274" s="41"/>
      <c r="AY2274" s="41"/>
      <c r="AZ2274" s="41"/>
      <c r="BA2274" s="41"/>
      <c r="BB2274" s="41"/>
      <c r="BC2274" s="41"/>
      <c r="BD2274" s="41"/>
      <c r="BE2274" s="41"/>
      <c r="BF2274" s="41"/>
      <c r="BG2274" s="41"/>
      <c r="BH2274" s="41"/>
      <c r="BI2274" s="41"/>
      <c r="BJ2274" s="41"/>
      <c r="BK2274" s="41"/>
      <c r="BL2274" s="41"/>
      <c r="BM2274" s="41"/>
      <c r="BN2274" s="41"/>
      <c r="BO2274" s="41"/>
      <c r="BP2274" s="108"/>
      <c r="CG2274" s="102"/>
      <c r="CI2274" s="45"/>
    </row>
    <row r="2275" spans="37:87" ht="13" customHeight="1">
      <c r="AK2275" s="114"/>
      <c r="AL2275" s="41"/>
      <c r="AM2275" s="41"/>
      <c r="AN2275" s="41"/>
      <c r="AO2275" s="41"/>
      <c r="AP2275" s="41"/>
      <c r="AQ2275" s="41"/>
      <c r="AR2275" s="41"/>
      <c r="AS2275" s="41"/>
      <c r="AT2275" s="41"/>
      <c r="AU2275" s="41"/>
      <c r="AV2275" s="41"/>
      <c r="AW2275" s="41"/>
      <c r="AX2275" s="41"/>
      <c r="AY2275" s="41"/>
      <c r="AZ2275" s="41"/>
      <c r="BA2275" s="41"/>
      <c r="BB2275" s="41"/>
      <c r="BC2275" s="41"/>
      <c r="BD2275" s="41"/>
      <c r="BE2275" s="41"/>
      <c r="BF2275" s="41"/>
      <c r="BG2275" s="41"/>
      <c r="BH2275" s="41"/>
      <c r="BI2275" s="41"/>
      <c r="BJ2275" s="41"/>
      <c r="BK2275" s="41"/>
      <c r="BL2275" s="41"/>
      <c r="BM2275" s="41"/>
      <c r="BN2275" s="41"/>
      <c r="BO2275" s="41"/>
      <c r="BP2275" s="108"/>
      <c r="CG2275" s="102"/>
      <c r="CI2275" s="45"/>
    </row>
    <row r="2276" spans="37:87" ht="13" customHeight="1">
      <c r="AK2276" s="114"/>
      <c r="AL2276" s="41"/>
      <c r="AM2276" s="41"/>
      <c r="AN2276" s="41"/>
      <c r="AO2276" s="41"/>
      <c r="AP2276" s="41"/>
      <c r="AQ2276" s="41"/>
      <c r="AR2276" s="41"/>
      <c r="AS2276" s="41"/>
      <c r="AT2276" s="41"/>
      <c r="AU2276" s="41"/>
      <c r="AV2276" s="41"/>
      <c r="AW2276" s="41"/>
      <c r="AX2276" s="41"/>
      <c r="AY2276" s="41"/>
      <c r="AZ2276" s="41"/>
      <c r="BA2276" s="41"/>
      <c r="BB2276" s="41"/>
      <c r="BC2276" s="41"/>
      <c r="BD2276" s="41"/>
      <c r="BE2276" s="41"/>
      <c r="BF2276" s="41"/>
      <c r="BG2276" s="41"/>
      <c r="BH2276" s="41"/>
      <c r="BI2276" s="41"/>
      <c r="BJ2276" s="41"/>
      <c r="BK2276" s="41"/>
      <c r="BL2276" s="41"/>
      <c r="BM2276" s="41"/>
      <c r="BN2276" s="41"/>
      <c r="BO2276" s="41"/>
      <c r="BP2276" s="108"/>
      <c r="CG2276" s="102"/>
      <c r="CI2276" s="45"/>
    </row>
    <row r="2277" spans="37:87" ht="13" customHeight="1">
      <c r="AK2277" s="114"/>
      <c r="AL2277" s="41"/>
      <c r="AM2277" s="41"/>
      <c r="AN2277" s="41"/>
      <c r="AO2277" s="41"/>
      <c r="AP2277" s="41"/>
      <c r="AQ2277" s="41"/>
      <c r="AR2277" s="41"/>
      <c r="AS2277" s="41"/>
      <c r="AT2277" s="41"/>
      <c r="AU2277" s="41"/>
      <c r="AV2277" s="41"/>
      <c r="AW2277" s="41"/>
      <c r="AX2277" s="41"/>
      <c r="AY2277" s="41"/>
      <c r="AZ2277" s="41"/>
      <c r="BA2277" s="41"/>
      <c r="BB2277" s="41"/>
      <c r="BC2277" s="41"/>
      <c r="BD2277" s="41"/>
      <c r="BE2277" s="41"/>
      <c r="BF2277" s="41"/>
      <c r="BG2277" s="41"/>
      <c r="BH2277" s="41"/>
      <c r="BI2277" s="41"/>
      <c r="BJ2277" s="41"/>
      <c r="BK2277" s="41"/>
      <c r="BL2277" s="41"/>
      <c r="BM2277" s="41"/>
      <c r="BN2277" s="41"/>
      <c r="BO2277" s="41"/>
      <c r="BP2277" s="108"/>
      <c r="CG2277" s="102"/>
      <c r="CI2277" s="45"/>
    </row>
    <row r="2278" spans="37:87" ht="13" customHeight="1">
      <c r="AK2278" s="114"/>
      <c r="AL2278" s="41"/>
      <c r="AM2278" s="41"/>
      <c r="AN2278" s="41"/>
      <c r="AO2278" s="41"/>
      <c r="AP2278" s="41"/>
      <c r="AQ2278" s="41"/>
      <c r="AR2278" s="41"/>
      <c r="AS2278" s="41"/>
      <c r="AT2278" s="41"/>
      <c r="AU2278" s="41"/>
      <c r="AV2278" s="41"/>
      <c r="AW2278" s="41"/>
      <c r="AX2278" s="41"/>
      <c r="AY2278" s="41"/>
      <c r="AZ2278" s="41"/>
      <c r="BA2278" s="41"/>
      <c r="BB2278" s="41"/>
      <c r="BC2278" s="41"/>
      <c r="BD2278" s="41"/>
      <c r="BE2278" s="41"/>
      <c r="BF2278" s="41"/>
      <c r="BG2278" s="41"/>
      <c r="BH2278" s="41"/>
      <c r="BI2278" s="41"/>
      <c r="BJ2278" s="41"/>
      <c r="BK2278" s="41"/>
      <c r="BL2278" s="41"/>
      <c r="BM2278" s="41"/>
      <c r="BN2278" s="41"/>
      <c r="BO2278" s="41"/>
      <c r="BP2278" s="108"/>
      <c r="CG2278" s="102"/>
      <c r="CI2278" s="45"/>
    </row>
    <row r="2279" spans="37:87" ht="13" customHeight="1">
      <c r="AK2279" s="114"/>
      <c r="AL2279" s="41"/>
      <c r="AM2279" s="41"/>
      <c r="AN2279" s="41"/>
      <c r="AO2279" s="41"/>
      <c r="AP2279" s="41"/>
      <c r="AQ2279" s="41"/>
      <c r="AR2279" s="41"/>
      <c r="AS2279" s="41"/>
      <c r="AT2279" s="41"/>
      <c r="AU2279" s="41"/>
      <c r="AV2279" s="41"/>
      <c r="AW2279" s="41"/>
      <c r="AX2279" s="41"/>
      <c r="AY2279" s="41"/>
      <c r="AZ2279" s="41"/>
      <c r="BA2279" s="41"/>
      <c r="BB2279" s="41"/>
      <c r="BC2279" s="41"/>
      <c r="BD2279" s="41"/>
      <c r="BE2279" s="41"/>
      <c r="BF2279" s="41"/>
      <c r="BG2279" s="41"/>
      <c r="BH2279" s="41"/>
      <c r="BI2279" s="41"/>
      <c r="BJ2279" s="41"/>
      <c r="BK2279" s="41"/>
      <c r="BL2279" s="41"/>
      <c r="BM2279" s="41"/>
      <c r="BN2279" s="41"/>
      <c r="BO2279" s="41"/>
      <c r="BP2279" s="108"/>
      <c r="CG2279" s="102"/>
      <c r="CI2279" s="45"/>
    </row>
    <row r="2280" spans="37:87" ht="13" customHeight="1">
      <c r="AK2280" s="114"/>
      <c r="AL2280" s="41"/>
      <c r="AM2280" s="41"/>
      <c r="AN2280" s="41"/>
      <c r="AO2280" s="41"/>
      <c r="AP2280" s="41"/>
      <c r="AQ2280" s="41"/>
      <c r="AR2280" s="41"/>
      <c r="AS2280" s="41"/>
      <c r="AT2280" s="41"/>
      <c r="AU2280" s="41"/>
      <c r="AV2280" s="41"/>
      <c r="AW2280" s="41"/>
      <c r="AX2280" s="41"/>
      <c r="AY2280" s="41"/>
      <c r="AZ2280" s="41"/>
      <c r="BA2280" s="41"/>
      <c r="BB2280" s="41"/>
      <c r="BC2280" s="41"/>
      <c r="BD2280" s="41"/>
      <c r="BE2280" s="41"/>
      <c r="BF2280" s="41"/>
      <c r="BG2280" s="41"/>
      <c r="BH2280" s="41"/>
      <c r="BI2280" s="41"/>
      <c r="BJ2280" s="41"/>
      <c r="BK2280" s="41"/>
      <c r="BL2280" s="41"/>
      <c r="BM2280" s="41"/>
      <c r="BN2280" s="41"/>
      <c r="BO2280" s="41"/>
      <c r="BP2280" s="108"/>
      <c r="CG2280" s="102"/>
      <c r="CI2280" s="45"/>
    </row>
    <row r="2281" spans="37:87" ht="13" customHeight="1">
      <c r="AK2281" s="114"/>
      <c r="AL2281" s="41"/>
      <c r="AM2281" s="41"/>
      <c r="AN2281" s="41"/>
      <c r="AO2281" s="41"/>
      <c r="AP2281" s="41"/>
      <c r="AQ2281" s="41"/>
      <c r="AR2281" s="41"/>
      <c r="AS2281" s="41"/>
      <c r="AT2281" s="41"/>
      <c r="AU2281" s="41"/>
      <c r="AV2281" s="41"/>
      <c r="AW2281" s="41"/>
      <c r="AX2281" s="41"/>
      <c r="AY2281" s="41"/>
      <c r="AZ2281" s="41"/>
      <c r="BA2281" s="41"/>
      <c r="BB2281" s="41"/>
      <c r="BC2281" s="41"/>
      <c r="BD2281" s="41"/>
      <c r="BE2281" s="41"/>
      <c r="BF2281" s="41"/>
      <c r="BG2281" s="41"/>
      <c r="BH2281" s="41"/>
      <c r="BI2281" s="41"/>
      <c r="BJ2281" s="41"/>
      <c r="BK2281" s="41"/>
      <c r="BL2281" s="41"/>
      <c r="BM2281" s="41"/>
      <c r="BN2281" s="41"/>
      <c r="BO2281" s="41"/>
      <c r="BP2281" s="108"/>
      <c r="CG2281" s="102"/>
      <c r="CI2281" s="45"/>
    </row>
    <row r="2282" spans="37:87" ht="13" customHeight="1">
      <c r="AK2282" s="114"/>
      <c r="AL2282" s="41"/>
      <c r="AM2282" s="41"/>
      <c r="AN2282" s="41"/>
      <c r="AO2282" s="41"/>
      <c r="AP2282" s="41"/>
      <c r="AQ2282" s="41"/>
      <c r="AR2282" s="41"/>
      <c r="AS2282" s="41"/>
      <c r="AT2282" s="41"/>
      <c r="AU2282" s="41"/>
      <c r="AV2282" s="41"/>
      <c r="AW2282" s="41"/>
      <c r="AX2282" s="41"/>
      <c r="AY2282" s="41"/>
      <c r="AZ2282" s="41"/>
      <c r="BA2282" s="41"/>
      <c r="BB2282" s="41"/>
      <c r="BC2282" s="41"/>
      <c r="BD2282" s="41"/>
      <c r="BE2282" s="41"/>
      <c r="BF2282" s="41"/>
      <c r="BG2282" s="41"/>
      <c r="BH2282" s="41"/>
      <c r="BI2282" s="41"/>
      <c r="BJ2282" s="41"/>
      <c r="BK2282" s="41"/>
      <c r="BL2282" s="41"/>
      <c r="BM2282" s="41"/>
      <c r="BN2282" s="41"/>
      <c r="BO2282" s="41"/>
      <c r="BP2282" s="108"/>
      <c r="CG2282" s="102"/>
      <c r="CI2282" s="45"/>
    </row>
    <row r="2283" spans="37:87" ht="13" customHeight="1">
      <c r="AK2283" s="114"/>
      <c r="AL2283" s="41"/>
      <c r="AM2283" s="41"/>
      <c r="AN2283" s="41"/>
      <c r="AO2283" s="41"/>
      <c r="AP2283" s="41"/>
      <c r="AQ2283" s="41"/>
      <c r="AR2283" s="41"/>
      <c r="AS2283" s="41"/>
      <c r="AT2283" s="41"/>
      <c r="AU2283" s="41"/>
      <c r="AV2283" s="41"/>
      <c r="AW2283" s="41"/>
      <c r="AX2283" s="41"/>
      <c r="AY2283" s="41"/>
      <c r="AZ2283" s="41"/>
      <c r="BA2283" s="41"/>
      <c r="BB2283" s="41"/>
      <c r="BC2283" s="41"/>
      <c r="BD2283" s="41"/>
      <c r="BE2283" s="41"/>
      <c r="BF2283" s="41"/>
      <c r="BG2283" s="41"/>
      <c r="BH2283" s="41"/>
      <c r="BI2283" s="41"/>
      <c r="BJ2283" s="41"/>
      <c r="BK2283" s="41"/>
      <c r="BL2283" s="41"/>
      <c r="BM2283" s="41"/>
      <c r="BN2283" s="41"/>
      <c r="BO2283" s="41"/>
      <c r="BP2283" s="108"/>
      <c r="CG2283" s="102"/>
      <c r="CI2283" s="45"/>
    </row>
    <row r="2284" spans="37:87" ht="13" customHeight="1">
      <c r="AK2284" s="114"/>
      <c r="AL2284" s="41"/>
      <c r="AM2284" s="41"/>
      <c r="AN2284" s="41"/>
      <c r="AO2284" s="41"/>
      <c r="AP2284" s="41"/>
      <c r="AQ2284" s="41"/>
      <c r="AR2284" s="41"/>
      <c r="AS2284" s="41"/>
      <c r="AT2284" s="41"/>
      <c r="AU2284" s="41"/>
      <c r="AV2284" s="41"/>
      <c r="AW2284" s="41"/>
      <c r="AX2284" s="41"/>
      <c r="AY2284" s="41"/>
      <c r="AZ2284" s="41"/>
      <c r="BA2284" s="41"/>
      <c r="BB2284" s="41"/>
      <c r="BC2284" s="41"/>
      <c r="BD2284" s="41"/>
      <c r="BE2284" s="41"/>
      <c r="BF2284" s="41"/>
      <c r="BG2284" s="41"/>
      <c r="BH2284" s="41"/>
      <c r="BI2284" s="41"/>
      <c r="BJ2284" s="41"/>
      <c r="BK2284" s="41"/>
      <c r="BL2284" s="41"/>
      <c r="BM2284" s="41"/>
      <c r="BN2284" s="41"/>
      <c r="BO2284" s="41"/>
      <c r="BP2284" s="108"/>
      <c r="CG2284" s="102"/>
      <c r="CI2284" s="45"/>
    </row>
    <row r="2285" spans="37:87" ht="13" customHeight="1">
      <c r="AK2285" s="114"/>
      <c r="AL2285" s="41"/>
      <c r="AM2285" s="41"/>
      <c r="AN2285" s="41"/>
      <c r="AO2285" s="41"/>
      <c r="AP2285" s="41"/>
      <c r="AQ2285" s="41"/>
      <c r="AR2285" s="41"/>
      <c r="AS2285" s="41"/>
      <c r="AT2285" s="41"/>
      <c r="AU2285" s="41"/>
      <c r="AV2285" s="41"/>
      <c r="AW2285" s="41"/>
      <c r="AX2285" s="41"/>
      <c r="AY2285" s="41"/>
      <c r="AZ2285" s="41"/>
      <c r="BA2285" s="41"/>
      <c r="BB2285" s="41"/>
      <c r="BC2285" s="41"/>
      <c r="BD2285" s="41"/>
      <c r="BE2285" s="41"/>
      <c r="BF2285" s="41"/>
      <c r="BG2285" s="41"/>
      <c r="BH2285" s="41"/>
      <c r="BI2285" s="41"/>
      <c r="BJ2285" s="41"/>
      <c r="BK2285" s="41"/>
      <c r="BL2285" s="41"/>
      <c r="BM2285" s="41"/>
      <c r="BN2285" s="41"/>
      <c r="BO2285" s="41"/>
      <c r="BP2285" s="108"/>
      <c r="CG2285" s="102"/>
      <c r="CI2285" s="45"/>
    </row>
    <row r="2286" spans="37:87" ht="13" customHeight="1">
      <c r="AK2286" s="114"/>
      <c r="AL2286" s="41"/>
      <c r="AM2286" s="41"/>
      <c r="AN2286" s="41"/>
      <c r="AO2286" s="41"/>
      <c r="AP2286" s="41"/>
      <c r="AQ2286" s="41"/>
      <c r="AR2286" s="41"/>
      <c r="AS2286" s="41"/>
      <c r="AT2286" s="41"/>
      <c r="AU2286" s="41"/>
      <c r="AV2286" s="41"/>
      <c r="AW2286" s="41"/>
      <c r="AX2286" s="41"/>
      <c r="AY2286" s="41"/>
      <c r="AZ2286" s="41"/>
      <c r="BA2286" s="41"/>
      <c r="BB2286" s="41"/>
      <c r="BC2286" s="41"/>
      <c r="BD2286" s="41"/>
      <c r="BE2286" s="41"/>
      <c r="BF2286" s="41"/>
      <c r="BG2286" s="41"/>
      <c r="BH2286" s="41"/>
      <c r="BI2286" s="41"/>
      <c r="BJ2286" s="41"/>
      <c r="BK2286" s="41"/>
      <c r="BL2286" s="41"/>
      <c r="BM2286" s="41"/>
      <c r="BN2286" s="41"/>
      <c r="BO2286" s="41"/>
      <c r="BP2286" s="108"/>
      <c r="CG2286" s="102"/>
      <c r="CI2286" s="45"/>
    </row>
    <row r="2287" spans="37:87" ht="13" customHeight="1">
      <c r="AK2287" s="114"/>
      <c r="AL2287" s="41"/>
      <c r="AM2287" s="41"/>
      <c r="AN2287" s="41"/>
      <c r="AO2287" s="41"/>
      <c r="AP2287" s="41"/>
      <c r="AQ2287" s="41"/>
      <c r="AR2287" s="41"/>
      <c r="AS2287" s="41"/>
      <c r="AT2287" s="41"/>
      <c r="AU2287" s="41"/>
      <c r="AV2287" s="41"/>
      <c r="AW2287" s="41"/>
      <c r="AX2287" s="41"/>
      <c r="AY2287" s="41"/>
      <c r="AZ2287" s="41"/>
      <c r="BA2287" s="41"/>
      <c r="BB2287" s="41"/>
      <c r="BC2287" s="41"/>
      <c r="BD2287" s="41"/>
      <c r="BE2287" s="41"/>
      <c r="BF2287" s="41"/>
      <c r="BG2287" s="41"/>
      <c r="BH2287" s="41"/>
      <c r="BI2287" s="41"/>
      <c r="BJ2287" s="41"/>
      <c r="BK2287" s="41"/>
      <c r="BL2287" s="41"/>
      <c r="BM2287" s="41"/>
      <c r="BN2287" s="41"/>
      <c r="BO2287" s="41"/>
      <c r="BP2287" s="108"/>
      <c r="CG2287" s="102"/>
      <c r="CI2287" s="45"/>
    </row>
    <row r="2288" spans="37:87" ht="13" customHeight="1">
      <c r="AK2288" s="114"/>
      <c r="AL2288" s="41"/>
      <c r="AM2288" s="41"/>
      <c r="AN2288" s="41"/>
      <c r="AO2288" s="41"/>
      <c r="AP2288" s="41"/>
      <c r="AQ2288" s="41"/>
      <c r="AR2288" s="41"/>
      <c r="AS2288" s="41"/>
      <c r="AT2288" s="41"/>
      <c r="AU2288" s="41"/>
      <c r="AV2288" s="41"/>
      <c r="AW2288" s="41"/>
      <c r="AX2288" s="41"/>
      <c r="AY2288" s="41"/>
      <c r="AZ2288" s="41"/>
      <c r="BA2288" s="41"/>
      <c r="BB2288" s="41"/>
      <c r="BC2288" s="41"/>
      <c r="BD2288" s="41"/>
      <c r="BE2288" s="41"/>
      <c r="BF2288" s="41"/>
      <c r="BG2288" s="41"/>
      <c r="BH2288" s="41"/>
      <c r="BI2288" s="41"/>
      <c r="BJ2288" s="41"/>
      <c r="BK2288" s="41"/>
      <c r="BL2288" s="41"/>
      <c r="BM2288" s="41"/>
      <c r="BN2288" s="41"/>
      <c r="BO2288" s="41"/>
      <c r="BP2288" s="108"/>
      <c r="CG2288" s="102"/>
      <c r="CI2288" s="45"/>
    </row>
    <row r="2289" spans="37:87" ht="13" customHeight="1">
      <c r="AK2289" s="114"/>
      <c r="AL2289" s="41"/>
      <c r="AM2289" s="41"/>
      <c r="AN2289" s="41"/>
      <c r="AO2289" s="41"/>
      <c r="AP2289" s="41"/>
      <c r="AQ2289" s="41"/>
      <c r="AR2289" s="41"/>
      <c r="AS2289" s="41"/>
      <c r="AT2289" s="41"/>
      <c r="AU2289" s="41"/>
      <c r="AV2289" s="41"/>
      <c r="AW2289" s="41"/>
      <c r="AX2289" s="41"/>
      <c r="AY2289" s="41"/>
      <c r="AZ2289" s="41"/>
      <c r="BA2289" s="41"/>
      <c r="BB2289" s="41"/>
      <c r="BC2289" s="41"/>
      <c r="BD2289" s="41"/>
      <c r="BE2289" s="41"/>
      <c r="BF2289" s="41"/>
      <c r="BG2289" s="41"/>
      <c r="BH2289" s="41"/>
      <c r="BI2289" s="41"/>
      <c r="BJ2289" s="41"/>
      <c r="BK2289" s="41"/>
      <c r="BL2289" s="41"/>
      <c r="BM2289" s="41"/>
      <c r="BN2289" s="41"/>
      <c r="BO2289" s="41"/>
      <c r="BP2289" s="108"/>
      <c r="CG2289" s="102"/>
      <c r="CI2289" s="45"/>
    </row>
    <row r="2290" spans="37:87" ht="13" customHeight="1">
      <c r="AK2290" s="114"/>
      <c r="AL2290" s="41"/>
      <c r="AM2290" s="41"/>
      <c r="AN2290" s="41"/>
      <c r="AO2290" s="41"/>
      <c r="AP2290" s="41"/>
      <c r="AQ2290" s="41"/>
      <c r="AR2290" s="41"/>
      <c r="AS2290" s="41"/>
      <c r="AT2290" s="41"/>
      <c r="AU2290" s="41"/>
      <c r="AV2290" s="41"/>
      <c r="AW2290" s="41"/>
      <c r="AX2290" s="41"/>
      <c r="AY2290" s="41"/>
      <c r="AZ2290" s="41"/>
      <c r="BA2290" s="41"/>
      <c r="BB2290" s="41"/>
      <c r="BC2290" s="41"/>
      <c r="BD2290" s="41"/>
      <c r="BE2290" s="41"/>
      <c r="BF2290" s="41"/>
      <c r="BG2290" s="41"/>
      <c r="BH2290" s="41"/>
      <c r="BI2290" s="41"/>
      <c r="BJ2290" s="41"/>
      <c r="BK2290" s="41"/>
      <c r="BL2290" s="41"/>
      <c r="BM2290" s="41"/>
      <c r="BN2290" s="41"/>
      <c r="BO2290" s="41"/>
      <c r="BP2290" s="108"/>
      <c r="CG2290" s="102"/>
      <c r="CI2290" s="45"/>
    </row>
    <row r="2291" spans="37:87" ht="13" customHeight="1">
      <c r="AK2291" s="114"/>
      <c r="AL2291" s="41"/>
      <c r="AM2291" s="41"/>
      <c r="AN2291" s="41"/>
      <c r="AO2291" s="41"/>
      <c r="AP2291" s="41"/>
      <c r="AQ2291" s="41"/>
      <c r="AR2291" s="41"/>
      <c r="AS2291" s="41"/>
      <c r="AT2291" s="41"/>
      <c r="AU2291" s="41"/>
      <c r="AV2291" s="41"/>
      <c r="AW2291" s="41"/>
      <c r="AX2291" s="41"/>
      <c r="AY2291" s="41"/>
      <c r="AZ2291" s="41"/>
      <c r="BA2291" s="41"/>
      <c r="BB2291" s="41"/>
      <c r="BC2291" s="41"/>
      <c r="BD2291" s="41"/>
      <c r="BE2291" s="41"/>
      <c r="BF2291" s="41"/>
      <c r="BG2291" s="41"/>
      <c r="BH2291" s="41"/>
      <c r="BI2291" s="41"/>
      <c r="BJ2291" s="41"/>
      <c r="BK2291" s="41"/>
      <c r="BL2291" s="41"/>
      <c r="BM2291" s="41"/>
      <c r="BN2291" s="41"/>
      <c r="BO2291" s="41"/>
      <c r="BP2291" s="108"/>
      <c r="CG2291" s="102"/>
      <c r="CI2291" s="45"/>
    </row>
    <row r="2292" spans="37:87" ht="13" customHeight="1">
      <c r="AK2292" s="114"/>
      <c r="AL2292" s="41"/>
      <c r="AM2292" s="41"/>
      <c r="AN2292" s="41"/>
      <c r="AO2292" s="41"/>
      <c r="AP2292" s="41"/>
      <c r="AQ2292" s="41"/>
      <c r="AR2292" s="41"/>
      <c r="AS2292" s="41"/>
      <c r="AT2292" s="41"/>
      <c r="AU2292" s="41"/>
      <c r="AV2292" s="41"/>
      <c r="AW2292" s="41"/>
      <c r="AX2292" s="41"/>
      <c r="AY2292" s="41"/>
      <c r="AZ2292" s="41"/>
      <c r="BA2292" s="41"/>
      <c r="BB2292" s="41"/>
      <c r="BC2292" s="41"/>
      <c r="BD2292" s="41"/>
      <c r="BE2292" s="41"/>
      <c r="BF2292" s="41"/>
      <c r="BG2292" s="41"/>
      <c r="BH2292" s="41"/>
      <c r="BI2292" s="41"/>
      <c r="BJ2292" s="41"/>
      <c r="BK2292" s="41"/>
      <c r="BL2292" s="41"/>
      <c r="BM2292" s="41"/>
      <c r="BN2292" s="41"/>
      <c r="BO2292" s="41"/>
      <c r="BP2292" s="108"/>
      <c r="CG2292" s="102"/>
      <c r="CI2292" s="45"/>
    </row>
    <row r="2293" spans="37:87" ht="13" customHeight="1">
      <c r="AK2293" s="114"/>
      <c r="AL2293" s="41"/>
      <c r="AM2293" s="41"/>
      <c r="AN2293" s="41"/>
      <c r="AO2293" s="41"/>
      <c r="AP2293" s="41"/>
      <c r="AQ2293" s="41"/>
      <c r="AR2293" s="41"/>
      <c r="AS2293" s="41"/>
      <c r="AT2293" s="41"/>
      <c r="AU2293" s="41"/>
      <c r="AV2293" s="41"/>
      <c r="AW2293" s="41"/>
      <c r="AX2293" s="41"/>
      <c r="AY2293" s="41"/>
      <c r="AZ2293" s="41"/>
      <c r="BA2293" s="41"/>
      <c r="BB2293" s="41"/>
      <c r="BC2293" s="41"/>
      <c r="BD2293" s="41"/>
      <c r="BE2293" s="41"/>
      <c r="BF2293" s="41"/>
      <c r="BG2293" s="41"/>
      <c r="BH2293" s="41"/>
      <c r="BI2293" s="41"/>
      <c r="BJ2293" s="41"/>
      <c r="BK2293" s="41"/>
      <c r="BL2293" s="41"/>
      <c r="BM2293" s="41"/>
      <c r="BN2293" s="41"/>
      <c r="BO2293" s="41"/>
      <c r="BP2293" s="108"/>
      <c r="CG2293" s="102"/>
      <c r="CI2293" s="45"/>
    </row>
    <row r="2294" spans="37:87" ht="13" customHeight="1">
      <c r="AK2294" s="114"/>
      <c r="AL2294" s="41"/>
      <c r="AM2294" s="41"/>
      <c r="AN2294" s="41"/>
      <c r="AO2294" s="41"/>
      <c r="AP2294" s="41"/>
      <c r="AQ2294" s="41"/>
      <c r="AR2294" s="41"/>
      <c r="AS2294" s="41"/>
      <c r="AT2294" s="41"/>
      <c r="AU2294" s="41"/>
      <c r="AV2294" s="41"/>
      <c r="AW2294" s="41"/>
      <c r="AX2294" s="41"/>
      <c r="AY2294" s="41"/>
      <c r="AZ2294" s="41"/>
      <c r="BA2294" s="41"/>
      <c r="BB2294" s="41"/>
      <c r="BC2294" s="41"/>
      <c r="BD2294" s="41"/>
      <c r="BE2294" s="41"/>
      <c r="BF2294" s="41"/>
      <c r="BG2294" s="41"/>
      <c r="BH2294" s="41"/>
      <c r="BI2294" s="41"/>
      <c r="BJ2294" s="41"/>
      <c r="BK2294" s="41"/>
      <c r="BL2294" s="41"/>
      <c r="BM2294" s="41"/>
      <c r="BN2294" s="41"/>
      <c r="BO2294" s="41"/>
      <c r="BP2294" s="108"/>
      <c r="CG2294" s="102"/>
      <c r="CI2294" s="45"/>
    </row>
    <row r="2295" spans="37:87" ht="13" customHeight="1">
      <c r="AK2295" s="114"/>
      <c r="AL2295" s="41"/>
      <c r="AM2295" s="41"/>
      <c r="AN2295" s="41"/>
      <c r="AO2295" s="41"/>
      <c r="AP2295" s="41"/>
      <c r="AQ2295" s="41"/>
      <c r="AR2295" s="41"/>
      <c r="AS2295" s="41"/>
      <c r="AT2295" s="41"/>
      <c r="AU2295" s="41"/>
      <c r="AV2295" s="41"/>
      <c r="AW2295" s="41"/>
      <c r="AX2295" s="41"/>
      <c r="AY2295" s="41"/>
      <c r="AZ2295" s="41"/>
      <c r="BA2295" s="41"/>
      <c r="BB2295" s="41"/>
      <c r="BC2295" s="41"/>
      <c r="BD2295" s="41"/>
      <c r="BE2295" s="41"/>
      <c r="BF2295" s="41"/>
      <c r="BG2295" s="41"/>
      <c r="BH2295" s="41"/>
      <c r="BI2295" s="41"/>
      <c r="BJ2295" s="41"/>
      <c r="BK2295" s="41"/>
      <c r="BL2295" s="41"/>
      <c r="BM2295" s="41"/>
      <c r="BN2295" s="41"/>
      <c r="BO2295" s="41"/>
      <c r="BP2295" s="108"/>
      <c r="CG2295" s="102"/>
      <c r="CI2295" s="45"/>
    </row>
    <row r="2296" spans="37:87" ht="13" customHeight="1">
      <c r="AK2296" s="114"/>
      <c r="AL2296" s="41"/>
      <c r="AM2296" s="41"/>
      <c r="AN2296" s="41"/>
      <c r="AO2296" s="41"/>
      <c r="AP2296" s="41"/>
      <c r="AQ2296" s="41"/>
      <c r="AR2296" s="41"/>
      <c r="AS2296" s="41"/>
      <c r="AT2296" s="41"/>
      <c r="AU2296" s="41"/>
      <c r="AV2296" s="41"/>
      <c r="AW2296" s="41"/>
      <c r="AX2296" s="41"/>
      <c r="AY2296" s="41"/>
      <c r="AZ2296" s="41"/>
      <c r="BA2296" s="41"/>
      <c r="BB2296" s="41"/>
      <c r="BC2296" s="41"/>
      <c r="BD2296" s="41"/>
      <c r="BE2296" s="41"/>
      <c r="BF2296" s="41"/>
      <c r="BG2296" s="41"/>
      <c r="BH2296" s="41"/>
      <c r="BI2296" s="41"/>
      <c r="BJ2296" s="41"/>
      <c r="BK2296" s="41"/>
      <c r="BL2296" s="41"/>
      <c r="BM2296" s="41"/>
      <c r="BN2296" s="41"/>
      <c r="BO2296" s="41"/>
      <c r="BP2296" s="108"/>
      <c r="CG2296" s="102"/>
      <c r="CI2296" s="45"/>
    </row>
    <row r="2297" spans="37:87" ht="13" customHeight="1">
      <c r="AK2297" s="114"/>
      <c r="AL2297" s="41"/>
      <c r="AM2297" s="41"/>
      <c r="AN2297" s="41"/>
      <c r="AO2297" s="41"/>
      <c r="AP2297" s="41"/>
      <c r="AQ2297" s="41"/>
      <c r="AR2297" s="41"/>
      <c r="AS2297" s="41"/>
      <c r="AT2297" s="41"/>
      <c r="AU2297" s="41"/>
      <c r="AV2297" s="41"/>
      <c r="AW2297" s="41"/>
      <c r="AX2297" s="41"/>
      <c r="AY2297" s="41"/>
      <c r="AZ2297" s="41"/>
      <c r="BA2297" s="41"/>
      <c r="BB2297" s="41"/>
      <c r="BC2297" s="41"/>
      <c r="BD2297" s="41"/>
      <c r="BE2297" s="41"/>
      <c r="BF2297" s="41"/>
      <c r="BG2297" s="41"/>
      <c r="BH2297" s="41"/>
      <c r="BI2297" s="41"/>
      <c r="BJ2297" s="41"/>
      <c r="BK2297" s="41"/>
      <c r="BL2297" s="41"/>
      <c r="BM2297" s="41"/>
      <c r="BN2297" s="41"/>
      <c r="BO2297" s="41"/>
      <c r="BP2297" s="108"/>
      <c r="CG2297" s="102"/>
      <c r="CI2297" s="45"/>
    </row>
    <row r="2298" spans="37:87" ht="13" customHeight="1">
      <c r="AK2298" s="114"/>
      <c r="AL2298" s="41"/>
      <c r="AM2298" s="41"/>
      <c r="AN2298" s="41"/>
      <c r="AO2298" s="41"/>
      <c r="AP2298" s="41"/>
      <c r="AQ2298" s="41"/>
      <c r="AR2298" s="41"/>
      <c r="AS2298" s="41"/>
      <c r="AT2298" s="41"/>
      <c r="AU2298" s="41"/>
      <c r="AV2298" s="41"/>
      <c r="AW2298" s="41"/>
      <c r="AX2298" s="41"/>
      <c r="AY2298" s="41"/>
      <c r="AZ2298" s="41"/>
      <c r="BA2298" s="41"/>
      <c r="BB2298" s="41"/>
      <c r="BC2298" s="41"/>
      <c r="BD2298" s="41"/>
      <c r="BE2298" s="41"/>
      <c r="BF2298" s="41"/>
      <c r="BG2298" s="41"/>
      <c r="BH2298" s="41"/>
      <c r="BI2298" s="41"/>
      <c r="BJ2298" s="41"/>
      <c r="BK2298" s="41"/>
      <c r="BL2298" s="41"/>
      <c r="BM2298" s="41"/>
      <c r="BN2298" s="41"/>
      <c r="BO2298" s="41"/>
      <c r="BP2298" s="108"/>
      <c r="CG2298" s="102"/>
      <c r="CI2298" s="45"/>
    </row>
    <row r="2299" spans="37:87" ht="13" customHeight="1">
      <c r="AK2299" s="114"/>
      <c r="AL2299" s="41"/>
      <c r="AM2299" s="41"/>
      <c r="AN2299" s="41"/>
      <c r="AO2299" s="41"/>
      <c r="AP2299" s="41"/>
      <c r="AQ2299" s="41"/>
      <c r="AR2299" s="41"/>
      <c r="AS2299" s="41"/>
      <c r="AT2299" s="41"/>
      <c r="AU2299" s="41"/>
      <c r="AV2299" s="41"/>
      <c r="AW2299" s="41"/>
      <c r="AX2299" s="41"/>
      <c r="AY2299" s="41"/>
      <c r="AZ2299" s="41"/>
      <c r="BA2299" s="41"/>
      <c r="BB2299" s="41"/>
      <c r="BC2299" s="41"/>
      <c r="BD2299" s="41"/>
      <c r="BE2299" s="41"/>
      <c r="BF2299" s="41"/>
      <c r="BG2299" s="41"/>
      <c r="BH2299" s="41"/>
      <c r="BI2299" s="41"/>
      <c r="BJ2299" s="41"/>
      <c r="BK2299" s="41"/>
      <c r="BL2299" s="41"/>
      <c r="BM2299" s="41"/>
      <c r="BN2299" s="41"/>
      <c r="BO2299" s="41"/>
      <c r="BP2299" s="108"/>
      <c r="CG2299" s="102"/>
      <c r="CI2299" s="45"/>
    </row>
    <row r="2300" spans="37:87" ht="13" customHeight="1">
      <c r="AK2300" s="114"/>
      <c r="AL2300" s="41"/>
      <c r="AM2300" s="41"/>
      <c r="AN2300" s="41"/>
      <c r="AO2300" s="41"/>
      <c r="AP2300" s="41"/>
      <c r="AQ2300" s="41"/>
      <c r="AR2300" s="41"/>
      <c r="AS2300" s="41"/>
      <c r="AT2300" s="41"/>
      <c r="AU2300" s="41"/>
      <c r="AV2300" s="41"/>
      <c r="AW2300" s="41"/>
      <c r="AX2300" s="41"/>
      <c r="AY2300" s="41"/>
      <c r="AZ2300" s="41"/>
      <c r="BA2300" s="41"/>
      <c r="BB2300" s="41"/>
      <c r="BC2300" s="41"/>
      <c r="BD2300" s="41"/>
      <c r="BE2300" s="41"/>
      <c r="BF2300" s="41"/>
      <c r="BG2300" s="41"/>
      <c r="BH2300" s="41"/>
      <c r="BI2300" s="41"/>
      <c r="BJ2300" s="41"/>
      <c r="BK2300" s="41"/>
      <c r="BL2300" s="41"/>
      <c r="BM2300" s="41"/>
      <c r="BN2300" s="41"/>
      <c r="BO2300" s="41"/>
      <c r="BP2300" s="108"/>
      <c r="CG2300" s="102"/>
      <c r="CI2300" s="45"/>
    </row>
    <row r="2301" spans="37:87" ht="13" customHeight="1">
      <c r="AK2301" s="114"/>
      <c r="AL2301" s="41"/>
      <c r="AM2301" s="41"/>
      <c r="AN2301" s="41"/>
      <c r="AO2301" s="41"/>
      <c r="AP2301" s="41"/>
      <c r="AQ2301" s="41"/>
      <c r="AR2301" s="41"/>
      <c r="AS2301" s="41"/>
      <c r="AT2301" s="41"/>
      <c r="AU2301" s="41"/>
      <c r="AV2301" s="41"/>
      <c r="AW2301" s="41"/>
      <c r="AX2301" s="41"/>
      <c r="AY2301" s="41"/>
      <c r="AZ2301" s="41"/>
      <c r="BA2301" s="41"/>
      <c r="BB2301" s="41"/>
      <c r="BC2301" s="41"/>
      <c r="BD2301" s="41"/>
      <c r="BE2301" s="41"/>
      <c r="BF2301" s="41"/>
      <c r="BG2301" s="41"/>
      <c r="BH2301" s="41"/>
      <c r="BI2301" s="41"/>
      <c r="BJ2301" s="41"/>
      <c r="BK2301" s="41"/>
      <c r="BL2301" s="41"/>
      <c r="BM2301" s="41"/>
      <c r="BN2301" s="41"/>
      <c r="BO2301" s="41"/>
      <c r="BP2301" s="108"/>
      <c r="CG2301" s="102"/>
      <c r="CI2301" s="45"/>
    </row>
    <row r="2302" spans="37:87" ht="13" customHeight="1">
      <c r="AK2302" s="114"/>
      <c r="AL2302" s="41"/>
      <c r="AM2302" s="41"/>
      <c r="AN2302" s="41"/>
      <c r="AO2302" s="41"/>
      <c r="AP2302" s="41"/>
      <c r="AQ2302" s="41"/>
      <c r="AR2302" s="41"/>
      <c r="AS2302" s="41"/>
      <c r="AT2302" s="41"/>
      <c r="AU2302" s="41"/>
      <c r="AV2302" s="41"/>
      <c r="AW2302" s="41"/>
      <c r="AX2302" s="41"/>
      <c r="AY2302" s="41"/>
      <c r="AZ2302" s="41"/>
      <c r="BA2302" s="41"/>
      <c r="BB2302" s="41"/>
      <c r="BC2302" s="41"/>
      <c r="BD2302" s="41"/>
      <c r="BE2302" s="41"/>
      <c r="BF2302" s="41"/>
      <c r="BG2302" s="41"/>
      <c r="BH2302" s="41"/>
      <c r="BI2302" s="41"/>
      <c r="BJ2302" s="41"/>
      <c r="BK2302" s="41"/>
      <c r="BL2302" s="41"/>
      <c r="BM2302" s="41"/>
      <c r="BN2302" s="41"/>
      <c r="BO2302" s="41"/>
      <c r="BP2302" s="108"/>
      <c r="CG2302" s="102"/>
      <c r="CI2302" s="45"/>
    </row>
    <row r="2303" spans="37:87" ht="13" customHeight="1">
      <c r="AK2303" s="114"/>
      <c r="AL2303" s="41"/>
      <c r="AM2303" s="41"/>
      <c r="AN2303" s="41"/>
      <c r="AO2303" s="41"/>
      <c r="AP2303" s="41"/>
      <c r="AQ2303" s="41"/>
      <c r="AR2303" s="41"/>
      <c r="AS2303" s="41"/>
      <c r="AT2303" s="41"/>
      <c r="AU2303" s="41"/>
      <c r="AV2303" s="41"/>
      <c r="AW2303" s="41"/>
      <c r="AX2303" s="41"/>
      <c r="AY2303" s="41"/>
      <c r="AZ2303" s="41"/>
      <c r="BA2303" s="41"/>
      <c r="BB2303" s="41"/>
      <c r="BC2303" s="41"/>
      <c r="BD2303" s="41"/>
      <c r="BE2303" s="41"/>
      <c r="BF2303" s="41"/>
      <c r="BG2303" s="41"/>
      <c r="BH2303" s="41"/>
      <c r="BI2303" s="41"/>
      <c r="BJ2303" s="41"/>
      <c r="BK2303" s="41"/>
      <c r="BL2303" s="41"/>
      <c r="BM2303" s="41"/>
      <c r="BN2303" s="41"/>
      <c r="BO2303" s="41"/>
      <c r="BP2303" s="108"/>
      <c r="CG2303" s="102"/>
      <c r="CI2303" s="45"/>
    </row>
    <row r="2304" spans="37:87" ht="13" customHeight="1">
      <c r="AK2304" s="114"/>
      <c r="AL2304" s="41"/>
      <c r="AM2304" s="41"/>
      <c r="AN2304" s="41"/>
      <c r="AO2304" s="41"/>
      <c r="AP2304" s="41"/>
      <c r="AQ2304" s="41"/>
      <c r="AR2304" s="41"/>
      <c r="AS2304" s="41"/>
      <c r="AT2304" s="41"/>
      <c r="AU2304" s="41"/>
      <c r="AV2304" s="41"/>
      <c r="AW2304" s="41"/>
      <c r="AX2304" s="41"/>
      <c r="AY2304" s="41"/>
      <c r="AZ2304" s="41"/>
      <c r="BA2304" s="41"/>
      <c r="BB2304" s="41"/>
      <c r="BC2304" s="41"/>
      <c r="BD2304" s="41"/>
      <c r="BE2304" s="41"/>
      <c r="BF2304" s="41"/>
      <c r="BG2304" s="41"/>
      <c r="BH2304" s="41"/>
      <c r="BI2304" s="41"/>
      <c r="BJ2304" s="41"/>
      <c r="BK2304" s="41"/>
      <c r="BL2304" s="41"/>
      <c r="BM2304" s="41"/>
      <c r="BN2304" s="41"/>
      <c r="BO2304" s="41"/>
      <c r="BP2304" s="108"/>
      <c r="CG2304" s="102"/>
      <c r="CI2304" s="45"/>
    </row>
    <row r="2305" spans="37:87" ht="13" customHeight="1">
      <c r="AK2305" s="114"/>
      <c r="AL2305" s="41"/>
      <c r="AM2305" s="41"/>
      <c r="AN2305" s="41"/>
      <c r="AO2305" s="41"/>
      <c r="AP2305" s="41"/>
      <c r="AQ2305" s="41"/>
      <c r="AR2305" s="41"/>
      <c r="AS2305" s="41"/>
      <c r="AT2305" s="41"/>
      <c r="AU2305" s="41"/>
      <c r="AV2305" s="41"/>
      <c r="AW2305" s="41"/>
      <c r="AX2305" s="41"/>
      <c r="AY2305" s="41"/>
      <c r="AZ2305" s="41"/>
      <c r="BA2305" s="41"/>
      <c r="BB2305" s="41"/>
      <c r="BC2305" s="41"/>
      <c r="BD2305" s="41"/>
      <c r="BE2305" s="41"/>
      <c r="BF2305" s="41"/>
      <c r="BG2305" s="41"/>
      <c r="BH2305" s="41"/>
      <c r="BI2305" s="41"/>
      <c r="BJ2305" s="41"/>
      <c r="BK2305" s="41"/>
      <c r="BL2305" s="41"/>
      <c r="BM2305" s="41"/>
      <c r="BN2305" s="41"/>
      <c r="BO2305" s="41"/>
      <c r="BP2305" s="108"/>
      <c r="CG2305" s="102"/>
      <c r="CI2305" s="45"/>
    </row>
    <row r="2306" spans="37:87" ht="13" customHeight="1">
      <c r="AK2306" s="114"/>
      <c r="AL2306" s="41"/>
      <c r="AM2306" s="41"/>
      <c r="AN2306" s="41"/>
      <c r="AO2306" s="41"/>
      <c r="AP2306" s="41"/>
      <c r="AQ2306" s="41"/>
      <c r="AR2306" s="41"/>
      <c r="AS2306" s="41"/>
      <c r="AT2306" s="41"/>
      <c r="AU2306" s="41"/>
      <c r="AV2306" s="41"/>
      <c r="AW2306" s="41"/>
      <c r="AX2306" s="41"/>
      <c r="AY2306" s="41"/>
      <c r="AZ2306" s="41"/>
      <c r="BA2306" s="41"/>
      <c r="BB2306" s="41"/>
      <c r="BC2306" s="41"/>
      <c r="BD2306" s="41"/>
      <c r="BE2306" s="41"/>
      <c r="BF2306" s="41"/>
      <c r="BG2306" s="41"/>
      <c r="BH2306" s="41"/>
      <c r="BI2306" s="41"/>
      <c r="BJ2306" s="41"/>
      <c r="BK2306" s="41"/>
      <c r="BL2306" s="41"/>
      <c r="BM2306" s="41"/>
      <c r="BN2306" s="41"/>
      <c r="BO2306" s="41"/>
      <c r="BP2306" s="108"/>
      <c r="CG2306" s="102"/>
      <c r="CI2306" s="45"/>
    </row>
    <row r="2307" spans="37:87" ht="13" customHeight="1">
      <c r="AK2307" s="114"/>
      <c r="AL2307" s="41"/>
      <c r="AM2307" s="41"/>
      <c r="AN2307" s="41"/>
      <c r="AO2307" s="41"/>
      <c r="AP2307" s="41"/>
      <c r="AQ2307" s="41"/>
      <c r="AR2307" s="41"/>
      <c r="AS2307" s="41"/>
      <c r="AT2307" s="41"/>
      <c r="AU2307" s="41"/>
      <c r="AV2307" s="41"/>
      <c r="AW2307" s="41"/>
      <c r="AX2307" s="41"/>
      <c r="AY2307" s="41"/>
      <c r="AZ2307" s="41"/>
      <c r="BA2307" s="41"/>
      <c r="BB2307" s="41"/>
      <c r="BC2307" s="41"/>
      <c r="BD2307" s="41"/>
      <c r="BE2307" s="41"/>
      <c r="BF2307" s="41"/>
      <c r="BG2307" s="41"/>
      <c r="BH2307" s="41"/>
      <c r="BI2307" s="41"/>
      <c r="BJ2307" s="41"/>
      <c r="BK2307" s="41"/>
      <c r="BL2307" s="41"/>
      <c r="BM2307" s="41"/>
      <c r="BN2307" s="41"/>
      <c r="BO2307" s="41"/>
      <c r="BP2307" s="108"/>
      <c r="CG2307" s="102"/>
      <c r="CI2307" s="45"/>
    </row>
    <row r="2308" spans="37:87" ht="13" customHeight="1">
      <c r="AK2308" s="114"/>
      <c r="AL2308" s="41"/>
      <c r="AM2308" s="41"/>
      <c r="AN2308" s="41"/>
      <c r="AO2308" s="41"/>
      <c r="AP2308" s="41"/>
      <c r="AQ2308" s="41"/>
      <c r="AR2308" s="41"/>
      <c r="AS2308" s="41"/>
      <c r="AT2308" s="41"/>
      <c r="AU2308" s="41"/>
      <c r="AV2308" s="41"/>
      <c r="AW2308" s="41"/>
      <c r="AX2308" s="41"/>
      <c r="AY2308" s="41"/>
      <c r="AZ2308" s="41"/>
      <c r="BA2308" s="41"/>
      <c r="BB2308" s="41"/>
      <c r="BC2308" s="41"/>
      <c r="BD2308" s="41"/>
      <c r="BE2308" s="41"/>
      <c r="BF2308" s="41"/>
      <c r="BG2308" s="41"/>
      <c r="BH2308" s="41"/>
      <c r="BI2308" s="41"/>
      <c r="BJ2308" s="41"/>
      <c r="BK2308" s="41"/>
      <c r="BL2308" s="41"/>
      <c r="BM2308" s="41"/>
      <c r="BN2308" s="41"/>
      <c r="BO2308" s="41"/>
      <c r="BP2308" s="108"/>
      <c r="CG2308" s="102"/>
      <c r="CI2308" s="45"/>
    </row>
    <row r="2309" spans="37:87" ht="13" customHeight="1">
      <c r="AK2309" s="114"/>
      <c r="AL2309" s="41"/>
      <c r="AM2309" s="41"/>
      <c r="AN2309" s="41"/>
      <c r="AO2309" s="41"/>
      <c r="AP2309" s="41"/>
      <c r="AQ2309" s="41"/>
      <c r="AR2309" s="41"/>
      <c r="AS2309" s="41"/>
      <c r="AT2309" s="41"/>
      <c r="AU2309" s="41"/>
      <c r="AV2309" s="41"/>
      <c r="AW2309" s="41"/>
      <c r="AX2309" s="41"/>
      <c r="AY2309" s="41"/>
      <c r="AZ2309" s="41"/>
      <c r="BA2309" s="41"/>
      <c r="BB2309" s="41"/>
      <c r="BC2309" s="41"/>
      <c r="BD2309" s="41"/>
      <c r="BE2309" s="41"/>
      <c r="BF2309" s="41"/>
      <c r="BG2309" s="41"/>
      <c r="BH2309" s="41"/>
      <c r="BI2309" s="41"/>
      <c r="BJ2309" s="41"/>
      <c r="BK2309" s="41"/>
      <c r="BL2309" s="41"/>
      <c r="BM2309" s="41"/>
      <c r="BN2309" s="41"/>
      <c r="BO2309" s="41"/>
      <c r="BP2309" s="108"/>
      <c r="CG2309" s="102"/>
      <c r="CI2309" s="45"/>
    </row>
    <row r="2310" spans="37:87" ht="13" customHeight="1">
      <c r="AK2310" s="114"/>
      <c r="AL2310" s="41"/>
      <c r="AM2310" s="41"/>
      <c r="AN2310" s="41"/>
      <c r="AO2310" s="41"/>
      <c r="AP2310" s="41"/>
      <c r="AQ2310" s="41"/>
      <c r="AR2310" s="41"/>
      <c r="AS2310" s="41"/>
      <c r="AT2310" s="41"/>
      <c r="AU2310" s="41"/>
      <c r="AV2310" s="41"/>
      <c r="AW2310" s="41"/>
      <c r="AX2310" s="41"/>
      <c r="AY2310" s="41"/>
      <c r="AZ2310" s="41"/>
      <c r="BA2310" s="41"/>
      <c r="BB2310" s="41"/>
      <c r="BC2310" s="41"/>
      <c r="BD2310" s="41"/>
      <c r="BE2310" s="41"/>
      <c r="BF2310" s="41"/>
      <c r="BG2310" s="41"/>
      <c r="BH2310" s="41"/>
      <c r="BI2310" s="41"/>
      <c r="BJ2310" s="41"/>
      <c r="BK2310" s="41"/>
      <c r="BL2310" s="41"/>
      <c r="BM2310" s="41"/>
      <c r="BN2310" s="41"/>
      <c r="BO2310" s="41"/>
      <c r="BP2310" s="108"/>
      <c r="CG2310" s="102"/>
      <c r="CI2310" s="45"/>
    </row>
    <row r="2311" spans="37:87" ht="13" customHeight="1">
      <c r="AK2311" s="114"/>
      <c r="AL2311" s="41"/>
      <c r="AM2311" s="41"/>
      <c r="AN2311" s="41"/>
      <c r="AO2311" s="41"/>
      <c r="AP2311" s="41"/>
      <c r="AQ2311" s="41"/>
      <c r="AR2311" s="41"/>
      <c r="AS2311" s="41"/>
      <c r="AT2311" s="41"/>
      <c r="AU2311" s="41"/>
      <c r="AV2311" s="41"/>
      <c r="AW2311" s="41"/>
      <c r="AX2311" s="41"/>
      <c r="AY2311" s="41"/>
      <c r="AZ2311" s="41"/>
      <c r="BA2311" s="41"/>
      <c r="BB2311" s="41"/>
      <c r="BC2311" s="41"/>
      <c r="BD2311" s="41"/>
      <c r="BE2311" s="41"/>
      <c r="BF2311" s="41"/>
      <c r="BG2311" s="41"/>
      <c r="BH2311" s="41"/>
      <c r="BI2311" s="41"/>
      <c r="BJ2311" s="41"/>
      <c r="BK2311" s="41"/>
      <c r="BL2311" s="41"/>
      <c r="BM2311" s="41"/>
      <c r="BN2311" s="41"/>
      <c r="BO2311" s="41"/>
      <c r="BP2311" s="108"/>
      <c r="CG2311" s="102"/>
      <c r="CI2311" s="45"/>
    </row>
    <row r="2312" spans="37:87" ht="13" customHeight="1">
      <c r="AK2312" s="114"/>
      <c r="AL2312" s="41"/>
      <c r="AM2312" s="41"/>
      <c r="AN2312" s="41"/>
      <c r="AO2312" s="41"/>
      <c r="AP2312" s="41"/>
      <c r="AQ2312" s="41"/>
      <c r="AR2312" s="41"/>
      <c r="AS2312" s="41"/>
      <c r="AT2312" s="41"/>
      <c r="AU2312" s="41"/>
      <c r="AV2312" s="41"/>
      <c r="AW2312" s="41"/>
      <c r="AX2312" s="41"/>
      <c r="AY2312" s="41"/>
      <c r="AZ2312" s="41"/>
      <c r="BA2312" s="41"/>
      <c r="BB2312" s="41"/>
      <c r="BC2312" s="41"/>
      <c r="BD2312" s="41"/>
      <c r="BE2312" s="41"/>
      <c r="BF2312" s="41"/>
      <c r="BG2312" s="41"/>
      <c r="BH2312" s="41"/>
      <c r="BI2312" s="41"/>
      <c r="BJ2312" s="41"/>
      <c r="BK2312" s="41"/>
      <c r="BL2312" s="41"/>
      <c r="BM2312" s="41"/>
      <c r="BN2312" s="41"/>
      <c r="BO2312" s="41"/>
      <c r="BP2312" s="108"/>
      <c r="CG2312" s="102"/>
      <c r="CI2312" s="45"/>
    </row>
    <row r="2313" spans="37:87" ht="13" customHeight="1">
      <c r="AK2313" s="114"/>
      <c r="AL2313" s="41"/>
      <c r="AM2313" s="41"/>
      <c r="AN2313" s="41"/>
      <c r="AO2313" s="41"/>
      <c r="AP2313" s="41"/>
      <c r="AQ2313" s="41"/>
      <c r="AR2313" s="41"/>
      <c r="AS2313" s="41"/>
      <c r="AT2313" s="41"/>
      <c r="AU2313" s="41"/>
      <c r="AV2313" s="41"/>
      <c r="AW2313" s="41"/>
      <c r="AX2313" s="41"/>
      <c r="AY2313" s="41"/>
      <c r="AZ2313" s="41"/>
      <c r="BA2313" s="41"/>
      <c r="BB2313" s="41"/>
      <c r="BC2313" s="41"/>
      <c r="BD2313" s="41"/>
      <c r="BE2313" s="41"/>
      <c r="BF2313" s="41"/>
      <c r="BG2313" s="41"/>
      <c r="BH2313" s="41"/>
      <c r="BI2313" s="41"/>
      <c r="BJ2313" s="41"/>
      <c r="BK2313" s="41"/>
      <c r="BL2313" s="41"/>
      <c r="BM2313" s="41"/>
      <c r="BN2313" s="41"/>
      <c r="BO2313" s="41"/>
      <c r="BP2313" s="108"/>
      <c r="CG2313" s="102"/>
      <c r="CI2313" s="45"/>
    </row>
    <row r="2314" spans="37:87" ht="13" customHeight="1">
      <c r="AK2314" s="114"/>
      <c r="AL2314" s="41"/>
      <c r="AM2314" s="41"/>
      <c r="AN2314" s="41"/>
      <c r="AO2314" s="41"/>
      <c r="AP2314" s="41"/>
      <c r="AQ2314" s="41"/>
      <c r="AR2314" s="41"/>
      <c r="AS2314" s="41"/>
      <c r="AT2314" s="41"/>
      <c r="AU2314" s="41"/>
      <c r="AV2314" s="41"/>
      <c r="AW2314" s="41"/>
      <c r="AX2314" s="41"/>
      <c r="AY2314" s="41"/>
      <c r="AZ2314" s="41"/>
      <c r="BA2314" s="41"/>
      <c r="BB2314" s="41"/>
      <c r="BC2314" s="41"/>
      <c r="BD2314" s="41"/>
      <c r="BE2314" s="41"/>
      <c r="BF2314" s="41"/>
      <c r="BG2314" s="41"/>
      <c r="BH2314" s="41"/>
      <c r="BI2314" s="41"/>
      <c r="BJ2314" s="41"/>
      <c r="BK2314" s="41"/>
      <c r="BL2314" s="41"/>
      <c r="BM2314" s="41"/>
      <c r="BN2314" s="41"/>
      <c r="BO2314" s="41"/>
      <c r="BP2314" s="108"/>
      <c r="CG2314" s="102"/>
      <c r="CI2314" s="45"/>
    </row>
    <row r="2315" spans="37:87" ht="13" customHeight="1">
      <c r="AK2315" s="114"/>
      <c r="AL2315" s="41"/>
      <c r="AM2315" s="41"/>
      <c r="AN2315" s="41"/>
      <c r="AO2315" s="41"/>
      <c r="AP2315" s="41"/>
      <c r="AQ2315" s="41"/>
      <c r="AR2315" s="41"/>
      <c r="AS2315" s="41"/>
      <c r="AT2315" s="41"/>
      <c r="AU2315" s="41"/>
      <c r="AV2315" s="41"/>
      <c r="AW2315" s="41"/>
      <c r="AX2315" s="41"/>
      <c r="AY2315" s="41"/>
      <c r="AZ2315" s="41"/>
      <c r="BA2315" s="41"/>
      <c r="BB2315" s="41"/>
      <c r="BC2315" s="41"/>
      <c r="BD2315" s="41"/>
      <c r="BE2315" s="41"/>
      <c r="BF2315" s="41"/>
      <c r="BG2315" s="41"/>
      <c r="BH2315" s="41"/>
      <c r="BI2315" s="41"/>
      <c r="BJ2315" s="41"/>
      <c r="BK2315" s="41"/>
      <c r="BL2315" s="41"/>
      <c r="BM2315" s="41"/>
      <c r="BN2315" s="41"/>
      <c r="BO2315" s="41"/>
      <c r="BP2315" s="108"/>
      <c r="CG2315" s="102"/>
      <c r="CI2315" s="45"/>
    </row>
    <row r="2316" spans="37:87" ht="13" customHeight="1">
      <c r="AK2316" s="114"/>
      <c r="AL2316" s="41"/>
      <c r="AM2316" s="41"/>
      <c r="AN2316" s="41"/>
      <c r="AO2316" s="41"/>
      <c r="AP2316" s="41"/>
      <c r="AQ2316" s="41"/>
      <c r="AR2316" s="41"/>
      <c r="AS2316" s="41"/>
      <c r="AT2316" s="41"/>
      <c r="AU2316" s="41"/>
      <c r="AV2316" s="41"/>
      <c r="AW2316" s="41"/>
      <c r="AX2316" s="41"/>
      <c r="AY2316" s="41"/>
      <c r="AZ2316" s="41"/>
      <c r="BA2316" s="41"/>
      <c r="BB2316" s="41"/>
      <c r="BC2316" s="41"/>
      <c r="BD2316" s="41"/>
      <c r="BE2316" s="41"/>
      <c r="BF2316" s="41"/>
      <c r="BG2316" s="41"/>
      <c r="BH2316" s="41"/>
      <c r="BI2316" s="41"/>
      <c r="BJ2316" s="41"/>
      <c r="BK2316" s="41"/>
      <c r="BL2316" s="41"/>
      <c r="BM2316" s="41"/>
      <c r="BN2316" s="41"/>
      <c r="BO2316" s="41"/>
      <c r="BP2316" s="108"/>
      <c r="CG2316" s="102"/>
      <c r="CI2316" s="45"/>
    </row>
    <row r="2317" spans="37:87" ht="13" customHeight="1">
      <c r="AK2317" s="114"/>
      <c r="AL2317" s="41"/>
      <c r="AM2317" s="41"/>
      <c r="AN2317" s="41"/>
      <c r="AO2317" s="41"/>
      <c r="AP2317" s="41"/>
      <c r="AQ2317" s="41"/>
      <c r="AR2317" s="41"/>
      <c r="AS2317" s="41"/>
      <c r="AT2317" s="41"/>
      <c r="AU2317" s="41"/>
      <c r="AV2317" s="41"/>
      <c r="AW2317" s="41"/>
      <c r="AX2317" s="41"/>
      <c r="AY2317" s="41"/>
      <c r="AZ2317" s="41"/>
      <c r="BA2317" s="41"/>
      <c r="BB2317" s="41"/>
      <c r="BC2317" s="41"/>
      <c r="BD2317" s="41"/>
      <c r="BE2317" s="41"/>
      <c r="BF2317" s="41"/>
      <c r="BG2317" s="41"/>
      <c r="BH2317" s="41"/>
      <c r="BI2317" s="41"/>
      <c r="BJ2317" s="41"/>
      <c r="BK2317" s="41"/>
      <c r="BL2317" s="41"/>
      <c r="BM2317" s="41"/>
      <c r="BN2317" s="41"/>
      <c r="BO2317" s="41"/>
      <c r="BP2317" s="108"/>
      <c r="CG2317" s="102"/>
      <c r="CI2317" s="45"/>
    </row>
    <row r="2318" spans="37:87" ht="13" customHeight="1">
      <c r="AK2318" s="114"/>
      <c r="AL2318" s="41"/>
      <c r="AM2318" s="41"/>
      <c r="AN2318" s="41"/>
      <c r="AO2318" s="41"/>
      <c r="AP2318" s="41"/>
      <c r="AQ2318" s="41"/>
      <c r="AR2318" s="41"/>
      <c r="AS2318" s="41"/>
      <c r="AT2318" s="41"/>
      <c r="AU2318" s="41"/>
      <c r="AV2318" s="41"/>
      <c r="AW2318" s="41"/>
      <c r="AX2318" s="41"/>
      <c r="AY2318" s="41"/>
      <c r="AZ2318" s="41"/>
      <c r="BA2318" s="41"/>
      <c r="BB2318" s="41"/>
      <c r="BC2318" s="41"/>
      <c r="BD2318" s="41"/>
      <c r="BE2318" s="41"/>
      <c r="BF2318" s="41"/>
      <c r="BG2318" s="41"/>
      <c r="BH2318" s="41"/>
      <c r="BI2318" s="41"/>
      <c r="BJ2318" s="41"/>
      <c r="BK2318" s="41"/>
      <c r="BL2318" s="41"/>
      <c r="BM2318" s="41"/>
      <c r="BN2318" s="41"/>
      <c r="BO2318" s="41"/>
      <c r="BP2318" s="108"/>
      <c r="CG2318" s="102"/>
      <c r="CI2318" s="45"/>
    </row>
    <row r="2319" spans="37:87" ht="13" customHeight="1">
      <c r="AK2319" s="114"/>
      <c r="AL2319" s="41"/>
      <c r="AM2319" s="41"/>
      <c r="AN2319" s="41"/>
      <c r="AO2319" s="41"/>
      <c r="AP2319" s="41"/>
      <c r="AQ2319" s="41"/>
      <c r="AR2319" s="41"/>
      <c r="AS2319" s="41"/>
      <c r="AT2319" s="41"/>
      <c r="AU2319" s="41"/>
      <c r="AV2319" s="41"/>
      <c r="AW2319" s="41"/>
      <c r="AX2319" s="41"/>
      <c r="AY2319" s="41"/>
      <c r="AZ2319" s="41"/>
      <c r="BA2319" s="41"/>
      <c r="BB2319" s="41"/>
      <c r="BC2319" s="41"/>
      <c r="BD2319" s="41"/>
      <c r="BE2319" s="41"/>
      <c r="BF2319" s="41"/>
      <c r="BG2319" s="41"/>
      <c r="BH2319" s="41"/>
      <c r="BI2319" s="41"/>
      <c r="BJ2319" s="41"/>
      <c r="BK2319" s="41"/>
      <c r="BL2319" s="41"/>
      <c r="BM2319" s="41"/>
      <c r="BN2319" s="41"/>
      <c r="BO2319" s="41"/>
      <c r="BP2319" s="108"/>
      <c r="CG2319" s="102"/>
      <c r="CI2319" s="45"/>
    </row>
    <row r="2320" spans="37:87" ht="13" customHeight="1">
      <c r="AK2320" s="114"/>
      <c r="AL2320" s="41"/>
      <c r="AM2320" s="41"/>
      <c r="AN2320" s="41"/>
      <c r="AO2320" s="41"/>
      <c r="AP2320" s="41"/>
      <c r="AQ2320" s="41"/>
      <c r="AR2320" s="41"/>
      <c r="AS2320" s="41"/>
      <c r="AT2320" s="41"/>
      <c r="AU2320" s="41"/>
      <c r="AV2320" s="41"/>
      <c r="AW2320" s="41"/>
      <c r="AX2320" s="41"/>
      <c r="AY2320" s="41"/>
      <c r="AZ2320" s="41"/>
      <c r="BA2320" s="41"/>
      <c r="BB2320" s="41"/>
      <c r="BC2320" s="41"/>
      <c r="BD2320" s="41"/>
      <c r="BE2320" s="41"/>
      <c r="BF2320" s="41"/>
      <c r="BG2320" s="41"/>
      <c r="BH2320" s="41"/>
      <c r="BI2320" s="41"/>
      <c r="BJ2320" s="41"/>
      <c r="BK2320" s="41"/>
      <c r="BL2320" s="41"/>
      <c r="BM2320" s="41"/>
      <c r="BN2320" s="41"/>
      <c r="BO2320" s="41"/>
      <c r="BP2320" s="108"/>
      <c r="CG2320" s="102"/>
      <c r="CI2320" s="45"/>
    </row>
    <row r="2321" spans="37:87" ht="13" customHeight="1">
      <c r="AK2321" s="114"/>
      <c r="AL2321" s="41"/>
      <c r="AM2321" s="41"/>
      <c r="AN2321" s="41"/>
      <c r="AO2321" s="41"/>
      <c r="AP2321" s="41"/>
      <c r="AQ2321" s="41"/>
      <c r="AR2321" s="41"/>
      <c r="AS2321" s="41"/>
      <c r="AT2321" s="41"/>
      <c r="AU2321" s="41"/>
      <c r="AV2321" s="41"/>
      <c r="AW2321" s="41"/>
      <c r="AX2321" s="41"/>
      <c r="AY2321" s="41"/>
      <c r="AZ2321" s="41"/>
      <c r="BA2321" s="41"/>
      <c r="BB2321" s="41"/>
      <c r="BC2321" s="41"/>
      <c r="BD2321" s="41"/>
      <c r="BE2321" s="41"/>
      <c r="BF2321" s="41"/>
      <c r="BG2321" s="41"/>
      <c r="BH2321" s="41"/>
      <c r="BI2321" s="41"/>
      <c r="BJ2321" s="41"/>
      <c r="BK2321" s="41"/>
      <c r="BL2321" s="41"/>
      <c r="BM2321" s="41"/>
      <c r="BN2321" s="41"/>
      <c r="BO2321" s="41"/>
      <c r="BP2321" s="108"/>
      <c r="CG2321" s="102"/>
      <c r="CI2321" s="45"/>
    </row>
    <row r="2322" spans="37:87" ht="13" customHeight="1">
      <c r="AK2322" s="114"/>
      <c r="AL2322" s="41"/>
      <c r="AM2322" s="41"/>
      <c r="AN2322" s="41"/>
      <c r="AO2322" s="41"/>
      <c r="AP2322" s="41"/>
      <c r="AQ2322" s="41"/>
      <c r="AR2322" s="41"/>
      <c r="AS2322" s="41"/>
      <c r="AT2322" s="41"/>
      <c r="AU2322" s="41"/>
      <c r="AV2322" s="41"/>
      <c r="AW2322" s="41"/>
      <c r="AX2322" s="41"/>
      <c r="AY2322" s="41"/>
      <c r="AZ2322" s="41"/>
      <c r="BA2322" s="41"/>
      <c r="BB2322" s="41"/>
      <c r="BC2322" s="41"/>
      <c r="BD2322" s="41"/>
      <c r="BE2322" s="41"/>
      <c r="BF2322" s="41"/>
      <c r="BG2322" s="41"/>
      <c r="BH2322" s="41"/>
      <c r="BI2322" s="41"/>
      <c r="BJ2322" s="41"/>
      <c r="BK2322" s="41"/>
      <c r="BL2322" s="41"/>
      <c r="BM2322" s="41"/>
      <c r="BN2322" s="41"/>
      <c r="BO2322" s="41"/>
      <c r="BP2322" s="108"/>
      <c r="CG2322" s="102"/>
      <c r="CI2322" s="45"/>
    </row>
    <row r="2323" spans="37:87" ht="13" customHeight="1">
      <c r="AK2323" s="114"/>
      <c r="AL2323" s="41"/>
      <c r="AM2323" s="41"/>
      <c r="AN2323" s="41"/>
      <c r="AO2323" s="41"/>
      <c r="AP2323" s="41"/>
      <c r="AQ2323" s="41"/>
      <c r="AR2323" s="41"/>
      <c r="AS2323" s="41"/>
      <c r="AT2323" s="41"/>
      <c r="AU2323" s="41"/>
      <c r="AV2323" s="41"/>
      <c r="AW2323" s="41"/>
      <c r="AX2323" s="41"/>
      <c r="AY2323" s="41"/>
      <c r="AZ2323" s="41"/>
      <c r="BA2323" s="41"/>
      <c r="BB2323" s="41"/>
      <c r="BC2323" s="41"/>
      <c r="BD2323" s="41"/>
      <c r="BE2323" s="41"/>
      <c r="BF2323" s="41"/>
      <c r="BG2323" s="41"/>
      <c r="BH2323" s="41"/>
      <c r="BI2323" s="41"/>
      <c r="BJ2323" s="41"/>
      <c r="BK2323" s="41"/>
      <c r="BL2323" s="41"/>
      <c r="BM2323" s="41"/>
      <c r="BN2323" s="41"/>
      <c r="BO2323" s="41"/>
      <c r="BP2323" s="108"/>
      <c r="CG2323" s="102"/>
      <c r="CI2323" s="45"/>
    </row>
    <row r="2324" spans="37:87" ht="13" customHeight="1">
      <c r="AK2324" s="114"/>
      <c r="AL2324" s="41"/>
      <c r="AM2324" s="41"/>
      <c r="AN2324" s="41"/>
      <c r="AO2324" s="41"/>
      <c r="AP2324" s="41"/>
      <c r="AQ2324" s="41"/>
      <c r="AR2324" s="41"/>
      <c r="AS2324" s="41"/>
      <c r="AT2324" s="41"/>
      <c r="AU2324" s="41"/>
      <c r="AV2324" s="41"/>
      <c r="AW2324" s="41"/>
      <c r="AX2324" s="41"/>
      <c r="AY2324" s="41"/>
      <c r="AZ2324" s="41"/>
      <c r="BA2324" s="41"/>
      <c r="BB2324" s="41"/>
      <c r="BC2324" s="41"/>
      <c r="BD2324" s="41"/>
      <c r="BE2324" s="41"/>
      <c r="BF2324" s="41"/>
      <c r="BG2324" s="41"/>
      <c r="BH2324" s="41"/>
      <c r="BI2324" s="41"/>
      <c r="BJ2324" s="41"/>
      <c r="BK2324" s="41"/>
      <c r="BL2324" s="41"/>
      <c r="BM2324" s="41"/>
      <c r="BN2324" s="41"/>
      <c r="BO2324" s="41"/>
      <c r="BP2324" s="108"/>
      <c r="CG2324" s="102"/>
      <c r="CI2324" s="45"/>
    </row>
    <row r="2325" spans="37:87" ht="13" customHeight="1">
      <c r="AK2325" s="114"/>
      <c r="AL2325" s="41"/>
      <c r="AM2325" s="41"/>
      <c r="AN2325" s="41"/>
      <c r="AO2325" s="41"/>
      <c r="AP2325" s="41"/>
      <c r="AQ2325" s="41"/>
      <c r="AR2325" s="41"/>
      <c r="AS2325" s="41"/>
      <c r="AT2325" s="41"/>
      <c r="AU2325" s="41"/>
      <c r="AV2325" s="41"/>
      <c r="AW2325" s="41"/>
      <c r="AX2325" s="41"/>
      <c r="AY2325" s="41"/>
      <c r="AZ2325" s="41"/>
      <c r="BA2325" s="41"/>
      <c r="BB2325" s="41"/>
      <c r="BC2325" s="41"/>
      <c r="BD2325" s="41"/>
      <c r="BE2325" s="41"/>
      <c r="BF2325" s="41"/>
      <c r="BG2325" s="41"/>
      <c r="BH2325" s="41"/>
      <c r="BI2325" s="41"/>
      <c r="BJ2325" s="41"/>
      <c r="BK2325" s="41"/>
      <c r="BL2325" s="41"/>
      <c r="BM2325" s="41"/>
      <c r="BN2325" s="41"/>
      <c r="BO2325" s="41"/>
      <c r="BP2325" s="108"/>
      <c r="CG2325" s="102"/>
      <c r="CI2325" s="45"/>
    </row>
    <row r="2326" spans="37:87" ht="13" customHeight="1">
      <c r="AK2326" s="114"/>
      <c r="AL2326" s="41"/>
      <c r="AM2326" s="41"/>
      <c r="AN2326" s="41"/>
      <c r="AO2326" s="41"/>
      <c r="AP2326" s="41"/>
      <c r="AQ2326" s="41"/>
      <c r="AR2326" s="41"/>
      <c r="AS2326" s="41"/>
      <c r="AT2326" s="41"/>
      <c r="AU2326" s="41"/>
      <c r="AV2326" s="41"/>
      <c r="AW2326" s="41"/>
      <c r="AX2326" s="41"/>
      <c r="AY2326" s="41"/>
      <c r="AZ2326" s="41"/>
      <c r="BA2326" s="41"/>
      <c r="BB2326" s="41"/>
      <c r="BC2326" s="41"/>
      <c r="BD2326" s="41"/>
      <c r="BE2326" s="41"/>
      <c r="BF2326" s="41"/>
      <c r="BG2326" s="41"/>
      <c r="BH2326" s="41"/>
      <c r="BI2326" s="41"/>
      <c r="BJ2326" s="41"/>
      <c r="BK2326" s="41"/>
      <c r="BL2326" s="41"/>
      <c r="BM2326" s="41"/>
      <c r="BN2326" s="41"/>
      <c r="BO2326" s="41"/>
      <c r="BP2326" s="108"/>
      <c r="CG2326" s="102"/>
      <c r="CI2326" s="45"/>
    </row>
    <row r="2327" spans="37:87" ht="13" customHeight="1">
      <c r="AK2327" s="114"/>
      <c r="AL2327" s="41"/>
      <c r="AM2327" s="41"/>
      <c r="AN2327" s="41"/>
      <c r="AO2327" s="41"/>
      <c r="AP2327" s="41"/>
      <c r="AQ2327" s="41"/>
      <c r="AR2327" s="41"/>
      <c r="AS2327" s="41"/>
      <c r="AT2327" s="41"/>
      <c r="AU2327" s="41"/>
      <c r="AV2327" s="41"/>
      <c r="AW2327" s="41"/>
      <c r="AX2327" s="41"/>
      <c r="AY2327" s="41"/>
      <c r="AZ2327" s="41"/>
      <c r="BA2327" s="41"/>
      <c r="BB2327" s="41"/>
      <c r="BC2327" s="41"/>
      <c r="BD2327" s="41"/>
      <c r="BE2327" s="41"/>
      <c r="BF2327" s="41"/>
      <c r="BG2327" s="41"/>
      <c r="BH2327" s="41"/>
      <c r="BI2327" s="41"/>
      <c r="BJ2327" s="41"/>
      <c r="BK2327" s="41"/>
      <c r="BL2327" s="41"/>
      <c r="BM2327" s="41"/>
      <c r="BN2327" s="41"/>
      <c r="BO2327" s="41"/>
      <c r="BP2327" s="108"/>
      <c r="CG2327" s="102"/>
      <c r="CI2327" s="45"/>
    </row>
    <row r="2328" spans="37:87" ht="13" customHeight="1">
      <c r="AK2328" s="114"/>
      <c r="AL2328" s="41"/>
      <c r="AM2328" s="41"/>
      <c r="AN2328" s="41"/>
      <c r="AO2328" s="41"/>
      <c r="AP2328" s="41"/>
      <c r="AQ2328" s="41"/>
      <c r="AR2328" s="41"/>
      <c r="AS2328" s="41"/>
      <c r="AT2328" s="41"/>
      <c r="AU2328" s="41"/>
      <c r="AV2328" s="41"/>
      <c r="AW2328" s="41"/>
      <c r="AX2328" s="41"/>
      <c r="AY2328" s="41"/>
      <c r="AZ2328" s="41"/>
      <c r="BA2328" s="41"/>
      <c r="BB2328" s="41"/>
      <c r="BC2328" s="41"/>
      <c r="BD2328" s="41"/>
      <c r="BE2328" s="41"/>
      <c r="BF2328" s="41"/>
      <c r="BG2328" s="41"/>
      <c r="BH2328" s="41"/>
      <c r="BI2328" s="41"/>
      <c r="BJ2328" s="41"/>
      <c r="BK2328" s="41"/>
      <c r="BL2328" s="41"/>
      <c r="BM2328" s="41"/>
      <c r="BN2328" s="41"/>
      <c r="BO2328" s="41"/>
      <c r="BP2328" s="108"/>
      <c r="CG2328" s="102"/>
      <c r="CI2328" s="45"/>
    </row>
    <row r="2329" spans="37:87" ht="13" customHeight="1">
      <c r="AK2329" s="114"/>
      <c r="AL2329" s="41"/>
      <c r="AM2329" s="41"/>
      <c r="AN2329" s="41"/>
      <c r="AO2329" s="41"/>
      <c r="AP2329" s="41"/>
      <c r="AQ2329" s="41"/>
      <c r="AR2329" s="41"/>
      <c r="AS2329" s="41"/>
      <c r="AT2329" s="41"/>
      <c r="AU2329" s="41"/>
      <c r="AV2329" s="41"/>
      <c r="AW2329" s="41"/>
      <c r="AX2329" s="41"/>
      <c r="AY2329" s="41"/>
      <c r="AZ2329" s="41"/>
      <c r="BA2329" s="41"/>
      <c r="BB2329" s="41"/>
      <c r="BC2329" s="41"/>
      <c r="BD2329" s="41"/>
      <c r="BE2329" s="41"/>
      <c r="BF2329" s="41"/>
      <c r="BG2329" s="41"/>
      <c r="BH2329" s="41"/>
      <c r="BI2329" s="41"/>
      <c r="BJ2329" s="41"/>
      <c r="BK2329" s="41"/>
      <c r="BL2329" s="41"/>
      <c r="BM2329" s="41"/>
      <c r="BN2329" s="41"/>
      <c r="BO2329" s="41"/>
      <c r="BP2329" s="108"/>
      <c r="CG2329" s="102"/>
      <c r="CI2329" s="45"/>
    </row>
    <row r="2330" spans="37:87" ht="13" customHeight="1">
      <c r="AK2330" s="114"/>
      <c r="AL2330" s="41"/>
      <c r="AM2330" s="41"/>
      <c r="AN2330" s="41"/>
      <c r="AO2330" s="41"/>
      <c r="AP2330" s="41"/>
      <c r="AQ2330" s="41"/>
      <c r="AR2330" s="41"/>
      <c r="AS2330" s="41"/>
      <c r="AT2330" s="41"/>
      <c r="AU2330" s="41"/>
      <c r="AV2330" s="41"/>
      <c r="AW2330" s="41"/>
      <c r="AX2330" s="41"/>
      <c r="AY2330" s="41"/>
      <c r="AZ2330" s="41"/>
      <c r="BA2330" s="41"/>
      <c r="BB2330" s="41"/>
      <c r="BC2330" s="41"/>
      <c r="BD2330" s="41"/>
      <c r="BE2330" s="41"/>
      <c r="BF2330" s="41"/>
      <c r="BG2330" s="41"/>
      <c r="BH2330" s="41"/>
      <c r="BI2330" s="41"/>
      <c r="BJ2330" s="41"/>
      <c r="BK2330" s="41"/>
      <c r="BL2330" s="41"/>
      <c r="BM2330" s="41"/>
      <c r="BN2330" s="41"/>
      <c r="BO2330" s="41"/>
      <c r="BP2330" s="108"/>
      <c r="CG2330" s="102"/>
      <c r="CI2330" s="45"/>
    </row>
    <row r="2331" spans="37:87" ht="13" customHeight="1">
      <c r="AK2331" s="114"/>
      <c r="AL2331" s="41"/>
      <c r="AM2331" s="41"/>
      <c r="AN2331" s="41"/>
      <c r="AO2331" s="41"/>
      <c r="AP2331" s="41"/>
      <c r="AQ2331" s="41"/>
      <c r="AR2331" s="41"/>
      <c r="AS2331" s="41"/>
      <c r="AT2331" s="41"/>
      <c r="AU2331" s="41"/>
      <c r="AV2331" s="41"/>
      <c r="AW2331" s="41"/>
      <c r="AX2331" s="41"/>
      <c r="AY2331" s="41"/>
      <c r="AZ2331" s="41"/>
      <c r="BA2331" s="41"/>
      <c r="BB2331" s="41"/>
      <c r="BC2331" s="41"/>
      <c r="BD2331" s="41"/>
      <c r="BE2331" s="41"/>
      <c r="BF2331" s="41"/>
      <c r="BG2331" s="41"/>
      <c r="BH2331" s="41"/>
      <c r="BI2331" s="41"/>
      <c r="BJ2331" s="41"/>
      <c r="BK2331" s="41"/>
      <c r="BL2331" s="41"/>
      <c r="BM2331" s="41"/>
      <c r="BN2331" s="41"/>
      <c r="BO2331" s="41"/>
      <c r="BP2331" s="108"/>
      <c r="CG2331" s="102"/>
      <c r="CI2331" s="45"/>
    </row>
    <row r="2332" spans="37:87" ht="13" customHeight="1">
      <c r="AK2332" s="114"/>
      <c r="AL2332" s="41"/>
      <c r="AM2332" s="41"/>
      <c r="AN2332" s="41"/>
      <c r="AO2332" s="41"/>
      <c r="AP2332" s="41"/>
      <c r="AQ2332" s="41"/>
      <c r="AR2332" s="41"/>
      <c r="AS2332" s="41"/>
      <c r="AT2332" s="41"/>
      <c r="AU2332" s="41"/>
      <c r="AV2332" s="41"/>
      <c r="AW2332" s="41"/>
      <c r="AX2332" s="41"/>
      <c r="AY2332" s="41"/>
      <c r="AZ2332" s="41"/>
      <c r="BA2332" s="41"/>
      <c r="BB2332" s="41"/>
      <c r="BC2332" s="41"/>
      <c r="BD2332" s="41"/>
      <c r="BE2332" s="41"/>
      <c r="BF2332" s="41"/>
      <c r="BG2332" s="41"/>
      <c r="BH2332" s="41"/>
      <c r="BI2332" s="41"/>
      <c r="BJ2332" s="41"/>
      <c r="BK2332" s="41"/>
      <c r="BL2332" s="41"/>
      <c r="BM2332" s="41"/>
      <c r="BN2332" s="41"/>
      <c r="BO2332" s="41"/>
      <c r="BP2332" s="108"/>
      <c r="CG2332" s="102"/>
      <c r="CI2332" s="45"/>
    </row>
    <row r="2333" spans="37:87" ht="13" customHeight="1">
      <c r="AK2333" s="114"/>
      <c r="AL2333" s="41"/>
      <c r="AM2333" s="41"/>
      <c r="AN2333" s="41"/>
      <c r="AO2333" s="41"/>
      <c r="AP2333" s="41"/>
      <c r="AQ2333" s="41"/>
      <c r="AR2333" s="41"/>
      <c r="AS2333" s="41"/>
      <c r="AT2333" s="41"/>
      <c r="AU2333" s="41"/>
      <c r="AV2333" s="41"/>
      <c r="AW2333" s="41"/>
      <c r="AX2333" s="41"/>
      <c r="AY2333" s="41"/>
      <c r="AZ2333" s="41"/>
      <c r="BA2333" s="41"/>
      <c r="BB2333" s="41"/>
      <c r="BC2333" s="41"/>
      <c r="BD2333" s="41"/>
      <c r="BE2333" s="41"/>
      <c r="BF2333" s="41"/>
      <c r="BG2333" s="41"/>
      <c r="BH2333" s="41"/>
      <c r="BI2333" s="41"/>
      <c r="BJ2333" s="41"/>
      <c r="BK2333" s="41"/>
      <c r="BL2333" s="41"/>
      <c r="BM2333" s="41"/>
      <c r="BN2333" s="41"/>
      <c r="BO2333" s="41"/>
      <c r="BP2333" s="108"/>
      <c r="CG2333" s="102"/>
      <c r="CI2333" s="45"/>
    </row>
    <row r="2334" spans="37:87" ht="13" customHeight="1">
      <c r="AK2334" s="114"/>
      <c r="AL2334" s="41"/>
      <c r="AM2334" s="41"/>
      <c r="AN2334" s="41"/>
      <c r="AO2334" s="41"/>
      <c r="AP2334" s="41"/>
      <c r="AQ2334" s="41"/>
      <c r="AR2334" s="41"/>
      <c r="AS2334" s="41"/>
      <c r="AT2334" s="41"/>
      <c r="AU2334" s="41"/>
      <c r="AV2334" s="41"/>
      <c r="AW2334" s="41"/>
      <c r="AX2334" s="41"/>
      <c r="AY2334" s="41"/>
      <c r="AZ2334" s="41"/>
      <c r="BA2334" s="41"/>
      <c r="BB2334" s="41"/>
      <c r="BC2334" s="41"/>
      <c r="BD2334" s="41"/>
      <c r="BE2334" s="41"/>
      <c r="BF2334" s="41"/>
      <c r="BG2334" s="41"/>
      <c r="BH2334" s="41"/>
      <c r="BI2334" s="41"/>
      <c r="BJ2334" s="41"/>
      <c r="BK2334" s="41"/>
      <c r="BL2334" s="41"/>
      <c r="BM2334" s="41"/>
      <c r="BN2334" s="41"/>
      <c r="BO2334" s="41"/>
      <c r="BP2334" s="108"/>
      <c r="CG2334" s="102"/>
      <c r="CI2334" s="45"/>
    </row>
    <row r="2335" spans="37:87" ht="13" customHeight="1">
      <c r="AK2335" s="114"/>
      <c r="AL2335" s="41"/>
      <c r="AM2335" s="41"/>
      <c r="AN2335" s="41"/>
      <c r="AO2335" s="41"/>
      <c r="AP2335" s="41"/>
      <c r="AQ2335" s="41"/>
      <c r="AR2335" s="41"/>
      <c r="AS2335" s="41"/>
      <c r="AT2335" s="41"/>
      <c r="AU2335" s="41"/>
      <c r="AV2335" s="41"/>
      <c r="AW2335" s="41"/>
      <c r="AX2335" s="41"/>
      <c r="AY2335" s="41"/>
      <c r="AZ2335" s="41"/>
      <c r="BA2335" s="41"/>
      <c r="BB2335" s="41"/>
      <c r="BC2335" s="41"/>
      <c r="BD2335" s="41"/>
      <c r="BE2335" s="41"/>
      <c r="BF2335" s="41"/>
      <c r="BG2335" s="41"/>
      <c r="BH2335" s="41"/>
      <c r="BI2335" s="41"/>
      <c r="BJ2335" s="41"/>
      <c r="BK2335" s="41"/>
      <c r="BL2335" s="41"/>
      <c r="BM2335" s="41"/>
      <c r="BN2335" s="41"/>
      <c r="BO2335" s="41"/>
      <c r="BP2335" s="108"/>
      <c r="CG2335" s="102"/>
      <c r="CI2335" s="45"/>
    </row>
    <row r="2336" spans="37:87" ht="13" customHeight="1">
      <c r="AK2336" s="114"/>
      <c r="AL2336" s="41"/>
      <c r="AM2336" s="41"/>
      <c r="AN2336" s="41"/>
      <c r="AO2336" s="41"/>
      <c r="AP2336" s="41"/>
      <c r="AQ2336" s="41"/>
      <c r="AR2336" s="41"/>
      <c r="AS2336" s="41"/>
      <c r="AT2336" s="41"/>
      <c r="AU2336" s="41"/>
      <c r="AV2336" s="41"/>
      <c r="AW2336" s="41"/>
      <c r="AX2336" s="41"/>
      <c r="AY2336" s="41"/>
      <c r="AZ2336" s="41"/>
      <c r="BA2336" s="41"/>
      <c r="BB2336" s="41"/>
      <c r="BC2336" s="41"/>
      <c r="BD2336" s="41"/>
      <c r="BE2336" s="41"/>
      <c r="BF2336" s="41"/>
      <c r="BG2336" s="41"/>
      <c r="BH2336" s="41"/>
      <c r="BI2336" s="41"/>
      <c r="BJ2336" s="41"/>
      <c r="BK2336" s="41"/>
      <c r="BL2336" s="41"/>
      <c r="BM2336" s="41"/>
      <c r="BN2336" s="41"/>
      <c r="BO2336" s="41"/>
      <c r="BP2336" s="108"/>
      <c r="CG2336" s="102"/>
      <c r="CI2336" s="45"/>
    </row>
    <row r="2337" spans="37:87" ht="13" customHeight="1">
      <c r="AK2337" s="114"/>
      <c r="AL2337" s="41"/>
      <c r="AM2337" s="41"/>
      <c r="AN2337" s="41"/>
      <c r="AO2337" s="41"/>
      <c r="AP2337" s="41"/>
      <c r="AQ2337" s="41"/>
      <c r="AR2337" s="41"/>
      <c r="AS2337" s="41"/>
      <c r="AT2337" s="41"/>
      <c r="AU2337" s="41"/>
      <c r="AV2337" s="41"/>
      <c r="AW2337" s="41"/>
      <c r="AX2337" s="41"/>
      <c r="AY2337" s="41"/>
      <c r="AZ2337" s="41"/>
      <c r="BA2337" s="41"/>
      <c r="BB2337" s="41"/>
      <c r="BC2337" s="41"/>
      <c r="BD2337" s="41"/>
      <c r="BE2337" s="41"/>
      <c r="BF2337" s="41"/>
      <c r="BG2337" s="41"/>
      <c r="BH2337" s="41"/>
      <c r="BI2337" s="41"/>
      <c r="BJ2337" s="41"/>
      <c r="BK2337" s="41"/>
      <c r="BL2337" s="41"/>
      <c r="BM2337" s="41"/>
      <c r="BN2337" s="41"/>
      <c r="BO2337" s="41"/>
      <c r="BP2337" s="108"/>
      <c r="CG2337" s="102"/>
      <c r="CI2337" s="45"/>
    </row>
    <row r="2338" spans="37:87" ht="13" customHeight="1">
      <c r="AK2338" s="114"/>
      <c r="AL2338" s="41"/>
      <c r="AM2338" s="41"/>
      <c r="AN2338" s="41"/>
      <c r="AO2338" s="41"/>
      <c r="AP2338" s="41"/>
      <c r="AQ2338" s="41"/>
      <c r="AR2338" s="41"/>
      <c r="AS2338" s="41"/>
      <c r="AT2338" s="41"/>
      <c r="AU2338" s="41"/>
      <c r="AV2338" s="41"/>
      <c r="AW2338" s="41"/>
      <c r="AX2338" s="41"/>
      <c r="AY2338" s="41"/>
      <c r="AZ2338" s="41"/>
      <c r="BA2338" s="41"/>
      <c r="BB2338" s="41"/>
      <c r="BC2338" s="41"/>
      <c r="BD2338" s="41"/>
      <c r="BE2338" s="41"/>
      <c r="BF2338" s="41"/>
      <c r="BG2338" s="41"/>
      <c r="BH2338" s="41"/>
      <c r="BI2338" s="41"/>
      <c r="BJ2338" s="41"/>
      <c r="BK2338" s="41"/>
      <c r="BL2338" s="41"/>
      <c r="BM2338" s="41"/>
      <c r="BN2338" s="41"/>
      <c r="BO2338" s="41"/>
      <c r="BP2338" s="108"/>
      <c r="CG2338" s="102"/>
      <c r="CI2338" s="45"/>
    </row>
    <row r="2339" spans="37:87" ht="13" customHeight="1">
      <c r="AK2339" s="114"/>
      <c r="AL2339" s="41"/>
      <c r="AM2339" s="41"/>
      <c r="AN2339" s="41"/>
      <c r="AO2339" s="41"/>
      <c r="AP2339" s="41"/>
      <c r="AQ2339" s="41"/>
      <c r="AR2339" s="41"/>
      <c r="AS2339" s="41"/>
      <c r="AT2339" s="41"/>
      <c r="AU2339" s="41"/>
      <c r="AV2339" s="41"/>
      <c r="AW2339" s="41"/>
      <c r="AX2339" s="41"/>
      <c r="AY2339" s="41"/>
      <c r="AZ2339" s="41"/>
      <c r="BA2339" s="41"/>
      <c r="BB2339" s="41"/>
      <c r="BC2339" s="41"/>
      <c r="BD2339" s="41"/>
      <c r="BE2339" s="41"/>
      <c r="BF2339" s="41"/>
      <c r="BG2339" s="41"/>
      <c r="BH2339" s="41"/>
      <c r="BI2339" s="41"/>
      <c r="BJ2339" s="41"/>
      <c r="BK2339" s="41"/>
      <c r="BL2339" s="41"/>
      <c r="BM2339" s="41"/>
      <c r="BN2339" s="41"/>
      <c r="BO2339" s="41"/>
      <c r="BP2339" s="108"/>
      <c r="CG2339" s="102"/>
      <c r="CI2339" s="45"/>
    </row>
    <row r="2340" spans="37:87" ht="13" customHeight="1">
      <c r="AK2340" s="114"/>
      <c r="AL2340" s="41"/>
      <c r="AM2340" s="41"/>
      <c r="AN2340" s="41"/>
      <c r="AO2340" s="41"/>
      <c r="AP2340" s="41"/>
      <c r="AQ2340" s="41"/>
      <c r="AR2340" s="41"/>
      <c r="AS2340" s="41"/>
      <c r="AT2340" s="41"/>
      <c r="AU2340" s="41"/>
      <c r="AV2340" s="41"/>
      <c r="AW2340" s="41"/>
      <c r="AX2340" s="41"/>
      <c r="AY2340" s="41"/>
      <c r="AZ2340" s="41"/>
      <c r="BA2340" s="41"/>
      <c r="BB2340" s="41"/>
      <c r="BC2340" s="41"/>
      <c r="BD2340" s="41"/>
      <c r="BE2340" s="41"/>
      <c r="BF2340" s="41"/>
      <c r="BG2340" s="41"/>
      <c r="BH2340" s="41"/>
      <c r="BI2340" s="41"/>
      <c r="BJ2340" s="41"/>
      <c r="BK2340" s="41"/>
      <c r="BL2340" s="41"/>
      <c r="BM2340" s="41"/>
      <c r="BN2340" s="41"/>
      <c r="BO2340" s="41"/>
      <c r="BP2340" s="108"/>
      <c r="CG2340" s="102"/>
      <c r="CI2340" s="45"/>
    </row>
    <row r="2341" spans="37:87" ht="13" customHeight="1">
      <c r="AK2341" s="114"/>
      <c r="AL2341" s="41"/>
      <c r="AM2341" s="41"/>
      <c r="AN2341" s="41"/>
      <c r="AO2341" s="41"/>
      <c r="AP2341" s="41"/>
      <c r="AQ2341" s="41"/>
      <c r="AR2341" s="41"/>
      <c r="AS2341" s="41"/>
      <c r="AT2341" s="41"/>
      <c r="AU2341" s="41"/>
      <c r="AV2341" s="41"/>
      <c r="AW2341" s="41"/>
      <c r="AX2341" s="41"/>
      <c r="AY2341" s="41"/>
      <c r="AZ2341" s="41"/>
      <c r="BA2341" s="41"/>
      <c r="BB2341" s="41"/>
      <c r="BC2341" s="41"/>
      <c r="BD2341" s="41"/>
      <c r="BE2341" s="41"/>
      <c r="BF2341" s="41"/>
      <c r="BG2341" s="41"/>
      <c r="BH2341" s="41"/>
      <c r="BI2341" s="41"/>
      <c r="BJ2341" s="41"/>
      <c r="BK2341" s="41"/>
      <c r="BL2341" s="41"/>
      <c r="BM2341" s="41"/>
      <c r="BN2341" s="41"/>
      <c r="BO2341" s="41"/>
      <c r="BP2341" s="108"/>
      <c r="CG2341" s="102"/>
      <c r="CI2341" s="45"/>
    </row>
    <row r="2342" spans="37:87" ht="13" customHeight="1">
      <c r="AK2342" s="114"/>
      <c r="AL2342" s="41"/>
      <c r="AM2342" s="41"/>
      <c r="AN2342" s="41"/>
      <c r="AO2342" s="41"/>
      <c r="AP2342" s="41"/>
      <c r="AQ2342" s="41"/>
      <c r="AR2342" s="41"/>
      <c r="AS2342" s="41"/>
      <c r="AT2342" s="41"/>
      <c r="AU2342" s="41"/>
      <c r="AV2342" s="41"/>
      <c r="AW2342" s="41"/>
      <c r="AX2342" s="41"/>
      <c r="AY2342" s="41"/>
      <c r="AZ2342" s="41"/>
      <c r="BA2342" s="41"/>
      <c r="BB2342" s="41"/>
      <c r="BC2342" s="41"/>
      <c r="BD2342" s="41"/>
      <c r="BE2342" s="41"/>
      <c r="BF2342" s="41"/>
      <c r="BG2342" s="41"/>
      <c r="BH2342" s="41"/>
      <c r="BI2342" s="41"/>
      <c r="BJ2342" s="41"/>
      <c r="BK2342" s="41"/>
      <c r="BL2342" s="41"/>
      <c r="BM2342" s="41"/>
      <c r="BN2342" s="41"/>
      <c r="BO2342" s="41"/>
      <c r="BP2342" s="108"/>
      <c r="CG2342" s="102"/>
      <c r="CI2342" s="45"/>
    </row>
    <row r="2343" spans="37:87" ht="13" customHeight="1">
      <c r="AK2343" s="114"/>
      <c r="AL2343" s="41"/>
      <c r="AM2343" s="41"/>
      <c r="AN2343" s="41"/>
      <c r="AO2343" s="41"/>
      <c r="AP2343" s="41"/>
      <c r="AQ2343" s="41"/>
      <c r="AR2343" s="41"/>
      <c r="AS2343" s="41"/>
      <c r="AT2343" s="41"/>
      <c r="AU2343" s="41"/>
      <c r="AV2343" s="41"/>
      <c r="AW2343" s="41"/>
      <c r="AX2343" s="41"/>
      <c r="AY2343" s="41"/>
      <c r="AZ2343" s="41"/>
      <c r="BA2343" s="41"/>
      <c r="BB2343" s="41"/>
      <c r="BC2343" s="41"/>
      <c r="BD2343" s="41"/>
      <c r="BE2343" s="41"/>
      <c r="BF2343" s="41"/>
      <c r="BG2343" s="41"/>
      <c r="BH2343" s="41"/>
      <c r="BI2343" s="41"/>
      <c r="BJ2343" s="41"/>
      <c r="BK2343" s="41"/>
      <c r="BL2343" s="41"/>
      <c r="BM2343" s="41"/>
      <c r="BN2343" s="41"/>
      <c r="BO2343" s="41"/>
      <c r="BP2343" s="108"/>
      <c r="CG2343" s="102"/>
      <c r="CI2343" s="45"/>
    </row>
    <row r="2344" spans="37:87" ht="13" customHeight="1">
      <c r="AK2344" s="114"/>
      <c r="AL2344" s="41"/>
      <c r="AM2344" s="41"/>
      <c r="AN2344" s="41"/>
      <c r="AO2344" s="41"/>
      <c r="AP2344" s="41"/>
      <c r="AQ2344" s="41"/>
      <c r="AR2344" s="41"/>
      <c r="AS2344" s="41"/>
      <c r="AT2344" s="41"/>
      <c r="AU2344" s="41"/>
      <c r="AV2344" s="41"/>
      <c r="AW2344" s="41"/>
      <c r="AX2344" s="41"/>
      <c r="AY2344" s="41"/>
      <c r="AZ2344" s="41"/>
      <c r="BA2344" s="41"/>
      <c r="BB2344" s="41"/>
      <c r="BC2344" s="41"/>
      <c r="BD2344" s="41"/>
      <c r="BE2344" s="41"/>
      <c r="BF2344" s="41"/>
      <c r="BG2344" s="41"/>
      <c r="BH2344" s="41"/>
      <c r="BI2344" s="41"/>
      <c r="BJ2344" s="41"/>
      <c r="BK2344" s="41"/>
      <c r="BL2344" s="41"/>
      <c r="BM2344" s="41"/>
      <c r="BN2344" s="41"/>
      <c r="BO2344" s="41"/>
      <c r="BP2344" s="108"/>
      <c r="CG2344" s="102"/>
      <c r="CI2344" s="45"/>
    </row>
    <row r="2345" spans="37:87" ht="13" customHeight="1">
      <c r="AK2345" s="114"/>
      <c r="AL2345" s="41"/>
      <c r="AM2345" s="41"/>
      <c r="AN2345" s="41"/>
      <c r="AO2345" s="41"/>
      <c r="AP2345" s="41"/>
      <c r="AQ2345" s="41"/>
      <c r="AR2345" s="41"/>
      <c r="AS2345" s="41"/>
      <c r="AT2345" s="41"/>
      <c r="AU2345" s="41"/>
      <c r="AV2345" s="41"/>
      <c r="AW2345" s="41"/>
      <c r="AX2345" s="41"/>
      <c r="AY2345" s="41"/>
      <c r="AZ2345" s="41"/>
      <c r="BA2345" s="41"/>
      <c r="BB2345" s="41"/>
      <c r="BC2345" s="41"/>
      <c r="BD2345" s="41"/>
      <c r="BE2345" s="41"/>
      <c r="BF2345" s="41"/>
      <c r="BG2345" s="41"/>
      <c r="BH2345" s="41"/>
      <c r="BI2345" s="41"/>
      <c r="BJ2345" s="41"/>
      <c r="BK2345" s="41"/>
      <c r="BL2345" s="41"/>
      <c r="BM2345" s="41"/>
      <c r="BN2345" s="41"/>
      <c r="BO2345" s="41"/>
      <c r="BP2345" s="108"/>
      <c r="CG2345" s="102"/>
      <c r="CI2345" s="45"/>
    </row>
    <row r="2346" spans="37:87" ht="13" customHeight="1">
      <c r="AK2346" s="114"/>
      <c r="AL2346" s="41"/>
      <c r="AM2346" s="41"/>
      <c r="AN2346" s="41"/>
      <c r="AO2346" s="41"/>
      <c r="AP2346" s="41"/>
      <c r="AQ2346" s="41"/>
      <c r="AR2346" s="41"/>
      <c r="AS2346" s="41"/>
      <c r="AT2346" s="41"/>
      <c r="AU2346" s="41"/>
      <c r="AV2346" s="41"/>
      <c r="AW2346" s="41"/>
      <c r="AX2346" s="41"/>
      <c r="AY2346" s="41"/>
      <c r="AZ2346" s="41"/>
      <c r="BA2346" s="41"/>
      <c r="BB2346" s="41"/>
      <c r="BC2346" s="41"/>
      <c r="BD2346" s="41"/>
      <c r="BE2346" s="41"/>
      <c r="BF2346" s="41"/>
      <c r="BG2346" s="41"/>
      <c r="BH2346" s="41"/>
      <c r="BI2346" s="41"/>
      <c r="BJ2346" s="41"/>
      <c r="BK2346" s="41"/>
      <c r="BL2346" s="41"/>
      <c r="BM2346" s="41"/>
      <c r="BN2346" s="41"/>
      <c r="BO2346" s="41"/>
      <c r="BP2346" s="108"/>
      <c r="CG2346" s="102"/>
      <c r="CI2346" s="45"/>
    </row>
    <row r="2347" spans="37:87" ht="13" customHeight="1">
      <c r="AK2347" s="114"/>
      <c r="AL2347" s="41"/>
      <c r="AM2347" s="41"/>
      <c r="AN2347" s="41"/>
      <c r="AO2347" s="41"/>
      <c r="AP2347" s="41"/>
      <c r="AQ2347" s="41"/>
      <c r="AR2347" s="41"/>
      <c r="AS2347" s="41"/>
      <c r="AT2347" s="41"/>
      <c r="AU2347" s="41"/>
      <c r="AV2347" s="41"/>
      <c r="AW2347" s="41"/>
      <c r="AX2347" s="41"/>
      <c r="AY2347" s="41"/>
      <c r="AZ2347" s="41"/>
      <c r="BA2347" s="41"/>
      <c r="BB2347" s="41"/>
      <c r="BC2347" s="41"/>
      <c r="BD2347" s="41"/>
      <c r="BE2347" s="41"/>
      <c r="BF2347" s="41"/>
      <c r="BG2347" s="41"/>
      <c r="BH2347" s="41"/>
      <c r="BI2347" s="41"/>
      <c r="BJ2347" s="41"/>
      <c r="BK2347" s="41"/>
      <c r="BL2347" s="41"/>
      <c r="BM2347" s="41"/>
      <c r="BN2347" s="41"/>
      <c r="BO2347" s="41"/>
      <c r="BP2347" s="108"/>
      <c r="CG2347" s="102"/>
      <c r="CI2347" s="45"/>
    </row>
    <row r="2348" spans="37:87" ht="13" customHeight="1">
      <c r="AK2348" s="114"/>
      <c r="AL2348" s="41"/>
      <c r="AM2348" s="41"/>
      <c r="AN2348" s="41"/>
      <c r="AO2348" s="41"/>
      <c r="AP2348" s="41"/>
      <c r="AQ2348" s="41"/>
      <c r="AR2348" s="41"/>
      <c r="AS2348" s="41"/>
      <c r="AT2348" s="41"/>
      <c r="AU2348" s="41"/>
      <c r="AV2348" s="41"/>
      <c r="AW2348" s="41"/>
      <c r="AX2348" s="41"/>
      <c r="AY2348" s="41"/>
      <c r="AZ2348" s="41"/>
      <c r="BA2348" s="41"/>
      <c r="BB2348" s="41"/>
      <c r="BC2348" s="41"/>
      <c r="BD2348" s="41"/>
      <c r="BE2348" s="41"/>
      <c r="BF2348" s="41"/>
      <c r="BG2348" s="41"/>
      <c r="BH2348" s="41"/>
      <c r="BI2348" s="41"/>
      <c r="BJ2348" s="41"/>
      <c r="BK2348" s="41"/>
      <c r="BL2348" s="41"/>
      <c r="BM2348" s="41"/>
      <c r="BN2348" s="41"/>
      <c r="BO2348" s="41"/>
      <c r="BP2348" s="108"/>
      <c r="CG2348" s="102"/>
      <c r="CI2348" s="45"/>
    </row>
    <row r="2349" spans="37:87" ht="13" customHeight="1">
      <c r="AK2349" s="114"/>
      <c r="AL2349" s="41"/>
      <c r="AM2349" s="41"/>
      <c r="AN2349" s="41"/>
      <c r="AO2349" s="41"/>
      <c r="AP2349" s="41"/>
      <c r="AQ2349" s="41"/>
      <c r="AR2349" s="41"/>
      <c r="AS2349" s="41"/>
      <c r="AT2349" s="41"/>
      <c r="AU2349" s="41"/>
      <c r="AV2349" s="41"/>
      <c r="AW2349" s="41"/>
      <c r="AX2349" s="41"/>
      <c r="AY2349" s="41"/>
      <c r="AZ2349" s="41"/>
      <c r="BA2349" s="41"/>
      <c r="BB2349" s="41"/>
      <c r="BC2349" s="41"/>
      <c r="BD2349" s="41"/>
      <c r="BE2349" s="41"/>
      <c r="BF2349" s="41"/>
      <c r="BG2349" s="41"/>
      <c r="BH2349" s="41"/>
      <c r="BI2349" s="41"/>
      <c r="BJ2349" s="41"/>
      <c r="BK2349" s="41"/>
      <c r="BL2349" s="41"/>
      <c r="BM2349" s="41"/>
      <c r="BN2349" s="41"/>
      <c r="BO2349" s="41"/>
      <c r="BP2349" s="108"/>
      <c r="CG2349" s="102"/>
      <c r="CI2349" s="45"/>
    </row>
    <row r="2350" spans="37:87" ht="13" customHeight="1">
      <c r="AK2350" s="114"/>
      <c r="AL2350" s="41"/>
      <c r="AM2350" s="41"/>
      <c r="AN2350" s="41"/>
      <c r="AO2350" s="41"/>
      <c r="AP2350" s="41"/>
      <c r="AQ2350" s="41"/>
      <c r="AR2350" s="41"/>
      <c r="AS2350" s="41"/>
      <c r="AT2350" s="41"/>
      <c r="AU2350" s="41"/>
      <c r="AV2350" s="41"/>
      <c r="AW2350" s="41"/>
      <c r="AX2350" s="41"/>
      <c r="AY2350" s="41"/>
      <c r="AZ2350" s="41"/>
      <c r="BA2350" s="41"/>
      <c r="BB2350" s="41"/>
      <c r="BC2350" s="41"/>
      <c r="BD2350" s="41"/>
      <c r="BE2350" s="41"/>
      <c r="BF2350" s="41"/>
      <c r="BG2350" s="41"/>
      <c r="BH2350" s="41"/>
      <c r="BI2350" s="41"/>
      <c r="BJ2350" s="41"/>
      <c r="BK2350" s="41"/>
      <c r="BL2350" s="41"/>
      <c r="BM2350" s="41"/>
      <c r="BN2350" s="41"/>
      <c r="BO2350" s="41"/>
      <c r="BP2350" s="108"/>
      <c r="CG2350" s="102"/>
      <c r="CI2350" s="45"/>
    </row>
    <row r="2351" spans="37:87" ht="13" customHeight="1">
      <c r="AK2351" s="114"/>
      <c r="AL2351" s="41"/>
      <c r="AM2351" s="41"/>
      <c r="AN2351" s="41"/>
      <c r="AO2351" s="41"/>
      <c r="AP2351" s="41"/>
      <c r="AQ2351" s="41"/>
      <c r="AR2351" s="41"/>
      <c r="AS2351" s="41"/>
      <c r="AT2351" s="41"/>
      <c r="AU2351" s="41"/>
      <c r="AV2351" s="41"/>
      <c r="AW2351" s="41"/>
      <c r="AX2351" s="41"/>
      <c r="AY2351" s="41"/>
      <c r="AZ2351" s="41"/>
      <c r="BA2351" s="41"/>
      <c r="BB2351" s="41"/>
      <c r="BC2351" s="41"/>
      <c r="BD2351" s="41"/>
      <c r="BE2351" s="41"/>
      <c r="BF2351" s="41"/>
      <c r="BG2351" s="41"/>
      <c r="BH2351" s="41"/>
      <c r="BI2351" s="41"/>
      <c r="BJ2351" s="41"/>
      <c r="BK2351" s="41"/>
      <c r="BL2351" s="41"/>
      <c r="BM2351" s="41"/>
      <c r="BN2351" s="41"/>
      <c r="BO2351" s="41"/>
      <c r="BP2351" s="108"/>
      <c r="CG2351" s="102"/>
      <c r="CI2351" s="45"/>
    </row>
    <row r="2352" spans="37:87" ht="13" customHeight="1">
      <c r="AK2352" s="114"/>
      <c r="AL2352" s="41"/>
      <c r="AM2352" s="41"/>
      <c r="AN2352" s="41"/>
      <c r="AO2352" s="41"/>
      <c r="AP2352" s="41"/>
      <c r="AQ2352" s="41"/>
      <c r="AR2352" s="41"/>
      <c r="AS2352" s="41"/>
      <c r="AT2352" s="41"/>
      <c r="AU2352" s="41"/>
      <c r="AV2352" s="41"/>
      <c r="AW2352" s="41"/>
      <c r="AX2352" s="41"/>
      <c r="AY2352" s="41"/>
      <c r="AZ2352" s="41"/>
      <c r="BA2352" s="41"/>
      <c r="BB2352" s="41"/>
      <c r="BC2352" s="41"/>
      <c r="BD2352" s="41"/>
      <c r="BE2352" s="41"/>
      <c r="BF2352" s="41"/>
      <c r="BG2352" s="41"/>
      <c r="BH2352" s="41"/>
      <c r="BI2352" s="41"/>
      <c r="BJ2352" s="41"/>
      <c r="BK2352" s="41"/>
      <c r="BL2352" s="41"/>
      <c r="BM2352" s="41"/>
      <c r="BN2352" s="41"/>
      <c r="BO2352" s="41"/>
      <c r="BP2352" s="108"/>
      <c r="CG2352" s="102"/>
      <c r="CI2352" s="45"/>
    </row>
    <row r="2353" spans="37:87" ht="13" customHeight="1">
      <c r="AK2353" s="114"/>
      <c r="AL2353" s="41"/>
      <c r="AM2353" s="41"/>
      <c r="AN2353" s="41"/>
      <c r="AO2353" s="41"/>
      <c r="AP2353" s="41"/>
      <c r="AQ2353" s="41"/>
      <c r="AR2353" s="41"/>
      <c r="AS2353" s="41"/>
      <c r="AT2353" s="41"/>
      <c r="AU2353" s="41"/>
      <c r="AV2353" s="41"/>
      <c r="AW2353" s="41"/>
      <c r="AX2353" s="41"/>
      <c r="AY2353" s="41"/>
      <c r="AZ2353" s="41"/>
      <c r="BA2353" s="41"/>
      <c r="BB2353" s="41"/>
      <c r="BC2353" s="41"/>
      <c r="BD2353" s="41"/>
      <c r="BE2353" s="41"/>
      <c r="BF2353" s="41"/>
      <c r="BG2353" s="41"/>
      <c r="BH2353" s="41"/>
      <c r="BI2353" s="41"/>
      <c r="BJ2353" s="41"/>
      <c r="BK2353" s="41"/>
      <c r="BL2353" s="41"/>
      <c r="BM2353" s="41"/>
      <c r="BN2353" s="41"/>
      <c r="BO2353" s="41"/>
      <c r="BP2353" s="108"/>
      <c r="CG2353" s="102"/>
      <c r="CI2353" s="45"/>
    </row>
    <row r="2354" spans="37:87" ht="13" customHeight="1">
      <c r="AK2354" s="114"/>
      <c r="AL2354" s="41"/>
      <c r="AM2354" s="41"/>
      <c r="AN2354" s="41"/>
      <c r="AO2354" s="41"/>
      <c r="AP2354" s="41"/>
      <c r="AQ2354" s="41"/>
      <c r="AR2354" s="41"/>
      <c r="AS2354" s="41"/>
      <c r="AT2354" s="41"/>
      <c r="AU2354" s="41"/>
      <c r="AV2354" s="41"/>
      <c r="AW2354" s="41"/>
      <c r="AX2354" s="41"/>
      <c r="AY2354" s="41"/>
      <c r="AZ2354" s="41"/>
      <c r="BA2354" s="41"/>
      <c r="BB2354" s="41"/>
      <c r="BC2354" s="41"/>
      <c r="BD2354" s="41"/>
      <c r="BE2354" s="41"/>
      <c r="BF2354" s="41"/>
      <c r="BG2354" s="41"/>
      <c r="BH2354" s="41"/>
      <c r="BI2354" s="41"/>
      <c r="BJ2354" s="41"/>
      <c r="BK2354" s="41"/>
      <c r="BL2354" s="41"/>
      <c r="BM2354" s="41"/>
      <c r="BN2354" s="41"/>
      <c r="BO2354" s="41"/>
      <c r="BP2354" s="108"/>
      <c r="CG2354" s="102"/>
      <c r="CI2354" s="45"/>
    </row>
    <row r="2355" spans="37:87" ht="13" customHeight="1">
      <c r="AK2355" s="114"/>
      <c r="AL2355" s="41"/>
      <c r="AM2355" s="41"/>
      <c r="AN2355" s="41"/>
      <c r="AO2355" s="41"/>
      <c r="AP2355" s="41"/>
      <c r="AQ2355" s="41"/>
      <c r="AR2355" s="41"/>
      <c r="AS2355" s="41"/>
      <c r="AT2355" s="41"/>
      <c r="AU2355" s="41"/>
      <c r="AV2355" s="41"/>
      <c r="AW2355" s="41"/>
      <c r="AX2355" s="41"/>
      <c r="AY2355" s="41"/>
      <c r="AZ2355" s="41"/>
      <c r="BA2355" s="41"/>
      <c r="BB2355" s="41"/>
      <c r="BC2355" s="41"/>
      <c r="BD2355" s="41"/>
      <c r="BE2355" s="41"/>
      <c r="BF2355" s="41"/>
      <c r="BG2355" s="41"/>
      <c r="BH2355" s="41"/>
      <c r="BI2355" s="41"/>
      <c r="BJ2355" s="41"/>
      <c r="BK2355" s="41"/>
      <c r="BL2355" s="41"/>
      <c r="BM2355" s="41"/>
      <c r="BN2355" s="41"/>
      <c r="BO2355" s="41"/>
      <c r="BP2355" s="108"/>
      <c r="CG2355" s="102"/>
      <c r="CI2355" s="45"/>
    </row>
    <row r="2356" spans="37:87" ht="13" customHeight="1">
      <c r="AK2356" s="114"/>
      <c r="AL2356" s="41"/>
      <c r="AM2356" s="41"/>
      <c r="AN2356" s="41"/>
      <c r="AO2356" s="41"/>
      <c r="AP2356" s="41"/>
      <c r="AQ2356" s="41"/>
      <c r="AR2356" s="41"/>
      <c r="AS2356" s="41"/>
      <c r="AT2356" s="41"/>
      <c r="AU2356" s="41"/>
      <c r="AV2356" s="41"/>
      <c r="AW2356" s="41"/>
      <c r="AX2356" s="41"/>
      <c r="AY2356" s="41"/>
      <c r="AZ2356" s="41"/>
      <c r="BA2356" s="41"/>
      <c r="BB2356" s="41"/>
      <c r="BC2356" s="41"/>
      <c r="BD2356" s="41"/>
      <c r="BE2356" s="41"/>
      <c r="BF2356" s="41"/>
      <c r="BG2356" s="41"/>
      <c r="BH2356" s="41"/>
      <c r="BI2356" s="41"/>
      <c r="BJ2356" s="41"/>
      <c r="BK2356" s="41"/>
      <c r="BL2356" s="41"/>
      <c r="BM2356" s="41"/>
      <c r="BN2356" s="41"/>
      <c r="BO2356" s="41"/>
      <c r="BP2356" s="108"/>
      <c r="CG2356" s="102"/>
      <c r="CI2356" s="45"/>
    </row>
    <row r="2357" spans="37:87" ht="13" customHeight="1">
      <c r="AK2357" s="114"/>
      <c r="AL2357" s="41"/>
      <c r="AM2357" s="41"/>
      <c r="AN2357" s="41"/>
      <c r="AO2357" s="41"/>
      <c r="AP2357" s="41"/>
      <c r="AQ2357" s="41"/>
      <c r="AR2357" s="41"/>
      <c r="AS2357" s="41"/>
      <c r="AT2357" s="41"/>
      <c r="AU2357" s="41"/>
      <c r="AV2357" s="41"/>
      <c r="AW2357" s="41"/>
      <c r="AX2357" s="41"/>
      <c r="AY2357" s="41"/>
      <c r="AZ2357" s="41"/>
      <c r="BA2357" s="41"/>
      <c r="BB2357" s="41"/>
      <c r="BC2357" s="41"/>
      <c r="BD2357" s="41"/>
      <c r="BE2357" s="41"/>
      <c r="BF2357" s="41"/>
      <c r="BG2357" s="41"/>
      <c r="BH2357" s="41"/>
      <c r="BI2357" s="41"/>
      <c r="BJ2357" s="41"/>
      <c r="BK2357" s="41"/>
      <c r="BL2357" s="41"/>
      <c r="BM2357" s="41"/>
      <c r="BN2357" s="41"/>
      <c r="BO2357" s="41"/>
      <c r="BP2357" s="108"/>
      <c r="CG2357" s="102"/>
      <c r="CI2357" s="45"/>
    </row>
    <row r="2358" spans="37:87" ht="13" customHeight="1">
      <c r="AK2358" s="114"/>
      <c r="AL2358" s="41"/>
      <c r="AM2358" s="41"/>
      <c r="AN2358" s="41"/>
      <c r="AO2358" s="41"/>
      <c r="AP2358" s="41"/>
      <c r="AQ2358" s="41"/>
      <c r="AR2358" s="41"/>
      <c r="AS2358" s="41"/>
      <c r="AT2358" s="41"/>
      <c r="AU2358" s="41"/>
      <c r="AV2358" s="41"/>
      <c r="AW2358" s="41"/>
      <c r="AX2358" s="41"/>
      <c r="AY2358" s="41"/>
      <c r="AZ2358" s="41"/>
      <c r="BA2358" s="41"/>
      <c r="BB2358" s="41"/>
      <c r="BC2358" s="41"/>
      <c r="BD2358" s="41"/>
      <c r="BE2358" s="41"/>
      <c r="BF2358" s="41"/>
      <c r="BG2358" s="41"/>
      <c r="BH2358" s="41"/>
      <c r="BI2358" s="41"/>
      <c r="BJ2358" s="41"/>
      <c r="BK2358" s="41"/>
      <c r="BL2358" s="41"/>
      <c r="BM2358" s="41"/>
      <c r="BN2358" s="41"/>
      <c r="BO2358" s="41"/>
      <c r="BP2358" s="108"/>
      <c r="CG2358" s="102"/>
      <c r="CI2358" s="45"/>
    </row>
    <row r="2359" spans="37:87" ht="13" customHeight="1">
      <c r="AK2359" s="114"/>
      <c r="AL2359" s="41"/>
      <c r="AM2359" s="41"/>
      <c r="AN2359" s="41"/>
      <c r="AO2359" s="41"/>
      <c r="AP2359" s="41"/>
      <c r="AQ2359" s="41"/>
      <c r="AR2359" s="41"/>
      <c r="AS2359" s="41"/>
      <c r="AT2359" s="41"/>
      <c r="AU2359" s="41"/>
      <c r="AV2359" s="41"/>
      <c r="AW2359" s="41"/>
      <c r="AX2359" s="41"/>
      <c r="AY2359" s="41"/>
      <c r="AZ2359" s="41"/>
      <c r="BA2359" s="41"/>
      <c r="BB2359" s="41"/>
      <c r="BC2359" s="41"/>
      <c r="BD2359" s="41"/>
      <c r="BE2359" s="41"/>
      <c r="BF2359" s="41"/>
      <c r="BG2359" s="41"/>
      <c r="BH2359" s="41"/>
      <c r="BI2359" s="41"/>
      <c r="BJ2359" s="41"/>
      <c r="BK2359" s="41"/>
      <c r="BL2359" s="41"/>
      <c r="BM2359" s="41"/>
      <c r="BN2359" s="41"/>
      <c r="BO2359" s="41"/>
      <c r="BP2359" s="108"/>
      <c r="CG2359" s="102"/>
      <c r="CI2359" s="45"/>
    </row>
    <row r="2360" spans="37:87" ht="13" customHeight="1">
      <c r="AK2360" s="114"/>
      <c r="AL2360" s="41"/>
      <c r="AM2360" s="41"/>
      <c r="AN2360" s="41"/>
      <c r="AO2360" s="41"/>
      <c r="AP2360" s="41"/>
      <c r="AQ2360" s="41"/>
      <c r="AR2360" s="41"/>
      <c r="AS2360" s="41"/>
      <c r="AT2360" s="41"/>
      <c r="AU2360" s="41"/>
      <c r="AV2360" s="41"/>
      <c r="AW2360" s="41"/>
      <c r="AX2360" s="41"/>
      <c r="AY2360" s="41"/>
      <c r="AZ2360" s="41"/>
      <c r="BA2360" s="41"/>
      <c r="BB2360" s="41"/>
      <c r="BC2360" s="41"/>
      <c r="BD2360" s="41"/>
      <c r="BE2360" s="41"/>
      <c r="BF2360" s="41"/>
      <c r="BG2360" s="41"/>
      <c r="BH2360" s="41"/>
      <c r="BI2360" s="41"/>
      <c r="BJ2360" s="41"/>
      <c r="BK2360" s="41"/>
      <c r="BL2360" s="41"/>
      <c r="BM2360" s="41"/>
      <c r="BN2360" s="41"/>
      <c r="BO2360" s="41"/>
      <c r="BP2360" s="108"/>
      <c r="CG2360" s="102"/>
      <c r="CI2360" s="45"/>
    </row>
    <row r="2361" spans="37:87" ht="13" customHeight="1">
      <c r="AK2361" s="114"/>
      <c r="AL2361" s="41"/>
      <c r="AM2361" s="41"/>
      <c r="AN2361" s="41"/>
      <c r="AO2361" s="41"/>
      <c r="AP2361" s="41"/>
      <c r="AQ2361" s="41"/>
      <c r="AR2361" s="41"/>
      <c r="AS2361" s="41"/>
      <c r="AT2361" s="41"/>
      <c r="AU2361" s="41"/>
      <c r="AV2361" s="41"/>
      <c r="AW2361" s="41"/>
      <c r="AX2361" s="41"/>
      <c r="AY2361" s="41"/>
      <c r="AZ2361" s="41"/>
      <c r="BA2361" s="41"/>
      <c r="BB2361" s="41"/>
      <c r="BC2361" s="41"/>
      <c r="BD2361" s="41"/>
      <c r="BE2361" s="41"/>
      <c r="BF2361" s="41"/>
      <c r="BG2361" s="41"/>
      <c r="BH2361" s="41"/>
      <c r="BI2361" s="41"/>
      <c r="BJ2361" s="41"/>
      <c r="BK2361" s="41"/>
      <c r="BL2361" s="41"/>
      <c r="BM2361" s="41"/>
      <c r="BN2361" s="41"/>
      <c r="BO2361" s="41"/>
      <c r="BP2361" s="108"/>
      <c r="CG2361" s="102"/>
      <c r="CI2361" s="45"/>
    </row>
    <row r="2362" spans="37:87" ht="13" customHeight="1">
      <c r="AK2362" s="114"/>
      <c r="AL2362" s="41"/>
      <c r="AM2362" s="41"/>
      <c r="AN2362" s="41"/>
      <c r="AO2362" s="41"/>
      <c r="AP2362" s="41"/>
      <c r="AQ2362" s="41"/>
      <c r="AR2362" s="41"/>
      <c r="AS2362" s="41"/>
      <c r="AT2362" s="41"/>
      <c r="AU2362" s="41"/>
      <c r="AV2362" s="41"/>
      <c r="AW2362" s="41"/>
      <c r="AX2362" s="41"/>
      <c r="AY2362" s="41"/>
      <c r="AZ2362" s="41"/>
      <c r="BA2362" s="41"/>
      <c r="BB2362" s="41"/>
      <c r="BC2362" s="41"/>
      <c r="BD2362" s="41"/>
      <c r="BE2362" s="41"/>
      <c r="BF2362" s="41"/>
      <c r="BG2362" s="41"/>
      <c r="BH2362" s="41"/>
      <c r="BI2362" s="41"/>
      <c r="BJ2362" s="41"/>
      <c r="BK2362" s="41"/>
      <c r="BL2362" s="41"/>
      <c r="BM2362" s="41"/>
      <c r="BN2362" s="41"/>
      <c r="BO2362" s="41"/>
      <c r="BP2362" s="108"/>
      <c r="CG2362" s="102"/>
      <c r="CI2362" s="45"/>
    </row>
    <row r="2363" spans="37:87" ht="13" customHeight="1">
      <c r="AK2363" s="114"/>
      <c r="AL2363" s="41"/>
      <c r="AM2363" s="41"/>
      <c r="AN2363" s="41"/>
      <c r="AO2363" s="41"/>
      <c r="AP2363" s="41"/>
      <c r="AQ2363" s="41"/>
      <c r="AR2363" s="41"/>
      <c r="AS2363" s="41"/>
      <c r="AT2363" s="41"/>
      <c r="AU2363" s="41"/>
      <c r="AV2363" s="41"/>
      <c r="AW2363" s="41"/>
      <c r="AX2363" s="41"/>
      <c r="AY2363" s="41"/>
      <c r="AZ2363" s="41"/>
      <c r="BA2363" s="41"/>
      <c r="BB2363" s="41"/>
      <c r="BC2363" s="41"/>
      <c r="BD2363" s="41"/>
      <c r="BE2363" s="41"/>
      <c r="BF2363" s="41"/>
      <c r="BG2363" s="41"/>
      <c r="BH2363" s="41"/>
      <c r="BI2363" s="41"/>
      <c r="BJ2363" s="41"/>
      <c r="BK2363" s="41"/>
      <c r="BL2363" s="41"/>
      <c r="BM2363" s="41"/>
      <c r="BN2363" s="41"/>
      <c r="BO2363" s="41"/>
      <c r="BP2363" s="108"/>
      <c r="CG2363" s="102"/>
      <c r="CI2363" s="45"/>
    </row>
    <row r="2364" spans="37:87" ht="13" customHeight="1">
      <c r="AK2364" s="114"/>
      <c r="AL2364" s="41"/>
      <c r="AM2364" s="41"/>
      <c r="AN2364" s="41"/>
      <c r="AO2364" s="41"/>
      <c r="AP2364" s="41"/>
      <c r="AQ2364" s="41"/>
      <c r="AR2364" s="41"/>
      <c r="AS2364" s="41"/>
      <c r="AT2364" s="41"/>
      <c r="AU2364" s="41"/>
      <c r="AV2364" s="41"/>
      <c r="AW2364" s="41"/>
      <c r="AX2364" s="41"/>
      <c r="AY2364" s="41"/>
      <c r="AZ2364" s="41"/>
      <c r="BA2364" s="41"/>
      <c r="BB2364" s="41"/>
      <c r="BC2364" s="41"/>
      <c r="BD2364" s="41"/>
      <c r="BE2364" s="41"/>
      <c r="BF2364" s="41"/>
      <c r="BG2364" s="41"/>
      <c r="BH2364" s="41"/>
      <c r="BI2364" s="41"/>
      <c r="BJ2364" s="41"/>
      <c r="BK2364" s="41"/>
      <c r="BL2364" s="41"/>
      <c r="BM2364" s="41"/>
      <c r="BN2364" s="41"/>
      <c r="BO2364" s="41"/>
      <c r="BP2364" s="108"/>
      <c r="CG2364" s="102"/>
      <c r="CI2364" s="45"/>
    </row>
    <row r="2365" spans="37:87" ht="13" customHeight="1">
      <c r="AK2365" s="114"/>
      <c r="AL2365" s="41"/>
      <c r="AM2365" s="41"/>
      <c r="AN2365" s="41"/>
      <c r="AO2365" s="41"/>
      <c r="AP2365" s="41"/>
      <c r="AQ2365" s="41"/>
      <c r="AR2365" s="41"/>
      <c r="AS2365" s="41"/>
      <c r="AT2365" s="41"/>
      <c r="AU2365" s="41"/>
      <c r="AV2365" s="41"/>
      <c r="AW2365" s="41"/>
      <c r="AX2365" s="41"/>
      <c r="AY2365" s="41"/>
      <c r="AZ2365" s="41"/>
      <c r="BA2365" s="41"/>
      <c r="BB2365" s="41"/>
      <c r="BC2365" s="41"/>
      <c r="BD2365" s="41"/>
      <c r="BE2365" s="41"/>
      <c r="BF2365" s="41"/>
      <c r="BG2365" s="41"/>
      <c r="BH2365" s="41"/>
      <c r="BI2365" s="41"/>
      <c r="BJ2365" s="41"/>
      <c r="BK2365" s="41"/>
      <c r="BL2365" s="41"/>
      <c r="BM2365" s="41"/>
      <c r="BN2365" s="41"/>
      <c r="BO2365" s="41"/>
      <c r="BP2365" s="108"/>
      <c r="CG2365" s="102"/>
      <c r="CI2365" s="45"/>
    </row>
    <row r="2366" spans="37:87" ht="13" customHeight="1">
      <c r="AK2366" s="114"/>
      <c r="AL2366" s="41"/>
      <c r="AM2366" s="41"/>
      <c r="AN2366" s="41"/>
      <c r="AO2366" s="41"/>
      <c r="AP2366" s="41"/>
      <c r="AQ2366" s="41"/>
      <c r="AR2366" s="41"/>
      <c r="AS2366" s="41"/>
      <c r="AT2366" s="41"/>
      <c r="AU2366" s="41"/>
      <c r="AV2366" s="41"/>
      <c r="AW2366" s="41"/>
      <c r="AX2366" s="41"/>
      <c r="AY2366" s="41"/>
      <c r="AZ2366" s="41"/>
      <c r="BA2366" s="41"/>
      <c r="BB2366" s="41"/>
      <c r="BC2366" s="41"/>
      <c r="BD2366" s="41"/>
      <c r="BE2366" s="41"/>
      <c r="BF2366" s="41"/>
      <c r="BG2366" s="41"/>
      <c r="BH2366" s="41"/>
      <c r="BI2366" s="41"/>
      <c r="BJ2366" s="41"/>
      <c r="BK2366" s="41"/>
      <c r="BL2366" s="41"/>
      <c r="BM2366" s="41"/>
      <c r="BN2366" s="41"/>
      <c r="BO2366" s="41"/>
      <c r="BP2366" s="108"/>
      <c r="CG2366" s="102"/>
      <c r="CI2366" s="45"/>
    </row>
    <row r="2367" spans="37:87" ht="13" customHeight="1">
      <c r="AK2367" s="114"/>
      <c r="AL2367" s="41"/>
      <c r="AM2367" s="41"/>
      <c r="AN2367" s="41"/>
      <c r="AO2367" s="41"/>
      <c r="AP2367" s="41"/>
      <c r="AQ2367" s="41"/>
      <c r="AR2367" s="41"/>
      <c r="AS2367" s="41"/>
      <c r="AT2367" s="41"/>
      <c r="AU2367" s="41"/>
      <c r="AV2367" s="41"/>
      <c r="AW2367" s="41"/>
      <c r="AX2367" s="41"/>
      <c r="AY2367" s="41"/>
      <c r="AZ2367" s="41"/>
      <c r="BA2367" s="41"/>
      <c r="BB2367" s="41"/>
      <c r="BC2367" s="41"/>
      <c r="BD2367" s="41"/>
      <c r="BE2367" s="41"/>
      <c r="BF2367" s="41"/>
      <c r="BG2367" s="41"/>
      <c r="BH2367" s="41"/>
      <c r="BI2367" s="41"/>
      <c r="BJ2367" s="41"/>
      <c r="BK2367" s="41"/>
      <c r="BL2367" s="41"/>
      <c r="BM2367" s="41"/>
      <c r="BN2367" s="41"/>
      <c r="BO2367" s="41"/>
      <c r="BP2367" s="108"/>
      <c r="CG2367" s="102"/>
      <c r="CI2367" s="45"/>
    </row>
    <row r="2368" spans="37:87" ht="13" customHeight="1">
      <c r="AK2368" s="114"/>
      <c r="AL2368" s="41"/>
      <c r="AM2368" s="41"/>
      <c r="AN2368" s="41"/>
      <c r="AO2368" s="41"/>
      <c r="AP2368" s="41"/>
      <c r="AQ2368" s="41"/>
      <c r="AR2368" s="41"/>
      <c r="AS2368" s="41"/>
      <c r="AT2368" s="41"/>
      <c r="AU2368" s="41"/>
      <c r="AV2368" s="41"/>
      <c r="AW2368" s="41"/>
      <c r="AX2368" s="41"/>
      <c r="AY2368" s="41"/>
      <c r="AZ2368" s="41"/>
      <c r="BA2368" s="41"/>
      <c r="BB2368" s="41"/>
      <c r="BC2368" s="41"/>
      <c r="BD2368" s="41"/>
      <c r="BE2368" s="41"/>
      <c r="BF2368" s="41"/>
      <c r="BG2368" s="41"/>
      <c r="BH2368" s="41"/>
      <c r="BI2368" s="41"/>
      <c r="BJ2368" s="41"/>
      <c r="BK2368" s="41"/>
      <c r="BL2368" s="41"/>
      <c r="BM2368" s="41"/>
      <c r="BN2368" s="41"/>
      <c r="BO2368" s="41"/>
      <c r="BP2368" s="108"/>
      <c r="CG2368" s="102"/>
      <c r="CI2368" s="45"/>
    </row>
    <row r="2369" spans="37:87" ht="13" customHeight="1">
      <c r="AK2369" s="114"/>
      <c r="AL2369" s="41"/>
      <c r="AM2369" s="41"/>
      <c r="AN2369" s="41"/>
      <c r="AO2369" s="41"/>
      <c r="AP2369" s="41"/>
      <c r="AQ2369" s="41"/>
      <c r="AR2369" s="41"/>
      <c r="AS2369" s="41"/>
      <c r="AT2369" s="41"/>
      <c r="AU2369" s="41"/>
      <c r="AV2369" s="41"/>
      <c r="AW2369" s="41"/>
      <c r="AX2369" s="41"/>
      <c r="AY2369" s="41"/>
      <c r="AZ2369" s="41"/>
      <c r="BA2369" s="41"/>
      <c r="BB2369" s="41"/>
      <c r="BC2369" s="41"/>
      <c r="BD2369" s="41"/>
      <c r="BE2369" s="41"/>
      <c r="BF2369" s="41"/>
      <c r="BG2369" s="41"/>
      <c r="BH2369" s="41"/>
      <c r="BI2369" s="41"/>
      <c r="BJ2369" s="41"/>
      <c r="BK2369" s="41"/>
      <c r="BL2369" s="41"/>
      <c r="BM2369" s="41"/>
      <c r="BN2369" s="41"/>
      <c r="BO2369" s="41"/>
      <c r="BP2369" s="108"/>
      <c r="CG2369" s="102"/>
      <c r="CI2369" s="45"/>
    </row>
    <row r="2370" spans="37:87" ht="13" customHeight="1">
      <c r="AK2370" s="114"/>
      <c r="AL2370" s="41"/>
      <c r="AM2370" s="41"/>
      <c r="AN2370" s="41"/>
      <c r="AO2370" s="41"/>
      <c r="AP2370" s="41"/>
      <c r="AQ2370" s="41"/>
      <c r="AR2370" s="41"/>
      <c r="AS2370" s="41"/>
      <c r="AT2370" s="41"/>
      <c r="AU2370" s="41"/>
      <c r="AV2370" s="41"/>
      <c r="AW2370" s="41"/>
      <c r="AX2370" s="41"/>
      <c r="AY2370" s="41"/>
      <c r="AZ2370" s="41"/>
      <c r="BA2370" s="41"/>
      <c r="BB2370" s="41"/>
      <c r="BC2370" s="41"/>
      <c r="BD2370" s="41"/>
      <c r="BE2370" s="41"/>
      <c r="BF2370" s="41"/>
      <c r="BG2370" s="41"/>
      <c r="BH2370" s="41"/>
      <c r="BI2370" s="41"/>
      <c r="BJ2370" s="41"/>
      <c r="BK2370" s="41"/>
      <c r="BL2370" s="41"/>
      <c r="BM2370" s="41"/>
      <c r="BN2370" s="41"/>
      <c r="BO2370" s="41"/>
      <c r="BP2370" s="108"/>
      <c r="CG2370" s="102"/>
      <c r="CI2370" s="45"/>
    </row>
    <row r="2371" spans="37:87" ht="13" customHeight="1">
      <c r="AK2371" s="114"/>
      <c r="AL2371" s="41"/>
      <c r="AM2371" s="41"/>
      <c r="AN2371" s="41"/>
      <c r="AO2371" s="41"/>
      <c r="AP2371" s="41"/>
      <c r="AQ2371" s="41"/>
      <c r="AR2371" s="41"/>
      <c r="AS2371" s="41"/>
      <c r="AT2371" s="41"/>
      <c r="AU2371" s="41"/>
      <c r="AV2371" s="41"/>
      <c r="AW2371" s="41"/>
      <c r="AX2371" s="41"/>
      <c r="AY2371" s="41"/>
      <c r="AZ2371" s="41"/>
      <c r="BA2371" s="41"/>
      <c r="BB2371" s="41"/>
      <c r="BC2371" s="41"/>
      <c r="BD2371" s="41"/>
      <c r="BE2371" s="41"/>
      <c r="BF2371" s="41"/>
      <c r="BG2371" s="41"/>
      <c r="BH2371" s="41"/>
      <c r="BI2371" s="41"/>
      <c r="BJ2371" s="41"/>
      <c r="BK2371" s="41"/>
      <c r="BL2371" s="41"/>
      <c r="BM2371" s="41"/>
      <c r="BN2371" s="41"/>
      <c r="BO2371" s="41"/>
      <c r="BP2371" s="108"/>
      <c r="CG2371" s="102"/>
      <c r="CI2371" s="45"/>
    </row>
    <row r="2372" spans="37:87" ht="13" customHeight="1">
      <c r="AK2372" s="114"/>
      <c r="AL2372" s="41"/>
      <c r="AM2372" s="41"/>
      <c r="AN2372" s="41"/>
      <c r="AO2372" s="41"/>
      <c r="AP2372" s="41"/>
      <c r="AQ2372" s="41"/>
      <c r="AR2372" s="41"/>
      <c r="AS2372" s="41"/>
      <c r="AT2372" s="41"/>
      <c r="AU2372" s="41"/>
      <c r="AV2372" s="41"/>
      <c r="AW2372" s="41"/>
      <c r="AX2372" s="41"/>
      <c r="AY2372" s="41"/>
      <c r="AZ2372" s="41"/>
      <c r="BA2372" s="41"/>
      <c r="BB2372" s="41"/>
      <c r="BC2372" s="41"/>
      <c r="BD2372" s="41"/>
      <c r="BE2372" s="41"/>
      <c r="BF2372" s="41"/>
      <c r="BG2372" s="41"/>
      <c r="BH2372" s="41"/>
      <c r="BI2372" s="41"/>
      <c r="BJ2372" s="41"/>
      <c r="BK2372" s="41"/>
      <c r="BL2372" s="41"/>
      <c r="BM2372" s="41"/>
      <c r="BN2372" s="41"/>
      <c r="BO2372" s="41"/>
      <c r="BP2372" s="108"/>
      <c r="CG2372" s="102"/>
      <c r="CI2372" s="45"/>
    </row>
    <row r="2373" spans="37:87" ht="13" customHeight="1">
      <c r="AK2373" s="114"/>
      <c r="AL2373" s="41"/>
      <c r="AM2373" s="41"/>
      <c r="AN2373" s="41"/>
      <c r="AO2373" s="41"/>
      <c r="AP2373" s="41"/>
      <c r="AQ2373" s="41"/>
      <c r="AR2373" s="41"/>
      <c r="AS2373" s="41"/>
      <c r="AT2373" s="41"/>
      <c r="AU2373" s="41"/>
      <c r="AV2373" s="41"/>
      <c r="AW2373" s="41"/>
      <c r="AX2373" s="41"/>
      <c r="AY2373" s="41"/>
      <c r="AZ2373" s="41"/>
      <c r="BA2373" s="41"/>
      <c r="BB2373" s="41"/>
      <c r="BC2373" s="41"/>
      <c r="BD2373" s="41"/>
      <c r="BE2373" s="41"/>
      <c r="BF2373" s="41"/>
      <c r="BG2373" s="41"/>
      <c r="BH2373" s="41"/>
      <c r="BI2373" s="41"/>
      <c r="BJ2373" s="41"/>
      <c r="BK2373" s="41"/>
      <c r="BL2373" s="41"/>
      <c r="BM2373" s="41"/>
      <c r="BN2373" s="41"/>
      <c r="BO2373" s="41"/>
      <c r="BP2373" s="108"/>
      <c r="CG2373" s="102"/>
      <c r="CI2373" s="45"/>
    </row>
    <row r="2374" spans="37:87" ht="13" customHeight="1">
      <c r="AK2374" s="114"/>
      <c r="AL2374" s="41"/>
      <c r="AM2374" s="41"/>
      <c r="AN2374" s="41"/>
      <c r="AO2374" s="41"/>
      <c r="AP2374" s="41"/>
      <c r="AQ2374" s="41"/>
      <c r="AR2374" s="41"/>
      <c r="AS2374" s="41"/>
      <c r="AT2374" s="41"/>
      <c r="AU2374" s="41"/>
      <c r="AV2374" s="41"/>
      <c r="AW2374" s="41"/>
      <c r="AX2374" s="41"/>
      <c r="AY2374" s="41"/>
      <c r="AZ2374" s="41"/>
      <c r="BA2374" s="41"/>
      <c r="BB2374" s="41"/>
      <c r="BC2374" s="41"/>
      <c r="BD2374" s="41"/>
      <c r="BE2374" s="41"/>
      <c r="BF2374" s="41"/>
      <c r="BG2374" s="41"/>
      <c r="BH2374" s="41"/>
      <c r="BI2374" s="41"/>
      <c r="BJ2374" s="41"/>
      <c r="BK2374" s="41"/>
      <c r="BL2374" s="41"/>
      <c r="BM2374" s="41"/>
      <c r="BN2374" s="41"/>
      <c r="BO2374" s="41"/>
      <c r="BP2374" s="108"/>
      <c r="CG2374" s="102"/>
      <c r="CI2374" s="45"/>
    </row>
    <row r="2375" spans="37:87" ht="13" customHeight="1">
      <c r="AK2375" s="114"/>
      <c r="AL2375" s="41"/>
      <c r="AM2375" s="41"/>
      <c r="AN2375" s="41"/>
      <c r="AO2375" s="41"/>
      <c r="AP2375" s="41"/>
      <c r="AQ2375" s="41"/>
      <c r="AR2375" s="41"/>
      <c r="AS2375" s="41"/>
      <c r="AT2375" s="41"/>
      <c r="AU2375" s="41"/>
      <c r="AV2375" s="41"/>
      <c r="AW2375" s="41"/>
      <c r="AX2375" s="41"/>
      <c r="AY2375" s="41"/>
      <c r="AZ2375" s="41"/>
      <c r="BA2375" s="41"/>
      <c r="BB2375" s="41"/>
      <c r="BC2375" s="41"/>
      <c r="BD2375" s="41"/>
      <c r="BE2375" s="41"/>
      <c r="BF2375" s="41"/>
      <c r="BG2375" s="41"/>
      <c r="BH2375" s="41"/>
      <c r="BI2375" s="41"/>
      <c r="BJ2375" s="41"/>
      <c r="BK2375" s="41"/>
      <c r="BL2375" s="41"/>
      <c r="BM2375" s="41"/>
      <c r="BN2375" s="41"/>
      <c r="BO2375" s="41"/>
      <c r="BP2375" s="108"/>
      <c r="CG2375" s="102"/>
      <c r="CI2375" s="45"/>
    </row>
    <row r="2376" spans="37:87" ht="13" customHeight="1">
      <c r="AK2376" s="114"/>
      <c r="AL2376" s="41"/>
      <c r="AM2376" s="41"/>
      <c r="AN2376" s="41"/>
      <c r="AO2376" s="41"/>
      <c r="AP2376" s="41"/>
      <c r="AQ2376" s="41"/>
      <c r="AR2376" s="41"/>
      <c r="AS2376" s="41"/>
      <c r="AT2376" s="41"/>
      <c r="AU2376" s="41"/>
      <c r="AV2376" s="41"/>
      <c r="AW2376" s="41"/>
      <c r="AX2376" s="41"/>
      <c r="AY2376" s="41"/>
      <c r="AZ2376" s="41"/>
      <c r="BA2376" s="41"/>
      <c r="BB2376" s="41"/>
      <c r="BC2376" s="41"/>
      <c r="BD2376" s="41"/>
      <c r="BE2376" s="41"/>
      <c r="BF2376" s="41"/>
      <c r="BG2376" s="41"/>
      <c r="BH2376" s="41"/>
      <c r="BI2376" s="41"/>
      <c r="BJ2376" s="41"/>
      <c r="BK2376" s="41"/>
      <c r="BL2376" s="41"/>
      <c r="BM2376" s="41"/>
      <c r="BN2376" s="41"/>
      <c r="BO2376" s="41"/>
      <c r="BP2376" s="108"/>
      <c r="CG2376" s="102"/>
      <c r="CI2376" s="45"/>
    </row>
    <row r="2377" spans="37:87" ht="13" customHeight="1">
      <c r="AK2377" s="114"/>
      <c r="AL2377" s="41"/>
      <c r="AM2377" s="41"/>
      <c r="AN2377" s="41"/>
      <c r="AO2377" s="41"/>
      <c r="AP2377" s="41"/>
      <c r="AQ2377" s="41"/>
      <c r="AR2377" s="41"/>
      <c r="AS2377" s="41"/>
      <c r="AT2377" s="41"/>
      <c r="AU2377" s="41"/>
      <c r="AV2377" s="41"/>
      <c r="AW2377" s="41"/>
      <c r="AX2377" s="41"/>
      <c r="AY2377" s="41"/>
      <c r="AZ2377" s="41"/>
      <c r="BA2377" s="41"/>
      <c r="BB2377" s="41"/>
      <c r="BC2377" s="41"/>
      <c r="BD2377" s="41"/>
      <c r="BE2377" s="41"/>
      <c r="BF2377" s="41"/>
      <c r="BG2377" s="41"/>
      <c r="BH2377" s="41"/>
      <c r="BI2377" s="41"/>
      <c r="BJ2377" s="41"/>
      <c r="BK2377" s="41"/>
      <c r="BL2377" s="41"/>
      <c r="BM2377" s="41"/>
      <c r="BN2377" s="41"/>
      <c r="BO2377" s="41"/>
      <c r="BP2377" s="108"/>
      <c r="CG2377" s="102"/>
      <c r="CI2377" s="45"/>
    </row>
    <row r="2378" spans="37:87" ht="13" customHeight="1">
      <c r="AK2378" s="114"/>
      <c r="AL2378" s="41"/>
      <c r="AM2378" s="41"/>
      <c r="AN2378" s="41"/>
      <c r="AO2378" s="41"/>
      <c r="AP2378" s="41"/>
      <c r="AQ2378" s="41"/>
      <c r="AR2378" s="41"/>
      <c r="AS2378" s="41"/>
      <c r="AT2378" s="41"/>
      <c r="AU2378" s="41"/>
      <c r="AV2378" s="41"/>
      <c r="AW2378" s="41"/>
      <c r="AX2378" s="41"/>
      <c r="AY2378" s="41"/>
      <c r="AZ2378" s="41"/>
      <c r="BA2378" s="41"/>
      <c r="BB2378" s="41"/>
      <c r="BC2378" s="41"/>
      <c r="BD2378" s="41"/>
      <c r="BE2378" s="41"/>
      <c r="BF2378" s="41"/>
      <c r="BG2378" s="41"/>
      <c r="BH2378" s="41"/>
      <c r="BI2378" s="41"/>
      <c r="BJ2378" s="41"/>
      <c r="BK2378" s="41"/>
      <c r="BL2378" s="41"/>
      <c r="BM2378" s="41"/>
      <c r="BN2378" s="41"/>
      <c r="BO2378" s="41"/>
      <c r="BP2378" s="108"/>
      <c r="CG2378" s="102"/>
      <c r="CI2378" s="45"/>
    </row>
    <row r="2379" spans="37:87" ht="13" customHeight="1">
      <c r="AK2379" s="114"/>
      <c r="AL2379" s="41"/>
      <c r="AM2379" s="41"/>
      <c r="AN2379" s="41"/>
      <c r="AO2379" s="41"/>
      <c r="AP2379" s="41"/>
      <c r="AQ2379" s="41"/>
      <c r="AR2379" s="41"/>
      <c r="AS2379" s="41"/>
      <c r="AT2379" s="41"/>
      <c r="AU2379" s="41"/>
      <c r="AV2379" s="41"/>
      <c r="AW2379" s="41"/>
      <c r="AX2379" s="41"/>
      <c r="AY2379" s="41"/>
      <c r="AZ2379" s="41"/>
      <c r="BA2379" s="41"/>
      <c r="BB2379" s="41"/>
      <c r="BC2379" s="41"/>
      <c r="BD2379" s="41"/>
      <c r="BE2379" s="41"/>
      <c r="BF2379" s="41"/>
      <c r="BG2379" s="41"/>
      <c r="BH2379" s="41"/>
      <c r="BI2379" s="41"/>
      <c r="BJ2379" s="41"/>
      <c r="BK2379" s="41"/>
      <c r="BL2379" s="41"/>
      <c r="BM2379" s="41"/>
      <c r="BN2379" s="41"/>
      <c r="BO2379" s="41"/>
      <c r="BP2379" s="108"/>
      <c r="CG2379" s="102"/>
      <c r="CI2379" s="45"/>
    </row>
    <row r="2380" spans="37:87" ht="13" customHeight="1">
      <c r="AK2380" s="114"/>
      <c r="AL2380" s="41"/>
      <c r="AM2380" s="41"/>
      <c r="AN2380" s="41"/>
      <c r="AO2380" s="41"/>
      <c r="AP2380" s="41"/>
      <c r="AQ2380" s="41"/>
      <c r="AR2380" s="41"/>
      <c r="AS2380" s="41"/>
      <c r="AT2380" s="41"/>
      <c r="AU2380" s="41"/>
      <c r="AV2380" s="41"/>
      <c r="AW2380" s="41"/>
      <c r="AX2380" s="41"/>
      <c r="AY2380" s="41"/>
      <c r="AZ2380" s="41"/>
      <c r="BA2380" s="41"/>
      <c r="BB2380" s="41"/>
      <c r="BC2380" s="41"/>
      <c r="BD2380" s="41"/>
      <c r="BE2380" s="41"/>
      <c r="BF2380" s="41"/>
      <c r="BG2380" s="41"/>
      <c r="BH2380" s="41"/>
      <c r="BI2380" s="41"/>
      <c r="BJ2380" s="41"/>
      <c r="BK2380" s="41"/>
      <c r="BL2380" s="41"/>
      <c r="BM2380" s="41"/>
      <c r="BN2380" s="41"/>
      <c r="BO2380" s="41"/>
      <c r="BP2380" s="108"/>
      <c r="CG2380" s="102"/>
      <c r="CI2380" s="45"/>
    </row>
    <row r="2381" spans="37:87" ht="13" customHeight="1">
      <c r="AK2381" s="114"/>
      <c r="AL2381" s="41"/>
      <c r="AM2381" s="41"/>
      <c r="AN2381" s="41"/>
      <c r="AO2381" s="41"/>
      <c r="AP2381" s="41"/>
      <c r="AQ2381" s="41"/>
      <c r="AR2381" s="41"/>
      <c r="AS2381" s="41"/>
      <c r="AT2381" s="41"/>
      <c r="AU2381" s="41"/>
      <c r="AV2381" s="41"/>
      <c r="AW2381" s="41"/>
      <c r="AX2381" s="41"/>
      <c r="AY2381" s="41"/>
      <c r="AZ2381" s="41"/>
      <c r="BA2381" s="41"/>
      <c r="BB2381" s="41"/>
      <c r="BC2381" s="41"/>
      <c r="BD2381" s="41"/>
      <c r="BE2381" s="41"/>
      <c r="BF2381" s="41"/>
      <c r="BG2381" s="41"/>
      <c r="BH2381" s="41"/>
      <c r="BI2381" s="41"/>
      <c r="BJ2381" s="41"/>
      <c r="BK2381" s="41"/>
      <c r="BL2381" s="41"/>
      <c r="BM2381" s="41"/>
      <c r="BN2381" s="41"/>
      <c r="BO2381" s="41"/>
      <c r="BP2381" s="108"/>
      <c r="CG2381" s="102"/>
      <c r="CI2381" s="45"/>
    </row>
    <row r="2382" spans="37:87" ht="13" customHeight="1">
      <c r="AK2382" s="114"/>
      <c r="AL2382" s="41"/>
      <c r="AM2382" s="41"/>
      <c r="AN2382" s="41"/>
      <c r="AO2382" s="41"/>
      <c r="AP2382" s="41"/>
      <c r="AQ2382" s="41"/>
      <c r="AR2382" s="41"/>
      <c r="AS2382" s="41"/>
      <c r="AT2382" s="41"/>
      <c r="AU2382" s="41"/>
      <c r="AV2382" s="41"/>
      <c r="AW2382" s="41"/>
      <c r="AX2382" s="41"/>
      <c r="AY2382" s="41"/>
      <c r="AZ2382" s="41"/>
      <c r="BA2382" s="41"/>
      <c r="BB2382" s="41"/>
      <c r="BC2382" s="41"/>
      <c r="BD2382" s="41"/>
      <c r="BE2382" s="41"/>
      <c r="BF2382" s="41"/>
      <c r="BG2382" s="41"/>
      <c r="BH2382" s="41"/>
      <c r="BI2382" s="41"/>
      <c r="BJ2382" s="41"/>
      <c r="BK2382" s="41"/>
      <c r="BL2382" s="41"/>
      <c r="BM2382" s="41"/>
      <c r="BN2382" s="41"/>
      <c r="BO2382" s="41"/>
      <c r="BP2382" s="108"/>
      <c r="CG2382" s="102"/>
      <c r="CI2382" s="45"/>
    </row>
    <row r="2383" spans="37:87" ht="13" customHeight="1">
      <c r="AK2383" s="114"/>
      <c r="AL2383" s="41"/>
      <c r="AM2383" s="41"/>
      <c r="AN2383" s="41"/>
      <c r="AO2383" s="41"/>
      <c r="AP2383" s="41"/>
      <c r="AQ2383" s="41"/>
      <c r="AR2383" s="41"/>
      <c r="AS2383" s="41"/>
      <c r="AT2383" s="41"/>
      <c r="AU2383" s="41"/>
      <c r="AV2383" s="41"/>
      <c r="AW2383" s="41"/>
      <c r="AX2383" s="41"/>
      <c r="AY2383" s="41"/>
      <c r="AZ2383" s="41"/>
      <c r="BA2383" s="41"/>
      <c r="BB2383" s="41"/>
      <c r="BC2383" s="41"/>
      <c r="BD2383" s="41"/>
      <c r="BE2383" s="41"/>
      <c r="BF2383" s="41"/>
      <c r="BG2383" s="41"/>
      <c r="BH2383" s="41"/>
      <c r="BI2383" s="41"/>
      <c r="BJ2383" s="41"/>
      <c r="BK2383" s="41"/>
      <c r="BL2383" s="41"/>
      <c r="BM2383" s="41"/>
      <c r="BN2383" s="41"/>
      <c r="BO2383" s="41"/>
      <c r="BP2383" s="108"/>
      <c r="CG2383" s="102"/>
      <c r="CI2383" s="45"/>
    </row>
    <row r="2384" spans="37:87" ht="13" customHeight="1">
      <c r="AK2384" s="114"/>
      <c r="AL2384" s="41"/>
      <c r="AM2384" s="41"/>
      <c r="AN2384" s="41"/>
      <c r="AO2384" s="41"/>
      <c r="AP2384" s="41"/>
      <c r="AQ2384" s="41"/>
      <c r="AR2384" s="41"/>
      <c r="AS2384" s="41"/>
      <c r="AT2384" s="41"/>
      <c r="AU2384" s="41"/>
      <c r="AV2384" s="41"/>
      <c r="AW2384" s="41"/>
      <c r="AX2384" s="41"/>
      <c r="AY2384" s="41"/>
      <c r="AZ2384" s="41"/>
      <c r="BA2384" s="41"/>
      <c r="BB2384" s="41"/>
      <c r="BC2384" s="41"/>
      <c r="BD2384" s="41"/>
      <c r="BE2384" s="41"/>
      <c r="BF2384" s="41"/>
      <c r="BG2384" s="41"/>
      <c r="BH2384" s="41"/>
      <c r="BI2384" s="41"/>
      <c r="BJ2384" s="41"/>
      <c r="BK2384" s="41"/>
      <c r="BL2384" s="41"/>
      <c r="BM2384" s="41"/>
      <c r="BN2384" s="41"/>
      <c r="BO2384" s="41"/>
      <c r="BP2384" s="108"/>
      <c r="CG2384" s="102"/>
      <c r="CI2384" s="45"/>
    </row>
    <row r="2385" spans="37:87" ht="13" customHeight="1">
      <c r="AK2385" s="114"/>
      <c r="AL2385" s="41"/>
      <c r="AM2385" s="41"/>
      <c r="AN2385" s="41"/>
      <c r="AO2385" s="41"/>
      <c r="AP2385" s="41"/>
      <c r="AQ2385" s="41"/>
      <c r="AR2385" s="41"/>
      <c r="AS2385" s="41"/>
      <c r="AT2385" s="41"/>
      <c r="AU2385" s="41"/>
      <c r="AV2385" s="41"/>
      <c r="AW2385" s="41"/>
      <c r="AX2385" s="41"/>
      <c r="AY2385" s="41"/>
      <c r="AZ2385" s="41"/>
      <c r="BA2385" s="41"/>
      <c r="BB2385" s="41"/>
      <c r="BC2385" s="41"/>
      <c r="BD2385" s="41"/>
      <c r="BE2385" s="41"/>
      <c r="BF2385" s="41"/>
      <c r="BG2385" s="41"/>
      <c r="BH2385" s="41"/>
      <c r="BI2385" s="41"/>
      <c r="BJ2385" s="41"/>
      <c r="BK2385" s="41"/>
      <c r="BL2385" s="41"/>
      <c r="BM2385" s="41"/>
      <c r="BN2385" s="41"/>
      <c r="BO2385" s="41"/>
      <c r="BP2385" s="108"/>
      <c r="CG2385" s="102"/>
      <c r="CI2385" s="45"/>
    </row>
    <row r="2386" spans="37:87" ht="13" customHeight="1">
      <c r="AK2386" s="114"/>
      <c r="AL2386" s="41"/>
      <c r="AM2386" s="41"/>
      <c r="AN2386" s="41"/>
      <c r="AO2386" s="41"/>
      <c r="AP2386" s="41"/>
      <c r="AQ2386" s="41"/>
      <c r="AR2386" s="41"/>
      <c r="AS2386" s="41"/>
      <c r="AT2386" s="41"/>
      <c r="AU2386" s="41"/>
      <c r="AV2386" s="41"/>
      <c r="AW2386" s="41"/>
      <c r="AX2386" s="41"/>
      <c r="AY2386" s="41"/>
      <c r="AZ2386" s="41"/>
      <c r="BA2386" s="41"/>
      <c r="BB2386" s="41"/>
      <c r="BC2386" s="41"/>
      <c r="BD2386" s="41"/>
      <c r="BE2386" s="41"/>
      <c r="BF2386" s="41"/>
      <c r="BG2386" s="41"/>
      <c r="BH2386" s="41"/>
      <c r="BI2386" s="41"/>
      <c r="BJ2386" s="41"/>
      <c r="BK2386" s="41"/>
      <c r="BL2386" s="41"/>
      <c r="BM2386" s="41"/>
      <c r="BN2386" s="41"/>
      <c r="BO2386" s="41"/>
      <c r="BP2386" s="108"/>
      <c r="CG2386" s="102"/>
      <c r="CI2386" s="45"/>
    </row>
    <row r="2387" spans="37:87" ht="13" customHeight="1">
      <c r="AK2387" s="114"/>
      <c r="AL2387" s="41"/>
      <c r="AM2387" s="41"/>
      <c r="AN2387" s="41"/>
      <c r="AO2387" s="41"/>
      <c r="AP2387" s="41"/>
      <c r="AQ2387" s="41"/>
      <c r="AR2387" s="41"/>
      <c r="AS2387" s="41"/>
      <c r="AT2387" s="41"/>
      <c r="AU2387" s="41"/>
      <c r="AV2387" s="41"/>
      <c r="AW2387" s="41"/>
      <c r="AX2387" s="41"/>
      <c r="AY2387" s="41"/>
      <c r="AZ2387" s="41"/>
      <c r="BA2387" s="41"/>
      <c r="BB2387" s="41"/>
      <c r="BC2387" s="41"/>
      <c r="BD2387" s="41"/>
      <c r="BE2387" s="41"/>
      <c r="BF2387" s="41"/>
      <c r="BG2387" s="41"/>
      <c r="BH2387" s="41"/>
      <c r="BI2387" s="41"/>
      <c r="BJ2387" s="41"/>
      <c r="BK2387" s="41"/>
      <c r="BL2387" s="41"/>
      <c r="BM2387" s="41"/>
      <c r="BN2387" s="41"/>
      <c r="BO2387" s="41"/>
      <c r="BP2387" s="108"/>
      <c r="CG2387" s="102"/>
      <c r="CI2387" s="45"/>
    </row>
    <row r="2388" spans="37:87" ht="13" customHeight="1">
      <c r="AK2388" s="114"/>
      <c r="AL2388" s="41"/>
      <c r="AM2388" s="41"/>
      <c r="AN2388" s="41"/>
      <c r="AO2388" s="41"/>
      <c r="AP2388" s="41"/>
      <c r="AQ2388" s="41"/>
      <c r="AR2388" s="41"/>
      <c r="AS2388" s="41"/>
      <c r="AT2388" s="41"/>
      <c r="AU2388" s="41"/>
      <c r="AV2388" s="41"/>
      <c r="AW2388" s="41"/>
      <c r="AX2388" s="41"/>
      <c r="AY2388" s="41"/>
      <c r="AZ2388" s="41"/>
      <c r="BA2388" s="41"/>
      <c r="BB2388" s="41"/>
      <c r="BC2388" s="41"/>
      <c r="BD2388" s="41"/>
      <c r="BE2388" s="41"/>
      <c r="BF2388" s="41"/>
      <c r="BG2388" s="41"/>
      <c r="BH2388" s="41"/>
      <c r="BI2388" s="41"/>
      <c r="BJ2388" s="41"/>
      <c r="BK2388" s="41"/>
      <c r="BL2388" s="41"/>
      <c r="BM2388" s="41"/>
      <c r="BN2388" s="41"/>
      <c r="BO2388" s="41"/>
      <c r="BP2388" s="108"/>
      <c r="CG2388" s="102"/>
      <c r="CI2388" s="45"/>
    </row>
    <row r="2389" spans="37:87" ht="13" customHeight="1">
      <c r="AK2389" s="114"/>
      <c r="AL2389" s="41"/>
      <c r="AM2389" s="41"/>
      <c r="AN2389" s="41"/>
      <c r="AO2389" s="41"/>
      <c r="AP2389" s="41"/>
      <c r="AQ2389" s="41"/>
      <c r="AR2389" s="41"/>
      <c r="AS2389" s="41"/>
      <c r="AT2389" s="41"/>
      <c r="AU2389" s="41"/>
      <c r="AV2389" s="41"/>
      <c r="AW2389" s="41"/>
      <c r="AX2389" s="41"/>
      <c r="AY2389" s="41"/>
      <c r="AZ2389" s="41"/>
      <c r="BA2389" s="41"/>
      <c r="BB2389" s="41"/>
      <c r="BC2389" s="41"/>
      <c r="BD2389" s="41"/>
      <c r="BE2389" s="41"/>
      <c r="BF2389" s="41"/>
      <c r="BG2389" s="41"/>
      <c r="BH2389" s="41"/>
      <c r="BI2389" s="41"/>
      <c r="BJ2389" s="41"/>
      <c r="BK2389" s="41"/>
      <c r="BL2389" s="41"/>
      <c r="BM2389" s="41"/>
      <c r="BN2389" s="41"/>
      <c r="BO2389" s="41"/>
      <c r="BP2389" s="108"/>
      <c r="CG2389" s="102"/>
      <c r="CI2389" s="45"/>
    </row>
    <row r="2390" spans="37:87" ht="13" customHeight="1">
      <c r="AK2390" s="114"/>
      <c r="AL2390" s="41"/>
      <c r="AM2390" s="41"/>
      <c r="AN2390" s="41"/>
      <c r="AO2390" s="41"/>
      <c r="AP2390" s="41"/>
      <c r="AQ2390" s="41"/>
      <c r="AR2390" s="41"/>
      <c r="AS2390" s="41"/>
      <c r="AT2390" s="41"/>
      <c r="AU2390" s="41"/>
      <c r="AV2390" s="41"/>
      <c r="AW2390" s="41"/>
      <c r="AX2390" s="41"/>
      <c r="AY2390" s="41"/>
      <c r="AZ2390" s="41"/>
      <c r="BA2390" s="41"/>
      <c r="BB2390" s="41"/>
      <c r="BC2390" s="41"/>
      <c r="BD2390" s="41"/>
      <c r="BE2390" s="41"/>
      <c r="BF2390" s="41"/>
      <c r="BG2390" s="41"/>
      <c r="BH2390" s="41"/>
      <c r="BI2390" s="41"/>
      <c r="BJ2390" s="41"/>
      <c r="BK2390" s="41"/>
      <c r="BL2390" s="41"/>
      <c r="BM2390" s="41"/>
      <c r="BN2390" s="41"/>
      <c r="BO2390" s="41"/>
      <c r="BP2390" s="108"/>
      <c r="CG2390" s="102"/>
      <c r="CI2390" s="45"/>
    </row>
    <row r="2391" spans="37:87" ht="13" customHeight="1">
      <c r="AK2391" s="114"/>
      <c r="AL2391" s="41"/>
      <c r="AM2391" s="41"/>
      <c r="AN2391" s="41"/>
      <c r="AO2391" s="41"/>
      <c r="AP2391" s="41"/>
      <c r="AQ2391" s="41"/>
      <c r="AR2391" s="41"/>
      <c r="AS2391" s="41"/>
      <c r="AT2391" s="41"/>
      <c r="AU2391" s="41"/>
      <c r="AV2391" s="41"/>
      <c r="AW2391" s="41"/>
      <c r="AX2391" s="41"/>
      <c r="AY2391" s="41"/>
      <c r="AZ2391" s="41"/>
      <c r="BA2391" s="41"/>
      <c r="BB2391" s="41"/>
      <c r="BC2391" s="41"/>
      <c r="BD2391" s="41"/>
      <c r="BE2391" s="41"/>
      <c r="BF2391" s="41"/>
      <c r="BG2391" s="41"/>
      <c r="BH2391" s="41"/>
      <c r="BI2391" s="41"/>
      <c r="BJ2391" s="41"/>
      <c r="BK2391" s="41"/>
      <c r="BL2391" s="41"/>
      <c r="BM2391" s="41"/>
      <c r="BN2391" s="41"/>
      <c r="BO2391" s="41"/>
      <c r="BP2391" s="108"/>
      <c r="CG2391" s="102"/>
      <c r="CI2391" s="45"/>
    </row>
    <row r="2392" spans="37:87" ht="13" customHeight="1">
      <c r="AK2392" s="114"/>
      <c r="AL2392" s="41"/>
      <c r="AM2392" s="41"/>
      <c r="AN2392" s="41"/>
      <c r="AO2392" s="41"/>
      <c r="AP2392" s="41"/>
      <c r="AQ2392" s="41"/>
      <c r="AR2392" s="41"/>
      <c r="AS2392" s="41"/>
      <c r="AT2392" s="41"/>
      <c r="AU2392" s="41"/>
      <c r="AV2392" s="41"/>
      <c r="AW2392" s="41"/>
      <c r="AX2392" s="41"/>
      <c r="AY2392" s="41"/>
      <c r="AZ2392" s="41"/>
      <c r="BA2392" s="41"/>
      <c r="BB2392" s="41"/>
      <c r="BC2392" s="41"/>
      <c r="BD2392" s="41"/>
      <c r="BE2392" s="41"/>
      <c r="BF2392" s="41"/>
      <c r="BG2392" s="41"/>
      <c r="BH2392" s="41"/>
      <c r="BI2392" s="41"/>
      <c r="BJ2392" s="41"/>
      <c r="BK2392" s="41"/>
      <c r="BL2392" s="41"/>
      <c r="BM2392" s="41"/>
      <c r="BN2392" s="41"/>
      <c r="BO2392" s="41"/>
      <c r="BP2392" s="108"/>
      <c r="CG2392" s="102"/>
      <c r="CI2392" s="45"/>
    </row>
    <row r="2393" spans="37:87" ht="13" customHeight="1">
      <c r="AK2393" s="114"/>
      <c r="AL2393" s="41"/>
      <c r="AM2393" s="41"/>
      <c r="AN2393" s="41"/>
      <c r="AO2393" s="41"/>
      <c r="AP2393" s="41"/>
      <c r="AQ2393" s="41"/>
      <c r="AR2393" s="41"/>
      <c r="AS2393" s="41"/>
      <c r="AT2393" s="41"/>
      <c r="AU2393" s="41"/>
      <c r="AV2393" s="41"/>
      <c r="AW2393" s="41"/>
      <c r="AX2393" s="41"/>
      <c r="AY2393" s="41"/>
      <c r="AZ2393" s="41"/>
      <c r="BA2393" s="41"/>
      <c r="BB2393" s="41"/>
      <c r="BC2393" s="41"/>
      <c r="BD2393" s="41"/>
      <c r="BE2393" s="41"/>
      <c r="BF2393" s="41"/>
      <c r="BG2393" s="41"/>
      <c r="BH2393" s="41"/>
      <c r="BI2393" s="41"/>
      <c r="BJ2393" s="41"/>
      <c r="BK2393" s="41"/>
      <c r="BL2393" s="41"/>
      <c r="BM2393" s="41"/>
      <c r="BN2393" s="41"/>
      <c r="BO2393" s="41"/>
      <c r="BP2393" s="108"/>
      <c r="CG2393" s="102"/>
      <c r="CI2393" s="45"/>
    </row>
    <row r="2394" spans="37:87" ht="13" customHeight="1">
      <c r="AK2394" s="114"/>
      <c r="AL2394" s="41"/>
      <c r="AM2394" s="41"/>
      <c r="AN2394" s="41"/>
      <c r="AO2394" s="41"/>
      <c r="AP2394" s="41"/>
      <c r="AQ2394" s="41"/>
      <c r="AR2394" s="41"/>
      <c r="AS2394" s="41"/>
      <c r="AT2394" s="41"/>
      <c r="AU2394" s="41"/>
      <c r="AV2394" s="41"/>
      <c r="AW2394" s="41"/>
      <c r="AX2394" s="41"/>
      <c r="AY2394" s="41"/>
      <c r="AZ2394" s="41"/>
      <c r="BA2394" s="41"/>
      <c r="BB2394" s="41"/>
      <c r="BC2394" s="41"/>
      <c r="BD2394" s="41"/>
      <c r="BE2394" s="41"/>
      <c r="BF2394" s="41"/>
      <c r="BG2394" s="41"/>
      <c r="BH2394" s="41"/>
      <c r="BI2394" s="41"/>
      <c r="BJ2394" s="41"/>
      <c r="BK2394" s="41"/>
      <c r="BL2394" s="41"/>
      <c r="BM2394" s="41"/>
      <c r="BN2394" s="41"/>
      <c r="BO2394" s="41"/>
      <c r="BP2394" s="108"/>
      <c r="CG2394" s="102"/>
      <c r="CI2394" s="45"/>
    </row>
    <row r="2395" spans="37:87" ht="13" customHeight="1">
      <c r="AK2395" s="114"/>
      <c r="AL2395" s="41"/>
      <c r="AM2395" s="41"/>
      <c r="AN2395" s="41"/>
      <c r="AO2395" s="41"/>
      <c r="AP2395" s="41"/>
      <c r="AQ2395" s="41"/>
      <c r="AR2395" s="41"/>
      <c r="AS2395" s="41"/>
      <c r="AT2395" s="41"/>
      <c r="AU2395" s="41"/>
      <c r="AV2395" s="41"/>
      <c r="AW2395" s="41"/>
      <c r="AX2395" s="41"/>
      <c r="AY2395" s="41"/>
      <c r="AZ2395" s="41"/>
      <c r="BA2395" s="41"/>
      <c r="BB2395" s="41"/>
      <c r="BC2395" s="41"/>
      <c r="BD2395" s="41"/>
      <c r="BE2395" s="41"/>
      <c r="BF2395" s="41"/>
      <c r="BG2395" s="41"/>
      <c r="BH2395" s="41"/>
      <c r="BI2395" s="41"/>
      <c r="BJ2395" s="41"/>
      <c r="BK2395" s="41"/>
      <c r="BL2395" s="41"/>
      <c r="BM2395" s="41"/>
      <c r="BN2395" s="41"/>
      <c r="BO2395" s="41"/>
      <c r="BP2395" s="108"/>
      <c r="CG2395" s="102"/>
      <c r="CI2395" s="45"/>
    </row>
    <row r="2396" spans="37:87" ht="13" customHeight="1">
      <c r="AK2396" s="114"/>
      <c r="AL2396" s="41"/>
      <c r="AM2396" s="41"/>
      <c r="AN2396" s="41"/>
      <c r="AO2396" s="41"/>
      <c r="AP2396" s="41"/>
      <c r="AQ2396" s="41"/>
      <c r="AR2396" s="41"/>
      <c r="AS2396" s="41"/>
      <c r="AT2396" s="41"/>
      <c r="AU2396" s="41"/>
      <c r="AV2396" s="41"/>
      <c r="AW2396" s="41"/>
      <c r="AX2396" s="41"/>
      <c r="AY2396" s="41"/>
      <c r="AZ2396" s="41"/>
      <c r="BA2396" s="41"/>
      <c r="BB2396" s="41"/>
      <c r="BC2396" s="41"/>
      <c r="BD2396" s="41"/>
      <c r="BE2396" s="41"/>
      <c r="BF2396" s="41"/>
      <c r="BG2396" s="41"/>
      <c r="BH2396" s="41"/>
      <c r="BI2396" s="41"/>
      <c r="BJ2396" s="41"/>
      <c r="BK2396" s="41"/>
      <c r="BL2396" s="41"/>
      <c r="BM2396" s="41"/>
      <c r="BN2396" s="41"/>
      <c r="BO2396" s="41"/>
      <c r="BP2396" s="108"/>
      <c r="CG2396" s="102"/>
      <c r="CI2396" s="45"/>
    </row>
    <row r="2397" spans="37:87" ht="13" customHeight="1">
      <c r="AK2397" s="114"/>
      <c r="AL2397" s="41"/>
      <c r="AM2397" s="41"/>
      <c r="AN2397" s="41"/>
      <c r="AO2397" s="41"/>
      <c r="AP2397" s="41"/>
      <c r="AQ2397" s="41"/>
      <c r="AR2397" s="41"/>
      <c r="AS2397" s="41"/>
      <c r="AT2397" s="41"/>
      <c r="AU2397" s="41"/>
      <c r="AV2397" s="41"/>
      <c r="AW2397" s="41"/>
      <c r="AX2397" s="41"/>
      <c r="AY2397" s="41"/>
      <c r="AZ2397" s="41"/>
      <c r="BA2397" s="41"/>
      <c r="BB2397" s="41"/>
      <c r="BC2397" s="41"/>
      <c r="BD2397" s="41"/>
      <c r="BE2397" s="41"/>
      <c r="BF2397" s="41"/>
      <c r="BG2397" s="41"/>
      <c r="BH2397" s="41"/>
      <c r="BI2397" s="41"/>
      <c r="BJ2397" s="41"/>
      <c r="BK2397" s="41"/>
      <c r="BL2397" s="41"/>
      <c r="BM2397" s="41"/>
      <c r="BN2397" s="41"/>
      <c r="BO2397" s="41"/>
      <c r="BP2397" s="108"/>
      <c r="CG2397" s="102"/>
      <c r="CI2397" s="45"/>
    </row>
    <row r="2398" spans="37:87" ht="13" customHeight="1">
      <c r="AK2398" s="114"/>
      <c r="AL2398" s="41"/>
      <c r="AM2398" s="41"/>
      <c r="AN2398" s="41"/>
      <c r="AO2398" s="41"/>
      <c r="AP2398" s="41"/>
      <c r="AQ2398" s="41"/>
      <c r="AR2398" s="41"/>
      <c r="AS2398" s="41"/>
      <c r="AT2398" s="41"/>
      <c r="AU2398" s="41"/>
      <c r="AV2398" s="41"/>
      <c r="AW2398" s="41"/>
      <c r="AX2398" s="41"/>
      <c r="AY2398" s="41"/>
      <c r="AZ2398" s="41"/>
      <c r="BA2398" s="41"/>
      <c r="BB2398" s="41"/>
      <c r="BC2398" s="41"/>
      <c r="BD2398" s="41"/>
      <c r="BE2398" s="41"/>
      <c r="BF2398" s="41"/>
      <c r="BG2398" s="41"/>
      <c r="BH2398" s="41"/>
      <c r="BI2398" s="41"/>
      <c r="BJ2398" s="41"/>
      <c r="BK2398" s="41"/>
      <c r="BL2398" s="41"/>
      <c r="BM2398" s="41"/>
      <c r="BN2398" s="41"/>
      <c r="BO2398" s="41"/>
      <c r="BP2398" s="108"/>
      <c r="CG2398" s="102"/>
      <c r="CI2398" s="45"/>
    </row>
    <row r="2399" spans="37:87" ht="13" customHeight="1">
      <c r="AK2399" s="114"/>
      <c r="AL2399" s="41"/>
      <c r="AM2399" s="41"/>
      <c r="AN2399" s="41"/>
      <c r="AO2399" s="41"/>
      <c r="AP2399" s="41"/>
      <c r="AQ2399" s="41"/>
      <c r="AR2399" s="41"/>
      <c r="AS2399" s="41"/>
      <c r="AT2399" s="41"/>
      <c r="AU2399" s="41"/>
      <c r="AV2399" s="41"/>
      <c r="AW2399" s="41"/>
      <c r="AX2399" s="41"/>
      <c r="AY2399" s="41"/>
      <c r="AZ2399" s="41"/>
      <c r="BA2399" s="41"/>
      <c r="BB2399" s="41"/>
      <c r="BC2399" s="41"/>
      <c r="BD2399" s="41"/>
      <c r="BE2399" s="41"/>
      <c r="BF2399" s="41"/>
      <c r="BG2399" s="41"/>
      <c r="BH2399" s="41"/>
      <c r="BI2399" s="41"/>
      <c r="BJ2399" s="41"/>
      <c r="BK2399" s="41"/>
      <c r="BL2399" s="41"/>
      <c r="BM2399" s="41"/>
      <c r="BN2399" s="41"/>
      <c r="BO2399" s="41"/>
      <c r="BP2399" s="108"/>
      <c r="CG2399" s="102"/>
      <c r="CI2399" s="45"/>
    </row>
    <row r="2400" spans="37:87" ht="13" customHeight="1">
      <c r="AK2400" s="114"/>
      <c r="AL2400" s="41"/>
      <c r="AM2400" s="41"/>
      <c r="AN2400" s="41"/>
      <c r="AO2400" s="41"/>
      <c r="AP2400" s="41"/>
      <c r="AQ2400" s="41"/>
      <c r="AR2400" s="41"/>
      <c r="AS2400" s="41"/>
      <c r="AT2400" s="41"/>
      <c r="AU2400" s="41"/>
      <c r="AV2400" s="41"/>
      <c r="AW2400" s="41"/>
      <c r="AX2400" s="41"/>
      <c r="AY2400" s="41"/>
      <c r="AZ2400" s="41"/>
      <c r="BA2400" s="41"/>
      <c r="BB2400" s="41"/>
      <c r="BC2400" s="41"/>
      <c r="BD2400" s="41"/>
      <c r="BE2400" s="41"/>
      <c r="BF2400" s="41"/>
      <c r="BG2400" s="41"/>
      <c r="BH2400" s="41"/>
      <c r="BI2400" s="41"/>
      <c r="BJ2400" s="41"/>
      <c r="BK2400" s="41"/>
      <c r="BL2400" s="41"/>
      <c r="BM2400" s="41"/>
      <c r="BN2400" s="41"/>
      <c r="BO2400" s="41"/>
      <c r="BP2400" s="108"/>
      <c r="CG2400" s="102"/>
      <c r="CI2400" s="45"/>
    </row>
    <row r="2401" spans="37:87" ht="13" customHeight="1">
      <c r="AK2401" s="114"/>
      <c r="AL2401" s="41"/>
      <c r="AM2401" s="41"/>
      <c r="AN2401" s="41"/>
      <c r="AO2401" s="41"/>
      <c r="AP2401" s="41"/>
      <c r="AQ2401" s="41"/>
      <c r="AR2401" s="41"/>
      <c r="AS2401" s="41"/>
      <c r="AT2401" s="41"/>
      <c r="AU2401" s="41"/>
      <c r="AV2401" s="41"/>
      <c r="AW2401" s="41"/>
      <c r="AX2401" s="41"/>
      <c r="AY2401" s="41"/>
      <c r="AZ2401" s="41"/>
      <c r="BA2401" s="41"/>
      <c r="BB2401" s="41"/>
      <c r="BC2401" s="41"/>
      <c r="BD2401" s="41"/>
      <c r="BE2401" s="41"/>
      <c r="BF2401" s="41"/>
      <c r="BG2401" s="41"/>
      <c r="BH2401" s="41"/>
      <c r="BI2401" s="41"/>
      <c r="BJ2401" s="41"/>
      <c r="BK2401" s="41"/>
      <c r="BL2401" s="41"/>
      <c r="BM2401" s="41"/>
      <c r="BN2401" s="41"/>
      <c r="BO2401" s="41"/>
      <c r="BP2401" s="108"/>
      <c r="CG2401" s="102"/>
      <c r="CI2401" s="45"/>
    </row>
    <row r="2402" spans="37:87" ht="13" customHeight="1">
      <c r="AK2402" s="114"/>
      <c r="AL2402" s="41"/>
      <c r="AM2402" s="41"/>
      <c r="AN2402" s="41"/>
      <c r="AO2402" s="41"/>
      <c r="AP2402" s="41"/>
      <c r="AQ2402" s="41"/>
      <c r="AR2402" s="41"/>
      <c r="AS2402" s="41"/>
      <c r="AT2402" s="41"/>
      <c r="AU2402" s="41"/>
      <c r="AV2402" s="41"/>
      <c r="AW2402" s="41"/>
      <c r="AX2402" s="41"/>
      <c r="AY2402" s="41"/>
      <c r="AZ2402" s="41"/>
      <c r="BA2402" s="41"/>
      <c r="BB2402" s="41"/>
      <c r="BC2402" s="41"/>
      <c r="BD2402" s="41"/>
      <c r="BE2402" s="41"/>
      <c r="BF2402" s="41"/>
      <c r="BG2402" s="41"/>
      <c r="BH2402" s="41"/>
      <c r="BI2402" s="41"/>
      <c r="BJ2402" s="41"/>
      <c r="BK2402" s="41"/>
      <c r="BL2402" s="41"/>
      <c r="BM2402" s="41"/>
      <c r="BN2402" s="41"/>
      <c r="BO2402" s="41"/>
      <c r="BP2402" s="108"/>
      <c r="CG2402" s="102"/>
      <c r="CI2402" s="45"/>
    </row>
    <row r="2403" spans="37:87" ht="13" customHeight="1">
      <c r="AK2403" s="114"/>
      <c r="AL2403" s="41"/>
      <c r="AM2403" s="41"/>
      <c r="AN2403" s="41"/>
      <c r="AO2403" s="41"/>
      <c r="AP2403" s="41"/>
      <c r="AQ2403" s="41"/>
      <c r="AR2403" s="41"/>
      <c r="AS2403" s="41"/>
      <c r="AT2403" s="41"/>
      <c r="AU2403" s="41"/>
      <c r="AV2403" s="41"/>
      <c r="AW2403" s="41"/>
      <c r="AX2403" s="41"/>
      <c r="AY2403" s="41"/>
      <c r="AZ2403" s="41"/>
      <c r="BA2403" s="41"/>
      <c r="BB2403" s="41"/>
      <c r="BC2403" s="41"/>
      <c r="BD2403" s="41"/>
      <c r="BE2403" s="41"/>
      <c r="BF2403" s="41"/>
      <c r="BG2403" s="41"/>
      <c r="BH2403" s="41"/>
      <c r="BI2403" s="41"/>
      <c r="BJ2403" s="41"/>
      <c r="BK2403" s="41"/>
      <c r="BL2403" s="41"/>
      <c r="BM2403" s="41"/>
      <c r="BN2403" s="41"/>
      <c r="BO2403" s="41"/>
      <c r="BP2403" s="108"/>
      <c r="CG2403" s="102"/>
      <c r="CI2403" s="45"/>
    </row>
    <row r="2404" spans="37:87" ht="13" customHeight="1">
      <c r="AK2404" s="114"/>
      <c r="AL2404" s="41"/>
      <c r="AM2404" s="41"/>
      <c r="AN2404" s="41"/>
      <c r="AO2404" s="41"/>
      <c r="AP2404" s="41"/>
      <c r="AQ2404" s="41"/>
      <c r="AR2404" s="41"/>
      <c r="AS2404" s="41"/>
      <c r="AT2404" s="41"/>
      <c r="AU2404" s="41"/>
      <c r="AV2404" s="41"/>
      <c r="AW2404" s="41"/>
      <c r="AX2404" s="41"/>
      <c r="AY2404" s="41"/>
      <c r="AZ2404" s="41"/>
      <c r="BA2404" s="41"/>
      <c r="BB2404" s="41"/>
      <c r="BC2404" s="41"/>
      <c r="BD2404" s="41"/>
      <c r="BE2404" s="41"/>
      <c r="BF2404" s="41"/>
      <c r="BG2404" s="41"/>
      <c r="BH2404" s="41"/>
      <c r="BI2404" s="41"/>
      <c r="BJ2404" s="41"/>
      <c r="BK2404" s="41"/>
      <c r="BL2404" s="41"/>
      <c r="BM2404" s="41"/>
      <c r="BN2404" s="41"/>
      <c r="BO2404" s="41"/>
      <c r="BP2404" s="108"/>
      <c r="CG2404" s="102"/>
      <c r="CI2404" s="45"/>
    </row>
    <row r="2405" spans="37:87" ht="13" customHeight="1">
      <c r="AK2405" s="114"/>
      <c r="AL2405" s="41"/>
      <c r="AM2405" s="41"/>
      <c r="AN2405" s="41"/>
      <c r="AO2405" s="41"/>
      <c r="AP2405" s="41"/>
      <c r="AQ2405" s="41"/>
      <c r="AR2405" s="41"/>
      <c r="AS2405" s="41"/>
      <c r="AT2405" s="41"/>
      <c r="AU2405" s="41"/>
      <c r="AV2405" s="41"/>
      <c r="AW2405" s="41"/>
      <c r="AX2405" s="41"/>
      <c r="AY2405" s="41"/>
      <c r="AZ2405" s="41"/>
      <c r="BA2405" s="41"/>
      <c r="BB2405" s="41"/>
      <c r="BC2405" s="41"/>
      <c r="BD2405" s="41"/>
      <c r="BE2405" s="41"/>
      <c r="BF2405" s="41"/>
      <c r="BG2405" s="41"/>
      <c r="BH2405" s="41"/>
      <c r="BI2405" s="41"/>
      <c r="BJ2405" s="41"/>
      <c r="BK2405" s="41"/>
      <c r="BL2405" s="41"/>
      <c r="BM2405" s="41"/>
      <c r="BN2405" s="41"/>
      <c r="BO2405" s="41"/>
      <c r="BP2405" s="108"/>
      <c r="CG2405" s="102"/>
      <c r="CI2405" s="45"/>
    </row>
    <row r="2406" spans="37:87" ht="13" customHeight="1">
      <c r="AK2406" s="114"/>
      <c r="AL2406" s="41"/>
      <c r="AM2406" s="41"/>
      <c r="AN2406" s="41"/>
      <c r="AO2406" s="41"/>
      <c r="AP2406" s="41"/>
      <c r="AQ2406" s="41"/>
      <c r="AR2406" s="41"/>
      <c r="AS2406" s="41"/>
      <c r="AT2406" s="41"/>
      <c r="AU2406" s="41"/>
      <c r="AV2406" s="41"/>
      <c r="AW2406" s="41"/>
      <c r="AX2406" s="41"/>
      <c r="AY2406" s="41"/>
      <c r="AZ2406" s="41"/>
      <c r="BA2406" s="41"/>
      <c r="BB2406" s="41"/>
      <c r="BC2406" s="41"/>
      <c r="BD2406" s="41"/>
      <c r="BE2406" s="41"/>
      <c r="BF2406" s="41"/>
      <c r="BG2406" s="41"/>
      <c r="BH2406" s="41"/>
      <c r="BI2406" s="41"/>
      <c r="BJ2406" s="41"/>
      <c r="BK2406" s="41"/>
      <c r="BL2406" s="41"/>
      <c r="BM2406" s="41"/>
      <c r="BN2406" s="41"/>
      <c r="BO2406" s="41"/>
      <c r="BP2406" s="108"/>
      <c r="CG2406" s="102"/>
      <c r="CI2406" s="45"/>
    </row>
    <row r="2407" spans="37:87" ht="13" customHeight="1">
      <c r="AK2407" s="114"/>
      <c r="AL2407" s="41"/>
      <c r="AM2407" s="41"/>
      <c r="AN2407" s="41"/>
      <c r="AO2407" s="41"/>
      <c r="AP2407" s="41"/>
      <c r="AQ2407" s="41"/>
      <c r="AR2407" s="41"/>
      <c r="AS2407" s="41"/>
      <c r="AT2407" s="41"/>
      <c r="AU2407" s="41"/>
      <c r="AV2407" s="41"/>
      <c r="AW2407" s="41"/>
      <c r="AX2407" s="41"/>
      <c r="AY2407" s="41"/>
      <c r="AZ2407" s="41"/>
      <c r="BA2407" s="41"/>
      <c r="BB2407" s="41"/>
      <c r="BC2407" s="41"/>
      <c r="BD2407" s="41"/>
      <c r="BE2407" s="41"/>
      <c r="BF2407" s="41"/>
      <c r="BG2407" s="41"/>
      <c r="BH2407" s="41"/>
      <c r="BI2407" s="41"/>
      <c r="BJ2407" s="41"/>
      <c r="BK2407" s="41"/>
      <c r="BL2407" s="41"/>
      <c r="BM2407" s="41"/>
      <c r="BN2407" s="41"/>
      <c r="BO2407" s="41"/>
      <c r="BP2407" s="108"/>
      <c r="CG2407" s="102"/>
      <c r="CI2407" s="45"/>
    </row>
    <row r="2408" spans="37:87" ht="13" customHeight="1">
      <c r="AK2408" s="114"/>
      <c r="AL2408" s="41"/>
      <c r="AM2408" s="41"/>
      <c r="AN2408" s="41"/>
      <c r="AO2408" s="41"/>
      <c r="AP2408" s="41"/>
      <c r="AQ2408" s="41"/>
      <c r="AR2408" s="41"/>
      <c r="AS2408" s="41"/>
      <c r="AT2408" s="41"/>
      <c r="AU2408" s="41"/>
      <c r="AV2408" s="41"/>
      <c r="AW2408" s="41"/>
      <c r="AX2408" s="41"/>
      <c r="AY2408" s="41"/>
      <c r="AZ2408" s="41"/>
      <c r="BA2408" s="41"/>
      <c r="BB2408" s="41"/>
      <c r="BC2408" s="41"/>
      <c r="BD2408" s="41"/>
      <c r="BE2408" s="41"/>
      <c r="BF2408" s="41"/>
      <c r="BG2408" s="41"/>
      <c r="BH2408" s="41"/>
      <c r="BI2408" s="41"/>
      <c r="BJ2408" s="41"/>
      <c r="BK2408" s="41"/>
      <c r="BL2408" s="41"/>
      <c r="BM2408" s="41"/>
      <c r="BN2408" s="41"/>
      <c r="BO2408" s="41"/>
      <c r="BP2408" s="108"/>
      <c r="CG2408" s="102"/>
      <c r="CI2408" s="45"/>
    </row>
    <row r="2409" spans="37:87" ht="13" customHeight="1">
      <c r="AK2409" s="114"/>
      <c r="AL2409" s="41"/>
      <c r="AM2409" s="41"/>
      <c r="AN2409" s="41"/>
      <c r="AO2409" s="41"/>
      <c r="AP2409" s="41"/>
      <c r="AQ2409" s="41"/>
      <c r="AR2409" s="41"/>
      <c r="AS2409" s="41"/>
      <c r="AT2409" s="41"/>
      <c r="AU2409" s="41"/>
      <c r="AV2409" s="41"/>
      <c r="AW2409" s="41"/>
      <c r="AX2409" s="41"/>
      <c r="AY2409" s="41"/>
      <c r="AZ2409" s="41"/>
      <c r="BA2409" s="41"/>
      <c r="BB2409" s="41"/>
      <c r="BC2409" s="41"/>
      <c r="BD2409" s="41"/>
      <c r="BE2409" s="41"/>
      <c r="BF2409" s="41"/>
      <c r="BG2409" s="41"/>
      <c r="BH2409" s="41"/>
      <c r="BI2409" s="41"/>
      <c r="BJ2409" s="41"/>
      <c r="BK2409" s="41"/>
      <c r="BL2409" s="41"/>
      <c r="BM2409" s="41"/>
      <c r="BN2409" s="41"/>
      <c r="BO2409" s="41"/>
      <c r="BP2409" s="108"/>
      <c r="CG2409" s="102"/>
      <c r="CI2409" s="45"/>
    </row>
    <row r="2410" spans="37:87" ht="13" customHeight="1">
      <c r="AK2410" s="114"/>
      <c r="AL2410" s="41"/>
      <c r="AM2410" s="41"/>
      <c r="AN2410" s="41"/>
      <c r="AO2410" s="41"/>
      <c r="AP2410" s="41"/>
      <c r="AQ2410" s="41"/>
      <c r="AR2410" s="41"/>
      <c r="AS2410" s="41"/>
      <c r="AT2410" s="41"/>
      <c r="AU2410" s="41"/>
      <c r="AV2410" s="41"/>
      <c r="AW2410" s="41"/>
      <c r="AX2410" s="41"/>
      <c r="AY2410" s="41"/>
      <c r="AZ2410" s="41"/>
      <c r="BA2410" s="41"/>
      <c r="BB2410" s="41"/>
      <c r="BC2410" s="41"/>
      <c r="BD2410" s="41"/>
      <c r="BE2410" s="41"/>
      <c r="BF2410" s="41"/>
      <c r="BG2410" s="41"/>
      <c r="BH2410" s="41"/>
      <c r="BI2410" s="41"/>
      <c r="BJ2410" s="41"/>
      <c r="BK2410" s="41"/>
      <c r="BL2410" s="41"/>
      <c r="BM2410" s="41"/>
      <c r="BN2410" s="41"/>
      <c r="BO2410" s="41"/>
      <c r="BP2410" s="108"/>
      <c r="CG2410" s="102"/>
      <c r="CI2410" s="45"/>
    </row>
    <row r="2411" spans="37:87" ht="13" customHeight="1">
      <c r="AK2411" s="114"/>
      <c r="AL2411" s="41"/>
      <c r="AM2411" s="41"/>
      <c r="AN2411" s="41"/>
      <c r="AO2411" s="41"/>
      <c r="AP2411" s="41"/>
      <c r="AQ2411" s="41"/>
      <c r="AR2411" s="41"/>
      <c r="AS2411" s="41"/>
      <c r="AT2411" s="41"/>
      <c r="AU2411" s="41"/>
      <c r="AV2411" s="41"/>
      <c r="AW2411" s="41"/>
      <c r="AX2411" s="41"/>
      <c r="AY2411" s="41"/>
      <c r="AZ2411" s="41"/>
      <c r="BA2411" s="41"/>
      <c r="BB2411" s="41"/>
      <c r="BC2411" s="41"/>
      <c r="BD2411" s="41"/>
      <c r="BE2411" s="41"/>
      <c r="BF2411" s="41"/>
      <c r="BG2411" s="41"/>
      <c r="BH2411" s="41"/>
      <c r="BI2411" s="41"/>
      <c r="BJ2411" s="41"/>
      <c r="BK2411" s="41"/>
      <c r="BL2411" s="41"/>
      <c r="BM2411" s="41"/>
      <c r="BN2411" s="41"/>
      <c r="BO2411" s="41"/>
      <c r="BP2411" s="108"/>
      <c r="CG2411" s="102"/>
      <c r="CI2411" s="45"/>
    </row>
    <row r="2412" spans="37:87" ht="13" customHeight="1">
      <c r="AK2412" s="114"/>
      <c r="AL2412" s="41"/>
      <c r="AM2412" s="41"/>
      <c r="AN2412" s="41"/>
      <c r="AO2412" s="41"/>
      <c r="AP2412" s="41"/>
      <c r="AQ2412" s="41"/>
      <c r="AR2412" s="41"/>
      <c r="AS2412" s="41"/>
      <c r="AT2412" s="41"/>
      <c r="AU2412" s="41"/>
      <c r="AV2412" s="41"/>
      <c r="AW2412" s="41"/>
      <c r="AX2412" s="41"/>
      <c r="AY2412" s="41"/>
      <c r="AZ2412" s="41"/>
      <c r="BA2412" s="41"/>
      <c r="BB2412" s="41"/>
      <c r="BC2412" s="41"/>
      <c r="BD2412" s="41"/>
      <c r="BE2412" s="41"/>
      <c r="BF2412" s="41"/>
      <c r="BG2412" s="41"/>
      <c r="BH2412" s="41"/>
      <c r="BI2412" s="41"/>
      <c r="BJ2412" s="41"/>
      <c r="BK2412" s="41"/>
      <c r="BL2412" s="41"/>
      <c r="BM2412" s="41"/>
      <c r="BN2412" s="41"/>
      <c r="BO2412" s="41"/>
      <c r="BP2412" s="108"/>
      <c r="CG2412" s="102"/>
      <c r="CI2412" s="45"/>
    </row>
    <row r="2413" spans="37:87" ht="13" customHeight="1">
      <c r="AK2413" s="114"/>
      <c r="AL2413" s="41"/>
      <c r="AM2413" s="41"/>
      <c r="AN2413" s="41"/>
      <c r="AO2413" s="41"/>
      <c r="AP2413" s="41"/>
      <c r="AQ2413" s="41"/>
      <c r="AR2413" s="41"/>
      <c r="AS2413" s="41"/>
      <c r="AT2413" s="41"/>
      <c r="AU2413" s="41"/>
      <c r="AV2413" s="41"/>
      <c r="AW2413" s="41"/>
      <c r="AX2413" s="41"/>
      <c r="AY2413" s="41"/>
      <c r="AZ2413" s="41"/>
      <c r="BA2413" s="41"/>
      <c r="BB2413" s="41"/>
      <c r="BC2413" s="41"/>
      <c r="BD2413" s="41"/>
      <c r="BE2413" s="41"/>
      <c r="BF2413" s="41"/>
      <c r="BG2413" s="41"/>
      <c r="BH2413" s="41"/>
      <c r="BI2413" s="41"/>
      <c r="BJ2413" s="41"/>
      <c r="BK2413" s="41"/>
      <c r="BL2413" s="41"/>
      <c r="BM2413" s="41"/>
      <c r="BN2413" s="41"/>
      <c r="BO2413" s="41"/>
      <c r="BP2413" s="108"/>
      <c r="CG2413" s="102"/>
      <c r="CI2413" s="45"/>
    </row>
    <row r="2414" spans="37:87" ht="13" customHeight="1">
      <c r="AK2414" s="114"/>
      <c r="AL2414" s="41"/>
      <c r="AM2414" s="41"/>
      <c r="AN2414" s="41"/>
      <c r="AO2414" s="41"/>
      <c r="AP2414" s="41"/>
      <c r="AQ2414" s="41"/>
      <c r="AR2414" s="41"/>
      <c r="AS2414" s="41"/>
      <c r="AT2414" s="41"/>
      <c r="AU2414" s="41"/>
      <c r="AV2414" s="41"/>
      <c r="AW2414" s="41"/>
      <c r="AX2414" s="41"/>
      <c r="AY2414" s="41"/>
      <c r="AZ2414" s="41"/>
      <c r="BA2414" s="41"/>
      <c r="BB2414" s="41"/>
      <c r="BC2414" s="41"/>
      <c r="BD2414" s="41"/>
      <c r="BE2414" s="41"/>
      <c r="BF2414" s="41"/>
      <c r="BG2414" s="41"/>
      <c r="BH2414" s="41"/>
      <c r="BI2414" s="41"/>
      <c r="BJ2414" s="41"/>
      <c r="BK2414" s="41"/>
      <c r="BL2414" s="41"/>
      <c r="BM2414" s="41"/>
      <c r="BN2414" s="41"/>
      <c r="BO2414" s="41"/>
      <c r="BP2414" s="108"/>
      <c r="CG2414" s="102"/>
      <c r="CI2414" s="45"/>
    </row>
    <row r="2415" spans="37:87" ht="13" customHeight="1">
      <c r="AK2415" s="114"/>
      <c r="AL2415" s="41"/>
      <c r="AM2415" s="41"/>
      <c r="AN2415" s="41"/>
      <c r="AO2415" s="41"/>
      <c r="AP2415" s="41"/>
      <c r="AQ2415" s="41"/>
      <c r="AR2415" s="41"/>
      <c r="AS2415" s="41"/>
      <c r="AT2415" s="41"/>
      <c r="AU2415" s="41"/>
      <c r="AV2415" s="41"/>
      <c r="AW2415" s="41"/>
      <c r="AX2415" s="41"/>
      <c r="AY2415" s="41"/>
      <c r="AZ2415" s="41"/>
      <c r="BA2415" s="41"/>
      <c r="BB2415" s="41"/>
      <c r="BC2415" s="41"/>
      <c r="BD2415" s="41"/>
      <c r="BE2415" s="41"/>
      <c r="BF2415" s="41"/>
      <c r="BG2415" s="41"/>
      <c r="BH2415" s="41"/>
      <c r="BI2415" s="41"/>
      <c r="BJ2415" s="41"/>
      <c r="BK2415" s="41"/>
      <c r="BL2415" s="41"/>
      <c r="BM2415" s="41"/>
      <c r="BN2415" s="41"/>
      <c r="BO2415" s="41"/>
      <c r="BP2415" s="108"/>
      <c r="CG2415" s="102"/>
      <c r="CI2415" s="45"/>
    </row>
    <row r="2416" spans="37:87" ht="13" customHeight="1">
      <c r="AK2416" s="114"/>
      <c r="AL2416" s="41"/>
      <c r="AM2416" s="41"/>
      <c r="AN2416" s="41"/>
      <c r="AO2416" s="41"/>
      <c r="AP2416" s="41"/>
      <c r="AQ2416" s="41"/>
      <c r="AR2416" s="41"/>
      <c r="AS2416" s="41"/>
      <c r="AT2416" s="41"/>
      <c r="AU2416" s="41"/>
      <c r="AV2416" s="41"/>
      <c r="AW2416" s="41"/>
      <c r="AX2416" s="41"/>
      <c r="AY2416" s="41"/>
      <c r="AZ2416" s="41"/>
      <c r="BA2416" s="41"/>
      <c r="BB2416" s="41"/>
      <c r="BC2416" s="41"/>
      <c r="BD2416" s="41"/>
      <c r="BE2416" s="41"/>
      <c r="BF2416" s="41"/>
      <c r="BG2416" s="41"/>
      <c r="BH2416" s="41"/>
      <c r="BI2416" s="41"/>
      <c r="BJ2416" s="41"/>
      <c r="BK2416" s="41"/>
      <c r="BL2416" s="41"/>
      <c r="BM2416" s="41"/>
      <c r="BN2416" s="41"/>
      <c r="BO2416" s="41"/>
      <c r="BP2416" s="108"/>
      <c r="CG2416" s="102"/>
      <c r="CI2416" s="45"/>
    </row>
    <row r="2417" spans="37:87" ht="13" customHeight="1">
      <c r="AK2417" s="114"/>
      <c r="AL2417" s="41"/>
      <c r="AM2417" s="41"/>
      <c r="AN2417" s="41"/>
      <c r="AO2417" s="41"/>
      <c r="AP2417" s="41"/>
      <c r="AQ2417" s="41"/>
      <c r="AR2417" s="41"/>
      <c r="AS2417" s="41"/>
      <c r="AT2417" s="41"/>
      <c r="AU2417" s="41"/>
      <c r="AV2417" s="41"/>
      <c r="AW2417" s="41"/>
      <c r="AX2417" s="41"/>
      <c r="AY2417" s="41"/>
      <c r="AZ2417" s="41"/>
      <c r="BA2417" s="41"/>
      <c r="BB2417" s="41"/>
      <c r="BC2417" s="41"/>
      <c r="BD2417" s="41"/>
      <c r="BE2417" s="41"/>
      <c r="BF2417" s="41"/>
      <c r="BG2417" s="41"/>
      <c r="BH2417" s="41"/>
      <c r="BI2417" s="41"/>
      <c r="BJ2417" s="41"/>
      <c r="BK2417" s="41"/>
      <c r="BL2417" s="41"/>
      <c r="BM2417" s="41"/>
      <c r="BN2417" s="41"/>
      <c r="BO2417" s="41"/>
      <c r="BP2417" s="108"/>
      <c r="CG2417" s="102"/>
      <c r="CI2417" s="45"/>
    </row>
    <row r="2418" spans="37:87" ht="13" customHeight="1">
      <c r="AK2418" s="114"/>
      <c r="AL2418" s="41"/>
      <c r="AM2418" s="41"/>
      <c r="AN2418" s="41"/>
      <c r="AO2418" s="41"/>
      <c r="AP2418" s="41"/>
      <c r="AQ2418" s="41"/>
      <c r="AR2418" s="41"/>
      <c r="AS2418" s="41"/>
      <c r="AT2418" s="41"/>
      <c r="AU2418" s="41"/>
      <c r="AV2418" s="41"/>
      <c r="AW2418" s="41"/>
      <c r="AX2418" s="41"/>
      <c r="AY2418" s="41"/>
      <c r="AZ2418" s="41"/>
      <c r="BA2418" s="41"/>
      <c r="BB2418" s="41"/>
      <c r="BC2418" s="41"/>
      <c r="BD2418" s="41"/>
      <c r="BE2418" s="41"/>
      <c r="BF2418" s="41"/>
      <c r="BG2418" s="41"/>
      <c r="BH2418" s="41"/>
      <c r="BI2418" s="41"/>
      <c r="BJ2418" s="41"/>
      <c r="BK2418" s="41"/>
      <c r="BL2418" s="41"/>
      <c r="BM2418" s="41"/>
      <c r="BN2418" s="41"/>
      <c r="BO2418" s="41"/>
      <c r="BP2418" s="108"/>
      <c r="CG2418" s="102"/>
      <c r="CI2418" s="45"/>
    </row>
    <row r="2419" spans="37:87" ht="13" customHeight="1">
      <c r="AK2419" s="114"/>
      <c r="AL2419" s="41"/>
      <c r="AM2419" s="41"/>
      <c r="AN2419" s="41"/>
      <c r="AO2419" s="41"/>
      <c r="AP2419" s="41"/>
      <c r="AQ2419" s="41"/>
      <c r="AR2419" s="41"/>
      <c r="AS2419" s="41"/>
      <c r="AT2419" s="41"/>
      <c r="AU2419" s="41"/>
      <c r="AV2419" s="41"/>
      <c r="AW2419" s="41"/>
      <c r="AX2419" s="41"/>
      <c r="AY2419" s="41"/>
      <c r="AZ2419" s="41"/>
      <c r="BA2419" s="41"/>
      <c r="BB2419" s="41"/>
      <c r="BC2419" s="41"/>
      <c r="BD2419" s="41"/>
      <c r="BE2419" s="41"/>
      <c r="BF2419" s="41"/>
      <c r="BG2419" s="41"/>
      <c r="BH2419" s="41"/>
      <c r="BI2419" s="41"/>
      <c r="BJ2419" s="41"/>
      <c r="BK2419" s="41"/>
      <c r="BL2419" s="41"/>
      <c r="BM2419" s="41"/>
      <c r="BN2419" s="41"/>
      <c r="BO2419" s="41"/>
      <c r="BP2419" s="108"/>
      <c r="CG2419" s="102"/>
      <c r="CI2419" s="45"/>
    </row>
    <row r="2420" spans="37:87" ht="13" customHeight="1">
      <c r="AK2420" s="114"/>
      <c r="AL2420" s="41"/>
      <c r="AM2420" s="41"/>
      <c r="AN2420" s="41"/>
      <c r="AO2420" s="41"/>
      <c r="AP2420" s="41"/>
      <c r="AQ2420" s="41"/>
      <c r="AR2420" s="41"/>
      <c r="AS2420" s="41"/>
      <c r="AT2420" s="41"/>
      <c r="AU2420" s="41"/>
      <c r="AV2420" s="41"/>
      <c r="AW2420" s="41"/>
      <c r="AX2420" s="41"/>
      <c r="AY2420" s="41"/>
      <c r="AZ2420" s="41"/>
      <c r="BA2420" s="41"/>
      <c r="BB2420" s="41"/>
      <c r="BC2420" s="41"/>
      <c r="BD2420" s="41"/>
      <c r="BE2420" s="41"/>
      <c r="BF2420" s="41"/>
      <c r="BG2420" s="41"/>
      <c r="BH2420" s="41"/>
      <c r="BI2420" s="41"/>
      <c r="BJ2420" s="41"/>
      <c r="BK2420" s="41"/>
      <c r="BL2420" s="41"/>
      <c r="BM2420" s="41"/>
      <c r="BN2420" s="41"/>
      <c r="BO2420" s="41"/>
      <c r="BP2420" s="108"/>
      <c r="CG2420" s="102"/>
      <c r="CI2420" s="45"/>
    </row>
    <row r="2421" spans="37:87" ht="13" customHeight="1">
      <c r="AK2421" s="114"/>
      <c r="AL2421" s="41"/>
      <c r="AM2421" s="41"/>
      <c r="AN2421" s="41"/>
      <c r="AO2421" s="41"/>
      <c r="AP2421" s="41"/>
      <c r="AQ2421" s="41"/>
      <c r="AR2421" s="41"/>
      <c r="AS2421" s="41"/>
      <c r="AT2421" s="41"/>
      <c r="AU2421" s="41"/>
      <c r="AV2421" s="41"/>
      <c r="AW2421" s="41"/>
      <c r="AX2421" s="41"/>
      <c r="AY2421" s="41"/>
      <c r="AZ2421" s="41"/>
      <c r="BA2421" s="41"/>
      <c r="BB2421" s="41"/>
      <c r="BC2421" s="41"/>
      <c r="BD2421" s="41"/>
      <c r="BE2421" s="41"/>
      <c r="BF2421" s="41"/>
      <c r="BG2421" s="41"/>
      <c r="BH2421" s="41"/>
      <c r="BI2421" s="41"/>
      <c r="BJ2421" s="41"/>
      <c r="BK2421" s="41"/>
      <c r="BL2421" s="41"/>
      <c r="BM2421" s="41"/>
      <c r="BN2421" s="41"/>
      <c r="BO2421" s="41"/>
      <c r="BP2421" s="108"/>
      <c r="CG2421" s="102"/>
      <c r="CI2421" s="45"/>
    </row>
    <row r="2422" spans="37:87" ht="13" customHeight="1">
      <c r="AK2422" s="114"/>
      <c r="AL2422" s="41"/>
      <c r="AM2422" s="41"/>
      <c r="AN2422" s="41"/>
      <c r="AO2422" s="41"/>
      <c r="AP2422" s="41"/>
      <c r="AQ2422" s="41"/>
      <c r="AR2422" s="41"/>
      <c r="AS2422" s="41"/>
      <c r="AT2422" s="41"/>
      <c r="AU2422" s="41"/>
      <c r="AV2422" s="41"/>
      <c r="AW2422" s="41"/>
      <c r="AX2422" s="41"/>
      <c r="AY2422" s="41"/>
      <c r="AZ2422" s="41"/>
      <c r="BA2422" s="41"/>
      <c r="BB2422" s="41"/>
      <c r="BC2422" s="41"/>
      <c r="BD2422" s="41"/>
      <c r="BE2422" s="41"/>
      <c r="BF2422" s="41"/>
      <c r="BG2422" s="41"/>
      <c r="BH2422" s="41"/>
      <c r="BI2422" s="41"/>
      <c r="BJ2422" s="41"/>
      <c r="BK2422" s="41"/>
      <c r="BL2422" s="41"/>
      <c r="BM2422" s="41"/>
      <c r="BN2422" s="41"/>
      <c r="BO2422" s="41"/>
      <c r="BP2422" s="108"/>
      <c r="CG2422" s="102"/>
      <c r="CI2422" s="45"/>
    </row>
    <row r="2423" spans="37:87" ht="13" customHeight="1">
      <c r="AK2423" s="114"/>
      <c r="AL2423" s="41"/>
      <c r="AM2423" s="41"/>
      <c r="AN2423" s="41"/>
      <c r="AO2423" s="41"/>
      <c r="AP2423" s="41"/>
      <c r="AQ2423" s="41"/>
      <c r="AR2423" s="41"/>
      <c r="AS2423" s="41"/>
      <c r="AT2423" s="41"/>
      <c r="AU2423" s="41"/>
      <c r="AV2423" s="41"/>
      <c r="AW2423" s="41"/>
      <c r="AX2423" s="41"/>
      <c r="AY2423" s="41"/>
      <c r="AZ2423" s="41"/>
      <c r="BA2423" s="41"/>
      <c r="BB2423" s="41"/>
      <c r="BC2423" s="41"/>
      <c r="BD2423" s="41"/>
      <c r="BE2423" s="41"/>
      <c r="BF2423" s="41"/>
      <c r="BG2423" s="41"/>
      <c r="BH2423" s="41"/>
      <c r="BI2423" s="41"/>
      <c r="BJ2423" s="41"/>
      <c r="BK2423" s="41"/>
      <c r="BL2423" s="41"/>
      <c r="BM2423" s="41"/>
      <c r="BN2423" s="41"/>
      <c r="BO2423" s="41"/>
      <c r="BP2423" s="108"/>
      <c r="CG2423" s="102"/>
      <c r="CI2423" s="45"/>
    </row>
    <row r="2424" spans="37:87" ht="13" customHeight="1">
      <c r="AK2424" s="114"/>
      <c r="AL2424" s="41"/>
      <c r="AM2424" s="41"/>
      <c r="AN2424" s="41"/>
      <c r="AO2424" s="41"/>
      <c r="AP2424" s="41"/>
      <c r="AQ2424" s="41"/>
      <c r="AR2424" s="41"/>
      <c r="AS2424" s="41"/>
      <c r="AT2424" s="41"/>
      <c r="AU2424" s="41"/>
      <c r="AV2424" s="41"/>
      <c r="AW2424" s="41"/>
      <c r="AX2424" s="41"/>
      <c r="AY2424" s="41"/>
      <c r="AZ2424" s="41"/>
      <c r="BA2424" s="41"/>
      <c r="BB2424" s="41"/>
      <c r="BC2424" s="41"/>
      <c r="BD2424" s="41"/>
      <c r="BE2424" s="41"/>
      <c r="BF2424" s="41"/>
      <c r="BG2424" s="41"/>
      <c r="BH2424" s="41"/>
      <c r="BI2424" s="41"/>
      <c r="BJ2424" s="41"/>
      <c r="BK2424" s="41"/>
      <c r="BL2424" s="41"/>
      <c r="BM2424" s="41"/>
      <c r="BN2424" s="41"/>
      <c r="BO2424" s="41"/>
      <c r="BP2424" s="108"/>
      <c r="CG2424" s="102"/>
      <c r="CI2424" s="45"/>
    </row>
    <row r="2425" spans="37:87" ht="13" customHeight="1">
      <c r="AK2425" s="114"/>
      <c r="AL2425" s="41"/>
      <c r="AM2425" s="41"/>
      <c r="AN2425" s="41"/>
      <c r="AO2425" s="41"/>
      <c r="AP2425" s="41"/>
      <c r="AQ2425" s="41"/>
      <c r="AR2425" s="41"/>
      <c r="AS2425" s="41"/>
      <c r="AT2425" s="41"/>
      <c r="AU2425" s="41"/>
      <c r="AV2425" s="41"/>
      <c r="AW2425" s="41"/>
      <c r="AX2425" s="41"/>
      <c r="AY2425" s="41"/>
      <c r="AZ2425" s="41"/>
      <c r="BA2425" s="41"/>
      <c r="BB2425" s="41"/>
      <c r="BC2425" s="41"/>
      <c r="BD2425" s="41"/>
      <c r="BE2425" s="41"/>
      <c r="BF2425" s="41"/>
      <c r="BG2425" s="41"/>
      <c r="BH2425" s="41"/>
      <c r="BI2425" s="41"/>
      <c r="BJ2425" s="41"/>
      <c r="BK2425" s="41"/>
      <c r="BL2425" s="41"/>
      <c r="BM2425" s="41"/>
      <c r="BN2425" s="41"/>
      <c r="BO2425" s="41"/>
      <c r="BP2425" s="108"/>
      <c r="CG2425" s="102"/>
      <c r="CI2425" s="45"/>
    </row>
    <row r="2426" spans="37:87" ht="13" customHeight="1">
      <c r="AK2426" s="114"/>
      <c r="AL2426" s="41"/>
      <c r="AM2426" s="41"/>
      <c r="AN2426" s="41"/>
      <c r="AO2426" s="41"/>
      <c r="AP2426" s="41"/>
      <c r="AQ2426" s="41"/>
      <c r="AR2426" s="41"/>
      <c r="AS2426" s="41"/>
      <c r="AT2426" s="41"/>
      <c r="AU2426" s="41"/>
      <c r="AV2426" s="41"/>
      <c r="AW2426" s="41"/>
      <c r="AX2426" s="41"/>
      <c r="AY2426" s="41"/>
      <c r="AZ2426" s="41"/>
      <c r="BA2426" s="41"/>
      <c r="BB2426" s="41"/>
      <c r="BC2426" s="41"/>
      <c r="BD2426" s="41"/>
      <c r="BE2426" s="41"/>
      <c r="BF2426" s="41"/>
      <c r="BG2426" s="41"/>
      <c r="BH2426" s="41"/>
      <c r="BI2426" s="41"/>
      <c r="BJ2426" s="41"/>
      <c r="BK2426" s="41"/>
      <c r="BL2426" s="41"/>
      <c r="BM2426" s="41"/>
      <c r="BN2426" s="41"/>
      <c r="BO2426" s="41"/>
      <c r="BP2426" s="108"/>
      <c r="CG2426" s="102"/>
      <c r="CI2426" s="45"/>
    </row>
    <row r="2427" spans="37:87" ht="13" customHeight="1">
      <c r="AK2427" s="114"/>
      <c r="AL2427" s="41"/>
      <c r="AM2427" s="41"/>
      <c r="AN2427" s="41"/>
      <c r="AO2427" s="41"/>
      <c r="AP2427" s="41"/>
      <c r="AQ2427" s="41"/>
      <c r="AR2427" s="41"/>
      <c r="AS2427" s="41"/>
      <c r="AT2427" s="41"/>
      <c r="AU2427" s="41"/>
      <c r="AV2427" s="41"/>
      <c r="AW2427" s="41"/>
      <c r="AX2427" s="41"/>
      <c r="AY2427" s="41"/>
      <c r="AZ2427" s="41"/>
      <c r="BA2427" s="41"/>
      <c r="BB2427" s="41"/>
      <c r="BC2427" s="41"/>
      <c r="BD2427" s="41"/>
      <c r="BE2427" s="41"/>
      <c r="BF2427" s="41"/>
      <c r="BG2427" s="41"/>
      <c r="BH2427" s="41"/>
      <c r="BI2427" s="41"/>
      <c r="BJ2427" s="41"/>
      <c r="BK2427" s="41"/>
      <c r="BL2427" s="41"/>
      <c r="BM2427" s="41"/>
      <c r="BN2427" s="41"/>
      <c r="BO2427" s="41"/>
      <c r="BP2427" s="108"/>
      <c r="CG2427" s="102"/>
      <c r="CI2427" s="45"/>
    </row>
    <row r="2428" spans="37:87" ht="13" customHeight="1">
      <c r="AK2428" s="114"/>
      <c r="AL2428" s="41"/>
      <c r="AM2428" s="41"/>
      <c r="AN2428" s="41"/>
      <c r="AO2428" s="41"/>
      <c r="AP2428" s="41"/>
      <c r="AQ2428" s="41"/>
      <c r="AR2428" s="41"/>
      <c r="AS2428" s="41"/>
      <c r="AT2428" s="41"/>
      <c r="AU2428" s="41"/>
      <c r="AV2428" s="41"/>
      <c r="AW2428" s="41"/>
      <c r="AX2428" s="41"/>
      <c r="AY2428" s="41"/>
      <c r="AZ2428" s="41"/>
      <c r="BA2428" s="41"/>
      <c r="BB2428" s="41"/>
      <c r="BC2428" s="41"/>
      <c r="BD2428" s="41"/>
      <c r="BE2428" s="41"/>
      <c r="BF2428" s="41"/>
      <c r="BG2428" s="41"/>
      <c r="BH2428" s="41"/>
      <c r="BI2428" s="41"/>
      <c r="BJ2428" s="41"/>
      <c r="BK2428" s="41"/>
      <c r="BL2428" s="41"/>
      <c r="BM2428" s="41"/>
      <c r="BN2428" s="41"/>
      <c r="BO2428" s="41"/>
      <c r="BP2428" s="108"/>
      <c r="CG2428" s="102"/>
      <c r="CI2428" s="45"/>
    </row>
    <row r="2429" spans="37:87" ht="13" customHeight="1">
      <c r="AK2429" s="114"/>
      <c r="AL2429" s="41"/>
      <c r="AM2429" s="41"/>
      <c r="AN2429" s="41"/>
      <c r="AO2429" s="41"/>
      <c r="AP2429" s="41"/>
      <c r="AQ2429" s="41"/>
      <c r="AR2429" s="41"/>
      <c r="AS2429" s="41"/>
      <c r="AT2429" s="41"/>
      <c r="AU2429" s="41"/>
      <c r="AV2429" s="41"/>
      <c r="AW2429" s="41"/>
      <c r="AX2429" s="41"/>
      <c r="AY2429" s="41"/>
      <c r="AZ2429" s="41"/>
      <c r="BA2429" s="41"/>
      <c r="BB2429" s="41"/>
      <c r="BC2429" s="41"/>
      <c r="BD2429" s="41"/>
      <c r="BE2429" s="41"/>
      <c r="BF2429" s="41"/>
      <c r="BG2429" s="41"/>
      <c r="BH2429" s="41"/>
      <c r="BI2429" s="41"/>
      <c r="BJ2429" s="41"/>
      <c r="BK2429" s="41"/>
      <c r="BL2429" s="41"/>
      <c r="BM2429" s="41"/>
      <c r="BN2429" s="41"/>
      <c r="BO2429" s="41"/>
      <c r="BP2429" s="108"/>
      <c r="CG2429" s="102"/>
      <c r="CI2429" s="45"/>
    </row>
    <row r="2430" spans="37:87" ht="13" customHeight="1">
      <c r="AK2430" s="114"/>
      <c r="AL2430" s="41"/>
      <c r="AM2430" s="41"/>
      <c r="AN2430" s="41"/>
      <c r="AO2430" s="41"/>
      <c r="AP2430" s="41"/>
      <c r="AQ2430" s="41"/>
      <c r="AR2430" s="41"/>
      <c r="AS2430" s="41"/>
      <c r="AT2430" s="41"/>
      <c r="AU2430" s="41"/>
      <c r="AV2430" s="41"/>
      <c r="AW2430" s="41"/>
      <c r="AX2430" s="41"/>
      <c r="AY2430" s="41"/>
      <c r="AZ2430" s="41"/>
      <c r="BA2430" s="41"/>
      <c r="BB2430" s="41"/>
      <c r="BC2430" s="41"/>
      <c r="BD2430" s="41"/>
      <c r="BE2430" s="41"/>
      <c r="BF2430" s="41"/>
      <c r="BG2430" s="41"/>
      <c r="BH2430" s="41"/>
      <c r="BI2430" s="41"/>
      <c r="BJ2430" s="41"/>
      <c r="BK2430" s="41"/>
      <c r="BL2430" s="41"/>
      <c r="BM2430" s="41"/>
      <c r="BN2430" s="41"/>
      <c r="BO2430" s="41"/>
      <c r="BP2430" s="108"/>
      <c r="CG2430" s="102"/>
      <c r="CI2430" s="45"/>
    </row>
    <row r="2431" spans="37:87" ht="13" customHeight="1">
      <c r="AK2431" s="114"/>
      <c r="AL2431" s="41"/>
      <c r="AM2431" s="41"/>
      <c r="AN2431" s="41"/>
      <c r="AO2431" s="41"/>
      <c r="AP2431" s="41"/>
      <c r="AQ2431" s="41"/>
      <c r="AR2431" s="41"/>
      <c r="AS2431" s="41"/>
      <c r="AT2431" s="41"/>
      <c r="AU2431" s="41"/>
      <c r="AV2431" s="41"/>
      <c r="AW2431" s="41"/>
      <c r="AX2431" s="41"/>
      <c r="AY2431" s="41"/>
      <c r="AZ2431" s="41"/>
      <c r="BA2431" s="41"/>
      <c r="BB2431" s="41"/>
      <c r="BC2431" s="41"/>
      <c r="BD2431" s="41"/>
      <c r="BE2431" s="41"/>
      <c r="BF2431" s="41"/>
      <c r="BG2431" s="41"/>
      <c r="BH2431" s="41"/>
      <c r="BI2431" s="41"/>
      <c r="BJ2431" s="41"/>
      <c r="BK2431" s="41"/>
      <c r="BL2431" s="41"/>
      <c r="BM2431" s="41"/>
      <c r="BN2431" s="41"/>
      <c r="BO2431" s="41"/>
      <c r="BP2431" s="108"/>
      <c r="CG2431" s="102"/>
      <c r="CI2431" s="45"/>
    </row>
    <row r="2432" spans="37:87" ht="13" customHeight="1">
      <c r="AK2432" s="114"/>
      <c r="AL2432" s="41"/>
      <c r="AM2432" s="41"/>
      <c r="AN2432" s="41"/>
      <c r="AO2432" s="41"/>
      <c r="AP2432" s="41"/>
      <c r="AQ2432" s="41"/>
      <c r="AR2432" s="41"/>
      <c r="AS2432" s="41"/>
      <c r="AT2432" s="41"/>
      <c r="AU2432" s="41"/>
      <c r="AV2432" s="41"/>
      <c r="AW2432" s="41"/>
      <c r="AX2432" s="41"/>
      <c r="AY2432" s="41"/>
      <c r="AZ2432" s="41"/>
      <c r="BA2432" s="41"/>
      <c r="BB2432" s="41"/>
      <c r="BC2432" s="41"/>
      <c r="BD2432" s="41"/>
      <c r="BE2432" s="41"/>
      <c r="BF2432" s="41"/>
      <c r="BG2432" s="41"/>
      <c r="BH2432" s="41"/>
      <c r="BI2432" s="41"/>
      <c r="BJ2432" s="41"/>
      <c r="BK2432" s="41"/>
      <c r="BL2432" s="41"/>
      <c r="BM2432" s="41"/>
      <c r="BN2432" s="41"/>
      <c r="BO2432" s="41"/>
      <c r="BP2432" s="108"/>
      <c r="CG2432" s="102"/>
      <c r="CI2432" s="45"/>
    </row>
    <row r="2433" spans="37:87" ht="13" customHeight="1">
      <c r="AK2433" s="114"/>
      <c r="AL2433" s="41"/>
      <c r="AM2433" s="41"/>
      <c r="AN2433" s="41"/>
      <c r="AO2433" s="41"/>
      <c r="AP2433" s="41"/>
      <c r="AQ2433" s="41"/>
      <c r="AR2433" s="41"/>
      <c r="AS2433" s="41"/>
      <c r="AT2433" s="41"/>
      <c r="AU2433" s="41"/>
      <c r="AV2433" s="41"/>
      <c r="AW2433" s="41"/>
      <c r="AX2433" s="41"/>
      <c r="AY2433" s="41"/>
      <c r="AZ2433" s="41"/>
      <c r="BA2433" s="41"/>
      <c r="BB2433" s="41"/>
      <c r="BC2433" s="41"/>
      <c r="BD2433" s="41"/>
      <c r="BE2433" s="41"/>
      <c r="BF2433" s="41"/>
      <c r="BG2433" s="41"/>
      <c r="BH2433" s="41"/>
      <c r="BI2433" s="41"/>
      <c r="BJ2433" s="41"/>
      <c r="BK2433" s="41"/>
      <c r="BL2433" s="41"/>
      <c r="BM2433" s="41"/>
      <c r="BN2433" s="41"/>
      <c r="BO2433" s="41"/>
      <c r="BP2433" s="108"/>
      <c r="CG2433" s="102"/>
      <c r="CI2433" s="45"/>
    </row>
    <row r="2434" spans="37:87" ht="13" customHeight="1">
      <c r="AK2434" s="114"/>
      <c r="AL2434" s="41"/>
      <c r="AM2434" s="41"/>
      <c r="AN2434" s="41"/>
      <c r="AO2434" s="41"/>
      <c r="AP2434" s="41"/>
      <c r="AQ2434" s="41"/>
      <c r="AR2434" s="41"/>
      <c r="AS2434" s="41"/>
      <c r="AT2434" s="41"/>
      <c r="AU2434" s="41"/>
      <c r="AV2434" s="41"/>
      <c r="AW2434" s="41"/>
      <c r="AX2434" s="41"/>
      <c r="AY2434" s="41"/>
      <c r="AZ2434" s="41"/>
      <c r="BA2434" s="41"/>
      <c r="BB2434" s="41"/>
      <c r="BC2434" s="41"/>
      <c r="BD2434" s="41"/>
      <c r="BE2434" s="41"/>
      <c r="BF2434" s="41"/>
      <c r="BG2434" s="41"/>
      <c r="BH2434" s="41"/>
      <c r="BI2434" s="41"/>
      <c r="BJ2434" s="41"/>
      <c r="BK2434" s="41"/>
      <c r="BL2434" s="41"/>
      <c r="BM2434" s="41"/>
      <c r="BN2434" s="41"/>
      <c r="BO2434" s="41"/>
      <c r="BP2434" s="108"/>
      <c r="CG2434" s="102"/>
      <c r="CI2434" s="45"/>
    </row>
    <row r="2435" spans="37:87" ht="13" customHeight="1">
      <c r="AK2435" s="114"/>
      <c r="AL2435" s="41"/>
      <c r="AM2435" s="41"/>
      <c r="AN2435" s="41"/>
      <c r="AO2435" s="41"/>
      <c r="AP2435" s="41"/>
      <c r="AQ2435" s="41"/>
      <c r="AR2435" s="41"/>
      <c r="AS2435" s="41"/>
      <c r="AT2435" s="41"/>
      <c r="AU2435" s="41"/>
      <c r="AV2435" s="41"/>
      <c r="AW2435" s="41"/>
      <c r="AX2435" s="41"/>
      <c r="AY2435" s="41"/>
      <c r="AZ2435" s="41"/>
      <c r="BA2435" s="41"/>
      <c r="BB2435" s="41"/>
      <c r="BC2435" s="41"/>
      <c r="BD2435" s="41"/>
      <c r="BE2435" s="41"/>
      <c r="BF2435" s="41"/>
      <c r="BG2435" s="41"/>
      <c r="BH2435" s="41"/>
      <c r="BI2435" s="41"/>
      <c r="BJ2435" s="41"/>
      <c r="BK2435" s="41"/>
      <c r="BL2435" s="41"/>
      <c r="BM2435" s="41"/>
      <c r="BN2435" s="41"/>
      <c r="BO2435" s="41"/>
      <c r="BP2435" s="108"/>
      <c r="CG2435" s="102"/>
      <c r="CI2435" s="45"/>
    </row>
    <row r="2436" spans="37:87" ht="13" customHeight="1">
      <c r="AK2436" s="114"/>
      <c r="AL2436" s="41"/>
      <c r="AM2436" s="41"/>
      <c r="AN2436" s="41"/>
      <c r="AO2436" s="41"/>
      <c r="AP2436" s="41"/>
      <c r="AQ2436" s="41"/>
      <c r="AR2436" s="41"/>
      <c r="AS2436" s="41"/>
      <c r="AT2436" s="41"/>
      <c r="AU2436" s="41"/>
      <c r="AV2436" s="41"/>
      <c r="AW2436" s="41"/>
      <c r="AX2436" s="41"/>
      <c r="AY2436" s="41"/>
      <c r="AZ2436" s="41"/>
      <c r="BA2436" s="41"/>
      <c r="BB2436" s="41"/>
      <c r="BC2436" s="41"/>
      <c r="BD2436" s="41"/>
      <c r="BE2436" s="41"/>
      <c r="BF2436" s="41"/>
      <c r="BG2436" s="41"/>
      <c r="BH2436" s="41"/>
      <c r="BI2436" s="41"/>
      <c r="BJ2436" s="41"/>
      <c r="BK2436" s="41"/>
      <c r="BL2436" s="41"/>
      <c r="BM2436" s="41"/>
      <c r="BN2436" s="41"/>
      <c r="BO2436" s="41"/>
      <c r="BP2436" s="108"/>
      <c r="CG2436" s="102"/>
      <c r="CI2436" s="45"/>
    </row>
    <row r="2437" spans="37:87" ht="13" customHeight="1">
      <c r="AK2437" s="114"/>
      <c r="AL2437" s="41"/>
      <c r="AM2437" s="41"/>
      <c r="AN2437" s="41"/>
      <c r="AO2437" s="41"/>
      <c r="AP2437" s="41"/>
      <c r="AQ2437" s="41"/>
      <c r="AR2437" s="41"/>
      <c r="AS2437" s="41"/>
      <c r="AT2437" s="41"/>
      <c r="AU2437" s="41"/>
      <c r="AV2437" s="41"/>
      <c r="AW2437" s="41"/>
      <c r="AX2437" s="41"/>
      <c r="AY2437" s="41"/>
      <c r="AZ2437" s="41"/>
      <c r="BA2437" s="41"/>
      <c r="BB2437" s="41"/>
      <c r="BC2437" s="41"/>
      <c r="BD2437" s="41"/>
      <c r="BE2437" s="41"/>
      <c r="BF2437" s="41"/>
      <c r="BG2437" s="41"/>
      <c r="BH2437" s="41"/>
      <c r="BI2437" s="41"/>
      <c r="BJ2437" s="41"/>
      <c r="BK2437" s="41"/>
      <c r="BL2437" s="41"/>
      <c r="BM2437" s="41"/>
      <c r="BN2437" s="41"/>
      <c r="BO2437" s="41"/>
      <c r="BP2437" s="108"/>
      <c r="CG2437" s="102"/>
      <c r="CI2437" s="45"/>
    </row>
    <row r="2438" spans="37:87" ht="13" customHeight="1">
      <c r="AK2438" s="114"/>
      <c r="AL2438" s="41"/>
      <c r="AM2438" s="41"/>
      <c r="AN2438" s="41"/>
      <c r="AO2438" s="41"/>
      <c r="AP2438" s="41"/>
      <c r="AQ2438" s="41"/>
      <c r="AR2438" s="41"/>
      <c r="AS2438" s="41"/>
      <c r="AT2438" s="41"/>
      <c r="AU2438" s="41"/>
      <c r="AV2438" s="41"/>
      <c r="AW2438" s="41"/>
      <c r="AX2438" s="41"/>
      <c r="AY2438" s="41"/>
      <c r="AZ2438" s="41"/>
      <c r="BA2438" s="41"/>
      <c r="BB2438" s="41"/>
      <c r="BC2438" s="41"/>
      <c r="BD2438" s="41"/>
      <c r="BE2438" s="41"/>
      <c r="BF2438" s="41"/>
      <c r="BG2438" s="41"/>
      <c r="BH2438" s="41"/>
      <c r="BI2438" s="41"/>
      <c r="BJ2438" s="41"/>
      <c r="BK2438" s="41"/>
      <c r="BL2438" s="41"/>
      <c r="BM2438" s="41"/>
      <c r="BN2438" s="41"/>
      <c r="BO2438" s="41"/>
      <c r="BP2438" s="108"/>
      <c r="CG2438" s="102"/>
      <c r="CI2438" s="45"/>
    </row>
    <row r="2439" spans="37:87" ht="13" customHeight="1">
      <c r="AK2439" s="114"/>
      <c r="AL2439" s="41"/>
      <c r="AM2439" s="41"/>
      <c r="AN2439" s="41"/>
      <c r="AO2439" s="41"/>
      <c r="AP2439" s="41"/>
      <c r="AQ2439" s="41"/>
      <c r="AR2439" s="41"/>
      <c r="AS2439" s="41"/>
      <c r="AT2439" s="41"/>
      <c r="AU2439" s="41"/>
      <c r="AV2439" s="41"/>
      <c r="AW2439" s="41"/>
      <c r="AX2439" s="41"/>
      <c r="AY2439" s="41"/>
      <c r="AZ2439" s="41"/>
      <c r="BA2439" s="41"/>
      <c r="BB2439" s="41"/>
      <c r="BC2439" s="41"/>
      <c r="BD2439" s="41"/>
      <c r="BE2439" s="41"/>
      <c r="BF2439" s="41"/>
      <c r="BG2439" s="41"/>
      <c r="BH2439" s="41"/>
      <c r="BI2439" s="41"/>
      <c r="BJ2439" s="41"/>
      <c r="BK2439" s="41"/>
      <c r="BL2439" s="41"/>
      <c r="BM2439" s="41"/>
      <c r="BN2439" s="41"/>
      <c r="BO2439" s="41"/>
      <c r="BP2439" s="108"/>
      <c r="CG2439" s="102"/>
      <c r="CI2439" s="45"/>
    </row>
    <row r="2440" spans="37:87" ht="13" customHeight="1">
      <c r="AK2440" s="114"/>
      <c r="AL2440" s="41"/>
      <c r="AM2440" s="41"/>
      <c r="AN2440" s="41"/>
      <c r="AO2440" s="41"/>
      <c r="AP2440" s="41"/>
      <c r="AQ2440" s="41"/>
      <c r="AR2440" s="41"/>
      <c r="AS2440" s="41"/>
      <c r="AT2440" s="41"/>
      <c r="AU2440" s="41"/>
      <c r="AV2440" s="41"/>
      <c r="AW2440" s="41"/>
      <c r="AX2440" s="41"/>
      <c r="AY2440" s="41"/>
      <c r="AZ2440" s="41"/>
      <c r="BA2440" s="41"/>
      <c r="BB2440" s="41"/>
      <c r="BC2440" s="41"/>
      <c r="BD2440" s="41"/>
      <c r="BE2440" s="41"/>
      <c r="BF2440" s="41"/>
      <c r="BG2440" s="41"/>
      <c r="BH2440" s="41"/>
      <c r="BI2440" s="41"/>
      <c r="BJ2440" s="41"/>
      <c r="BK2440" s="41"/>
      <c r="BL2440" s="41"/>
      <c r="BM2440" s="41"/>
      <c r="BN2440" s="41"/>
      <c r="BO2440" s="41"/>
      <c r="BP2440" s="108"/>
      <c r="CG2440" s="102"/>
      <c r="CI2440" s="45"/>
    </row>
    <row r="2441" spans="37:87" ht="13" customHeight="1">
      <c r="AK2441" s="114"/>
      <c r="AL2441" s="41"/>
      <c r="AM2441" s="41"/>
      <c r="AN2441" s="41"/>
      <c r="AO2441" s="41"/>
      <c r="AP2441" s="41"/>
      <c r="AQ2441" s="41"/>
      <c r="AR2441" s="41"/>
      <c r="AS2441" s="41"/>
      <c r="AT2441" s="41"/>
      <c r="AU2441" s="41"/>
      <c r="AV2441" s="41"/>
      <c r="AW2441" s="41"/>
      <c r="AX2441" s="41"/>
      <c r="AY2441" s="41"/>
      <c r="AZ2441" s="41"/>
      <c r="BA2441" s="41"/>
      <c r="BB2441" s="41"/>
      <c r="BC2441" s="41"/>
      <c r="BD2441" s="41"/>
      <c r="BE2441" s="41"/>
      <c r="BF2441" s="41"/>
      <c r="BG2441" s="41"/>
      <c r="BH2441" s="41"/>
      <c r="BI2441" s="41"/>
      <c r="BJ2441" s="41"/>
      <c r="BK2441" s="41"/>
      <c r="BL2441" s="41"/>
      <c r="BM2441" s="41"/>
      <c r="BN2441" s="41"/>
      <c r="BO2441" s="41"/>
      <c r="BP2441" s="108"/>
      <c r="CG2441" s="102"/>
      <c r="CI2441" s="45"/>
    </row>
    <row r="2442" spans="37:87" ht="13" customHeight="1">
      <c r="AK2442" s="114"/>
      <c r="AL2442" s="41"/>
      <c r="AM2442" s="41"/>
      <c r="AN2442" s="41"/>
      <c r="AO2442" s="41"/>
      <c r="AP2442" s="41"/>
      <c r="AQ2442" s="41"/>
      <c r="AR2442" s="41"/>
      <c r="AS2442" s="41"/>
      <c r="AT2442" s="41"/>
      <c r="AU2442" s="41"/>
      <c r="AV2442" s="41"/>
      <c r="AW2442" s="41"/>
      <c r="AX2442" s="41"/>
      <c r="AY2442" s="41"/>
      <c r="AZ2442" s="41"/>
      <c r="BA2442" s="41"/>
      <c r="BB2442" s="41"/>
      <c r="BC2442" s="41"/>
      <c r="BD2442" s="41"/>
      <c r="BE2442" s="41"/>
      <c r="BF2442" s="41"/>
      <c r="BG2442" s="41"/>
      <c r="BH2442" s="41"/>
      <c r="BI2442" s="41"/>
      <c r="BJ2442" s="41"/>
      <c r="BK2442" s="41"/>
      <c r="BL2442" s="41"/>
      <c r="BM2442" s="41"/>
      <c r="BN2442" s="41"/>
      <c r="BO2442" s="41"/>
      <c r="BP2442" s="108"/>
      <c r="CG2442" s="102"/>
      <c r="CI2442" s="45"/>
    </row>
    <row r="2443" spans="37:87" ht="13" customHeight="1">
      <c r="AK2443" s="114"/>
      <c r="AL2443" s="41"/>
      <c r="AM2443" s="41"/>
      <c r="AN2443" s="41"/>
      <c r="AO2443" s="41"/>
      <c r="AP2443" s="41"/>
      <c r="AQ2443" s="41"/>
      <c r="AR2443" s="41"/>
      <c r="AS2443" s="41"/>
      <c r="AT2443" s="41"/>
      <c r="AU2443" s="41"/>
      <c r="AV2443" s="41"/>
      <c r="AW2443" s="41"/>
      <c r="AX2443" s="41"/>
      <c r="AY2443" s="41"/>
      <c r="AZ2443" s="41"/>
      <c r="BA2443" s="41"/>
      <c r="BB2443" s="41"/>
      <c r="BC2443" s="41"/>
      <c r="BD2443" s="41"/>
      <c r="BE2443" s="41"/>
      <c r="BF2443" s="41"/>
      <c r="BG2443" s="41"/>
      <c r="BH2443" s="41"/>
      <c r="BI2443" s="41"/>
      <c r="BJ2443" s="41"/>
      <c r="BK2443" s="41"/>
      <c r="BL2443" s="41"/>
      <c r="BM2443" s="41"/>
      <c r="BN2443" s="41"/>
      <c r="BO2443" s="41"/>
      <c r="BP2443" s="108"/>
      <c r="CG2443" s="102"/>
      <c r="CI2443" s="45"/>
    </row>
    <row r="2444" spans="37:87" ht="13" customHeight="1">
      <c r="AK2444" s="114"/>
      <c r="AL2444" s="41"/>
      <c r="AM2444" s="41"/>
      <c r="AN2444" s="41"/>
      <c r="AO2444" s="41"/>
      <c r="AP2444" s="41"/>
      <c r="AQ2444" s="41"/>
      <c r="AR2444" s="41"/>
      <c r="AS2444" s="41"/>
      <c r="AT2444" s="41"/>
      <c r="AU2444" s="41"/>
      <c r="AV2444" s="41"/>
      <c r="AW2444" s="41"/>
      <c r="AX2444" s="41"/>
      <c r="AY2444" s="41"/>
      <c r="AZ2444" s="41"/>
      <c r="BA2444" s="41"/>
      <c r="BB2444" s="41"/>
      <c r="BC2444" s="41"/>
      <c r="BD2444" s="41"/>
      <c r="BE2444" s="41"/>
      <c r="BF2444" s="41"/>
      <c r="BG2444" s="41"/>
      <c r="BH2444" s="41"/>
      <c r="BI2444" s="41"/>
      <c r="BJ2444" s="41"/>
      <c r="BK2444" s="41"/>
      <c r="BL2444" s="41"/>
      <c r="BM2444" s="41"/>
      <c r="BN2444" s="41"/>
      <c r="BO2444" s="41"/>
      <c r="BP2444" s="108"/>
      <c r="CG2444" s="102"/>
      <c r="CI2444" s="45"/>
    </row>
    <row r="2445" spans="37:87" ht="13" customHeight="1">
      <c r="AK2445" s="114"/>
      <c r="AL2445" s="41"/>
      <c r="AM2445" s="41"/>
      <c r="AN2445" s="41"/>
      <c r="AO2445" s="41"/>
      <c r="AP2445" s="41"/>
      <c r="AQ2445" s="41"/>
      <c r="AR2445" s="41"/>
      <c r="AS2445" s="41"/>
      <c r="AT2445" s="41"/>
      <c r="AU2445" s="41"/>
      <c r="AV2445" s="41"/>
      <c r="AW2445" s="41"/>
      <c r="AX2445" s="41"/>
      <c r="AY2445" s="41"/>
      <c r="AZ2445" s="41"/>
      <c r="BA2445" s="41"/>
      <c r="BB2445" s="41"/>
      <c r="BC2445" s="41"/>
      <c r="BD2445" s="41"/>
      <c r="BE2445" s="41"/>
      <c r="BF2445" s="41"/>
      <c r="BG2445" s="41"/>
      <c r="BH2445" s="41"/>
      <c r="BI2445" s="41"/>
      <c r="BJ2445" s="41"/>
      <c r="BK2445" s="41"/>
      <c r="BL2445" s="41"/>
      <c r="BM2445" s="41"/>
      <c r="BN2445" s="41"/>
      <c r="BO2445" s="41"/>
      <c r="BP2445" s="108"/>
      <c r="CG2445" s="102"/>
      <c r="CI2445" s="45"/>
    </row>
    <row r="2446" spans="37:87" ht="13" customHeight="1">
      <c r="AK2446" s="114"/>
      <c r="AL2446" s="41"/>
      <c r="AM2446" s="41"/>
      <c r="AN2446" s="41"/>
      <c r="AO2446" s="41"/>
      <c r="AP2446" s="41"/>
      <c r="AQ2446" s="41"/>
      <c r="AR2446" s="41"/>
      <c r="AS2446" s="41"/>
      <c r="AT2446" s="41"/>
      <c r="AU2446" s="41"/>
      <c r="AV2446" s="41"/>
      <c r="AW2446" s="41"/>
      <c r="AX2446" s="41"/>
      <c r="AY2446" s="41"/>
      <c r="AZ2446" s="41"/>
      <c r="BA2446" s="41"/>
      <c r="BB2446" s="41"/>
      <c r="BC2446" s="41"/>
      <c r="BD2446" s="41"/>
      <c r="BE2446" s="41"/>
      <c r="BF2446" s="41"/>
      <c r="BG2446" s="41"/>
      <c r="BH2446" s="41"/>
      <c r="BI2446" s="41"/>
      <c r="BJ2446" s="41"/>
      <c r="BK2446" s="41"/>
      <c r="BL2446" s="41"/>
      <c r="BM2446" s="41"/>
      <c r="BN2446" s="41"/>
      <c r="BO2446" s="41"/>
      <c r="BP2446" s="108"/>
      <c r="CG2446" s="102"/>
      <c r="CI2446" s="45"/>
    </row>
    <row r="2447" spans="37:87" ht="13" customHeight="1">
      <c r="AK2447" s="114"/>
      <c r="AL2447" s="41"/>
      <c r="AM2447" s="41"/>
      <c r="AN2447" s="41"/>
      <c r="AO2447" s="41"/>
      <c r="AP2447" s="41"/>
      <c r="AQ2447" s="41"/>
      <c r="AR2447" s="41"/>
      <c r="AS2447" s="41"/>
      <c r="AT2447" s="41"/>
      <c r="AU2447" s="41"/>
      <c r="AV2447" s="41"/>
      <c r="AW2447" s="41"/>
      <c r="AX2447" s="41"/>
      <c r="AY2447" s="41"/>
      <c r="AZ2447" s="41"/>
      <c r="BA2447" s="41"/>
      <c r="BB2447" s="41"/>
      <c r="BC2447" s="41"/>
      <c r="BD2447" s="41"/>
      <c r="BE2447" s="41"/>
      <c r="BF2447" s="41"/>
      <c r="BG2447" s="41"/>
      <c r="BH2447" s="41"/>
      <c r="BI2447" s="41"/>
      <c r="BJ2447" s="41"/>
      <c r="BK2447" s="41"/>
      <c r="BL2447" s="41"/>
      <c r="BM2447" s="41"/>
      <c r="BN2447" s="41"/>
      <c r="BO2447" s="41"/>
      <c r="BP2447" s="108"/>
      <c r="CG2447" s="102"/>
      <c r="CI2447" s="45"/>
    </row>
    <row r="2448" spans="37:87" ht="13" customHeight="1">
      <c r="AK2448" s="114"/>
      <c r="AL2448" s="41"/>
      <c r="AM2448" s="41"/>
      <c r="AN2448" s="41"/>
      <c r="AO2448" s="41"/>
      <c r="AP2448" s="41"/>
      <c r="AQ2448" s="41"/>
      <c r="AR2448" s="41"/>
      <c r="AS2448" s="41"/>
      <c r="AT2448" s="41"/>
      <c r="AU2448" s="41"/>
      <c r="AV2448" s="41"/>
      <c r="AW2448" s="41"/>
      <c r="AX2448" s="41"/>
      <c r="AY2448" s="41"/>
      <c r="AZ2448" s="41"/>
      <c r="BA2448" s="41"/>
      <c r="BB2448" s="41"/>
      <c r="BC2448" s="41"/>
      <c r="BD2448" s="41"/>
      <c r="BE2448" s="41"/>
      <c r="BF2448" s="41"/>
      <c r="BG2448" s="41"/>
      <c r="BH2448" s="41"/>
      <c r="BI2448" s="41"/>
      <c r="BJ2448" s="41"/>
      <c r="BK2448" s="41"/>
      <c r="BL2448" s="41"/>
      <c r="BM2448" s="41"/>
      <c r="BN2448" s="41"/>
      <c r="BO2448" s="41"/>
      <c r="BP2448" s="108"/>
      <c r="CG2448" s="102"/>
      <c r="CI2448" s="45"/>
    </row>
    <row r="2449" spans="37:87" ht="13" customHeight="1">
      <c r="AK2449" s="114"/>
      <c r="AL2449" s="41"/>
      <c r="AM2449" s="41"/>
      <c r="AN2449" s="41"/>
      <c r="AO2449" s="41"/>
      <c r="AP2449" s="41"/>
      <c r="AQ2449" s="41"/>
      <c r="AR2449" s="41"/>
      <c r="AS2449" s="41"/>
      <c r="AT2449" s="41"/>
      <c r="AU2449" s="41"/>
      <c r="AV2449" s="41"/>
      <c r="AW2449" s="41"/>
      <c r="AX2449" s="41"/>
      <c r="AY2449" s="41"/>
      <c r="AZ2449" s="41"/>
      <c r="BA2449" s="41"/>
      <c r="BB2449" s="41"/>
      <c r="BC2449" s="41"/>
      <c r="BD2449" s="41"/>
      <c r="BE2449" s="41"/>
      <c r="BF2449" s="41"/>
      <c r="BG2449" s="41"/>
      <c r="BH2449" s="41"/>
      <c r="BI2449" s="41"/>
      <c r="BJ2449" s="41"/>
      <c r="BK2449" s="41"/>
      <c r="BL2449" s="41"/>
      <c r="BM2449" s="41"/>
      <c r="BN2449" s="41"/>
      <c r="BO2449" s="41"/>
      <c r="BP2449" s="108"/>
      <c r="CG2449" s="102"/>
      <c r="CI2449" s="45"/>
    </row>
    <row r="2450" spans="37:87" ht="13" customHeight="1">
      <c r="AK2450" s="114"/>
      <c r="AL2450" s="41"/>
      <c r="AM2450" s="41"/>
      <c r="AN2450" s="41"/>
      <c r="AO2450" s="41"/>
      <c r="AP2450" s="41"/>
      <c r="AQ2450" s="41"/>
      <c r="AR2450" s="41"/>
      <c r="AS2450" s="41"/>
      <c r="AT2450" s="41"/>
      <c r="AU2450" s="41"/>
      <c r="AV2450" s="41"/>
      <c r="AW2450" s="41"/>
      <c r="AX2450" s="41"/>
      <c r="AY2450" s="41"/>
      <c r="AZ2450" s="41"/>
      <c r="BA2450" s="41"/>
      <c r="BB2450" s="41"/>
      <c r="BC2450" s="41"/>
      <c r="BD2450" s="41"/>
      <c r="BE2450" s="41"/>
      <c r="BF2450" s="41"/>
      <c r="BG2450" s="41"/>
      <c r="BH2450" s="41"/>
      <c r="BI2450" s="41"/>
      <c r="BJ2450" s="41"/>
      <c r="BK2450" s="41"/>
      <c r="BL2450" s="41"/>
      <c r="BM2450" s="41"/>
      <c r="BN2450" s="41"/>
      <c r="BO2450" s="41"/>
      <c r="BP2450" s="108"/>
      <c r="CG2450" s="102"/>
      <c r="CI2450" s="45"/>
    </row>
    <row r="2451" spans="37:87" ht="13" customHeight="1">
      <c r="AK2451" s="114"/>
      <c r="AL2451" s="41"/>
      <c r="AM2451" s="41"/>
      <c r="AN2451" s="41"/>
      <c r="AO2451" s="41"/>
      <c r="AP2451" s="41"/>
      <c r="AQ2451" s="41"/>
      <c r="AR2451" s="41"/>
      <c r="AS2451" s="41"/>
      <c r="AT2451" s="41"/>
      <c r="AU2451" s="41"/>
      <c r="AV2451" s="41"/>
      <c r="AW2451" s="41"/>
      <c r="AX2451" s="41"/>
      <c r="AY2451" s="41"/>
      <c r="AZ2451" s="41"/>
      <c r="BA2451" s="41"/>
      <c r="BB2451" s="41"/>
      <c r="BC2451" s="41"/>
      <c r="BD2451" s="41"/>
      <c r="BE2451" s="41"/>
      <c r="BF2451" s="41"/>
      <c r="BG2451" s="41"/>
      <c r="BH2451" s="41"/>
      <c r="BI2451" s="41"/>
      <c r="BJ2451" s="41"/>
      <c r="BK2451" s="41"/>
      <c r="BL2451" s="41"/>
      <c r="BM2451" s="41"/>
      <c r="BN2451" s="41"/>
      <c r="BO2451" s="41"/>
      <c r="BP2451" s="108"/>
      <c r="CG2451" s="102"/>
      <c r="CI2451" s="45"/>
    </row>
    <row r="2452" spans="37:87" ht="13" customHeight="1">
      <c r="AK2452" s="114"/>
      <c r="AL2452" s="41"/>
      <c r="AM2452" s="41"/>
      <c r="AN2452" s="41"/>
      <c r="AO2452" s="41"/>
      <c r="AP2452" s="41"/>
      <c r="AQ2452" s="41"/>
      <c r="AR2452" s="41"/>
      <c r="AS2452" s="41"/>
      <c r="AT2452" s="41"/>
      <c r="AU2452" s="41"/>
      <c r="AV2452" s="41"/>
      <c r="AW2452" s="41"/>
      <c r="AX2452" s="41"/>
      <c r="AY2452" s="41"/>
      <c r="AZ2452" s="41"/>
      <c r="BA2452" s="41"/>
      <c r="BB2452" s="41"/>
      <c r="BC2452" s="41"/>
      <c r="BD2452" s="41"/>
      <c r="BE2452" s="41"/>
      <c r="BF2452" s="41"/>
      <c r="BG2452" s="41"/>
      <c r="BH2452" s="41"/>
      <c r="BI2452" s="41"/>
      <c r="BJ2452" s="41"/>
      <c r="BK2452" s="41"/>
      <c r="BL2452" s="41"/>
      <c r="BM2452" s="41"/>
      <c r="BN2452" s="41"/>
      <c r="BO2452" s="41"/>
      <c r="BP2452" s="108"/>
      <c r="CG2452" s="102"/>
      <c r="CI2452" s="45"/>
    </row>
    <row r="2453" spans="37:87" ht="13" customHeight="1">
      <c r="AK2453" s="114"/>
      <c r="AL2453" s="41"/>
      <c r="AM2453" s="41"/>
      <c r="AN2453" s="41"/>
      <c r="AO2453" s="41"/>
      <c r="AP2453" s="41"/>
      <c r="AQ2453" s="41"/>
      <c r="AR2453" s="41"/>
      <c r="AS2453" s="41"/>
      <c r="AT2453" s="41"/>
      <c r="AU2453" s="41"/>
      <c r="AV2453" s="41"/>
      <c r="AW2453" s="41"/>
      <c r="AX2453" s="41"/>
      <c r="AY2453" s="41"/>
      <c r="AZ2453" s="41"/>
      <c r="BA2453" s="41"/>
      <c r="BB2453" s="41"/>
      <c r="BC2453" s="41"/>
      <c r="BD2453" s="41"/>
      <c r="BE2453" s="41"/>
      <c r="BF2453" s="41"/>
      <c r="BG2453" s="41"/>
      <c r="BH2453" s="41"/>
      <c r="BI2453" s="41"/>
      <c r="BJ2453" s="41"/>
      <c r="BK2453" s="41"/>
      <c r="BL2453" s="41"/>
      <c r="BM2453" s="41"/>
      <c r="BN2453" s="41"/>
      <c r="BO2453" s="41"/>
      <c r="BP2453" s="108"/>
      <c r="CG2453" s="102"/>
      <c r="CI2453" s="45"/>
    </row>
    <row r="2454" spans="37:87" ht="13" customHeight="1">
      <c r="AK2454" s="114"/>
      <c r="AL2454" s="41"/>
      <c r="AM2454" s="41"/>
      <c r="AN2454" s="41"/>
      <c r="AO2454" s="41"/>
      <c r="AP2454" s="41"/>
      <c r="AQ2454" s="41"/>
      <c r="AR2454" s="41"/>
      <c r="AS2454" s="41"/>
      <c r="AT2454" s="41"/>
      <c r="AU2454" s="41"/>
      <c r="AV2454" s="41"/>
      <c r="AW2454" s="41"/>
      <c r="AX2454" s="41"/>
      <c r="AY2454" s="41"/>
      <c r="AZ2454" s="41"/>
      <c r="BA2454" s="41"/>
      <c r="BB2454" s="41"/>
      <c r="BC2454" s="41"/>
      <c r="BD2454" s="41"/>
      <c r="BE2454" s="41"/>
      <c r="BF2454" s="41"/>
      <c r="BG2454" s="41"/>
      <c r="BH2454" s="41"/>
      <c r="BI2454" s="41"/>
      <c r="BJ2454" s="41"/>
      <c r="BK2454" s="41"/>
      <c r="BL2454" s="41"/>
      <c r="BM2454" s="41"/>
      <c r="BN2454" s="41"/>
      <c r="BO2454" s="41"/>
      <c r="BP2454" s="108"/>
      <c r="CG2454" s="102"/>
      <c r="CI2454" s="45"/>
    </row>
    <row r="2455" spans="37:87" ht="13" customHeight="1">
      <c r="AK2455" s="114"/>
      <c r="AL2455" s="41"/>
      <c r="AM2455" s="41"/>
      <c r="AN2455" s="41"/>
      <c r="AO2455" s="41"/>
      <c r="AP2455" s="41"/>
      <c r="AQ2455" s="41"/>
      <c r="AR2455" s="41"/>
      <c r="AS2455" s="41"/>
      <c r="AT2455" s="41"/>
      <c r="AU2455" s="41"/>
      <c r="AV2455" s="41"/>
      <c r="AW2455" s="41"/>
      <c r="AX2455" s="41"/>
      <c r="AY2455" s="41"/>
      <c r="AZ2455" s="41"/>
      <c r="BA2455" s="41"/>
      <c r="BB2455" s="41"/>
      <c r="BC2455" s="41"/>
      <c r="BD2455" s="41"/>
      <c r="BE2455" s="41"/>
      <c r="BF2455" s="41"/>
      <c r="BG2455" s="41"/>
      <c r="BH2455" s="41"/>
      <c r="BI2455" s="41"/>
      <c r="BJ2455" s="41"/>
      <c r="BK2455" s="41"/>
      <c r="BL2455" s="41"/>
      <c r="BM2455" s="41"/>
      <c r="BN2455" s="41"/>
      <c r="BO2455" s="41"/>
      <c r="BP2455" s="108"/>
      <c r="CG2455" s="102"/>
      <c r="CI2455" s="45"/>
    </row>
    <row r="2456" spans="37:87" ht="13" customHeight="1">
      <c r="AK2456" s="114"/>
      <c r="AL2456" s="41"/>
      <c r="AM2456" s="41"/>
      <c r="AN2456" s="41"/>
      <c r="AO2456" s="41"/>
      <c r="AP2456" s="41"/>
      <c r="AQ2456" s="41"/>
      <c r="AR2456" s="41"/>
      <c r="AS2456" s="41"/>
      <c r="AT2456" s="41"/>
      <c r="AU2456" s="41"/>
      <c r="AV2456" s="41"/>
      <c r="AW2456" s="41"/>
      <c r="AX2456" s="41"/>
      <c r="AY2456" s="41"/>
      <c r="AZ2456" s="41"/>
      <c r="BA2456" s="41"/>
      <c r="BB2456" s="41"/>
      <c r="BC2456" s="41"/>
      <c r="BD2456" s="41"/>
      <c r="BE2456" s="41"/>
      <c r="BF2456" s="41"/>
      <c r="BG2456" s="41"/>
      <c r="BH2456" s="41"/>
      <c r="BI2456" s="41"/>
      <c r="BJ2456" s="41"/>
      <c r="BK2456" s="41"/>
      <c r="BL2456" s="41"/>
      <c r="BM2456" s="41"/>
      <c r="BN2456" s="41"/>
      <c r="BO2456" s="41"/>
      <c r="BP2456" s="108"/>
      <c r="CG2456" s="102"/>
      <c r="CI2456" s="45"/>
    </row>
    <row r="2457" spans="37:87" ht="13" customHeight="1">
      <c r="AK2457" s="114"/>
      <c r="AL2457" s="41"/>
      <c r="AM2457" s="41"/>
      <c r="AN2457" s="41"/>
      <c r="AO2457" s="41"/>
      <c r="AP2457" s="41"/>
      <c r="AQ2457" s="41"/>
      <c r="AR2457" s="41"/>
      <c r="AS2457" s="41"/>
      <c r="AT2457" s="41"/>
      <c r="AU2457" s="41"/>
      <c r="AV2457" s="41"/>
      <c r="AW2457" s="41"/>
      <c r="AX2457" s="41"/>
      <c r="AY2457" s="41"/>
      <c r="AZ2457" s="41"/>
      <c r="BA2457" s="41"/>
      <c r="BB2457" s="41"/>
      <c r="BC2457" s="41"/>
      <c r="BD2457" s="41"/>
      <c r="BE2457" s="41"/>
      <c r="BF2457" s="41"/>
      <c r="BG2457" s="41"/>
      <c r="BH2457" s="41"/>
      <c r="BI2457" s="41"/>
      <c r="BJ2457" s="41"/>
      <c r="BK2457" s="41"/>
      <c r="BL2457" s="41"/>
      <c r="BM2457" s="41"/>
      <c r="BN2457" s="41"/>
      <c r="BO2457" s="41"/>
      <c r="BP2457" s="108"/>
      <c r="CG2457" s="102"/>
      <c r="CI2457" s="45"/>
    </row>
    <row r="2458" spans="37:87" ht="13" customHeight="1">
      <c r="AK2458" s="114"/>
      <c r="AL2458" s="41"/>
      <c r="AM2458" s="41"/>
      <c r="AN2458" s="41"/>
      <c r="AO2458" s="41"/>
      <c r="AP2458" s="41"/>
      <c r="AQ2458" s="41"/>
      <c r="AR2458" s="41"/>
      <c r="AS2458" s="41"/>
      <c r="AT2458" s="41"/>
      <c r="AU2458" s="41"/>
      <c r="AV2458" s="41"/>
      <c r="AW2458" s="41"/>
      <c r="AX2458" s="41"/>
      <c r="AY2458" s="41"/>
      <c r="AZ2458" s="41"/>
      <c r="BA2458" s="41"/>
      <c r="BB2458" s="41"/>
      <c r="BC2458" s="41"/>
      <c r="BD2458" s="41"/>
      <c r="BE2458" s="41"/>
      <c r="BF2458" s="41"/>
      <c r="BG2458" s="41"/>
      <c r="BH2458" s="41"/>
      <c r="BI2458" s="41"/>
      <c r="BJ2458" s="41"/>
      <c r="BK2458" s="41"/>
      <c r="BL2458" s="41"/>
      <c r="BM2458" s="41"/>
      <c r="BN2458" s="41"/>
      <c r="BO2458" s="41"/>
      <c r="BP2458" s="108"/>
      <c r="CG2458" s="102"/>
      <c r="CI2458" s="45"/>
    </row>
    <row r="2459" spans="37:87" ht="13" customHeight="1">
      <c r="AK2459" s="114"/>
      <c r="AL2459" s="41"/>
      <c r="AM2459" s="41"/>
      <c r="AN2459" s="41"/>
      <c r="AO2459" s="41"/>
      <c r="AP2459" s="41"/>
      <c r="AQ2459" s="41"/>
      <c r="AR2459" s="41"/>
      <c r="AS2459" s="41"/>
      <c r="AT2459" s="41"/>
      <c r="AU2459" s="41"/>
      <c r="AV2459" s="41"/>
      <c r="AW2459" s="41"/>
      <c r="AX2459" s="41"/>
      <c r="AY2459" s="41"/>
      <c r="AZ2459" s="41"/>
      <c r="BA2459" s="41"/>
      <c r="BB2459" s="41"/>
      <c r="BC2459" s="41"/>
      <c r="BD2459" s="41"/>
      <c r="BE2459" s="41"/>
      <c r="BF2459" s="41"/>
      <c r="BG2459" s="41"/>
      <c r="BH2459" s="41"/>
      <c r="BI2459" s="41"/>
      <c r="BJ2459" s="41"/>
      <c r="BK2459" s="41"/>
      <c r="BL2459" s="41"/>
      <c r="BM2459" s="41"/>
      <c r="BN2459" s="41"/>
      <c r="BO2459" s="41"/>
      <c r="BP2459" s="108"/>
      <c r="CG2459" s="102"/>
      <c r="CI2459" s="45"/>
    </row>
    <row r="2460" spans="37:87" ht="13" customHeight="1">
      <c r="AK2460" s="114"/>
      <c r="AL2460" s="41"/>
      <c r="AM2460" s="41"/>
      <c r="AN2460" s="41"/>
      <c r="AO2460" s="41"/>
      <c r="AP2460" s="41"/>
      <c r="AQ2460" s="41"/>
      <c r="AR2460" s="41"/>
      <c r="AS2460" s="41"/>
      <c r="AT2460" s="41"/>
      <c r="AU2460" s="41"/>
      <c r="AV2460" s="41"/>
      <c r="AW2460" s="41"/>
      <c r="AX2460" s="41"/>
      <c r="AY2460" s="41"/>
      <c r="AZ2460" s="41"/>
      <c r="BA2460" s="41"/>
      <c r="BB2460" s="41"/>
      <c r="BC2460" s="41"/>
      <c r="BD2460" s="41"/>
      <c r="BE2460" s="41"/>
      <c r="BF2460" s="41"/>
      <c r="BG2460" s="41"/>
      <c r="BH2460" s="41"/>
      <c r="BI2460" s="41"/>
      <c r="BJ2460" s="41"/>
      <c r="BK2460" s="41"/>
      <c r="BL2460" s="41"/>
      <c r="BM2460" s="41"/>
      <c r="BN2460" s="41"/>
      <c r="BO2460" s="41"/>
      <c r="BP2460" s="108"/>
      <c r="CG2460" s="102"/>
      <c r="CI2460" s="45"/>
    </row>
    <row r="2461" spans="37:87" ht="13" customHeight="1">
      <c r="AK2461" s="114"/>
      <c r="AL2461" s="41"/>
      <c r="AM2461" s="41"/>
      <c r="AN2461" s="41"/>
      <c r="AO2461" s="41"/>
      <c r="AP2461" s="41"/>
      <c r="AQ2461" s="41"/>
      <c r="AR2461" s="41"/>
      <c r="AS2461" s="41"/>
      <c r="AT2461" s="41"/>
      <c r="AU2461" s="41"/>
      <c r="AV2461" s="41"/>
      <c r="AW2461" s="41"/>
      <c r="AX2461" s="41"/>
      <c r="AY2461" s="41"/>
      <c r="AZ2461" s="41"/>
      <c r="BA2461" s="41"/>
      <c r="BB2461" s="41"/>
      <c r="BC2461" s="41"/>
      <c r="BD2461" s="41"/>
      <c r="BE2461" s="41"/>
      <c r="BF2461" s="41"/>
      <c r="BG2461" s="41"/>
      <c r="BH2461" s="41"/>
      <c r="BI2461" s="41"/>
      <c r="BJ2461" s="41"/>
      <c r="BK2461" s="41"/>
      <c r="BL2461" s="41"/>
      <c r="BM2461" s="41"/>
      <c r="BN2461" s="41"/>
      <c r="BO2461" s="41"/>
      <c r="BP2461" s="108"/>
      <c r="CG2461" s="102"/>
      <c r="CI2461" s="45"/>
    </row>
    <row r="2462" spans="37:87" ht="13" customHeight="1">
      <c r="AK2462" s="114"/>
      <c r="AL2462" s="41"/>
      <c r="AM2462" s="41"/>
      <c r="AN2462" s="41"/>
      <c r="AO2462" s="41"/>
      <c r="AP2462" s="41"/>
      <c r="AQ2462" s="41"/>
      <c r="AR2462" s="41"/>
      <c r="AS2462" s="41"/>
      <c r="AT2462" s="41"/>
      <c r="AU2462" s="41"/>
      <c r="AV2462" s="41"/>
      <c r="AW2462" s="41"/>
      <c r="AX2462" s="41"/>
      <c r="AY2462" s="41"/>
      <c r="AZ2462" s="41"/>
      <c r="BA2462" s="41"/>
      <c r="BB2462" s="41"/>
      <c r="BC2462" s="41"/>
      <c r="BD2462" s="41"/>
      <c r="BE2462" s="41"/>
      <c r="BF2462" s="41"/>
      <c r="BG2462" s="41"/>
      <c r="BH2462" s="41"/>
      <c r="BI2462" s="41"/>
      <c r="BJ2462" s="41"/>
      <c r="BK2462" s="41"/>
      <c r="BL2462" s="41"/>
      <c r="BM2462" s="41"/>
      <c r="BN2462" s="41"/>
      <c r="BO2462" s="41"/>
      <c r="BP2462" s="108"/>
      <c r="CG2462" s="102"/>
      <c r="CI2462" s="45"/>
    </row>
    <row r="2463" spans="37:87" ht="13" customHeight="1">
      <c r="AK2463" s="114"/>
      <c r="AL2463" s="41"/>
      <c r="AM2463" s="41"/>
      <c r="AN2463" s="41"/>
      <c r="AO2463" s="41"/>
      <c r="AP2463" s="41"/>
      <c r="AQ2463" s="41"/>
      <c r="AR2463" s="41"/>
      <c r="AS2463" s="41"/>
      <c r="AT2463" s="41"/>
      <c r="AU2463" s="41"/>
      <c r="AV2463" s="41"/>
      <c r="AW2463" s="41"/>
      <c r="AX2463" s="41"/>
      <c r="AY2463" s="41"/>
      <c r="AZ2463" s="41"/>
      <c r="BA2463" s="41"/>
      <c r="BB2463" s="41"/>
      <c r="BC2463" s="41"/>
      <c r="BD2463" s="41"/>
      <c r="BE2463" s="41"/>
      <c r="BF2463" s="41"/>
      <c r="BG2463" s="41"/>
      <c r="BH2463" s="41"/>
      <c r="BI2463" s="41"/>
      <c r="BJ2463" s="41"/>
      <c r="BK2463" s="41"/>
      <c r="BL2463" s="41"/>
      <c r="BM2463" s="41"/>
      <c r="BN2463" s="41"/>
      <c r="BO2463" s="41"/>
      <c r="BP2463" s="108"/>
      <c r="CG2463" s="102"/>
      <c r="CI2463" s="45"/>
    </row>
    <row r="2464" spans="37:87" ht="13" customHeight="1">
      <c r="AK2464" s="114"/>
      <c r="AL2464" s="41"/>
      <c r="AM2464" s="41"/>
      <c r="AN2464" s="41"/>
      <c r="AO2464" s="41"/>
      <c r="AP2464" s="41"/>
      <c r="AQ2464" s="41"/>
      <c r="AR2464" s="41"/>
      <c r="AS2464" s="41"/>
      <c r="AT2464" s="41"/>
      <c r="AU2464" s="41"/>
      <c r="AV2464" s="41"/>
      <c r="AW2464" s="41"/>
      <c r="AX2464" s="41"/>
      <c r="AY2464" s="41"/>
      <c r="AZ2464" s="41"/>
      <c r="BA2464" s="41"/>
      <c r="BB2464" s="41"/>
      <c r="BC2464" s="41"/>
      <c r="BD2464" s="41"/>
      <c r="BE2464" s="41"/>
      <c r="BF2464" s="41"/>
      <c r="BG2464" s="41"/>
      <c r="BH2464" s="41"/>
      <c r="BI2464" s="41"/>
      <c r="BJ2464" s="41"/>
      <c r="BK2464" s="41"/>
      <c r="BL2464" s="41"/>
      <c r="BM2464" s="41"/>
      <c r="BN2464" s="41"/>
      <c r="BO2464" s="41"/>
      <c r="BP2464" s="108"/>
      <c r="CG2464" s="102"/>
      <c r="CI2464" s="45"/>
    </row>
    <row r="2465" spans="37:87" ht="13" customHeight="1">
      <c r="AK2465" s="114"/>
      <c r="AL2465" s="41"/>
      <c r="AM2465" s="41"/>
      <c r="AN2465" s="41"/>
      <c r="AO2465" s="41"/>
      <c r="AP2465" s="41"/>
      <c r="AQ2465" s="41"/>
      <c r="AR2465" s="41"/>
      <c r="AS2465" s="41"/>
      <c r="AT2465" s="41"/>
      <c r="AU2465" s="41"/>
      <c r="AV2465" s="41"/>
      <c r="AW2465" s="41"/>
      <c r="AX2465" s="41"/>
      <c r="AY2465" s="41"/>
      <c r="AZ2465" s="41"/>
      <c r="BA2465" s="41"/>
      <c r="BB2465" s="41"/>
      <c r="BC2465" s="41"/>
      <c r="BD2465" s="41"/>
      <c r="BE2465" s="41"/>
      <c r="BF2465" s="41"/>
      <c r="BG2465" s="41"/>
      <c r="BH2465" s="41"/>
      <c r="BI2465" s="41"/>
      <c r="BJ2465" s="41"/>
      <c r="BK2465" s="41"/>
      <c r="BL2465" s="41"/>
      <c r="BM2465" s="41"/>
      <c r="BN2465" s="41"/>
      <c r="BO2465" s="41"/>
      <c r="BP2465" s="108"/>
      <c r="CG2465" s="102"/>
      <c r="CI2465" s="45"/>
    </row>
    <row r="2466" spans="37:87" ht="13" customHeight="1">
      <c r="AK2466" s="114"/>
      <c r="AL2466" s="41"/>
      <c r="AM2466" s="41"/>
      <c r="AN2466" s="41"/>
      <c r="AO2466" s="41"/>
      <c r="AP2466" s="41"/>
      <c r="AQ2466" s="41"/>
      <c r="AR2466" s="41"/>
      <c r="AS2466" s="41"/>
      <c r="AT2466" s="41"/>
      <c r="AU2466" s="41"/>
      <c r="AV2466" s="41"/>
      <c r="AW2466" s="41"/>
      <c r="AX2466" s="41"/>
      <c r="AY2466" s="41"/>
      <c r="AZ2466" s="41"/>
      <c r="BA2466" s="41"/>
      <c r="BB2466" s="41"/>
      <c r="BC2466" s="41"/>
      <c r="BD2466" s="41"/>
      <c r="BE2466" s="41"/>
      <c r="BF2466" s="41"/>
      <c r="BG2466" s="41"/>
      <c r="BH2466" s="41"/>
      <c r="BI2466" s="41"/>
      <c r="BJ2466" s="41"/>
      <c r="BK2466" s="41"/>
      <c r="BL2466" s="41"/>
      <c r="BM2466" s="41"/>
      <c r="BN2466" s="41"/>
      <c r="BO2466" s="41"/>
      <c r="BP2466" s="108"/>
      <c r="CG2466" s="102"/>
      <c r="CI2466" s="45"/>
    </row>
    <row r="2467" spans="37:87" ht="13" customHeight="1">
      <c r="AK2467" s="114"/>
      <c r="AL2467" s="41"/>
      <c r="AM2467" s="41"/>
      <c r="AN2467" s="41"/>
      <c r="AO2467" s="41"/>
      <c r="AP2467" s="41"/>
      <c r="AQ2467" s="41"/>
      <c r="AR2467" s="41"/>
      <c r="AS2467" s="41"/>
      <c r="AT2467" s="41"/>
      <c r="AU2467" s="41"/>
      <c r="AV2467" s="41"/>
      <c r="AW2467" s="41"/>
      <c r="AX2467" s="41"/>
      <c r="AY2467" s="41"/>
      <c r="AZ2467" s="41"/>
      <c r="BA2467" s="41"/>
      <c r="BB2467" s="41"/>
      <c r="BC2467" s="41"/>
      <c r="BD2467" s="41"/>
      <c r="BE2467" s="41"/>
      <c r="BF2467" s="41"/>
      <c r="BG2467" s="41"/>
      <c r="BH2467" s="41"/>
      <c r="BI2467" s="41"/>
      <c r="BJ2467" s="41"/>
      <c r="BK2467" s="41"/>
      <c r="BL2467" s="41"/>
      <c r="BM2467" s="41"/>
      <c r="BN2467" s="41"/>
      <c r="BO2467" s="41"/>
      <c r="BP2467" s="108"/>
      <c r="CG2467" s="102"/>
      <c r="CI2467" s="45"/>
    </row>
    <row r="2468" spans="37:87" ht="13" customHeight="1">
      <c r="AK2468" s="114"/>
      <c r="AL2468" s="41"/>
      <c r="AM2468" s="41"/>
      <c r="AN2468" s="41"/>
      <c r="AO2468" s="41"/>
      <c r="AP2468" s="41"/>
      <c r="AQ2468" s="41"/>
      <c r="AR2468" s="41"/>
      <c r="AS2468" s="41"/>
      <c r="AT2468" s="41"/>
      <c r="AU2468" s="41"/>
      <c r="AV2468" s="41"/>
      <c r="AW2468" s="41"/>
      <c r="AX2468" s="41"/>
      <c r="AY2468" s="41"/>
      <c r="AZ2468" s="41"/>
      <c r="BA2468" s="41"/>
      <c r="BB2468" s="41"/>
      <c r="BC2468" s="41"/>
      <c r="BD2468" s="41"/>
      <c r="BE2468" s="41"/>
      <c r="BF2468" s="41"/>
      <c r="BG2468" s="41"/>
      <c r="BH2468" s="41"/>
      <c r="BI2468" s="41"/>
      <c r="BJ2468" s="41"/>
      <c r="BK2468" s="41"/>
      <c r="BL2468" s="41"/>
      <c r="BM2468" s="41"/>
      <c r="BN2468" s="41"/>
      <c r="BO2468" s="41"/>
      <c r="BP2468" s="108"/>
      <c r="CG2468" s="102"/>
      <c r="CI2468" s="45"/>
    </row>
    <row r="2469" spans="37:87" ht="13" customHeight="1">
      <c r="AK2469" s="114"/>
      <c r="AL2469" s="41"/>
      <c r="AM2469" s="41"/>
      <c r="AN2469" s="41"/>
      <c r="AO2469" s="41"/>
      <c r="AP2469" s="41"/>
      <c r="AQ2469" s="41"/>
      <c r="AR2469" s="41"/>
      <c r="AS2469" s="41"/>
      <c r="AT2469" s="41"/>
      <c r="AU2469" s="41"/>
      <c r="AV2469" s="41"/>
      <c r="AW2469" s="41"/>
      <c r="AX2469" s="41"/>
      <c r="AY2469" s="41"/>
      <c r="AZ2469" s="41"/>
      <c r="BA2469" s="41"/>
      <c r="BB2469" s="41"/>
      <c r="BC2469" s="41"/>
      <c r="BD2469" s="41"/>
      <c r="BE2469" s="41"/>
      <c r="BF2469" s="41"/>
      <c r="BG2469" s="41"/>
      <c r="BH2469" s="41"/>
      <c r="BI2469" s="41"/>
      <c r="BJ2469" s="41"/>
      <c r="BK2469" s="41"/>
      <c r="BL2469" s="41"/>
      <c r="BM2469" s="41"/>
      <c r="BN2469" s="41"/>
      <c r="BO2469" s="41"/>
      <c r="BP2469" s="108"/>
      <c r="CG2469" s="102"/>
      <c r="CI2469" s="45"/>
    </row>
    <row r="2470" spans="37:87" ht="13" customHeight="1">
      <c r="AK2470" s="114"/>
      <c r="AL2470" s="41"/>
      <c r="AM2470" s="41"/>
      <c r="AN2470" s="41"/>
      <c r="AO2470" s="41"/>
      <c r="AP2470" s="41"/>
      <c r="AQ2470" s="41"/>
      <c r="AR2470" s="41"/>
      <c r="AS2470" s="41"/>
      <c r="AT2470" s="41"/>
      <c r="AU2470" s="41"/>
      <c r="AV2470" s="41"/>
      <c r="AW2470" s="41"/>
      <c r="AX2470" s="41"/>
      <c r="AY2470" s="41"/>
      <c r="AZ2470" s="41"/>
      <c r="BA2470" s="41"/>
      <c r="BB2470" s="41"/>
      <c r="BC2470" s="41"/>
      <c r="BD2470" s="41"/>
      <c r="BE2470" s="41"/>
      <c r="BF2470" s="41"/>
      <c r="BG2470" s="41"/>
      <c r="BH2470" s="41"/>
      <c r="BI2470" s="41"/>
      <c r="BJ2470" s="41"/>
      <c r="BK2470" s="41"/>
      <c r="BL2470" s="41"/>
      <c r="BM2470" s="41"/>
      <c r="BN2470" s="41"/>
      <c r="BO2470" s="41"/>
      <c r="BP2470" s="108"/>
      <c r="CG2470" s="102"/>
      <c r="CI2470" s="45"/>
    </row>
    <row r="2471" spans="37:87" ht="13" customHeight="1">
      <c r="AK2471" s="114"/>
      <c r="AL2471" s="41"/>
      <c r="AM2471" s="41"/>
      <c r="AN2471" s="41"/>
      <c r="AO2471" s="41"/>
      <c r="AP2471" s="41"/>
      <c r="AQ2471" s="41"/>
      <c r="AR2471" s="41"/>
      <c r="AS2471" s="41"/>
      <c r="AT2471" s="41"/>
      <c r="AU2471" s="41"/>
      <c r="AV2471" s="41"/>
      <c r="AW2471" s="41"/>
      <c r="AX2471" s="41"/>
      <c r="AY2471" s="41"/>
      <c r="AZ2471" s="41"/>
      <c r="BA2471" s="41"/>
      <c r="BB2471" s="41"/>
      <c r="BC2471" s="41"/>
      <c r="BD2471" s="41"/>
      <c r="BE2471" s="41"/>
      <c r="BF2471" s="41"/>
      <c r="BG2471" s="41"/>
      <c r="BH2471" s="41"/>
      <c r="BI2471" s="41"/>
      <c r="BJ2471" s="41"/>
      <c r="BK2471" s="41"/>
      <c r="BL2471" s="41"/>
      <c r="BM2471" s="41"/>
      <c r="BN2471" s="41"/>
      <c r="BO2471" s="41"/>
      <c r="BP2471" s="108"/>
      <c r="CG2471" s="102"/>
      <c r="CI2471" s="45"/>
    </row>
    <row r="2472" spans="37:87" ht="13" customHeight="1">
      <c r="AK2472" s="114"/>
      <c r="AL2472" s="41"/>
      <c r="AM2472" s="41"/>
      <c r="AN2472" s="41"/>
      <c r="AO2472" s="41"/>
      <c r="AP2472" s="41"/>
      <c r="AQ2472" s="41"/>
      <c r="AR2472" s="41"/>
      <c r="AS2472" s="41"/>
      <c r="AT2472" s="41"/>
      <c r="AU2472" s="41"/>
      <c r="AV2472" s="41"/>
      <c r="AW2472" s="41"/>
      <c r="AX2472" s="41"/>
      <c r="AY2472" s="41"/>
      <c r="AZ2472" s="41"/>
      <c r="BA2472" s="41"/>
      <c r="BB2472" s="41"/>
      <c r="BC2472" s="41"/>
      <c r="BD2472" s="41"/>
      <c r="BE2472" s="41"/>
      <c r="BF2472" s="41"/>
      <c r="BG2472" s="41"/>
      <c r="BH2472" s="41"/>
      <c r="BI2472" s="41"/>
      <c r="BJ2472" s="41"/>
      <c r="BK2472" s="41"/>
      <c r="BL2472" s="41"/>
      <c r="BM2472" s="41"/>
      <c r="BN2472" s="41"/>
      <c r="BO2472" s="41"/>
      <c r="BP2472" s="108"/>
      <c r="CG2472" s="102"/>
      <c r="CI2472" s="45"/>
    </row>
    <row r="2473" spans="37:87" ht="13" customHeight="1">
      <c r="AK2473" s="114"/>
      <c r="AL2473" s="41"/>
      <c r="AM2473" s="41"/>
      <c r="AN2473" s="41"/>
      <c r="AO2473" s="41"/>
      <c r="AP2473" s="41"/>
      <c r="AQ2473" s="41"/>
      <c r="AR2473" s="41"/>
      <c r="AS2473" s="41"/>
      <c r="AT2473" s="41"/>
      <c r="AU2473" s="41"/>
      <c r="AV2473" s="41"/>
      <c r="AW2473" s="41"/>
      <c r="AX2473" s="41"/>
      <c r="AY2473" s="41"/>
      <c r="AZ2473" s="41"/>
      <c r="BA2473" s="41"/>
      <c r="BB2473" s="41"/>
      <c r="BC2473" s="41"/>
      <c r="BD2473" s="41"/>
      <c r="BE2473" s="41"/>
      <c r="BF2473" s="41"/>
      <c r="BG2473" s="41"/>
      <c r="BH2473" s="41"/>
      <c r="BI2473" s="41"/>
      <c r="BJ2473" s="41"/>
      <c r="BK2473" s="41"/>
      <c r="BL2473" s="41"/>
      <c r="BM2473" s="41"/>
      <c r="BN2473" s="41"/>
      <c r="BO2473" s="41"/>
      <c r="BP2473" s="108"/>
      <c r="CG2473" s="102"/>
      <c r="CI2473" s="45"/>
    </row>
    <row r="2474" spans="37:87" ht="13" customHeight="1">
      <c r="AK2474" s="114"/>
      <c r="AL2474" s="41"/>
      <c r="AM2474" s="41"/>
      <c r="AN2474" s="41"/>
      <c r="AO2474" s="41"/>
      <c r="AP2474" s="41"/>
      <c r="AQ2474" s="41"/>
      <c r="AR2474" s="41"/>
      <c r="AS2474" s="41"/>
      <c r="AT2474" s="41"/>
      <c r="AU2474" s="41"/>
      <c r="AV2474" s="41"/>
      <c r="AW2474" s="41"/>
      <c r="AX2474" s="41"/>
      <c r="AY2474" s="41"/>
      <c r="AZ2474" s="41"/>
      <c r="BA2474" s="41"/>
      <c r="BB2474" s="41"/>
      <c r="BC2474" s="41"/>
      <c r="BD2474" s="41"/>
      <c r="BE2474" s="41"/>
      <c r="BF2474" s="41"/>
      <c r="BG2474" s="41"/>
      <c r="BH2474" s="41"/>
      <c r="BI2474" s="41"/>
      <c r="BJ2474" s="41"/>
      <c r="BK2474" s="41"/>
      <c r="BL2474" s="41"/>
      <c r="BM2474" s="41"/>
      <c r="BN2474" s="41"/>
      <c r="BO2474" s="41"/>
      <c r="BP2474" s="108"/>
      <c r="CG2474" s="102"/>
      <c r="CI2474" s="45"/>
    </row>
    <row r="2475" spans="37:87" ht="13" customHeight="1">
      <c r="AK2475" s="114"/>
      <c r="AL2475" s="41"/>
      <c r="AM2475" s="41"/>
      <c r="AN2475" s="41"/>
      <c r="AO2475" s="41"/>
      <c r="AP2475" s="41"/>
      <c r="AQ2475" s="41"/>
      <c r="AR2475" s="41"/>
      <c r="AS2475" s="41"/>
      <c r="AT2475" s="41"/>
      <c r="AU2475" s="41"/>
      <c r="AV2475" s="41"/>
      <c r="AW2475" s="41"/>
      <c r="AX2475" s="41"/>
      <c r="AY2475" s="41"/>
      <c r="AZ2475" s="41"/>
      <c r="BA2475" s="41"/>
      <c r="BB2475" s="41"/>
      <c r="BC2475" s="41"/>
      <c r="BD2475" s="41"/>
      <c r="BE2475" s="41"/>
      <c r="BF2475" s="41"/>
      <c r="BG2475" s="41"/>
      <c r="BH2475" s="41"/>
      <c r="BI2475" s="41"/>
      <c r="BJ2475" s="41"/>
      <c r="BK2475" s="41"/>
      <c r="BL2475" s="41"/>
      <c r="BM2475" s="41"/>
      <c r="BN2475" s="41"/>
      <c r="BO2475" s="41"/>
      <c r="BP2475" s="108"/>
      <c r="CG2475" s="102"/>
      <c r="CI2475" s="45"/>
    </row>
    <row r="2476" spans="37:87" ht="13" customHeight="1">
      <c r="AK2476" s="114"/>
      <c r="AL2476" s="41"/>
      <c r="AM2476" s="41"/>
      <c r="AN2476" s="41"/>
      <c r="AO2476" s="41"/>
      <c r="AP2476" s="41"/>
      <c r="AQ2476" s="41"/>
      <c r="AR2476" s="41"/>
      <c r="AS2476" s="41"/>
      <c r="AT2476" s="41"/>
      <c r="AU2476" s="41"/>
      <c r="AV2476" s="41"/>
      <c r="AW2476" s="41"/>
      <c r="AX2476" s="41"/>
      <c r="AY2476" s="41"/>
      <c r="AZ2476" s="41"/>
      <c r="BA2476" s="41"/>
      <c r="BB2476" s="41"/>
      <c r="BC2476" s="41"/>
      <c r="BD2476" s="41"/>
      <c r="BE2476" s="41"/>
      <c r="BF2476" s="41"/>
      <c r="BG2476" s="41"/>
      <c r="BH2476" s="41"/>
      <c r="BI2476" s="41"/>
      <c r="BJ2476" s="41"/>
      <c r="BK2476" s="41"/>
      <c r="BL2476" s="41"/>
      <c r="BM2476" s="41"/>
      <c r="BN2476" s="41"/>
      <c r="BO2476" s="41"/>
      <c r="BP2476" s="108"/>
      <c r="CG2476" s="102"/>
      <c r="CI2476" s="45"/>
    </row>
    <row r="2477" spans="37:87" ht="13" customHeight="1">
      <c r="AK2477" s="114"/>
      <c r="AL2477" s="41"/>
      <c r="AM2477" s="41"/>
      <c r="AN2477" s="41"/>
      <c r="AO2477" s="41"/>
      <c r="AP2477" s="41"/>
      <c r="AQ2477" s="41"/>
      <c r="AR2477" s="41"/>
      <c r="AS2477" s="41"/>
      <c r="AT2477" s="41"/>
      <c r="AU2477" s="41"/>
      <c r="AV2477" s="41"/>
      <c r="AW2477" s="41"/>
      <c r="AX2477" s="41"/>
      <c r="AY2477" s="41"/>
      <c r="AZ2477" s="41"/>
      <c r="BA2477" s="41"/>
      <c r="BB2477" s="41"/>
      <c r="BC2477" s="41"/>
      <c r="BD2477" s="41"/>
      <c r="BE2477" s="41"/>
      <c r="BF2477" s="41"/>
      <c r="BG2477" s="41"/>
      <c r="BH2477" s="41"/>
      <c r="BI2477" s="41"/>
      <c r="BJ2477" s="41"/>
      <c r="BK2477" s="41"/>
      <c r="BL2477" s="41"/>
      <c r="BM2477" s="41"/>
      <c r="BN2477" s="41"/>
      <c r="BO2477" s="41"/>
      <c r="BP2477" s="108"/>
      <c r="CG2477" s="102"/>
      <c r="CI2477" s="45"/>
    </row>
    <row r="2478" spans="37:87" ht="13" customHeight="1">
      <c r="AK2478" s="114"/>
      <c r="AL2478" s="41"/>
      <c r="AM2478" s="41"/>
      <c r="AN2478" s="41"/>
      <c r="AO2478" s="41"/>
      <c r="AP2478" s="41"/>
      <c r="AQ2478" s="41"/>
      <c r="AR2478" s="41"/>
      <c r="AS2478" s="41"/>
      <c r="AT2478" s="41"/>
      <c r="AU2478" s="41"/>
      <c r="AV2478" s="41"/>
      <c r="AW2478" s="41"/>
      <c r="AX2478" s="41"/>
      <c r="AY2478" s="41"/>
      <c r="AZ2478" s="41"/>
      <c r="BA2478" s="41"/>
      <c r="BB2478" s="41"/>
      <c r="BC2478" s="41"/>
      <c r="BD2478" s="41"/>
      <c r="BE2478" s="41"/>
      <c r="BF2478" s="41"/>
      <c r="BG2478" s="41"/>
      <c r="BH2478" s="41"/>
      <c r="BI2478" s="41"/>
      <c r="BJ2478" s="41"/>
      <c r="BK2478" s="41"/>
      <c r="BL2478" s="41"/>
      <c r="BM2478" s="41"/>
      <c r="BN2478" s="41"/>
      <c r="BO2478" s="41"/>
      <c r="BP2478" s="108"/>
      <c r="CG2478" s="102"/>
      <c r="CI2478" s="45"/>
    </row>
    <row r="2479" spans="37:87" ht="13" customHeight="1">
      <c r="AK2479" s="114"/>
      <c r="AL2479" s="41"/>
      <c r="AM2479" s="41"/>
      <c r="AN2479" s="41"/>
      <c r="AO2479" s="41"/>
      <c r="AP2479" s="41"/>
      <c r="AQ2479" s="41"/>
      <c r="AR2479" s="41"/>
      <c r="AS2479" s="41"/>
      <c r="AT2479" s="41"/>
      <c r="AU2479" s="41"/>
      <c r="AV2479" s="41"/>
      <c r="AW2479" s="41"/>
      <c r="AX2479" s="41"/>
      <c r="AY2479" s="41"/>
      <c r="AZ2479" s="41"/>
      <c r="BA2479" s="41"/>
      <c r="BB2479" s="41"/>
      <c r="BC2479" s="41"/>
      <c r="BD2479" s="41"/>
      <c r="BE2479" s="41"/>
      <c r="BF2479" s="41"/>
      <c r="BG2479" s="41"/>
      <c r="BH2479" s="41"/>
      <c r="BI2479" s="41"/>
      <c r="BJ2479" s="41"/>
      <c r="BK2479" s="41"/>
      <c r="BL2479" s="41"/>
      <c r="BM2479" s="41"/>
      <c r="BN2479" s="41"/>
      <c r="BO2479" s="41"/>
      <c r="BP2479" s="108"/>
      <c r="CG2479" s="102"/>
      <c r="CI2479" s="45"/>
    </row>
    <row r="2480" spans="37:87" ht="13" customHeight="1">
      <c r="AK2480" s="114"/>
      <c r="AL2480" s="41"/>
      <c r="AM2480" s="41"/>
      <c r="AN2480" s="41"/>
      <c r="AO2480" s="41"/>
      <c r="AP2480" s="41"/>
      <c r="AQ2480" s="41"/>
      <c r="AR2480" s="41"/>
      <c r="AS2480" s="41"/>
      <c r="AT2480" s="41"/>
      <c r="AU2480" s="41"/>
      <c r="AV2480" s="41"/>
      <c r="AW2480" s="41"/>
      <c r="AX2480" s="41"/>
      <c r="AY2480" s="41"/>
      <c r="AZ2480" s="41"/>
      <c r="BA2480" s="41"/>
      <c r="BB2480" s="41"/>
      <c r="BC2480" s="41"/>
      <c r="BD2480" s="41"/>
      <c r="BE2480" s="41"/>
      <c r="BF2480" s="41"/>
      <c r="BG2480" s="41"/>
      <c r="BH2480" s="41"/>
      <c r="BI2480" s="41"/>
      <c r="BJ2480" s="41"/>
      <c r="BK2480" s="41"/>
      <c r="BL2480" s="41"/>
      <c r="BM2480" s="41"/>
      <c r="BN2480" s="41"/>
      <c r="BO2480" s="41"/>
      <c r="BP2480" s="108"/>
      <c r="CG2480" s="102"/>
      <c r="CI2480" s="45"/>
    </row>
    <row r="2481" spans="37:87" ht="13" customHeight="1">
      <c r="AK2481" s="114"/>
      <c r="AL2481" s="41"/>
      <c r="AM2481" s="41"/>
      <c r="AN2481" s="41"/>
      <c r="AO2481" s="41"/>
      <c r="AP2481" s="41"/>
      <c r="AQ2481" s="41"/>
      <c r="AR2481" s="41"/>
      <c r="AS2481" s="41"/>
      <c r="AT2481" s="41"/>
      <c r="AU2481" s="41"/>
      <c r="AV2481" s="41"/>
      <c r="AW2481" s="41"/>
      <c r="AX2481" s="41"/>
      <c r="AY2481" s="41"/>
      <c r="AZ2481" s="41"/>
      <c r="BA2481" s="41"/>
      <c r="BB2481" s="41"/>
      <c r="BC2481" s="41"/>
      <c r="BD2481" s="41"/>
      <c r="BE2481" s="41"/>
      <c r="BF2481" s="41"/>
      <c r="BG2481" s="41"/>
      <c r="BH2481" s="41"/>
      <c r="BI2481" s="41"/>
      <c r="BJ2481" s="41"/>
      <c r="BK2481" s="41"/>
      <c r="BL2481" s="41"/>
      <c r="BM2481" s="41"/>
      <c r="BN2481" s="41"/>
      <c r="BO2481" s="41"/>
      <c r="BP2481" s="108"/>
      <c r="CG2481" s="102"/>
      <c r="CI2481" s="45"/>
    </row>
    <row r="2482" spans="37:87" ht="13" customHeight="1">
      <c r="AK2482" s="114"/>
      <c r="AL2482" s="41"/>
      <c r="AM2482" s="41"/>
      <c r="AN2482" s="41"/>
      <c r="AO2482" s="41"/>
      <c r="AP2482" s="41"/>
      <c r="AQ2482" s="41"/>
      <c r="AR2482" s="41"/>
      <c r="AS2482" s="41"/>
      <c r="AT2482" s="41"/>
      <c r="AU2482" s="41"/>
      <c r="AV2482" s="41"/>
      <c r="AW2482" s="41"/>
      <c r="AX2482" s="41"/>
      <c r="AY2482" s="41"/>
      <c r="AZ2482" s="41"/>
      <c r="BA2482" s="41"/>
      <c r="BB2482" s="41"/>
      <c r="BC2482" s="41"/>
      <c r="BD2482" s="41"/>
      <c r="BE2482" s="41"/>
      <c r="BF2482" s="41"/>
      <c r="BG2482" s="41"/>
      <c r="BH2482" s="41"/>
      <c r="BI2482" s="41"/>
      <c r="BJ2482" s="41"/>
      <c r="BK2482" s="41"/>
      <c r="BL2482" s="41"/>
      <c r="BM2482" s="41"/>
      <c r="BN2482" s="41"/>
      <c r="BO2482" s="41"/>
      <c r="BP2482" s="108"/>
      <c r="CG2482" s="102"/>
      <c r="CI2482" s="45"/>
    </row>
    <row r="2483" spans="37:87" ht="13" customHeight="1">
      <c r="AK2483" s="114"/>
      <c r="AL2483" s="41"/>
      <c r="AM2483" s="41"/>
      <c r="AN2483" s="41"/>
      <c r="AO2483" s="41"/>
      <c r="AP2483" s="41"/>
      <c r="AQ2483" s="41"/>
      <c r="AR2483" s="41"/>
      <c r="AS2483" s="41"/>
      <c r="AT2483" s="41"/>
      <c r="AU2483" s="41"/>
      <c r="AV2483" s="41"/>
      <c r="AW2483" s="41"/>
      <c r="AX2483" s="41"/>
      <c r="AY2483" s="41"/>
      <c r="AZ2483" s="41"/>
      <c r="BA2483" s="41"/>
      <c r="BB2483" s="41"/>
      <c r="BC2483" s="41"/>
      <c r="BD2483" s="41"/>
      <c r="BE2483" s="41"/>
      <c r="BF2483" s="41"/>
      <c r="BG2483" s="41"/>
      <c r="BH2483" s="41"/>
      <c r="BI2483" s="41"/>
      <c r="BJ2483" s="41"/>
      <c r="BK2483" s="41"/>
      <c r="BL2483" s="41"/>
      <c r="BM2483" s="41"/>
      <c r="BN2483" s="41"/>
      <c r="BO2483" s="41"/>
      <c r="BP2483" s="108"/>
      <c r="CG2483" s="102"/>
      <c r="CI2483" s="45"/>
    </row>
    <row r="2484" spans="37:87" ht="13" customHeight="1">
      <c r="AK2484" s="114"/>
      <c r="AL2484" s="41"/>
      <c r="AM2484" s="41"/>
      <c r="AN2484" s="41"/>
      <c r="AO2484" s="41"/>
      <c r="AP2484" s="41"/>
      <c r="AQ2484" s="41"/>
      <c r="AR2484" s="41"/>
      <c r="AS2484" s="41"/>
      <c r="AT2484" s="41"/>
      <c r="AU2484" s="41"/>
      <c r="AV2484" s="41"/>
      <c r="AW2484" s="41"/>
      <c r="AX2484" s="41"/>
      <c r="AY2484" s="41"/>
      <c r="AZ2484" s="41"/>
      <c r="BA2484" s="41"/>
      <c r="BB2484" s="41"/>
      <c r="BC2484" s="41"/>
      <c r="BD2484" s="41"/>
      <c r="BE2484" s="41"/>
      <c r="BF2484" s="41"/>
      <c r="BG2484" s="41"/>
      <c r="BH2484" s="41"/>
      <c r="BI2484" s="41"/>
      <c r="BJ2484" s="41"/>
      <c r="BK2484" s="41"/>
      <c r="BL2484" s="41"/>
      <c r="BM2484" s="41"/>
      <c r="BN2484" s="41"/>
      <c r="BO2484" s="41"/>
      <c r="BP2484" s="108"/>
      <c r="CG2484" s="102"/>
      <c r="CI2484" s="45"/>
    </row>
    <row r="2485" spans="37:87" ht="13" customHeight="1">
      <c r="AK2485" s="114"/>
      <c r="AL2485" s="41"/>
      <c r="AM2485" s="41"/>
      <c r="AN2485" s="41"/>
      <c r="AO2485" s="41"/>
      <c r="AP2485" s="41"/>
      <c r="AQ2485" s="41"/>
      <c r="AR2485" s="41"/>
      <c r="AS2485" s="41"/>
      <c r="AT2485" s="41"/>
      <c r="AU2485" s="41"/>
      <c r="AV2485" s="41"/>
      <c r="AW2485" s="41"/>
      <c r="AX2485" s="41"/>
      <c r="AY2485" s="41"/>
      <c r="AZ2485" s="41"/>
      <c r="BA2485" s="41"/>
      <c r="BB2485" s="41"/>
      <c r="BC2485" s="41"/>
      <c r="BD2485" s="41"/>
      <c r="BE2485" s="41"/>
      <c r="BF2485" s="41"/>
      <c r="BG2485" s="41"/>
      <c r="BH2485" s="41"/>
      <c r="BI2485" s="41"/>
      <c r="BJ2485" s="41"/>
      <c r="BK2485" s="41"/>
      <c r="BL2485" s="41"/>
      <c r="BM2485" s="41"/>
      <c r="BN2485" s="41"/>
      <c r="BO2485" s="41"/>
      <c r="BP2485" s="108"/>
      <c r="CG2485" s="102"/>
      <c r="CI2485" s="45"/>
    </row>
    <row r="2486" spans="37:87" ht="13" customHeight="1">
      <c r="AK2486" s="114"/>
      <c r="AL2486" s="41"/>
      <c r="AM2486" s="41"/>
      <c r="AN2486" s="41"/>
      <c r="AO2486" s="41"/>
      <c r="AP2486" s="41"/>
      <c r="AQ2486" s="41"/>
      <c r="AR2486" s="41"/>
      <c r="AS2486" s="41"/>
      <c r="AT2486" s="41"/>
      <c r="AU2486" s="41"/>
      <c r="AV2486" s="41"/>
      <c r="AW2486" s="41"/>
      <c r="AX2486" s="41"/>
      <c r="AY2486" s="41"/>
      <c r="AZ2486" s="41"/>
      <c r="BA2486" s="41"/>
      <c r="BB2486" s="41"/>
      <c r="BC2486" s="41"/>
      <c r="BD2486" s="41"/>
      <c r="BE2486" s="41"/>
      <c r="BF2486" s="41"/>
      <c r="BG2486" s="41"/>
      <c r="BH2486" s="41"/>
      <c r="BI2486" s="41"/>
      <c r="BJ2486" s="41"/>
      <c r="BK2486" s="41"/>
      <c r="BL2486" s="41"/>
      <c r="BM2486" s="41"/>
      <c r="BN2486" s="41"/>
      <c r="BO2486" s="41"/>
      <c r="BP2486" s="108"/>
      <c r="CG2486" s="102"/>
      <c r="CI2486" s="45"/>
    </row>
    <row r="2487" spans="37:87" ht="13" customHeight="1">
      <c r="AK2487" s="114"/>
      <c r="AL2487" s="41"/>
      <c r="AM2487" s="41"/>
      <c r="AN2487" s="41"/>
      <c r="AO2487" s="41"/>
      <c r="AP2487" s="41"/>
      <c r="AQ2487" s="41"/>
      <c r="AR2487" s="41"/>
      <c r="AS2487" s="41"/>
      <c r="AT2487" s="41"/>
      <c r="AU2487" s="41"/>
      <c r="AV2487" s="41"/>
      <c r="AW2487" s="41"/>
      <c r="AX2487" s="41"/>
      <c r="AY2487" s="41"/>
      <c r="AZ2487" s="41"/>
      <c r="BA2487" s="41"/>
      <c r="BB2487" s="41"/>
      <c r="BC2487" s="41"/>
      <c r="BD2487" s="41"/>
      <c r="BE2487" s="41"/>
      <c r="BF2487" s="41"/>
      <c r="BG2487" s="41"/>
      <c r="BH2487" s="41"/>
      <c r="BI2487" s="41"/>
      <c r="BJ2487" s="41"/>
      <c r="BK2487" s="41"/>
      <c r="BL2487" s="41"/>
      <c r="BM2487" s="41"/>
      <c r="BN2487" s="41"/>
      <c r="BO2487" s="41"/>
      <c r="BP2487" s="108"/>
      <c r="CG2487" s="102"/>
      <c r="CI2487" s="45"/>
    </row>
    <row r="2488" spans="37:87" ht="13" customHeight="1">
      <c r="AK2488" s="114"/>
      <c r="AL2488" s="41"/>
      <c r="AM2488" s="41"/>
      <c r="AN2488" s="41"/>
      <c r="AO2488" s="41"/>
      <c r="AP2488" s="41"/>
      <c r="AQ2488" s="41"/>
      <c r="AR2488" s="41"/>
      <c r="AS2488" s="41"/>
      <c r="AT2488" s="41"/>
      <c r="AU2488" s="41"/>
      <c r="AV2488" s="41"/>
      <c r="AW2488" s="41"/>
      <c r="AX2488" s="41"/>
      <c r="AY2488" s="41"/>
      <c r="AZ2488" s="41"/>
      <c r="BA2488" s="41"/>
      <c r="BB2488" s="41"/>
      <c r="BC2488" s="41"/>
      <c r="BD2488" s="41"/>
      <c r="BE2488" s="41"/>
      <c r="BF2488" s="41"/>
      <c r="BG2488" s="41"/>
      <c r="BH2488" s="41"/>
      <c r="BI2488" s="41"/>
      <c r="BJ2488" s="41"/>
      <c r="BK2488" s="41"/>
      <c r="BL2488" s="41"/>
      <c r="BM2488" s="41"/>
      <c r="BN2488" s="41"/>
      <c r="BO2488" s="41"/>
      <c r="BP2488" s="108"/>
      <c r="CG2488" s="102"/>
      <c r="CI2488" s="45"/>
    </row>
    <row r="2489" spans="37:87" ht="13" customHeight="1">
      <c r="AK2489" s="114"/>
      <c r="AL2489" s="41"/>
      <c r="AM2489" s="41"/>
      <c r="AN2489" s="41"/>
      <c r="AO2489" s="41"/>
      <c r="AP2489" s="41"/>
      <c r="AQ2489" s="41"/>
      <c r="AR2489" s="41"/>
      <c r="AS2489" s="41"/>
      <c r="AT2489" s="41"/>
      <c r="AU2489" s="41"/>
      <c r="AV2489" s="41"/>
      <c r="AW2489" s="41"/>
      <c r="AX2489" s="41"/>
      <c r="AY2489" s="41"/>
      <c r="AZ2489" s="41"/>
      <c r="BA2489" s="41"/>
      <c r="BB2489" s="41"/>
      <c r="BC2489" s="41"/>
      <c r="BD2489" s="41"/>
      <c r="BE2489" s="41"/>
      <c r="BF2489" s="41"/>
      <c r="BG2489" s="41"/>
      <c r="BH2489" s="41"/>
      <c r="BI2489" s="41"/>
      <c r="BJ2489" s="41"/>
      <c r="BK2489" s="41"/>
      <c r="BL2489" s="41"/>
      <c r="BM2489" s="41"/>
      <c r="BN2489" s="41"/>
      <c r="BO2489" s="41"/>
      <c r="BP2489" s="108"/>
      <c r="CG2489" s="102"/>
      <c r="CI2489" s="45"/>
    </row>
    <row r="2490" spans="37:87" ht="13" customHeight="1">
      <c r="AK2490" s="114"/>
      <c r="AL2490" s="41"/>
      <c r="AM2490" s="41"/>
      <c r="AN2490" s="41"/>
      <c r="AO2490" s="41"/>
      <c r="AP2490" s="41"/>
      <c r="AQ2490" s="41"/>
      <c r="AR2490" s="41"/>
      <c r="AS2490" s="41"/>
      <c r="AT2490" s="41"/>
      <c r="AU2490" s="41"/>
      <c r="AV2490" s="41"/>
      <c r="AW2490" s="41"/>
      <c r="AX2490" s="41"/>
      <c r="AY2490" s="41"/>
      <c r="AZ2490" s="41"/>
      <c r="BA2490" s="41"/>
      <c r="BB2490" s="41"/>
      <c r="BC2490" s="41"/>
      <c r="BD2490" s="41"/>
      <c r="BE2490" s="41"/>
      <c r="BF2490" s="41"/>
      <c r="BG2490" s="41"/>
      <c r="BH2490" s="41"/>
      <c r="BI2490" s="41"/>
      <c r="BJ2490" s="41"/>
      <c r="BK2490" s="41"/>
      <c r="BL2490" s="41"/>
      <c r="BM2490" s="41"/>
      <c r="BN2490" s="41"/>
      <c r="BO2490" s="41"/>
      <c r="BP2490" s="108"/>
      <c r="CG2490" s="102"/>
      <c r="CI2490" s="45"/>
    </row>
    <row r="2491" spans="37:87" ht="13" customHeight="1">
      <c r="AK2491" s="114"/>
      <c r="AL2491" s="41"/>
      <c r="AM2491" s="41"/>
      <c r="AN2491" s="41"/>
      <c r="AO2491" s="41"/>
      <c r="AP2491" s="41"/>
      <c r="AQ2491" s="41"/>
      <c r="AR2491" s="41"/>
      <c r="AS2491" s="41"/>
      <c r="AT2491" s="41"/>
      <c r="AU2491" s="41"/>
      <c r="AV2491" s="41"/>
      <c r="AW2491" s="41"/>
      <c r="AX2491" s="41"/>
      <c r="AY2491" s="41"/>
      <c r="AZ2491" s="41"/>
      <c r="BA2491" s="41"/>
      <c r="BB2491" s="41"/>
      <c r="BC2491" s="41"/>
      <c r="BD2491" s="41"/>
      <c r="BE2491" s="41"/>
      <c r="BF2491" s="41"/>
      <c r="BG2491" s="41"/>
      <c r="BH2491" s="41"/>
      <c r="BI2491" s="41"/>
      <c r="BJ2491" s="41"/>
      <c r="BK2491" s="41"/>
      <c r="BL2491" s="41"/>
      <c r="BM2491" s="41"/>
      <c r="BN2491" s="41"/>
      <c r="BO2491" s="41"/>
      <c r="BP2491" s="108"/>
      <c r="CG2491" s="102"/>
      <c r="CI2491" s="45"/>
    </row>
    <row r="2492" spans="37:87" ht="13" customHeight="1">
      <c r="AK2492" s="114"/>
      <c r="AL2492" s="41"/>
      <c r="AM2492" s="41"/>
      <c r="AN2492" s="41"/>
      <c r="AO2492" s="41"/>
      <c r="AP2492" s="41"/>
      <c r="AQ2492" s="41"/>
      <c r="AR2492" s="41"/>
      <c r="AS2492" s="41"/>
      <c r="AT2492" s="41"/>
      <c r="AU2492" s="41"/>
      <c r="AV2492" s="41"/>
      <c r="AW2492" s="41"/>
      <c r="AX2492" s="41"/>
      <c r="AY2492" s="41"/>
      <c r="AZ2492" s="41"/>
      <c r="BA2492" s="41"/>
      <c r="BB2492" s="41"/>
      <c r="BC2492" s="41"/>
      <c r="BD2492" s="41"/>
      <c r="BE2492" s="41"/>
      <c r="BF2492" s="41"/>
      <c r="BG2492" s="41"/>
      <c r="BH2492" s="41"/>
      <c r="BI2492" s="41"/>
      <c r="BJ2492" s="41"/>
      <c r="BK2492" s="41"/>
      <c r="BL2492" s="41"/>
      <c r="BM2492" s="41"/>
      <c r="BN2492" s="41"/>
      <c r="BO2492" s="41"/>
      <c r="BP2492" s="108"/>
      <c r="CG2492" s="102"/>
      <c r="CI2492" s="45"/>
    </row>
    <row r="2493" spans="37:87" ht="13" customHeight="1">
      <c r="AK2493" s="114"/>
      <c r="AL2493" s="41"/>
      <c r="AM2493" s="41"/>
      <c r="AN2493" s="41"/>
      <c r="AO2493" s="41"/>
      <c r="AP2493" s="41"/>
      <c r="AQ2493" s="41"/>
      <c r="AR2493" s="41"/>
      <c r="AS2493" s="41"/>
      <c r="AT2493" s="41"/>
      <c r="AU2493" s="41"/>
      <c r="AV2493" s="41"/>
      <c r="AW2493" s="41"/>
      <c r="AX2493" s="41"/>
      <c r="AY2493" s="41"/>
      <c r="AZ2493" s="41"/>
      <c r="BA2493" s="41"/>
      <c r="BB2493" s="41"/>
      <c r="BC2493" s="41"/>
      <c r="BD2493" s="41"/>
      <c r="BE2493" s="41"/>
      <c r="BF2493" s="41"/>
      <c r="BG2493" s="41"/>
      <c r="BH2493" s="41"/>
      <c r="BI2493" s="41"/>
      <c r="BJ2493" s="41"/>
      <c r="BK2493" s="41"/>
      <c r="BL2493" s="41"/>
      <c r="BM2493" s="41"/>
      <c r="BN2493" s="41"/>
      <c r="BO2493" s="41"/>
      <c r="BP2493" s="108"/>
      <c r="CG2493" s="102"/>
      <c r="CI2493" s="45"/>
    </row>
    <row r="2494" spans="37:87" ht="13" customHeight="1">
      <c r="AK2494" s="114"/>
      <c r="AL2494" s="41"/>
      <c r="AM2494" s="41"/>
      <c r="AN2494" s="41"/>
      <c r="AO2494" s="41"/>
      <c r="AP2494" s="41"/>
      <c r="AQ2494" s="41"/>
      <c r="AR2494" s="41"/>
      <c r="AS2494" s="41"/>
      <c r="AT2494" s="41"/>
      <c r="AU2494" s="41"/>
      <c r="AV2494" s="41"/>
      <c r="AW2494" s="41"/>
      <c r="AX2494" s="41"/>
      <c r="AY2494" s="41"/>
      <c r="AZ2494" s="41"/>
      <c r="BA2494" s="41"/>
      <c r="BB2494" s="41"/>
      <c r="BC2494" s="41"/>
      <c r="BD2494" s="41"/>
      <c r="BE2494" s="41"/>
      <c r="BF2494" s="41"/>
      <c r="BG2494" s="41"/>
      <c r="BH2494" s="41"/>
      <c r="BI2494" s="41"/>
      <c r="BJ2494" s="41"/>
      <c r="BK2494" s="41"/>
      <c r="BL2494" s="41"/>
      <c r="BM2494" s="41"/>
      <c r="BN2494" s="41"/>
      <c r="BO2494" s="41"/>
      <c r="BP2494" s="108"/>
      <c r="CG2494" s="102"/>
      <c r="CI2494" s="45"/>
    </row>
    <row r="2495" spans="37:87" ht="13" customHeight="1">
      <c r="AK2495" s="114"/>
      <c r="AL2495" s="41"/>
      <c r="AM2495" s="41"/>
      <c r="AN2495" s="41"/>
      <c r="AO2495" s="41"/>
      <c r="AP2495" s="41"/>
      <c r="AQ2495" s="41"/>
      <c r="AR2495" s="41"/>
      <c r="AS2495" s="41"/>
      <c r="AT2495" s="41"/>
      <c r="AU2495" s="41"/>
      <c r="AV2495" s="41"/>
      <c r="AW2495" s="41"/>
      <c r="AX2495" s="41"/>
      <c r="AY2495" s="41"/>
      <c r="AZ2495" s="41"/>
      <c r="BA2495" s="41"/>
      <c r="BB2495" s="41"/>
      <c r="BC2495" s="41"/>
      <c r="BD2495" s="41"/>
      <c r="BE2495" s="41"/>
      <c r="BF2495" s="41"/>
      <c r="BG2495" s="41"/>
      <c r="BH2495" s="41"/>
      <c r="BI2495" s="41"/>
      <c r="BJ2495" s="41"/>
      <c r="BK2495" s="41"/>
      <c r="BL2495" s="41"/>
      <c r="BM2495" s="41"/>
      <c r="BN2495" s="41"/>
      <c r="BO2495" s="41"/>
      <c r="BP2495" s="108"/>
      <c r="CG2495" s="102"/>
      <c r="CI2495" s="45"/>
    </row>
    <row r="2496" spans="37:87" ht="13" customHeight="1">
      <c r="AK2496" s="114"/>
      <c r="AL2496" s="41"/>
      <c r="AM2496" s="41"/>
      <c r="AN2496" s="41"/>
      <c r="AO2496" s="41"/>
      <c r="AP2496" s="41"/>
      <c r="AQ2496" s="41"/>
      <c r="AR2496" s="41"/>
      <c r="AS2496" s="41"/>
      <c r="AT2496" s="41"/>
      <c r="AU2496" s="41"/>
      <c r="AV2496" s="41"/>
      <c r="AW2496" s="41"/>
      <c r="AX2496" s="41"/>
      <c r="AY2496" s="41"/>
      <c r="AZ2496" s="41"/>
      <c r="BA2496" s="41"/>
      <c r="BB2496" s="41"/>
      <c r="BC2496" s="41"/>
      <c r="BD2496" s="41"/>
      <c r="BE2496" s="41"/>
      <c r="BF2496" s="41"/>
      <c r="BG2496" s="41"/>
      <c r="BH2496" s="41"/>
      <c r="BI2496" s="41"/>
      <c r="BJ2496" s="41"/>
      <c r="BK2496" s="41"/>
      <c r="BL2496" s="41"/>
      <c r="BM2496" s="41"/>
      <c r="BN2496" s="41"/>
      <c r="BO2496" s="41"/>
      <c r="BP2496" s="108"/>
      <c r="CG2496" s="102"/>
      <c r="CI2496" s="45"/>
    </row>
    <row r="2497" spans="37:87" ht="13" customHeight="1">
      <c r="AK2497" s="114"/>
      <c r="AL2497" s="41"/>
      <c r="AM2497" s="41"/>
      <c r="AN2497" s="41"/>
      <c r="AO2497" s="41"/>
      <c r="AP2497" s="41"/>
      <c r="AQ2497" s="41"/>
      <c r="AR2497" s="41"/>
      <c r="AS2497" s="41"/>
      <c r="AT2497" s="41"/>
      <c r="AU2497" s="41"/>
      <c r="AV2497" s="41"/>
      <c r="AW2497" s="41"/>
      <c r="AX2497" s="41"/>
      <c r="AY2497" s="41"/>
      <c r="AZ2497" s="41"/>
      <c r="BA2497" s="41"/>
      <c r="BB2497" s="41"/>
      <c r="BC2497" s="41"/>
      <c r="BD2497" s="41"/>
      <c r="BE2497" s="41"/>
      <c r="BF2497" s="41"/>
      <c r="BG2497" s="41"/>
      <c r="BH2497" s="41"/>
      <c r="BI2497" s="41"/>
      <c r="BJ2497" s="41"/>
      <c r="BK2497" s="41"/>
      <c r="BL2497" s="41"/>
      <c r="BM2497" s="41"/>
      <c r="BN2497" s="41"/>
      <c r="BO2497" s="41"/>
      <c r="BP2497" s="108"/>
      <c r="CG2497" s="102"/>
      <c r="CI2497" s="45"/>
    </row>
    <row r="2498" spans="37:87" ht="13" customHeight="1">
      <c r="AK2498" s="114"/>
      <c r="AL2498" s="41"/>
      <c r="AM2498" s="41"/>
      <c r="AN2498" s="41"/>
      <c r="AO2498" s="41"/>
      <c r="AP2498" s="41"/>
      <c r="AQ2498" s="41"/>
      <c r="AR2498" s="41"/>
      <c r="AS2498" s="41"/>
      <c r="AT2498" s="41"/>
      <c r="AU2498" s="41"/>
      <c r="AV2498" s="41"/>
      <c r="AW2498" s="41"/>
      <c r="AX2498" s="41"/>
      <c r="AY2498" s="41"/>
      <c r="AZ2498" s="41"/>
      <c r="BA2498" s="41"/>
      <c r="BB2498" s="41"/>
      <c r="BC2498" s="41"/>
      <c r="BD2498" s="41"/>
      <c r="BE2498" s="41"/>
      <c r="BF2498" s="41"/>
      <c r="BG2498" s="41"/>
      <c r="BH2498" s="41"/>
      <c r="BI2498" s="41"/>
      <c r="BJ2498" s="41"/>
      <c r="BK2498" s="41"/>
      <c r="BL2498" s="41"/>
      <c r="BM2498" s="41"/>
      <c r="BN2498" s="41"/>
      <c r="BO2498" s="41"/>
      <c r="BP2498" s="108"/>
      <c r="CG2498" s="102"/>
      <c r="CI2498" s="45"/>
    </row>
    <row r="2499" spans="37:87" ht="13" customHeight="1">
      <c r="AK2499" s="114"/>
      <c r="AL2499" s="41"/>
      <c r="AM2499" s="41"/>
      <c r="AN2499" s="41"/>
      <c r="AO2499" s="41"/>
      <c r="AP2499" s="41"/>
      <c r="AQ2499" s="41"/>
      <c r="AR2499" s="41"/>
      <c r="AS2499" s="41"/>
      <c r="AT2499" s="41"/>
      <c r="AU2499" s="41"/>
      <c r="AV2499" s="41"/>
      <c r="AW2499" s="41"/>
      <c r="AX2499" s="41"/>
      <c r="AY2499" s="41"/>
      <c r="AZ2499" s="41"/>
      <c r="BA2499" s="41"/>
      <c r="BB2499" s="41"/>
      <c r="BC2499" s="41"/>
      <c r="BD2499" s="41"/>
      <c r="BE2499" s="41"/>
      <c r="BF2499" s="41"/>
      <c r="BG2499" s="41"/>
      <c r="BH2499" s="41"/>
      <c r="BI2499" s="41"/>
      <c r="BJ2499" s="41"/>
      <c r="BK2499" s="41"/>
      <c r="BL2499" s="41"/>
      <c r="BM2499" s="41"/>
      <c r="BN2499" s="41"/>
      <c r="BO2499" s="41"/>
      <c r="BP2499" s="108"/>
      <c r="CG2499" s="102"/>
      <c r="CI2499" s="45"/>
    </row>
    <row r="2500" spans="37:87" ht="13" customHeight="1">
      <c r="AK2500" s="114"/>
      <c r="AL2500" s="41"/>
      <c r="AM2500" s="41"/>
      <c r="AN2500" s="41"/>
      <c r="AO2500" s="41"/>
      <c r="AP2500" s="41"/>
      <c r="AQ2500" s="41"/>
      <c r="AR2500" s="41"/>
      <c r="AS2500" s="41"/>
      <c r="AT2500" s="41"/>
      <c r="AU2500" s="41"/>
      <c r="AV2500" s="41"/>
      <c r="AW2500" s="41"/>
      <c r="AX2500" s="41"/>
      <c r="AY2500" s="41"/>
      <c r="AZ2500" s="41"/>
      <c r="BA2500" s="41"/>
      <c r="BB2500" s="41"/>
      <c r="BC2500" s="41"/>
      <c r="BD2500" s="41"/>
      <c r="BE2500" s="41"/>
      <c r="BF2500" s="41"/>
      <c r="BG2500" s="41"/>
      <c r="BH2500" s="41"/>
      <c r="BI2500" s="41"/>
      <c r="BJ2500" s="41"/>
      <c r="BK2500" s="41"/>
      <c r="BL2500" s="41"/>
      <c r="BM2500" s="41"/>
      <c r="BN2500" s="41"/>
      <c r="BO2500" s="41"/>
      <c r="BP2500" s="108"/>
      <c r="CG2500" s="102"/>
      <c r="CI2500" s="45"/>
    </row>
    <row r="2501" spans="37:87" ht="13" customHeight="1">
      <c r="AK2501" s="114"/>
      <c r="AL2501" s="41"/>
      <c r="AM2501" s="41"/>
      <c r="AN2501" s="41"/>
      <c r="AO2501" s="41"/>
      <c r="AP2501" s="41"/>
      <c r="AQ2501" s="41"/>
      <c r="AR2501" s="41"/>
      <c r="AS2501" s="41"/>
      <c r="AT2501" s="41"/>
      <c r="AU2501" s="41"/>
      <c r="AV2501" s="41"/>
      <c r="AW2501" s="41"/>
      <c r="AX2501" s="41"/>
      <c r="AY2501" s="41"/>
      <c r="AZ2501" s="41"/>
      <c r="BA2501" s="41"/>
      <c r="BB2501" s="41"/>
      <c r="BC2501" s="41"/>
      <c r="BD2501" s="41"/>
      <c r="BE2501" s="41"/>
      <c r="BF2501" s="41"/>
      <c r="BG2501" s="41"/>
      <c r="BH2501" s="41"/>
      <c r="BI2501" s="41"/>
      <c r="BJ2501" s="41"/>
      <c r="BK2501" s="41"/>
      <c r="BL2501" s="41"/>
      <c r="BM2501" s="41"/>
      <c r="BN2501" s="41"/>
      <c r="BO2501" s="41"/>
      <c r="BP2501" s="108"/>
      <c r="CG2501" s="102"/>
      <c r="CI2501" s="45"/>
    </row>
    <row r="2502" spans="37:87" ht="13" customHeight="1">
      <c r="AK2502" s="114"/>
      <c r="AL2502" s="41"/>
      <c r="AM2502" s="41"/>
      <c r="AN2502" s="41"/>
      <c r="AO2502" s="41"/>
      <c r="AP2502" s="41"/>
      <c r="AQ2502" s="41"/>
      <c r="AR2502" s="41"/>
      <c r="AS2502" s="41"/>
      <c r="AT2502" s="41"/>
      <c r="AU2502" s="41"/>
      <c r="AV2502" s="41"/>
      <c r="AW2502" s="41"/>
      <c r="AX2502" s="41"/>
      <c r="AY2502" s="41"/>
      <c r="AZ2502" s="41"/>
      <c r="BA2502" s="41"/>
      <c r="BB2502" s="41"/>
      <c r="BC2502" s="41"/>
      <c r="BD2502" s="41"/>
      <c r="BE2502" s="41"/>
      <c r="BF2502" s="41"/>
      <c r="BG2502" s="41"/>
      <c r="BH2502" s="41"/>
      <c r="BI2502" s="41"/>
      <c r="BJ2502" s="41"/>
      <c r="BK2502" s="41"/>
      <c r="BL2502" s="41"/>
      <c r="BM2502" s="41"/>
      <c r="BN2502" s="41"/>
      <c r="BO2502" s="41"/>
      <c r="BP2502" s="108"/>
      <c r="CG2502" s="102"/>
      <c r="CI2502" s="45"/>
    </row>
    <row r="2503" spans="37:87" ht="13" customHeight="1">
      <c r="AK2503" s="114"/>
      <c r="AL2503" s="41"/>
      <c r="AM2503" s="41"/>
      <c r="AN2503" s="41"/>
      <c r="AO2503" s="41"/>
      <c r="AP2503" s="41"/>
      <c r="AQ2503" s="41"/>
      <c r="AR2503" s="41"/>
      <c r="AS2503" s="41"/>
      <c r="AT2503" s="41"/>
      <c r="AU2503" s="41"/>
      <c r="AV2503" s="41"/>
      <c r="AW2503" s="41"/>
      <c r="AX2503" s="41"/>
      <c r="AY2503" s="41"/>
      <c r="AZ2503" s="41"/>
      <c r="BA2503" s="41"/>
      <c r="BB2503" s="41"/>
      <c r="BC2503" s="41"/>
      <c r="BD2503" s="41"/>
      <c r="BE2503" s="41"/>
      <c r="BF2503" s="41"/>
      <c r="BG2503" s="41"/>
      <c r="BH2503" s="41"/>
      <c r="BI2503" s="41"/>
      <c r="BJ2503" s="41"/>
      <c r="BK2503" s="41"/>
      <c r="BL2503" s="41"/>
      <c r="BM2503" s="41"/>
      <c r="BN2503" s="41"/>
      <c r="BO2503" s="41"/>
      <c r="BP2503" s="108"/>
      <c r="CG2503" s="102"/>
      <c r="CI2503" s="45"/>
    </row>
    <row r="2504" spans="37:87" ht="13" customHeight="1">
      <c r="AK2504" s="114"/>
      <c r="AL2504" s="41"/>
      <c r="AM2504" s="41"/>
      <c r="AN2504" s="41"/>
      <c r="AO2504" s="41"/>
      <c r="AP2504" s="41"/>
      <c r="AQ2504" s="41"/>
      <c r="AR2504" s="41"/>
      <c r="AS2504" s="41"/>
      <c r="AT2504" s="41"/>
      <c r="AU2504" s="41"/>
      <c r="AV2504" s="41"/>
      <c r="AW2504" s="41"/>
      <c r="AX2504" s="41"/>
      <c r="AY2504" s="41"/>
      <c r="AZ2504" s="41"/>
      <c r="BA2504" s="41"/>
      <c r="BB2504" s="41"/>
      <c r="BC2504" s="41"/>
      <c r="BD2504" s="41"/>
      <c r="BE2504" s="41"/>
      <c r="BF2504" s="41"/>
      <c r="BG2504" s="41"/>
      <c r="BH2504" s="41"/>
      <c r="BI2504" s="41"/>
      <c r="BJ2504" s="41"/>
      <c r="BK2504" s="41"/>
      <c r="BL2504" s="41"/>
      <c r="BM2504" s="41"/>
      <c r="BN2504" s="41"/>
      <c r="BO2504" s="41"/>
      <c r="BP2504" s="108"/>
      <c r="CG2504" s="102"/>
      <c r="CI2504" s="45"/>
    </row>
    <row r="2505" spans="37:87" ht="13" customHeight="1">
      <c r="AK2505" s="114"/>
      <c r="AL2505" s="41"/>
      <c r="AM2505" s="41"/>
      <c r="AN2505" s="41"/>
      <c r="AO2505" s="41"/>
      <c r="AP2505" s="41"/>
      <c r="AQ2505" s="41"/>
      <c r="AR2505" s="41"/>
      <c r="AS2505" s="41"/>
      <c r="AT2505" s="41"/>
      <c r="AU2505" s="41"/>
      <c r="AV2505" s="41"/>
      <c r="AW2505" s="41"/>
      <c r="AX2505" s="41"/>
      <c r="AY2505" s="41"/>
      <c r="AZ2505" s="41"/>
      <c r="BA2505" s="41"/>
      <c r="BB2505" s="41"/>
      <c r="BC2505" s="41"/>
      <c r="BD2505" s="41"/>
      <c r="BE2505" s="41"/>
      <c r="BF2505" s="41"/>
      <c r="BG2505" s="41"/>
      <c r="BH2505" s="41"/>
      <c r="BI2505" s="41"/>
      <c r="BJ2505" s="41"/>
      <c r="BK2505" s="41"/>
      <c r="BL2505" s="41"/>
      <c r="BM2505" s="41"/>
      <c r="BN2505" s="41"/>
      <c r="BO2505" s="41"/>
      <c r="BP2505" s="108"/>
      <c r="CG2505" s="102"/>
      <c r="CI2505" s="45"/>
    </row>
    <row r="2506" spans="37:87" ht="13" customHeight="1">
      <c r="AK2506" s="114"/>
      <c r="AL2506" s="41"/>
      <c r="AM2506" s="41"/>
      <c r="AN2506" s="41"/>
      <c r="AO2506" s="41"/>
      <c r="AP2506" s="41"/>
      <c r="AQ2506" s="41"/>
      <c r="AR2506" s="41"/>
      <c r="AS2506" s="41"/>
      <c r="AT2506" s="41"/>
      <c r="AU2506" s="41"/>
      <c r="AV2506" s="41"/>
      <c r="AW2506" s="41"/>
      <c r="AX2506" s="41"/>
      <c r="AY2506" s="41"/>
      <c r="AZ2506" s="41"/>
      <c r="BA2506" s="41"/>
      <c r="BB2506" s="41"/>
      <c r="BC2506" s="41"/>
      <c r="BD2506" s="41"/>
      <c r="BE2506" s="41"/>
      <c r="BF2506" s="41"/>
      <c r="BG2506" s="41"/>
      <c r="BH2506" s="41"/>
      <c r="BI2506" s="41"/>
      <c r="BJ2506" s="41"/>
      <c r="BK2506" s="41"/>
      <c r="BL2506" s="41"/>
      <c r="BM2506" s="41"/>
      <c r="BN2506" s="41"/>
      <c r="BO2506" s="41"/>
      <c r="BP2506" s="108"/>
      <c r="CG2506" s="102"/>
      <c r="CI2506" s="45"/>
    </row>
    <row r="2507" spans="37:87" ht="13" customHeight="1">
      <c r="AK2507" s="114"/>
      <c r="AL2507" s="41"/>
      <c r="AM2507" s="41"/>
      <c r="AN2507" s="41"/>
      <c r="AO2507" s="41"/>
      <c r="AP2507" s="41"/>
      <c r="AQ2507" s="41"/>
      <c r="AR2507" s="41"/>
      <c r="AS2507" s="41"/>
      <c r="AT2507" s="41"/>
      <c r="AU2507" s="41"/>
      <c r="AV2507" s="41"/>
      <c r="AW2507" s="41"/>
      <c r="AX2507" s="41"/>
      <c r="AY2507" s="41"/>
      <c r="AZ2507" s="41"/>
      <c r="BA2507" s="41"/>
      <c r="BB2507" s="41"/>
      <c r="BC2507" s="41"/>
      <c r="BD2507" s="41"/>
      <c r="BE2507" s="41"/>
      <c r="BF2507" s="41"/>
      <c r="BG2507" s="41"/>
      <c r="BH2507" s="41"/>
      <c r="BI2507" s="41"/>
      <c r="BJ2507" s="41"/>
      <c r="BK2507" s="41"/>
      <c r="BL2507" s="41"/>
      <c r="BM2507" s="41"/>
      <c r="BN2507" s="41"/>
      <c r="BO2507" s="41"/>
      <c r="BP2507" s="108"/>
      <c r="CG2507" s="102"/>
      <c r="CI2507" s="45"/>
    </row>
    <row r="2508" spans="37:87" ht="13" customHeight="1">
      <c r="AK2508" s="114"/>
      <c r="AL2508" s="41"/>
      <c r="AM2508" s="41"/>
      <c r="AN2508" s="41"/>
      <c r="AO2508" s="41"/>
      <c r="AP2508" s="41"/>
      <c r="AQ2508" s="41"/>
      <c r="AR2508" s="41"/>
      <c r="AS2508" s="41"/>
      <c r="AT2508" s="41"/>
      <c r="AU2508" s="41"/>
      <c r="AV2508" s="41"/>
      <c r="AW2508" s="41"/>
      <c r="AX2508" s="41"/>
      <c r="AY2508" s="41"/>
      <c r="AZ2508" s="41"/>
      <c r="BA2508" s="41"/>
      <c r="BB2508" s="41"/>
      <c r="BC2508" s="41"/>
      <c r="BD2508" s="41"/>
      <c r="BE2508" s="41"/>
      <c r="BF2508" s="41"/>
      <c r="BG2508" s="41"/>
      <c r="BH2508" s="41"/>
      <c r="BI2508" s="41"/>
      <c r="BJ2508" s="41"/>
      <c r="BK2508" s="41"/>
      <c r="BL2508" s="41"/>
      <c r="BM2508" s="41"/>
      <c r="BN2508" s="41"/>
      <c r="BO2508" s="41"/>
      <c r="BP2508" s="108"/>
      <c r="CG2508" s="102"/>
      <c r="CI2508" s="45"/>
    </row>
    <row r="2509" spans="37:87" ht="13" customHeight="1">
      <c r="AK2509" s="114"/>
      <c r="AL2509" s="41"/>
      <c r="AM2509" s="41"/>
      <c r="AN2509" s="41"/>
      <c r="AO2509" s="41"/>
      <c r="AP2509" s="41"/>
      <c r="AQ2509" s="41"/>
      <c r="AR2509" s="41"/>
      <c r="AS2509" s="41"/>
      <c r="AT2509" s="41"/>
      <c r="AU2509" s="41"/>
      <c r="AV2509" s="41"/>
      <c r="AW2509" s="41"/>
      <c r="AX2509" s="41"/>
      <c r="AY2509" s="41"/>
      <c r="AZ2509" s="41"/>
      <c r="BA2509" s="41"/>
      <c r="BB2509" s="41"/>
      <c r="BC2509" s="41"/>
      <c r="BD2509" s="41"/>
      <c r="BE2509" s="41"/>
      <c r="BF2509" s="41"/>
      <c r="BG2509" s="41"/>
      <c r="BH2509" s="41"/>
      <c r="BI2509" s="41"/>
      <c r="BJ2509" s="41"/>
      <c r="BK2509" s="41"/>
      <c r="BL2509" s="41"/>
      <c r="BM2509" s="41"/>
      <c r="BN2509" s="41"/>
      <c r="BO2509" s="41"/>
      <c r="BP2509" s="108"/>
      <c r="CG2509" s="102"/>
      <c r="CI2509" s="45"/>
    </row>
    <row r="2510" spans="37:87" ht="13" customHeight="1">
      <c r="AK2510" s="114"/>
      <c r="AL2510" s="41"/>
      <c r="AM2510" s="41"/>
      <c r="AN2510" s="41"/>
      <c r="AO2510" s="41"/>
      <c r="AP2510" s="41"/>
      <c r="AQ2510" s="41"/>
      <c r="AR2510" s="41"/>
      <c r="AS2510" s="41"/>
      <c r="AT2510" s="41"/>
      <c r="AU2510" s="41"/>
      <c r="AV2510" s="41"/>
      <c r="AW2510" s="41"/>
      <c r="AX2510" s="41"/>
      <c r="AY2510" s="41"/>
      <c r="AZ2510" s="41"/>
      <c r="BA2510" s="41"/>
      <c r="BB2510" s="41"/>
      <c r="BC2510" s="41"/>
      <c r="BD2510" s="41"/>
      <c r="BE2510" s="41"/>
      <c r="BF2510" s="41"/>
      <c r="BG2510" s="41"/>
      <c r="BH2510" s="41"/>
      <c r="BI2510" s="41"/>
      <c r="BJ2510" s="41"/>
      <c r="BK2510" s="41"/>
      <c r="BL2510" s="41"/>
      <c r="BM2510" s="41"/>
      <c r="BN2510" s="41"/>
      <c r="BO2510" s="41"/>
      <c r="BP2510" s="108"/>
      <c r="CG2510" s="102"/>
      <c r="CI2510" s="45"/>
    </row>
    <row r="2511" spans="37:87" ht="13" customHeight="1">
      <c r="AK2511" s="114"/>
      <c r="AL2511" s="41"/>
      <c r="AM2511" s="41"/>
      <c r="AN2511" s="41"/>
      <c r="AO2511" s="41"/>
      <c r="AP2511" s="41"/>
      <c r="AQ2511" s="41"/>
      <c r="AR2511" s="41"/>
      <c r="AS2511" s="41"/>
      <c r="AT2511" s="41"/>
      <c r="AU2511" s="41"/>
      <c r="AV2511" s="41"/>
      <c r="AW2511" s="41"/>
      <c r="AX2511" s="41"/>
      <c r="AY2511" s="41"/>
      <c r="AZ2511" s="41"/>
      <c r="BA2511" s="41"/>
      <c r="BB2511" s="41"/>
      <c r="BC2511" s="41"/>
      <c r="BD2511" s="41"/>
      <c r="BE2511" s="41"/>
      <c r="BF2511" s="41"/>
      <c r="BG2511" s="41"/>
      <c r="BH2511" s="41"/>
      <c r="BI2511" s="41"/>
      <c r="BJ2511" s="41"/>
      <c r="BK2511" s="41"/>
      <c r="BL2511" s="41"/>
      <c r="BM2511" s="41"/>
      <c r="BN2511" s="41"/>
      <c r="BO2511" s="41"/>
      <c r="BP2511" s="108"/>
      <c r="CG2511" s="102"/>
      <c r="CI2511" s="45"/>
    </row>
    <row r="2512" spans="37:87" ht="13" customHeight="1">
      <c r="AK2512" s="114"/>
      <c r="AL2512" s="41"/>
      <c r="AM2512" s="41"/>
      <c r="AN2512" s="41"/>
      <c r="AO2512" s="41"/>
      <c r="AP2512" s="41"/>
      <c r="AQ2512" s="41"/>
      <c r="AR2512" s="41"/>
      <c r="AS2512" s="41"/>
      <c r="AT2512" s="41"/>
      <c r="AU2512" s="41"/>
      <c r="AV2512" s="41"/>
      <c r="AW2512" s="41"/>
      <c r="AX2512" s="41"/>
      <c r="AY2512" s="41"/>
      <c r="AZ2512" s="41"/>
      <c r="BA2512" s="41"/>
      <c r="BB2512" s="41"/>
      <c r="BC2512" s="41"/>
      <c r="BD2512" s="41"/>
      <c r="BE2512" s="41"/>
      <c r="BF2512" s="41"/>
      <c r="BG2512" s="41"/>
      <c r="BH2512" s="41"/>
      <c r="BI2512" s="41"/>
      <c r="BJ2512" s="41"/>
      <c r="BK2512" s="41"/>
      <c r="BL2512" s="41"/>
      <c r="BM2512" s="41"/>
      <c r="BN2512" s="41"/>
      <c r="BO2512" s="41"/>
      <c r="BP2512" s="108"/>
      <c r="CG2512" s="102"/>
      <c r="CI2512" s="45"/>
    </row>
    <row r="2513" spans="37:87" ht="13" customHeight="1">
      <c r="AK2513" s="114"/>
      <c r="AL2513" s="41"/>
      <c r="AM2513" s="41"/>
      <c r="AN2513" s="41"/>
      <c r="AO2513" s="41"/>
      <c r="AP2513" s="41"/>
      <c r="AQ2513" s="41"/>
      <c r="AR2513" s="41"/>
      <c r="AS2513" s="41"/>
      <c r="AT2513" s="41"/>
      <c r="AU2513" s="41"/>
      <c r="AV2513" s="41"/>
      <c r="AW2513" s="41"/>
      <c r="AX2513" s="41"/>
      <c r="AY2513" s="41"/>
      <c r="AZ2513" s="41"/>
      <c r="BA2513" s="41"/>
      <c r="BB2513" s="41"/>
      <c r="BC2513" s="41"/>
      <c r="BD2513" s="41"/>
      <c r="BE2513" s="41"/>
      <c r="BF2513" s="41"/>
      <c r="BG2513" s="41"/>
      <c r="BH2513" s="41"/>
      <c r="BI2513" s="41"/>
      <c r="BJ2513" s="41"/>
      <c r="BK2513" s="41"/>
      <c r="BL2513" s="41"/>
      <c r="BM2513" s="41"/>
      <c r="BN2513" s="41"/>
      <c r="BO2513" s="41"/>
      <c r="BP2513" s="108"/>
      <c r="CG2513" s="102"/>
      <c r="CI2513" s="45"/>
    </row>
    <row r="2514" spans="37:87" ht="13" customHeight="1">
      <c r="AK2514" s="114"/>
      <c r="AL2514" s="41"/>
      <c r="AM2514" s="41"/>
      <c r="AN2514" s="41"/>
      <c r="AO2514" s="41"/>
      <c r="AP2514" s="41"/>
      <c r="AQ2514" s="41"/>
      <c r="AR2514" s="41"/>
      <c r="AS2514" s="41"/>
      <c r="AT2514" s="41"/>
      <c r="AU2514" s="41"/>
      <c r="AV2514" s="41"/>
      <c r="AW2514" s="41"/>
      <c r="AX2514" s="41"/>
      <c r="AY2514" s="41"/>
      <c r="AZ2514" s="41"/>
      <c r="BA2514" s="41"/>
      <c r="BB2514" s="41"/>
      <c r="BC2514" s="41"/>
      <c r="BD2514" s="41"/>
      <c r="BE2514" s="41"/>
      <c r="BF2514" s="41"/>
      <c r="BG2514" s="41"/>
      <c r="BH2514" s="41"/>
      <c r="BI2514" s="41"/>
      <c r="BJ2514" s="41"/>
      <c r="BK2514" s="41"/>
      <c r="BL2514" s="41"/>
      <c r="BM2514" s="41"/>
      <c r="BN2514" s="41"/>
      <c r="BO2514" s="41"/>
      <c r="BP2514" s="108"/>
      <c r="CG2514" s="102"/>
      <c r="CI2514" s="45"/>
    </row>
    <row r="2515" spans="37:87" ht="13" customHeight="1">
      <c r="AK2515" s="114"/>
      <c r="AL2515" s="41"/>
      <c r="AM2515" s="41"/>
      <c r="AN2515" s="41"/>
      <c r="AO2515" s="41"/>
      <c r="AP2515" s="41"/>
      <c r="AQ2515" s="41"/>
      <c r="AR2515" s="41"/>
      <c r="AS2515" s="41"/>
      <c r="AT2515" s="41"/>
      <c r="AU2515" s="41"/>
      <c r="AV2515" s="41"/>
      <c r="AW2515" s="41"/>
      <c r="AX2515" s="41"/>
      <c r="AY2515" s="41"/>
      <c r="AZ2515" s="41"/>
      <c r="BA2515" s="41"/>
      <c r="BB2515" s="41"/>
      <c r="BC2515" s="41"/>
      <c r="BD2515" s="41"/>
      <c r="BE2515" s="41"/>
      <c r="BF2515" s="41"/>
      <c r="BG2515" s="41"/>
      <c r="BH2515" s="41"/>
      <c r="BI2515" s="41"/>
      <c r="BJ2515" s="41"/>
      <c r="BK2515" s="41"/>
      <c r="BL2515" s="41"/>
      <c r="BM2515" s="41"/>
      <c r="BN2515" s="41"/>
      <c r="BO2515" s="41"/>
      <c r="BP2515" s="108"/>
      <c r="CG2515" s="102"/>
      <c r="CI2515" s="45"/>
    </row>
    <row r="2516" spans="37:87" ht="13" customHeight="1">
      <c r="AK2516" s="114"/>
      <c r="AL2516" s="41"/>
      <c r="AM2516" s="41"/>
      <c r="AN2516" s="41"/>
      <c r="AO2516" s="41"/>
      <c r="AP2516" s="41"/>
      <c r="AQ2516" s="41"/>
      <c r="AR2516" s="41"/>
      <c r="AS2516" s="41"/>
      <c r="AT2516" s="41"/>
      <c r="AU2516" s="41"/>
      <c r="AV2516" s="41"/>
      <c r="AW2516" s="41"/>
      <c r="AX2516" s="41"/>
      <c r="AY2516" s="41"/>
      <c r="AZ2516" s="41"/>
      <c r="BA2516" s="41"/>
      <c r="BB2516" s="41"/>
      <c r="BC2516" s="41"/>
      <c r="BD2516" s="41"/>
      <c r="BE2516" s="41"/>
      <c r="BF2516" s="41"/>
      <c r="BG2516" s="41"/>
      <c r="BH2516" s="41"/>
      <c r="BI2516" s="41"/>
      <c r="BJ2516" s="41"/>
      <c r="BK2516" s="41"/>
      <c r="BL2516" s="41"/>
      <c r="BM2516" s="41"/>
      <c r="BN2516" s="41"/>
      <c r="BO2516" s="41"/>
      <c r="BP2516" s="108"/>
      <c r="CG2516" s="102"/>
      <c r="CI2516" s="45"/>
    </row>
    <row r="2517" spans="37:87" ht="13" customHeight="1">
      <c r="AK2517" s="114"/>
      <c r="AL2517" s="41"/>
      <c r="AM2517" s="41"/>
      <c r="AN2517" s="41"/>
      <c r="AO2517" s="41"/>
      <c r="AP2517" s="41"/>
      <c r="AQ2517" s="41"/>
      <c r="AR2517" s="41"/>
      <c r="AS2517" s="41"/>
      <c r="AT2517" s="41"/>
      <c r="AU2517" s="41"/>
      <c r="AV2517" s="41"/>
      <c r="AW2517" s="41"/>
      <c r="AX2517" s="41"/>
      <c r="AY2517" s="41"/>
      <c r="AZ2517" s="41"/>
      <c r="BA2517" s="41"/>
      <c r="BB2517" s="41"/>
      <c r="BC2517" s="41"/>
      <c r="BD2517" s="41"/>
      <c r="BE2517" s="41"/>
      <c r="BF2517" s="41"/>
      <c r="BG2517" s="41"/>
      <c r="BH2517" s="41"/>
      <c r="BI2517" s="41"/>
      <c r="BJ2517" s="41"/>
      <c r="BK2517" s="41"/>
      <c r="BL2517" s="41"/>
      <c r="BM2517" s="41"/>
      <c r="BN2517" s="41"/>
      <c r="BO2517" s="41"/>
      <c r="BP2517" s="108"/>
      <c r="CG2517" s="102"/>
      <c r="CI2517" s="45"/>
    </row>
    <row r="2518" spans="37:87" ht="13" customHeight="1">
      <c r="AK2518" s="114"/>
      <c r="AL2518" s="41"/>
      <c r="AM2518" s="41"/>
      <c r="AN2518" s="41"/>
      <c r="AO2518" s="41"/>
      <c r="AP2518" s="41"/>
      <c r="AQ2518" s="41"/>
      <c r="AR2518" s="41"/>
      <c r="AS2518" s="41"/>
      <c r="AT2518" s="41"/>
      <c r="AU2518" s="41"/>
      <c r="AV2518" s="41"/>
      <c r="AW2518" s="41"/>
      <c r="AX2518" s="41"/>
      <c r="AY2518" s="41"/>
      <c r="AZ2518" s="41"/>
      <c r="BA2518" s="41"/>
      <c r="BB2518" s="41"/>
      <c r="BC2518" s="41"/>
      <c r="BD2518" s="41"/>
      <c r="BE2518" s="41"/>
      <c r="BF2518" s="41"/>
      <c r="BG2518" s="41"/>
      <c r="BH2518" s="41"/>
      <c r="BI2518" s="41"/>
      <c r="BJ2518" s="41"/>
      <c r="BK2518" s="41"/>
      <c r="BL2518" s="41"/>
      <c r="BM2518" s="41"/>
      <c r="BN2518" s="41"/>
      <c r="BO2518" s="41"/>
      <c r="BP2518" s="108"/>
      <c r="CG2518" s="102"/>
      <c r="CI2518" s="45"/>
    </row>
    <row r="2519" spans="37:87" ht="13" customHeight="1">
      <c r="AK2519" s="114"/>
      <c r="AL2519" s="41"/>
      <c r="AM2519" s="41"/>
      <c r="AN2519" s="41"/>
      <c r="AO2519" s="41"/>
      <c r="AP2519" s="41"/>
      <c r="AQ2519" s="41"/>
      <c r="AR2519" s="41"/>
      <c r="AS2519" s="41"/>
      <c r="AT2519" s="41"/>
      <c r="AU2519" s="41"/>
      <c r="AV2519" s="41"/>
      <c r="AW2519" s="41"/>
      <c r="AX2519" s="41"/>
      <c r="AY2519" s="41"/>
      <c r="AZ2519" s="41"/>
      <c r="BA2519" s="41"/>
      <c r="BB2519" s="41"/>
      <c r="BC2519" s="41"/>
      <c r="BD2519" s="41"/>
      <c r="BE2519" s="41"/>
      <c r="BF2519" s="41"/>
      <c r="BG2519" s="41"/>
      <c r="BH2519" s="41"/>
      <c r="BI2519" s="41"/>
      <c r="BJ2519" s="41"/>
      <c r="BK2519" s="41"/>
      <c r="BL2519" s="41"/>
      <c r="BM2519" s="41"/>
      <c r="BN2519" s="41"/>
      <c r="BO2519" s="41"/>
      <c r="BP2519" s="108"/>
      <c r="CG2519" s="102"/>
      <c r="CI2519" s="45"/>
    </row>
    <row r="2520" spans="37:87" ht="13" customHeight="1">
      <c r="AK2520" s="114"/>
      <c r="AL2520" s="41"/>
      <c r="AM2520" s="41"/>
      <c r="AN2520" s="41"/>
      <c r="AO2520" s="41"/>
      <c r="AP2520" s="41"/>
      <c r="AQ2520" s="41"/>
      <c r="AR2520" s="41"/>
      <c r="AS2520" s="41"/>
      <c r="AT2520" s="41"/>
      <c r="AU2520" s="41"/>
      <c r="AV2520" s="41"/>
      <c r="AW2520" s="41"/>
      <c r="AX2520" s="41"/>
      <c r="AY2520" s="41"/>
      <c r="AZ2520" s="41"/>
      <c r="BA2520" s="41"/>
      <c r="BB2520" s="41"/>
      <c r="BC2520" s="41"/>
      <c r="BD2520" s="41"/>
      <c r="BE2520" s="41"/>
      <c r="BF2520" s="41"/>
      <c r="BG2520" s="41"/>
      <c r="BH2520" s="41"/>
      <c r="BI2520" s="41"/>
      <c r="BJ2520" s="41"/>
      <c r="BK2520" s="41"/>
      <c r="BL2520" s="41"/>
      <c r="BM2520" s="41"/>
      <c r="BN2520" s="41"/>
      <c r="BO2520" s="41"/>
      <c r="BP2520" s="108"/>
      <c r="CG2520" s="102"/>
      <c r="CI2520" s="45"/>
    </row>
    <row r="2521" spans="37:87" ht="13" customHeight="1">
      <c r="AK2521" s="114"/>
      <c r="AL2521" s="41"/>
      <c r="AM2521" s="41"/>
      <c r="AN2521" s="41"/>
      <c r="AO2521" s="41"/>
      <c r="AP2521" s="41"/>
      <c r="AQ2521" s="41"/>
      <c r="AR2521" s="41"/>
      <c r="AS2521" s="41"/>
      <c r="AT2521" s="41"/>
      <c r="AU2521" s="41"/>
      <c r="AV2521" s="41"/>
      <c r="AW2521" s="41"/>
      <c r="AX2521" s="41"/>
      <c r="AY2521" s="41"/>
      <c r="AZ2521" s="41"/>
      <c r="BA2521" s="41"/>
      <c r="BB2521" s="41"/>
      <c r="BC2521" s="41"/>
      <c r="BD2521" s="41"/>
      <c r="BE2521" s="41"/>
      <c r="BF2521" s="41"/>
      <c r="BG2521" s="41"/>
      <c r="BH2521" s="41"/>
      <c r="BI2521" s="41"/>
      <c r="BJ2521" s="41"/>
      <c r="BK2521" s="41"/>
      <c r="BL2521" s="41"/>
      <c r="BM2521" s="41"/>
      <c r="BN2521" s="41"/>
      <c r="BO2521" s="41"/>
      <c r="BP2521" s="108"/>
      <c r="CG2521" s="102"/>
      <c r="CI2521" s="45"/>
    </row>
    <row r="2522" spans="37:87" ht="13" customHeight="1">
      <c r="AK2522" s="114"/>
      <c r="AL2522" s="41"/>
      <c r="AM2522" s="41"/>
      <c r="AN2522" s="41"/>
      <c r="AO2522" s="41"/>
      <c r="AP2522" s="41"/>
      <c r="AQ2522" s="41"/>
      <c r="AR2522" s="41"/>
      <c r="AS2522" s="41"/>
      <c r="AT2522" s="41"/>
      <c r="AU2522" s="41"/>
      <c r="AV2522" s="41"/>
      <c r="AW2522" s="41"/>
      <c r="AX2522" s="41"/>
      <c r="AY2522" s="41"/>
      <c r="AZ2522" s="41"/>
      <c r="BA2522" s="41"/>
      <c r="BB2522" s="41"/>
      <c r="BC2522" s="41"/>
      <c r="BD2522" s="41"/>
      <c r="BE2522" s="41"/>
      <c r="BF2522" s="41"/>
      <c r="BG2522" s="41"/>
      <c r="BH2522" s="41"/>
      <c r="BI2522" s="41"/>
      <c r="BJ2522" s="41"/>
      <c r="BK2522" s="41"/>
      <c r="BL2522" s="41"/>
      <c r="BM2522" s="41"/>
      <c r="BN2522" s="41"/>
      <c r="BO2522" s="41"/>
      <c r="BP2522" s="108"/>
      <c r="CG2522" s="102"/>
      <c r="CI2522" s="45"/>
    </row>
    <row r="2523" spans="37:87" ht="13" customHeight="1">
      <c r="AK2523" s="114"/>
      <c r="AL2523" s="41"/>
      <c r="AM2523" s="41"/>
      <c r="AN2523" s="41"/>
      <c r="AO2523" s="41"/>
      <c r="AP2523" s="41"/>
      <c r="AQ2523" s="41"/>
      <c r="AR2523" s="41"/>
      <c r="AS2523" s="41"/>
      <c r="AT2523" s="41"/>
      <c r="AU2523" s="41"/>
      <c r="AV2523" s="41"/>
      <c r="AW2523" s="41"/>
      <c r="AX2523" s="41"/>
      <c r="AY2523" s="41"/>
      <c r="AZ2523" s="41"/>
      <c r="BA2523" s="41"/>
      <c r="BB2523" s="41"/>
      <c r="BC2523" s="41"/>
      <c r="BD2523" s="41"/>
      <c r="BE2523" s="41"/>
      <c r="BF2523" s="41"/>
      <c r="BG2523" s="41"/>
      <c r="BH2523" s="41"/>
      <c r="BI2523" s="41"/>
      <c r="BJ2523" s="41"/>
      <c r="BK2523" s="41"/>
      <c r="BL2523" s="41"/>
      <c r="BM2523" s="41"/>
      <c r="BN2523" s="41"/>
      <c r="BO2523" s="41"/>
      <c r="BP2523" s="108"/>
      <c r="CG2523" s="102"/>
      <c r="CI2523" s="45"/>
    </row>
    <row r="2524" spans="37:87" ht="13" customHeight="1">
      <c r="AK2524" s="114"/>
      <c r="AL2524" s="41"/>
      <c r="AM2524" s="41"/>
      <c r="AN2524" s="41"/>
      <c r="AO2524" s="41"/>
      <c r="AP2524" s="41"/>
      <c r="AQ2524" s="41"/>
      <c r="AR2524" s="41"/>
      <c r="AS2524" s="41"/>
      <c r="AT2524" s="41"/>
      <c r="AU2524" s="41"/>
      <c r="AV2524" s="41"/>
      <c r="AW2524" s="41"/>
      <c r="AX2524" s="41"/>
      <c r="AY2524" s="41"/>
      <c r="AZ2524" s="41"/>
      <c r="BA2524" s="41"/>
      <c r="BB2524" s="41"/>
      <c r="BC2524" s="41"/>
      <c r="BD2524" s="41"/>
      <c r="BE2524" s="41"/>
      <c r="BF2524" s="41"/>
      <c r="BG2524" s="41"/>
      <c r="BH2524" s="41"/>
      <c r="BI2524" s="41"/>
      <c r="BJ2524" s="41"/>
      <c r="BK2524" s="41"/>
      <c r="BL2524" s="41"/>
      <c r="BM2524" s="41"/>
      <c r="BN2524" s="41"/>
      <c r="BO2524" s="41"/>
      <c r="BP2524" s="108"/>
      <c r="CG2524" s="102"/>
      <c r="CI2524" s="45"/>
    </row>
    <row r="2525" spans="37:87" ht="13" customHeight="1">
      <c r="AK2525" s="114"/>
      <c r="AL2525" s="41"/>
      <c r="AM2525" s="41"/>
      <c r="AN2525" s="41"/>
      <c r="AO2525" s="41"/>
      <c r="AP2525" s="41"/>
      <c r="AQ2525" s="41"/>
      <c r="AR2525" s="41"/>
      <c r="AS2525" s="41"/>
      <c r="AT2525" s="41"/>
      <c r="AU2525" s="41"/>
      <c r="AV2525" s="41"/>
      <c r="AW2525" s="41"/>
      <c r="AX2525" s="41"/>
      <c r="AY2525" s="41"/>
      <c r="AZ2525" s="41"/>
      <c r="BA2525" s="41"/>
      <c r="BB2525" s="41"/>
      <c r="BC2525" s="41"/>
      <c r="BD2525" s="41"/>
      <c r="BE2525" s="41"/>
      <c r="BF2525" s="41"/>
      <c r="BG2525" s="41"/>
      <c r="BH2525" s="41"/>
      <c r="BI2525" s="41"/>
      <c r="BJ2525" s="41"/>
      <c r="BK2525" s="41"/>
      <c r="BL2525" s="41"/>
      <c r="BM2525" s="41"/>
      <c r="BN2525" s="41"/>
      <c r="BO2525" s="41"/>
      <c r="BP2525" s="108"/>
      <c r="CG2525" s="102"/>
      <c r="CI2525" s="45"/>
    </row>
    <row r="2526" spans="37:87" ht="13" customHeight="1">
      <c r="AK2526" s="114"/>
      <c r="AL2526" s="41"/>
      <c r="AM2526" s="41"/>
      <c r="AN2526" s="41"/>
      <c r="AO2526" s="41"/>
      <c r="AP2526" s="41"/>
      <c r="AQ2526" s="41"/>
      <c r="AR2526" s="41"/>
      <c r="AS2526" s="41"/>
      <c r="AT2526" s="41"/>
      <c r="AU2526" s="41"/>
      <c r="AV2526" s="41"/>
      <c r="AW2526" s="41"/>
      <c r="AX2526" s="41"/>
      <c r="AY2526" s="41"/>
      <c r="AZ2526" s="41"/>
      <c r="BA2526" s="41"/>
      <c r="BB2526" s="41"/>
      <c r="BC2526" s="41"/>
      <c r="BD2526" s="41"/>
      <c r="BE2526" s="41"/>
      <c r="BF2526" s="41"/>
      <c r="BG2526" s="41"/>
      <c r="BH2526" s="41"/>
      <c r="BI2526" s="41"/>
      <c r="BJ2526" s="41"/>
      <c r="BK2526" s="41"/>
      <c r="BL2526" s="41"/>
      <c r="BM2526" s="41"/>
      <c r="BN2526" s="41"/>
      <c r="BO2526" s="41"/>
      <c r="BP2526" s="108"/>
      <c r="CG2526" s="102"/>
      <c r="CI2526" s="45"/>
    </row>
    <row r="2527" spans="37:87" ht="13" customHeight="1">
      <c r="AK2527" s="114"/>
      <c r="AL2527" s="41"/>
      <c r="AM2527" s="41"/>
      <c r="AN2527" s="41"/>
      <c r="AO2527" s="41"/>
      <c r="AP2527" s="41"/>
      <c r="AQ2527" s="41"/>
      <c r="AR2527" s="41"/>
      <c r="AS2527" s="41"/>
      <c r="AT2527" s="41"/>
      <c r="AU2527" s="41"/>
      <c r="AV2527" s="41"/>
      <c r="AW2527" s="41"/>
      <c r="AX2527" s="41"/>
      <c r="AY2527" s="41"/>
      <c r="AZ2527" s="41"/>
      <c r="BA2527" s="41"/>
      <c r="BB2527" s="41"/>
      <c r="BC2527" s="41"/>
      <c r="BD2527" s="41"/>
      <c r="BE2527" s="41"/>
      <c r="BF2527" s="41"/>
      <c r="BG2527" s="41"/>
      <c r="BH2527" s="41"/>
      <c r="BI2527" s="41"/>
      <c r="BJ2527" s="41"/>
      <c r="BK2527" s="41"/>
      <c r="BL2527" s="41"/>
      <c r="BM2527" s="41"/>
      <c r="BN2527" s="41"/>
      <c r="BO2527" s="41"/>
      <c r="BP2527" s="108"/>
      <c r="CG2527" s="102"/>
      <c r="CI2527" s="45"/>
    </row>
    <row r="2528" spans="37:87" ht="13" customHeight="1">
      <c r="AK2528" s="114"/>
      <c r="AL2528" s="41"/>
      <c r="AM2528" s="41"/>
      <c r="AN2528" s="41"/>
      <c r="AO2528" s="41"/>
      <c r="AP2528" s="41"/>
      <c r="AQ2528" s="41"/>
      <c r="AR2528" s="41"/>
      <c r="AS2528" s="41"/>
      <c r="AT2528" s="41"/>
      <c r="AU2528" s="41"/>
      <c r="AV2528" s="41"/>
      <c r="AW2528" s="41"/>
      <c r="AX2528" s="41"/>
      <c r="AY2528" s="41"/>
      <c r="AZ2528" s="41"/>
      <c r="BA2528" s="41"/>
      <c r="BB2528" s="41"/>
      <c r="BC2528" s="41"/>
      <c r="BD2528" s="41"/>
      <c r="BE2528" s="41"/>
      <c r="BF2528" s="41"/>
      <c r="BG2528" s="41"/>
      <c r="BH2528" s="41"/>
      <c r="BI2528" s="41"/>
      <c r="BJ2528" s="41"/>
      <c r="BK2528" s="41"/>
      <c r="BL2528" s="41"/>
      <c r="BM2528" s="41"/>
      <c r="BN2528" s="41"/>
      <c r="BO2528" s="41"/>
      <c r="BP2528" s="108"/>
      <c r="CG2528" s="102"/>
      <c r="CI2528" s="45"/>
    </row>
    <row r="2529" spans="37:87" ht="13" customHeight="1">
      <c r="AK2529" s="114"/>
      <c r="AL2529" s="41"/>
      <c r="AM2529" s="41"/>
      <c r="AN2529" s="41"/>
      <c r="AO2529" s="41"/>
      <c r="AP2529" s="41"/>
      <c r="AQ2529" s="41"/>
      <c r="AR2529" s="41"/>
      <c r="AS2529" s="41"/>
      <c r="AT2529" s="41"/>
      <c r="AU2529" s="41"/>
      <c r="AV2529" s="41"/>
      <c r="AW2529" s="41"/>
      <c r="AX2529" s="41"/>
      <c r="AY2529" s="41"/>
      <c r="AZ2529" s="41"/>
      <c r="BA2529" s="41"/>
      <c r="BB2529" s="41"/>
      <c r="BC2529" s="41"/>
      <c r="BD2529" s="41"/>
      <c r="BE2529" s="41"/>
      <c r="BF2529" s="41"/>
      <c r="BG2529" s="41"/>
      <c r="BH2529" s="41"/>
      <c r="BI2529" s="41"/>
      <c r="BJ2529" s="41"/>
      <c r="BK2529" s="41"/>
      <c r="BL2529" s="41"/>
      <c r="BM2529" s="41"/>
      <c r="BN2529" s="41"/>
      <c r="BO2529" s="41"/>
      <c r="BP2529" s="108"/>
      <c r="CG2529" s="102"/>
      <c r="CI2529" s="45"/>
    </row>
    <row r="2530" spans="37:87" ht="13" customHeight="1">
      <c r="AK2530" s="114"/>
      <c r="AL2530" s="41"/>
      <c r="AM2530" s="41"/>
      <c r="AN2530" s="41"/>
      <c r="AO2530" s="41"/>
      <c r="AP2530" s="41"/>
      <c r="AQ2530" s="41"/>
      <c r="AR2530" s="41"/>
      <c r="AS2530" s="41"/>
      <c r="AT2530" s="41"/>
      <c r="AU2530" s="41"/>
      <c r="AV2530" s="41"/>
      <c r="AW2530" s="41"/>
      <c r="AX2530" s="41"/>
      <c r="AY2530" s="41"/>
      <c r="AZ2530" s="41"/>
      <c r="BA2530" s="41"/>
      <c r="BB2530" s="41"/>
      <c r="BC2530" s="41"/>
      <c r="BD2530" s="41"/>
      <c r="BE2530" s="41"/>
      <c r="BF2530" s="41"/>
      <c r="BG2530" s="41"/>
      <c r="BH2530" s="41"/>
      <c r="BI2530" s="41"/>
      <c r="BJ2530" s="41"/>
      <c r="BK2530" s="41"/>
      <c r="BL2530" s="41"/>
      <c r="BM2530" s="41"/>
      <c r="BN2530" s="41"/>
      <c r="BO2530" s="41"/>
      <c r="BP2530" s="108"/>
      <c r="CG2530" s="102"/>
      <c r="CI2530" s="45"/>
    </row>
    <row r="2531" spans="37:87" ht="13" customHeight="1">
      <c r="AK2531" s="114"/>
      <c r="AL2531" s="41"/>
      <c r="AM2531" s="41"/>
      <c r="AN2531" s="41"/>
      <c r="AO2531" s="41"/>
      <c r="AP2531" s="41"/>
      <c r="AQ2531" s="41"/>
      <c r="AR2531" s="41"/>
      <c r="AS2531" s="41"/>
      <c r="AT2531" s="41"/>
      <c r="AU2531" s="41"/>
      <c r="AV2531" s="41"/>
      <c r="AW2531" s="41"/>
      <c r="AX2531" s="41"/>
      <c r="AY2531" s="41"/>
      <c r="AZ2531" s="41"/>
      <c r="BA2531" s="41"/>
      <c r="BB2531" s="41"/>
      <c r="BC2531" s="41"/>
      <c r="BD2531" s="41"/>
      <c r="BE2531" s="41"/>
      <c r="BF2531" s="41"/>
      <c r="BG2531" s="41"/>
      <c r="BH2531" s="41"/>
      <c r="BI2531" s="41"/>
      <c r="BJ2531" s="41"/>
      <c r="BK2531" s="41"/>
      <c r="BL2531" s="41"/>
      <c r="BM2531" s="41"/>
      <c r="BN2531" s="41"/>
      <c r="BO2531" s="41"/>
      <c r="BP2531" s="108"/>
      <c r="CG2531" s="102"/>
      <c r="CI2531" s="45"/>
    </row>
    <row r="2532" spans="37:87" ht="13" customHeight="1">
      <c r="AK2532" s="114"/>
      <c r="AL2532" s="41"/>
      <c r="AM2532" s="41"/>
      <c r="AN2532" s="41"/>
      <c r="AO2532" s="41"/>
      <c r="AP2532" s="41"/>
      <c r="AQ2532" s="41"/>
      <c r="AR2532" s="41"/>
      <c r="AS2532" s="41"/>
      <c r="AT2532" s="41"/>
      <c r="AU2532" s="41"/>
      <c r="AV2532" s="41"/>
      <c r="AW2532" s="41"/>
      <c r="AX2532" s="41"/>
      <c r="AY2532" s="41"/>
      <c r="AZ2532" s="41"/>
      <c r="BA2532" s="41"/>
      <c r="BB2532" s="41"/>
      <c r="BC2532" s="41"/>
      <c r="BD2532" s="41"/>
      <c r="BE2532" s="41"/>
      <c r="BF2532" s="41"/>
      <c r="BG2532" s="41"/>
      <c r="BH2532" s="41"/>
      <c r="BI2532" s="41"/>
      <c r="BJ2532" s="41"/>
      <c r="BK2532" s="41"/>
      <c r="BL2532" s="41"/>
      <c r="BM2532" s="41"/>
      <c r="BN2532" s="41"/>
      <c r="BO2532" s="41"/>
      <c r="BP2532" s="108"/>
      <c r="CG2532" s="102"/>
      <c r="CI2532" s="45"/>
    </row>
    <row r="2533" spans="37:87" ht="13" customHeight="1">
      <c r="AK2533" s="114"/>
      <c r="AL2533" s="41"/>
      <c r="AM2533" s="41"/>
      <c r="AN2533" s="41"/>
      <c r="AO2533" s="41"/>
      <c r="AP2533" s="41"/>
      <c r="AQ2533" s="41"/>
      <c r="AR2533" s="41"/>
      <c r="AS2533" s="41"/>
      <c r="AT2533" s="41"/>
      <c r="AU2533" s="41"/>
      <c r="AV2533" s="41"/>
      <c r="AW2533" s="41"/>
      <c r="AX2533" s="41"/>
      <c r="AY2533" s="41"/>
      <c r="AZ2533" s="41"/>
      <c r="BA2533" s="41"/>
      <c r="BB2533" s="41"/>
      <c r="BC2533" s="41"/>
      <c r="BD2533" s="41"/>
      <c r="BE2533" s="41"/>
      <c r="BF2533" s="41"/>
      <c r="BG2533" s="41"/>
      <c r="BH2533" s="41"/>
      <c r="BI2533" s="41"/>
      <c r="BJ2533" s="41"/>
      <c r="BK2533" s="41"/>
      <c r="BL2533" s="41"/>
      <c r="BM2533" s="41"/>
      <c r="BN2533" s="41"/>
      <c r="BO2533" s="41"/>
      <c r="BP2533" s="108"/>
      <c r="CG2533" s="102"/>
      <c r="CI2533" s="45"/>
    </row>
    <row r="2534" spans="37:87" ht="13" customHeight="1">
      <c r="AK2534" s="114"/>
      <c r="AL2534" s="41"/>
      <c r="AM2534" s="41"/>
      <c r="AN2534" s="41"/>
      <c r="AO2534" s="41"/>
      <c r="AP2534" s="41"/>
      <c r="AQ2534" s="41"/>
      <c r="AR2534" s="41"/>
      <c r="AS2534" s="41"/>
      <c r="AT2534" s="41"/>
      <c r="AU2534" s="41"/>
      <c r="AV2534" s="41"/>
      <c r="AW2534" s="41"/>
      <c r="AX2534" s="41"/>
      <c r="AY2534" s="41"/>
      <c r="AZ2534" s="41"/>
      <c r="BA2534" s="41"/>
      <c r="BB2534" s="41"/>
      <c r="BC2534" s="41"/>
      <c r="BD2534" s="41"/>
      <c r="BE2534" s="41"/>
      <c r="BF2534" s="41"/>
      <c r="BG2534" s="41"/>
      <c r="BH2534" s="41"/>
      <c r="BI2534" s="41"/>
      <c r="BJ2534" s="41"/>
      <c r="BK2534" s="41"/>
      <c r="BL2534" s="41"/>
      <c r="BM2534" s="41"/>
      <c r="BN2534" s="41"/>
      <c r="BO2534" s="41"/>
      <c r="BP2534" s="108"/>
      <c r="CG2534" s="102"/>
      <c r="CI2534" s="45"/>
    </row>
    <row r="2535" spans="37:87" ht="13" customHeight="1">
      <c r="AK2535" s="114"/>
      <c r="AL2535" s="41"/>
      <c r="AM2535" s="41"/>
      <c r="AN2535" s="41"/>
      <c r="AO2535" s="41"/>
      <c r="AP2535" s="41"/>
      <c r="AQ2535" s="41"/>
      <c r="AR2535" s="41"/>
      <c r="AS2535" s="41"/>
      <c r="AT2535" s="41"/>
      <c r="AU2535" s="41"/>
      <c r="AV2535" s="41"/>
      <c r="AW2535" s="41"/>
      <c r="AX2535" s="41"/>
      <c r="AY2535" s="41"/>
      <c r="AZ2535" s="41"/>
      <c r="BA2535" s="41"/>
      <c r="BB2535" s="41"/>
      <c r="BC2535" s="41"/>
      <c r="BD2535" s="41"/>
      <c r="BE2535" s="41"/>
      <c r="BF2535" s="41"/>
      <c r="BG2535" s="41"/>
      <c r="BH2535" s="41"/>
      <c r="BI2535" s="41"/>
      <c r="BJ2535" s="41"/>
      <c r="BK2535" s="41"/>
      <c r="BL2535" s="41"/>
      <c r="BM2535" s="41"/>
      <c r="BN2535" s="41"/>
      <c r="BO2535" s="41"/>
      <c r="BP2535" s="108"/>
      <c r="CG2535" s="102"/>
      <c r="CI2535" s="45"/>
    </row>
    <row r="2536" spans="37:87" ht="13" customHeight="1">
      <c r="AK2536" s="114"/>
      <c r="AL2536" s="41"/>
      <c r="AM2536" s="41"/>
      <c r="AN2536" s="41"/>
      <c r="AO2536" s="41"/>
      <c r="AP2536" s="41"/>
      <c r="AQ2536" s="41"/>
      <c r="AR2536" s="41"/>
      <c r="AS2536" s="41"/>
      <c r="AT2536" s="41"/>
      <c r="AU2536" s="41"/>
      <c r="AV2536" s="41"/>
      <c r="AW2536" s="41"/>
      <c r="AX2536" s="41"/>
      <c r="AY2536" s="41"/>
      <c r="AZ2536" s="41"/>
      <c r="BA2536" s="41"/>
      <c r="BB2536" s="41"/>
      <c r="BC2536" s="41"/>
      <c r="BD2536" s="41"/>
      <c r="BE2536" s="41"/>
      <c r="BF2536" s="41"/>
      <c r="BG2536" s="41"/>
      <c r="BH2536" s="41"/>
      <c r="BI2536" s="41"/>
      <c r="BJ2536" s="41"/>
      <c r="BK2536" s="41"/>
      <c r="BL2536" s="41"/>
      <c r="BM2536" s="41"/>
      <c r="BN2536" s="41"/>
      <c r="BO2536" s="41"/>
      <c r="BP2536" s="108"/>
      <c r="CG2536" s="102"/>
      <c r="CI2536" s="45"/>
    </row>
    <row r="2537" spans="37:87" ht="13" customHeight="1">
      <c r="AK2537" s="114"/>
      <c r="AL2537" s="41"/>
      <c r="AM2537" s="41"/>
      <c r="AN2537" s="41"/>
      <c r="AO2537" s="41"/>
      <c r="AP2537" s="41"/>
      <c r="AQ2537" s="41"/>
      <c r="AR2537" s="41"/>
      <c r="AS2537" s="41"/>
      <c r="AT2537" s="41"/>
      <c r="AU2537" s="41"/>
      <c r="AV2537" s="41"/>
      <c r="AW2537" s="41"/>
      <c r="AX2537" s="41"/>
      <c r="AY2537" s="41"/>
      <c r="AZ2537" s="41"/>
      <c r="BA2537" s="41"/>
      <c r="BB2537" s="41"/>
      <c r="BC2537" s="41"/>
      <c r="BD2537" s="41"/>
      <c r="BE2537" s="41"/>
      <c r="BF2537" s="41"/>
      <c r="BG2537" s="41"/>
      <c r="BH2537" s="41"/>
      <c r="BI2537" s="41"/>
      <c r="BJ2537" s="41"/>
      <c r="BK2537" s="41"/>
      <c r="BL2537" s="41"/>
      <c r="BM2537" s="41"/>
      <c r="BN2537" s="41"/>
      <c r="BO2537" s="41"/>
      <c r="BP2537" s="108"/>
      <c r="CG2537" s="102"/>
      <c r="CI2537" s="45"/>
    </row>
    <row r="2538" spans="37:87" ht="13" customHeight="1">
      <c r="AK2538" s="114"/>
      <c r="AL2538" s="41"/>
      <c r="AM2538" s="41"/>
      <c r="AN2538" s="41"/>
      <c r="AO2538" s="41"/>
      <c r="AP2538" s="41"/>
      <c r="AQ2538" s="41"/>
      <c r="AR2538" s="41"/>
      <c r="AS2538" s="41"/>
      <c r="AT2538" s="41"/>
      <c r="AU2538" s="41"/>
      <c r="AV2538" s="41"/>
      <c r="AW2538" s="41"/>
      <c r="AX2538" s="41"/>
      <c r="AY2538" s="41"/>
      <c r="AZ2538" s="41"/>
      <c r="BA2538" s="41"/>
      <c r="BB2538" s="41"/>
      <c r="BC2538" s="41"/>
      <c r="BD2538" s="41"/>
      <c r="BE2538" s="41"/>
      <c r="BF2538" s="41"/>
      <c r="BG2538" s="41"/>
      <c r="BH2538" s="41"/>
      <c r="BI2538" s="41"/>
      <c r="BJ2538" s="41"/>
      <c r="BK2538" s="41"/>
      <c r="BL2538" s="41"/>
      <c r="BM2538" s="41"/>
      <c r="BN2538" s="41"/>
      <c r="BO2538" s="41"/>
      <c r="BP2538" s="108"/>
      <c r="CG2538" s="102"/>
      <c r="CI2538" s="45"/>
    </row>
    <row r="2539" spans="37:87" ht="13" customHeight="1">
      <c r="AK2539" s="114"/>
      <c r="AL2539" s="41"/>
      <c r="AM2539" s="41"/>
      <c r="AN2539" s="41"/>
      <c r="AO2539" s="41"/>
      <c r="AP2539" s="41"/>
      <c r="AQ2539" s="41"/>
      <c r="AR2539" s="41"/>
      <c r="AS2539" s="41"/>
      <c r="AT2539" s="41"/>
      <c r="AU2539" s="41"/>
      <c r="AV2539" s="41"/>
      <c r="AW2539" s="41"/>
      <c r="AX2539" s="41"/>
      <c r="AY2539" s="41"/>
      <c r="AZ2539" s="41"/>
      <c r="BA2539" s="41"/>
      <c r="BB2539" s="41"/>
      <c r="BC2539" s="41"/>
      <c r="BD2539" s="41"/>
      <c r="BE2539" s="41"/>
      <c r="BF2539" s="41"/>
      <c r="BG2539" s="41"/>
      <c r="BH2539" s="41"/>
      <c r="BI2539" s="41"/>
      <c r="BJ2539" s="41"/>
      <c r="BK2539" s="41"/>
      <c r="BL2539" s="41"/>
      <c r="BM2539" s="41"/>
      <c r="BN2539" s="41"/>
      <c r="BO2539" s="41"/>
      <c r="BP2539" s="108"/>
      <c r="CG2539" s="102"/>
      <c r="CI2539" s="45"/>
    </row>
    <row r="2540" spans="37:87" ht="13" customHeight="1">
      <c r="AK2540" s="114"/>
      <c r="AL2540" s="41"/>
      <c r="AM2540" s="41"/>
      <c r="AN2540" s="41"/>
      <c r="AO2540" s="41"/>
      <c r="AP2540" s="41"/>
      <c r="AQ2540" s="41"/>
      <c r="AR2540" s="41"/>
      <c r="AS2540" s="41"/>
      <c r="AT2540" s="41"/>
      <c r="AU2540" s="41"/>
      <c r="AV2540" s="41"/>
      <c r="AW2540" s="41"/>
      <c r="AX2540" s="41"/>
      <c r="AY2540" s="41"/>
      <c r="AZ2540" s="41"/>
      <c r="BA2540" s="41"/>
      <c r="BB2540" s="41"/>
      <c r="BC2540" s="41"/>
      <c r="BD2540" s="41"/>
      <c r="BE2540" s="41"/>
      <c r="BF2540" s="41"/>
      <c r="BG2540" s="41"/>
      <c r="BH2540" s="41"/>
      <c r="BI2540" s="41"/>
      <c r="BJ2540" s="41"/>
      <c r="BK2540" s="41"/>
      <c r="BL2540" s="41"/>
      <c r="BM2540" s="41"/>
      <c r="BN2540" s="41"/>
      <c r="BO2540" s="41"/>
      <c r="BP2540" s="108"/>
      <c r="CG2540" s="102"/>
      <c r="CI2540" s="45"/>
    </row>
    <row r="2541" spans="37:87" ht="13" customHeight="1">
      <c r="AK2541" s="114"/>
      <c r="AL2541" s="41"/>
      <c r="AM2541" s="41"/>
      <c r="AN2541" s="41"/>
      <c r="AO2541" s="41"/>
      <c r="AP2541" s="41"/>
      <c r="AQ2541" s="41"/>
      <c r="AR2541" s="41"/>
      <c r="AS2541" s="41"/>
      <c r="AT2541" s="41"/>
      <c r="AU2541" s="41"/>
      <c r="AV2541" s="41"/>
      <c r="AW2541" s="41"/>
      <c r="AX2541" s="41"/>
      <c r="AY2541" s="41"/>
      <c r="AZ2541" s="41"/>
      <c r="BA2541" s="41"/>
      <c r="BB2541" s="41"/>
      <c r="BC2541" s="41"/>
      <c r="BD2541" s="41"/>
      <c r="BE2541" s="41"/>
      <c r="BF2541" s="41"/>
      <c r="BG2541" s="41"/>
      <c r="BH2541" s="41"/>
      <c r="BI2541" s="41"/>
      <c r="BJ2541" s="41"/>
      <c r="BK2541" s="41"/>
      <c r="BL2541" s="41"/>
      <c r="BM2541" s="41"/>
      <c r="BN2541" s="41"/>
      <c r="BO2541" s="41"/>
      <c r="BP2541" s="108"/>
      <c r="CG2541" s="102"/>
      <c r="CI2541" s="45"/>
    </row>
    <row r="2542" spans="37:87" ht="13" customHeight="1">
      <c r="AK2542" s="114"/>
      <c r="AL2542" s="41"/>
      <c r="AM2542" s="41"/>
      <c r="AN2542" s="41"/>
      <c r="AO2542" s="41"/>
      <c r="AP2542" s="41"/>
      <c r="AQ2542" s="41"/>
      <c r="AR2542" s="41"/>
      <c r="AS2542" s="41"/>
      <c r="AT2542" s="41"/>
      <c r="AU2542" s="41"/>
      <c r="AV2542" s="41"/>
      <c r="AW2542" s="41"/>
      <c r="AX2542" s="41"/>
      <c r="AY2542" s="41"/>
      <c r="AZ2542" s="41"/>
      <c r="BA2542" s="41"/>
      <c r="BB2542" s="41"/>
      <c r="BC2542" s="41"/>
      <c r="BD2542" s="41"/>
      <c r="BE2542" s="41"/>
      <c r="BF2542" s="41"/>
      <c r="BG2542" s="41"/>
      <c r="BH2542" s="41"/>
      <c r="BI2542" s="41"/>
      <c r="BJ2542" s="41"/>
      <c r="BK2542" s="41"/>
      <c r="BL2542" s="41"/>
      <c r="BM2542" s="41"/>
      <c r="BN2542" s="41"/>
      <c r="BO2542" s="41"/>
      <c r="BP2542" s="108"/>
      <c r="CG2542" s="102"/>
      <c r="CI2542" s="45"/>
    </row>
    <row r="2543" spans="37:87" ht="13" customHeight="1">
      <c r="AK2543" s="114"/>
      <c r="AL2543" s="41"/>
      <c r="AM2543" s="41"/>
      <c r="AN2543" s="41"/>
      <c r="AO2543" s="41"/>
      <c r="AP2543" s="41"/>
      <c r="AQ2543" s="41"/>
      <c r="AR2543" s="41"/>
      <c r="AS2543" s="41"/>
      <c r="AT2543" s="41"/>
      <c r="AU2543" s="41"/>
      <c r="AV2543" s="41"/>
      <c r="AW2543" s="41"/>
      <c r="AX2543" s="41"/>
      <c r="AY2543" s="41"/>
      <c r="AZ2543" s="41"/>
      <c r="BA2543" s="41"/>
      <c r="BB2543" s="41"/>
      <c r="BC2543" s="41"/>
      <c r="BD2543" s="41"/>
      <c r="BE2543" s="41"/>
      <c r="BF2543" s="41"/>
      <c r="BG2543" s="41"/>
      <c r="BH2543" s="41"/>
      <c r="BI2543" s="41"/>
      <c r="BJ2543" s="41"/>
      <c r="BK2543" s="41"/>
      <c r="BL2543" s="41"/>
      <c r="BM2543" s="41"/>
      <c r="BN2543" s="41"/>
      <c r="BO2543" s="41"/>
      <c r="BP2543" s="108"/>
      <c r="CG2543" s="102"/>
      <c r="CI2543" s="45"/>
    </row>
    <row r="2544" spans="37:87" ht="13" customHeight="1">
      <c r="AK2544" s="114"/>
      <c r="AL2544" s="41"/>
      <c r="AM2544" s="41"/>
      <c r="AN2544" s="41"/>
      <c r="AO2544" s="41"/>
      <c r="AP2544" s="41"/>
      <c r="AQ2544" s="41"/>
      <c r="AR2544" s="41"/>
      <c r="AS2544" s="41"/>
      <c r="AT2544" s="41"/>
      <c r="AU2544" s="41"/>
      <c r="AV2544" s="41"/>
      <c r="AW2544" s="41"/>
      <c r="AX2544" s="41"/>
      <c r="AY2544" s="41"/>
      <c r="AZ2544" s="41"/>
      <c r="BA2544" s="41"/>
      <c r="BB2544" s="41"/>
      <c r="BC2544" s="41"/>
      <c r="BD2544" s="41"/>
      <c r="BE2544" s="41"/>
      <c r="BF2544" s="41"/>
      <c r="BG2544" s="41"/>
      <c r="BH2544" s="41"/>
      <c r="BI2544" s="41"/>
      <c r="BJ2544" s="41"/>
      <c r="BK2544" s="41"/>
      <c r="BL2544" s="41"/>
      <c r="BM2544" s="41"/>
      <c r="BN2544" s="41"/>
      <c r="BO2544" s="41"/>
      <c r="BP2544" s="108"/>
      <c r="CG2544" s="102"/>
      <c r="CI2544" s="45"/>
    </row>
    <row r="2545" spans="37:87" ht="13" customHeight="1">
      <c r="AK2545" s="114"/>
      <c r="AL2545" s="41"/>
      <c r="AM2545" s="41"/>
      <c r="AN2545" s="41"/>
      <c r="AO2545" s="41"/>
      <c r="AP2545" s="41"/>
      <c r="AQ2545" s="41"/>
      <c r="AR2545" s="41"/>
      <c r="AS2545" s="41"/>
      <c r="AT2545" s="41"/>
      <c r="AU2545" s="41"/>
      <c r="AV2545" s="41"/>
      <c r="AW2545" s="41"/>
      <c r="AX2545" s="41"/>
      <c r="AY2545" s="41"/>
      <c r="AZ2545" s="41"/>
      <c r="BA2545" s="41"/>
      <c r="BB2545" s="41"/>
      <c r="BC2545" s="41"/>
      <c r="BD2545" s="41"/>
      <c r="BE2545" s="41"/>
      <c r="BF2545" s="41"/>
      <c r="BG2545" s="41"/>
      <c r="BH2545" s="41"/>
      <c r="BI2545" s="41"/>
      <c r="BJ2545" s="41"/>
      <c r="BK2545" s="41"/>
      <c r="BL2545" s="41"/>
      <c r="BM2545" s="41"/>
      <c r="BN2545" s="41"/>
      <c r="BO2545" s="41"/>
      <c r="BP2545" s="108"/>
      <c r="CG2545" s="102"/>
      <c r="CI2545" s="45"/>
    </row>
    <row r="2546" spans="37:87" ht="13" customHeight="1">
      <c r="AK2546" s="114"/>
      <c r="AL2546" s="41"/>
      <c r="AM2546" s="41"/>
      <c r="AN2546" s="41"/>
      <c r="AO2546" s="41"/>
      <c r="AP2546" s="41"/>
      <c r="AQ2546" s="41"/>
      <c r="AR2546" s="41"/>
      <c r="AS2546" s="41"/>
      <c r="AT2546" s="41"/>
      <c r="AU2546" s="41"/>
      <c r="AV2546" s="41"/>
      <c r="AW2546" s="41"/>
      <c r="AX2546" s="41"/>
      <c r="AY2546" s="41"/>
      <c r="AZ2546" s="41"/>
      <c r="BA2546" s="41"/>
      <c r="BB2546" s="41"/>
      <c r="BC2546" s="41"/>
      <c r="BD2546" s="41"/>
      <c r="BE2546" s="41"/>
      <c r="BF2546" s="41"/>
      <c r="BG2546" s="41"/>
      <c r="BH2546" s="41"/>
      <c r="BI2546" s="41"/>
      <c r="BJ2546" s="41"/>
      <c r="BK2546" s="41"/>
      <c r="BL2546" s="41"/>
      <c r="BM2546" s="41"/>
      <c r="BN2546" s="41"/>
      <c r="BO2546" s="41"/>
      <c r="BP2546" s="108"/>
      <c r="CG2546" s="102"/>
      <c r="CI2546" s="45"/>
    </row>
    <row r="2547" spans="37:87" ht="13" customHeight="1">
      <c r="AK2547" s="114"/>
      <c r="AL2547" s="41"/>
      <c r="AM2547" s="41"/>
      <c r="AN2547" s="41"/>
      <c r="AO2547" s="41"/>
      <c r="AP2547" s="41"/>
      <c r="AQ2547" s="41"/>
      <c r="AR2547" s="41"/>
      <c r="AS2547" s="41"/>
      <c r="AT2547" s="41"/>
      <c r="AU2547" s="41"/>
      <c r="AV2547" s="41"/>
      <c r="AW2547" s="41"/>
      <c r="AX2547" s="41"/>
      <c r="AY2547" s="41"/>
      <c r="AZ2547" s="41"/>
      <c r="BA2547" s="41"/>
      <c r="BB2547" s="41"/>
      <c r="BC2547" s="41"/>
      <c r="BD2547" s="41"/>
      <c r="BE2547" s="41"/>
      <c r="BF2547" s="41"/>
      <c r="BG2547" s="41"/>
      <c r="BH2547" s="41"/>
      <c r="BI2547" s="41"/>
      <c r="BJ2547" s="41"/>
      <c r="BK2547" s="41"/>
      <c r="BL2547" s="41"/>
      <c r="BM2547" s="41"/>
      <c r="BN2547" s="41"/>
      <c r="BO2547" s="41"/>
      <c r="BP2547" s="108"/>
      <c r="CG2547" s="102"/>
      <c r="CI2547" s="45"/>
    </row>
    <row r="2548" spans="37:87" ht="13" customHeight="1">
      <c r="AK2548" s="114"/>
      <c r="AL2548" s="41"/>
      <c r="AM2548" s="41"/>
      <c r="AN2548" s="41"/>
      <c r="AO2548" s="41"/>
      <c r="AP2548" s="41"/>
      <c r="AQ2548" s="41"/>
      <c r="AR2548" s="41"/>
      <c r="AS2548" s="41"/>
      <c r="AT2548" s="41"/>
      <c r="AU2548" s="41"/>
      <c r="AV2548" s="41"/>
      <c r="AW2548" s="41"/>
      <c r="AX2548" s="41"/>
      <c r="AY2548" s="41"/>
      <c r="AZ2548" s="41"/>
      <c r="BA2548" s="41"/>
      <c r="BB2548" s="41"/>
      <c r="BC2548" s="41"/>
      <c r="BD2548" s="41"/>
      <c r="BE2548" s="41"/>
      <c r="BF2548" s="41"/>
      <c r="BG2548" s="41"/>
      <c r="BH2548" s="41"/>
      <c r="BI2548" s="41"/>
      <c r="BJ2548" s="41"/>
      <c r="BK2548" s="41"/>
      <c r="BL2548" s="41"/>
      <c r="BM2548" s="41"/>
      <c r="BN2548" s="41"/>
      <c r="BO2548" s="41"/>
      <c r="BP2548" s="108"/>
      <c r="CG2548" s="102"/>
      <c r="CI2548" s="45"/>
    </row>
    <row r="2549" spans="37:87" ht="13" customHeight="1">
      <c r="AK2549" s="114"/>
      <c r="AL2549" s="41"/>
      <c r="AM2549" s="41"/>
      <c r="AN2549" s="41"/>
      <c r="AO2549" s="41"/>
      <c r="AP2549" s="41"/>
      <c r="AQ2549" s="41"/>
      <c r="AR2549" s="41"/>
      <c r="AS2549" s="41"/>
      <c r="AT2549" s="41"/>
      <c r="AU2549" s="41"/>
      <c r="AV2549" s="41"/>
      <c r="AW2549" s="41"/>
      <c r="AX2549" s="41"/>
      <c r="AY2549" s="41"/>
      <c r="AZ2549" s="41"/>
      <c r="BA2549" s="41"/>
      <c r="BB2549" s="41"/>
      <c r="BC2549" s="41"/>
      <c r="BD2549" s="41"/>
      <c r="BE2549" s="41"/>
      <c r="BF2549" s="41"/>
      <c r="BG2549" s="41"/>
      <c r="BH2549" s="41"/>
      <c r="BI2549" s="41"/>
      <c r="BJ2549" s="41"/>
      <c r="BK2549" s="41"/>
      <c r="BL2549" s="41"/>
      <c r="BM2549" s="41"/>
      <c r="BN2549" s="41"/>
      <c r="BO2549" s="41"/>
      <c r="BP2549" s="108"/>
      <c r="CG2549" s="102"/>
      <c r="CI2549" s="45"/>
    </row>
    <row r="2550" spans="37:87" ht="13" customHeight="1">
      <c r="AK2550" s="114"/>
      <c r="AL2550" s="41"/>
      <c r="AM2550" s="41"/>
      <c r="AN2550" s="41"/>
      <c r="AO2550" s="41"/>
      <c r="AP2550" s="41"/>
      <c r="AQ2550" s="41"/>
      <c r="AR2550" s="41"/>
      <c r="AS2550" s="41"/>
      <c r="AT2550" s="41"/>
      <c r="AU2550" s="41"/>
      <c r="AV2550" s="41"/>
      <c r="AW2550" s="41"/>
      <c r="AX2550" s="41"/>
      <c r="AY2550" s="41"/>
      <c r="AZ2550" s="41"/>
      <c r="BA2550" s="41"/>
      <c r="BB2550" s="41"/>
      <c r="BC2550" s="41"/>
      <c r="BD2550" s="41"/>
      <c r="BE2550" s="41"/>
      <c r="BF2550" s="41"/>
      <c r="BG2550" s="41"/>
      <c r="BH2550" s="41"/>
      <c r="BI2550" s="41"/>
      <c r="BJ2550" s="41"/>
      <c r="BK2550" s="41"/>
      <c r="BL2550" s="41"/>
      <c r="BM2550" s="41"/>
      <c r="BN2550" s="41"/>
      <c r="BO2550" s="41"/>
      <c r="BP2550" s="108"/>
      <c r="CG2550" s="102"/>
      <c r="CI2550" s="45"/>
    </row>
    <row r="2551" spans="37:87" ht="13" customHeight="1">
      <c r="AK2551" s="114"/>
      <c r="AL2551" s="41"/>
      <c r="AM2551" s="41"/>
      <c r="AN2551" s="41"/>
      <c r="AO2551" s="41"/>
      <c r="AP2551" s="41"/>
      <c r="AQ2551" s="41"/>
      <c r="AR2551" s="41"/>
      <c r="AS2551" s="41"/>
      <c r="AT2551" s="41"/>
      <c r="AU2551" s="41"/>
      <c r="AV2551" s="41"/>
      <c r="AW2551" s="41"/>
      <c r="AX2551" s="41"/>
      <c r="AY2551" s="41"/>
      <c r="AZ2551" s="41"/>
      <c r="BA2551" s="41"/>
      <c r="BB2551" s="41"/>
      <c r="BC2551" s="41"/>
      <c r="BD2551" s="41"/>
      <c r="BE2551" s="41"/>
      <c r="BF2551" s="41"/>
      <c r="BG2551" s="41"/>
      <c r="BH2551" s="41"/>
      <c r="BI2551" s="41"/>
      <c r="BJ2551" s="41"/>
      <c r="BK2551" s="41"/>
      <c r="BL2551" s="41"/>
      <c r="BM2551" s="41"/>
      <c r="BN2551" s="41"/>
      <c r="BO2551" s="41"/>
      <c r="BP2551" s="108"/>
      <c r="CG2551" s="102"/>
      <c r="CI2551" s="45"/>
    </row>
    <row r="2552" spans="37:87" ht="13" customHeight="1">
      <c r="AK2552" s="114"/>
      <c r="AL2552" s="41"/>
      <c r="AM2552" s="41"/>
      <c r="AN2552" s="41"/>
      <c r="AO2552" s="41"/>
      <c r="AP2552" s="41"/>
      <c r="AQ2552" s="41"/>
      <c r="AR2552" s="41"/>
      <c r="AS2552" s="41"/>
      <c r="AT2552" s="41"/>
      <c r="AU2552" s="41"/>
      <c r="AV2552" s="41"/>
      <c r="AW2552" s="41"/>
      <c r="AX2552" s="41"/>
      <c r="AY2552" s="41"/>
      <c r="AZ2552" s="41"/>
      <c r="BA2552" s="41"/>
      <c r="BB2552" s="41"/>
      <c r="BC2552" s="41"/>
      <c r="BD2552" s="41"/>
      <c r="BE2552" s="41"/>
      <c r="BF2552" s="41"/>
      <c r="BG2552" s="41"/>
      <c r="BH2552" s="41"/>
      <c r="BI2552" s="41"/>
      <c r="BJ2552" s="41"/>
      <c r="BK2552" s="41"/>
      <c r="BL2552" s="41"/>
      <c r="BM2552" s="41"/>
      <c r="BN2552" s="41"/>
      <c r="BO2552" s="41"/>
      <c r="BP2552" s="108"/>
      <c r="CG2552" s="102"/>
      <c r="CI2552" s="45"/>
    </row>
    <row r="2553" spans="37:87" ht="13" customHeight="1">
      <c r="AK2553" s="114"/>
      <c r="AL2553" s="41"/>
      <c r="AM2553" s="41"/>
      <c r="AN2553" s="41"/>
      <c r="AO2553" s="41"/>
      <c r="AP2553" s="41"/>
      <c r="AQ2553" s="41"/>
      <c r="AR2553" s="41"/>
      <c r="AS2553" s="41"/>
      <c r="AT2553" s="41"/>
      <c r="AU2553" s="41"/>
      <c r="AV2553" s="41"/>
      <c r="AW2553" s="41"/>
      <c r="AX2553" s="41"/>
      <c r="AY2553" s="41"/>
      <c r="AZ2553" s="41"/>
      <c r="BA2553" s="41"/>
      <c r="BB2553" s="41"/>
      <c r="BC2553" s="41"/>
      <c r="BD2553" s="41"/>
      <c r="BE2553" s="41"/>
      <c r="BF2553" s="41"/>
      <c r="BG2553" s="41"/>
      <c r="BH2553" s="41"/>
      <c r="BI2553" s="41"/>
      <c r="BJ2553" s="41"/>
      <c r="BK2553" s="41"/>
      <c r="BL2553" s="41"/>
      <c r="BM2553" s="41"/>
      <c r="BN2553" s="41"/>
      <c r="BO2553" s="41"/>
      <c r="BP2553" s="108"/>
      <c r="CG2553" s="102"/>
      <c r="CI2553" s="45"/>
    </row>
    <row r="2554" spans="37:87" ht="13" customHeight="1">
      <c r="AK2554" s="114"/>
      <c r="AL2554" s="41"/>
      <c r="AM2554" s="41"/>
      <c r="AN2554" s="41"/>
      <c r="AO2554" s="41"/>
      <c r="AP2554" s="41"/>
      <c r="AQ2554" s="41"/>
      <c r="AR2554" s="41"/>
      <c r="AS2554" s="41"/>
      <c r="AT2554" s="41"/>
      <c r="AU2554" s="41"/>
      <c r="AV2554" s="41"/>
      <c r="AW2554" s="41"/>
      <c r="AX2554" s="41"/>
      <c r="AY2554" s="41"/>
      <c r="AZ2554" s="41"/>
      <c r="BA2554" s="41"/>
      <c r="BB2554" s="41"/>
      <c r="BC2554" s="41"/>
      <c r="BD2554" s="41"/>
      <c r="BE2554" s="41"/>
      <c r="BF2554" s="41"/>
      <c r="BG2554" s="41"/>
      <c r="BH2554" s="41"/>
      <c r="BI2554" s="41"/>
      <c r="BJ2554" s="41"/>
      <c r="BK2554" s="41"/>
      <c r="BL2554" s="41"/>
      <c r="BM2554" s="41"/>
      <c r="BN2554" s="41"/>
      <c r="BO2554" s="41"/>
      <c r="BP2554" s="108"/>
      <c r="CG2554" s="102"/>
      <c r="CI2554" s="45"/>
    </row>
    <row r="2555" spans="37:87" ht="13" customHeight="1">
      <c r="AK2555" s="114"/>
      <c r="AL2555" s="41"/>
      <c r="AM2555" s="41"/>
      <c r="AN2555" s="41"/>
      <c r="AO2555" s="41"/>
      <c r="AP2555" s="41"/>
      <c r="AQ2555" s="41"/>
      <c r="AR2555" s="41"/>
      <c r="AS2555" s="41"/>
      <c r="AT2555" s="41"/>
      <c r="AU2555" s="41"/>
      <c r="AV2555" s="41"/>
      <c r="AW2555" s="41"/>
      <c r="AX2555" s="41"/>
      <c r="AY2555" s="41"/>
      <c r="AZ2555" s="41"/>
      <c r="BA2555" s="41"/>
      <c r="BB2555" s="41"/>
      <c r="BC2555" s="41"/>
      <c r="BD2555" s="41"/>
      <c r="BE2555" s="41"/>
      <c r="BF2555" s="41"/>
      <c r="BG2555" s="41"/>
      <c r="BH2555" s="41"/>
      <c r="BI2555" s="41"/>
      <c r="BJ2555" s="41"/>
      <c r="BK2555" s="41"/>
      <c r="BL2555" s="41"/>
      <c r="BM2555" s="41"/>
      <c r="BN2555" s="41"/>
      <c r="BO2555" s="41"/>
      <c r="BP2555" s="108"/>
      <c r="CG2555" s="102"/>
      <c r="CI2555" s="45"/>
    </row>
    <row r="2556" spans="37:87" ht="13" customHeight="1">
      <c r="AK2556" s="114"/>
      <c r="AL2556" s="41"/>
      <c r="AM2556" s="41"/>
      <c r="AN2556" s="41"/>
      <c r="AO2556" s="41"/>
      <c r="AP2556" s="41"/>
      <c r="AQ2556" s="41"/>
      <c r="AR2556" s="41"/>
      <c r="AS2556" s="41"/>
      <c r="AT2556" s="41"/>
      <c r="AU2556" s="41"/>
      <c r="AV2556" s="41"/>
      <c r="AW2556" s="41"/>
      <c r="AX2556" s="41"/>
      <c r="AY2556" s="41"/>
      <c r="AZ2556" s="41"/>
      <c r="BA2556" s="41"/>
      <c r="BB2556" s="41"/>
      <c r="BC2556" s="41"/>
      <c r="BD2556" s="41"/>
      <c r="BE2556" s="41"/>
      <c r="BF2556" s="41"/>
      <c r="BG2556" s="41"/>
      <c r="BH2556" s="41"/>
      <c r="BI2556" s="41"/>
      <c r="BJ2556" s="41"/>
      <c r="BK2556" s="41"/>
      <c r="BL2556" s="41"/>
      <c r="BM2556" s="41"/>
      <c r="BN2556" s="41"/>
      <c r="BO2556" s="41"/>
      <c r="BP2556" s="108"/>
      <c r="CG2556" s="102"/>
      <c r="CI2556" s="45"/>
    </row>
    <row r="2557" spans="37:87" ht="13" customHeight="1">
      <c r="AK2557" s="114"/>
      <c r="AL2557" s="41"/>
      <c r="AM2557" s="41"/>
      <c r="AN2557" s="41"/>
      <c r="AO2557" s="41"/>
      <c r="AP2557" s="41"/>
      <c r="AQ2557" s="41"/>
      <c r="AR2557" s="41"/>
      <c r="AS2557" s="41"/>
      <c r="AT2557" s="41"/>
      <c r="AU2557" s="41"/>
      <c r="AV2557" s="41"/>
      <c r="AW2557" s="41"/>
      <c r="AX2557" s="41"/>
      <c r="AY2557" s="41"/>
      <c r="AZ2557" s="41"/>
      <c r="BA2557" s="41"/>
      <c r="BB2557" s="41"/>
      <c r="BC2557" s="41"/>
      <c r="BD2557" s="41"/>
      <c r="BE2557" s="41"/>
      <c r="BF2557" s="41"/>
      <c r="BG2557" s="41"/>
      <c r="BH2557" s="41"/>
      <c r="BI2557" s="41"/>
      <c r="BJ2557" s="41"/>
      <c r="BK2557" s="41"/>
      <c r="BL2557" s="41"/>
      <c r="BM2557" s="41"/>
      <c r="BN2557" s="41"/>
      <c r="BO2557" s="41"/>
      <c r="BP2557" s="108"/>
      <c r="CG2557" s="102"/>
      <c r="CI2557" s="45"/>
    </row>
    <row r="2558" spans="37:87" ht="13" customHeight="1">
      <c r="AK2558" s="114"/>
      <c r="AL2558" s="41"/>
      <c r="AM2558" s="41"/>
      <c r="AN2558" s="41"/>
      <c r="AO2558" s="41"/>
      <c r="AP2558" s="41"/>
      <c r="AQ2558" s="41"/>
      <c r="AR2558" s="41"/>
      <c r="AS2558" s="41"/>
      <c r="AT2558" s="41"/>
      <c r="AU2558" s="41"/>
      <c r="AV2558" s="41"/>
      <c r="AW2558" s="41"/>
      <c r="AX2558" s="41"/>
      <c r="AY2558" s="41"/>
      <c r="AZ2558" s="41"/>
      <c r="BA2558" s="41"/>
      <c r="BB2558" s="41"/>
      <c r="BC2558" s="41"/>
      <c r="BD2558" s="41"/>
      <c r="BE2558" s="41"/>
      <c r="BF2558" s="41"/>
      <c r="BG2558" s="41"/>
      <c r="BH2558" s="41"/>
      <c r="BI2558" s="41"/>
      <c r="BJ2558" s="41"/>
      <c r="BK2558" s="41"/>
      <c r="BL2558" s="41"/>
      <c r="BM2558" s="41"/>
      <c r="BN2558" s="41"/>
      <c r="BO2558" s="41"/>
      <c r="BP2558" s="108"/>
      <c r="CG2558" s="102"/>
      <c r="CI2558" s="45"/>
    </row>
    <row r="2559" spans="37:87" ht="13" customHeight="1">
      <c r="AK2559" s="114"/>
      <c r="AL2559" s="41"/>
      <c r="AM2559" s="41"/>
      <c r="AN2559" s="41"/>
      <c r="AO2559" s="41"/>
      <c r="AP2559" s="41"/>
      <c r="AQ2559" s="41"/>
      <c r="AR2559" s="41"/>
      <c r="AS2559" s="41"/>
      <c r="AT2559" s="41"/>
      <c r="AU2559" s="41"/>
      <c r="AV2559" s="41"/>
      <c r="AW2559" s="41"/>
      <c r="AX2559" s="41"/>
      <c r="AY2559" s="41"/>
      <c r="AZ2559" s="41"/>
      <c r="BA2559" s="41"/>
      <c r="BB2559" s="41"/>
      <c r="BC2559" s="41"/>
      <c r="BD2559" s="41"/>
      <c r="BE2559" s="41"/>
      <c r="BF2559" s="41"/>
      <c r="BG2559" s="41"/>
      <c r="BH2559" s="41"/>
      <c r="BI2559" s="41"/>
      <c r="BJ2559" s="41"/>
      <c r="BK2559" s="41"/>
      <c r="BL2559" s="41"/>
      <c r="BM2559" s="41"/>
      <c r="BN2559" s="41"/>
      <c r="BO2559" s="41"/>
      <c r="BP2559" s="108"/>
      <c r="CG2559" s="102"/>
      <c r="CI2559" s="45"/>
    </row>
    <row r="2560" spans="37:87" ht="13" customHeight="1">
      <c r="AK2560" s="114"/>
      <c r="AL2560" s="41"/>
      <c r="AM2560" s="41"/>
      <c r="AN2560" s="41"/>
      <c r="AO2560" s="41"/>
      <c r="AP2560" s="41"/>
      <c r="AQ2560" s="41"/>
      <c r="AR2560" s="41"/>
      <c r="AS2560" s="41"/>
      <c r="AT2560" s="41"/>
      <c r="AU2560" s="41"/>
      <c r="AV2560" s="41"/>
      <c r="AW2560" s="41"/>
      <c r="AX2560" s="41"/>
      <c r="AY2560" s="41"/>
      <c r="AZ2560" s="41"/>
      <c r="BA2560" s="41"/>
      <c r="BB2560" s="41"/>
      <c r="BC2560" s="41"/>
      <c r="BD2560" s="41"/>
      <c r="BE2560" s="41"/>
      <c r="BF2560" s="41"/>
      <c r="BG2560" s="41"/>
      <c r="BH2560" s="41"/>
      <c r="BI2560" s="41"/>
      <c r="BJ2560" s="41"/>
      <c r="BK2560" s="41"/>
      <c r="BL2560" s="41"/>
      <c r="BM2560" s="41"/>
      <c r="BN2560" s="41"/>
      <c r="BO2560" s="41"/>
      <c r="BP2560" s="108"/>
      <c r="CG2560" s="102"/>
      <c r="CI2560" s="45"/>
    </row>
    <row r="2561" spans="37:87" ht="13" customHeight="1">
      <c r="AK2561" s="114"/>
      <c r="AL2561" s="41"/>
      <c r="AM2561" s="41"/>
      <c r="AN2561" s="41"/>
      <c r="AO2561" s="41"/>
      <c r="AP2561" s="41"/>
      <c r="AQ2561" s="41"/>
      <c r="AR2561" s="41"/>
      <c r="AS2561" s="41"/>
      <c r="AT2561" s="41"/>
      <c r="AU2561" s="41"/>
      <c r="AV2561" s="41"/>
      <c r="AW2561" s="41"/>
      <c r="AX2561" s="41"/>
      <c r="AY2561" s="41"/>
      <c r="AZ2561" s="41"/>
      <c r="BA2561" s="41"/>
      <c r="BB2561" s="41"/>
      <c r="BC2561" s="41"/>
      <c r="BD2561" s="41"/>
      <c r="BE2561" s="41"/>
      <c r="BF2561" s="41"/>
      <c r="BG2561" s="41"/>
      <c r="BH2561" s="41"/>
      <c r="BI2561" s="41"/>
      <c r="BJ2561" s="41"/>
      <c r="BK2561" s="41"/>
      <c r="BL2561" s="41"/>
      <c r="BM2561" s="41"/>
      <c r="BN2561" s="41"/>
      <c r="BO2561" s="41"/>
      <c r="BP2561" s="108"/>
      <c r="CG2561" s="102"/>
      <c r="CI2561" s="45"/>
    </row>
    <row r="2562" spans="37:87" ht="13" customHeight="1">
      <c r="AK2562" s="114"/>
      <c r="AL2562" s="41"/>
      <c r="AM2562" s="41"/>
      <c r="AN2562" s="41"/>
      <c r="AO2562" s="41"/>
      <c r="AP2562" s="41"/>
      <c r="AQ2562" s="41"/>
      <c r="AR2562" s="41"/>
      <c r="AS2562" s="41"/>
      <c r="AT2562" s="41"/>
      <c r="AU2562" s="41"/>
      <c r="AV2562" s="41"/>
      <c r="AW2562" s="41"/>
      <c r="AX2562" s="41"/>
      <c r="AY2562" s="41"/>
      <c r="AZ2562" s="41"/>
      <c r="BA2562" s="41"/>
      <c r="BB2562" s="41"/>
      <c r="BC2562" s="41"/>
      <c r="BD2562" s="41"/>
      <c r="BE2562" s="41"/>
      <c r="BF2562" s="41"/>
      <c r="BG2562" s="41"/>
      <c r="BH2562" s="41"/>
      <c r="BI2562" s="41"/>
      <c r="BJ2562" s="41"/>
      <c r="BK2562" s="41"/>
      <c r="BL2562" s="41"/>
      <c r="BM2562" s="41"/>
      <c r="BN2562" s="41"/>
      <c r="BO2562" s="41"/>
      <c r="BP2562" s="108"/>
      <c r="CG2562" s="102"/>
      <c r="CI2562" s="45"/>
    </row>
    <row r="2563" spans="37:87" ht="13" customHeight="1">
      <c r="AK2563" s="114"/>
      <c r="AL2563" s="41"/>
      <c r="AM2563" s="41"/>
      <c r="AN2563" s="41"/>
      <c r="AO2563" s="41"/>
      <c r="AP2563" s="41"/>
      <c r="AQ2563" s="41"/>
      <c r="AR2563" s="41"/>
      <c r="AS2563" s="41"/>
      <c r="AT2563" s="41"/>
      <c r="AU2563" s="41"/>
      <c r="AV2563" s="41"/>
      <c r="AW2563" s="41"/>
      <c r="AX2563" s="41"/>
      <c r="AY2563" s="41"/>
      <c r="AZ2563" s="41"/>
      <c r="BA2563" s="41"/>
      <c r="BB2563" s="41"/>
      <c r="BC2563" s="41"/>
      <c r="BD2563" s="41"/>
      <c r="BE2563" s="41"/>
      <c r="BF2563" s="41"/>
      <c r="BG2563" s="41"/>
      <c r="BH2563" s="41"/>
      <c r="BI2563" s="41"/>
      <c r="BJ2563" s="41"/>
      <c r="BK2563" s="41"/>
      <c r="BL2563" s="41"/>
      <c r="BM2563" s="41"/>
      <c r="BN2563" s="41"/>
      <c r="BO2563" s="41"/>
      <c r="BP2563" s="108"/>
      <c r="CG2563" s="102"/>
      <c r="CI2563" s="45"/>
    </row>
    <row r="2564" spans="37:87" ht="13" customHeight="1">
      <c r="AK2564" s="114"/>
      <c r="AL2564" s="41"/>
      <c r="AM2564" s="41"/>
      <c r="AN2564" s="41"/>
      <c r="AO2564" s="41"/>
      <c r="AP2564" s="41"/>
      <c r="AQ2564" s="41"/>
      <c r="AR2564" s="41"/>
      <c r="AS2564" s="41"/>
      <c r="AT2564" s="41"/>
      <c r="AU2564" s="41"/>
      <c r="AV2564" s="41"/>
      <c r="AW2564" s="41"/>
      <c r="AX2564" s="41"/>
      <c r="AY2564" s="41"/>
      <c r="AZ2564" s="41"/>
      <c r="BA2564" s="41"/>
      <c r="BB2564" s="41"/>
      <c r="BC2564" s="41"/>
      <c r="BD2564" s="41"/>
      <c r="BE2564" s="41"/>
      <c r="BF2564" s="41"/>
      <c r="BG2564" s="41"/>
      <c r="BH2564" s="41"/>
      <c r="BI2564" s="41"/>
      <c r="BJ2564" s="41"/>
      <c r="BK2564" s="41"/>
      <c r="BL2564" s="41"/>
      <c r="BM2564" s="41"/>
      <c r="BN2564" s="41"/>
      <c r="BO2564" s="41"/>
      <c r="BP2564" s="108"/>
      <c r="CG2564" s="102"/>
      <c r="CI2564" s="45"/>
    </row>
    <row r="2565" spans="37:87" ht="13" customHeight="1">
      <c r="AK2565" s="114"/>
      <c r="AL2565" s="41"/>
      <c r="AM2565" s="41"/>
      <c r="AN2565" s="41"/>
      <c r="AO2565" s="41"/>
      <c r="AP2565" s="41"/>
      <c r="AQ2565" s="41"/>
      <c r="AR2565" s="41"/>
      <c r="AS2565" s="41"/>
      <c r="AT2565" s="41"/>
      <c r="AU2565" s="41"/>
      <c r="AV2565" s="41"/>
      <c r="AW2565" s="41"/>
      <c r="AX2565" s="41"/>
      <c r="AY2565" s="41"/>
      <c r="AZ2565" s="41"/>
      <c r="BA2565" s="41"/>
      <c r="BB2565" s="41"/>
      <c r="BC2565" s="41"/>
      <c r="BD2565" s="41"/>
      <c r="BE2565" s="41"/>
      <c r="BF2565" s="41"/>
      <c r="BG2565" s="41"/>
      <c r="BH2565" s="41"/>
      <c r="BI2565" s="41"/>
      <c r="BJ2565" s="41"/>
      <c r="BK2565" s="41"/>
      <c r="BL2565" s="41"/>
      <c r="BM2565" s="41"/>
      <c r="BN2565" s="41"/>
      <c r="BO2565" s="41"/>
      <c r="BP2565" s="108"/>
      <c r="CG2565" s="102"/>
      <c r="CI2565" s="45"/>
    </row>
    <row r="2566" spans="37:87" ht="13" customHeight="1">
      <c r="AK2566" s="114"/>
      <c r="AL2566" s="41"/>
      <c r="AM2566" s="41"/>
      <c r="AN2566" s="41"/>
      <c r="AO2566" s="41"/>
      <c r="AP2566" s="41"/>
      <c r="AQ2566" s="41"/>
      <c r="AR2566" s="41"/>
      <c r="AS2566" s="41"/>
      <c r="AT2566" s="41"/>
      <c r="AU2566" s="41"/>
      <c r="AV2566" s="41"/>
      <c r="AW2566" s="41"/>
      <c r="AX2566" s="41"/>
      <c r="AY2566" s="41"/>
      <c r="AZ2566" s="41"/>
      <c r="BA2566" s="41"/>
      <c r="BB2566" s="41"/>
      <c r="BC2566" s="41"/>
      <c r="BD2566" s="41"/>
      <c r="BE2566" s="41"/>
      <c r="BF2566" s="41"/>
      <c r="BG2566" s="41"/>
      <c r="BH2566" s="41"/>
      <c r="BI2566" s="41"/>
      <c r="BJ2566" s="41"/>
      <c r="BK2566" s="41"/>
      <c r="BL2566" s="41"/>
      <c r="BM2566" s="41"/>
      <c r="BN2566" s="41"/>
      <c r="BO2566" s="41"/>
      <c r="BP2566" s="108"/>
      <c r="CG2566" s="102"/>
      <c r="CI2566" s="45"/>
    </row>
    <row r="2567" spans="37:87" ht="13" customHeight="1">
      <c r="AK2567" s="114"/>
      <c r="AL2567" s="41"/>
      <c r="AM2567" s="41"/>
      <c r="AN2567" s="41"/>
      <c r="AO2567" s="41"/>
      <c r="AP2567" s="41"/>
      <c r="AQ2567" s="41"/>
      <c r="AR2567" s="41"/>
      <c r="AS2567" s="41"/>
      <c r="AT2567" s="41"/>
      <c r="AU2567" s="41"/>
      <c r="AV2567" s="41"/>
      <c r="AW2567" s="41"/>
      <c r="AX2567" s="41"/>
      <c r="AY2567" s="41"/>
      <c r="AZ2567" s="41"/>
      <c r="BA2567" s="41"/>
      <c r="BB2567" s="41"/>
      <c r="BC2567" s="41"/>
      <c r="BD2567" s="41"/>
      <c r="BE2567" s="41"/>
      <c r="BF2567" s="41"/>
      <c r="BG2567" s="41"/>
      <c r="BH2567" s="41"/>
      <c r="BI2567" s="41"/>
      <c r="BJ2567" s="41"/>
      <c r="BK2567" s="41"/>
      <c r="BL2567" s="41"/>
      <c r="BM2567" s="41"/>
      <c r="BN2567" s="41"/>
      <c r="BO2567" s="41"/>
      <c r="BP2567" s="108"/>
      <c r="CG2567" s="102"/>
      <c r="CI2567" s="45"/>
    </row>
    <row r="2568" spans="37:87" ht="13" customHeight="1">
      <c r="AK2568" s="114"/>
      <c r="AL2568" s="41"/>
      <c r="AM2568" s="41"/>
      <c r="AN2568" s="41"/>
      <c r="AO2568" s="41"/>
      <c r="AP2568" s="41"/>
      <c r="AQ2568" s="41"/>
      <c r="AR2568" s="41"/>
      <c r="AS2568" s="41"/>
      <c r="AT2568" s="41"/>
      <c r="AU2568" s="41"/>
      <c r="AV2568" s="41"/>
      <c r="AW2568" s="41"/>
      <c r="AX2568" s="41"/>
      <c r="AY2568" s="41"/>
      <c r="AZ2568" s="41"/>
      <c r="BA2568" s="41"/>
      <c r="BB2568" s="41"/>
      <c r="BC2568" s="41"/>
      <c r="BD2568" s="41"/>
      <c r="BE2568" s="41"/>
      <c r="BF2568" s="41"/>
      <c r="BG2568" s="41"/>
      <c r="BH2568" s="41"/>
      <c r="BI2568" s="41"/>
      <c r="BJ2568" s="41"/>
      <c r="BK2568" s="41"/>
      <c r="BL2568" s="41"/>
      <c r="BM2568" s="41"/>
      <c r="BN2568" s="41"/>
      <c r="BO2568" s="41"/>
      <c r="BP2568" s="108"/>
      <c r="CG2568" s="102"/>
      <c r="CI2568" s="45"/>
    </row>
    <row r="2569" spans="37:87" ht="13" customHeight="1">
      <c r="AK2569" s="114"/>
      <c r="AL2569" s="41"/>
      <c r="AM2569" s="41"/>
      <c r="AN2569" s="41"/>
      <c r="AO2569" s="41"/>
      <c r="AP2569" s="41"/>
      <c r="AQ2569" s="41"/>
      <c r="AR2569" s="41"/>
      <c r="AS2569" s="41"/>
      <c r="AT2569" s="41"/>
      <c r="AU2569" s="41"/>
      <c r="AV2569" s="41"/>
      <c r="AW2569" s="41"/>
      <c r="AX2569" s="41"/>
      <c r="AY2569" s="41"/>
      <c r="AZ2569" s="41"/>
      <c r="BA2569" s="41"/>
      <c r="BB2569" s="41"/>
      <c r="BC2569" s="41"/>
      <c r="BD2569" s="41"/>
      <c r="BE2569" s="41"/>
      <c r="BF2569" s="41"/>
      <c r="BG2569" s="41"/>
      <c r="BH2569" s="41"/>
      <c r="BI2569" s="41"/>
      <c r="BJ2569" s="41"/>
      <c r="BK2569" s="41"/>
      <c r="BL2569" s="41"/>
      <c r="BM2569" s="41"/>
      <c r="BN2569" s="41"/>
      <c r="BO2569" s="41"/>
      <c r="BP2569" s="108"/>
      <c r="CG2569" s="102"/>
      <c r="CI2569" s="45"/>
    </row>
    <row r="2570" spans="37:87" ht="13" customHeight="1">
      <c r="AK2570" s="114"/>
      <c r="AL2570" s="41"/>
      <c r="AM2570" s="41"/>
      <c r="AN2570" s="41"/>
      <c r="AO2570" s="41"/>
      <c r="AP2570" s="41"/>
      <c r="AQ2570" s="41"/>
      <c r="AR2570" s="41"/>
      <c r="AS2570" s="41"/>
      <c r="AT2570" s="41"/>
      <c r="AU2570" s="41"/>
      <c r="AV2570" s="41"/>
      <c r="AW2570" s="41"/>
      <c r="AX2570" s="41"/>
      <c r="AY2570" s="41"/>
      <c r="AZ2570" s="41"/>
      <c r="BA2570" s="41"/>
      <c r="BB2570" s="41"/>
      <c r="BC2570" s="41"/>
      <c r="BD2570" s="41"/>
      <c r="BE2570" s="41"/>
      <c r="BF2570" s="41"/>
      <c r="BG2570" s="41"/>
      <c r="BH2570" s="41"/>
      <c r="BI2570" s="41"/>
      <c r="BJ2570" s="41"/>
      <c r="BK2570" s="41"/>
      <c r="BL2570" s="41"/>
      <c r="BM2570" s="41"/>
      <c r="BN2570" s="41"/>
      <c r="BO2570" s="41"/>
      <c r="BP2570" s="108"/>
      <c r="CG2570" s="102"/>
      <c r="CI2570" s="45"/>
    </row>
    <row r="2571" spans="37:87" ht="13" customHeight="1">
      <c r="AK2571" s="114"/>
      <c r="AL2571" s="41"/>
      <c r="AM2571" s="41"/>
      <c r="AN2571" s="41"/>
      <c r="AO2571" s="41"/>
      <c r="AP2571" s="41"/>
      <c r="AQ2571" s="41"/>
      <c r="AR2571" s="41"/>
      <c r="AS2571" s="41"/>
      <c r="AT2571" s="41"/>
      <c r="AU2571" s="41"/>
      <c r="AV2571" s="41"/>
      <c r="AW2571" s="41"/>
      <c r="AX2571" s="41"/>
      <c r="AY2571" s="41"/>
      <c r="AZ2571" s="41"/>
      <c r="BA2571" s="41"/>
      <c r="BB2571" s="41"/>
      <c r="BC2571" s="41"/>
      <c r="BD2571" s="41"/>
      <c r="BE2571" s="41"/>
      <c r="BF2571" s="41"/>
      <c r="BG2571" s="41"/>
      <c r="BH2571" s="41"/>
      <c r="BI2571" s="41"/>
      <c r="BJ2571" s="41"/>
      <c r="BK2571" s="41"/>
      <c r="BL2571" s="41"/>
      <c r="BM2571" s="41"/>
      <c r="BN2571" s="41"/>
      <c r="BO2571" s="41"/>
      <c r="BP2571" s="108"/>
      <c r="CG2571" s="102"/>
      <c r="CI2571" s="45"/>
    </row>
    <row r="2572" spans="37:87" ht="13" customHeight="1">
      <c r="AK2572" s="114"/>
      <c r="AL2572" s="41"/>
      <c r="AM2572" s="41"/>
      <c r="AN2572" s="41"/>
      <c r="AO2572" s="41"/>
      <c r="AP2572" s="41"/>
      <c r="AQ2572" s="41"/>
      <c r="AR2572" s="41"/>
      <c r="AS2572" s="41"/>
      <c r="AT2572" s="41"/>
      <c r="AU2572" s="41"/>
      <c r="AV2572" s="41"/>
      <c r="AW2572" s="41"/>
      <c r="AX2572" s="41"/>
      <c r="AY2572" s="41"/>
      <c r="AZ2572" s="41"/>
      <c r="BA2572" s="41"/>
      <c r="BB2572" s="41"/>
      <c r="BC2572" s="41"/>
      <c r="BD2572" s="41"/>
      <c r="BE2572" s="41"/>
      <c r="BF2572" s="41"/>
      <c r="BG2572" s="41"/>
      <c r="BH2572" s="41"/>
      <c r="BI2572" s="41"/>
      <c r="BJ2572" s="41"/>
      <c r="BK2572" s="41"/>
      <c r="BL2572" s="41"/>
      <c r="BM2572" s="41"/>
      <c r="BN2572" s="41"/>
      <c r="BO2572" s="41"/>
      <c r="BP2572" s="108"/>
      <c r="CG2572" s="102"/>
      <c r="CI2572" s="45"/>
    </row>
    <row r="2573" spans="37:87" ht="13" customHeight="1">
      <c r="AK2573" s="114"/>
      <c r="AL2573" s="41"/>
      <c r="AM2573" s="41"/>
      <c r="AN2573" s="41"/>
      <c r="AO2573" s="41"/>
      <c r="AP2573" s="41"/>
      <c r="AQ2573" s="41"/>
      <c r="AR2573" s="41"/>
      <c r="AS2573" s="41"/>
      <c r="AT2573" s="41"/>
      <c r="AU2573" s="41"/>
      <c r="AV2573" s="41"/>
      <c r="AW2573" s="41"/>
      <c r="AX2573" s="41"/>
      <c r="AY2573" s="41"/>
      <c r="AZ2573" s="41"/>
      <c r="BA2573" s="41"/>
      <c r="BB2573" s="41"/>
      <c r="BC2573" s="41"/>
      <c r="BD2573" s="41"/>
      <c r="BE2573" s="41"/>
      <c r="BF2573" s="41"/>
      <c r="BG2573" s="41"/>
      <c r="BH2573" s="41"/>
      <c r="BI2573" s="41"/>
      <c r="BJ2573" s="41"/>
      <c r="BK2573" s="41"/>
      <c r="BL2573" s="41"/>
      <c r="BM2573" s="41"/>
      <c r="BN2573" s="41"/>
      <c r="BO2573" s="41"/>
      <c r="BP2573" s="108"/>
      <c r="CG2573" s="102"/>
      <c r="CI2573" s="45"/>
    </row>
    <row r="2574" spans="37:87" ht="13" customHeight="1">
      <c r="AK2574" s="114"/>
      <c r="AL2574" s="41"/>
      <c r="AM2574" s="41"/>
      <c r="AN2574" s="41"/>
      <c r="AO2574" s="41"/>
      <c r="AP2574" s="41"/>
      <c r="AQ2574" s="41"/>
      <c r="AR2574" s="41"/>
      <c r="AS2574" s="41"/>
      <c r="AT2574" s="41"/>
      <c r="AU2574" s="41"/>
      <c r="AV2574" s="41"/>
      <c r="AW2574" s="41"/>
      <c r="AX2574" s="41"/>
      <c r="AY2574" s="41"/>
      <c r="AZ2574" s="41"/>
      <c r="BA2574" s="41"/>
      <c r="BB2574" s="41"/>
      <c r="BC2574" s="41"/>
      <c r="BD2574" s="41"/>
      <c r="BE2574" s="41"/>
      <c r="BF2574" s="41"/>
      <c r="BG2574" s="41"/>
      <c r="BH2574" s="41"/>
      <c r="BI2574" s="41"/>
      <c r="BJ2574" s="41"/>
      <c r="BK2574" s="41"/>
      <c r="BL2574" s="41"/>
      <c r="BM2574" s="41"/>
      <c r="BN2574" s="41"/>
      <c r="BO2574" s="41"/>
      <c r="BP2574" s="108"/>
      <c r="CG2574" s="102"/>
      <c r="CI2574" s="45"/>
    </row>
    <row r="2575" spans="37:87" ht="13" customHeight="1">
      <c r="AK2575" s="114"/>
      <c r="AL2575" s="41"/>
      <c r="AM2575" s="41"/>
      <c r="AN2575" s="41"/>
      <c r="AO2575" s="41"/>
      <c r="AP2575" s="41"/>
      <c r="AQ2575" s="41"/>
      <c r="AR2575" s="41"/>
      <c r="AS2575" s="41"/>
      <c r="AT2575" s="41"/>
      <c r="AU2575" s="41"/>
      <c r="AV2575" s="41"/>
      <c r="AW2575" s="41"/>
      <c r="AX2575" s="41"/>
      <c r="AY2575" s="41"/>
      <c r="AZ2575" s="41"/>
      <c r="BA2575" s="41"/>
      <c r="BB2575" s="41"/>
      <c r="BC2575" s="41"/>
      <c r="BD2575" s="41"/>
      <c r="BE2575" s="41"/>
      <c r="BF2575" s="41"/>
      <c r="BG2575" s="41"/>
      <c r="BH2575" s="41"/>
      <c r="BI2575" s="41"/>
      <c r="BJ2575" s="41"/>
      <c r="BK2575" s="41"/>
      <c r="BL2575" s="41"/>
      <c r="BM2575" s="41"/>
      <c r="BN2575" s="41"/>
      <c r="BO2575" s="41"/>
      <c r="BP2575" s="108"/>
      <c r="CG2575" s="102"/>
      <c r="CI2575" s="45"/>
    </row>
    <row r="2576" spans="37:87" ht="13" customHeight="1">
      <c r="AK2576" s="114"/>
      <c r="AL2576" s="41"/>
      <c r="AM2576" s="41"/>
      <c r="AN2576" s="41"/>
      <c r="AO2576" s="41"/>
      <c r="AP2576" s="41"/>
      <c r="AQ2576" s="41"/>
      <c r="AR2576" s="41"/>
      <c r="AS2576" s="41"/>
      <c r="AT2576" s="41"/>
      <c r="AU2576" s="41"/>
      <c r="AV2576" s="41"/>
      <c r="AW2576" s="41"/>
      <c r="AX2576" s="41"/>
      <c r="AY2576" s="41"/>
      <c r="AZ2576" s="41"/>
      <c r="BA2576" s="41"/>
      <c r="BB2576" s="41"/>
      <c r="BC2576" s="41"/>
      <c r="BD2576" s="41"/>
      <c r="BE2576" s="41"/>
      <c r="BF2576" s="41"/>
      <c r="BG2576" s="41"/>
      <c r="BH2576" s="41"/>
      <c r="BI2576" s="41"/>
      <c r="BJ2576" s="41"/>
      <c r="BK2576" s="41"/>
      <c r="BL2576" s="41"/>
      <c r="BM2576" s="41"/>
      <c r="BN2576" s="41"/>
      <c r="BO2576" s="41"/>
      <c r="BP2576" s="108"/>
      <c r="CG2576" s="102"/>
      <c r="CI2576" s="45"/>
    </row>
    <row r="2577" spans="37:87" ht="13" customHeight="1">
      <c r="AK2577" s="114"/>
      <c r="AL2577" s="41"/>
      <c r="AM2577" s="41"/>
      <c r="AN2577" s="41"/>
      <c r="AO2577" s="41"/>
      <c r="AP2577" s="41"/>
      <c r="AQ2577" s="41"/>
      <c r="AR2577" s="41"/>
      <c r="AS2577" s="41"/>
      <c r="AT2577" s="41"/>
      <c r="AU2577" s="41"/>
      <c r="AV2577" s="41"/>
      <c r="AW2577" s="41"/>
      <c r="AX2577" s="41"/>
      <c r="AY2577" s="41"/>
      <c r="AZ2577" s="41"/>
      <c r="BA2577" s="41"/>
      <c r="BB2577" s="41"/>
      <c r="BC2577" s="41"/>
      <c r="BD2577" s="41"/>
      <c r="BE2577" s="41"/>
      <c r="BF2577" s="41"/>
      <c r="BG2577" s="41"/>
      <c r="BH2577" s="41"/>
      <c r="BI2577" s="41"/>
      <c r="BJ2577" s="41"/>
      <c r="BK2577" s="41"/>
      <c r="BL2577" s="41"/>
      <c r="BM2577" s="41"/>
      <c r="BN2577" s="41"/>
      <c r="BO2577" s="41"/>
      <c r="BP2577" s="108"/>
      <c r="CG2577" s="102"/>
      <c r="CI2577" s="45"/>
    </row>
    <row r="2578" spans="37:87" ht="13" customHeight="1">
      <c r="AK2578" s="114"/>
      <c r="AL2578" s="41"/>
      <c r="AM2578" s="41"/>
      <c r="AN2578" s="41"/>
      <c r="AO2578" s="41"/>
      <c r="AP2578" s="41"/>
      <c r="AQ2578" s="41"/>
      <c r="AR2578" s="41"/>
      <c r="AS2578" s="41"/>
      <c r="AT2578" s="41"/>
      <c r="AU2578" s="41"/>
      <c r="AV2578" s="41"/>
      <c r="AW2578" s="41"/>
      <c r="AX2578" s="41"/>
      <c r="AY2578" s="41"/>
      <c r="AZ2578" s="41"/>
      <c r="BA2578" s="41"/>
      <c r="BB2578" s="41"/>
      <c r="BC2578" s="41"/>
      <c r="BD2578" s="41"/>
      <c r="BE2578" s="41"/>
      <c r="BF2578" s="41"/>
      <c r="BG2578" s="41"/>
      <c r="BH2578" s="41"/>
      <c r="BI2578" s="41"/>
      <c r="BJ2578" s="41"/>
      <c r="BK2578" s="41"/>
      <c r="BL2578" s="41"/>
      <c r="BM2578" s="41"/>
      <c r="BN2578" s="41"/>
      <c r="BO2578" s="41"/>
      <c r="BP2578" s="108"/>
      <c r="CG2578" s="102"/>
      <c r="CI2578" s="45"/>
    </row>
    <row r="2579" spans="37:87" ht="13" customHeight="1">
      <c r="AK2579" s="114"/>
      <c r="AL2579" s="41"/>
      <c r="AM2579" s="41"/>
      <c r="AN2579" s="41"/>
      <c r="AO2579" s="41"/>
      <c r="AP2579" s="41"/>
      <c r="AQ2579" s="41"/>
      <c r="AR2579" s="41"/>
      <c r="AS2579" s="41"/>
      <c r="AT2579" s="41"/>
      <c r="AU2579" s="41"/>
      <c r="AV2579" s="41"/>
      <c r="AW2579" s="41"/>
      <c r="AX2579" s="41"/>
      <c r="AY2579" s="41"/>
      <c r="AZ2579" s="41"/>
      <c r="BA2579" s="41"/>
      <c r="BB2579" s="41"/>
      <c r="BC2579" s="41"/>
      <c r="BD2579" s="41"/>
      <c r="BE2579" s="41"/>
      <c r="BF2579" s="41"/>
      <c r="BG2579" s="41"/>
      <c r="BH2579" s="41"/>
      <c r="BI2579" s="41"/>
      <c r="BJ2579" s="41"/>
      <c r="BK2579" s="41"/>
      <c r="BL2579" s="41"/>
      <c r="BM2579" s="41"/>
      <c r="BN2579" s="41"/>
      <c r="BO2579" s="41"/>
      <c r="BP2579" s="108"/>
      <c r="CG2579" s="102"/>
      <c r="CI2579" s="45"/>
    </row>
    <row r="2580" spans="37:87" ht="13" customHeight="1">
      <c r="AK2580" s="114"/>
      <c r="AL2580" s="41"/>
      <c r="AM2580" s="41"/>
      <c r="AN2580" s="41"/>
      <c r="AO2580" s="41"/>
      <c r="AP2580" s="41"/>
      <c r="AQ2580" s="41"/>
      <c r="AR2580" s="41"/>
      <c r="AS2580" s="41"/>
      <c r="AT2580" s="41"/>
      <c r="AU2580" s="41"/>
      <c r="AV2580" s="41"/>
      <c r="AW2580" s="41"/>
      <c r="AX2580" s="41"/>
      <c r="AY2580" s="41"/>
      <c r="AZ2580" s="41"/>
      <c r="BA2580" s="41"/>
      <c r="BB2580" s="41"/>
      <c r="BC2580" s="41"/>
      <c r="BD2580" s="41"/>
      <c r="BE2580" s="41"/>
      <c r="BF2580" s="41"/>
      <c r="BG2580" s="41"/>
      <c r="BH2580" s="41"/>
      <c r="BI2580" s="41"/>
      <c r="BJ2580" s="41"/>
      <c r="BK2580" s="41"/>
      <c r="BL2580" s="41"/>
      <c r="BM2580" s="41"/>
      <c r="BN2580" s="41"/>
      <c r="BO2580" s="41"/>
      <c r="BP2580" s="108"/>
      <c r="CG2580" s="102"/>
      <c r="CI2580" s="45"/>
    </row>
    <row r="2581" spans="37:87" ht="13" customHeight="1">
      <c r="AK2581" s="114"/>
      <c r="AL2581" s="41"/>
      <c r="AM2581" s="41"/>
      <c r="AN2581" s="41"/>
      <c r="AO2581" s="41"/>
      <c r="AP2581" s="41"/>
      <c r="AQ2581" s="41"/>
      <c r="AR2581" s="41"/>
      <c r="AS2581" s="41"/>
      <c r="AT2581" s="41"/>
      <c r="AU2581" s="41"/>
      <c r="AV2581" s="41"/>
      <c r="AW2581" s="41"/>
      <c r="AX2581" s="41"/>
      <c r="AY2581" s="41"/>
      <c r="AZ2581" s="41"/>
      <c r="BA2581" s="41"/>
      <c r="BB2581" s="41"/>
      <c r="BC2581" s="41"/>
      <c r="BD2581" s="41"/>
      <c r="BE2581" s="41"/>
      <c r="BF2581" s="41"/>
      <c r="BG2581" s="41"/>
      <c r="BH2581" s="41"/>
      <c r="BI2581" s="41"/>
      <c r="BJ2581" s="41"/>
      <c r="BK2581" s="41"/>
      <c r="BL2581" s="41"/>
      <c r="BM2581" s="41"/>
      <c r="BN2581" s="41"/>
      <c r="BO2581" s="41"/>
      <c r="BP2581" s="108"/>
      <c r="CG2581" s="102"/>
      <c r="CI2581" s="45"/>
    </row>
    <row r="2582" spans="37:87" ht="13" customHeight="1">
      <c r="AK2582" s="114"/>
      <c r="AL2582" s="41"/>
      <c r="AM2582" s="41"/>
      <c r="AN2582" s="41"/>
      <c r="AO2582" s="41"/>
      <c r="AP2582" s="41"/>
      <c r="AQ2582" s="41"/>
      <c r="AR2582" s="41"/>
      <c r="AS2582" s="41"/>
      <c r="AT2582" s="41"/>
      <c r="AU2582" s="41"/>
      <c r="AV2582" s="41"/>
      <c r="AW2582" s="41"/>
      <c r="AX2582" s="41"/>
      <c r="AY2582" s="41"/>
      <c r="AZ2582" s="41"/>
      <c r="BA2582" s="41"/>
      <c r="BB2582" s="41"/>
      <c r="BC2582" s="41"/>
      <c r="BD2582" s="41"/>
      <c r="BE2582" s="41"/>
      <c r="BF2582" s="41"/>
      <c r="BG2582" s="41"/>
      <c r="BH2582" s="41"/>
      <c r="BI2582" s="41"/>
      <c r="BJ2582" s="41"/>
      <c r="BK2582" s="41"/>
      <c r="BL2582" s="41"/>
      <c r="BM2582" s="41"/>
      <c r="BN2582" s="41"/>
      <c r="BO2582" s="41"/>
      <c r="BP2582" s="108"/>
      <c r="CG2582" s="102"/>
      <c r="CI2582" s="45"/>
    </row>
    <row r="2583" spans="37:87" ht="13" customHeight="1">
      <c r="AK2583" s="114"/>
      <c r="AL2583" s="41"/>
      <c r="AM2583" s="41"/>
      <c r="AN2583" s="41"/>
      <c r="AO2583" s="41"/>
      <c r="AP2583" s="41"/>
      <c r="AQ2583" s="41"/>
      <c r="AR2583" s="41"/>
      <c r="AS2583" s="41"/>
      <c r="AT2583" s="41"/>
      <c r="AU2583" s="41"/>
      <c r="AV2583" s="41"/>
      <c r="AW2583" s="41"/>
      <c r="AX2583" s="41"/>
      <c r="AY2583" s="41"/>
      <c r="AZ2583" s="41"/>
      <c r="BA2583" s="41"/>
      <c r="BB2583" s="41"/>
      <c r="BC2583" s="41"/>
      <c r="BD2583" s="41"/>
      <c r="BE2583" s="41"/>
      <c r="BF2583" s="41"/>
      <c r="BG2583" s="41"/>
      <c r="BH2583" s="41"/>
      <c r="BI2583" s="41"/>
      <c r="BJ2583" s="41"/>
      <c r="BK2583" s="41"/>
      <c r="BL2583" s="41"/>
      <c r="BM2583" s="41"/>
      <c r="BN2583" s="41"/>
      <c r="BO2583" s="41"/>
      <c r="BP2583" s="108"/>
      <c r="CG2583" s="102"/>
      <c r="CI2583" s="45"/>
    </row>
    <row r="2584" spans="37:87" ht="13" customHeight="1">
      <c r="AK2584" s="114"/>
      <c r="AL2584" s="41"/>
      <c r="AM2584" s="41"/>
      <c r="AN2584" s="41"/>
      <c r="AO2584" s="41"/>
      <c r="AP2584" s="41"/>
      <c r="AQ2584" s="41"/>
      <c r="AR2584" s="41"/>
      <c r="AS2584" s="41"/>
      <c r="AT2584" s="41"/>
      <c r="AU2584" s="41"/>
      <c r="AV2584" s="41"/>
      <c r="AW2584" s="41"/>
      <c r="AX2584" s="41"/>
      <c r="AY2584" s="41"/>
      <c r="AZ2584" s="41"/>
      <c r="BA2584" s="41"/>
      <c r="BB2584" s="41"/>
      <c r="BC2584" s="41"/>
      <c r="BD2584" s="41"/>
      <c r="BE2584" s="41"/>
      <c r="BF2584" s="41"/>
      <c r="BG2584" s="41"/>
      <c r="BH2584" s="41"/>
      <c r="BI2584" s="41"/>
      <c r="BJ2584" s="41"/>
      <c r="BK2584" s="41"/>
      <c r="BL2584" s="41"/>
      <c r="BM2584" s="41"/>
      <c r="BN2584" s="41"/>
      <c r="BO2584" s="41"/>
      <c r="BP2584" s="108"/>
      <c r="CG2584" s="102"/>
      <c r="CI2584" s="45"/>
    </row>
    <row r="2585" spans="37:87" ht="13" customHeight="1">
      <c r="AK2585" s="114"/>
      <c r="AL2585" s="41"/>
      <c r="AM2585" s="41"/>
      <c r="AN2585" s="41"/>
      <c r="AO2585" s="41"/>
      <c r="AP2585" s="41"/>
      <c r="AQ2585" s="41"/>
      <c r="AR2585" s="41"/>
      <c r="AS2585" s="41"/>
      <c r="AT2585" s="41"/>
      <c r="AU2585" s="41"/>
      <c r="AV2585" s="41"/>
      <c r="AW2585" s="41"/>
      <c r="AX2585" s="41"/>
      <c r="AY2585" s="41"/>
      <c r="AZ2585" s="41"/>
      <c r="BA2585" s="41"/>
      <c r="BB2585" s="41"/>
      <c r="BC2585" s="41"/>
      <c r="BD2585" s="41"/>
      <c r="BE2585" s="41"/>
      <c r="BF2585" s="41"/>
      <c r="BG2585" s="41"/>
      <c r="BH2585" s="41"/>
      <c r="BI2585" s="41"/>
      <c r="BJ2585" s="41"/>
      <c r="BK2585" s="41"/>
      <c r="BL2585" s="41"/>
      <c r="BM2585" s="41"/>
      <c r="BN2585" s="41"/>
      <c r="BO2585" s="41"/>
      <c r="BP2585" s="108"/>
      <c r="CG2585" s="102"/>
      <c r="CI2585" s="45"/>
    </row>
    <row r="2586" spans="37:87" ht="13" customHeight="1">
      <c r="AK2586" s="114"/>
      <c r="AL2586" s="41"/>
      <c r="AM2586" s="41"/>
      <c r="AN2586" s="41"/>
      <c r="AO2586" s="41"/>
      <c r="AP2586" s="41"/>
      <c r="AQ2586" s="41"/>
      <c r="AR2586" s="41"/>
      <c r="AS2586" s="41"/>
      <c r="AT2586" s="41"/>
      <c r="AU2586" s="41"/>
      <c r="AV2586" s="41"/>
      <c r="AW2586" s="41"/>
      <c r="AX2586" s="41"/>
      <c r="AY2586" s="41"/>
      <c r="AZ2586" s="41"/>
      <c r="BA2586" s="41"/>
      <c r="BB2586" s="41"/>
      <c r="BC2586" s="41"/>
      <c r="BD2586" s="41"/>
      <c r="BE2586" s="41"/>
      <c r="BF2586" s="41"/>
      <c r="BG2586" s="41"/>
      <c r="BH2586" s="41"/>
      <c r="BI2586" s="41"/>
      <c r="BJ2586" s="41"/>
      <c r="BK2586" s="41"/>
      <c r="BL2586" s="41"/>
      <c r="BM2586" s="41"/>
      <c r="BN2586" s="41"/>
      <c r="BO2586" s="41"/>
      <c r="BP2586" s="108"/>
      <c r="CG2586" s="102"/>
      <c r="CI2586" s="45"/>
    </row>
    <row r="2587" spans="37:87" ht="13" customHeight="1">
      <c r="AK2587" s="114"/>
      <c r="AL2587" s="41"/>
      <c r="AM2587" s="41"/>
      <c r="AN2587" s="41"/>
      <c r="AO2587" s="41"/>
      <c r="AP2587" s="41"/>
      <c r="AQ2587" s="41"/>
      <c r="AR2587" s="41"/>
      <c r="AS2587" s="41"/>
      <c r="AT2587" s="41"/>
      <c r="AU2587" s="41"/>
      <c r="AV2587" s="41"/>
      <c r="AW2587" s="41"/>
      <c r="AX2587" s="41"/>
      <c r="AY2587" s="41"/>
      <c r="AZ2587" s="41"/>
      <c r="BA2587" s="41"/>
      <c r="BB2587" s="41"/>
      <c r="BC2587" s="41"/>
      <c r="BD2587" s="41"/>
      <c r="BE2587" s="41"/>
      <c r="BF2587" s="41"/>
      <c r="BG2587" s="41"/>
      <c r="BH2587" s="41"/>
      <c r="BI2587" s="41"/>
      <c r="BJ2587" s="41"/>
      <c r="BK2587" s="41"/>
      <c r="BL2587" s="41"/>
      <c r="BM2587" s="41"/>
      <c r="BN2587" s="41"/>
      <c r="BO2587" s="41"/>
      <c r="BP2587" s="108"/>
      <c r="CG2587" s="102"/>
      <c r="CI2587" s="45"/>
    </row>
    <row r="2588" spans="37:87" ht="13" customHeight="1">
      <c r="AK2588" s="114"/>
      <c r="AL2588" s="41"/>
      <c r="AM2588" s="41"/>
      <c r="AN2588" s="41"/>
      <c r="AO2588" s="41"/>
      <c r="AP2588" s="41"/>
      <c r="AQ2588" s="41"/>
      <c r="AR2588" s="41"/>
      <c r="AS2588" s="41"/>
      <c r="AT2588" s="41"/>
      <c r="AU2588" s="41"/>
      <c r="AV2588" s="41"/>
      <c r="AW2588" s="41"/>
      <c r="AX2588" s="41"/>
      <c r="AY2588" s="41"/>
      <c r="AZ2588" s="41"/>
      <c r="BA2588" s="41"/>
      <c r="BB2588" s="41"/>
      <c r="BC2588" s="41"/>
      <c r="BD2588" s="41"/>
      <c r="BE2588" s="41"/>
      <c r="BF2588" s="41"/>
      <c r="BG2588" s="41"/>
      <c r="BH2588" s="41"/>
      <c r="BI2588" s="41"/>
      <c r="BJ2588" s="41"/>
      <c r="BK2588" s="41"/>
      <c r="BL2588" s="41"/>
      <c r="BM2588" s="41"/>
      <c r="BN2588" s="41"/>
      <c r="BO2588" s="41"/>
      <c r="BP2588" s="108"/>
      <c r="CG2588" s="102"/>
      <c r="CI2588" s="45"/>
    </row>
    <row r="2589" spans="37:87" ht="13" customHeight="1">
      <c r="AK2589" s="114"/>
      <c r="AL2589" s="41"/>
      <c r="AM2589" s="41"/>
      <c r="AN2589" s="41"/>
      <c r="AO2589" s="41"/>
      <c r="AP2589" s="41"/>
      <c r="AQ2589" s="41"/>
      <c r="AR2589" s="41"/>
      <c r="AS2589" s="41"/>
      <c r="AT2589" s="41"/>
      <c r="AU2589" s="41"/>
      <c r="AV2589" s="41"/>
      <c r="AW2589" s="41"/>
      <c r="AX2589" s="41"/>
      <c r="AY2589" s="41"/>
      <c r="AZ2589" s="41"/>
      <c r="BA2589" s="41"/>
      <c r="BB2589" s="41"/>
      <c r="BC2589" s="41"/>
      <c r="BD2589" s="41"/>
      <c r="BE2589" s="41"/>
      <c r="BF2589" s="41"/>
      <c r="BG2589" s="41"/>
      <c r="BH2589" s="41"/>
      <c r="BI2589" s="41"/>
      <c r="BJ2589" s="41"/>
      <c r="BK2589" s="41"/>
      <c r="BL2589" s="41"/>
      <c r="BM2589" s="41"/>
      <c r="BN2589" s="41"/>
      <c r="BO2589" s="41"/>
      <c r="BP2589" s="108"/>
      <c r="CG2589" s="102"/>
      <c r="CI2589" s="45"/>
    </row>
    <row r="2590" spans="37:87" ht="13" customHeight="1">
      <c r="AK2590" s="114"/>
      <c r="AL2590" s="41"/>
      <c r="AM2590" s="41"/>
      <c r="AN2590" s="41"/>
      <c r="AO2590" s="41"/>
      <c r="AP2590" s="41"/>
      <c r="AQ2590" s="41"/>
      <c r="AR2590" s="41"/>
      <c r="AS2590" s="41"/>
      <c r="AT2590" s="41"/>
      <c r="AU2590" s="41"/>
      <c r="AV2590" s="41"/>
      <c r="AW2590" s="41"/>
      <c r="AX2590" s="41"/>
      <c r="AY2590" s="41"/>
      <c r="AZ2590" s="41"/>
      <c r="BA2590" s="41"/>
      <c r="BB2590" s="41"/>
      <c r="BC2590" s="41"/>
      <c r="BD2590" s="41"/>
      <c r="BE2590" s="41"/>
      <c r="BF2590" s="41"/>
      <c r="BG2590" s="41"/>
      <c r="BH2590" s="41"/>
      <c r="BI2590" s="41"/>
      <c r="BJ2590" s="41"/>
      <c r="BK2590" s="41"/>
      <c r="BL2590" s="41"/>
      <c r="BM2590" s="41"/>
      <c r="BN2590" s="41"/>
      <c r="BO2590" s="41"/>
      <c r="BP2590" s="108"/>
      <c r="CG2590" s="102"/>
      <c r="CI2590" s="45"/>
    </row>
    <row r="2591" spans="37:87" ht="13" customHeight="1">
      <c r="AK2591" s="114"/>
      <c r="AL2591" s="41"/>
      <c r="AM2591" s="41"/>
      <c r="AN2591" s="41"/>
      <c r="AO2591" s="41"/>
      <c r="AP2591" s="41"/>
      <c r="AQ2591" s="41"/>
      <c r="AR2591" s="41"/>
      <c r="AS2591" s="41"/>
      <c r="AT2591" s="41"/>
      <c r="AU2591" s="41"/>
      <c r="AV2591" s="41"/>
      <c r="AW2591" s="41"/>
      <c r="AX2591" s="41"/>
      <c r="AY2591" s="41"/>
      <c r="AZ2591" s="41"/>
      <c r="BA2591" s="41"/>
      <c r="BB2591" s="41"/>
      <c r="BC2591" s="41"/>
      <c r="BD2591" s="41"/>
      <c r="BE2591" s="41"/>
      <c r="BF2591" s="41"/>
      <c r="BG2591" s="41"/>
      <c r="BH2591" s="41"/>
      <c r="BI2591" s="41"/>
      <c r="BJ2591" s="41"/>
      <c r="BK2591" s="41"/>
      <c r="BL2591" s="41"/>
      <c r="BM2591" s="41"/>
      <c r="BN2591" s="41"/>
      <c r="BO2591" s="41"/>
      <c r="BP2591" s="108"/>
      <c r="CG2591" s="102"/>
      <c r="CI2591" s="45"/>
    </row>
    <row r="2592" spans="37:87" ht="13" customHeight="1">
      <c r="AK2592" s="114"/>
      <c r="AL2592" s="41"/>
      <c r="AM2592" s="41"/>
      <c r="AN2592" s="41"/>
      <c r="AO2592" s="41"/>
      <c r="AP2592" s="41"/>
      <c r="AQ2592" s="41"/>
      <c r="AR2592" s="41"/>
      <c r="AS2592" s="41"/>
      <c r="AT2592" s="41"/>
      <c r="AU2592" s="41"/>
      <c r="AV2592" s="41"/>
      <c r="AW2592" s="41"/>
      <c r="AX2592" s="41"/>
      <c r="AY2592" s="41"/>
      <c r="AZ2592" s="41"/>
      <c r="BA2592" s="41"/>
      <c r="BB2592" s="41"/>
      <c r="BC2592" s="41"/>
      <c r="BD2592" s="41"/>
      <c r="BE2592" s="41"/>
      <c r="BF2592" s="41"/>
      <c r="BG2592" s="41"/>
      <c r="BH2592" s="41"/>
      <c r="BI2592" s="41"/>
      <c r="BJ2592" s="41"/>
      <c r="BK2592" s="41"/>
      <c r="BL2592" s="41"/>
      <c r="BM2592" s="41"/>
      <c r="BN2592" s="41"/>
      <c r="BO2592" s="41"/>
      <c r="BP2592" s="108"/>
      <c r="CG2592" s="102"/>
      <c r="CI2592" s="45"/>
    </row>
    <row r="2593" spans="37:87" ht="13" customHeight="1">
      <c r="AK2593" s="114"/>
      <c r="AL2593" s="41"/>
      <c r="AM2593" s="41"/>
      <c r="AN2593" s="41"/>
      <c r="AO2593" s="41"/>
      <c r="AP2593" s="41"/>
      <c r="AQ2593" s="41"/>
      <c r="AR2593" s="41"/>
      <c r="AS2593" s="41"/>
      <c r="AT2593" s="41"/>
      <c r="AU2593" s="41"/>
      <c r="AV2593" s="41"/>
      <c r="AW2593" s="41"/>
      <c r="AX2593" s="41"/>
      <c r="AY2593" s="41"/>
      <c r="AZ2593" s="41"/>
      <c r="BA2593" s="41"/>
      <c r="BB2593" s="41"/>
      <c r="BC2593" s="41"/>
      <c r="BD2593" s="41"/>
      <c r="BE2593" s="41"/>
      <c r="BF2593" s="41"/>
      <c r="BG2593" s="41"/>
      <c r="BH2593" s="41"/>
      <c r="BI2593" s="41"/>
      <c r="BJ2593" s="41"/>
      <c r="BK2593" s="41"/>
      <c r="BL2593" s="41"/>
      <c r="BM2593" s="41"/>
      <c r="BN2593" s="41"/>
      <c r="BO2593" s="41"/>
      <c r="BP2593" s="108"/>
      <c r="CG2593" s="102"/>
      <c r="CI2593" s="45"/>
    </row>
    <row r="2594" spans="37:87" ht="13" customHeight="1">
      <c r="AK2594" s="114"/>
      <c r="AL2594" s="41"/>
      <c r="AM2594" s="41"/>
      <c r="AN2594" s="41"/>
      <c r="AO2594" s="41"/>
      <c r="AP2594" s="41"/>
      <c r="AQ2594" s="41"/>
      <c r="AR2594" s="41"/>
      <c r="AS2594" s="41"/>
      <c r="AT2594" s="41"/>
      <c r="AU2594" s="41"/>
      <c r="AV2594" s="41"/>
      <c r="AW2594" s="41"/>
      <c r="AX2594" s="41"/>
      <c r="AY2594" s="41"/>
      <c r="AZ2594" s="41"/>
      <c r="BA2594" s="41"/>
      <c r="BB2594" s="41"/>
      <c r="BC2594" s="41"/>
      <c r="BD2594" s="41"/>
      <c r="BE2594" s="41"/>
      <c r="BF2594" s="41"/>
      <c r="BG2594" s="41"/>
      <c r="BH2594" s="41"/>
      <c r="BI2594" s="41"/>
      <c r="BJ2594" s="41"/>
      <c r="BK2594" s="41"/>
      <c r="BL2594" s="41"/>
      <c r="BM2594" s="41"/>
      <c r="BN2594" s="41"/>
      <c r="BO2594" s="41"/>
      <c r="BP2594" s="108"/>
      <c r="CG2594" s="102"/>
      <c r="CI2594" s="45"/>
    </row>
    <row r="2595" spans="37:87" ht="13" customHeight="1">
      <c r="AK2595" s="114"/>
      <c r="AL2595" s="41"/>
      <c r="AM2595" s="41"/>
      <c r="AN2595" s="41"/>
      <c r="AO2595" s="41"/>
      <c r="AP2595" s="41"/>
      <c r="AQ2595" s="41"/>
      <c r="AR2595" s="41"/>
      <c r="AS2595" s="41"/>
      <c r="AT2595" s="41"/>
      <c r="AU2595" s="41"/>
      <c r="AV2595" s="41"/>
      <c r="AW2595" s="41"/>
      <c r="AX2595" s="41"/>
      <c r="AY2595" s="41"/>
      <c r="AZ2595" s="41"/>
      <c r="BA2595" s="41"/>
      <c r="BB2595" s="41"/>
      <c r="BC2595" s="41"/>
      <c r="BD2595" s="41"/>
      <c r="BE2595" s="41"/>
      <c r="BF2595" s="41"/>
      <c r="BG2595" s="41"/>
      <c r="BH2595" s="41"/>
      <c r="BI2595" s="41"/>
      <c r="BJ2595" s="41"/>
      <c r="BK2595" s="41"/>
      <c r="BL2595" s="41"/>
      <c r="BM2595" s="41"/>
      <c r="BN2595" s="41"/>
      <c r="BO2595" s="41"/>
      <c r="BP2595" s="108"/>
      <c r="CG2595" s="102"/>
      <c r="CI2595" s="45"/>
    </row>
    <row r="2596" spans="37:87" ht="13" customHeight="1">
      <c r="AK2596" s="114"/>
      <c r="AL2596" s="41"/>
      <c r="AM2596" s="41"/>
      <c r="AN2596" s="41"/>
      <c r="AO2596" s="41"/>
      <c r="AP2596" s="41"/>
      <c r="AQ2596" s="41"/>
      <c r="AR2596" s="41"/>
      <c r="AS2596" s="41"/>
      <c r="AT2596" s="41"/>
      <c r="AU2596" s="41"/>
      <c r="AV2596" s="41"/>
      <c r="AW2596" s="41"/>
      <c r="AX2596" s="41"/>
      <c r="AY2596" s="41"/>
      <c r="AZ2596" s="41"/>
      <c r="BA2596" s="41"/>
      <c r="BB2596" s="41"/>
      <c r="BC2596" s="41"/>
      <c r="BD2596" s="41"/>
      <c r="BE2596" s="41"/>
      <c r="BF2596" s="41"/>
      <c r="BG2596" s="41"/>
      <c r="BH2596" s="41"/>
      <c r="BI2596" s="41"/>
      <c r="BJ2596" s="41"/>
      <c r="BK2596" s="41"/>
      <c r="BL2596" s="41"/>
      <c r="BM2596" s="41"/>
      <c r="BN2596" s="41"/>
      <c r="BO2596" s="41"/>
      <c r="BP2596" s="108"/>
      <c r="CG2596" s="102"/>
      <c r="CI2596" s="45"/>
    </row>
    <row r="2597" spans="37:87" ht="13" customHeight="1">
      <c r="AK2597" s="114"/>
      <c r="AL2597" s="41"/>
      <c r="AM2597" s="41"/>
      <c r="AN2597" s="41"/>
      <c r="AO2597" s="41"/>
      <c r="AP2597" s="41"/>
      <c r="AQ2597" s="41"/>
      <c r="AR2597" s="41"/>
      <c r="AS2597" s="41"/>
      <c r="AT2597" s="41"/>
      <c r="AU2597" s="41"/>
      <c r="AV2597" s="41"/>
      <c r="AW2597" s="41"/>
      <c r="AX2597" s="41"/>
      <c r="AY2597" s="41"/>
      <c r="AZ2597" s="41"/>
      <c r="BA2597" s="41"/>
      <c r="BB2597" s="41"/>
      <c r="BC2597" s="41"/>
      <c r="BD2597" s="41"/>
      <c r="BE2597" s="41"/>
      <c r="BF2597" s="41"/>
      <c r="BG2597" s="41"/>
      <c r="BH2597" s="41"/>
      <c r="BI2597" s="41"/>
      <c r="BJ2597" s="41"/>
      <c r="BK2597" s="41"/>
      <c r="BL2597" s="41"/>
      <c r="BM2597" s="41"/>
      <c r="BN2597" s="41"/>
      <c r="BO2597" s="41"/>
      <c r="BP2597" s="108"/>
      <c r="CG2597" s="102"/>
      <c r="CI2597" s="45"/>
    </row>
    <row r="2598" spans="37:87" ht="13" customHeight="1">
      <c r="AK2598" s="114"/>
      <c r="AL2598" s="41"/>
      <c r="AM2598" s="41"/>
      <c r="AN2598" s="41"/>
      <c r="AO2598" s="41"/>
      <c r="AP2598" s="41"/>
      <c r="AQ2598" s="41"/>
      <c r="AR2598" s="41"/>
      <c r="AS2598" s="41"/>
      <c r="AT2598" s="41"/>
      <c r="AU2598" s="41"/>
      <c r="AV2598" s="41"/>
      <c r="AW2598" s="41"/>
      <c r="AX2598" s="41"/>
      <c r="AY2598" s="41"/>
      <c r="AZ2598" s="41"/>
      <c r="BA2598" s="41"/>
      <c r="BB2598" s="41"/>
      <c r="BC2598" s="41"/>
      <c r="BD2598" s="41"/>
      <c r="BE2598" s="41"/>
      <c r="BF2598" s="41"/>
      <c r="BG2598" s="41"/>
      <c r="BH2598" s="41"/>
      <c r="BI2598" s="41"/>
      <c r="BJ2598" s="41"/>
      <c r="BK2598" s="41"/>
      <c r="BL2598" s="41"/>
      <c r="BM2598" s="41"/>
      <c r="BN2598" s="41"/>
      <c r="BO2598" s="41"/>
      <c r="BP2598" s="108"/>
      <c r="CG2598" s="102"/>
      <c r="CI2598" s="45"/>
    </row>
    <row r="2599" spans="37:87" ht="13" customHeight="1">
      <c r="AK2599" s="114"/>
      <c r="AL2599" s="41"/>
      <c r="AM2599" s="41"/>
      <c r="AN2599" s="41"/>
      <c r="AO2599" s="41"/>
      <c r="AP2599" s="41"/>
      <c r="AQ2599" s="41"/>
      <c r="AR2599" s="41"/>
      <c r="AS2599" s="41"/>
      <c r="AT2599" s="41"/>
      <c r="AU2599" s="41"/>
      <c r="AV2599" s="41"/>
      <c r="AW2599" s="41"/>
      <c r="AX2599" s="41"/>
      <c r="AY2599" s="41"/>
      <c r="AZ2599" s="41"/>
      <c r="BA2599" s="41"/>
      <c r="BB2599" s="41"/>
      <c r="BC2599" s="41"/>
      <c r="BD2599" s="41"/>
      <c r="BE2599" s="41"/>
      <c r="BF2599" s="41"/>
      <c r="BG2599" s="41"/>
      <c r="BH2599" s="41"/>
      <c r="BI2599" s="41"/>
      <c r="BJ2599" s="41"/>
      <c r="BK2599" s="41"/>
      <c r="BL2599" s="41"/>
      <c r="BM2599" s="41"/>
      <c r="BN2599" s="41"/>
      <c r="BO2599" s="41"/>
      <c r="BP2599" s="108"/>
      <c r="CG2599" s="102"/>
      <c r="CI2599" s="45"/>
    </row>
    <row r="2600" spans="37:87" ht="13" customHeight="1">
      <c r="AK2600" s="114"/>
      <c r="AL2600" s="41"/>
      <c r="AM2600" s="41"/>
      <c r="AN2600" s="41"/>
      <c r="AO2600" s="41"/>
      <c r="AP2600" s="41"/>
      <c r="AQ2600" s="41"/>
      <c r="AR2600" s="41"/>
      <c r="AS2600" s="41"/>
      <c r="AT2600" s="41"/>
      <c r="AU2600" s="41"/>
      <c r="AV2600" s="41"/>
      <c r="AW2600" s="41"/>
      <c r="AX2600" s="41"/>
      <c r="AY2600" s="41"/>
      <c r="AZ2600" s="41"/>
      <c r="BA2600" s="41"/>
      <c r="BB2600" s="41"/>
      <c r="BC2600" s="41"/>
      <c r="BD2600" s="41"/>
      <c r="BE2600" s="41"/>
      <c r="BF2600" s="41"/>
      <c r="BG2600" s="41"/>
      <c r="BH2600" s="41"/>
      <c r="BI2600" s="41"/>
      <c r="BJ2600" s="41"/>
      <c r="BK2600" s="41"/>
      <c r="BL2600" s="41"/>
      <c r="BM2600" s="41"/>
      <c r="BN2600" s="41"/>
      <c r="BO2600" s="41"/>
      <c r="BP2600" s="108"/>
      <c r="CG2600" s="102"/>
      <c r="CI2600" s="45"/>
    </row>
    <row r="2601" spans="37:87" ht="13" customHeight="1">
      <c r="AK2601" s="114"/>
      <c r="AL2601" s="41"/>
      <c r="AM2601" s="41"/>
      <c r="AN2601" s="41"/>
      <c r="AO2601" s="41"/>
      <c r="AP2601" s="41"/>
      <c r="AQ2601" s="41"/>
      <c r="AR2601" s="41"/>
      <c r="AS2601" s="41"/>
      <c r="AT2601" s="41"/>
      <c r="AU2601" s="41"/>
      <c r="AV2601" s="41"/>
      <c r="AW2601" s="41"/>
      <c r="AX2601" s="41"/>
      <c r="AY2601" s="41"/>
      <c r="AZ2601" s="41"/>
      <c r="BA2601" s="41"/>
      <c r="BB2601" s="41"/>
      <c r="BC2601" s="41"/>
      <c r="BD2601" s="41"/>
      <c r="BE2601" s="41"/>
      <c r="BF2601" s="41"/>
      <c r="BG2601" s="41"/>
      <c r="BH2601" s="41"/>
      <c r="BI2601" s="41"/>
      <c r="BJ2601" s="41"/>
      <c r="BK2601" s="41"/>
      <c r="BL2601" s="41"/>
      <c r="BM2601" s="41"/>
      <c r="BN2601" s="41"/>
      <c r="BO2601" s="41"/>
      <c r="BP2601" s="108"/>
      <c r="CG2601" s="102"/>
      <c r="CI2601" s="45"/>
    </row>
    <row r="2602" spans="37:87" ht="13" customHeight="1">
      <c r="AK2602" s="114"/>
      <c r="AL2602" s="41"/>
      <c r="AM2602" s="41"/>
      <c r="AN2602" s="41"/>
      <c r="AO2602" s="41"/>
      <c r="AP2602" s="41"/>
      <c r="AQ2602" s="41"/>
      <c r="AR2602" s="41"/>
      <c r="AS2602" s="41"/>
      <c r="AT2602" s="41"/>
      <c r="AU2602" s="41"/>
      <c r="AV2602" s="41"/>
      <c r="AW2602" s="41"/>
      <c r="AX2602" s="41"/>
      <c r="AY2602" s="41"/>
      <c r="AZ2602" s="41"/>
      <c r="BA2602" s="41"/>
      <c r="BB2602" s="41"/>
      <c r="BC2602" s="41"/>
      <c r="BD2602" s="41"/>
      <c r="BE2602" s="41"/>
      <c r="BF2602" s="41"/>
      <c r="BG2602" s="41"/>
      <c r="BH2602" s="41"/>
      <c r="BI2602" s="41"/>
      <c r="BJ2602" s="41"/>
      <c r="BK2602" s="41"/>
      <c r="BL2602" s="41"/>
      <c r="BM2602" s="41"/>
      <c r="BN2602" s="41"/>
      <c r="BO2602" s="41"/>
      <c r="BP2602" s="108"/>
      <c r="CG2602" s="102"/>
      <c r="CI2602" s="45"/>
    </row>
    <row r="2603" spans="37:87" ht="13" customHeight="1">
      <c r="AK2603" s="114"/>
      <c r="AL2603" s="41"/>
      <c r="AM2603" s="41"/>
      <c r="AN2603" s="41"/>
      <c r="AO2603" s="41"/>
      <c r="AP2603" s="41"/>
      <c r="AQ2603" s="41"/>
      <c r="AR2603" s="41"/>
      <c r="AS2603" s="41"/>
      <c r="AT2603" s="41"/>
      <c r="AU2603" s="41"/>
      <c r="AV2603" s="41"/>
      <c r="AW2603" s="41"/>
      <c r="AX2603" s="41"/>
      <c r="AY2603" s="41"/>
      <c r="AZ2603" s="41"/>
      <c r="BA2603" s="41"/>
      <c r="BB2603" s="41"/>
      <c r="BC2603" s="41"/>
      <c r="BD2603" s="41"/>
      <c r="BE2603" s="41"/>
      <c r="BF2603" s="41"/>
      <c r="BG2603" s="41"/>
      <c r="BH2603" s="41"/>
      <c r="BI2603" s="41"/>
      <c r="BJ2603" s="41"/>
      <c r="BK2603" s="41"/>
      <c r="BL2603" s="41"/>
      <c r="BM2603" s="41"/>
      <c r="BN2603" s="41"/>
      <c r="BO2603" s="41"/>
      <c r="BP2603" s="108"/>
      <c r="CG2603" s="102"/>
      <c r="CI2603" s="45"/>
    </row>
    <row r="2604" spans="37:87" ht="13" customHeight="1">
      <c r="AK2604" s="114"/>
      <c r="AL2604" s="41"/>
      <c r="AM2604" s="41"/>
      <c r="AN2604" s="41"/>
      <c r="AO2604" s="41"/>
      <c r="AP2604" s="41"/>
      <c r="AQ2604" s="41"/>
      <c r="AR2604" s="41"/>
      <c r="AS2604" s="41"/>
      <c r="AT2604" s="41"/>
      <c r="AU2604" s="41"/>
      <c r="AV2604" s="41"/>
      <c r="AW2604" s="41"/>
      <c r="AX2604" s="41"/>
      <c r="AY2604" s="41"/>
      <c r="AZ2604" s="41"/>
      <c r="BA2604" s="41"/>
      <c r="BB2604" s="41"/>
      <c r="BC2604" s="41"/>
      <c r="BD2604" s="41"/>
      <c r="BE2604" s="41"/>
      <c r="BF2604" s="41"/>
      <c r="BG2604" s="41"/>
      <c r="BH2604" s="41"/>
      <c r="BI2604" s="41"/>
      <c r="BJ2604" s="41"/>
      <c r="BK2604" s="41"/>
      <c r="BL2604" s="41"/>
      <c r="BM2604" s="41"/>
      <c r="BN2604" s="41"/>
      <c r="BO2604" s="41"/>
      <c r="BP2604" s="108"/>
      <c r="CG2604" s="102"/>
      <c r="CI2604" s="45"/>
    </row>
    <row r="2605" spans="37:87" ht="13" customHeight="1">
      <c r="AK2605" s="114"/>
      <c r="AL2605" s="41"/>
      <c r="AM2605" s="41"/>
      <c r="AN2605" s="41"/>
      <c r="AO2605" s="41"/>
      <c r="AP2605" s="41"/>
      <c r="AQ2605" s="41"/>
      <c r="AR2605" s="41"/>
      <c r="AS2605" s="41"/>
      <c r="AT2605" s="41"/>
      <c r="AU2605" s="41"/>
      <c r="AV2605" s="41"/>
      <c r="AW2605" s="41"/>
      <c r="AX2605" s="41"/>
      <c r="AY2605" s="41"/>
      <c r="AZ2605" s="41"/>
      <c r="BA2605" s="41"/>
      <c r="BB2605" s="41"/>
      <c r="BC2605" s="41"/>
      <c r="BD2605" s="41"/>
      <c r="BE2605" s="41"/>
      <c r="BF2605" s="41"/>
      <c r="BG2605" s="41"/>
      <c r="BH2605" s="41"/>
      <c r="BI2605" s="41"/>
      <c r="BJ2605" s="41"/>
      <c r="BK2605" s="41"/>
      <c r="BL2605" s="41"/>
      <c r="BM2605" s="41"/>
      <c r="BN2605" s="41"/>
      <c r="BO2605" s="41"/>
      <c r="BP2605" s="108"/>
      <c r="CG2605" s="102"/>
      <c r="CI2605" s="45"/>
    </row>
    <row r="2606" spans="37:87" ht="13" customHeight="1">
      <c r="AK2606" s="114"/>
      <c r="AL2606" s="41"/>
      <c r="AM2606" s="41"/>
      <c r="AN2606" s="41"/>
      <c r="AO2606" s="41"/>
      <c r="AP2606" s="41"/>
      <c r="AQ2606" s="41"/>
      <c r="AR2606" s="41"/>
      <c r="AS2606" s="41"/>
      <c r="AT2606" s="41"/>
      <c r="AU2606" s="41"/>
      <c r="AV2606" s="41"/>
      <c r="AW2606" s="41"/>
      <c r="AX2606" s="41"/>
      <c r="AY2606" s="41"/>
      <c r="AZ2606" s="41"/>
      <c r="BA2606" s="41"/>
      <c r="BB2606" s="41"/>
      <c r="BC2606" s="41"/>
      <c r="BD2606" s="41"/>
      <c r="BE2606" s="41"/>
      <c r="BF2606" s="41"/>
      <c r="BG2606" s="41"/>
      <c r="BH2606" s="41"/>
      <c r="BI2606" s="41"/>
      <c r="BJ2606" s="41"/>
      <c r="BK2606" s="41"/>
      <c r="BL2606" s="41"/>
      <c r="BM2606" s="41"/>
      <c r="BN2606" s="41"/>
      <c r="BO2606" s="41"/>
      <c r="BP2606" s="108"/>
      <c r="CG2606" s="102"/>
      <c r="CI2606" s="45"/>
    </row>
    <row r="2607" spans="37:87" ht="13" customHeight="1">
      <c r="AK2607" s="114"/>
      <c r="AL2607" s="41"/>
      <c r="AM2607" s="41"/>
      <c r="AN2607" s="41"/>
      <c r="AO2607" s="41"/>
      <c r="AP2607" s="41"/>
      <c r="AQ2607" s="41"/>
      <c r="AR2607" s="41"/>
      <c r="AS2607" s="41"/>
      <c r="AT2607" s="41"/>
      <c r="AU2607" s="41"/>
      <c r="AV2607" s="41"/>
      <c r="AW2607" s="41"/>
      <c r="AX2607" s="41"/>
      <c r="AY2607" s="41"/>
      <c r="AZ2607" s="41"/>
      <c r="BA2607" s="41"/>
      <c r="BB2607" s="41"/>
      <c r="BC2607" s="41"/>
      <c r="BD2607" s="41"/>
      <c r="BE2607" s="41"/>
      <c r="BF2607" s="41"/>
      <c r="BG2607" s="41"/>
      <c r="BH2607" s="41"/>
      <c r="BI2607" s="41"/>
      <c r="BJ2607" s="41"/>
      <c r="BK2607" s="41"/>
      <c r="BL2607" s="41"/>
      <c r="BM2607" s="41"/>
      <c r="BN2607" s="41"/>
      <c r="BO2607" s="41"/>
      <c r="BP2607" s="108"/>
      <c r="CG2607" s="102"/>
      <c r="CI2607" s="45"/>
    </row>
    <row r="2608" spans="37:87" ht="13" customHeight="1">
      <c r="AK2608" s="114"/>
      <c r="AL2608" s="41"/>
      <c r="AM2608" s="41"/>
      <c r="AN2608" s="41"/>
      <c r="AO2608" s="41"/>
      <c r="AP2608" s="41"/>
      <c r="AQ2608" s="41"/>
      <c r="AR2608" s="41"/>
      <c r="AS2608" s="41"/>
      <c r="AT2608" s="41"/>
      <c r="AU2608" s="41"/>
      <c r="AV2608" s="41"/>
      <c r="AW2608" s="41"/>
      <c r="AX2608" s="41"/>
      <c r="AY2608" s="41"/>
      <c r="AZ2608" s="41"/>
      <c r="BA2608" s="41"/>
      <c r="BB2608" s="41"/>
      <c r="BC2608" s="41"/>
      <c r="BD2608" s="41"/>
      <c r="BE2608" s="41"/>
      <c r="BF2608" s="41"/>
      <c r="BG2608" s="41"/>
      <c r="BH2608" s="41"/>
      <c r="BI2608" s="41"/>
      <c r="BJ2608" s="41"/>
      <c r="BK2608" s="41"/>
      <c r="BL2608" s="41"/>
      <c r="BM2608" s="41"/>
      <c r="BN2608" s="41"/>
      <c r="BO2608" s="41"/>
      <c r="BP2608" s="108"/>
      <c r="CG2608" s="102"/>
      <c r="CI2608" s="45"/>
    </row>
    <row r="2609" spans="37:87" ht="13" customHeight="1">
      <c r="AK2609" s="114"/>
      <c r="AL2609" s="41"/>
      <c r="AM2609" s="41"/>
      <c r="AN2609" s="41"/>
      <c r="AO2609" s="41"/>
      <c r="AP2609" s="41"/>
      <c r="AQ2609" s="41"/>
      <c r="AR2609" s="41"/>
      <c r="AS2609" s="41"/>
      <c r="AT2609" s="41"/>
      <c r="AU2609" s="41"/>
      <c r="AV2609" s="41"/>
      <c r="AW2609" s="41"/>
      <c r="AX2609" s="41"/>
      <c r="AY2609" s="41"/>
      <c r="AZ2609" s="41"/>
      <c r="BA2609" s="41"/>
      <c r="BB2609" s="41"/>
      <c r="BC2609" s="41"/>
      <c r="BD2609" s="41"/>
      <c r="BE2609" s="41"/>
      <c r="BF2609" s="41"/>
      <c r="BG2609" s="41"/>
      <c r="BH2609" s="41"/>
      <c r="BI2609" s="41"/>
      <c r="BJ2609" s="41"/>
      <c r="BK2609" s="41"/>
      <c r="BL2609" s="41"/>
      <c r="BM2609" s="41"/>
      <c r="BN2609" s="41"/>
      <c r="BO2609" s="41"/>
      <c r="BP2609" s="108"/>
      <c r="CG2609" s="102"/>
      <c r="CI2609" s="45"/>
    </row>
    <row r="2610" spans="37:87" ht="13" customHeight="1">
      <c r="AK2610" s="114"/>
      <c r="AL2610" s="41"/>
      <c r="AM2610" s="41"/>
      <c r="AN2610" s="41"/>
      <c r="AO2610" s="41"/>
      <c r="AP2610" s="41"/>
      <c r="AQ2610" s="41"/>
      <c r="AR2610" s="41"/>
      <c r="AS2610" s="41"/>
      <c r="AT2610" s="41"/>
      <c r="AU2610" s="41"/>
      <c r="AV2610" s="41"/>
      <c r="AW2610" s="41"/>
      <c r="AX2610" s="41"/>
      <c r="AY2610" s="41"/>
      <c r="AZ2610" s="41"/>
      <c r="BA2610" s="41"/>
      <c r="BB2610" s="41"/>
      <c r="BC2610" s="41"/>
      <c r="BD2610" s="41"/>
      <c r="BE2610" s="41"/>
      <c r="BF2610" s="41"/>
      <c r="BG2610" s="41"/>
      <c r="BH2610" s="41"/>
      <c r="BI2610" s="41"/>
      <c r="BJ2610" s="41"/>
      <c r="BK2610" s="41"/>
      <c r="BL2610" s="41"/>
      <c r="BM2610" s="41"/>
      <c r="BN2610" s="41"/>
      <c r="BO2610" s="41"/>
      <c r="BP2610" s="108"/>
      <c r="CG2610" s="102"/>
      <c r="CI2610" s="45"/>
    </row>
    <row r="2611" spans="37:87" ht="13" customHeight="1">
      <c r="AK2611" s="114"/>
      <c r="AL2611" s="41"/>
      <c r="AM2611" s="41"/>
      <c r="AN2611" s="41"/>
      <c r="AO2611" s="41"/>
      <c r="AP2611" s="41"/>
      <c r="AQ2611" s="41"/>
      <c r="AR2611" s="41"/>
      <c r="AS2611" s="41"/>
      <c r="AT2611" s="41"/>
      <c r="AU2611" s="41"/>
      <c r="AV2611" s="41"/>
      <c r="AW2611" s="41"/>
      <c r="AX2611" s="41"/>
      <c r="AY2611" s="41"/>
      <c r="AZ2611" s="41"/>
      <c r="BA2611" s="41"/>
      <c r="BB2611" s="41"/>
      <c r="BC2611" s="41"/>
      <c r="BD2611" s="41"/>
      <c r="BE2611" s="41"/>
      <c r="BF2611" s="41"/>
      <c r="BG2611" s="41"/>
      <c r="BH2611" s="41"/>
      <c r="BI2611" s="41"/>
      <c r="BJ2611" s="41"/>
      <c r="BK2611" s="41"/>
      <c r="BL2611" s="41"/>
      <c r="BM2611" s="41"/>
      <c r="BN2611" s="41"/>
      <c r="BO2611" s="41"/>
      <c r="BP2611" s="108"/>
      <c r="CG2611" s="102"/>
      <c r="CI2611" s="45"/>
    </row>
    <row r="2612" spans="37:87" ht="13" customHeight="1">
      <c r="AK2612" s="114"/>
      <c r="AL2612" s="41"/>
      <c r="AM2612" s="41"/>
      <c r="AN2612" s="41"/>
      <c r="AO2612" s="41"/>
      <c r="AP2612" s="41"/>
      <c r="AQ2612" s="41"/>
      <c r="AR2612" s="41"/>
      <c r="AS2612" s="41"/>
      <c r="AT2612" s="41"/>
      <c r="AU2612" s="41"/>
      <c r="AV2612" s="41"/>
      <c r="AW2612" s="41"/>
      <c r="AX2612" s="41"/>
      <c r="AY2612" s="41"/>
      <c r="AZ2612" s="41"/>
      <c r="BA2612" s="41"/>
      <c r="BB2612" s="41"/>
      <c r="BC2612" s="41"/>
      <c r="BD2612" s="41"/>
      <c r="BE2612" s="41"/>
      <c r="BF2612" s="41"/>
      <c r="BG2612" s="41"/>
      <c r="BH2612" s="41"/>
      <c r="BI2612" s="41"/>
      <c r="BJ2612" s="41"/>
      <c r="BK2612" s="41"/>
      <c r="BL2612" s="41"/>
      <c r="BM2612" s="41"/>
      <c r="BN2612" s="41"/>
      <c r="BO2612" s="41"/>
      <c r="BP2612" s="108"/>
      <c r="CG2612" s="102"/>
      <c r="CI2612" s="45"/>
    </row>
    <row r="2613" spans="37:87" ht="13" customHeight="1">
      <c r="AK2613" s="114"/>
      <c r="AL2613" s="41"/>
      <c r="AM2613" s="41"/>
      <c r="AN2613" s="41"/>
      <c r="AO2613" s="41"/>
      <c r="AP2613" s="41"/>
      <c r="AQ2613" s="41"/>
      <c r="AR2613" s="41"/>
      <c r="AS2613" s="41"/>
      <c r="AT2613" s="41"/>
      <c r="AU2613" s="41"/>
      <c r="AV2613" s="41"/>
      <c r="AW2613" s="41"/>
      <c r="AX2613" s="41"/>
      <c r="AY2613" s="41"/>
      <c r="AZ2613" s="41"/>
      <c r="BA2613" s="41"/>
      <c r="BB2613" s="41"/>
      <c r="BC2613" s="41"/>
      <c r="BD2613" s="41"/>
      <c r="BE2613" s="41"/>
      <c r="BF2613" s="41"/>
      <c r="BG2613" s="41"/>
      <c r="BH2613" s="41"/>
      <c r="BI2613" s="41"/>
      <c r="BJ2613" s="41"/>
      <c r="BK2613" s="41"/>
      <c r="BL2613" s="41"/>
      <c r="BM2613" s="41"/>
      <c r="BN2613" s="41"/>
      <c r="BO2613" s="41"/>
      <c r="BP2613" s="108"/>
      <c r="CG2613" s="102"/>
      <c r="CI2613" s="45"/>
    </row>
    <row r="2614" spans="37:87" ht="13" customHeight="1">
      <c r="AK2614" s="114"/>
      <c r="AL2614" s="41"/>
      <c r="AM2614" s="41"/>
      <c r="AN2614" s="41"/>
      <c r="AO2614" s="41"/>
      <c r="AP2614" s="41"/>
      <c r="AQ2614" s="41"/>
      <c r="AR2614" s="41"/>
      <c r="AS2614" s="41"/>
      <c r="AT2614" s="41"/>
      <c r="AU2614" s="41"/>
      <c r="AV2614" s="41"/>
      <c r="AW2614" s="41"/>
      <c r="AX2614" s="41"/>
      <c r="AY2614" s="41"/>
      <c r="AZ2614" s="41"/>
      <c r="BA2614" s="41"/>
      <c r="BB2614" s="41"/>
      <c r="BC2614" s="41"/>
      <c r="BD2614" s="41"/>
      <c r="BE2614" s="41"/>
      <c r="BF2614" s="41"/>
      <c r="BG2614" s="41"/>
      <c r="BH2614" s="41"/>
      <c r="BI2614" s="41"/>
      <c r="BJ2614" s="41"/>
      <c r="BK2614" s="41"/>
      <c r="BL2614" s="41"/>
      <c r="BM2614" s="41"/>
      <c r="BN2614" s="41"/>
      <c r="BO2614" s="41"/>
      <c r="BP2614" s="108"/>
      <c r="CG2614" s="102"/>
      <c r="CI2614" s="45"/>
    </row>
    <row r="2615" spans="37:87" ht="13" customHeight="1">
      <c r="AK2615" s="114"/>
      <c r="AL2615" s="41"/>
      <c r="AM2615" s="41"/>
      <c r="AN2615" s="41"/>
      <c r="AO2615" s="41"/>
      <c r="AP2615" s="41"/>
      <c r="AQ2615" s="41"/>
      <c r="AR2615" s="41"/>
      <c r="AS2615" s="41"/>
      <c r="AT2615" s="41"/>
      <c r="AU2615" s="41"/>
      <c r="AV2615" s="41"/>
      <c r="AW2615" s="41"/>
      <c r="AX2615" s="41"/>
      <c r="AY2615" s="41"/>
      <c r="AZ2615" s="41"/>
      <c r="BA2615" s="41"/>
      <c r="BB2615" s="41"/>
      <c r="BC2615" s="41"/>
      <c r="BD2615" s="41"/>
      <c r="BE2615" s="41"/>
      <c r="BF2615" s="41"/>
      <c r="BG2615" s="41"/>
      <c r="BH2615" s="41"/>
      <c r="BI2615" s="41"/>
      <c r="BJ2615" s="41"/>
      <c r="BK2615" s="41"/>
      <c r="BL2615" s="41"/>
      <c r="BM2615" s="41"/>
      <c r="BN2615" s="41"/>
      <c r="BO2615" s="41"/>
      <c r="BP2615" s="108"/>
      <c r="CG2615" s="102"/>
      <c r="CI2615" s="45"/>
    </row>
    <row r="2616" spans="37:87" ht="13" customHeight="1">
      <c r="AK2616" s="114"/>
      <c r="AL2616" s="41"/>
      <c r="AM2616" s="41"/>
      <c r="AN2616" s="41"/>
      <c r="AO2616" s="41"/>
      <c r="AP2616" s="41"/>
      <c r="AQ2616" s="41"/>
      <c r="AR2616" s="41"/>
      <c r="AS2616" s="41"/>
      <c r="AT2616" s="41"/>
      <c r="AU2616" s="41"/>
      <c r="AV2616" s="41"/>
      <c r="AW2616" s="41"/>
      <c r="AX2616" s="41"/>
      <c r="AY2616" s="41"/>
      <c r="AZ2616" s="41"/>
      <c r="BA2616" s="41"/>
      <c r="BB2616" s="41"/>
      <c r="BC2616" s="41"/>
      <c r="BD2616" s="41"/>
      <c r="BE2616" s="41"/>
      <c r="BF2616" s="41"/>
      <c r="BG2616" s="41"/>
      <c r="BH2616" s="41"/>
      <c r="BI2616" s="41"/>
      <c r="BJ2616" s="41"/>
      <c r="BK2616" s="41"/>
      <c r="BL2616" s="41"/>
      <c r="BM2616" s="41"/>
      <c r="BN2616" s="41"/>
      <c r="BO2616" s="41"/>
      <c r="BP2616" s="108"/>
      <c r="CG2616" s="102"/>
      <c r="CI2616" s="45"/>
    </row>
    <row r="2617" spans="37:87" ht="13" customHeight="1">
      <c r="AK2617" s="114"/>
      <c r="AL2617" s="41"/>
      <c r="AM2617" s="41"/>
      <c r="AN2617" s="41"/>
      <c r="AO2617" s="41"/>
      <c r="AP2617" s="41"/>
      <c r="AQ2617" s="41"/>
      <c r="AR2617" s="41"/>
      <c r="AS2617" s="41"/>
      <c r="AT2617" s="41"/>
      <c r="AU2617" s="41"/>
      <c r="AV2617" s="41"/>
      <c r="AW2617" s="41"/>
      <c r="AX2617" s="41"/>
      <c r="AY2617" s="41"/>
      <c r="AZ2617" s="41"/>
      <c r="BA2617" s="41"/>
      <c r="BB2617" s="41"/>
      <c r="BC2617" s="41"/>
      <c r="BD2617" s="41"/>
      <c r="BE2617" s="41"/>
      <c r="BF2617" s="41"/>
      <c r="BG2617" s="41"/>
      <c r="BH2617" s="41"/>
      <c r="BI2617" s="41"/>
      <c r="BJ2617" s="41"/>
      <c r="BK2617" s="41"/>
      <c r="BL2617" s="41"/>
      <c r="BM2617" s="41"/>
      <c r="BN2617" s="41"/>
      <c r="BO2617" s="41"/>
      <c r="BP2617" s="108"/>
      <c r="CG2617" s="102"/>
      <c r="CI2617" s="45"/>
    </row>
    <row r="2618" spans="37:87" ht="13" customHeight="1">
      <c r="AK2618" s="114"/>
      <c r="AL2618" s="41"/>
      <c r="AM2618" s="41"/>
      <c r="AN2618" s="41"/>
      <c r="AO2618" s="41"/>
      <c r="AP2618" s="41"/>
      <c r="AQ2618" s="41"/>
      <c r="AR2618" s="41"/>
      <c r="AS2618" s="41"/>
      <c r="AT2618" s="41"/>
      <c r="AU2618" s="41"/>
      <c r="AV2618" s="41"/>
      <c r="AW2618" s="41"/>
      <c r="AX2618" s="41"/>
      <c r="AY2618" s="41"/>
      <c r="AZ2618" s="41"/>
      <c r="BA2618" s="41"/>
      <c r="BB2618" s="41"/>
      <c r="BC2618" s="41"/>
      <c r="BD2618" s="41"/>
      <c r="BE2618" s="41"/>
      <c r="BF2618" s="41"/>
      <c r="BG2618" s="41"/>
      <c r="BH2618" s="41"/>
      <c r="BI2618" s="41"/>
      <c r="BJ2618" s="41"/>
      <c r="BK2618" s="41"/>
      <c r="BL2618" s="41"/>
      <c r="BM2618" s="41"/>
      <c r="BN2618" s="41"/>
      <c r="BO2618" s="41"/>
      <c r="BP2618" s="108"/>
      <c r="CG2618" s="102"/>
      <c r="CI2618" s="45"/>
    </row>
    <row r="2619" spans="37:87" ht="13" customHeight="1">
      <c r="AK2619" s="114"/>
      <c r="AL2619" s="41"/>
      <c r="AM2619" s="41"/>
      <c r="AN2619" s="41"/>
      <c r="AO2619" s="41"/>
      <c r="AP2619" s="41"/>
      <c r="AQ2619" s="41"/>
      <c r="AR2619" s="41"/>
      <c r="AS2619" s="41"/>
      <c r="AT2619" s="41"/>
      <c r="AU2619" s="41"/>
      <c r="AV2619" s="41"/>
      <c r="AW2619" s="41"/>
      <c r="AX2619" s="41"/>
      <c r="AY2619" s="41"/>
      <c r="AZ2619" s="41"/>
      <c r="BA2619" s="41"/>
      <c r="BB2619" s="41"/>
      <c r="BC2619" s="41"/>
      <c r="BD2619" s="41"/>
      <c r="BE2619" s="41"/>
      <c r="BF2619" s="41"/>
      <c r="BG2619" s="41"/>
      <c r="BH2619" s="41"/>
      <c r="BI2619" s="41"/>
      <c r="BJ2619" s="41"/>
      <c r="BK2619" s="41"/>
      <c r="BL2619" s="41"/>
      <c r="BM2619" s="41"/>
      <c r="BN2619" s="41"/>
      <c r="BO2619" s="41"/>
      <c r="BP2619" s="108"/>
      <c r="CG2619" s="102"/>
      <c r="CI2619" s="45"/>
    </row>
    <row r="2620" spans="37:87" ht="13" customHeight="1">
      <c r="AK2620" s="114"/>
      <c r="AL2620" s="41"/>
      <c r="AM2620" s="41"/>
      <c r="AN2620" s="41"/>
      <c r="AO2620" s="41"/>
      <c r="AP2620" s="41"/>
      <c r="AQ2620" s="41"/>
      <c r="AR2620" s="41"/>
      <c r="AS2620" s="41"/>
      <c r="AT2620" s="41"/>
      <c r="AU2620" s="41"/>
      <c r="AV2620" s="41"/>
      <c r="AW2620" s="41"/>
      <c r="AX2620" s="41"/>
      <c r="AY2620" s="41"/>
      <c r="AZ2620" s="41"/>
      <c r="BA2620" s="41"/>
      <c r="BB2620" s="41"/>
      <c r="BC2620" s="41"/>
      <c r="BD2620" s="41"/>
      <c r="BE2620" s="41"/>
      <c r="BF2620" s="41"/>
      <c r="BG2620" s="41"/>
      <c r="BH2620" s="41"/>
      <c r="BI2620" s="41"/>
      <c r="BJ2620" s="41"/>
      <c r="BK2620" s="41"/>
      <c r="BL2620" s="41"/>
      <c r="BM2620" s="41"/>
      <c r="BN2620" s="41"/>
      <c r="BO2620" s="41"/>
      <c r="BP2620" s="108"/>
      <c r="CG2620" s="102"/>
      <c r="CI2620" s="45"/>
    </row>
    <row r="2621" spans="37:87" ht="13" customHeight="1">
      <c r="AK2621" s="114"/>
      <c r="AL2621" s="41"/>
      <c r="AM2621" s="41"/>
      <c r="AN2621" s="41"/>
      <c r="AO2621" s="41"/>
      <c r="AP2621" s="41"/>
      <c r="AQ2621" s="41"/>
      <c r="AR2621" s="41"/>
      <c r="AS2621" s="41"/>
      <c r="AT2621" s="41"/>
      <c r="AU2621" s="41"/>
      <c r="AV2621" s="41"/>
      <c r="AW2621" s="41"/>
      <c r="AX2621" s="41"/>
      <c r="AY2621" s="41"/>
      <c r="AZ2621" s="41"/>
      <c r="BA2621" s="41"/>
      <c r="BB2621" s="41"/>
      <c r="BC2621" s="41"/>
      <c r="BD2621" s="41"/>
      <c r="BE2621" s="41"/>
      <c r="BF2621" s="41"/>
      <c r="BG2621" s="41"/>
      <c r="BH2621" s="41"/>
      <c r="BI2621" s="41"/>
      <c r="BJ2621" s="41"/>
      <c r="BK2621" s="41"/>
      <c r="BL2621" s="41"/>
      <c r="BM2621" s="41"/>
      <c r="BN2621" s="41"/>
      <c r="BO2621" s="41"/>
      <c r="BP2621" s="108"/>
      <c r="CG2621" s="102"/>
      <c r="CI2621" s="45"/>
    </row>
    <row r="2622" spans="37:87" ht="13" customHeight="1">
      <c r="AK2622" s="114"/>
      <c r="AL2622" s="41"/>
      <c r="AM2622" s="41"/>
      <c r="AN2622" s="41"/>
      <c r="AO2622" s="41"/>
      <c r="AP2622" s="41"/>
      <c r="AQ2622" s="41"/>
      <c r="AR2622" s="41"/>
      <c r="AS2622" s="41"/>
      <c r="AT2622" s="41"/>
      <c r="AU2622" s="41"/>
      <c r="AV2622" s="41"/>
      <c r="AW2622" s="41"/>
      <c r="AX2622" s="41"/>
      <c r="AY2622" s="41"/>
      <c r="AZ2622" s="41"/>
      <c r="BA2622" s="41"/>
      <c r="BB2622" s="41"/>
      <c r="BC2622" s="41"/>
      <c r="BD2622" s="41"/>
      <c r="BE2622" s="41"/>
      <c r="BF2622" s="41"/>
      <c r="BG2622" s="41"/>
      <c r="BH2622" s="41"/>
      <c r="BI2622" s="41"/>
      <c r="BJ2622" s="41"/>
      <c r="BK2622" s="41"/>
      <c r="BL2622" s="41"/>
      <c r="BM2622" s="41"/>
      <c r="BN2622" s="41"/>
      <c r="BO2622" s="41"/>
      <c r="BP2622" s="108"/>
      <c r="CG2622" s="102"/>
      <c r="CI2622" s="45"/>
    </row>
    <row r="2623" spans="37:87" ht="13" customHeight="1">
      <c r="AK2623" s="114"/>
      <c r="AL2623" s="41"/>
      <c r="AM2623" s="41"/>
      <c r="AN2623" s="41"/>
      <c r="AO2623" s="41"/>
      <c r="AP2623" s="41"/>
      <c r="AQ2623" s="41"/>
      <c r="AR2623" s="41"/>
      <c r="AS2623" s="41"/>
      <c r="AT2623" s="41"/>
      <c r="AU2623" s="41"/>
      <c r="AV2623" s="41"/>
      <c r="AW2623" s="41"/>
      <c r="AX2623" s="41"/>
      <c r="AY2623" s="41"/>
      <c r="AZ2623" s="41"/>
      <c r="BA2623" s="41"/>
      <c r="BB2623" s="41"/>
      <c r="BC2623" s="41"/>
      <c r="BD2623" s="41"/>
      <c r="BE2623" s="41"/>
      <c r="BF2623" s="41"/>
      <c r="BG2623" s="41"/>
      <c r="BH2623" s="41"/>
      <c r="BI2623" s="41"/>
      <c r="BJ2623" s="41"/>
      <c r="BK2623" s="41"/>
      <c r="BL2623" s="41"/>
      <c r="BM2623" s="41"/>
      <c r="BN2623" s="41"/>
      <c r="BO2623" s="41"/>
      <c r="BP2623" s="108"/>
      <c r="CG2623" s="102"/>
      <c r="CI2623" s="45"/>
    </row>
    <row r="2624" spans="37:87" ht="13" customHeight="1">
      <c r="AK2624" s="114"/>
      <c r="AL2624" s="41"/>
      <c r="AM2624" s="41"/>
      <c r="AN2624" s="41"/>
      <c r="AO2624" s="41"/>
      <c r="AP2624" s="41"/>
      <c r="AQ2624" s="41"/>
      <c r="AR2624" s="41"/>
      <c r="AS2624" s="41"/>
      <c r="AT2624" s="41"/>
      <c r="AU2624" s="41"/>
      <c r="AV2624" s="41"/>
      <c r="AW2624" s="41"/>
      <c r="AX2624" s="41"/>
      <c r="AY2624" s="41"/>
      <c r="AZ2624" s="41"/>
      <c r="BA2624" s="41"/>
      <c r="BB2624" s="41"/>
      <c r="BC2624" s="41"/>
      <c r="BD2624" s="41"/>
      <c r="BE2624" s="41"/>
      <c r="BF2624" s="41"/>
      <c r="BG2624" s="41"/>
      <c r="BH2624" s="41"/>
      <c r="BI2624" s="41"/>
      <c r="BJ2624" s="41"/>
      <c r="BK2624" s="41"/>
      <c r="BL2624" s="41"/>
      <c r="BM2624" s="41"/>
      <c r="BN2624" s="41"/>
      <c r="BO2624" s="41"/>
      <c r="BP2624" s="108"/>
      <c r="CG2624" s="102"/>
      <c r="CI2624" s="45"/>
    </row>
    <row r="2625" spans="37:87" ht="13" customHeight="1">
      <c r="AK2625" s="114"/>
      <c r="AL2625" s="41"/>
      <c r="AM2625" s="41"/>
      <c r="AN2625" s="41"/>
      <c r="AO2625" s="41"/>
      <c r="AP2625" s="41"/>
      <c r="AQ2625" s="41"/>
      <c r="AR2625" s="41"/>
      <c r="AS2625" s="41"/>
      <c r="AT2625" s="41"/>
      <c r="AU2625" s="41"/>
      <c r="AV2625" s="41"/>
      <c r="AW2625" s="41"/>
      <c r="AX2625" s="41"/>
      <c r="AY2625" s="41"/>
      <c r="AZ2625" s="41"/>
      <c r="BA2625" s="41"/>
      <c r="BB2625" s="41"/>
      <c r="BC2625" s="41"/>
      <c r="BD2625" s="41"/>
      <c r="BE2625" s="41"/>
      <c r="BF2625" s="41"/>
      <c r="BG2625" s="41"/>
      <c r="BH2625" s="41"/>
      <c r="BI2625" s="41"/>
      <c r="BJ2625" s="41"/>
      <c r="BK2625" s="41"/>
      <c r="BL2625" s="41"/>
      <c r="BM2625" s="41"/>
      <c r="BN2625" s="41"/>
      <c r="BO2625" s="41"/>
      <c r="BP2625" s="108"/>
      <c r="CG2625" s="102"/>
      <c r="CI2625" s="45"/>
    </row>
    <row r="2626" spans="37:87" ht="13" customHeight="1">
      <c r="AK2626" s="114"/>
      <c r="AL2626" s="41"/>
      <c r="AM2626" s="41"/>
      <c r="AN2626" s="41"/>
      <c r="AO2626" s="41"/>
      <c r="AP2626" s="41"/>
      <c r="AQ2626" s="41"/>
      <c r="AR2626" s="41"/>
      <c r="AS2626" s="41"/>
      <c r="AT2626" s="41"/>
      <c r="AU2626" s="41"/>
      <c r="AV2626" s="41"/>
      <c r="AW2626" s="41"/>
      <c r="AX2626" s="41"/>
      <c r="AY2626" s="41"/>
      <c r="AZ2626" s="41"/>
      <c r="BA2626" s="41"/>
      <c r="BB2626" s="41"/>
      <c r="BC2626" s="41"/>
      <c r="BD2626" s="41"/>
      <c r="BE2626" s="41"/>
      <c r="BF2626" s="41"/>
      <c r="BG2626" s="41"/>
      <c r="BH2626" s="41"/>
      <c r="BI2626" s="41"/>
      <c r="BJ2626" s="41"/>
      <c r="BK2626" s="41"/>
      <c r="BL2626" s="41"/>
      <c r="BM2626" s="41"/>
      <c r="BN2626" s="41"/>
      <c r="BO2626" s="41"/>
      <c r="BP2626" s="108"/>
      <c r="CG2626" s="102"/>
      <c r="CI2626" s="45"/>
    </row>
    <row r="2627" spans="37:87" ht="13" customHeight="1">
      <c r="AK2627" s="114"/>
      <c r="AL2627" s="41"/>
      <c r="AM2627" s="41"/>
      <c r="AN2627" s="41"/>
      <c r="AO2627" s="41"/>
      <c r="AP2627" s="41"/>
      <c r="AQ2627" s="41"/>
      <c r="AR2627" s="41"/>
      <c r="AS2627" s="41"/>
      <c r="AT2627" s="41"/>
      <c r="AU2627" s="41"/>
      <c r="AV2627" s="41"/>
      <c r="AW2627" s="41"/>
      <c r="AX2627" s="41"/>
      <c r="AY2627" s="41"/>
      <c r="AZ2627" s="41"/>
      <c r="BA2627" s="41"/>
      <c r="BB2627" s="41"/>
      <c r="BC2627" s="41"/>
      <c r="BD2627" s="41"/>
      <c r="BE2627" s="41"/>
      <c r="BF2627" s="41"/>
      <c r="BG2627" s="41"/>
      <c r="BH2627" s="41"/>
      <c r="BI2627" s="41"/>
      <c r="BJ2627" s="41"/>
      <c r="BK2627" s="41"/>
      <c r="BL2627" s="41"/>
      <c r="BM2627" s="41"/>
      <c r="BN2627" s="41"/>
      <c r="BO2627" s="41"/>
      <c r="BP2627" s="108"/>
      <c r="CG2627" s="102"/>
      <c r="CI2627" s="45"/>
    </row>
    <row r="2628" spans="37:87" ht="13" customHeight="1">
      <c r="AK2628" s="114"/>
      <c r="AL2628" s="41"/>
      <c r="AM2628" s="41"/>
      <c r="AN2628" s="41"/>
      <c r="AO2628" s="41"/>
      <c r="AP2628" s="41"/>
      <c r="AQ2628" s="41"/>
      <c r="AR2628" s="41"/>
      <c r="AS2628" s="41"/>
      <c r="AT2628" s="41"/>
      <c r="AU2628" s="41"/>
      <c r="AV2628" s="41"/>
      <c r="AW2628" s="41"/>
      <c r="AX2628" s="41"/>
      <c r="AY2628" s="41"/>
      <c r="AZ2628" s="41"/>
      <c r="BA2628" s="41"/>
      <c r="BB2628" s="41"/>
      <c r="BC2628" s="41"/>
      <c r="BD2628" s="41"/>
      <c r="BE2628" s="41"/>
      <c r="BF2628" s="41"/>
      <c r="BG2628" s="41"/>
      <c r="BH2628" s="41"/>
      <c r="BI2628" s="41"/>
      <c r="BJ2628" s="41"/>
      <c r="BK2628" s="41"/>
      <c r="BL2628" s="41"/>
      <c r="BM2628" s="41"/>
      <c r="BN2628" s="41"/>
      <c r="BO2628" s="41"/>
      <c r="BP2628" s="108"/>
      <c r="CG2628" s="102"/>
      <c r="CI2628" s="45"/>
    </row>
    <row r="2629" spans="37:87" ht="13" customHeight="1">
      <c r="AK2629" s="114"/>
      <c r="AL2629" s="41"/>
      <c r="AM2629" s="41"/>
      <c r="AN2629" s="41"/>
      <c r="AO2629" s="41"/>
      <c r="AP2629" s="41"/>
      <c r="AQ2629" s="41"/>
      <c r="AR2629" s="41"/>
      <c r="AS2629" s="41"/>
      <c r="AT2629" s="41"/>
      <c r="AU2629" s="41"/>
      <c r="AV2629" s="41"/>
      <c r="AW2629" s="41"/>
      <c r="AX2629" s="41"/>
      <c r="AY2629" s="41"/>
      <c r="AZ2629" s="41"/>
      <c r="BA2629" s="41"/>
      <c r="BB2629" s="41"/>
      <c r="BC2629" s="41"/>
      <c r="BD2629" s="41"/>
      <c r="BE2629" s="41"/>
      <c r="BF2629" s="41"/>
      <c r="BG2629" s="41"/>
      <c r="BH2629" s="41"/>
      <c r="BI2629" s="41"/>
      <c r="BJ2629" s="41"/>
      <c r="BK2629" s="41"/>
      <c r="BL2629" s="41"/>
      <c r="BM2629" s="41"/>
      <c r="BN2629" s="41"/>
      <c r="BO2629" s="41"/>
      <c r="BP2629" s="108"/>
      <c r="CG2629" s="102"/>
      <c r="CI2629" s="45"/>
    </row>
    <row r="2630" spans="37:87" ht="13" customHeight="1">
      <c r="AK2630" s="114"/>
      <c r="AL2630" s="41"/>
      <c r="AM2630" s="41"/>
      <c r="AN2630" s="41"/>
      <c r="AO2630" s="41"/>
      <c r="AP2630" s="41"/>
      <c r="AQ2630" s="41"/>
      <c r="AR2630" s="41"/>
      <c r="AS2630" s="41"/>
      <c r="AT2630" s="41"/>
      <c r="AU2630" s="41"/>
      <c r="AV2630" s="41"/>
      <c r="AW2630" s="41"/>
      <c r="AX2630" s="41"/>
      <c r="AY2630" s="41"/>
      <c r="AZ2630" s="41"/>
      <c r="BA2630" s="41"/>
      <c r="BB2630" s="41"/>
      <c r="BC2630" s="41"/>
      <c r="BD2630" s="41"/>
      <c r="BE2630" s="41"/>
      <c r="BF2630" s="41"/>
      <c r="BG2630" s="41"/>
      <c r="BH2630" s="41"/>
      <c r="BI2630" s="41"/>
      <c r="BJ2630" s="41"/>
      <c r="BK2630" s="41"/>
      <c r="BL2630" s="41"/>
      <c r="BM2630" s="41"/>
      <c r="BN2630" s="41"/>
      <c r="BO2630" s="41"/>
      <c r="BP2630" s="108"/>
      <c r="CG2630" s="102"/>
      <c r="CI2630" s="45"/>
    </row>
    <row r="2631" spans="37:87" ht="13" customHeight="1">
      <c r="AK2631" s="114"/>
      <c r="AL2631" s="41"/>
      <c r="AM2631" s="41"/>
      <c r="AN2631" s="41"/>
      <c r="AO2631" s="41"/>
      <c r="AP2631" s="41"/>
      <c r="AQ2631" s="41"/>
      <c r="AR2631" s="41"/>
      <c r="AS2631" s="41"/>
      <c r="AT2631" s="41"/>
      <c r="AU2631" s="41"/>
      <c r="AV2631" s="41"/>
      <c r="AW2631" s="41"/>
      <c r="AX2631" s="41"/>
      <c r="AY2631" s="41"/>
      <c r="AZ2631" s="41"/>
      <c r="BA2631" s="41"/>
      <c r="BB2631" s="41"/>
      <c r="BC2631" s="41"/>
      <c r="BD2631" s="41"/>
      <c r="BE2631" s="41"/>
      <c r="BF2631" s="41"/>
      <c r="BG2631" s="41"/>
      <c r="BH2631" s="41"/>
      <c r="BI2631" s="41"/>
      <c r="BJ2631" s="41"/>
      <c r="BK2631" s="41"/>
      <c r="BL2631" s="41"/>
      <c r="BM2631" s="41"/>
      <c r="BN2631" s="41"/>
      <c r="BO2631" s="41"/>
      <c r="BP2631" s="108"/>
      <c r="CG2631" s="102"/>
      <c r="CI2631" s="45"/>
    </row>
    <row r="2632" spans="37:87" ht="13" customHeight="1">
      <c r="AK2632" s="114"/>
      <c r="AL2632" s="41"/>
      <c r="AM2632" s="41"/>
      <c r="AN2632" s="41"/>
      <c r="AO2632" s="41"/>
      <c r="AP2632" s="41"/>
      <c r="AQ2632" s="41"/>
      <c r="AR2632" s="41"/>
      <c r="AS2632" s="41"/>
      <c r="AT2632" s="41"/>
      <c r="AU2632" s="41"/>
      <c r="AV2632" s="41"/>
      <c r="AW2632" s="41"/>
      <c r="AX2632" s="41"/>
      <c r="AY2632" s="41"/>
      <c r="AZ2632" s="41"/>
      <c r="BA2632" s="41"/>
      <c r="BB2632" s="41"/>
      <c r="BC2632" s="41"/>
      <c r="BD2632" s="41"/>
      <c r="BE2632" s="41"/>
      <c r="BF2632" s="41"/>
      <c r="BG2632" s="41"/>
      <c r="BH2632" s="41"/>
      <c r="BI2632" s="41"/>
      <c r="BJ2632" s="41"/>
      <c r="BK2632" s="41"/>
      <c r="BL2632" s="41"/>
      <c r="BM2632" s="41"/>
      <c r="BN2632" s="41"/>
      <c r="BO2632" s="41"/>
      <c r="BP2632" s="108"/>
      <c r="CG2632" s="102"/>
      <c r="CI2632" s="45"/>
    </row>
    <row r="2633" spans="37:87" ht="13" customHeight="1">
      <c r="AK2633" s="114"/>
      <c r="AL2633" s="41"/>
      <c r="AM2633" s="41"/>
      <c r="AN2633" s="41"/>
      <c r="AO2633" s="41"/>
      <c r="AP2633" s="41"/>
      <c r="AQ2633" s="41"/>
      <c r="AR2633" s="41"/>
      <c r="AS2633" s="41"/>
      <c r="AT2633" s="41"/>
      <c r="AU2633" s="41"/>
      <c r="AV2633" s="41"/>
      <c r="AW2633" s="41"/>
      <c r="AX2633" s="41"/>
      <c r="AY2633" s="41"/>
      <c r="AZ2633" s="41"/>
      <c r="BA2633" s="41"/>
      <c r="BB2633" s="41"/>
      <c r="BC2633" s="41"/>
      <c r="BD2633" s="41"/>
      <c r="BE2633" s="41"/>
      <c r="BF2633" s="41"/>
      <c r="BG2633" s="41"/>
      <c r="BH2633" s="41"/>
      <c r="BI2633" s="41"/>
      <c r="BJ2633" s="41"/>
      <c r="BK2633" s="41"/>
      <c r="BL2633" s="41"/>
      <c r="BM2633" s="41"/>
      <c r="BN2633" s="41"/>
      <c r="BO2633" s="41"/>
      <c r="BP2633" s="108"/>
      <c r="CG2633" s="102"/>
      <c r="CI2633" s="45"/>
    </row>
    <row r="2634" spans="37:87" ht="13" customHeight="1">
      <c r="AK2634" s="114"/>
      <c r="AL2634" s="41"/>
      <c r="AM2634" s="41"/>
      <c r="AN2634" s="41"/>
      <c r="AO2634" s="41"/>
      <c r="AP2634" s="41"/>
      <c r="AQ2634" s="41"/>
      <c r="AR2634" s="41"/>
      <c r="AS2634" s="41"/>
      <c r="AT2634" s="41"/>
      <c r="AU2634" s="41"/>
      <c r="AV2634" s="41"/>
      <c r="AW2634" s="41"/>
      <c r="AX2634" s="41"/>
      <c r="AY2634" s="41"/>
      <c r="AZ2634" s="41"/>
      <c r="BA2634" s="41"/>
      <c r="BB2634" s="41"/>
      <c r="BC2634" s="41"/>
      <c r="BD2634" s="41"/>
      <c r="BE2634" s="41"/>
      <c r="BF2634" s="41"/>
      <c r="BG2634" s="41"/>
      <c r="BH2634" s="41"/>
      <c r="BI2634" s="41"/>
      <c r="BJ2634" s="41"/>
      <c r="BK2634" s="41"/>
      <c r="BL2634" s="41"/>
      <c r="BM2634" s="41"/>
      <c r="BN2634" s="41"/>
      <c r="BO2634" s="41"/>
      <c r="BP2634" s="108"/>
      <c r="CG2634" s="102"/>
      <c r="CI2634" s="45"/>
    </row>
    <row r="2635" spans="37:87" ht="13" customHeight="1">
      <c r="AK2635" s="114"/>
      <c r="AL2635" s="41"/>
      <c r="AM2635" s="41"/>
      <c r="AN2635" s="41"/>
      <c r="AO2635" s="41"/>
      <c r="AP2635" s="41"/>
      <c r="AQ2635" s="41"/>
      <c r="AR2635" s="41"/>
      <c r="AS2635" s="41"/>
      <c r="AT2635" s="41"/>
      <c r="AU2635" s="41"/>
      <c r="AV2635" s="41"/>
      <c r="AW2635" s="41"/>
      <c r="AX2635" s="41"/>
      <c r="AY2635" s="41"/>
      <c r="AZ2635" s="41"/>
      <c r="BA2635" s="41"/>
      <c r="BB2635" s="41"/>
      <c r="BC2635" s="41"/>
      <c r="BD2635" s="41"/>
      <c r="BE2635" s="41"/>
      <c r="BF2635" s="41"/>
      <c r="BG2635" s="41"/>
      <c r="BH2635" s="41"/>
      <c r="BI2635" s="41"/>
      <c r="BJ2635" s="41"/>
      <c r="BK2635" s="41"/>
      <c r="BL2635" s="41"/>
      <c r="BM2635" s="41"/>
      <c r="BN2635" s="41"/>
      <c r="BO2635" s="41"/>
      <c r="BP2635" s="108"/>
      <c r="CG2635" s="102"/>
      <c r="CI2635" s="45"/>
    </row>
    <row r="2636" spans="37:87" ht="13" customHeight="1">
      <c r="AK2636" s="114"/>
      <c r="AL2636" s="41"/>
      <c r="AM2636" s="41"/>
      <c r="AN2636" s="41"/>
      <c r="AO2636" s="41"/>
      <c r="AP2636" s="41"/>
      <c r="AQ2636" s="41"/>
      <c r="AR2636" s="41"/>
      <c r="AS2636" s="41"/>
      <c r="AT2636" s="41"/>
      <c r="AU2636" s="41"/>
      <c r="AV2636" s="41"/>
      <c r="AW2636" s="41"/>
      <c r="AX2636" s="41"/>
      <c r="AY2636" s="41"/>
      <c r="AZ2636" s="41"/>
      <c r="BA2636" s="41"/>
      <c r="BB2636" s="41"/>
      <c r="BC2636" s="41"/>
      <c r="BD2636" s="41"/>
      <c r="BE2636" s="41"/>
      <c r="BF2636" s="41"/>
      <c r="BG2636" s="41"/>
      <c r="BH2636" s="41"/>
      <c r="BI2636" s="41"/>
      <c r="BJ2636" s="41"/>
      <c r="BK2636" s="41"/>
      <c r="BL2636" s="41"/>
      <c r="BM2636" s="41"/>
      <c r="BN2636" s="41"/>
      <c r="BO2636" s="41"/>
      <c r="BP2636" s="108"/>
      <c r="CG2636" s="102"/>
      <c r="CI2636" s="45"/>
    </row>
    <row r="2637" spans="37:87" ht="13" customHeight="1">
      <c r="AK2637" s="114"/>
      <c r="AL2637" s="41"/>
      <c r="AM2637" s="41"/>
      <c r="AN2637" s="41"/>
      <c r="AO2637" s="41"/>
      <c r="AP2637" s="41"/>
      <c r="AQ2637" s="41"/>
      <c r="AR2637" s="41"/>
      <c r="AS2637" s="41"/>
      <c r="AT2637" s="41"/>
      <c r="AU2637" s="41"/>
      <c r="AV2637" s="41"/>
      <c r="AW2637" s="41"/>
      <c r="AX2637" s="41"/>
      <c r="AY2637" s="41"/>
      <c r="AZ2637" s="41"/>
      <c r="BA2637" s="41"/>
      <c r="BB2637" s="41"/>
      <c r="BC2637" s="41"/>
      <c r="BD2637" s="41"/>
      <c r="BE2637" s="41"/>
      <c r="BF2637" s="41"/>
      <c r="BG2637" s="41"/>
      <c r="BH2637" s="41"/>
      <c r="BI2637" s="41"/>
      <c r="BJ2637" s="41"/>
      <c r="BK2637" s="41"/>
      <c r="BL2637" s="41"/>
      <c r="BM2637" s="41"/>
      <c r="BN2637" s="41"/>
      <c r="BO2637" s="41"/>
      <c r="BP2637" s="108"/>
      <c r="CG2637" s="102"/>
      <c r="CI2637" s="45"/>
    </row>
    <row r="2638" spans="37:87" ht="13" customHeight="1">
      <c r="AK2638" s="114"/>
      <c r="AL2638" s="41"/>
      <c r="AM2638" s="41"/>
      <c r="AN2638" s="41"/>
      <c r="AO2638" s="41"/>
      <c r="AP2638" s="41"/>
      <c r="AQ2638" s="41"/>
      <c r="AR2638" s="41"/>
      <c r="AS2638" s="41"/>
      <c r="AT2638" s="41"/>
      <c r="AU2638" s="41"/>
      <c r="AV2638" s="41"/>
      <c r="AW2638" s="41"/>
      <c r="AX2638" s="41"/>
      <c r="AY2638" s="41"/>
      <c r="AZ2638" s="41"/>
      <c r="BA2638" s="41"/>
      <c r="BB2638" s="41"/>
      <c r="BC2638" s="41"/>
      <c r="BD2638" s="41"/>
      <c r="BE2638" s="41"/>
      <c r="BF2638" s="41"/>
      <c r="BG2638" s="41"/>
      <c r="BH2638" s="41"/>
      <c r="BI2638" s="41"/>
      <c r="BJ2638" s="41"/>
      <c r="BK2638" s="41"/>
      <c r="BL2638" s="41"/>
      <c r="BM2638" s="41"/>
      <c r="BN2638" s="41"/>
      <c r="BO2638" s="41"/>
      <c r="BP2638" s="108"/>
      <c r="CG2638" s="102"/>
      <c r="CI2638" s="45"/>
    </row>
    <row r="2639" spans="37:87" ht="13" customHeight="1">
      <c r="AK2639" s="114"/>
      <c r="AL2639" s="41"/>
      <c r="AM2639" s="41"/>
      <c r="AN2639" s="41"/>
      <c r="AO2639" s="41"/>
      <c r="AP2639" s="41"/>
      <c r="AQ2639" s="41"/>
      <c r="AR2639" s="41"/>
      <c r="AS2639" s="41"/>
      <c r="AT2639" s="41"/>
      <c r="AU2639" s="41"/>
      <c r="AV2639" s="41"/>
      <c r="AW2639" s="41"/>
      <c r="AX2639" s="41"/>
      <c r="AY2639" s="41"/>
      <c r="AZ2639" s="41"/>
      <c r="BA2639" s="41"/>
      <c r="BB2639" s="41"/>
      <c r="BC2639" s="41"/>
      <c r="BD2639" s="41"/>
      <c r="BE2639" s="41"/>
      <c r="BF2639" s="41"/>
      <c r="BG2639" s="41"/>
      <c r="BH2639" s="41"/>
      <c r="BI2639" s="41"/>
      <c r="BJ2639" s="41"/>
      <c r="BK2639" s="41"/>
      <c r="BL2639" s="41"/>
      <c r="BM2639" s="41"/>
      <c r="BN2639" s="41"/>
      <c r="BO2639" s="41"/>
      <c r="BP2639" s="108"/>
      <c r="CG2639" s="102"/>
      <c r="CI2639" s="45"/>
    </row>
    <row r="2640" spans="37:87" ht="13" customHeight="1">
      <c r="AK2640" s="114"/>
      <c r="AL2640" s="41"/>
      <c r="AM2640" s="41"/>
      <c r="AN2640" s="41"/>
      <c r="AO2640" s="41"/>
      <c r="AP2640" s="41"/>
      <c r="AQ2640" s="41"/>
      <c r="AR2640" s="41"/>
      <c r="AS2640" s="41"/>
      <c r="AT2640" s="41"/>
      <c r="AU2640" s="41"/>
      <c r="AV2640" s="41"/>
      <c r="AW2640" s="41"/>
      <c r="AX2640" s="41"/>
      <c r="AY2640" s="41"/>
      <c r="AZ2640" s="41"/>
      <c r="BA2640" s="41"/>
      <c r="BB2640" s="41"/>
      <c r="BC2640" s="41"/>
      <c r="BD2640" s="41"/>
      <c r="BE2640" s="41"/>
      <c r="BF2640" s="41"/>
      <c r="BG2640" s="41"/>
      <c r="BH2640" s="41"/>
      <c r="BI2640" s="41"/>
      <c r="BJ2640" s="41"/>
      <c r="BK2640" s="41"/>
      <c r="BL2640" s="41"/>
      <c r="BM2640" s="41"/>
      <c r="BN2640" s="41"/>
      <c r="BO2640" s="41"/>
      <c r="BP2640" s="108"/>
      <c r="CG2640" s="102"/>
      <c r="CI2640" s="45"/>
    </row>
    <row r="2641" spans="37:87" ht="13" customHeight="1">
      <c r="AK2641" s="114"/>
      <c r="AL2641" s="41"/>
      <c r="AM2641" s="41"/>
      <c r="AN2641" s="41"/>
      <c r="AO2641" s="41"/>
      <c r="AP2641" s="41"/>
      <c r="AQ2641" s="41"/>
      <c r="AR2641" s="41"/>
      <c r="AS2641" s="41"/>
      <c r="AT2641" s="41"/>
      <c r="AU2641" s="41"/>
      <c r="AV2641" s="41"/>
      <c r="AW2641" s="41"/>
      <c r="AX2641" s="41"/>
      <c r="AY2641" s="41"/>
      <c r="AZ2641" s="41"/>
      <c r="BA2641" s="41"/>
      <c r="BB2641" s="41"/>
      <c r="BC2641" s="41"/>
      <c r="BD2641" s="41"/>
      <c r="BE2641" s="41"/>
      <c r="BF2641" s="41"/>
      <c r="BG2641" s="41"/>
      <c r="BH2641" s="41"/>
      <c r="BI2641" s="41"/>
      <c r="BJ2641" s="41"/>
      <c r="BK2641" s="41"/>
      <c r="BL2641" s="41"/>
      <c r="BM2641" s="41"/>
      <c r="BN2641" s="41"/>
      <c r="BO2641" s="41"/>
      <c r="BP2641" s="108"/>
      <c r="CG2641" s="102"/>
      <c r="CI2641" s="45"/>
    </row>
    <row r="2642" spans="37:87" ht="13" customHeight="1">
      <c r="AK2642" s="114"/>
      <c r="AL2642" s="41"/>
      <c r="AM2642" s="41"/>
      <c r="AN2642" s="41"/>
      <c r="AO2642" s="41"/>
      <c r="AP2642" s="41"/>
      <c r="AQ2642" s="41"/>
      <c r="AR2642" s="41"/>
      <c r="AS2642" s="41"/>
      <c r="AT2642" s="41"/>
      <c r="AU2642" s="41"/>
      <c r="AV2642" s="41"/>
      <c r="AW2642" s="41"/>
      <c r="AX2642" s="41"/>
      <c r="AY2642" s="41"/>
      <c r="AZ2642" s="41"/>
      <c r="BA2642" s="41"/>
      <c r="BB2642" s="41"/>
      <c r="BC2642" s="41"/>
      <c r="BD2642" s="41"/>
      <c r="BE2642" s="41"/>
      <c r="BF2642" s="41"/>
      <c r="BG2642" s="41"/>
      <c r="BH2642" s="41"/>
      <c r="BI2642" s="41"/>
      <c r="BJ2642" s="41"/>
      <c r="BK2642" s="41"/>
      <c r="BL2642" s="41"/>
      <c r="BM2642" s="41"/>
      <c r="BN2642" s="41"/>
      <c r="BO2642" s="41"/>
      <c r="BP2642" s="108"/>
      <c r="CG2642" s="102"/>
      <c r="CI2642" s="45"/>
    </row>
    <row r="2643" spans="37:87" ht="13" customHeight="1">
      <c r="AK2643" s="114"/>
      <c r="AL2643" s="41"/>
      <c r="AM2643" s="41"/>
      <c r="AN2643" s="41"/>
      <c r="AO2643" s="41"/>
      <c r="AP2643" s="41"/>
      <c r="AQ2643" s="41"/>
      <c r="AR2643" s="41"/>
      <c r="AS2643" s="41"/>
      <c r="AT2643" s="41"/>
      <c r="AU2643" s="41"/>
      <c r="AV2643" s="41"/>
      <c r="AW2643" s="41"/>
      <c r="AX2643" s="41"/>
      <c r="AY2643" s="41"/>
      <c r="AZ2643" s="41"/>
      <c r="BA2643" s="41"/>
      <c r="BB2643" s="41"/>
      <c r="BC2643" s="41"/>
      <c r="BD2643" s="41"/>
      <c r="BE2643" s="41"/>
      <c r="BF2643" s="41"/>
      <c r="BG2643" s="41"/>
      <c r="BH2643" s="41"/>
      <c r="BI2643" s="41"/>
      <c r="BJ2643" s="41"/>
      <c r="BK2643" s="41"/>
      <c r="BL2643" s="41"/>
      <c r="BM2643" s="41"/>
      <c r="BN2643" s="41"/>
      <c r="BO2643" s="41"/>
      <c r="BP2643" s="108"/>
      <c r="CG2643" s="102"/>
      <c r="CI2643" s="45"/>
    </row>
    <row r="2644" spans="37:87" ht="13" customHeight="1">
      <c r="AK2644" s="114"/>
      <c r="AL2644" s="41"/>
      <c r="AM2644" s="41"/>
      <c r="AN2644" s="41"/>
      <c r="AO2644" s="41"/>
      <c r="AP2644" s="41"/>
      <c r="AQ2644" s="41"/>
      <c r="AR2644" s="41"/>
      <c r="AS2644" s="41"/>
      <c r="AT2644" s="41"/>
      <c r="AU2644" s="41"/>
      <c r="AV2644" s="41"/>
      <c r="AW2644" s="41"/>
      <c r="AX2644" s="41"/>
      <c r="AY2644" s="41"/>
      <c r="AZ2644" s="41"/>
      <c r="BA2644" s="41"/>
      <c r="BB2644" s="41"/>
      <c r="BC2644" s="41"/>
      <c r="BD2644" s="41"/>
      <c r="BE2644" s="41"/>
      <c r="BF2644" s="41"/>
      <c r="BG2644" s="41"/>
      <c r="BH2644" s="41"/>
      <c r="BI2644" s="41"/>
      <c r="BJ2644" s="41"/>
      <c r="BK2644" s="41"/>
      <c r="BL2644" s="41"/>
      <c r="BM2644" s="41"/>
      <c r="BN2644" s="41"/>
      <c r="BO2644" s="41"/>
      <c r="BP2644" s="108"/>
      <c r="CG2644" s="102"/>
      <c r="CI2644" s="45"/>
    </row>
    <row r="2645" spans="37:87" ht="13" customHeight="1">
      <c r="AK2645" s="114"/>
      <c r="AL2645" s="41"/>
      <c r="AM2645" s="41"/>
      <c r="AN2645" s="41"/>
      <c r="AO2645" s="41"/>
      <c r="AP2645" s="41"/>
      <c r="AQ2645" s="41"/>
      <c r="AR2645" s="41"/>
      <c r="AS2645" s="41"/>
      <c r="AT2645" s="41"/>
      <c r="AU2645" s="41"/>
      <c r="AV2645" s="41"/>
      <c r="AW2645" s="41"/>
      <c r="AX2645" s="41"/>
      <c r="AY2645" s="41"/>
      <c r="AZ2645" s="41"/>
      <c r="BA2645" s="41"/>
      <c r="BB2645" s="41"/>
      <c r="BC2645" s="41"/>
      <c r="BD2645" s="41"/>
      <c r="BE2645" s="41"/>
      <c r="BF2645" s="41"/>
      <c r="BG2645" s="41"/>
      <c r="BH2645" s="41"/>
      <c r="BI2645" s="41"/>
      <c r="BJ2645" s="41"/>
      <c r="BK2645" s="41"/>
      <c r="BL2645" s="41"/>
      <c r="BM2645" s="41"/>
      <c r="BN2645" s="41"/>
      <c r="BO2645" s="41"/>
      <c r="BP2645" s="108"/>
      <c r="CG2645" s="102"/>
      <c r="CI2645" s="45"/>
    </row>
    <row r="2646" spans="37:87" ht="13" customHeight="1">
      <c r="AK2646" s="114"/>
      <c r="AL2646" s="41"/>
      <c r="AM2646" s="41"/>
      <c r="AN2646" s="41"/>
      <c r="AO2646" s="41"/>
      <c r="AP2646" s="41"/>
      <c r="AQ2646" s="41"/>
      <c r="AR2646" s="41"/>
      <c r="AS2646" s="41"/>
      <c r="AT2646" s="41"/>
      <c r="AU2646" s="41"/>
      <c r="AV2646" s="41"/>
      <c r="AW2646" s="41"/>
      <c r="AX2646" s="41"/>
      <c r="AY2646" s="41"/>
      <c r="AZ2646" s="41"/>
      <c r="BA2646" s="41"/>
      <c r="BB2646" s="41"/>
      <c r="BC2646" s="41"/>
      <c r="BD2646" s="41"/>
      <c r="BE2646" s="41"/>
      <c r="BF2646" s="41"/>
      <c r="BG2646" s="41"/>
      <c r="BH2646" s="41"/>
      <c r="BI2646" s="41"/>
      <c r="BJ2646" s="41"/>
      <c r="BK2646" s="41"/>
      <c r="BL2646" s="41"/>
      <c r="BM2646" s="41"/>
      <c r="BN2646" s="41"/>
      <c r="BO2646" s="41"/>
      <c r="BP2646" s="108"/>
      <c r="CG2646" s="102"/>
      <c r="CI2646" s="45"/>
    </row>
    <row r="2647" spans="37:87" ht="13" customHeight="1">
      <c r="AK2647" s="114"/>
      <c r="AL2647" s="41"/>
      <c r="AM2647" s="41"/>
      <c r="AN2647" s="41"/>
      <c r="AO2647" s="41"/>
      <c r="AP2647" s="41"/>
      <c r="AQ2647" s="41"/>
      <c r="AR2647" s="41"/>
      <c r="AS2647" s="41"/>
      <c r="AT2647" s="41"/>
      <c r="AU2647" s="41"/>
      <c r="AV2647" s="41"/>
      <c r="AW2647" s="41"/>
      <c r="AX2647" s="41"/>
      <c r="AY2647" s="41"/>
      <c r="AZ2647" s="41"/>
      <c r="BA2647" s="41"/>
      <c r="BB2647" s="41"/>
      <c r="BC2647" s="41"/>
      <c r="BD2647" s="41"/>
      <c r="BE2647" s="41"/>
      <c r="BF2647" s="41"/>
      <c r="BG2647" s="41"/>
      <c r="BH2647" s="41"/>
      <c r="BI2647" s="41"/>
      <c r="BJ2647" s="41"/>
      <c r="BK2647" s="41"/>
      <c r="BL2647" s="41"/>
      <c r="BM2647" s="41"/>
      <c r="BN2647" s="41"/>
      <c r="BO2647" s="41"/>
      <c r="BP2647" s="108"/>
      <c r="CG2647" s="102"/>
      <c r="CI2647" s="45"/>
    </row>
    <row r="2648" spans="37:87" ht="13" customHeight="1">
      <c r="AK2648" s="114"/>
      <c r="AL2648" s="41"/>
      <c r="AM2648" s="41"/>
      <c r="AN2648" s="41"/>
      <c r="AO2648" s="41"/>
      <c r="AP2648" s="41"/>
      <c r="AQ2648" s="41"/>
      <c r="AR2648" s="41"/>
      <c r="AS2648" s="41"/>
      <c r="AT2648" s="41"/>
      <c r="AU2648" s="41"/>
      <c r="AV2648" s="41"/>
      <c r="AW2648" s="41"/>
      <c r="AX2648" s="41"/>
      <c r="AY2648" s="41"/>
      <c r="AZ2648" s="41"/>
      <c r="BA2648" s="41"/>
      <c r="BB2648" s="41"/>
      <c r="BC2648" s="41"/>
      <c r="BD2648" s="41"/>
      <c r="BE2648" s="41"/>
      <c r="BF2648" s="41"/>
      <c r="BG2648" s="41"/>
      <c r="BH2648" s="41"/>
      <c r="BI2648" s="41"/>
      <c r="BJ2648" s="41"/>
      <c r="BK2648" s="41"/>
      <c r="BL2648" s="41"/>
      <c r="BM2648" s="41"/>
      <c r="BN2648" s="41"/>
      <c r="BO2648" s="41"/>
      <c r="BP2648" s="108"/>
      <c r="CG2648" s="102"/>
      <c r="CI2648" s="45"/>
    </row>
    <row r="2649" spans="37:87" ht="13" customHeight="1">
      <c r="AK2649" s="114"/>
      <c r="AL2649" s="41"/>
      <c r="AM2649" s="41"/>
      <c r="AN2649" s="41"/>
      <c r="AO2649" s="41"/>
      <c r="AP2649" s="41"/>
      <c r="AQ2649" s="41"/>
      <c r="AR2649" s="41"/>
      <c r="AS2649" s="41"/>
      <c r="AT2649" s="41"/>
      <c r="AU2649" s="41"/>
      <c r="AV2649" s="41"/>
      <c r="AW2649" s="41"/>
      <c r="AX2649" s="41"/>
      <c r="AY2649" s="41"/>
      <c r="AZ2649" s="41"/>
      <c r="BA2649" s="41"/>
      <c r="BB2649" s="41"/>
      <c r="BC2649" s="41"/>
      <c r="BD2649" s="41"/>
      <c r="BE2649" s="41"/>
      <c r="BF2649" s="41"/>
      <c r="BG2649" s="41"/>
      <c r="BH2649" s="41"/>
      <c r="BI2649" s="41"/>
      <c r="BJ2649" s="41"/>
      <c r="BK2649" s="41"/>
      <c r="BL2649" s="41"/>
      <c r="BM2649" s="41"/>
      <c r="BN2649" s="41"/>
      <c r="BO2649" s="41"/>
      <c r="BP2649" s="108"/>
      <c r="CG2649" s="102"/>
      <c r="CI2649" s="45"/>
    </row>
    <row r="2650" spans="37:87" ht="13" customHeight="1">
      <c r="AK2650" s="114"/>
      <c r="AL2650" s="41"/>
      <c r="AM2650" s="41"/>
      <c r="AN2650" s="41"/>
      <c r="AO2650" s="41"/>
      <c r="AP2650" s="41"/>
      <c r="AQ2650" s="41"/>
      <c r="AR2650" s="41"/>
      <c r="AS2650" s="41"/>
      <c r="AT2650" s="41"/>
      <c r="AU2650" s="41"/>
      <c r="AV2650" s="41"/>
      <c r="AW2650" s="41"/>
      <c r="AX2650" s="41"/>
      <c r="AY2650" s="41"/>
      <c r="AZ2650" s="41"/>
      <c r="BA2650" s="41"/>
      <c r="BB2650" s="41"/>
      <c r="BC2650" s="41"/>
      <c r="BD2650" s="41"/>
      <c r="BE2650" s="41"/>
      <c r="BF2650" s="41"/>
      <c r="BG2650" s="41"/>
      <c r="BH2650" s="41"/>
      <c r="BI2650" s="41"/>
      <c r="BJ2650" s="41"/>
      <c r="BK2650" s="41"/>
      <c r="BL2650" s="41"/>
      <c r="BM2650" s="41"/>
      <c r="BN2650" s="41"/>
      <c r="BO2650" s="41"/>
      <c r="BP2650" s="108"/>
      <c r="CG2650" s="102"/>
      <c r="CI2650" s="45"/>
    </row>
    <row r="2651" spans="37:87" ht="13" customHeight="1">
      <c r="AK2651" s="114"/>
      <c r="AL2651" s="41"/>
      <c r="AM2651" s="41"/>
      <c r="AN2651" s="41"/>
      <c r="AO2651" s="41"/>
      <c r="AP2651" s="41"/>
      <c r="AQ2651" s="41"/>
      <c r="AR2651" s="41"/>
      <c r="AS2651" s="41"/>
      <c r="AT2651" s="41"/>
      <c r="AU2651" s="41"/>
      <c r="AV2651" s="41"/>
      <c r="AW2651" s="41"/>
      <c r="AX2651" s="41"/>
      <c r="AY2651" s="41"/>
      <c r="AZ2651" s="41"/>
      <c r="BA2651" s="41"/>
      <c r="BB2651" s="41"/>
      <c r="BC2651" s="41"/>
      <c r="BD2651" s="41"/>
      <c r="BE2651" s="41"/>
      <c r="BF2651" s="41"/>
      <c r="BG2651" s="41"/>
      <c r="BH2651" s="41"/>
      <c r="BI2651" s="41"/>
      <c r="BJ2651" s="41"/>
      <c r="BK2651" s="41"/>
      <c r="BL2651" s="41"/>
      <c r="BM2651" s="41"/>
      <c r="BN2651" s="41"/>
      <c r="BO2651" s="41"/>
      <c r="BP2651" s="108"/>
      <c r="CG2651" s="102"/>
      <c r="CI2651" s="45"/>
    </row>
    <row r="2652" spans="37:87" ht="13" customHeight="1">
      <c r="AK2652" s="114"/>
      <c r="AL2652" s="41"/>
      <c r="AM2652" s="41"/>
      <c r="AN2652" s="41"/>
      <c r="AO2652" s="41"/>
      <c r="AP2652" s="41"/>
      <c r="AQ2652" s="41"/>
      <c r="AR2652" s="41"/>
      <c r="AS2652" s="41"/>
      <c r="AT2652" s="41"/>
      <c r="AU2652" s="41"/>
      <c r="AV2652" s="41"/>
      <c r="AW2652" s="41"/>
      <c r="AX2652" s="41"/>
      <c r="AY2652" s="41"/>
      <c r="AZ2652" s="41"/>
      <c r="BA2652" s="41"/>
      <c r="BB2652" s="41"/>
      <c r="BC2652" s="41"/>
      <c r="BD2652" s="41"/>
      <c r="BE2652" s="41"/>
      <c r="BF2652" s="41"/>
      <c r="BG2652" s="41"/>
      <c r="BH2652" s="41"/>
      <c r="BI2652" s="41"/>
      <c r="BJ2652" s="41"/>
      <c r="BK2652" s="41"/>
      <c r="BL2652" s="41"/>
      <c r="BM2652" s="41"/>
      <c r="BN2652" s="41"/>
      <c r="BO2652" s="41"/>
      <c r="BP2652" s="108"/>
      <c r="CG2652" s="102"/>
      <c r="CI2652" s="45"/>
    </row>
    <row r="2653" spans="37:87" ht="13" customHeight="1">
      <c r="AK2653" s="114"/>
      <c r="AL2653" s="41"/>
      <c r="AM2653" s="41"/>
      <c r="AN2653" s="41"/>
      <c r="AO2653" s="41"/>
      <c r="AP2653" s="41"/>
      <c r="AQ2653" s="41"/>
      <c r="AR2653" s="41"/>
      <c r="AS2653" s="41"/>
      <c r="AT2653" s="41"/>
      <c r="AU2653" s="41"/>
      <c r="AV2653" s="41"/>
      <c r="AW2653" s="41"/>
      <c r="AX2653" s="41"/>
      <c r="AY2653" s="41"/>
      <c r="AZ2653" s="41"/>
      <c r="BA2653" s="41"/>
      <c r="BB2653" s="41"/>
      <c r="BC2653" s="41"/>
      <c r="BD2653" s="41"/>
      <c r="BE2653" s="41"/>
      <c r="BF2653" s="41"/>
      <c r="BG2653" s="41"/>
      <c r="BH2653" s="41"/>
      <c r="BI2653" s="41"/>
      <c r="BJ2653" s="41"/>
      <c r="BK2653" s="41"/>
      <c r="BL2653" s="41"/>
      <c r="BM2653" s="41"/>
      <c r="BN2653" s="41"/>
      <c r="BO2653" s="41"/>
      <c r="BP2653" s="108"/>
      <c r="CG2653" s="102"/>
      <c r="CI2653" s="45"/>
    </row>
    <row r="2654" spans="37:87" ht="13" customHeight="1">
      <c r="AK2654" s="114"/>
      <c r="AL2654" s="41"/>
      <c r="AM2654" s="41"/>
      <c r="AN2654" s="41"/>
      <c r="AO2654" s="41"/>
      <c r="AP2654" s="41"/>
      <c r="AQ2654" s="41"/>
      <c r="AR2654" s="41"/>
      <c r="AS2654" s="41"/>
      <c r="AT2654" s="41"/>
      <c r="AU2654" s="41"/>
      <c r="AV2654" s="41"/>
      <c r="AW2654" s="41"/>
      <c r="AX2654" s="41"/>
      <c r="AY2654" s="41"/>
      <c r="AZ2654" s="41"/>
      <c r="BA2654" s="41"/>
      <c r="BB2654" s="41"/>
      <c r="BC2654" s="41"/>
      <c r="BD2654" s="41"/>
      <c r="BE2654" s="41"/>
      <c r="BF2654" s="41"/>
      <c r="BG2654" s="41"/>
      <c r="BH2654" s="41"/>
      <c r="BI2654" s="41"/>
      <c r="BJ2654" s="41"/>
      <c r="BK2654" s="41"/>
      <c r="BL2654" s="41"/>
      <c r="BM2654" s="41"/>
      <c r="BN2654" s="41"/>
      <c r="BO2654" s="41"/>
      <c r="BP2654" s="108"/>
      <c r="CG2654" s="102"/>
      <c r="CI2654" s="45"/>
    </row>
    <row r="2655" spans="37:87" ht="13" customHeight="1">
      <c r="AK2655" s="114"/>
      <c r="AL2655" s="41"/>
      <c r="AM2655" s="41"/>
      <c r="AN2655" s="41"/>
      <c r="AO2655" s="41"/>
      <c r="AP2655" s="41"/>
      <c r="AQ2655" s="41"/>
      <c r="AR2655" s="41"/>
      <c r="AS2655" s="41"/>
      <c r="AT2655" s="41"/>
      <c r="AU2655" s="41"/>
      <c r="AV2655" s="41"/>
      <c r="AW2655" s="41"/>
      <c r="AX2655" s="41"/>
      <c r="AY2655" s="41"/>
      <c r="AZ2655" s="41"/>
      <c r="BA2655" s="41"/>
      <c r="BB2655" s="41"/>
      <c r="BC2655" s="41"/>
      <c r="BD2655" s="41"/>
      <c r="BE2655" s="41"/>
      <c r="BF2655" s="41"/>
      <c r="BG2655" s="41"/>
      <c r="BH2655" s="41"/>
      <c r="BI2655" s="41"/>
      <c r="BJ2655" s="41"/>
      <c r="BK2655" s="41"/>
      <c r="BL2655" s="41"/>
      <c r="BM2655" s="41"/>
      <c r="BN2655" s="41"/>
      <c r="BO2655" s="41"/>
      <c r="BP2655" s="108"/>
      <c r="CG2655" s="102"/>
      <c r="CI2655" s="45"/>
    </row>
    <row r="2656" spans="37:87" ht="13" customHeight="1">
      <c r="AK2656" s="114"/>
      <c r="AL2656" s="41"/>
      <c r="AM2656" s="41"/>
      <c r="AN2656" s="41"/>
      <c r="AO2656" s="41"/>
      <c r="AP2656" s="41"/>
      <c r="AQ2656" s="41"/>
      <c r="AR2656" s="41"/>
      <c r="AS2656" s="41"/>
      <c r="AT2656" s="41"/>
      <c r="AU2656" s="41"/>
      <c r="AV2656" s="41"/>
      <c r="AW2656" s="41"/>
      <c r="AX2656" s="41"/>
      <c r="AY2656" s="41"/>
      <c r="AZ2656" s="41"/>
      <c r="BA2656" s="41"/>
      <c r="BB2656" s="41"/>
      <c r="BC2656" s="41"/>
      <c r="BD2656" s="41"/>
      <c r="BE2656" s="41"/>
      <c r="BF2656" s="41"/>
      <c r="BG2656" s="41"/>
      <c r="BH2656" s="41"/>
      <c r="BI2656" s="41"/>
      <c r="BJ2656" s="41"/>
      <c r="BK2656" s="41"/>
      <c r="BL2656" s="41"/>
      <c r="BM2656" s="41"/>
      <c r="BN2656" s="41"/>
      <c r="BO2656" s="41"/>
      <c r="BP2656" s="108"/>
      <c r="CG2656" s="102"/>
      <c r="CI2656" s="45"/>
    </row>
    <row r="2657" spans="37:87" ht="13" customHeight="1">
      <c r="AK2657" s="114"/>
      <c r="AL2657" s="41"/>
      <c r="AM2657" s="41"/>
      <c r="AN2657" s="41"/>
      <c r="AO2657" s="41"/>
      <c r="AP2657" s="41"/>
      <c r="AQ2657" s="41"/>
      <c r="AR2657" s="41"/>
      <c r="AS2657" s="41"/>
      <c r="AT2657" s="41"/>
      <c r="AU2657" s="41"/>
      <c r="AV2657" s="41"/>
      <c r="AW2657" s="41"/>
      <c r="AX2657" s="41"/>
      <c r="AY2657" s="41"/>
      <c r="AZ2657" s="41"/>
      <c r="BA2657" s="41"/>
      <c r="BB2657" s="41"/>
      <c r="BC2657" s="41"/>
      <c r="BD2657" s="41"/>
      <c r="BE2657" s="41"/>
      <c r="BF2657" s="41"/>
      <c r="BG2657" s="41"/>
      <c r="BH2657" s="41"/>
      <c r="BI2657" s="41"/>
      <c r="BJ2657" s="41"/>
      <c r="BK2657" s="41"/>
      <c r="BL2657" s="41"/>
      <c r="BM2657" s="41"/>
      <c r="BN2657" s="41"/>
      <c r="BO2657" s="41"/>
      <c r="BP2657" s="108"/>
      <c r="CG2657" s="102"/>
      <c r="CI2657" s="45"/>
    </row>
    <row r="2658" spans="37:87" ht="13" customHeight="1">
      <c r="AK2658" s="114"/>
      <c r="AL2658" s="41"/>
      <c r="AM2658" s="41"/>
      <c r="AN2658" s="41"/>
      <c r="AO2658" s="41"/>
      <c r="AP2658" s="41"/>
      <c r="AQ2658" s="41"/>
      <c r="AR2658" s="41"/>
      <c r="AS2658" s="41"/>
      <c r="AT2658" s="41"/>
      <c r="AU2658" s="41"/>
      <c r="AV2658" s="41"/>
      <c r="AW2658" s="41"/>
      <c r="AX2658" s="41"/>
      <c r="AY2658" s="41"/>
      <c r="AZ2658" s="41"/>
      <c r="BA2658" s="41"/>
      <c r="BB2658" s="41"/>
      <c r="BC2658" s="41"/>
      <c r="BD2658" s="41"/>
      <c r="BE2658" s="41"/>
      <c r="BF2658" s="41"/>
      <c r="BG2658" s="41"/>
      <c r="BH2658" s="41"/>
      <c r="BI2658" s="41"/>
      <c r="BJ2658" s="41"/>
      <c r="BK2658" s="41"/>
      <c r="BL2658" s="41"/>
      <c r="BM2658" s="41"/>
      <c r="BN2658" s="41"/>
      <c r="BO2658" s="41"/>
      <c r="BP2658" s="108"/>
      <c r="CG2658" s="102"/>
      <c r="CI2658" s="45"/>
    </row>
    <row r="2659" spans="37:87" ht="13" customHeight="1">
      <c r="AK2659" s="114"/>
      <c r="AL2659" s="41"/>
      <c r="AM2659" s="41"/>
      <c r="AN2659" s="41"/>
      <c r="AO2659" s="41"/>
      <c r="AP2659" s="41"/>
      <c r="AQ2659" s="41"/>
      <c r="AR2659" s="41"/>
      <c r="AS2659" s="41"/>
      <c r="AT2659" s="41"/>
      <c r="AU2659" s="41"/>
      <c r="AV2659" s="41"/>
      <c r="AW2659" s="41"/>
      <c r="AX2659" s="41"/>
      <c r="AY2659" s="41"/>
      <c r="AZ2659" s="41"/>
      <c r="BA2659" s="41"/>
      <c r="BB2659" s="41"/>
      <c r="BC2659" s="41"/>
      <c r="BD2659" s="41"/>
      <c r="BE2659" s="41"/>
      <c r="BF2659" s="41"/>
      <c r="BG2659" s="41"/>
      <c r="BH2659" s="41"/>
      <c r="BI2659" s="41"/>
      <c r="BJ2659" s="41"/>
      <c r="BK2659" s="41"/>
      <c r="BL2659" s="41"/>
      <c r="BM2659" s="41"/>
      <c r="BN2659" s="41"/>
      <c r="BO2659" s="41"/>
      <c r="BP2659" s="108"/>
      <c r="CG2659" s="102"/>
      <c r="CI2659" s="45"/>
    </row>
    <row r="2660" spans="37:87" ht="13" customHeight="1">
      <c r="AK2660" s="114"/>
      <c r="AL2660" s="41"/>
      <c r="AM2660" s="41"/>
      <c r="AN2660" s="41"/>
      <c r="AO2660" s="41"/>
      <c r="AP2660" s="41"/>
      <c r="AQ2660" s="41"/>
      <c r="AR2660" s="41"/>
      <c r="AS2660" s="41"/>
      <c r="AT2660" s="41"/>
      <c r="AU2660" s="41"/>
      <c r="AV2660" s="41"/>
      <c r="AW2660" s="41"/>
      <c r="AX2660" s="41"/>
      <c r="AY2660" s="41"/>
      <c r="AZ2660" s="41"/>
      <c r="BA2660" s="41"/>
      <c r="BB2660" s="41"/>
      <c r="BC2660" s="41"/>
      <c r="BD2660" s="41"/>
      <c r="BE2660" s="41"/>
      <c r="BF2660" s="41"/>
      <c r="BG2660" s="41"/>
      <c r="BH2660" s="41"/>
      <c r="BI2660" s="41"/>
      <c r="BJ2660" s="41"/>
      <c r="BK2660" s="41"/>
      <c r="BL2660" s="41"/>
      <c r="BM2660" s="41"/>
      <c r="BN2660" s="41"/>
      <c r="BO2660" s="41"/>
      <c r="BP2660" s="108"/>
      <c r="CG2660" s="102"/>
      <c r="CI2660" s="45"/>
    </row>
    <row r="2661" spans="37:87" ht="13" customHeight="1">
      <c r="AK2661" s="114"/>
      <c r="AL2661" s="41"/>
      <c r="AM2661" s="41"/>
      <c r="AN2661" s="41"/>
      <c r="AO2661" s="41"/>
      <c r="AP2661" s="41"/>
      <c r="AQ2661" s="41"/>
      <c r="AR2661" s="41"/>
      <c r="AS2661" s="41"/>
      <c r="AT2661" s="41"/>
      <c r="AU2661" s="41"/>
      <c r="AV2661" s="41"/>
      <c r="AW2661" s="41"/>
      <c r="AX2661" s="41"/>
      <c r="AY2661" s="41"/>
      <c r="AZ2661" s="41"/>
      <c r="BA2661" s="41"/>
      <c r="BB2661" s="41"/>
      <c r="BC2661" s="41"/>
      <c r="BD2661" s="41"/>
      <c r="BE2661" s="41"/>
      <c r="BF2661" s="41"/>
      <c r="BG2661" s="41"/>
      <c r="BH2661" s="41"/>
      <c r="BI2661" s="41"/>
      <c r="BJ2661" s="41"/>
      <c r="BK2661" s="41"/>
      <c r="BL2661" s="41"/>
      <c r="BM2661" s="41"/>
      <c r="BN2661" s="41"/>
      <c r="BO2661" s="41"/>
      <c r="BP2661" s="108"/>
      <c r="CG2661" s="102"/>
      <c r="CI2661" s="45"/>
    </row>
    <row r="2662" spans="37:87" ht="13" customHeight="1">
      <c r="AK2662" s="114"/>
      <c r="AL2662" s="41"/>
      <c r="AM2662" s="41"/>
      <c r="AN2662" s="41"/>
      <c r="AO2662" s="41"/>
      <c r="AP2662" s="41"/>
      <c r="AQ2662" s="41"/>
      <c r="AR2662" s="41"/>
      <c r="AS2662" s="41"/>
      <c r="AT2662" s="41"/>
      <c r="AU2662" s="41"/>
      <c r="AV2662" s="41"/>
      <c r="AW2662" s="41"/>
      <c r="AX2662" s="41"/>
      <c r="AY2662" s="41"/>
      <c r="AZ2662" s="41"/>
      <c r="BA2662" s="41"/>
      <c r="BB2662" s="41"/>
      <c r="BC2662" s="41"/>
      <c r="BD2662" s="41"/>
      <c r="BE2662" s="41"/>
      <c r="BF2662" s="41"/>
      <c r="BG2662" s="41"/>
      <c r="BH2662" s="41"/>
      <c r="BI2662" s="41"/>
      <c r="BJ2662" s="41"/>
      <c r="BK2662" s="41"/>
      <c r="BL2662" s="41"/>
      <c r="BM2662" s="41"/>
      <c r="BN2662" s="41"/>
      <c r="BO2662" s="41"/>
      <c r="BP2662" s="108"/>
      <c r="CG2662" s="102"/>
      <c r="CI2662" s="45"/>
    </row>
    <row r="2663" spans="37:87" ht="13" customHeight="1">
      <c r="AK2663" s="114"/>
      <c r="AL2663" s="41"/>
      <c r="AM2663" s="41"/>
      <c r="AN2663" s="41"/>
      <c r="AO2663" s="41"/>
      <c r="AP2663" s="41"/>
      <c r="AQ2663" s="41"/>
      <c r="AR2663" s="41"/>
      <c r="AS2663" s="41"/>
      <c r="AT2663" s="41"/>
      <c r="AU2663" s="41"/>
      <c r="AV2663" s="41"/>
      <c r="AW2663" s="41"/>
      <c r="AX2663" s="41"/>
      <c r="AY2663" s="41"/>
      <c r="AZ2663" s="41"/>
      <c r="BA2663" s="41"/>
      <c r="BB2663" s="41"/>
      <c r="BC2663" s="41"/>
      <c r="BD2663" s="41"/>
      <c r="BE2663" s="41"/>
      <c r="BF2663" s="41"/>
      <c r="BG2663" s="41"/>
      <c r="BH2663" s="41"/>
      <c r="BI2663" s="41"/>
      <c r="BJ2663" s="41"/>
      <c r="BK2663" s="41"/>
      <c r="BL2663" s="41"/>
      <c r="BM2663" s="41"/>
      <c r="BN2663" s="41"/>
      <c r="BO2663" s="41"/>
      <c r="BP2663" s="108"/>
      <c r="CG2663" s="102"/>
      <c r="CI2663" s="45"/>
    </row>
    <row r="2664" spans="37:87" ht="13" customHeight="1">
      <c r="AK2664" s="114"/>
      <c r="AL2664" s="41"/>
      <c r="AM2664" s="41"/>
      <c r="AN2664" s="41"/>
      <c r="AO2664" s="41"/>
      <c r="AP2664" s="41"/>
      <c r="AQ2664" s="41"/>
      <c r="AR2664" s="41"/>
      <c r="AS2664" s="41"/>
      <c r="AT2664" s="41"/>
      <c r="AU2664" s="41"/>
      <c r="AV2664" s="41"/>
      <c r="AW2664" s="41"/>
      <c r="AX2664" s="41"/>
      <c r="AY2664" s="41"/>
      <c r="AZ2664" s="41"/>
      <c r="BA2664" s="41"/>
      <c r="BB2664" s="41"/>
      <c r="BC2664" s="41"/>
      <c r="BD2664" s="41"/>
      <c r="BE2664" s="41"/>
      <c r="BF2664" s="41"/>
      <c r="BG2664" s="41"/>
      <c r="BH2664" s="41"/>
      <c r="BI2664" s="41"/>
      <c r="BJ2664" s="41"/>
      <c r="BK2664" s="41"/>
      <c r="BL2664" s="41"/>
      <c r="BM2664" s="41"/>
      <c r="BN2664" s="41"/>
      <c r="BO2664" s="41"/>
      <c r="BP2664" s="108"/>
      <c r="CG2664" s="102"/>
      <c r="CI2664" s="45"/>
    </row>
    <row r="2665" spans="37:87" ht="13" customHeight="1">
      <c r="AK2665" s="114"/>
      <c r="AL2665" s="41"/>
      <c r="AM2665" s="41"/>
      <c r="AN2665" s="41"/>
      <c r="AO2665" s="41"/>
      <c r="AP2665" s="41"/>
      <c r="AQ2665" s="41"/>
      <c r="AR2665" s="41"/>
      <c r="AS2665" s="41"/>
      <c r="AT2665" s="41"/>
      <c r="AU2665" s="41"/>
      <c r="AV2665" s="41"/>
      <c r="AW2665" s="41"/>
      <c r="AX2665" s="41"/>
      <c r="AY2665" s="41"/>
      <c r="AZ2665" s="41"/>
      <c r="BA2665" s="41"/>
      <c r="BB2665" s="41"/>
      <c r="BC2665" s="41"/>
      <c r="BD2665" s="41"/>
      <c r="BE2665" s="41"/>
      <c r="BF2665" s="41"/>
      <c r="BG2665" s="41"/>
      <c r="BH2665" s="41"/>
      <c r="BI2665" s="41"/>
      <c r="BJ2665" s="41"/>
      <c r="BK2665" s="41"/>
      <c r="BL2665" s="41"/>
      <c r="BM2665" s="41"/>
      <c r="BN2665" s="41"/>
      <c r="BO2665" s="41"/>
      <c r="BP2665" s="108"/>
      <c r="CG2665" s="102"/>
      <c r="CI2665" s="45"/>
    </row>
    <row r="2666" spans="37:87" ht="13" customHeight="1">
      <c r="AK2666" s="114"/>
      <c r="AL2666" s="41"/>
      <c r="AM2666" s="41"/>
      <c r="AN2666" s="41"/>
      <c r="AO2666" s="41"/>
      <c r="AP2666" s="41"/>
      <c r="AQ2666" s="41"/>
      <c r="AR2666" s="41"/>
      <c r="AS2666" s="41"/>
      <c r="AT2666" s="41"/>
      <c r="AU2666" s="41"/>
      <c r="AV2666" s="41"/>
      <c r="AW2666" s="41"/>
      <c r="AX2666" s="41"/>
      <c r="AY2666" s="41"/>
      <c r="AZ2666" s="41"/>
      <c r="BA2666" s="41"/>
      <c r="BB2666" s="41"/>
      <c r="BC2666" s="41"/>
      <c r="BD2666" s="41"/>
      <c r="BE2666" s="41"/>
      <c r="BF2666" s="41"/>
      <c r="BG2666" s="41"/>
      <c r="BH2666" s="41"/>
      <c r="BI2666" s="41"/>
      <c r="BJ2666" s="41"/>
      <c r="BK2666" s="41"/>
      <c r="BL2666" s="41"/>
      <c r="BM2666" s="41"/>
      <c r="BN2666" s="41"/>
      <c r="BO2666" s="41"/>
      <c r="BP2666" s="108"/>
      <c r="CG2666" s="102"/>
      <c r="CI2666" s="45"/>
    </row>
    <row r="2667" spans="37:87" ht="13" customHeight="1">
      <c r="AK2667" s="114"/>
      <c r="AL2667" s="41"/>
      <c r="AM2667" s="41"/>
      <c r="AN2667" s="41"/>
      <c r="AO2667" s="41"/>
      <c r="AP2667" s="41"/>
      <c r="AQ2667" s="41"/>
      <c r="AR2667" s="41"/>
      <c r="AS2667" s="41"/>
      <c r="AT2667" s="41"/>
      <c r="AU2667" s="41"/>
      <c r="AV2667" s="41"/>
      <c r="AW2667" s="41"/>
      <c r="AX2667" s="41"/>
      <c r="AY2667" s="41"/>
      <c r="AZ2667" s="41"/>
      <c r="BA2667" s="41"/>
      <c r="BB2667" s="41"/>
      <c r="BC2667" s="41"/>
      <c r="BD2667" s="41"/>
      <c r="BE2667" s="41"/>
      <c r="BF2667" s="41"/>
      <c r="BG2667" s="41"/>
      <c r="BH2667" s="41"/>
      <c r="BI2667" s="41"/>
      <c r="BJ2667" s="41"/>
      <c r="BK2667" s="41"/>
      <c r="BL2667" s="41"/>
      <c r="BM2667" s="41"/>
      <c r="BN2667" s="41"/>
      <c r="BO2667" s="41"/>
      <c r="BP2667" s="108"/>
      <c r="CG2667" s="102"/>
      <c r="CI2667" s="45"/>
    </row>
    <row r="2668" spans="37:87" ht="13" customHeight="1">
      <c r="AK2668" s="114"/>
      <c r="AL2668" s="41"/>
      <c r="AM2668" s="41"/>
      <c r="AN2668" s="41"/>
      <c r="AO2668" s="41"/>
      <c r="AP2668" s="41"/>
      <c r="AQ2668" s="41"/>
      <c r="AR2668" s="41"/>
      <c r="AS2668" s="41"/>
      <c r="AT2668" s="41"/>
      <c r="AU2668" s="41"/>
      <c r="AV2668" s="41"/>
      <c r="AW2668" s="41"/>
      <c r="AX2668" s="41"/>
      <c r="AY2668" s="41"/>
      <c r="AZ2668" s="41"/>
      <c r="BA2668" s="41"/>
      <c r="BB2668" s="41"/>
      <c r="BC2668" s="41"/>
      <c r="BD2668" s="41"/>
      <c r="BE2668" s="41"/>
      <c r="BF2668" s="41"/>
      <c r="BG2668" s="41"/>
      <c r="BH2668" s="41"/>
      <c r="BI2668" s="41"/>
      <c r="BJ2668" s="41"/>
      <c r="BK2668" s="41"/>
      <c r="BL2668" s="41"/>
      <c r="BM2668" s="41"/>
      <c r="BN2668" s="41"/>
      <c r="BO2668" s="41"/>
      <c r="BP2668" s="108"/>
      <c r="CG2668" s="102"/>
      <c r="CI2668" s="45"/>
    </row>
    <row r="2669" spans="37:87" ht="13" customHeight="1">
      <c r="AK2669" s="114"/>
      <c r="AL2669" s="41"/>
      <c r="AM2669" s="41"/>
      <c r="AN2669" s="41"/>
      <c r="AO2669" s="41"/>
      <c r="AP2669" s="41"/>
      <c r="AQ2669" s="41"/>
      <c r="AR2669" s="41"/>
      <c r="AS2669" s="41"/>
      <c r="AT2669" s="41"/>
      <c r="AU2669" s="41"/>
      <c r="AV2669" s="41"/>
      <c r="AW2669" s="41"/>
      <c r="AX2669" s="41"/>
      <c r="AY2669" s="41"/>
      <c r="AZ2669" s="41"/>
      <c r="BA2669" s="41"/>
      <c r="BB2669" s="41"/>
      <c r="BC2669" s="41"/>
      <c r="BD2669" s="41"/>
      <c r="BE2669" s="41"/>
      <c r="BF2669" s="41"/>
      <c r="BG2669" s="41"/>
      <c r="BH2669" s="41"/>
      <c r="BI2669" s="41"/>
      <c r="BJ2669" s="41"/>
      <c r="BK2669" s="41"/>
      <c r="BL2669" s="41"/>
      <c r="BM2669" s="41"/>
      <c r="BN2669" s="41"/>
      <c r="BO2669" s="41"/>
      <c r="BP2669" s="108"/>
      <c r="CG2669" s="102"/>
      <c r="CI2669" s="45"/>
    </row>
    <row r="2670" spans="37:87" ht="13" customHeight="1">
      <c r="AK2670" s="114"/>
      <c r="AL2670" s="41"/>
      <c r="AM2670" s="41"/>
      <c r="AN2670" s="41"/>
      <c r="AO2670" s="41"/>
      <c r="AP2670" s="41"/>
      <c r="AQ2670" s="41"/>
      <c r="AR2670" s="41"/>
      <c r="AS2670" s="41"/>
      <c r="AT2670" s="41"/>
      <c r="AU2670" s="41"/>
      <c r="AV2670" s="41"/>
      <c r="AW2670" s="41"/>
      <c r="AX2670" s="41"/>
      <c r="AY2670" s="41"/>
      <c r="AZ2670" s="41"/>
      <c r="BA2670" s="41"/>
      <c r="BB2670" s="41"/>
      <c r="BC2670" s="41"/>
      <c r="BD2670" s="41"/>
      <c r="BE2670" s="41"/>
      <c r="BF2670" s="41"/>
      <c r="BG2670" s="41"/>
      <c r="BH2670" s="41"/>
      <c r="BI2670" s="41"/>
      <c r="BJ2670" s="41"/>
      <c r="BK2670" s="41"/>
      <c r="BL2670" s="41"/>
      <c r="BM2670" s="41"/>
      <c r="BN2670" s="41"/>
      <c r="BO2670" s="41"/>
      <c r="BP2670" s="108"/>
      <c r="CG2670" s="102"/>
      <c r="CI2670" s="45"/>
    </row>
    <row r="2671" spans="37:87" ht="13" customHeight="1">
      <c r="AK2671" s="114"/>
      <c r="AL2671" s="41"/>
      <c r="AM2671" s="41"/>
      <c r="AN2671" s="41"/>
      <c r="AO2671" s="41"/>
      <c r="AP2671" s="41"/>
      <c r="AQ2671" s="41"/>
      <c r="AR2671" s="41"/>
      <c r="AS2671" s="41"/>
      <c r="AT2671" s="41"/>
      <c r="AU2671" s="41"/>
      <c r="AV2671" s="41"/>
      <c r="AW2671" s="41"/>
      <c r="AX2671" s="41"/>
      <c r="AY2671" s="41"/>
      <c r="AZ2671" s="41"/>
      <c r="BA2671" s="41"/>
      <c r="BB2671" s="41"/>
      <c r="BC2671" s="41"/>
      <c r="BD2671" s="41"/>
      <c r="BE2671" s="41"/>
      <c r="BF2671" s="41"/>
      <c r="BG2671" s="41"/>
      <c r="BH2671" s="41"/>
      <c r="BI2671" s="41"/>
      <c r="BJ2671" s="41"/>
      <c r="BK2671" s="41"/>
      <c r="BL2671" s="41"/>
      <c r="BM2671" s="41"/>
      <c r="BN2671" s="41"/>
      <c r="BO2671" s="41"/>
      <c r="BP2671" s="108"/>
      <c r="CG2671" s="102"/>
      <c r="CI2671" s="45"/>
    </row>
    <row r="2672" spans="37:87" ht="13" customHeight="1">
      <c r="AK2672" s="114"/>
      <c r="AL2672" s="41"/>
      <c r="AM2672" s="41"/>
      <c r="AN2672" s="41"/>
      <c r="AO2672" s="41"/>
      <c r="AP2672" s="41"/>
      <c r="AQ2672" s="41"/>
      <c r="AR2672" s="41"/>
      <c r="AS2672" s="41"/>
      <c r="AT2672" s="41"/>
      <c r="AU2672" s="41"/>
      <c r="AV2672" s="41"/>
      <c r="AW2672" s="41"/>
      <c r="AX2672" s="41"/>
      <c r="AY2672" s="41"/>
      <c r="AZ2672" s="41"/>
      <c r="BA2672" s="41"/>
      <c r="BB2672" s="41"/>
      <c r="BC2672" s="41"/>
      <c r="BD2672" s="41"/>
      <c r="BE2672" s="41"/>
      <c r="BF2672" s="41"/>
      <c r="BG2672" s="41"/>
      <c r="BH2672" s="41"/>
      <c r="BI2672" s="41"/>
      <c r="BJ2672" s="41"/>
      <c r="BK2672" s="41"/>
      <c r="BL2672" s="41"/>
      <c r="BM2672" s="41"/>
      <c r="BN2672" s="41"/>
      <c r="BO2672" s="41"/>
      <c r="BP2672" s="108"/>
      <c r="CG2672" s="102"/>
      <c r="CI2672" s="45"/>
    </row>
    <row r="2673" spans="37:87" ht="13" customHeight="1">
      <c r="AK2673" s="114"/>
      <c r="AL2673" s="41"/>
      <c r="AM2673" s="41"/>
      <c r="AN2673" s="41"/>
      <c r="AO2673" s="41"/>
      <c r="AP2673" s="41"/>
      <c r="AQ2673" s="41"/>
      <c r="AR2673" s="41"/>
      <c r="AS2673" s="41"/>
      <c r="AT2673" s="41"/>
      <c r="AU2673" s="41"/>
      <c r="AV2673" s="41"/>
      <c r="AW2673" s="41"/>
      <c r="AX2673" s="41"/>
      <c r="AY2673" s="41"/>
      <c r="AZ2673" s="41"/>
      <c r="BA2673" s="41"/>
      <c r="BB2673" s="41"/>
      <c r="BC2673" s="41"/>
      <c r="BD2673" s="41"/>
      <c r="BE2673" s="41"/>
      <c r="BF2673" s="41"/>
      <c r="BG2673" s="41"/>
      <c r="BH2673" s="41"/>
      <c r="BI2673" s="41"/>
      <c r="BJ2673" s="41"/>
      <c r="BK2673" s="41"/>
      <c r="BL2673" s="41"/>
      <c r="BM2673" s="41"/>
      <c r="BN2673" s="41"/>
      <c r="BO2673" s="41"/>
      <c r="BP2673" s="108"/>
      <c r="CG2673" s="102"/>
      <c r="CI2673" s="45"/>
    </row>
    <row r="2674" spans="37:87" ht="13" customHeight="1">
      <c r="AK2674" s="114"/>
      <c r="AL2674" s="41"/>
      <c r="AM2674" s="41"/>
      <c r="AN2674" s="41"/>
      <c r="AO2674" s="41"/>
      <c r="AP2674" s="41"/>
      <c r="AQ2674" s="41"/>
      <c r="AR2674" s="41"/>
      <c r="AS2674" s="41"/>
      <c r="AT2674" s="41"/>
      <c r="AU2674" s="41"/>
      <c r="AV2674" s="41"/>
      <c r="AW2674" s="41"/>
      <c r="AX2674" s="41"/>
      <c r="AY2674" s="41"/>
      <c r="AZ2674" s="41"/>
      <c r="BA2674" s="41"/>
      <c r="BB2674" s="41"/>
      <c r="BC2674" s="41"/>
      <c r="BD2674" s="41"/>
      <c r="BE2674" s="41"/>
      <c r="BF2674" s="41"/>
      <c r="BG2674" s="41"/>
      <c r="BH2674" s="41"/>
      <c r="BI2674" s="41"/>
      <c r="BJ2674" s="41"/>
      <c r="BK2674" s="41"/>
      <c r="BL2674" s="41"/>
      <c r="BM2674" s="41"/>
      <c r="BN2674" s="41"/>
      <c r="BO2674" s="41"/>
      <c r="BP2674" s="108"/>
      <c r="CG2674" s="102"/>
      <c r="CI2674" s="45"/>
    </row>
    <row r="2675" spans="37:87" ht="13" customHeight="1">
      <c r="AK2675" s="114"/>
      <c r="AL2675" s="41"/>
      <c r="AM2675" s="41"/>
      <c r="AN2675" s="41"/>
      <c r="AO2675" s="41"/>
      <c r="AP2675" s="41"/>
      <c r="AQ2675" s="41"/>
      <c r="AR2675" s="41"/>
      <c r="AS2675" s="41"/>
      <c r="AT2675" s="41"/>
      <c r="AU2675" s="41"/>
      <c r="AV2675" s="41"/>
      <c r="AW2675" s="41"/>
      <c r="AX2675" s="41"/>
      <c r="AY2675" s="41"/>
      <c r="AZ2675" s="41"/>
      <c r="BA2675" s="41"/>
      <c r="BB2675" s="41"/>
      <c r="BC2675" s="41"/>
      <c r="BD2675" s="41"/>
      <c r="BE2675" s="41"/>
      <c r="BF2675" s="41"/>
      <c r="BG2675" s="41"/>
      <c r="BH2675" s="41"/>
      <c r="BI2675" s="41"/>
      <c r="BJ2675" s="41"/>
      <c r="BK2675" s="41"/>
      <c r="BL2675" s="41"/>
      <c r="BM2675" s="41"/>
      <c r="BN2675" s="41"/>
      <c r="BO2675" s="41"/>
      <c r="BP2675" s="108"/>
      <c r="CG2675" s="102"/>
      <c r="CI2675" s="45"/>
    </row>
    <row r="2676" spans="37:87" ht="13" customHeight="1">
      <c r="AK2676" s="114"/>
      <c r="AL2676" s="41"/>
      <c r="AM2676" s="41"/>
      <c r="AN2676" s="41"/>
      <c r="AO2676" s="41"/>
      <c r="AP2676" s="41"/>
      <c r="AQ2676" s="41"/>
      <c r="AR2676" s="41"/>
      <c r="AS2676" s="41"/>
      <c r="AT2676" s="41"/>
      <c r="AU2676" s="41"/>
      <c r="AV2676" s="41"/>
      <c r="AW2676" s="41"/>
      <c r="AX2676" s="41"/>
      <c r="AY2676" s="41"/>
      <c r="AZ2676" s="41"/>
      <c r="BA2676" s="41"/>
      <c r="BB2676" s="41"/>
      <c r="BC2676" s="41"/>
      <c r="BD2676" s="41"/>
      <c r="BE2676" s="41"/>
      <c r="BF2676" s="41"/>
      <c r="BG2676" s="41"/>
      <c r="BH2676" s="41"/>
      <c r="BI2676" s="41"/>
      <c r="BJ2676" s="41"/>
      <c r="BK2676" s="41"/>
      <c r="BL2676" s="41"/>
      <c r="BM2676" s="41"/>
      <c r="BN2676" s="41"/>
      <c r="BO2676" s="41"/>
      <c r="BP2676" s="108"/>
      <c r="CG2676" s="102"/>
      <c r="CI2676" s="45"/>
    </row>
    <row r="2677" spans="37:87" ht="13" customHeight="1">
      <c r="AK2677" s="114"/>
      <c r="AL2677" s="41"/>
      <c r="AM2677" s="41"/>
      <c r="AN2677" s="41"/>
      <c r="AO2677" s="41"/>
      <c r="AP2677" s="41"/>
      <c r="AQ2677" s="41"/>
      <c r="AR2677" s="41"/>
      <c r="AS2677" s="41"/>
      <c r="AT2677" s="41"/>
      <c r="AU2677" s="41"/>
      <c r="AV2677" s="41"/>
      <c r="AW2677" s="41"/>
      <c r="AX2677" s="41"/>
      <c r="AY2677" s="41"/>
      <c r="AZ2677" s="41"/>
      <c r="BA2677" s="41"/>
      <c r="BB2677" s="41"/>
      <c r="BC2677" s="41"/>
      <c r="BD2677" s="41"/>
      <c r="BE2677" s="41"/>
      <c r="BF2677" s="41"/>
      <c r="BG2677" s="41"/>
      <c r="BH2677" s="41"/>
      <c r="BI2677" s="41"/>
      <c r="BJ2677" s="41"/>
      <c r="BK2677" s="41"/>
      <c r="BL2677" s="41"/>
      <c r="BM2677" s="41"/>
      <c r="BN2677" s="41"/>
      <c r="BO2677" s="41"/>
      <c r="BP2677" s="108"/>
      <c r="CG2677" s="102"/>
      <c r="CI2677" s="45"/>
    </row>
    <row r="2678" spans="37:87" ht="13" customHeight="1">
      <c r="AK2678" s="114"/>
      <c r="AL2678" s="41"/>
      <c r="AM2678" s="41"/>
      <c r="AN2678" s="41"/>
      <c r="AO2678" s="41"/>
      <c r="AP2678" s="41"/>
      <c r="AQ2678" s="41"/>
      <c r="AR2678" s="41"/>
      <c r="AS2678" s="41"/>
      <c r="AT2678" s="41"/>
      <c r="AU2678" s="41"/>
      <c r="AV2678" s="41"/>
      <c r="AW2678" s="41"/>
      <c r="AX2678" s="41"/>
      <c r="AY2678" s="41"/>
      <c r="AZ2678" s="41"/>
      <c r="BA2678" s="41"/>
      <c r="BB2678" s="41"/>
      <c r="BC2678" s="41"/>
      <c r="BD2678" s="41"/>
      <c r="BE2678" s="41"/>
      <c r="BF2678" s="41"/>
      <c r="BG2678" s="41"/>
      <c r="BH2678" s="41"/>
      <c r="BI2678" s="41"/>
      <c r="BJ2678" s="41"/>
      <c r="BK2678" s="41"/>
      <c r="BL2678" s="41"/>
      <c r="BM2678" s="41"/>
      <c r="BN2678" s="41"/>
      <c r="BO2678" s="41"/>
      <c r="BP2678" s="108"/>
      <c r="CG2678" s="102"/>
      <c r="CI2678" s="45"/>
    </row>
    <row r="2679" spans="37:87" ht="13" customHeight="1">
      <c r="AK2679" s="114"/>
      <c r="AL2679" s="41"/>
      <c r="AM2679" s="41"/>
      <c r="AN2679" s="41"/>
      <c r="AO2679" s="41"/>
      <c r="AP2679" s="41"/>
      <c r="AQ2679" s="41"/>
      <c r="AR2679" s="41"/>
      <c r="AS2679" s="41"/>
      <c r="AT2679" s="41"/>
      <c r="AU2679" s="41"/>
      <c r="AV2679" s="41"/>
      <c r="AW2679" s="41"/>
      <c r="AX2679" s="41"/>
      <c r="AY2679" s="41"/>
      <c r="AZ2679" s="41"/>
      <c r="BA2679" s="41"/>
      <c r="BB2679" s="41"/>
      <c r="BC2679" s="41"/>
      <c r="BD2679" s="41"/>
      <c r="BE2679" s="41"/>
      <c r="BF2679" s="41"/>
      <c r="BG2679" s="41"/>
      <c r="BH2679" s="41"/>
      <c r="BI2679" s="41"/>
      <c r="BJ2679" s="41"/>
      <c r="BK2679" s="41"/>
      <c r="BL2679" s="41"/>
      <c r="BM2679" s="41"/>
      <c r="BN2679" s="41"/>
      <c r="BO2679" s="41"/>
      <c r="BP2679" s="108"/>
      <c r="CG2679" s="102"/>
      <c r="CI2679" s="45"/>
    </row>
    <row r="2680" spans="37:87" ht="13" customHeight="1">
      <c r="AK2680" s="114"/>
      <c r="AL2680" s="41"/>
      <c r="AM2680" s="41"/>
      <c r="AN2680" s="41"/>
      <c r="AO2680" s="41"/>
      <c r="AP2680" s="41"/>
      <c r="AQ2680" s="41"/>
      <c r="AR2680" s="41"/>
      <c r="AS2680" s="41"/>
      <c r="AT2680" s="41"/>
      <c r="AU2680" s="41"/>
      <c r="AV2680" s="41"/>
      <c r="AW2680" s="41"/>
      <c r="AX2680" s="41"/>
      <c r="AY2680" s="41"/>
      <c r="AZ2680" s="41"/>
      <c r="BA2680" s="41"/>
      <c r="BB2680" s="41"/>
      <c r="BC2680" s="41"/>
      <c r="BD2680" s="41"/>
      <c r="BE2680" s="41"/>
      <c r="BF2680" s="41"/>
      <c r="BG2680" s="41"/>
      <c r="BH2680" s="41"/>
      <c r="BI2680" s="41"/>
      <c r="BJ2680" s="41"/>
      <c r="BK2680" s="41"/>
      <c r="BL2680" s="41"/>
      <c r="BM2680" s="41"/>
      <c r="BN2680" s="41"/>
      <c r="BO2680" s="41"/>
      <c r="BP2680" s="108"/>
      <c r="CG2680" s="102"/>
      <c r="CI2680" s="45"/>
    </row>
    <row r="2681" spans="37:87" ht="13" customHeight="1">
      <c r="AK2681" s="114"/>
      <c r="AL2681" s="41"/>
      <c r="AM2681" s="41"/>
      <c r="AN2681" s="41"/>
      <c r="AO2681" s="41"/>
      <c r="AP2681" s="41"/>
      <c r="AQ2681" s="41"/>
      <c r="AR2681" s="41"/>
      <c r="AS2681" s="41"/>
      <c r="AT2681" s="41"/>
      <c r="AU2681" s="41"/>
      <c r="AV2681" s="41"/>
      <c r="AW2681" s="41"/>
      <c r="AX2681" s="41"/>
      <c r="AY2681" s="41"/>
      <c r="AZ2681" s="41"/>
      <c r="BA2681" s="41"/>
      <c r="BB2681" s="41"/>
      <c r="BC2681" s="41"/>
      <c r="BD2681" s="41"/>
      <c r="BE2681" s="41"/>
      <c r="BF2681" s="41"/>
      <c r="BG2681" s="41"/>
      <c r="BH2681" s="41"/>
      <c r="BI2681" s="41"/>
      <c r="BJ2681" s="41"/>
      <c r="BK2681" s="41"/>
      <c r="BL2681" s="41"/>
      <c r="BM2681" s="41"/>
      <c r="BN2681" s="41"/>
      <c r="BO2681" s="41"/>
      <c r="BP2681" s="108"/>
      <c r="CG2681" s="102"/>
      <c r="CI2681" s="45"/>
    </row>
    <row r="2682" spans="37:87" ht="13" customHeight="1">
      <c r="AK2682" s="114"/>
      <c r="AL2682" s="41"/>
      <c r="AM2682" s="41"/>
      <c r="AN2682" s="41"/>
      <c r="AO2682" s="41"/>
      <c r="AP2682" s="41"/>
      <c r="AQ2682" s="41"/>
      <c r="AR2682" s="41"/>
      <c r="AS2682" s="41"/>
      <c r="AT2682" s="41"/>
      <c r="AU2682" s="41"/>
      <c r="AV2682" s="41"/>
      <c r="AW2682" s="41"/>
      <c r="AX2682" s="41"/>
      <c r="AY2682" s="41"/>
      <c r="AZ2682" s="41"/>
      <c r="BA2682" s="41"/>
      <c r="BB2682" s="41"/>
      <c r="BC2682" s="41"/>
      <c r="BD2682" s="41"/>
      <c r="BE2682" s="41"/>
      <c r="BF2682" s="41"/>
      <c r="BG2682" s="41"/>
      <c r="BH2682" s="41"/>
      <c r="BI2682" s="41"/>
      <c r="BJ2682" s="41"/>
      <c r="BK2682" s="41"/>
      <c r="BL2682" s="41"/>
      <c r="BM2682" s="41"/>
      <c r="BN2682" s="41"/>
      <c r="BO2682" s="41"/>
      <c r="BP2682" s="108"/>
      <c r="CG2682" s="102"/>
      <c r="CI2682" s="45"/>
    </row>
    <row r="2683" spans="37:87" ht="13" customHeight="1">
      <c r="AK2683" s="114"/>
      <c r="AL2683" s="41"/>
      <c r="AM2683" s="41"/>
      <c r="AN2683" s="41"/>
      <c r="AO2683" s="41"/>
      <c r="AP2683" s="41"/>
      <c r="AQ2683" s="41"/>
      <c r="AR2683" s="41"/>
      <c r="AS2683" s="41"/>
      <c r="AT2683" s="41"/>
      <c r="AU2683" s="41"/>
      <c r="AV2683" s="41"/>
      <c r="AW2683" s="41"/>
      <c r="AX2683" s="41"/>
      <c r="AY2683" s="41"/>
      <c r="AZ2683" s="41"/>
      <c r="BA2683" s="41"/>
      <c r="BB2683" s="41"/>
      <c r="BC2683" s="41"/>
      <c r="BD2683" s="41"/>
      <c r="BE2683" s="41"/>
      <c r="BF2683" s="41"/>
      <c r="BG2683" s="41"/>
      <c r="BH2683" s="41"/>
      <c r="BI2683" s="41"/>
      <c r="BJ2683" s="41"/>
      <c r="BK2683" s="41"/>
      <c r="BL2683" s="41"/>
      <c r="BM2683" s="41"/>
      <c r="BN2683" s="41"/>
      <c r="BO2683" s="41"/>
      <c r="BP2683" s="108"/>
      <c r="CG2683" s="102"/>
      <c r="CI2683" s="45"/>
    </row>
    <row r="2684" spans="37:87" ht="13" customHeight="1">
      <c r="AK2684" s="114"/>
      <c r="AL2684" s="41"/>
      <c r="AM2684" s="41"/>
      <c r="AN2684" s="41"/>
      <c r="AO2684" s="41"/>
      <c r="AP2684" s="41"/>
      <c r="AQ2684" s="41"/>
      <c r="AR2684" s="41"/>
      <c r="AS2684" s="41"/>
      <c r="AT2684" s="41"/>
      <c r="AU2684" s="41"/>
      <c r="AV2684" s="41"/>
      <c r="AW2684" s="41"/>
      <c r="AX2684" s="41"/>
      <c r="AY2684" s="41"/>
      <c r="AZ2684" s="41"/>
      <c r="BA2684" s="41"/>
      <c r="BB2684" s="41"/>
      <c r="BC2684" s="41"/>
      <c r="BD2684" s="41"/>
      <c r="BE2684" s="41"/>
      <c r="BF2684" s="41"/>
      <c r="BG2684" s="41"/>
      <c r="BH2684" s="41"/>
      <c r="BI2684" s="41"/>
      <c r="BJ2684" s="41"/>
      <c r="BK2684" s="41"/>
      <c r="BL2684" s="41"/>
      <c r="BM2684" s="41"/>
      <c r="BN2684" s="41"/>
      <c r="BO2684" s="41"/>
      <c r="BP2684" s="108"/>
      <c r="CG2684" s="102"/>
      <c r="CI2684" s="45"/>
    </row>
    <row r="2685" spans="37:87" ht="13" customHeight="1">
      <c r="AK2685" s="114"/>
      <c r="AL2685" s="41"/>
      <c r="AM2685" s="41"/>
      <c r="AN2685" s="41"/>
      <c r="AO2685" s="41"/>
      <c r="AP2685" s="41"/>
      <c r="AQ2685" s="41"/>
      <c r="AR2685" s="41"/>
      <c r="AS2685" s="41"/>
      <c r="AT2685" s="41"/>
      <c r="AU2685" s="41"/>
      <c r="AV2685" s="41"/>
      <c r="AW2685" s="41"/>
      <c r="AX2685" s="41"/>
      <c r="AY2685" s="41"/>
      <c r="AZ2685" s="41"/>
      <c r="BA2685" s="41"/>
      <c r="BB2685" s="41"/>
      <c r="BC2685" s="41"/>
      <c r="BD2685" s="41"/>
      <c r="BE2685" s="41"/>
      <c r="BF2685" s="41"/>
      <c r="BG2685" s="41"/>
      <c r="BH2685" s="41"/>
      <c r="BI2685" s="41"/>
      <c r="BJ2685" s="41"/>
      <c r="BK2685" s="41"/>
      <c r="BL2685" s="41"/>
      <c r="BM2685" s="41"/>
      <c r="BN2685" s="41"/>
      <c r="BO2685" s="41"/>
      <c r="BP2685" s="108"/>
      <c r="CG2685" s="102"/>
      <c r="CI2685" s="45"/>
    </row>
    <row r="2686" spans="37:87" ht="13" customHeight="1">
      <c r="AK2686" s="114"/>
      <c r="AL2686" s="41"/>
      <c r="AM2686" s="41"/>
      <c r="AN2686" s="41"/>
      <c r="AO2686" s="41"/>
      <c r="AP2686" s="41"/>
      <c r="AQ2686" s="41"/>
      <c r="AR2686" s="41"/>
      <c r="AS2686" s="41"/>
      <c r="AT2686" s="41"/>
      <c r="AU2686" s="41"/>
      <c r="AV2686" s="41"/>
      <c r="AW2686" s="41"/>
      <c r="AX2686" s="41"/>
      <c r="AY2686" s="41"/>
      <c r="AZ2686" s="41"/>
      <c r="BA2686" s="41"/>
      <c r="BB2686" s="41"/>
      <c r="BC2686" s="41"/>
      <c r="BD2686" s="41"/>
      <c r="BE2686" s="41"/>
      <c r="BF2686" s="41"/>
      <c r="BG2686" s="41"/>
      <c r="BH2686" s="41"/>
      <c r="BI2686" s="41"/>
      <c r="BJ2686" s="41"/>
      <c r="BK2686" s="41"/>
      <c r="BL2686" s="41"/>
      <c r="BM2686" s="41"/>
      <c r="BN2686" s="41"/>
      <c r="BO2686" s="41"/>
      <c r="BP2686" s="108"/>
      <c r="CG2686" s="102"/>
      <c r="CI2686" s="45"/>
    </row>
    <row r="2687" spans="37:87" ht="13" customHeight="1">
      <c r="AK2687" s="114"/>
      <c r="AL2687" s="41"/>
      <c r="AM2687" s="41"/>
      <c r="AN2687" s="41"/>
      <c r="AO2687" s="41"/>
      <c r="AP2687" s="41"/>
      <c r="AQ2687" s="41"/>
      <c r="AR2687" s="41"/>
      <c r="AS2687" s="41"/>
      <c r="AT2687" s="41"/>
      <c r="AU2687" s="41"/>
      <c r="AV2687" s="41"/>
      <c r="AW2687" s="41"/>
      <c r="AX2687" s="41"/>
      <c r="AY2687" s="41"/>
      <c r="AZ2687" s="41"/>
      <c r="BA2687" s="41"/>
      <c r="BB2687" s="41"/>
      <c r="BC2687" s="41"/>
      <c r="BD2687" s="41"/>
      <c r="BE2687" s="41"/>
      <c r="BF2687" s="41"/>
      <c r="BG2687" s="41"/>
      <c r="BH2687" s="41"/>
      <c r="BI2687" s="41"/>
      <c r="BJ2687" s="41"/>
      <c r="BK2687" s="41"/>
      <c r="BL2687" s="41"/>
      <c r="BM2687" s="41"/>
      <c r="BN2687" s="41"/>
      <c r="BO2687" s="41"/>
      <c r="BP2687" s="108"/>
      <c r="CG2687" s="102"/>
      <c r="CI2687" s="45"/>
    </row>
    <row r="2688" spans="37:87" ht="13" customHeight="1">
      <c r="AK2688" s="114"/>
      <c r="AL2688" s="41"/>
      <c r="AM2688" s="41"/>
      <c r="AN2688" s="41"/>
      <c r="AO2688" s="41"/>
      <c r="AP2688" s="41"/>
      <c r="AQ2688" s="41"/>
      <c r="AR2688" s="41"/>
      <c r="AS2688" s="41"/>
      <c r="AT2688" s="41"/>
      <c r="AU2688" s="41"/>
      <c r="AV2688" s="41"/>
      <c r="AW2688" s="41"/>
      <c r="AX2688" s="41"/>
      <c r="AY2688" s="41"/>
      <c r="AZ2688" s="41"/>
      <c r="BA2688" s="41"/>
      <c r="BB2688" s="41"/>
      <c r="BC2688" s="41"/>
      <c r="BD2688" s="41"/>
      <c r="BE2688" s="41"/>
      <c r="BF2688" s="41"/>
      <c r="BG2688" s="41"/>
      <c r="BH2688" s="41"/>
      <c r="BI2688" s="41"/>
      <c r="BJ2688" s="41"/>
      <c r="BK2688" s="41"/>
      <c r="BL2688" s="41"/>
      <c r="BM2688" s="41"/>
      <c r="BN2688" s="41"/>
      <c r="BO2688" s="41"/>
      <c r="BP2688" s="108"/>
      <c r="CG2688" s="102"/>
      <c r="CI2688" s="45"/>
    </row>
    <row r="2689" spans="37:87" ht="13" customHeight="1">
      <c r="AK2689" s="114"/>
      <c r="AL2689" s="41"/>
      <c r="AM2689" s="41"/>
      <c r="AN2689" s="41"/>
      <c r="AO2689" s="41"/>
      <c r="AP2689" s="41"/>
      <c r="AQ2689" s="41"/>
      <c r="AR2689" s="41"/>
      <c r="AS2689" s="41"/>
      <c r="AT2689" s="41"/>
      <c r="AU2689" s="41"/>
      <c r="AV2689" s="41"/>
      <c r="AW2689" s="41"/>
      <c r="AX2689" s="41"/>
      <c r="AY2689" s="41"/>
      <c r="AZ2689" s="41"/>
      <c r="BA2689" s="41"/>
      <c r="BB2689" s="41"/>
      <c r="BC2689" s="41"/>
      <c r="BD2689" s="41"/>
      <c r="BE2689" s="41"/>
      <c r="BF2689" s="41"/>
      <c r="BG2689" s="41"/>
      <c r="BH2689" s="41"/>
      <c r="BI2689" s="41"/>
      <c r="BJ2689" s="41"/>
      <c r="BK2689" s="41"/>
      <c r="BL2689" s="41"/>
      <c r="BM2689" s="41"/>
      <c r="BN2689" s="41"/>
      <c r="BO2689" s="41"/>
      <c r="BP2689" s="108"/>
      <c r="CG2689" s="102"/>
      <c r="CI2689" s="45"/>
    </row>
    <row r="2690" spans="37:87" ht="13" customHeight="1">
      <c r="AK2690" s="114"/>
      <c r="AL2690" s="41"/>
      <c r="AM2690" s="41"/>
      <c r="AN2690" s="41"/>
      <c r="AO2690" s="41"/>
      <c r="AP2690" s="41"/>
      <c r="AQ2690" s="41"/>
      <c r="AR2690" s="41"/>
      <c r="AS2690" s="41"/>
      <c r="AT2690" s="41"/>
      <c r="AU2690" s="41"/>
      <c r="AV2690" s="41"/>
      <c r="AW2690" s="41"/>
      <c r="AX2690" s="41"/>
      <c r="AY2690" s="41"/>
      <c r="AZ2690" s="41"/>
      <c r="BA2690" s="41"/>
      <c r="BB2690" s="41"/>
      <c r="BC2690" s="41"/>
      <c r="BD2690" s="41"/>
      <c r="BE2690" s="41"/>
      <c r="BF2690" s="41"/>
      <c r="BG2690" s="41"/>
      <c r="BH2690" s="41"/>
      <c r="BI2690" s="41"/>
      <c r="BJ2690" s="41"/>
      <c r="BK2690" s="41"/>
      <c r="BL2690" s="41"/>
      <c r="BM2690" s="41"/>
      <c r="BN2690" s="41"/>
      <c r="BO2690" s="41"/>
      <c r="BP2690" s="108"/>
      <c r="CG2690" s="102"/>
      <c r="CI2690" s="45"/>
    </row>
    <row r="2691" spans="37:87" ht="13" customHeight="1">
      <c r="AK2691" s="114"/>
      <c r="AL2691" s="41"/>
      <c r="AM2691" s="41"/>
      <c r="AN2691" s="41"/>
      <c r="AO2691" s="41"/>
      <c r="AP2691" s="41"/>
      <c r="AQ2691" s="41"/>
      <c r="AR2691" s="41"/>
      <c r="AS2691" s="41"/>
      <c r="AT2691" s="41"/>
      <c r="AU2691" s="41"/>
      <c r="AV2691" s="41"/>
      <c r="AW2691" s="41"/>
      <c r="AX2691" s="41"/>
      <c r="AY2691" s="41"/>
      <c r="AZ2691" s="41"/>
      <c r="BA2691" s="41"/>
      <c r="BB2691" s="41"/>
      <c r="BC2691" s="41"/>
      <c r="BD2691" s="41"/>
      <c r="BE2691" s="41"/>
      <c r="BF2691" s="41"/>
      <c r="BG2691" s="41"/>
      <c r="BH2691" s="41"/>
      <c r="BI2691" s="41"/>
      <c r="BJ2691" s="41"/>
      <c r="BK2691" s="41"/>
      <c r="BL2691" s="41"/>
      <c r="BM2691" s="41"/>
      <c r="BN2691" s="41"/>
      <c r="BO2691" s="41"/>
      <c r="BP2691" s="108"/>
      <c r="CG2691" s="102"/>
      <c r="CI2691" s="45"/>
    </row>
    <row r="2692" spans="37:87" ht="13" customHeight="1">
      <c r="AK2692" s="114"/>
      <c r="AL2692" s="41"/>
      <c r="AM2692" s="41"/>
      <c r="AN2692" s="41"/>
      <c r="AO2692" s="41"/>
      <c r="AP2692" s="41"/>
      <c r="AQ2692" s="41"/>
      <c r="AR2692" s="41"/>
      <c r="AS2692" s="41"/>
      <c r="AT2692" s="41"/>
      <c r="AU2692" s="41"/>
      <c r="AV2692" s="41"/>
      <c r="AW2692" s="41"/>
      <c r="AX2692" s="41"/>
      <c r="AY2692" s="41"/>
      <c r="AZ2692" s="41"/>
      <c r="BA2692" s="41"/>
      <c r="BB2692" s="41"/>
      <c r="BC2692" s="41"/>
      <c r="BD2692" s="41"/>
      <c r="BE2692" s="41"/>
      <c r="BF2692" s="41"/>
      <c r="BG2692" s="41"/>
      <c r="BH2692" s="41"/>
      <c r="BI2692" s="41"/>
      <c r="BJ2692" s="41"/>
      <c r="BK2692" s="41"/>
      <c r="BL2692" s="41"/>
      <c r="BM2692" s="41"/>
      <c r="BN2692" s="41"/>
      <c r="BO2692" s="41"/>
      <c r="BP2692" s="108"/>
      <c r="CG2692" s="102"/>
      <c r="CI2692" s="45"/>
    </row>
    <row r="2693" spans="37:87" ht="13" customHeight="1">
      <c r="AK2693" s="114"/>
      <c r="AL2693" s="41"/>
      <c r="AM2693" s="41"/>
      <c r="AN2693" s="41"/>
      <c r="AO2693" s="41"/>
      <c r="AP2693" s="41"/>
      <c r="AQ2693" s="41"/>
      <c r="AR2693" s="41"/>
      <c r="AS2693" s="41"/>
      <c r="AT2693" s="41"/>
      <c r="AU2693" s="41"/>
      <c r="AV2693" s="41"/>
      <c r="AW2693" s="41"/>
      <c r="AX2693" s="41"/>
      <c r="AY2693" s="41"/>
      <c r="AZ2693" s="41"/>
      <c r="BA2693" s="41"/>
      <c r="BB2693" s="41"/>
      <c r="BC2693" s="41"/>
      <c r="BD2693" s="41"/>
      <c r="BE2693" s="41"/>
      <c r="BF2693" s="41"/>
      <c r="BG2693" s="41"/>
      <c r="BH2693" s="41"/>
      <c r="BI2693" s="41"/>
      <c r="BJ2693" s="41"/>
      <c r="BK2693" s="41"/>
      <c r="BL2693" s="41"/>
      <c r="BM2693" s="41"/>
      <c r="BN2693" s="41"/>
      <c r="BO2693" s="41"/>
      <c r="BP2693" s="108"/>
      <c r="CG2693" s="102"/>
      <c r="CI2693" s="45"/>
    </row>
    <row r="2694" spans="37:87" ht="13" customHeight="1">
      <c r="AK2694" s="114"/>
      <c r="AL2694" s="41"/>
      <c r="AM2694" s="41"/>
      <c r="AN2694" s="41"/>
      <c r="AO2694" s="41"/>
      <c r="AP2694" s="41"/>
      <c r="AQ2694" s="41"/>
      <c r="AR2694" s="41"/>
      <c r="AS2694" s="41"/>
      <c r="AT2694" s="41"/>
      <c r="AU2694" s="41"/>
      <c r="AV2694" s="41"/>
      <c r="AW2694" s="41"/>
      <c r="AX2694" s="41"/>
      <c r="AY2694" s="41"/>
      <c r="AZ2694" s="41"/>
      <c r="BA2694" s="41"/>
      <c r="BB2694" s="41"/>
      <c r="BC2694" s="41"/>
      <c r="BD2694" s="41"/>
      <c r="BE2694" s="41"/>
      <c r="BF2694" s="41"/>
      <c r="BG2694" s="41"/>
      <c r="BH2694" s="41"/>
      <c r="BI2694" s="41"/>
      <c r="BJ2694" s="41"/>
      <c r="BK2694" s="41"/>
      <c r="BL2694" s="41"/>
      <c r="BM2694" s="41"/>
      <c r="BN2694" s="41"/>
      <c r="BO2694" s="41"/>
      <c r="BP2694" s="108"/>
      <c r="CG2694" s="102"/>
      <c r="CI2694" s="45"/>
    </row>
    <row r="2695" spans="37:87" ht="13" customHeight="1">
      <c r="AK2695" s="114"/>
      <c r="AL2695" s="41"/>
      <c r="AM2695" s="41"/>
      <c r="AN2695" s="41"/>
      <c r="AO2695" s="41"/>
      <c r="AP2695" s="41"/>
      <c r="AQ2695" s="41"/>
      <c r="AR2695" s="41"/>
      <c r="AS2695" s="41"/>
      <c r="AT2695" s="41"/>
      <c r="AU2695" s="41"/>
      <c r="AV2695" s="41"/>
      <c r="AW2695" s="41"/>
      <c r="AX2695" s="41"/>
      <c r="AY2695" s="41"/>
      <c r="AZ2695" s="41"/>
      <c r="BA2695" s="41"/>
      <c r="BB2695" s="41"/>
      <c r="BC2695" s="41"/>
      <c r="BD2695" s="41"/>
      <c r="BE2695" s="41"/>
      <c r="BF2695" s="41"/>
      <c r="BG2695" s="41"/>
      <c r="BH2695" s="41"/>
      <c r="BI2695" s="41"/>
      <c r="BJ2695" s="41"/>
      <c r="BK2695" s="41"/>
      <c r="BL2695" s="41"/>
      <c r="BM2695" s="41"/>
      <c r="BN2695" s="41"/>
      <c r="BO2695" s="41"/>
      <c r="BP2695" s="108"/>
      <c r="CG2695" s="102"/>
      <c r="CI2695" s="45"/>
    </row>
    <row r="2696" spans="37:87" ht="13" customHeight="1">
      <c r="AK2696" s="114"/>
      <c r="AL2696" s="41"/>
      <c r="AM2696" s="41"/>
      <c r="AN2696" s="41"/>
      <c r="AO2696" s="41"/>
      <c r="AP2696" s="41"/>
      <c r="AQ2696" s="41"/>
      <c r="AR2696" s="41"/>
      <c r="AS2696" s="41"/>
      <c r="AT2696" s="41"/>
      <c r="AU2696" s="41"/>
      <c r="AV2696" s="41"/>
      <c r="AW2696" s="41"/>
      <c r="AX2696" s="41"/>
      <c r="AY2696" s="41"/>
      <c r="AZ2696" s="41"/>
      <c r="BA2696" s="41"/>
      <c r="BB2696" s="41"/>
      <c r="BC2696" s="41"/>
      <c r="BD2696" s="41"/>
      <c r="BE2696" s="41"/>
      <c r="BF2696" s="41"/>
      <c r="BG2696" s="41"/>
      <c r="BH2696" s="41"/>
      <c r="BI2696" s="41"/>
      <c r="BJ2696" s="41"/>
      <c r="BK2696" s="41"/>
      <c r="BL2696" s="41"/>
      <c r="BM2696" s="41"/>
      <c r="BN2696" s="41"/>
      <c r="BO2696" s="41"/>
      <c r="BP2696" s="108"/>
      <c r="CG2696" s="102"/>
      <c r="CI2696" s="45"/>
    </row>
    <row r="2697" spans="37:87" ht="13" customHeight="1">
      <c r="AK2697" s="114"/>
      <c r="AL2697" s="41"/>
      <c r="AM2697" s="41"/>
      <c r="AN2697" s="41"/>
      <c r="AO2697" s="41"/>
      <c r="AP2697" s="41"/>
      <c r="AQ2697" s="41"/>
      <c r="AR2697" s="41"/>
      <c r="AS2697" s="41"/>
      <c r="AT2697" s="41"/>
      <c r="AU2697" s="41"/>
      <c r="AV2697" s="41"/>
      <c r="AW2697" s="41"/>
      <c r="AX2697" s="41"/>
      <c r="AY2697" s="41"/>
      <c r="AZ2697" s="41"/>
      <c r="BA2697" s="41"/>
      <c r="BB2697" s="41"/>
      <c r="BC2697" s="41"/>
      <c r="BD2697" s="41"/>
      <c r="BE2697" s="41"/>
      <c r="BF2697" s="41"/>
      <c r="BG2697" s="41"/>
      <c r="BH2697" s="41"/>
      <c r="BI2697" s="41"/>
      <c r="BJ2697" s="41"/>
      <c r="BK2697" s="41"/>
      <c r="BL2697" s="41"/>
      <c r="BM2697" s="41"/>
      <c r="BN2697" s="41"/>
      <c r="BO2697" s="41"/>
      <c r="BP2697" s="108"/>
      <c r="CG2697" s="102"/>
      <c r="CI2697" s="45"/>
    </row>
    <row r="2698" spans="37:87" ht="13" customHeight="1">
      <c r="AK2698" s="114"/>
      <c r="AL2698" s="41"/>
      <c r="AM2698" s="41"/>
      <c r="AN2698" s="41"/>
      <c r="AO2698" s="41"/>
      <c r="AP2698" s="41"/>
      <c r="AQ2698" s="41"/>
      <c r="AR2698" s="41"/>
      <c r="AS2698" s="41"/>
      <c r="AT2698" s="41"/>
      <c r="AU2698" s="41"/>
      <c r="AV2698" s="41"/>
      <c r="AW2698" s="41"/>
      <c r="AX2698" s="41"/>
      <c r="AY2698" s="41"/>
      <c r="AZ2698" s="41"/>
      <c r="BA2698" s="41"/>
      <c r="BB2698" s="41"/>
      <c r="BC2698" s="41"/>
      <c r="BD2698" s="41"/>
      <c r="BE2698" s="41"/>
      <c r="BF2698" s="41"/>
      <c r="BG2698" s="41"/>
      <c r="BH2698" s="41"/>
      <c r="BI2698" s="41"/>
      <c r="BJ2698" s="41"/>
      <c r="BK2698" s="41"/>
      <c r="BL2698" s="41"/>
      <c r="BM2698" s="41"/>
      <c r="BN2698" s="41"/>
      <c r="BO2698" s="41"/>
      <c r="BP2698" s="108"/>
      <c r="CG2698" s="102"/>
      <c r="CI2698" s="45"/>
    </row>
    <row r="2699" spans="37:87" ht="13" customHeight="1">
      <c r="AK2699" s="114"/>
      <c r="AL2699" s="41"/>
      <c r="AM2699" s="41"/>
      <c r="AN2699" s="41"/>
      <c r="AO2699" s="41"/>
      <c r="AP2699" s="41"/>
      <c r="AQ2699" s="41"/>
      <c r="AR2699" s="41"/>
      <c r="AS2699" s="41"/>
      <c r="AT2699" s="41"/>
      <c r="AU2699" s="41"/>
      <c r="AV2699" s="41"/>
      <c r="AW2699" s="41"/>
      <c r="AX2699" s="41"/>
      <c r="AY2699" s="41"/>
      <c r="AZ2699" s="41"/>
      <c r="BA2699" s="41"/>
      <c r="BB2699" s="41"/>
      <c r="BC2699" s="41"/>
      <c r="BD2699" s="41"/>
      <c r="BE2699" s="41"/>
      <c r="BF2699" s="41"/>
      <c r="BG2699" s="41"/>
      <c r="BH2699" s="41"/>
      <c r="BI2699" s="41"/>
      <c r="BJ2699" s="41"/>
      <c r="BK2699" s="41"/>
      <c r="BL2699" s="41"/>
      <c r="BM2699" s="41"/>
      <c r="BN2699" s="41"/>
      <c r="BO2699" s="41"/>
      <c r="BP2699" s="108"/>
      <c r="CG2699" s="102"/>
      <c r="CI2699" s="45"/>
    </row>
    <row r="2700" spans="37:87" ht="13" customHeight="1">
      <c r="AK2700" s="114"/>
      <c r="AL2700" s="41"/>
      <c r="AM2700" s="41"/>
      <c r="AN2700" s="41"/>
      <c r="AO2700" s="41"/>
      <c r="AP2700" s="41"/>
      <c r="AQ2700" s="41"/>
      <c r="AR2700" s="41"/>
      <c r="AS2700" s="41"/>
      <c r="AT2700" s="41"/>
      <c r="AU2700" s="41"/>
      <c r="AV2700" s="41"/>
      <c r="AW2700" s="41"/>
      <c r="AX2700" s="41"/>
      <c r="AY2700" s="41"/>
      <c r="AZ2700" s="41"/>
      <c r="BA2700" s="41"/>
      <c r="BB2700" s="41"/>
      <c r="BC2700" s="41"/>
      <c r="BD2700" s="41"/>
      <c r="BE2700" s="41"/>
      <c r="BF2700" s="41"/>
      <c r="BG2700" s="41"/>
      <c r="BH2700" s="41"/>
      <c r="BI2700" s="41"/>
      <c r="BJ2700" s="41"/>
      <c r="BK2700" s="41"/>
      <c r="BL2700" s="41"/>
      <c r="BM2700" s="41"/>
      <c r="BN2700" s="41"/>
      <c r="BO2700" s="41"/>
      <c r="BP2700" s="108"/>
      <c r="CG2700" s="102"/>
      <c r="CI2700" s="45"/>
    </row>
    <row r="2701" spans="37:87" ht="13" customHeight="1">
      <c r="AK2701" s="114"/>
      <c r="AL2701" s="41"/>
      <c r="AM2701" s="41"/>
      <c r="AN2701" s="41"/>
      <c r="AO2701" s="41"/>
      <c r="AP2701" s="41"/>
      <c r="AQ2701" s="41"/>
      <c r="AR2701" s="41"/>
      <c r="AS2701" s="41"/>
      <c r="AT2701" s="41"/>
      <c r="AU2701" s="41"/>
      <c r="AV2701" s="41"/>
      <c r="AW2701" s="41"/>
      <c r="AX2701" s="41"/>
      <c r="AY2701" s="41"/>
      <c r="AZ2701" s="41"/>
      <c r="BA2701" s="41"/>
      <c r="BB2701" s="41"/>
      <c r="BC2701" s="41"/>
      <c r="BD2701" s="41"/>
      <c r="BE2701" s="41"/>
      <c r="BF2701" s="41"/>
      <c r="BG2701" s="41"/>
      <c r="BH2701" s="41"/>
      <c r="BI2701" s="41"/>
      <c r="BJ2701" s="41"/>
      <c r="BK2701" s="41"/>
      <c r="BL2701" s="41"/>
      <c r="BM2701" s="41"/>
      <c r="BN2701" s="41"/>
      <c r="BO2701" s="41"/>
      <c r="BP2701" s="108"/>
      <c r="CG2701" s="102"/>
      <c r="CI2701" s="45"/>
    </row>
    <row r="2702" spans="37:87" ht="13" customHeight="1">
      <c r="AK2702" s="114"/>
      <c r="AL2702" s="41"/>
      <c r="AM2702" s="41"/>
      <c r="AN2702" s="41"/>
      <c r="AO2702" s="41"/>
      <c r="AP2702" s="41"/>
      <c r="AQ2702" s="41"/>
      <c r="AR2702" s="41"/>
      <c r="AS2702" s="41"/>
      <c r="AT2702" s="41"/>
      <c r="AU2702" s="41"/>
      <c r="AV2702" s="41"/>
      <c r="AW2702" s="41"/>
      <c r="AX2702" s="41"/>
      <c r="AY2702" s="41"/>
      <c r="AZ2702" s="41"/>
      <c r="BA2702" s="41"/>
      <c r="BB2702" s="41"/>
      <c r="BC2702" s="41"/>
      <c r="BD2702" s="41"/>
      <c r="BE2702" s="41"/>
      <c r="BF2702" s="41"/>
      <c r="BG2702" s="41"/>
      <c r="BH2702" s="41"/>
      <c r="BI2702" s="41"/>
      <c r="BJ2702" s="41"/>
      <c r="BK2702" s="41"/>
      <c r="BL2702" s="41"/>
      <c r="BM2702" s="41"/>
      <c r="BN2702" s="41"/>
      <c r="BO2702" s="41"/>
      <c r="BP2702" s="108"/>
      <c r="CG2702" s="102"/>
      <c r="CI2702" s="45"/>
    </row>
    <row r="2703" spans="37:87" ht="13" customHeight="1">
      <c r="AK2703" s="114"/>
      <c r="AL2703" s="41"/>
      <c r="AM2703" s="41"/>
      <c r="AN2703" s="41"/>
      <c r="AO2703" s="41"/>
      <c r="AP2703" s="41"/>
      <c r="AQ2703" s="41"/>
      <c r="AR2703" s="41"/>
      <c r="AS2703" s="41"/>
      <c r="AT2703" s="41"/>
      <c r="AU2703" s="41"/>
      <c r="AV2703" s="41"/>
      <c r="AW2703" s="41"/>
      <c r="AX2703" s="41"/>
      <c r="AY2703" s="41"/>
      <c r="AZ2703" s="41"/>
      <c r="BA2703" s="41"/>
      <c r="BB2703" s="41"/>
      <c r="BC2703" s="41"/>
      <c r="BD2703" s="41"/>
      <c r="BE2703" s="41"/>
      <c r="BF2703" s="41"/>
      <c r="BG2703" s="41"/>
      <c r="BH2703" s="41"/>
      <c r="BI2703" s="41"/>
      <c r="BJ2703" s="41"/>
      <c r="BK2703" s="41"/>
      <c r="BL2703" s="41"/>
      <c r="BM2703" s="41"/>
      <c r="BN2703" s="41"/>
      <c r="BO2703" s="41"/>
      <c r="BP2703" s="108"/>
      <c r="CG2703" s="102"/>
      <c r="CI2703" s="45"/>
    </row>
    <row r="2704" spans="37:87" ht="13" customHeight="1">
      <c r="AK2704" s="114"/>
      <c r="AL2704" s="41"/>
      <c r="AM2704" s="41"/>
      <c r="AN2704" s="41"/>
      <c r="AO2704" s="41"/>
      <c r="AP2704" s="41"/>
      <c r="AQ2704" s="41"/>
      <c r="AR2704" s="41"/>
      <c r="AS2704" s="41"/>
      <c r="AT2704" s="41"/>
      <c r="AU2704" s="41"/>
      <c r="AV2704" s="41"/>
      <c r="AW2704" s="41"/>
      <c r="AX2704" s="41"/>
      <c r="AY2704" s="41"/>
      <c r="AZ2704" s="41"/>
      <c r="BA2704" s="41"/>
      <c r="BB2704" s="41"/>
      <c r="BC2704" s="41"/>
      <c r="BD2704" s="41"/>
      <c r="BE2704" s="41"/>
      <c r="BF2704" s="41"/>
      <c r="BG2704" s="41"/>
      <c r="BH2704" s="41"/>
      <c r="BI2704" s="41"/>
      <c r="BJ2704" s="41"/>
      <c r="BK2704" s="41"/>
      <c r="BL2704" s="41"/>
      <c r="BM2704" s="41"/>
      <c r="BN2704" s="41"/>
      <c r="BO2704" s="41"/>
      <c r="BP2704" s="108"/>
      <c r="CG2704" s="102"/>
      <c r="CI2704" s="45"/>
    </row>
    <row r="2705" spans="37:87" ht="13" customHeight="1">
      <c r="AK2705" s="114"/>
      <c r="AL2705" s="41"/>
      <c r="AM2705" s="41"/>
      <c r="AN2705" s="41"/>
      <c r="AO2705" s="41"/>
      <c r="AP2705" s="41"/>
      <c r="AQ2705" s="41"/>
      <c r="AR2705" s="41"/>
      <c r="AS2705" s="41"/>
      <c r="AT2705" s="41"/>
      <c r="AU2705" s="41"/>
      <c r="AV2705" s="41"/>
      <c r="AW2705" s="41"/>
      <c r="AX2705" s="41"/>
      <c r="AY2705" s="41"/>
      <c r="AZ2705" s="41"/>
      <c r="BA2705" s="41"/>
      <c r="BB2705" s="41"/>
      <c r="BC2705" s="41"/>
      <c r="BD2705" s="41"/>
      <c r="BE2705" s="41"/>
      <c r="BF2705" s="41"/>
      <c r="BG2705" s="41"/>
      <c r="BH2705" s="41"/>
      <c r="BI2705" s="41"/>
      <c r="BJ2705" s="41"/>
      <c r="BK2705" s="41"/>
      <c r="BL2705" s="41"/>
      <c r="BM2705" s="41"/>
      <c r="BN2705" s="41"/>
      <c r="BO2705" s="41"/>
      <c r="BP2705" s="108"/>
      <c r="CG2705" s="102"/>
      <c r="CI2705" s="45"/>
    </row>
    <row r="2706" spans="37:87" ht="13" customHeight="1">
      <c r="AK2706" s="114"/>
      <c r="AL2706" s="41"/>
      <c r="AM2706" s="41"/>
      <c r="AN2706" s="41"/>
      <c r="AO2706" s="41"/>
      <c r="AP2706" s="41"/>
      <c r="AQ2706" s="41"/>
      <c r="AR2706" s="41"/>
      <c r="AS2706" s="41"/>
      <c r="AT2706" s="41"/>
      <c r="AU2706" s="41"/>
      <c r="AV2706" s="41"/>
      <c r="AW2706" s="41"/>
      <c r="AX2706" s="41"/>
      <c r="AY2706" s="41"/>
      <c r="AZ2706" s="41"/>
      <c r="BA2706" s="41"/>
      <c r="BB2706" s="41"/>
      <c r="BC2706" s="41"/>
      <c r="BD2706" s="41"/>
      <c r="BE2706" s="41"/>
      <c r="BF2706" s="41"/>
      <c r="BG2706" s="41"/>
      <c r="BH2706" s="41"/>
      <c r="BI2706" s="41"/>
      <c r="BJ2706" s="41"/>
      <c r="BK2706" s="41"/>
      <c r="BL2706" s="41"/>
      <c r="BM2706" s="41"/>
      <c r="BN2706" s="41"/>
      <c r="BO2706" s="41"/>
      <c r="BP2706" s="108"/>
      <c r="CG2706" s="102"/>
      <c r="CI2706" s="45"/>
    </row>
    <row r="2707" spans="37:87" ht="13" customHeight="1">
      <c r="AK2707" s="114"/>
      <c r="AL2707" s="41"/>
      <c r="AM2707" s="41"/>
      <c r="AN2707" s="41"/>
      <c r="AO2707" s="41"/>
      <c r="AP2707" s="41"/>
      <c r="AQ2707" s="41"/>
      <c r="AR2707" s="41"/>
      <c r="AS2707" s="41"/>
      <c r="AT2707" s="41"/>
      <c r="AU2707" s="41"/>
      <c r="AV2707" s="41"/>
      <c r="AW2707" s="41"/>
      <c r="AX2707" s="41"/>
      <c r="AY2707" s="41"/>
      <c r="AZ2707" s="41"/>
      <c r="BA2707" s="41"/>
      <c r="BB2707" s="41"/>
      <c r="BC2707" s="41"/>
      <c r="BD2707" s="41"/>
      <c r="BE2707" s="41"/>
      <c r="BF2707" s="41"/>
      <c r="BG2707" s="41"/>
      <c r="BH2707" s="41"/>
      <c r="BI2707" s="41"/>
      <c r="BJ2707" s="41"/>
      <c r="BK2707" s="41"/>
      <c r="BL2707" s="41"/>
      <c r="BM2707" s="41"/>
      <c r="BN2707" s="41"/>
      <c r="BO2707" s="41"/>
      <c r="BP2707" s="108"/>
      <c r="CG2707" s="102"/>
      <c r="CI2707" s="45"/>
    </row>
    <row r="2708" spans="37:87" ht="13" customHeight="1">
      <c r="AK2708" s="114"/>
      <c r="AL2708" s="41"/>
      <c r="AM2708" s="41"/>
      <c r="AN2708" s="41"/>
      <c r="AO2708" s="41"/>
      <c r="AP2708" s="41"/>
      <c r="AQ2708" s="41"/>
      <c r="AR2708" s="41"/>
      <c r="AS2708" s="41"/>
      <c r="AT2708" s="41"/>
      <c r="AU2708" s="41"/>
      <c r="AV2708" s="41"/>
      <c r="AW2708" s="41"/>
      <c r="AX2708" s="41"/>
      <c r="AY2708" s="41"/>
      <c r="AZ2708" s="41"/>
      <c r="BA2708" s="41"/>
      <c r="BB2708" s="41"/>
      <c r="BC2708" s="41"/>
      <c r="BD2708" s="41"/>
      <c r="BE2708" s="41"/>
      <c r="BF2708" s="41"/>
      <c r="BG2708" s="41"/>
      <c r="BH2708" s="41"/>
      <c r="BI2708" s="41"/>
      <c r="BJ2708" s="41"/>
      <c r="BK2708" s="41"/>
      <c r="BL2708" s="41"/>
      <c r="BM2708" s="41"/>
      <c r="BN2708" s="41"/>
      <c r="BO2708" s="41"/>
      <c r="BP2708" s="108"/>
      <c r="CG2708" s="102"/>
      <c r="CI2708" s="45"/>
    </row>
    <row r="2709" spans="37:87" ht="13" customHeight="1">
      <c r="AK2709" s="114"/>
      <c r="AL2709" s="41"/>
      <c r="AM2709" s="41"/>
      <c r="AN2709" s="41"/>
      <c r="AO2709" s="41"/>
      <c r="AP2709" s="41"/>
      <c r="AQ2709" s="41"/>
      <c r="AR2709" s="41"/>
      <c r="AS2709" s="41"/>
      <c r="AT2709" s="41"/>
      <c r="AU2709" s="41"/>
      <c r="AV2709" s="41"/>
      <c r="AW2709" s="41"/>
      <c r="AX2709" s="41"/>
      <c r="AY2709" s="41"/>
      <c r="AZ2709" s="41"/>
      <c r="BA2709" s="41"/>
      <c r="BB2709" s="41"/>
      <c r="BC2709" s="41"/>
      <c r="BD2709" s="41"/>
      <c r="BE2709" s="41"/>
      <c r="BF2709" s="41"/>
      <c r="BG2709" s="41"/>
      <c r="BH2709" s="41"/>
      <c r="BI2709" s="41"/>
      <c r="BJ2709" s="41"/>
      <c r="BK2709" s="41"/>
      <c r="BL2709" s="41"/>
      <c r="BM2709" s="41"/>
      <c r="BN2709" s="41"/>
      <c r="BO2709" s="41"/>
      <c r="BP2709" s="108"/>
      <c r="CG2709" s="102"/>
      <c r="CI2709" s="45"/>
    </row>
    <row r="2710" spans="37:87" ht="13" customHeight="1">
      <c r="AK2710" s="114"/>
      <c r="AL2710" s="41"/>
      <c r="AM2710" s="41"/>
      <c r="AN2710" s="41"/>
      <c r="AO2710" s="41"/>
      <c r="AP2710" s="41"/>
      <c r="AQ2710" s="41"/>
      <c r="AR2710" s="41"/>
      <c r="AS2710" s="41"/>
      <c r="AT2710" s="41"/>
      <c r="AU2710" s="41"/>
      <c r="AV2710" s="41"/>
      <c r="AW2710" s="41"/>
      <c r="AX2710" s="41"/>
      <c r="AY2710" s="41"/>
      <c r="AZ2710" s="41"/>
      <c r="BA2710" s="41"/>
      <c r="BB2710" s="41"/>
      <c r="BC2710" s="41"/>
      <c r="BD2710" s="41"/>
      <c r="BE2710" s="41"/>
      <c r="BF2710" s="41"/>
      <c r="BG2710" s="41"/>
      <c r="BH2710" s="41"/>
      <c r="BI2710" s="41"/>
      <c r="BJ2710" s="41"/>
      <c r="BK2710" s="41"/>
      <c r="BL2710" s="41"/>
      <c r="BM2710" s="41"/>
      <c r="BN2710" s="41"/>
      <c r="BO2710" s="41"/>
      <c r="BP2710" s="108"/>
      <c r="CG2710" s="102"/>
      <c r="CI2710" s="45"/>
    </row>
    <row r="2711" spans="37:87" ht="13" customHeight="1">
      <c r="AK2711" s="114"/>
      <c r="AL2711" s="41"/>
      <c r="AM2711" s="41"/>
      <c r="AN2711" s="41"/>
      <c r="AO2711" s="41"/>
      <c r="AP2711" s="41"/>
      <c r="AQ2711" s="41"/>
      <c r="AR2711" s="41"/>
      <c r="AS2711" s="41"/>
      <c r="AT2711" s="41"/>
      <c r="AU2711" s="41"/>
      <c r="AV2711" s="41"/>
      <c r="AW2711" s="41"/>
      <c r="AX2711" s="41"/>
      <c r="AY2711" s="41"/>
      <c r="AZ2711" s="41"/>
      <c r="BA2711" s="41"/>
      <c r="BB2711" s="41"/>
      <c r="BC2711" s="41"/>
      <c r="BD2711" s="41"/>
      <c r="BE2711" s="41"/>
      <c r="BF2711" s="41"/>
      <c r="BG2711" s="41"/>
      <c r="BH2711" s="41"/>
      <c r="BI2711" s="41"/>
      <c r="BJ2711" s="41"/>
      <c r="BK2711" s="41"/>
      <c r="BL2711" s="41"/>
      <c r="BM2711" s="41"/>
      <c r="BN2711" s="41"/>
      <c r="BO2711" s="41"/>
      <c r="BP2711" s="108"/>
      <c r="CG2711" s="102"/>
      <c r="CI2711" s="45"/>
    </row>
    <row r="2712" spans="37:87" ht="13" customHeight="1">
      <c r="AK2712" s="114"/>
      <c r="AL2712" s="41"/>
      <c r="AM2712" s="41"/>
      <c r="AN2712" s="41"/>
      <c r="AO2712" s="41"/>
      <c r="AP2712" s="41"/>
      <c r="AQ2712" s="41"/>
      <c r="AR2712" s="41"/>
      <c r="AS2712" s="41"/>
      <c r="AT2712" s="41"/>
      <c r="AU2712" s="41"/>
      <c r="AV2712" s="41"/>
      <c r="AW2712" s="41"/>
      <c r="AX2712" s="41"/>
      <c r="AY2712" s="41"/>
      <c r="AZ2712" s="41"/>
      <c r="BA2712" s="41"/>
      <c r="BB2712" s="41"/>
      <c r="BC2712" s="41"/>
      <c r="BD2712" s="41"/>
      <c r="BE2712" s="41"/>
      <c r="BF2712" s="41"/>
      <c r="BG2712" s="41"/>
      <c r="BH2712" s="41"/>
      <c r="BI2712" s="41"/>
      <c r="BJ2712" s="41"/>
      <c r="BK2712" s="41"/>
      <c r="BL2712" s="41"/>
      <c r="BM2712" s="41"/>
      <c r="BN2712" s="41"/>
      <c r="BO2712" s="41"/>
      <c r="BP2712" s="108"/>
      <c r="CG2712" s="102"/>
      <c r="CI2712" s="45"/>
    </row>
    <row r="2713" spans="37:87" ht="13" customHeight="1">
      <c r="AK2713" s="114"/>
      <c r="AL2713" s="41"/>
      <c r="AM2713" s="41"/>
      <c r="AN2713" s="41"/>
      <c r="AO2713" s="41"/>
      <c r="AP2713" s="41"/>
      <c r="AQ2713" s="41"/>
      <c r="AR2713" s="41"/>
      <c r="AS2713" s="41"/>
      <c r="AT2713" s="41"/>
      <c r="AU2713" s="41"/>
      <c r="AV2713" s="41"/>
      <c r="AW2713" s="41"/>
      <c r="AX2713" s="41"/>
      <c r="AY2713" s="41"/>
      <c r="AZ2713" s="41"/>
      <c r="BA2713" s="41"/>
      <c r="BB2713" s="41"/>
      <c r="BC2713" s="41"/>
      <c r="BD2713" s="41"/>
      <c r="BE2713" s="41"/>
      <c r="BF2713" s="41"/>
      <c r="BG2713" s="41"/>
      <c r="BH2713" s="41"/>
      <c r="BI2713" s="41"/>
      <c r="BJ2713" s="41"/>
      <c r="BK2713" s="41"/>
      <c r="BL2713" s="41"/>
      <c r="BM2713" s="41"/>
      <c r="BN2713" s="41"/>
      <c r="BO2713" s="41"/>
      <c r="BP2713" s="108"/>
      <c r="CG2713" s="102"/>
      <c r="CI2713" s="45"/>
    </row>
    <row r="2714" spans="37:87" ht="13" customHeight="1">
      <c r="AK2714" s="114"/>
      <c r="AL2714" s="41"/>
      <c r="AM2714" s="41"/>
      <c r="AN2714" s="41"/>
      <c r="AO2714" s="41"/>
      <c r="AP2714" s="41"/>
      <c r="AQ2714" s="41"/>
      <c r="AR2714" s="41"/>
      <c r="AS2714" s="41"/>
      <c r="AT2714" s="41"/>
      <c r="AU2714" s="41"/>
      <c r="AV2714" s="41"/>
      <c r="AW2714" s="41"/>
      <c r="AX2714" s="41"/>
      <c r="AY2714" s="41"/>
      <c r="AZ2714" s="41"/>
      <c r="BA2714" s="41"/>
      <c r="BB2714" s="41"/>
      <c r="BC2714" s="41"/>
      <c r="BD2714" s="41"/>
      <c r="BE2714" s="41"/>
      <c r="BF2714" s="41"/>
      <c r="BG2714" s="41"/>
      <c r="BH2714" s="41"/>
      <c r="BI2714" s="41"/>
      <c r="BJ2714" s="41"/>
      <c r="BK2714" s="41"/>
      <c r="BL2714" s="41"/>
      <c r="BM2714" s="41"/>
      <c r="BN2714" s="41"/>
      <c r="BO2714" s="41"/>
      <c r="BP2714" s="108"/>
      <c r="CG2714" s="102"/>
      <c r="CI2714" s="45"/>
    </row>
    <row r="2715" spans="37:87" ht="13" customHeight="1">
      <c r="AK2715" s="114"/>
      <c r="AL2715" s="41"/>
      <c r="AM2715" s="41"/>
      <c r="AN2715" s="41"/>
      <c r="AO2715" s="41"/>
      <c r="AP2715" s="41"/>
      <c r="AQ2715" s="41"/>
      <c r="AR2715" s="41"/>
      <c r="AS2715" s="41"/>
      <c r="AT2715" s="41"/>
      <c r="AU2715" s="41"/>
      <c r="AV2715" s="41"/>
      <c r="AW2715" s="41"/>
      <c r="AX2715" s="41"/>
      <c r="AY2715" s="41"/>
      <c r="AZ2715" s="41"/>
      <c r="BA2715" s="41"/>
      <c r="BB2715" s="41"/>
      <c r="BC2715" s="41"/>
      <c r="BD2715" s="41"/>
      <c r="BE2715" s="41"/>
      <c r="BF2715" s="41"/>
      <c r="BG2715" s="41"/>
      <c r="BH2715" s="41"/>
      <c r="BI2715" s="41"/>
      <c r="BJ2715" s="41"/>
      <c r="BK2715" s="41"/>
      <c r="BL2715" s="41"/>
      <c r="BM2715" s="41"/>
      <c r="BN2715" s="41"/>
      <c r="BO2715" s="41"/>
      <c r="BP2715" s="108"/>
      <c r="CG2715" s="102"/>
      <c r="CI2715" s="45"/>
    </row>
    <row r="2716" spans="37:87" ht="13" customHeight="1">
      <c r="AK2716" s="114"/>
      <c r="AL2716" s="41"/>
      <c r="AM2716" s="41"/>
      <c r="AN2716" s="41"/>
      <c r="AO2716" s="41"/>
      <c r="AP2716" s="41"/>
      <c r="AQ2716" s="41"/>
      <c r="AR2716" s="41"/>
      <c r="AS2716" s="41"/>
      <c r="AT2716" s="41"/>
      <c r="AU2716" s="41"/>
      <c r="AV2716" s="41"/>
      <c r="AW2716" s="41"/>
      <c r="AX2716" s="41"/>
      <c r="AY2716" s="41"/>
      <c r="AZ2716" s="41"/>
      <c r="BA2716" s="41"/>
      <c r="BB2716" s="41"/>
      <c r="BC2716" s="41"/>
      <c r="BD2716" s="41"/>
      <c r="BE2716" s="41"/>
      <c r="BF2716" s="41"/>
      <c r="BG2716" s="41"/>
      <c r="BH2716" s="41"/>
      <c r="BI2716" s="41"/>
      <c r="BJ2716" s="41"/>
      <c r="BK2716" s="41"/>
      <c r="BL2716" s="41"/>
      <c r="BM2716" s="41"/>
      <c r="BN2716" s="41"/>
      <c r="BO2716" s="41"/>
      <c r="BP2716" s="108"/>
      <c r="CG2716" s="102"/>
      <c r="CI2716" s="45"/>
    </row>
    <row r="2717" spans="37:87" ht="13" customHeight="1">
      <c r="AK2717" s="114"/>
      <c r="AL2717" s="41"/>
      <c r="AM2717" s="41"/>
      <c r="AN2717" s="41"/>
      <c r="AO2717" s="41"/>
      <c r="AP2717" s="41"/>
      <c r="AQ2717" s="41"/>
      <c r="AR2717" s="41"/>
      <c r="AS2717" s="41"/>
      <c r="AT2717" s="41"/>
      <c r="AU2717" s="41"/>
      <c r="AV2717" s="41"/>
      <c r="AW2717" s="41"/>
      <c r="AX2717" s="41"/>
      <c r="AY2717" s="41"/>
      <c r="AZ2717" s="41"/>
      <c r="BA2717" s="41"/>
      <c r="BB2717" s="41"/>
      <c r="BC2717" s="41"/>
      <c r="BD2717" s="41"/>
      <c r="BE2717" s="41"/>
      <c r="BF2717" s="41"/>
      <c r="BG2717" s="41"/>
      <c r="BH2717" s="41"/>
      <c r="BI2717" s="41"/>
      <c r="BJ2717" s="41"/>
      <c r="BK2717" s="41"/>
      <c r="BL2717" s="41"/>
      <c r="BM2717" s="41"/>
      <c r="BN2717" s="41"/>
      <c r="BO2717" s="41"/>
      <c r="BP2717" s="108"/>
      <c r="CG2717" s="102"/>
      <c r="CI2717" s="45"/>
    </row>
    <row r="2718" spans="37:87" ht="13" customHeight="1">
      <c r="AK2718" s="114"/>
      <c r="AL2718" s="41"/>
      <c r="AM2718" s="41"/>
      <c r="AN2718" s="41"/>
      <c r="AO2718" s="41"/>
      <c r="AP2718" s="41"/>
      <c r="AQ2718" s="41"/>
      <c r="AR2718" s="41"/>
      <c r="AS2718" s="41"/>
      <c r="AT2718" s="41"/>
      <c r="AU2718" s="41"/>
      <c r="AV2718" s="41"/>
      <c r="AW2718" s="41"/>
      <c r="AX2718" s="41"/>
      <c r="AY2718" s="41"/>
      <c r="AZ2718" s="41"/>
      <c r="BA2718" s="41"/>
      <c r="BB2718" s="41"/>
      <c r="BC2718" s="41"/>
      <c r="BD2718" s="41"/>
      <c r="BE2718" s="41"/>
      <c r="BF2718" s="41"/>
      <c r="BG2718" s="41"/>
      <c r="BH2718" s="41"/>
      <c r="BI2718" s="41"/>
      <c r="BJ2718" s="41"/>
      <c r="BK2718" s="41"/>
      <c r="BL2718" s="41"/>
      <c r="BM2718" s="41"/>
      <c r="BN2718" s="41"/>
      <c r="BO2718" s="41"/>
      <c r="BP2718" s="108"/>
      <c r="CG2718" s="102"/>
      <c r="CI2718" s="45"/>
    </row>
    <row r="2719" spans="37:87" ht="13" customHeight="1">
      <c r="AK2719" s="114"/>
      <c r="AL2719" s="41"/>
      <c r="AM2719" s="41"/>
      <c r="AN2719" s="41"/>
      <c r="AO2719" s="41"/>
      <c r="AP2719" s="41"/>
      <c r="AQ2719" s="41"/>
      <c r="AR2719" s="41"/>
      <c r="AS2719" s="41"/>
      <c r="AT2719" s="41"/>
      <c r="AU2719" s="41"/>
      <c r="AV2719" s="41"/>
      <c r="AW2719" s="41"/>
      <c r="AX2719" s="41"/>
      <c r="AY2719" s="41"/>
      <c r="AZ2719" s="41"/>
      <c r="BA2719" s="41"/>
      <c r="BB2719" s="41"/>
      <c r="BC2719" s="41"/>
      <c r="BD2719" s="41"/>
      <c r="BE2719" s="41"/>
      <c r="BF2719" s="41"/>
      <c r="BG2719" s="41"/>
      <c r="BH2719" s="41"/>
      <c r="BI2719" s="41"/>
      <c r="BJ2719" s="41"/>
      <c r="BK2719" s="41"/>
      <c r="BL2719" s="41"/>
      <c r="BM2719" s="41"/>
      <c r="BN2719" s="41"/>
      <c r="BO2719" s="41"/>
      <c r="BP2719" s="108"/>
      <c r="CG2719" s="102"/>
      <c r="CI2719" s="45"/>
    </row>
    <row r="2720" spans="37:87" ht="13" customHeight="1">
      <c r="AK2720" s="114"/>
      <c r="AL2720" s="41"/>
      <c r="AM2720" s="41"/>
      <c r="AN2720" s="41"/>
      <c r="AO2720" s="41"/>
      <c r="AP2720" s="41"/>
      <c r="AQ2720" s="41"/>
      <c r="AR2720" s="41"/>
      <c r="AS2720" s="41"/>
      <c r="AT2720" s="41"/>
      <c r="AU2720" s="41"/>
      <c r="AV2720" s="41"/>
      <c r="AW2720" s="41"/>
      <c r="AX2720" s="41"/>
      <c r="AY2720" s="41"/>
      <c r="AZ2720" s="41"/>
      <c r="BA2720" s="41"/>
      <c r="BB2720" s="41"/>
      <c r="BC2720" s="41"/>
      <c r="BD2720" s="41"/>
      <c r="BE2720" s="41"/>
      <c r="BF2720" s="41"/>
      <c r="BG2720" s="41"/>
      <c r="BH2720" s="41"/>
      <c r="BI2720" s="41"/>
      <c r="BJ2720" s="41"/>
      <c r="BK2720" s="41"/>
      <c r="BL2720" s="41"/>
      <c r="BM2720" s="41"/>
      <c r="BN2720" s="41"/>
      <c r="BO2720" s="41"/>
      <c r="BP2720" s="108"/>
      <c r="CG2720" s="102"/>
      <c r="CI2720" s="45"/>
    </row>
    <row r="2721" spans="37:87" ht="13" customHeight="1">
      <c r="AK2721" s="114"/>
      <c r="AL2721" s="41"/>
      <c r="AM2721" s="41"/>
      <c r="AN2721" s="41"/>
      <c r="AO2721" s="41"/>
      <c r="AP2721" s="41"/>
      <c r="AQ2721" s="41"/>
      <c r="AR2721" s="41"/>
      <c r="AS2721" s="41"/>
      <c r="AT2721" s="41"/>
      <c r="AU2721" s="41"/>
      <c r="AV2721" s="41"/>
      <c r="AW2721" s="41"/>
      <c r="AX2721" s="41"/>
      <c r="AY2721" s="41"/>
      <c r="AZ2721" s="41"/>
      <c r="BA2721" s="41"/>
      <c r="BB2721" s="41"/>
      <c r="BC2721" s="41"/>
      <c r="BD2721" s="41"/>
      <c r="BE2721" s="41"/>
      <c r="BF2721" s="41"/>
      <c r="BG2721" s="41"/>
      <c r="BH2721" s="41"/>
      <c r="BI2721" s="41"/>
      <c r="BJ2721" s="41"/>
      <c r="BK2721" s="41"/>
      <c r="BL2721" s="41"/>
      <c r="BM2721" s="41"/>
      <c r="BN2721" s="41"/>
      <c r="BO2721" s="41"/>
      <c r="BP2721" s="108"/>
      <c r="CG2721" s="102"/>
      <c r="CI2721" s="45"/>
    </row>
    <row r="2722" spans="37:87" ht="13" customHeight="1">
      <c r="AK2722" s="114"/>
      <c r="AL2722" s="41"/>
      <c r="AM2722" s="41"/>
      <c r="AN2722" s="41"/>
      <c r="AO2722" s="41"/>
      <c r="AP2722" s="41"/>
      <c r="AQ2722" s="41"/>
      <c r="AR2722" s="41"/>
      <c r="AS2722" s="41"/>
      <c r="AT2722" s="41"/>
      <c r="AU2722" s="41"/>
      <c r="AV2722" s="41"/>
      <c r="AW2722" s="41"/>
      <c r="AX2722" s="41"/>
      <c r="AY2722" s="41"/>
      <c r="AZ2722" s="41"/>
      <c r="BA2722" s="41"/>
      <c r="BB2722" s="41"/>
      <c r="BC2722" s="41"/>
      <c r="BD2722" s="41"/>
      <c r="BE2722" s="41"/>
      <c r="BF2722" s="41"/>
      <c r="BG2722" s="41"/>
      <c r="BH2722" s="41"/>
      <c r="BI2722" s="41"/>
      <c r="BJ2722" s="41"/>
      <c r="BK2722" s="41"/>
      <c r="BL2722" s="41"/>
      <c r="BM2722" s="41"/>
      <c r="BN2722" s="41"/>
      <c r="BO2722" s="41"/>
      <c r="BP2722" s="108"/>
      <c r="CG2722" s="102"/>
      <c r="CI2722" s="45"/>
    </row>
    <row r="2723" spans="37:87" ht="13" customHeight="1">
      <c r="AK2723" s="114"/>
      <c r="AL2723" s="41"/>
      <c r="AM2723" s="41"/>
      <c r="AN2723" s="41"/>
      <c r="AO2723" s="41"/>
      <c r="AP2723" s="41"/>
      <c r="AQ2723" s="41"/>
      <c r="AR2723" s="41"/>
      <c r="AS2723" s="41"/>
      <c r="AT2723" s="41"/>
      <c r="AU2723" s="41"/>
      <c r="AV2723" s="41"/>
      <c r="AW2723" s="41"/>
      <c r="AX2723" s="41"/>
      <c r="AY2723" s="41"/>
      <c r="AZ2723" s="41"/>
      <c r="BA2723" s="41"/>
      <c r="BB2723" s="41"/>
      <c r="BC2723" s="41"/>
      <c r="BD2723" s="41"/>
      <c r="BE2723" s="41"/>
      <c r="BF2723" s="41"/>
      <c r="BG2723" s="41"/>
      <c r="BH2723" s="41"/>
      <c r="BI2723" s="41"/>
      <c r="BJ2723" s="41"/>
      <c r="BK2723" s="41"/>
      <c r="BL2723" s="41"/>
      <c r="BM2723" s="41"/>
      <c r="BN2723" s="41"/>
      <c r="BO2723" s="41"/>
      <c r="BP2723" s="108"/>
      <c r="CG2723" s="102"/>
      <c r="CI2723" s="45"/>
    </row>
    <row r="2724" spans="37:87" ht="13" customHeight="1">
      <c r="AK2724" s="114"/>
      <c r="AL2724" s="41"/>
      <c r="AM2724" s="41"/>
      <c r="AN2724" s="41"/>
      <c r="AO2724" s="41"/>
      <c r="AP2724" s="41"/>
      <c r="AQ2724" s="41"/>
      <c r="AR2724" s="41"/>
      <c r="AS2724" s="41"/>
      <c r="AT2724" s="41"/>
      <c r="AU2724" s="41"/>
      <c r="AV2724" s="41"/>
      <c r="AW2724" s="41"/>
      <c r="AX2724" s="41"/>
      <c r="AY2724" s="41"/>
      <c r="AZ2724" s="41"/>
      <c r="BA2724" s="41"/>
      <c r="BB2724" s="41"/>
      <c r="BC2724" s="41"/>
      <c r="BD2724" s="41"/>
      <c r="BE2724" s="41"/>
      <c r="BF2724" s="41"/>
      <c r="BG2724" s="41"/>
      <c r="BH2724" s="41"/>
      <c r="BI2724" s="41"/>
      <c r="BJ2724" s="41"/>
      <c r="BK2724" s="41"/>
      <c r="BL2724" s="41"/>
      <c r="BM2724" s="41"/>
      <c r="BN2724" s="41"/>
      <c r="BO2724" s="41"/>
      <c r="BP2724" s="108"/>
      <c r="CG2724" s="102"/>
      <c r="CI2724" s="45"/>
    </row>
    <row r="2725" spans="37:87" ht="13" customHeight="1">
      <c r="AK2725" s="114"/>
      <c r="AL2725" s="41"/>
      <c r="AM2725" s="41"/>
      <c r="AN2725" s="41"/>
      <c r="AO2725" s="41"/>
      <c r="AP2725" s="41"/>
      <c r="AQ2725" s="41"/>
      <c r="AR2725" s="41"/>
      <c r="AS2725" s="41"/>
      <c r="AT2725" s="41"/>
      <c r="AU2725" s="41"/>
      <c r="AV2725" s="41"/>
      <c r="AW2725" s="41"/>
      <c r="AX2725" s="41"/>
      <c r="AY2725" s="41"/>
      <c r="AZ2725" s="41"/>
      <c r="BA2725" s="41"/>
      <c r="BB2725" s="41"/>
      <c r="BC2725" s="41"/>
      <c r="BD2725" s="41"/>
      <c r="BE2725" s="41"/>
      <c r="BF2725" s="41"/>
      <c r="BG2725" s="41"/>
      <c r="BH2725" s="41"/>
      <c r="BI2725" s="41"/>
      <c r="BJ2725" s="41"/>
      <c r="BK2725" s="41"/>
      <c r="BL2725" s="41"/>
      <c r="BM2725" s="41"/>
      <c r="BN2725" s="41"/>
      <c r="BO2725" s="41"/>
      <c r="BP2725" s="108"/>
      <c r="CG2725" s="102"/>
      <c r="CI2725" s="45"/>
    </row>
    <row r="2726" spans="37:87" ht="13" customHeight="1">
      <c r="AK2726" s="114"/>
      <c r="AL2726" s="41"/>
      <c r="AM2726" s="41"/>
      <c r="AN2726" s="41"/>
      <c r="AO2726" s="41"/>
      <c r="AP2726" s="41"/>
      <c r="AQ2726" s="41"/>
      <c r="AR2726" s="41"/>
      <c r="AS2726" s="41"/>
      <c r="AT2726" s="41"/>
      <c r="AU2726" s="41"/>
      <c r="AV2726" s="41"/>
      <c r="AW2726" s="41"/>
      <c r="AX2726" s="41"/>
      <c r="AY2726" s="41"/>
      <c r="AZ2726" s="41"/>
      <c r="BA2726" s="41"/>
      <c r="BB2726" s="41"/>
      <c r="BC2726" s="41"/>
      <c r="BD2726" s="41"/>
      <c r="BE2726" s="41"/>
      <c r="BF2726" s="41"/>
      <c r="BG2726" s="41"/>
      <c r="BH2726" s="41"/>
      <c r="BI2726" s="41"/>
      <c r="BJ2726" s="41"/>
      <c r="BK2726" s="41"/>
      <c r="BL2726" s="41"/>
      <c r="BM2726" s="41"/>
      <c r="BN2726" s="41"/>
      <c r="BO2726" s="41"/>
      <c r="BP2726" s="108"/>
      <c r="CG2726" s="102"/>
      <c r="CI2726" s="45"/>
    </row>
    <row r="2727" spans="37:87" ht="13" customHeight="1">
      <c r="AK2727" s="114"/>
      <c r="AL2727" s="41"/>
      <c r="AM2727" s="41"/>
      <c r="AN2727" s="41"/>
      <c r="AO2727" s="41"/>
      <c r="AP2727" s="41"/>
      <c r="AQ2727" s="41"/>
      <c r="AR2727" s="41"/>
      <c r="AS2727" s="41"/>
      <c r="AT2727" s="41"/>
      <c r="AU2727" s="41"/>
      <c r="AV2727" s="41"/>
      <c r="AW2727" s="41"/>
      <c r="AX2727" s="41"/>
      <c r="AY2727" s="41"/>
      <c r="AZ2727" s="41"/>
      <c r="BA2727" s="41"/>
      <c r="BB2727" s="41"/>
      <c r="BC2727" s="41"/>
      <c r="BD2727" s="41"/>
      <c r="BE2727" s="41"/>
      <c r="BF2727" s="41"/>
      <c r="BG2727" s="41"/>
      <c r="BH2727" s="41"/>
      <c r="BI2727" s="41"/>
      <c r="BJ2727" s="41"/>
      <c r="BK2727" s="41"/>
      <c r="BL2727" s="41"/>
      <c r="BM2727" s="41"/>
      <c r="BN2727" s="41"/>
      <c r="BO2727" s="41"/>
      <c r="BP2727" s="108"/>
      <c r="CG2727" s="102"/>
      <c r="CI2727" s="45"/>
    </row>
    <row r="2728" spans="37:87" ht="13" customHeight="1">
      <c r="AK2728" s="114"/>
      <c r="AL2728" s="41"/>
      <c r="AM2728" s="41"/>
      <c r="AN2728" s="41"/>
      <c r="AO2728" s="41"/>
      <c r="AP2728" s="41"/>
      <c r="AQ2728" s="41"/>
      <c r="AR2728" s="41"/>
      <c r="AS2728" s="41"/>
      <c r="AT2728" s="41"/>
      <c r="AU2728" s="41"/>
      <c r="AV2728" s="41"/>
      <c r="AW2728" s="41"/>
      <c r="AX2728" s="41"/>
      <c r="AY2728" s="41"/>
      <c r="AZ2728" s="41"/>
      <c r="BA2728" s="41"/>
      <c r="BB2728" s="41"/>
      <c r="BC2728" s="41"/>
      <c r="BD2728" s="41"/>
      <c r="BE2728" s="41"/>
      <c r="BF2728" s="41"/>
      <c r="BG2728" s="41"/>
      <c r="BH2728" s="41"/>
      <c r="BI2728" s="41"/>
      <c r="BJ2728" s="41"/>
      <c r="BK2728" s="41"/>
      <c r="BL2728" s="41"/>
      <c r="BM2728" s="41"/>
      <c r="BN2728" s="41"/>
      <c r="BO2728" s="41"/>
      <c r="BP2728" s="108"/>
      <c r="CG2728" s="102"/>
      <c r="CI2728" s="45"/>
    </row>
    <row r="2729" spans="37:87" ht="13" customHeight="1">
      <c r="AK2729" s="114"/>
      <c r="AL2729" s="41"/>
      <c r="AM2729" s="41"/>
      <c r="AN2729" s="41"/>
      <c r="AO2729" s="41"/>
      <c r="AP2729" s="41"/>
      <c r="AQ2729" s="41"/>
      <c r="AR2729" s="41"/>
      <c r="AS2729" s="41"/>
      <c r="AT2729" s="41"/>
      <c r="AU2729" s="41"/>
      <c r="AV2729" s="41"/>
      <c r="AW2729" s="41"/>
      <c r="AX2729" s="41"/>
      <c r="AY2729" s="41"/>
      <c r="AZ2729" s="41"/>
      <c r="BA2729" s="41"/>
      <c r="BB2729" s="41"/>
      <c r="BC2729" s="41"/>
      <c r="BD2729" s="41"/>
      <c r="BE2729" s="41"/>
      <c r="BF2729" s="41"/>
      <c r="BG2729" s="41"/>
      <c r="BH2729" s="41"/>
      <c r="BI2729" s="41"/>
      <c r="BJ2729" s="41"/>
      <c r="BK2729" s="41"/>
      <c r="BL2729" s="41"/>
      <c r="BM2729" s="41"/>
      <c r="BN2729" s="41"/>
      <c r="BO2729" s="41"/>
      <c r="BP2729" s="108"/>
      <c r="CG2729" s="102"/>
      <c r="CI2729" s="45"/>
    </row>
    <row r="2730" spans="37:87" ht="13" customHeight="1">
      <c r="AK2730" s="114"/>
      <c r="AL2730" s="41"/>
      <c r="AM2730" s="41"/>
      <c r="AN2730" s="41"/>
      <c r="AO2730" s="41"/>
      <c r="AP2730" s="41"/>
      <c r="AQ2730" s="41"/>
      <c r="AR2730" s="41"/>
      <c r="AS2730" s="41"/>
      <c r="AT2730" s="41"/>
      <c r="AU2730" s="41"/>
      <c r="AV2730" s="41"/>
      <c r="AW2730" s="41"/>
      <c r="AX2730" s="41"/>
      <c r="AY2730" s="41"/>
      <c r="AZ2730" s="41"/>
      <c r="BA2730" s="41"/>
      <c r="BB2730" s="41"/>
      <c r="BC2730" s="41"/>
      <c r="BD2730" s="41"/>
      <c r="BE2730" s="41"/>
      <c r="BF2730" s="41"/>
      <c r="BG2730" s="41"/>
      <c r="BH2730" s="41"/>
      <c r="BI2730" s="41"/>
      <c r="BJ2730" s="41"/>
      <c r="BK2730" s="41"/>
      <c r="BL2730" s="41"/>
      <c r="BM2730" s="41"/>
      <c r="BN2730" s="41"/>
      <c r="BO2730" s="41"/>
      <c r="BP2730" s="108"/>
      <c r="CG2730" s="102"/>
      <c r="CI2730" s="45"/>
    </row>
    <row r="2731" spans="37:87" ht="13" customHeight="1">
      <c r="AK2731" s="114"/>
      <c r="AL2731" s="41"/>
      <c r="AM2731" s="41"/>
      <c r="AN2731" s="41"/>
      <c r="AO2731" s="41"/>
      <c r="AP2731" s="41"/>
      <c r="AQ2731" s="41"/>
      <c r="AR2731" s="41"/>
      <c r="AS2731" s="41"/>
      <c r="AT2731" s="41"/>
      <c r="AU2731" s="41"/>
      <c r="AV2731" s="41"/>
      <c r="AW2731" s="41"/>
      <c r="AX2731" s="41"/>
      <c r="AY2731" s="41"/>
      <c r="AZ2731" s="41"/>
      <c r="BA2731" s="41"/>
      <c r="BB2731" s="41"/>
      <c r="BC2731" s="41"/>
      <c r="BD2731" s="41"/>
      <c r="BE2731" s="41"/>
      <c r="BF2731" s="41"/>
      <c r="BG2731" s="41"/>
      <c r="BH2731" s="41"/>
      <c r="BI2731" s="41"/>
      <c r="BJ2731" s="41"/>
      <c r="BK2731" s="41"/>
      <c r="BL2731" s="41"/>
      <c r="BM2731" s="41"/>
      <c r="BN2731" s="41"/>
      <c r="BO2731" s="41"/>
      <c r="BP2731" s="108"/>
      <c r="CG2731" s="102"/>
      <c r="CI2731" s="45"/>
    </row>
    <row r="2732" spans="37:87" ht="13" customHeight="1">
      <c r="AK2732" s="114"/>
      <c r="AL2732" s="41"/>
      <c r="AM2732" s="41"/>
      <c r="AN2732" s="41"/>
      <c r="AO2732" s="41"/>
      <c r="AP2732" s="41"/>
      <c r="AQ2732" s="41"/>
      <c r="AR2732" s="41"/>
      <c r="AS2732" s="41"/>
      <c r="AT2732" s="41"/>
      <c r="AU2732" s="41"/>
      <c r="AV2732" s="41"/>
      <c r="AW2732" s="41"/>
      <c r="AX2732" s="41"/>
      <c r="AY2732" s="41"/>
      <c r="AZ2732" s="41"/>
      <c r="BA2732" s="41"/>
      <c r="BB2732" s="41"/>
      <c r="BC2732" s="41"/>
      <c r="BD2732" s="41"/>
      <c r="BE2732" s="41"/>
      <c r="BF2732" s="41"/>
      <c r="BG2732" s="41"/>
      <c r="BH2732" s="41"/>
      <c r="BI2732" s="41"/>
      <c r="BJ2732" s="41"/>
      <c r="BK2732" s="41"/>
      <c r="BL2732" s="41"/>
      <c r="BM2732" s="41"/>
      <c r="BN2732" s="41"/>
      <c r="BO2732" s="41"/>
      <c r="BP2732" s="108"/>
      <c r="CG2732" s="102"/>
      <c r="CI2732" s="45"/>
    </row>
    <row r="2733" spans="37:87" ht="13" customHeight="1">
      <c r="AK2733" s="114"/>
      <c r="AL2733" s="41"/>
      <c r="AM2733" s="41"/>
      <c r="AN2733" s="41"/>
      <c r="AO2733" s="41"/>
      <c r="AP2733" s="41"/>
      <c r="AQ2733" s="41"/>
      <c r="AR2733" s="41"/>
      <c r="AS2733" s="41"/>
      <c r="AT2733" s="41"/>
      <c r="AU2733" s="41"/>
      <c r="AV2733" s="41"/>
      <c r="AW2733" s="41"/>
      <c r="AX2733" s="41"/>
      <c r="AY2733" s="41"/>
      <c r="AZ2733" s="41"/>
      <c r="BA2733" s="41"/>
      <c r="BB2733" s="41"/>
      <c r="BC2733" s="41"/>
      <c r="BD2733" s="41"/>
      <c r="BE2733" s="41"/>
      <c r="BF2733" s="41"/>
      <c r="BG2733" s="41"/>
      <c r="BH2733" s="41"/>
      <c r="BI2733" s="41"/>
      <c r="BJ2733" s="41"/>
      <c r="BK2733" s="41"/>
      <c r="BL2733" s="41"/>
      <c r="BM2733" s="41"/>
      <c r="BN2733" s="41"/>
      <c r="BO2733" s="41"/>
      <c r="BP2733" s="108"/>
      <c r="CG2733" s="102"/>
      <c r="CI2733" s="45"/>
    </row>
    <row r="2734" spans="37:87" ht="13" customHeight="1">
      <c r="AK2734" s="114"/>
      <c r="AL2734" s="41"/>
      <c r="AM2734" s="41"/>
      <c r="AN2734" s="41"/>
      <c r="AO2734" s="41"/>
      <c r="AP2734" s="41"/>
      <c r="AQ2734" s="41"/>
      <c r="AR2734" s="41"/>
      <c r="AS2734" s="41"/>
      <c r="AT2734" s="41"/>
      <c r="AU2734" s="41"/>
      <c r="AV2734" s="41"/>
      <c r="AW2734" s="41"/>
      <c r="AX2734" s="41"/>
      <c r="AY2734" s="41"/>
      <c r="AZ2734" s="41"/>
      <c r="BA2734" s="41"/>
      <c r="BB2734" s="41"/>
      <c r="BC2734" s="41"/>
      <c r="BD2734" s="41"/>
      <c r="BE2734" s="41"/>
      <c r="BF2734" s="41"/>
      <c r="BG2734" s="41"/>
      <c r="BH2734" s="41"/>
      <c r="BI2734" s="41"/>
      <c r="BJ2734" s="41"/>
      <c r="BK2734" s="41"/>
      <c r="BL2734" s="41"/>
      <c r="BM2734" s="41"/>
      <c r="BN2734" s="41"/>
      <c r="BO2734" s="41"/>
      <c r="BP2734" s="108"/>
      <c r="CG2734" s="102"/>
      <c r="CI2734" s="45"/>
    </row>
    <row r="2735" spans="37:87" ht="13" customHeight="1">
      <c r="AK2735" s="114"/>
      <c r="AL2735" s="41"/>
      <c r="AM2735" s="41"/>
      <c r="AN2735" s="41"/>
      <c r="AO2735" s="41"/>
      <c r="AP2735" s="41"/>
      <c r="AQ2735" s="41"/>
      <c r="AR2735" s="41"/>
      <c r="AS2735" s="41"/>
      <c r="AT2735" s="41"/>
      <c r="AU2735" s="41"/>
      <c r="AV2735" s="41"/>
      <c r="AW2735" s="41"/>
      <c r="AX2735" s="41"/>
      <c r="AY2735" s="41"/>
      <c r="AZ2735" s="41"/>
      <c r="BA2735" s="41"/>
      <c r="BB2735" s="41"/>
      <c r="BC2735" s="41"/>
      <c r="BD2735" s="41"/>
      <c r="BE2735" s="41"/>
      <c r="BF2735" s="41"/>
      <c r="BG2735" s="41"/>
      <c r="BH2735" s="41"/>
      <c r="BI2735" s="41"/>
      <c r="BJ2735" s="41"/>
      <c r="BK2735" s="41"/>
      <c r="BL2735" s="41"/>
      <c r="BM2735" s="41"/>
      <c r="BN2735" s="41"/>
      <c r="BO2735" s="41"/>
      <c r="BP2735" s="108"/>
      <c r="CG2735" s="102"/>
      <c r="CI2735" s="45"/>
    </row>
    <row r="2736" spans="37:87" ht="13" customHeight="1">
      <c r="AK2736" s="114"/>
      <c r="AL2736" s="41"/>
      <c r="AM2736" s="41"/>
      <c r="AN2736" s="41"/>
      <c r="AO2736" s="41"/>
      <c r="AP2736" s="41"/>
      <c r="AQ2736" s="41"/>
      <c r="AR2736" s="41"/>
      <c r="AS2736" s="41"/>
      <c r="AT2736" s="41"/>
      <c r="AU2736" s="41"/>
      <c r="AV2736" s="41"/>
      <c r="AW2736" s="41"/>
      <c r="AX2736" s="41"/>
      <c r="AY2736" s="41"/>
      <c r="AZ2736" s="41"/>
      <c r="BA2736" s="41"/>
      <c r="BB2736" s="41"/>
      <c r="BC2736" s="41"/>
      <c r="BD2736" s="41"/>
      <c r="BE2736" s="41"/>
      <c r="BF2736" s="41"/>
      <c r="BG2736" s="41"/>
      <c r="BH2736" s="41"/>
      <c r="BI2736" s="41"/>
      <c r="BJ2736" s="41"/>
      <c r="BK2736" s="41"/>
      <c r="BL2736" s="41"/>
      <c r="BM2736" s="41"/>
      <c r="BN2736" s="41"/>
      <c r="BO2736" s="41"/>
      <c r="BP2736" s="108"/>
      <c r="CG2736" s="102"/>
      <c r="CI2736" s="45"/>
    </row>
    <row r="2737" spans="37:87" ht="13" customHeight="1">
      <c r="AK2737" s="114"/>
      <c r="AL2737" s="41"/>
      <c r="AM2737" s="41"/>
      <c r="AN2737" s="41"/>
      <c r="AO2737" s="41"/>
      <c r="AP2737" s="41"/>
      <c r="AQ2737" s="41"/>
      <c r="AR2737" s="41"/>
      <c r="AS2737" s="41"/>
      <c r="AT2737" s="41"/>
      <c r="AU2737" s="41"/>
      <c r="AV2737" s="41"/>
      <c r="AW2737" s="41"/>
      <c r="AX2737" s="41"/>
      <c r="AY2737" s="41"/>
      <c r="AZ2737" s="41"/>
      <c r="BA2737" s="41"/>
      <c r="BB2737" s="41"/>
      <c r="BC2737" s="41"/>
      <c r="BD2737" s="41"/>
      <c r="BE2737" s="41"/>
      <c r="BF2737" s="41"/>
      <c r="BG2737" s="41"/>
      <c r="BH2737" s="41"/>
      <c r="BI2737" s="41"/>
      <c r="BJ2737" s="41"/>
      <c r="BK2737" s="41"/>
      <c r="BL2737" s="41"/>
      <c r="BM2737" s="41"/>
      <c r="BN2737" s="41"/>
      <c r="BO2737" s="41"/>
      <c r="BP2737" s="108"/>
      <c r="CG2737" s="102"/>
      <c r="CI2737" s="45"/>
    </row>
    <row r="2738" spans="37:87" ht="13" customHeight="1">
      <c r="AK2738" s="114"/>
      <c r="AL2738" s="41"/>
      <c r="AM2738" s="41"/>
      <c r="AN2738" s="41"/>
      <c r="AO2738" s="41"/>
      <c r="AP2738" s="41"/>
      <c r="AQ2738" s="41"/>
      <c r="AR2738" s="41"/>
      <c r="AS2738" s="41"/>
      <c r="AT2738" s="41"/>
      <c r="AU2738" s="41"/>
      <c r="AV2738" s="41"/>
      <c r="AW2738" s="41"/>
      <c r="AX2738" s="41"/>
      <c r="AY2738" s="41"/>
      <c r="AZ2738" s="41"/>
      <c r="BA2738" s="41"/>
      <c r="BB2738" s="41"/>
      <c r="BC2738" s="41"/>
      <c r="BD2738" s="41"/>
      <c r="BE2738" s="41"/>
      <c r="BF2738" s="41"/>
      <c r="BG2738" s="41"/>
      <c r="BH2738" s="41"/>
      <c r="BI2738" s="41"/>
      <c r="BJ2738" s="41"/>
      <c r="BK2738" s="41"/>
      <c r="BL2738" s="41"/>
      <c r="BM2738" s="41"/>
      <c r="BN2738" s="41"/>
      <c r="BO2738" s="41"/>
      <c r="BP2738" s="108"/>
      <c r="CG2738" s="102"/>
      <c r="CI2738" s="45"/>
    </row>
    <row r="2739" spans="37:87" ht="13" customHeight="1">
      <c r="AK2739" s="114"/>
      <c r="AL2739" s="41"/>
      <c r="AM2739" s="41"/>
      <c r="AN2739" s="41"/>
      <c r="AO2739" s="41"/>
      <c r="AP2739" s="41"/>
      <c r="AQ2739" s="41"/>
      <c r="AR2739" s="41"/>
      <c r="AS2739" s="41"/>
      <c r="AT2739" s="41"/>
      <c r="AU2739" s="41"/>
      <c r="AV2739" s="41"/>
      <c r="AW2739" s="41"/>
      <c r="AX2739" s="41"/>
      <c r="AY2739" s="41"/>
      <c r="AZ2739" s="41"/>
      <c r="BA2739" s="41"/>
      <c r="BB2739" s="41"/>
      <c r="BC2739" s="41"/>
      <c r="BD2739" s="41"/>
      <c r="BE2739" s="41"/>
      <c r="BF2739" s="41"/>
      <c r="BG2739" s="41"/>
      <c r="BH2739" s="41"/>
      <c r="BI2739" s="41"/>
      <c r="BJ2739" s="41"/>
      <c r="BK2739" s="41"/>
      <c r="BL2739" s="41"/>
      <c r="BM2739" s="41"/>
      <c r="BN2739" s="41"/>
      <c r="BO2739" s="41"/>
      <c r="BP2739" s="108"/>
      <c r="CG2739" s="102"/>
      <c r="CI2739" s="45"/>
    </row>
    <row r="2740" spans="37:87" ht="13" customHeight="1">
      <c r="AK2740" s="114"/>
      <c r="AL2740" s="41"/>
      <c r="AM2740" s="41"/>
      <c r="AN2740" s="41"/>
      <c r="AO2740" s="41"/>
      <c r="AP2740" s="41"/>
      <c r="AQ2740" s="41"/>
      <c r="AR2740" s="41"/>
      <c r="AS2740" s="41"/>
      <c r="AT2740" s="41"/>
      <c r="AU2740" s="41"/>
      <c r="AV2740" s="41"/>
      <c r="AW2740" s="41"/>
      <c r="AX2740" s="41"/>
      <c r="AY2740" s="41"/>
      <c r="AZ2740" s="41"/>
      <c r="BA2740" s="41"/>
      <c r="BB2740" s="41"/>
      <c r="BC2740" s="41"/>
      <c r="BD2740" s="41"/>
      <c r="BE2740" s="41"/>
      <c r="BF2740" s="41"/>
      <c r="BG2740" s="41"/>
      <c r="BH2740" s="41"/>
      <c r="BI2740" s="41"/>
      <c r="BJ2740" s="41"/>
      <c r="BK2740" s="41"/>
      <c r="BL2740" s="41"/>
      <c r="BM2740" s="41"/>
      <c r="BN2740" s="41"/>
      <c r="BO2740" s="41"/>
      <c r="BP2740" s="108"/>
      <c r="CG2740" s="102"/>
      <c r="CI2740" s="45"/>
    </row>
    <row r="2741" spans="37:87" ht="13" customHeight="1">
      <c r="AK2741" s="114"/>
      <c r="AL2741" s="41"/>
      <c r="AM2741" s="41"/>
      <c r="AN2741" s="41"/>
      <c r="AO2741" s="41"/>
      <c r="AP2741" s="41"/>
      <c r="AQ2741" s="41"/>
      <c r="AR2741" s="41"/>
      <c r="AS2741" s="41"/>
      <c r="AT2741" s="41"/>
      <c r="AU2741" s="41"/>
      <c r="AV2741" s="41"/>
      <c r="AW2741" s="41"/>
      <c r="AX2741" s="41"/>
      <c r="AY2741" s="41"/>
      <c r="AZ2741" s="41"/>
      <c r="BA2741" s="41"/>
      <c r="BB2741" s="41"/>
      <c r="BC2741" s="41"/>
      <c r="BD2741" s="41"/>
      <c r="BE2741" s="41"/>
      <c r="BF2741" s="41"/>
      <c r="BG2741" s="41"/>
      <c r="BH2741" s="41"/>
      <c r="BI2741" s="41"/>
      <c r="BJ2741" s="41"/>
      <c r="BK2741" s="41"/>
      <c r="BL2741" s="41"/>
      <c r="BM2741" s="41"/>
      <c r="BN2741" s="41"/>
      <c r="BO2741" s="41"/>
      <c r="BP2741" s="108"/>
      <c r="CG2741" s="102"/>
      <c r="CI2741" s="45"/>
    </row>
    <row r="2742" spans="37:87" ht="13" customHeight="1">
      <c r="AK2742" s="114"/>
      <c r="AL2742" s="41"/>
      <c r="AM2742" s="41"/>
      <c r="AN2742" s="41"/>
      <c r="AO2742" s="41"/>
      <c r="AP2742" s="41"/>
      <c r="AQ2742" s="41"/>
      <c r="AR2742" s="41"/>
      <c r="AS2742" s="41"/>
      <c r="AT2742" s="41"/>
      <c r="AU2742" s="41"/>
      <c r="AV2742" s="41"/>
      <c r="AW2742" s="41"/>
      <c r="AX2742" s="41"/>
      <c r="AY2742" s="41"/>
      <c r="AZ2742" s="41"/>
      <c r="BA2742" s="41"/>
      <c r="BB2742" s="41"/>
      <c r="BC2742" s="41"/>
      <c r="BD2742" s="41"/>
      <c r="BE2742" s="41"/>
      <c r="BF2742" s="41"/>
      <c r="BG2742" s="41"/>
      <c r="BH2742" s="41"/>
      <c r="BI2742" s="41"/>
      <c r="BJ2742" s="41"/>
      <c r="BK2742" s="41"/>
      <c r="BL2742" s="41"/>
      <c r="BM2742" s="41"/>
      <c r="BN2742" s="41"/>
      <c r="BO2742" s="41"/>
      <c r="BP2742" s="108"/>
      <c r="CG2742" s="102"/>
      <c r="CI2742" s="45"/>
    </row>
    <row r="2743" spans="37:87" ht="13" customHeight="1">
      <c r="AK2743" s="114"/>
      <c r="AL2743" s="41"/>
      <c r="AM2743" s="41"/>
      <c r="AN2743" s="41"/>
      <c r="AO2743" s="41"/>
      <c r="AP2743" s="41"/>
      <c r="AQ2743" s="41"/>
      <c r="AR2743" s="41"/>
      <c r="AS2743" s="41"/>
      <c r="AT2743" s="41"/>
      <c r="AU2743" s="41"/>
      <c r="AV2743" s="41"/>
      <c r="AW2743" s="41"/>
      <c r="AX2743" s="41"/>
      <c r="AY2743" s="41"/>
      <c r="AZ2743" s="41"/>
      <c r="BA2743" s="41"/>
      <c r="BB2743" s="41"/>
      <c r="BC2743" s="41"/>
      <c r="BD2743" s="41"/>
      <c r="BE2743" s="41"/>
      <c r="BF2743" s="41"/>
      <c r="BG2743" s="41"/>
      <c r="BH2743" s="41"/>
      <c r="BI2743" s="41"/>
      <c r="BJ2743" s="41"/>
      <c r="BK2743" s="41"/>
      <c r="BL2743" s="41"/>
      <c r="BM2743" s="41"/>
      <c r="BN2743" s="41"/>
      <c r="BO2743" s="41"/>
      <c r="BP2743" s="108"/>
      <c r="CG2743" s="102"/>
      <c r="CI2743" s="45"/>
    </row>
    <row r="2744" spans="37:87" ht="13" customHeight="1">
      <c r="AK2744" s="114"/>
      <c r="AL2744" s="41"/>
      <c r="AM2744" s="41"/>
      <c r="AN2744" s="41"/>
      <c r="AO2744" s="41"/>
      <c r="AP2744" s="41"/>
      <c r="AQ2744" s="41"/>
      <c r="AR2744" s="41"/>
      <c r="AS2744" s="41"/>
      <c r="AT2744" s="41"/>
      <c r="AU2744" s="41"/>
      <c r="AV2744" s="41"/>
      <c r="AW2744" s="41"/>
      <c r="AX2744" s="41"/>
      <c r="AY2744" s="41"/>
      <c r="AZ2744" s="41"/>
      <c r="BA2744" s="41"/>
      <c r="BB2744" s="41"/>
      <c r="BC2744" s="41"/>
      <c r="BD2744" s="41"/>
      <c r="BE2744" s="41"/>
      <c r="BF2744" s="41"/>
      <c r="BG2744" s="41"/>
      <c r="BH2744" s="41"/>
      <c r="BI2744" s="41"/>
      <c r="BJ2744" s="41"/>
      <c r="BK2744" s="41"/>
      <c r="BL2744" s="41"/>
      <c r="BM2744" s="41"/>
      <c r="BN2744" s="41"/>
      <c r="BO2744" s="41"/>
      <c r="BP2744" s="108"/>
      <c r="CG2744" s="102"/>
      <c r="CI2744" s="45"/>
    </row>
    <row r="2745" spans="37:87" ht="13" customHeight="1">
      <c r="AK2745" s="114"/>
      <c r="AL2745" s="41"/>
      <c r="AM2745" s="41"/>
      <c r="AN2745" s="41"/>
      <c r="AO2745" s="41"/>
      <c r="AP2745" s="41"/>
      <c r="AQ2745" s="41"/>
      <c r="AR2745" s="41"/>
      <c r="AS2745" s="41"/>
      <c r="AT2745" s="41"/>
      <c r="AU2745" s="41"/>
      <c r="AV2745" s="41"/>
      <c r="AW2745" s="41"/>
      <c r="AX2745" s="41"/>
      <c r="AY2745" s="41"/>
      <c r="AZ2745" s="41"/>
      <c r="BA2745" s="41"/>
      <c r="BB2745" s="41"/>
      <c r="BC2745" s="41"/>
      <c r="BD2745" s="41"/>
      <c r="BE2745" s="41"/>
      <c r="BF2745" s="41"/>
      <c r="BG2745" s="41"/>
      <c r="BH2745" s="41"/>
      <c r="BI2745" s="41"/>
      <c r="BJ2745" s="41"/>
      <c r="BK2745" s="41"/>
      <c r="BL2745" s="41"/>
      <c r="BM2745" s="41"/>
      <c r="BN2745" s="41"/>
      <c r="BO2745" s="41"/>
      <c r="BP2745" s="108"/>
      <c r="CG2745" s="102"/>
      <c r="CI2745" s="45"/>
    </row>
    <row r="2746" spans="37:87" ht="13" customHeight="1">
      <c r="AK2746" s="114"/>
      <c r="AL2746" s="41"/>
      <c r="AM2746" s="41"/>
      <c r="AN2746" s="41"/>
      <c r="AO2746" s="41"/>
      <c r="AP2746" s="41"/>
      <c r="AQ2746" s="41"/>
      <c r="AR2746" s="41"/>
      <c r="AS2746" s="41"/>
      <c r="AT2746" s="41"/>
      <c r="AU2746" s="41"/>
      <c r="AV2746" s="41"/>
      <c r="AW2746" s="41"/>
      <c r="AX2746" s="41"/>
      <c r="AY2746" s="41"/>
      <c r="AZ2746" s="41"/>
      <c r="BA2746" s="41"/>
      <c r="BB2746" s="41"/>
      <c r="BC2746" s="41"/>
      <c r="BD2746" s="41"/>
      <c r="BE2746" s="41"/>
      <c r="BF2746" s="41"/>
      <c r="BG2746" s="41"/>
      <c r="BH2746" s="41"/>
      <c r="BI2746" s="41"/>
      <c r="BJ2746" s="41"/>
      <c r="BK2746" s="41"/>
      <c r="BL2746" s="41"/>
      <c r="BM2746" s="41"/>
      <c r="BN2746" s="41"/>
      <c r="BO2746" s="41"/>
      <c r="BP2746" s="108"/>
      <c r="CG2746" s="102"/>
      <c r="CI2746" s="45"/>
    </row>
    <row r="2747" spans="37:87" ht="13" customHeight="1">
      <c r="AK2747" s="114"/>
      <c r="AL2747" s="41"/>
      <c r="AM2747" s="41"/>
      <c r="AN2747" s="41"/>
      <c r="AO2747" s="41"/>
      <c r="AP2747" s="41"/>
      <c r="AQ2747" s="41"/>
      <c r="AR2747" s="41"/>
      <c r="AS2747" s="41"/>
      <c r="AT2747" s="41"/>
      <c r="AU2747" s="41"/>
      <c r="AV2747" s="41"/>
      <c r="AW2747" s="41"/>
      <c r="AX2747" s="41"/>
      <c r="AY2747" s="41"/>
      <c r="AZ2747" s="41"/>
      <c r="BA2747" s="41"/>
      <c r="BB2747" s="41"/>
      <c r="BC2747" s="41"/>
      <c r="BD2747" s="41"/>
      <c r="BE2747" s="41"/>
      <c r="BF2747" s="41"/>
      <c r="BG2747" s="41"/>
      <c r="BH2747" s="41"/>
      <c r="BI2747" s="41"/>
      <c r="BJ2747" s="41"/>
      <c r="BK2747" s="41"/>
      <c r="BL2747" s="41"/>
      <c r="BM2747" s="41"/>
      <c r="BN2747" s="41"/>
      <c r="BO2747" s="41"/>
      <c r="BP2747" s="108"/>
      <c r="CG2747" s="102"/>
      <c r="CI2747" s="45"/>
    </row>
    <row r="2748" spans="37:87" ht="13" customHeight="1">
      <c r="AK2748" s="114"/>
      <c r="AL2748" s="41"/>
      <c r="AM2748" s="41"/>
      <c r="AN2748" s="41"/>
      <c r="AO2748" s="41"/>
      <c r="AP2748" s="41"/>
      <c r="AQ2748" s="41"/>
      <c r="AR2748" s="41"/>
      <c r="AS2748" s="41"/>
      <c r="AT2748" s="41"/>
      <c r="AU2748" s="41"/>
      <c r="AV2748" s="41"/>
      <c r="AW2748" s="41"/>
      <c r="AX2748" s="41"/>
      <c r="AY2748" s="41"/>
      <c r="AZ2748" s="41"/>
      <c r="BA2748" s="41"/>
      <c r="BB2748" s="41"/>
      <c r="BC2748" s="41"/>
      <c r="BD2748" s="41"/>
      <c r="BE2748" s="41"/>
      <c r="BF2748" s="41"/>
      <c r="BG2748" s="41"/>
      <c r="BH2748" s="41"/>
      <c r="BI2748" s="41"/>
      <c r="BJ2748" s="41"/>
      <c r="BK2748" s="41"/>
      <c r="BL2748" s="41"/>
      <c r="BM2748" s="41"/>
      <c r="BN2748" s="41"/>
      <c r="BO2748" s="41"/>
      <c r="BP2748" s="108"/>
      <c r="CG2748" s="102"/>
      <c r="CI2748" s="45"/>
    </row>
    <row r="2749" spans="37:87" ht="13" customHeight="1">
      <c r="AK2749" s="114"/>
      <c r="AL2749" s="41"/>
      <c r="AM2749" s="41"/>
      <c r="AN2749" s="41"/>
      <c r="AO2749" s="41"/>
      <c r="AP2749" s="41"/>
      <c r="AQ2749" s="41"/>
      <c r="AR2749" s="41"/>
      <c r="AS2749" s="41"/>
      <c r="AT2749" s="41"/>
      <c r="AU2749" s="41"/>
      <c r="AV2749" s="41"/>
      <c r="AW2749" s="41"/>
      <c r="AX2749" s="41"/>
      <c r="AY2749" s="41"/>
      <c r="AZ2749" s="41"/>
      <c r="BA2749" s="41"/>
      <c r="BB2749" s="41"/>
      <c r="BC2749" s="41"/>
      <c r="BD2749" s="41"/>
      <c r="BE2749" s="41"/>
      <c r="BF2749" s="41"/>
      <c r="BG2749" s="41"/>
      <c r="BH2749" s="41"/>
      <c r="BI2749" s="41"/>
      <c r="BJ2749" s="41"/>
      <c r="BK2749" s="41"/>
      <c r="BL2749" s="41"/>
      <c r="BM2749" s="41"/>
      <c r="BN2749" s="41"/>
      <c r="BO2749" s="41"/>
      <c r="BP2749" s="108"/>
      <c r="CG2749" s="102"/>
      <c r="CI2749" s="45"/>
    </row>
    <row r="2750" spans="37:87" ht="13" customHeight="1">
      <c r="AK2750" s="114"/>
      <c r="AL2750" s="41"/>
      <c r="AM2750" s="41"/>
      <c r="AN2750" s="41"/>
      <c r="AO2750" s="41"/>
      <c r="AP2750" s="41"/>
      <c r="AQ2750" s="41"/>
      <c r="AR2750" s="41"/>
      <c r="AS2750" s="41"/>
      <c r="AT2750" s="41"/>
      <c r="AU2750" s="41"/>
      <c r="AV2750" s="41"/>
      <c r="AW2750" s="41"/>
      <c r="AX2750" s="41"/>
      <c r="AY2750" s="41"/>
      <c r="AZ2750" s="41"/>
      <c r="BA2750" s="41"/>
      <c r="BB2750" s="41"/>
      <c r="BC2750" s="41"/>
      <c r="BD2750" s="41"/>
      <c r="BE2750" s="41"/>
      <c r="BF2750" s="41"/>
      <c r="BG2750" s="41"/>
      <c r="BH2750" s="41"/>
      <c r="BI2750" s="41"/>
      <c r="BJ2750" s="41"/>
      <c r="BK2750" s="41"/>
      <c r="BL2750" s="41"/>
      <c r="BM2750" s="41"/>
      <c r="BN2750" s="41"/>
      <c r="BO2750" s="41"/>
      <c r="BP2750" s="108"/>
      <c r="CG2750" s="102"/>
      <c r="CI2750" s="45"/>
    </row>
    <row r="2751" spans="37:87" ht="13" customHeight="1">
      <c r="AK2751" s="114"/>
      <c r="AL2751" s="41"/>
      <c r="AM2751" s="41"/>
      <c r="AN2751" s="41"/>
      <c r="AO2751" s="41"/>
      <c r="AP2751" s="41"/>
      <c r="AQ2751" s="41"/>
      <c r="AR2751" s="41"/>
      <c r="AS2751" s="41"/>
      <c r="AT2751" s="41"/>
      <c r="AU2751" s="41"/>
      <c r="AV2751" s="41"/>
      <c r="AW2751" s="41"/>
      <c r="AX2751" s="41"/>
      <c r="AY2751" s="41"/>
      <c r="AZ2751" s="41"/>
      <c r="BA2751" s="41"/>
      <c r="BB2751" s="41"/>
      <c r="BC2751" s="41"/>
      <c r="BD2751" s="41"/>
      <c r="BE2751" s="41"/>
      <c r="BF2751" s="41"/>
      <c r="BG2751" s="41"/>
      <c r="BH2751" s="41"/>
      <c r="BI2751" s="41"/>
      <c r="BJ2751" s="41"/>
      <c r="BK2751" s="41"/>
      <c r="BL2751" s="41"/>
      <c r="BM2751" s="41"/>
      <c r="BN2751" s="41"/>
      <c r="BO2751" s="41"/>
      <c r="BP2751" s="108"/>
      <c r="CG2751" s="102"/>
      <c r="CI2751" s="45"/>
    </row>
    <row r="2752" spans="37:87" ht="13" customHeight="1">
      <c r="AK2752" s="114"/>
      <c r="AL2752" s="41"/>
      <c r="AM2752" s="41"/>
      <c r="AN2752" s="41"/>
      <c r="AO2752" s="41"/>
      <c r="AP2752" s="41"/>
      <c r="AQ2752" s="41"/>
      <c r="AR2752" s="41"/>
      <c r="AS2752" s="41"/>
      <c r="AT2752" s="41"/>
      <c r="AU2752" s="41"/>
      <c r="AV2752" s="41"/>
      <c r="AW2752" s="41"/>
      <c r="AX2752" s="41"/>
      <c r="AY2752" s="41"/>
      <c r="AZ2752" s="41"/>
      <c r="BA2752" s="41"/>
      <c r="BB2752" s="41"/>
      <c r="BC2752" s="41"/>
      <c r="BD2752" s="41"/>
      <c r="BE2752" s="41"/>
      <c r="BF2752" s="41"/>
      <c r="BG2752" s="41"/>
      <c r="BH2752" s="41"/>
      <c r="BI2752" s="41"/>
      <c r="BJ2752" s="41"/>
      <c r="BK2752" s="41"/>
      <c r="BL2752" s="41"/>
      <c r="BM2752" s="41"/>
      <c r="BN2752" s="41"/>
      <c r="BO2752" s="41"/>
      <c r="BP2752" s="108"/>
      <c r="CG2752" s="102"/>
      <c r="CI2752" s="45"/>
    </row>
    <row r="2753" spans="37:87" ht="13" customHeight="1">
      <c r="AK2753" s="114"/>
      <c r="AL2753" s="41"/>
      <c r="AM2753" s="41"/>
      <c r="AN2753" s="41"/>
      <c r="AO2753" s="41"/>
      <c r="AP2753" s="41"/>
      <c r="AQ2753" s="41"/>
      <c r="AR2753" s="41"/>
      <c r="AS2753" s="41"/>
      <c r="AT2753" s="41"/>
      <c r="AU2753" s="41"/>
      <c r="AV2753" s="41"/>
      <c r="AW2753" s="41"/>
      <c r="AX2753" s="41"/>
      <c r="AY2753" s="41"/>
      <c r="AZ2753" s="41"/>
      <c r="BA2753" s="41"/>
      <c r="BB2753" s="41"/>
      <c r="BC2753" s="41"/>
      <c r="BD2753" s="41"/>
      <c r="BE2753" s="41"/>
      <c r="BF2753" s="41"/>
      <c r="BG2753" s="41"/>
      <c r="BH2753" s="41"/>
      <c r="BI2753" s="41"/>
      <c r="BJ2753" s="41"/>
      <c r="BK2753" s="41"/>
      <c r="BL2753" s="41"/>
      <c r="BM2753" s="41"/>
      <c r="BN2753" s="41"/>
      <c r="BO2753" s="41"/>
      <c r="BP2753" s="108"/>
      <c r="CG2753" s="102"/>
      <c r="CI2753" s="45"/>
    </row>
    <row r="2754" spans="37:87" ht="13" customHeight="1">
      <c r="AK2754" s="114"/>
      <c r="AL2754" s="41"/>
      <c r="AM2754" s="41"/>
      <c r="AN2754" s="41"/>
      <c r="AO2754" s="41"/>
      <c r="AP2754" s="41"/>
      <c r="AQ2754" s="41"/>
      <c r="AR2754" s="41"/>
      <c r="AS2754" s="41"/>
      <c r="AT2754" s="41"/>
      <c r="AU2754" s="41"/>
      <c r="AV2754" s="41"/>
      <c r="AW2754" s="41"/>
      <c r="AX2754" s="41"/>
      <c r="AY2754" s="41"/>
      <c r="AZ2754" s="41"/>
      <c r="BA2754" s="41"/>
      <c r="BB2754" s="41"/>
      <c r="BC2754" s="41"/>
      <c r="BD2754" s="41"/>
      <c r="BE2754" s="41"/>
      <c r="BF2754" s="41"/>
      <c r="BG2754" s="41"/>
      <c r="BH2754" s="41"/>
      <c r="BI2754" s="41"/>
      <c r="BJ2754" s="41"/>
      <c r="BK2754" s="41"/>
      <c r="BL2754" s="41"/>
      <c r="BM2754" s="41"/>
      <c r="BN2754" s="41"/>
      <c r="BO2754" s="41"/>
      <c r="BP2754" s="108"/>
      <c r="CG2754" s="102"/>
      <c r="CI2754" s="45"/>
    </row>
    <row r="2755" spans="37:87" ht="13" customHeight="1">
      <c r="AK2755" s="114"/>
      <c r="AL2755" s="41"/>
      <c r="AM2755" s="41"/>
      <c r="AN2755" s="41"/>
      <c r="AO2755" s="41"/>
      <c r="AP2755" s="41"/>
      <c r="AQ2755" s="41"/>
      <c r="AR2755" s="41"/>
      <c r="AS2755" s="41"/>
      <c r="AT2755" s="41"/>
      <c r="AU2755" s="41"/>
      <c r="AV2755" s="41"/>
      <c r="AW2755" s="41"/>
      <c r="AX2755" s="41"/>
      <c r="AY2755" s="41"/>
      <c r="AZ2755" s="41"/>
      <c r="BA2755" s="41"/>
      <c r="BB2755" s="41"/>
      <c r="BC2755" s="41"/>
      <c r="BD2755" s="41"/>
      <c r="BE2755" s="41"/>
      <c r="BF2755" s="41"/>
      <c r="BG2755" s="41"/>
      <c r="BH2755" s="41"/>
      <c r="BI2755" s="41"/>
      <c r="BJ2755" s="41"/>
      <c r="BK2755" s="41"/>
      <c r="BL2755" s="41"/>
      <c r="BM2755" s="41"/>
      <c r="BN2755" s="41"/>
      <c r="BO2755" s="41"/>
      <c r="BP2755" s="108"/>
      <c r="CG2755" s="102"/>
      <c r="CI2755" s="45"/>
    </row>
    <row r="2756" spans="37:87" ht="13" customHeight="1">
      <c r="AK2756" s="114"/>
      <c r="AL2756" s="41"/>
      <c r="AM2756" s="41"/>
      <c r="AN2756" s="41"/>
      <c r="AO2756" s="41"/>
      <c r="AP2756" s="41"/>
      <c r="AQ2756" s="41"/>
      <c r="AR2756" s="41"/>
      <c r="AS2756" s="41"/>
      <c r="AT2756" s="41"/>
      <c r="AU2756" s="41"/>
      <c r="AV2756" s="41"/>
      <c r="AW2756" s="41"/>
      <c r="AX2756" s="41"/>
      <c r="AY2756" s="41"/>
      <c r="AZ2756" s="41"/>
      <c r="BA2756" s="41"/>
      <c r="BB2756" s="41"/>
      <c r="BC2756" s="41"/>
      <c r="BD2756" s="41"/>
      <c r="BE2756" s="41"/>
      <c r="BF2756" s="41"/>
      <c r="BG2756" s="41"/>
      <c r="BH2756" s="41"/>
      <c r="BI2756" s="41"/>
      <c r="BJ2756" s="41"/>
      <c r="BK2756" s="41"/>
      <c r="BL2756" s="41"/>
      <c r="BM2756" s="41"/>
      <c r="BN2756" s="41"/>
      <c r="BO2756" s="41"/>
      <c r="BP2756" s="108"/>
      <c r="CG2756" s="102"/>
      <c r="CI2756" s="45"/>
    </row>
    <row r="2757" spans="37:87" ht="13" customHeight="1">
      <c r="AK2757" s="114"/>
      <c r="AL2757" s="41"/>
      <c r="AM2757" s="41"/>
      <c r="AN2757" s="41"/>
      <c r="AO2757" s="41"/>
      <c r="AP2757" s="41"/>
      <c r="AQ2757" s="41"/>
      <c r="AR2757" s="41"/>
      <c r="AS2757" s="41"/>
      <c r="AT2757" s="41"/>
      <c r="AU2757" s="41"/>
      <c r="AV2757" s="41"/>
      <c r="AW2757" s="41"/>
      <c r="AX2757" s="41"/>
      <c r="AY2757" s="41"/>
      <c r="AZ2757" s="41"/>
      <c r="BA2757" s="41"/>
      <c r="BB2757" s="41"/>
      <c r="BC2757" s="41"/>
      <c r="BD2757" s="41"/>
      <c r="BE2757" s="41"/>
      <c r="BF2757" s="41"/>
      <c r="BG2757" s="41"/>
      <c r="BH2757" s="41"/>
      <c r="BI2757" s="41"/>
      <c r="BJ2757" s="41"/>
      <c r="BK2757" s="41"/>
      <c r="BL2757" s="41"/>
      <c r="BM2757" s="41"/>
      <c r="BN2757" s="41"/>
      <c r="BO2757" s="41"/>
      <c r="BP2757" s="108"/>
      <c r="CG2757" s="102"/>
      <c r="CI2757" s="45"/>
    </row>
    <row r="2758" spans="37:87" ht="13" customHeight="1">
      <c r="AK2758" s="114"/>
      <c r="AL2758" s="41"/>
      <c r="AM2758" s="41"/>
      <c r="AN2758" s="41"/>
      <c r="AO2758" s="41"/>
      <c r="AP2758" s="41"/>
      <c r="AQ2758" s="41"/>
      <c r="AR2758" s="41"/>
      <c r="AS2758" s="41"/>
      <c r="AT2758" s="41"/>
      <c r="AU2758" s="41"/>
      <c r="AV2758" s="41"/>
      <c r="AW2758" s="41"/>
      <c r="AX2758" s="41"/>
      <c r="AY2758" s="41"/>
      <c r="AZ2758" s="41"/>
      <c r="BA2758" s="41"/>
      <c r="BB2758" s="41"/>
      <c r="BC2758" s="41"/>
      <c r="BD2758" s="41"/>
      <c r="BE2758" s="41"/>
      <c r="BF2758" s="41"/>
      <c r="BG2758" s="41"/>
      <c r="BH2758" s="41"/>
      <c r="BI2758" s="41"/>
      <c r="BJ2758" s="41"/>
      <c r="BK2758" s="41"/>
      <c r="BL2758" s="41"/>
      <c r="BM2758" s="41"/>
      <c r="BN2758" s="41"/>
      <c r="BO2758" s="41"/>
      <c r="BP2758" s="108"/>
      <c r="CG2758" s="102"/>
      <c r="CI2758" s="45"/>
    </row>
    <row r="2759" spans="37:87" ht="13" customHeight="1">
      <c r="AK2759" s="114"/>
      <c r="AL2759" s="41"/>
      <c r="AM2759" s="41"/>
      <c r="AN2759" s="41"/>
      <c r="AO2759" s="41"/>
      <c r="AP2759" s="41"/>
      <c r="AQ2759" s="41"/>
      <c r="AR2759" s="41"/>
      <c r="AS2759" s="41"/>
      <c r="AT2759" s="41"/>
      <c r="AU2759" s="41"/>
      <c r="AV2759" s="41"/>
      <c r="AW2759" s="41"/>
      <c r="AX2759" s="41"/>
      <c r="AY2759" s="41"/>
      <c r="AZ2759" s="41"/>
      <c r="BA2759" s="41"/>
      <c r="BB2759" s="41"/>
      <c r="BC2759" s="41"/>
      <c r="BD2759" s="41"/>
      <c r="BE2759" s="41"/>
      <c r="BF2759" s="41"/>
      <c r="BG2759" s="41"/>
      <c r="BH2759" s="41"/>
      <c r="BI2759" s="41"/>
      <c r="BJ2759" s="41"/>
      <c r="BK2759" s="41"/>
      <c r="BL2759" s="41"/>
      <c r="BM2759" s="41"/>
      <c r="BN2759" s="41"/>
      <c r="BO2759" s="41"/>
      <c r="BP2759" s="108"/>
      <c r="CG2759" s="102"/>
      <c r="CI2759" s="45"/>
    </row>
    <row r="2760" spans="37:87" ht="13" customHeight="1">
      <c r="AK2760" s="114"/>
      <c r="AL2760" s="41"/>
      <c r="AM2760" s="41"/>
      <c r="AN2760" s="41"/>
      <c r="AO2760" s="41"/>
      <c r="AP2760" s="41"/>
      <c r="AQ2760" s="41"/>
      <c r="AR2760" s="41"/>
      <c r="AS2760" s="41"/>
      <c r="AT2760" s="41"/>
      <c r="AU2760" s="41"/>
      <c r="AV2760" s="41"/>
      <c r="AW2760" s="41"/>
      <c r="AX2760" s="41"/>
      <c r="AY2760" s="41"/>
      <c r="AZ2760" s="41"/>
      <c r="BA2760" s="41"/>
      <c r="BB2760" s="41"/>
      <c r="BC2760" s="41"/>
      <c r="BD2760" s="41"/>
      <c r="BE2760" s="41"/>
      <c r="BF2760" s="41"/>
      <c r="BG2760" s="41"/>
      <c r="BH2760" s="41"/>
      <c r="BI2760" s="41"/>
      <c r="BJ2760" s="41"/>
      <c r="BK2760" s="41"/>
      <c r="BL2760" s="41"/>
      <c r="BM2760" s="41"/>
      <c r="BN2760" s="41"/>
      <c r="BO2760" s="41"/>
      <c r="BP2760" s="108"/>
      <c r="CG2760" s="102"/>
      <c r="CI2760" s="45"/>
    </row>
    <row r="2761" spans="37:87" ht="13" customHeight="1">
      <c r="AK2761" s="114"/>
      <c r="AL2761" s="41"/>
      <c r="AM2761" s="41"/>
      <c r="AN2761" s="41"/>
      <c r="AO2761" s="41"/>
      <c r="AP2761" s="41"/>
      <c r="AQ2761" s="41"/>
      <c r="AR2761" s="41"/>
      <c r="AS2761" s="41"/>
      <c r="AT2761" s="41"/>
      <c r="AU2761" s="41"/>
      <c r="AV2761" s="41"/>
      <c r="AW2761" s="41"/>
      <c r="AX2761" s="41"/>
      <c r="AY2761" s="41"/>
      <c r="AZ2761" s="41"/>
      <c r="BA2761" s="41"/>
      <c r="BB2761" s="41"/>
      <c r="BC2761" s="41"/>
      <c r="BD2761" s="41"/>
      <c r="BE2761" s="41"/>
      <c r="BF2761" s="41"/>
      <c r="BG2761" s="41"/>
      <c r="BH2761" s="41"/>
      <c r="BI2761" s="41"/>
      <c r="BJ2761" s="41"/>
      <c r="BK2761" s="41"/>
      <c r="BL2761" s="41"/>
      <c r="BM2761" s="41"/>
      <c r="BN2761" s="41"/>
      <c r="BO2761" s="41"/>
      <c r="BP2761" s="108"/>
      <c r="CG2761" s="102"/>
      <c r="CI2761" s="45"/>
    </row>
    <row r="2762" spans="37:87" ht="13" customHeight="1">
      <c r="AK2762" s="114"/>
      <c r="AL2762" s="41"/>
      <c r="AM2762" s="41"/>
      <c r="AN2762" s="41"/>
      <c r="AO2762" s="41"/>
      <c r="AP2762" s="41"/>
      <c r="AQ2762" s="41"/>
      <c r="AR2762" s="41"/>
      <c r="AS2762" s="41"/>
      <c r="AT2762" s="41"/>
      <c r="AU2762" s="41"/>
      <c r="AV2762" s="41"/>
      <c r="AW2762" s="41"/>
      <c r="AX2762" s="41"/>
      <c r="AY2762" s="41"/>
      <c r="AZ2762" s="41"/>
      <c r="BA2762" s="41"/>
      <c r="BB2762" s="41"/>
      <c r="BC2762" s="41"/>
      <c r="BD2762" s="41"/>
      <c r="BE2762" s="41"/>
      <c r="BF2762" s="41"/>
      <c r="BG2762" s="41"/>
      <c r="BH2762" s="41"/>
      <c r="BI2762" s="41"/>
      <c r="BJ2762" s="41"/>
      <c r="BK2762" s="41"/>
      <c r="BL2762" s="41"/>
      <c r="BM2762" s="41"/>
      <c r="BN2762" s="41"/>
      <c r="BO2762" s="41"/>
      <c r="BP2762" s="108"/>
      <c r="CG2762" s="102"/>
      <c r="CI2762" s="45"/>
    </row>
    <row r="2763" spans="37:87" ht="13" customHeight="1">
      <c r="AK2763" s="114"/>
      <c r="AL2763" s="41"/>
      <c r="AM2763" s="41"/>
      <c r="AN2763" s="41"/>
      <c r="AO2763" s="41"/>
      <c r="AP2763" s="41"/>
      <c r="AQ2763" s="41"/>
      <c r="AR2763" s="41"/>
      <c r="AS2763" s="41"/>
      <c r="AT2763" s="41"/>
      <c r="AU2763" s="41"/>
      <c r="AV2763" s="41"/>
      <c r="AW2763" s="41"/>
      <c r="AX2763" s="41"/>
      <c r="AY2763" s="41"/>
      <c r="AZ2763" s="41"/>
      <c r="BA2763" s="41"/>
      <c r="BB2763" s="41"/>
      <c r="BC2763" s="41"/>
      <c r="BD2763" s="41"/>
      <c r="BE2763" s="41"/>
      <c r="BF2763" s="41"/>
      <c r="BG2763" s="41"/>
      <c r="BH2763" s="41"/>
      <c r="BI2763" s="41"/>
      <c r="BJ2763" s="41"/>
      <c r="BK2763" s="41"/>
      <c r="BL2763" s="41"/>
      <c r="BM2763" s="41"/>
      <c r="BN2763" s="41"/>
      <c r="BO2763" s="41"/>
      <c r="BP2763" s="108"/>
      <c r="CG2763" s="102"/>
      <c r="CI2763" s="45"/>
    </row>
    <row r="2764" spans="37:87" ht="13" customHeight="1">
      <c r="AK2764" s="114"/>
      <c r="AL2764" s="41"/>
      <c r="AM2764" s="41"/>
      <c r="AN2764" s="41"/>
      <c r="AO2764" s="41"/>
      <c r="AP2764" s="41"/>
      <c r="AQ2764" s="41"/>
      <c r="AR2764" s="41"/>
      <c r="AS2764" s="41"/>
      <c r="AT2764" s="41"/>
      <c r="AU2764" s="41"/>
      <c r="AV2764" s="41"/>
      <c r="AW2764" s="41"/>
      <c r="AX2764" s="41"/>
      <c r="AY2764" s="41"/>
      <c r="AZ2764" s="41"/>
      <c r="BA2764" s="41"/>
      <c r="BB2764" s="41"/>
      <c r="BC2764" s="41"/>
      <c r="BD2764" s="41"/>
      <c r="BE2764" s="41"/>
      <c r="BF2764" s="41"/>
      <c r="BG2764" s="41"/>
      <c r="BH2764" s="41"/>
      <c r="BI2764" s="41"/>
      <c r="BJ2764" s="41"/>
      <c r="BK2764" s="41"/>
      <c r="BL2764" s="41"/>
      <c r="BM2764" s="41"/>
      <c r="BN2764" s="41"/>
      <c r="BO2764" s="41"/>
      <c r="BP2764" s="108"/>
      <c r="CG2764" s="102"/>
      <c r="CI2764" s="45"/>
    </row>
    <row r="2765" spans="37:87" ht="13" customHeight="1">
      <c r="AK2765" s="114"/>
      <c r="AL2765" s="41"/>
      <c r="AM2765" s="41"/>
      <c r="AN2765" s="41"/>
      <c r="AO2765" s="41"/>
      <c r="AP2765" s="41"/>
      <c r="AQ2765" s="41"/>
      <c r="AR2765" s="41"/>
      <c r="AS2765" s="41"/>
      <c r="AT2765" s="41"/>
      <c r="AU2765" s="41"/>
      <c r="AV2765" s="41"/>
      <c r="AW2765" s="41"/>
      <c r="AX2765" s="41"/>
      <c r="AY2765" s="41"/>
      <c r="AZ2765" s="41"/>
      <c r="BA2765" s="41"/>
      <c r="BB2765" s="41"/>
      <c r="BC2765" s="41"/>
      <c r="BD2765" s="41"/>
      <c r="BE2765" s="41"/>
      <c r="BF2765" s="41"/>
      <c r="BG2765" s="41"/>
      <c r="BH2765" s="41"/>
      <c r="BI2765" s="41"/>
      <c r="BJ2765" s="41"/>
      <c r="BK2765" s="41"/>
      <c r="BL2765" s="41"/>
      <c r="BM2765" s="41"/>
      <c r="BN2765" s="41"/>
      <c r="BO2765" s="41"/>
      <c r="BP2765" s="108"/>
      <c r="CG2765" s="102"/>
      <c r="CI2765" s="45"/>
    </row>
    <row r="2766" spans="37:87" ht="13" customHeight="1">
      <c r="AK2766" s="114"/>
      <c r="AL2766" s="41"/>
      <c r="AM2766" s="41"/>
      <c r="AN2766" s="41"/>
      <c r="AO2766" s="41"/>
      <c r="AP2766" s="41"/>
      <c r="AQ2766" s="41"/>
      <c r="AR2766" s="41"/>
      <c r="AS2766" s="41"/>
      <c r="AT2766" s="41"/>
      <c r="AU2766" s="41"/>
      <c r="AV2766" s="41"/>
      <c r="AW2766" s="41"/>
      <c r="AX2766" s="41"/>
      <c r="AY2766" s="41"/>
      <c r="AZ2766" s="41"/>
      <c r="BA2766" s="41"/>
      <c r="BB2766" s="41"/>
      <c r="BC2766" s="41"/>
      <c r="BD2766" s="41"/>
      <c r="BE2766" s="41"/>
      <c r="BF2766" s="41"/>
      <c r="BG2766" s="41"/>
      <c r="BH2766" s="41"/>
      <c r="BI2766" s="41"/>
      <c r="BJ2766" s="41"/>
      <c r="BK2766" s="41"/>
      <c r="BL2766" s="41"/>
      <c r="BM2766" s="41"/>
      <c r="BN2766" s="41"/>
      <c r="BO2766" s="41"/>
      <c r="BP2766" s="108"/>
      <c r="CG2766" s="102"/>
      <c r="CI2766" s="45"/>
    </row>
    <row r="2767" spans="37:87" ht="13" customHeight="1">
      <c r="AK2767" s="114"/>
      <c r="AL2767" s="41"/>
      <c r="AM2767" s="41"/>
      <c r="AN2767" s="41"/>
      <c r="AO2767" s="41"/>
      <c r="AP2767" s="41"/>
      <c r="AQ2767" s="41"/>
      <c r="AR2767" s="41"/>
      <c r="AS2767" s="41"/>
      <c r="AT2767" s="41"/>
      <c r="AU2767" s="41"/>
      <c r="AV2767" s="41"/>
      <c r="AW2767" s="41"/>
      <c r="AX2767" s="41"/>
      <c r="AY2767" s="41"/>
      <c r="AZ2767" s="41"/>
      <c r="BA2767" s="41"/>
      <c r="BB2767" s="41"/>
      <c r="BC2767" s="41"/>
      <c r="BD2767" s="41"/>
      <c r="BE2767" s="41"/>
      <c r="BF2767" s="41"/>
      <c r="BG2767" s="41"/>
      <c r="BH2767" s="41"/>
      <c r="BI2767" s="41"/>
      <c r="BJ2767" s="41"/>
      <c r="BK2767" s="41"/>
      <c r="BL2767" s="41"/>
      <c r="BM2767" s="41"/>
      <c r="BN2767" s="41"/>
      <c r="BO2767" s="41"/>
      <c r="BP2767" s="108"/>
      <c r="CG2767" s="102"/>
      <c r="CI2767" s="45"/>
    </row>
    <row r="2768" spans="37:87" ht="13" customHeight="1">
      <c r="AK2768" s="114"/>
      <c r="AL2768" s="41"/>
      <c r="AM2768" s="41"/>
      <c r="AN2768" s="41"/>
      <c r="AO2768" s="41"/>
      <c r="AP2768" s="41"/>
      <c r="AQ2768" s="41"/>
      <c r="AR2768" s="41"/>
      <c r="AS2768" s="41"/>
      <c r="AT2768" s="41"/>
      <c r="AU2768" s="41"/>
      <c r="AV2768" s="41"/>
      <c r="AW2768" s="41"/>
      <c r="AX2768" s="41"/>
      <c r="AY2768" s="41"/>
      <c r="AZ2768" s="41"/>
      <c r="BA2768" s="41"/>
      <c r="BB2768" s="41"/>
      <c r="BC2768" s="41"/>
      <c r="BD2768" s="41"/>
      <c r="BE2768" s="41"/>
      <c r="BF2768" s="41"/>
      <c r="BG2768" s="41"/>
      <c r="BH2768" s="41"/>
      <c r="BI2768" s="41"/>
      <c r="BJ2768" s="41"/>
      <c r="BK2768" s="41"/>
      <c r="BL2768" s="41"/>
      <c r="BM2768" s="41"/>
      <c r="BN2768" s="41"/>
      <c r="BO2768" s="41"/>
      <c r="BP2768" s="108"/>
      <c r="CG2768" s="102"/>
      <c r="CI2768" s="45"/>
    </row>
    <row r="2769" spans="37:87" ht="13" customHeight="1">
      <c r="AK2769" s="114"/>
      <c r="AL2769" s="41"/>
      <c r="AM2769" s="41"/>
      <c r="AN2769" s="41"/>
      <c r="AO2769" s="41"/>
      <c r="AP2769" s="41"/>
      <c r="AQ2769" s="41"/>
      <c r="AR2769" s="41"/>
      <c r="AS2769" s="41"/>
      <c r="AT2769" s="41"/>
      <c r="AU2769" s="41"/>
      <c r="AV2769" s="41"/>
      <c r="AW2769" s="41"/>
      <c r="AX2769" s="41"/>
      <c r="AY2769" s="41"/>
      <c r="AZ2769" s="41"/>
      <c r="BA2769" s="41"/>
      <c r="BB2769" s="41"/>
      <c r="BC2769" s="41"/>
      <c r="BD2769" s="41"/>
      <c r="BE2769" s="41"/>
      <c r="BF2769" s="41"/>
      <c r="BG2769" s="41"/>
      <c r="BH2769" s="41"/>
      <c r="BI2769" s="41"/>
      <c r="BJ2769" s="41"/>
      <c r="BK2769" s="41"/>
      <c r="BL2769" s="41"/>
      <c r="BM2769" s="41"/>
      <c r="BN2769" s="41"/>
      <c r="BO2769" s="41"/>
      <c r="BP2769" s="108"/>
      <c r="CG2769" s="102"/>
      <c r="CI2769" s="45"/>
    </row>
    <row r="2770" spans="37:87" ht="13" customHeight="1">
      <c r="AK2770" s="114"/>
      <c r="AL2770" s="41"/>
      <c r="AM2770" s="41"/>
      <c r="AN2770" s="41"/>
      <c r="AO2770" s="41"/>
      <c r="AP2770" s="41"/>
      <c r="AQ2770" s="41"/>
      <c r="AR2770" s="41"/>
      <c r="AS2770" s="41"/>
      <c r="AT2770" s="41"/>
      <c r="AU2770" s="41"/>
      <c r="AV2770" s="41"/>
      <c r="AW2770" s="41"/>
      <c r="AX2770" s="41"/>
      <c r="AY2770" s="41"/>
      <c r="AZ2770" s="41"/>
      <c r="BA2770" s="41"/>
      <c r="BB2770" s="41"/>
      <c r="BC2770" s="41"/>
      <c r="BD2770" s="41"/>
      <c r="BE2770" s="41"/>
      <c r="BF2770" s="41"/>
      <c r="BG2770" s="41"/>
      <c r="BH2770" s="41"/>
      <c r="BI2770" s="41"/>
      <c r="BJ2770" s="41"/>
      <c r="BK2770" s="41"/>
      <c r="BL2770" s="41"/>
      <c r="BM2770" s="41"/>
      <c r="BN2770" s="41"/>
      <c r="BO2770" s="41"/>
      <c r="BP2770" s="108"/>
      <c r="CG2770" s="102"/>
      <c r="CI2770" s="45"/>
    </row>
    <row r="2771" spans="37:87" ht="13" customHeight="1">
      <c r="AK2771" s="114"/>
      <c r="AL2771" s="41"/>
      <c r="AM2771" s="41"/>
      <c r="AN2771" s="41"/>
      <c r="AO2771" s="41"/>
      <c r="AP2771" s="41"/>
      <c r="AQ2771" s="41"/>
      <c r="AR2771" s="41"/>
      <c r="AS2771" s="41"/>
      <c r="AT2771" s="41"/>
      <c r="AU2771" s="41"/>
      <c r="AV2771" s="41"/>
      <c r="AW2771" s="41"/>
      <c r="AX2771" s="41"/>
      <c r="AY2771" s="41"/>
      <c r="AZ2771" s="41"/>
      <c r="BA2771" s="41"/>
      <c r="BB2771" s="41"/>
      <c r="BC2771" s="41"/>
      <c r="BD2771" s="41"/>
      <c r="BE2771" s="41"/>
      <c r="BF2771" s="41"/>
      <c r="BG2771" s="41"/>
      <c r="BH2771" s="41"/>
      <c r="BI2771" s="41"/>
      <c r="BJ2771" s="41"/>
      <c r="BK2771" s="41"/>
      <c r="BL2771" s="41"/>
      <c r="BM2771" s="41"/>
      <c r="BN2771" s="41"/>
      <c r="BO2771" s="41"/>
      <c r="BP2771" s="108"/>
      <c r="CG2771" s="102"/>
      <c r="CI2771" s="45"/>
    </row>
    <row r="2772" spans="37:87" ht="13" customHeight="1">
      <c r="AK2772" s="114"/>
      <c r="AL2772" s="41"/>
      <c r="AM2772" s="41"/>
      <c r="AN2772" s="41"/>
      <c r="AO2772" s="41"/>
      <c r="AP2772" s="41"/>
      <c r="AQ2772" s="41"/>
      <c r="AR2772" s="41"/>
      <c r="AS2772" s="41"/>
      <c r="AT2772" s="41"/>
      <c r="AU2772" s="41"/>
      <c r="AV2772" s="41"/>
      <c r="AW2772" s="41"/>
      <c r="AX2772" s="41"/>
      <c r="AY2772" s="41"/>
      <c r="AZ2772" s="41"/>
      <c r="BA2772" s="41"/>
      <c r="BB2772" s="41"/>
      <c r="BC2772" s="41"/>
      <c r="BD2772" s="41"/>
      <c r="BE2772" s="41"/>
      <c r="BF2772" s="41"/>
      <c r="BG2772" s="41"/>
      <c r="BH2772" s="41"/>
      <c r="BI2772" s="41"/>
      <c r="BJ2772" s="41"/>
      <c r="BK2772" s="41"/>
      <c r="BL2772" s="41"/>
      <c r="BM2772" s="41"/>
      <c r="BN2772" s="41"/>
      <c r="BO2772" s="41"/>
      <c r="BP2772" s="108"/>
      <c r="CG2772" s="102"/>
      <c r="CI2772" s="45"/>
    </row>
    <row r="2773" spans="37:87" ht="13" customHeight="1">
      <c r="AK2773" s="114"/>
      <c r="AL2773" s="41"/>
      <c r="AM2773" s="41"/>
      <c r="AN2773" s="41"/>
      <c r="AO2773" s="41"/>
      <c r="AP2773" s="41"/>
      <c r="AQ2773" s="41"/>
      <c r="AR2773" s="41"/>
      <c r="AS2773" s="41"/>
      <c r="AT2773" s="41"/>
      <c r="AU2773" s="41"/>
      <c r="AV2773" s="41"/>
      <c r="AW2773" s="41"/>
      <c r="AX2773" s="41"/>
      <c r="AY2773" s="41"/>
      <c r="AZ2773" s="41"/>
      <c r="BA2773" s="41"/>
      <c r="BB2773" s="41"/>
      <c r="BC2773" s="41"/>
      <c r="BD2773" s="41"/>
      <c r="BE2773" s="41"/>
      <c r="BF2773" s="41"/>
      <c r="BG2773" s="41"/>
      <c r="BH2773" s="41"/>
      <c r="BI2773" s="41"/>
      <c r="BJ2773" s="41"/>
      <c r="BK2773" s="41"/>
      <c r="BL2773" s="41"/>
      <c r="BM2773" s="41"/>
      <c r="BN2773" s="41"/>
      <c r="BO2773" s="41"/>
      <c r="BP2773" s="108"/>
      <c r="CG2773" s="102"/>
      <c r="CI2773" s="45"/>
    </row>
    <row r="2774" spans="37:87" ht="13" customHeight="1">
      <c r="AK2774" s="114"/>
      <c r="AL2774" s="41"/>
      <c r="AM2774" s="41"/>
      <c r="AN2774" s="41"/>
      <c r="AO2774" s="41"/>
      <c r="AP2774" s="41"/>
      <c r="AQ2774" s="41"/>
      <c r="AR2774" s="41"/>
      <c r="AS2774" s="41"/>
      <c r="AT2774" s="41"/>
      <c r="AU2774" s="41"/>
      <c r="AV2774" s="41"/>
      <c r="AW2774" s="41"/>
      <c r="AX2774" s="41"/>
      <c r="AY2774" s="41"/>
      <c r="AZ2774" s="41"/>
      <c r="BA2774" s="41"/>
      <c r="BB2774" s="41"/>
      <c r="BC2774" s="41"/>
      <c r="BD2774" s="41"/>
      <c r="BE2774" s="41"/>
      <c r="BF2774" s="41"/>
      <c r="BG2774" s="41"/>
      <c r="BH2774" s="41"/>
      <c r="BI2774" s="41"/>
      <c r="BJ2774" s="41"/>
      <c r="BK2774" s="41"/>
      <c r="BL2774" s="41"/>
      <c r="BM2774" s="41"/>
      <c r="BN2774" s="41"/>
      <c r="BO2774" s="41"/>
      <c r="BP2774" s="108"/>
      <c r="CG2774" s="102"/>
      <c r="CI2774" s="45"/>
    </row>
    <row r="2775" spans="37:87" ht="13" customHeight="1">
      <c r="AK2775" s="114"/>
      <c r="AL2775" s="41"/>
      <c r="AM2775" s="41"/>
      <c r="AN2775" s="41"/>
      <c r="AO2775" s="41"/>
      <c r="AP2775" s="41"/>
      <c r="AQ2775" s="41"/>
      <c r="AR2775" s="41"/>
      <c r="AS2775" s="41"/>
      <c r="AT2775" s="41"/>
      <c r="AU2775" s="41"/>
      <c r="AV2775" s="41"/>
      <c r="AW2775" s="41"/>
      <c r="AX2775" s="41"/>
      <c r="AY2775" s="41"/>
      <c r="AZ2775" s="41"/>
      <c r="BA2775" s="41"/>
      <c r="BB2775" s="41"/>
      <c r="BC2775" s="41"/>
      <c r="BD2775" s="41"/>
      <c r="BE2775" s="41"/>
      <c r="BF2775" s="41"/>
      <c r="BG2775" s="41"/>
      <c r="BH2775" s="41"/>
      <c r="BI2775" s="41"/>
      <c r="BJ2775" s="41"/>
      <c r="BK2775" s="41"/>
      <c r="BL2775" s="41"/>
      <c r="BM2775" s="41"/>
      <c r="BN2775" s="41"/>
      <c r="BO2775" s="41"/>
      <c r="BP2775" s="108"/>
      <c r="CG2775" s="102"/>
      <c r="CI2775" s="45"/>
    </row>
    <row r="2776" spans="37:87" ht="13" customHeight="1">
      <c r="AK2776" s="114"/>
      <c r="AL2776" s="41"/>
      <c r="AM2776" s="41"/>
      <c r="AN2776" s="41"/>
      <c r="AO2776" s="41"/>
      <c r="AP2776" s="41"/>
      <c r="AQ2776" s="41"/>
      <c r="AR2776" s="41"/>
      <c r="AS2776" s="41"/>
      <c r="AT2776" s="41"/>
      <c r="AU2776" s="41"/>
      <c r="AV2776" s="41"/>
      <c r="AW2776" s="41"/>
      <c r="AX2776" s="41"/>
      <c r="AY2776" s="41"/>
      <c r="AZ2776" s="41"/>
      <c r="BA2776" s="41"/>
      <c r="BB2776" s="41"/>
      <c r="BC2776" s="41"/>
      <c r="BD2776" s="41"/>
      <c r="BE2776" s="41"/>
      <c r="BF2776" s="41"/>
      <c r="BG2776" s="41"/>
      <c r="BH2776" s="41"/>
      <c r="BI2776" s="41"/>
      <c r="BJ2776" s="41"/>
      <c r="BK2776" s="41"/>
      <c r="BL2776" s="41"/>
      <c r="BM2776" s="41"/>
      <c r="BN2776" s="41"/>
      <c r="BO2776" s="41"/>
      <c r="BP2776" s="108"/>
      <c r="CG2776" s="102"/>
      <c r="CI2776" s="45"/>
    </row>
    <row r="2777" spans="37:87" ht="13" customHeight="1">
      <c r="AK2777" s="114"/>
      <c r="AL2777" s="41"/>
      <c r="AM2777" s="41"/>
      <c r="AN2777" s="41"/>
      <c r="AO2777" s="41"/>
      <c r="AP2777" s="41"/>
      <c r="AQ2777" s="41"/>
      <c r="AR2777" s="41"/>
      <c r="AS2777" s="41"/>
      <c r="AT2777" s="41"/>
      <c r="AU2777" s="41"/>
      <c r="AV2777" s="41"/>
      <c r="AW2777" s="41"/>
      <c r="AX2777" s="41"/>
      <c r="AY2777" s="41"/>
      <c r="AZ2777" s="41"/>
      <c r="BA2777" s="41"/>
      <c r="BB2777" s="41"/>
      <c r="BC2777" s="41"/>
      <c r="BD2777" s="41"/>
      <c r="BE2777" s="41"/>
      <c r="BF2777" s="41"/>
      <c r="BG2777" s="41"/>
      <c r="BH2777" s="41"/>
      <c r="BI2777" s="41"/>
      <c r="BJ2777" s="41"/>
      <c r="BK2777" s="41"/>
      <c r="BL2777" s="41"/>
      <c r="BM2777" s="41"/>
      <c r="BN2777" s="41"/>
      <c r="BO2777" s="41"/>
      <c r="BP2777" s="108"/>
      <c r="CG2777" s="102"/>
      <c r="CI2777" s="45"/>
    </row>
    <row r="2778" spans="37:87" ht="13" customHeight="1">
      <c r="AK2778" s="114"/>
      <c r="AL2778" s="41"/>
      <c r="AM2778" s="41"/>
      <c r="AN2778" s="41"/>
      <c r="AO2778" s="41"/>
      <c r="AP2778" s="41"/>
      <c r="AQ2778" s="41"/>
      <c r="AR2778" s="41"/>
      <c r="AS2778" s="41"/>
      <c r="AT2778" s="41"/>
      <c r="AU2778" s="41"/>
      <c r="AV2778" s="41"/>
      <c r="AW2778" s="41"/>
      <c r="AX2778" s="41"/>
      <c r="AY2778" s="41"/>
      <c r="AZ2778" s="41"/>
      <c r="BA2778" s="41"/>
      <c r="BB2778" s="41"/>
      <c r="BC2778" s="41"/>
      <c r="BD2778" s="41"/>
      <c r="BE2778" s="41"/>
      <c r="BF2778" s="41"/>
      <c r="BG2778" s="41"/>
      <c r="BH2778" s="41"/>
      <c r="BI2778" s="41"/>
      <c r="BJ2778" s="41"/>
      <c r="BK2778" s="41"/>
      <c r="BL2778" s="41"/>
      <c r="BM2778" s="41"/>
      <c r="BN2778" s="41"/>
      <c r="BO2778" s="41"/>
      <c r="BP2778" s="108"/>
      <c r="CG2778" s="102"/>
      <c r="CI2778" s="45"/>
    </row>
    <row r="2779" spans="37:87" ht="13" customHeight="1">
      <c r="AK2779" s="114"/>
      <c r="AL2779" s="41"/>
      <c r="AM2779" s="41"/>
      <c r="AN2779" s="41"/>
      <c r="AO2779" s="41"/>
      <c r="AP2779" s="41"/>
      <c r="AQ2779" s="41"/>
      <c r="AR2779" s="41"/>
      <c r="AS2779" s="41"/>
      <c r="AT2779" s="41"/>
      <c r="AU2779" s="41"/>
      <c r="AV2779" s="41"/>
      <c r="AW2779" s="41"/>
      <c r="AX2779" s="41"/>
      <c r="AY2779" s="41"/>
      <c r="AZ2779" s="41"/>
      <c r="BA2779" s="41"/>
      <c r="BB2779" s="41"/>
      <c r="BC2779" s="41"/>
      <c r="BD2779" s="41"/>
      <c r="BE2779" s="41"/>
      <c r="BF2779" s="41"/>
      <c r="BG2779" s="41"/>
      <c r="BH2779" s="41"/>
      <c r="BI2779" s="41"/>
      <c r="BJ2779" s="41"/>
      <c r="BK2779" s="41"/>
      <c r="BL2779" s="41"/>
      <c r="BM2779" s="41"/>
      <c r="BN2779" s="41"/>
      <c r="BO2779" s="41"/>
      <c r="BP2779" s="108"/>
      <c r="CG2779" s="102"/>
      <c r="CI2779" s="45"/>
    </row>
    <row r="2780" spans="37:87" ht="13" customHeight="1">
      <c r="AK2780" s="114"/>
      <c r="AL2780" s="41"/>
      <c r="AM2780" s="41"/>
      <c r="AN2780" s="41"/>
      <c r="AO2780" s="41"/>
      <c r="AP2780" s="41"/>
      <c r="AQ2780" s="41"/>
      <c r="AR2780" s="41"/>
      <c r="AS2780" s="41"/>
      <c r="AT2780" s="41"/>
      <c r="AU2780" s="41"/>
      <c r="AV2780" s="41"/>
      <c r="AW2780" s="41"/>
      <c r="AX2780" s="41"/>
      <c r="AY2780" s="41"/>
      <c r="AZ2780" s="41"/>
      <c r="BA2780" s="41"/>
      <c r="BB2780" s="41"/>
      <c r="BC2780" s="41"/>
      <c r="BD2780" s="41"/>
      <c r="BE2780" s="41"/>
      <c r="BF2780" s="41"/>
      <c r="BG2780" s="41"/>
      <c r="BH2780" s="41"/>
      <c r="BI2780" s="41"/>
      <c r="BJ2780" s="41"/>
      <c r="BK2780" s="41"/>
      <c r="BL2780" s="41"/>
      <c r="BM2780" s="41"/>
      <c r="BN2780" s="41"/>
      <c r="BO2780" s="41"/>
      <c r="BP2780" s="108"/>
      <c r="CG2780" s="102"/>
      <c r="CI2780" s="45"/>
    </row>
    <row r="2781" spans="37:87" ht="13" customHeight="1">
      <c r="AK2781" s="114"/>
      <c r="AL2781" s="41"/>
      <c r="AM2781" s="41"/>
      <c r="AN2781" s="41"/>
      <c r="AO2781" s="41"/>
      <c r="AP2781" s="41"/>
      <c r="AQ2781" s="41"/>
      <c r="AR2781" s="41"/>
      <c r="AS2781" s="41"/>
      <c r="AT2781" s="41"/>
      <c r="AU2781" s="41"/>
      <c r="AV2781" s="41"/>
      <c r="AW2781" s="41"/>
      <c r="AX2781" s="41"/>
      <c r="AY2781" s="41"/>
      <c r="AZ2781" s="41"/>
      <c r="BA2781" s="41"/>
      <c r="BB2781" s="41"/>
      <c r="BC2781" s="41"/>
      <c r="BD2781" s="41"/>
      <c r="BE2781" s="41"/>
      <c r="BF2781" s="41"/>
      <c r="BG2781" s="41"/>
      <c r="BH2781" s="41"/>
      <c r="BI2781" s="41"/>
      <c r="BJ2781" s="41"/>
      <c r="BK2781" s="41"/>
      <c r="BL2781" s="41"/>
      <c r="BM2781" s="41"/>
      <c r="BN2781" s="41"/>
      <c r="BO2781" s="41"/>
      <c r="BP2781" s="108"/>
      <c r="CG2781" s="102"/>
      <c r="CI2781" s="45"/>
    </row>
    <row r="2782" spans="37:87" ht="13" customHeight="1">
      <c r="AK2782" s="114"/>
      <c r="AL2782" s="41"/>
      <c r="AM2782" s="41"/>
      <c r="AN2782" s="41"/>
      <c r="AO2782" s="41"/>
      <c r="AP2782" s="41"/>
      <c r="AQ2782" s="41"/>
      <c r="AR2782" s="41"/>
      <c r="AS2782" s="41"/>
      <c r="AT2782" s="41"/>
      <c r="AU2782" s="41"/>
      <c r="AV2782" s="41"/>
      <c r="AW2782" s="41"/>
      <c r="AX2782" s="41"/>
      <c r="AY2782" s="41"/>
      <c r="AZ2782" s="41"/>
      <c r="BA2782" s="41"/>
      <c r="BB2782" s="41"/>
      <c r="BC2782" s="41"/>
      <c r="BD2782" s="41"/>
      <c r="BE2782" s="41"/>
      <c r="BF2782" s="41"/>
      <c r="BG2782" s="41"/>
      <c r="BH2782" s="41"/>
      <c r="BI2782" s="41"/>
      <c r="BJ2782" s="41"/>
      <c r="BK2782" s="41"/>
      <c r="BL2782" s="41"/>
      <c r="BM2782" s="41"/>
      <c r="BN2782" s="41"/>
      <c r="BO2782" s="41"/>
      <c r="BP2782" s="108"/>
      <c r="CG2782" s="102"/>
      <c r="CI2782" s="45"/>
    </row>
    <row r="2783" spans="37:87" ht="13" customHeight="1">
      <c r="AK2783" s="114"/>
      <c r="AL2783" s="41"/>
      <c r="AM2783" s="41"/>
      <c r="AN2783" s="41"/>
      <c r="AO2783" s="41"/>
      <c r="AP2783" s="41"/>
      <c r="AQ2783" s="41"/>
      <c r="AR2783" s="41"/>
      <c r="AS2783" s="41"/>
      <c r="AT2783" s="41"/>
      <c r="AU2783" s="41"/>
      <c r="AV2783" s="41"/>
      <c r="AW2783" s="41"/>
      <c r="AX2783" s="41"/>
      <c r="AY2783" s="41"/>
      <c r="AZ2783" s="41"/>
      <c r="BA2783" s="41"/>
      <c r="BB2783" s="41"/>
      <c r="BC2783" s="41"/>
      <c r="BD2783" s="41"/>
      <c r="BE2783" s="41"/>
      <c r="BF2783" s="41"/>
      <c r="BG2783" s="41"/>
      <c r="BH2783" s="41"/>
      <c r="BI2783" s="41"/>
      <c r="BJ2783" s="41"/>
      <c r="BK2783" s="41"/>
      <c r="BL2783" s="41"/>
      <c r="BM2783" s="41"/>
      <c r="BN2783" s="41"/>
      <c r="BO2783" s="41"/>
      <c r="BP2783" s="108"/>
      <c r="CG2783" s="102"/>
      <c r="CI2783" s="45"/>
    </row>
    <row r="2784" spans="37:87" ht="13" customHeight="1">
      <c r="AK2784" s="114"/>
      <c r="AL2784" s="41"/>
      <c r="AM2784" s="41"/>
      <c r="AN2784" s="41"/>
      <c r="AO2784" s="41"/>
      <c r="AP2784" s="41"/>
      <c r="AQ2784" s="41"/>
      <c r="AR2784" s="41"/>
      <c r="AS2784" s="41"/>
      <c r="AT2784" s="41"/>
      <c r="AU2784" s="41"/>
      <c r="AV2784" s="41"/>
      <c r="AW2784" s="41"/>
      <c r="AX2784" s="41"/>
      <c r="AY2784" s="41"/>
      <c r="AZ2784" s="41"/>
      <c r="BA2784" s="41"/>
      <c r="BB2784" s="41"/>
      <c r="BC2784" s="41"/>
      <c r="BD2784" s="41"/>
      <c r="BE2784" s="41"/>
      <c r="BF2784" s="41"/>
      <c r="BG2784" s="41"/>
      <c r="BH2784" s="41"/>
      <c r="BI2784" s="41"/>
      <c r="BJ2784" s="41"/>
      <c r="BK2784" s="41"/>
      <c r="BL2784" s="41"/>
      <c r="BM2784" s="41"/>
      <c r="BN2784" s="41"/>
      <c r="BO2784" s="41"/>
      <c r="BP2784" s="108"/>
      <c r="CG2784" s="102"/>
      <c r="CI2784" s="45"/>
    </row>
    <row r="2785" spans="37:87" ht="13" customHeight="1">
      <c r="AK2785" s="114"/>
      <c r="AL2785" s="41"/>
      <c r="AM2785" s="41"/>
      <c r="AN2785" s="41"/>
      <c r="AO2785" s="41"/>
      <c r="AP2785" s="41"/>
      <c r="AQ2785" s="41"/>
      <c r="AR2785" s="41"/>
      <c r="AS2785" s="41"/>
      <c r="AT2785" s="41"/>
      <c r="AU2785" s="41"/>
      <c r="AV2785" s="41"/>
      <c r="AW2785" s="41"/>
      <c r="AX2785" s="41"/>
      <c r="AY2785" s="41"/>
      <c r="AZ2785" s="41"/>
      <c r="BA2785" s="41"/>
      <c r="BB2785" s="41"/>
      <c r="BC2785" s="41"/>
      <c r="BD2785" s="41"/>
      <c r="BE2785" s="41"/>
      <c r="BF2785" s="41"/>
      <c r="BG2785" s="41"/>
      <c r="BH2785" s="41"/>
      <c r="BI2785" s="41"/>
      <c r="BJ2785" s="41"/>
      <c r="BK2785" s="41"/>
      <c r="BL2785" s="41"/>
      <c r="BM2785" s="41"/>
      <c r="BN2785" s="41"/>
      <c r="BO2785" s="41"/>
      <c r="BP2785" s="108"/>
      <c r="CG2785" s="102"/>
      <c r="CI2785" s="45"/>
    </row>
    <row r="2786" spans="37:87" ht="13" customHeight="1">
      <c r="AK2786" s="114"/>
      <c r="AL2786" s="41"/>
      <c r="AM2786" s="41"/>
      <c r="AN2786" s="41"/>
      <c r="AO2786" s="41"/>
      <c r="AP2786" s="41"/>
      <c r="AQ2786" s="41"/>
      <c r="AR2786" s="41"/>
      <c r="AS2786" s="41"/>
      <c r="AT2786" s="41"/>
      <c r="AU2786" s="41"/>
      <c r="AV2786" s="41"/>
      <c r="AW2786" s="41"/>
      <c r="AX2786" s="41"/>
      <c r="AY2786" s="41"/>
      <c r="AZ2786" s="41"/>
      <c r="BA2786" s="41"/>
      <c r="BB2786" s="41"/>
      <c r="BC2786" s="41"/>
      <c r="BD2786" s="41"/>
      <c r="BE2786" s="41"/>
      <c r="BF2786" s="41"/>
      <c r="BG2786" s="41"/>
      <c r="BH2786" s="41"/>
      <c r="BI2786" s="41"/>
      <c r="BJ2786" s="41"/>
      <c r="BK2786" s="41"/>
      <c r="BL2786" s="41"/>
      <c r="BM2786" s="41"/>
      <c r="BN2786" s="41"/>
      <c r="BO2786" s="41"/>
      <c r="BP2786" s="108"/>
      <c r="CG2786" s="102"/>
      <c r="CI2786" s="45"/>
    </row>
    <row r="2787" spans="37:87" ht="13" customHeight="1">
      <c r="AK2787" s="114"/>
      <c r="AL2787" s="41"/>
      <c r="AM2787" s="41"/>
      <c r="AN2787" s="41"/>
      <c r="AO2787" s="41"/>
      <c r="AP2787" s="41"/>
      <c r="AQ2787" s="41"/>
      <c r="AR2787" s="41"/>
      <c r="AS2787" s="41"/>
      <c r="AT2787" s="41"/>
      <c r="AU2787" s="41"/>
      <c r="AV2787" s="41"/>
      <c r="AW2787" s="41"/>
      <c r="AX2787" s="41"/>
      <c r="AY2787" s="41"/>
      <c r="AZ2787" s="41"/>
      <c r="BA2787" s="41"/>
      <c r="BB2787" s="41"/>
      <c r="BC2787" s="41"/>
      <c r="BD2787" s="41"/>
      <c r="BE2787" s="41"/>
      <c r="BF2787" s="41"/>
      <c r="BG2787" s="41"/>
      <c r="BH2787" s="41"/>
      <c r="BI2787" s="41"/>
      <c r="BJ2787" s="41"/>
      <c r="BK2787" s="41"/>
      <c r="BL2787" s="41"/>
      <c r="BM2787" s="41"/>
      <c r="BN2787" s="41"/>
      <c r="BO2787" s="41"/>
      <c r="BP2787" s="108"/>
      <c r="CG2787" s="102"/>
      <c r="CI2787" s="45"/>
    </row>
    <row r="2788" spans="37:87" ht="13" customHeight="1">
      <c r="AK2788" s="114"/>
      <c r="AL2788" s="41"/>
      <c r="AM2788" s="41"/>
      <c r="AN2788" s="41"/>
      <c r="AO2788" s="41"/>
      <c r="AP2788" s="41"/>
      <c r="AQ2788" s="41"/>
      <c r="AR2788" s="41"/>
      <c r="AS2788" s="41"/>
      <c r="AT2788" s="41"/>
      <c r="AU2788" s="41"/>
      <c r="AV2788" s="41"/>
      <c r="AW2788" s="41"/>
      <c r="AX2788" s="41"/>
      <c r="AY2788" s="41"/>
      <c r="AZ2788" s="41"/>
      <c r="BA2788" s="41"/>
      <c r="BB2788" s="41"/>
      <c r="BC2788" s="41"/>
      <c r="BD2788" s="41"/>
      <c r="BE2788" s="41"/>
      <c r="BF2788" s="41"/>
      <c r="BG2788" s="41"/>
      <c r="BH2788" s="41"/>
      <c r="BI2788" s="41"/>
      <c r="BJ2788" s="41"/>
      <c r="BK2788" s="41"/>
      <c r="BL2788" s="41"/>
      <c r="BM2788" s="41"/>
      <c r="BN2788" s="41"/>
      <c r="BO2788" s="41"/>
      <c r="BP2788" s="108"/>
      <c r="CG2788" s="102"/>
      <c r="CI2788" s="45"/>
    </row>
    <row r="2789" spans="37:87" ht="13" customHeight="1">
      <c r="AK2789" s="114"/>
      <c r="AL2789" s="41"/>
      <c r="AM2789" s="41"/>
      <c r="AN2789" s="41"/>
      <c r="AO2789" s="41"/>
      <c r="AP2789" s="41"/>
      <c r="AQ2789" s="41"/>
      <c r="AR2789" s="41"/>
      <c r="AS2789" s="41"/>
      <c r="AT2789" s="41"/>
      <c r="AU2789" s="41"/>
      <c r="AV2789" s="41"/>
      <c r="AW2789" s="41"/>
      <c r="AX2789" s="41"/>
      <c r="AY2789" s="41"/>
      <c r="AZ2789" s="41"/>
      <c r="BA2789" s="41"/>
      <c r="BB2789" s="41"/>
      <c r="BC2789" s="41"/>
      <c r="BD2789" s="41"/>
      <c r="BE2789" s="41"/>
      <c r="BF2789" s="41"/>
      <c r="BG2789" s="41"/>
      <c r="BH2789" s="41"/>
      <c r="BI2789" s="41"/>
      <c r="BJ2789" s="41"/>
      <c r="BK2789" s="41"/>
      <c r="BL2789" s="41"/>
      <c r="BM2789" s="41"/>
      <c r="BN2789" s="41"/>
      <c r="BO2789" s="41"/>
      <c r="BP2789" s="108"/>
      <c r="CG2789" s="102"/>
      <c r="CI2789" s="45"/>
    </row>
    <row r="2790" spans="37:87" ht="13" customHeight="1">
      <c r="AK2790" s="114"/>
      <c r="AL2790" s="41"/>
      <c r="AM2790" s="41"/>
      <c r="AN2790" s="41"/>
      <c r="AO2790" s="41"/>
      <c r="AP2790" s="41"/>
      <c r="AQ2790" s="41"/>
      <c r="AR2790" s="41"/>
      <c r="AS2790" s="41"/>
      <c r="AT2790" s="41"/>
      <c r="AU2790" s="41"/>
      <c r="AV2790" s="41"/>
      <c r="AW2790" s="41"/>
      <c r="AX2790" s="41"/>
      <c r="AY2790" s="41"/>
      <c r="AZ2790" s="41"/>
      <c r="BA2790" s="41"/>
      <c r="BB2790" s="41"/>
      <c r="BC2790" s="41"/>
      <c r="BD2790" s="41"/>
      <c r="BE2790" s="41"/>
      <c r="BF2790" s="41"/>
      <c r="BG2790" s="41"/>
      <c r="BH2790" s="41"/>
      <c r="BI2790" s="41"/>
      <c r="BJ2790" s="41"/>
      <c r="BK2790" s="41"/>
      <c r="BL2790" s="41"/>
      <c r="BM2790" s="41"/>
      <c r="BN2790" s="41"/>
      <c r="BO2790" s="41"/>
      <c r="BP2790" s="108"/>
      <c r="CG2790" s="102"/>
      <c r="CI2790" s="45"/>
    </row>
    <row r="2791" spans="37:87" ht="13" customHeight="1">
      <c r="AK2791" s="114"/>
      <c r="AL2791" s="41"/>
      <c r="AM2791" s="41"/>
      <c r="AN2791" s="41"/>
      <c r="AO2791" s="41"/>
      <c r="AP2791" s="41"/>
      <c r="AQ2791" s="41"/>
      <c r="AR2791" s="41"/>
      <c r="AS2791" s="41"/>
      <c r="AT2791" s="41"/>
      <c r="AU2791" s="41"/>
      <c r="AV2791" s="41"/>
      <c r="AW2791" s="41"/>
      <c r="AX2791" s="41"/>
      <c r="AY2791" s="41"/>
      <c r="AZ2791" s="41"/>
      <c r="BA2791" s="41"/>
      <c r="BB2791" s="41"/>
      <c r="BC2791" s="41"/>
      <c r="BD2791" s="41"/>
      <c r="BE2791" s="41"/>
      <c r="BF2791" s="41"/>
      <c r="BG2791" s="41"/>
      <c r="BH2791" s="41"/>
      <c r="BI2791" s="41"/>
      <c r="BJ2791" s="41"/>
      <c r="BK2791" s="41"/>
      <c r="BL2791" s="41"/>
      <c r="BM2791" s="41"/>
      <c r="BN2791" s="41"/>
      <c r="BO2791" s="41"/>
      <c r="BP2791" s="108"/>
      <c r="CG2791" s="102"/>
      <c r="CI2791" s="45"/>
    </row>
    <row r="2792" spans="37:87" ht="13" customHeight="1">
      <c r="AK2792" s="114"/>
      <c r="AL2792" s="41"/>
      <c r="AM2792" s="41"/>
      <c r="AN2792" s="41"/>
      <c r="AO2792" s="41"/>
      <c r="AP2792" s="41"/>
      <c r="AQ2792" s="41"/>
      <c r="AR2792" s="41"/>
      <c r="AS2792" s="41"/>
      <c r="AT2792" s="41"/>
      <c r="AU2792" s="41"/>
      <c r="AV2792" s="41"/>
      <c r="AW2792" s="41"/>
      <c r="AX2792" s="41"/>
      <c r="AY2792" s="41"/>
      <c r="AZ2792" s="41"/>
      <c r="BA2792" s="41"/>
      <c r="BB2792" s="41"/>
      <c r="BC2792" s="41"/>
      <c r="BD2792" s="41"/>
      <c r="BE2792" s="41"/>
      <c r="BF2792" s="41"/>
      <c r="BG2792" s="41"/>
      <c r="BH2792" s="41"/>
      <c r="BI2792" s="41"/>
      <c r="BJ2792" s="41"/>
      <c r="BK2792" s="41"/>
      <c r="BL2792" s="41"/>
      <c r="BM2792" s="41"/>
      <c r="BN2792" s="41"/>
      <c r="BO2792" s="41"/>
      <c r="BP2792" s="108"/>
      <c r="CG2792" s="102"/>
      <c r="CI2792" s="45"/>
    </row>
    <row r="2793" spans="37:87" ht="13" customHeight="1">
      <c r="AK2793" s="114"/>
      <c r="AL2793" s="41"/>
      <c r="AM2793" s="41"/>
      <c r="AN2793" s="41"/>
      <c r="AO2793" s="41"/>
      <c r="AP2793" s="41"/>
      <c r="AQ2793" s="41"/>
      <c r="AR2793" s="41"/>
      <c r="AS2793" s="41"/>
      <c r="AT2793" s="41"/>
      <c r="AU2793" s="41"/>
      <c r="AV2793" s="41"/>
      <c r="AW2793" s="41"/>
      <c r="AX2793" s="41"/>
      <c r="AY2793" s="41"/>
      <c r="AZ2793" s="41"/>
      <c r="BA2793" s="41"/>
      <c r="BB2793" s="41"/>
      <c r="BC2793" s="41"/>
      <c r="BD2793" s="41"/>
      <c r="BE2793" s="41"/>
      <c r="BF2793" s="41"/>
      <c r="BG2793" s="41"/>
      <c r="BH2793" s="41"/>
      <c r="BI2793" s="41"/>
      <c r="BJ2793" s="41"/>
      <c r="BK2793" s="41"/>
      <c r="BL2793" s="41"/>
      <c r="BM2793" s="41"/>
      <c r="BN2793" s="41"/>
      <c r="BO2793" s="41"/>
      <c r="BP2793" s="108"/>
      <c r="CG2793" s="102"/>
      <c r="CI2793" s="45"/>
    </row>
    <row r="2794" spans="37:87" ht="13" customHeight="1">
      <c r="AK2794" s="114"/>
      <c r="AL2794" s="41"/>
      <c r="AM2794" s="41"/>
      <c r="AN2794" s="41"/>
      <c r="AO2794" s="41"/>
      <c r="AP2794" s="41"/>
      <c r="AQ2794" s="41"/>
      <c r="AR2794" s="41"/>
      <c r="AS2794" s="41"/>
      <c r="AT2794" s="41"/>
      <c r="AU2794" s="41"/>
      <c r="AV2794" s="41"/>
      <c r="AW2794" s="41"/>
      <c r="AX2794" s="41"/>
      <c r="AY2794" s="41"/>
      <c r="AZ2794" s="41"/>
      <c r="BA2794" s="41"/>
      <c r="BB2794" s="41"/>
      <c r="BC2794" s="41"/>
      <c r="BD2794" s="41"/>
      <c r="BE2794" s="41"/>
      <c r="BF2794" s="41"/>
      <c r="BG2794" s="41"/>
      <c r="BH2794" s="41"/>
      <c r="BI2794" s="41"/>
      <c r="BJ2794" s="41"/>
      <c r="BK2794" s="41"/>
      <c r="BL2794" s="41"/>
      <c r="BM2794" s="41"/>
      <c r="BN2794" s="41"/>
      <c r="BO2794" s="41"/>
      <c r="BP2794" s="108"/>
      <c r="CG2794" s="102"/>
      <c r="CI2794" s="45"/>
    </row>
    <row r="2795" spans="37:87" ht="13" customHeight="1">
      <c r="AK2795" s="114"/>
      <c r="AL2795" s="41"/>
      <c r="AM2795" s="41"/>
      <c r="AN2795" s="41"/>
      <c r="AO2795" s="41"/>
      <c r="AP2795" s="41"/>
      <c r="AQ2795" s="41"/>
      <c r="AR2795" s="41"/>
      <c r="AS2795" s="41"/>
      <c r="AT2795" s="41"/>
      <c r="AU2795" s="41"/>
      <c r="AV2795" s="41"/>
      <c r="AW2795" s="41"/>
      <c r="AX2795" s="41"/>
      <c r="AY2795" s="41"/>
      <c r="AZ2795" s="41"/>
      <c r="BA2795" s="41"/>
      <c r="BB2795" s="41"/>
      <c r="BC2795" s="41"/>
      <c r="BD2795" s="41"/>
      <c r="BE2795" s="41"/>
      <c r="BF2795" s="41"/>
      <c r="BG2795" s="41"/>
      <c r="BH2795" s="41"/>
      <c r="BI2795" s="41"/>
      <c r="BJ2795" s="41"/>
      <c r="BK2795" s="41"/>
      <c r="BL2795" s="41"/>
      <c r="BM2795" s="41"/>
      <c r="BN2795" s="41"/>
      <c r="BO2795" s="41"/>
      <c r="BP2795" s="108"/>
      <c r="CG2795" s="102"/>
      <c r="CI2795" s="45"/>
    </row>
    <row r="2796" spans="37:87" ht="13" customHeight="1">
      <c r="AK2796" s="114"/>
      <c r="AL2796" s="41"/>
      <c r="AM2796" s="41"/>
      <c r="AN2796" s="41"/>
      <c r="AO2796" s="41"/>
      <c r="AP2796" s="41"/>
      <c r="AQ2796" s="41"/>
      <c r="AR2796" s="41"/>
      <c r="AS2796" s="41"/>
      <c r="AT2796" s="41"/>
      <c r="AU2796" s="41"/>
      <c r="AV2796" s="41"/>
      <c r="AW2796" s="41"/>
      <c r="AX2796" s="41"/>
      <c r="AY2796" s="41"/>
      <c r="AZ2796" s="41"/>
      <c r="BA2796" s="41"/>
      <c r="BB2796" s="41"/>
      <c r="BC2796" s="41"/>
      <c r="BD2796" s="41"/>
      <c r="BE2796" s="41"/>
      <c r="BF2796" s="41"/>
      <c r="BG2796" s="41"/>
      <c r="BH2796" s="41"/>
      <c r="BI2796" s="41"/>
      <c r="BJ2796" s="41"/>
      <c r="BK2796" s="41"/>
      <c r="BL2796" s="41"/>
      <c r="BM2796" s="41"/>
      <c r="BN2796" s="41"/>
      <c r="BO2796" s="41"/>
      <c r="BP2796" s="108"/>
      <c r="CG2796" s="102"/>
      <c r="CI2796" s="45"/>
    </row>
    <row r="2797" spans="37:87" ht="13" customHeight="1">
      <c r="AK2797" s="114"/>
      <c r="AL2797" s="41"/>
      <c r="AM2797" s="41"/>
      <c r="AN2797" s="41"/>
      <c r="AO2797" s="41"/>
      <c r="AP2797" s="41"/>
      <c r="AQ2797" s="41"/>
      <c r="AR2797" s="41"/>
      <c r="AS2797" s="41"/>
      <c r="AT2797" s="41"/>
      <c r="AU2797" s="41"/>
      <c r="AV2797" s="41"/>
      <c r="AW2797" s="41"/>
      <c r="AX2797" s="41"/>
      <c r="AY2797" s="41"/>
      <c r="AZ2797" s="41"/>
      <c r="BA2797" s="41"/>
      <c r="BB2797" s="41"/>
      <c r="BC2797" s="41"/>
      <c r="BD2797" s="41"/>
      <c r="BE2797" s="41"/>
      <c r="BF2797" s="41"/>
      <c r="BG2797" s="41"/>
      <c r="BH2797" s="41"/>
      <c r="BI2797" s="41"/>
      <c r="BJ2797" s="41"/>
      <c r="BK2797" s="41"/>
      <c r="BL2797" s="41"/>
      <c r="BM2797" s="41"/>
      <c r="BN2797" s="41"/>
      <c r="BO2797" s="41"/>
      <c r="BP2797" s="108"/>
      <c r="CG2797" s="102"/>
      <c r="CI2797" s="45"/>
    </row>
    <row r="2798" spans="37:87" ht="13" customHeight="1">
      <c r="AK2798" s="114"/>
      <c r="AL2798" s="41"/>
      <c r="AM2798" s="41"/>
      <c r="AN2798" s="41"/>
      <c r="AO2798" s="41"/>
      <c r="AP2798" s="41"/>
      <c r="AQ2798" s="41"/>
      <c r="AR2798" s="41"/>
      <c r="AS2798" s="41"/>
      <c r="AT2798" s="41"/>
      <c r="AU2798" s="41"/>
      <c r="AV2798" s="41"/>
      <c r="AW2798" s="41"/>
      <c r="AX2798" s="41"/>
      <c r="AY2798" s="41"/>
      <c r="AZ2798" s="41"/>
      <c r="BA2798" s="41"/>
      <c r="BB2798" s="41"/>
      <c r="BC2798" s="41"/>
      <c r="BD2798" s="41"/>
      <c r="BE2798" s="41"/>
      <c r="BF2798" s="41"/>
      <c r="BG2798" s="41"/>
      <c r="BH2798" s="41"/>
      <c r="BI2798" s="41"/>
      <c r="BJ2798" s="41"/>
      <c r="BK2798" s="41"/>
      <c r="BL2798" s="41"/>
      <c r="BM2798" s="41"/>
      <c r="BN2798" s="41"/>
      <c r="BO2798" s="41"/>
      <c r="BP2798" s="108"/>
      <c r="CG2798" s="102"/>
      <c r="CI2798" s="45"/>
    </row>
    <row r="2799" spans="37:87" ht="13" customHeight="1">
      <c r="AK2799" s="114"/>
      <c r="AL2799" s="41"/>
      <c r="AM2799" s="41"/>
      <c r="AN2799" s="41"/>
      <c r="AO2799" s="41"/>
      <c r="AP2799" s="41"/>
      <c r="AQ2799" s="41"/>
      <c r="AR2799" s="41"/>
      <c r="AS2799" s="41"/>
      <c r="AT2799" s="41"/>
      <c r="AU2799" s="41"/>
      <c r="AV2799" s="41"/>
      <c r="AW2799" s="41"/>
      <c r="AX2799" s="41"/>
      <c r="AY2799" s="41"/>
      <c r="AZ2799" s="41"/>
      <c r="BA2799" s="41"/>
      <c r="BB2799" s="41"/>
      <c r="BC2799" s="41"/>
      <c r="BD2799" s="41"/>
      <c r="BE2799" s="41"/>
      <c r="BF2799" s="41"/>
      <c r="BG2799" s="41"/>
      <c r="BH2799" s="41"/>
      <c r="BI2799" s="41"/>
      <c r="BJ2799" s="41"/>
      <c r="BK2799" s="41"/>
      <c r="BL2799" s="41"/>
      <c r="BM2799" s="41"/>
      <c r="BN2799" s="41"/>
      <c r="BO2799" s="41"/>
      <c r="BP2799" s="108"/>
      <c r="CG2799" s="102"/>
      <c r="CI2799" s="45"/>
    </row>
    <row r="2800" spans="37:87" ht="13" customHeight="1">
      <c r="AK2800" s="114"/>
      <c r="AL2800" s="41"/>
      <c r="AM2800" s="41"/>
      <c r="AN2800" s="41"/>
      <c r="AO2800" s="41"/>
      <c r="AP2800" s="41"/>
      <c r="AQ2800" s="41"/>
      <c r="AR2800" s="41"/>
      <c r="AS2800" s="41"/>
      <c r="AT2800" s="41"/>
      <c r="AU2800" s="41"/>
      <c r="AV2800" s="41"/>
      <c r="AW2800" s="41"/>
      <c r="AX2800" s="41"/>
      <c r="AY2800" s="41"/>
      <c r="AZ2800" s="41"/>
      <c r="BA2800" s="41"/>
      <c r="BB2800" s="41"/>
      <c r="BC2800" s="41"/>
      <c r="BD2800" s="41"/>
      <c r="BE2800" s="41"/>
      <c r="BF2800" s="41"/>
      <c r="BG2800" s="41"/>
      <c r="BH2800" s="41"/>
      <c r="BI2800" s="41"/>
      <c r="BJ2800" s="41"/>
      <c r="BK2800" s="41"/>
      <c r="BL2800" s="41"/>
      <c r="BM2800" s="41"/>
      <c r="BN2800" s="41"/>
      <c r="BO2800" s="41"/>
      <c r="BP2800" s="108"/>
      <c r="CG2800" s="102"/>
      <c r="CI2800" s="45"/>
    </row>
    <row r="2801" spans="37:87" ht="13" customHeight="1">
      <c r="AK2801" s="114"/>
      <c r="AL2801" s="41"/>
      <c r="AM2801" s="41"/>
      <c r="AN2801" s="41"/>
      <c r="AO2801" s="41"/>
      <c r="AP2801" s="41"/>
      <c r="AQ2801" s="41"/>
      <c r="AR2801" s="41"/>
      <c r="AS2801" s="41"/>
      <c r="AT2801" s="41"/>
      <c r="AU2801" s="41"/>
      <c r="AV2801" s="41"/>
      <c r="AW2801" s="41"/>
      <c r="AX2801" s="41"/>
      <c r="AY2801" s="41"/>
      <c r="AZ2801" s="41"/>
      <c r="BA2801" s="41"/>
      <c r="BB2801" s="41"/>
      <c r="BC2801" s="41"/>
      <c r="BD2801" s="41"/>
      <c r="BE2801" s="41"/>
      <c r="BF2801" s="41"/>
      <c r="BG2801" s="41"/>
      <c r="BH2801" s="41"/>
      <c r="BI2801" s="41"/>
      <c r="BJ2801" s="41"/>
      <c r="BK2801" s="41"/>
      <c r="BL2801" s="41"/>
      <c r="BM2801" s="41"/>
      <c r="BN2801" s="41"/>
      <c r="BO2801" s="41"/>
      <c r="BP2801" s="108"/>
      <c r="CG2801" s="102"/>
      <c r="CI2801" s="45"/>
    </row>
    <row r="2802" spans="37:87" ht="13" customHeight="1">
      <c r="AK2802" s="114"/>
      <c r="AL2802" s="41"/>
      <c r="AM2802" s="41"/>
      <c r="AN2802" s="41"/>
      <c r="AO2802" s="41"/>
      <c r="AP2802" s="41"/>
      <c r="AQ2802" s="41"/>
      <c r="AR2802" s="41"/>
      <c r="AS2802" s="41"/>
      <c r="AT2802" s="41"/>
      <c r="AU2802" s="41"/>
      <c r="AV2802" s="41"/>
      <c r="AW2802" s="41"/>
      <c r="AX2802" s="41"/>
      <c r="AY2802" s="41"/>
      <c r="AZ2802" s="41"/>
      <c r="BA2802" s="41"/>
      <c r="BB2802" s="41"/>
      <c r="BC2802" s="41"/>
      <c r="BD2802" s="41"/>
      <c r="BE2802" s="41"/>
      <c r="BF2802" s="41"/>
      <c r="BG2802" s="41"/>
      <c r="BH2802" s="41"/>
      <c r="BI2802" s="41"/>
      <c r="BJ2802" s="41"/>
      <c r="BK2802" s="41"/>
      <c r="BL2802" s="41"/>
      <c r="BM2802" s="41"/>
      <c r="BN2802" s="41"/>
      <c r="BO2802" s="41"/>
      <c r="BP2802" s="108"/>
      <c r="CG2802" s="102"/>
      <c r="CI2802" s="45"/>
    </row>
    <row r="2803" spans="37:87" ht="13" customHeight="1">
      <c r="AK2803" s="114"/>
      <c r="AL2803" s="41"/>
      <c r="AM2803" s="41"/>
      <c r="AN2803" s="41"/>
      <c r="AO2803" s="41"/>
      <c r="AP2803" s="41"/>
      <c r="AQ2803" s="41"/>
      <c r="AR2803" s="41"/>
      <c r="AS2803" s="41"/>
      <c r="AT2803" s="41"/>
      <c r="AU2803" s="41"/>
      <c r="AV2803" s="41"/>
      <c r="AW2803" s="41"/>
      <c r="AX2803" s="41"/>
      <c r="AY2803" s="41"/>
      <c r="AZ2803" s="41"/>
      <c r="BA2803" s="41"/>
      <c r="BB2803" s="41"/>
      <c r="BC2803" s="41"/>
      <c r="BD2803" s="41"/>
      <c r="BE2803" s="41"/>
      <c r="BF2803" s="41"/>
      <c r="BG2803" s="41"/>
      <c r="BH2803" s="41"/>
      <c r="BI2803" s="41"/>
      <c r="BJ2803" s="41"/>
      <c r="BK2803" s="41"/>
      <c r="BL2803" s="41"/>
      <c r="BM2803" s="41"/>
      <c r="BN2803" s="41"/>
      <c r="BO2803" s="41"/>
      <c r="BP2803" s="108"/>
      <c r="CG2803" s="102"/>
      <c r="CI2803" s="45"/>
    </row>
    <row r="2804" spans="37:87" ht="13" customHeight="1">
      <c r="AK2804" s="114"/>
      <c r="AL2804" s="41"/>
      <c r="AM2804" s="41"/>
      <c r="AN2804" s="41"/>
      <c r="AO2804" s="41"/>
      <c r="AP2804" s="41"/>
      <c r="AQ2804" s="41"/>
      <c r="AR2804" s="41"/>
      <c r="AS2804" s="41"/>
      <c r="AT2804" s="41"/>
      <c r="AU2804" s="41"/>
      <c r="AV2804" s="41"/>
      <c r="AW2804" s="41"/>
      <c r="AX2804" s="41"/>
      <c r="AY2804" s="41"/>
      <c r="AZ2804" s="41"/>
      <c r="BA2804" s="41"/>
      <c r="BB2804" s="41"/>
      <c r="BC2804" s="41"/>
      <c r="BD2804" s="41"/>
      <c r="BE2804" s="41"/>
      <c r="BF2804" s="41"/>
      <c r="BG2804" s="41"/>
      <c r="BH2804" s="41"/>
      <c r="BI2804" s="41"/>
      <c r="BJ2804" s="41"/>
      <c r="BK2804" s="41"/>
      <c r="BL2804" s="41"/>
      <c r="BM2804" s="41"/>
      <c r="BN2804" s="41"/>
      <c r="BO2804" s="41"/>
      <c r="BP2804" s="108"/>
      <c r="CG2804" s="102"/>
      <c r="CI2804" s="45"/>
    </row>
    <row r="2805" spans="37:87" ht="13" customHeight="1">
      <c r="AK2805" s="114"/>
      <c r="AL2805" s="41"/>
      <c r="AM2805" s="41"/>
      <c r="AN2805" s="41"/>
      <c r="AO2805" s="41"/>
      <c r="AP2805" s="41"/>
      <c r="AQ2805" s="41"/>
      <c r="AR2805" s="41"/>
      <c r="AS2805" s="41"/>
      <c r="AT2805" s="41"/>
      <c r="AU2805" s="41"/>
      <c r="AV2805" s="41"/>
      <c r="AW2805" s="41"/>
      <c r="AX2805" s="41"/>
      <c r="AY2805" s="41"/>
      <c r="AZ2805" s="41"/>
      <c r="BA2805" s="41"/>
      <c r="BB2805" s="41"/>
      <c r="BC2805" s="41"/>
      <c r="BD2805" s="41"/>
      <c r="BE2805" s="41"/>
      <c r="BF2805" s="41"/>
      <c r="BG2805" s="41"/>
      <c r="BH2805" s="41"/>
      <c r="BI2805" s="41"/>
      <c r="BJ2805" s="41"/>
      <c r="BK2805" s="41"/>
      <c r="BL2805" s="41"/>
      <c r="BM2805" s="41"/>
      <c r="BN2805" s="41"/>
      <c r="BO2805" s="41"/>
      <c r="BP2805" s="108"/>
      <c r="CG2805" s="102"/>
      <c r="CI2805" s="45"/>
    </row>
    <row r="2806" spans="37:87" ht="13" customHeight="1">
      <c r="AK2806" s="114"/>
      <c r="AL2806" s="41"/>
      <c r="AM2806" s="41"/>
      <c r="AN2806" s="41"/>
      <c r="AO2806" s="41"/>
      <c r="AP2806" s="41"/>
      <c r="AQ2806" s="41"/>
      <c r="AR2806" s="41"/>
      <c r="AS2806" s="41"/>
      <c r="AT2806" s="41"/>
      <c r="AU2806" s="41"/>
      <c r="AV2806" s="41"/>
      <c r="AW2806" s="41"/>
      <c r="AX2806" s="41"/>
      <c r="AY2806" s="41"/>
      <c r="AZ2806" s="41"/>
      <c r="BA2806" s="41"/>
      <c r="BB2806" s="41"/>
      <c r="BC2806" s="41"/>
      <c r="BD2806" s="41"/>
      <c r="BE2806" s="41"/>
      <c r="BF2806" s="41"/>
      <c r="BG2806" s="41"/>
      <c r="BH2806" s="41"/>
      <c r="BI2806" s="41"/>
      <c r="BJ2806" s="41"/>
      <c r="BK2806" s="41"/>
      <c r="BL2806" s="41"/>
      <c r="BM2806" s="41"/>
      <c r="BN2806" s="41"/>
      <c r="BO2806" s="41"/>
      <c r="BP2806" s="108"/>
      <c r="CG2806" s="102"/>
      <c r="CI2806" s="45"/>
    </row>
    <row r="2807" spans="37:87" ht="13" customHeight="1">
      <c r="AK2807" s="114"/>
      <c r="AL2807" s="41"/>
      <c r="AM2807" s="41"/>
      <c r="AN2807" s="41"/>
      <c r="AO2807" s="41"/>
      <c r="AP2807" s="41"/>
      <c r="AQ2807" s="41"/>
      <c r="AR2807" s="41"/>
      <c r="AS2807" s="41"/>
      <c r="AT2807" s="41"/>
      <c r="AU2807" s="41"/>
      <c r="AV2807" s="41"/>
      <c r="AW2807" s="41"/>
      <c r="AX2807" s="41"/>
      <c r="AY2807" s="41"/>
      <c r="AZ2807" s="41"/>
      <c r="BA2807" s="41"/>
      <c r="BB2807" s="41"/>
      <c r="BC2807" s="41"/>
      <c r="BD2807" s="41"/>
      <c r="BE2807" s="41"/>
      <c r="BF2807" s="41"/>
      <c r="BG2807" s="41"/>
      <c r="BH2807" s="41"/>
      <c r="BI2807" s="41"/>
      <c r="BJ2807" s="41"/>
      <c r="BK2807" s="41"/>
      <c r="BL2807" s="41"/>
      <c r="BM2807" s="41"/>
      <c r="BN2807" s="41"/>
      <c r="BO2807" s="41"/>
      <c r="BP2807" s="108"/>
      <c r="CG2807" s="102"/>
      <c r="CI2807" s="45"/>
    </row>
    <row r="2808" spans="37:87" ht="13" customHeight="1">
      <c r="AK2808" s="114"/>
      <c r="AL2808" s="41"/>
      <c r="AM2808" s="41"/>
      <c r="AN2808" s="41"/>
      <c r="AO2808" s="41"/>
      <c r="AP2808" s="41"/>
      <c r="AQ2808" s="41"/>
      <c r="AR2808" s="41"/>
      <c r="AS2808" s="41"/>
      <c r="AT2808" s="41"/>
      <c r="AU2808" s="41"/>
      <c r="AV2808" s="41"/>
      <c r="AW2808" s="41"/>
      <c r="AX2808" s="41"/>
      <c r="AY2808" s="41"/>
      <c r="AZ2808" s="41"/>
      <c r="BA2808" s="41"/>
      <c r="BB2808" s="41"/>
      <c r="BC2808" s="41"/>
      <c r="BD2808" s="41"/>
      <c r="BE2808" s="41"/>
      <c r="BF2808" s="41"/>
      <c r="BG2808" s="41"/>
      <c r="BH2808" s="41"/>
      <c r="BI2808" s="41"/>
      <c r="BJ2808" s="41"/>
      <c r="BK2808" s="41"/>
      <c r="BL2808" s="41"/>
      <c r="BM2808" s="41"/>
      <c r="BN2808" s="41"/>
      <c r="BO2808" s="41"/>
      <c r="BP2808" s="108"/>
      <c r="CG2808" s="102"/>
      <c r="CI2808" s="45"/>
    </row>
    <row r="2809" spans="37:87" ht="13" customHeight="1">
      <c r="AK2809" s="114"/>
      <c r="AL2809" s="41"/>
      <c r="AM2809" s="41"/>
      <c r="AN2809" s="41"/>
      <c r="AO2809" s="41"/>
      <c r="AP2809" s="41"/>
      <c r="AQ2809" s="41"/>
      <c r="AR2809" s="41"/>
      <c r="AS2809" s="41"/>
      <c r="AT2809" s="41"/>
      <c r="AU2809" s="41"/>
      <c r="AV2809" s="41"/>
      <c r="AW2809" s="41"/>
      <c r="AX2809" s="41"/>
      <c r="AY2809" s="41"/>
      <c r="AZ2809" s="41"/>
      <c r="BA2809" s="41"/>
      <c r="BB2809" s="41"/>
      <c r="BC2809" s="41"/>
      <c r="BD2809" s="41"/>
      <c r="BE2809" s="41"/>
      <c r="BF2809" s="41"/>
      <c r="BG2809" s="41"/>
      <c r="BH2809" s="41"/>
      <c r="BI2809" s="41"/>
      <c r="BJ2809" s="41"/>
      <c r="BK2809" s="41"/>
      <c r="BL2809" s="41"/>
      <c r="BM2809" s="41"/>
      <c r="BN2809" s="41"/>
      <c r="BO2809" s="41"/>
      <c r="BP2809" s="108"/>
      <c r="CG2809" s="102"/>
      <c r="CI2809" s="45"/>
    </row>
    <row r="2810" spans="37:87" ht="13" customHeight="1">
      <c r="AK2810" s="114"/>
      <c r="AL2810" s="41"/>
      <c r="AM2810" s="41"/>
      <c r="AN2810" s="41"/>
      <c r="AO2810" s="41"/>
      <c r="AP2810" s="41"/>
      <c r="AQ2810" s="41"/>
      <c r="AR2810" s="41"/>
      <c r="AS2810" s="41"/>
      <c r="AT2810" s="41"/>
      <c r="AU2810" s="41"/>
      <c r="AV2810" s="41"/>
      <c r="AW2810" s="41"/>
      <c r="AX2810" s="41"/>
      <c r="AY2810" s="41"/>
      <c r="AZ2810" s="41"/>
      <c r="BA2810" s="41"/>
      <c r="BB2810" s="41"/>
      <c r="BC2810" s="41"/>
      <c r="BD2810" s="41"/>
      <c r="BE2810" s="41"/>
      <c r="BF2810" s="41"/>
      <c r="BG2810" s="41"/>
      <c r="BH2810" s="41"/>
      <c r="BI2810" s="41"/>
      <c r="BJ2810" s="41"/>
      <c r="BK2810" s="41"/>
      <c r="BL2810" s="41"/>
      <c r="BM2810" s="41"/>
      <c r="BN2810" s="41"/>
      <c r="BO2810" s="41"/>
      <c r="BP2810" s="108"/>
      <c r="CG2810" s="102"/>
      <c r="CI2810" s="45"/>
    </row>
    <row r="2811" spans="37:87" ht="13" customHeight="1">
      <c r="AK2811" s="114"/>
      <c r="AL2811" s="41"/>
      <c r="AM2811" s="41"/>
      <c r="AN2811" s="41"/>
      <c r="AO2811" s="41"/>
      <c r="AP2811" s="41"/>
      <c r="AQ2811" s="41"/>
      <c r="AR2811" s="41"/>
      <c r="AS2811" s="41"/>
      <c r="AT2811" s="41"/>
      <c r="AU2811" s="41"/>
      <c r="AV2811" s="41"/>
      <c r="AW2811" s="41"/>
      <c r="AX2811" s="41"/>
      <c r="AY2811" s="41"/>
      <c r="AZ2811" s="41"/>
      <c r="BA2811" s="41"/>
      <c r="BB2811" s="41"/>
      <c r="BC2811" s="41"/>
      <c r="BD2811" s="41"/>
      <c r="BE2811" s="41"/>
      <c r="BF2811" s="41"/>
      <c r="BG2811" s="41"/>
      <c r="BH2811" s="41"/>
      <c r="BI2811" s="41"/>
      <c r="BJ2811" s="41"/>
      <c r="BK2811" s="41"/>
      <c r="BL2811" s="41"/>
      <c r="BM2811" s="41"/>
      <c r="BN2811" s="41"/>
      <c r="BO2811" s="41"/>
      <c r="BP2811" s="108"/>
      <c r="CG2811" s="102"/>
      <c r="CI2811" s="45"/>
    </row>
    <row r="2812" spans="37:87" ht="13" customHeight="1">
      <c r="AK2812" s="114"/>
      <c r="AL2812" s="41"/>
      <c r="AM2812" s="41"/>
      <c r="AN2812" s="41"/>
      <c r="AO2812" s="41"/>
      <c r="AP2812" s="41"/>
      <c r="AQ2812" s="41"/>
      <c r="AR2812" s="41"/>
      <c r="AS2812" s="41"/>
      <c r="AT2812" s="41"/>
      <c r="AU2812" s="41"/>
      <c r="AV2812" s="41"/>
      <c r="AW2812" s="41"/>
      <c r="AX2812" s="41"/>
      <c r="AY2812" s="41"/>
      <c r="AZ2812" s="41"/>
      <c r="BA2812" s="41"/>
      <c r="BB2812" s="41"/>
      <c r="BC2812" s="41"/>
      <c r="BD2812" s="41"/>
      <c r="BE2812" s="41"/>
      <c r="BF2812" s="41"/>
      <c r="BG2812" s="41"/>
      <c r="BH2812" s="41"/>
      <c r="BI2812" s="41"/>
      <c r="BJ2812" s="41"/>
      <c r="BK2812" s="41"/>
      <c r="BL2812" s="41"/>
      <c r="BM2812" s="41"/>
      <c r="BN2812" s="41"/>
      <c r="BO2812" s="41"/>
      <c r="BP2812" s="108"/>
      <c r="CG2812" s="102"/>
      <c r="CI2812" s="45"/>
    </row>
    <row r="2813" spans="37:87" ht="13" customHeight="1">
      <c r="AK2813" s="114"/>
      <c r="AL2813" s="41"/>
      <c r="AM2813" s="41"/>
      <c r="AN2813" s="41"/>
      <c r="AO2813" s="41"/>
      <c r="AP2813" s="41"/>
      <c r="AQ2813" s="41"/>
      <c r="AR2813" s="41"/>
      <c r="AS2813" s="41"/>
      <c r="AT2813" s="41"/>
      <c r="AU2813" s="41"/>
      <c r="AV2813" s="41"/>
      <c r="AW2813" s="41"/>
      <c r="AX2813" s="41"/>
      <c r="AY2813" s="41"/>
      <c r="AZ2813" s="41"/>
      <c r="BA2813" s="41"/>
      <c r="BB2813" s="41"/>
      <c r="BC2813" s="41"/>
      <c r="BD2813" s="41"/>
      <c r="BE2813" s="41"/>
      <c r="BF2813" s="41"/>
      <c r="BG2813" s="41"/>
      <c r="BH2813" s="41"/>
      <c r="BI2813" s="41"/>
      <c r="BJ2813" s="41"/>
      <c r="BK2813" s="41"/>
      <c r="BL2813" s="41"/>
      <c r="BM2813" s="41"/>
      <c r="BN2813" s="41"/>
      <c r="BO2813" s="41"/>
      <c r="BP2813" s="108"/>
      <c r="CG2813" s="102"/>
      <c r="CI2813" s="45"/>
    </row>
    <row r="2814" spans="37:87" ht="13" customHeight="1">
      <c r="AK2814" s="114"/>
      <c r="AL2814" s="41"/>
      <c r="AM2814" s="41"/>
      <c r="AN2814" s="41"/>
      <c r="AO2814" s="41"/>
      <c r="AP2814" s="41"/>
      <c r="AQ2814" s="41"/>
      <c r="AR2814" s="41"/>
      <c r="AS2814" s="41"/>
      <c r="AT2814" s="41"/>
      <c r="AU2814" s="41"/>
      <c r="AV2814" s="41"/>
      <c r="AW2814" s="41"/>
      <c r="AX2814" s="41"/>
      <c r="AY2814" s="41"/>
      <c r="AZ2814" s="41"/>
      <c r="BA2814" s="41"/>
      <c r="BB2814" s="41"/>
      <c r="BC2814" s="41"/>
      <c r="BD2814" s="41"/>
      <c r="BE2814" s="41"/>
      <c r="BF2814" s="41"/>
      <c r="BG2814" s="41"/>
      <c r="BH2814" s="41"/>
      <c r="BI2814" s="41"/>
      <c r="BJ2814" s="41"/>
      <c r="BK2814" s="41"/>
      <c r="BL2814" s="41"/>
      <c r="BM2814" s="41"/>
      <c r="BN2814" s="41"/>
      <c r="BO2814" s="41"/>
      <c r="BP2814" s="108"/>
      <c r="CG2814" s="102"/>
      <c r="CI2814" s="45"/>
    </row>
    <row r="2815" spans="37:87" ht="13" customHeight="1">
      <c r="AK2815" s="114"/>
      <c r="AL2815" s="41"/>
      <c r="AM2815" s="41"/>
      <c r="AN2815" s="41"/>
      <c r="AO2815" s="41"/>
      <c r="AP2815" s="41"/>
      <c r="AQ2815" s="41"/>
      <c r="AR2815" s="41"/>
      <c r="AS2815" s="41"/>
      <c r="AT2815" s="41"/>
      <c r="AU2815" s="41"/>
      <c r="AV2815" s="41"/>
      <c r="AW2815" s="41"/>
      <c r="AX2815" s="41"/>
      <c r="AY2815" s="41"/>
      <c r="AZ2815" s="41"/>
      <c r="BA2815" s="41"/>
      <c r="BB2815" s="41"/>
      <c r="BC2815" s="41"/>
      <c r="BD2815" s="41"/>
      <c r="BE2815" s="41"/>
      <c r="BF2815" s="41"/>
      <c r="BG2815" s="41"/>
      <c r="BH2815" s="41"/>
      <c r="BI2815" s="41"/>
      <c r="BJ2815" s="41"/>
      <c r="BK2815" s="41"/>
      <c r="BL2815" s="41"/>
      <c r="BM2815" s="41"/>
      <c r="BN2815" s="41"/>
      <c r="BO2815" s="41"/>
      <c r="BP2815" s="108"/>
      <c r="CG2815" s="102"/>
      <c r="CI2815" s="45"/>
    </row>
    <row r="2816" spans="37:87" ht="13" customHeight="1">
      <c r="AK2816" s="114"/>
      <c r="AL2816" s="41"/>
      <c r="AM2816" s="41"/>
      <c r="AN2816" s="41"/>
      <c r="AO2816" s="41"/>
      <c r="AP2816" s="41"/>
      <c r="AQ2816" s="41"/>
      <c r="AR2816" s="41"/>
      <c r="AS2816" s="41"/>
      <c r="AT2816" s="41"/>
      <c r="AU2816" s="41"/>
      <c r="AV2816" s="41"/>
      <c r="AW2816" s="41"/>
      <c r="AX2816" s="41"/>
      <c r="AY2816" s="41"/>
      <c r="AZ2816" s="41"/>
      <c r="BA2816" s="41"/>
      <c r="BB2816" s="41"/>
      <c r="BC2816" s="41"/>
      <c r="BD2816" s="41"/>
      <c r="BE2816" s="41"/>
      <c r="BF2816" s="41"/>
      <c r="BG2816" s="41"/>
      <c r="BH2816" s="41"/>
      <c r="BI2816" s="41"/>
      <c r="BJ2816" s="41"/>
      <c r="BK2816" s="41"/>
      <c r="BL2816" s="41"/>
      <c r="BM2816" s="41"/>
      <c r="BN2816" s="41"/>
      <c r="BO2816" s="41"/>
      <c r="BP2816" s="108"/>
      <c r="CG2816" s="102"/>
      <c r="CI2816" s="45"/>
    </row>
    <row r="2817" spans="37:87" ht="13" customHeight="1">
      <c r="AK2817" s="114"/>
      <c r="AL2817" s="41"/>
      <c r="AM2817" s="41"/>
      <c r="AN2817" s="41"/>
      <c r="AO2817" s="41"/>
      <c r="AP2817" s="41"/>
      <c r="AQ2817" s="41"/>
      <c r="AR2817" s="41"/>
      <c r="AS2817" s="41"/>
      <c r="AT2817" s="41"/>
      <c r="AU2817" s="41"/>
      <c r="AV2817" s="41"/>
      <c r="AW2817" s="41"/>
      <c r="AX2817" s="41"/>
      <c r="AY2817" s="41"/>
      <c r="AZ2817" s="41"/>
      <c r="BA2817" s="41"/>
      <c r="BB2817" s="41"/>
      <c r="BC2817" s="41"/>
      <c r="BD2817" s="41"/>
      <c r="BE2817" s="41"/>
      <c r="BF2817" s="41"/>
      <c r="BG2817" s="41"/>
      <c r="BH2817" s="41"/>
      <c r="BI2817" s="41"/>
      <c r="BJ2817" s="41"/>
      <c r="BK2817" s="41"/>
      <c r="BL2817" s="41"/>
      <c r="BM2817" s="41"/>
      <c r="BN2817" s="41"/>
      <c r="BO2817" s="41"/>
      <c r="BP2817" s="108"/>
      <c r="CG2817" s="102"/>
      <c r="CI2817" s="45"/>
    </row>
    <row r="2818" spans="37:87" ht="13" customHeight="1">
      <c r="AK2818" s="114"/>
      <c r="AL2818" s="41"/>
      <c r="AM2818" s="41"/>
      <c r="AN2818" s="41"/>
      <c r="AO2818" s="41"/>
      <c r="AP2818" s="41"/>
      <c r="AQ2818" s="41"/>
      <c r="AR2818" s="41"/>
      <c r="AS2818" s="41"/>
      <c r="AT2818" s="41"/>
      <c r="AU2818" s="41"/>
      <c r="AV2818" s="41"/>
      <c r="AW2818" s="41"/>
      <c r="AX2818" s="41"/>
      <c r="AY2818" s="41"/>
      <c r="AZ2818" s="41"/>
      <c r="BA2818" s="41"/>
      <c r="BB2818" s="41"/>
      <c r="BC2818" s="41"/>
      <c r="BD2818" s="41"/>
      <c r="BE2818" s="41"/>
      <c r="BF2818" s="41"/>
      <c r="BG2818" s="41"/>
      <c r="BH2818" s="41"/>
      <c r="BI2818" s="41"/>
      <c r="BJ2818" s="41"/>
      <c r="BK2818" s="41"/>
      <c r="BL2818" s="41"/>
      <c r="BM2818" s="41"/>
      <c r="BN2818" s="41"/>
      <c r="BO2818" s="41"/>
      <c r="BP2818" s="108"/>
      <c r="CG2818" s="102"/>
      <c r="CI2818" s="45"/>
    </row>
    <row r="2819" spans="37:87" ht="13" customHeight="1">
      <c r="AK2819" s="114"/>
      <c r="AL2819" s="41"/>
      <c r="AM2819" s="41"/>
      <c r="AN2819" s="41"/>
      <c r="AO2819" s="41"/>
      <c r="AP2819" s="41"/>
      <c r="AQ2819" s="41"/>
      <c r="AR2819" s="41"/>
      <c r="AS2819" s="41"/>
      <c r="AT2819" s="41"/>
      <c r="AU2819" s="41"/>
      <c r="AV2819" s="41"/>
      <c r="AW2819" s="41"/>
      <c r="AX2819" s="41"/>
      <c r="AY2819" s="41"/>
      <c r="AZ2819" s="41"/>
      <c r="BA2819" s="41"/>
      <c r="BB2819" s="41"/>
      <c r="BC2819" s="41"/>
      <c r="BD2819" s="41"/>
      <c r="BE2819" s="41"/>
      <c r="BF2819" s="41"/>
      <c r="BG2819" s="41"/>
      <c r="BH2819" s="41"/>
      <c r="BI2819" s="41"/>
      <c r="BJ2819" s="41"/>
      <c r="BK2819" s="41"/>
      <c r="BL2819" s="41"/>
      <c r="BM2819" s="41"/>
      <c r="BN2819" s="41"/>
      <c r="BO2819" s="41"/>
      <c r="BP2819" s="108"/>
      <c r="CG2819" s="102"/>
      <c r="CI2819" s="45"/>
    </row>
    <row r="2820" spans="37:87" ht="13" customHeight="1">
      <c r="AK2820" s="114"/>
      <c r="AL2820" s="41"/>
      <c r="AM2820" s="41"/>
      <c r="AN2820" s="41"/>
      <c r="AO2820" s="41"/>
      <c r="AP2820" s="41"/>
      <c r="AQ2820" s="41"/>
      <c r="AR2820" s="41"/>
      <c r="AS2820" s="41"/>
      <c r="AT2820" s="41"/>
      <c r="AU2820" s="41"/>
      <c r="AV2820" s="41"/>
      <c r="AW2820" s="41"/>
      <c r="AX2820" s="41"/>
      <c r="AY2820" s="41"/>
      <c r="AZ2820" s="41"/>
      <c r="BA2820" s="41"/>
      <c r="BB2820" s="41"/>
      <c r="BC2820" s="41"/>
      <c r="BD2820" s="41"/>
      <c r="BE2820" s="41"/>
      <c r="BF2820" s="41"/>
      <c r="BG2820" s="41"/>
      <c r="BH2820" s="41"/>
      <c r="BI2820" s="41"/>
      <c r="BJ2820" s="41"/>
      <c r="BK2820" s="41"/>
      <c r="BL2820" s="41"/>
      <c r="BM2820" s="41"/>
      <c r="BN2820" s="41"/>
      <c r="BO2820" s="41"/>
      <c r="BP2820" s="108"/>
      <c r="CG2820" s="102"/>
      <c r="CI2820" s="45"/>
    </row>
    <row r="2821" spans="37:87" ht="13" customHeight="1">
      <c r="AK2821" s="114"/>
      <c r="AL2821" s="41"/>
      <c r="AM2821" s="41"/>
      <c r="AN2821" s="41"/>
      <c r="AO2821" s="41"/>
      <c r="AP2821" s="41"/>
      <c r="AQ2821" s="41"/>
      <c r="AR2821" s="41"/>
      <c r="AS2821" s="41"/>
      <c r="AT2821" s="41"/>
      <c r="AU2821" s="41"/>
      <c r="AV2821" s="41"/>
      <c r="AW2821" s="41"/>
      <c r="AX2821" s="41"/>
      <c r="AY2821" s="41"/>
      <c r="AZ2821" s="41"/>
      <c r="BA2821" s="41"/>
      <c r="BB2821" s="41"/>
      <c r="BC2821" s="41"/>
      <c r="BD2821" s="41"/>
      <c r="BE2821" s="41"/>
      <c r="BF2821" s="41"/>
      <c r="BG2821" s="41"/>
      <c r="BH2821" s="41"/>
      <c r="BI2821" s="41"/>
      <c r="BJ2821" s="41"/>
      <c r="BK2821" s="41"/>
      <c r="BL2821" s="41"/>
      <c r="BM2821" s="41"/>
      <c r="BN2821" s="41"/>
      <c r="BO2821" s="41"/>
      <c r="BP2821" s="108"/>
      <c r="CG2821" s="102"/>
      <c r="CI2821" s="45"/>
    </row>
    <row r="2822" spans="37:87" ht="13" customHeight="1">
      <c r="AK2822" s="114"/>
      <c r="AL2822" s="41"/>
      <c r="AM2822" s="41"/>
      <c r="AN2822" s="41"/>
      <c r="AO2822" s="41"/>
      <c r="AP2822" s="41"/>
      <c r="AQ2822" s="41"/>
      <c r="AR2822" s="41"/>
      <c r="AS2822" s="41"/>
      <c r="AT2822" s="41"/>
      <c r="AU2822" s="41"/>
      <c r="AV2822" s="41"/>
      <c r="AW2822" s="41"/>
      <c r="AX2822" s="41"/>
      <c r="AY2822" s="41"/>
      <c r="AZ2822" s="41"/>
      <c r="BA2822" s="41"/>
      <c r="BB2822" s="41"/>
      <c r="BC2822" s="41"/>
      <c r="BD2822" s="41"/>
      <c r="BE2822" s="41"/>
      <c r="BF2822" s="41"/>
      <c r="BG2822" s="41"/>
      <c r="BH2822" s="41"/>
      <c r="BI2822" s="41"/>
      <c r="BJ2822" s="41"/>
      <c r="BK2822" s="41"/>
      <c r="BL2822" s="41"/>
      <c r="BM2822" s="41"/>
      <c r="BN2822" s="41"/>
      <c r="BO2822" s="41"/>
      <c r="BP2822" s="108"/>
      <c r="CG2822" s="102"/>
      <c r="CI2822" s="45"/>
    </row>
    <row r="2823" spans="37:87" ht="13" customHeight="1">
      <c r="AK2823" s="114"/>
      <c r="AL2823" s="41"/>
      <c r="AM2823" s="41"/>
      <c r="AN2823" s="41"/>
      <c r="AO2823" s="41"/>
      <c r="AP2823" s="41"/>
      <c r="AQ2823" s="41"/>
      <c r="AR2823" s="41"/>
      <c r="AS2823" s="41"/>
      <c r="AT2823" s="41"/>
      <c r="AU2823" s="41"/>
      <c r="AV2823" s="41"/>
      <c r="AW2823" s="41"/>
      <c r="AX2823" s="41"/>
      <c r="AY2823" s="41"/>
      <c r="AZ2823" s="41"/>
      <c r="BA2823" s="41"/>
      <c r="BB2823" s="41"/>
      <c r="BC2823" s="41"/>
      <c r="BD2823" s="41"/>
      <c r="BE2823" s="41"/>
      <c r="BF2823" s="41"/>
      <c r="BG2823" s="41"/>
      <c r="BH2823" s="41"/>
      <c r="BI2823" s="41"/>
      <c r="BJ2823" s="41"/>
      <c r="BK2823" s="41"/>
      <c r="BL2823" s="41"/>
      <c r="BM2823" s="41"/>
      <c r="BN2823" s="41"/>
      <c r="BO2823" s="41"/>
      <c r="BP2823" s="108"/>
      <c r="CG2823" s="102"/>
      <c r="CI2823" s="45"/>
    </row>
    <row r="2824" spans="37:87" ht="13" customHeight="1">
      <c r="AK2824" s="114"/>
      <c r="AL2824" s="41"/>
      <c r="AM2824" s="41"/>
      <c r="AN2824" s="41"/>
      <c r="AO2824" s="41"/>
      <c r="AP2824" s="41"/>
      <c r="AQ2824" s="41"/>
      <c r="AR2824" s="41"/>
      <c r="AS2824" s="41"/>
      <c r="AT2824" s="41"/>
      <c r="AU2824" s="41"/>
      <c r="AV2824" s="41"/>
      <c r="AW2824" s="41"/>
      <c r="AX2824" s="41"/>
      <c r="AY2824" s="41"/>
      <c r="AZ2824" s="41"/>
      <c r="BA2824" s="41"/>
      <c r="BB2824" s="41"/>
      <c r="BC2824" s="41"/>
      <c r="BD2824" s="41"/>
      <c r="BE2824" s="41"/>
      <c r="BF2824" s="41"/>
      <c r="BG2824" s="41"/>
      <c r="BH2824" s="41"/>
      <c r="BI2824" s="41"/>
      <c r="BJ2824" s="41"/>
      <c r="BK2824" s="41"/>
      <c r="BL2824" s="41"/>
      <c r="BM2824" s="41"/>
      <c r="BN2824" s="41"/>
      <c r="BO2824" s="41"/>
      <c r="BP2824" s="108"/>
      <c r="CG2824" s="102"/>
      <c r="CI2824" s="45"/>
    </row>
    <row r="2825" spans="37:87" ht="13" customHeight="1">
      <c r="AK2825" s="114"/>
      <c r="AL2825" s="41"/>
      <c r="AM2825" s="41"/>
      <c r="AN2825" s="41"/>
      <c r="AO2825" s="41"/>
      <c r="AP2825" s="41"/>
      <c r="AQ2825" s="41"/>
      <c r="AR2825" s="41"/>
      <c r="AS2825" s="41"/>
      <c r="AT2825" s="41"/>
      <c r="AU2825" s="41"/>
      <c r="AV2825" s="41"/>
      <c r="AW2825" s="41"/>
      <c r="AX2825" s="41"/>
      <c r="AY2825" s="41"/>
      <c r="AZ2825" s="41"/>
      <c r="BA2825" s="41"/>
      <c r="BB2825" s="41"/>
      <c r="BC2825" s="41"/>
      <c r="BD2825" s="41"/>
      <c r="BE2825" s="41"/>
      <c r="BF2825" s="41"/>
      <c r="BG2825" s="41"/>
      <c r="BH2825" s="41"/>
      <c r="BI2825" s="41"/>
      <c r="BJ2825" s="41"/>
      <c r="BK2825" s="41"/>
      <c r="BL2825" s="41"/>
      <c r="BM2825" s="41"/>
      <c r="BN2825" s="41"/>
      <c r="BO2825" s="41"/>
      <c r="BP2825" s="108"/>
      <c r="CG2825" s="102"/>
      <c r="CI2825" s="45"/>
    </row>
    <row r="2826" spans="37:87" ht="13" customHeight="1">
      <c r="AK2826" s="114"/>
      <c r="AL2826" s="41"/>
      <c r="AM2826" s="41"/>
      <c r="AN2826" s="41"/>
      <c r="AO2826" s="41"/>
      <c r="AP2826" s="41"/>
      <c r="AQ2826" s="41"/>
      <c r="AR2826" s="41"/>
      <c r="AS2826" s="41"/>
      <c r="AT2826" s="41"/>
      <c r="AU2826" s="41"/>
      <c r="AV2826" s="41"/>
      <c r="AW2826" s="41"/>
      <c r="AX2826" s="41"/>
      <c r="AY2826" s="41"/>
      <c r="AZ2826" s="41"/>
      <c r="BA2826" s="41"/>
      <c r="BB2826" s="41"/>
      <c r="BC2826" s="41"/>
      <c r="BD2826" s="41"/>
      <c r="BE2826" s="41"/>
      <c r="BF2826" s="41"/>
      <c r="BG2826" s="41"/>
      <c r="BH2826" s="41"/>
      <c r="BI2826" s="41"/>
      <c r="BJ2826" s="41"/>
      <c r="BK2826" s="41"/>
      <c r="BL2826" s="41"/>
      <c r="BM2826" s="41"/>
      <c r="BN2826" s="41"/>
      <c r="BO2826" s="41"/>
      <c r="BP2826" s="108"/>
      <c r="CG2826" s="102"/>
      <c r="CI2826" s="45"/>
    </row>
    <row r="2827" spans="37:87" ht="13" customHeight="1">
      <c r="AK2827" s="114"/>
      <c r="AL2827" s="41"/>
      <c r="AM2827" s="41"/>
      <c r="AN2827" s="41"/>
      <c r="AO2827" s="41"/>
      <c r="AP2827" s="41"/>
      <c r="AQ2827" s="41"/>
      <c r="AR2827" s="41"/>
      <c r="AS2827" s="41"/>
      <c r="AT2827" s="41"/>
      <c r="AU2827" s="41"/>
      <c r="AV2827" s="41"/>
      <c r="AW2827" s="41"/>
      <c r="AX2827" s="41"/>
      <c r="AY2827" s="41"/>
      <c r="AZ2827" s="41"/>
      <c r="BA2827" s="41"/>
      <c r="BB2827" s="41"/>
      <c r="BC2827" s="41"/>
      <c r="BD2827" s="41"/>
      <c r="BE2827" s="41"/>
      <c r="BF2827" s="41"/>
      <c r="BG2827" s="41"/>
      <c r="BH2827" s="41"/>
      <c r="BI2827" s="41"/>
      <c r="BJ2827" s="41"/>
      <c r="BK2827" s="41"/>
      <c r="BL2827" s="41"/>
      <c r="BM2827" s="41"/>
      <c r="BN2827" s="41"/>
      <c r="BO2827" s="41"/>
      <c r="BP2827" s="108"/>
      <c r="CG2827" s="102"/>
      <c r="CI2827" s="45"/>
    </row>
    <row r="2828" spans="37:87" ht="13" customHeight="1">
      <c r="AK2828" s="114"/>
      <c r="AL2828" s="41"/>
      <c r="AM2828" s="41"/>
      <c r="AN2828" s="41"/>
      <c r="AO2828" s="41"/>
      <c r="AP2828" s="41"/>
      <c r="AQ2828" s="41"/>
      <c r="AR2828" s="41"/>
      <c r="AS2828" s="41"/>
      <c r="AT2828" s="41"/>
      <c r="AU2828" s="41"/>
      <c r="AV2828" s="41"/>
      <c r="AW2828" s="41"/>
      <c r="AX2828" s="41"/>
      <c r="AY2828" s="41"/>
      <c r="AZ2828" s="41"/>
      <c r="BA2828" s="41"/>
      <c r="BB2828" s="41"/>
      <c r="BC2828" s="41"/>
      <c r="BD2828" s="41"/>
      <c r="BE2828" s="41"/>
      <c r="BF2828" s="41"/>
      <c r="BG2828" s="41"/>
      <c r="BH2828" s="41"/>
      <c r="BI2828" s="41"/>
      <c r="BJ2828" s="41"/>
      <c r="BK2828" s="41"/>
      <c r="BL2828" s="41"/>
      <c r="BM2828" s="41"/>
      <c r="BN2828" s="41"/>
      <c r="BO2828" s="41"/>
      <c r="BP2828" s="108"/>
      <c r="CG2828" s="102"/>
      <c r="CI2828" s="45"/>
    </row>
    <row r="2829" spans="37:87" ht="13" customHeight="1">
      <c r="AK2829" s="114"/>
      <c r="AL2829" s="41"/>
      <c r="AM2829" s="41"/>
      <c r="AN2829" s="41"/>
      <c r="AO2829" s="41"/>
      <c r="AP2829" s="41"/>
      <c r="AQ2829" s="41"/>
      <c r="AR2829" s="41"/>
      <c r="AS2829" s="41"/>
      <c r="AT2829" s="41"/>
      <c r="AU2829" s="41"/>
      <c r="AV2829" s="41"/>
      <c r="AW2829" s="41"/>
      <c r="AX2829" s="41"/>
      <c r="AY2829" s="41"/>
      <c r="AZ2829" s="41"/>
      <c r="BA2829" s="41"/>
      <c r="BB2829" s="41"/>
      <c r="BC2829" s="41"/>
      <c r="BD2829" s="41"/>
      <c r="BE2829" s="41"/>
      <c r="BF2829" s="41"/>
      <c r="BG2829" s="41"/>
      <c r="BH2829" s="41"/>
      <c r="BI2829" s="41"/>
      <c r="BJ2829" s="41"/>
      <c r="BK2829" s="41"/>
      <c r="BL2829" s="41"/>
      <c r="BM2829" s="41"/>
      <c r="BN2829" s="41"/>
      <c r="BO2829" s="41"/>
      <c r="BP2829" s="108"/>
      <c r="CG2829" s="102"/>
      <c r="CI2829" s="45"/>
    </row>
    <row r="2830" spans="37:87" ht="13" customHeight="1">
      <c r="AK2830" s="114"/>
      <c r="AL2830" s="41"/>
      <c r="AM2830" s="41"/>
      <c r="AN2830" s="41"/>
      <c r="AO2830" s="41"/>
      <c r="AP2830" s="41"/>
      <c r="AQ2830" s="41"/>
      <c r="AR2830" s="41"/>
      <c r="AS2830" s="41"/>
      <c r="AT2830" s="41"/>
      <c r="AU2830" s="41"/>
      <c r="AV2830" s="41"/>
      <c r="AW2830" s="41"/>
      <c r="AX2830" s="41"/>
      <c r="AY2830" s="41"/>
      <c r="AZ2830" s="41"/>
      <c r="BA2830" s="41"/>
      <c r="BB2830" s="41"/>
      <c r="BC2830" s="41"/>
      <c r="BD2830" s="41"/>
      <c r="BE2830" s="41"/>
      <c r="BF2830" s="41"/>
      <c r="BG2830" s="41"/>
      <c r="BH2830" s="41"/>
      <c r="BI2830" s="41"/>
      <c r="BJ2830" s="41"/>
      <c r="BK2830" s="41"/>
      <c r="BL2830" s="41"/>
      <c r="BM2830" s="41"/>
      <c r="BN2830" s="41"/>
      <c r="BO2830" s="41"/>
      <c r="BP2830" s="108"/>
      <c r="CG2830" s="102"/>
      <c r="CI2830" s="45"/>
    </row>
    <row r="2831" spans="37:87" ht="13" customHeight="1">
      <c r="AK2831" s="114"/>
      <c r="AL2831" s="41"/>
      <c r="AM2831" s="41"/>
      <c r="AN2831" s="41"/>
      <c r="AO2831" s="41"/>
      <c r="AP2831" s="41"/>
      <c r="AQ2831" s="41"/>
      <c r="AR2831" s="41"/>
      <c r="AS2831" s="41"/>
      <c r="AT2831" s="41"/>
      <c r="AU2831" s="41"/>
      <c r="AV2831" s="41"/>
      <c r="AW2831" s="41"/>
      <c r="AX2831" s="41"/>
      <c r="AY2831" s="41"/>
      <c r="AZ2831" s="41"/>
      <c r="BA2831" s="41"/>
      <c r="BB2831" s="41"/>
      <c r="BC2831" s="41"/>
      <c r="BD2831" s="41"/>
      <c r="BE2831" s="41"/>
      <c r="BF2831" s="41"/>
      <c r="BG2831" s="41"/>
      <c r="BH2831" s="41"/>
      <c r="BI2831" s="41"/>
      <c r="BJ2831" s="41"/>
      <c r="BK2831" s="41"/>
      <c r="BL2831" s="41"/>
      <c r="BM2831" s="41"/>
      <c r="BN2831" s="41"/>
      <c r="BO2831" s="41"/>
      <c r="BP2831" s="108"/>
      <c r="CG2831" s="102"/>
      <c r="CI2831" s="45"/>
    </row>
    <row r="2832" spans="37:87" ht="13" customHeight="1">
      <c r="AK2832" s="114"/>
      <c r="AL2832" s="41"/>
      <c r="AM2832" s="41"/>
      <c r="AN2832" s="41"/>
      <c r="AO2832" s="41"/>
      <c r="AP2832" s="41"/>
      <c r="AQ2832" s="41"/>
      <c r="AR2832" s="41"/>
      <c r="AS2832" s="41"/>
      <c r="AT2832" s="41"/>
      <c r="AU2832" s="41"/>
      <c r="AV2832" s="41"/>
      <c r="AW2832" s="41"/>
      <c r="AX2832" s="41"/>
      <c r="AY2832" s="41"/>
      <c r="AZ2832" s="41"/>
      <c r="BA2832" s="41"/>
      <c r="BB2832" s="41"/>
      <c r="BC2832" s="41"/>
      <c r="BD2832" s="41"/>
      <c r="BE2832" s="41"/>
      <c r="BF2832" s="41"/>
      <c r="BG2832" s="41"/>
      <c r="BH2832" s="41"/>
      <c r="BI2832" s="41"/>
      <c r="BJ2832" s="41"/>
      <c r="BK2832" s="41"/>
      <c r="BL2832" s="41"/>
      <c r="BM2832" s="41"/>
      <c r="BN2832" s="41"/>
      <c r="BO2832" s="41"/>
      <c r="BP2832" s="108"/>
      <c r="CG2832" s="102"/>
      <c r="CI2832" s="45"/>
    </row>
    <row r="2833" spans="37:87" ht="13" customHeight="1">
      <c r="AK2833" s="114"/>
      <c r="AL2833" s="41"/>
      <c r="AM2833" s="41"/>
      <c r="AN2833" s="41"/>
      <c r="AO2833" s="41"/>
      <c r="AP2833" s="41"/>
      <c r="AQ2833" s="41"/>
      <c r="AR2833" s="41"/>
      <c r="AS2833" s="41"/>
      <c r="AT2833" s="41"/>
      <c r="AU2833" s="41"/>
      <c r="AV2833" s="41"/>
      <c r="AW2833" s="41"/>
      <c r="AX2833" s="41"/>
      <c r="AY2833" s="41"/>
      <c r="AZ2833" s="41"/>
      <c r="BA2833" s="41"/>
      <c r="BB2833" s="41"/>
      <c r="BC2833" s="41"/>
      <c r="BD2833" s="41"/>
      <c r="BE2833" s="41"/>
      <c r="BF2833" s="41"/>
      <c r="BG2833" s="41"/>
      <c r="BH2833" s="41"/>
      <c r="BI2833" s="41"/>
      <c r="BJ2833" s="41"/>
      <c r="BK2833" s="41"/>
      <c r="BL2833" s="41"/>
      <c r="BM2833" s="41"/>
      <c r="BN2833" s="41"/>
      <c r="BO2833" s="41"/>
      <c r="BP2833" s="108"/>
      <c r="CG2833" s="102"/>
      <c r="CI2833" s="45"/>
    </row>
    <row r="2834" spans="37:87" ht="13" customHeight="1">
      <c r="AK2834" s="114"/>
      <c r="AL2834" s="41"/>
      <c r="AM2834" s="41"/>
      <c r="AN2834" s="41"/>
      <c r="AO2834" s="41"/>
      <c r="AP2834" s="41"/>
      <c r="AQ2834" s="41"/>
      <c r="AR2834" s="41"/>
      <c r="AS2834" s="41"/>
      <c r="AT2834" s="41"/>
      <c r="AU2834" s="41"/>
      <c r="AV2834" s="41"/>
      <c r="AW2834" s="41"/>
      <c r="AX2834" s="41"/>
      <c r="AY2834" s="41"/>
      <c r="AZ2834" s="41"/>
      <c r="BA2834" s="41"/>
      <c r="BB2834" s="41"/>
      <c r="BC2834" s="41"/>
      <c r="BD2834" s="41"/>
      <c r="BE2834" s="41"/>
      <c r="BF2834" s="41"/>
      <c r="BG2834" s="41"/>
      <c r="BH2834" s="41"/>
      <c r="BI2834" s="41"/>
      <c r="BJ2834" s="41"/>
      <c r="BK2834" s="41"/>
      <c r="BL2834" s="41"/>
      <c r="BM2834" s="41"/>
      <c r="BN2834" s="41"/>
      <c r="BO2834" s="41"/>
      <c r="BP2834" s="108"/>
      <c r="CG2834" s="102"/>
      <c r="CI2834" s="45"/>
    </row>
    <row r="2835" spans="37:87" ht="13" customHeight="1">
      <c r="AK2835" s="114"/>
      <c r="AL2835" s="41"/>
      <c r="AM2835" s="41"/>
      <c r="AN2835" s="41"/>
      <c r="AO2835" s="41"/>
      <c r="AP2835" s="41"/>
      <c r="AQ2835" s="41"/>
      <c r="AR2835" s="41"/>
      <c r="AS2835" s="41"/>
      <c r="AT2835" s="41"/>
      <c r="AU2835" s="41"/>
      <c r="AV2835" s="41"/>
      <c r="AW2835" s="41"/>
      <c r="AX2835" s="41"/>
      <c r="AY2835" s="41"/>
      <c r="AZ2835" s="41"/>
      <c r="BA2835" s="41"/>
      <c r="BB2835" s="41"/>
      <c r="BC2835" s="41"/>
      <c r="BD2835" s="41"/>
      <c r="BE2835" s="41"/>
      <c r="BF2835" s="41"/>
      <c r="BG2835" s="41"/>
      <c r="BH2835" s="41"/>
      <c r="BI2835" s="41"/>
      <c r="BJ2835" s="41"/>
      <c r="BK2835" s="41"/>
      <c r="BL2835" s="41"/>
      <c r="BM2835" s="41"/>
      <c r="BN2835" s="41"/>
      <c r="BO2835" s="41"/>
      <c r="BP2835" s="108"/>
      <c r="CG2835" s="102"/>
      <c r="CI2835" s="45"/>
    </row>
    <row r="2836" spans="37:87" ht="13" customHeight="1">
      <c r="AK2836" s="114"/>
      <c r="AL2836" s="41"/>
      <c r="AM2836" s="41"/>
      <c r="AN2836" s="41"/>
      <c r="AO2836" s="41"/>
      <c r="AP2836" s="41"/>
      <c r="AQ2836" s="41"/>
      <c r="AR2836" s="41"/>
      <c r="AS2836" s="41"/>
      <c r="AT2836" s="41"/>
      <c r="AU2836" s="41"/>
      <c r="AV2836" s="41"/>
      <c r="AW2836" s="41"/>
      <c r="AX2836" s="41"/>
      <c r="AY2836" s="41"/>
      <c r="AZ2836" s="41"/>
      <c r="BA2836" s="41"/>
      <c r="BB2836" s="41"/>
      <c r="BC2836" s="41"/>
      <c r="BD2836" s="41"/>
      <c r="BE2836" s="41"/>
      <c r="BF2836" s="41"/>
      <c r="BG2836" s="41"/>
      <c r="BH2836" s="41"/>
      <c r="BI2836" s="41"/>
      <c r="BJ2836" s="41"/>
      <c r="BK2836" s="41"/>
      <c r="BL2836" s="41"/>
      <c r="BM2836" s="41"/>
      <c r="BN2836" s="41"/>
      <c r="BO2836" s="41"/>
      <c r="BP2836" s="108"/>
      <c r="CG2836" s="102"/>
      <c r="CI2836" s="45"/>
    </row>
    <row r="2837" spans="37:87" ht="13" customHeight="1">
      <c r="AK2837" s="114"/>
      <c r="AL2837" s="41"/>
      <c r="AM2837" s="41"/>
      <c r="AN2837" s="41"/>
      <c r="AO2837" s="41"/>
      <c r="AP2837" s="41"/>
      <c r="AQ2837" s="41"/>
      <c r="AR2837" s="41"/>
      <c r="AS2837" s="41"/>
      <c r="AT2837" s="41"/>
      <c r="AU2837" s="41"/>
      <c r="AV2837" s="41"/>
      <c r="AW2837" s="41"/>
      <c r="AX2837" s="41"/>
      <c r="AY2837" s="41"/>
      <c r="AZ2837" s="41"/>
      <c r="BA2837" s="41"/>
      <c r="BB2837" s="41"/>
      <c r="BC2837" s="41"/>
      <c r="BD2837" s="41"/>
      <c r="BE2837" s="41"/>
      <c r="BF2837" s="41"/>
      <c r="BG2837" s="41"/>
      <c r="BH2837" s="41"/>
      <c r="BI2837" s="41"/>
      <c r="BJ2837" s="41"/>
      <c r="BK2837" s="41"/>
      <c r="BL2837" s="41"/>
      <c r="BM2837" s="41"/>
      <c r="BN2837" s="41"/>
      <c r="BO2837" s="41"/>
      <c r="BP2837" s="108"/>
      <c r="CG2837" s="102"/>
      <c r="CI2837" s="45"/>
    </row>
    <row r="2838" spans="37:87" ht="13" customHeight="1">
      <c r="AK2838" s="114"/>
      <c r="AL2838" s="41"/>
      <c r="AM2838" s="41"/>
      <c r="AN2838" s="41"/>
      <c r="AO2838" s="41"/>
      <c r="AP2838" s="41"/>
      <c r="AQ2838" s="41"/>
      <c r="AR2838" s="41"/>
      <c r="AS2838" s="41"/>
      <c r="AT2838" s="41"/>
      <c r="AU2838" s="41"/>
      <c r="AV2838" s="41"/>
      <c r="AW2838" s="41"/>
      <c r="AX2838" s="41"/>
      <c r="AY2838" s="41"/>
      <c r="AZ2838" s="41"/>
      <c r="BA2838" s="41"/>
      <c r="BB2838" s="41"/>
      <c r="BC2838" s="41"/>
      <c r="BD2838" s="41"/>
      <c r="BE2838" s="41"/>
      <c r="BF2838" s="41"/>
      <c r="BG2838" s="41"/>
      <c r="BH2838" s="41"/>
      <c r="BI2838" s="41"/>
      <c r="BJ2838" s="41"/>
      <c r="BK2838" s="41"/>
      <c r="BL2838" s="41"/>
      <c r="BM2838" s="41"/>
      <c r="BN2838" s="41"/>
      <c r="BO2838" s="41"/>
      <c r="BP2838" s="108"/>
      <c r="CG2838" s="102"/>
      <c r="CI2838" s="45"/>
    </row>
    <row r="2839" spans="37:87" ht="13" customHeight="1">
      <c r="AK2839" s="114"/>
      <c r="AL2839" s="41"/>
      <c r="AM2839" s="41"/>
      <c r="AN2839" s="41"/>
      <c r="AO2839" s="41"/>
      <c r="AP2839" s="41"/>
      <c r="AQ2839" s="41"/>
      <c r="AR2839" s="41"/>
      <c r="AS2839" s="41"/>
      <c r="AT2839" s="41"/>
      <c r="AU2839" s="41"/>
      <c r="AV2839" s="41"/>
      <c r="AW2839" s="41"/>
      <c r="AX2839" s="41"/>
      <c r="AY2839" s="41"/>
      <c r="AZ2839" s="41"/>
      <c r="BA2839" s="41"/>
      <c r="BB2839" s="41"/>
      <c r="BC2839" s="41"/>
      <c r="BD2839" s="41"/>
      <c r="BE2839" s="41"/>
      <c r="BF2839" s="41"/>
      <c r="BG2839" s="41"/>
      <c r="BH2839" s="41"/>
      <c r="BI2839" s="41"/>
      <c r="BJ2839" s="41"/>
      <c r="BK2839" s="41"/>
      <c r="BL2839" s="41"/>
      <c r="BM2839" s="41"/>
      <c r="BN2839" s="41"/>
      <c r="BO2839" s="41"/>
      <c r="BP2839" s="108"/>
      <c r="CG2839" s="102"/>
      <c r="CI2839" s="45"/>
    </row>
    <row r="2840" spans="37:87" ht="13" customHeight="1">
      <c r="AK2840" s="114"/>
      <c r="AL2840" s="41"/>
      <c r="AM2840" s="41"/>
      <c r="AN2840" s="41"/>
      <c r="AO2840" s="41"/>
      <c r="AP2840" s="41"/>
      <c r="AQ2840" s="41"/>
      <c r="AR2840" s="41"/>
      <c r="AS2840" s="41"/>
      <c r="AT2840" s="41"/>
      <c r="AU2840" s="41"/>
      <c r="AV2840" s="41"/>
      <c r="AW2840" s="41"/>
      <c r="AX2840" s="41"/>
      <c r="AY2840" s="41"/>
      <c r="AZ2840" s="41"/>
      <c r="BA2840" s="41"/>
      <c r="BB2840" s="41"/>
      <c r="BC2840" s="41"/>
      <c r="BD2840" s="41"/>
      <c r="BE2840" s="41"/>
      <c r="BF2840" s="41"/>
      <c r="BG2840" s="41"/>
      <c r="BH2840" s="41"/>
      <c r="BI2840" s="41"/>
      <c r="BJ2840" s="41"/>
      <c r="BK2840" s="41"/>
      <c r="BL2840" s="41"/>
      <c r="BM2840" s="41"/>
      <c r="BN2840" s="41"/>
      <c r="BO2840" s="41"/>
      <c r="BP2840" s="108"/>
      <c r="CG2840" s="102"/>
      <c r="CI2840" s="45"/>
    </row>
    <row r="2841" spans="37:87" ht="13" customHeight="1">
      <c r="AK2841" s="114"/>
      <c r="AL2841" s="41"/>
      <c r="AM2841" s="41"/>
      <c r="AN2841" s="41"/>
      <c r="AO2841" s="41"/>
      <c r="AP2841" s="41"/>
      <c r="AQ2841" s="41"/>
      <c r="AR2841" s="41"/>
      <c r="AS2841" s="41"/>
      <c r="AT2841" s="41"/>
      <c r="AU2841" s="41"/>
      <c r="AV2841" s="41"/>
      <c r="AW2841" s="41"/>
      <c r="AX2841" s="41"/>
      <c r="AY2841" s="41"/>
      <c r="AZ2841" s="41"/>
      <c r="BA2841" s="41"/>
      <c r="BB2841" s="41"/>
      <c r="BC2841" s="41"/>
      <c r="BD2841" s="41"/>
      <c r="BE2841" s="41"/>
      <c r="BF2841" s="41"/>
      <c r="BG2841" s="41"/>
      <c r="BH2841" s="41"/>
      <c r="BI2841" s="41"/>
      <c r="BJ2841" s="41"/>
      <c r="BK2841" s="41"/>
      <c r="BL2841" s="41"/>
      <c r="BM2841" s="41"/>
      <c r="BN2841" s="41"/>
      <c r="BO2841" s="41"/>
      <c r="BP2841" s="108"/>
      <c r="CG2841" s="102"/>
      <c r="CI2841" s="45"/>
    </row>
    <row r="2842" spans="37:87" ht="13" customHeight="1">
      <c r="AK2842" s="114"/>
      <c r="AL2842" s="41"/>
      <c r="AM2842" s="41"/>
      <c r="AN2842" s="41"/>
      <c r="AO2842" s="41"/>
      <c r="AP2842" s="41"/>
      <c r="AQ2842" s="41"/>
      <c r="AR2842" s="41"/>
      <c r="AS2842" s="41"/>
      <c r="AT2842" s="41"/>
      <c r="AU2842" s="41"/>
      <c r="AV2842" s="41"/>
      <c r="AW2842" s="41"/>
      <c r="AX2842" s="41"/>
      <c r="AY2842" s="41"/>
      <c r="AZ2842" s="41"/>
      <c r="BA2842" s="41"/>
      <c r="BB2842" s="41"/>
      <c r="BC2842" s="41"/>
      <c r="BD2842" s="41"/>
      <c r="BE2842" s="41"/>
      <c r="BF2842" s="41"/>
      <c r="BG2842" s="41"/>
      <c r="BH2842" s="41"/>
      <c r="BI2842" s="41"/>
      <c r="BJ2842" s="41"/>
      <c r="BK2842" s="41"/>
      <c r="BL2842" s="41"/>
      <c r="BM2842" s="41"/>
      <c r="BN2842" s="41"/>
      <c r="BO2842" s="41"/>
      <c r="BP2842" s="108"/>
      <c r="CG2842" s="102"/>
      <c r="CI2842" s="45"/>
    </row>
    <row r="2843" spans="37:87" ht="13" customHeight="1">
      <c r="AK2843" s="114"/>
      <c r="AL2843" s="41"/>
      <c r="AM2843" s="41"/>
      <c r="AN2843" s="41"/>
      <c r="AO2843" s="41"/>
      <c r="AP2843" s="41"/>
      <c r="AQ2843" s="41"/>
      <c r="AR2843" s="41"/>
      <c r="AS2843" s="41"/>
      <c r="AT2843" s="41"/>
      <c r="AU2843" s="41"/>
      <c r="AV2843" s="41"/>
      <c r="AW2843" s="41"/>
      <c r="AX2843" s="41"/>
      <c r="AY2843" s="41"/>
      <c r="AZ2843" s="41"/>
      <c r="BA2843" s="41"/>
      <c r="BB2843" s="41"/>
      <c r="BC2843" s="41"/>
      <c r="BD2843" s="41"/>
      <c r="BE2843" s="41"/>
      <c r="BF2843" s="41"/>
      <c r="BG2843" s="41"/>
      <c r="BH2843" s="41"/>
      <c r="BI2843" s="41"/>
      <c r="BJ2843" s="41"/>
      <c r="BK2843" s="41"/>
      <c r="BL2843" s="41"/>
      <c r="BM2843" s="41"/>
      <c r="BN2843" s="41"/>
      <c r="BO2843" s="41"/>
      <c r="BP2843" s="108"/>
      <c r="CG2843" s="102"/>
      <c r="CI2843" s="45"/>
    </row>
    <row r="2844" spans="37:87" ht="13" customHeight="1">
      <c r="AK2844" s="114"/>
      <c r="AL2844" s="41"/>
      <c r="AM2844" s="41"/>
      <c r="AN2844" s="41"/>
      <c r="AO2844" s="41"/>
      <c r="AP2844" s="41"/>
      <c r="AQ2844" s="41"/>
      <c r="AR2844" s="41"/>
      <c r="AS2844" s="41"/>
      <c r="AT2844" s="41"/>
      <c r="AU2844" s="41"/>
      <c r="AV2844" s="41"/>
      <c r="AW2844" s="41"/>
      <c r="AX2844" s="41"/>
      <c r="AY2844" s="41"/>
      <c r="AZ2844" s="41"/>
      <c r="BA2844" s="41"/>
      <c r="BB2844" s="41"/>
      <c r="BC2844" s="41"/>
      <c r="BD2844" s="41"/>
      <c r="BE2844" s="41"/>
      <c r="BF2844" s="41"/>
      <c r="BG2844" s="41"/>
      <c r="BH2844" s="41"/>
      <c r="BI2844" s="41"/>
      <c r="BJ2844" s="41"/>
      <c r="BK2844" s="41"/>
      <c r="BL2844" s="41"/>
      <c r="BM2844" s="41"/>
      <c r="BN2844" s="41"/>
      <c r="BO2844" s="41"/>
      <c r="BP2844" s="108"/>
      <c r="CG2844" s="102"/>
      <c r="CI2844" s="45"/>
    </row>
    <row r="2845" spans="37:87" ht="13" customHeight="1">
      <c r="AK2845" s="114"/>
      <c r="AL2845" s="41"/>
      <c r="AM2845" s="41"/>
      <c r="AN2845" s="41"/>
      <c r="AO2845" s="41"/>
      <c r="AP2845" s="41"/>
      <c r="AQ2845" s="41"/>
      <c r="AR2845" s="41"/>
      <c r="AS2845" s="41"/>
      <c r="AT2845" s="41"/>
      <c r="AU2845" s="41"/>
      <c r="AV2845" s="41"/>
      <c r="AW2845" s="41"/>
      <c r="AX2845" s="41"/>
      <c r="AY2845" s="41"/>
      <c r="AZ2845" s="41"/>
      <c r="BA2845" s="41"/>
      <c r="BB2845" s="41"/>
      <c r="BC2845" s="41"/>
      <c r="BD2845" s="41"/>
      <c r="BE2845" s="41"/>
      <c r="BF2845" s="41"/>
      <c r="BG2845" s="41"/>
      <c r="BH2845" s="41"/>
      <c r="BI2845" s="41"/>
      <c r="BJ2845" s="41"/>
      <c r="BK2845" s="41"/>
      <c r="BL2845" s="41"/>
      <c r="BM2845" s="41"/>
      <c r="BN2845" s="41"/>
      <c r="BO2845" s="41"/>
      <c r="BP2845" s="108"/>
      <c r="CG2845" s="102"/>
      <c r="CI2845" s="45"/>
    </row>
    <row r="2846" spans="37:87" ht="13" customHeight="1">
      <c r="AK2846" s="114"/>
      <c r="AL2846" s="41"/>
      <c r="AM2846" s="41"/>
      <c r="AN2846" s="41"/>
      <c r="AO2846" s="41"/>
      <c r="AP2846" s="41"/>
      <c r="AQ2846" s="41"/>
      <c r="AR2846" s="41"/>
      <c r="AS2846" s="41"/>
      <c r="AT2846" s="41"/>
      <c r="AU2846" s="41"/>
      <c r="AV2846" s="41"/>
      <c r="AW2846" s="41"/>
      <c r="AX2846" s="41"/>
      <c r="AY2846" s="41"/>
      <c r="AZ2846" s="41"/>
      <c r="BA2846" s="41"/>
      <c r="BB2846" s="41"/>
      <c r="BC2846" s="41"/>
      <c r="BD2846" s="41"/>
      <c r="BE2846" s="41"/>
      <c r="BF2846" s="41"/>
      <c r="BG2846" s="41"/>
      <c r="BH2846" s="41"/>
      <c r="BI2846" s="41"/>
      <c r="BJ2846" s="41"/>
      <c r="BK2846" s="41"/>
      <c r="BL2846" s="41"/>
      <c r="BM2846" s="41"/>
      <c r="BN2846" s="41"/>
      <c r="BO2846" s="41"/>
      <c r="BP2846" s="108"/>
      <c r="CG2846" s="102"/>
      <c r="CI2846" s="45"/>
    </row>
    <row r="2847" spans="37:87" ht="13" customHeight="1">
      <c r="AK2847" s="114"/>
      <c r="AL2847" s="41"/>
      <c r="AM2847" s="41"/>
      <c r="AN2847" s="41"/>
      <c r="AO2847" s="41"/>
      <c r="AP2847" s="41"/>
      <c r="AQ2847" s="41"/>
      <c r="AR2847" s="41"/>
      <c r="AS2847" s="41"/>
      <c r="AT2847" s="41"/>
      <c r="AU2847" s="41"/>
      <c r="AV2847" s="41"/>
      <c r="AW2847" s="41"/>
      <c r="AX2847" s="41"/>
      <c r="AY2847" s="41"/>
      <c r="AZ2847" s="41"/>
      <c r="BA2847" s="41"/>
      <c r="BB2847" s="41"/>
      <c r="BC2847" s="41"/>
      <c r="BD2847" s="41"/>
      <c r="BE2847" s="41"/>
      <c r="BF2847" s="41"/>
      <c r="BG2847" s="41"/>
      <c r="BH2847" s="41"/>
      <c r="BI2847" s="41"/>
      <c r="BJ2847" s="41"/>
      <c r="BK2847" s="41"/>
      <c r="BL2847" s="41"/>
      <c r="BM2847" s="41"/>
      <c r="BN2847" s="41"/>
      <c r="BO2847" s="41"/>
      <c r="BP2847" s="108"/>
      <c r="CG2847" s="102"/>
      <c r="CI2847" s="45"/>
    </row>
    <row r="2848" spans="37:87" ht="13" customHeight="1">
      <c r="AK2848" s="114"/>
      <c r="AL2848" s="41"/>
      <c r="AM2848" s="41"/>
      <c r="AN2848" s="41"/>
      <c r="AO2848" s="41"/>
      <c r="AP2848" s="41"/>
      <c r="AQ2848" s="41"/>
      <c r="AR2848" s="41"/>
      <c r="AS2848" s="41"/>
      <c r="AT2848" s="41"/>
      <c r="AU2848" s="41"/>
      <c r="AV2848" s="41"/>
      <c r="AW2848" s="41"/>
      <c r="AX2848" s="41"/>
      <c r="AY2848" s="41"/>
      <c r="AZ2848" s="41"/>
      <c r="BA2848" s="41"/>
      <c r="BB2848" s="41"/>
      <c r="BC2848" s="41"/>
      <c r="BD2848" s="41"/>
      <c r="BE2848" s="41"/>
      <c r="BF2848" s="41"/>
      <c r="BG2848" s="41"/>
      <c r="BH2848" s="41"/>
      <c r="BI2848" s="41"/>
      <c r="BJ2848" s="41"/>
      <c r="BK2848" s="41"/>
      <c r="BL2848" s="41"/>
      <c r="BM2848" s="41"/>
      <c r="BN2848" s="41"/>
      <c r="BO2848" s="41"/>
      <c r="BP2848" s="108"/>
      <c r="CG2848" s="102"/>
      <c r="CI2848" s="45"/>
    </row>
    <row r="2849" spans="37:87" ht="13" customHeight="1">
      <c r="AK2849" s="114"/>
      <c r="AL2849" s="41"/>
      <c r="AM2849" s="41"/>
      <c r="AN2849" s="41"/>
      <c r="AO2849" s="41"/>
      <c r="AP2849" s="41"/>
      <c r="AQ2849" s="41"/>
      <c r="AR2849" s="41"/>
      <c r="AS2849" s="41"/>
      <c r="AT2849" s="41"/>
      <c r="AU2849" s="41"/>
      <c r="AV2849" s="41"/>
      <c r="AW2849" s="41"/>
      <c r="AX2849" s="41"/>
      <c r="AY2849" s="41"/>
      <c r="AZ2849" s="41"/>
      <c r="BA2849" s="41"/>
      <c r="BB2849" s="41"/>
      <c r="BC2849" s="41"/>
      <c r="BD2849" s="41"/>
      <c r="BE2849" s="41"/>
      <c r="BF2849" s="41"/>
      <c r="BG2849" s="41"/>
      <c r="BH2849" s="41"/>
      <c r="BI2849" s="41"/>
      <c r="BJ2849" s="41"/>
      <c r="BK2849" s="41"/>
      <c r="BL2849" s="41"/>
      <c r="BM2849" s="41"/>
      <c r="BN2849" s="41"/>
      <c r="BO2849" s="41"/>
      <c r="BP2849" s="108"/>
      <c r="CG2849" s="102"/>
      <c r="CI2849" s="45"/>
    </row>
    <row r="2850" spans="37:87" ht="13" customHeight="1">
      <c r="AK2850" s="114"/>
      <c r="AL2850" s="41"/>
      <c r="AM2850" s="41"/>
      <c r="AN2850" s="41"/>
      <c r="AO2850" s="41"/>
      <c r="AP2850" s="41"/>
      <c r="AQ2850" s="41"/>
      <c r="AR2850" s="41"/>
      <c r="AS2850" s="41"/>
      <c r="AT2850" s="41"/>
      <c r="AU2850" s="41"/>
      <c r="AV2850" s="41"/>
      <c r="AW2850" s="41"/>
      <c r="AX2850" s="41"/>
      <c r="AY2850" s="41"/>
      <c r="AZ2850" s="41"/>
      <c r="BA2850" s="41"/>
      <c r="BB2850" s="41"/>
      <c r="BC2850" s="41"/>
      <c r="BD2850" s="41"/>
      <c r="BE2850" s="41"/>
      <c r="BF2850" s="41"/>
      <c r="BG2850" s="41"/>
      <c r="BH2850" s="41"/>
      <c r="BI2850" s="41"/>
      <c r="BJ2850" s="41"/>
      <c r="BK2850" s="41"/>
      <c r="BL2850" s="41"/>
      <c r="BM2850" s="41"/>
      <c r="BN2850" s="41"/>
      <c r="BO2850" s="41"/>
      <c r="BP2850" s="108"/>
      <c r="CG2850" s="102"/>
      <c r="CI2850" s="45"/>
    </row>
    <row r="2851" spans="37:87" ht="13" customHeight="1">
      <c r="AK2851" s="114"/>
      <c r="AL2851" s="41"/>
      <c r="AM2851" s="41"/>
      <c r="AN2851" s="41"/>
      <c r="AO2851" s="41"/>
      <c r="AP2851" s="41"/>
      <c r="AQ2851" s="41"/>
      <c r="AR2851" s="41"/>
      <c r="AS2851" s="41"/>
      <c r="AT2851" s="41"/>
      <c r="AU2851" s="41"/>
      <c r="AV2851" s="41"/>
      <c r="AW2851" s="41"/>
      <c r="AX2851" s="41"/>
      <c r="AY2851" s="41"/>
      <c r="AZ2851" s="41"/>
      <c r="BA2851" s="41"/>
      <c r="BB2851" s="41"/>
      <c r="BC2851" s="41"/>
      <c r="BD2851" s="41"/>
      <c r="BE2851" s="41"/>
      <c r="BF2851" s="41"/>
      <c r="BG2851" s="41"/>
      <c r="BH2851" s="41"/>
      <c r="BI2851" s="41"/>
      <c r="BJ2851" s="41"/>
      <c r="BK2851" s="41"/>
      <c r="BL2851" s="41"/>
      <c r="BM2851" s="41"/>
      <c r="BN2851" s="41"/>
      <c r="BO2851" s="41"/>
      <c r="BP2851" s="108"/>
      <c r="CG2851" s="102"/>
      <c r="CI2851" s="45"/>
    </row>
    <row r="2852" spans="37:87" ht="13" customHeight="1">
      <c r="AK2852" s="114"/>
      <c r="AL2852" s="41"/>
      <c r="AM2852" s="41"/>
      <c r="AN2852" s="41"/>
      <c r="AO2852" s="41"/>
      <c r="AP2852" s="41"/>
      <c r="AQ2852" s="41"/>
      <c r="AR2852" s="41"/>
      <c r="AS2852" s="41"/>
      <c r="AT2852" s="41"/>
      <c r="AU2852" s="41"/>
      <c r="AV2852" s="41"/>
      <c r="AW2852" s="41"/>
      <c r="AX2852" s="41"/>
      <c r="AY2852" s="41"/>
      <c r="AZ2852" s="41"/>
      <c r="BA2852" s="41"/>
      <c r="BB2852" s="41"/>
      <c r="BC2852" s="41"/>
      <c r="BD2852" s="41"/>
      <c r="BE2852" s="41"/>
      <c r="BF2852" s="41"/>
      <c r="BG2852" s="41"/>
      <c r="BH2852" s="41"/>
      <c r="BI2852" s="41"/>
      <c r="BJ2852" s="41"/>
      <c r="BK2852" s="41"/>
      <c r="BL2852" s="41"/>
      <c r="BM2852" s="41"/>
      <c r="BN2852" s="41"/>
      <c r="BO2852" s="41"/>
      <c r="BP2852" s="108"/>
      <c r="CG2852" s="102"/>
      <c r="CI2852" s="45"/>
    </row>
    <row r="2853" spans="37:87" ht="13" customHeight="1">
      <c r="AK2853" s="114"/>
      <c r="AL2853" s="41"/>
      <c r="AM2853" s="41"/>
      <c r="AN2853" s="41"/>
      <c r="AO2853" s="41"/>
      <c r="AP2853" s="41"/>
      <c r="AQ2853" s="41"/>
      <c r="AR2853" s="41"/>
      <c r="AS2853" s="41"/>
      <c r="AT2853" s="41"/>
      <c r="AU2853" s="41"/>
      <c r="AV2853" s="41"/>
      <c r="AW2853" s="41"/>
      <c r="AX2853" s="41"/>
      <c r="AY2853" s="41"/>
      <c r="AZ2853" s="41"/>
      <c r="BA2853" s="41"/>
      <c r="BB2853" s="41"/>
      <c r="BC2853" s="41"/>
      <c r="BD2853" s="41"/>
      <c r="BE2853" s="41"/>
      <c r="BF2853" s="41"/>
      <c r="BG2853" s="41"/>
      <c r="BH2853" s="41"/>
      <c r="BI2853" s="41"/>
      <c r="BJ2853" s="41"/>
      <c r="BK2853" s="41"/>
      <c r="BL2853" s="41"/>
      <c r="BM2853" s="41"/>
      <c r="BN2853" s="41"/>
      <c r="BO2853" s="41"/>
      <c r="BP2853" s="108"/>
      <c r="CG2853" s="102"/>
      <c r="CI2853" s="45"/>
    </row>
    <row r="2854" spans="37:87" ht="13" customHeight="1">
      <c r="AK2854" s="114"/>
      <c r="AL2854" s="41"/>
      <c r="AM2854" s="41"/>
      <c r="AN2854" s="41"/>
      <c r="AO2854" s="41"/>
      <c r="AP2854" s="41"/>
      <c r="AQ2854" s="41"/>
      <c r="AR2854" s="41"/>
      <c r="AS2854" s="41"/>
      <c r="AT2854" s="41"/>
      <c r="AU2854" s="41"/>
      <c r="AV2854" s="41"/>
      <c r="AW2854" s="41"/>
      <c r="AX2854" s="41"/>
      <c r="AY2854" s="41"/>
      <c r="AZ2854" s="41"/>
      <c r="BA2854" s="41"/>
      <c r="BB2854" s="41"/>
      <c r="BC2854" s="41"/>
      <c r="BD2854" s="41"/>
      <c r="BE2854" s="41"/>
      <c r="BF2854" s="41"/>
      <c r="BG2854" s="41"/>
      <c r="BH2854" s="41"/>
      <c r="BI2854" s="41"/>
      <c r="BJ2854" s="41"/>
      <c r="BK2854" s="41"/>
      <c r="BL2854" s="41"/>
      <c r="BM2854" s="41"/>
      <c r="BN2854" s="41"/>
      <c r="BO2854" s="41"/>
      <c r="BP2854" s="108"/>
      <c r="CG2854" s="102"/>
      <c r="CI2854" s="45"/>
    </row>
    <row r="2855" spans="37:87" ht="13" customHeight="1">
      <c r="AK2855" s="114"/>
      <c r="AL2855" s="41"/>
      <c r="AM2855" s="41"/>
      <c r="AN2855" s="41"/>
      <c r="AO2855" s="41"/>
      <c r="AP2855" s="41"/>
      <c r="AQ2855" s="41"/>
      <c r="AR2855" s="41"/>
      <c r="AS2855" s="41"/>
      <c r="AT2855" s="41"/>
      <c r="AU2855" s="41"/>
      <c r="AV2855" s="41"/>
      <c r="AW2855" s="41"/>
      <c r="AX2855" s="41"/>
      <c r="AY2855" s="41"/>
      <c r="AZ2855" s="41"/>
      <c r="BA2855" s="41"/>
      <c r="BB2855" s="41"/>
      <c r="BC2855" s="41"/>
      <c r="BD2855" s="41"/>
      <c r="BE2855" s="41"/>
      <c r="BF2855" s="41"/>
      <c r="BG2855" s="41"/>
      <c r="BH2855" s="41"/>
      <c r="BI2855" s="41"/>
      <c r="BJ2855" s="41"/>
      <c r="BK2855" s="41"/>
      <c r="BL2855" s="41"/>
      <c r="BM2855" s="41"/>
      <c r="BN2855" s="41"/>
      <c r="BO2855" s="41"/>
      <c r="BP2855" s="108"/>
      <c r="CG2855" s="102"/>
      <c r="CI2855" s="45"/>
    </row>
    <row r="2856" spans="37:87" ht="13" customHeight="1">
      <c r="AK2856" s="114"/>
      <c r="AL2856" s="41"/>
      <c r="AM2856" s="41"/>
      <c r="AN2856" s="41"/>
      <c r="AO2856" s="41"/>
      <c r="AP2856" s="41"/>
      <c r="AQ2856" s="41"/>
      <c r="AR2856" s="41"/>
      <c r="AS2856" s="41"/>
      <c r="AT2856" s="41"/>
      <c r="AU2856" s="41"/>
      <c r="AV2856" s="41"/>
      <c r="AW2856" s="41"/>
      <c r="AX2856" s="41"/>
      <c r="AY2856" s="41"/>
      <c r="AZ2856" s="41"/>
      <c r="BA2856" s="41"/>
      <c r="BB2856" s="41"/>
      <c r="BC2856" s="41"/>
      <c r="BD2856" s="41"/>
      <c r="BE2856" s="41"/>
      <c r="BF2856" s="41"/>
      <c r="BG2856" s="41"/>
      <c r="BH2856" s="41"/>
      <c r="BI2856" s="41"/>
      <c r="BJ2856" s="41"/>
      <c r="BK2856" s="41"/>
      <c r="BL2856" s="41"/>
      <c r="BM2856" s="41"/>
      <c r="BN2856" s="41"/>
      <c r="BO2856" s="41"/>
      <c r="BP2856" s="108"/>
      <c r="CG2856" s="102"/>
      <c r="CI2856" s="45"/>
    </row>
    <row r="2857" spans="37:87" ht="13" customHeight="1">
      <c r="AK2857" s="114"/>
      <c r="AL2857" s="41"/>
      <c r="AM2857" s="41"/>
      <c r="AN2857" s="41"/>
      <c r="AO2857" s="41"/>
      <c r="AP2857" s="41"/>
      <c r="AQ2857" s="41"/>
      <c r="AR2857" s="41"/>
      <c r="AS2857" s="41"/>
      <c r="AT2857" s="41"/>
      <c r="AU2857" s="41"/>
      <c r="AV2857" s="41"/>
      <c r="AW2857" s="41"/>
      <c r="AX2857" s="41"/>
      <c r="AY2857" s="41"/>
      <c r="AZ2857" s="41"/>
      <c r="BA2857" s="41"/>
      <c r="BB2857" s="41"/>
      <c r="BC2857" s="41"/>
      <c r="BD2857" s="41"/>
      <c r="BE2857" s="41"/>
      <c r="BF2857" s="41"/>
      <c r="BG2857" s="41"/>
      <c r="BH2857" s="41"/>
      <c r="BI2857" s="41"/>
      <c r="BJ2857" s="41"/>
      <c r="BK2857" s="41"/>
      <c r="BL2857" s="41"/>
      <c r="BM2857" s="41"/>
      <c r="BN2857" s="41"/>
      <c r="BO2857" s="41"/>
      <c r="BP2857" s="108"/>
      <c r="CG2857" s="102"/>
      <c r="CI2857" s="45"/>
    </row>
    <row r="2858" spans="37:87" ht="13" customHeight="1">
      <c r="AK2858" s="114"/>
      <c r="AL2858" s="41"/>
      <c r="AM2858" s="41"/>
      <c r="AN2858" s="41"/>
      <c r="AO2858" s="41"/>
      <c r="AP2858" s="41"/>
      <c r="AQ2858" s="41"/>
      <c r="AR2858" s="41"/>
      <c r="AS2858" s="41"/>
      <c r="AT2858" s="41"/>
      <c r="AU2858" s="41"/>
      <c r="AV2858" s="41"/>
      <c r="AW2858" s="41"/>
      <c r="AX2858" s="41"/>
      <c r="AY2858" s="41"/>
      <c r="AZ2858" s="41"/>
      <c r="BA2858" s="41"/>
      <c r="BB2858" s="41"/>
      <c r="BC2858" s="41"/>
      <c r="BD2858" s="41"/>
      <c r="BE2858" s="41"/>
      <c r="BF2858" s="41"/>
      <c r="BG2858" s="41"/>
      <c r="BH2858" s="41"/>
      <c r="BI2858" s="41"/>
      <c r="BJ2858" s="41"/>
      <c r="BK2858" s="41"/>
      <c r="BL2858" s="41"/>
      <c r="BM2858" s="41"/>
      <c r="BN2858" s="41"/>
      <c r="BO2858" s="41"/>
      <c r="BP2858" s="108"/>
      <c r="CG2858" s="102"/>
      <c r="CI2858" s="45"/>
    </row>
    <row r="2859" spans="37:87" ht="13" customHeight="1">
      <c r="AK2859" s="114"/>
      <c r="AL2859" s="41"/>
      <c r="AM2859" s="41"/>
      <c r="AN2859" s="41"/>
      <c r="AO2859" s="41"/>
      <c r="AP2859" s="41"/>
      <c r="AQ2859" s="41"/>
      <c r="AR2859" s="41"/>
      <c r="AS2859" s="41"/>
      <c r="AT2859" s="41"/>
      <c r="AU2859" s="41"/>
      <c r="AV2859" s="41"/>
      <c r="AW2859" s="41"/>
      <c r="AX2859" s="41"/>
      <c r="AY2859" s="41"/>
      <c r="AZ2859" s="41"/>
      <c r="BA2859" s="41"/>
      <c r="BB2859" s="41"/>
      <c r="BC2859" s="41"/>
      <c r="BD2859" s="41"/>
      <c r="BE2859" s="41"/>
      <c r="BF2859" s="41"/>
      <c r="BG2859" s="41"/>
      <c r="BH2859" s="41"/>
      <c r="BI2859" s="41"/>
      <c r="BJ2859" s="41"/>
      <c r="BK2859" s="41"/>
      <c r="BL2859" s="41"/>
      <c r="BM2859" s="41"/>
      <c r="BN2859" s="41"/>
      <c r="BO2859" s="41"/>
      <c r="BP2859" s="108"/>
      <c r="CG2859" s="102"/>
      <c r="CI2859" s="45"/>
    </row>
    <row r="2860" spans="37:87" ht="13" customHeight="1">
      <c r="AK2860" s="114"/>
      <c r="AL2860" s="41"/>
      <c r="AM2860" s="41"/>
      <c r="AN2860" s="41"/>
      <c r="AO2860" s="41"/>
      <c r="AP2860" s="41"/>
      <c r="AQ2860" s="41"/>
      <c r="AR2860" s="41"/>
      <c r="AS2860" s="41"/>
      <c r="AT2860" s="41"/>
      <c r="AU2860" s="41"/>
      <c r="AV2860" s="41"/>
      <c r="AW2860" s="41"/>
      <c r="AX2860" s="41"/>
      <c r="AY2860" s="41"/>
      <c r="AZ2860" s="41"/>
      <c r="BA2860" s="41"/>
      <c r="BB2860" s="41"/>
      <c r="BC2860" s="41"/>
      <c r="BD2860" s="41"/>
      <c r="BE2860" s="41"/>
      <c r="BF2860" s="41"/>
      <c r="BG2860" s="41"/>
      <c r="BH2860" s="41"/>
      <c r="BI2860" s="41"/>
      <c r="BJ2860" s="41"/>
      <c r="BK2860" s="41"/>
      <c r="BL2860" s="41"/>
      <c r="BM2860" s="41"/>
      <c r="BN2860" s="41"/>
      <c r="BO2860" s="41"/>
      <c r="BP2860" s="108"/>
      <c r="CG2860" s="102"/>
      <c r="CI2860" s="45"/>
    </row>
    <row r="2861" spans="37:87" ht="13" customHeight="1">
      <c r="AK2861" s="114"/>
      <c r="AL2861" s="41"/>
      <c r="AM2861" s="41"/>
      <c r="AN2861" s="41"/>
      <c r="AO2861" s="41"/>
      <c r="AP2861" s="41"/>
      <c r="AQ2861" s="41"/>
      <c r="AR2861" s="41"/>
      <c r="AS2861" s="41"/>
      <c r="AT2861" s="41"/>
      <c r="AU2861" s="41"/>
      <c r="AV2861" s="41"/>
      <c r="AW2861" s="41"/>
      <c r="AX2861" s="41"/>
      <c r="AY2861" s="41"/>
      <c r="AZ2861" s="41"/>
      <c r="BA2861" s="41"/>
      <c r="BB2861" s="41"/>
      <c r="BC2861" s="41"/>
      <c r="BD2861" s="41"/>
      <c r="BE2861" s="41"/>
      <c r="BF2861" s="41"/>
      <c r="BG2861" s="41"/>
      <c r="BH2861" s="41"/>
      <c r="BI2861" s="41"/>
      <c r="BJ2861" s="41"/>
      <c r="BK2861" s="41"/>
      <c r="BL2861" s="41"/>
      <c r="BM2861" s="41"/>
      <c r="BN2861" s="41"/>
      <c r="BO2861" s="41"/>
      <c r="BP2861" s="108"/>
      <c r="CG2861" s="102"/>
      <c r="CI2861" s="45"/>
    </row>
    <row r="2862" spans="37:87" ht="13" customHeight="1">
      <c r="AK2862" s="114"/>
      <c r="AL2862" s="41"/>
      <c r="AM2862" s="41"/>
      <c r="AN2862" s="41"/>
      <c r="AO2862" s="41"/>
      <c r="AP2862" s="41"/>
      <c r="AQ2862" s="41"/>
      <c r="AR2862" s="41"/>
      <c r="AS2862" s="41"/>
      <c r="AT2862" s="41"/>
      <c r="AU2862" s="41"/>
      <c r="AV2862" s="41"/>
      <c r="AW2862" s="41"/>
      <c r="AX2862" s="41"/>
      <c r="AY2862" s="41"/>
      <c r="AZ2862" s="41"/>
      <c r="BA2862" s="41"/>
      <c r="BB2862" s="41"/>
      <c r="BC2862" s="41"/>
      <c r="BD2862" s="41"/>
      <c r="BE2862" s="41"/>
      <c r="BF2862" s="41"/>
      <c r="BG2862" s="41"/>
      <c r="BH2862" s="41"/>
      <c r="BI2862" s="41"/>
      <c r="BJ2862" s="41"/>
      <c r="BK2862" s="41"/>
      <c r="BL2862" s="41"/>
      <c r="BM2862" s="41"/>
      <c r="BN2862" s="41"/>
      <c r="BO2862" s="41"/>
      <c r="BP2862" s="108"/>
      <c r="CG2862" s="102"/>
      <c r="CI2862" s="45"/>
    </row>
    <row r="2863" spans="37:87" ht="13" customHeight="1">
      <c r="AK2863" s="114"/>
      <c r="AL2863" s="41"/>
      <c r="AM2863" s="41"/>
      <c r="AN2863" s="41"/>
      <c r="AO2863" s="41"/>
      <c r="AP2863" s="41"/>
      <c r="AQ2863" s="41"/>
      <c r="AR2863" s="41"/>
      <c r="AS2863" s="41"/>
      <c r="AT2863" s="41"/>
      <c r="AU2863" s="41"/>
      <c r="AV2863" s="41"/>
      <c r="AW2863" s="41"/>
      <c r="AX2863" s="41"/>
      <c r="AY2863" s="41"/>
      <c r="AZ2863" s="41"/>
      <c r="BA2863" s="41"/>
      <c r="BB2863" s="41"/>
      <c r="BC2863" s="41"/>
      <c r="BD2863" s="41"/>
      <c r="BE2863" s="41"/>
      <c r="BF2863" s="41"/>
      <c r="BG2863" s="41"/>
      <c r="BH2863" s="41"/>
      <c r="BI2863" s="41"/>
      <c r="BJ2863" s="41"/>
      <c r="BK2863" s="41"/>
      <c r="BL2863" s="41"/>
      <c r="BM2863" s="41"/>
      <c r="BN2863" s="41"/>
      <c r="BO2863" s="41"/>
      <c r="BP2863" s="108"/>
      <c r="CG2863" s="102"/>
      <c r="CI2863" s="45"/>
    </row>
    <row r="2864" spans="37:87" ht="13" customHeight="1">
      <c r="AK2864" s="114"/>
      <c r="AL2864" s="41"/>
      <c r="AM2864" s="41"/>
      <c r="AN2864" s="41"/>
      <c r="AO2864" s="41"/>
      <c r="AP2864" s="41"/>
      <c r="AQ2864" s="41"/>
      <c r="AR2864" s="41"/>
      <c r="AS2864" s="41"/>
      <c r="AT2864" s="41"/>
      <c r="AU2864" s="41"/>
      <c r="AV2864" s="41"/>
      <c r="AW2864" s="41"/>
      <c r="AX2864" s="41"/>
      <c r="AY2864" s="41"/>
      <c r="AZ2864" s="41"/>
      <c r="BA2864" s="41"/>
      <c r="BB2864" s="41"/>
      <c r="BC2864" s="41"/>
      <c r="BD2864" s="41"/>
      <c r="BE2864" s="41"/>
      <c r="BF2864" s="41"/>
      <c r="BG2864" s="41"/>
      <c r="BH2864" s="41"/>
      <c r="BI2864" s="41"/>
      <c r="BJ2864" s="41"/>
      <c r="BK2864" s="41"/>
      <c r="BL2864" s="41"/>
      <c r="BM2864" s="41"/>
      <c r="BN2864" s="41"/>
      <c r="BO2864" s="41"/>
      <c r="BP2864" s="108"/>
      <c r="CG2864" s="102"/>
      <c r="CI2864" s="45"/>
    </row>
    <row r="2865" spans="37:87" ht="13" customHeight="1">
      <c r="AK2865" s="114"/>
      <c r="AL2865" s="41"/>
      <c r="AM2865" s="41"/>
      <c r="AN2865" s="41"/>
      <c r="AO2865" s="41"/>
      <c r="AP2865" s="41"/>
      <c r="AQ2865" s="41"/>
      <c r="AR2865" s="41"/>
      <c r="AS2865" s="41"/>
      <c r="AT2865" s="41"/>
      <c r="AU2865" s="41"/>
      <c r="AV2865" s="41"/>
      <c r="AW2865" s="41"/>
      <c r="AX2865" s="41"/>
      <c r="AY2865" s="41"/>
      <c r="AZ2865" s="41"/>
      <c r="BA2865" s="41"/>
      <c r="BB2865" s="41"/>
      <c r="BC2865" s="41"/>
      <c r="BD2865" s="41"/>
      <c r="BE2865" s="41"/>
      <c r="BF2865" s="41"/>
      <c r="BG2865" s="41"/>
      <c r="BH2865" s="41"/>
      <c r="BI2865" s="41"/>
      <c r="BJ2865" s="41"/>
      <c r="BK2865" s="41"/>
      <c r="BL2865" s="41"/>
      <c r="BM2865" s="41"/>
      <c r="BN2865" s="41"/>
      <c r="BO2865" s="41"/>
      <c r="BP2865" s="108"/>
      <c r="CG2865" s="102"/>
      <c r="CI2865" s="45"/>
    </row>
    <row r="2866" spans="37:87" ht="13" customHeight="1">
      <c r="AK2866" s="114"/>
      <c r="AL2866" s="41"/>
      <c r="AM2866" s="41"/>
      <c r="AN2866" s="41"/>
      <c r="AO2866" s="41"/>
      <c r="AP2866" s="41"/>
      <c r="AQ2866" s="41"/>
      <c r="AR2866" s="41"/>
      <c r="AS2866" s="41"/>
      <c r="AT2866" s="41"/>
      <c r="AU2866" s="41"/>
      <c r="AV2866" s="41"/>
      <c r="AW2866" s="41"/>
      <c r="AX2866" s="41"/>
      <c r="AY2866" s="41"/>
      <c r="AZ2866" s="41"/>
      <c r="BA2866" s="41"/>
      <c r="BB2866" s="41"/>
      <c r="BC2866" s="41"/>
      <c r="BD2866" s="41"/>
      <c r="BE2866" s="41"/>
      <c r="BF2866" s="41"/>
      <c r="BG2866" s="41"/>
      <c r="BH2866" s="41"/>
      <c r="BI2866" s="41"/>
      <c r="BJ2866" s="41"/>
      <c r="BK2866" s="41"/>
      <c r="BL2866" s="41"/>
      <c r="BM2866" s="41"/>
      <c r="BN2866" s="41"/>
      <c r="BO2866" s="41"/>
      <c r="BP2866" s="108"/>
      <c r="CG2866" s="102"/>
      <c r="CI2866" s="45"/>
    </row>
    <row r="2867" spans="37:87" ht="13" customHeight="1">
      <c r="AK2867" s="114"/>
      <c r="AL2867" s="41"/>
      <c r="AM2867" s="41"/>
      <c r="AN2867" s="41"/>
      <c r="AO2867" s="41"/>
      <c r="AP2867" s="41"/>
      <c r="AQ2867" s="41"/>
      <c r="AR2867" s="41"/>
      <c r="AS2867" s="41"/>
      <c r="AT2867" s="41"/>
      <c r="AU2867" s="41"/>
      <c r="AV2867" s="41"/>
      <c r="AW2867" s="41"/>
      <c r="AX2867" s="41"/>
      <c r="AY2867" s="41"/>
      <c r="AZ2867" s="41"/>
      <c r="BA2867" s="41"/>
      <c r="BB2867" s="41"/>
      <c r="BC2867" s="41"/>
      <c r="BD2867" s="41"/>
      <c r="BE2867" s="41"/>
      <c r="BF2867" s="41"/>
      <c r="BG2867" s="41"/>
      <c r="BH2867" s="41"/>
      <c r="BI2867" s="41"/>
      <c r="BJ2867" s="41"/>
      <c r="BK2867" s="41"/>
      <c r="BL2867" s="41"/>
      <c r="BM2867" s="41"/>
      <c r="BN2867" s="41"/>
      <c r="BO2867" s="41"/>
      <c r="BP2867" s="108"/>
      <c r="CG2867" s="102"/>
      <c r="CI2867" s="45"/>
    </row>
    <row r="2868" spans="37:87" ht="13" customHeight="1">
      <c r="AK2868" s="114"/>
      <c r="AL2868" s="41"/>
      <c r="AM2868" s="41"/>
      <c r="AN2868" s="41"/>
      <c r="AO2868" s="41"/>
      <c r="AP2868" s="41"/>
      <c r="AQ2868" s="41"/>
      <c r="AR2868" s="41"/>
      <c r="AS2868" s="41"/>
      <c r="AT2868" s="41"/>
      <c r="AU2868" s="41"/>
      <c r="AV2868" s="41"/>
      <c r="AW2868" s="41"/>
      <c r="AX2868" s="41"/>
      <c r="AY2868" s="41"/>
      <c r="AZ2868" s="41"/>
      <c r="BA2868" s="41"/>
      <c r="BB2868" s="41"/>
      <c r="BC2868" s="41"/>
      <c r="BD2868" s="41"/>
      <c r="BE2868" s="41"/>
      <c r="BF2868" s="41"/>
      <c r="BG2868" s="41"/>
      <c r="BH2868" s="41"/>
      <c r="BI2868" s="41"/>
      <c r="BJ2868" s="41"/>
      <c r="BK2868" s="41"/>
      <c r="BL2868" s="41"/>
      <c r="BM2868" s="41"/>
      <c r="BN2868" s="41"/>
      <c r="BO2868" s="41"/>
      <c r="BP2868" s="108"/>
      <c r="CG2868" s="102"/>
      <c r="CI2868" s="45"/>
    </row>
    <row r="2869" spans="37:87" ht="13" customHeight="1">
      <c r="AK2869" s="114"/>
      <c r="AL2869" s="41"/>
      <c r="AM2869" s="41"/>
      <c r="AN2869" s="41"/>
      <c r="AO2869" s="41"/>
      <c r="AP2869" s="41"/>
      <c r="AQ2869" s="41"/>
      <c r="AR2869" s="41"/>
      <c r="AS2869" s="41"/>
      <c r="AT2869" s="41"/>
      <c r="AU2869" s="41"/>
      <c r="AV2869" s="41"/>
      <c r="AW2869" s="41"/>
      <c r="AX2869" s="41"/>
      <c r="AY2869" s="41"/>
      <c r="AZ2869" s="41"/>
      <c r="BA2869" s="41"/>
      <c r="BB2869" s="41"/>
      <c r="BC2869" s="41"/>
      <c r="BD2869" s="41"/>
      <c r="BE2869" s="41"/>
      <c r="BF2869" s="41"/>
      <c r="BG2869" s="41"/>
      <c r="BH2869" s="41"/>
      <c r="BI2869" s="41"/>
      <c r="BJ2869" s="41"/>
      <c r="BK2869" s="41"/>
      <c r="BL2869" s="41"/>
      <c r="BM2869" s="41"/>
      <c r="BN2869" s="41"/>
      <c r="BO2869" s="41"/>
      <c r="BP2869" s="108"/>
      <c r="CG2869" s="102"/>
      <c r="CI2869" s="45"/>
    </row>
    <row r="2870" spans="37:87" ht="13" customHeight="1">
      <c r="AK2870" s="114"/>
      <c r="AL2870" s="41"/>
      <c r="AM2870" s="41"/>
      <c r="AN2870" s="41"/>
      <c r="AO2870" s="41"/>
      <c r="AP2870" s="41"/>
      <c r="AQ2870" s="41"/>
      <c r="AR2870" s="41"/>
      <c r="AS2870" s="41"/>
      <c r="AT2870" s="41"/>
      <c r="AU2870" s="41"/>
      <c r="AV2870" s="41"/>
      <c r="AW2870" s="41"/>
      <c r="AX2870" s="41"/>
      <c r="AY2870" s="41"/>
      <c r="AZ2870" s="41"/>
      <c r="BA2870" s="41"/>
      <c r="BB2870" s="41"/>
      <c r="BC2870" s="41"/>
      <c r="BD2870" s="41"/>
      <c r="BE2870" s="41"/>
      <c r="BF2870" s="41"/>
      <c r="BG2870" s="41"/>
      <c r="BH2870" s="41"/>
      <c r="BI2870" s="41"/>
      <c r="BJ2870" s="41"/>
      <c r="BK2870" s="41"/>
      <c r="BL2870" s="41"/>
      <c r="BM2870" s="41"/>
      <c r="BN2870" s="41"/>
      <c r="BO2870" s="41"/>
      <c r="BP2870" s="108"/>
      <c r="CG2870" s="102"/>
      <c r="CI2870" s="45"/>
    </row>
    <row r="2871" spans="37:87" ht="13" customHeight="1">
      <c r="AK2871" s="114"/>
      <c r="AL2871" s="41"/>
      <c r="AM2871" s="41"/>
      <c r="AN2871" s="41"/>
      <c r="AO2871" s="41"/>
      <c r="AP2871" s="41"/>
      <c r="AQ2871" s="41"/>
      <c r="AR2871" s="41"/>
      <c r="AS2871" s="41"/>
      <c r="AT2871" s="41"/>
      <c r="AU2871" s="41"/>
      <c r="AV2871" s="41"/>
      <c r="AW2871" s="41"/>
      <c r="AX2871" s="41"/>
      <c r="AY2871" s="41"/>
      <c r="AZ2871" s="41"/>
      <c r="BA2871" s="41"/>
      <c r="BB2871" s="41"/>
      <c r="BC2871" s="41"/>
      <c r="BD2871" s="41"/>
      <c r="BE2871" s="41"/>
      <c r="BF2871" s="41"/>
      <c r="BG2871" s="41"/>
      <c r="BH2871" s="41"/>
      <c r="BI2871" s="41"/>
      <c r="BJ2871" s="41"/>
      <c r="BK2871" s="41"/>
      <c r="BL2871" s="41"/>
      <c r="BM2871" s="41"/>
      <c r="BN2871" s="41"/>
      <c r="BO2871" s="41"/>
      <c r="BP2871" s="108"/>
      <c r="CG2871" s="102"/>
      <c r="CI2871" s="45"/>
    </row>
    <row r="2872" spans="37:87" ht="13" customHeight="1">
      <c r="AK2872" s="114"/>
      <c r="AL2872" s="41"/>
      <c r="AM2872" s="41"/>
      <c r="AN2872" s="41"/>
      <c r="AO2872" s="41"/>
      <c r="AP2872" s="41"/>
      <c r="AQ2872" s="41"/>
      <c r="AR2872" s="41"/>
      <c r="AS2872" s="41"/>
      <c r="AT2872" s="41"/>
      <c r="AU2872" s="41"/>
      <c r="AV2872" s="41"/>
      <c r="AW2872" s="41"/>
      <c r="AX2872" s="41"/>
      <c r="AY2872" s="41"/>
      <c r="AZ2872" s="41"/>
      <c r="BA2872" s="41"/>
      <c r="BB2872" s="41"/>
      <c r="BC2872" s="41"/>
      <c r="BD2872" s="41"/>
      <c r="BE2872" s="41"/>
      <c r="BF2872" s="41"/>
      <c r="BG2872" s="41"/>
      <c r="BH2872" s="41"/>
      <c r="BI2872" s="41"/>
      <c r="BJ2872" s="41"/>
      <c r="BK2872" s="41"/>
      <c r="BL2872" s="41"/>
      <c r="BM2872" s="41"/>
      <c r="BN2872" s="41"/>
      <c r="BO2872" s="41"/>
      <c r="BP2872" s="108"/>
      <c r="CG2872" s="102"/>
      <c r="CI2872" s="45"/>
    </row>
    <row r="2873" spans="37:87" ht="13" customHeight="1">
      <c r="AK2873" s="114"/>
      <c r="AL2873" s="41"/>
      <c r="AM2873" s="41"/>
      <c r="AN2873" s="41"/>
      <c r="AO2873" s="41"/>
      <c r="AP2873" s="41"/>
      <c r="AQ2873" s="41"/>
      <c r="AR2873" s="41"/>
      <c r="AS2873" s="41"/>
      <c r="AT2873" s="41"/>
      <c r="AU2873" s="41"/>
      <c r="AV2873" s="41"/>
      <c r="AW2873" s="41"/>
      <c r="AX2873" s="41"/>
      <c r="AY2873" s="41"/>
      <c r="AZ2873" s="41"/>
      <c r="BA2873" s="41"/>
      <c r="BB2873" s="41"/>
      <c r="BC2873" s="41"/>
      <c r="BD2873" s="41"/>
      <c r="BE2873" s="41"/>
      <c r="BF2873" s="41"/>
      <c r="BG2873" s="41"/>
      <c r="BH2873" s="41"/>
      <c r="BI2873" s="41"/>
      <c r="BJ2873" s="41"/>
      <c r="BK2873" s="41"/>
      <c r="BL2873" s="41"/>
      <c r="BM2873" s="41"/>
      <c r="BN2873" s="41"/>
      <c r="BO2873" s="41"/>
      <c r="BP2873" s="108"/>
      <c r="CG2873" s="102"/>
      <c r="CI2873" s="45"/>
    </row>
    <row r="2874" spans="37:87" ht="13" customHeight="1">
      <c r="AK2874" s="114"/>
      <c r="AL2874" s="41"/>
      <c r="AM2874" s="41"/>
      <c r="AN2874" s="41"/>
      <c r="AO2874" s="41"/>
      <c r="AP2874" s="41"/>
      <c r="AQ2874" s="41"/>
      <c r="AR2874" s="41"/>
      <c r="AS2874" s="41"/>
      <c r="AT2874" s="41"/>
      <c r="AU2874" s="41"/>
      <c r="AV2874" s="41"/>
      <c r="AW2874" s="41"/>
      <c r="AX2874" s="41"/>
      <c r="AY2874" s="41"/>
      <c r="AZ2874" s="41"/>
      <c r="BA2874" s="41"/>
      <c r="BB2874" s="41"/>
      <c r="BC2874" s="41"/>
      <c r="BD2874" s="41"/>
      <c r="BE2874" s="41"/>
      <c r="BF2874" s="41"/>
      <c r="BG2874" s="41"/>
      <c r="BH2874" s="41"/>
      <c r="BI2874" s="41"/>
      <c r="BJ2874" s="41"/>
      <c r="BK2874" s="41"/>
      <c r="BL2874" s="41"/>
      <c r="BM2874" s="41"/>
      <c r="BN2874" s="41"/>
      <c r="BO2874" s="41"/>
      <c r="BP2874" s="108"/>
      <c r="CG2874" s="102"/>
      <c r="CI2874" s="45"/>
    </row>
    <row r="2875" spans="37:87" ht="13" customHeight="1">
      <c r="AK2875" s="114"/>
      <c r="AL2875" s="41"/>
      <c r="AM2875" s="41"/>
      <c r="AN2875" s="41"/>
      <c r="AO2875" s="41"/>
      <c r="AP2875" s="41"/>
      <c r="AQ2875" s="41"/>
      <c r="AR2875" s="41"/>
      <c r="AS2875" s="41"/>
      <c r="AT2875" s="41"/>
      <c r="AU2875" s="41"/>
      <c r="AV2875" s="41"/>
      <c r="AW2875" s="41"/>
      <c r="AX2875" s="41"/>
      <c r="AY2875" s="41"/>
      <c r="AZ2875" s="41"/>
      <c r="BA2875" s="41"/>
      <c r="BB2875" s="41"/>
      <c r="BC2875" s="41"/>
      <c r="BD2875" s="41"/>
      <c r="BE2875" s="41"/>
      <c r="BF2875" s="41"/>
      <c r="BG2875" s="41"/>
      <c r="BH2875" s="41"/>
      <c r="BI2875" s="41"/>
      <c r="BJ2875" s="41"/>
      <c r="BK2875" s="41"/>
      <c r="BL2875" s="41"/>
      <c r="BM2875" s="41"/>
      <c r="BN2875" s="41"/>
      <c r="BO2875" s="41"/>
      <c r="BP2875" s="108"/>
      <c r="CG2875" s="102"/>
      <c r="CI2875" s="45"/>
    </row>
    <row r="2876" spans="37:87" ht="13" customHeight="1">
      <c r="AK2876" s="114"/>
      <c r="AL2876" s="41"/>
      <c r="AM2876" s="41"/>
      <c r="AN2876" s="41"/>
      <c r="AO2876" s="41"/>
      <c r="AP2876" s="41"/>
      <c r="AQ2876" s="41"/>
      <c r="AR2876" s="41"/>
      <c r="AS2876" s="41"/>
      <c r="AT2876" s="41"/>
      <c r="AU2876" s="41"/>
      <c r="AV2876" s="41"/>
      <c r="AW2876" s="41"/>
      <c r="AX2876" s="41"/>
      <c r="AY2876" s="41"/>
      <c r="AZ2876" s="41"/>
      <c r="BA2876" s="41"/>
      <c r="BB2876" s="41"/>
      <c r="BC2876" s="41"/>
      <c r="BD2876" s="41"/>
      <c r="BE2876" s="41"/>
      <c r="BF2876" s="41"/>
      <c r="BG2876" s="41"/>
      <c r="BH2876" s="41"/>
      <c r="BI2876" s="41"/>
      <c r="BJ2876" s="41"/>
      <c r="BK2876" s="41"/>
      <c r="BL2876" s="41"/>
      <c r="BM2876" s="41"/>
      <c r="BN2876" s="41"/>
      <c r="BO2876" s="41"/>
      <c r="BP2876" s="108"/>
      <c r="CG2876" s="102"/>
      <c r="CI2876" s="45"/>
    </row>
    <row r="2877" spans="37:87" ht="13" customHeight="1">
      <c r="AK2877" s="114"/>
      <c r="AL2877" s="41"/>
      <c r="AM2877" s="41"/>
      <c r="AN2877" s="41"/>
      <c r="AO2877" s="41"/>
      <c r="AP2877" s="41"/>
      <c r="AQ2877" s="41"/>
      <c r="AR2877" s="41"/>
      <c r="AS2877" s="41"/>
      <c r="AT2877" s="41"/>
      <c r="AU2877" s="41"/>
      <c r="AV2877" s="41"/>
      <c r="AW2877" s="41"/>
      <c r="AX2877" s="41"/>
      <c r="AY2877" s="41"/>
      <c r="AZ2877" s="41"/>
      <c r="BA2877" s="41"/>
      <c r="BB2877" s="41"/>
      <c r="BC2877" s="41"/>
      <c r="BD2877" s="41"/>
      <c r="BE2877" s="41"/>
      <c r="BF2877" s="41"/>
      <c r="BG2877" s="41"/>
      <c r="BH2877" s="41"/>
      <c r="BI2877" s="41"/>
      <c r="BJ2877" s="41"/>
      <c r="BK2877" s="41"/>
      <c r="BL2877" s="41"/>
      <c r="BM2877" s="41"/>
      <c r="BN2877" s="41"/>
      <c r="BO2877" s="41"/>
      <c r="BP2877" s="108"/>
      <c r="CG2877" s="102"/>
      <c r="CI2877" s="45"/>
    </row>
    <row r="2878" spans="37:87" ht="13" customHeight="1">
      <c r="AK2878" s="114"/>
      <c r="AL2878" s="41"/>
      <c r="AM2878" s="41"/>
      <c r="AN2878" s="41"/>
      <c r="AO2878" s="41"/>
      <c r="AP2878" s="41"/>
      <c r="AQ2878" s="41"/>
      <c r="AR2878" s="41"/>
      <c r="AS2878" s="41"/>
      <c r="AT2878" s="41"/>
      <c r="AU2878" s="41"/>
      <c r="AV2878" s="41"/>
      <c r="AW2878" s="41"/>
      <c r="AX2878" s="41"/>
      <c r="AY2878" s="41"/>
      <c r="AZ2878" s="41"/>
      <c r="BA2878" s="41"/>
      <c r="BB2878" s="41"/>
      <c r="BC2878" s="41"/>
      <c r="BD2878" s="41"/>
      <c r="BE2878" s="41"/>
      <c r="BF2878" s="41"/>
      <c r="BG2878" s="41"/>
      <c r="BH2878" s="41"/>
      <c r="BI2878" s="41"/>
      <c r="BJ2878" s="41"/>
      <c r="BK2878" s="41"/>
      <c r="BL2878" s="41"/>
      <c r="BM2878" s="41"/>
      <c r="BN2878" s="41"/>
      <c r="BO2878" s="41"/>
      <c r="BP2878" s="108"/>
      <c r="CG2878" s="102"/>
      <c r="CI2878" s="45"/>
    </row>
    <row r="2879" spans="37:87" ht="13" customHeight="1">
      <c r="AK2879" s="114"/>
      <c r="AL2879" s="41"/>
      <c r="AM2879" s="41"/>
      <c r="AN2879" s="41"/>
      <c r="AO2879" s="41"/>
      <c r="AP2879" s="41"/>
      <c r="AQ2879" s="41"/>
      <c r="AR2879" s="41"/>
      <c r="AS2879" s="41"/>
      <c r="AT2879" s="41"/>
      <c r="AU2879" s="41"/>
      <c r="AV2879" s="41"/>
      <c r="AW2879" s="41"/>
      <c r="AX2879" s="41"/>
      <c r="AY2879" s="41"/>
      <c r="AZ2879" s="41"/>
      <c r="BA2879" s="41"/>
      <c r="BB2879" s="41"/>
      <c r="BC2879" s="41"/>
      <c r="BD2879" s="41"/>
      <c r="BE2879" s="41"/>
      <c r="BF2879" s="41"/>
      <c r="BG2879" s="41"/>
      <c r="BH2879" s="41"/>
      <c r="BI2879" s="41"/>
      <c r="BJ2879" s="41"/>
      <c r="BK2879" s="41"/>
      <c r="BL2879" s="41"/>
      <c r="BM2879" s="41"/>
      <c r="BN2879" s="41"/>
      <c r="BO2879" s="41"/>
      <c r="BP2879" s="108"/>
      <c r="CG2879" s="102"/>
      <c r="CI2879" s="45"/>
    </row>
    <row r="2880" spans="37:87" ht="13" customHeight="1">
      <c r="AK2880" s="114"/>
      <c r="AL2880" s="41"/>
      <c r="AM2880" s="41"/>
      <c r="AN2880" s="41"/>
      <c r="AO2880" s="41"/>
      <c r="AP2880" s="41"/>
      <c r="AQ2880" s="41"/>
      <c r="AR2880" s="41"/>
      <c r="AS2880" s="41"/>
      <c r="AT2880" s="41"/>
      <c r="AU2880" s="41"/>
      <c r="AV2880" s="41"/>
      <c r="AW2880" s="41"/>
      <c r="AX2880" s="41"/>
      <c r="AY2880" s="41"/>
      <c r="AZ2880" s="41"/>
      <c r="BA2880" s="41"/>
      <c r="BB2880" s="41"/>
      <c r="BC2880" s="41"/>
      <c r="BD2880" s="41"/>
      <c r="BE2880" s="41"/>
      <c r="BF2880" s="41"/>
      <c r="BG2880" s="41"/>
      <c r="BH2880" s="41"/>
      <c r="BI2880" s="41"/>
      <c r="BJ2880" s="41"/>
      <c r="BK2880" s="41"/>
      <c r="BL2880" s="41"/>
      <c r="BM2880" s="41"/>
      <c r="BN2880" s="41"/>
      <c r="BO2880" s="41"/>
      <c r="BP2880" s="108"/>
      <c r="CG2880" s="102"/>
      <c r="CI2880" s="45"/>
    </row>
    <row r="2881" spans="37:87" ht="13" customHeight="1">
      <c r="AK2881" s="114"/>
      <c r="AL2881" s="41"/>
      <c r="AM2881" s="41"/>
      <c r="AN2881" s="41"/>
      <c r="AO2881" s="41"/>
      <c r="AP2881" s="41"/>
      <c r="AQ2881" s="41"/>
      <c r="AR2881" s="41"/>
      <c r="AS2881" s="41"/>
      <c r="AT2881" s="41"/>
      <c r="AU2881" s="41"/>
      <c r="AV2881" s="41"/>
      <c r="AW2881" s="41"/>
      <c r="AX2881" s="41"/>
      <c r="AY2881" s="41"/>
      <c r="AZ2881" s="41"/>
      <c r="BA2881" s="41"/>
      <c r="BB2881" s="41"/>
      <c r="BC2881" s="41"/>
      <c r="BD2881" s="41"/>
      <c r="BE2881" s="41"/>
      <c r="BF2881" s="41"/>
      <c r="BG2881" s="41"/>
      <c r="BH2881" s="41"/>
      <c r="BI2881" s="41"/>
      <c r="BJ2881" s="41"/>
      <c r="BK2881" s="41"/>
      <c r="BL2881" s="41"/>
      <c r="BM2881" s="41"/>
      <c r="BN2881" s="41"/>
      <c r="BO2881" s="41"/>
      <c r="BP2881" s="108"/>
      <c r="CG2881" s="102"/>
      <c r="CI2881" s="45"/>
    </row>
    <row r="2882" spans="37:87" ht="13" customHeight="1">
      <c r="AK2882" s="114"/>
      <c r="AL2882" s="41"/>
      <c r="AM2882" s="41"/>
      <c r="AN2882" s="41"/>
      <c r="AO2882" s="41"/>
      <c r="AP2882" s="41"/>
      <c r="AQ2882" s="41"/>
      <c r="AR2882" s="41"/>
      <c r="AS2882" s="41"/>
      <c r="AT2882" s="41"/>
      <c r="AU2882" s="41"/>
      <c r="AV2882" s="41"/>
      <c r="AW2882" s="41"/>
      <c r="AX2882" s="41"/>
      <c r="AY2882" s="41"/>
      <c r="AZ2882" s="41"/>
      <c r="BA2882" s="41"/>
      <c r="BB2882" s="41"/>
      <c r="BC2882" s="41"/>
      <c r="BD2882" s="41"/>
      <c r="BE2882" s="41"/>
      <c r="BF2882" s="41"/>
      <c r="BG2882" s="41"/>
      <c r="BH2882" s="41"/>
      <c r="BI2882" s="41"/>
      <c r="BJ2882" s="41"/>
      <c r="BK2882" s="41"/>
      <c r="BL2882" s="41"/>
      <c r="BM2882" s="41"/>
      <c r="BN2882" s="41"/>
      <c r="BO2882" s="41"/>
      <c r="BP2882" s="108"/>
      <c r="CG2882" s="102"/>
      <c r="CI2882" s="45"/>
    </row>
    <row r="2883" spans="37:87" ht="13" customHeight="1">
      <c r="AK2883" s="114"/>
      <c r="AL2883" s="41"/>
      <c r="AM2883" s="41"/>
      <c r="AN2883" s="41"/>
      <c r="AO2883" s="41"/>
      <c r="AP2883" s="41"/>
      <c r="AQ2883" s="41"/>
      <c r="AR2883" s="41"/>
      <c r="AS2883" s="41"/>
      <c r="AT2883" s="41"/>
      <c r="AU2883" s="41"/>
      <c r="AV2883" s="41"/>
      <c r="AW2883" s="41"/>
      <c r="AX2883" s="41"/>
      <c r="AY2883" s="41"/>
      <c r="AZ2883" s="41"/>
      <c r="BA2883" s="41"/>
      <c r="BB2883" s="41"/>
      <c r="BC2883" s="41"/>
      <c r="BD2883" s="41"/>
      <c r="BE2883" s="41"/>
      <c r="BF2883" s="41"/>
      <c r="BG2883" s="41"/>
      <c r="BH2883" s="41"/>
      <c r="BI2883" s="41"/>
      <c r="BJ2883" s="41"/>
      <c r="BK2883" s="41"/>
      <c r="BL2883" s="41"/>
      <c r="BM2883" s="41"/>
      <c r="BN2883" s="41"/>
      <c r="BO2883" s="41"/>
      <c r="BP2883" s="108"/>
      <c r="CG2883" s="102"/>
      <c r="CI2883" s="45"/>
    </row>
    <row r="2884" spans="37:87" ht="13" customHeight="1">
      <c r="AK2884" s="114"/>
      <c r="AL2884" s="41"/>
      <c r="AM2884" s="41"/>
      <c r="AN2884" s="41"/>
      <c r="AO2884" s="41"/>
      <c r="AP2884" s="41"/>
      <c r="AQ2884" s="41"/>
      <c r="AR2884" s="41"/>
      <c r="AS2884" s="41"/>
      <c r="AT2884" s="41"/>
      <c r="AU2884" s="41"/>
      <c r="AV2884" s="41"/>
      <c r="AW2884" s="41"/>
      <c r="AX2884" s="41"/>
      <c r="AY2884" s="41"/>
      <c r="AZ2884" s="41"/>
      <c r="BA2884" s="41"/>
      <c r="BB2884" s="41"/>
      <c r="BC2884" s="41"/>
      <c r="BD2884" s="41"/>
      <c r="BE2884" s="41"/>
      <c r="BF2884" s="41"/>
      <c r="BG2884" s="41"/>
      <c r="BH2884" s="41"/>
      <c r="BI2884" s="41"/>
      <c r="BJ2884" s="41"/>
      <c r="BK2884" s="41"/>
      <c r="BL2884" s="41"/>
      <c r="BM2884" s="41"/>
      <c r="BN2884" s="41"/>
      <c r="BO2884" s="41"/>
      <c r="BP2884" s="108"/>
      <c r="CG2884" s="102"/>
      <c r="CI2884" s="45"/>
    </row>
    <row r="2885" spans="37:87" ht="13" customHeight="1">
      <c r="AK2885" s="114"/>
      <c r="AL2885" s="41"/>
      <c r="AM2885" s="41"/>
      <c r="AN2885" s="41"/>
      <c r="AO2885" s="41"/>
      <c r="AP2885" s="41"/>
      <c r="AQ2885" s="41"/>
      <c r="AR2885" s="41"/>
      <c r="AS2885" s="41"/>
      <c r="AT2885" s="41"/>
      <c r="AU2885" s="41"/>
      <c r="AV2885" s="41"/>
      <c r="AW2885" s="41"/>
      <c r="AX2885" s="41"/>
      <c r="AY2885" s="41"/>
      <c r="AZ2885" s="41"/>
      <c r="BA2885" s="41"/>
      <c r="BB2885" s="41"/>
      <c r="BC2885" s="41"/>
      <c r="BD2885" s="41"/>
      <c r="BE2885" s="41"/>
      <c r="BF2885" s="41"/>
      <c r="BG2885" s="41"/>
      <c r="BH2885" s="41"/>
      <c r="BI2885" s="41"/>
      <c r="BJ2885" s="41"/>
      <c r="BK2885" s="41"/>
      <c r="BL2885" s="41"/>
      <c r="BM2885" s="41"/>
      <c r="BN2885" s="41"/>
      <c r="BO2885" s="41"/>
      <c r="BP2885" s="108"/>
      <c r="CG2885" s="102"/>
      <c r="CI2885" s="45"/>
    </row>
    <row r="2886" spans="37:87" ht="13" customHeight="1">
      <c r="AK2886" s="114"/>
      <c r="AL2886" s="41"/>
      <c r="AM2886" s="41"/>
      <c r="AN2886" s="41"/>
      <c r="AO2886" s="41"/>
      <c r="AP2886" s="41"/>
      <c r="AQ2886" s="41"/>
      <c r="AR2886" s="41"/>
      <c r="AS2886" s="41"/>
      <c r="AT2886" s="41"/>
      <c r="AU2886" s="41"/>
      <c r="AV2886" s="41"/>
      <c r="AW2886" s="41"/>
      <c r="AX2886" s="41"/>
      <c r="AY2886" s="41"/>
      <c r="AZ2886" s="41"/>
      <c r="BA2886" s="41"/>
      <c r="BB2886" s="41"/>
      <c r="BC2886" s="41"/>
      <c r="BD2886" s="41"/>
      <c r="BE2886" s="41"/>
      <c r="BF2886" s="41"/>
      <c r="BG2886" s="41"/>
      <c r="BH2886" s="41"/>
      <c r="BI2886" s="41"/>
      <c r="BJ2886" s="41"/>
      <c r="BK2886" s="41"/>
      <c r="BL2886" s="41"/>
      <c r="BM2886" s="41"/>
      <c r="BN2886" s="41"/>
      <c r="BO2886" s="41"/>
      <c r="BP2886" s="108"/>
      <c r="CG2886" s="102"/>
      <c r="CI2886" s="45"/>
    </row>
    <row r="2887" spans="37:87" ht="13" customHeight="1">
      <c r="AK2887" s="114"/>
      <c r="AL2887" s="41"/>
      <c r="AM2887" s="41"/>
      <c r="AN2887" s="41"/>
      <c r="AO2887" s="41"/>
      <c r="AP2887" s="41"/>
      <c r="AQ2887" s="41"/>
      <c r="AR2887" s="41"/>
      <c r="AS2887" s="41"/>
      <c r="AT2887" s="41"/>
      <c r="AU2887" s="41"/>
      <c r="AV2887" s="41"/>
      <c r="AW2887" s="41"/>
      <c r="AX2887" s="41"/>
      <c r="AY2887" s="41"/>
      <c r="AZ2887" s="41"/>
      <c r="BA2887" s="41"/>
      <c r="BB2887" s="41"/>
      <c r="BC2887" s="41"/>
      <c r="BD2887" s="41"/>
      <c r="BE2887" s="41"/>
      <c r="BF2887" s="41"/>
      <c r="BG2887" s="41"/>
      <c r="BH2887" s="41"/>
      <c r="BI2887" s="41"/>
      <c r="BJ2887" s="41"/>
      <c r="BK2887" s="41"/>
      <c r="BL2887" s="41"/>
      <c r="BM2887" s="41"/>
      <c r="BN2887" s="41"/>
      <c r="BO2887" s="41"/>
      <c r="BP2887" s="108"/>
      <c r="CG2887" s="102"/>
      <c r="CI2887" s="45"/>
    </row>
    <row r="2888" spans="37:87" ht="13" customHeight="1">
      <c r="AK2888" s="114"/>
      <c r="AL2888" s="41"/>
      <c r="AM2888" s="41"/>
      <c r="AN2888" s="41"/>
      <c r="AO2888" s="41"/>
      <c r="AP2888" s="41"/>
      <c r="AQ2888" s="41"/>
      <c r="AR2888" s="41"/>
      <c r="AS2888" s="41"/>
      <c r="AT2888" s="41"/>
      <c r="AU2888" s="41"/>
      <c r="AV2888" s="41"/>
      <c r="AW2888" s="41"/>
      <c r="AX2888" s="41"/>
      <c r="AY2888" s="41"/>
      <c r="AZ2888" s="41"/>
      <c r="BA2888" s="41"/>
      <c r="BB2888" s="41"/>
      <c r="BC2888" s="41"/>
      <c r="BD2888" s="41"/>
      <c r="BE2888" s="41"/>
      <c r="BF2888" s="41"/>
      <c r="BG2888" s="41"/>
      <c r="BH2888" s="41"/>
      <c r="BI2888" s="41"/>
      <c r="BJ2888" s="41"/>
      <c r="BK2888" s="41"/>
      <c r="BL2888" s="41"/>
      <c r="BM2888" s="41"/>
      <c r="BN2888" s="41"/>
      <c r="BO2888" s="41"/>
      <c r="BP2888" s="108"/>
      <c r="CG2888" s="102"/>
      <c r="CI2888" s="45"/>
    </row>
    <row r="2889" spans="37:87" ht="13" customHeight="1">
      <c r="AK2889" s="114"/>
      <c r="AL2889" s="41"/>
      <c r="AM2889" s="41"/>
      <c r="AN2889" s="41"/>
      <c r="AO2889" s="41"/>
      <c r="AP2889" s="41"/>
      <c r="AQ2889" s="41"/>
      <c r="AR2889" s="41"/>
      <c r="AS2889" s="41"/>
      <c r="AT2889" s="41"/>
      <c r="AU2889" s="41"/>
      <c r="AV2889" s="41"/>
      <c r="AW2889" s="41"/>
      <c r="AX2889" s="41"/>
      <c r="AY2889" s="41"/>
      <c r="AZ2889" s="41"/>
      <c r="BA2889" s="41"/>
      <c r="BB2889" s="41"/>
      <c r="BC2889" s="41"/>
      <c r="BD2889" s="41"/>
      <c r="BE2889" s="41"/>
      <c r="BF2889" s="41"/>
      <c r="BG2889" s="41"/>
      <c r="BH2889" s="41"/>
      <c r="BI2889" s="41"/>
      <c r="BJ2889" s="41"/>
      <c r="BK2889" s="41"/>
      <c r="BL2889" s="41"/>
      <c r="BM2889" s="41"/>
      <c r="BN2889" s="41"/>
      <c r="BO2889" s="41"/>
      <c r="BP2889" s="108"/>
      <c r="CG2889" s="102"/>
      <c r="CI2889" s="45"/>
    </row>
    <row r="2890" spans="37:87" ht="13" customHeight="1">
      <c r="AK2890" s="114"/>
      <c r="AL2890" s="41"/>
      <c r="AM2890" s="41"/>
      <c r="AN2890" s="41"/>
      <c r="AO2890" s="41"/>
      <c r="AP2890" s="41"/>
      <c r="AQ2890" s="41"/>
      <c r="AR2890" s="41"/>
      <c r="AS2890" s="41"/>
      <c r="AT2890" s="41"/>
      <c r="AU2890" s="41"/>
      <c r="AV2890" s="41"/>
      <c r="AW2890" s="41"/>
      <c r="AX2890" s="41"/>
      <c r="AY2890" s="41"/>
      <c r="AZ2890" s="41"/>
      <c r="BA2890" s="41"/>
      <c r="BB2890" s="41"/>
      <c r="BC2890" s="41"/>
      <c r="BD2890" s="41"/>
      <c r="BE2890" s="41"/>
      <c r="BF2890" s="41"/>
      <c r="BG2890" s="41"/>
      <c r="BH2890" s="41"/>
      <c r="BI2890" s="41"/>
      <c r="BJ2890" s="41"/>
      <c r="BK2890" s="41"/>
      <c r="BL2890" s="41"/>
      <c r="BM2890" s="41"/>
      <c r="BN2890" s="41"/>
      <c r="BO2890" s="41"/>
      <c r="BP2890" s="108"/>
      <c r="CG2890" s="102"/>
      <c r="CI2890" s="45"/>
    </row>
    <row r="2891" spans="37:87" ht="13" customHeight="1">
      <c r="AK2891" s="114"/>
      <c r="AL2891" s="41"/>
      <c r="AM2891" s="41"/>
      <c r="AN2891" s="41"/>
      <c r="AO2891" s="41"/>
      <c r="AP2891" s="41"/>
      <c r="AQ2891" s="41"/>
      <c r="AR2891" s="41"/>
      <c r="AS2891" s="41"/>
      <c r="AT2891" s="41"/>
      <c r="AU2891" s="41"/>
      <c r="AV2891" s="41"/>
      <c r="AW2891" s="41"/>
      <c r="AX2891" s="41"/>
      <c r="AY2891" s="41"/>
      <c r="AZ2891" s="41"/>
      <c r="BA2891" s="41"/>
      <c r="BB2891" s="41"/>
      <c r="BC2891" s="41"/>
      <c r="BD2891" s="41"/>
      <c r="BE2891" s="41"/>
      <c r="BF2891" s="41"/>
      <c r="BG2891" s="41"/>
      <c r="BH2891" s="41"/>
      <c r="BI2891" s="41"/>
      <c r="BJ2891" s="41"/>
      <c r="BK2891" s="41"/>
      <c r="BL2891" s="41"/>
      <c r="BM2891" s="41"/>
      <c r="BN2891" s="41"/>
      <c r="BO2891" s="41"/>
      <c r="BP2891" s="108"/>
      <c r="CG2891" s="102"/>
      <c r="CI2891" s="45"/>
    </row>
    <row r="2892" spans="37:87" ht="13" customHeight="1">
      <c r="AK2892" s="114"/>
      <c r="AL2892" s="41"/>
      <c r="AM2892" s="41"/>
      <c r="AN2892" s="41"/>
      <c r="AO2892" s="41"/>
      <c r="AP2892" s="41"/>
      <c r="AQ2892" s="41"/>
      <c r="AR2892" s="41"/>
      <c r="AS2892" s="41"/>
      <c r="AT2892" s="41"/>
      <c r="AU2892" s="41"/>
      <c r="AV2892" s="41"/>
      <c r="AW2892" s="41"/>
      <c r="AX2892" s="41"/>
      <c r="AY2892" s="41"/>
      <c r="AZ2892" s="41"/>
      <c r="BA2892" s="41"/>
      <c r="BB2892" s="41"/>
      <c r="BC2892" s="41"/>
      <c r="BD2892" s="41"/>
      <c r="BE2892" s="41"/>
      <c r="BF2892" s="41"/>
      <c r="BG2892" s="41"/>
      <c r="BH2892" s="41"/>
      <c r="BI2892" s="41"/>
      <c r="BJ2892" s="41"/>
      <c r="BK2892" s="41"/>
      <c r="BL2892" s="41"/>
      <c r="BM2892" s="41"/>
      <c r="BN2892" s="41"/>
      <c r="BO2892" s="41"/>
      <c r="BP2892" s="108"/>
      <c r="CG2892" s="102"/>
      <c r="CI2892" s="45"/>
    </row>
    <row r="2893" spans="37:87" ht="13" customHeight="1">
      <c r="AK2893" s="114"/>
      <c r="AL2893" s="41"/>
      <c r="AM2893" s="41"/>
      <c r="AN2893" s="41"/>
      <c r="AO2893" s="41"/>
      <c r="AP2893" s="41"/>
      <c r="AQ2893" s="41"/>
      <c r="AR2893" s="41"/>
      <c r="AS2893" s="41"/>
      <c r="AT2893" s="41"/>
      <c r="AU2893" s="41"/>
      <c r="AV2893" s="41"/>
      <c r="AW2893" s="41"/>
      <c r="AX2893" s="41"/>
      <c r="AY2893" s="41"/>
      <c r="AZ2893" s="41"/>
      <c r="BA2893" s="41"/>
      <c r="BB2893" s="41"/>
      <c r="BC2893" s="41"/>
      <c r="BD2893" s="41"/>
      <c r="BE2893" s="41"/>
      <c r="BF2893" s="41"/>
      <c r="BG2893" s="41"/>
      <c r="BH2893" s="41"/>
      <c r="BI2893" s="41"/>
      <c r="BJ2893" s="41"/>
      <c r="BK2893" s="41"/>
      <c r="BL2893" s="41"/>
      <c r="BM2893" s="41"/>
      <c r="BN2893" s="41"/>
      <c r="BO2893" s="41"/>
      <c r="BP2893" s="108"/>
      <c r="CG2893" s="102"/>
      <c r="CI2893" s="45"/>
    </row>
    <row r="2894" spans="37:87" ht="13" customHeight="1">
      <c r="AK2894" s="114"/>
      <c r="AL2894" s="41"/>
      <c r="AM2894" s="41"/>
      <c r="AN2894" s="41"/>
      <c r="AO2894" s="41"/>
      <c r="AP2894" s="41"/>
      <c r="AQ2894" s="41"/>
      <c r="AR2894" s="41"/>
      <c r="AS2894" s="41"/>
      <c r="AT2894" s="41"/>
      <c r="AU2894" s="41"/>
      <c r="AV2894" s="41"/>
      <c r="AW2894" s="41"/>
      <c r="AX2894" s="41"/>
      <c r="AY2894" s="41"/>
      <c r="AZ2894" s="41"/>
      <c r="BA2894" s="41"/>
      <c r="BB2894" s="41"/>
      <c r="BC2894" s="41"/>
      <c r="BD2894" s="41"/>
      <c r="BE2894" s="41"/>
      <c r="BF2894" s="41"/>
      <c r="BG2894" s="41"/>
      <c r="BH2894" s="41"/>
      <c r="BI2894" s="41"/>
      <c r="BJ2894" s="41"/>
      <c r="BK2894" s="41"/>
      <c r="BL2894" s="41"/>
      <c r="BM2894" s="41"/>
      <c r="BN2894" s="41"/>
      <c r="BO2894" s="41"/>
      <c r="BP2894" s="108"/>
      <c r="CG2894" s="102"/>
      <c r="CI2894" s="45"/>
    </row>
    <row r="2895" spans="37:87" ht="13" customHeight="1">
      <c r="AK2895" s="114"/>
      <c r="AL2895" s="41"/>
      <c r="AM2895" s="41"/>
      <c r="AN2895" s="41"/>
      <c r="AO2895" s="41"/>
      <c r="AP2895" s="41"/>
      <c r="AQ2895" s="41"/>
      <c r="AR2895" s="41"/>
      <c r="AS2895" s="41"/>
      <c r="AT2895" s="41"/>
      <c r="AU2895" s="41"/>
      <c r="AV2895" s="41"/>
      <c r="AW2895" s="41"/>
      <c r="AX2895" s="41"/>
      <c r="AY2895" s="41"/>
      <c r="AZ2895" s="41"/>
      <c r="BA2895" s="41"/>
      <c r="BB2895" s="41"/>
      <c r="BC2895" s="41"/>
      <c r="BD2895" s="41"/>
      <c r="BE2895" s="41"/>
      <c r="BF2895" s="41"/>
      <c r="BG2895" s="41"/>
      <c r="BH2895" s="41"/>
      <c r="BI2895" s="41"/>
      <c r="BJ2895" s="41"/>
      <c r="BK2895" s="41"/>
      <c r="BL2895" s="41"/>
      <c r="BM2895" s="41"/>
      <c r="BN2895" s="41"/>
      <c r="BO2895" s="41"/>
      <c r="BP2895" s="108"/>
      <c r="CG2895" s="102"/>
      <c r="CI2895" s="45"/>
    </row>
    <row r="2896" spans="37:87" ht="13" customHeight="1">
      <c r="AK2896" s="114"/>
      <c r="AL2896" s="41"/>
      <c r="AM2896" s="41"/>
      <c r="AN2896" s="41"/>
      <c r="AO2896" s="41"/>
      <c r="AP2896" s="41"/>
      <c r="AQ2896" s="41"/>
      <c r="AR2896" s="41"/>
      <c r="AS2896" s="41"/>
      <c r="AT2896" s="41"/>
      <c r="AU2896" s="41"/>
      <c r="AV2896" s="41"/>
      <c r="AW2896" s="41"/>
      <c r="AX2896" s="41"/>
      <c r="AY2896" s="41"/>
      <c r="AZ2896" s="41"/>
      <c r="BA2896" s="41"/>
      <c r="BB2896" s="41"/>
      <c r="BC2896" s="41"/>
      <c r="BD2896" s="41"/>
      <c r="BE2896" s="41"/>
      <c r="BF2896" s="41"/>
      <c r="BG2896" s="41"/>
      <c r="BH2896" s="41"/>
      <c r="BI2896" s="41"/>
      <c r="BJ2896" s="41"/>
      <c r="BK2896" s="41"/>
      <c r="BL2896" s="41"/>
      <c r="BM2896" s="41"/>
      <c r="BN2896" s="41"/>
      <c r="BO2896" s="41"/>
      <c r="BP2896" s="108"/>
      <c r="CG2896" s="102"/>
      <c r="CI2896" s="45"/>
    </row>
    <row r="2897" spans="37:87" ht="13" customHeight="1">
      <c r="AK2897" s="114"/>
      <c r="AL2897" s="41"/>
      <c r="AM2897" s="41"/>
      <c r="AN2897" s="41"/>
      <c r="AO2897" s="41"/>
      <c r="AP2897" s="41"/>
      <c r="AQ2897" s="41"/>
      <c r="AR2897" s="41"/>
      <c r="AS2897" s="41"/>
      <c r="AT2897" s="41"/>
      <c r="AU2897" s="41"/>
      <c r="AV2897" s="41"/>
      <c r="AW2897" s="41"/>
      <c r="AX2897" s="41"/>
      <c r="AY2897" s="41"/>
      <c r="AZ2897" s="41"/>
      <c r="BA2897" s="41"/>
      <c r="BB2897" s="41"/>
      <c r="BC2897" s="41"/>
      <c r="BD2897" s="41"/>
      <c r="BE2897" s="41"/>
      <c r="BF2897" s="41"/>
      <c r="BG2897" s="41"/>
      <c r="BH2897" s="41"/>
      <c r="BI2897" s="41"/>
      <c r="BJ2897" s="41"/>
      <c r="BK2897" s="41"/>
      <c r="BL2897" s="41"/>
      <c r="BM2897" s="41"/>
      <c r="BN2897" s="41"/>
      <c r="BO2897" s="41"/>
      <c r="BP2897" s="108"/>
      <c r="CG2897" s="102"/>
      <c r="CI2897" s="45"/>
    </row>
    <row r="2898" spans="37:87" ht="13" customHeight="1">
      <c r="AK2898" s="114"/>
      <c r="AL2898" s="41"/>
      <c r="AM2898" s="41"/>
      <c r="AN2898" s="41"/>
      <c r="AO2898" s="41"/>
      <c r="AP2898" s="41"/>
      <c r="AQ2898" s="41"/>
      <c r="AR2898" s="41"/>
      <c r="AS2898" s="41"/>
      <c r="AT2898" s="41"/>
      <c r="AU2898" s="41"/>
      <c r="AV2898" s="41"/>
      <c r="AW2898" s="41"/>
      <c r="AX2898" s="41"/>
      <c r="AY2898" s="41"/>
      <c r="AZ2898" s="41"/>
      <c r="BA2898" s="41"/>
      <c r="BB2898" s="41"/>
      <c r="BC2898" s="41"/>
      <c r="BD2898" s="41"/>
      <c r="BE2898" s="41"/>
      <c r="BF2898" s="41"/>
      <c r="BG2898" s="41"/>
      <c r="BH2898" s="41"/>
      <c r="BI2898" s="41"/>
      <c r="BJ2898" s="41"/>
      <c r="BK2898" s="41"/>
      <c r="BL2898" s="41"/>
      <c r="BM2898" s="41"/>
      <c r="BN2898" s="41"/>
      <c r="BO2898" s="41"/>
      <c r="BP2898" s="108"/>
      <c r="CG2898" s="102"/>
      <c r="CI2898" s="45"/>
    </row>
    <row r="2899" spans="37:87" ht="13" customHeight="1">
      <c r="AK2899" s="114"/>
      <c r="AL2899" s="41"/>
      <c r="AM2899" s="41"/>
      <c r="AN2899" s="41"/>
      <c r="AO2899" s="41"/>
      <c r="AP2899" s="41"/>
      <c r="AQ2899" s="41"/>
      <c r="AR2899" s="41"/>
      <c r="AS2899" s="41"/>
      <c r="AT2899" s="41"/>
      <c r="AU2899" s="41"/>
      <c r="AV2899" s="41"/>
      <c r="AW2899" s="41"/>
      <c r="AX2899" s="41"/>
      <c r="AY2899" s="41"/>
      <c r="AZ2899" s="41"/>
      <c r="BA2899" s="41"/>
      <c r="BB2899" s="41"/>
      <c r="BC2899" s="41"/>
      <c r="BD2899" s="41"/>
      <c r="BE2899" s="41"/>
      <c r="BF2899" s="41"/>
      <c r="BG2899" s="41"/>
      <c r="BH2899" s="41"/>
      <c r="BI2899" s="41"/>
      <c r="BJ2899" s="41"/>
      <c r="BK2899" s="41"/>
      <c r="BL2899" s="41"/>
      <c r="BM2899" s="41"/>
      <c r="BN2899" s="41"/>
      <c r="BO2899" s="41"/>
      <c r="BP2899" s="108"/>
      <c r="CG2899" s="102"/>
      <c r="CI2899" s="45"/>
    </row>
    <row r="2900" spans="37:87" ht="13" customHeight="1">
      <c r="AK2900" s="114"/>
      <c r="AL2900" s="41"/>
      <c r="AM2900" s="41"/>
      <c r="AN2900" s="41"/>
      <c r="AO2900" s="41"/>
      <c r="AP2900" s="41"/>
      <c r="AQ2900" s="41"/>
      <c r="AR2900" s="41"/>
      <c r="AS2900" s="41"/>
      <c r="AT2900" s="41"/>
      <c r="AU2900" s="41"/>
      <c r="AV2900" s="41"/>
      <c r="AW2900" s="41"/>
      <c r="AX2900" s="41"/>
      <c r="AY2900" s="41"/>
      <c r="AZ2900" s="41"/>
      <c r="BA2900" s="41"/>
      <c r="BB2900" s="41"/>
      <c r="BC2900" s="41"/>
      <c r="BD2900" s="41"/>
      <c r="BE2900" s="41"/>
      <c r="BF2900" s="41"/>
      <c r="BG2900" s="41"/>
      <c r="BH2900" s="41"/>
      <c r="BI2900" s="41"/>
      <c r="BJ2900" s="41"/>
      <c r="BK2900" s="41"/>
      <c r="BL2900" s="41"/>
      <c r="BM2900" s="41"/>
      <c r="BN2900" s="41"/>
      <c r="BO2900" s="41"/>
      <c r="BP2900" s="108"/>
      <c r="CG2900" s="102"/>
      <c r="CI2900" s="45"/>
    </row>
    <row r="2901" spans="37:87" ht="13" customHeight="1">
      <c r="AK2901" s="114"/>
      <c r="AL2901" s="41"/>
      <c r="AM2901" s="41"/>
      <c r="AN2901" s="41"/>
      <c r="AO2901" s="41"/>
      <c r="AP2901" s="41"/>
      <c r="AQ2901" s="41"/>
      <c r="AR2901" s="41"/>
      <c r="AS2901" s="41"/>
      <c r="AT2901" s="41"/>
      <c r="AU2901" s="41"/>
      <c r="AV2901" s="41"/>
      <c r="AW2901" s="41"/>
      <c r="AX2901" s="41"/>
      <c r="AY2901" s="41"/>
      <c r="AZ2901" s="41"/>
      <c r="BA2901" s="41"/>
      <c r="BB2901" s="41"/>
      <c r="BC2901" s="41"/>
      <c r="BD2901" s="41"/>
      <c r="BE2901" s="41"/>
      <c r="BF2901" s="41"/>
      <c r="BG2901" s="41"/>
      <c r="BH2901" s="41"/>
      <c r="BI2901" s="41"/>
      <c r="BJ2901" s="41"/>
      <c r="BK2901" s="41"/>
      <c r="BL2901" s="41"/>
      <c r="BM2901" s="41"/>
      <c r="BN2901" s="41"/>
      <c r="BO2901" s="41"/>
      <c r="BP2901" s="108"/>
      <c r="CG2901" s="102"/>
      <c r="CI2901" s="45"/>
    </row>
    <row r="2902" spans="37:87" ht="13" customHeight="1">
      <c r="AK2902" s="114"/>
      <c r="AL2902" s="41"/>
      <c r="AM2902" s="41"/>
      <c r="AN2902" s="41"/>
      <c r="AO2902" s="41"/>
      <c r="AP2902" s="41"/>
      <c r="AQ2902" s="41"/>
      <c r="AR2902" s="41"/>
      <c r="AS2902" s="41"/>
      <c r="AT2902" s="41"/>
      <c r="AU2902" s="41"/>
      <c r="AV2902" s="41"/>
      <c r="AW2902" s="41"/>
      <c r="AX2902" s="41"/>
      <c r="AY2902" s="41"/>
      <c r="AZ2902" s="41"/>
      <c r="BA2902" s="41"/>
      <c r="BB2902" s="41"/>
      <c r="BC2902" s="41"/>
      <c r="BD2902" s="41"/>
      <c r="BE2902" s="41"/>
      <c r="BF2902" s="41"/>
      <c r="BG2902" s="41"/>
      <c r="BH2902" s="41"/>
      <c r="BI2902" s="41"/>
      <c r="BJ2902" s="41"/>
      <c r="BK2902" s="41"/>
      <c r="BL2902" s="41"/>
      <c r="BM2902" s="41"/>
      <c r="BN2902" s="41"/>
      <c r="BO2902" s="41"/>
      <c r="BP2902" s="108"/>
      <c r="CG2902" s="102"/>
      <c r="CI2902" s="45"/>
    </row>
    <row r="2903" spans="37:87" ht="13" customHeight="1">
      <c r="AK2903" s="114"/>
      <c r="AL2903" s="41"/>
      <c r="AM2903" s="41"/>
      <c r="AN2903" s="41"/>
      <c r="AO2903" s="41"/>
      <c r="AP2903" s="41"/>
      <c r="AQ2903" s="41"/>
      <c r="AR2903" s="41"/>
      <c r="AS2903" s="41"/>
      <c r="AT2903" s="41"/>
      <c r="AU2903" s="41"/>
      <c r="AV2903" s="41"/>
      <c r="AW2903" s="41"/>
      <c r="AX2903" s="41"/>
      <c r="AY2903" s="41"/>
      <c r="AZ2903" s="41"/>
      <c r="BA2903" s="41"/>
      <c r="BB2903" s="41"/>
      <c r="BC2903" s="41"/>
      <c r="BD2903" s="41"/>
      <c r="BE2903" s="41"/>
      <c r="BF2903" s="41"/>
      <c r="BG2903" s="41"/>
      <c r="BH2903" s="41"/>
      <c r="BI2903" s="41"/>
      <c r="BJ2903" s="41"/>
      <c r="BK2903" s="41"/>
      <c r="BL2903" s="41"/>
      <c r="BM2903" s="41"/>
      <c r="BN2903" s="41"/>
      <c r="BO2903" s="41"/>
      <c r="BP2903" s="108"/>
      <c r="CG2903" s="102"/>
      <c r="CI2903" s="45"/>
    </row>
    <row r="2904" spans="37:87" ht="13" customHeight="1">
      <c r="AK2904" s="114"/>
      <c r="AL2904" s="41"/>
      <c r="AM2904" s="41"/>
      <c r="AN2904" s="41"/>
      <c r="AO2904" s="41"/>
      <c r="AP2904" s="41"/>
      <c r="AQ2904" s="41"/>
      <c r="AR2904" s="41"/>
      <c r="AS2904" s="41"/>
      <c r="AT2904" s="41"/>
      <c r="AU2904" s="41"/>
      <c r="AV2904" s="41"/>
      <c r="AW2904" s="41"/>
      <c r="AX2904" s="41"/>
      <c r="AY2904" s="41"/>
      <c r="AZ2904" s="41"/>
      <c r="BA2904" s="41"/>
      <c r="BB2904" s="41"/>
      <c r="BC2904" s="41"/>
      <c r="BD2904" s="41"/>
      <c r="BE2904" s="41"/>
      <c r="BF2904" s="41"/>
      <c r="BG2904" s="41"/>
      <c r="BH2904" s="41"/>
      <c r="BI2904" s="41"/>
      <c r="BJ2904" s="41"/>
      <c r="BK2904" s="41"/>
      <c r="BL2904" s="41"/>
      <c r="BM2904" s="41"/>
      <c r="BN2904" s="41"/>
      <c r="BO2904" s="41"/>
      <c r="BP2904" s="108"/>
      <c r="CG2904" s="102"/>
      <c r="CI2904" s="45"/>
    </row>
    <row r="2905" spans="37:87" ht="13" customHeight="1">
      <c r="AK2905" s="114"/>
      <c r="AL2905" s="41"/>
      <c r="AM2905" s="41"/>
      <c r="AN2905" s="41"/>
      <c r="AO2905" s="41"/>
      <c r="AP2905" s="41"/>
      <c r="AQ2905" s="41"/>
      <c r="AR2905" s="41"/>
      <c r="AS2905" s="41"/>
      <c r="AT2905" s="41"/>
      <c r="AU2905" s="41"/>
      <c r="AV2905" s="41"/>
      <c r="AW2905" s="41"/>
      <c r="AX2905" s="41"/>
      <c r="AY2905" s="41"/>
      <c r="AZ2905" s="41"/>
      <c r="BA2905" s="41"/>
      <c r="BB2905" s="41"/>
      <c r="BC2905" s="41"/>
      <c r="BD2905" s="41"/>
      <c r="BE2905" s="41"/>
      <c r="BF2905" s="41"/>
      <c r="BG2905" s="41"/>
      <c r="BH2905" s="41"/>
      <c r="BI2905" s="41"/>
      <c r="BJ2905" s="41"/>
      <c r="BK2905" s="41"/>
      <c r="BL2905" s="41"/>
      <c r="BM2905" s="41"/>
      <c r="BN2905" s="41"/>
      <c r="BO2905" s="41"/>
      <c r="BP2905" s="108"/>
      <c r="CG2905" s="102"/>
      <c r="CI2905" s="45"/>
    </row>
    <row r="2906" spans="37:87" ht="13" customHeight="1">
      <c r="AK2906" s="114"/>
      <c r="AL2906" s="41"/>
      <c r="AM2906" s="41"/>
      <c r="AN2906" s="41"/>
      <c r="AO2906" s="41"/>
      <c r="AP2906" s="41"/>
      <c r="AQ2906" s="41"/>
      <c r="AR2906" s="41"/>
      <c r="AS2906" s="41"/>
      <c r="AT2906" s="41"/>
      <c r="AU2906" s="41"/>
      <c r="AV2906" s="41"/>
      <c r="AW2906" s="41"/>
      <c r="AX2906" s="41"/>
      <c r="AY2906" s="41"/>
      <c r="AZ2906" s="41"/>
      <c r="BA2906" s="41"/>
      <c r="BB2906" s="41"/>
      <c r="BC2906" s="41"/>
      <c r="BD2906" s="41"/>
      <c r="BE2906" s="41"/>
      <c r="BF2906" s="41"/>
      <c r="BG2906" s="41"/>
      <c r="BH2906" s="41"/>
      <c r="BI2906" s="41"/>
      <c r="BJ2906" s="41"/>
      <c r="BK2906" s="41"/>
      <c r="BL2906" s="41"/>
      <c r="BM2906" s="41"/>
      <c r="BN2906" s="41"/>
      <c r="BO2906" s="41"/>
      <c r="BP2906" s="108"/>
      <c r="CG2906" s="102"/>
      <c r="CI2906" s="45"/>
    </row>
    <row r="2907" spans="37:87" ht="13" customHeight="1">
      <c r="AK2907" s="114"/>
      <c r="AL2907" s="41"/>
      <c r="AM2907" s="41"/>
      <c r="AN2907" s="41"/>
      <c r="AO2907" s="41"/>
      <c r="AP2907" s="41"/>
      <c r="AQ2907" s="41"/>
      <c r="AR2907" s="41"/>
      <c r="AS2907" s="41"/>
      <c r="AT2907" s="41"/>
      <c r="AU2907" s="41"/>
      <c r="AV2907" s="41"/>
      <c r="AW2907" s="41"/>
      <c r="AX2907" s="41"/>
      <c r="AY2907" s="41"/>
      <c r="AZ2907" s="41"/>
      <c r="BA2907" s="41"/>
      <c r="BB2907" s="41"/>
      <c r="BC2907" s="41"/>
      <c r="BD2907" s="41"/>
      <c r="BE2907" s="41"/>
      <c r="BF2907" s="41"/>
      <c r="BG2907" s="41"/>
      <c r="BH2907" s="41"/>
      <c r="BI2907" s="41"/>
      <c r="BJ2907" s="41"/>
      <c r="BK2907" s="41"/>
      <c r="BL2907" s="41"/>
      <c r="BM2907" s="41"/>
      <c r="BN2907" s="41"/>
      <c r="BO2907" s="41"/>
      <c r="BP2907" s="108"/>
      <c r="CG2907" s="102"/>
      <c r="CI2907" s="45"/>
    </row>
    <row r="2908" spans="37:87" ht="13" customHeight="1">
      <c r="AK2908" s="114"/>
      <c r="AL2908" s="41"/>
      <c r="AM2908" s="41"/>
      <c r="AN2908" s="41"/>
      <c r="AO2908" s="41"/>
      <c r="AP2908" s="41"/>
      <c r="AQ2908" s="41"/>
      <c r="AR2908" s="41"/>
      <c r="AS2908" s="41"/>
      <c r="AT2908" s="41"/>
      <c r="AU2908" s="41"/>
      <c r="AV2908" s="41"/>
      <c r="AW2908" s="41"/>
      <c r="AX2908" s="41"/>
      <c r="AY2908" s="41"/>
      <c r="AZ2908" s="41"/>
      <c r="BA2908" s="41"/>
      <c r="BB2908" s="41"/>
      <c r="BC2908" s="41"/>
      <c r="BD2908" s="41"/>
      <c r="BE2908" s="41"/>
      <c r="BF2908" s="41"/>
      <c r="BG2908" s="41"/>
      <c r="BH2908" s="41"/>
      <c r="BI2908" s="41"/>
      <c r="BJ2908" s="41"/>
      <c r="BK2908" s="41"/>
      <c r="BL2908" s="41"/>
      <c r="BM2908" s="41"/>
      <c r="BN2908" s="41"/>
      <c r="BO2908" s="41"/>
      <c r="BP2908" s="108"/>
      <c r="CG2908" s="102"/>
      <c r="CI2908" s="45"/>
    </row>
    <row r="2909" spans="37:87" ht="13" customHeight="1">
      <c r="AK2909" s="114"/>
      <c r="AL2909" s="41"/>
      <c r="AM2909" s="41"/>
      <c r="AN2909" s="41"/>
      <c r="AO2909" s="41"/>
      <c r="AP2909" s="41"/>
      <c r="AQ2909" s="41"/>
      <c r="AR2909" s="41"/>
      <c r="AS2909" s="41"/>
      <c r="AT2909" s="41"/>
      <c r="AU2909" s="41"/>
      <c r="AV2909" s="41"/>
      <c r="AW2909" s="41"/>
      <c r="AX2909" s="41"/>
      <c r="AY2909" s="41"/>
      <c r="AZ2909" s="41"/>
      <c r="BA2909" s="41"/>
      <c r="BB2909" s="41"/>
      <c r="BC2909" s="41"/>
      <c r="BD2909" s="41"/>
      <c r="BE2909" s="41"/>
      <c r="BF2909" s="41"/>
      <c r="BG2909" s="41"/>
      <c r="BH2909" s="41"/>
      <c r="BI2909" s="41"/>
      <c r="BJ2909" s="41"/>
      <c r="BK2909" s="41"/>
      <c r="BL2909" s="41"/>
      <c r="BM2909" s="41"/>
      <c r="BN2909" s="41"/>
      <c r="BO2909" s="41"/>
      <c r="BP2909" s="108"/>
      <c r="CG2909" s="102"/>
      <c r="CI2909" s="45"/>
    </row>
    <row r="2910" spans="37:87" ht="13" customHeight="1">
      <c r="AK2910" s="114"/>
      <c r="AL2910" s="41"/>
      <c r="AM2910" s="41"/>
      <c r="AN2910" s="41"/>
      <c r="AO2910" s="41"/>
      <c r="AP2910" s="41"/>
      <c r="AQ2910" s="41"/>
      <c r="AR2910" s="41"/>
      <c r="AS2910" s="41"/>
      <c r="AT2910" s="41"/>
      <c r="AU2910" s="41"/>
      <c r="AV2910" s="41"/>
      <c r="AW2910" s="41"/>
      <c r="AX2910" s="41"/>
      <c r="AY2910" s="41"/>
      <c r="AZ2910" s="41"/>
      <c r="BA2910" s="41"/>
      <c r="BB2910" s="41"/>
      <c r="BC2910" s="41"/>
      <c r="BD2910" s="41"/>
      <c r="BE2910" s="41"/>
      <c r="BF2910" s="41"/>
      <c r="BG2910" s="41"/>
      <c r="BH2910" s="41"/>
      <c r="BI2910" s="41"/>
      <c r="BJ2910" s="41"/>
      <c r="BK2910" s="41"/>
      <c r="BL2910" s="41"/>
      <c r="BM2910" s="41"/>
      <c r="BN2910" s="41"/>
      <c r="BO2910" s="41"/>
      <c r="BP2910" s="108"/>
      <c r="CG2910" s="102"/>
      <c r="CI2910" s="45"/>
    </row>
    <row r="2911" spans="37:87" ht="13" customHeight="1">
      <c r="AK2911" s="114"/>
      <c r="AL2911" s="41"/>
      <c r="AM2911" s="41"/>
      <c r="AN2911" s="41"/>
      <c r="AO2911" s="41"/>
      <c r="AP2911" s="41"/>
      <c r="AQ2911" s="41"/>
      <c r="AR2911" s="41"/>
      <c r="AS2911" s="41"/>
      <c r="AT2911" s="41"/>
      <c r="AU2911" s="41"/>
      <c r="AV2911" s="41"/>
      <c r="AW2911" s="41"/>
      <c r="AX2911" s="41"/>
      <c r="AY2911" s="41"/>
      <c r="AZ2911" s="41"/>
      <c r="BA2911" s="41"/>
      <c r="BB2911" s="41"/>
      <c r="BC2911" s="41"/>
      <c r="BD2911" s="41"/>
      <c r="BE2911" s="41"/>
      <c r="BF2911" s="41"/>
      <c r="BG2911" s="41"/>
      <c r="BH2911" s="41"/>
      <c r="BI2911" s="41"/>
      <c r="BJ2911" s="41"/>
      <c r="BK2911" s="41"/>
      <c r="BL2911" s="41"/>
      <c r="BM2911" s="41"/>
      <c r="BN2911" s="41"/>
      <c r="BO2911" s="41"/>
      <c r="BP2911" s="108"/>
      <c r="CG2911" s="102"/>
      <c r="CI2911" s="45"/>
    </row>
    <row r="2912" spans="37:87" ht="13" customHeight="1">
      <c r="AK2912" s="114"/>
      <c r="AL2912" s="41"/>
      <c r="AM2912" s="41"/>
      <c r="AN2912" s="41"/>
      <c r="AO2912" s="41"/>
      <c r="AP2912" s="41"/>
      <c r="AQ2912" s="41"/>
      <c r="AR2912" s="41"/>
      <c r="AS2912" s="41"/>
      <c r="AT2912" s="41"/>
      <c r="AU2912" s="41"/>
      <c r="AV2912" s="41"/>
      <c r="AW2912" s="41"/>
      <c r="AX2912" s="41"/>
      <c r="AY2912" s="41"/>
      <c r="AZ2912" s="41"/>
      <c r="BA2912" s="41"/>
      <c r="BB2912" s="41"/>
      <c r="BC2912" s="41"/>
      <c r="BD2912" s="41"/>
      <c r="BE2912" s="41"/>
      <c r="BF2912" s="41"/>
      <c r="BG2912" s="41"/>
      <c r="BH2912" s="41"/>
      <c r="BI2912" s="41"/>
      <c r="BJ2912" s="41"/>
      <c r="BK2912" s="41"/>
      <c r="BL2912" s="41"/>
      <c r="BM2912" s="41"/>
      <c r="BN2912" s="41"/>
      <c r="BO2912" s="41"/>
      <c r="BP2912" s="108"/>
      <c r="CG2912" s="102"/>
      <c r="CI2912" s="45"/>
    </row>
    <row r="2913" spans="37:87" ht="13" customHeight="1">
      <c r="AK2913" s="114"/>
      <c r="AL2913" s="41"/>
      <c r="AM2913" s="41"/>
      <c r="AN2913" s="41"/>
      <c r="AO2913" s="41"/>
      <c r="AP2913" s="41"/>
      <c r="AQ2913" s="41"/>
      <c r="AR2913" s="41"/>
      <c r="AS2913" s="41"/>
      <c r="AT2913" s="41"/>
      <c r="AU2913" s="41"/>
      <c r="AV2913" s="41"/>
      <c r="AW2913" s="41"/>
      <c r="AX2913" s="41"/>
      <c r="AY2913" s="41"/>
      <c r="AZ2913" s="41"/>
      <c r="BA2913" s="41"/>
      <c r="BB2913" s="41"/>
      <c r="BC2913" s="41"/>
      <c r="BD2913" s="41"/>
      <c r="BE2913" s="41"/>
      <c r="BF2913" s="41"/>
      <c r="BG2913" s="41"/>
      <c r="BH2913" s="41"/>
      <c r="BI2913" s="41"/>
      <c r="BJ2913" s="41"/>
      <c r="BK2913" s="41"/>
      <c r="BL2913" s="41"/>
      <c r="BM2913" s="41"/>
      <c r="BN2913" s="41"/>
      <c r="BO2913" s="41"/>
      <c r="BP2913" s="108"/>
      <c r="CG2913" s="102"/>
      <c r="CI2913" s="45"/>
    </row>
    <row r="2914" spans="37:87" ht="13" customHeight="1">
      <c r="AK2914" s="114"/>
      <c r="AL2914" s="41"/>
      <c r="AM2914" s="41"/>
      <c r="AN2914" s="41"/>
      <c r="AO2914" s="41"/>
      <c r="AP2914" s="41"/>
      <c r="AQ2914" s="41"/>
      <c r="AR2914" s="41"/>
      <c r="AS2914" s="41"/>
      <c r="AT2914" s="41"/>
      <c r="AU2914" s="41"/>
      <c r="AV2914" s="41"/>
      <c r="AW2914" s="41"/>
      <c r="AX2914" s="41"/>
      <c r="AY2914" s="41"/>
      <c r="AZ2914" s="41"/>
      <c r="BA2914" s="41"/>
      <c r="BB2914" s="41"/>
      <c r="BC2914" s="41"/>
      <c r="BD2914" s="41"/>
      <c r="BE2914" s="41"/>
      <c r="BF2914" s="41"/>
      <c r="BG2914" s="41"/>
      <c r="BH2914" s="41"/>
      <c r="BI2914" s="41"/>
      <c r="BJ2914" s="41"/>
      <c r="BK2914" s="41"/>
      <c r="BL2914" s="41"/>
      <c r="BM2914" s="41"/>
      <c r="BN2914" s="41"/>
      <c r="BO2914" s="41"/>
      <c r="BP2914" s="108"/>
      <c r="CG2914" s="102"/>
      <c r="CI2914" s="45"/>
    </row>
    <row r="2915" spans="37:87" ht="13" customHeight="1">
      <c r="AK2915" s="114"/>
      <c r="AL2915" s="41"/>
      <c r="AM2915" s="41"/>
      <c r="AN2915" s="41"/>
      <c r="AO2915" s="41"/>
      <c r="AP2915" s="41"/>
      <c r="AQ2915" s="41"/>
      <c r="AR2915" s="41"/>
      <c r="AS2915" s="41"/>
      <c r="AT2915" s="41"/>
      <c r="AU2915" s="41"/>
      <c r="AV2915" s="41"/>
      <c r="AW2915" s="41"/>
      <c r="AX2915" s="41"/>
      <c r="AY2915" s="41"/>
      <c r="AZ2915" s="41"/>
      <c r="BA2915" s="41"/>
      <c r="BB2915" s="41"/>
      <c r="BC2915" s="41"/>
      <c r="BD2915" s="41"/>
      <c r="BE2915" s="41"/>
      <c r="BF2915" s="41"/>
      <c r="BG2915" s="41"/>
      <c r="BH2915" s="41"/>
      <c r="BI2915" s="41"/>
      <c r="BJ2915" s="41"/>
      <c r="BK2915" s="41"/>
      <c r="BL2915" s="41"/>
      <c r="BM2915" s="41"/>
      <c r="BN2915" s="41"/>
      <c r="BO2915" s="41"/>
      <c r="BP2915" s="108"/>
      <c r="CG2915" s="102"/>
      <c r="CI2915" s="45"/>
    </row>
    <row r="2916" spans="37:87" ht="13" customHeight="1">
      <c r="AK2916" s="114"/>
      <c r="AL2916" s="41"/>
      <c r="AM2916" s="41"/>
      <c r="AN2916" s="41"/>
      <c r="AO2916" s="41"/>
      <c r="AP2916" s="41"/>
      <c r="AQ2916" s="41"/>
      <c r="AR2916" s="41"/>
      <c r="AS2916" s="41"/>
      <c r="AT2916" s="41"/>
      <c r="AU2916" s="41"/>
      <c r="AV2916" s="41"/>
      <c r="AW2916" s="41"/>
      <c r="AX2916" s="41"/>
      <c r="AY2916" s="41"/>
      <c r="AZ2916" s="41"/>
      <c r="BA2916" s="41"/>
      <c r="BB2916" s="41"/>
      <c r="BC2916" s="41"/>
      <c r="BD2916" s="41"/>
      <c r="BE2916" s="41"/>
      <c r="BF2916" s="41"/>
      <c r="BG2916" s="41"/>
      <c r="BH2916" s="41"/>
      <c r="BI2916" s="41"/>
      <c r="BJ2916" s="41"/>
      <c r="BK2916" s="41"/>
      <c r="BL2916" s="41"/>
      <c r="BM2916" s="41"/>
      <c r="BN2916" s="41"/>
      <c r="BO2916" s="41"/>
      <c r="BP2916" s="108"/>
      <c r="CG2916" s="102"/>
      <c r="CI2916" s="45"/>
    </row>
    <row r="2917" spans="37:87" ht="13" customHeight="1">
      <c r="AK2917" s="114"/>
      <c r="AL2917" s="41"/>
      <c r="AM2917" s="41"/>
      <c r="AN2917" s="41"/>
      <c r="AO2917" s="41"/>
      <c r="AP2917" s="41"/>
      <c r="AQ2917" s="41"/>
      <c r="AR2917" s="41"/>
      <c r="AS2917" s="41"/>
      <c r="AT2917" s="41"/>
      <c r="AU2917" s="41"/>
      <c r="AV2917" s="41"/>
      <c r="AW2917" s="41"/>
      <c r="AX2917" s="41"/>
      <c r="AY2917" s="41"/>
      <c r="AZ2917" s="41"/>
      <c r="BA2917" s="41"/>
      <c r="BB2917" s="41"/>
      <c r="BC2917" s="41"/>
      <c r="BD2917" s="41"/>
      <c r="BE2917" s="41"/>
      <c r="BF2917" s="41"/>
      <c r="BG2917" s="41"/>
      <c r="BH2917" s="41"/>
      <c r="BI2917" s="41"/>
      <c r="BJ2917" s="41"/>
      <c r="BK2917" s="41"/>
      <c r="BL2917" s="41"/>
      <c r="BM2917" s="41"/>
      <c r="BN2917" s="41"/>
      <c r="BO2917" s="41"/>
      <c r="BP2917" s="108"/>
      <c r="CG2917" s="102"/>
      <c r="CI2917" s="45"/>
    </row>
    <row r="2918" spans="37:87" ht="13" customHeight="1">
      <c r="AK2918" s="114"/>
      <c r="AL2918" s="41"/>
      <c r="AM2918" s="41"/>
      <c r="AN2918" s="41"/>
      <c r="AO2918" s="41"/>
      <c r="AP2918" s="41"/>
      <c r="AQ2918" s="41"/>
      <c r="AR2918" s="41"/>
      <c r="AS2918" s="41"/>
      <c r="AT2918" s="41"/>
      <c r="AU2918" s="41"/>
      <c r="AV2918" s="41"/>
      <c r="AW2918" s="41"/>
      <c r="AX2918" s="41"/>
      <c r="AY2918" s="41"/>
      <c r="AZ2918" s="41"/>
      <c r="BA2918" s="41"/>
      <c r="BB2918" s="41"/>
      <c r="BC2918" s="41"/>
      <c r="BD2918" s="41"/>
      <c r="BE2918" s="41"/>
      <c r="BF2918" s="41"/>
      <c r="BG2918" s="41"/>
      <c r="BH2918" s="41"/>
      <c r="BI2918" s="41"/>
      <c r="BJ2918" s="41"/>
      <c r="BK2918" s="41"/>
      <c r="BL2918" s="41"/>
      <c r="BM2918" s="41"/>
      <c r="BN2918" s="41"/>
      <c r="BO2918" s="41"/>
      <c r="BP2918" s="108"/>
      <c r="CG2918" s="102"/>
      <c r="CI2918" s="45"/>
    </row>
    <row r="2919" spans="37:87" ht="13" customHeight="1">
      <c r="AK2919" s="114"/>
      <c r="AL2919" s="41"/>
      <c r="AM2919" s="41"/>
      <c r="AN2919" s="41"/>
      <c r="AO2919" s="41"/>
      <c r="AP2919" s="41"/>
      <c r="AQ2919" s="41"/>
      <c r="AR2919" s="41"/>
      <c r="AS2919" s="41"/>
      <c r="AT2919" s="41"/>
      <c r="AU2919" s="41"/>
      <c r="AV2919" s="41"/>
      <c r="AW2919" s="41"/>
      <c r="AX2919" s="41"/>
      <c r="AY2919" s="41"/>
      <c r="AZ2919" s="41"/>
      <c r="BA2919" s="41"/>
      <c r="BB2919" s="41"/>
      <c r="BC2919" s="41"/>
      <c r="BD2919" s="41"/>
      <c r="BE2919" s="41"/>
      <c r="BF2919" s="41"/>
      <c r="BG2919" s="41"/>
      <c r="BH2919" s="41"/>
      <c r="BI2919" s="41"/>
      <c r="BJ2919" s="41"/>
      <c r="BK2919" s="41"/>
      <c r="BL2919" s="41"/>
      <c r="BM2919" s="41"/>
      <c r="BN2919" s="41"/>
      <c r="BO2919" s="41"/>
      <c r="BP2919" s="108"/>
      <c r="CG2919" s="102"/>
      <c r="CI2919" s="45"/>
    </row>
    <row r="2920" spans="37:87" ht="13" customHeight="1">
      <c r="AK2920" s="114"/>
      <c r="AL2920" s="41"/>
      <c r="AM2920" s="41"/>
      <c r="AN2920" s="41"/>
      <c r="AO2920" s="41"/>
      <c r="AP2920" s="41"/>
      <c r="AQ2920" s="41"/>
      <c r="AR2920" s="41"/>
      <c r="AS2920" s="41"/>
      <c r="AT2920" s="41"/>
      <c r="AU2920" s="41"/>
      <c r="AV2920" s="41"/>
      <c r="AW2920" s="41"/>
      <c r="AX2920" s="41"/>
      <c r="AY2920" s="41"/>
      <c r="AZ2920" s="41"/>
      <c r="BA2920" s="41"/>
      <c r="BB2920" s="41"/>
      <c r="BC2920" s="41"/>
      <c r="BD2920" s="41"/>
      <c r="BE2920" s="41"/>
      <c r="BF2920" s="41"/>
      <c r="BG2920" s="41"/>
      <c r="BH2920" s="41"/>
      <c r="BI2920" s="41"/>
      <c r="BJ2920" s="41"/>
      <c r="BK2920" s="41"/>
      <c r="BL2920" s="41"/>
      <c r="BM2920" s="41"/>
      <c r="BN2920" s="41"/>
      <c r="BO2920" s="41"/>
      <c r="BP2920" s="108"/>
      <c r="CG2920" s="102"/>
      <c r="CI2920" s="45"/>
    </row>
    <row r="2921" spans="37:87" ht="13" customHeight="1">
      <c r="AK2921" s="114"/>
      <c r="AL2921" s="41"/>
      <c r="AM2921" s="41"/>
      <c r="AN2921" s="41"/>
      <c r="AO2921" s="41"/>
      <c r="AP2921" s="41"/>
      <c r="AQ2921" s="41"/>
      <c r="AR2921" s="41"/>
      <c r="AS2921" s="41"/>
      <c r="AT2921" s="41"/>
      <c r="AU2921" s="41"/>
      <c r="AV2921" s="41"/>
      <c r="AW2921" s="41"/>
      <c r="AX2921" s="41"/>
      <c r="AY2921" s="41"/>
      <c r="AZ2921" s="41"/>
      <c r="BA2921" s="41"/>
      <c r="BB2921" s="41"/>
      <c r="BC2921" s="41"/>
      <c r="BD2921" s="41"/>
      <c r="BE2921" s="41"/>
      <c r="BF2921" s="41"/>
      <c r="BG2921" s="41"/>
      <c r="BH2921" s="41"/>
      <c r="BI2921" s="41"/>
      <c r="BJ2921" s="41"/>
      <c r="BK2921" s="41"/>
      <c r="BL2921" s="41"/>
      <c r="BM2921" s="41"/>
      <c r="BN2921" s="41"/>
      <c r="BO2921" s="41"/>
      <c r="BP2921" s="108"/>
      <c r="CG2921" s="102"/>
      <c r="CI2921" s="45"/>
    </row>
    <row r="2922" spans="37:87" ht="13" customHeight="1">
      <c r="AK2922" s="114"/>
      <c r="AL2922" s="41"/>
      <c r="AM2922" s="41"/>
      <c r="AN2922" s="41"/>
      <c r="AO2922" s="41"/>
      <c r="AP2922" s="41"/>
      <c r="AQ2922" s="41"/>
      <c r="AR2922" s="41"/>
      <c r="AS2922" s="41"/>
      <c r="AT2922" s="41"/>
      <c r="AU2922" s="41"/>
      <c r="AV2922" s="41"/>
      <c r="AW2922" s="41"/>
      <c r="AX2922" s="41"/>
      <c r="AY2922" s="41"/>
      <c r="AZ2922" s="41"/>
      <c r="BA2922" s="41"/>
      <c r="BB2922" s="41"/>
      <c r="BC2922" s="41"/>
      <c r="BD2922" s="41"/>
      <c r="BE2922" s="41"/>
      <c r="BF2922" s="41"/>
      <c r="BG2922" s="41"/>
      <c r="BH2922" s="41"/>
      <c r="BI2922" s="41"/>
      <c r="BJ2922" s="41"/>
      <c r="BK2922" s="41"/>
      <c r="BL2922" s="41"/>
      <c r="BM2922" s="41"/>
      <c r="BN2922" s="41"/>
      <c r="BO2922" s="41"/>
      <c r="BP2922" s="108"/>
      <c r="CG2922" s="102"/>
      <c r="CI2922" s="45"/>
    </row>
    <row r="2923" spans="37:87" ht="13" customHeight="1">
      <c r="AK2923" s="114"/>
      <c r="AL2923" s="41"/>
      <c r="AM2923" s="41"/>
      <c r="AN2923" s="41"/>
      <c r="AO2923" s="41"/>
      <c r="AP2923" s="41"/>
      <c r="AQ2923" s="41"/>
      <c r="AR2923" s="41"/>
      <c r="AS2923" s="41"/>
      <c r="AT2923" s="41"/>
      <c r="AU2923" s="41"/>
      <c r="AV2923" s="41"/>
      <c r="AW2923" s="41"/>
      <c r="AX2923" s="41"/>
      <c r="AY2923" s="41"/>
      <c r="AZ2923" s="41"/>
      <c r="BA2923" s="41"/>
      <c r="BB2923" s="41"/>
      <c r="BC2923" s="41"/>
      <c r="BD2923" s="41"/>
      <c r="BE2923" s="41"/>
      <c r="BF2923" s="41"/>
      <c r="BG2923" s="41"/>
      <c r="BH2923" s="41"/>
      <c r="BI2923" s="41"/>
      <c r="BJ2923" s="41"/>
      <c r="BK2923" s="41"/>
      <c r="BL2923" s="41"/>
      <c r="BM2923" s="41"/>
      <c r="BN2923" s="41"/>
      <c r="BO2923" s="41"/>
      <c r="BP2923" s="108"/>
      <c r="CG2923" s="102"/>
      <c r="CI2923" s="45"/>
    </row>
    <row r="2924" spans="37:87" ht="13" customHeight="1">
      <c r="AK2924" s="114"/>
      <c r="AL2924" s="41"/>
      <c r="AM2924" s="41"/>
      <c r="AN2924" s="41"/>
      <c r="AO2924" s="41"/>
      <c r="AP2924" s="41"/>
      <c r="AQ2924" s="41"/>
      <c r="AR2924" s="41"/>
      <c r="AS2924" s="41"/>
      <c r="AT2924" s="41"/>
      <c r="AU2924" s="41"/>
      <c r="AV2924" s="41"/>
      <c r="AW2924" s="41"/>
      <c r="AX2924" s="41"/>
      <c r="AY2924" s="41"/>
      <c r="AZ2924" s="41"/>
      <c r="BA2924" s="41"/>
      <c r="BB2924" s="41"/>
      <c r="BC2924" s="41"/>
      <c r="BD2924" s="41"/>
      <c r="BE2924" s="41"/>
      <c r="BF2924" s="41"/>
      <c r="BG2924" s="41"/>
      <c r="BH2924" s="41"/>
      <c r="BI2924" s="41"/>
      <c r="BJ2924" s="41"/>
      <c r="BK2924" s="41"/>
      <c r="BL2924" s="41"/>
      <c r="BM2924" s="41"/>
      <c r="BN2924" s="41"/>
      <c r="BO2924" s="41"/>
      <c r="BP2924" s="108"/>
      <c r="CG2924" s="102"/>
      <c r="CI2924" s="45"/>
    </row>
    <row r="2925" spans="37:87" ht="13" customHeight="1">
      <c r="AK2925" s="114"/>
      <c r="AL2925" s="41"/>
      <c r="AM2925" s="41"/>
      <c r="AN2925" s="41"/>
      <c r="AO2925" s="41"/>
      <c r="AP2925" s="41"/>
      <c r="AQ2925" s="41"/>
      <c r="AR2925" s="41"/>
      <c r="AS2925" s="41"/>
      <c r="AT2925" s="41"/>
      <c r="AU2925" s="41"/>
      <c r="AV2925" s="41"/>
      <c r="AW2925" s="41"/>
      <c r="AX2925" s="41"/>
      <c r="AY2925" s="41"/>
      <c r="AZ2925" s="41"/>
      <c r="BA2925" s="41"/>
      <c r="BB2925" s="41"/>
      <c r="BC2925" s="41"/>
      <c r="BD2925" s="41"/>
      <c r="BE2925" s="41"/>
      <c r="BF2925" s="41"/>
      <c r="BG2925" s="41"/>
      <c r="BH2925" s="41"/>
      <c r="BI2925" s="41"/>
      <c r="BJ2925" s="41"/>
      <c r="BK2925" s="41"/>
      <c r="BL2925" s="41"/>
      <c r="BM2925" s="41"/>
      <c r="BN2925" s="41"/>
      <c r="BO2925" s="41"/>
      <c r="BP2925" s="108"/>
      <c r="CG2925" s="102"/>
      <c r="CI2925" s="45"/>
    </row>
    <row r="2926" spans="37:87" ht="13" customHeight="1">
      <c r="AK2926" s="114"/>
      <c r="AL2926" s="41"/>
      <c r="AM2926" s="41"/>
      <c r="AN2926" s="41"/>
      <c r="AO2926" s="41"/>
      <c r="AP2926" s="41"/>
      <c r="AQ2926" s="41"/>
      <c r="AR2926" s="41"/>
      <c r="AS2926" s="41"/>
      <c r="AT2926" s="41"/>
      <c r="AU2926" s="41"/>
      <c r="AV2926" s="41"/>
      <c r="AW2926" s="41"/>
      <c r="AX2926" s="41"/>
      <c r="AY2926" s="41"/>
      <c r="AZ2926" s="41"/>
      <c r="BA2926" s="41"/>
      <c r="BB2926" s="41"/>
      <c r="BC2926" s="41"/>
      <c r="BD2926" s="41"/>
      <c r="BE2926" s="41"/>
      <c r="BF2926" s="41"/>
      <c r="BG2926" s="41"/>
      <c r="BH2926" s="41"/>
      <c r="BI2926" s="41"/>
      <c r="BJ2926" s="41"/>
      <c r="BK2926" s="41"/>
      <c r="BL2926" s="41"/>
      <c r="BM2926" s="41"/>
      <c r="BN2926" s="41"/>
      <c r="BO2926" s="41"/>
      <c r="BP2926" s="108"/>
      <c r="CG2926" s="102"/>
      <c r="CI2926" s="45"/>
    </row>
    <row r="2927" spans="37:87" ht="13" customHeight="1">
      <c r="AK2927" s="114"/>
      <c r="AL2927" s="41"/>
      <c r="AM2927" s="41"/>
      <c r="AN2927" s="41"/>
      <c r="AO2927" s="41"/>
      <c r="AP2927" s="41"/>
      <c r="AQ2927" s="41"/>
      <c r="AR2927" s="41"/>
      <c r="AS2927" s="41"/>
      <c r="AT2927" s="41"/>
      <c r="AU2927" s="41"/>
      <c r="AV2927" s="41"/>
      <c r="AW2927" s="41"/>
      <c r="AX2927" s="41"/>
      <c r="AY2927" s="41"/>
      <c r="AZ2927" s="41"/>
      <c r="BA2927" s="41"/>
      <c r="BB2927" s="41"/>
      <c r="BC2927" s="41"/>
      <c r="BD2927" s="41"/>
      <c r="BE2927" s="41"/>
      <c r="BF2927" s="41"/>
      <c r="BG2927" s="41"/>
      <c r="BH2927" s="41"/>
      <c r="BI2927" s="41"/>
      <c r="BJ2927" s="41"/>
      <c r="BK2927" s="41"/>
      <c r="BL2927" s="41"/>
      <c r="BM2927" s="41"/>
      <c r="BN2927" s="41"/>
      <c r="BO2927" s="41"/>
      <c r="BP2927" s="108"/>
      <c r="CG2927" s="102"/>
      <c r="CI2927" s="45"/>
    </row>
    <row r="2928" spans="37:87" ht="13" customHeight="1">
      <c r="AK2928" s="114"/>
      <c r="AL2928" s="41"/>
      <c r="AM2928" s="41"/>
      <c r="AN2928" s="41"/>
      <c r="AO2928" s="41"/>
      <c r="AP2928" s="41"/>
      <c r="AQ2928" s="41"/>
      <c r="AR2928" s="41"/>
      <c r="AS2928" s="41"/>
      <c r="AT2928" s="41"/>
      <c r="AU2928" s="41"/>
      <c r="AV2928" s="41"/>
      <c r="AW2928" s="41"/>
      <c r="AX2928" s="41"/>
      <c r="AY2928" s="41"/>
      <c r="AZ2928" s="41"/>
      <c r="BA2928" s="41"/>
      <c r="BB2928" s="41"/>
      <c r="BC2928" s="41"/>
      <c r="BD2928" s="41"/>
      <c r="BE2928" s="41"/>
      <c r="BF2928" s="41"/>
      <c r="BG2928" s="41"/>
      <c r="BH2928" s="41"/>
      <c r="BI2928" s="41"/>
      <c r="BJ2928" s="41"/>
      <c r="BK2928" s="41"/>
      <c r="BL2928" s="41"/>
      <c r="BM2928" s="41"/>
      <c r="BN2928" s="41"/>
      <c r="BO2928" s="41"/>
      <c r="BP2928" s="108"/>
      <c r="CG2928" s="102"/>
      <c r="CI2928" s="45"/>
    </row>
    <row r="2929" spans="37:87" ht="13" customHeight="1">
      <c r="AK2929" s="114"/>
      <c r="AL2929" s="41"/>
      <c r="AM2929" s="41"/>
      <c r="AN2929" s="41"/>
      <c r="AO2929" s="41"/>
      <c r="AP2929" s="41"/>
      <c r="AQ2929" s="41"/>
      <c r="AR2929" s="41"/>
      <c r="AS2929" s="41"/>
      <c r="AT2929" s="41"/>
      <c r="AU2929" s="41"/>
      <c r="AV2929" s="41"/>
      <c r="AW2929" s="41"/>
      <c r="AX2929" s="41"/>
      <c r="AY2929" s="41"/>
      <c r="AZ2929" s="41"/>
      <c r="BA2929" s="41"/>
      <c r="BB2929" s="41"/>
      <c r="BC2929" s="41"/>
      <c r="BD2929" s="41"/>
      <c r="BE2929" s="41"/>
      <c r="BF2929" s="41"/>
      <c r="BG2929" s="41"/>
      <c r="BH2929" s="41"/>
      <c r="BI2929" s="41"/>
      <c r="BJ2929" s="41"/>
      <c r="BK2929" s="41"/>
      <c r="BL2929" s="41"/>
      <c r="BM2929" s="41"/>
      <c r="BN2929" s="41"/>
      <c r="BO2929" s="41"/>
      <c r="BP2929" s="108"/>
      <c r="CG2929" s="102"/>
      <c r="CI2929" s="45"/>
    </row>
    <row r="2930" spans="37:87" ht="13" customHeight="1">
      <c r="AK2930" s="114"/>
      <c r="AL2930" s="41"/>
      <c r="AM2930" s="41"/>
      <c r="AN2930" s="41"/>
      <c r="AO2930" s="41"/>
      <c r="AP2930" s="41"/>
      <c r="AQ2930" s="41"/>
      <c r="AR2930" s="41"/>
      <c r="AS2930" s="41"/>
      <c r="AT2930" s="41"/>
      <c r="AU2930" s="41"/>
      <c r="AV2930" s="41"/>
      <c r="AW2930" s="41"/>
      <c r="AX2930" s="41"/>
      <c r="AY2930" s="41"/>
      <c r="AZ2930" s="41"/>
      <c r="BA2930" s="41"/>
      <c r="BB2930" s="41"/>
      <c r="BC2930" s="41"/>
      <c r="BD2930" s="41"/>
      <c r="BE2930" s="41"/>
      <c r="BF2930" s="41"/>
      <c r="BG2930" s="41"/>
      <c r="BH2930" s="41"/>
      <c r="BI2930" s="41"/>
      <c r="BJ2930" s="41"/>
      <c r="BK2930" s="41"/>
      <c r="BL2930" s="41"/>
      <c r="BM2930" s="41"/>
      <c r="BN2930" s="41"/>
      <c r="BO2930" s="41"/>
      <c r="BP2930" s="108"/>
      <c r="CG2930" s="102"/>
      <c r="CI2930" s="45"/>
    </row>
    <row r="2931" spans="37:87" ht="13" customHeight="1">
      <c r="AK2931" s="114"/>
      <c r="AL2931" s="41"/>
      <c r="AM2931" s="41"/>
      <c r="AN2931" s="41"/>
      <c r="AO2931" s="41"/>
      <c r="AP2931" s="41"/>
      <c r="AQ2931" s="41"/>
      <c r="AR2931" s="41"/>
      <c r="AS2931" s="41"/>
      <c r="AT2931" s="41"/>
      <c r="AU2931" s="41"/>
      <c r="AV2931" s="41"/>
      <c r="AW2931" s="41"/>
      <c r="AX2931" s="41"/>
      <c r="AY2931" s="41"/>
      <c r="AZ2931" s="41"/>
      <c r="BA2931" s="41"/>
      <c r="BB2931" s="41"/>
      <c r="BC2931" s="41"/>
      <c r="BD2931" s="41"/>
      <c r="BE2931" s="41"/>
      <c r="BF2931" s="41"/>
      <c r="BG2931" s="41"/>
      <c r="BH2931" s="41"/>
      <c r="BI2931" s="41"/>
      <c r="BJ2931" s="41"/>
      <c r="BK2931" s="41"/>
      <c r="BL2931" s="41"/>
      <c r="BM2931" s="41"/>
      <c r="BN2931" s="41"/>
      <c r="BO2931" s="41"/>
      <c r="BP2931" s="108"/>
      <c r="CG2931" s="102"/>
      <c r="CI2931" s="45"/>
    </row>
    <row r="2932" spans="37:87" ht="13" customHeight="1">
      <c r="AK2932" s="114"/>
      <c r="AL2932" s="41"/>
      <c r="AM2932" s="41"/>
      <c r="AN2932" s="41"/>
      <c r="AO2932" s="41"/>
      <c r="AP2932" s="41"/>
      <c r="AQ2932" s="41"/>
      <c r="AR2932" s="41"/>
      <c r="AS2932" s="41"/>
      <c r="AT2932" s="41"/>
      <c r="AU2932" s="41"/>
      <c r="AV2932" s="41"/>
      <c r="AW2932" s="41"/>
      <c r="AX2932" s="41"/>
      <c r="AY2932" s="41"/>
      <c r="AZ2932" s="41"/>
      <c r="BA2932" s="41"/>
      <c r="BB2932" s="41"/>
      <c r="BC2932" s="41"/>
      <c r="BD2932" s="41"/>
      <c r="BE2932" s="41"/>
      <c r="BF2932" s="41"/>
      <c r="BG2932" s="41"/>
      <c r="BH2932" s="41"/>
      <c r="BI2932" s="41"/>
      <c r="BJ2932" s="41"/>
      <c r="BK2932" s="41"/>
      <c r="BL2932" s="41"/>
      <c r="BM2932" s="41"/>
      <c r="BN2932" s="41"/>
      <c r="BO2932" s="41"/>
      <c r="BP2932" s="108"/>
      <c r="CG2932" s="102"/>
      <c r="CI2932" s="45"/>
    </row>
    <row r="2933" spans="37:87" ht="13" customHeight="1">
      <c r="AK2933" s="114"/>
      <c r="AL2933" s="41"/>
      <c r="AM2933" s="41"/>
      <c r="AN2933" s="41"/>
      <c r="AO2933" s="41"/>
      <c r="AP2933" s="41"/>
      <c r="AQ2933" s="41"/>
      <c r="AR2933" s="41"/>
      <c r="AS2933" s="41"/>
      <c r="AT2933" s="41"/>
      <c r="AU2933" s="41"/>
      <c r="AV2933" s="41"/>
      <c r="AW2933" s="41"/>
      <c r="AX2933" s="41"/>
      <c r="AY2933" s="41"/>
      <c r="AZ2933" s="41"/>
      <c r="BA2933" s="41"/>
      <c r="BB2933" s="41"/>
      <c r="BC2933" s="41"/>
      <c r="BD2933" s="41"/>
      <c r="BE2933" s="41"/>
      <c r="BF2933" s="41"/>
      <c r="BG2933" s="41"/>
      <c r="BH2933" s="41"/>
      <c r="BI2933" s="41"/>
      <c r="BJ2933" s="41"/>
      <c r="BK2933" s="41"/>
      <c r="BL2933" s="41"/>
      <c r="BM2933" s="41"/>
      <c r="BN2933" s="41"/>
      <c r="BO2933" s="41"/>
      <c r="BP2933" s="108"/>
      <c r="CG2933" s="102"/>
      <c r="CI2933" s="45"/>
    </row>
    <row r="2934" spans="37:87" ht="13" customHeight="1">
      <c r="AK2934" s="114"/>
      <c r="AL2934" s="41"/>
      <c r="AM2934" s="41"/>
      <c r="AN2934" s="41"/>
      <c r="AO2934" s="41"/>
      <c r="AP2934" s="41"/>
      <c r="AQ2934" s="41"/>
      <c r="AR2934" s="41"/>
      <c r="AS2934" s="41"/>
      <c r="AT2934" s="41"/>
      <c r="AU2934" s="41"/>
      <c r="AV2934" s="41"/>
      <c r="AW2934" s="41"/>
      <c r="AX2934" s="41"/>
      <c r="AY2934" s="41"/>
      <c r="AZ2934" s="41"/>
      <c r="BA2934" s="41"/>
      <c r="BB2934" s="41"/>
      <c r="BC2934" s="41"/>
      <c r="BD2934" s="41"/>
      <c r="BE2934" s="41"/>
      <c r="BF2934" s="41"/>
      <c r="BG2934" s="41"/>
      <c r="BH2934" s="41"/>
      <c r="BI2934" s="41"/>
      <c r="BJ2934" s="41"/>
      <c r="BK2934" s="41"/>
      <c r="BL2934" s="41"/>
      <c r="BM2934" s="41"/>
      <c r="BN2934" s="41"/>
      <c r="BO2934" s="41"/>
      <c r="BP2934" s="108"/>
      <c r="CG2934" s="102"/>
      <c r="CI2934" s="45"/>
    </row>
    <row r="2935" spans="37:87" ht="13" customHeight="1">
      <c r="AK2935" s="114"/>
      <c r="AL2935" s="41"/>
      <c r="AM2935" s="41"/>
      <c r="AN2935" s="41"/>
      <c r="AO2935" s="41"/>
      <c r="AP2935" s="41"/>
      <c r="AQ2935" s="41"/>
      <c r="AR2935" s="41"/>
      <c r="AS2935" s="41"/>
      <c r="AT2935" s="41"/>
      <c r="AU2935" s="41"/>
      <c r="AV2935" s="41"/>
      <c r="AW2935" s="41"/>
      <c r="AX2935" s="41"/>
      <c r="AY2935" s="41"/>
      <c r="AZ2935" s="41"/>
      <c r="BA2935" s="41"/>
      <c r="BB2935" s="41"/>
      <c r="BC2935" s="41"/>
      <c r="BD2935" s="41"/>
      <c r="BE2935" s="41"/>
      <c r="BF2935" s="41"/>
      <c r="BG2935" s="41"/>
      <c r="BH2935" s="41"/>
      <c r="BI2935" s="41"/>
      <c r="BJ2935" s="41"/>
      <c r="BK2935" s="41"/>
      <c r="BL2935" s="41"/>
      <c r="BM2935" s="41"/>
      <c r="BN2935" s="41"/>
      <c r="BO2935" s="41"/>
      <c r="BP2935" s="108"/>
      <c r="CG2935" s="102"/>
      <c r="CI2935" s="45"/>
    </row>
    <row r="2936" spans="37:87" ht="13" customHeight="1">
      <c r="AK2936" s="114"/>
      <c r="AL2936" s="41"/>
      <c r="AM2936" s="41"/>
      <c r="AN2936" s="41"/>
      <c r="AO2936" s="41"/>
      <c r="AP2936" s="41"/>
      <c r="AQ2936" s="41"/>
      <c r="AR2936" s="41"/>
      <c r="AS2936" s="41"/>
      <c r="AT2936" s="41"/>
      <c r="AU2936" s="41"/>
      <c r="AV2936" s="41"/>
      <c r="AW2936" s="41"/>
      <c r="AX2936" s="41"/>
      <c r="AY2936" s="41"/>
      <c r="AZ2936" s="41"/>
      <c r="BA2936" s="41"/>
      <c r="BB2936" s="41"/>
      <c r="BC2936" s="41"/>
      <c r="BD2936" s="41"/>
      <c r="BE2936" s="41"/>
      <c r="BF2936" s="41"/>
      <c r="BG2936" s="41"/>
      <c r="BH2936" s="41"/>
      <c r="BI2936" s="41"/>
      <c r="BJ2936" s="41"/>
      <c r="BK2936" s="41"/>
      <c r="BL2936" s="41"/>
      <c r="BM2936" s="41"/>
      <c r="BN2936" s="41"/>
      <c r="BO2936" s="41"/>
      <c r="BP2936" s="108"/>
      <c r="CG2936" s="102"/>
      <c r="CI2936" s="45"/>
    </row>
    <row r="2937" spans="37:87" ht="13" customHeight="1">
      <c r="AK2937" s="114"/>
      <c r="AL2937" s="41"/>
      <c r="AM2937" s="41"/>
      <c r="AN2937" s="41"/>
      <c r="AO2937" s="41"/>
      <c r="AP2937" s="41"/>
      <c r="AQ2937" s="41"/>
      <c r="AR2937" s="41"/>
      <c r="AS2937" s="41"/>
      <c r="AT2937" s="41"/>
      <c r="AU2937" s="41"/>
      <c r="AV2937" s="41"/>
      <c r="AW2937" s="41"/>
      <c r="AX2937" s="41"/>
      <c r="AY2937" s="41"/>
      <c r="AZ2937" s="41"/>
      <c r="BA2937" s="41"/>
      <c r="BB2937" s="41"/>
      <c r="BC2937" s="41"/>
      <c r="BD2937" s="41"/>
      <c r="BE2937" s="41"/>
      <c r="BF2937" s="41"/>
      <c r="BG2937" s="41"/>
      <c r="BH2937" s="41"/>
      <c r="BI2937" s="41"/>
      <c r="BJ2937" s="41"/>
      <c r="BK2937" s="41"/>
      <c r="BL2937" s="41"/>
      <c r="BM2937" s="41"/>
      <c r="BN2937" s="41"/>
      <c r="BO2937" s="41"/>
      <c r="BP2937" s="108"/>
      <c r="CG2937" s="102"/>
      <c r="CI2937" s="45"/>
    </row>
    <row r="2938" spans="37:87" ht="13" customHeight="1">
      <c r="AK2938" s="114"/>
      <c r="AL2938" s="41"/>
      <c r="AM2938" s="41"/>
      <c r="AN2938" s="41"/>
      <c r="AO2938" s="41"/>
      <c r="AP2938" s="41"/>
      <c r="AQ2938" s="41"/>
      <c r="AR2938" s="41"/>
      <c r="AS2938" s="41"/>
      <c r="AT2938" s="41"/>
      <c r="AU2938" s="41"/>
      <c r="AV2938" s="41"/>
      <c r="AW2938" s="41"/>
      <c r="AX2938" s="41"/>
      <c r="AY2938" s="41"/>
      <c r="AZ2938" s="41"/>
      <c r="BA2938" s="41"/>
      <c r="BB2938" s="41"/>
      <c r="BC2938" s="41"/>
      <c r="BD2938" s="41"/>
      <c r="BE2938" s="41"/>
      <c r="BF2938" s="41"/>
      <c r="BG2938" s="41"/>
      <c r="BH2938" s="41"/>
      <c r="BI2938" s="41"/>
      <c r="BJ2938" s="41"/>
      <c r="BK2938" s="41"/>
      <c r="BL2938" s="41"/>
      <c r="BM2938" s="41"/>
      <c r="BN2938" s="41"/>
      <c r="BO2938" s="41"/>
      <c r="BP2938" s="108"/>
      <c r="CG2938" s="102"/>
      <c r="CI2938" s="45"/>
    </row>
    <row r="2939" spans="37:87" ht="13" customHeight="1">
      <c r="AK2939" s="114"/>
      <c r="AL2939" s="41"/>
      <c r="AM2939" s="41"/>
      <c r="AN2939" s="41"/>
      <c r="AO2939" s="41"/>
      <c r="AP2939" s="41"/>
      <c r="AQ2939" s="41"/>
      <c r="AR2939" s="41"/>
      <c r="AS2939" s="41"/>
      <c r="AT2939" s="41"/>
      <c r="AU2939" s="41"/>
      <c r="AV2939" s="41"/>
      <c r="AW2939" s="41"/>
      <c r="AX2939" s="41"/>
      <c r="AY2939" s="41"/>
      <c r="AZ2939" s="41"/>
      <c r="BA2939" s="41"/>
      <c r="BB2939" s="41"/>
      <c r="BC2939" s="41"/>
      <c r="BD2939" s="41"/>
      <c r="BE2939" s="41"/>
      <c r="BF2939" s="41"/>
      <c r="BG2939" s="41"/>
      <c r="BH2939" s="41"/>
      <c r="BI2939" s="41"/>
      <c r="BJ2939" s="41"/>
      <c r="BK2939" s="41"/>
      <c r="BL2939" s="41"/>
      <c r="BM2939" s="41"/>
      <c r="BN2939" s="41"/>
      <c r="BO2939" s="41"/>
      <c r="BP2939" s="108"/>
      <c r="CG2939" s="102"/>
      <c r="CI2939" s="45"/>
    </row>
    <row r="2940" spans="37:87" ht="13" customHeight="1">
      <c r="AK2940" s="114"/>
      <c r="AL2940" s="41"/>
      <c r="AM2940" s="41"/>
      <c r="AN2940" s="41"/>
      <c r="AO2940" s="41"/>
      <c r="AP2940" s="41"/>
      <c r="AQ2940" s="41"/>
      <c r="AR2940" s="41"/>
      <c r="AS2940" s="41"/>
      <c r="AT2940" s="41"/>
      <c r="AU2940" s="41"/>
      <c r="AV2940" s="41"/>
      <c r="AW2940" s="41"/>
      <c r="AX2940" s="41"/>
      <c r="AY2940" s="41"/>
      <c r="AZ2940" s="41"/>
      <c r="BA2940" s="41"/>
      <c r="BB2940" s="41"/>
      <c r="BC2940" s="41"/>
      <c r="BD2940" s="41"/>
      <c r="BE2940" s="41"/>
      <c r="BF2940" s="41"/>
      <c r="BG2940" s="41"/>
      <c r="BH2940" s="41"/>
      <c r="BI2940" s="41"/>
      <c r="BJ2940" s="41"/>
      <c r="BK2940" s="41"/>
      <c r="BL2940" s="41"/>
      <c r="BM2940" s="41"/>
      <c r="BN2940" s="41"/>
      <c r="BO2940" s="41"/>
      <c r="BP2940" s="108"/>
      <c r="CG2940" s="102"/>
      <c r="CI2940" s="45"/>
    </row>
    <row r="2941" spans="37:87" ht="13" customHeight="1">
      <c r="AK2941" s="114"/>
      <c r="AL2941" s="41"/>
      <c r="AM2941" s="41"/>
      <c r="AN2941" s="41"/>
      <c r="AO2941" s="41"/>
      <c r="AP2941" s="41"/>
      <c r="AQ2941" s="41"/>
      <c r="AR2941" s="41"/>
      <c r="AS2941" s="41"/>
      <c r="AT2941" s="41"/>
      <c r="AU2941" s="41"/>
      <c r="AV2941" s="41"/>
      <c r="AW2941" s="41"/>
      <c r="AX2941" s="41"/>
      <c r="AY2941" s="41"/>
      <c r="AZ2941" s="41"/>
      <c r="BA2941" s="41"/>
      <c r="BB2941" s="41"/>
      <c r="BC2941" s="41"/>
      <c r="BD2941" s="41"/>
      <c r="BE2941" s="41"/>
      <c r="BF2941" s="41"/>
      <c r="BG2941" s="41"/>
      <c r="BH2941" s="41"/>
      <c r="BI2941" s="41"/>
      <c r="BJ2941" s="41"/>
      <c r="BK2941" s="41"/>
      <c r="BL2941" s="41"/>
      <c r="BM2941" s="41"/>
      <c r="BN2941" s="41"/>
      <c r="BO2941" s="41"/>
      <c r="BP2941" s="108"/>
      <c r="CG2941" s="102"/>
      <c r="CI2941" s="45"/>
    </row>
    <row r="2942" spans="37:87" ht="13" customHeight="1">
      <c r="AK2942" s="114"/>
      <c r="AL2942" s="41"/>
      <c r="AM2942" s="41"/>
      <c r="AN2942" s="41"/>
      <c r="AO2942" s="41"/>
      <c r="AP2942" s="41"/>
      <c r="AQ2942" s="41"/>
      <c r="AR2942" s="41"/>
      <c r="AS2942" s="41"/>
      <c r="AT2942" s="41"/>
      <c r="AU2942" s="41"/>
      <c r="AV2942" s="41"/>
      <c r="AW2942" s="41"/>
      <c r="AX2942" s="41"/>
      <c r="AY2942" s="41"/>
      <c r="AZ2942" s="41"/>
      <c r="BA2942" s="41"/>
      <c r="BB2942" s="41"/>
      <c r="BC2942" s="41"/>
      <c r="BD2942" s="41"/>
      <c r="BE2942" s="41"/>
      <c r="BF2942" s="41"/>
      <c r="BG2942" s="41"/>
      <c r="BH2942" s="41"/>
      <c r="BI2942" s="41"/>
      <c r="BJ2942" s="41"/>
      <c r="BK2942" s="41"/>
      <c r="BL2942" s="41"/>
      <c r="BM2942" s="41"/>
      <c r="BN2942" s="41"/>
      <c r="BO2942" s="41"/>
      <c r="BP2942" s="108"/>
      <c r="CG2942" s="102"/>
      <c r="CI2942" s="45"/>
    </row>
    <row r="2943" spans="37:87" ht="13" customHeight="1">
      <c r="AK2943" s="114"/>
      <c r="AL2943" s="41"/>
      <c r="AM2943" s="41"/>
      <c r="AN2943" s="41"/>
      <c r="AO2943" s="41"/>
      <c r="AP2943" s="41"/>
      <c r="AQ2943" s="41"/>
      <c r="AR2943" s="41"/>
      <c r="AS2943" s="41"/>
      <c r="AT2943" s="41"/>
      <c r="AU2943" s="41"/>
      <c r="AV2943" s="41"/>
      <c r="AW2943" s="41"/>
      <c r="AX2943" s="41"/>
      <c r="AY2943" s="41"/>
      <c r="AZ2943" s="41"/>
      <c r="BA2943" s="41"/>
      <c r="BB2943" s="41"/>
      <c r="BC2943" s="41"/>
      <c r="BD2943" s="41"/>
      <c r="BE2943" s="41"/>
      <c r="BF2943" s="41"/>
      <c r="BG2943" s="41"/>
      <c r="BH2943" s="41"/>
      <c r="BI2943" s="41"/>
      <c r="BJ2943" s="41"/>
      <c r="BK2943" s="41"/>
      <c r="BL2943" s="41"/>
      <c r="BM2943" s="41"/>
      <c r="BN2943" s="41"/>
      <c r="BO2943" s="41"/>
      <c r="BP2943" s="108"/>
      <c r="CG2943" s="102"/>
      <c r="CI2943" s="45"/>
    </row>
    <row r="2944" spans="37:87" ht="13" customHeight="1">
      <c r="AK2944" s="114"/>
      <c r="AL2944" s="41"/>
      <c r="AM2944" s="41"/>
      <c r="AN2944" s="41"/>
      <c r="AO2944" s="41"/>
      <c r="AP2944" s="41"/>
      <c r="AQ2944" s="41"/>
      <c r="AR2944" s="41"/>
      <c r="AS2944" s="41"/>
      <c r="AT2944" s="41"/>
      <c r="AU2944" s="41"/>
      <c r="AV2944" s="41"/>
      <c r="AW2944" s="41"/>
      <c r="AX2944" s="41"/>
      <c r="AY2944" s="41"/>
      <c r="AZ2944" s="41"/>
      <c r="BA2944" s="41"/>
      <c r="BB2944" s="41"/>
      <c r="BC2944" s="41"/>
      <c r="BD2944" s="41"/>
      <c r="BE2944" s="41"/>
      <c r="BF2944" s="41"/>
      <c r="BG2944" s="41"/>
      <c r="BH2944" s="41"/>
      <c r="BI2944" s="41"/>
      <c r="BJ2944" s="41"/>
      <c r="BK2944" s="41"/>
      <c r="BL2944" s="41"/>
      <c r="BM2944" s="41"/>
      <c r="BN2944" s="41"/>
      <c r="BO2944" s="41"/>
      <c r="BP2944" s="108"/>
      <c r="CG2944" s="102"/>
      <c r="CI2944" s="45"/>
    </row>
    <row r="2945" spans="37:87" ht="13" customHeight="1">
      <c r="AK2945" s="114"/>
      <c r="AL2945" s="41"/>
      <c r="AM2945" s="41"/>
      <c r="AN2945" s="41"/>
      <c r="AO2945" s="41"/>
      <c r="AP2945" s="41"/>
      <c r="AQ2945" s="41"/>
      <c r="AR2945" s="41"/>
      <c r="AS2945" s="41"/>
      <c r="AT2945" s="41"/>
      <c r="AU2945" s="41"/>
      <c r="AV2945" s="41"/>
      <c r="AW2945" s="41"/>
      <c r="AX2945" s="41"/>
      <c r="AY2945" s="41"/>
      <c r="AZ2945" s="41"/>
      <c r="BA2945" s="41"/>
      <c r="BB2945" s="41"/>
      <c r="BC2945" s="41"/>
      <c r="BD2945" s="41"/>
      <c r="BE2945" s="41"/>
      <c r="BF2945" s="41"/>
      <c r="BG2945" s="41"/>
      <c r="BH2945" s="41"/>
      <c r="BI2945" s="41"/>
      <c r="BJ2945" s="41"/>
      <c r="BK2945" s="41"/>
      <c r="BL2945" s="41"/>
      <c r="BM2945" s="41"/>
      <c r="BN2945" s="41"/>
      <c r="BO2945" s="41"/>
      <c r="BP2945" s="108"/>
      <c r="CG2945" s="102"/>
      <c r="CI2945" s="45"/>
    </row>
    <row r="2946" spans="37:87" ht="13" customHeight="1">
      <c r="AK2946" s="114"/>
      <c r="AL2946" s="41"/>
      <c r="AM2946" s="41"/>
      <c r="AN2946" s="41"/>
      <c r="AO2946" s="41"/>
      <c r="AP2946" s="41"/>
      <c r="AQ2946" s="41"/>
      <c r="AR2946" s="41"/>
      <c r="AS2946" s="41"/>
      <c r="AT2946" s="41"/>
      <c r="AU2946" s="41"/>
      <c r="AV2946" s="41"/>
      <c r="AW2946" s="41"/>
      <c r="AX2946" s="41"/>
      <c r="AY2946" s="41"/>
      <c r="AZ2946" s="41"/>
      <c r="BA2946" s="41"/>
      <c r="BB2946" s="41"/>
      <c r="BC2946" s="41"/>
      <c r="BD2946" s="41"/>
      <c r="BE2946" s="41"/>
      <c r="BF2946" s="41"/>
      <c r="BG2946" s="41"/>
      <c r="BH2946" s="41"/>
      <c r="BI2946" s="41"/>
      <c r="BJ2946" s="41"/>
      <c r="BK2946" s="41"/>
      <c r="BL2946" s="41"/>
      <c r="BM2946" s="41"/>
      <c r="BN2946" s="41"/>
      <c r="BO2946" s="41"/>
      <c r="BP2946" s="108"/>
      <c r="CG2946" s="102"/>
      <c r="CI2946" s="45"/>
    </row>
    <row r="2947" spans="37:87" ht="13" customHeight="1">
      <c r="AK2947" s="114"/>
      <c r="AL2947" s="41"/>
      <c r="AM2947" s="41"/>
      <c r="AN2947" s="41"/>
      <c r="AO2947" s="41"/>
      <c r="AP2947" s="41"/>
      <c r="AQ2947" s="41"/>
      <c r="AR2947" s="41"/>
      <c r="AS2947" s="41"/>
      <c r="AT2947" s="41"/>
      <c r="AU2947" s="41"/>
      <c r="AV2947" s="41"/>
      <c r="AW2947" s="41"/>
      <c r="AX2947" s="41"/>
      <c r="AY2947" s="41"/>
      <c r="AZ2947" s="41"/>
      <c r="BA2947" s="41"/>
      <c r="BB2947" s="41"/>
      <c r="BC2947" s="41"/>
      <c r="BD2947" s="41"/>
      <c r="BE2947" s="41"/>
      <c r="BF2947" s="41"/>
      <c r="BG2947" s="41"/>
      <c r="BH2947" s="41"/>
      <c r="BI2947" s="41"/>
      <c r="BJ2947" s="41"/>
      <c r="BK2947" s="41"/>
      <c r="BL2947" s="41"/>
      <c r="BM2947" s="41"/>
      <c r="BN2947" s="41"/>
      <c r="BO2947" s="41"/>
      <c r="BP2947" s="108"/>
      <c r="CG2947" s="102"/>
      <c r="CI2947" s="45"/>
    </row>
    <row r="2948" spans="37:87" ht="13" customHeight="1">
      <c r="AK2948" s="114"/>
      <c r="AL2948" s="41"/>
      <c r="AM2948" s="41"/>
      <c r="AN2948" s="41"/>
      <c r="AO2948" s="41"/>
      <c r="AP2948" s="41"/>
      <c r="AQ2948" s="41"/>
      <c r="AR2948" s="41"/>
      <c r="AS2948" s="41"/>
      <c r="AT2948" s="41"/>
      <c r="AU2948" s="41"/>
      <c r="AV2948" s="41"/>
      <c r="AW2948" s="41"/>
      <c r="AX2948" s="41"/>
      <c r="AY2948" s="41"/>
      <c r="AZ2948" s="41"/>
      <c r="BA2948" s="41"/>
      <c r="BB2948" s="41"/>
      <c r="BC2948" s="41"/>
      <c r="BD2948" s="41"/>
      <c r="BE2948" s="41"/>
      <c r="BF2948" s="41"/>
      <c r="BG2948" s="41"/>
      <c r="BH2948" s="41"/>
      <c r="BI2948" s="41"/>
      <c r="BJ2948" s="41"/>
      <c r="BK2948" s="41"/>
      <c r="BL2948" s="41"/>
      <c r="BM2948" s="41"/>
      <c r="BN2948" s="41"/>
      <c r="BO2948" s="41"/>
      <c r="BP2948" s="108"/>
      <c r="CG2948" s="102"/>
      <c r="CI2948" s="45"/>
    </row>
    <row r="2949" spans="37:87" ht="13" customHeight="1">
      <c r="AK2949" s="114"/>
      <c r="AL2949" s="41"/>
      <c r="AM2949" s="41"/>
      <c r="AN2949" s="41"/>
      <c r="AO2949" s="41"/>
      <c r="AP2949" s="41"/>
      <c r="AQ2949" s="41"/>
      <c r="AR2949" s="41"/>
      <c r="AS2949" s="41"/>
      <c r="AT2949" s="41"/>
      <c r="AU2949" s="41"/>
      <c r="AV2949" s="41"/>
      <c r="AW2949" s="41"/>
      <c r="AX2949" s="41"/>
      <c r="AY2949" s="41"/>
      <c r="AZ2949" s="41"/>
      <c r="BA2949" s="41"/>
      <c r="BB2949" s="41"/>
      <c r="BC2949" s="41"/>
      <c r="BD2949" s="41"/>
      <c r="BE2949" s="41"/>
      <c r="BF2949" s="41"/>
      <c r="BG2949" s="41"/>
      <c r="BH2949" s="41"/>
      <c r="BI2949" s="41"/>
      <c r="BJ2949" s="41"/>
      <c r="BK2949" s="41"/>
      <c r="BL2949" s="41"/>
      <c r="BM2949" s="41"/>
      <c r="BN2949" s="41"/>
      <c r="BO2949" s="41"/>
      <c r="BP2949" s="108"/>
      <c r="CG2949" s="102"/>
      <c r="CI2949" s="45"/>
    </row>
    <row r="2950" spans="37:87" ht="13" customHeight="1">
      <c r="AK2950" s="114"/>
      <c r="AL2950" s="41"/>
      <c r="AM2950" s="41"/>
      <c r="AN2950" s="41"/>
      <c r="AO2950" s="41"/>
      <c r="AP2950" s="41"/>
      <c r="AQ2950" s="41"/>
      <c r="AR2950" s="41"/>
      <c r="AS2950" s="41"/>
      <c r="AT2950" s="41"/>
      <c r="AU2950" s="41"/>
      <c r="AV2950" s="41"/>
      <c r="AW2950" s="41"/>
      <c r="AX2950" s="41"/>
      <c r="AY2950" s="41"/>
      <c r="AZ2950" s="41"/>
      <c r="BA2950" s="41"/>
      <c r="BB2950" s="41"/>
      <c r="BC2950" s="41"/>
      <c r="BD2950" s="41"/>
      <c r="BE2950" s="41"/>
      <c r="BF2950" s="41"/>
      <c r="BG2950" s="41"/>
      <c r="BH2950" s="41"/>
      <c r="BI2950" s="41"/>
      <c r="BJ2950" s="41"/>
      <c r="BK2950" s="41"/>
      <c r="BL2950" s="41"/>
      <c r="BM2950" s="41"/>
      <c r="BN2950" s="41"/>
      <c r="BO2950" s="41"/>
      <c r="BP2950" s="108"/>
      <c r="CG2950" s="102"/>
      <c r="CI2950" s="45"/>
    </row>
    <row r="2951" spans="37:87" ht="13" customHeight="1">
      <c r="AK2951" s="114"/>
      <c r="AL2951" s="41"/>
      <c r="AM2951" s="41"/>
      <c r="AN2951" s="41"/>
      <c r="AO2951" s="41"/>
      <c r="AP2951" s="41"/>
      <c r="AQ2951" s="41"/>
      <c r="AR2951" s="41"/>
      <c r="AS2951" s="41"/>
      <c r="AT2951" s="41"/>
      <c r="AU2951" s="41"/>
      <c r="AV2951" s="41"/>
      <c r="AW2951" s="41"/>
      <c r="AX2951" s="41"/>
      <c r="AY2951" s="41"/>
      <c r="AZ2951" s="41"/>
      <c r="BA2951" s="41"/>
      <c r="BB2951" s="41"/>
      <c r="BC2951" s="41"/>
      <c r="BD2951" s="41"/>
      <c r="BE2951" s="41"/>
      <c r="BF2951" s="41"/>
      <c r="BG2951" s="41"/>
      <c r="BH2951" s="41"/>
      <c r="BI2951" s="41"/>
      <c r="BJ2951" s="41"/>
      <c r="BK2951" s="41"/>
      <c r="BL2951" s="41"/>
      <c r="BM2951" s="41"/>
      <c r="BN2951" s="41"/>
      <c r="BO2951" s="41"/>
      <c r="BP2951" s="108"/>
      <c r="CG2951" s="102"/>
      <c r="CI2951" s="45"/>
    </row>
    <row r="2952" spans="37:87" ht="13" customHeight="1">
      <c r="AK2952" s="114"/>
      <c r="AL2952" s="41"/>
      <c r="AM2952" s="41"/>
      <c r="AN2952" s="41"/>
      <c r="AO2952" s="41"/>
      <c r="AP2952" s="41"/>
      <c r="AQ2952" s="41"/>
      <c r="AR2952" s="41"/>
      <c r="AS2952" s="41"/>
      <c r="AT2952" s="41"/>
      <c r="AU2952" s="41"/>
      <c r="AV2952" s="41"/>
      <c r="AW2952" s="41"/>
      <c r="AX2952" s="41"/>
      <c r="AY2952" s="41"/>
      <c r="AZ2952" s="41"/>
      <c r="BA2952" s="41"/>
      <c r="BB2952" s="41"/>
      <c r="BC2952" s="41"/>
      <c r="BD2952" s="41"/>
      <c r="BE2952" s="41"/>
      <c r="BF2952" s="41"/>
      <c r="BG2952" s="41"/>
      <c r="BH2952" s="41"/>
      <c r="BI2952" s="41"/>
      <c r="BJ2952" s="41"/>
      <c r="BK2952" s="41"/>
      <c r="BL2952" s="41"/>
      <c r="BM2952" s="41"/>
      <c r="BN2952" s="41"/>
      <c r="BO2952" s="41"/>
      <c r="BP2952" s="108"/>
      <c r="CG2952" s="102"/>
      <c r="CI2952" s="45"/>
    </row>
    <row r="2953" spans="37:87" ht="13" customHeight="1">
      <c r="AK2953" s="114"/>
      <c r="AL2953" s="41"/>
      <c r="AM2953" s="41"/>
      <c r="AN2953" s="41"/>
      <c r="AO2953" s="41"/>
      <c r="AP2953" s="41"/>
      <c r="AQ2953" s="41"/>
      <c r="AR2953" s="41"/>
      <c r="AS2953" s="41"/>
      <c r="AT2953" s="41"/>
      <c r="AU2953" s="41"/>
      <c r="AV2953" s="41"/>
      <c r="AW2953" s="41"/>
      <c r="AX2953" s="41"/>
      <c r="AY2953" s="41"/>
      <c r="AZ2953" s="41"/>
      <c r="BA2953" s="41"/>
      <c r="BB2953" s="41"/>
      <c r="BC2953" s="41"/>
      <c r="BD2953" s="41"/>
      <c r="BE2953" s="41"/>
      <c r="BF2953" s="41"/>
      <c r="BG2953" s="41"/>
      <c r="BH2953" s="41"/>
      <c r="BI2953" s="41"/>
      <c r="BJ2953" s="41"/>
      <c r="BK2953" s="41"/>
      <c r="BL2953" s="41"/>
      <c r="BM2953" s="41"/>
      <c r="BN2953" s="41"/>
      <c r="BO2953" s="41"/>
      <c r="BP2953" s="108"/>
      <c r="CG2953" s="102"/>
      <c r="CI2953" s="45"/>
    </row>
    <row r="2954" spans="37:87" ht="13" customHeight="1">
      <c r="AK2954" s="114"/>
      <c r="AL2954" s="41"/>
      <c r="AM2954" s="41"/>
      <c r="AN2954" s="41"/>
      <c r="AO2954" s="41"/>
      <c r="AP2954" s="41"/>
      <c r="AQ2954" s="41"/>
      <c r="AR2954" s="41"/>
      <c r="AS2954" s="41"/>
      <c r="AT2954" s="41"/>
      <c r="AU2954" s="41"/>
      <c r="AV2954" s="41"/>
      <c r="AW2954" s="41"/>
      <c r="AX2954" s="41"/>
      <c r="AY2954" s="41"/>
      <c r="AZ2954" s="41"/>
      <c r="BA2954" s="41"/>
      <c r="BB2954" s="41"/>
      <c r="BC2954" s="41"/>
      <c r="BD2954" s="41"/>
      <c r="BE2954" s="41"/>
      <c r="BF2954" s="41"/>
      <c r="BG2954" s="41"/>
      <c r="BH2954" s="41"/>
      <c r="BI2954" s="41"/>
      <c r="BJ2954" s="41"/>
      <c r="BK2954" s="41"/>
      <c r="BL2954" s="41"/>
      <c r="BM2954" s="41"/>
      <c r="BN2954" s="41"/>
      <c r="BO2954" s="41"/>
      <c r="BP2954" s="108"/>
      <c r="CG2954" s="102"/>
      <c r="CI2954" s="45"/>
    </row>
    <row r="2955" spans="37:87" ht="13" customHeight="1">
      <c r="AK2955" s="114"/>
      <c r="AL2955" s="41"/>
      <c r="AM2955" s="41"/>
      <c r="AN2955" s="41"/>
      <c r="AO2955" s="41"/>
      <c r="AP2955" s="41"/>
      <c r="AQ2955" s="41"/>
      <c r="AR2955" s="41"/>
      <c r="AS2955" s="41"/>
      <c r="AT2955" s="41"/>
      <c r="AU2955" s="41"/>
      <c r="AV2955" s="41"/>
      <c r="AW2955" s="41"/>
      <c r="AX2955" s="41"/>
      <c r="AY2955" s="41"/>
      <c r="AZ2955" s="41"/>
      <c r="BA2955" s="41"/>
      <c r="BB2955" s="41"/>
      <c r="BC2955" s="41"/>
      <c r="BD2955" s="41"/>
      <c r="BE2955" s="41"/>
      <c r="BF2955" s="41"/>
      <c r="BG2955" s="41"/>
      <c r="BH2955" s="41"/>
      <c r="BI2955" s="41"/>
      <c r="BJ2955" s="41"/>
      <c r="BK2955" s="41"/>
      <c r="BL2955" s="41"/>
      <c r="BM2955" s="41"/>
      <c r="BN2955" s="41"/>
      <c r="BO2955" s="41"/>
      <c r="BP2955" s="108"/>
      <c r="CG2955" s="102"/>
      <c r="CI2955" s="45"/>
    </row>
    <row r="2956" spans="37:87" ht="13" customHeight="1">
      <c r="AK2956" s="114"/>
      <c r="AL2956" s="41"/>
      <c r="AM2956" s="41"/>
      <c r="AN2956" s="41"/>
      <c r="AO2956" s="41"/>
      <c r="AP2956" s="41"/>
      <c r="AQ2956" s="41"/>
      <c r="AR2956" s="41"/>
      <c r="AS2956" s="41"/>
      <c r="AT2956" s="41"/>
      <c r="AU2956" s="41"/>
      <c r="AV2956" s="41"/>
      <c r="AW2956" s="41"/>
      <c r="AX2956" s="41"/>
      <c r="AY2956" s="41"/>
      <c r="AZ2956" s="41"/>
      <c r="BA2956" s="41"/>
      <c r="BB2956" s="41"/>
      <c r="BC2956" s="41"/>
      <c r="BD2956" s="41"/>
      <c r="BE2956" s="41"/>
      <c r="BF2956" s="41"/>
      <c r="BG2956" s="41"/>
      <c r="BH2956" s="41"/>
      <c r="BI2956" s="41"/>
      <c r="BJ2956" s="41"/>
      <c r="BK2956" s="41"/>
      <c r="BL2956" s="41"/>
      <c r="BM2956" s="41"/>
      <c r="BN2956" s="41"/>
      <c r="BO2956" s="41"/>
      <c r="BP2956" s="108"/>
      <c r="CG2956" s="102"/>
      <c r="CI2956" s="45"/>
    </row>
    <row r="2957" spans="37:87" ht="13" customHeight="1">
      <c r="AK2957" s="114"/>
      <c r="AL2957" s="41"/>
      <c r="AM2957" s="41"/>
      <c r="AN2957" s="41"/>
      <c r="AO2957" s="41"/>
      <c r="AP2957" s="41"/>
      <c r="AQ2957" s="41"/>
      <c r="AR2957" s="41"/>
      <c r="AS2957" s="41"/>
      <c r="AT2957" s="41"/>
      <c r="AU2957" s="41"/>
      <c r="AV2957" s="41"/>
      <c r="AW2957" s="41"/>
      <c r="AX2957" s="41"/>
      <c r="AY2957" s="41"/>
      <c r="AZ2957" s="41"/>
      <c r="BA2957" s="41"/>
      <c r="BB2957" s="41"/>
      <c r="BC2957" s="41"/>
      <c r="BD2957" s="41"/>
      <c r="BE2957" s="41"/>
      <c r="BF2957" s="41"/>
      <c r="BG2957" s="41"/>
      <c r="BH2957" s="41"/>
      <c r="BI2957" s="41"/>
      <c r="BJ2957" s="41"/>
      <c r="BK2957" s="41"/>
      <c r="BL2957" s="41"/>
      <c r="BM2957" s="41"/>
      <c r="BN2957" s="41"/>
      <c r="BO2957" s="41"/>
      <c r="BP2957" s="108"/>
      <c r="CG2957" s="102"/>
      <c r="CI2957" s="45"/>
    </row>
    <row r="2958" spans="37:87" ht="13" customHeight="1">
      <c r="AK2958" s="114"/>
      <c r="AL2958" s="41"/>
      <c r="AM2958" s="41"/>
      <c r="AN2958" s="41"/>
      <c r="AO2958" s="41"/>
      <c r="AP2958" s="41"/>
      <c r="AQ2958" s="41"/>
      <c r="AR2958" s="41"/>
      <c r="AS2958" s="41"/>
      <c r="AT2958" s="41"/>
      <c r="AU2958" s="41"/>
      <c r="AV2958" s="41"/>
      <c r="AW2958" s="41"/>
      <c r="AX2958" s="41"/>
      <c r="AY2958" s="41"/>
      <c r="AZ2958" s="41"/>
      <c r="BA2958" s="41"/>
      <c r="BB2958" s="41"/>
      <c r="BC2958" s="41"/>
      <c r="BD2958" s="41"/>
      <c r="BE2958" s="41"/>
      <c r="BF2958" s="41"/>
      <c r="BG2958" s="41"/>
      <c r="BH2958" s="41"/>
      <c r="BI2958" s="41"/>
      <c r="BJ2958" s="41"/>
      <c r="BK2958" s="41"/>
      <c r="BL2958" s="41"/>
      <c r="BM2958" s="41"/>
      <c r="BN2958" s="41"/>
      <c r="BO2958" s="41"/>
      <c r="BP2958" s="108"/>
      <c r="CG2958" s="102"/>
      <c r="CI2958" s="45"/>
    </row>
    <row r="2959" spans="37:87" ht="13" customHeight="1">
      <c r="AK2959" s="114"/>
      <c r="AL2959" s="41"/>
      <c r="AM2959" s="41"/>
      <c r="AN2959" s="41"/>
      <c r="AO2959" s="41"/>
      <c r="AP2959" s="41"/>
      <c r="AQ2959" s="41"/>
      <c r="AR2959" s="41"/>
      <c r="AS2959" s="41"/>
      <c r="AT2959" s="41"/>
      <c r="AU2959" s="41"/>
      <c r="AV2959" s="41"/>
      <c r="AW2959" s="41"/>
      <c r="AX2959" s="41"/>
      <c r="AY2959" s="41"/>
      <c r="AZ2959" s="41"/>
      <c r="BA2959" s="41"/>
      <c r="BB2959" s="41"/>
      <c r="BC2959" s="41"/>
      <c r="BD2959" s="41"/>
      <c r="BE2959" s="41"/>
      <c r="BF2959" s="41"/>
      <c r="BG2959" s="41"/>
      <c r="BH2959" s="41"/>
      <c r="BI2959" s="41"/>
      <c r="BJ2959" s="41"/>
      <c r="BK2959" s="41"/>
      <c r="BL2959" s="41"/>
      <c r="BM2959" s="41"/>
      <c r="BN2959" s="41"/>
      <c r="BO2959" s="41"/>
      <c r="BP2959" s="108"/>
      <c r="CG2959" s="102"/>
      <c r="CI2959" s="45"/>
    </row>
    <row r="2960" spans="37:87" ht="13" customHeight="1">
      <c r="AK2960" s="114"/>
      <c r="AL2960" s="41"/>
      <c r="AM2960" s="41"/>
      <c r="AN2960" s="41"/>
      <c r="AO2960" s="41"/>
      <c r="AP2960" s="41"/>
      <c r="AQ2960" s="41"/>
      <c r="AR2960" s="41"/>
      <c r="AS2960" s="41"/>
      <c r="AT2960" s="41"/>
      <c r="AU2960" s="41"/>
      <c r="AV2960" s="41"/>
      <c r="AW2960" s="41"/>
      <c r="AX2960" s="41"/>
      <c r="AY2960" s="41"/>
      <c r="AZ2960" s="41"/>
      <c r="BA2960" s="41"/>
      <c r="BB2960" s="41"/>
      <c r="BC2960" s="41"/>
      <c r="BD2960" s="41"/>
      <c r="BE2960" s="41"/>
      <c r="BF2960" s="41"/>
      <c r="BG2960" s="41"/>
      <c r="BH2960" s="41"/>
      <c r="BI2960" s="41"/>
      <c r="BJ2960" s="41"/>
      <c r="BK2960" s="41"/>
      <c r="BL2960" s="41"/>
      <c r="BM2960" s="41"/>
      <c r="BN2960" s="41"/>
      <c r="BO2960" s="41"/>
      <c r="BP2960" s="108"/>
      <c r="CG2960" s="102"/>
      <c r="CI2960" s="45"/>
    </row>
    <row r="2961" spans="37:87" ht="13" customHeight="1">
      <c r="AK2961" s="114"/>
      <c r="AL2961" s="41"/>
      <c r="AM2961" s="41"/>
      <c r="AN2961" s="41"/>
      <c r="AO2961" s="41"/>
      <c r="AP2961" s="41"/>
      <c r="AQ2961" s="41"/>
      <c r="AR2961" s="41"/>
      <c r="AS2961" s="41"/>
      <c r="AT2961" s="41"/>
      <c r="AU2961" s="41"/>
      <c r="AV2961" s="41"/>
      <c r="AW2961" s="41"/>
      <c r="AX2961" s="41"/>
      <c r="AY2961" s="41"/>
      <c r="AZ2961" s="41"/>
      <c r="BA2961" s="41"/>
      <c r="BB2961" s="41"/>
      <c r="BC2961" s="41"/>
      <c r="BD2961" s="41"/>
      <c r="BE2961" s="41"/>
      <c r="BF2961" s="41"/>
      <c r="BG2961" s="41"/>
      <c r="BH2961" s="41"/>
      <c r="BI2961" s="41"/>
      <c r="BJ2961" s="41"/>
      <c r="BK2961" s="41"/>
      <c r="BL2961" s="41"/>
      <c r="BM2961" s="41"/>
      <c r="BN2961" s="41"/>
      <c r="BO2961" s="41"/>
      <c r="BP2961" s="108"/>
      <c r="CG2961" s="102"/>
      <c r="CI2961" s="45"/>
    </row>
    <row r="2962" spans="37:87" ht="13" customHeight="1">
      <c r="AK2962" s="114"/>
      <c r="AL2962" s="41"/>
      <c r="AM2962" s="41"/>
      <c r="AN2962" s="41"/>
      <c r="AO2962" s="41"/>
      <c r="AP2962" s="41"/>
      <c r="AQ2962" s="41"/>
      <c r="AR2962" s="41"/>
      <c r="AS2962" s="41"/>
      <c r="AT2962" s="41"/>
      <c r="AU2962" s="41"/>
      <c r="AV2962" s="41"/>
      <c r="AW2962" s="41"/>
      <c r="AX2962" s="41"/>
      <c r="AY2962" s="41"/>
      <c r="AZ2962" s="41"/>
      <c r="BA2962" s="41"/>
      <c r="BB2962" s="41"/>
      <c r="BC2962" s="41"/>
      <c r="BD2962" s="41"/>
      <c r="BE2962" s="41"/>
      <c r="BF2962" s="41"/>
      <c r="BG2962" s="41"/>
      <c r="BH2962" s="41"/>
      <c r="BI2962" s="41"/>
      <c r="BJ2962" s="41"/>
      <c r="BK2962" s="41"/>
      <c r="BL2962" s="41"/>
      <c r="BM2962" s="41"/>
      <c r="BN2962" s="41"/>
      <c r="BO2962" s="41"/>
      <c r="BP2962" s="108"/>
      <c r="CG2962" s="102"/>
      <c r="CI2962" s="45"/>
    </row>
    <row r="2963" spans="37:87" ht="13" customHeight="1">
      <c r="AK2963" s="114"/>
      <c r="AL2963" s="41"/>
      <c r="AM2963" s="41"/>
      <c r="AN2963" s="41"/>
      <c r="AO2963" s="41"/>
      <c r="AP2963" s="41"/>
      <c r="AQ2963" s="41"/>
      <c r="AR2963" s="41"/>
      <c r="AS2963" s="41"/>
      <c r="AT2963" s="41"/>
      <c r="AU2963" s="41"/>
      <c r="AV2963" s="41"/>
      <c r="AW2963" s="41"/>
      <c r="AX2963" s="41"/>
      <c r="AY2963" s="41"/>
      <c r="AZ2963" s="41"/>
      <c r="BA2963" s="41"/>
      <c r="BB2963" s="41"/>
      <c r="BC2963" s="41"/>
      <c r="BD2963" s="41"/>
      <c r="BE2963" s="41"/>
      <c r="BF2963" s="41"/>
      <c r="BG2963" s="41"/>
      <c r="BH2963" s="41"/>
      <c r="BI2963" s="41"/>
      <c r="BJ2963" s="41"/>
      <c r="BK2963" s="41"/>
      <c r="BL2963" s="41"/>
      <c r="BM2963" s="41"/>
      <c r="BN2963" s="41"/>
      <c r="BO2963" s="41"/>
      <c r="BP2963" s="108"/>
      <c r="CG2963" s="102"/>
      <c r="CI2963" s="45"/>
    </row>
    <row r="2964" spans="37:87" ht="13" customHeight="1">
      <c r="AK2964" s="114"/>
      <c r="AL2964" s="41"/>
      <c r="AM2964" s="41"/>
      <c r="AN2964" s="41"/>
      <c r="AO2964" s="41"/>
      <c r="AP2964" s="41"/>
      <c r="AQ2964" s="41"/>
      <c r="AR2964" s="41"/>
      <c r="AS2964" s="41"/>
      <c r="AT2964" s="41"/>
      <c r="AU2964" s="41"/>
      <c r="AV2964" s="41"/>
      <c r="AW2964" s="41"/>
      <c r="AX2964" s="41"/>
      <c r="AY2964" s="41"/>
      <c r="AZ2964" s="41"/>
      <c r="BA2964" s="41"/>
      <c r="BB2964" s="41"/>
      <c r="BC2964" s="41"/>
      <c r="BD2964" s="41"/>
      <c r="BE2964" s="41"/>
      <c r="BF2964" s="41"/>
      <c r="BG2964" s="41"/>
      <c r="BH2964" s="41"/>
      <c r="BI2964" s="41"/>
      <c r="BJ2964" s="41"/>
      <c r="BK2964" s="41"/>
      <c r="BL2964" s="41"/>
      <c r="BM2964" s="41"/>
      <c r="BN2964" s="41"/>
      <c r="BO2964" s="41"/>
      <c r="BP2964" s="108"/>
      <c r="CG2964" s="102"/>
      <c r="CI2964" s="45"/>
    </row>
    <row r="2965" spans="37:87" ht="13" customHeight="1">
      <c r="AK2965" s="114"/>
      <c r="AL2965" s="41"/>
      <c r="AM2965" s="41"/>
      <c r="AN2965" s="41"/>
      <c r="AO2965" s="41"/>
      <c r="AP2965" s="41"/>
      <c r="AQ2965" s="41"/>
      <c r="AR2965" s="41"/>
      <c r="AS2965" s="41"/>
      <c r="AT2965" s="41"/>
      <c r="AU2965" s="41"/>
      <c r="AV2965" s="41"/>
      <c r="AW2965" s="41"/>
      <c r="AX2965" s="41"/>
      <c r="AY2965" s="41"/>
      <c r="AZ2965" s="41"/>
      <c r="BA2965" s="41"/>
      <c r="BB2965" s="41"/>
      <c r="BC2965" s="41"/>
      <c r="BD2965" s="41"/>
      <c r="BE2965" s="41"/>
      <c r="BF2965" s="41"/>
      <c r="BG2965" s="41"/>
      <c r="BH2965" s="41"/>
      <c r="BI2965" s="41"/>
      <c r="BJ2965" s="41"/>
      <c r="BK2965" s="41"/>
      <c r="BL2965" s="41"/>
      <c r="BM2965" s="41"/>
      <c r="BN2965" s="41"/>
      <c r="BO2965" s="41"/>
      <c r="BP2965" s="108"/>
      <c r="CG2965" s="102"/>
      <c r="CI2965" s="45"/>
    </row>
    <row r="2966" spans="37:87" ht="13" customHeight="1">
      <c r="AK2966" s="114"/>
      <c r="AL2966" s="41"/>
      <c r="AM2966" s="41"/>
      <c r="AN2966" s="41"/>
      <c r="AO2966" s="41"/>
      <c r="AP2966" s="41"/>
      <c r="AQ2966" s="41"/>
      <c r="AR2966" s="41"/>
      <c r="AS2966" s="41"/>
      <c r="AT2966" s="41"/>
      <c r="AU2966" s="41"/>
      <c r="AV2966" s="41"/>
      <c r="AW2966" s="41"/>
      <c r="AX2966" s="41"/>
      <c r="AY2966" s="41"/>
      <c r="AZ2966" s="41"/>
      <c r="BA2966" s="41"/>
      <c r="BB2966" s="41"/>
      <c r="BC2966" s="41"/>
      <c r="BD2966" s="41"/>
      <c r="BE2966" s="41"/>
      <c r="BF2966" s="41"/>
      <c r="BG2966" s="41"/>
      <c r="BH2966" s="41"/>
      <c r="BI2966" s="41"/>
      <c r="BJ2966" s="41"/>
      <c r="BK2966" s="41"/>
      <c r="BL2966" s="41"/>
      <c r="BM2966" s="41"/>
      <c r="BN2966" s="41"/>
      <c r="BO2966" s="41"/>
      <c r="BP2966" s="108"/>
      <c r="CG2966" s="102"/>
      <c r="CI2966" s="45"/>
    </row>
    <row r="2967" spans="37:87" ht="13" customHeight="1">
      <c r="AK2967" s="114"/>
      <c r="AL2967" s="41"/>
      <c r="AM2967" s="41"/>
      <c r="AN2967" s="41"/>
      <c r="AO2967" s="41"/>
      <c r="AP2967" s="41"/>
      <c r="AQ2967" s="41"/>
      <c r="AR2967" s="41"/>
      <c r="AS2967" s="41"/>
      <c r="AT2967" s="41"/>
      <c r="AU2967" s="41"/>
      <c r="AV2967" s="41"/>
      <c r="AW2967" s="41"/>
      <c r="AX2967" s="41"/>
      <c r="AY2967" s="41"/>
      <c r="AZ2967" s="41"/>
      <c r="BA2967" s="41"/>
      <c r="BB2967" s="41"/>
      <c r="BC2967" s="41"/>
      <c r="BD2967" s="41"/>
      <c r="BE2967" s="41"/>
      <c r="BF2967" s="41"/>
      <c r="BG2967" s="41"/>
      <c r="BH2967" s="41"/>
      <c r="BI2967" s="41"/>
      <c r="BJ2967" s="41"/>
      <c r="BK2967" s="41"/>
      <c r="BL2967" s="41"/>
      <c r="BM2967" s="41"/>
      <c r="BN2967" s="41"/>
      <c r="BO2967" s="41"/>
      <c r="BP2967" s="108"/>
      <c r="CG2967" s="102"/>
      <c r="CI2967" s="45"/>
    </row>
    <row r="2968" spans="37:87" ht="13" customHeight="1">
      <c r="AK2968" s="114"/>
      <c r="AL2968" s="41"/>
      <c r="AM2968" s="41"/>
      <c r="AN2968" s="41"/>
      <c r="AO2968" s="41"/>
      <c r="AP2968" s="41"/>
      <c r="AQ2968" s="41"/>
      <c r="AR2968" s="41"/>
      <c r="AS2968" s="41"/>
      <c r="AT2968" s="41"/>
      <c r="AU2968" s="41"/>
      <c r="AV2968" s="41"/>
      <c r="AW2968" s="41"/>
      <c r="AX2968" s="41"/>
      <c r="AY2968" s="41"/>
      <c r="AZ2968" s="41"/>
      <c r="BA2968" s="41"/>
      <c r="BB2968" s="41"/>
      <c r="BC2968" s="41"/>
      <c r="BD2968" s="41"/>
      <c r="BE2968" s="41"/>
      <c r="BF2968" s="41"/>
      <c r="BG2968" s="41"/>
      <c r="BH2968" s="41"/>
      <c r="BI2968" s="41"/>
      <c r="BJ2968" s="41"/>
      <c r="BK2968" s="41"/>
      <c r="BL2968" s="41"/>
      <c r="BM2968" s="41"/>
      <c r="BN2968" s="41"/>
      <c r="BO2968" s="41"/>
      <c r="BP2968" s="108"/>
      <c r="CG2968" s="102"/>
      <c r="CI2968" s="45"/>
    </row>
    <row r="2969" spans="37:87" ht="13" customHeight="1">
      <c r="AK2969" s="114"/>
      <c r="AL2969" s="41"/>
      <c r="AM2969" s="41"/>
      <c r="AN2969" s="41"/>
      <c r="AO2969" s="41"/>
      <c r="AP2969" s="41"/>
      <c r="AQ2969" s="41"/>
      <c r="AR2969" s="41"/>
      <c r="AS2969" s="41"/>
      <c r="AT2969" s="41"/>
      <c r="AU2969" s="41"/>
      <c r="AV2969" s="41"/>
      <c r="AW2969" s="41"/>
      <c r="AX2969" s="41"/>
      <c r="AY2969" s="41"/>
      <c r="AZ2969" s="41"/>
      <c r="BA2969" s="41"/>
      <c r="BB2969" s="41"/>
      <c r="BC2969" s="41"/>
      <c r="BD2969" s="41"/>
      <c r="BE2969" s="41"/>
      <c r="BF2969" s="41"/>
      <c r="BG2969" s="41"/>
      <c r="BH2969" s="41"/>
      <c r="BI2969" s="41"/>
      <c r="BJ2969" s="41"/>
      <c r="BK2969" s="41"/>
      <c r="BL2969" s="41"/>
      <c r="BM2969" s="41"/>
      <c r="BN2969" s="41"/>
      <c r="BO2969" s="41"/>
      <c r="BP2969" s="108"/>
      <c r="CG2969" s="102"/>
      <c r="CI2969" s="45"/>
    </row>
    <row r="2970" spans="37:87" ht="13" customHeight="1">
      <c r="AK2970" s="114"/>
      <c r="AL2970" s="41"/>
      <c r="AM2970" s="41"/>
      <c r="AN2970" s="41"/>
      <c r="AO2970" s="41"/>
      <c r="AP2970" s="41"/>
      <c r="AQ2970" s="41"/>
      <c r="AR2970" s="41"/>
      <c r="AS2970" s="41"/>
      <c r="AT2970" s="41"/>
      <c r="AU2970" s="41"/>
      <c r="AV2970" s="41"/>
      <c r="AW2970" s="41"/>
      <c r="AX2970" s="41"/>
      <c r="AY2970" s="41"/>
      <c r="AZ2970" s="41"/>
      <c r="BA2970" s="41"/>
      <c r="BB2970" s="41"/>
      <c r="BC2970" s="41"/>
      <c r="BD2970" s="41"/>
      <c r="BE2970" s="41"/>
      <c r="BF2970" s="41"/>
      <c r="BG2970" s="41"/>
      <c r="BH2970" s="41"/>
      <c r="BI2970" s="41"/>
      <c r="BJ2970" s="41"/>
      <c r="BK2970" s="41"/>
      <c r="BL2970" s="41"/>
      <c r="BM2970" s="41"/>
      <c r="BN2970" s="41"/>
      <c r="BO2970" s="41"/>
      <c r="BP2970" s="108"/>
      <c r="CG2970" s="102"/>
      <c r="CI2970" s="45"/>
    </row>
    <row r="2971" spans="37:87" ht="13" customHeight="1">
      <c r="AK2971" s="114"/>
      <c r="AL2971" s="41"/>
      <c r="AM2971" s="41"/>
      <c r="AN2971" s="41"/>
      <c r="AO2971" s="41"/>
      <c r="AP2971" s="41"/>
      <c r="AQ2971" s="41"/>
      <c r="AR2971" s="41"/>
      <c r="AS2971" s="41"/>
      <c r="AT2971" s="41"/>
      <c r="AU2971" s="41"/>
      <c r="AV2971" s="41"/>
      <c r="AW2971" s="41"/>
      <c r="AX2971" s="41"/>
      <c r="AY2971" s="41"/>
      <c r="AZ2971" s="41"/>
      <c r="BA2971" s="41"/>
      <c r="BB2971" s="41"/>
      <c r="BC2971" s="41"/>
      <c r="BD2971" s="41"/>
      <c r="BE2971" s="41"/>
      <c r="BF2971" s="41"/>
      <c r="BG2971" s="41"/>
      <c r="BH2971" s="41"/>
      <c r="BI2971" s="41"/>
      <c r="BJ2971" s="41"/>
      <c r="BK2971" s="41"/>
      <c r="BL2971" s="41"/>
      <c r="BM2971" s="41"/>
      <c r="BN2971" s="41"/>
      <c r="BO2971" s="41"/>
      <c r="BP2971" s="108"/>
      <c r="CG2971" s="102"/>
      <c r="CI2971" s="45"/>
    </row>
    <row r="2972" spans="37:87" ht="13" customHeight="1">
      <c r="AK2972" s="114"/>
      <c r="AL2972" s="41"/>
      <c r="AM2972" s="41"/>
      <c r="AN2972" s="41"/>
      <c r="AO2972" s="41"/>
      <c r="AP2972" s="41"/>
      <c r="AQ2972" s="41"/>
      <c r="AR2972" s="41"/>
      <c r="AS2972" s="41"/>
      <c r="AT2972" s="41"/>
      <c r="AU2972" s="41"/>
      <c r="AV2972" s="41"/>
      <c r="AW2972" s="41"/>
      <c r="AX2972" s="41"/>
      <c r="AY2972" s="41"/>
      <c r="AZ2972" s="41"/>
      <c r="BA2972" s="41"/>
      <c r="BB2972" s="41"/>
      <c r="BC2972" s="41"/>
      <c r="BD2972" s="41"/>
      <c r="BE2972" s="41"/>
      <c r="BF2972" s="41"/>
      <c r="BG2972" s="41"/>
      <c r="BH2972" s="41"/>
      <c r="BI2972" s="41"/>
      <c r="BJ2972" s="41"/>
      <c r="BK2972" s="41"/>
      <c r="BL2972" s="41"/>
      <c r="BM2972" s="41"/>
      <c r="BN2972" s="41"/>
      <c r="BO2972" s="41"/>
      <c r="BP2972" s="108"/>
      <c r="CG2972" s="102"/>
      <c r="CI2972" s="45"/>
    </row>
    <row r="2973" spans="37:87" ht="13" customHeight="1">
      <c r="AK2973" s="114"/>
      <c r="AL2973" s="41"/>
      <c r="AM2973" s="41"/>
      <c r="AN2973" s="41"/>
      <c r="AO2973" s="41"/>
      <c r="AP2973" s="41"/>
      <c r="AQ2973" s="41"/>
      <c r="AR2973" s="41"/>
      <c r="AS2973" s="41"/>
      <c r="AT2973" s="41"/>
      <c r="AU2973" s="41"/>
      <c r="AV2973" s="41"/>
      <c r="AW2973" s="41"/>
      <c r="AX2973" s="41"/>
      <c r="AY2973" s="41"/>
      <c r="AZ2973" s="41"/>
      <c r="BA2973" s="41"/>
      <c r="BB2973" s="41"/>
      <c r="BC2973" s="41"/>
      <c r="BD2973" s="41"/>
      <c r="BE2973" s="41"/>
      <c r="BF2973" s="41"/>
      <c r="BG2973" s="41"/>
      <c r="BH2973" s="41"/>
      <c r="BI2973" s="41"/>
      <c r="BJ2973" s="41"/>
      <c r="BK2973" s="41"/>
      <c r="BL2973" s="41"/>
      <c r="BM2973" s="41"/>
      <c r="BN2973" s="41"/>
      <c r="BO2973" s="41"/>
      <c r="BP2973" s="108"/>
      <c r="CG2973" s="102"/>
      <c r="CI2973" s="45"/>
    </row>
    <row r="2974" spans="37:87" ht="13" customHeight="1">
      <c r="AK2974" s="114"/>
      <c r="AL2974" s="41"/>
      <c r="AM2974" s="41"/>
      <c r="AN2974" s="41"/>
      <c r="AO2974" s="41"/>
      <c r="AP2974" s="41"/>
      <c r="AQ2974" s="41"/>
      <c r="AR2974" s="41"/>
      <c r="AS2974" s="41"/>
      <c r="AT2974" s="41"/>
      <c r="AU2974" s="41"/>
      <c r="AV2974" s="41"/>
      <c r="AW2974" s="41"/>
      <c r="AX2974" s="41"/>
      <c r="AY2974" s="41"/>
      <c r="AZ2974" s="41"/>
      <c r="BA2974" s="41"/>
      <c r="BB2974" s="41"/>
      <c r="BC2974" s="41"/>
      <c r="BD2974" s="41"/>
      <c r="BE2974" s="41"/>
      <c r="BF2974" s="41"/>
      <c r="BG2974" s="41"/>
      <c r="BH2974" s="41"/>
      <c r="BI2974" s="41"/>
      <c r="BJ2974" s="41"/>
      <c r="BK2974" s="41"/>
      <c r="BL2974" s="41"/>
      <c r="BM2974" s="41"/>
      <c r="BN2974" s="41"/>
      <c r="BO2974" s="41"/>
      <c r="BP2974" s="108"/>
      <c r="CG2974" s="102"/>
      <c r="CI2974" s="45"/>
    </row>
    <row r="2975" spans="37:87" ht="13" customHeight="1">
      <c r="AK2975" s="114"/>
      <c r="AL2975" s="41"/>
      <c r="AM2975" s="41"/>
      <c r="AN2975" s="41"/>
      <c r="AO2975" s="41"/>
      <c r="AP2975" s="41"/>
      <c r="AQ2975" s="41"/>
      <c r="AR2975" s="41"/>
      <c r="AS2975" s="41"/>
      <c r="AT2975" s="41"/>
      <c r="AU2975" s="41"/>
      <c r="AV2975" s="41"/>
      <c r="AW2975" s="41"/>
      <c r="AX2975" s="41"/>
      <c r="AY2975" s="41"/>
      <c r="AZ2975" s="41"/>
      <c r="BA2975" s="41"/>
      <c r="BB2975" s="41"/>
      <c r="BC2975" s="41"/>
      <c r="BD2975" s="41"/>
      <c r="BE2975" s="41"/>
      <c r="BF2975" s="41"/>
      <c r="BG2975" s="41"/>
      <c r="BH2975" s="41"/>
      <c r="BI2975" s="41"/>
      <c r="BJ2975" s="41"/>
      <c r="BK2975" s="41"/>
      <c r="BL2975" s="41"/>
      <c r="BM2975" s="41"/>
      <c r="BN2975" s="41"/>
      <c r="BO2975" s="41"/>
      <c r="BP2975" s="108"/>
      <c r="CG2975" s="102"/>
      <c r="CI2975" s="45"/>
    </row>
    <row r="2976" spans="37:87" ht="13" customHeight="1">
      <c r="AK2976" s="114"/>
      <c r="AL2976" s="41"/>
      <c r="AM2976" s="41"/>
      <c r="AN2976" s="41"/>
      <c r="AO2976" s="41"/>
      <c r="AP2976" s="41"/>
      <c r="AQ2976" s="41"/>
      <c r="AR2976" s="41"/>
      <c r="AS2976" s="41"/>
      <c r="AT2976" s="41"/>
      <c r="AU2976" s="41"/>
      <c r="AV2976" s="41"/>
      <c r="AW2976" s="41"/>
      <c r="AX2976" s="41"/>
      <c r="AY2976" s="41"/>
      <c r="AZ2976" s="41"/>
      <c r="BA2976" s="41"/>
      <c r="BB2976" s="41"/>
      <c r="BC2976" s="41"/>
      <c r="BD2976" s="41"/>
      <c r="BE2976" s="41"/>
      <c r="BF2976" s="41"/>
      <c r="BG2976" s="41"/>
      <c r="BH2976" s="41"/>
      <c r="BI2976" s="41"/>
      <c r="BJ2976" s="41"/>
      <c r="BK2976" s="41"/>
      <c r="BL2976" s="41"/>
      <c r="BM2976" s="41"/>
      <c r="BN2976" s="41"/>
      <c r="BO2976" s="41"/>
      <c r="BP2976" s="108"/>
      <c r="CG2976" s="102"/>
      <c r="CI2976" s="45"/>
    </row>
    <row r="2977" spans="37:87" ht="13" customHeight="1">
      <c r="AK2977" s="114"/>
      <c r="AL2977" s="41"/>
      <c r="AM2977" s="41"/>
      <c r="AN2977" s="41"/>
      <c r="AO2977" s="41"/>
      <c r="AP2977" s="41"/>
      <c r="AQ2977" s="41"/>
      <c r="AR2977" s="41"/>
      <c r="AS2977" s="41"/>
      <c r="AT2977" s="41"/>
      <c r="AU2977" s="41"/>
      <c r="AV2977" s="41"/>
      <c r="AW2977" s="41"/>
      <c r="AX2977" s="41"/>
      <c r="AY2977" s="41"/>
      <c r="AZ2977" s="41"/>
      <c r="BA2977" s="41"/>
      <c r="BB2977" s="41"/>
      <c r="BC2977" s="41"/>
      <c r="BD2977" s="41"/>
      <c r="BE2977" s="41"/>
      <c r="BF2977" s="41"/>
      <c r="BG2977" s="41"/>
      <c r="BH2977" s="41"/>
      <c r="BI2977" s="41"/>
      <c r="BJ2977" s="41"/>
      <c r="BK2977" s="41"/>
      <c r="BL2977" s="41"/>
      <c r="BM2977" s="41"/>
      <c r="BN2977" s="41"/>
      <c r="BO2977" s="41"/>
      <c r="BP2977" s="108"/>
      <c r="CG2977" s="102"/>
      <c r="CI2977" s="45"/>
    </row>
    <row r="2978" spans="37:87" ht="13" customHeight="1">
      <c r="AK2978" s="114"/>
      <c r="AL2978" s="41"/>
      <c r="AM2978" s="41"/>
      <c r="AN2978" s="41"/>
      <c r="AO2978" s="41"/>
      <c r="AP2978" s="41"/>
      <c r="AQ2978" s="41"/>
      <c r="AR2978" s="41"/>
      <c r="AS2978" s="41"/>
      <c r="AT2978" s="41"/>
      <c r="AU2978" s="41"/>
      <c r="AV2978" s="41"/>
      <c r="AW2978" s="41"/>
      <c r="AX2978" s="41"/>
      <c r="AY2978" s="41"/>
      <c r="AZ2978" s="41"/>
      <c r="BA2978" s="41"/>
      <c r="BB2978" s="41"/>
      <c r="BC2978" s="41"/>
      <c r="BD2978" s="41"/>
      <c r="BE2978" s="41"/>
      <c r="BF2978" s="41"/>
      <c r="BG2978" s="41"/>
      <c r="BH2978" s="41"/>
      <c r="BI2978" s="41"/>
      <c r="BJ2978" s="41"/>
      <c r="BK2978" s="41"/>
      <c r="BL2978" s="41"/>
      <c r="BM2978" s="41"/>
      <c r="BN2978" s="41"/>
      <c r="BO2978" s="41"/>
      <c r="BP2978" s="108"/>
      <c r="CG2978" s="102"/>
      <c r="CI2978" s="45"/>
    </row>
    <row r="2979" spans="37:87" ht="13" customHeight="1">
      <c r="AK2979" s="114"/>
      <c r="AL2979" s="41"/>
      <c r="AM2979" s="41"/>
      <c r="AN2979" s="41"/>
      <c r="AO2979" s="41"/>
      <c r="AP2979" s="41"/>
      <c r="AQ2979" s="41"/>
      <c r="AR2979" s="41"/>
      <c r="AS2979" s="41"/>
      <c r="AT2979" s="41"/>
      <c r="AU2979" s="41"/>
      <c r="AV2979" s="41"/>
      <c r="AW2979" s="41"/>
      <c r="AX2979" s="41"/>
      <c r="AY2979" s="41"/>
      <c r="AZ2979" s="41"/>
      <c r="BA2979" s="41"/>
      <c r="BB2979" s="41"/>
      <c r="BC2979" s="41"/>
      <c r="BD2979" s="41"/>
      <c r="BE2979" s="41"/>
      <c r="BF2979" s="41"/>
      <c r="BG2979" s="41"/>
      <c r="BH2979" s="41"/>
      <c r="BI2979" s="41"/>
      <c r="BJ2979" s="41"/>
      <c r="BK2979" s="41"/>
      <c r="BL2979" s="41"/>
      <c r="BM2979" s="41"/>
      <c r="BN2979" s="41"/>
      <c r="BO2979" s="41"/>
      <c r="BP2979" s="108"/>
      <c r="CG2979" s="102"/>
      <c r="CI2979" s="45"/>
    </row>
    <row r="2980" spans="37:87" ht="13" customHeight="1">
      <c r="AK2980" s="114"/>
      <c r="AL2980" s="41"/>
      <c r="AM2980" s="41"/>
      <c r="AN2980" s="41"/>
      <c r="AO2980" s="41"/>
      <c r="AP2980" s="41"/>
      <c r="AQ2980" s="41"/>
      <c r="AR2980" s="41"/>
      <c r="AS2980" s="41"/>
      <c r="AT2980" s="41"/>
      <c r="AU2980" s="41"/>
      <c r="AV2980" s="41"/>
      <c r="AW2980" s="41"/>
      <c r="AX2980" s="41"/>
      <c r="AY2980" s="41"/>
      <c r="AZ2980" s="41"/>
      <c r="BA2980" s="41"/>
      <c r="BB2980" s="41"/>
      <c r="BC2980" s="41"/>
      <c r="BD2980" s="41"/>
      <c r="BE2980" s="41"/>
      <c r="BF2980" s="41"/>
      <c r="BG2980" s="41"/>
      <c r="BH2980" s="41"/>
      <c r="BI2980" s="41"/>
      <c r="BJ2980" s="41"/>
      <c r="BK2980" s="41"/>
      <c r="BL2980" s="41"/>
      <c r="BM2980" s="41"/>
      <c r="BN2980" s="41"/>
      <c r="BO2980" s="41"/>
      <c r="BP2980" s="108"/>
      <c r="CG2980" s="102"/>
      <c r="CI2980" s="45"/>
    </row>
    <row r="2981" spans="37:87" ht="13" customHeight="1">
      <c r="AK2981" s="114"/>
      <c r="AL2981" s="41"/>
      <c r="AM2981" s="41"/>
      <c r="AN2981" s="41"/>
      <c r="AO2981" s="41"/>
      <c r="AP2981" s="41"/>
      <c r="AQ2981" s="41"/>
      <c r="AR2981" s="41"/>
      <c r="AS2981" s="41"/>
      <c r="AT2981" s="41"/>
      <c r="AU2981" s="41"/>
      <c r="AV2981" s="41"/>
      <c r="AW2981" s="41"/>
      <c r="AX2981" s="41"/>
      <c r="AY2981" s="41"/>
      <c r="AZ2981" s="41"/>
      <c r="BA2981" s="41"/>
      <c r="BB2981" s="41"/>
      <c r="BC2981" s="41"/>
      <c r="BD2981" s="41"/>
      <c r="BE2981" s="41"/>
      <c r="BF2981" s="41"/>
      <c r="BG2981" s="41"/>
      <c r="BH2981" s="41"/>
      <c r="BI2981" s="41"/>
      <c r="BJ2981" s="41"/>
      <c r="BK2981" s="41"/>
      <c r="BL2981" s="41"/>
      <c r="BM2981" s="41"/>
      <c r="BN2981" s="41"/>
      <c r="BO2981" s="41"/>
      <c r="BP2981" s="108"/>
      <c r="CG2981" s="102"/>
      <c r="CI2981" s="45"/>
    </row>
    <row r="2982" spans="37:87" ht="13" customHeight="1">
      <c r="AK2982" s="114"/>
      <c r="AL2982" s="41"/>
      <c r="AM2982" s="41"/>
      <c r="AN2982" s="41"/>
      <c r="AO2982" s="41"/>
      <c r="AP2982" s="41"/>
      <c r="AQ2982" s="41"/>
      <c r="AR2982" s="41"/>
      <c r="AS2982" s="41"/>
      <c r="AT2982" s="41"/>
      <c r="AU2982" s="41"/>
      <c r="AV2982" s="41"/>
      <c r="AW2982" s="41"/>
      <c r="AX2982" s="41"/>
      <c r="AY2982" s="41"/>
      <c r="AZ2982" s="41"/>
      <c r="BA2982" s="41"/>
      <c r="BB2982" s="41"/>
      <c r="BC2982" s="41"/>
      <c r="BD2982" s="41"/>
      <c r="BE2982" s="41"/>
      <c r="BF2982" s="41"/>
      <c r="BG2982" s="41"/>
      <c r="BH2982" s="41"/>
      <c r="BI2982" s="41"/>
      <c r="BJ2982" s="41"/>
      <c r="BK2982" s="41"/>
      <c r="BL2982" s="41"/>
      <c r="BM2982" s="41"/>
      <c r="BN2982" s="41"/>
      <c r="BO2982" s="41"/>
      <c r="BP2982" s="108"/>
      <c r="CG2982" s="102"/>
      <c r="CI2982" s="45"/>
    </row>
    <row r="2983" spans="37:87" ht="13" customHeight="1">
      <c r="AK2983" s="114"/>
      <c r="AL2983" s="41"/>
      <c r="AM2983" s="41"/>
      <c r="AN2983" s="41"/>
      <c r="AO2983" s="41"/>
      <c r="AP2983" s="41"/>
      <c r="AQ2983" s="41"/>
      <c r="AR2983" s="41"/>
      <c r="AS2983" s="41"/>
      <c r="AT2983" s="41"/>
      <c r="AU2983" s="41"/>
      <c r="AV2983" s="41"/>
      <c r="AW2983" s="41"/>
      <c r="AX2983" s="41"/>
      <c r="AY2983" s="41"/>
      <c r="AZ2983" s="41"/>
      <c r="BA2983" s="41"/>
      <c r="BB2983" s="41"/>
      <c r="BC2983" s="41"/>
      <c r="BD2983" s="41"/>
      <c r="BE2983" s="41"/>
      <c r="BF2983" s="41"/>
      <c r="BG2983" s="41"/>
      <c r="BH2983" s="41"/>
      <c r="BI2983" s="41"/>
      <c r="BJ2983" s="41"/>
      <c r="BK2983" s="41"/>
      <c r="BL2983" s="41"/>
      <c r="BM2983" s="41"/>
      <c r="BN2983" s="41"/>
      <c r="BO2983" s="41"/>
      <c r="BP2983" s="108"/>
      <c r="CG2983" s="102"/>
      <c r="CI2983" s="45"/>
    </row>
    <row r="2984" spans="37:87" ht="13" customHeight="1">
      <c r="AK2984" s="114"/>
      <c r="AL2984" s="41"/>
      <c r="AM2984" s="41"/>
      <c r="AN2984" s="41"/>
      <c r="AO2984" s="41"/>
      <c r="AP2984" s="41"/>
      <c r="AQ2984" s="41"/>
      <c r="AR2984" s="41"/>
      <c r="AS2984" s="41"/>
      <c r="AT2984" s="41"/>
      <c r="AU2984" s="41"/>
      <c r="AV2984" s="41"/>
      <c r="AW2984" s="41"/>
      <c r="AX2984" s="41"/>
      <c r="AY2984" s="41"/>
      <c r="AZ2984" s="41"/>
      <c r="BA2984" s="41"/>
      <c r="BB2984" s="41"/>
      <c r="BC2984" s="41"/>
      <c r="BD2984" s="41"/>
      <c r="BE2984" s="41"/>
      <c r="BF2984" s="41"/>
      <c r="BG2984" s="41"/>
      <c r="BH2984" s="41"/>
      <c r="BI2984" s="41"/>
      <c r="BJ2984" s="41"/>
      <c r="BK2984" s="41"/>
      <c r="BL2984" s="41"/>
      <c r="BM2984" s="41"/>
      <c r="BN2984" s="41"/>
      <c r="BO2984" s="41"/>
      <c r="BP2984" s="108"/>
      <c r="CG2984" s="102"/>
      <c r="CI2984" s="45"/>
    </row>
    <row r="2985" spans="37:87" ht="13" customHeight="1">
      <c r="AK2985" s="114"/>
      <c r="AL2985" s="41"/>
      <c r="AM2985" s="41"/>
      <c r="AN2985" s="41"/>
      <c r="AO2985" s="41"/>
      <c r="AP2985" s="41"/>
      <c r="AQ2985" s="41"/>
      <c r="AR2985" s="41"/>
      <c r="AS2985" s="41"/>
      <c r="AT2985" s="41"/>
      <c r="AU2985" s="41"/>
      <c r="AV2985" s="41"/>
      <c r="AW2985" s="41"/>
      <c r="AX2985" s="41"/>
      <c r="AY2985" s="41"/>
      <c r="AZ2985" s="41"/>
      <c r="BA2985" s="41"/>
      <c r="BB2985" s="41"/>
      <c r="BC2985" s="41"/>
      <c r="BD2985" s="41"/>
      <c r="BE2985" s="41"/>
      <c r="BF2985" s="41"/>
      <c r="BG2985" s="41"/>
      <c r="BH2985" s="41"/>
      <c r="BI2985" s="41"/>
      <c r="BJ2985" s="41"/>
      <c r="BK2985" s="41"/>
      <c r="BL2985" s="41"/>
      <c r="BM2985" s="41"/>
      <c r="BN2985" s="41"/>
      <c r="BO2985" s="41"/>
      <c r="BP2985" s="108"/>
      <c r="CG2985" s="102"/>
      <c r="CI2985" s="45"/>
    </row>
    <row r="2986" spans="37:87" ht="13" customHeight="1">
      <c r="AK2986" s="114"/>
      <c r="AL2986" s="41"/>
      <c r="AM2986" s="41"/>
      <c r="AN2986" s="41"/>
      <c r="AO2986" s="41"/>
      <c r="AP2986" s="41"/>
      <c r="AQ2986" s="41"/>
      <c r="AR2986" s="41"/>
      <c r="AS2986" s="41"/>
      <c r="AT2986" s="41"/>
      <c r="AU2986" s="41"/>
      <c r="AV2986" s="41"/>
      <c r="AW2986" s="41"/>
      <c r="AX2986" s="41"/>
      <c r="AY2986" s="41"/>
      <c r="AZ2986" s="41"/>
      <c r="BA2986" s="41"/>
      <c r="BB2986" s="41"/>
      <c r="BC2986" s="41"/>
      <c r="BD2986" s="41"/>
      <c r="BE2986" s="41"/>
      <c r="BF2986" s="41"/>
      <c r="BG2986" s="41"/>
      <c r="BH2986" s="41"/>
      <c r="BI2986" s="41"/>
      <c r="BJ2986" s="41"/>
      <c r="BK2986" s="41"/>
      <c r="BL2986" s="41"/>
      <c r="BM2986" s="41"/>
      <c r="BN2986" s="41"/>
      <c r="BO2986" s="41"/>
      <c r="BP2986" s="108"/>
      <c r="CG2986" s="102"/>
      <c r="CI2986" s="45"/>
    </row>
    <row r="2987" spans="37:87" ht="13" customHeight="1">
      <c r="AK2987" s="114"/>
      <c r="AL2987" s="41"/>
      <c r="AM2987" s="41"/>
      <c r="AN2987" s="41"/>
      <c r="AO2987" s="41"/>
      <c r="AP2987" s="41"/>
      <c r="AQ2987" s="41"/>
      <c r="AR2987" s="41"/>
      <c r="AS2987" s="41"/>
      <c r="AT2987" s="41"/>
      <c r="AU2987" s="41"/>
      <c r="AV2987" s="41"/>
      <c r="AW2987" s="41"/>
      <c r="AX2987" s="41"/>
      <c r="AY2987" s="41"/>
      <c r="AZ2987" s="41"/>
      <c r="BA2987" s="41"/>
      <c r="BB2987" s="41"/>
      <c r="BC2987" s="41"/>
      <c r="BD2987" s="41"/>
      <c r="BE2987" s="41"/>
      <c r="BF2987" s="41"/>
      <c r="BG2987" s="41"/>
      <c r="BH2987" s="41"/>
      <c r="BI2987" s="41"/>
      <c r="BJ2987" s="41"/>
      <c r="BK2987" s="41"/>
      <c r="BL2987" s="41"/>
      <c r="BM2987" s="41"/>
      <c r="BN2987" s="41"/>
      <c r="BO2987" s="41"/>
      <c r="BP2987" s="108"/>
      <c r="CG2987" s="102"/>
      <c r="CI2987" s="45"/>
    </row>
    <row r="2988" spans="37:87" ht="13" customHeight="1">
      <c r="AK2988" s="114"/>
      <c r="AL2988" s="41"/>
      <c r="AM2988" s="41"/>
      <c r="AN2988" s="41"/>
      <c r="AO2988" s="41"/>
      <c r="AP2988" s="41"/>
      <c r="AQ2988" s="41"/>
      <c r="AR2988" s="41"/>
      <c r="AS2988" s="41"/>
      <c r="AT2988" s="41"/>
      <c r="AU2988" s="41"/>
      <c r="AV2988" s="41"/>
      <c r="AW2988" s="41"/>
      <c r="AX2988" s="41"/>
      <c r="AY2988" s="41"/>
      <c r="AZ2988" s="41"/>
      <c r="BA2988" s="41"/>
      <c r="BB2988" s="41"/>
      <c r="BC2988" s="41"/>
      <c r="BD2988" s="41"/>
      <c r="BE2988" s="41"/>
      <c r="BF2988" s="41"/>
      <c r="BG2988" s="41"/>
      <c r="BH2988" s="41"/>
      <c r="BI2988" s="41"/>
      <c r="BJ2988" s="41"/>
      <c r="BK2988" s="41"/>
      <c r="BL2988" s="41"/>
      <c r="BM2988" s="41"/>
      <c r="BN2988" s="41"/>
      <c r="BO2988" s="41"/>
      <c r="BP2988" s="108"/>
      <c r="CG2988" s="102"/>
      <c r="CI2988" s="45"/>
    </row>
    <row r="2989" spans="37:87" ht="13" customHeight="1">
      <c r="AK2989" s="114"/>
      <c r="AL2989" s="41"/>
      <c r="AM2989" s="41"/>
      <c r="AN2989" s="41"/>
      <c r="AO2989" s="41"/>
      <c r="AP2989" s="41"/>
      <c r="AQ2989" s="41"/>
      <c r="AR2989" s="41"/>
      <c r="AS2989" s="41"/>
      <c r="AT2989" s="41"/>
      <c r="AU2989" s="41"/>
      <c r="AV2989" s="41"/>
      <c r="AW2989" s="41"/>
      <c r="AX2989" s="41"/>
      <c r="AY2989" s="41"/>
      <c r="AZ2989" s="41"/>
      <c r="BA2989" s="41"/>
      <c r="BB2989" s="41"/>
      <c r="BC2989" s="41"/>
      <c r="BD2989" s="41"/>
      <c r="BE2989" s="41"/>
      <c r="BF2989" s="41"/>
      <c r="BG2989" s="41"/>
      <c r="BH2989" s="41"/>
      <c r="BI2989" s="41"/>
      <c r="BJ2989" s="41"/>
      <c r="BK2989" s="41"/>
      <c r="BL2989" s="41"/>
      <c r="BM2989" s="41"/>
      <c r="BN2989" s="41"/>
      <c r="BO2989" s="41"/>
      <c r="BP2989" s="108"/>
      <c r="CG2989" s="102"/>
      <c r="CI2989" s="45"/>
    </row>
    <row r="2990" spans="37:87" ht="13" customHeight="1">
      <c r="AK2990" s="114"/>
      <c r="AL2990" s="41"/>
      <c r="AM2990" s="41"/>
      <c r="AN2990" s="41"/>
      <c r="AO2990" s="41"/>
      <c r="AP2990" s="41"/>
      <c r="AQ2990" s="41"/>
      <c r="AR2990" s="41"/>
      <c r="AS2990" s="41"/>
      <c r="AT2990" s="41"/>
      <c r="AU2990" s="41"/>
      <c r="AV2990" s="41"/>
      <c r="AW2990" s="41"/>
      <c r="AX2990" s="41"/>
      <c r="AY2990" s="41"/>
      <c r="AZ2990" s="41"/>
      <c r="BA2990" s="41"/>
      <c r="BB2990" s="41"/>
      <c r="BC2990" s="41"/>
      <c r="BD2990" s="41"/>
      <c r="BE2990" s="41"/>
      <c r="BF2990" s="41"/>
      <c r="BG2990" s="41"/>
      <c r="BH2990" s="41"/>
      <c r="BI2990" s="41"/>
      <c r="BJ2990" s="41"/>
      <c r="BK2990" s="41"/>
      <c r="BL2990" s="41"/>
      <c r="BM2990" s="41"/>
      <c r="BN2990" s="41"/>
      <c r="BO2990" s="41"/>
      <c r="BP2990" s="108"/>
      <c r="CG2990" s="102"/>
      <c r="CI2990" s="45"/>
    </row>
    <row r="2991" spans="37:87" ht="13" customHeight="1">
      <c r="AK2991" s="114"/>
      <c r="AL2991" s="41"/>
      <c r="AM2991" s="41"/>
      <c r="AN2991" s="41"/>
      <c r="AO2991" s="41"/>
      <c r="AP2991" s="41"/>
      <c r="AQ2991" s="41"/>
      <c r="AR2991" s="41"/>
      <c r="AS2991" s="41"/>
      <c r="AT2991" s="41"/>
      <c r="AU2991" s="41"/>
      <c r="AV2991" s="41"/>
      <c r="AW2991" s="41"/>
      <c r="AX2991" s="41"/>
      <c r="AY2991" s="41"/>
      <c r="AZ2991" s="41"/>
      <c r="BA2991" s="41"/>
      <c r="BB2991" s="41"/>
      <c r="BC2991" s="41"/>
      <c r="BD2991" s="41"/>
      <c r="BE2991" s="41"/>
      <c r="BF2991" s="41"/>
      <c r="BG2991" s="41"/>
      <c r="BH2991" s="41"/>
      <c r="BI2991" s="41"/>
      <c r="BJ2991" s="41"/>
      <c r="BK2991" s="41"/>
      <c r="BL2991" s="41"/>
      <c r="BM2991" s="41"/>
      <c r="BN2991" s="41"/>
      <c r="BO2991" s="41"/>
      <c r="BP2991" s="108"/>
      <c r="CG2991" s="102"/>
      <c r="CI2991" s="45"/>
    </row>
    <row r="2992" spans="37:87" ht="13" customHeight="1">
      <c r="AK2992" s="114"/>
      <c r="AL2992" s="41"/>
      <c r="AM2992" s="41"/>
      <c r="AN2992" s="41"/>
      <c r="AO2992" s="41"/>
      <c r="AP2992" s="41"/>
      <c r="AQ2992" s="41"/>
      <c r="AR2992" s="41"/>
      <c r="AS2992" s="41"/>
      <c r="AT2992" s="41"/>
      <c r="AU2992" s="41"/>
      <c r="AV2992" s="41"/>
      <c r="AW2992" s="41"/>
      <c r="AX2992" s="41"/>
      <c r="AY2992" s="41"/>
      <c r="AZ2992" s="41"/>
      <c r="BA2992" s="41"/>
      <c r="BB2992" s="41"/>
      <c r="BC2992" s="41"/>
      <c r="BD2992" s="41"/>
      <c r="BE2992" s="41"/>
      <c r="BF2992" s="41"/>
      <c r="BG2992" s="41"/>
      <c r="BH2992" s="41"/>
      <c r="BI2992" s="41"/>
      <c r="BJ2992" s="41"/>
      <c r="BK2992" s="41"/>
      <c r="BL2992" s="41"/>
      <c r="BM2992" s="41"/>
      <c r="BN2992" s="41"/>
      <c r="BO2992" s="41"/>
      <c r="BP2992" s="108"/>
      <c r="CG2992" s="102"/>
      <c r="CI2992" s="45"/>
    </row>
    <row r="2993" spans="37:87" ht="13" customHeight="1">
      <c r="AK2993" s="114"/>
      <c r="AL2993" s="41"/>
      <c r="AM2993" s="41"/>
      <c r="AN2993" s="41"/>
      <c r="AO2993" s="41"/>
      <c r="AP2993" s="41"/>
      <c r="AQ2993" s="41"/>
      <c r="AR2993" s="41"/>
      <c r="AS2993" s="41"/>
      <c r="AT2993" s="41"/>
      <c r="AU2993" s="41"/>
      <c r="AV2993" s="41"/>
      <c r="AW2993" s="41"/>
      <c r="AX2993" s="41"/>
      <c r="AY2993" s="41"/>
      <c r="AZ2993" s="41"/>
      <c r="BA2993" s="41"/>
      <c r="BB2993" s="41"/>
      <c r="BC2993" s="41"/>
      <c r="BD2993" s="41"/>
      <c r="BE2993" s="41"/>
      <c r="BF2993" s="41"/>
      <c r="BG2993" s="41"/>
      <c r="BH2993" s="41"/>
      <c r="BI2993" s="41"/>
      <c r="BJ2993" s="41"/>
      <c r="BK2993" s="41"/>
      <c r="BL2993" s="41"/>
      <c r="BM2993" s="41"/>
      <c r="BN2993" s="41"/>
      <c r="BO2993" s="41"/>
      <c r="BP2993" s="108"/>
      <c r="CG2993" s="102"/>
      <c r="CI2993" s="45"/>
    </row>
    <row r="2994" spans="37:87" ht="13" customHeight="1">
      <c r="AK2994" s="114"/>
      <c r="AL2994" s="41"/>
      <c r="AM2994" s="41"/>
      <c r="AN2994" s="41"/>
      <c r="AO2994" s="41"/>
      <c r="AP2994" s="41"/>
      <c r="AQ2994" s="41"/>
      <c r="AR2994" s="41"/>
      <c r="AS2994" s="41"/>
      <c r="AT2994" s="41"/>
      <c r="AU2994" s="41"/>
      <c r="AV2994" s="41"/>
      <c r="AW2994" s="41"/>
      <c r="AX2994" s="41"/>
      <c r="AY2994" s="41"/>
      <c r="AZ2994" s="41"/>
      <c r="BA2994" s="41"/>
      <c r="BB2994" s="41"/>
      <c r="BC2994" s="41"/>
      <c r="BD2994" s="41"/>
      <c r="BE2994" s="41"/>
      <c r="BF2994" s="41"/>
      <c r="BG2994" s="41"/>
      <c r="BH2994" s="41"/>
      <c r="BI2994" s="41"/>
      <c r="BJ2994" s="41"/>
      <c r="BK2994" s="41"/>
      <c r="BL2994" s="41"/>
      <c r="BM2994" s="41"/>
      <c r="BN2994" s="41"/>
      <c r="BO2994" s="41"/>
      <c r="BP2994" s="108"/>
      <c r="CG2994" s="102"/>
      <c r="CI2994" s="45"/>
    </row>
    <row r="2995" spans="37:87" ht="13" customHeight="1">
      <c r="AK2995" s="114"/>
      <c r="AL2995" s="41"/>
      <c r="AM2995" s="41"/>
      <c r="AN2995" s="41"/>
      <c r="AO2995" s="41"/>
      <c r="AP2995" s="41"/>
      <c r="AQ2995" s="41"/>
      <c r="AR2995" s="41"/>
      <c r="AS2995" s="41"/>
      <c r="AT2995" s="41"/>
      <c r="AU2995" s="41"/>
      <c r="AV2995" s="41"/>
      <c r="AW2995" s="41"/>
      <c r="AX2995" s="41"/>
      <c r="AY2995" s="41"/>
      <c r="AZ2995" s="41"/>
      <c r="BA2995" s="41"/>
      <c r="BB2995" s="41"/>
      <c r="BC2995" s="41"/>
      <c r="BD2995" s="41"/>
      <c r="BE2995" s="41"/>
      <c r="BF2995" s="41"/>
      <c r="BG2995" s="41"/>
      <c r="BH2995" s="41"/>
      <c r="BI2995" s="41"/>
      <c r="BJ2995" s="41"/>
      <c r="BK2995" s="41"/>
      <c r="BL2995" s="41"/>
      <c r="BM2995" s="41"/>
      <c r="BN2995" s="41"/>
      <c r="BO2995" s="41"/>
      <c r="BP2995" s="108"/>
      <c r="CG2995" s="102"/>
      <c r="CI2995" s="45"/>
    </row>
    <row r="2996" spans="37:87" ht="13" customHeight="1">
      <c r="AK2996" s="114"/>
      <c r="AL2996" s="41"/>
      <c r="AM2996" s="41"/>
      <c r="AN2996" s="41"/>
      <c r="AO2996" s="41"/>
      <c r="AP2996" s="41"/>
      <c r="AQ2996" s="41"/>
      <c r="AR2996" s="41"/>
      <c r="AS2996" s="41"/>
      <c r="AT2996" s="41"/>
      <c r="AU2996" s="41"/>
      <c r="AV2996" s="41"/>
      <c r="AW2996" s="41"/>
      <c r="AX2996" s="41"/>
      <c r="AY2996" s="41"/>
      <c r="AZ2996" s="41"/>
      <c r="BA2996" s="41"/>
      <c r="BB2996" s="41"/>
      <c r="BC2996" s="41"/>
      <c r="BD2996" s="41"/>
      <c r="BE2996" s="41"/>
      <c r="BF2996" s="41"/>
      <c r="BG2996" s="41"/>
      <c r="BH2996" s="41"/>
      <c r="BI2996" s="41"/>
      <c r="BJ2996" s="41"/>
      <c r="BK2996" s="41"/>
      <c r="BL2996" s="41"/>
      <c r="BM2996" s="41"/>
      <c r="BN2996" s="41"/>
      <c r="BO2996" s="41"/>
      <c r="BP2996" s="108"/>
      <c r="CG2996" s="102"/>
      <c r="CI2996" s="45"/>
    </row>
    <row r="2997" spans="37:87" ht="13" customHeight="1">
      <c r="AK2997" s="114"/>
      <c r="AL2997" s="41"/>
      <c r="AM2997" s="41"/>
      <c r="AN2997" s="41"/>
      <c r="AO2997" s="41"/>
      <c r="AP2997" s="41"/>
      <c r="AQ2997" s="41"/>
      <c r="AR2997" s="41"/>
      <c r="AS2997" s="41"/>
      <c r="AT2997" s="41"/>
      <c r="AU2997" s="41"/>
      <c r="AV2997" s="41"/>
      <c r="AW2997" s="41"/>
      <c r="AX2997" s="41"/>
      <c r="AY2997" s="41"/>
      <c r="AZ2997" s="41"/>
      <c r="BA2997" s="41"/>
      <c r="BB2997" s="41"/>
      <c r="BC2997" s="41"/>
      <c r="BD2997" s="41"/>
      <c r="BE2997" s="41"/>
      <c r="BF2997" s="41"/>
      <c r="BG2997" s="41"/>
      <c r="BH2997" s="41"/>
      <c r="BI2997" s="41"/>
      <c r="BJ2997" s="41"/>
      <c r="BK2997" s="41"/>
      <c r="BL2997" s="41"/>
      <c r="BM2997" s="41"/>
      <c r="BN2997" s="41"/>
      <c r="BO2997" s="41"/>
      <c r="BP2997" s="108"/>
      <c r="CG2997" s="102"/>
      <c r="CI2997" s="45"/>
    </row>
    <row r="2998" spans="37:87" ht="13" customHeight="1">
      <c r="AK2998" s="114"/>
      <c r="AL2998" s="41"/>
      <c r="AM2998" s="41"/>
      <c r="AN2998" s="41"/>
      <c r="AO2998" s="41"/>
      <c r="AP2998" s="41"/>
      <c r="AQ2998" s="41"/>
      <c r="AR2998" s="41"/>
      <c r="AS2998" s="41"/>
      <c r="AT2998" s="41"/>
      <c r="AU2998" s="41"/>
      <c r="AV2998" s="41"/>
      <c r="AW2998" s="41"/>
      <c r="AX2998" s="41"/>
      <c r="AY2998" s="41"/>
      <c r="AZ2998" s="41"/>
      <c r="BA2998" s="41"/>
      <c r="BB2998" s="41"/>
      <c r="BC2998" s="41"/>
      <c r="BD2998" s="41"/>
      <c r="BE2998" s="41"/>
      <c r="BF2998" s="41"/>
      <c r="BG2998" s="41"/>
      <c r="BH2998" s="41"/>
      <c r="BI2998" s="41"/>
      <c r="BJ2998" s="41"/>
      <c r="BK2998" s="41"/>
      <c r="BL2998" s="41"/>
      <c r="BM2998" s="41"/>
      <c r="BN2998" s="41"/>
      <c r="BO2998" s="41"/>
      <c r="BP2998" s="108"/>
      <c r="CG2998" s="102"/>
      <c r="CI2998" s="45"/>
    </row>
    <row r="2999" spans="37:87" ht="13" customHeight="1">
      <c r="AK2999" s="114"/>
      <c r="AL2999" s="41"/>
      <c r="AM2999" s="41"/>
      <c r="AN2999" s="41"/>
      <c r="AO2999" s="41"/>
      <c r="AP2999" s="41"/>
      <c r="AQ2999" s="41"/>
      <c r="AR2999" s="41"/>
      <c r="AS2999" s="41"/>
      <c r="AT2999" s="41"/>
      <c r="AU2999" s="41"/>
      <c r="AV2999" s="41"/>
      <c r="AW2999" s="41"/>
      <c r="AX2999" s="41"/>
      <c r="AY2999" s="41"/>
      <c r="AZ2999" s="41"/>
      <c r="BA2999" s="41"/>
      <c r="BB2999" s="41"/>
      <c r="BC2999" s="41"/>
      <c r="BD2999" s="41"/>
      <c r="BE2999" s="41"/>
      <c r="BF2999" s="41"/>
      <c r="BG2999" s="41"/>
      <c r="BH2999" s="41"/>
      <c r="BI2999" s="41"/>
      <c r="BJ2999" s="41"/>
      <c r="BK2999" s="41"/>
      <c r="BL2999" s="41"/>
      <c r="BM2999" s="41"/>
      <c r="BN2999" s="41"/>
      <c r="BO2999" s="41"/>
      <c r="BP2999" s="108"/>
      <c r="CG2999" s="102"/>
      <c r="CI2999" s="45"/>
    </row>
    <row r="3000" spans="37:87" ht="13" customHeight="1">
      <c r="AK3000" s="114"/>
      <c r="AL3000" s="41"/>
      <c r="AM3000" s="41"/>
      <c r="AN3000" s="41"/>
      <c r="AO3000" s="41"/>
      <c r="AP3000" s="41"/>
      <c r="AQ3000" s="41"/>
      <c r="AR3000" s="41"/>
      <c r="AS3000" s="41"/>
      <c r="AT3000" s="41"/>
      <c r="AU3000" s="41"/>
      <c r="AV3000" s="41"/>
      <c r="AW3000" s="41"/>
      <c r="AX3000" s="41"/>
      <c r="AY3000" s="41"/>
      <c r="AZ3000" s="41"/>
      <c r="BA3000" s="41"/>
      <c r="BB3000" s="41"/>
      <c r="BC3000" s="41"/>
      <c r="BD3000" s="41"/>
      <c r="BE3000" s="41"/>
      <c r="BF3000" s="41"/>
      <c r="BG3000" s="41"/>
      <c r="BH3000" s="41"/>
      <c r="BI3000" s="41"/>
      <c r="BJ3000" s="41"/>
      <c r="BK3000" s="41"/>
      <c r="BL3000" s="41"/>
      <c r="BM3000" s="41"/>
      <c r="BN3000" s="41"/>
      <c r="BO3000" s="41"/>
      <c r="BP3000" s="108"/>
      <c r="CG3000" s="102"/>
      <c r="CI3000" s="45"/>
    </row>
    <row r="3001" spans="37:87" ht="13" customHeight="1">
      <c r="AK3001" s="114"/>
      <c r="AL3001" s="41"/>
      <c r="AM3001" s="41"/>
      <c r="AN3001" s="41"/>
      <c r="AO3001" s="41"/>
      <c r="AP3001" s="41"/>
      <c r="AQ3001" s="41"/>
      <c r="AR3001" s="41"/>
      <c r="AS3001" s="41"/>
      <c r="AT3001" s="41"/>
      <c r="AU3001" s="41"/>
      <c r="AV3001" s="41"/>
      <c r="AW3001" s="41"/>
      <c r="AX3001" s="41"/>
      <c r="AY3001" s="41"/>
      <c r="AZ3001" s="41"/>
      <c r="BA3001" s="41"/>
      <c r="BB3001" s="41"/>
      <c r="BC3001" s="41"/>
      <c r="BD3001" s="41"/>
      <c r="BE3001" s="41"/>
      <c r="BF3001" s="41"/>
      <c r="BG3001" s="41"/>
      <c r="BH3001" s="41"/>
      <c r="BI3001" s="41"/>
      <c r="BJ3001" s="41"/>
      <c r="BK3001" s="41"/>
      <c r="BL3001" s="41"/>
      <c r="BM3001" s="41"/>
      <c r="BN3001" s="41"/>
      <c r="BO3001" s="41"/>
      <c r="BP3001" s="108"/>
      <c r="CG3001" s="102"/>
      <c r="CI3001" s="45"/>
    </row>
    <row r="3002" spans="37:87" ht="13" customHeight="1">
      <c r="AK3002" s="114"/>
      <c r="AL3002" s="41"/>
      <c r="AM3002" s="41"/>
      <c r="AN3002" s="41"/>
      <c r="AO3002" s="41"/>
      <c r="AP3002" s="41"/>
      <c r="AQ3002" s="41"/>
      <c r="AR3002" s="41"/>
      <c r="AS3002" s="41"/>
      <c r="AT3002" s="41"/>
      <c r="AU3002" s="41"/>
      <c r="AV3002" s="41"/>
      <c r="AW3002" s="41"/>
      <c r="AX3002" s="41"/>
      <c r="AY3002" s="41"/>
      <c r="AZ3002" s="41"/>
      <c r="BA3002" s="41"/>
      <c r="BB3002" s="41"/>
      <c r="BC3002" s="41"/>
      <c r="BD3002" s="41"/>
      <c r="BE3002" s="41"/>
      <c r="BF3002" s="41"/>
      <c r="BG3002" s="41"/>
      <c r="BH3002" s="41"/>
      <c r="BI3002" s="41"/>
      <c r="BJ3002" s="41"/>
      <c r="BK3002" s="41"/>
      <c r="BL3002" s="41"/>
      <c r="BM3002" s="41"/>
      <c r="BN3002" s="41"/>
      <c r="BO3002" s="41"/>
      <c r="BP3002" s="108"/>
      <c r="CG3002" s="102"/>
      <c r="CI3002" s="45"/>
    </row>
    <row r="3003" spans="37:87" ht="13" customHeight="1">
      <c r="AK3003" s="114"/>
      <c r="AL3003" s="41"/>
      <c r="AM3003" s="41"/>
      <c r="AN3003" s="41"/>
      <c r="AO3003" s="41"/>
      <c r="AP3003" s="41"/>
      <c r="AQ3003" s="41"/>
      <c r="AR3003" s="41"/>
      <c r="AS3003" s="41"/>
      <c r="AT3003" s="41"/>
      <c r="AU3003" s="41"/>
      <c r="AV3003" s="41"/>
      <c r="AW3003" s="41"/>
      <c r="AX3003" s="41"/>
      <c r="AY3003" s="41"/>
      <c r="AZ3003" s="41"/>
      <c r="BA3003" s="41"/>
      <c r="BB3003" s="41"/>
      <c r="BC3003" s="41"/>
      <c r="BD3003" s="41"/>
      <c r="BE3003" s="41"/>
      <c r="BF3003" s="41"/>
      <c r="BG3003" s="41"/>
      <c r="BH3003" s="41"/>
      <c r="BI3003" s="41"/>
      <c r="BJ3003" s="41"/>
      <c r="BK3003" s="41"/>
      <c r="BL3003" s="41"/>
      <c r="BM3003" s="41"/>
      <c r="BN3003" s="41"/>
      <c r="BO3003" s="41"/>
      <c r="BP3003" s="108"/>
      <c r="CG3003" s="102"/>
      <c r="CI3003" s="45"/>
    </row>
    <row r="3004" spans="37:87" ht="13" customHeight="1">
      <c r="AK3004" s="114"/>
      <c r="AL3004" s="41"/>
      <c r="AM3004" s="41"/>
      <c r="AN3004" s="41"/>
      <c r="AO3004" s="41"/>
      <c r="AP3004" s="41"/>
      <c r="AQ3004" s="41"/>
      <c r="AR3004" s="41"/>
      <c r="AS3004" s="41"/>
      <c r="AT3004" s="41"/>
      <c r="AU3004" s="41"/>
      <c r="AV3004" s="41"/>
      <c r="AW3004" s="41"/>
      <c r="AX3004" s="41"/>
      <c r="AY3004" s="41"/>
      <c r="AZ3004" s="41"/>
      <c r="BA3004" s="41"/>
      <c r="BB3004" s="41"/>
      <c r="BC3004" s="41"/>
      <c r="BD3004" s="41"/>
      <c r="BE3004" s="41"/>
      <c r="BF3004" s="41"/>
      <c r="BG3004" s="41"/>
      <c r="BH3004" s="41"/>
      <c r="BI3004" s="41"/>
      <c r="BJ3004" s="41"/>
      <c r="BK3004" s="41"/>
      <c r="BL3004" s="41"/>
      <c r="BM3004" s="41"/>
      <c r="BN3004" s="41"/>
      <c r="BO3004" s="41"/>
      <c r="BP3004" s="108"/>
      <c r="CG3004" s="102"/>
      <c r="CI3004" s="45"/>
    </row>
    <row r="3005" spans="37:87" ht="13" customHeight="1">
      <c r="AK3005" s="114"/>
      <c r="AL3005" s="41"/>
      <c r="AM3005" s="41"/>
      <c r="AN3005" s="41"/>
      <c r="AO3005" s="41"/>
      <c r="AP3005" s="41"/>
      <c r="AQ3005" s="41"/>
      <c r="AR3005" s="41"/>
      <c r="AS3005" s="41"/>
      <c r="AT3005" s="41"/>
      <c r="AU3005" s="41"/>
      <c r="AV3005" s="41"/>
      <c r="AW3005" s="41"/>
      <c r="AX3005" s="41"/>
      <c r="AY3005" s="41"/>
      <c r="AZ3005" s="41"/>
      <c r="BA3005" s="41"/>
      <c r="BB3005" s="41"/>
      <c r="BC3005" s="41"/>
      <c r="BD3005" s="41"/>
      <c r="BE3005" s="41"/>
      <c r="BF3005" s="41"/>
      <c r="BG3005" s="41"/>
      <c r="BH3005" s="41"/>
      <c r="BI3005" s="41"/>
      <c r="BJ3005" s="41"/>
      <c r="BK3005" s="41"/>
      <c r="BL3005" s="41"/>
      <c r="BM3005" s="41"/>
      <c r="BN3005" s="41"/>
      <c r="BO3005" s="41"/>
      <c r="BP3005" s="108"/>
      <c r="CG3005" s="102"/>
      <c r="CI3005" s="45"/>
    </row>
    <row r="3006" spans="37:87" ht="13" customHeight="1">
      <c r="AK3006" s="114"/>
      <c r="AL3006" s="41"/>
      <c r="AM3006" s="41"/>
      <c r="AN3006" s="41"/>
      <c r="AO3006" s="41"/>
      <c r="AP3006" s="41"/>
      <c r="AQ3006" s="41"/>
      <c r="AR3006" s="41"/>
      <c r="AS3006" s="41"/>
      <c r="AT3006" s="41"/>
      <c r="AU3006" s="41"/>
      <c r="AV3006" s="41"/>
      <c r="AW3006" s="41"/>
      <c r="AX3006" s="41"/>
      <c r="AY3006" s="41"/>
      <c r="AZ3006" s="41"/>
      <c r="BA3006" s="41"/>
      <c r="BB3006" s="41"/>
      <c r="BC3006" s="41"/>
      <c r="BD3006" s="41"/>
      <c r="BE3006" s="41"/>
      <c r="BF3006" s="41"/>
      <c r="BG3006" s="41"/>
      <c r="BH3006" s="41"/>
      <c r="BI3006" s="41"/>
      <c r="BJ3006" s="41"/>
      <c r="BK3006" s="41"/>
      <c r="BL3006" s="41"/>
      <c r="BM3006" s="41"/>
      <c r="BN3006" s="41"/>
      <c r="BO3006" s="41"/>
      <c r="BP3006" s="108"/>
      <c r="CG3006" s="102"/>
      <c r="CI3006" s="45"/>
    </row>
    <row r="3007" spans="37:87" ht="13" customHeight="1">
      <c r="AK3007" s="114"/>
      <c r="AL3007" s="41"/>
      <c r="AM3007" s="41"/>
      <c r="AN3007" s="41"/>
      <c r="AO3007" s="41"/>
      <c r="AP3007" s="41"/>
      <c r="AQ3007" s="41"/>
      <c r="AR3007" s="41"/>
      <c r="AS3007" s="41"/>
      <c r="AT3007" s="41"/>
      <c r="AU3007" s="41"/>
      <c r="AV3007" s="41"/>
      <c r="AW3007" s="41"/>
      <c r="AX3007" s="41"/>
      <c r="AY3007" s="41"/>
      <c r="AZ3007" s="41"/>
      <c r="BA3007" s="41"/>
      <c r="BB3007" s="41"/>
      <c r="BC3007" s="41"/>
      <c r="BD3007" s="41"/>
      <c r="BE3007" s="41"/>
      <c r="BF3007" s="41"/>
      <c r="BG3007" s="41"/>
      <c r="BH3007" s="41"/>
      <c r="BI3007" s="41"/>
      <c r="BJ3007" s="41"/>
      <c r="BK3007" s="41"/>
      <c r="BL3007" s="41"/>
      <c r="BM3007" s="41"/>
      <c r="BN3007" s="41"/>
      <c r="BO3007" s="41"/>
      <c r="BP3007" s="108"/>
      <c r="CG3007" s="102"/>
      <c r="CI3007" s="45"/>
    </row>
    <row r="3008" spans="37:87" ht="13" customHeight="1">
      <c r="AK3008" s="114"/>
      <c r="AL3008" s="41"/>
      <c r="AM3008" s="41"/>
      <c r="AN3008" s="41"/>
      <c r="AO3008" s="41"/>
      <c r="AP3008" s="41"/>
      <c r="AQ3008" s="41"/>
      <c r="AR3008" s="41"/>
      <c r="AS3008" s="41"/>
      <c r="AT3008" s="41"/>
      <c r="AU3008" s="41"/>
      <c r="AV3008" s="41"/>
      <c r="AW3008" s="41"/>
      <c r="AX3008" s="41"/>
      <c r="AY3008" s="41"/>
      <c r="AZ3008" s="41"/>
      <c r="BA3008" s="41"/>
      <c r="BB3008" s="41"/>
      <c r="BC3008" s="41"/>
      <c r="BD3008" s="41"/>
      <c r="BE3008" s="41"/>
      <c r="BF3008" s="41"/>
      <c r="BG3008" s="41"/>
      <c r="BH3008" s="41"/>
      <c r="BI3008" s="41"/>
      <c r="BJ3008" s="41"/>
      <c r="BK3008" s="41"/>
      <c r="BL3008" s="41"/>
      <c r="BM3008" s="41"/>
      <c r="BN3008" s="41"/>
      <c r="BO3008" s="41"/>
      <c r="BP3008" s="108"/>
      <c r="CG3008" s="102"/>
      <c r="CI3008" s="45"/>
    </row>
    <row r="3009" spans="37:87" ht="13" customHeight="1">
      <c r="AK3009" s="114"/>
      <c r="AL3009" s="41"/>
      <c r="AM3009" s="41"/>
      <c r="AN3009" s="41"/>
      <c r="AO3009" s="41"/>
      <c r="AP3009" s="41"/>
      <c r="AQ3009" s="41"/>
      <c r="AR3009" s="41"/>
      <c r="AS3009" s="41"/>
      <c r="AT3009" s="41"/>
      <c r="AU3009" s="41"/>
      <c r="AV3009" s="41"/>
      <c r="AW3009" s="41"/>
      <c r="AX3009" s="41"/>
      <c r="AY3009" s="41"/>
      <c r="AZ3009" s="41"/>
      <c r="BA3009" s="41"/>
      <c r="BB3009" s="41"/>
      <c r="BC3009" s="41"/>
      <c r="BD3009" s="41"/>
      <c r="BE3009" s="41"/>
      <c r="BF3009" s="41"/>
      <c r="BG3009" s="41"/>
      <c r="BH3009" s="41"/>
      <c r="BI3009" s="41"/>
      <c r="BJ3009" s="41"/>
      <c r="BK3009" s="41"/>
      <c r="BL3009" s="41"/>
      <c r="BM3009" s="41"/>
      <c r="BN3009" s="41"/>
      <c r="BO3009" s="41"/>
      <c r="BP3009" s="108"/>
      <c r="CG3009" s="102"/>
      <c r="CI3009" s="45"/>
    </row>
    <row r="3010" spans="37:87" ht="13" customHeight="1">
      <c r="AK3010" s="114"/>
      <c r="AL3010" s="41"/>
      <c r="AM3010" s="41"/>
      <c r="AN3010" s="41"/>
      <c r="AO3010" s="41"/>
      <c r="AP3010" s="41"/>
      <c r="AQ3010" s="41"/>
      <c r="AR3010" s="41"/>
      <c r="AS3010" s="41"/>
      <c r="AT3010" s="41"/>
      <c r="AU3010" s="41"/>
      <c r="AV3010" s="41"/>
      <c r="AW3010" s="41"/>
      <c r="AX3010" s="41"/>
      <c r="AY3010" s="41"/>
      <c r="AZ3010" s="41"/>
      <c r="BA3010" s="41"/>
      <c r="BB3010" s="41"/>
      <c r="BC3010" s="41"/>
      <c r="BD3010" s="41"/>
      <c r="BE3010" s="41"/>
      <c r="BF3010" s="41"/>
      <c r="BG3010" s="41"/>
      <c r="BH3010" s="41"/>
      <c r="BI3010" s="41"/>
      <c r="BJ3010" s="41"/>
      <c r="BK3010" s="41"/>
      <c r="BL3010" s="41"/>
      <c r="BM3010" s="41"/>
      <c r="BN3010" s="41"/>
      <c r="BO3010" s="41"/>
      <c r="BP3010" s="108"/>
      <c r="CG3010" s="102"/>
      <c r="CI3010" s="45"/>
    </row>
    <row r="3011" spans="37:87" ht="13" customHeight="1">
      <c r="AK3011" s="114"/>
      <c r="AL3011" s="41"/>
      <c r="AM3011" s="41"/>
      <c r="AN3011" s="41"/>
      <c r="AO3011" s="41"/>
      <c r="AP3011" s="41"/>
      <c r="AQ3011" s="41"/>
      <c r="AR3011" s="41"/>
      <c r="AS3011" s="41"/>
      <c r="AT3011" s="41"/>
      <c r="AU3011" s="41"/>
      <c r="AV3011" s="41"/>
      <c r="AW3011" s="41"/>
      <c r="AX3011" s="41"/>
      <c r="AY3011" s="41"/>
      <c r="AZ3011" s="41"/>
      <c r="BA3011" s="41"/>
      <c r="BB3011" s="41"/>
      <c r="BC3011" s="41"/>
      <c r="BD3011" s="41"/>
      <c r="BE3011" s="41"/>
      <c r="BF3011" s="41"/>
      <c r="BG3011" s="41"/>
      <c r="BH3011" s="41"/>
      <c r="BI3011" s="41"/>
      <c r="BJ3011" s="41"/>
      <c r="BK3011" s="41"/>
      <c r="BL3011" s="41"/>
      <c r="BM3011" s="41"/>
      <c r="BN3011" s="41"/>
      <c r="BO3011" s="41"/>
      <c r="BP3011" s="108"/>
      <c r="CG3011" s="102"/>
      <c r="CI3011" s="45"/>
    </row>
    <row r="3012" spans="37:87" ht="13" customHeight="1">
      <c r="AK3012" s="114"/>
      <c r="AL3012" s="41"/>
      <c r="AM3012" s="41"/>
      <c r="AN3012" s="41"/>
      <c r="AO3012" s="41"/>
      <c r="AP3012" s="41"/>
      <c r="AQ3012" s="41"/>
      <c r="AR3012" s="41"/>
      <c r="AS3012" s="41"/>
      <c r="AT3012" s="41"/>
      <c r="AU3012" s="41"/>
      <c r="AV3012" s="41"/>
      <c r="AW3012" s="41"/>
      <c r="AX3012" s="41"/>
      <c r="AY3012" s="41"/>
      <c r="AZ3012" s="41"/>
      <c r="BA3012" s="41"/>
      <c r="BB3012" s="41"/>
      <c r="BC3012" s="41"/>
      <c r="BD3012" s="41"/>
      <c r="BE3012" s="41"/>
      <c r="BF3012" s="41"/>
      <c r="BG3012" s="41"/>
      <c r="BH3012" s="41"/>
      <c r="BI3012" s="41"/>
      <c r="BJ3012" s="41"/>
      <c r="BK3012" s="41"/>
      <c r="BL3012" s="41"/>
      <c r="BM3012" s="41"/>
      <c r="BN3012" s="41"/>
      <c r="BO3012" s="41"/>
      <c r="BP3012" s="108"/>
      <c r="CG3012" s="102"/>
      <c r="CI3012" s="45"/>
    </row>
    <row r="3013" spans="37:87" ht="13" customHeight="1">
      <c r="AK3013" s="114"/>
      <c r="AL3013" s="41"/>
      <c r="AM3013" s="41"/>
      <c r="AN3013" s="41"/>
      <c r="AO3013" s="41"/>
      <c r="AP3013" s="41"/>
      <c r="AQ3013" s="41"/>
      <c r="AR3013" s="41"/>
      <c r="AS3013" s="41"/>
      <c r="AT3013" s="41"/>
      <c r="AU3013" s="41"/>
      <c r="AV3013" s="41"/>
      <c r="AW3013" s="41"/>
      <c r="AX3013" s="41"/>
      <c r="AY3013" s="41"/>
      <c r="AZ3013" s="41"/>
      <c r="BA3013" s="41"/>
      <c r="BB3013" s="41"/>
      <c r="BC3013" s="41"/>
      <c r="BD3013" s="41"/>
      <c r="BE3013" s="41"/>
      <c r="BF3013" s="41"/>
      <c r="BG3013" s="41"/>
      <c r="BH3013" s="41"/>
      <c r="BI3013" s="41"/>
      <c r="BJ3013" s="41"/>
      <c r="BK3013" s="41"/>
      <c r="BL3013" s="41"/>
      <c r="BM3013" s="41"/>
      <c r="BN3013" s="41"/>
      <c r="BO3013" s="41"/>
      <c r="BP3013" s="108"/>
      <c r="CG3013" s="102"/>
      <c r="CI3013" s="45"/>
    </row>
    <row r="3014" spans="37:87" ht="13" customHeight="1">
      <c r="AK3014" s="114"/>
      <c r="AL3014" s="41"/>
      <c r="AM3014" s="41"/>
      <c r="AN3014" s="41"/>
      <c r="AO3014" s="41"/>
      <c r="AP3014" s="41"/>
      <c r="AQ3014" s="41"/>
      <c r="AR3014" s="41"/>
      <c r="AS3014" s="41"/>
      <c r="AT3014" s="41"/>
      <c r="AU3014" s="41"/>
      <c r="AV3014" s="41"/>
      <c r="AW3014" s="41"/>
      <c r="AX3014" s="41"/>
      <c r="AY3014" s="41"/>
      <c r="AZ3014" s="41"/>
      <c r="BA3014" s="41"/>
      <c r="BB3014" s="41"/>
      <c r="BC3014" s="41"/>
      <c r="BD3014" s="41"/>
      <c r="BE3014" s="41"/>
      <c r="BF3014" s="41"/>
      <c r="BG3014" s="41"/>
      <c r="BH3014" s="41"/>
      <c r="BI3014" s="41"/>
      <c r="BJ3014" s="41"/>
      <c r="BK3014" s="41"/>
      <c r="BL3014" s="41"/>
      <c r="BM3014" s="41"/>
      <c r="BN3014" s="41"/>
      <c r="BO3014" s="41"/>
      <c r="BP3014" s="108"/>
      <c r="CG3014" s="102"/>
      <c r="CI3014" s="45"/>
    </row>
    <row r="3015" spans="37:87" ht="13" customHeight="1">
      <c r="AK3015" s="114"/>
      <c r="AL3015" s="41"/>
      <c r="AM3015" s="41"/>
      <c r="AN3015" s="41"/>
      <c r="AO3015" s="41"/>
      <c r="AP3015" s="41"/>
      <c r="AQ3015" s="41"/>
      <c r="AR3015" s="41"/>
      <c r="AS3015" s="41"/>
      <c r="AT3015" s="41"/>
      <c r="AU3015" s="41"/>
      <c r="AV3015" s="41"/>
      <c r="AW3015" s="41"/>
      <c r="AX3015" s="41"/>
      <c r="AY3015" s="41"/>
      <c r="AZ3015" s="41"/>
      <c r="BA3015" s="41"/>
      <c r="BB3015" s="41"/>
      <c r="BC3015" s="41"/>
      <c r="BD3015" s="41"/>
      <c r="BE3015" s="41"/>
      <c r="BF3015" s="41"/>
      <c r="BG3015" s="41"/>
      <c r="BH3015" s="41"/>
      <c r="BI3015" s="41"/>
      <c r="BJ3015" s="41"/>
      <c r="BK3015" s="41"/>
      <c r="BL3015" s="41"/>
      <c r="BM3015" s="41"/>
      <c r="BN3015" s="41"/>
      <c r="BO3015" s="41"/>
      <c r="BP3015" s="108"/>
      <c r="CG3015" s="102"/>
      <c r="CI3015" s="45"/>
    </row>
    <row r="3016" spans="37:87" ht="13" customHeight="1">
      <c r="AK3016" s="114"/>
      <c r="AL3016" s="41"/>
      <c r="AM3016" s="41"/>
      <c r="AN3016" s="41"/>
      <c r="AO3016" s="41"/>
      <c r="AP3016" s="41"/>
      <c r="AQ3016" s="41"/>
      <c r="AR3016" s="41"/>
      <c r="AS3016" s="41"/>
      <c r="AT3016" s="41"/>
      <c r="AU3016" s="41"/>
      <c r="AV3016" s="41"/>
      <c r="AW3016" s="41"/>
      <c r="AX3016" s="41"/>
      <c r="AY3016" s="41"/>
      <c r="AZ3016" s="41"/>
      <c r="BA3016" s="41"/>
      <c r="BB3016" s="41"/>
      <c r="BC3016" s="41"/>
      <c r="BD3016" s="41"/>
      <c r="BE3016" s="41"/>
      <c r="BF3016" s="41"/>
      <c r="BG3016" s="41"/>
      <c r="BH3016" s="41"/>
      <c r="BI3016" s="41"/>
      <c r="BJ3016" s="41"/>
      <c r="BK3016" s="41"/>
      <c r="BL3016" s="41"/>
      <c r="BM3016" s="41"/>
      <c r="BN3016" s="41"/>
      <c r="BO3016" s="41"/>
      <c r="BP3016" s="108"/>
      <c r="CG3016" s="102"/>
      <c r="CI3016" s="45"/>
    </row>
    <row r="3017" spans="37:87" ht="13" customHeight="1">
      <c r="AK3017" s="114"/>
      <c r="AL3017" s="41"/>
      <c r="AM3017" s="41"/>
      <c r="AN3017" s="41"/>
      <c r="AO3017" s="41"/>
      <c r="AP3017" s="41"/>
      <c r="AQ3017" s="41"/>
      <c r="AR3017" s="41"/>
      <c r="AS3017" s="41"/>
      <c r="AT3017" s="41"/>
      <c r="AU3017" s="41"/>
      <c r="AV3017" s="41"/>
      <c r="AW3017" s="41"/>
      <c r="AX3017" s="41"/>
      <c r="AY3017" s="41"/>
      <c r="AZ3017" s="41"/>
      <c r="BA3017" s="41"/>
      <c r="BB3017" s="41"/>
      <c r="BC3017" s="41"/>
      <c r="BD3017" s="41"/>
      <c r="BE3017" s="41"/>
      <c r="BF3017" s="41"/>
      <c r="BG3017" s="41"/>
      <c r="BH3017" s="41"/>
      <c r="BI3017" s="41"/>
      <c r="BJ3017" s="41"/>
      <c r="BK3017" s="41"/>
      <c r="BL3017" s="41"/>
      <c r="BM3017" s="41"/>
      <c r="BN3017" s="41"/>
      <c r="BO3017" s="41"/>
      <c r="BP3017" s="108"/>
      <c r="CG3017" s="102"/>
      <c r="CI3017" s="45"/>
    </row>
    <row r="3018" spans="37:87" ht="13" customHeight="1">
      <c r="AK3018" s="114"/>
      <c r="AL3018" s="41"/>
      <c r="AM3018" s="41"/>
      <c r="AN3018" s="41"/>
      <c r="AO3018" s="41"/>
      <c r="AP3018" s="41"/>
      <c r="AQ3018" s="41"/>
      <c r="AR3018" s="41"/>
      <c r="AS3018" s="41"/>
      <c r="AT3018" s="41"/>
      <c r="AU3018" s="41"/>
      <c r="AV3018" s="41"/>
      <c r="AW3018" s="41"/>
      <c r="AX3018" s="41"/>
      <c r="AY3018" s="41"/>
      <c r="AZ3018" s="41"/>
      <c r="BA3018" s="41"/>
      <c r="BB3018" s="41"/>
      <c r="BC3018" s="41"/>
      <c r="BD3018" s="41"/>
      <c r="BE3018" s="41"/>
      <c r="BF3018" s="41"/>
      <c r="BG3018" s="41"/>
      <c r="BH3018" s="41"/>
      <c r="BI3018" s="41"/>
      <c r="BJ3018" s="41"/>
      <c r="BK3018" s="41"/>
      <c r="BL3018" s="41"/>
      <c r="BM3018" s="41"/>
      <c r="BN3018" s="41"/>
      <c r="BO3018" s="41"/>
      <c r="BP3018" s="108"/>
      <c r="CG3018" s="102"/>
      <c r="CI3018" s="45"/>
    </row>
    <row r="3019" spans="37:87" ht="13" customHeight="1">
      <c r="AK3019" s="114"/>
      <c r="AL3019" s="41"/>
      <c r="AM3019" s="41"/>
      <c r="AN3019" s="41"/>
      <c r="AO3019" s="41"/>
      <c r="AP3019" s="41"/>
      <c r="AQ3019" s="41"/>
      <c r="AR3019" s="41"/>
      <c r="AS3019" s="41"/>
      <c r="AT3019" s="41"/>
      <c r="AU3019" s="41"/>
      <c r="AV3019" s="41"/>
      <c r="AW3019" s="41"/>
      <c r="AX3019" s="41"/>
      <c r="AY3019" s="41"/>
      <c r="AZ3019" s="41"/>
      <c r="BA3019" s="41"/>
      <c r="BB3019" s="41"/>
      <c r="BC3019" s="41"/>
      <c r="BD3019" s="41"/>
      <c r="BE3019" s="41"/>
      <c r="BF3019" s="41"/>
      <c r="BG3019" s="41"/>
      <c r="BH3019" s="41"/>
      <c r="BI3019" s="41"/>
      <c r="BJ3019" s="41"/>
      <c r="BK3019" s="41"/>
      <c r="BL3019" s="41"/>
      <c r="BM3019" s="41"/>
      <c r="BN3019" s="41"/>
      <c r="BO3019" s="41"/>
      <c r="BP3019" s="108"/>
      <c r="CG3019" s="102"/>
      <c r="CI3019" s="45"/>
    </row>
    <row r="3020" spans="37:87" ht="13" customHeight="1">
      <c r="AK3020" s="114"/>
      <c r="AL3020" s="41"/>
      <c r="AM3020" s="41"/>
      <c r="AN3020" s="41"/>
      <c r="AO3020" s="41"/>
      <c r="AP3020" s="41"/>
      <c r="AQ3020" s="41"/>
      <c r="AR3020" s="41"/>
      <c r="AS3020" s="41"/>
      <c r="AT3020" s="41"/>
      <c r="AU3020" s="41"/>
      <c r="AV3020" s="41"/>
      <c r="AW3020" s="41"/>
      <c r="AX3020" s="41"/>
      <c r="AY3020" s="41"/>
      <c r="AZ3020" s="41"/>
      <c r="BA3020" s="41"/>
      <c r="BB3020" s="41"/>
      <c r="BC3020" s="41"/>
      <c r="BD3020" s="41"/>
      <c r="BE3020" s="41"/>
      <c r="BF3020" s="41"/>
      <c r="BG3020" s="41"/>
      <c r="BH3020" s="41"/>
      <c r="BI3020" s="41"/>
      <c r="BJ3020" s="41"/>
      <c r="BK3020" s="41"/>
      <c r="BL3020" s="41"/>
      <c r="BM3020" s="41"/>
      <c r="BN3020" s="41"/>
      <c r="BO3020" s="41"/>
      <c r="BP3020" s="108"/>
      <c r="CG3020" s="102"/>
      <c r="CI3020" s="45"/>
    </row>
    <row r="3021" spans="37:87" ht="13" customHeight="1">
      <c r="AK3021" s="114"/>
      <c r="AL3021" s="41"/>
      <c r="AM3021" s="41"/>
      <c r="AN3021" s="41"/>
      <c r="AO3021" s="41"/>
      <c r="AP3021" s="41"/>
      <c r="AQ3021" s="41"/>
      <c r="AR3021" s="41"/>
      <c r="AS3021" s="41"/>
      <c r="AT3021" s="41"/>
      <c r="AU3021" s="41"/>
      <c r="AV3021" s="41"/>
      <c r="AW3021" s="41"/>
      <c r="AX3021" s="41"/>
      <c r="AY3021" s="41"/>
      <c r="AZ3021" s="41"/>
      <c r="BA3021" s="41"/>
      <c r="BB3021" s="41"/>
      <c r="BC3021" s="41"/>
      <c r="BD3021" s="41"/>
      <c r="BE3021" s="41"/>
      <c r="BF3021" s="41"/>
      <c r="BG3021" s="41"/>
      <c r="BH3021" s="41"/>
      <c r="BI3021" s="41"/>
      <c r="BJ3021" s="41"/>
      <c r="BK3021" s="41"/>
      <c r="BL3021" s="41"/>
      <c r="BM3021" s="41"/>
      <c r="BN3021" s="41"/>
      <c r="BO3021" s="41"/>
      <c r="BP3021" s="108"/>
      <c r="CG3021" s="102"/>
      <c r="CI3021" s="45"/>
    </row>
    <row r="3022" spans="37:87" ht="13" customHeight="1">
      <c r="AK3022" s="114"/>
      <c r="AL3022" s="41"/>
      <c r="AM3022" s="41"/>
      <c r="AN3022" s="41"/>
      <c r="AO3022" s="41"/>
      <c r="AP3022" s="41"/>
      <c r="AQ3022" s="41"/>
      <c r="AR3022" s="41"/>
      <c r="AS3022" s="41"/>
      <c r="AT3022" s="41"/>
      <c r="AU3022" s="41"/>
      <c r="AV3022" s="41"/>
      <c r="AW3022" s="41"/>
      <c r="AX3022" s="41"/>
      <c r="AY3022" s="41"/>
      <c r="AZ3022" s="41"/>
      <c r="BA3022" s="41"/>
      <c r="BB3022" s="41"/>
      <c r="BC3022" s="41"/>
      <c r="BD3022" s="41"/>
      <c r="BE3022" s="41"/>
      <c r="BF3022" s="41"/>
      <c r="BG3022" s="41"/>
      <c r="BH3022" s="41"/>
      <c r="BI3022" s="41"/>
      <c r="BJ3022" s="41"/>
      <c r="BK3022" s="41"/>
      <c r="BL3022" s="41"/>
      <c r="BM3022" s="41"/>
      <c r="BN3022" s="41"/>
      <c r="BO3022" s="41"/>
      <c r="BP3022" s="108"/>
      <c r="CG3022" s="102"/>
      <c r="CI3022" s="45"/>
    </row>
    <row r="3023" spans="37:87" ht="13" customHeight="1">
      <c r="AK3023" s="114"/>
      <c r="AL3023" s="41"/>
      <c r="AM3023" s="41"/>
      <c r="AN3023" s="41"/>
      <c r="AO3023" s="41"/>
      <c r="AP3023" s="41"/>
      <c r="AQ3023" s="41"/>
      <c r="AR3023" s="41"/>
      <c r="AS3023" s="41"/>
      <c r="AT3023" s="41"/>
      <c r="AU3023" s="41"/>
      <c r="AV3023" s="41"/>
      <c r="AW3023" s="41"/>
      <c r="AX3023" s="41"/>
      <c r="AY3023" s="41"/>
      <c r="AZ3023" s="41"/>
      <c r="BA3023" s="41"/>
      <c r="BB3023" s="41"/>
      <c r="BC3023" s="41"/>
      <c r="BD3023" s="41"/>
      <c r="BE3023" s="41"/>
      <c r="BF3023" s="41"/>
      <c r="BG3023" s="41"/>
      <c r="BH3023" s="41"/>
      <c r="BI3023" s="41"/>
      <c r="BJ3023" s="41"/>
      <c r="BK3023" s="41"/>
      <c r="BL3023" s="41"/>
      <c r="BM3023" s="41"/>
      <c r="BN3023" s="41"/>
      <c r="BO3023" s="41"/>
      <c r="BP3023" s="108"/>
      <c r="CG3023" s="102"/>
      <c r="CI3023" s="45"/>
    </row>
    <row r="3024" spans="37:87" ht="13" customHeight="1">
      <c r="AK3024" s="114"/>
      <c r="AL3024" s="41"/>
      <c r="AM3024" s="41"/>
      <c r="AN3024" s="41"/>
      <c r="AO3024" s="41"/>
      <c r="AP3024" s="41"/>
      <c r="AQ3024" s="41"/>
      <c r="AR3024" s="41"/>
      <c r="AS3024" s="41"/>
      <c r="AT3024" s="41"/>
      <c r="AU3024" s="41"/>
      <c r="AV3024" s="41"/>
      <c r="AW3024" s="41"/>
      <c r="AX3024" s="41"/>
      <c r="AY3024" s="41"/>
      <c r="AZ3024" s="41"/>
      <c r="BA3024" s="41"/>
      <c r="BB3024" s="41"/>
      <c r="BC3024" s="41"/>
      <c r="BD3024" s="41"/>
      <c r="BE3024" s="41"/>
      <c r="BF3024" s="41"/>
      <c r="BG3024" s="41"/>
      <c r="BH3024" s="41"/>
      <c r="BI3024" s="41"/>
      <c r="BJ3024" s="41"/>
      <c r="BK3024" s="41"/>
      <c r="BL3024" s="41"/>
      <c r="BM3024" s="41"/>
      <c r="BN3024" s="41"/>
      <c r="BO3024" s="41"/>
      <c r="BP3024" s="108"/>
      <c r="CG3024" s="102"/>
      <c r="CI3024" s="45"/>
    </row>
    <row r="3025" spans="37:87" ht="13" customHeight="1">
      <c r="AK3025" s="114"/>
      <c r="AL3025" s="41"/>
      <c r="AM3025" s="41"/>
      <c r="AN3025" s="41"/>
      <c r="AO3025" s="41"/>
      <c r="AP3025" s="41"/>
      <c r="AQ3025" s="41"/>
      <c r="AR3025" s="41"/>
      <c r="AS3025" s="41"/>
      <c r="AT3025" s="41"/>
      <c r="AU3025" s="41"/>
      <c r="AV3025" s="41"/>
      <c r="AW3025" s="41"/>
      <c r="AX3025" s="41"/>
      <c r="AY3025" s="41"/>
      <c r="AZ3025" s="41"/>
      <c r="BA3025" s="41"/>
      <c r="BB3025" s="41"/>
      <c r="BC3025" s="41"/>
      <c r="BD3025" s="41"/>
      <c r="BE3025" s="41"/>
      <c r="BF3025" s="41"/>
      <c r="BG3025" s="41"/>
      <c r="BH3025" s="41"/>
      <c r="BI3025" s="41"/>
      <c r="BJ3025" s="41"/>
      <c r="BK3025" s="41"/>
      <c r="BL3025" s="41"/>
      <c r="BM3025" s="41"/>
      <c r="BN3025" s="41"/>
      <c r="BO3025" s="41"/>
      <c r="BP3025" s="108"/>
      <c r="CG3025" s="102"/>
      <c r="CI3025" s="45"/>
    </row>
    <row r="3026" spans="37:87" ht="13" customHeight="1">
      <c r="AK3026" s="114"/>
      <c r="AL3026" s="41"/>
      <c r="AM3026" s="41"/>
      <c r="AN3026" s="41"/>
      <c r="AO3026" s="41"/>
      <c r="AP3026" s="41"/>
      <c r="AQ3026" s="41"/>
      <c r="AR3026" s="41"/>
      <c r="AS3026" s="41"/>
      <c r="AT3026" s="41"/>
      <c r="AU3026" s="41"/>
      <c r="AV3026" s="41"/>
      <c r="AW3026" s="41"/>
      <c r="AX3026" s="41"/>
      <c r="AY3026" s="41"/>
      <c r="AZ3026" s="41"/>
      <c r="BA3026" s="41"/>
      <c r="BB3026" s="41"/>
      <c r="BC3026" s="41"/>
      <c r="BD3026" s="41"/>
      <c r="BE3026" s="41"/>
      <c r="BF3026" s="41"/>
      <c r="BG3026" s="41"/>
      <c r="BH3026" s="41"/>
      <c r="BI3026" s="41"/>
      <c r="BJ3026" s="41"/>
      <c r="BK3026" s="41"/>
      <c r="BL3026" s="41"/>
      <c r="BM3026" s="41"/>
      <c r="BN3026" s="41"/>
      <c r="BO3026" s="41"/>
      <c r="BP3026" s="108"/>
      <c r="CG3026" s="102"/>
      <c r="CI3026" s="45"/>
    </row>
    <row r="3027" spans="37:87" ht="13" customHeight="1">
      <c r="AK3027" s="114"/>
      <c r="AL3027" s="41"/>
      <c r="AM3027" s="41"/>
      <c r="AN3027" s="41"/>
      <c r="AO3027" s="41"/>
      <c r="AP3027" s="41"/>
      <c r="AQ3027" s="41"/>
      <c r="AR3027" s="41"/>
      <c r="AS3027" s="41"/>
      <c r="AT3027" s="41"/>
      <c r="AU3027" s="41"/>
      <c r="AV3027" s="41"/>
      <c r="AW3027" s="41"/>
      <c r="AX3027" s="41"/>
      <c r="AY3027" s="41"/>
      <c r="AZ3027" s="41"/>
      <c r="BA3027" s="41"/>
      <c r="BB3027" s="41"/>
      <c r="BC3027" s="41"/>
      <c r="BD3027" s="41"/>
      <c r="BE3027" s="41"/>
      <c r="BF3027" s="41"/>
      <c r="BG3027" s="41"/>
      <c r="BH3027" s="41"/>
      <c r="BI3027" s="41"/>
      <c r="BJ3027" s="41"/>
      <c r="BK3027" s="41"/>
      <c r="BL3027" s="41"/>
      <c r="BM3027" s="41"/>
      <c r="BN3027" s="41"/>
      <c r="BO3027" s="41"/>
      <c r="BP3027" s="108"/>
      <c r="CG3027" s="102"/>
      <c r="CI3027" s="45"/>
    </row>
    <row r="3028" spans="37:87" ht="13" customHeight="1">
      <c r="AK3028" s="114"/>
      <c r="AL3028" s="41"/>
      <c r="AM3028" s="41"/>
      <c r="AN3028" s="41"/>
      <c r="AO3028" s="41"/>
      <c r="AP3028" s="41"/>
      <c r="AQ3028" s="41"/>
      <c r="AR3028" s="41"/>
      <c r="AS3028" s="41"/>
      <c r="AT3028" s="41"/>
      <c r="AU3028" s="41"/>
      <c r="AV3028" s="41"/>
      <c r="AW3028" s="41"/>
      <c r="AX3028" s="41"/>
      <c r="AY3028" s="41"/>
      <c r="AZ3028" s="41"/>
      <c r="BA3028" s="41"/>
      <c r="BB3028" s="41"/>
      <c r="BC3028" s="41"/>
      <c r="BD3028" s="41"/>
      <c r="BE3028" s="41"/>
      <c r="BF3028" s="41"/>
      <c r="BG3028" s="41"/>
      <c r="BH3028" s="41"/>
      <c r="BI3028" s="41"/>
      <c r="BJ3028" s="41"/>
      <c r="BK3028" s="41"/>
      <c r="BL3028" s="41"/>
      <c r="BM3028" s="41"/>
      <c r="BN3028" s="41"/>
      <c r="BO3028" s="41"/>
      <c r="BP3028" s="108"/>
      <c r="CG3028" s="102"/>
      <c r="CI3028" s="45"/>
    </row>
    <row r="3029" spans="37:87" ht="13" customHeight="1">
      <c r="AK3029" s="114"/>
      <c r="AL3029" s="41"/>
      <c r="AM3029" s="41"/>
      <c r="AN3029" s="41"/>
      <c r="AO3029" s="41"/>
      <c r="AP3029" s="41"/>
      <c r="AQ3029" s="41"/>
      <c r="AR3029" s="41"/>
      <c r="AS3029" s="41"/>
      <c r="AT3029" s="41"/>
      <c r="AU3029" s="41"/>
      <c r="AV3029" s="41"/>
      <c r="AW3029" s="41"/>
      <c r="AX3029" s="41"/>
      <c r="AY3029" s="41"/>
      <c r="AZ3029" s="41"/>
      <c r="BA3029" s="41"/>
      <c r="BB3029" s="41"/>
      <c r="BC3029" s="41"/>
      <c r="BD3029" s="41"/>
      <c r="BE3029" s="41"/>
      <c r="BF3029" s="41"/>
      <c r="BG3029" s="41"/>
      <c r="BH3029" s="41"/>
      <c r="BI3029" s="41"/>
      <c r="BJ3029" s="41"/>
      <c r="BK3029" s="41"/>
      <c r="BL3029" s="41"/>
      <c r="BM3029" s="41"/>
      <c r="BN3029" s="41"/>
      <c r="BO3029" s="41"/>
      <c r="BP3029" s="108"/>
      <c r="CG3029" s="102"/>
      <c r="CI3029" s="45"/>
    </row>
    <row r="3030" spans="37:87" ht="13" customHeight="1">
      <c r="AK3030" s="114"/>
      <c r="AL3030" s="41"/>
      <c r="AM3030" s="41"/>
      <c r="AN3030" s="41"/>
      <c r="AO3030" s="41"/>
      <c r="AP3030" s="41"/>
      <c r="AQ3030" s="41"/>
      <c r="AR3030" s="41"/>
      <c r="AS3030" s="41"/>
      <c r="AT3030" s="41"/>
      <c r="AU3030" s="41"/>
      <c r="AV3030" s="41"/>
      <c r="AW3030" s="41"/>
      <c r="AX3030" s="41"/>
      <c r="AY3030" s="41"/>
      <c r="AZ3030" s="41"/>
      <c r="BA3030" s="41"/>
      <c r="BB3030" s="41"/>
      <c r="BC3030" s="41"/>
      <c r="BD3030" s="41"/>
      <c r="BE3030" s="41"/>
      <c r="BF3030" s="41"/>
      <c r="BG3030" s="41"/>
      <c r="BH3030" s="41"/>
      <c r="BI3030" s="41"/>
      <c r="BJ3030" s="41"/>
      <c r="BK3030" s="41"/>
      <c r="BL3030" s="41"/>
      <c r="BM3030" s="41"/>
      <c r="BN3030" s="41"/>
      <c r="BO3030" s="41"/>
      <c r="BP3030" s="108"/>
      <c r="CG3030" s="102"/>
      <c r="CI3030" s="45"/>
    </row>
    <row r="3031" spans="37:87" ht="13" customHeight="1">
      <c r="AK3031" s="114"/>
      <c r="AL3031" s="41"/>
      <c r="AM3031" s="41"/>
      <c r="AN3031" s="41"/>
      <c r="AO3031" s="41"/>
      <c r="AP3031" s="41"/>
      <c r="AQ3031" s="41"/>
      <c r="AR3031" s="41"/>
      <c r="AS3031" s="41"/>
      <c r="AT3031" s="41"/>
      <c r="AU3031" s="41"/>
      <c r="AV3031" s="41"/>
      <c r="AW3031" s="41"/>
      <c r="AX3031" s="41"/>
      <c r="AY3031" s="41"/>
      <c r="AZ3031" s="41"/>
      <c r="BA3031" s="41"/>
      <c r="BB3031" s="41"/>
      <c r="BC3031" s="41"/>
      <c r="BD3031" s="41"/>
      <c r="BE3031" s="41"/>
      <c r="BF3031" s="41"/>
      <c r="BG3031" s="41"/>
      <c r="BH3031" s="41"/>
      <c r="BI3031" s="41"/>
      <c r="BJ3031" s="41"/>
      <c r="BK3031" s="41"/>
      <c r="BL3031" s="41"/>
      <c r="BM3031" s="41"/>
      <c r="BN3031" s="41"/>
      <c r="BO3031" s="41"/>
      <c r="BP3031" s="108"/>
      <c r="CG3031" s="102"/>
      <c r="CI3031" s="45"/>
    </row>
    <row r="3032" spans="37:87" ht="13" customHeight="1">
      <c r="AK3032" s="114"/>
      <c r="AL3032" s="41"/>
      <c r="AM3032" s="41"/>
      <c r="AN3032" s="41"/>
      <c r="AO3032" s="41"/>
      <c r="AP3032" s="41"/>
      <c r="AQ3032" s="41"/>
      <c r="AR3032" s="41"/>
      <c r="AS3032" s="41"/>
      <c r="AT3032" s="41"/>
      <c r="AU3032" s="41"/>
      <c r="AV3032" s="41"/>
      <c r="AW3032" s="41"/>
      <c r="AX3032" s="41"/>
      <c r="AY3032" s="41"/>
      <c r="AZ3032" s="41"/>
      <c r="BA3032" s="41"/>
      <c r="BB3032" s="41"/>
      <c r="BC3032" s="41"/>
      <c r="BD3032" s="41"/>
      <c r="BE3032" s="41"/>
      <c r="BF3032" s="41"/>
      <c r="BG3032" s="41"/>
      <c r="BH3032" s="41"/>
      <c r="BI3032" s="41"/>
      <c r="BJ3032" s="41"/>
      <c r="BK3032" s="41"/>
      <c r="BL3032" s="41"/>
      <c r="BM3032" s="41"/>
      <c r="BN3032" s="41"/>
      <c r="BO3032" s="41"/>
      <c r="BP3032" s="108"/>
      <c r="CG3032" s="102"/>
      <c r="CI3032" s="45"/>
    </row>
    <row r="3033" spans="37:87" ht="13" customHeight="1">
      <c r="AK3033" s="114"/>
      <c r="AL3033" s="41"/>
      <c r="AM3033" s="41"/>
      <c r="AN3033" s="41"/>
      <c r="AO3033" s="41"/>
      <c r="AP3033" s="41"/>
      <c r="AQ3033" s="41"/>
      <c r="AR3033" s="41"/>
      <c r="AS3033" s="41"/>
      <c r="AT3033" s="41"/>
      <c r="AU3033" s="41"/>
      <c r="AV3033" s="41"/>
      <c r="AW3033" s="41"/>
      <c r="AX3033" s="41"/>
      <c r="AY3033" s="41"/>
      <c r="AZ3033" s="41"/>
      <c r="BA3033" s="41"/>
      <c r="BB3033" s="41"/>
      <c r="BC3033" s="41"/>
      <c r="BD3033" s="41"/>
      <c r="BE3033" s="41"/>
      <c r="BF3033" s="41"/>
      <c r="BG3033" s="41"/>
      <c r="BH3033" s="41"/>
      <c r="BI3033" s="41"/>
      <c r="BJ3033" s="41"/>
      <c r="BK3033" s="41"/>
      <c r="BL3033" s="41"/>
      <c r="BM3033" s="41"/>
      <c r="BN3033" s="41"/>
      <c r="BO3033" s="41"/>
      <c r="BP3033" s="108"/>
      <c r="CG3033" s="102"/>
      <c r="CI3033" s="45"/>
    </row>
    <row r="3034" spans="37:87" ht="13" customHeight="1">
      <c r="AK3034" s="114"/>
      <c r="AL3034" s="41"/>
      <c r="AM3034" s="41"/>
      <c r="AN3034" s="41"/>
      <c r="AO3034" s="41"/>
      <c r="AP3034" s="41"/>
      <c r="AQ3034" s="41"/>
      <c r="AR3034" s="41"/>
      <c r="AS3034" s="41"/>
      <c r="AT3034" s="41"/>
      <c r="AU3034" s="41"/>
      <c r="AV3034" s="41"/>
      <c r="AW3034" s="41"/>
      <c r="AX3034" s="41"/>
      <c r="AY3034" s="41"/>
      <c r="AZ3034" s="41"/>
      <c r="BA3034" s="41"/>
      <c r="BB3034" s="41"/>
      <c r="BC3034" s="41"/>
      <c r="BD3034" s="41"/>
      <c r="BE3034" s="41"/>
      <c r="BF3034" s="41"/>
      <c r="BG3034" s="41"/>
      <c r="BH3034" s="41"/>
      <c r="BI3034" s="41"/>
      <c r="BJ3034" s="41"/>
      <c r="BK3034" s="41"/>
      <c r="BL3034" s="41"/>
      <c r="BM3034" s="41"/>
      <c r="BN3034" s="41"/>
      <c r="BO3034" s="41"/>
      <c r="BP3034" s="108"/>
      <c r="CG3034" s="102"/>
      <c r="CI3034" s="45"/>
    </row>
    <row r="3035" spans="37:87" ht="13" customHeight="1">
      <c r="AK3035" s="114"/>
      <c r="AL3035" s="41"/>
      <c r="AM3035" s="41"/>
      <c r="AN3035" s="41"/>
      <c r="AO3035" s="41"/>
      <c r="AP3035" s="41"/>
      <c r="AQ3035" s="41"/>
      <c r="AR3035" s="41"/>
      <c r="AS3035" s="41"/>
      <c r="AT3035" s="41"/>
      <c r="AU3035" s="41"/>
      <c r="AV3035" s="41"/>
      <c r="AW3035" s="41"/>
      <c r="AX3035" s="41"/>
      <c r="AY3035" s="41"/>
      <c r="AZ3035" s="41"/>
      <c r="BA3035" s="41"/>
      <c r="BB3035" s="41"/>
      <c r="BC3035" s="41"/>
      <c r="BD3035" s="41"/>
      <c r="BE3035" s="41"/>
      <c r="BF3035" s="41"/>
      <c r="BG3035" s="41"/>
      <c r="BH3035" s="41"/>
      <c r="BI3035" s="41"/>
      <c r="BJ3035" s="41"/>
      <c r="BK3035" s="41"/>
      <c r="BL3035" s="41"/>
      <c r="BM3035" s="41"/>
      <c r="BN3035" s="41"/>
      <c r="BO3035" s="41"/>
      <c r="BP3035" s="108"/>
      <c r="CG3035" s="102"/>
      <c r="CI3035" s="45"/>
    </row>
    <row r="3036" spans="37:87" ht="13" customHeight="1">
      <c r="AK3036" s="114"/>
      <c r="AL3036" s="41"/>
      <c r="AM3036" s="41"/>
      <c r="AN3036" s="41"/>
      <c r="AO3036" s="41"/>
      <c r="AP3036" s="41"/>
      <c r="AQ3036" s="41"/>
      <c r="AR3036" s="41"/>
      <c r="AS3036" s="41"/>
      <c r="AT3036" s="41"/>
      <c r="AU3036" s="41"/>
      <c r="AV3036" s="41"/>
      <c r="AW3036" s="41"/>
      <c r="AX3036" s="41"/>
      <c r="AY3036" s="41"/>
      <c r="AZ3036" s="41"/>
      <c r="BA3036" s="41"/>
      <c r="BB3036" s="41"/>
      <c r="BC3036" s="41"/>
      <c r="BD3036" s="41"/>
      <c r="BE3036" s="41"/>
      <c r="BF3036" s="41"/>
      <c r="BG3036" s="41"/>
      <c r="BH3036" s="41"/>
      <c r="BI3036" s="41"/>
      <c r="BJ3036" s="41"/>
      <c r="BK3036" s="41"/>
      <c r="BL3036" s="41"/>
      <c r="BM3036" s="41"/>
      <c r="BN3036" s="41"/>
      <c r="BO3036" s="41"/>
      <c r="BP3036" s="108"/>
      <c r="CG3036" s="102"/>
      <c r="CI3036" s="45"/>
    </row>
    <row r="3037" spans="37:87" ht="13" customHeight="1">
      <c r="AK3037" s="114"/>
      <c r="AL3037" s="41"/>
      <c r="AM3037" s="41"/>
      <c r="AN3037" s="41"/>
      <c r="AO3037" s="41"/>
      <c r="AP3037" s="41"/>
      <c r="AQ3037" s="41"/>
      <c r="AR3037" s="41"/>
      <c r="AS3037" s="41"/>
      <c r="AT3037" s="41"/>
      <c r="AU3037" s="41"/>
      <c r="AV3037" s="41"/>
      <c r="AW3037" s="41"/>
      <c r="AX3037" s="41"/>
      <c r="AY3037" s="41"/>
      <c r="AZ3037" s="41"/>
      <c r="BA3037" s="41"/>
      <c r="BB3037" s="41"/>
      <c r="BC3037" s="41"/>
      <c r="BD3037" s="41"/>
      <c r="BE3037" s="41"/>
      <c r="BF3037" s="41"/>
      <c r="BG3037" s="41"/>
      <c r="BH3037" s="41"/>
      <c r="BI3037" s="41"/>
      <c r="BJ3037" s="41"/>
      <c r="BK3037" s="41"/>
      <c r="BL3037" s="41"/>
      <c r="BM3037" s="41"/>
      <c r="BN3037" s="41"/>
      <c r="BO3037" s="41"/>
      <c r="BP3037" s="108"/>
      <c r="CG3037" s="102"/>
      <c r="CI3037" s="45"/>
    </row>
    <row r="3038" spans="37:87" ht="13" customHeight="1">
      <c r="AK3038" s="114"/>
      <c r="AL3038" s="41"/>
      <c r="AM3038" s="41"/>
      <c r="AN3038" s="41"/>
      <c r="AO3038" s="41"/>
      <c r="AP3038" s="41"/>
      <c r="AQ3038" s="41"/>
      <c r="AR3038" s="41"/>
      <c r="AS3038" s="41"/>
      <c r="AT3038" s="41"/>
      <c r="AU3038" s="41"/>
      <c r="AV3038" s="41"/>
      <c r="AW3038" s="41"/>
      <c r="AX3038" s="41"/>
      <c r="AY3038" s="41"/>
      <c r="AZ3038" s="41"/>
      <c r="BA3038" s="41"/>
      <c r="BB3038" s="41"/>
      <c r="BC3038" s="41"/>
      <c r="BD3038" s="41"/>
      <c r="BE3038" s="41"/>
      <c r="BF3038" s="41"/>
      <c r="BG3038" s="41"/>
      <c r="BH3038" s="41"/>
      <c r="BI3038" s="41"/>
      <c r="BJ3038" s="41"/>
      <c r="BK3038" s="41"/>
      <c r="BL3038" s="41"/>
      <c r="BM3038" s="41"/>
      <c r="BN3038" s="41"/>
      <c r="BO3038" s="41"/>
      <c r="BP3038" s="108"/>
      <c r="CG3038" s="102"/>
      <c r="CI3038" s="45"/>
    </row>
    <row r="3039" spans="37:87" ht="13" customHeight="1">
      <c r="AK3039" s="114"/>
      <c r="AL3039" s="41"/>
      <c r="AM3039" s="41"/>
      <c r="AN3039" s="41"/>
      <c r="AO3039" s="41"/>
      <c r="AP3039" s="41"/>
      <c r="AQ3039" s="41"/>
      <c r="AR3039" s="41"/>
      <c r="AS3039" s="41"/>
      <c r="AT3039" s="41"/>
      <c r="AU3039" s="41"/>
      <c r="AV3039" s="41"/>
      <c r="AW3039" s="41"/>
      <c r="AX3039" s="41"/>
      <c r="AY3039" s="41"/>
      <c r="AZ3039" s="41"/>
      <c r="BA3039" s="41"/>
      <c r="BB3039" s="41"/>
      <c r="BC3039" s="41"/>
      <c r="BD3039" s="41"/>
      <c r="BE3039" s="41"/>
      <c r="BF3039" s="41"/>
      <c r="BG3039" s="41"/>
      <c r="BH3039" s="41"/>
      <c r="BI3039" s="41"/>
      <c r="BJ3039" s="41"/>
      <c r="BK3039" s="41"/>
      <c r="BL3039" s="41"/>
      <c r="BM3039" s="41"/>
      <c r="BN3039" s="41"/>
      <c r="BO3039" s="41"/>
      <c r="BP3039" s="108"/>
      <c r="CG3039" s="102"/>
      <c r="CI3039" s="45"/>
    </row>
    <row r="3040" spans="37:87" ht="13" customHeight="1">
      <c r="AK3040" s="114"/>
      <c r="AL3040" s="41"/>
      <c r="AM3040" s="41"/>
      <c r="AN3040" s="41"/>
      <c r="AO3040" s="41"/>
      <c r="AP3040" s="41"/>
      <c r="AQ3040" s="41"/>
      <c r="AR3040" s="41"/>
      <c r="AS3040" s="41"/>
      <c r="AT3040" s="41"/>
      <c r="AU3040" s="41"/>
      <c r="AV3040" s="41"/>
      <c r="AW3040" s="41"/>
      <c r="AX3040" s="41"/>
      <c r="AY3040" s="41"/>
      <c r="AZ3040" s="41"/>
      <c r="BA3040" s="41"/>
      <c r="BB3040" s="41"/>
      <c r="BC3040" s="41"/>
      <c r="BD3040" s="41"/>
      <c r="BE3040" s="41"/>
      <c r="BF3040" s="41"/>
      <c r="BG3040" s="41"/>
      <c r="BH3040" s="41"/>
      <c r="BI3040" s="41"/>
      <c r="BJ3040" s="41"/>
      <c r="BK3040" s="41"/>
      <c r="BL3040" s="41"/>
      <c r="BM3040" s="41"/>
      <c r="BN3040" s="41"/>
      <c r="BO3040" s="41"/>
      <c r="BP3040" s="108"/>
      <c r="CG3040" s="102"/>
      <c r="CI3040" s="45"/>
    </row>
    <row r="3041" spans="37:87" ht="13" customHeight="1">
      <c r="AK3041" s="114"/>
      <c r="AL3041" s="41"/>
      <c r="AM3041" s="41"/>
      <c r="AN3041" s="41"/>
      <c r="AO3041" s="41"/>
      <c r="AP3041" s="41"/>
      <c r="AQ3041" s="41"/>
      <c r="AR3041" s="41"/>
      <c r="AS3041" s="41"/>
      <c r="AT3041" s="41"/>
      <c r="AU3041" s="41"/>
      <c r="AV3041" s="41"/>
      <c r="AW3041" s="41"/>
      <c r="AX3041" s="41"/>
      <c r="AY3041" s="41"/>
      <c r="AZ3041" s="41"/>
      <c r="BA3041" s="41"/>
      <c r="BB3041" s="41"/>
      <c r="BC3041" s="41"/>
      <c r="BD3041" s="41"/>
      <c r="BE3041" s="41"/>
      <c r="BF3041" s="41"/>
      <c r="BG3041" s="41"/>
      <c r="BH3041" s="41"/>
      <c r="BI3041" s="41"/>
      <c r="BJ3041" s="41"/>
      <c r="BK3041" s="41"/>
      <c r="BL3041" s="41"/>
      <c r="BM3041" s="41"/>
      <c r="BN3041" s="41"/>
      <c r="BO3041" s="41"/>
      <c r="BP3041" s="108"/>
      <c r="CG3041" s="102"/>
      <c r="CI3041" s="45"/>
    </row>
    <row r="3042" spans="37:87" ht="13" customHeight="1">
      <c r="AK3042" s="114"/>
      <c r="AL3042" s="41"/>
      <c r="AM3042" s="41"/>
      <c r="AN3042" s="41"/>
      <c r="AO3042" s="41"/>
      <c r="AP3042" s="41"/>
      <c r="AQ3042" s="41"/>
      <c r="AR3042" s="41"/>
      <c r="AS3042" s="41"/>
      <c r="AT3042" s="41"/>
      <c r="AU3042" s="41"/>
      <c r="AV3042" s="41"/>
      <c r="AW3042" s="41"/>
      <c r="AX3042" s="41"/>
      <c r="AY3042" s="41"/>
      <c r="AZ3042" s="41"/>
      <c r="BA3042" s="41"/>
      <c r="BB3042" s="41"/>
      <c r="BC3042" s="41"/>
      <c r="BD3042" s="41"/>
      <c r="BE3042" s="41"/>
      <c r="BF3042" s="41"/>
      <c r="BG3042" s="41"/>
      <c r="BH3042" s="41"/>
      <c r="BI3042" s="41"/>
      <c r="BJ3042" s="41"/>
      <c r="BK3042" s="41"/>
      <c r="BL3042" s="41"/>
      <c r="BM3042" s="41"/>
      <c r="BN3042" s="41"/>
      <c r="BO3042" s="41"/>
      <c r="BP3042" s="108"/>
      <c r="CG3042" s="102"/>
      <c r="CI3042" s="45"/>
    </row>
    <row r="3043" spans="37:87" ht="13" customHeight="1">
      <c r="AK3043" s="114"/>
      <c r="AL3043" s="41"/>
      <c r="AM3043" s="41"/>
      <c r="AN3043" s="41"/>
      <c r="AO3043" s="41"/>
      <c r="AP3043" s="41"/>
      <c r="AQ3043" s="41"/>
      <c r="AR3043" s="41"/>
      <c r="AS3043" s="41"/>
      <c r="AT3043" s="41"/>
      <c r="AU3043" s="41"/>
      <c r="AV3043" s="41"/>
      <c r="AW3043" s="41"/>
      <c r="AX3043" s="41"/>
      <c r="AY3043" s="41"/>
      <c r="AZ3043" s="41"/>
      <c r="BA3043" s="41"/>
      <c r="BB3043" s="41"/>
      <c r="BC3043" s="41"/>
      <c r="BD3043" s="41"/>
      <c r="BE3043" s="41"/>
      <c r="BF3043" s="41"/>
      <c r="BG3043" s="41"/>
      <c r="BH3043" s="41"/>
      <c r="BI3043" s="41"/>
      <c r="BJ3043" s="41"/>
      <c r="BK3043" s="41"/>
      <c r="BL3043" s="41"/>
      <c r="BM3043" s="41"/>
      <c r="BN3043" s="41"/>
      <c r="BO3043" s="41"/>
      <c r="BP3043" s="108"/>
      <c r="CG3043" s="102"/>
      <c r="CI3043" s="45"/>
    </row>
    <row r="3044" spans="37:87" ht="13" customHeight="1">
      <c r="AK3044" s="114"/>
      <c r="AL3044" s="41"/>
      <c r="AM3044" s="41"/>
      <c r="AN3044" s="41"/>
      <c r="AO3044" s="41"/>
      <c r="AP3044" s="41"/>
      <c r="AQ3044" s="41"/>
      <c r="AR3044" s="41"/>
      <c r="AS3044" s="41"/>
      <c r="AT3044" s="41"/>
      <c r="AU3044" s="41"/>
      <c r="AV3044" s="41"/>
      <c r="AW3044" s="41"/>
      <c r="AX3044" s="41"/>
      <c r="AY3044" s="41"/>
      <c r="AZ3044" s="41"/>
      <c r="BA3044" s="41"/>
      <c r="BB3044" s="41"/>
      <c r="BC3044" s="41"/>
      <c r="BD3044" s="41"/>
      <c r="BE3044" s="41"/>
      <c r="BF3044" s="41"/>
      <c r="BG3044" s="41"/>
      <c r="BH3044" s="41"/>
      <c r="BI3044" s="41"/>
      <c r="BJ3044" s="41"/>
      <c r="BK3044" s="41"/>
      <c r="BL3044" s="41"/>
      <c r="BM3044" s="41"/>
      <c r="BN3044" s="41"/>
      <c r="BO3044" s="41"/>
      <c r="BP3044" s="108"/>
      <c r="CG3044" s="102"/>
      <c r="CI3044" s="45"/>
    </row>
    <row r="3045" spans="37:87" ht="13" customHeight="1">
      <c r="AK3045" s="114"/>
      <c r="AL3045" s="41"/>
      <c r="AM3045" s="41"/>
      <c r="AN3045" s="41"/>
      <c r="AO3045" s="41"/>
      <c r="AP3045" s="41"/>
      <c r="AQ3045" s="41"/>
      <c r="AR3045" s="41"/>
      <c r="AS3045" s="41"/>
      <c r="AT3045" s="41"/>
      <c r="AU3045" s="41"/>
      <c r="AV3045" s="41"/>
      <c r="AW3045" s="41"/>
      <c r="AX3045" s="41"/>
      <c r="AY3045" s="41"/>
      <c r="AZ3045" s="41"/>
      <c r="BA3045" s="41"/>
      <c r="BB3045" s="41"/>
      <c r="BC3045" s="41"/>
      <c r="BD3045" s="41"/>
      <c r="BE3045" s="41"/>
      <c r="BF3045" s="41"/>
      <c r="BG3045" s="41"/>
      <c r="BH3045" s="41"/>
      <c r="BI3045" s="41"/>
      <c r="BJ3045" s="41"/>
      <c r="BK3045" s="41"/>
      <c r="BL3045" s="41"/>
      <c r="BM3045" s="41"/>
      <c r="BN3045" s="41"/>
      <c r="BO3045" s="41"/>
      <c r="BP3045" s="108"/>
      <c r="CG3045" s="102"/>
      <c r="CI3045" s="45"/>
    </row>
    <row r="3046" spans="37:87" ht="13" customHeight="1">
      <c r="AK3046" s="114"/>
      <c r="AL3046" s="41"/>
      <c r="AM3046" s="41"/>
      <c r="AN3046" s="41"/>
      <c r="AO3046" s="41"/>
      <c r="AP3046" s="41"/>
      <c r="AQ3046" s="41"/>
      <c r="AR3046" s="41"/>
      <c r="AS3046" s="41"/>
      <c r="AT3046" s="41"/>
      <c r="AU3046" s="41"/>
      <c r="AV3046" s="41"/>
      <c r="AW3046" s="41"/>
      <c r="AX3046" s="41"/>
      <c r="AY3046" s="41"/>
      <c r="AZ3046" s="41"/>
      <c r="BA3046" s="41"/>
      <c r="BB3046" s="41"/>
      <c r="BC3046" s="41"/>
      <c r="BD3046" s="41"/>
      <c r="BE3046" s="41"/>
      <c r="BF3046" s="41"/>
      <c r="BG3046" s="41"/>
      <c r="BH3046" s="41"/>
      <c r="BI3046" s="41"/>
      <c r="BJ3046" s="41"/>
      <c r="BK3046" s="41"/>
      <c r="BL3046" s="41"/>
      <c r="BM3046" s="41"/>
      <c r="BN3046" s="41"/>
      <c r="BO3046" s="41"/>
      <c r="BP3046" s="108"/>
      <c r="CG3046" s="102"/>
      <c r="CI3046" s="45"/>
    </row>
    <row r="3047" spans="37:87" ht="13" customHeight="1">
      <c r="AK3047" s="114"/>
      <c r="AL3047" s="41"/>
      <c r="AM3047" s="41"/>
      <c r="AN3047" s="41"/>
      <c r="AO3047" s="41"/>
      <c r="AP3047" s="41"/>
      <c r="AQ3047" s="41"/>
      <c r="AR3047" s="41"/>
      <c r="AS3047" s="41"/>
      <c r="AT3047" s="41"/>
      <c r="AU3047" s="41"/>
      <c r="AV3047" s="41"/>
      <c r="AW3047" s="41"/>
      <c r="AX3047" s="41"/>
      <c r="AY3047" s="41"/>
      <c r="AZ3047" s="41"/>
      <c r="BA3047" s="41"/>
      <c r="BB3047" s="41"/>
      <c r="BC3047" s="41"/>
      <c r="BD3047" s="41"/>
      <c r="BE3047" s="41"/>
      <c r="BF3047" s="41"/>
      <c r="BG3047" s="41"/>
      <c r="BH3047" s="41"/>
      <c r="BI3047" s="41"/>
      <c r="BJ3047" s="41"/>
      <c r="BK3047" s="41"/>
      <c r="BL3047" s="41"/>
      <c r="BM3047" s="41"/>
      <c r="BN3047" s="41"/>
      <c r="BO3047" s="41"/>
      <c r="BP3047" s="108"/>
      <c r="CG3047" s="102"/>
      <c r="CI3047" s="45"/>
    </row>
    <row r="3048" spans="37:87" ht="13" customHeight="1">
      <c r="AK3048" s="114"/>
      <c r="AL3048" s="41"/>
      <c r="AM3048" s="41"/>
      <c r="AN3048" s="41"/>
      <c r="AO3048" s="41"/>
      <c r="AP3048" s="41"/>
      <c r="AQ3048" s="41"/>
      <c r="AR3048" s="41"/>
      <c r="AS3048" s="41"/>
      <c r="AT3048" s="41"/>
      <c r="AU3048" s="41"/>
      <c r="AV3048" s="41"/>
      <c r="AW3048" s="41"/>
      <c r="AX3048" s="41"/>
      <c r="AY3048" s="41"/>
      <c r="AZ3048" s="41"/>
      <c r="BA3048" s="41"/>
      <c r="BB3048" s="41"/>
      <c r="BC3048" s="41"/>
      <c r="BD3048" s="41"/>
      <c r="BE3048" s="41"/>
      <c r="BF3048" s="41"/>
      <c r="BG3048" s="41"/>
      <c r="BH3048" s="41"/>
      <c r="BI3048" s="41"/>
      <c r="BJ3048" s="41"/>
      <c r="BK3048" s="41"/>
      <c r="BL3048" s="41"/>
      <c r="BM3048" s="41"/>
      <c r="BN3048" s="41"/>
      <c r="BO3048" s="41"/>
      <c r="BP3048" s="108"/>
      <c r="CG3048" s="102"/>
      <c r="CI3048" s="45"/>
    </row>
    <row r="3049" spans="37:87" ht="13" customHeight="1">
      <c r="AK3049" s="114"/>
      <c r="AL3049" s="41"/>
      <c r="AM3049" s="41"/>
      <c r="AN3049" s="41"/>
      <c r="AO3049" s="41"/>
      <c r="AP3049" s="41"/>
      <c r="AQ3049" s="41"/>
      <c r="AR3049" s="41"/>
      <c r="AS3049" s="41"/>
      <c r="AT3049" s="41"/>
      <c r="AU3049" s="41"/>
      <c r="AV3049" s="41"/>
      <c r="AW3049" s="41"/>
      <c r="AX3049" s="41"/>
      <c r="AY3049" s="41"/>
      <c r="AZ3049" s="41"/>
      <c r="BA3049" s="41"/>
      <c r="BB3049" s="41"/>
      <c r="BC3049" s="41"/>
      <c r="BD3049" s="41"/>
      <c r="BE3049" s="41"/>
      <c r="BF3049" s="41"/>
      <c r="BG3049" s="41"/>
      <c r="BH3049" s="41"/>
      <c r="BI3049" s="41"/>
      <c r="BJ3049" s="41"/>
      <c r="BK3049" s="41"/>
      <c r="BL3049" s="41"/>
      <c r="BM3049" s="41"/>
      <c r="BN3049" s="41"/>
      <c r="BO3049" s="41"/>
      <c r="BP3049" s="108"/>
      <c r="CG3049" s="102"/>
      <c r="CI3049" s="45"/>
    </row>
    <row r="3050" spans="37:87" ht="13" customHeight="1">
      <c r="AK3050" s="114"/>
      <c r="AL3050" s="41"/>
      <c r="AM3050" s="41"/>
      <c r="AN3050" s="41"/>
      <c r="AO3050" s="41"/>
      <c r="AP3050" s="41"/>
      <c r="AQ3050" s="41"/>
      <c r="AR3050" s="41"/>
      <c r="AS3050" s="41"/>
      <c r="AT3050" s="41"/>
      <c r="AU3050" s="41"/>
      <c r="AV3050" s="41"/>
      <c r="AW3050" s="41"/>
      <c r="AX3050" s="41"/>
      <c r="AY3050" s="41"/>
      <c r="AZ3050" s="41"/>
      <c r="BA3050" s="41"/>
      <c r="BB3050" s="41"/>
      <c r="BC3050" s="41"/>
      <c r="BD3050" s="41"/>
      <c r="BE3050" s="41"/>
      <c r="BF3050" s="41"/>
      <c r="BG3050" s="41"/>
      <c r="BH3050" s="41"/>
      <c r="BI3050" s="41"/>
      <c r="BJ3050" s="41"/>
      <c r="BK3050" s="41"/>
      <c r="BL3050" s="41"/>
      <c r="BM3050" s="41"/>
      <c r="BN3050" s="41"/>
      <c r="BO3050" s="41"/>
      <c r="BP3050" s="108"/>
      <c r="CG3050" s="102"/>
      <c r="CI3050" s="45"/>
    </row>
    <row r="3051" spans="37:87" ht="13" customHeight="1">
      <c r="AK3051" s="114"/>
      <c r="AL3051" s="41"/>
      <c r="AM3051" s="41"/>
      <c r="AN3051" s="41"/>
      <c r="AO3051" s="41"/>
      <c r="AP3051" s="41"/>
      <c r="AQ3051" s="41"/>
      <c r="AR3051" s="41"/>
      <c r="AS3051" s="41"/>
      <c r="AT3051" s="41"/>
      <c r="AU3051" s="41"/>
      <c r="AV3051" s="41"/>
      <c r="AW3051" s="41"/>
      <c r="AX3051" s="41"/>
      <c r="AY3051" s="41"/>
      <c r="AZ3051" s="41"/>
      <c r="BA3051" s="41"/>
      <c r="BB3051" s="41"/>
      <c r="BC3051" s="41"/>
      <c r="BD3051" s="41"/>
      <c r="BE3051" s="41"/>
      <c r="BF3051" s="41"/>
      <c r="BG3051" s="41"/>
      <c r="BH3051" s="41"/>
      <c r="BI3051" s="41"/>
      <c r="BJ3051" s="41"/>
      <c r="BK3051" s="41"/>
      <c r="BL3051" s="41"/>
      <c r="BM3051" s="41"/>
      <c r="BN3051" s="41"/>
      <c r="BO3051" s="41"/>
      <c r="BP3051" s="108"/>
      <c r="CG3051" s="102"/>
      <c r="CI3051" s="45"/>
    </row>
    <row r="3052" spans="37:87" ht="13" customHeight="1">
      <c r="AK3052" s="114"/>
      <c r="AL3052" s="41"/>
      <c r="AM3052" s="41"/>
      <c r="AN3052" s="41"/>
      <c r="AO3052" s="41"/>
      <c r="AP3052" s="41"/>
      <c r="AQ3052" s="41"/>
      <c r="AR3052" s="41"/>
      <c r="AS3052" s="41"/>
      <c r="AT3052" s="41"/>
      <c r="AU3052" s="41"/>
      <c r="AV3052" s="41"/>
      <c r="AW3052" s="41"/>
      <c r="AX3052" s="41"/>
      <c r="AY3052" s="41"/>
      <c r="AZ3052" s="41"/>
      <c r="BA3052" s="41"/>
      <c r="BB3052" s="41"/>
      <c r="BC3052" s="41"/>
      <c r="BD3052" s="41"/>
      <c r="BE3052" s="41"/>
      <c r="BF3052" s="41"/>
      <c r="BG3052" s="41"/>
      <c r="BH3052" s="41"/>
      <c r="BI3052" s="41"/>
      <c r="BJ3052" s="41"/>
      <c r="BK3052" s="41"/>
      <c r="BL3052" s="41"/>
      <c r="BM3052" s="41"/>
      <c r="BN3052" s="41"/>
      <c r="BO3052" s="41"/>
      <c r="BP3052" s="108"/>
      <c r="CG3052" s="102"/>
      <c r="CI3052" s="45"/>
    </row>
    <row r="3053" spans="37:87" ht="13" customHeight="1">
      <c r="AK3053" s="114"/>
      <c r="AL3053" s="41"/>
      <c r="AM3053" s="41"/>
      <c r="AN3053" s="41"/>
      <c r="AO3053" s="41"/>
      <c r="AP3053" s="41"/>
      <c r="AQ3053" s="41"/>
      <c r="AR3053" s="41"/>
      <c r="AS3053" s="41"/>
      <c r="AT3053" s="41"/>
      <c r="AU3053" s="41"/>
      <c r="AV3053" s="41"/>
      <c r="AW3053" s="41"/>
      <c r="AX3053" s="41"/>
      <c r="AY3053" s="41"/>
      <c r="AZ3053" s="41"/>
      <c r="BA3053" s="41"/>
      <c r="BB3053" s="41"/>
      <c r="BC3053" s="41"/>
      <c r="BD3053" s="41"/>
      <c r="BE3053" s="41"/>
      <c r="BF3053" s="41"/>
      <c r="BG3053" s="41"/>
      <c r="BH3053" s="41"/>
      <c r="BI3053" s="41"/>
      <c r="BJ3053" s="41"/>
      <c r="BK3053" s="41"/>
      <c r="BL3053" s="41"/>
      <c r="BM3053" s="41"/>
      <c r="BN3053" s="41"/>
      <c r="BO3053" s="41"/>
      <c r="BP3053" s="108"/>
      <c r="CG3053" s="102"/>
      <c r="CI3053" s="45"/>
    </row>
    <row r="3054" spans="37:87" ht="13" customHeight="1">
      <c r="AK3054" s="114"/>
      <c r="AL3054" s="41"/>
      <c r="AM3054" s="41"/>
      <c r="AN3054" s="41"/>
      <c r="AO3054" s="41"/>
      <c r="AP3054" s="41"/>
      <c r="AQ3054" s="41"/>
      <c r="AR3054" s="41"/>
      <c r="AS3054" s="41"/>
      <c r="AT3054" s="41"/>
      <c r="AU3054" s="41"/>
      <c r="AV3054" s="41"/>
      <c r="AW3054" s="41"/>
      <c r="AX3054" s="41"/>
      <c r="AY3054" s="41"/>
      <c r="AZ3054" s="41"/>
      <c r="BA3054" s="41"/>
      <c r="BB3054" s="41"/>
      <c r="BC3054" s="41"/>
      <c r="BD3054" s="41"/>
      <c r="BE3054" s="41"/>
      <c r="BF3054" s="41"/>
      <c r="BG3054" s="41"/>
      <c r="BH3054" s="41"/>
      <c r="BI3054" s="41"/>
      <c r="BJ3054" s="41"/>
      <c r="BK3054" s="41"/>
      <c r="BL3054" s="41"/>
      <c r="BM3054" s="41"/>
      <c r="BN3054" s="41"/>
      <c r="BO3054" s="41"/>
      <c r="BP3054" s="108"/>
      <c r="CG3054" s="102"/>
      <c r="CI3054" s="45"/>
    </row>
    <row r="3055" spans="37:87" ht="13" customHeight="1">
      <c r="AK3055" s="114"/>
      <c r="AL3055" s="41"/>
      <c r="AM3055" s="41"/>
      <c r="AN3055" s="41"/>
      <c r="AO3055" s="41"/>
      <c r="AP3055" s="41"/>
      <c r="AQ3055" s="41"/>
      <c r="AR3055" s="41"/>
      <c r="AS3055" s="41"/>
      <c r="AT3055" s="41"/>
      <c r="AU3055" s="41"/>
      <c r="AV3055" s="41"/>
      <c r="AW3055" s="41"/>
      <c r="AX3055" s="41"/>
      <c r="AY3055" s="41"/>
      <c r="AZ3055" s="41"/>
      <c r="BA3055" s="41"/>
      <c r="BB3055" s="41"/>
      <c r="BC3055" s="41"/>
      <c r="BD3055" s="41"/>
      <c r="BE3055" s="41"/>
      <c r="BF3055" s="41"/>
      <c r="BG3055" s="41"/>
      <c r="BH3055" s="41"/>
      <c r="BI3055" s="41"/>
      <c r="BJ3055" s="41"/>
      <c r="BK3055" s="41"/>
      <c r="BL3055" s="41"/>
      <c r="BM3055" s="41"/>
      <c r="BN3055" s="41"/>
      <c r="BO3055" s="41"/>
      <c r="BP3055" s="108"/>
      <c r="CG3055" s="102"/>
      <c r="CI3055" s="45"/>
    </row>
    <row r="3056" spans="37:87" ht="13" customHeight="1">
      <c r="AK3056" s="114"/>
      <c r="AL3056" s="41"/>
      <c r="AM3056" s="41"/>
      <c r="AN3056" s="41"/>
      <c r="AO3056" s="41"/>
      <c r="AP3056" s="41"/>
      <c r="AQ3056" s="41"/>
      <c r="AR3056" s="41"/>
      <c r="AS3056" s="41"/>
      <c r="AT3056" s="41"/>
      <c r="AU3056" s="41"/>
      <c r="AV3056" s="41"/>
      <c r="AW3056" s="41"/>
      <c r="AX3056" s="41"/>
      <c r="AY3056" s="41"/>
      <c r="AZ3056" s="41"/>
      <c r="BA3056" s="41"/>
      <c r="BB3056" s="41"/>
      <c r="BC3056" s="41"/>
      <c r="BD3056" s="41"/>
      <c r="BE3056" s="41"/>
      <c r="BF3056" s="41"/>
      <c r="BG3056" s="41"/>
      <c r="BH3056" s="41"/>
      <c r="BI3056" s="41"/>
      <c r="BJ3056" s="41"/>
      <c r="BK3056" s="41"/>
      <c r="BL3056" s="41"/>
      <c r="BM3056" s="41"/>
      <c r="BN3056" s="41"/>
      <c r="BO3056" s="41"/>
      <c r="BP3056" s="108"/>
      <c r="CG3056" s="102"/>
      <c r="CI3056" s="45"/>
    </row>
    <row r="3057" spans="37:87" ht="13" customHeight="1">
      <c r="AK3057" s="114"/>
      <c r="AL3057" s="41"/>
      <c r="AM3057" s="41"/>
      <c r="AN3057" s="41"/>
      <c r="AO3057" s="41"/>
      <c r="AP3057" s="41"/>
      <c r="AQ3057" s="41"/>
      <c r="AR3057" s="41"/>
      <c r="AS3057" s="41"/>
      <c r="AT3057" s="41"/>
      <c r="AU3057" s="41"/>
      <c r="AV3057" s="41"/>
      <c r="AW3057" s="41"/>
      <c r="AX3057" s="41"/>
      <c r="AY3057" s="41"/>
      <c r="AZ3057" s="41"/>
      <c r="BA3057" s="41"/>
      <c r="BB3057" s="41"/>
      <c r="BC3057" s="41"/>
      <c r="BD3057" s="41"/>
      <c r="BE3057" s="41"/>
      <c r="BF3057" s="41"/>
      <c r="BG3057" s="41"/>
      <c r="BH3057" s="41"/>
      <c r="BI3057" s="41"/>
      <c r="BJ3057" s="41"/>
      <c r="BK3057" s="41"/>
      <c r="BL3057" s="41"/>
      <c r="BM3057" s="41"/>
      <c r="BN3057" s="41"/>
      <c r="BO3057" s="41"/>
      <c r="BP3057" s="108"/>
      <c r="CG3057" s="102"/>
      <c r="CI3057" s="45"/>
    </row>
    <row r="3058" spans="37:87" ht="13" customHeight="1">
      <c r="AK3058" s="114"/>
      <c r="AL3058" s="41"/>
      <c r="AM3058" s="41"/>
      <c r="AN3058" s="41"/>
      <c r="AO3058" s="41"/>
      <c r="AP3058" s="41"/>
      <c r="AQ3058" s="41"/>
      <c r="AR3058" s="41"/>
      <c r="AS3058" s="41"/>
      <c r="AT3058" s="41"/>
      <c r="AU3058" s="41"/>
      <c r="AV3058" s="41"/>
      <c r="AW3058" s="41"/>
      <c r="AX3058" s="41"/>
      <c r="AY3058" s="41"/>
      <c r="AZ3058" s="41"/>
      <c r="BA3058" s="41"/>
      <c r="BB3058" s="41"/>
      <c r="BC3058" s="41"/>
      <c r="BD3058" s="41"/>
      <c r="BE3058" s="41"/>
      <c r="BF3058" s="41"/>
      <c r="BG3058" s="41"/>
      <c r="BH3058" s="41"/>
      <c r="BI3058" s="41"/>
      <c r="BJ3058" s="41"/>
      <c r="BK3058" s="41"/>
      <c r="BL3058" s="41"/>
      <c r="BM3058" s="41"/>
      <c r="BN3058" s="41"/>
      <c r="BO3058" s="41"/>
      <c r="BP3058" s="108"/>
      <c r="CG3058" s="102"/>
      <c r="CI3058" s="45"/>
    </row>
    <row r="3059" spans="37:87" ht="13" customHeight="1">
      <c r="AK3059" s="114"/>
      <c r="AL3059" s="41"/>
      <c r="AM3059" s="41"/>
      <c r="AN3059" s="41"/>
      <c r="AO3059" s="41"/>
      <c r="AP3059" s="41"/>
      <c r="AQ3059" s="41"/>
      <c r="AR3059" s="41"/>
      <c r="AS3059" s="41"/>
      <c r="AT3059" s="41"/>
      <c r="AU3059" s="41"/>
      <c r="AV3059" s="41"/>
      <c r="AW3059" s="41"/>
      <c r="AX3059" s="41"/>
      <c r="AY3059" s="41"/>
      <c r="AZ3059" s="41"/>
      <c r="BA3059" s="41"/>
      <c r="BB3059" s="41"/>
      <c r="BC3059" s="41"/>
      <c r="BD3059" s="41"/>
      <c r="BE3059" s="41"/>
      <c r="BF3059" s="41"/>
      <c r="BG3059" s="41"/>
      <c r="BH3059" s="41"/>
      <c r="BI3059" s="41"/>
      <c r="BJ3059" s="41"/>
      <c r="BK3059" s="41"/>
      <c r="BL3059" s="41"/>
      <c r="BM3059" s="41"/>
      <c r="BN3059" s="41"/>
      <c r="BO3059" s="41"/>
      <c r="BP3059" s="108"/>
      <c r="CG3059" s="102"/>
      <c r="CI3059" s="45"/>
    </row>
    <row r="3060" spans="37:87" ht="13" customHeight="1">
      <c r="AK3060" s="114"/>
      <c r="AL3060" s="41"/>
      <c r="AM3060" s="41"/>
      <c r="AN3060" s="41"/>
      <c r="AO3060" s="41"/>
      <c r="AP3060" s="41"/>
      <c r="AQ3060" s="41"/>
      <c r="AR3060" s="41"/>
      <c r="AS3060" s="41"/>
      <c r="AT3060" s="41"/>
      <c r="AU3060" s="41"/>
      <c r="AV3060" s="41"/>
      <c r="AW3060" s="41"/>
      <c r="AX3060" s="41"/>
      <c r="AY3060" s="41"/>
      <c r="AZ3060" s="41"/>
      <c r="BA3060" s="41"/>
      <c r="BB3060" s="41"/>
      <c r="BC3060" s="41"/>
      <c r="BD3060" s="41"/>
      <c r="BE3060" s="41"/>
      <c r="BF3060" s="41"/>
      <c r="BG3060" s="41"/>
      <c r="BH3060" s="41"/>
      <c r="BI3060" s="41"/>
      <c r="BJ3060" s="41"/>
      <c r="BK3060" s="41"/>
      <c r="BL3060" s="41"/>
      <c r="BM3060" s="41"/>
      <c r="BN3060" s="41"/>
      <c r="BO3060" s="41"/>
      <c r="BP3060" s="108"/>
      <c r="CG3060" s="102"/>
      <c r="CI3060" s="45"/>
    </row>
    <row r="3061" spans="37:87" ht="13" customHeight="1">
      <c r="AK3061" s="114"/>
      <c r="AL3061" s="41"/>
      <c r="AM3061" s="41"/>
      <c r="AN3061" s="41"/>
      <c r="AO3061" s="41"/>
      <c r="AP3061" s="41"/>
      <c r="AQ3061" s="41"/>
      <c r="AR3061" s="41"/>
      <c r="AS3061" s="41"/>
      <c r="AT3061" s="41"/>
      <c r="AU3061" s="41"/>
      <c r="AV3061" s="41"/>
      <c r="AW3061" s="41"/>
      <c r="AX3061" s="41"/>
      <c r="AY3061" s="41"/>
      <c r="AZ3061" s="41"/>
      <c r="BA3061" s="41"/>
      <c r="BB3061" s="41"/>
      <c r="BC3061" s="41"/>
      <c r="BD3061" s="41"/>
      <c r="BE3061" s="41"/>
      <c r="BF3061" s="41"/>
      <c r="BG3061" s="41"/>
      <c r="BH3061" s="41"/>
      <c r="BI3061" s="41"/>
      <c r="BJ3061" s="41"/>
      <c r="BK3061" s="41"/>
      <c r="BL3061" s="41"/>
      <c r="BM3061" s="41"/>
      <c r="BN3061" s="41"/>
      <c r="BO3061" s="41"/>
      <c r="BP3061" s="108"/>
      <c r="CG3061" s="102"/>
      <c r="CI3061" s="45"/>
    </row>
    <row r="3062" spans="37:87" ht="13" customHeight="1">
      <c r="AK3062" s="114"/>
      <c r="AL3062" s="41"/>
      <c r="AM3062" s="41"/>
      <c r="AN3062" s="41"/>
      <c r="AO3062" s="41"/>
      <c r="AP3062" s="41"/>
      <c r="AQ3062" s="41"/>
      <c r="AR3062" s="41"/>
      <c r="AS3062" s="41"/>
      <c r="AT3062" s="41"/>
      <c r="AU3062" s="41"/>
      <c r="AV3062" s="41"/>
      <c r="AW3062" s="41"/>
      <c r="AX3062" s="41"/>
      <c r="AY3062" s="41"/>
      <c r="AZ3062" s="41"/>
      <c r="BA3062" s="41"/>
      <c r="BB3062" s="41"/>
      <c r="BC3062" s="41"/>
      <c r="BD3062" s="41"/>
      <c r="BE3062" s="41"/>
      <c r="BF3062" s="41"/>
      <c r="BG3062" s="41"/>
      <c r="BH3062" s="41"/>
      <c r="BI3062" s="41"/>
      <c r="BJ3062" s="41"/>
      <c r="BK3062" s="41"/>
      <c r="BL3062" s="41"/>
      <c r="BM3062" s="41"/>
      <c r="BN3062" s="41"/>
      <c r="BO3062" s="41"/>
      <c r="BP3062" s="108"/>
      <c r="CG3062" s="102"/>
      <c r="CI3062" s="45"/>
    </row>
    <row r="3063" spans="37:87" ht="13" customHeight="1">
      <c r="AK3063" s="114"/>
      <c r="AL3063" s="41"/>
      <c r="AM3063" s="41"/>
      <c r="AN3063" s="41"/>
      <c r="AO3063" s="41"/>
      <c r="AP3063" s="41"/>
      <c r="AQ3063" s="41"/>
      <c r="AR3063" s="41"/>
      <c r="AS3063" s="41"/>
      <c r="AT3063" s="41"/>
      <c r="AU3063" s="41"/>
      <c r="AV3063" s="41"/>
      <c r="AW3063" s="41"/>
      <c r="AX3063" s="41"/>
      <c r="AY3063" s="41"/>
      <c r="AZ3063" s="41"/>
      <c r="BA3063" s="41"/>
      <c r="BB3063" s="41"/>
      <c r="BC3063" s="41"/>
      <c r="BD3063" s="41"/>
      <c r="BE3063" s="41"/>
      <c r="BF3063" s="41"/>
      <c r="BG3063" s="41"/>
      <c r="BH3063" s="41"/>
      <c r="BI3063" s="41"/>
      <c r="BJ3063" s="41"/>
      <c r="BK3063" s="41"/>
      <c r="BL3063" s="41"/>
      <c r="BM3063" s="41"/>
      <c r="BN3063" s="41"/>
      <c r="BO3063" s="41"/>
      <c r="BP3063" s="108"/>
      <c r="CG3063" s="102"/>
      <c r="CI3063" s="45"/>
    </row>
    <row r="3064" spans="37:87" ht="13" customHeight="1">
      <c r="AK3064" s="114"/>
      <c r="AL3064" s="41"/>
      <c r="AM3064" s="41"/>
      <c r="AN3064" s="41"/>
      <c r="AO3064" s="41"/>
      <c r="AP3064" s="41"/>
      <c r="AQ3064" s="41"/>
      <c r="AR3064" s="41"/>
      <c r="AS3064" s="41"/>
      <c r="AT3064" s="41"/>
      <c r="AU3064" s="41"/>
      <c r="AV3064" s="41"/>
      <c r="AW3064" s="41"/>
      <c r="AX3064" s="41"/>
      <c r="AY3064" s="41"/>
      <c r="AZ3064" s="41"/>
      <c r="BA3064" s="41"/>
      <c r="BB3064" s="41"/>
      <c r="BC3064" s="41"/>
      <c r="BD3064" s="41"/>
      <c r="BE3064" s="41"/>
      <c r="BF3064" s="41"/>
      <c r="BG3064" s="41"/>
      <c r="BH3064" s="41"/>
      <c r="BI3064" s="41"/>
      <c r="BJ3064" s="41"/>
      <c r="BK3064" s="41"/>
      <c r="BL3064" s="41"/>
      <c r="BM3064" s="41"/>
      <c r="BN3064" s="41"/>
      <c r="BO3064" s="41"/>
      <c r="BP3064" s="108"/>
      <c r="CG3064" s="102"/>
      <c r="CI3064" s="45"/>
    </row>
    <row r="3065" spans="37:87" ht="13" customHeight="1">
      <c r="AK3065" s="114"/>
      <c r="AL3065" s="41"/>
      <c r="AM3065" s="41"/>
      <c r="AN3065" s="41"/>
      <c r="AO3065" s="41"/>
      <c r="AP3065" s="41"/>
      <c r="AQ3065" s="41"/>
      <c r="AR3065" s="41"/>
      <c r="AS3065" s="41"/>
      <c r="AT3065" s="41"/>
      <c r="AU3065" s="41"/>
      <c r="AV3065" s="41"/>
      <c r="AW3065" s="41"/>
      <c r="AX3065" s="41"/>
      <c r="AY3065" s="41"/>
      <c r="AZ3065" s="41"/>
      <c r="BA3065" s="41"/>
      <c r="BB3065" s="41"/>
      <c r="BC3065" s="41"/>
      <c r="BD3065" s="41"/>
      <c r="BE3065" s="41"/>
      <c r="BF3065" s="41"/>
      <c r="BG3065" s="41"/>
      <c r="BH3065" s="41"/>
      <c r="BI3065" s="41"/>
      <c r="BJ3065" s="41"/>
      <c r="BK3065" s="41"/>
      <c r="BL3065" s="41"/>
      <c r="BM3065" s="41"/>
      <c r="BN3065" s="41"/>
      <c r="BO3065" s="41"/>
      <c r="BP3065" s="108"/>
      <c r="CG3065" s="102"/>
      <c r="CI3065" s="45"/>
    </row>
    <row r="3066" spans="37:87" ht="13" customHeight="1">
      <c r="AK3066" s="114"/>
      <c r="AL3066" s="41"/>
      <c r="AM3066" s="41"/>
      <c r="AN3066" s="41"/>
      <c r="AO3066" s="41"/>
      <c r="AP3066" s="41"/>
      <c r="AQ3066" s="41"/>
      <c r="AR3066" s="41"/>
      <c r="AS3066" s="41"/>
      <c r="AT3066" s="41"/>
      <c r="AU3066" s="41"/>
      <c r="AV3066" s="41"/>
      <c r="AW3066" s="41"/>
      <c r="AX3066" s="41"/>
      <c r="AY3066" s="41"/>
      <c r="AZ3066" s="41"/>
      <c r="BA3066" s="41"/>
      <c r="BB3066" s="41"/>
      <c r="BC3066" s="41"/>
      <c r="BD3066" s="41"/>
      <c r="BE3066" s="41"/>
      <c r="BF3066" s="41"/>
      <c r="BG3066" s="41"/>
      <c r="BH3066" s="41"/>
      <c r="BI3066" s="41"/>
      <c r="BJ3066" s="41"/>
      <c r="BK3066" s="41"/>
      <c r="BL3066" s="41"/>
      <c r="BM3066" s="41"/>
      <c r="BN3066" s="41"/>
      <c r="BO3066" s="41"/>
      <c r="BP3066" s="108"/>
      <c r="CG3066" s="102"/>
      <c r="CI3066" s="45"/>
    </row>
    <row r="3067" spans="37:87" ht="13" customHeight="1">
      <c r="AK3067" s="114"/>
      <c r="AL3067" s="41"/>
      <c r="AM3067" s="41"/>
      <c r="AN3067" s="41"/>
      <c r="AO3067" s="41"/>
      <c r="AP3067" s="41"/>
      <c r="AQ3067" s="41"/>
      <c r="AR3067" s="41"/>
      <c r="AS3067" s="41"/>
      <c r="AT3067" s="41"/>
      <c r="AU3067" s="41"/>
      <c r="AV3067" s="41"/>
      <c r="AW3067" s="41"/>
      <c r="AX3067" s="41"/>
      <c r="AY3067" s="41"/>
      <c r="AZ3067" s="41"/>
      <c r="BA3067" s="41"/>
      <c r="BB3067" s="41"/>
      <c r="BC3067" s="41"/>
      <c r="BD3067" s="41"/>
      <c r="BE3067" s="41"/>
      <c r="BF3067" s="41"/>
      <c r="BG3067" s="41"/>
      <c r="BH3067" s="41"/>
      <c r="BI3067" s="41"/>
      <c r="BJ3067" s="41"/>
      <c r="BK3067" s="41"/>
      <c r="BL3067" s="41"/>
      <c r="BM3067" s="41"/>
      <c r="BN3067" s="41"/>
      <c r="BO3067" s="41"/>
      <c r="BP3067" s="108"/>
      <c r="CG3067" s="102"/>
      <c r="CI3067" s="45"/>
    </row>
    <row r="3068" spans="37:87" ht="13" customHeight="1">
      <c r="AK3068" s="114"/>
      <c r="AL3068" s="41"/>
      <c r="AM3068" s="41"/>
      <c r="AN3068" s="41"/>
      <c r="AO3068" s="41"/>
      <c r="AP3068" s="41"/>
      <c r="AQ3068" s="41"/>
      <c r="AR3068" s="41"/>
      <c r="AS3068" s="41"/>
      <c r="AT3068" s="41"/>
      <c r="AU3068" s="41"/>
      <c r="AV3068" s="41"/>
      <c r="AW3068" s="41"/>
      <c r="AX3068" s="41"/>
      <c r="AY3068" s="41"/>
      <c r="AZ3068" s="41"/>
      <c r="BA3068" s="41"/>
      <c r="BB3068" s="41"/>
      <c r="BC3068" s="41"/>
      <c r="BD3068" s="41"/>
      <c r="BE3068" s="41"/>
      <c r="BF3068" s="41"/>
      <c r="BG3068" s="41"/>
      <c r="BH3068" s="41"/>
      <c r="BI3068" s="41"/>
      <c r="BJ3068" s="41"/>
      <c r="BK3068" s="41"/>
      <c r="BL3068" s="41"/>
      <c r="BM3068" s="41"/>
      <c r="BN3068" s="41"/>
      <c r="BO3068" s="41"/>
      <c r="BP3068" s="108"/>
      <c r="CG3068" s="102"/>
      <c r="CI3068" s="45"/>
    </row>
    <row r="3069" spans="37:87" ht="13" customHeight="1">
      <c r="AK3069" s="114"/>
      <c r="AL3069" s="41"/>
      <c r="AM3069" s="41"/>
      <c r="AN3069" s="41"/>
      <c r="AO3069" s="41"/>
      <c r="AP3069" s="41"/>
      <c r="AQ3069" s="41"/>
      <c r="AR3069" s="41"/>
      <c r="AS3069" s="41"/>
      <c r="AT3069" s="41"/>
      <c r="AU3069" s="41"/>
      <c r="AV3069" s="41"/>
      <c r="AW3069" s="41"/>
      <c r="AX3069" s="41"/>
      <c r="AY3069" s="41"/>
      <c r="AZ3069" s="41"/>
      <c r="BA3069" s="41"/>
      <c r="BB3069" s="41"/>
      <c r="BC3069" s="41"/>
      <c r="BD3069" s="41"/>
      <c r="BE3069" s="41"/>
      <c r="BF3069" s="41"/>
      <c r="BG3069" s="41"/>
      <c r="BH3069" s="41"/>
      <c r="BI3069" s="41"/>
      <c r="BJ3069" s="41"/>
      <c r="BK3069" s="41"/>
      <c r="BL3069" s="41"/>
      <c r="BM3069" s="41"/>
      <c r="BN3069" s="41"/>
      <c r="BO3069" s="41"/>
      <c r="BP3069" s="108"/>
      <c r="CG3069" s="102"/>
      <c r="CI3069" s="45"/>
    </row>
    <row r="3070" spans="37:87" ht="13" customHeight="1">
      <c r="AK3070" s="114"/>
      <c r="AL3070" s="41"/>
      <c r="AM3070" s="41"/>
      <c r="AN3070" s="41"/>
      <c r="AO3070" s="41"/>
      <c r="AP3070" s="41"/>
      <c r="AQ3070" s="41"/>
      <c r="AR3070" s="41"/>
      <c r="AS3070" s="41"/>
      <c r="AT3070" s="41"/>
      <c r="AU3070" s="41"/>
      <c r="AV3070" s="41"/>
      <c r="AW3070" s="41"/>
      <c r="AX3070" s="41"/>
      <c r="AY3070" s="41"/>
      <c r="AZ3070" s="41"/>
      <c r="BA3070" s="41"/>
      <c r="BB3070" s="41"/>
      <c r="BC3070" s="41"/>
      <c r="BD3070" s="41"/>
      <c r="BE3070" s="41"/>
      <c r="BF3070" s="41"/>
      <c r="BG3070" s="41"/>
      <c r="BH3070" s="41"/>
      <c r="BI3070" s="41"/>
      <c r="BJ3070" s="41"/>
      <c r="BK3070" s="41"/>
      <c r="BL3070" s="41"/>
      <c r="BM3070" s="41"/>
      <c r="BN3070" s="41"/>
      <c r="BO3070" s="41"/>
      <c r="BP3070" s="108"/>
      <c r="CG3070" s="102"/>
      <c r="CI3070" s="45"/>
    </row>
    <row r="3071" spans="37:87" ht="13" customHeight="1">
      <c r="AK3071" s="114"/>
      <c r="AL3071" s="41"/>
      <c r="AM3071" s="41"/>
      <c r="AN3071" s="41"/>
      <c r="AO3071" s="41"/>
      <c r="AP3071" s="41"/>
      <c r="AQ3071" s="41"/>
      <c r="AR3071" s="41"/>
      <c r="AS3071" s="41"/>
      <c r="AT3071" s="41"/>
      <c r="AU3071" s="41"/>
      <c r="AV3071" s="41"/>
      <c r="AW3071" s="41"/>
      <c r="AX3071" s="41"/>
      <c r="AY3071" s="41"/>
      <c r="AZ3071" s="41"/>
      <c r="BA3071" s="41"/>
      <c r="BB3071" s="41"/>
      <c r="BC3071" s="41"/>
      <c r="BD3071" s="41"/>
      <c r="BE3071" s="41"/>
      <c r="BF3071" s="41"/>
      <c r="BG3071" s="41"/>
      <c r="BH3071" s="41"/>
      <c r="BI3071" s="41"/>
      <c r="BJ3071" s="41"/>
      <c r="BK3071" s="41"/>
      <c r="BL3071" s="41"/>
      <c r="BM3071" s="41"/>
      <c r="BN3071" s="41"/>
      <c r="BO3071" s="41"/>
      <c r="BP3071" s="108"/>
      <c r="CG3071" s="102"/>
      <c r="CI3071" s="45"/>
    </row>
    <row r="3072" spans="37:87" ht="13" customHeight="1">
      <c r="AK3072" s="114"/>
      <c r="AL3072" s="41"/>
      <c r="AM3072" s="41"/>
      <c r="AN3072" s="41"/>
      <c r="AO3072" s="41"/>
      <c r="AP3072" s="41"/>
      <c r="AQ3072" s="41"/>
      <c r="AR3072" s="41"/>
      <c r="AS3072" s="41"/>
      <c r="AT3072" s="41"/>
      <c r="AU3072" s="41"/>
      <c r="AV3072" s="41"/>
      <c r="AW3072" s="41"/>
      <c r="AX3072" s="41"/>
      <c r="AY3072" s="41"/>
      <c r="AZ3072" s="41"/>
      <c r="BA3072" s="41"/>
      <c r="BB3072" s="41"/>
      <c r="BC3072" s="41"/>
      <c r="BD3072" s="41"/>
      <c r="BE3072" s="41"/>
      <c r="BF3072" s="41"/>
      <c r="BG3072" s="41"/>
      <c r="BH3072" s="41"/>
      <c r="BI3072" s="41"/>
      <c r="BJ3072" s="41"/>
      <c r="BK3072" s="41"/>
      <c r="BL3072" s="41"/>
      <c r="BM3072" s="41"/>
      <c r="BN3072" s="41"/>
      <c r="BO3072" s="41"/>
      <c r="BP3072" s="108"/>
      <c r="CG3072" s="102"/>
      <c r="CI3072" s="45"/>
    </row>
    <row r="3073" spans="37:87" ht="13" customHeight="1">
      <c r="AK3073" s="114"/>
      <c r="AL3073" s="41"/>
      <c r="AM3073" s="41"/>
      <c r="AN3073" s="41"/>
      <c r="AO3073" s="41"/>
      <c r="AP3073" s="41"/>
      <c r="AQ3073" s="41"/>
      <c r="AR3073" s="41"/>
      <c r="AS3073" s="41"/>
      <c r="AT3073" s="41"/>
      <c r="AU3073" s="41"/>
      <c r="AV3073" s="41"/>
      <c r="AW3073" s="41"/>
      <c r="AX3073" s="41"/>
      <c r="AY3073" s="41"/>
      <c r="AZ3073" s="41"/>
      <c r="BA3073" s="41"/>
      <c r="BB3073" s="41"/>
      <c r="BC3073" s="41"/>
      <c r="BD3073" s="41"/>
      <c r="BE3073" s="41"/>
      <c r="BF3073" s="41"/>
      <c r="BG3073" s="41"/>
      <c r="BH3073" s="41"/>
      <c r="BI3073" s="41"/>
      <c r="BJ3073" s="41"/>
      <c r="BK3073" s="41"/>
      <c r="BL3073" s="41"/>
      <c r="BM3073" s="41"/>
      <c r="BN3073" s="41"/>
      <c r="BO3073" s="41"/>
      <c r="BP3073" s="108"/>
      <c r="CG3073" s="102"/>
      <c r="CI3073" s="45"/>
    </row>
    <row r="3074" spans="37:87" ht="13" customHeight="1">
      <c r="AK3074" s="114"/>
      <c r="AL3074" s="41"/>
      <c r="AM3074" s="41"/>
      <c r="AN3074" s="41"/>
      <c r="AO3074" s="41"/>
      <c r="AP3074" s="41"/>
      <c r="AQ3074" s="41"/>
      <c r="AR3074" s="41"/>
      <c r="AS3074" s="41"/>
      <c r="AT3074" s="41"/>
      <c r="AU3074" s="41"/>
      <c r="AV3074" s="41"/>
      <c r="AW3074" s="41"/>
      <c r="AX3074" s="41"/>
      <c r="AY3074" s="41"/>
      <c r="AZ3074" s="41"/>
      <c r="BA3074" s="41"/>
      <c r="BB3074" s="41"/>
      <c r="BC3074" s="41"/>
      <c r="BD3074" s="41"/>
      <c r="BE3074" s="41"/>
      <c r="BF3074" s="41"/>
      <c r="BG3074" s="41"/>
      <c r="BH3074" s="41"/>
      <c r="BI3074" s="41"/>
      <c r="BJ3074" s="41"/>
      <c r="BK3074" s="41"/>
      <c r="BL3074" s="41"/>
      <c r="BM3074" s="41"/>
      <c r="BN3074" s="41"/>
      <c r="BO3074" s="41"/>
      <c r="BP3074" s="108"/>
      <c r="CG3074" s="102"/>
      <c r="CI3074" s="45"/>
    </row>
    <row r="3075" spans="37:87" ht="13" customHeight="1">
      <c r="AK3075" s="114"/>
      <c r="AL3075" s="41"/>
      <c r="AM3075" s="41"/>
      <c r="AN3075" s="41"/>
      <c r="AO3075" s="41"/>
      <c r="AP3075" s="41"/>
      <c r="AQ3075" s="41"/>
      <c r="AR3075" s="41"/>
      <c r="AS3075" s="41"/>
      <c r="AT3075" s="41"/>
      <c r="AU3075" s="41"/>
      <c r="AV3075" s="41"/>
      <c r="AW3075" s="41"/>
      <c r="AX3075" s="41"/>
      <c r="AY3075" s="41"/>
      <c r="AZ3075" s="41"/>
      <c r="BA3075" s="41"/>
      <c r="BB3075" s="41"/>
      <c r="BC3075" s="41"/>
      <c r="BD3075" s="41"/>
      <c r="BE3075" s="41"/>
      <c r="BF3075" s="41"/>
      <c r="BG3075" s="41"/>
      <c r="BH3075" s="41"/>
      <c r="BI3075" s="41"/>
      <c r="BJ3075" s="41"/>
      <c r="BK3075" s="41"/>
      <c r="BL3075" s="41"/>
      <c r="BM3075" s="41"/>
      <c r="BN3075" s="41"/>
      <c r="BO3075" s="41"/>
      <c r="BP3075" s="108"/>
      <c r="CG3075" s="102"/>
      <c r="CI3075" s="45"/>
    </row>
    <row r="3076" spans="37:87" ht="13" customHeight="1">
      <c r="AK3076" s="114"/>
      <c r="AL3076" s="41"/>
      <c r="AM3076" s="41"/>
      <c r="AN3076" s="41"/>
      <c r="AO3076" s="41"/>
      <c r="AP3076" s="41"/>
      <c r="AQ3076" s="41"/>
      <c r="AR3076" s="41"/>
      <c r="AS3076" s="41"/>
      <c r="AT3076" s="41"/>
      <c r="AU3076" s="41"/>
      <c r="AV3076" s="41"/>
      <c r="AW3076" s="41"/>
      <c r="AX3076" s="41"/>
      <c r="AY3076" s="41"/>
      <c r="AZ3076" s="41"/>
      <c r="BA3076" s="41"/>
      <c r="BB3076" s="41"/>
      <c r="BC3076" s="41"/>
      <c r="BD3076" s="41"/>
      <c r="BE3076" s="41"/>
      <c r="BF3076" s="41"/>
      <c r="BG3076" s="41"/>
      <c r="BH3076" s="41"/>
      <c r="BI3076" s="41"/>
      <c r="BJ3076" s="41"/>
      <c r="BK3076" s="41"/>
      <c r="BL3076" s="41"/>
      <c r="BM3076" s="41"/>
      <c r="BN3076" s="41"/>
      <c r="BO3076" s="41"/>
      <c r="BP3076" s="108"/>
      <c r="CG3076" s="102"/>
      <c r="CI3076" s="45"/>
    </row>
    <row r="3077" spans="37:87" ht="13" customHeight="1">
      <c r="AK3077" s="114"/>
      <c r="AL3077" s="41"/>
      <c r="AM3077" s="41"/>
      <c r="AN3077" s="41"/>
      <c r="AO3077" s="41"/>
      <c r="AP3077" s="41"/>
      <c r="AQ3077" s="41"/>
      <c r="AR3077" s="41"/>
      <c r="AS3077" s="41"/>
      <c r="AT3077" s="41"/>
      <c r="AU3077" s="41"/>
      <c r="AV3077" s="41"/>
      <c r="AW3077" s="41"/>
      <c r="AX3077" s="41"/>
      <c r="AY3077" s="41"/>
      <c r="AZ3077" s="41"/>
      <c r="BA3077" s="41"/>
      <c r="BB3077" s="41"/>
      <c r="BC3077" s="41"/>
      <c r="BD3077" s="41"/>
      <c r="BE3077" s="41"/>
      <c r="BF3077" s="41"/>
      <c r="BG3077" s="41"/>
      <c r="BH3077" s="41"/>
      <c r="BI3077" s="41"/>
      <c r="BJ3077" s="41"/>
      <c r="BK3077" s="41"/>
      <c r="BL3077" s="41"/>
      <c r="BM3077" s="41"/>
      <c r="BN3077" s="41"/>
      <c r="BO3077" s="41"/>
      <c r="BP3077" s="108"/>
      <c r="CG3077" s="102"/>
      <c r="CI3077" s="45"/>
    </row>
    <row r="3078" spans="37:87" ht="13" customHeight="1">
      <c r="AK3078" s="114"/>
      <c r="AL3078" s="41"/>
      <c r="AM3078" s="41"/>
      <c r="AN3078" s="41"/>
      <c r="AO3078" s="41"/>
      <c r="AP3078" s="41"/>
      <c r="AQ3078" s="41"/>
      <c r="AR3078" s="41"/>
      <c r="AS3078" s="41"/>
      <c r="AT3078" s="41"/>
      <c r="AU3078" s="41"/>
      <c r="AV3078" s="41"/>
      <c r="AW3078" s="41"/>
      <c r="AX3078" s="41"/>
      <c r="AY3078" s="41"/>
      <c r="AZ3078" s="41"/>
      <c r="BA3078" s="41"/>
      <c r="BB3078" s="41"/>
      <c r="BC3078" s="41"/>
      <c r="BD3078" s="41"/>
      <c r="BE3078" s="41"/>
      <c r="BF3078" s="41"/>
      <c r="BG3078" s="41"/>
      <c r="BH3078" s="41"/>
      <c r="BI3078" s="41"/>
      <c r="BJ3078" s="41"/>
      <c r="BK3078" s="41"/>
      <c r="BL3078" s="41"/>
      <c r="BM3078" s="41"/>
      <c r="BN3078" s="41"/>
      <c r="BO3078" s="41"/>
      <c r="BP3078" s="108"/>
      <c r="CG3078" s="102"/>
      <c r="CI3078" s="45"/>
    </row>
    <row r="3079" spans="37:87" ht="13" customHeight="1">
      <c r="AK3079" s="114"/>
      <c r="AL3079" s="41"/>
      <c r="AM3079" s="41"/>
      <c r="AN3079" s="41"/>
      <c r="AO3079" s="41"/>
      <c r="AP3079" s="41"/>
      <c r="AQ3079" s="41"/>
      <c r="AR3079" s="41"/>
      <c r="AS3079" s="41"/>
      <c r="AT3079" s="41"/>
      <c r="AU3079" s="41"/>
      <c r="AV3079" s="41"/>
      <c r="AW3079" s="41"/>
      <c r="AX3079" s="41"/>
      <c r="AY3079" s="41"/>
      <c r="AZ3079" s="41"/>
      <c r="BA3079" s="41"/>
      <c r="BB3079" s="41"/>
      <c r="BC3079" s="41"/>
      <c r="BD3079" s="41"/>
      <c r="BE3079" s="41"/>
      <c r="BF3079" s="41"/>
      <c r="BG3079" s="41"/>
      <c r="BH3079" s="41"/>
      <c r="BI3079" s="41"/>
      <c r="BJ3079" s="41"/>
      <c r="BK3079" s="41"/>
      <c r="BL3079" s="41"/>
      <c r="BM3079" s="41"/>
      <c r="BN3079" s="41"/>
      <c r="BO3079" s="41"/>
      <c r="BP3079" s="108"/>
      <c r="CG3079" s="102"/>
      <c r="CI3079" s="45"/>
    </row>
    <row r="3080" spans="37:87" ht="13" customHeight="1">
      <c r="AK3080" s="114"/>
      <c r="AL3080" s="41"/>
      <c r="AM3080" s="41"/>
      <c r="AN3080" s="41"/>
      <c r="AO3080" s="41"/>
      <c r="AP3080" s="41"/>
      <c r="AQ3080" s="41"/>
      <c r="AR3080" s="41"/>
      <c r="AS3080" s="41"/>
      <c r="AT3080" s="41"/>
      <c r="AU3080" s="41"/>
      <c r="AV3080" s="41"/>
      <c r="AW3080" s="41"/>
      <c r="AX3080" s="41"/>
      <c r="AY3080" s="41"/>
      <c r="AZ3080" s="41"/>
      <c r="BA3080" s="41"/>
      <c r="BB3080" s="41"/>
      <c r="BC3080" s="41"/>
      <c r="BD3080" s="41"/>
      <c r="BE3080" s="41"/>
      <c r="BF3080" s="41"/>
      <c r="BG3080" s="41"/>
      <c r="BH3080" s="41"/>
      <c r="BI3080" s="41"/>
      <c r="BJ3080" s="41"/>
      <c r="BK3080" s="41"/>
      <c r="BL3080" s="41"/>
      <c r="BM3080" s="41"/>
      <c r="BN3080" s="41"/>
      <c r="BO3080" s="41"/>
      <c r="BP3080" s="108"/>
      <c r="CG3080" s="102"/>
      <c r="CI3080" s="45"/>
    </row>
    <row r="3081" spans="37:87" ht="13" customHeight="1">
      <c r="AK3081" s="114"/>
      <c r="AL3081" s="41"/>
      <c r="AM3081" s="41"/>
      <c r="AN3081" s="41"/>
      <c r="AO3081" s="41"/>
      <c r="AP3081" s="41"/>
      <c r="AQ3081" s="41"/>
      <c r="AR3081" s="41"/>
      <c r="AS3081" s="41"/>
      <c r="AT3081" s="41"/>
      <c r="AU3081" s="41"/>
      <c r="AV3081" s="41"/>
      <c r="AW3081" s="41"/>
      <c r="AX3081" s="41"/>
      <c r="AY3081" s="41"/>
      <c r="AZ3081" s="41"/>
      <c r="BA3081" s="41"/>
      <c r="BB3081" s="41"/>
      <c r="BC3081" s="41"/>
      <c r="BD3081" s="41"/>
      <c r="BE3081" s="41"/>
      <c r="BF3081" s="41"/>
      <c r="BG3081" s="41"/>
      <c r="BH3081" s="41"/>
      <c r="BI3081" s="41"/>
      <c r="BJ3081" s="41"/>
      <c r="BK3081" s="41"/>
      <c r="BL3081" s="41"/>
      <c r="BM3081" s="41"/>
      <c r="BN3081" s="41"/>
      <c r="BO3081" s="41"/>
      <c r="BP3081" s="108"/>
      <c r="CG3081" s="102"/>
      <c r="CI3081" s="45"/>
    </row>
    <row r="3082" spans="37:87" ht="13" customHeight="1">
      <c r="AK3082" s="114"/>
      <c r="AL3082" s="41"/>
      <c r="AM3082" s="41"/>
      <c r="AN3082" s="41"/>
      <c r="AO3082" s="41"/>
      <c r="AP3082" s="41"/>
      <c r="AQ3082" s="41"/>
      <c r="AR3082" s="41"/>
      <c r="AS3082" s="41"/>
      <c r="AT3082" s="41"/>
      <c r="AU3082" s="41"/>
      <c r="AV3082" s="41"/>
      <c r="AW3082" s="41"/>
      <c r="AX3082" s="41"/>
      <c r="AY3082" s="41"/>
      <c r="AZ3082" s="41"/>
      <c r="BA3082" s="41"/>
      <c r="BB3082" s="41"/>
      <c r="BC3082" s="41"/>
      <c r="BD3082" s="41"/>
      <c r="BE3082" s="41"/>
      <c r="BF3082" s="41"/>
      <c r="BG3082" s="41"/>
      <c r="BH3082" s="41"/>
      <c r="BI3082" s="41"/>
      <c r="BJ3082" s="41"/>
      <c r="BK3082" s="41"/>
      <c r="BL3082" s="41"/>
      <c r="BM3082" s="41"/>
      <c r="BN3082" s="41"/>
      <c r="BO3082" s="41"/>
      <c r="BP3082" s="108"/>
      <c r="CG3082" s="102"/>
      <c r="CI3082" s="45"/>
    </row>
    <row r="3083" spans="37:87" ht="13" customHeight="1">
      <c r="AK3083" s="114"/>
      <c r="AL3083" s="41"/>
      <c r="AM3083" s="41"/>
      <c r="AN3083" s="41"/>
      <c r="AO3083" s="41"/>
      <c r="AP3083" s="41"/>
      <c r="AQ3083" s="41"/>
      <c r="AR3083" s="41"/>
      <c r="AS3083" s="41"/>
      <c r="AT3083" s="41"/>
      <c r="AU3083" s="41"/>
      <c r="AV3083" s="41"/>
      <c r="AW3083" s="41"/>
      <c r="AX3083" s="41"/>
      <c r="AY3083" s="41"/>
      <c r="AZ3083" s="41"/>
      <c r="BA3083" s="41"/>
      <c r="BB3083" s="41"/>
      <c r="BC3083" s="41"/>
      <c r="BD3083" s="41"/>
      <c r="BE3083" s="41"/>
      <c r="BF3083" s="41"/>
      <c r="BG3083" s="41"/>
      <c r="BH3083" s="41"/>
      <c r="BI3083" s="41"/>
      <c r="BJ3083" s="41"/>
      <c r="BK3083" s="41"/>
      <c r="BL3083" s="41"/>
      <c r="BM3083" s="41"/>
      <c r="BN3083" s="41"/>
      <c r="BO3083" s="41"/>
      <c r="BP3083" s="108"/>
      <c r="CG3083" s="102"/>
      <c r="CI3083" s="45"/>
    </row>
    <row r="3084" spans="37:87" ht="13" customHeight="1">
      <c r="AK3084" s="114"/>
      <c r="AL3084" s="41"/>
      <c r="AM3084" s="41"/>
      <c r="AN3084" s="41"/>
      <c r="AO3084" s="41"/>
      <c r="AP3084" s="41"/>
      <c r="AQ3084" s="41"/>
      <c r="AR3084" s="41"/>
      <c r="AS3084" s="41"/>
      <c r="AT3084" s="41"/>
      <c r="AU3084" s="41"/>
      <c r="AV3084" s="41"/>
      <c r="AW3084" s="41"/>
      <c r="AX3084" s="41"/>
      <c r="AY3084" s="41"/>
      <c r="AZ3084" s="41"/>
      <c r="BA3084" s="41"/>
      <c r="BB3084" s="41"/>
      <c r="BC3084" s="41"/>
      <c r="BD3084" s="41"/>
      <c r="BE3084" s="41"/>
      <c r="BF3084" s="41"/>
      <c r="BG3084" s="41"/>
      <c r="BH3084" s="41"/>
      <c r="BI3084" s="41"/>
      <c r="BJ3084" s="41"/>
      <c r="BK3084" s="41"/>
      <c r="BL3084" s="41"/>
      <c r="BM3084" s="41"/>
      <c r="BN3084" s="41"/>
      <c r="BO3084" s="41"/>
      <c r="BP3084" s="108"/>
      <c r="CG3084" s="102"/>
      <c r="CI3084" s="45"/>
    </row>
    <row r="3085" spans="37:87" ht="13" customHeight="1">
      <c r="AK3085" s="114"/>
      <c r="AL3085" s="41"/>
      <c r="AM3085" s="41"/>
      <c r="AN3085" s="41"/>
      <c r="AO3085" s="41"/>
      <c r="AP3085" s="41"/>
      <c r="AQ3085" s="41"/>
      <c r="AR3085" s="41"/>
      <c r="AS3085" s="41"/>
      <c r="AT3085" s="41"/>
      <c r="AU3085" s="41"/>
      <c r="AV3085" s="41"/>
      <c r="AW3085" s="41"/>
      <c r="AX3085" s="41"/>
      <c r="AY3085" s="41"/>
      <c r="AZ3085" s="41"/>
      <c r="BA3085" s="41"/>
      <c r="BB3085" s="41"/>
      <c r="BC3085" s="41"/>
      <c r="BD3085" s="41"/>
      <c r="BE3085" s="41"/>
      <c r="BF3085" s="41"/>
      <c r="BG3085" s="41"/>
      <c r="BH3085" s="41"/>
      <c r="BI3085" s="41"/>
      <c r="BJ3085" s="41"/>
      <c r="BK3085" s="41"/>
      <c r="BL3085" s="41"/>
      <c r="BM3085" s="41"/>
      <c r="BN3085" s="41"/>
      <c r="BO3085" s="41"/>
      <c r="BP3085" s="108"/>
      <c r="CG3085" s="102"/>
      <c r="CI3085" s="45"/>
    </row>
    <row r="3086" spans="37:87" ht="13" customHeight="1">
      <c r="AK3086" s="114"/>
      <c r="AL3086" s="41"/>
      <c r="AM3086" s="41"/>
      <c r="AN3086" s="41"/>
      <c r="AO3086" s="41"/>
      <c r="AP3086" s="41"/>
      <c r="AQ3086" s="41"/>
      <c r="AR3086" s="41"/>
      <c r="AS3086" s="41"/>
      <c r="AT3086" s="41"/>
      <c r="AU3086" s="41"/>
      <c r="AV3086" s="41"/>
      <c r="AW3086" s="41"/>
      <c r="AX3086" s="41"/>
      <c r="AY3086" s="41"/>
      <c r="AZ3086" s="41"/>
      <c r="BA3086" s="41"/>
      <c r="BB3086" s="41"/>
      <c r="BC3086" s="41"/>
      <c r="BD3086" s="41"/>
      <c r="BE3086" s="41"/>
      <c r="BF3086" s="41"/>
      <c r="BG3086" s="41"/>
      <c r="BH3086" s="41"/>
      <c r="BI3086" s="41"/>
      <c r="BJ3086" s="41"/>
      <c r="BK3086" s="41"/>
      <c r="BL3086" s="41"/>
      <c r="BM3086" s="41"/>
      <c r="BN3086" s="41"/>
      <c r="BO3086" s="41"/>
      <c r="BP3086" s="108"/>
      <c r="CG3086" s="102"/>
      <c r="CI3086" s="45"/>
    </row>
    <row r="3087" spans="37:87" ht="13" customHeight="1">
      <c r="AK3087" s="114"/>
      <c r="AL3087" s="41"/>
      <c r="AM3087" s="41"/>
      <c r="AN3087" s="41"/>
      <c r="AO3087" s="41"/>
      <c r="AP3087" s="41"/>
      <c r="AQ3087" s="41"/>
      <c r="AR3087" s="41"/>
      <c r="AS3087" s="41"/>
      <c r="AT3087" s="41"/>
      <c r="AU3087" s="41"/>
      <c r="AV3087" s="41"/>
      <c r="AW3087" s="41"/>
      <c r="AX3087" s="41"/>
      <c r="AY3087" s="41"/>
      <c r="AZ3087" s="41"/>
      <c r="BA3087" s="41"/>
      <c r="BB3087" s="41"/>
      <c r="BC3087" s="41"/>
      <c r="BD3087" s="41"/>
      <c r="BE3087" s="41"/>
      <c r="BF3087" s="41"/>
      <c r="BG3087" s="41"/>
      <c r="BH3087" s="41"/>
      <c r="BI3087" s="41"/>
      <c r="BJ3087" s="41"/>
      <c r="BK3087" s="41"/>
      <c r="BL3087" s="41"/>
      <c r="BM3087" s="41"/>
      <c r="BN3087" s="41"/>
      <c r="BO3087" s="41"/>
      <c r="BP3087" s="108"/>
      <c r="CG3087" s="102"/>
      <c r="CI3087" s="45"/>
    </row>
    <row r="3088" spans="37:87" ht="13" customHeight="1">
      <c r="AK3088" s="114"/>
      <c r="AL3088" s="41"/>
      <c r="AM3088" s="41"/>
      <c r="AN3088" s="41"/>
      <c r="AO3088" s="41"/>
      <c r="AP3088" s="41"/>
      <c r="AQ3088" s="41"/>
      <c r="AR3088" s="41"/>
      <c r="AS3088" s="41"/>
      <c r="AT3088" s="41"/>
      <c r="AU3088" s="41"/>
      <c r="AV3088" s="41"/>
      <c r="AW3088" s="41"/>
      <c r="AX3088" s="41"/>
      <c r="AY3088" s="41"/>
      <c r="AZ3088" s="41"/>
      <c r="BA3088" s="41"/>
      <c r="BB3088" s="41"/>
      <c r="BC3088" s="41"/>
      <c r="BD3088" s="41"/>
      <c r="BE3088" s="41"/>
      <c r="BF3088" s="41"/>
      <c r="BG3088" s="41"/>
      <c r="BH3088" s="41"/>
      <c r="BI3088" s="41"/>
      <c r="BJ3088" s="41"/>
      <c r="BK3088" s="41"/>
      <c r="BL3088" s="41"/>
      <c r="BM3088" s="41"/>
      <c r="BN3088" s="41"/>
      <c r="BO3088" s="41"/>
      <c r="BP3088" s="108"/>
      <c r="CG3088" s="102"/>
      <c r="CI3088" s="45"/>
    </row>
    <row r="3089" spans="37:87" ht="13" customHeight="1">
      <c r="AK3089" s="114"/>
      <c r="AL3089" s="41"/>
      <c r="AM3089" s="41"/>
      <c r="AN3089" s="41"/>
      <c r="AO3089" s="41"/>
      <c r="AP3089" s="41"/>
      <c r="AQ3089" s="41"/>
      <c r="AR3089" s="41"/>
      <c r="AS3089" s="41"/>
      <c r="AT3089" s="41"/>
      <c r="AU3089" s="41"/>
      <c r="AV3089" s="41"/>
      <c r="AW3089" s="41"/>
      <c r="AX3089" s="41"/>
      <c r="AY3089" s="41"/>
      <c r="AZ3089" s="41"/>
      <c r="BA3089" s="41"/>
      <c r="BB3089" s="41"/>
      <c r="BC3089" s="41"/>
      <c r="BD3089" s="41"/>
      <c r="BE3089" s="41"/>
      <c r="BF3089" s="41"/>
      <c r="BG3089" s="41"/>
      <c r="BH3089" s="41"/>
      <c r="BI3089" s="41"/>
      <c r="BJ3089" s="41"/>
      <c r="BK3089" s="41"/>
      <c r="BL3089" s="41"/>
      <c r="BM3089" s="41"/>
      <c r="BN3089" s="41"/>
      <c r="BO3089" s="41"/>
      <c r="BP3089" s="108"/>
      <c r="CG3089" s="102"/>
      <c r="CI3089" s="45"/>
    </row>
    <row r="3090" spans="37:87" ht="13" customHeight="1">
      <c r="AK3090" s="114"/>
      <c r="AL3090" s="41"/>
      <c r="AM3090" s="41"/>
      <c r="AN3090" s="41"/>
      <c r="AO3090" s="41"/>
      <c r="AP3090" s="41"/>
      <c r="AQ3090" s="41"/>
      <c r="AR3090" s="41"/>
      <c r="AS3090" s="41"/>
      <c r="AT3090" s="41"/>
      <c r="AU3090" s="41"/>
      <c r="AV3090" s="41"/>
      <c r="AW3090" s="41"/>
      <c r="AX3090" s="41"/>
      <c r="AY3090" s="41"/>
      <c r="AZ3090" s="41"/>
      <c r="BA3090" s="41"/>
      <c r="BB3090" s="41"/>
      <c r="BC3090" s="41"/>
      <c r="BD3090" s="41"/>
      <c r="BE3090" s="41"/>
      <c r="BF3090" s="41"/>
      <c r="BG3090" s="41"/>
      <c r="BH3090" s="41"/>
      <c r="BI3090" s="41"/>
      <c r="BJ3090" s="41"/>
      <c r="BK3090" s="41"/>
      <c r="BL3090" s="41"/>
      <c r="BM3090" s="41"/>
      <c r="BN3090" s="41"/>
      <c r="BO3090" s="41"/>
      <c r="BP3090" s="108"/>
      <c r="CG3090" s="102"/>
      <c r="CI3090" s="45"/>
    </row>
    <row r="3091" spans="37:87" ht="13" customHeight="1">
      <c r="AK3091" s="114"/>
      <c r="AL3091" s="41"/>
      <c r="AM3091" s="41"/>
      <c r="AN3091" s="41"/>
      <c r="AO3091" s="41"/>
      <c r="AP3091" s="41"/>
      <c r="AQ3091" s="41"/>
      <c r="AR3091" s="41"/>
      <c r="AS3091" s="41"/>
      <c r="AT3091" s="41"/>
      <c r="AU3091" s="41"/>
      <c r="AV3091" s="41"/>
      <c r="AW3091" s="41"/>
      <c r="AX3091" s="41"/>
      <c r="AY3091" s="41"/>
      <c r="AZ3091" s="41"/>
      <c r="BA3091" s="41"/>
      <c r="BB3091" s="41"/>
      <c r="BC3091" s="41"/>
      <c r="BD3091" s="41"/>
      <c r="BE3091" s="41"/>
      <c r="BF3091" s="41"/>
      <c r="BG3091" s="41"/>
      <c r="BH3091" s="41"/>
      <c r="BI3091" s="41"/>
      <c r="BJ3091" s="41"/>
      <c r="BK3091" s="41"/>
      <c r="BL3091" s="41"/>
      <c r="BM3091" s="41"/>
      <c r="BN3091" s="41"/>
      <c r="BO3091" s="41"/>
      <c r="BP3091" s="108"/>
      <c r="CG3091" s="102"/>
      <c r="CI3091" s="45"/>
    </row>
    <row r="3092" spans="37:87" ht="13" customHeight="1">
      <c r="AK3092" s="114"/>
      <c r="AL3092" s="41"/>
      <c r="AM3092" s="41"/>
      <c r="AN3092" s="41"/>
      <c r="AO3092" s="41"/>
      <c r="AP3092" s="41"/>
      <c r="AQ3092" s="41"/>
      <c r="AR3092" s="41"/>
      <c r="AS3092" s="41"/>
      <c r="AT3092" s="41"/>
      <c r="AU3092" s="41"/>
      <c r="AV3092" s="41"/>
      <c r="AW3092" s="41"/>
      <c r="AX3092" s="41"/>
      <c r="AY3092" s="41"/>
      <c r="AZ3092" s="41"/>
      <c r="BA3092" s="41"/>
      <c r="BB3092" s="41"/>
      <c r="BC3092" s="41"/>
      <c r="BD3092" s="41"/>
      <c r="BE3092" s="41"/>
      <c r="BF3092" s="41"/>
      <c r="BG3092" s="41"/>
      <c r="BH3092" s="41"/>
      <c r="BI3092" s="41"/>
      <c r="BJ3092" s="41"/>
      <c r="BK3092" s="41"/>
      <c r="BL3092" s="41"/>
      <c r="BM3092" s="41"/>
      <c r="BN3092" s="41"/>
      <c r="BO3092" s="41"/>
      <c r="BP3092" s="108"/>
      <c r="CG3092" s="102"/>
      <c r="CI3092" s="45"/>
    </row>
    <row r="3093" spans="37:87" ht="13" customHeight="1">
      <c r="AK3093" s="114"/>
      <c r="AL3093" s="41"/>
      <c r="AM3093" s="41"/>
      <c r="AN3093" s="41"/>
      <c r="AO3093" s="41"/>
      <c r="AP3093" s="41"/>
      <c r="AQ3093" s="41"/>
      <c r="AR3093" s="41"/>
      <c r="AS3093" s="41"/>
      <c r="AT3093" s="41"/>
      <c r="AU3093" s="41"/>
      <c r="AV3093" s="41"/>
      <c r="AW3093" s="41"/>
      <c r="AX3093" s="41"/>
      <c r="AY3093" s="41"/>
      <c r="AZ3093" s="41"/>
      <c r="BA3093" s="41"/>
      <c r="BB3093" s="41"/>
      <c r="BC3093" s="41"/>
      <c r="BD3093" s="41"/>
      <c r="BE3093" s="41"/>
      <c r="BF3093" s="41"/>
      <c r="BG3093" s="41"/>
      <c r="BH3093" s="41"/>
      <c r="BI3093" s="41"/>
      <c r="BJ3093" s="41"/>
      <c r="BK3093" s="41"/>
      <c r="BL3093" s="41"/>
      <c r="BM3093" s="41"/>
      <c r="BN3093" s="41"/>
      <c r="BO3093" s="41"/>
      <c r="BP3093" s="108"/>
      <c r="CG3093" s="102"/>
      <c r="CI3093" s="45"/>
    </row>
    <row r="3094" spans="37:87" ht="13" customHeight="1">
      <c r="AK3094" s="114"/>
      <c r="AL3094" s="41"/>
      <c r="AM3094" s="41"/>
      <c r="AN3094" s="41"/>
      <c r="AO3094" s="41"/>
      <c r="AP3094" s="41"/>
      <c r="AQ3094" s="41"/>
      <c r="AR3094" s="41"/>
      <c r="AS3094" s="41"/>
      <c r="AT3094" s="41"/>
      <c r="AU3094" s="41"/>
      <c r="AV3094" s="41"/>
      <c r="AW3094" s="41"/>
      <c r="AX3094" s="41"/>
      <c r="AY3094" s="41"/>
      <c r="AZ3094" s="41"/>
      <c r="BA3094" s="41"/>
      <c r="BB3094" s="41"/>
      <c r="BC3094" s="41"/>
      <c r="BD3094" s="41"/>
      <c r="BE3094" s="41"/>
      <c r="BF3094" s="41"/>
      <c r="BG3094" s="41"/>
      <c r="BH3094" s="41"/>
      <c r="BI3094" s="41"/>
      <c r="BJ3094" s="41"/>
      <c r="BK3094" s="41"/>
      <c r="BL3094" s="41"/>
      <c r="BM3094" s="41"/>
      <c r="BN3094" s="41"/>
      <c r="BO3094" s="41"/>
      <c r="BP3094" s="108"/>
      <c r="CG3094" s="102"/>
      <c r="CI3094" s="45"/>
    </row>
    <row r="3095" spans="37:87" ht="13" customHeight="1">
      <c r="AK3095" s="114"/>
      <c r="AL3095" s="41"/>
      <c r="AM3095" s="41"/>
      <c r="AN3095" s="41"/>
      <c r="AO3095" s="41"/>
      <c r="AP3095" s="41"/>
      <c r="AQ3095" s="41"/>
      <c r="AR3095" s="41"/>
      <c r="AS3095" s="41"/>
      <c r="AT3095" s="41"/>
      <c r="AU3095" s="41"/>
      <c r="AV3095" s="41"/>
      <c r="AW3095" s="41"/>
      <c r="AX3095" s="41"/>
      <c r="AY3095" s="41"/>
      <c r="AZ3095" s="41"/>
      <c r="BA3095" s="41"/>
      <c r="BB3095" s="41"/>
      <c r="BC3095" s="41"/>
      <c r="BD3095" s="41"/>
      <c r="BE3095" s="41"/>
      <c r="BF3095" s="41"/>
      <c r="BG3095" s="41"/>
      <c r="BH3095" s="41"/>
      <c r="BI3095" s="41"/>
      <c r="BJ3095" s="41"/>
      <c r="BK3095" s="41"/>
      <c r="BL3095" s="41"/>
      <c r="BM3095" s="41"/>
      <c r="BN3095" s="41"/>
      <c r="BO3095" s="41"/>
      <c r="BP3095" s="108"/>
      <c r="CG3095" s="102"/>
      <c r="CI3095" s="45"/>
    </row>
    <row r="3096" spans="37:87" ht="13" customHeight="1">
      <c r="AK3096" s="114"/>
      <c r="AL3096" s="41"/>
      <c r="AM3096" s="41"/>
      <c r="AN3096" s="41"/>
      <c r="AO3096" s="41"/>
      <c r="AP3096" s="41"/>
      <c r="AQ3096" s="41"/>
      <c r="AR3096" s="41"/>
      <c r="AS3096" s="41"/>
      <c r="AT3096" s="41"/>
      <c r="AU3096" s="41"/>
      <c r="AV3096" s="41"/>
      <c r="AW3096" s="41"/>
      <c r="AX3096" s="41"/>
      <c r="AY3096" s="41"/>
      <c r="AZ3096" s="41"/>
      <c r="BA3096" s="41"/>
      <c r="BB3096" s="41"/>
      <c r="BC3096" s="41"/>
      <c r="BD3096" s="41"/>
      <c r="BE3096" s="41"/>
      <c r="BF3096" s="41"/>
      <c r="BG3096" s="41"/>
      <c r="BH3096" s="41"/>
      <c r="BI3096" s="41"/>
      <c r="BJ3096" s="41"/>
      <c r="BK3096" s="41"/>
      <c r="BL3096" s="41"/>
      <c r="BM3096" s="41"/>
      <c r="BN3096" s="41"/>
      <c r="BO3096" s="41"/>
      <c r="BP3096" s="108"/>
      <c r="CG3096" s="102"/>
      <c r="CI3096" s="45"/>
    </row>
    <row r="3097" spans="37:87" ht="13" customHeight="1">
      <c r="AK3097" s="114"/>
      <c r="AL3097" s="41"/>
      <c r="AM3097" s="41"/>
      <c r="AN3097" s="41"/>
      <c r="AO3097" s="41"/>
      <c r="AP3097" s="41"/>
      <c r="AQ3097" s="41"/>
      <c r="AR3097" s="41"/>
      <c r="AS3097" s="41"/>
      <c r="AT3097" s="41"/>
      <c r="AU3097" s="41"/>
      <c r="AV3097" s="41"/>
      <c r="AW3097" s="41"/>
      <c r="AX3097" s="41"/>
      <c r="AY3097" s="41"/>
      <c r="AZ3097" s="41"/>
      <c r="BA3097" s="41"/>
      <c r="BB3097" s="41"/>
      <c r="BC3097" s="41"/>
      <c r="BD3097" s="41"/>
      <c r="BE3097" s="41"/>
      <c r="BF3097" s="41"/>
      <c r="BG3097" s="41"/>
      <c r="BH3097" s="41"/>
      <c r="BI3097" s="41"/>
      <c r="BJ3097" s="41"/>
      <c r="BK3097" s="41"/>
      <c r="BL3097" s="41"/>
      <c r="BM3097" s="41"/>
      <c r="BN3097" s="41"/>
      <c r="BO3097" s="41"/>
      <c r="BP3097" s="108"/>
      <c r="CG3097" s="102"/>
      <c r="CI3097" s="45"/>
    </row>
    <row r="3098" spans="37:87" ht="13" customHeight="1">
      <c r="AK3098" s="114"/>
      <c r="AL3098" s="41"/>
      <c r="AM3098" s="41"/>
      <c r="AN3098" s="41"/>
      <c r="AO3098" s="41"/>
      <c r="AP3098" s="41"/>
      <c r="AQ3098" s="41"/>
      <c r="AR3098" s="41"/>
      <c r="AS3098" s="41"/>
      <c r="AT3098" s="41"/>
      <c r="AU3098" s="41"/>
      <c r="AV3098" s="41"/>
      <c r="AW3098" s="41"/>
      <c r="AX3098" s="41"/>
      <c r="AY3098" s="41"/>
      <c r="AZ3098" s="41"/>
      <c r="BA3098" s="41"/>
      <c r="BB3098" s="41"/>
      <c r="BC3098" s="41"/>
      <c r="BD3098" s="41"/>
      <c r="BE3098" s="41"/>
      <c r="BF3098" s="41"/>
      <c r="BG3098" s="41"/>
      <c r="BH3098" s="41"/>
      <c r="BI3098" s="41"/>
      <c r="BJ3098" s="41"/>
      <c r="BK3098" s="41"/>
      <c r="BL3098" s="41"/>
      <c r="BM3098" s="41"/>
      <c r="BN3098" s="41"/>
      <c r="BO3098" s="41"/>
      <c r="BP3098" s="108"/>
      <c r="CG3098" s="102"/>
      <c r="CI3098" s="45"/>
    </row>
    <row r="3099" spans="37:87" ht="13" customHeight="1">
      <c r="AK3099" s="114"/>
      <c r="AL3099" s="41"/>
      <c r="AM3099" s="41"/>
      <c r="AN3099" s="41"/>
      <c r="AO3099" s="41"/>
      <c r="AP3099" s="41"/>
      <c r="AQ3099" s="41"/>
      <c r="AR3099" s="41"/>
      <c r="AS3099" s="41"/>
      <c r="AT3099" s="41"/>
      <c r="AU3099" s="41"/>
      <c r="AV3099" s="41"/>
      <c r="AW3099" s="41"/>
      <c r="AX3099" s="41"/>
      <c r="AY3099" s="41"/>
      <c r="AZ3099" s="41"/>
      <c r="BA3099" s="41"/>
      <c r="BB3099" s="41"/>
      <c r="BC3099" s="41"/>
      <c r="BD3099" s="41"/>
      <c r="BE3099" s="41"/>
      <c r="BF3099" s="41"/>
      <c r="BG3099" s="41"/>
      <c r="BH3099" s="41"/>
      <c r="BI3099" s="41"/>
      <c r="BJ3099" s="41"/>
      <c r="BK3099" s="41"/>
      <c r="BL3099" s="41"/>
      <c r="BM3099" s="41"/>
      <c r="BN3099" s="41"/>
      <c r="BO3099" s="41"/>
      <c r="BP3099" s="108"/>
      <c r="CG3099" s="102"/>
      <c r="CI3099" s="45"/>
    </row>
    <row r="3100" spans="37:87" ht="13" customHeight="1">
      <c r="AK3100" s="114"/>
      <c r="AL3100" s="41"/>
      <c r="AM3100" s="41"/>
      <c r="AN3100" s="41"/>
      <c r="AO3100" s="41"/>
      <c r="AP3100" s="41"/>
      <c r="AQ3100" s="41"/>
      <c r="AR3100" s="41"/>
      <c r="AS3100" s="41"/>
      <c r="AT3100" s="41"/>
      <c r="AU3100" s="41"/>
      <c r="AV3100" s="41"/>
      <c r="AW3100" s="41"/>
      <c r="AX3100" s="41"/>
      <c r="AY3100" s="41"/>
      <c r="AZ3100" s="41"/>
      <c r="BA3100" s="41"/>
      <c r="BB3100" s="41"/>
      <c r="BC3100" s="41"/>
      <c r="BD3100" s="41"/>
      <c r="BE3100" s="41"/>
      <c r="BF3100" s="41"/>
      <c r="BG3100" s="41"/>
      <c r="BH3100" s="41"/>
      <c r="BI3100" s="41"/>
      <c r="BJ3100" s="41"/>
      <c r="BK3100" s="41"/>
      <c r="BL3100" s="41"/>
      <c r="BM3100" s="41"/>
      <c r="BN3100" s="41"/>
      <c r="BO3100" s="41"/>
      <c r="BP3100" s="108"/>
      <c r="CG3100" s="102"/>
      <c r="CI3100" s="45"/>
    </row>
    <row r="3101" spans="37:87" ht="13" customHeight="1">
      <c r="AK3101" s="114"/>
      <c r="AL3101" s="41"/>
      <c r="AM3101" s="41"/>
      <c r="AN3101" s="41"/>
      <c r="AO3101" s="41"/>
      <c r="AP3101" s="41"/>
      <c r="AQ3101" s="41"/>
      <c r="AR3101" s="41"/>
      <c r="AS3101" s="41"/>
      <c r="AT3101" s="41"/>
      <c r="AU3101" s="41"/>
      <c r="AV3101" s="41"/>
      <c r="AW3101" s="41"/>
      <c r="AX3101" s="41"/>
      <c r="AY3101" s="41"/>
      <c r="AZ3101" s="41"/>
      <c r="BA3101" s="41"/>
      <c r="BB3101" s="41"/>
      <c r="BC3101" s="41"/>
      <c r="BD3101" s="41"/>
      <c r="BE3101" s="41"/>
      <c r="BF3101" s="41"/>
      <c r="BG3101" s="41"/>
      <c r="BH3101" s="41"/>
      <c r="BI3101" s="41"/>
      <c r="BJ3101" s="41"/>
      <c r="BK3101" s="41"/>
      <c r="BL3101" s="41"/>
      <c r="BM3101" s="41"/>
      <c r="BN3101" s="41"/>
      <c r="BO3101" s="41"/>
      <c r="BP3101" s="108"/>
      <c r="CG3101" s="102"/>
      <c r="CI3101" s="45"/>
    </row>
    <row r="3102" spans="37:87" ht="13" customHeight="1">
      <c r="AK3102" s="114"/>
      <c r="AL3102" s="41"/>
      <c r="AM3102" s="41"/>
      <c r="AN3102" s="41"/>
      <c r="AO3102" s="41"/>
      <c r="AP3102" s="41"/>
      <c r="AQ3102" s="41"/>
      <c r="AR3102" s="41"/>
      <c r="AS3102" s="41"/>
      <c r="AT3102" s="41"/>
      <c r="AU3102" s="41"/>
      <c r="AV3102" s="41"/>
      <c r="AW3102" s="41"/>
      <c r="AX3102" s="41"/>
      <c r="AY3102" s="41"/>
      <c r="AZ3102" s="41"/>
      <c r="BA3102" s="41"/>
      <c r="BB3102" s="41"/>
      <c r="BC3102" s="41"/>
      <c r="BD3102" s="41"/>
      <c r="BE3102" s="41"/>
      <c r="BF3102" s="41"/>
      <c r="BG3102" s="41"/>
      <c r="BH3102" s="41"/>
      <c r="BI3102" s="41"/>
      <c r="BJ3102" s="41"/>
      <c r="BK3102" s="41"/>
      <c r="BL3102" s="41"/>
      <c r="BM3102" s="41"/>
      <c r="BN3102" s="41"/>
      <c r="BO3102" s="41"/>
      <c r="BP3102" s="108"/>
      <c r="CG3102" s="102"/>
      <c r="CI3102" s="45"/>
    </row>
    <row r="3103" spans="37:87" ht="13" customHeight="1">
      <c r="AK3103" s="114"/>
      <c r="AL3103" s="41"/>
      <c r="AM3103" s="41"/>
      <c r="AN3103" s="41"/>
      <c r="AO3103" s="41"/>
      <c r="AP3103" s="41"/>
      <c r="AQ3103" s="41"/>
      <c r="AR3103" s="41"/>
      <c r="AS3103" s="41"/>
      <c r="AT3103" s="41"/>
      <c r="AU3103" s="41"/>
      <c r="AV3103" s="41"/>
      <c r="AW3103" s="41"/>
      <c r="AX3103" s="41"/>
      <c r="AY3103" s="41"/>
      <c r="AZ3103" s="41"/>
      <c r="BA3103" s="41"/>
      <c r="BB3103" s="41"/>
      <c r="BC3103" s="41"/>
      <c r="BD3103" s="41"/>
      <c r="BE3103" s="41"/>
      <c r="BF3103" s="41"/>
      <c r="BG3103" s="41"/>
      <c r="BH3103" s="41"/>
      <c r="BI3103" s="41"/>
      <c r="BJ3103" s="41"/>
      <c r="BK3103" s="41"/>
      <c r="BL3103" s="41"/>
      <c r="BM3103" s="41"/>
      <c r="BN3103" s="41"/>
      <c r="BO3103" s="41"/>
      <c r="BP3103" s="108"/>
      <c r="CG3103" s="102"/>
      <c r="CI3103" s="45"/>
    </row>
    <row r="3104" spans="37:87" ht="13" customHeight="1">
      <c r="AK3104" s="114"/>
      <c r="AL3104" s="41"/>
      <c r="AM3104" s="41"/>
      <c r="AN3104" s="41"/>
      <c r="AO3104" s="41"/>
      <c r="AP3104" s="41"/>
      <c r="AQ3104" s="41"/>
      <c r="AR3104" s="41"/>
      <c r="AS3104" s="41"/>
      <c r="AT3104" s="41"/>
      <c r="AU3104" s="41"/>
      <c r="AV3104" s="41"/>
      <c r="AW3104" s="41"/>
      <c r="AX3104" s="41"/>
      <c r="AY3104" s="41"/>
      <c r="AZ3104" s="41"/>
      <c r="BA3104" s="41"/>
      <c r="BB3104" s="41"/>
      <c r="BC3104" s="41"/>
      <c r="BD3104" s="41"/>
      <c r="BE3104" s="41"/>
      <c r="BF3104" s="41"/>
      <c r="BG3104" s="41"/>
      <c r="BH3104" s="41"/>
      <c r="BI3104" s="41"/>
      <c r="BJ3104" s="41"/>
      <c r="BK3104" s="41"/>
      <c r="BL3104" s="41"/>
      <c r="BM3104" s="41"/>
      <c r="BN3104" s="41"/>
      <c r="BO3104" s="41"/>
      <c r="BP3104" s="108"/>
      <c r="CG3104" s="102"/>
      <c r="CI3104" s="45"/>
    </row>
    <row r="3105" spans="37:87" ht="13" customHeight="1">
      <c r="AK3105" s="114"/>
      <c r="AL3105" s="41"/>
      <c r="AM3105" s="41"/>
      <c r="AN3105" s="41"/>
      <c r="AO3105" s="41"/>
      <c r="AP3105" s="41"/>
      <c r="AQ3105" s="41"/>
      <c r="AR3105" s="41"/>
      <c r="AS3105" s="41"/>
      <c r="AT3105" s="41"/>
      <c r="AU3105" s="41"/>
      <c r="AV3105" s="41"/>
      <c r="AW3105" s="41"/>
      <c r="AX3105" s="41"/>
      <c r="AY3105" s="41"/>
      <c r="AZ3105" s="41"/>
      <c r="BA3105" s="41"/>
      <c r="BB3105" s="41"/>
      <c r="BC3105" s="41"/>
      <c r="BD3105" s="41"/>
      <c r="BE3105" s="41"/>
      <c r="BF3105" s="41"/>
      <c r="BG3105" s="41"/>
      <c r="BH3105" s="41"/>
      <c r="BI3105" s="41"/>
      <c r="BJ3105" s="41"/>
      <c r="BK3105" s="41"/>
      <c r="BL3105" s="41"/>
      <c r="BM3105" s="41"/>
      <c r="BN3105" s="41"/>
      <c r="BO3105" s="41"/>
      <c r="BP3105" s="108"/>
      <c r="CG3105" s="102"/>
      <c r="CI3105" s="45"/>
    </row>
    <row r="3106" spans="37:87" ht="13" customHeight="1">
      <c r="AK3106" s="114"/>
      <c r="AL3106" s="41"/>
      <c r="AM3106" s="41"/>
      <c r="AN3106" s="41"/>
      <c r="AO3106" s="41"/>
      <c r="AP3106" s="41"/>
      <c r="AQ3106" s="41"/>
      <c r="AR3106" s="41"/>
      <c r="AS3106" s="41"/>
      <c r="AT3106" s="41"/>
      <c r="AU3106" s="41"/>
      <c r="AV3106" s="41"/>
      <c r="AW3106" s="41"/>
      <c r="AX3106" s="41"/>
      <c r="AY3106" s="41"/>
      <c r="AZ3106" s="41"/>
      <c r="BA3106" s="41"/>
      <c r="BB3106" s="41"/>
      <c r="BC3106" s="41"/>
      <c r="BD3106" s="41"/>
      <c r="BE3106" s="41"/>
      <c r="BF3106" s="41"/>
      <c r="BG3106" s="41"/>
      <c r="BH3106" s="41"/>
      <c r="BI3106" s="41"/>
      <c r="BJ3106" s="41"/>
      <c r="BK3106" s="41"/>
      <c r="BL3106" s="41"/>
      <c r="BM3106" s="41"/>
      <c r="BN3106" s="41"/>
      <c r="BO3106" s="41"/>
      <c r="BP3106" s="108"/>
      <c r="CG3106" s="102"/>
      <c r="CI3106" s="45"/>
    </row>
    <row r="3107" spans="37:87" ht="13" customHeight="1">
      <c r="AK3107" s="114"/>
      <c r="AL3107" s="41"/>
      <c r="AM3107" s="41"/>
      <c r="AN3107" s="41"/>
      <c r="AO3107" s="41"/>
      <c r="AP3107" s="41"/>
      <c r="AQ3107" s="41"/>
      <c r="AR3107" s="41"/>
      <c r="AS3107" s="41"/>
      <c r="AT3107" s="41"/>
      <c r="AU3107" s="41"/>
      <c r="AV3107" s="41"/>
      <c r="AW3107" s="41"/>
      <c r="AX3107" s="41"/>
      <c r="AY3107" s="41"/>
      <c r="AZ3107" s="41"/>
      <c r="BA3107" s="41"/>
      <c r="BB3107" s="41"/>
      <c r="BC3107" s="41"/>
      <c r="BD3107" s="41"/>
      <c r="BE3107" s="41"/>
      <c r="BF3107" s="41"/>
      <c r="BG3107" s="41"/>
      <c r="BH3107" s="41"/>
      <c r="BI3107" s="41"/>
      <c r="BJ3107" s="41"/>
      <c r="BK3107" s="41"/>
      <c r="BL3107" s="41"/>
      <c r="BM3107" s="41"/>
      <c r="BN3107" s="41"/>
      <c r="BO3107" s="41"/>
      <c r="BP3107" s="108"/>
      <c r="CG3107" s="102"/>
      <c r="CI3107" s="45"/>
    </row>
    <row r="3108" spans="37:87" ht="13" customHeight="1">
      <c r="AK3108" s="114"/>
      <c r="AL3108" s="41"/>
      <c r="AM3108" s="41"/>
      <c r="AN3108" s="41"/>
      <c r="AO3108" s="41"/>
      <c r="AP3108" s="41"/>
      <c r="AQ3108" s="41"/>
      <c r="AR3108" s="41"/>
      <c r="AS3108" s="41"/>
      <c r="AT3108" s="41"/>
      <c r="AU3108" s="41"/>
      <c r="AV3108" s="41"/>
      <c r="AW3108" s="41"/>
      <c r="AX3108" s="41"/>
      <c r="AY3108" s="41"/>
      <c r="AZ3108" s="41"/>
      <c r="BA3108" s="41"/>
      <c r="BB3108" s="41"/>
      <c r="BC3108" s="41"/>
      <c r="BD3108" s="41"/>
      <c r="BE3108" s="41"/>
      <c r="BF3108" s="41"/>
      <c r="BG3108" s="41"/>
      <c r="BH3108" s="41"/>
      <c r="BI3108" s="41"/>
      <c r="BJ3108" s="41"/>
      <c r="BK3108" s="41"/>
      <c r="BL3108" s="41"/>
      <c r="BM3108" s="41"/>
      <c r="BN3108" s="41"/>
      <c r="BO3108" s="41"/>
      <c r="BP3108" s="108"/>
      <c r="CG3108" s="102"/>
      <c r="CI3108" s="45"/>
    </row>
    <row r="3109" spans="37:87" ht="13" customHeight="1">
      <c r="AK3109" s="114"/>
      <c r="AL3109" s="41"/>
      <c r="AM3109" s="41"/>
      <c r="AN3109" s="41"/>
      <c r="AO3109" s="41"/>
      <c r="AP3109" s="41"/>
      <c r="AQ3109" s="41"/>
      <c r="AR3109" s="41"/>
      <c r="AS3109" s="41"/>
      <c r="AT3109" s="41"/>
      <c r="AU3109" s="41"/>
      <c r="AV3109" s="41"/>
      <c r="AW3109" s="41"/>
      <c r="AX3109" s="41"/>
      <c r="AY3109" s="41"/>
      <c r="AZ3109" s="41"/>
      <c r="BA3109" s="41"/>
      <c r="BB3109" s="41"/>
      <c r="BC3109" s="41"/>
      <c r="BD3109" s="41"/>
      <c r="BE3109" s="41"/>
      <c r="BF3109" s="41"/>
      <c r="BG3109" s="41"/>
      <c r="BH3109" s="41"/>
      <c r="BI3109" s="41"/>
      <c r="BJ3109" s="41"/>
      <c r="BK3109" s="41"/>
      <c r="BL3109" s="41"/>
      <c r="BM3109" s="41"/>
      <c r="BN3109" s="41"/>
      <c r="BO3109" s="41"/>
      <c r="BP3109" s="108"/>
      <c r="CG3109" s="102"/>
      <c r="CI3109" s="45"/>
    </row>
    <row r="3110" spans="37:87" ht="13" customHeight="1">
      <c r="AK3110" s="114"/>
      <c r="AL3110" s="41"/>
      <c r="AM3110" s="41"/>
      <c r="AN3110" s="41"/>
      <c r="AO3110" s="41"/>
      <c r="AP3110" s="41"/>
      <c r="AQ3110" s="41"/>
      <c r="AR3110" s="41"/>
      <c r="AS3110" s="41"/>
      <c r="AT3110" s="41"/>
      <c r="AU3110" s="41"/>
      <c r="AV3110" s="41"/>
      <c r="AW3110" s="41"/>
      <c r="AX3110" s="41"/>
      <c r="AY3110" s="41"/>
      <c r="AZ3110" s="41"/>
      <c r="BA3110" s="41"/>
      <c r="BB3110" s="41"/>
      <c r="BC3110" s="41"/>
      <c r="BD3110" s="41"/>
      <c r="BE3110" s="41"/>
      <c r="BF3110" s="41"/>
      <c r="BG3110" s="41"/>
      <c r="BH3110" s="41"/>
      <c r="BI3110" s="41"/>
      <c r="BJ3110" s="41"/>
      <c r="BK3110" s="41"/>
      <c r="BL3110" s="41"/>
      <c r="BM3110" s="41"/>
      <c r="BN3110" s="41"/>
      <c r="BO3110" s="41"/>
      <c r="BP3110" s="108"/>
      <c r="CG3110" s="102"/>
      <c r="CI3110" s="45"/>
    </row>
    <row r="3111" spans="37:87" ht="13" customHeight="1">
      <c r="AK3111" s="114"/>
      <c r="AL3111" s="41"/>
      <c r="AM3111" s="41"/>
      <c r="AN3111" s="41"/>
      <c r="AO3111" s="41"/>
      <c r="AP3111" s="41"/>
      <c r="AQ3111" s="41"/>
      <c r="AR3111" s="41"/>
      <c r="AS3111" s="41"/>
      <c r="AT3111" s="41"/>
      <c r="AU3111" s="41"/>
      <c r="AV3111" s="41"/>
      <c r="AW3111" s="41"/>
      <c r="AX3111" s="41"/>
      <c r="AY3111" s="41"/>
      <c r="AZ3111" s="41"/>
      <c r="BA3111" s="41"/>
      <c r="BB3111" s="41"/>
      <c r="BC3111" s="41"/>
      <c r="BD3111" s="41"/>
      <c r="BE3111" s="41"/>
      <c r="BF3111" s="41"/>
      <c r="BG3111" s="41"/>
      <c r="BH3111" s="41"/>
      <c r="BI3111" s="41"/>
      <c r="BJ3111" s="41"/>
      <c r="BK3111" s="41"/>
      <c r="BL3111" s="41"/>
      <c r="BM3111" s="41"/>
      <c r="BN3111" s="41"/>
      <c r="BO3111" s="41"/>
      <c r="BP3111" s="108"/>
      <c r="CG3111" s="102"/>
      <c r="CI3111" s="45"/>
    </row>
    <row r="3112" spans="37:87" ht="13" customHeight="1">
      <c r="AK3112" s="114"/>
      <c r="AL3112" s="41"/>
      <c r="AM3112" s="41"/>
      <c r="AN3112" s="41"/>
      <c r="AO3112" s="41"/>
      <c r="AP3112" s="41"/>
      <c r="AQ3112" s="41"/>
      <c r="AR3112" s="41"/>
      <c r="AS3112" s="41"/>
      <c r="AT3112" s="41"/>
      <c r="AU3112" s="41"/>
      <c r="AV3112" s="41"/>
      <c r="AW3112" s="41"/>
      <c r="AX3112" s="41"/>
      <c r="AY3112" s="41"/>
      <c r="AZ3112" s="41"/>
      <c r="BA3112" s="41"/>
      <c r="BB3112" s="41"/>
      <c r="BC3112" s="41"/>
      <c r="BD3112" s="41"/>
      <c r="BE3112" s="41"/>
      <c r="BF3112" s="41"/>
      <c r="BG3112" s="41"/>
      <c r="BH3112" s="41"/>
      <c r="BI3112" s="41"/>
      <c r="BJ3112" s="41"/>
      <c r="BK3112" s="41"/>
      <c r="BL3112" s="41"/>
      <c r="BM3112" s="41"/>
      <c r="BN3112" s="41"/>
      <c r="BO3112" s="41"/>
      <c r="BP3112" s="108"/>
      <c r="CG3112" s="102"/>
      <c r="CI3112" s="45"/>
    </row>
    <row r="3113" spans="37:87" ht="13" customHeight="1">
      <c r="AK3113" s="114"/>
      <c r="AL3113" s="41"/>
      <c r="AM3113" s="41"/>
      <c r="AN3113" s="41"/>
      <c r="AO3113" s="41"/>
      <c r="AP3113" s="41"/>
      <c r="AQ3113" s="41"/>
      <c r="AR3113" s="41"/>
      <c r="AS3113" s="41"/>
      <c r="AT3113" s="41"/>
      <c r="AU3113" s="41"/>
      <c r="AV3113" s="41"/>
      <c r="AW3113" s="41"/>
      <c r="AX3113" s="41"/>
      <c r="AY3113" s="41"/>
      <c r="AZ3113" s="41"/>
      <c r="BA3113" s="41"/>
      <c r="BB3113" s="41"/>
      <c r="BC3113" s="41"/>
      <c r="BD3113" s="41"/>
      <c r="BE3113" s="41"/>
      <c r="BF3113" s="41"/>
      <c r="BG3113" s="41"/>
      <c r="BH3113" s="41"/>
      <c r="BI3113" s="41"/>
      <c r="BJ3113" s="41"/>
      <c r="BK3113" s="41"/>
      <c r="BL3113" s="41"/>
      <c r="BM3113" s="41"/>
      <c r="BN3113" s="41"/>
      <c r="BO3113" s="41"/>
      <c r="BP3113" s="108"/>
      <c r="CG3113" s="102"/>
      <c r="CI3113" s="45"/>
    </row>
    <row r="3114" spans="37:87" ht="13" customHeight="1">
      <c r="AK3114" s="114"/>
      <c r="AL3114" s="41"/>
      <c r="AM3114" s="41"/>
      <c r="AN3114" s="41"/>
      <c r="AO3114" s="41"/>
      <c r="AP3114" s="41"/>
      <c r="AQ3114" s="41"/>
      <c r="AR3114" s="41"/>
      <c r="AS3114" s="41"/>
      <c r="AT3114" s="41"/>
      <c r="AU3114" s="41"/>
      <c r="AV3114" s="41"/>
      <c r="AW3114" s="41"/>
      <c r="AX3114" s="41"/>
      <c r="AY3114" s="41"/>
      <c r="AZ3114" s="41"/>
      <c r="BA3114" s="41"/>
      <c r="BB3114" s="41"/>
      <c r="BC3114" s="41"/>
      <c r="BD3114" s="41"/>
      <c r="BE3114" s="41"/>
      <c r="BF3114" s="41"/>
      <c r="BG3114" s="41"/>
      <c r="BH3114" s="41"/>
      <c r="BI3114" s="41"/>
      <c r="BJ3114" s="41"/>
      <c r="BK3114" s="41"/>
      <c r="BL3114" s="41"/>
      <c r="BM3114" s="41"/>
      <c r="BN3114" s="41"/>
      <c r="BO3114" s="41"/>
      <c r="BP3114" s="108"/>
      <c r="CG3114" s="102"/>
      <c r="CI3114" s="45"/>
    </row>
    <row r="3115" spans="37:87" ht="13" customHeight="1">
      <c r="AK3115" s="114"/>
      <c r="AL3115" s="41"/>
      <c r="AM3115" s="41"/>
      <c r="AN3115" s="41"/>
      <c r="AO3115" s="41"/>
      <c r="AP3115" s="41"/>
      <c r="AQ3115" s="41"/>
      <c r="AR3115" s="41"/>
      <c r="AS3115" s="41"/>
      <c r="AT3115" s="41"/>
      <c r="AU3115" s="41"/>
      <c r="AV3115" s="41"/>
      <c r="AW3115" s="41"/>
      <c r="AX3115" s="41"/>
      <c r="AY3115" s="41"/>
      <c r="AZ3115" s="41"/>
      <c r="BA3115" s="41"/>
      <c r="BB3115" s="41"/>
      <c r="BC3115" s="41"/>
      <c r="BD3115" s="41"/>
      <c r="BE3115" s="41"/>
      <c r="BF3115" s="41"/>
      <c r="BG3115" s="41"/>
      <c r="BH3115" s="41"/>
      <c r="BI3115" s="41"/>
      <c r="BJ3115" s="41"/>
      <c r="BK3115" s="41"/>
      <c r="BL3115" s="41"/>
      <c r="BM3115" s="41"/>
      <c r="BN3115" s="41"/>
      <c r="BO3115" s="41"/>
      <c r="BP3115" s="108"/>
      <c r="CG3115" s="102"/>
      <c r="CI3115" s="45"/>
    </row>
    <row r="3116" spans="37:87" ht="13" customHeight="1">
      <c r="AK3116" s="114"/>
      <c r="AL3116" s="41"/>
      <c r="AM3116" s="41"/>
      <c r="AN3116" s="41"/>
      <c r="AO3116" s="41"/>
      <c r="AP3116" s="41"/>
      <c r="AQ3116" s="41"/>
      <c r="AR3116" s="41"/>
      <c r="AS3116" s="41"/>
      <c r="AT3116" s="41"/>
      <c r="AU3116" s="41"/>
      <c r="AV3116" s="41"/>
      <c r="AW3116" s="41"/>
      <c r="AX3116" s="41"/>
      <c r="AY3116" s="41"/>
      <c r="AZ3116" s="41"/>
      <c r="BA3116" s="41"/>
      <c r="BB3116" s="41"/>
      <c r="BC3116" s="41"/>
      <c r="BD3116" s="41"/>
      <c r="BE3116" s="41"/>
      <c r="BF3116" s="41"/>
      <c r="BG3116" s="41"/>
      <c r="BH3116" s="41"/>
      <c r="BI3116" s="41"/>
      <c r="BJ3116" s="41"/>
      <c r="BK3116" s="41"/>
      <c r="BL3116" s="41"/>
      <c r="BM3116" s="41"/>
      <c r="BN3116" s="41"/>
      <c r="BO3116" s="41"/>
      <c r="BP3116" s="108"/>
      <c r="CG3116" s="102"/>
      <c r="CI3116" s="45"/>
    </row>
    <row r="3117" spans="37:87" ht="13" customHeight="1">
      <c r="AK3117" s="114"/>
      <c r="AL3117" s="41"/>
      <c r="AM3117" s="41"/>
      <c r="AN3117" s="41"/>
      <c r="AO3117" s="41"/>
      <c r="AP3117" s="41"/>
      <c r="AQ3117" s="41"/>
      <c r="AR3117" s="41"/>
      <c r="AS3117" s="41"/>
      <c r="AT3117" s="41"/>
      <c r="AU3117" s="41"/>
      <c r="AV3117" s="41"/>
      <c r="AW3117" s="41"/>
      <c r="AX3117" s="41"/>
      <c r="AY3117" s="41"/>
      <c r="AZ3117" s="41"/>
      <c r="BA3117" s="41"/>
      <c r="BB3117" s="41"/>
      <c r="BC3117" s="41"/>
      <c r="BD3117" s="41"/>
      <c r="BE3117" s="41"/>
      <c r="BF3117" s="41"/>
      <c r="BG3117" s="41"/>
      <c r="BH3117" s="41"/>
      <c r="BI3117" s="41"/>
      <c r="BJ3117" s="41"/>
      <c r="BK3117" s="41"/>
      <c r="BL3117" s="41"/>
      <c r="BM3117" s="41"/>
      <c r="BN3117" s="41"/>
      <c r="BO3117" s="41"/>
      <c r="BP3117" s="108"/>
      <c r="CG3117" s="102"/>
      <c r="CI3117" s="45"/>
    </row>
    <row r="3118" spans="37:87" ht="13" customHeight="1">
      <c r="AK3118" s="114"/>
      <c r="AL3118" s="41"/>
      <c r="AM3118" s="41"/>
      <c r="AN3118" s="41"/>
      <c r="AO3118" s="41"/>
      <c r="AP3118" s="41"/>
      <c r="AQ3118" s="41"/>
      <c r="AR3118" s="41"/>
      <c r="AS3118" s="41"/>
      <c r="AT3118" s="41"/>
      <c r="AU3118" s="41"/>
      <c r="AV3118" s="41"/>
      <c r="AW3118" s="41"/>
      <c r="AX3118" s="41"/>
      <c r="AY3118" s="41"/>
      <c r="AZ3118" s="41"/>
      <c r="BA3118" s="41"/>
      <c r="BB3118" s="41"/>
      <c r="BC3118" s="41"/>
      <c r="BD3118" s="41"/>
      <c r="BE3118" s="41"/>
      <c r="BF3118" s="41"/>
      <c r="BG3118" s="41"/>
      <c r="BH3118" s="41"/>
      <c r="BI3118" s="41"/>
      <c r="BJ3118" s="41"/>
      <c r="BK3118" s="41"/>
      <c r="BL3118" s="41"/>
      <c r="BM3118" s="41"/>
      <c r="BN3118" s="41"/>
      <c r="BO3118" s="41"/>
      <c r="BP3118" s="108"/>
      <c r="CG3118" s="102"/>
      <c r="CI3118" s="45"/>
    </row>
    <row r="3119" spans="37:87" ht="13" customHeight="1">
      <c r="AK3119" s="114"/>
      <c r="AL3119" s="41"/>
      <c r="AM3119" s="41"/>
      <c r="AN3119" s="41"/>
      <c r="AO3119" s="41"/>
      <c r="AP3119" s="41"/>
      <c r="AQ3119" s="41"/>
      <c r="AR3119" s="41"/>
      <c r="AS3119" s="41"/>
      <c r="AT3119" s="41"/>
      <c r="AU3119" s="41"/>
      <c r="AV3119" s="41"/>
      <c r="AW3119" s="41"/>
      <c r="AX3119" s="41"/>
      <c r="AY3119" s="41"/>
      <c r="AZ3119" s="41"/>
      <c r="BA3119" s="41"/>
      <c r="BB3119" s="41"/>
      <c r="BC3119" s="41"/>
      <c r="BD3119" s="41"/>
      <c r="BE3119" s="41"/>
      <c r="BF3119" s="41"/>
      <c r="BG3119" s="41"/>
      <c r="BH3119" s="41"/>
      <c r="BI3119" s="41"/>
      <c r="BJ3119" s="41"/>
      <c r="BK3119" s="41"/>
      <c r="BL3119" s="41"/>
      <c r="BM3119" s="41"/>
      <c r="BN3119" s="41"/>
      <c r="BO3119" s="41"/>
      <c r="BP3119" s="108"/>
      <c r="CG3119" s="102"/>
      <c r="CI3119" s="45"/>
    </row>
    <row r="3120" spans="37:87" ht="13" customHeight="1">
      <c r="AK3120" s="114"/>
      <c r="AL3120" s="41"/>
      <c r="AM3120" s="41"/>
      <c r="AN3120" s="41"/>
      <c r="AO3120" s="41"/>
      <c r="AP3120" s="41"/>
      <c r="AQ3120" s="41"/>
      <c r="AR3120" s="41"/>
      <c r="AS3120" s="41"/>
      <c r="AT3120" s="41"/>
      <c r="AU3120" s="41"/>
      <c r="AV3120" s="41"/>
      <c r="AW3120" s="41"/>
      <c r="AX3120" s="41"/>
      <c r="AY3120" s="41"/>
      <c r="AZ3120" s="41"/>
      <c r="BA3120" s="41"/>
      <c r="BB3120" s="41"/>
      <c r="BC3120" s="41"/>
      <c r="BD3120" s="41"/>
      <c r="BE3120" s="41"/>
      <c r="BF3120" s="41"/>
      <c r="BG3120" s="41"/>
      <c r="BH3120" s="41"/>
      <c r="BI3120" s="41"/>
      <c r="BJ3120" s="41"/>
      <c r="BK3120" s="41"/>
      <c r="BL3120" s="41"/>
      <c r="BM3120" s="41"/>
      <c r="BN3120" s="41"/>
      <c r="BO3120" s="41"/>
      <c r="BP3120" s="108"/>
      <c r="CG3120" s="102"/>
      <c r="CI3120" s="45"/>
    </row>
    <row r="3121" spans="37:87" ht="13" customHeight="1">
      <c r="AK3121" s="114"/>
      <c r="AL3121" s="41"/>
      <c r="AM3121" s="41"/>
      <c r="AN3121" s="41"/>
      <c r="AO3121" s="41"/>
      <c r="AP3121" s="41"/>
      <c r="AQ3121" s="41"/>
      <c r="AR3121" s="41"/>
      <c r="AS3121" s="41"/>
      <c r="AT3121" s="41"/>
      <c r="AU3121" s="41"/>
      <c r="AV3121" s="41"/>
      <c r="AW3121" s="41"/>
      <c r="AX3121" s="41"/>
      <c r="AY3121" s="41"/>
      <c r="AZ3121" s="41"/>
      <c r="BA3121" s="41"/>
      <c r="BB3121" s="41"/>
      <c r="BC3121" s="41"/>
      <c r="BD3121" s="41"/>
      <c r="BE3121" s="41"/>
      <c r="BF3121" s="41"/>
      <c r="BG3121" s="41"/>
      <c r="BH3121" s="41"/>
      <c r="BI3121" s="41"/>
      <c r="BJ3121" s="41"/>
      <c r="BK3121" s="41"/>
      <c r="BL3121" s="41"/>
      <c r="BM3121" s="41"/>
      <c r="BN3121" s="41"/>
      <c r="BO3121" s="41"/>
      <c r="BP3121" s="108"/>
      <c r="CG3121" s="102"/>
      <c r="CI3121" s="45"/>
    </row>
    <row r="3122" spans="37:87" ht="13" customHeight="1">
      <c r="AK3122" s="114"/>
      <c r="AL3122" s="41"/>
      <c r="AM3122" s="41"/>
      <c r="AN3122" s="41"/>
      <c r="AO3122" s="41"/>
      <c r="AP3122" s="41"/>
      <c r="AQ3122" s="41"/>
      <c r="AR3122" s="41"/>
      <c r="AS3122" s="41"/>
      <c r="AT3122" s="41"/>
      <c r="AU3122" s="41"/>
      <c r="AV3122" s="41"/>
      <c r="AW3122" s="41"/>
      <c r="AX3122" s="41"/>
      <c r="AY3122" s="41"/>
      <c r="AZ3122" s="41"/>
      <c r="BA3122" s="41"/>
      <c r="BB3122" s="41"/>
      <c r="BC3122" s="41"/>
      <c r="BD3122" s="41"/>
      <c r="BE3122" s="41"/>
      <c r="BF3122" s="41"/>
      <c r="BG3122" s="41"/>
      <c r="BH3122" s="41"/>
      <c r="BI3122" s="41"/>
      <c r="BJ3122" s="41"/>
      <c r="BK3122" s="41"/>
      <c r="BL3122" s="41"/>
      <c r="BM3122" s="41"/>
      <c r="BN3122" s="41"/>
      <c r="BO3122" s="41"/>
      <c r="BP3122" s="108"/>
      <c r="CG3122" s="102"/>
      <c r="CI3122" s="45"/>
    </row>
    <row r="3123" spans="37:87" ht="13" customHeight="1">
      <c r="AK3123" s="114"/>
      <c r="AL3123" s="41"/>
      <c r="AM3123" s="41"/>
      <c r="AN3123" s="41"/>
      <c r="AO3123" s="41"/>
      <c r="AP3123" s="41"/>
      <c r="AQ3123" s="41"/>
      <c r="AR3123" s="41"/>
      <c r="AS3123" s="41"/>
      <c r="AT3123" s="41"/>
      <c r="AU3123" s="41"/>
      <c r="AV3123" s="41"/>
      <c r="AW3123" s="41"/>
      <c r="AX3123" s="41"/>
      <c r="AY3123" s="41"/>
      <c r="AZ3123" s="41"/>
      <c r="BA3123" s="41"/>
      <c r="BB3123" s="41"/>
      <c r="BC3123" s="41"/>
      <c r="BD3123" s="41"/>
      <c r="BE3123" s="41"/>
      <c r="BF3123" s="41"/>
      <c r="BG3123" s="41"/>
      <c r="BH3123" s="41"/>
      <c r="BI3123" s="41"/>
      <c r="BJ3123" s="41"/>
      <c r="BK3123" s="41"/>
      <c r="BL3123" s="41"/>
      <c r="BM3123" s="41"/>
      <c r="BN3123" s="41"/>
      <c r="BO3123" s="41"/>
      <c r="BP3123" s="108"/>
      <c r="CG3123" s="102"/>
      <c r="CI3123" s="45"/>
    </row>
    <row r="3124" spans="37:87" ht="13" customHeight="1">
      <c r="AK3124" s="114"/>
      <c r="AL3124" s="41"/>
      <c r="AM3124" s="41"/>
      <c r="AN3124" s="41"/>
      <c r="AO3124" s="41"/>
      <c r="AP3124" s="41"/>
      <c r="AQ3124" s="41"/>
      <c r="AR3124" s="41"/>
      <c r="AS3124" s="41"/>
      <c r="AT3124" s="41"/>
      <c r="AU3124" s="41"/>
      <c r="AV3124" s="41"/>
      <c r="AW3124" s="41"/>
      <c r="AX3124" s="41"/>
      <c r="AY3124" s="41"/>
      <c r="AZ3124" s="41"/>
      <c r="BA3124" s="41"/>
      <c r="BB3124" s="41"/>
      <c r="BC3124" s="41"/>
      <c r="BD3124" s="41"/>
      <c r="BE3124" s="41"/>
      <c r="BF3124" s="41"/>
      <c r="BG3124" s="41"/>
      <c r="BH3124" s="41"/>
      <c r="BI3124" s="41"/>
      <c r="BJ3124" s="41"/>
      <c r="BK3124" s="41"/>
      <c r="BL3124" s="41"/>
      <c r="BM3124" s="41"/>
      <c r="BN3124" s="41"/>
      <c r="BO3124" s="41"/>
      <c r="BP3124" s="108"/>
      <c r="CG3124" s="102"/>
      <c r="CI3124" s="45"/>
    </row>
    <row r="3125" spans="37:87" ht="13" customHeight="1">
      <c r="AK3125" s="114"/>
      <c r="AL3125" s="41"/>
      <c r="AM3125" s="41"/>
      <c r="AN3125" s="41"/>
      <c r="AO3125" s="41"/>
      <c r="AP3125" s="41"/>
      <c r="AQ3125" s="41"/>
      <c r="AR3125" s="41"/>
      <c r="AS3125" s="41"/>
      <c r="AT3125" s="41"/>
      <c r="AU3125" s="41"/>
      <c r="AV3125" s="41"/>
      <c r="AW3125" s="41"/>
      <c r="AX3125" s="41"/>
      <c r="AY3125" s="41"/>
      <c r="AZ3125" s="41"/>
      <c r="BA3125" s="41"/>
      <c r="BB3125" s="41"/>
      <c r="BC3125" s="41"/>
      <c r="BD3125" s="41"/>
      <c r="BE3125" s="41"/>
      <c r="BF3125" s="41"/>
      <c r="BG3125" s="41"/>
      <c r="BH3125" s="41"/>
      <c r="BI3125" s="41"/>
      <c r="BJ3125" s="41"/>
      <c r="BK3125" s="41"/>
      <c r="BL3125" s="41"/>
      <c r="BM3125" s="41"/>
      <c r="BN3125" s="41"/>
      <c r="BO3125" s="41"/>
      <c r="BP3125" s="108"/>
      <c r="CG3125" s="102"/>
      <c r="CI3125" s="45"/>
    </row>
    <row r="3126" spans="37:87" ht="13" customHeight="1">
      <c r="AK3126" s="114"/>
      <c r="AL3126" s="41"/>
      <c r="AM3126" s="41"/>
      <c r="AN3126" s="41"/>
      <c r="AO3126" s="41"/>
      <c r="AP3126" s="41"/>
      <c r="AQ3126" s="41"/>
      <c r="AR3126" s="41"/>
      <c r="AS3126" s="41"/>
      <c r="AT3126" s="41"/>
      <c r="AU3126" s="41"/>
      <c r="AV3126" s="41"/>
      <c r="AW3126" s="41"/>
      <c r="AX3126" s="41"/>
      <c r="AY3126" s="41"/>
      <c r="AZ3126" s="41"/>
      <c r="BA3126" s="41"/>
      <c r="BB3126" s="41"/>
      <c r="BC3126" s="41"/>
      <c r="BD3126" s="41"/>
      <c r="BE3126" s="41"/>
      <c r="BF3126" s="41"/>
      <c r="BG3126" s="41"/>
      <c r="BH3126" s="41"/>
      <c r="BI3126" s="41"/>
      <c r="BJ3126" s="41"/>
      <c r="BK3126" s="41"/>
      <c r="BL3126" s="41"/>
      <c r="BM3126" s="41"/>
      <c r="BN3126" s="41"/>
      <c r="BO3126" s="41"/>
      <c r="BP3126" s="108"/>
      <c r="CG3126" s="102"/>
      <c r="CI3126" s="45"/>
    </row>
    <row r="3127" spans="37:87" ht="13" customHeight="1">
      <c r="AK3127" s="114"/>
      <c r="AL3127" s="41"/>
      <c r="AM3127" s="41"/>
      <c r="AN3127" s="41"/>
      <c r="AO3127" s="41"/>
      <c r="AP3127" s="41"/>
      <c r="AQ3127" s="41"/>
      <c r="AR3127" s="41"/>
      <c r="AS3127" s="41"/>
      <c r="AT3127" s="41"/>
      <c r="AU3127" s="41"/>
      <c r="AV3127" s="41"/>
      <c r="AW3127" s="41"/>
      <c r="AX3127" s="41"/>
      <c r="AY3127" s="41"/>
      <c r="AZ3127" s="41"/>
      <c r="BA3127" s="41"/>
      <c r="BB3127" s="41"/>
      <c r="BC3127" s="41"/>
      <c r="BD3127" s="41"/>
      <c r="BE3127" s="41"/>
      <c r="BF3127" s="41"/>
      <c r="BG3127" s="41"/>
      <c r="BH3127" s="41"/>
      <c r="BI3127" s="41"/>
      <c r="BJ3127" s="41"/>
      <c r="BK3127" s="41"/>
      <c r="BL3127" s="41"/>
      <c r="BM3127" s="41"/>
      <c r="BN3127" s="41"/>
      <c r="BO3127" s="41"/>
      <c r="BP3127" s="108"/>
      <c r="CG3127" s="102"/>
      <c r="CI3127" s="45"/>
    </row>
    <row r="3128" spans="37:87" ht="13" customHeight="1">
      <c r="AK3128" s="114"/>
      <c r="AL3128" s="41"/>
      <c r="AM3128" s="41"/>
      <c r="AN3128" s="41"/>
      <c r="AO3128" s="41"/>
      <c r="AP3128" s="41"/>
      <c r="AQ3128" s="41"/>
      <c r="AR3128" s="41"/>
      <c r="AS3128" s="41"/>
      <c r="AT3128" s="41"/>
      <c r="AU3128" s="41"/>
      <c r="AV3128" s="41"/>
      <c r="AW3128" s="41"/>
      <c r="AX3128" s="41"/>
      <c r="AY3128" s="41"/>
      <c r="AZ3128" s="41"/>
      <c r="BA3128" s="41"/>
      <c r="BB3128" s="41"/>
      <c r="BC3128" s="41"/>
      <c r="BD3128" s="41"/>
      <c r="BE3128" s="41"/>
      <c r="BF3128" s="41"/>
      <c r="BG3128" s="41"/>
      <c r="BH3128" s="41"/>
      <c r="BI3128" s="41"/>
      <c r="BJ3128" s="41"/>
      <c r="BK3128" s="41"/>
      <c r="BL3128" s="41"/>
      <c r="BM3128" s="41"/>
      <c r="BN3128" s="41"/>
      <c r="BO3128" s="41"/>
      <c r="BP3128" s="108"/>
      <c r="CG3128" s="102"/>
      <c r="CI3128" s="45"/>
    </row>
    <row r="3129" spans="37:87" ht="13" customHeight="1">
      <c r="AK3129" s="114"/>
      <c r="AL3129" s="41"/>
      <c r="AM3129" s="41"/>
      <c r="AN3129" s="41"/>
      <c r="AO3129" s="41"/>
      <c r="AP3129" s="41"/>
      <c r="AQ3129" s="41"/>
      <c r="AR3129" s="41"/>
      <c r="AS3129" s="41"/>
      <c r="AT3129" s="41"/>
      <c r="AU3129" s="41"/>
      <c r="AV3129" s="41"/>
      <c r="AW3129" s="41"/>
      <c r="AX3129" s="41"/>
      <c r="AY3129" s="41"/>
      <c r="AZ3129" s="41"/>
      <c r="BA3129" s="41"/>
      <c r="BB3129" s="41"/>
      <c r="BC3129" s="41"/>
      <c r="BD3129" s="41"/>
      <c r="BE3129" s="41"/>
      <c r="BF3129" s="41"/>
      <c r="BG3129" s="41"/>
      <c r="BH3129" s="41"/>
      <c r="BI3129" s="41"/>
      <c r="BJ3129" s="41"/>
      <c r="BK3129" s="41"/>
      <c r="BL3129" s="41"/>
      <c r="BM3129" s="41"/>
      <c r="BN3129" s="41"/>
      <c r="BO3129" s="41"/>
      <c r="BP3129" s="108"/>
      <c r="CG3129" s="102"/>
      <c r="CI3129" s="45"/>
    </row>
    <row r="3130" spans="37:87" ht="13" customHeight="1">
      <c r="AK3130" s="114"/>
      <c r="AL3130" s="41"/>
      <c r="AM3130" s="41"/>
      <c r="AN3130" s="41"/>
      <c r="AO3130" s="41"/>
      <c r="AP3130" s="41"/>
      <c r="AQ3130" s="41"/>
      <c r="AR3130" s="41"/>
      <c r="AS3130" s="41"/>
      <c r="AT3130" s="41"/>
      <c r="AU3130" s="41"/>
      <c r="AV3130" s="41"/>
      <c r="AW3130" s="41"/>
      <c r="AX3130" s="41"/>
      <c r="AY3130" s="41"/>
      <c r="AZ3130" s="41"/>
      <c r="BA3130" s="41"/>
      <c r="BB3130" s="41"/>
      <c r="BC3130" s="41"/>
      <c r="BD3130" s="41"/>
      <c r="BE3130" s="41"/>
      <c r="BF3130" s="41"/>
      <c r="BG3130" s="41"/>
      <c r="BH3130" s="41"/>
      <c r="BI3130" s="41"/>
      <c r="BJ3130" s="41"/>
      <c r="BK3130" s="41"/>
      <c r="BL3130" s="41"/>
      <c r="BM3130" s="41"/>
      <c r="BN3130" s="41"/>
      <c r="BO3130" s="41"/>
      <c r="BP3130" s="108"/>
      <c r="CG3130" s="102"/>
      <c r="CI3130" s="45"/>
    </row>
    <row r="3131" spans="37:87" ht="13" customHeight="1">
      <c r="AK3131" s="114"/>
      <c r="AL3131" s="41"/>
      <c r="AM3131" s="41"/>
      <c r="AN3131" s="41"/>
      <c r="AO3131" s="41"/>
      <c r="AP3131" s="41"/>
      <c r="AQ3131" s="41"/>
      <c r="AR3131" s="41"/>
      <c r="AS3131" s="41"/>
      <c r="AT3131" s="41"/>
      <c r="AU3131" s="41"/>
      <c r="AV3131" s="41"/>
      <c r="AW3131" s="41"/>
      <c r="AX3131" s="41"/>
      <c r="AY3131" s="41"/>
      <c r="AZ3131" s="41"/>
      <c r="BA3131" s="41"/>
      <c r="BB3131" s="41"/>
      <c r="BC3131" s="41"/>
      <c r="BD3131" s="41"/>
      <c r="BE3131" s="41"/>
      <c r="BF3131" s="41"/>
      <c r="BG3131" s="41"/>
      <c r="BH3131" s="41"/>
      <c r="BI3131" s="41"/>
      <c r="BJ3131" s="41"/>
      <c r="BK3131" s="41"/>
      <c r="BL3131" s="41"/>
      <c r="BM3131" s="41"/>
      <c r="BN3131" s="41"/>
      <c r="BO3131" s="41"/>
      <c r="BP3131" s="108"/>
      <c r="CG3131" s="102"/>
      <c r="CI3131" s="45"/>
    </row>
    <row r="3132" spans="37:87" ht="13" customHeight="1">
      <c r="AK3132" s="114"/>
      <c r="AL3132" s="41"/>
      <c r="AM3132" s="41"/>
      <c r="AN3132" s="41"/>
      <c r="AO3132" s="41"/>
      <c r="AP3132" s="41"/>
      <c r="AQ3132" s="41"/>
      <c r="AR3132" s="41"/>
      <c r="AS3132" s="41"/>
      <c r="AT3132" s="41"/>
      <c r="AU3132" s="41"/>
      <c r="AV3132" s="41"/>
      <c r="AW3132" s="41"/>
      <c r="AX3132" s="41"/>
      <c r="AY3132" s="41"/>
      <c r="AZ3132" s="41"/>
      <c r="BA3132" s="41"/>
      <c r="BB3132" s="41"/>
      <c r="BC3132" s="41"/>
      <c r="BD3132" s="41"/>
      <c r="BE3132" s="41"/>
      <c r="BF3132" s="41"/>
      <c r="BG3132" s="41"/>
      <c r="BH3132" s="41"/>
      <c r="BI3132" s="41"/>
      <c r="BJ3132" s="41"/>
      <c r="BK3132" s="41"/>
      <c r="BL3132" s="41"/>
      <c r="BM3132" s="41"/>
      <c r="BN3132" s="41"/>
      <c r="BO3132" s="41"/>
      <c r="BP3132" s="108"/>
      <c r="CG3132" s="102"/>
      <c r="CI3132" s="45"/>
    </row>
    <row r="3133" spans="37:87" ht="13" customHeight="1">
      <c r="AK3133" s="114"/>
      <c r="AL3133" s="41"/>
      <c r="AM3133" s="41"/>
      <c r="AN3133" s="41"/>
      <c r="AO3133" s="41"/>
      <c r="AP3133" s="41"/>
      <c r="AQ3133" s="41"/>
      <c r="AR3133" s="41"/>
      <c r="AS3133" s="41"/>
      <c r="AT3133" s="41"/>
      <c r="AU3133" s="41"/>
      <c r="AV3133" s="41"/>
      <c r="AW3133" s="41"/>
      <c r="AX3133" s="41"/>
      <c r="AY3133" s="41"/>
      <c r="AZ3133" s="41"/>
      <c r="BA3133" s="41"/>
      <c r="BB3133" s="41"/>
      <c r="BC3133" s="41"/>
      <c r="BD3133" s="41"/>
      <c r="BE3133" s="41"/>
      <c r="BF3133" s="41"/>
      <c r="BG3133" s="41"/>
      <c r="BH3133" s="41"/>
      <c r="BI3133" s="41"/>
      <c r="BJ3133" s="41"/>
      <c r="BK3133" s="41"/>
      <c r="BL3133" s="41"/>
      <c r="BM3133" s="41"/>
      <c r="BN3133" s="41"/>
      <c r="BO3133" s="41"/>
      <c r="BP3133" s="108"/>
      <c r="CG3133" s="102"/>
      <c r="CI3133" s="45"/>
    </row>
    <row r="3134" spans="37:87" ht="13" customHeight="1">
      <c r="AK3134" s="114"/>
      <c r="AL3134" s="41"/>
      <c r="AM3134" s="41"/>
      <c r="AN3134" s="41"/>
      <c r="AO3134" s="41"/>
      <c r="AP3134" s="41"/>
      <c r="AQ3134" s="41"/>
      <c r="AR3134" s="41"/>
      <c r="AS3134" s="41"/>
      <c r="AT3134" s="41"/>
      <c r="AU3134" s="41"/>
      <c r="AV3134" s="41"/>
      <c r="AW3134" s="41"/>
      <c r="AX3134" s="41"/>
      <c r="AY3134" s="41"/>
      <c r="AZ3134" s="41"/>
      <c r="BA3134" s="41"/>
      <c r="BB3134" s="41"/>
      <c r="BC3134" s="41"/>
      <c r="BD3134" s="41"/>
      <c r="BE3134" s="41"/>
      <c r="BF3134" s="41"/>
      <c r="BG3134" s="41"/>
      <c r="BH3134" s="41"/>
      <c r="BI3134" s="41"/>
      <c r="BJ3134" s="41"/>
      <c r="BK3134" s="41"/>
      <c r="BL3134" s="41"/>
      <c r="BM3134" s="41"/>
      <c r="BN3134" s="41"/>
      <c r="BO3134" s="41"/>
      <c r="BP3134" s="108"/>
      <c r="CG3134" s="102"/>
      <c r="CI3134" s="45"/>
    </row>
    <row r="3135" spans="37:87" ht="13" customHeight="1">
      <c r="AK3135" s="114"/>
      <c r="AL3135" s="41"/>
      <c r="AM3135" s="41"/>
      <c r="AN3135" s="41"/>
      <c r="AO3135" s="41"/>
      <c r="AP3135" s="41"/>
      <c r="AQ3135" s="41"/>
      <c r="AR3135" s="41"/>
      <c r="AS3135" s="41"/>
      <c r="AT3135" s="41"/>
      <c r="AU3135" s="41"/>
      <c r="AV3135" s="41"/>
      <c r="AW3135" s="41"/>
      <c r="AX3135" s="41"/>
      <c r="AY3135" s="41"/>
      <c r="AZ3135" s="41"/>
      <c r="BA3135" s="41"/>
      <c r="BB3135" s="41"/>
      <c r="BC3135" s="41"/>
      <c r="BD3135" s="41"/>
      <c r="BE3135" s="41"/>
      <c r="BF3135" s="41"/>
      <c r="BG3135" s="41"/>
      <c r="BH3135" s="41"/>
      <c r="BI3135" s="41"/>
      <c r="BJ3135" s="41"/>
      <c r="BK3135" s="41"/>
      <c r="BL3135" s="41"/>
      <c r="BM3135" s="41"/>
      <c r="BN3135" s="41"/>
      <c r="BO3135" s="41"/>
      <c r="BP3135" s="108"/>
      <c r="CG3135" s="102"/>
      <c r="CI3135" s="45"/>
    </row>
    <row r="3136" spans="37:87" ht="13" customHeight="1">
      <c r="AK3136" s="114"/>
      <c r="AL3136" s="41"/>
      <c r="AM3136" s="41"/>
      <c r="AN3136" s="41"/>
      <c r="AO3136" s="41"/>
      <c r="AP3136" s="41"/>
      <c r="AQ3136" s="41"/>
      <c r="AR3136" s="41"/>
      <c r="AS3136" s="41"/>
      <c r="AT3136" s="41"/>
      <c r="AU3136" s="41"/>
      <c r="AV3136" s="41"/>
      <c r="AW3136" s="41"/>
      <c r="AX3136" s="41"/>
      <c r="AY3136" s="41"/>
      <c r="AZ3136" s="41"/>
      <c r="BA3136" s="41"/>
      <c r="BB3136" s="41"/>
      <c r="BC3136" s="41"/>
      <c r="BD3136" s="41"/>
      <c r="BE3136" s="41"/>
      <c r="BF3136" s="41"/>
      <c r="BG3136" s="41"/>
      <c r="BH3136" s="41"/>
      <c r="BI3136" s="41"/>
      <c r="BJ3136" s="41"/>
      <c r="BK3136" s="41"/>
      <c r="BL3136" s="41"/>
      <c r="BM3136" s="41"/>
      <c r="BN3136" s="41"/>
      <c r="BO3136" s="41"/>
      <c r="BP3136" s="108"/>
      <c r="CG3136" s="102"/>
      <c r="CI3136" s="45"/>
    </row>
    <row r="3137" spans="37:87" ht="13" customHeight="1">
      <c r="AK3137" s="114"/>
      <c r="AL3137" s="41"/>
      <c r="AM3137" s="41"/>
      <c r="AN3137" s="41"/>
      <c r="AO3137" s="41"/>
      <c r="AP3137" s="41"/>
      <c r="AQ3137" s="41"/>
      <c r="AR3137" s="41"/>
      <c r="AS3137" s="41"/>
      <c r="AT3137" s="41"/>
      <c r="AU3137" s="41"/>
      <c r="AV3137" s="41"/>
      <c r="AW3137" s="41"/>
      <c r="AX3137" s="41"/>
      <c r="AY3137" s="41"/>
      <c r="AZ3137" s="41"/>
      <c r="BA3137" s="41"/>
      <c r="BB3137" s="41"/>
      <c r="BC3137" s="41"/>
      <c r="BD3137" s="41"/>
      <c r="BE3137" s="41"/>
      <c r="BF3137" s="41"/>
      <c r="BG3137" s="41"/>
      <c r="BH3137" s="41"/>
      <c r="BI3137" s="41"/>
      <c r="BJ3137" s="41"/>
      <c r="BK3137" s="41"/>
      <c r="BL3137" s="41"/>
      <c r="BM3137" s="41"/>
      <c r="BN3137" s="41"/>
      <c r="BO3137" s="41"/>
      <c r="BP3137" s="108"/>
      <c r="CG3137" s="102"/>
      <c r="CI3137" s="45"/>
    </row>
    <row r="3138" spans="37:87" ht="13" customHeight="1">
      <c r="AK3138" s="114"/>
      <c r="AL3138" s="41"/>
      <c r="AM3138" s="41"/>
      <c r="AN3138" s="41"/>
      <c r="AO3138" s="41"/>
      <c r="AP3138" s="41"/>
      <c r="AQ3138" s="41"/>
      <c r="AR3138" s="41"/>
      <c r="AS3138" s="41"/>
      <c r="AT3138" s="41"/>
      <c r="AU3138" s="41"/>
      <c r="AV3138" s="41"/>
      <c r="AW3138" s="41"/>
      <c r="AX3138" s="41"/>
      <c r="AY3138" s="41"/>
      <c r="AZ3138" s="41"/>
      <c r="BA3138" s="41"/>
      <c r="BB3138" s="41"/>
      <c r="BC3138" s="41"/>
      <c r="BD3138" s="41"/>
      <c r="BE3138" s="41"/>
      <c r="BF3138" s="41"/>
      <c r="BG3138" s="41"/>
      <c r="BH3138" s="41"/>
      <c r="BI3138" s="41"/>
      <c r="BJ3138" s="41"/>
      <c r="BK3138" s="41"/>
      <c r="BL3138" s="41"/>
      <c r="BM3138" s="41"/>
      <c r="BN3138" s="41"/>
      <c r="BO3138" s="41"/>
      <c r="BP3138" s="108"/>
      <c r="CG3138" s="102"/>
      <c r="CI3138" s="45"/>
    </row>
    <row r="3139" spans="37:87" ht="13" customHeight="1">
      <c r="AK3139" s="114"/>
      <c r="AL3139" s="41"/>
      <c r="AM3139" s="41"/>
      <c r="AN3139" s="41"/>
      <c r="AO3139" s="41"/>
      <c r="AP3139" s="41"/>
      <c r="AQ3139" s="41"/>
      <c r="AR3139" s="41"/>
      <c r="AS3139" s="41"/>
      <c r="AT3139" s="41"/>
      <c r="AU3139" s="41"/>
      <c r="AV3139" s="41"/>
      <c r="AW3139" s="41"/>
      <c r="AX3139" s="41"/>
      <c r="AY3139" s="41"/>
      <c r="AZ3139" s="41"/>
      <c r="BA3139" s="41"/>
      <c r="BB3139" s="41"/>
      <c r="BC3139" s="41"/>
      <c r="BD3139" s="41"/>
      <c r="BE3139" s="41"/>
      <c r="BF3139" s="41"/>
      <c r="BG3139" s="41"/>
      <c r="BH3139" s="41"/>
      <c r="BI3139" s="41"/>
      <c r="BJ3139" s="41"/>
      <c r="BK3139" s="41"/>
      <c r="BL3139" s="41"/>
      <c r="BM3139" s="41"/>
      <c r="BN3139" s="41"/>
      <c r="BO3139" s="41"/>
      <c r="BP3139" s="108"/>
      <c r="CG3139" s="102"/>
      <c r="CI3139" s="45"/>
    </row>
    <row r="3140" spans="37:87" ht="13" customHeight="1">
      <c r="AK3140" s="114"/>
      <c r="AL3140" s="41"/>
      <c r="AM3140" s="41"/>
      <c r="AN3140" s="41"/>
      <c r="AO3140" s="41"/>
      <c r="AP3140" s="41"/>
      <c r="AQ3140" s="41"/>
      <c r="AR3140" s="41"/>
      <c r="AS3140" s="41"/>
      <c r="AT3140" s="41"/>
      <c r="AU3140" s="41"/>
      <c r="AV3140" s="41"/>
      <c r="AW3140" s="41"/>
      <c r="AX3140" s="41"/>
      <c r="AY3140" s="41"/>
      <c r="AZ3140" s="41"/>
      <c r="BA3140" s="41"/>
      <c r="BB3140" s="41"/>
      <c r="BC3140" s="41"/>
      <c r="BD3140" s="41"/>
      <c r="BE3140" s="41"/>
      <c r="BF3140" s="41"/>
      <c r="BG3140" s="41"/>
      <c r="BH3140" s="41"/>
      <c r="BI3140" s="41"/>
      <c r="BJ3140" s="41"/>
      <c r="BK3140" s="41"/>
      <c r="BL3140" s="41"/>
      <c r="BM3140" s="41"/>
      <c r="BN3140" s="41"/>
      <c r="BO3140" s="41"/>
      <c r="BP3140" s="108"/>
      <c r="CG3140" s="102"/>
      <c r="CI3140" s="45"/>
    </row>
    <row r="3141" spans="37:87" ht="13" customHeight="1">
      <c r="AK3141" s="114"/>
      <c r="AL3141" s="41"/>
      <c r="AM3141" s="41"/>
      <c r="AN3141" s="41"/>
      <c r="AO3141" s="41"/>
      <c r="AP3141" s="41"/>
      <c r="AQ3141" s="41"/>
      <c r="AR3141" s="41"/>
      <c r="AS3141" s="41"/>
      <c r="AT3141" s="41"/>
      <c r="AU3141" s="41"/>
      <c r="AV3141" s="41"/>
      <c r="AW3141" s="41"/>
      <c r="AX3141" s="41"/>
      <c r="AY3141" s="41"/>
      <c r="AZ3141" s="41"/>
      <c r="BA3141" s="41"/>
      <c r="BB3141" s="41"/>
      <c r="BC3141" s="41"/>
      <c r="BD3141" s="41"/>
      <c r="BE3141" s="41"/>
      <c r="BF3141" s="41"/>
      <c r="BG3141" s="41"/>
      <c r="BH3141" s="41"/>
      <c r="BI3141" s="41"/>
      <c r="BJ3141" s="41"/>
      <c r="BK3141" s="41"/>
      <c r="BL3141" s="41"/>
      <c r="BM3141" s="41"/>
      <c r="BN3141" s="41"/>
      <c r="BO3141" s="41"/>
      <c r="BP3141" s="108"/>
      <c r="CG3141" s="102"/>
      <c r="CI3141" s="45"/>
    </row>
    <row r="3142" spans="37:87" ht="13" customHeight="1">
      <c r="AK3142" s="114"/>
      <c r="AL3142" s="41"/>
      <c r="AM3142" s="41"/>
      <c r="AN3142" s="41"/>
      <c r="AO3142" s="41"/>
      <c r="AP3142" s="41"/>
      <c r="AQ3142" s="41"/>
      <c r="AR3142" s="41"/>
      <c r="AS3142" s="41"/>
      <c r="AT3142" s="41"/>
      <c r="AU3142" s="41"/>
      <c r="AV3142" s="41"/>
      <c r="AW3142" s="41"/>
      <c r="AX3142" s="41"/>
      <c r="AY3142" s="41"/>
      <c r="AZ3142" s="41"/>
      <c r="BA3142" s="41"/>
      <c r="BB3142" s="41"/>
      <c r="BC3142" s="41"/>
      <c r="BD3142" s="41"/>
      <c r="BE3142" s="41"/>
      <c r="BF3142" s="41"/>
      <c r="BG3142" s="41"/>
      <c r="BH3142" s="41"/>
      <c r="BI3142" s="41"/>
      <c r="BJ3142" s="41"/>
      <c r="BK3142" s="41"/>
      <c r="BL3142" s="41"/>
      <c r="BM3142" s="41"/>
      <c r="BN3142" s="41"/>
      <c r="BO3142" s="41"/>
      <c r="BP3142" s="108"/>
      <c r="CG3142" s="102"/>
      <c r="CI3142" s="45"/>
    </row>
    <row r="3143" spans="37:87" ht="13" customHeight="1">
      <c r="AK3143" s="114"/>
      <c r="AL3143" s="41"/>
      <c r="AM3143" s="41"/>
      <c r="AN3143" s="41"/>
      <c r="AO3143" s="41"/>
      <c r="AP3143" s="41"/>
      <c r="AQ3143" s="41"/>
      <c r="AR3143" s="41"/>
      <c r="AS3143" s="41"/>
      <c r="AT3143" s="41"/>
      <c r="AU3143" s="41"/>
      <c r="AV3143" s="41"/>
      <c r="AW3143" s="41"/>
      <c r="AX3143" s="41"/>
      <c r="AY3143" s="41"/>
      <c r="AZ3143" s="41"/>
      <c r="BA3143" s="41"/>
      <c r="BB3143" s="41"/>
      <c r="BC3143" s="41"/>
      <c r="BD3143" s="41"/>
      <c r="BE3143" s="41"/>
      <c r="BF3143" s="41"/>
      <c r="BG3143" s="41"/>
      <c r="BH3143" s="41"/>
      <c r="BI3143" s="41"/>
      <c r="BJ3143" s="41"/>
      <c r="BK3143" s="41"/>
      <c r="BL3143" s="41"/>
      <c r="BM3143" s="41"/>
      <c r="BN3143" s="41"/>
      <c r="BO3143" s="41"/>
      <c r="BP3143" s="108"/>
      <c r="CG3143" s="102"/>
      <c r="CI3143" s="45"/>
    </row>
    <row r="3144" spans="37:87" ht="13" customHeight="1">
      <c r="AK3144" s="114"/>
      <c r="AL3144" s="41"/>
      <c r="AM3144" s="41"/>
      <c r="AN3144" s="41"/>
      <c r="AO3144" s="41"/>
      <c r="AP3144" s="41"/>
      <c r="AQ3144" s="41"/>
      <c r="AR3144" s="41"/>
      <c r="AS3144" s="41"/>
      <c r="AT3144" s="41"/>
      <c r="AU3144" s="41"/>
      <c r="AV3144" s="41"/>
      <c r="AW3144" s="41"/>
      <c r="AX3144" s="41"/>
      <c r="AY3144" s="41"/>
      <c r="AZ3144" s="41"/>
      <c r="BA3144" s="41"/>
      <c r="BB3144" s="41"/>
      <c r="BC3144" s="41"/>
      <c r="BD3144" s="41"/>
      <c r="BE3144" s="41"/>
      <c r="BF3144" s="41"/>
      <c r="BG3144" s="41"/>
      <c r="BH3144" s="41"/>
      <c r="BI3144" s="41"/>
      <c r="BJ3144" s="41"/>
      <c r="BK3144" s="41"/>
      <c r="BL3144" s="41"/>
      <c r="BM3144" s="41"/>
      <c r="BN3144" s="41"/>
      <c r="BO3144" s="41"/>
      <c r="BP3144" s="108"/>
      <c r="CG3144" s="102"/>
      <c r="CI3144" s="45"/>
    </row>
    <row r="3145" spans="37:87" ht="13" customHeight="1">
      <c r="AK3145" s="114"/>
      <c r="AL3145" s="41"/>
      <c r="AM3145" s="41"/>
      <c r="AN3145" s="41"/>
      <c r="AO3145" s="41"/>
      <c r="AP3145" s="41"/>
      <c r="AQ3145" s="41"/>
      <c r="AR3145" s="41"/>
      <c r="AS3145" s="41"/>
      <c r="AT3145" s="41"/>
      <c r="AU3145" s="41"/>
      <c r="AV3145" s="41"/>
      <c r="AW3145" s="41"/>
      <c r="AX3145" s="41"/>
      <c r="AY3145" s="41"/>
      <c r="AZ3145" s="41"/>
      <c r="BA3145" s="41"/>
      <c r="BB3145" s="41"/>
      <c r="BC3145" s="41"/>
      <c r="BD3145" s="41"/>
      <c r="BE3145" s="41"/>
      <c r="BF3145" s="41"/>
      <c r="BG3145" s="41"/>
      <c r="BH3145" s="41"/>
      <c r="BI3145" s="41"/>
      <c r="BJ3145" s="41"/>
      <c r="BK3145" s="41"/>
      <c r="BL3145" s="41"/>
      <c r="BM3145" s="41"/>
      <c r="BN3145" s="41"/>
      <c r="BO3145" s="41"/>
      <c r="BP3145" s="108"/>
      <c r="CG3145" s="102"/>
      <c r="CI3145" s="45"/>
    </row>
    <row r="3146" spans="37:87" ht="13" customHeight="1">
      <c r="AK3146" s="114"/>
      <c r="AL3146" s="41"/>
      <c r="AM3146" s="41"/>
      <c r="AN3146" s="41"/>
      <c r="AO3146" s="41"/>
      <c r="AP3146" s="41"/>
      <c r="AQ3146" s="41"/>
      <c r="AR3146" s="41"/>
      <c r="AS3146" s="41"/>
      <c r="AT3146" s="41"/>
      <c r="AU3146" s="41"/>
      <c r="AV3146" s="41"/>
      <c r="AW3146" s="41"/>
      <c r="AX3146" s="41"/>
      <c r="AY3146" s="41"/>
      <c r="AZ3146" s="41"/>
      <c r="BA3146" s="41"/>
      <c r="BB3146" s="41"/>
      <c r="BC3146" s="41"/>
      <c r="BD3146" s="41"/>
      <c r="BE3146" s="41"/>
      <c r="BF3146" s="41"/>
      <c r="BG3146" s="41"/>
      <c r="BH3146" s="41"/>
      <c r="BI3146" s="41"/>
      <c r="BJ3146" s="41"/>
      <c r="BK3146" s="41"/>
      <c r="BL3146" s="41"/>
      <c r="BM3146" s="41"/>
      <c r="BN3146" s="41"/>
      <c r="BO3146" s="41"/>
      <c r="BP3146" s="108"/>
      <c r="CG3146" s="102"/>
      <c r="CI3146" s="45"/>
    </row>
    <row r="3147" spans="37:87" ht="13" customHeight="1">
      <c r="AK3147" s="114"/>
      <c r="AL3147" s="41"/>
      <c r="AM3147" s="41"/>
      <c r="AN3147" s="41"/>
      <c r="AO3147" s="41"/>
      <c r="AP3147" s="41"/>
      <c r="AQ3147" s="41"/>
      <c r="AR3147" s="41"/>
      <c r="AS3147" s="41"/>
      <c r="AT3147" s="41"/>
      <c r="AU3147" s="41"/>
      <c r="AV3147" s="41"/>
      <c r="AW3147" s="41"/>
      <c r="AX3147" s="41"/>
      <c r="AY3147" s="41"/>
      <c r="AZ3147" s="41"/>
      <c r="BA3147" s="41"/>
      <c r="BB3147" s="41"/>
      <c r="BC3147" s="41"/>
      <c r="BD3147" s="41"/>
      <c r="BE3147" s="41"/>
      <c r="BF3147" s="41"/>
      <c r="BG3147" s="41"/>
      <c r="BH3147" s="41"/>
      <c r="BI3147" s="41"/>
      <c r="BJ3147" s="41"/>
      <c r="BK3147" s="41"/>
      <c r="BL3147" s="41"/>
      <c r="BM3147" s="41"/>
      <c r="BN3147" s="41"/>
      <c r="BO3147" s="41"/>
      <c r="BP3147" s="108"/>
      <c r="CG3147" s="102"/>
      <c r="CI3147" s="45"/>
    </row>
    <row r="3148" spans="37:87" ht="13" customHeight="1">
      <c r="AK3148" s="114"/>
      <c r="AL3148" s="41"/>
      <c r="AM3148" s="41"/>
      <c r="AN3148" s="41"/>
      <c r="AO3148" s="41"/>
      <c r="AP3148" s="41"/>
      <c r="AQ3148" s="41"/>
      <c r="AR3148" s="41"/>
      <c r="AS3148" s="41"/>
      <c r="AT3148" s="41"/>
      <c r="AU3148" s="41"/>
      <c r="AV3148" s="41"/>
      <c r="AW3148" s="41"/>
      <c r="AX3148" s="41"/>
      <c r="AY3148" s="41"/>
      <c r="AZ3148" s="41"/>
      <c r="BA3148" s="41"/>
      <c r="BB3148" s="41"/>
      <c r="BC3148" s="41"/>
      <c r="BD3148" s="41"/>
      <c r="BE3148" s="41"/>
      <c r="BF3148" s="41"/>
      <c r="BG3148" s="41"/>
      <c r="BH3148" s="41"/>
      <c r="BI3148" s="41"/>
      <c r="BJ3148" s="41"/>
      <c r="BK3148" s="41"/>
      <c r="BL3148" s="41"/>
      <c r="BM3148" s="41"/>
      <c r="BN3148" s="41"/>
      <c r="BO3148" s="41"/>
      <c r="BP3148" s="108"/>
      <c r="CG3148" s="102"/>
      <c r="CI3148" s="45"/>
    </row>
    <row r="3149" spans="37:87" ht="13" customHeight="1">
      <c r="AK3149" s="114"/>
      <c r="AL3149" s="41"/>
      <c r="AM3149" s="41"/>
      <c r="AN3149" s="41"/>
      <c r="AO3149" s="41"/>
      <c r="AP3149" s="41"/>
      <c r="AQ3149" s="41"/>
      <c r="AR3149" s="41"/>
      <c r="AS3149" s="41"/>
      <c r="AT3149" s="41"/>
      <c r="AU3149" s="41"/>
      <c r="AV3149" s="41"/>
      <c r="AW3149" s="41"/>
      <c r="AX3149" s="41"/>
      <c r="AY3149" s="41"/>
      <c r="AZ3149" s="41"/>
      <c r="BA3149" s="41"/>
      <c r="BB3149" s="41"/>
      <c r="BC3149" s="41"/>
      <c r="BD3149" s="41"/>
      <c r="BE3149" s="41"/>
      <c r="BF3149" s="41"/>
      <c r="BG3149" s="41"/>
      <c r="BH3149" s="41"/>
      <c r="BI3149" s="41"/>
      <c r="BJ3149" s="41"/>
      <c r="BK3149" s="41"/>
      <c r="BL3149" s="41"/>
      <c r="BM3149" s="41"/>
      <c r="BN3149" s="41"/>
      <c r="BO3149" s="41"/>
      <c r="BP3149" s="108"/>
      <c r="CG3149" s="102"/>
      <c r="CI3149" s="45"/>
    </row>
    <row r="3150" spans="37:87" ht="13" customHeight="1">
      <c r="AK3150" s="114"/>
      <c r="AL3150" s="41"/>
      <c r="AM3150" s="41"/>
      <c r="AN3150" s="41"/>
      <c r="AO3150" s="41"/>
      <c r="AP3150" s="41"/>
      <c r="AQ3150" s="41"/>
      <c r="AR3150" s="41"/>
      <c r="AS3150" s="41"/>
      <c r="AT3150" s="41"/>
      <c r="AU3150" s="41"/>
      <c r="AV3150" s="41"/>
      <c r="AW3150" s="41"/>
      <c r="AX3150" s="41"/>
      <c r="AY3150" s="41"/>
      <c r="AZ3150" s="41"/>
      <c r="BA3150" s="41"/>
      <c r="BB3150" s="41"/>
      <c r="BC3150" s="41"/>
      <c r="BD3150" s="41"/>
      <c r="BE3150" s="41"/>
      <c r="BF3150" s="41"/>
      <c r="BG3150" s="41"/>
      <c r="BH3150" s="41"/>
      <c r="BI3150" s="41"/>
      <c r="BJ3150" s="41"/>
      <c r="BK3150" s="41"/>
      <c r="BL3150" s="41"/>
      <c r="BM3150" s="41"/>
      <c r="BN3150" s="41"/>
      <c r="BO3150" s="41"/>
      <c r="BP3150" s="108"/>
      <c r="CG3150" s="102"/>
      <c r="CI3150" s="45"/>
    </row>
    <row r="3151" spans="37:87" ht="13" customHeight="1">
      <c r="AK3151" s="114"/>
      <c r="AL3151" s="41"/>
      <c r="AM3151" s="41"/>
      <c r="AN3151" s="41"/>
      <c r="AO3151" s="41"/>
      <c r="AP3151" s="41"/>
      <c r="AQ3151" s="41"/>
      <c r="AR3151" s="41"/>
      <c r="AS3151" s="41"/>
      <c r="AT3151" s="41"/>
      <c r="AU3151" s="41"/>
      <c r="AV3151" s="41"/>
      <c r="AW3151" s="41"/>
      <c r="AX3151" s="41"/>
      <c r="AY3151" s="41"/>
      <c r="AZ3151" s="41"/>
      <c r="BA3151" s="41"/>
      <c r="BB3151" s="41"/>
      <c r="BC3151" s="41"/>
      <c r="BD3151" s="41"/>
      <c r="BE3151" s="41"/>
      <c r="BF3151" s="41"/>
      <c r="BG3151" s="41"/>
      <c r="BH3151" s="41"/>
      <c r="BI3151" s="41"/>
      <c r="BJ3151" s="41"/>
      <c r="BK3151" s="41"/>
      <c r="BL3151" s="41"/>
      <c r="BM3151" s="41"/>
      <c r="BN3151" s="41"/>
      <c r="BO3151" s="41"/>
      <c r="BP3151" s="108"/>
      <c r="CG3151" s="102"/>
      <c r="CI3151" s="45"/>
    </row>
    <row r="3152" spans="37:87" ht="13" customHeight="1">
      <c r="AK3152" s="114"/>
      <c r="AL3152" s="41"/>
      <c r="AM3152" s="41"/>
      <c r="AN3152" s="41"/>
      <c r="AO3152" s="41"/>
      <c r="AP3152" s="41"/>
      <c r="AQ3152" s="41"/>
      <c r="AR3152" s="41"/>
      <c r="AS3152" s="41"/>
      <c r="AT3152" s="41"/>
      <c r="AU3152" s="41"/>
      <c r="AV3152" s="41"/>
      <c r="AW3152" s="41"/>
      <c r="AX3152" s="41"/>
      <c r="AY3152" s="41"/>
      <c r="AZ3152" s="41"/>
      <c r="BA3152" s="41"/>
      <c r="BB3152" s="41"/>
      <c r="BC3152" s="41"/>
      <c r="BD3152" s="41"/>
      <c r="BE3152" s="41"/>
      <c r="BF3152" s="41"/>
      <c r="BG3152" s="41"/>
      <c r="BH3152" s="41"/>
      <c r="BI3152" s="41"/>
      <c r="BJ3152" s="41"/>
      <c r="BK3152" s="41"/>
      <c r="BL3152" s="41"/>
      <c r="BM3152" s="41"/>
      <c r="BN3152" s="41"/>
      <c r="BO3152" s="41"/>
      <c r="BP3152" s="108"/>
      <c r="CG3152" s="102"/>
      <c r="CI3152" s="45"/>
    </row>
    <row r="3153" spans="37:87" ht="13" customHeight="1">
      <c r="AK3153" s="114"/>
      <c r="AL3153" s="41"/>
      <c r="AM3153" s="41"/>
      <c r="AN3153" s="41"/>
      <c r="AO3153" s="41"/>
      <c r="AP3153" s="41"/>
      <c r="AQ3153" s="41"/>
      <c r="AR3153" s="41"/>
      <c r="AS3153" s="41"/>
      <c r="AT3153" s="41"/>
      <c r="AU3153" s="41"/>
      <c r="AV3153" s="41"/>
      <c r="AW3153" s="41"/>
      <c r="AX3153" s="41"/>
      <c r="AY3153" s="41"/>
      <c r="AZ3153" s="41"/>
      <c r="BA3153" s="41"/>
      <c r="BB3153" s="41"/>
      <c r="BC3153" s="41"/>
      <c r="BD3153" s="41"/>
      <c r="BE3153" s="41"/>
      <c r="BF3153" s="41"/>
      <c r="BG3153" s="41"/>
      <c r="BH3153" s="41"/>
      <c r="BI3153" s="41"/>
      <c r="BJ3153" s="41"/>
      <c r="BK3153" s="41"/>
      <c r="BL3153" s="41"/>
      <c r="BM3153" s="41"/>
      <c r="BN3153" s="41"/>
      <c r="BO3153" s="41"/>
      <c r="BP3153" s="108"/>
      <c r="CG3153" s="102"/>
      <c r="CI3153" s="45"/>
    </row>
    <row r="3154" spans="37:87" ht="13" customHeight="1">
      <c r="AK3154" s="114"/>
      <c r="AL3154" s="41"/>
      <c r="AM3154" s="41"/>
      <c r="AN3154" s="41"/>
      <c r="AO3154" s="41"/>
      <c r="AP3154" s="41"/>
      <c r="AQ3154" s="41"/>
      <c r="AR3154" s="41"/>
      <c r="AS3154" s="41"/>
      <c r="AT3154" s="41"/>
      <c r="AU3154" s="41"/>
      <c r="AV3154" s="41"/>
      <c r="AW3154" s="41"/>
      <c r="AX3154" s="41"/>
      <c r="AY3154" s="41"/>
      <c r="AZ3154" s="41"/>
      <c r="BA3154" s="41"/>
      <c r="BB3154" s="41"/>
      <c r="BC3154" s="41"/>
      <c r="BD3154" s="41"/>
      <c r="BE3154" s="41"/>
      <c r="BF3154" s="41"/>
      <c r="BG3154" s="41"/>
      <c r="BH3154" s="41"/>
      <c r="BI3154" s="41"/>
      <c r="BJ3154" s="41"/>
      <c r="BK3154" s="41"/>
      <c r="BL3154" s="41"/>
      <c r="BM3154" s="41"/>
      <c r="BN3154" s="41"/>
      <c r="BO3154" s="41"/>
      <c r="BP3154" s="108"/>
      <c r="CG3154" s="102"/>
      <c r="CI3154" s="45"/>
    </row>
    <row r="3155" spans="37:87" ht="13" customHeight="1">
      <c r="AK3155" s="114"/>
      <c r="AL3155" s="41"/>
      <c r="AM3155" s="41"/>
      <c r="AN3155" s="41"/>
      <c r="AO3155" s="41"/>
      <c r="AP3155" s="41"/>
      <c r="AQ3155" s="41"/>
      <c r="AR3155" s="41"/>
      <c r="AS3155" s="41"/>
      <c r="AT3155" s="41"/>
      <c r="AU3155" s="41"/>
      <c r="AV3155" s="41"/>
      <c r="AW3155" s="41"/>
      <c r="AX3155" s="41"/>
      <c r="AY3155" s="41"/>
      <c r="AZ3155" s="41"/>
      <c r="BA3155" s="41"/>
      <c r="BB3155" s="41"/>
      <c r="BC3155" s="41"/>
      <c r="BD3155" s="41"/>
      <c r="BE3155" s="41"/>
      <c r="BF3155" s="41"/>
      <c r="BG3155" s="41"/>
      <c r="BH3155" s="41"/>
      <c r="BI3155" s="41"/>
      <c r="BJ3155" s="41"/>
      <c r="BK3155" s="41"/>
      <c r="BL3155" s="41"/>
      <c r="BM3155" s="41"/>
      <c r="BN3155" s="41"/>
      <c r="BO3155" s="41"/>
      <c r="BP3155" s="108"/>
      <c r="CG3155" s="102"/>
      <c r="CI3155" s="45"/>
    </row>
    <row r="3156" spans="37:87" ht="13" customHeight="1">
      <c r="AK3156" s="114"/>
      <c r="AL3156" s="41"/>
      <c r="AM3156" s="41"/>
      <c r="AN3156" s="41"/>
      <c r="AO3156" s="41"/>
      <c r="AP3156" s="41"/>
      <c r="AQ3156" s="41"/>
      <c r="AR3156" s="41"/>
      <c r="AS3156" s="41"/>
      <c r="AT3156" s="41"/>
      <c r="AU3156" s="41"/>
      <c r="AV3156" s="41"/>
      <c r="AW3156" s="41"/>
      <c r="AX3156" s="41"/>
      <c r="AY3156" s="41"/>
      <c r="AZ3156" s="41"/>
      <c r="BA3156" s="41"/>
      <c r="BB3156" s="41"/>
      <c r="BC3156" s="41"/>
      <c r="BD3156" s="41"/>
      <c r="BE3156" s="41"/>
      <c r="BF3156" s="41"/>
      <c r="BG3156" s="41"/>
      <c r="BH3156" s="41"/>
      <c r="BI3156" s="41"/>
      <c r="BJ3156" s="41"/>
      <c r="BK3156" s="41"/>
      <c r="BL3156" s="41"/>
      <c r="BM3156" s="41"/>
      <c r="BN3156" s="41"/>
      <c r="BO3156" s="41"/>
      <c r="BP3156" s="108"/>
      <c r="CG3156" s="102"/>
      <c r="CI3156" s="45"/>
    </row>
    <row r="3157" spans="37:87" ht="13" customHeight="1">
      <c r="AK3157" s="114"/>
      <c r="AL3157" s="41"/>
      <c r="AM3157" s="41"/>
      <c r="AN3157" s="41"/>
      <c r="AO3157" s="41"/>
      <c r="AP3157" s="41"/>
      <c r="AQ3157" s="41"/>
      <c r="AR3157" s="41"/>
      <c r="AS3157" s="41"/>
      <c r="AT3157" s="41"/>
      <c r="AU3157" s="41"/>
      <c r="AV3157" s="41"/>
      <c r="AW3157" s="41"/>
      <c r="AX3157" s="41"/>
      <c r="AY3157" s="41"/>
      <c r="AZ3157" s="41"/>
      <c r="BA3157" s="41"/>
      <c r="BB3157" s="41"/>
      <c r="BC3157" s="41"/>
      <c r="BD3157" s="41"/>
      <c r="BE3157" s="41"/>
      <c r="BF3157" s="41"/>
      <c r="BG3157" s="41"/>
      <c r="BH3157" s="41"/>
      <c r="BI3157" s="41"/>
      <c r="BJ3157" s="41"/>
      <c r="BK3157" s="41"/>
      <c r="BL3157" s="41"/>
      <c r="BM3157" s="41"/>
      <c r="BN3157" s="41"/>
      <c r="BO3157" s="41"/>
      <c r="BP3157" s="108"/>
      <c r="CG3157" s="102"/>
      <c r="CI3157" s="45"/>
    </row>
    <row r="3158" spans="37:87" ht="13" customHeight="1">
      <c r="AK3158" s="114"/>
      <c r="AL3158" s="41"/>
      <c r="AM3158" s="41"/>
      <c r="AN3158" s="41"/>
      <c r="AO3158" s="41"/>
      <c r="AP3158" s="41"/>
      <c r="AQ3158" s="41"/>
      <c r="AR3158" s="41"/>
      <c r="AS3158" s="41"/>
      <c r="AT3158" s="41"/>
      <c r="AU3158" s="41"/>
      <c r="AV3158" s="41"/>
      <c r="AW3158" s="41"/>
      <c r="AX3158" s="41"/>
      <c r="AY3158" s="41"/>
      <c r="AZ3158" s="41"/>
      <c r="BA3158" s="41"/>
      <c r="BB3158" s="41"/>
      <c r="BC3158" s="41"/>
      <c r="BD3158" s="41"/>
      <c r="BE3158" s="41"/>
      <c r="BF3158" s="41"/>
      <c r="BG3158" s="41"/>
      <c r="BH3158" s="41"/>
      <c r="BI3158" s="41"/>
      <c r="BJ3158" s="41"/>
      <c r="BK3158" s="41"/>
      <c r="BL3158" s="41"/>
      <c r="BM3158" s="41"/>
      <c r="BN3158" s="41"/>
      <c r="BO3158" s="41"/>
      <c r="BP3158" s="108"/>
      <c r="CG3158" s="102"/>
      <c r="CI3158" s="45"/>
    </row>
    <row r="3159" spans="37:87" ht="13" customHeight="1">
      <c r="AK3159" s="114"/>
      <c r="AL3159" s="41"/>
      <c r="AM3159" s="41"/>
      <c r="AN3159" s="41"/>
      <c r="AO3159" s="41"/>
      <c r="AP3159" s="41"/>
      <c r="AQ3159" s="41"/>
      <c r="AR3159" s="41"/>
      <c r="AS3159" s="41"/>
      <c r="AT3159" s="41"/>
      <c r="AU3159" s="41"/>
      <c r="AV3159" s="41"/>
      <c r="AW3159" s="41"/>
      <c r="AX3159" s="41"/>
      <c r="AY3159" s="41"/>
      <c r="AZ3159" s="41"/>
      <c r="BA3159" s="41"/>
      <c r="BB3159" s="41"/>
      <c r="BC3159" s="41"/>
      <c r="BD3159" s="41"/>
      <c r="BE3159" s="41"/>
      <c r="BF3159" s="41"/>
      <c r="BG3159" s="41"/>
      <c r="BH3159" s="41"/>
      <c r="BI3159" s="41"/>
      <c r="BJ3159" s="41"/>
      <c r="BK3159" s="41"/>
      <c r="BL3159" s="41"/>
      <c r="BM3159" s="41"/>
      <c r="BN3159" s="41"/>
      <c r="BO3159" s="41"/>
      <c r="BP3159" s="108"/>
      <c r="CG3159" s="102"/>
      <c r="CI3159" s="45"/>
    </row>
    <row r="3160" spans="37:87" ht="13" customHeight="1">
      <c r="AK3160" s="114"/>
      <c r="AL3160" s="41"/>
      <c r="AM3160" s="41"/>
      <c r="AN3160" s="41"/>
      <c r="AO3160" s="41"/>
      <c r="AP3160" s="41"/>
      <c r="AQ3160" s="41"/>
      <c r="AR3160" s="41"/>
      <c r="AS3160" s="41"/>
      <c r="AT3160" s="41"/>
      <c r="AU3160" s="41"/>
      <c r="AV3160" s="41"/>
      <c r="AW3160" s="41"/>
      <c r="AX3160" s="41"/>
      <c r="AY3160" s="41"/>
      <c r="AZ3160" s="41"/>
      <c r="BA3160" s="41"/>
      <c r="BB3160" s="41"/>
      <c r="BC3160" s="41"/>
      <c r="BD3160" s="41"/>
      <c r="BE3160" s="41"/>
      <c r="BF3160" s="41"/>
      <c r="BG3160" s="41"/>
      <c r="BH3160" s="41"/>
      <c r="BI3160" s="41"/>
      <c r="BJ3160" s="41"/>
      <c r="BK3160" s="41"/>
      <c r="BL3160" s="41"/>
      <c r="BM3160" s="41"/>
      <c r="BN3160" s="41"/>
      <c r="BO3160" s="41"/>
      <c r="BP3160" s="108"/>
      <c r="CG3160" s="102"/>
      <c r="CI3160" s="45"/>
    </row>
    <row r="3161" spans="37:87" ht="13" customHeight="1">
      <c r="AK3161" s="114"/>
      <c r="AL3161" s="41"/>
      <c r="AM3161" s="41"/>
      <c r="AN3161" s="41"/>
      <c r="AO3161" s="41"/>
      <c r="AP3161" s="41"/>
      <c r="AQ3161" s="41"/>
      <c r="AR3161" s="41"/>
      <c r="AS3161" s="41"/>
      <c r="AT3161" s="41"/>
      <c r="AU3161" s="41"/>
      <c r="AV3161" s="41"/>
      <c r="AW3161" s="41"/>
      <c r="AX3161" s="41"/>
      <c r="AY3161" s="41"/>
      <c r="AZ3161" s="41"/>
      <c r="BA3161" s="41"/>
      <c r="BB3161" s="41"/>
      <c r="BC3161" s="41"/>
      <c r="BD3161" s="41"/>
      <c r="BE3161" s="41"/>
      <c r="BF3161" s="41"/>
      <c r="BG3161" s="41"/>
      <c r="BH3161" s="41"/>
      <c r="BI3161" s="41"/>
      <c r="BJ3161" s="41"/>
      <c r="BK3161" s="41"/>
      <c r="BL3161" s="41"/>
      <c r="BM3161" s="41"/>
      <c r="BN3161" s="41"/>
      <c r="BO3161" s="41"/>
      <c r="BP3161" s="108"/>
      <c r="CG3161" s="102"/>
      <c r="CI3161" s="45"/>
    </row>
    <row r="3162" spans="37:87" ht="13" customHeight="1">
      <c r="AK3162" s="114"/>
      <c r="AL3162" s="41"/>
      <c r="AM3162" s="41"/>
      <c r="AN3162" s="41"/>
      <c r="AO3162" s="41"/>
      <c r="AP3162" s="41"/>
      <c r="AQ3162" s="41"/>
      <c r="AR3162" s="41"/>
      <c r="AS3162" s="41"/>
      <c r="AT3162" s="41"/>
      <c r="AU3162" s="41"/>
      <c r="AV3162" s="41"/>
      <c r="AW3162" s="41"/>
      <c r="AX3162" s="41"/>
      <c r="AY3162" s="41"/>
      <c r="AZ3162" s="41"/>
      <c r="BA3162" s="41"/>
      <c r="BB3162" s="41"/>
      <c r="BC3162" s="41"/>
      <c r="BD3162" s="41"/>
      <c r="BE3162" s="41"/>
      <c r="BF3162" s="41"/>
      <c r="BG3162" s="41"/>
      <c r="BH3162" s="41"/>
      <c r="BI3162" s="41"/>
      <c r="BJ3162" s="41"/>
      <c r="BK3162" s="41"/>
      <c r="BL3162" s="41"/>
      <c r="BM3162" s="41"/>
      <c r="BN3162" s="41"/>
      <c r="BO3162" s="41"/>
      <c r="BP3162" s="108"/>
      <c r="CG3162" s="102"/>
      <c r="CI3162" s="45"/>
    </row>
    <row r="3163" spans="37:87" ht="13" customHeight="1">
      <c r="AK3163" s="114"/>
      <c r="AL3163" s="41"/>
      <c r="AM3163" s="41"/>
      <c r="AN3163" s="41"/>
      <c r="AO3163" s="41"/>
      <c r="AP3163" s="41"/>
      <c r="AQ3163" s="41"/>
      <c r="AR3163" s="41"/>
      <c r="AS3163" s="41"/>
      <c r="AT3163" s="41"/>
      <c r="AU3163" s="41"/>
      <c r="AV3163" s="41"/>
      <c r="AW3163" s="41"/>
      <c r="AX3163" s="41"/>
      <c r="AY3163" s="41"/>
      <c r="AZ3163" s="41"/>
      <c r="BA3163" s="41"/>
      <c r="BB3163" s="41"/>
      <c r="BC3163" s="41"/>
      <c r="BD3163" s="41"/>
      <c r="BE3163" s="41"/>
      <c r="BF3163" s="41"/>
      <c r="BG3163" s="41"/>
      <c r="BH3163" s="41"/>
      <c r="BI3163" s="41"/>
      <c r="BJ3163" s="41"/>
      <c r="BK3163" s="41"/>
      <c r="BL3163" s="41"/>
      <c r="BM3163" s="41"/>
      <c r="BN3163" s="41"/>
      <c r="BO3163" s="41"/>
      <c r="BP3163" s="108"/>
      <c r="CG3163" s="102"/>
      <c r="CI3163" s="45"/>
    </row>
    <row r="3164" spans="37:87" ht="13" customHeight="1">
      <c r="AK3164" s="114"/>
      <c r="AL3164" s="41"/>
      <c r="AM3164" s="41"/>
      <c r="AN3164" s="41"/>
      <c r="AO3164" s="41"/>
      <c r="AP3164" s="41"/>
      <c r="AQ3164" s="41"/>
      <c r="AR3164" s="41"/>
      <c r="AS3164" s="41"/>
      <c r="AT3164" s="41"/>
      <c r="AU3164" s="41"/>
      <c r="AV3164" s="41"/>
      <c r="AW3164" s="41"/>
      <c r="AX3164" s="41"/>
      <c r="AY3164" s="41"/>
      <c r="AZ3164" s="41"/>
      <c r="BA3164" s="41"/>
      <c r="BB3164" s="41"/>
      <c r="BC3164" s="41"/>
      <c r="BD3164" s="41"/>
      <c r="BE3164" s="41"/>
      <c r="BF3164" s="41"/>
      <c r="BG3164" s="41"/>
      <c r="BH3164" s="41"/>
      <c r="BI3164" s="41"/>
      <c r="BJ3164" s="41"/>
      <c r="BK3164" s="41"/>
      <c r="BL3164" s="41"/>
      <c r="BM3164" s="41"/>
      <c r="BN3164" s="41"/>
      <c r="BO3164" s="41"/>
      <c r="BP3164" s="108"/>
      <c r="CG3164" s="102"/>
      <c r="CI3164" s="45"/>
    </row>
    <row r="3165" spans="37:87" ht="13" customHeight="1">
      <c r="AK3165" s="114"/>
      <c r="AL3165" s="41"/>
      <c r="AM3165" s="41"/>
      <c r="AN3165" s="41"/>
      <c r="AO3165" s="41"/>
      <c r="AP3165" s="41"/>
      <c r="AQ3165" s="41"/>
      <c r="AR3165" s="41"/>
      <c r="AS3165" s="41"/>
      <c r="AT3165" s="41"/>
      <c r="AU3165" s="41"/>
      <c r="AV3165" s="41"/>
      <c r="AW3165" s="41"/>
      <c r="AX3165" s="41"/>
      <c r="AY3165" s="41"/>
      <c r="AZ3165" s="41"/>
      <c r="BA3165" s="41"/>
      <c r="BB3165" s="41"/>
      <c r="BC3165" s="41"/>
      <c r="BD3165" s="41"/>
      <c r="BE3165" s="41"/>
      <c r="BF3165" s="41"/>
      <c r="BG3165" s="41"/>
      <c r="BH3165" s="41"/>
      <c r="BI3165" s="41"/>
      <c r="BJ3165" s="41"/>
      <c r="BK3165" s="41"/>
      <c r="BL3165" s="41"/>
      <c r="BM3165" s="41"/>
      <c r="BN3165" s="41"/>
      <c r="BO3165" s="41"/>
      <c r="BP3165" s="108"/>
      <c r="CG3165" s="102"/>
      <c r="CI3165" s="45"/>
    </row>
    <row r="3166" spans="37:87" ht="13" customHeight="1">
      <c r="AK3166" s="114"/>
      <c r="AL3166" s="41"/>
      <c r="AM3166" s="41"/>
      <c r="AN3166" s="41"/>
      <c r="AO3166" s="41"/>
      <c r="AP3166" s="41"/>
      <c r="AQ3166" s="41"/>
      <c r="AR3166" s="41"/>
      <c r="AS3166" s="41"/>
      <c r="AT3166" s="41"/>
      <c r="AU3166" s="41"/>
      <c r="AV3166" s="41"/>
      <c r="AW3166" s="41"/>
      <c r="AX3166" s="41"/>
      <c r="AY3166" s="41"/>
      <c r="AZ3166" s="41"/>
      <c r="BA3166" s="41"/>
      <c r="BB3166" s="41"/>
      <c r="BC3166" s="41"/>
      <c r="BD3166" s="41"/>
      <c r="BE3166" s="41"/>
      <c r="BF3166" s="41"/>
      <c r="BG3166" s="41"/>
      <c r="BH3166" s="41"/>
      <c r="BI3166" s="41"/>
      <c r="BJ3166" s="41"/>
      <c r="BK3166" s="41"/>
      <c r="BL3166" s="41"/>
      <c r="BM3166" s="41"/>
      <c r="BN3166" s="41"/>
      <c r="BO3166" s="41"/>
      <c r="BP3166" s="108"/>
      <c r="CG3166" s="102"/>
      <c r="CI3166" s="45"/>
    </row>
    <row r="3167" spans="37:87" ht="13" customHeight="1">
      <c r="AK3167" s="114"/>
      <c r="AL3167" s="41"/>
      <c r="AM3167" s="41"/>
      <c r="AN3167" s="41"/>
      <c r="AO3167" s="41"/>
      <c r="AP3167" s="41"/>
      <c r="AQ3167" s="41"/>
      <c r="AR3167" s="41"/>
      <c r="AS3167" s="41"/>
      <c r="AT3167" s="41"/>
      <c r="AU3167" s="41"/>
      <c r="AV3167" s="41"/>
      <c r="AW3167" s="41"/>
      <c r="AX3167" s="41"/>
      <c r="AY3167" s="41"/>
      <c r="AZ3167" s="41"/>
      <c r="BA3167" s="41"/>
      <c r="BB3167" s="41"/>
      <c r="BC3167" s="41"/>
      <c r="BD3167" s="41"/>
      <c r="BE3167" s="41"/>
      <c r="BF3167" s="41"/>
      <c r="BG3167" s="41"/>
      <c r="BH3167" s="41"/>
      <c r="BI3167" s="41"/>
      <c r="BJ3167" s="41"/>
      <c r="BK3167" s="41"/>
      <c r="BL3167" s="41"/>
      <c r="BM3167" s="41"/>
      <c r="BN3167" s="41"/>
      <c r="BO3167" s="41"/>
      <c r="BP3167" s="108"/>
      <c r="CG3167" s="102"/>
      <c r="CI3167" s="45"/>
    </row>
    <row r="3168" spans="37:87" ht="13" customHeight="1">
      <c r="AK3168" s="114"/>
      <c r="AL3168" s="41"/>
      <c r="AM3168" s="41"/>
      <c r="AN3168" s="41"/>
      <c r="AO3168" s="41"/>
      <c r="AP3168" s="41"/>
      <c r="AQ3168" s="41"/>
      <c r="AR3168" s="41"/>
      <c r="AS3168" s="41"/>
      <c r="AT3168" s="41"/>
      <c r="AU3168" s="41"/>
      <c r="AV3168" s="41"/>
      <c r="AW3168" s="41"/>
      <c r="AX3168" s="41"/>
      <c r="AY3168" s="41"/>
      <c r="AZ3168" s="41"/>
      <c r="BA3168" s="41"/>
      <c r="BB3168" s="41"/>
      <c r="BC3168" s="41"/>
      <c r="BD3168" s="41"/>
      <c r="BE3168" s="41"/>
      <c r="BF3168" s="41"/>
      <c r="BG3168" s="41"/>
      <c r="BH3168" s="41"/>
      <c r="BI3168" s="41"/>
      <c r="BJ3168" s="41"/>
      <c r="BK3168" s="41"/>
      <c r="BL3168" s="41"/>
      <c r="BM3168" s="41"/>
      <c r="BN3168" s="41"/>
      <c r="BO3168" s="41"/>
      <c r="BP3168" s="108"/>
      <c r="CG3168" s="102"/>
      <c r="CI3168" s="45"/>
    </row>
    <row r="3169" spans="37:87" ht="13" customHeight="1">
      <c r="AK3169" s="114"/>
      <c r="AL3169" s="41"/>
      <c r="AM3169" s="41"/>
      <c r="AN3169" s="41"/>
      <c r="AO3169" s="41"/>
      <c r="AP3169" s="41"/>
      <c r="AQ3169" s="41"/>
      <c r="AR3169" s="41"/>
      <c r="AS3169" s="41"/>
      <c r="AT3169" s="41"/>
      <c r="AU3169" s="41"/>
      <c r="AV3169" s="41"/>
      <c r="AW3169" s="41"/>
      <c r="AX3169" s="41"/>
      <c r="AY3169" s="41"/>
      <c r="AZ3169" s="41"/>
      <c r="BA3169" s="41"/>
      <c r="BB3169" s="41"/>
      <c r="BC3169" s="41"/>
      <c r="BD3169" s="41"/>
      <c r="BE3169" s="41"/>
      <c r="BF3169" s="41"/>
      <c r="BG3169" s="41"/>
      <c r="BH3169" s="41"/>
      <c r="BI3169" s="41"/>
      <c r="BJ3169" s="41"/>
      <c r="BK3169" s="41"/>
      <c r="BL3169" s="41"/>
      <c r="BM3169" s="41"/>
      <c r="BN3169" s="41"/>
      <c r="BO3169" s="41"/>
      <c r="BP3169" s="108"/>
      <c r="CG3169" s="102"/>
      <c r="CI3169" s="45"/>
    </row>
    <row r="3170" spans="37:87" ht="13" customHeight="1">
      <c r="AK3170" s="114"/>
      <c r="AL3170" s="41"/>
      <c r="AM3170" s="41"/>
      <c r="AN3170" s="41"/>
      <c r="AO3170" s="41"/>
      <c r="AP3170" s="41"/>
      <c r="AQ3170" s="41"/>
      <c r="AR3170" s="41"/>
      <c r="AS3170" s="41"/>
      <c r="AT3170" s="41"/>
      <c r="AU3170" s="41"/>
      <c r="AV3170" s="41"/>
      <c r="AW3170" s="41"/>
      <c r="AX3170" s="41"/>
      <c r="AY3170" s="41"/>
      <c r="AZ3170" s="41"/>
      <c r="BA3170" s="41"/>
      <c r="BB3170" s="41"/>
      <c r="BC3170" s="41"/>
      <c r="BD3170" s="41"/>
      <c r="BE3170" s="41"/>
      <c r="BF3170" s="41"/>
      <c r="BG3170" s="41"/>
      <c r="BH3170" s="41"/>
      <c r="BI3170" s="41"/>
      <c r="BJ3170" s="41"/>
      <c r="BK3170" s="41"/>
      <c r="BL3170" s="41"/>
      <c r="BM3170" s="41"/>
      <c r="BN3170" s="41"/>
      <c r="BO3170" s="41"/>
      <c r="BP3170" s="108"/>
      <c r="CG3170" s="102"/>
      <c r="CI3170" s="45"/>
    </row>
    <row r="3171" spans="37:87" ht="13" customHeight="1">
      <c r="AK3171" s="114"/>
      <c r="AL3171" s="41"/>
      <c r="AM3171" s="41"/>
      <c r="AN3171" s="41"/>
      <c r="AO3171" s="41"/>
      <c r="AP3171" s="41"/>
      <c r="AQ3171" s="41"/>
      <c r="AR3171" s="41"/>
      <c r="AS3171" s="41"/>
      <c r="AT3171" s="41"/>
      <c r="AU3171" s="41"/>
      <c r="AV3171" s="41"/>
      <c r="AW3171" s="41"/>
      <c r="AX3171" s="41"/>
      <c r="AY3171" s="41"/>
      <c r="AZ3171" s="41"/>
      <c r="BA3171" s="41"/>
      <c r="BB3171" s="41"/>
      <c r="BC3171" s="41"/>
      <c r="BD3171" s="41"/>
      <c r="BE3171" s="41"/>
      <c r="BF3171" s="41"/>
      <c r="BG3171" s="41"/>
      <c r="BH3171" s="41"/>
      <c r="BI3171" s="41"/>
      <c r="BJ3171" s="41"/>
      <c r="BK3171" s="41"/>
      <c r="BL3171" s="41"/>
      <c r="BM3171" s="41"/>
      <c r="BN3171" s="41"/>
      <c r="BO3171" s="41"/>
      <c r="BP3171" s="108"/>
      <c r="CG3171" s="102"/>
      <c r="CI3171" s="45"/>
    </row>
    <row r="3172" spans="37:87" ht="13" customHeight="1">
      <c r="AK3172" s="114"/>
      <c r="AL3172" s="41"/>
      <c r="AM3172" s="41"/>
      <c r="AN3172" s="41"/>
      <c r="AO3172" s="41"/>
      <c r="AP3172" s="41"/>
      <c r="AQ3172" s="41"/>
      <c r="AR3172" s="41"/>
      <c r="AS3172" s="41"/>
      <c r="AT3172" s="41"/>
      <c r="AU3172" s="41"/>
      <c r="AV3172" s="41"/>
      <c r="AW3172" s="41"/>
      <c r="AX3172" s="41"/>
      <c r="AY3172" s="41"/>
      <c r="AZ3172" s="41"/>
      <c r="BA3172" s="41"/>
      <c r="BB3172" s="41"/>
      <c r="BC3172" s="41"/>
      <c r="BD3172" s="41"/>
      <c r="BE3172" s="41"/>
      <c r="BF3172" s="41"/>
      <c r="BG3172" s="41"/>
      <c r="BH3172" s="41"/>
      <c r="BI3172" s="41"/>
      <c r="BJ3172" s="41"/>
      <c r="BK3172" s="41"/>
      <c r="BL3172" s="41"/>
      <c r="BM3172" s="41"/>
      <c r="BN3172" s="41"/>
      <c r="BO3172" s="41"/>
      <c r="BP3172" s="108"/>
      <c r="CG3172" s="102"/>
      <c r="CI3172" s="45"/>
    </row>
    <row r="3173" spans="37:87" ht="13" customHeight="1">
      <c r="AK3173" s="114"/>
      <c r="AL3173" s="41"/>
      <c r="AM3173" s="41"/>
      <c r="AN3173" s="41"/>
      <c r="AO3173" s="41"/>
      <c r="AP3173" s="41"/>
      <c r="AQ3173" s="41"/>
      <c r="AR3173" s="41"/>
      <c r="AS3173" s="41"/>
      <c r="AT3173" s="41"/>
      <c r="AU3173" s="41"/>
      <c r="AV3173" s="41"/>
      <c r="AW3173" s="41"/>
      <c r="AX3173" s="41"/>
      <c r="AY3173" s="41"/>
      <c r="AZ3173" s="41"/>
      <c r="BA3173" s="41"/>
      <c r="BB3173" s="41"/>
      <c r="BC3173" s="41"/>
      <c r="BD3173" s="41"/>
      <c r="BE3173" s="41"/>
      <c r="BF3173" s="41"/>
      <c r="BG3173" s="41"/>
      <c r="BH3173" s="41"/>
      <c r="BI3173" s="41"/>
      <c r="BJ3173" s="41"/>
      <c r="BK3173" s="41"/>
      <c r="BL3173" s="41"/>
      <c r="BM3173" s="41"/>
      <c r="BN3173" s="41"/>
      <c r="BO3173" s="41"/>
      <c r="BP3173" s="108"/>
      <c r="CG3173" s="102"/>
      <c r="CI3173" s="45"/>
    </row>
    <row r="3174" spans="37:87" ht="13" customHeight="1">
      <c r="AK3174" s="114"/>
      <c r="AL3174" s="41"/>
      <c r="AM3174" s="41"/>
      <c r="AN3174" s="41"/>
      <c r="AO3174" s="41"/>
      <c r="AP3174" s="41"/>
      <c r="AQ3174" s="41"/>
      <c r="AR3174" s="41"/>
      <c r="AS3174" s="41"/>
      <c r="AT3174" s="41"/>
      <c r="AU3174" s="41"/>
      <c r="AV3174" s="41"/>
      <c r="AW3174" s="41"/>
      <c r="AX3174" s="41"/>
      <c r="AY3174" s="41"/>
      <c r="AZ3174" s="41"/>
      <c r="BA3174" s="41"/>
      <c r="BB3174" s="41"/>
      <c r="BC3174" s="41"/>
      <c r="BD3174" s="41"/>
      <c r="BE3174" s="41"/>
      <c r="BF3174" s="41"/>
      <c r="BG3174" s="41"/>
      <c r="BH3174" s="41"/>
      <c r="BI3174" s="41"/>
      <c r="BJ3174" s="41"/>
      <c r="BK3174" s="41"/>
      <c r="BL3174" s="41"/>
      <c r="BM3174" s="41"/>
      <c r="BN3174" s="41"/>
      <c r="BO3174" s="41"/>
      <c r="BP3174" s="108"/>
      <c r="CG3174" s="102"/>
      <c r="CI3174" s="45"/>
    </row>
    <row r="3175" spans="37:87" ht="13" customHeight="1">
      <c r="AK3175" s="114"/>
      <c r="AL3175" s="41"/>
      <c r="AM3175" s="41"/>
      <c r="AN3175" s="41"/>
      <c r="AO3175" s="41"/>
      <c r="AP3175" s="41"/>
      <c r="AQ3175" s="41"/>
      <c r="AR3175" s="41"/>
      <c r="AS3175" s="41"/>
      <c r="AT3175" s="41"/>
      <c r="AU3175" s="41"/>
      <c r="AV3175" s="41"/>
      <c r="AW3175" s="41"/>
      <c r="AX3175" s="41"/>
      <c r="AY3175" s="41"/>
      <c r="AZ3175" s="41"/>
      <c r="BA3175" s="41"/>
      <c r="BB3175" s="41"/>
      <c r="BC3175" s="41"/>
      <c r="BD3175" s="41"/>
      <c r="BE3175" s="41"/>
      <c r="BF3175" s="41"/>
      <c r="BG3175" s="41"/>
      <c r="BH3175" s="41"/>
      <c r="BI3175" s="41"/>
      <c r="BJ3175" s="41"/>
      <c r="BK3175" s="41"/>
      <c r="BL3175" s="41"/>
      <c r="BM3175" s="41"/>
      <c r="BN3175" s="41"/>
      <c r="BO3175" s="41"/>
      <c r="BP3175" s="108"/>
      <c r="CG3175" s="102"/>
      <c r="CI3175" s="45"/>
    </row>
    <row r="3176" spans="37:87" ht="13" customHeight="1">
      <c r="AK3176" s="114"/>
      <c r="AL3176" s="41"/>
      <c r="AM3176" s="41"/>
      <c r="AN3176" s="41"/>
      <c r="AO3176" s="41"/>
      <c r="AP3176" s="41"/>
      <c r="AQ3176" s="41"/>
      <c r="AR3176" s="41"/>
      <c r="AS3176" s="41"/>
      <c r="AT3176" s="41"/>
      <c r="AU3176" s="41"/>
      <c r="AV3176" s="41"/>
      <c r="AW3176" s="41"/>
      <c r="AX3176" s="41"/>
      <c r="AY3176" s="41"/>
      <c r="AZ3176" s="41"/>
      <c r="BA3176" s="41"/>
      <c r="BB3176" s="41"/>
      <c r="BC3176" s="41"/>
      <c r="BD3176" s="41"/>
      <c r="BE3176" s="41"/>
      <c r="BF3176" s="41"/>
      <c r="BG3176" s="41"/>
      <c r="BH3176" s="41"/>
      <c r="BI3176" s="41"/>
      <c r="BJ3176" s="41"/>
      <c r="BK3176" s="41"/>
      <c r="BL3176" s="41"/>
      <c r="BM3176" s="41"/>
      <c r="BN3176" s="41"/>
      <c r="BO3176" s="41"/>
      <c r="BP3176" s="108"/>
      <c r="CG3176" s="102"/>
      <c r="CI3176" s="45"/>
    </row>
    <row r="3177" spans="37:87" ht="13" customHeight="1">
      <c r="AK3177" s="114"/>
      <c r="AL3177" s="41"/>
      <c r="AM3177" s="41"/>
      <c r="AN3177" s="41"/>
      <c r="AO3177" s="41"/>
      <c r="AP3177" s="41"/>
      <c r="AQ3177" s="41"/>
      <c r="AR3177" s="41"/>
      <c r="AS3177" s="41"/>
      <c r="AT3177" s="41"/>
      <c r="AU3177" s="41"/>
      <c r="AV3177" s="41"/>
      <c r="AW3177" s="41"/>
      <c r="AX3177" s="41"/>
      <c r="AY3177" s="41"/>
      <c r="AZ3177" s="41"/>
      <c r="BA3177" s="41"/>
      <c r="BB3177" s="41"/>
      <c r="BC3177" s="41"/>
      <c r="BD3177" s="41"/>
      <c r="BE3177" s="41"/>
      <c r="BF3177" s="41"/>
      <c r="BG3177" s="41"/>
      <c r="BH3177" s="41"/>
      <c r="BI3177" s="41"/>
      <c r="BJ3177" s="41"/>
      <c r="BK3177" s="41"/>
      <c r="BL3177" s="41"/>
      <c r="BM3177" s="41"/>
      <c r="BN3177" s="41"/>
      <c r="BO3177" s="41"/>
      <c r="BP3177" s="108"/>
      <c r="CG3177" s="102"/>
      <c r="CI3177" s="45"/>
    </row>
    <row r="3178" spans="37:87" ht="13" customHeight="1">
      <c r="AK3178" s="114"/>
      <c r="AL3178" s="41"/>
      <c r="AM3178" s="41"/>
      <c r="AN3178" s="41"/>
      <c r="AO3178" s="41"/>
      <c r="AP3178" s="41"/>
      <c r="AQ3178" s="41"/>
      <c r="AR3178" s="41"/>
      <c r="AS3178" s="41"/>
      <c r="AT3178" s="41"/>
      <c r="AU3178" s="41"/>
      <c r="AV3178" s="41"/>
      <c r="AW3178" s="41"/>
      <c r="AX3178" s="41"/>
      <c r="AY3178" s="41"/>
      <c r="AZ3178" s="41"/>
      <c r="BA3178" s="41"/>
      <c r="BB3178" s="41"/>
      <c r="BC3178" s="41"/>
      <c r="BD3178" s="41"/>
      <c r="BE3178" s="41"/>
      <c r="BF3178" s="41"/>
      <c r="BG3178" s="41"/>
      <c r="BH3178" s="41"/>
      <c r="BI3178" s="41"/>
      <c r="BJ3178" s="41"/>
      <c r="BK3178" s="41"/>
      <c r="BL3178" s="41"/>
      <c r="BM3178" s="41"/>
      <c r="BN3178" s="41"/>
      <c r="BO3178" s="41"/>
      <c r="BP3178" s="108"/>
      <c r="CG3178" s="102"/>
      <c r="CI3178" s="45"/>
    </row>
    <row r="3179" spans="37:87" ht="13" customHeight="1">
      <c r="AK3179" s="114"/>
      <c r="AL3179" s="41"/>
      <c r="AM3179" s="41"/>
      <c r="AN3179" s="41"/>
      <c r="AO3179" s="41"/>
      <c r="AP3179" s="41"/>
      <c r="AQ3179" s="41"/>
      <c r="AR3179" s="41"/>
      <c r="AS3179" s="41"/>
      <c r="AT3179" s="41"/>
      <c r="AU3179" s="41"/>
      <c r="AV3179" s="41"/>
      <c r="AW3179" s="41"/>
      <c r="AX3179" s="41"/>
      <c r="AY3179" s="41"/>
      <c r="AZ3179" s="41"/>
      <c r="BA3179" s="41"/>
      <c r="BB3179" s="41"/>
      <c r="BC3179" s="41"/>
      <c r="BD3179" s="41"/>
      <c r="BE3179" s="41"/>
      <c r="BF3179" s="41"/>
      <c r="BG3179" s="41"/>
      <c r="BH3179" s="41"/>
      <c r="BI3179" s="41"/>
      <c r="BJ3179" s="41"/>
      <c r="BK3179" s="41"/>
      <c r="BL3179" s="41"/>
      <c r="BM3179" s="41"/>
      <c r="BN3179" s="41"/>
      <c r="BO3179" s="41"/>
      <c r="BP3179" s="108"/>
      <c r="CG3179" s="102"/>
      <c r="CI3179" s="45"/>
    </row>
    <row r="3180" spans="37:87" ht="13" customHeight="1">
      <c r="AK3180" s="114"/>
      <c r="AL3180" s="41"/>
      <c r="AM3180" s="41"/>
      <c r="AN3180" s="41"/>
      <c r="AO3180" s="41"/>
      <c r="AP3180" s="41"/>
      <c r="AQ3180" s="41"/>
      <c r="AR3180" s="41"/>
      <c r="AS3180" s="41"/>
      <c r="AT3180" s="41"/>
      <c r="AU3180" s="41"/>
      <c r="AV3180" s="41"/>
      <c r="AW3180" s="41"/>
      <c r="AX3180" s="41"/>
      <c r="AY3180" s="41"/>
      <c r="AZ3180" s="41"/>
      <c r="BA3180" s="41"/>
      <c r="BB3180" s="41"/>
      <c r="BC3180" s="41"/>
      <c r="BD3180" s="41"/>
      <c r="BE3180" s="41"/>
      <c r="BF3180" s="41"/>
      <c r="BG3180" s="41"/>
      <c r="BH3180" s="41"/>
      <c r="BI3180" s="41"/>
      <c r="BJ3180" s="41"/>
      <c r="BK3180" s="41"/>
      <c r="BL3180" s="41"/>
      <c r="BM3180" s="41"/>
      <c r="BN3180" s="41"/>
      <c r="BO3180" s="41"/>
      <c r="BP3180" s="108"/>
      <c r="CG3180" s="102"/>
      <c r="CI3180" s="45"/>
    </row>
    <row r="3181" spans="37:87" ht="13" customHeight="1">
      <c r="AK3181" s="114"/>
      <c r="AL3181" s="41"/>
      <c r="AM3181" s="41"/>
      <c r="AN3181" s="41"/>
      <c r="AO3181" s="41"/>
      <c r="AP3181" s="41"/>
      <c r="AQ3181" s="41"/>
      <c r="AR3181" s="41"/>
      <c r="AS3181" s="41"/>
      <c r="AT3181" s="41"/>
      <c r="AU3181" s="41"/>
      <c r="AV3181" s="41"/>
      <c r="AW3181" s="41"/>
      <c r="AX3181" s="41"/>
      <c r="AY3181" s="41"/>
      <c r="AZ3181" s="41"/>
      <c r="BA3181" s="41"/>
      <c r="BB3181" s="41"/>
      <c r="BC3181" s="41"/>
      <c r="BD3181" s="41"/>
      <c r="BE3181" s="41"/>
      <c r="BF3181" s="41"/>
      <c r="BG3181" s="41"/>
      <c r="BH3181" s="41"/>
      <c r="BI3181" s="41"/>
      <c r="BJ3181" s="41"/>
      <c r="BK3181" s="41"/>
      <c r="BL3181" s="41"/>
      <c r="BM3181" s="41"/>
      <c r="BN3181" s="41"/>
      <c r="BO3181" s="41"/>
      <c r="BP3181" s="108"/>
      <c r="CG3181" s="102"/>
      <c r="CI3181" s="45"/>
    </row>
    <row r="3182" spans="37:87" ht="13" customHeight="1">
      <c r="AK3182" s="114"/>
      <c r="AL3182" s="41"/>
      <c r="AM3182" s="41"/>
      <c r="AN3182" s="41"/>
      <c r="AO3182" s="41"/>
      <c r="AP3182" s="41"/>
      <c r="AQ3182" s="41"/>
      <c r="AR3182" s="41"/>
      <c r="AS3182" s="41"/>
      <c r="AT3182" s="41"/>
      <c r="AU3182" s="41"/>
      <c r="AV3182" s="41"/>
      <c r="AW3182" s="41"/>
      <c r="AX3182" s="41"/>
      <c r="AY3182" s="41"/>
      <c r="AZ3182" s="41"/>
      <c r="BA3182" s="41"/>
      <c r="BB3182" s="41"/>
      <c r="BC3182" s="41"/>
      <c r="BD3182" s="41"/>
      <c r="BE3182" s="41"/>
      <c r="BF3182" s="41"/>
      <c r="BG3182" s="41"/>
      <c r="BH3182" s="41"/>
      <c r="BI3182" s="41"/>
      <c r="BJ3182" s="41"/>
      <c r="BK3182" s="41"/>
      <c r="BL3182" s="41"/>
      <c r="BM3182" s="41"/>
      <c r="BN3182" s="41"/>
      <c r="BO3182" s="41"/>
      <c r="BP3182" s="108"/>
      <c r="CG3182" s="102"/>
      <c r="CI3182" s="45"/>
    </row>
    <row r="3183" spans="37:87" ht="13" customHeight="1">
      <c r="AK3183" s="114"/>
      <c r="AL3183" s="41"/>
      <c r="AM3183" s="41"/>
      <c r="AN3183" s="41"/>
      <c r="AO3183" s="41"/>
      <c r="AP3183" s="41"/>
      <c r="AQ3183" s="41"/>
      <c r="AR3183" s="41"/>
      <c r="AS3183" s="41"/>
      <c r="AT3183" s="41"/>
      <c r="AU3183" s="41"/>
      <c r="AV3183" s="41"/>
      <c r="AW3183" s="41"/>
      <c r="AX3183" s="41"/>
      <c r="AY3183" s="41"/>
      <c r="AZ3183" s="41"/>
      <c r="BA3183" s="41"/>
      <c r="BB3183" s="41"/>
      <c r="BC3183" s="41"/>
      <c r="BD3183" s="41"/>
      <c r="BE3183" s="41"/>
      <c r="BF3183" s="41"/>
      <c r="BG3183" s="41"/>
      <c r="BH3183" s="41"/>
      <c r="BI3183" s="41"/>
      <c r="BJ3183" s="41"/>
      <c r="BK3183" s="41"/>
      <c r="BL3183" s="41"/>
      <c r="BM3183" s="41"/>
      <c r="BN3183" s="41"/>
      <c r="BO3183" s="41"/>
      <c r="BP3183" s="108"/>
      <c r="CG3183" s="102"/>
      <c r="CI3183" s="45"/>
    </row>
    <row r="3184" spans="37:87" ht="13" customHeight="1">
      <c r="AK3184" s="114"/>
      <c r="AL3184" s="41"/>
      <c r="AM3184" s="41"/>
      <c r="AN3184" s="41"/>
      <c r="AO3184" s="41"/>
      <c r="AP3184" s="41"/>
      <c r="AQ3184" s="41"/>
      <c r="AR3184" s="41"/>
      <c r="AS3184" s="41"/>
      <c r="AT3184" s="41"/>
      <c r="AU3184" s="41"/>
      <c r="AV3184" s="41"/>
      <c r="AW3184" s="41"/>
      <c r="AX3184" s="41"/>
      <c r="AY3184" s="41"/>
      <c r="AZ3184" s="41"/>
      <c r="BA3184" s="41"/>
      <c r="BB3184" s="41"/>
      <c r="BC3184" s="41"/>
      <c r="BD3184" s="41"/>
      <c r="BE3184" s="41"/>
      <c r="BF3184" s="41"/>
      <c r="BG3184" s="41"/>
      <c r="BH3184" s="41"/>
      <c r="BI3184" s="41"/>
      <c r="BJ3184" s="41"/>
      <c r="BK3184" s="41"/>
      <c r="BL3184" s="41"/>
      <c r="BM3184" s="41"/>
      <c r="BN3184" s="41"/>
      <c r="BO3184" s="41"/>
      <c r="BP3184" s="108"/>
      <c r="CG3184" s="102"/>
      <c r="CI3184" s="45"/>
    </row>
    <row r="3185" spans="37:87" ht="13" customHeight="1">
      <c r="AK3185" s="114"/>
      <c r="AL3185" s="41"/>
      <c r="AM3185" s="41"/>
      <c r="AN3185" s="41"/>
      <c r="AO3185" s="41"/>
      <c r="AP3185" s="41"/>
      <c r="AQ3185" s="41"/>
      <c r="AR3185" s="41"/>
      <c r="AS3185" s="41"/>
      <c r="AT3185" s="41"/>
      <c r="AU3185" s="41"/>
      <c r="AV3185" s="41"/>
      <c r="AW3185" s="41"/>
      <c r="AX3185" s="41"/>
      <c r="AY3185" s="41"/>
      <c r="AZ3185" s="41"/>
      <c r="BA3185" s="41"/>
      <c r="BB3185" s="41"/>
      <c r="BC3185" s="41"/>
      <c r="BD3185" s="41"/>
      <c r="BE3185" s="41"/>
      <c r="BF3185" s="41"/>
      <c r="BG3185" s="41"/>
      <c r="BH3185" s="41"/>
      <c r="BI3185" s="41"/>
      <c r="BJ3185" s="41"/>
      <c r="BK3185" s="41"/>
      <c r="BL3185" s="41"/>
      <c r="BM3185" s="41"/>
      <c r="BN3185" s="41"/>
      <c r="BO3185" s="41"/>
      <c r="BP3185" s="108"/>
      <c r="CG3185" s="102"/>
      <c r="CI3185" s="45"/>
    </row>
    <row r="3186" spans="37:87" ht="13" customHeight="1">
      <c r="AK3186" s="114"/>
      <c r="AL3186" s="41"/>
      <c r="AM3186" s="41"/>
      <c r="AN3186" s="41"/>
      <c r="AO3186" s="41"/>
      <c r="AP3186" s="41"/>
      <c r="AQ3186" s="41"/>
      <c r="AR3186" s="41"/>
      <c r="AS3186" s="41"/>
      <c r="AT3186" s="41"/>
      <c r="AU3186" s="41"/>
      <c r="AV3186" s="41"/>
      <c r="AW3186" s="41"/>
      <c r="AX3186" s="41"/>
      <c r="AY3186" s="41"/>
      <c r="AZ3186" s="41"/>
      <c r="BA3186" s="41"/>
      <c r="BB3186" s="41"/>
      <c r="BC3186" s="41"/>
      <c r="BD3186" s="41"/>
      <c r="BE3186" s="41"/>
      <c r="BF3186" s="41"/>
      <c r="BG3186" s="41"/>
      <c r="BH3186" s="41"/>
      <c r="BI3186" s="41"/>
      <c r="BJ3186" s="41"/>
      <c r="BK3186" s="41"/>
      <c r="BL3186" s="41"/>
      <c r="BM3186" s="41"/>
      <c r="BN3186" s="41"/>
      <c r="BO3186" s="41"/>
      <c r="BP3186" s="108"/>
      <c r="CG3186" s="102"/>
      <c r="CI3186" s="45"/>
    </row>
    <row r="3187" spans="37:87" ht="13" customHeight="1">
      <c r="AK3187" s="114"/>
      <c r="AL3187" s="41"/>
      <c r="AM3187" s="41"/>
      <c r="AN3187" s="41"/>
      <c r="AO3187" s="41"/>
      <c r="AP3187" s="41"/>
      <c r="AQ3187" s="41"/>
      <c r="AR3187" s="41"/>
      <c r="AS3187" s="41"/>
      <c r="AT3187" s="41"/>
      <c r="AU3187" s="41"/>
      <c r="AV3187" s="41"/>
      <c r="AW3187" s="41"/>
      <c r="AX3187" s="41"/>
      <c r="AY3187" s="41"/>
      <c r="AZ3187" s="41"/>
      <c r="BA3187" s="41"/>
      <c r="BB3187" s="41"/>
      <c r="BC3187" s="41"/>
      <c r="BD3187" s="41"/>
      <c r="BE3187" s="41"/>
      <c r="BF3187" s="41"/>
      <c r="BG3187" s="41"/>
      <c r="BH3187" s="41"/>
      <c r="BI3187" s="41"/>
      <c r="BJ3187" s="41"/>
      <c r="BK3187" s="41"/>
      <c r="BL3187" s="41"/>
      <c r="BM3187" s="41"/>
      <c r="BN3187" s="41"/>
      <c r="BO3187" s="41"/>
      <c r="BP3187" s="108"/>
      <c r="CG3187" s="102"/>
      <c r="CI3187" s="45"/>
    </row>
    <row r="3188" spans="37:87" ht="13" customHeight="1">
      <c r="AK3188" s="114"/>
      <c r="AL3188" s="41"/>
      <c r="AM3188" s="41"/>
      <c r="AN3188" s="41"/>
      <c r="AO3188" s="41"/>
      <c r="AP3188" s="41"/>
      <c r="AQ3188" s="41"/>
      <c r="AR3188" s="41"/>
      <c r="AS3188" s="41"/>
      <c r="AT3188" s="41"/>
      <c r="AU3188" s="41"/>
      <c r="AV3188" s="41"/>
      <c r="AW3188" s="41"/>
      <c r="AX3188" s="41"/>
      <c r="AY3188" s="41"/>
      <c r="AZ3188" s="41"/>
      <c r="BA3188" s="41"/>
      <c r="BB3188" s="41"/>
      <c r="BC3188" s="41"/>
      <c r="BD3188" s="41"/>
      <c r="BE3188" s="41"/>
      <c r="BF3188" s="41"/>
      <c r="BG3188" s="41"/>
      <c r="BH3188" s="41"/>
      <c r="BI3188" s="41"/>
      <c r="BJ3188" s="41"/>
      <c r="BK3188" s="41"/>
      <c r="BL3188" s="41"/>
      <c r="BM3188" s="41"/>
      <c r="BN3188" s="41"/>
      <c r="BO3188" s="41"/>
      <c r="BP3188" s="108"/>
      <c r="CG3188" s="102"/>
      <c r="CI3188" s="45"/>
    </row>
    <row r="3189" spans="37:87" ht="13" customHeight="1">
      <c r="AK3189" s="114"/>
      <c r="AL3189" s="41"/>
      <c r="AM3189" s="41"/>
      <c r="AN3189" s="41"/>
      <c r="AO3189" s="41"/>
      <c r="AP3189" s="41"/>
      <c r="AQ3189" s="41"/>
      <c r="AR3189" s="41"/>
      <c r="AS3189" s="41"/>
      <c r="AT3189" s="41"/>
      <c r="AU3189" s="41"/>
      <c r="AV3189" s="41"/>
      <c r="AW3189" s="41"/>
      <c r="AX3189" s="41"/>
      <c r="AY3189" s="41"/>
      <c r="AZ3189" s="41"/>
      <c r="BA3189" s="41"/>
      <c r="BB3189" s="41"/>
      <c r="BC3189" s="41"/>
      <c r="BD3189" s="41"/>
      <c r="BE3189" s="41"/>
      <c r="BF3189" s="41"/>
      <c r="BG3189" s="41"/>
      <c r="BH3189" s="41"/>
      <c r="BI3189" s="41"/>
      <c r="BJ3189" s="41"/>
      <c r="BK3189" s="41"/>
      <c r="BL3189" s="41"/>
      <c r="BM3189" s="41"/>
      <c r="BN3189" s="41"/>
      <c r="BO3189" s="41"/>
      <c r="BP3189" s="108"/>
      <c r="CG3189" s="102"/>
      <c r="CI3189" s="45"/>
    </row>
    <row r="3190" spans="37:87" ht="13" customHeight="1">
      <c r="AK3190" s="114"/>
      <c r="AL3190" s="41"/>
      <c r="AM3190" s="41"/>
      <c r="AN3190" s="41"/>
      <c r="AO3190" s="41"/>
      <c r="AP3190" s="41"/>
      <c r="AQ3190" s="41"/>
      <c r="AR3190" s="41"/>
      <c r="AS3190" s="41"/>
      <c r="AT3190" s="41"/>
      <c r="AU3190" s="41"/>
      <c r="AV3190" s="41"/>
      <c r="AW3190" s="41"/>
      <c r="AX3190" s="41"/>
      <c r="AY3190" s="41"/>
      <c r="AZ3190" s="41"/>
      <c r="BA3190" s="41"/>
      <c r="BB3190" s="41"/>
      <c r="BC3190" s="41"/>
      <c r="BD3190" s="41"/>
      <c r="BE3190" s="41"/>
      <c r="BF3190" s="41"/>
      <c r="BG3190" s="41"/>
      <c r="BH3190" s="41"/>
      <c r="BI3190" s="41"/>
      <c r="BJ3190" s="41"/>
      <c r="BK3190" s="41"/>
      <c r="BL3190" s="41"/>
      <c r="BM3190" s="41"/>
      <c r="BN3190" s="41"/>
      <c r="BO3190" s="41"/>
      <c r="BP3190" s="108"/>
      <c r="CG3190" s="102"/>
      <c r="CI3190" s="45"/>
    </row>
    <row r="3191" spans="37:87" ht="13" customHeight="1">
      <c r="AK3191" s="114"/>
      <c r="AL3191" s="41"/>
      <c r="AM3191" s="41"/>
      <c r="AN3191" s="41"/>
      <c r="AO3191" s="41"/>
      <c r="AP3191" s="41"/>
      <c r="AQ3191" s="41"/>
      <c r="AR3191" s="41"/>
      <c r="AS3191" s="41"/>
      <c r="AT3191" s="41"/>
      <c r="AU3191" s="41"/>
      <c r="AV3191" s="41"/>
      <c r="AW3191" s="41"/>
      <c r="AX3191" s="41"/>
      <c r="AY3191" s="41"/>
      <c r="AZ3191" s="41"/>
      <c r="BA3191" s="41"/>
      <c r="BB3191" s="41"/>
      <c r="BC3191" s="41"/>
      <c r="BD3191" s="41"/>
      <c r="BE3191" s="41"/>
      <c r="BF3191" s="41"/>
      <c r="BG3191" s="41"/>
      <c r="BH3191" s="41"/>
      <c r="BI3191" s="41"/>
      <c r="BJ3191" s="41"/>
      <c r="BK3191" s="41"/>
      <c r="BL3191" s="41"/>
      <c r="BM3191" s="41"/>
      <c r="BN3191" s="41"/>
      <c r="BO3191" s="41"/>
      <c r="BP3191" s="108"/>
      <c r="CG3191" s="102"/>
      <c r="CI3191" s="45"/>
    </row>
    <row r="3192" spans="37:87" ht="13" customHeight="1">
      <c r="AK3192" s="114"/>
      <c r="AL3192" s="41"/>
      <c r="AM3192" s="41"/>
      <c r="AN3192" s="41"/>
      <c r="AO3192" s="41"/>
      <c r="AP3192" s="41"/>
      <c r="AQ3192" s="41"/>
      <c r="AR3192" s="41"/>
      <c r="AS3192" s="41"/>
      <c r="AT3192" s="41"/>
      <c r="AU3192" s="41"/>
      <c r="AV3192" s="41"/>
      <c r="AW3192" s="41"/>
      <c r="AX3192" s="41"/>
      <c r="AY3192" s="41"/>
      <c r="AZ3192" s="41"/>
      <c r="BA3192" s="41"/>
      <c r="BB3192" s="41"/>
      <c r="BC3192" s="41"/>
      <c r="BD3192" s="41"/>
      <c r="BE3192" s="41"/>
      <c r="BF3192" s="41"/>
      <c r="BG3192" s="41"/>
      <c r="BH3192" s="41"/>
      <c r="BI3192" s="41"/>
      <c r="BJ3192" s="41"/>
      <c r="BK3192" s="41"/>
      <c r="BL3192" s="41"/>
      <c r="BM3192" s="41"/>
      <c r="BN3192" s="41"/>
      <c r="BO3192" s="41"/>
      <c r="BP3192" s="108"/>
      <c r="CG3192" s="102"/>
      <c r="CI3192" s="45"/>
    </row>
    <row r="3193" spans="37:87" ht="13" customHeight="1">
      <c r="AK3193" s="114"/>
      <c r="AL3193" s="41"/>
      <c r="AM3193" s="41"/>
      <c r="AN3193" s="41"/>
      <c r="AO3193" s="41"/>
      <c r="AP3193" s="41"/>
      <c r="AQ3193" s="41"/>
      <c r="AR3193" s="41"/>
      <c r="AS3193" s="41"/>
      <c r="AT3193" s="41"/>
      <c r="AU3193" s="41"/>
      <c r="AV3193" s="41"/>
      <c r="AW3193" s="41"/>
      <c r="AX3193" s="41"/>
      <c r="AY3193" s="41"/>
      <c r="AZ3193" s="41"/>
      <c r="BA3193" s="41"/>
      <c r="BB3193" s="41"/>
      <c r="BC3193" s="41"/>
      <c r="BD3193" s="41"/>
      <c r="BE3193" s="41"/>
      <c r="BF3193" s="41"/>
      <c r="BG3193" s="41"/>
      <c r="BH3193" s="41"/>
      <c r="BI3193" s="41"/>
      <c r="BJ3193" s="41"/>
      <c r="BK3193" s="41"/>
      <c r="BL3193" s="41"/>
      <c r="BM3193" s="41"/>
      <c r="BN3193" s="41"/>
      <c r="BO3193" s="41"/>
      <c r="BP3193" s="108"/>
      <c r="CG3193" s="102"/>
      <c r="CI3193" s="45"/>
    </row>
    <row r="3194" spans="37:87" ht="13" customHeight="1">
      <c r="AK3194" s="114"/>
      <c r="AL3194" s="41"/>
      <c r="AM3194" s="41"/>
      <c r="AN3194" s="41"/>
      <c r="AO3194" s="41"/>
      <c r="AP3194" s="41"/>
      <c r="AQ3194" s="41"/>
      <c r="AR3194" s="41"/>
      <c r="AS3194" s="41"/>
      <c r="AT3194" s="41"/>
      <c r="AU3194" s="41"/>
      <c r="AV3194" s="41"/>
      <c r="AW3194" s="41"/>
      <c r="AX3194" s="41"/>
      <c r="AY3194" s="41"/>
      <c r="AZ3194" s="41"/>
      <c r="BA3194" s="41"/>
      <c r="BB3194" s="41"/>
      <c r="BC3194" s="41"/>
      <c r="BD3194" s="41"/>
      <c r="BE3194" s="41"/>
      <c r="BF3194" s="41"/>
      <c r="BG3194" s="41"/>
      <c r="BH3194" s="41"/>
      <c r="BI3194" s="41"/>
      <c r="BJ3194" s="41"/>
      <c r="BK3194" s="41"/>
      <c r="BL3194" s="41"/>
      <c r="BM3194" s="41"/>
      <c r="BN3194" s="41"/>
      <c r="BO3194" s="41"/>
      <c r="BP3194" s="108"/>
      <c r="CG3194" s="102"/>
      <c r="CI3194" s="45"/>
    </row>
    <row r="3195" spans="37:87" ht="13" customHeight="1">
      <c r="AK3195" s="114"/>
      <c r="AL3195" s="41"/>
      <c r="AM3195" s="41"/>
      <c r="AN3195" s="41"/>
      <c r="AO3195" s="41"/>
      <c r="AP3195" s="41"/>
      <c r="AQ3195" s="41"/>
      <c r="AR3195" s="41"/>
      <c r="AS3195" s="41"/>
      <c r="AT3195" s="41"/>
      <c r="AU3195" s="41"/>
      <c r="AV3195" s="41"/>
      <c r="AW3195" s="41"/>
      <c r="AX3195" s="41"/>
      <c r="AY3195" s="41"/>
      <c r="AZ3195" s="41"/>
      <c r="BA3195" s="41"/>
      <c r="BB3195" s="41"/>
      <c r="BC3195" s="41"/>
      <c r="BD3195" s="41"/>
      <c r="BE3195" s="41"/>
      <c r="BF3195" s="41"/>
      <c r="BG3195" s="41"/>
      <c r="BH3195" s="41"/>
      <c r="BI3195" s="41"/>
      <c r="BJ3195" s="41"/>
      <c r="BK3195" s="41"/>
      <c r="BL3195" s="41"/>
      <c r="BM3195" s="41"/>
      <c r="BN3195" s="41"/>
      <c r="BO3195" s="41"/>
      <c r="BP3195" s="108"/>
      <c r="CG3195" s="102"/>
      <c r="CI3195" s="45"/>
    </row>
    <row r="3196" spans="37:87" ht="13" customHeight="1">
      <c r="AK3196" s="114"/>
      <c r="AL3196" s="41"/>
      <c r="AM3196" s="41"/>
      <c r="AN3196" s="41"/>
      <c r="AO3196" s="41"/>
      <c r="AP3196" s="41"/>
      <c r="AQ3196" s="41"/>
      <c r="AR3196" s="41"/>
      <c r="AS3196" s="41"/>
      <c r="AT3196" s="41"/>
      <c r="AU3196" s="41"/>
      <c r="AV3196" s="41"/>
      <c r="AW3196" s="41"/>
      <c r="AX3196" s="41"/>
      <c r="AY3196" s="41"/>
      <c r="AZ3196" s="41"/>
      <c r="BA3196" s="41"/>
      <c r="BB3196" s="41"/>
      <c r="BC3196" s="41"/>
      <c r="BD3196" s="41"/>
      <c r="BE3196" s="41"/>
      <c r="BF3196" s="41"/>
      <c r="BG3196" s="41"/>
      <c r="BH3196" s="41"/>
      <c r="BI3196" s="41"/>
      <c r="BJ3196" s="41"/>
      <c r="BK3196" s="41"/>
      <c r="BL3196" s="41"/>
      <c r="BM3196" s="41"/>
      <c r="BN3196" s="41"/>
      <c r="BO3196" s="41"/>
      <c r="BP3196" s="108"/>
      <c r="CG3196" s="102"/>
      <c r="CI3196" s="45"/>
    </row>
    <row r="3197" spans="37:87" ht="13" customHeight="1">
      <c r="AK3197" s="114"/>
      <c r="AL3197" s="41"/>
      <c r="AM3197" s="41"/>
      <c r="AN3197" s="41"/>
      <c r="AO3197" s="41"/>
      <c r="AP3197" s="41"/>
      <c r="AQ3197" s="41"/>
      <c r="AR3197" s="41"/>
      <c r="AS3197" s="41"/>
      <c r="AT3197" s="41"/>
      <c r="AU3197" s="41"/>
      <c r="AV3197" s="41"/>
      <c r="AW3197" s="41"/>
      <c r="AX3197" s="41"/>
      <c r="AY3197" s="41"/>
      <c r="AZ3197" s="41"/>
      <c r="BA3197" s="41"/>
      <c r="BB3197" s="41"/>
      <c r="BC3197" s="41"/>
      <c r="BD3197" s="41"/>
      <c r="BE3197" s="41"/>
      <c r="BF3197" s="41"/>
      <c r="BG3197" s="41"/>
      <c r="BH3197" s="41"/>
      <c r="BI3197" s="41"/>
      <c r="BJ3197" s="41"/>
      <c r="BK3197" s="41"/>
      <c r="BL3197" s="41"/>
      <c r="BM3197" s="41"/>
      <c r="BN3197" s="41"/>
      <c r="BO3197" s="41"/>
      <c r="BP3197" s="108"/>
      <c r="CG3197" s="102"/>
      <c r="CI3197" s="45"/>
    </row>
    <row r="3198" spans="37:87" ht="13" customHeight="1">
      <c r="AK3198" s="114"/>
      <c r="AL3198" s="41"/>
      <c r="AM3198" s="41"/>
      <c r="AN3198" s="41"/>
      <c r="AO3198" s="41"/>
      <c r="AP3198" s="41"/>
      <c r="AQ3198" s="41"/>
      <c r="AR3198" s="41"/>
      <c r="AS3198" s="41"/>
      <c r="AT3198" s="41"/>
      <c r="AU3198" s="41"/>
      <c r="AV3198" s="41"/>
      <c r="AW3198" s="41"/>
      <c r="AX3198" s="41"/>
      <c r="AY3198" s="41"/>
      <c r="AZ3198" s="41"/>
      <c r="BA3198" s="41"/>
      <c r="BB3198" s="41"/>
      <c r="BC3198" s="41"/>
      <c r="BD3198" s="41"/>
      <c r="BE3198" s="41"/>
      <c r="BF3198" s="41"/>
      <c r="BG3198" s="41"/>
      <c r="BH3198" s="41"/>
      <c r="BI3198" s="41"/>
      <c r="BJ3198" s="41"/>
      <c r="BK3198" s="41"/>
      <c r="BL3198" s="41"/>
      <c r="BM3198" s="41"/>
      <c r="BN3198" s="41"/>
      <c r="BO3198" s="41"/>
      <c r="BP3198" s="108"/>
      <c r="CG3198" s="102"/>
      <c r="CI3198" s="45"/>
    </row>
    <row r="3199" spans="37:87" ht="13" customHeight="1">
      <c r="AK3199" s="114"/>
      <c r="AL3199" s="41"/>
      <c r="AM3199" s="41"/>
      <c r="AN3199" s="41"/>
      <c r="AO3199" s="41"/>
      <c r="AP3199" s="41"/>
      <c r="AQ3199" s="41"/>
      <c r="AR3199" s="41"/>
      <c r="AS3199" s="41"/>
      <c r="AT3199" s="41"/>
      <c r="AU3199" s="41"/>
      <c r="AV3199" s="41"/>
      <c r="AW3199" s="41"/>
      <c r="AX3199" s="41"/>
      <c r="AY3199" s="41"/>
      <c r="AZ3199" s="41"/>
      <c r="BA3199" s="41"/>
      <c r="BB3199" s="41"/>
      <c r="BC3199" s="41"/>
      <c r="BD3199" s="41"/>
      <c r="BE3199" s="41"/>
      <c r="BF3199" s="41"/>
      <c r="BG3199" s="41"/>
      <c r="BH3199" s="41"/>
      <c r="BI3199" s="41"/>
      <c r="BJ3199" s="41"/>
      <c r="BK3199" s="41"/>
      <c r="BL3199" s="41"/>
      <c r="BM3199" s="41"/>
      <c r="BN3199" s="41"/>
      <c r="BO3199" s="41"/>
      <c r="BP3199" s="108"/>
      <c r="CG3199" s="102"/>
      <c r="CI3199" s="45"/>
    </row>
    <row r="3200" spans="37:87" ht="13" customHeight="1">
      <c r="AK3200" s="114"/>
      <c r="AL3200" s="41"/>
      <c r="AM3200" s="41"/>
      <c r="AN3200" s="41"/>
      <c r="AO3200" s="41"/>
      <c r="AP3200" s="41"/>
      <c r="AQ3200" s="41"/>
      <c r="AR3200" s="41"/>
      <c r="AS3200" s="41"/>
      <c r="AT3200" s="41"/>
      <c r="AU3200" s="41"/>
      <c r="AV3200" s="41"/>
      <c r="AW3200" s="41"/>
      <c r="AX3200" s="41"/>
      <c r="AY3200" s="41"/>
      <c r="AZ3200" s="41"/>
      <c r="BA3200" s="41"/>
      <c r="BB3200" s="41"/>
      <c r="BC3200" s="41"/>
      <c r="BD3200" s="41"/>
      <c r="BE3200" s="41"/>
      <c r="BF3200" s="41"/>
      <c r="BG3200" s="41"/>
      <c r="BH3200" s="41"/>
      <c r="BI3200" s="41"/>
      <c r="BJ3200" s="41"/>
      <c r="BK3200" s="41"/>
      <c r="BL3200" s="41"/>
      <c r="BM3200" s="41"/>
      <c r="BN3200" s="41"/>
      <c r="BO3200" s="41"/>
      <c r="BP3200" s="108"/>
      <c r="CG3200" s="102"/>
      <c r="CI3200" s="45"/>
    </row>
    <row r="3201" spans="37:87" ht="13" customHeight="1">
      <c r="AK3201" s="114"/>
      <c r="AL3201" s="41"/>
      <c r="AM3201" s="41"/>
      <c r="AN3201" s="41"/>
      <c r="AO3201" s="41"/>
      <c r="AP3201" s="41"/>
      <c r="AQ3201" s="41"/>
      <c r="AR3201" s="41"/>
      <c r="AS3201" s="41"/>
      <c r="AT3201" s="41"/>
      <c r="AU3201" s="41"/>
      <c r="AV3201" s="41"/>
      <c r="AW3201" s="41"/>
      <c r="AX3201" s="41"/>
      <c r="AY3201" s="41"/>
      <c r="AZ3201" s="41"/>
      <c r="BA3201" s="41"/>
      <c r="BB3201" s="41"/>
      <c r="BC3201" s="41"/>
      <c r="BD3201" s="41"/>
      <c r="BE3201" s="41"/>
      <c r="BF3201" s="41"/>
      <c r="BG3201" s="41"/>
      <c r="BH3201" s="41"/>
      <c r="BI3201" s="41"/>
      <c r="BJ3201" s="41"/>
      <c r="BK3201" s="41"/>
      <c r="BL3201" s="41"/>
      <c r="BM3201" s="41"/>
      <c r="BN3201" s="41"/>
      <c r="BO3201" s="41"/>
      <c r="BP3201" s="108"/>
      <c r="CG3201" s="102"/>
      <c r="CI3201" s="45"/>
    </row>
    <row r="3202" spans="37:87" ht="13" customHeight="1">
      <c r="AK3202" s="114"/>
      <c r="AL3202" s="41"/>
      <c r="AM3202" s="41"/>
      <c r="AN3202" s="41"/>
      <c r="AO3202" s="41"/>
      <c r="AP3202" s="41"/>
      <c r="AQ3202" s="41"/>
      <c r="AR3202" s="41"/>
      <c r="AS3202" s="41"/>
      <c r="AT3202" s="41"/>
      <c r="AU3202" s="41"/>
      <c r="AV3202" s="41"/>
      <c r="AW3202" s="41"/>
      <c r="AX3202" s="41"/>
      <c r="AY3202" s="41"/>
      <c r="AZ3202" s="41"/>
      <c r="BA3202" s="41"/>
      <c r="BB3202" s="41"/>
      <c r="BC3202" s="41"/>
      <c r="BD3202" s="41"/>
      <c r="BE3202" s="41"/>
      <c r="BF3202" s="41"/>
      <c r="BG3202" s="41"/>
      <c r="BH3202" s="41"/>
      <c r="BI3202" s="41"/>
      <c r="BJ3202" s="41"/>
      <c r="BK3202" s="41"/>
      <c r="BL3202" s="41"/>
      <c r="BM3202" s="41"/>
      <c r="BN3202" s="41"/>
      <c r="BO3202" s="41"/>
      <c r="BP3202" s="108"/>
      <c r="CG3202" s="102"/>
      <c r="CI3202" s="45"/>
    </row>
    <row r="3203" spans="37:87" ht="13" customHeight="1">
      <c r="AK3203" s="114"/>
      <c r="AL3203" s="41"/>
      <c r="AM3203" s="41"/>
      <c r="AN3203" s="41"/>
      <c r="AO3203" s="41"/>
      <c r="AP3203" s="41"/>
      <c r="AQ3203" s="41"/>
      <c r="AR3203" s="41"/>
      <c r="AS3203" s="41"/>
      <c r="AT3203" s="41"/>
      <c r="AU3203" s="41"/>
      <c r="AV3203" s="41"/>
      <c r="AW3203" s="41"/>
      <c r="AX3203" s="41"/>
      <c r="AY3203" s="41"/>
      <c r="AZ3203" s="41"/>
      <c r="BA3203" s="41"/>
      <c r="BB3203" s="41"/>
      <c r="BC3203" s="41"/>
      <c r="BD3203" s="41"/>
      <c r="BE3203" s="41"/>
      <c r="BF3203" s="41"/>
      <c r="BG3203" s="41"/>
      <c r="BH3203" s="41"/>
      <c r="BI3203" s="41"/>
      <c r="BJ3203" s="41"/>
      <c r="BK3203" s="41"/>
      <c r="BL3203" s="41"/>
      <c r="BM3203" s="41"/>
      <c r="BN3203" s="41"/>
      <c r="BO3203" s="41"/>
      <c r="BP3203" s="108"/>
      <c r="CG3203" s="102"/>
      <c r="CI3203" s="45"/>
    </row>
    <row r="3204" spans="37:87" ht="13" customHeight="1">
      <c r="AK3204" s="114"/>
      <c r="AL3204" s="41"/>
      <c r="AM3204" s="41"/>
      <c r="AN3204" s="41"/>
      <c r="AO3204" s="41"/>
      <c r="AP3204" s="41"/>
      <c r="AQ3204" s="41"/>
      <c r="AR3204" s="41"/>
      <c r="AS3204" s="41"/>
      <c r="AT3204" s="41"/>
      <c r="AU3204" s="41"/>
      <c r="AV3204" s="41"/>
      <c r="AW3204" s="41"/>
      <c r="AX3204" s="41"/>
      <c r="AY3204" s="41"/>
      <c r="AZ3204" s="41"/>
      <c r="BA3204" s="41"/>
      <c r="BB3204" s="41"/>
      <c r="BC3204" s="41"/>
      <c r="BD3204" s="41"/>
      <c r="BE3204" s="41"/>
      <c r="BF3204" s="41"/>
      <c r="BG3204" s="41"/>
      <c r="BH3204" s="41"/>
      <c r="BI3204" s="41"/>
      <c r="BJ3204" s="41"/>
      <c r="BK3204" s="41"/>
      <c r="BL3204" s="41"/>
      <c r="BM3204" s="41"/>
      <c r="BN3204" s="41"/>
      <c r="BO3204" s="41"/>
      <c r="BP3204" s="108"/>
      <c r="CG3204" s="102"/>
      <c r="CI3204" s="45"/>
    </row>
    <row r="3205" spans="37:87" ht="13" customHeight="1">
      <c r="AK3205" s="114"/>
      <c r="AL3205" s="41"/>
      <c r="AM3205" s="41"/>
      <c r="AN3205" s="41"/>
      <c r="AO3205" s="41"/>
      <c r="AP3205" s="41"/>
      <c r="AQ3205" s="41"/>
      <c r="AR3205" s="41"/>
      <c r="AS3205" s="41"/>
      <c r="AT3205" s="41"/>
      <c r="AU3205" s="41"/>
      <c r="AV3205" s="41"/>
      <c r="AW3205" s="41"/>
      <c r="AX3205" s="41"/>
      <c r="AY3205" s="41"/>
      <c r="AZ3205" s="41"/>
      <c r="BA3205" s="41"/>
      <c r="BB3205" s="41"/>
      <c r="BC3205" s="41"/>
      <c r="BD3205" s="41"/>
      <c r="BE3205" s="41"/>
      <c r="BF3205" s="41"/>
      <c r="BG3205" s="41"/>
      <c r="BH3205" s="41"/>
      <c r="BI3205" s="41"/>
      <c r="BJ3205" s="41"/>
      <c r="BK3205" s="41"/>
      <c r="BL3205" s="41"/>
      <c r="BM3205" s="41"/>
      <c r="BN3205" s="41"/>
      <c r="BO3205" s="41"/>
      <c r="BP3205" s="108"/>
      <c r="CG3205" s="102"/>
      <c r="CI3205" s="45"/>
    </row>
    <row r="3206" spans="37:87" ht="13" customHeight="1">
      <c r="AK3206" s="114"/>
      <c r="AL3206" s="41"/>
      <c r="AM3206" s="41"/>
      <c r="AN3206" s="41"/>
      <c r="AO3206" s="41"/>
      <c r="AP3206" s="41"/>
      <c r="AQ3206" s="41"/>
      <c r="AR3206" s="41"/>
      <c r="AS3206" s="41"/>
      <c r="AT3206" s="41"/>
      <c r="AU3206" s="41"/>
      <c r="AV3206" s="41"/>
      <c r="AW3206" s="41"/>
      <c r="AX3206" s="41"/>
      <c r="AY3206" s="41"/>
      <c r="AZ3206" s="41"/>
      <c r="BA3206" s="41"/>
      <c r="BB3206" s="41"/>
      <c r="BC3206" s="41"/>
      <c r="BD3206" s="41"/>
      <c r="BE3206" s="41"/>
      <c r="BF3206" s="41"/>
      <c r="BG3206" s="41"/>
      <c r="BH3206" s="41"/>
      <c r="BI3206" s="41"/>
      <c r="BJ3206" s="41"/>
      <c r="BK3206" s="41"/>
      <c r="BL3206" s="41"/>
      <c r="BM3206" s="41"/>
      <c r="BN3206" s="41"/>
      <c r="BO3206" s="41"/>
      <c r="BP3206" s="108"/>
      <c r="CG3206" s="102"/>
      <c r="CI3206" s="45"/>
    </row>
    <row r="3207" spans="37:87" ht="13" customHeight="1">
      <c r="AK3207" s="114"/>
      <c r="AL3207" s="41"/>
      <c r="AM3207" s="41"/>
      <c r="AN3207" s="41"/>
      <c r="AO3207" s="41"/>
      <c r="AP3207" s="41"/>
      <c r="AQ3207" s="41"/>
      <c r="AR3207" s="41"/>
      <c r="AS3207" s="41"/>
      <c r="AT3207" s="41"/>
      <c r="AU3207" s="41"/>
      <c r="AV3207" s="41"/>
      <c r="AW3207" s="41"/>
      <c r="AX3207" s="41"/>
      <c r="AY3207" s="41"/>
      <c r="AZ3207" s="41"/>
      <c r="BA3207" s="41"/>
      <c r="BB3207" s="41"/>
      <c r="BC3207" s="41"/>
      <c r="BD3207" s="41"/>
      <c r="BE3207" s="41"/>
      <c r="BF3207" s="41"/>
      <c r="BG3207" s="41"/>
      <c r="BH3207" s="41"/>
      <c r="BI3207" s="41"/>
      <c r="BJ3207" s="41"/>
      <c r="BK3207" s="41"/>
      <c r="BL3207" s="41"/>
      <c r="BM3207" s="41"/>
      <c r="BN3207" s="41"/>
      <c r="BO3207" s="41"/>
      <c r="BP3207" s="108"/>
      <c r="CG3207" s="102"/>
      <c r="CI3207" s="45"/>
    </row>
    <row r="3208" spans="37:87" ht="13" customHeight="1">
      <c r="AK3208" s="114"/>
      <c r="AL3208" s="41"/>
      <c r="AM3208" s="41"/>
      <c r="AN3208" s="41"/>
      <c r="AO3208" s="41"/>
      <c r="AP3208" s="41"/>
      <c r="AQ3208" s="41"/>
      <c r="AR3208" s="41"/>
      <c r="AS3208" s="41"/>
      <c r="AT3208" s="41"/>
      <c r="AU3208" s="41"/>
      <c r="AV3208" s="41"/>
      <c r="AW3208" s="41"/>
      <c r="AX3208" s="41"/>
      <c r="AY3208" s="41"/>
      <c r="AZ3208" s="41"/>
      <c r="BA3208" s="41"/>
      <c r="BB3208" s="41"/>
      <c r="BC3208" s="41"/>
      <c r="BD3208" s="41"/>
      <c r="BE3208" s="41"/>
      <c r="BF3208" s="41"/>
      <c r="BG3208" s="41"/>
      <c r="BH3208" s="41"/>
      <c r="BI3208" s="41"/>
      <c r="BJ3208" s="41"/>
      <c r="BK3208" s="41"/>
      <c r="BL3208" s="41"/>
      <c r="BM3208" s="41"/>
      <c r="BN3208" s="41"/>
      <c r="BO3208" s="41"/>
      <c r="BP3208" s="108"/>
      <c r="CG3208" s="102"/>
      <c r="CI3208" s="45"/>
    </row>
    <row r="3209" spans="37:87" ht="13" customHeight="1">
      <c r="AK3209" s="114"/>
      <c r="AL3209" s="41"/>
      <c r="AM3209" s="41"/>
      <c r="AN3209" s="41"/>
      <c r="AO3209" s="41"/>
      <c r="AP3209" s="41"/>
      <c r="AQ3209" s="41"/>
      <c r="AR3209" s="41"/>
      <c r="AS3209" s="41"/>
      <c r="AT3209" s="41"/>
      <c r="AU3209" s="41"/>
      <c r="AV3209" s="41"/>
      <c r="AW3209" s="41"/>
      <c r="AX3209" s="41"/>
      <c r="AY3209" s="41"/>
      <c r="AZ3209" s="41"/>
      <c r="BA3209" s="41"/>
      <c r="BB3209" s="41"/>
      <c r="BC3209" s="41"/>
      <c r="BD3209" s="41"/>
      <c r="BE3209" s="41"/>
      <c r="BF3209" s="41"/>
      <c r="BG3209" s="41"/>
      <c r="BH3209" s="41"/>
      <c r="BI3209" s="41"/>
      <c r="BJ3209" s="41"/>
      <c r="BK3209" s="41"/>
      <c r="BL3209" s="41"/>
      <c r="BM3209" s="41"/>
      <c r="BN3209" s="41"/>
      <c r="BO3209" s="41"/>
      <c r="BP3209" s="108"/>
      <c r="CG3209" s="102"/>
      <c r="CI3209" s="45"/>
    </row>
    <row r="3210" spans="37:87" ht="13" customHeight="1">
      <c r="AK3210" s="114"/>
      <c r="AL3210" s="41"/>
      <c r="AM3210" s="41"/>
      <c r="AN3210" s="41"/>
      <c r="AO3210" s="41"/>
      <c r="AP3210" s="41"/>
      <c r="AQ3210" s="41"/>
      <c r="AR3210" s="41"/>
      <c r="AS3210" s="41"/>
      <c r="AT3210" s="41"/>
      <c r="AU3210" s="41"/>
      <c r="AV3210" s="41"/>
      <c r="AW3210" s="41"/>
      <c r="AX3210" s="41"/>
      <c r="AY3210" s="41"/>
      <c r="AZ3210" s="41"/>
      <c r="BA3210" s="41"/>
      <c r="BB3210" s="41"/>
      <c r="BC3210" s="41"/>
      <c r="BD3210" s="41"/>
      <c r="BE3210" s="41"/>
      <c r="BF3210" s="41"/>
      <c r="BG3210" s="41"/>
      <c r="BH3210" s="41"/>
      <c r="BI3210" s="41"/>
      <c r="BJ3210" s="41"/>
      <c r="BK3210" s="41"/>
      <c r="BL3210" s="41"/>
      <c r="BM3210" s="41"/>
      <c r="BN3210" s="41"/>
      <c r="BO3210" s="41"/>
      <c r="BP3210" s="108"/>
      <c r="CG3210" s="102"/>
      <c r="CI3210" s="45"/>
    </row>
    <row r="3211" spans="37:87" ht="13" customHeight="1">
      <c r="AK3211" s="114"/>
      <c r="AL3211" s="41"/>
      <c r="AM3211" s="41"/>
      <c r="AN3211" s="41"/>
      <c r="AO3211" s="41"/>
      <c r="AP3211" s="41"/>
      <c r="AQ3211" s="41"/>
      <c r="AR3211" s="41"/>
      <c r="AS3211" s="41"/>
      <c r="AT3211" s="41"/>
      <c r="AU3211" s="41"/>
      <c r="AV3211" s="41"/>
      <c r="AW3211" s="41"/>
      <c r="AX3211" s="41"/>
      <c r="AY3211" s="41"/>
      <c r="AZ3211" s="41"/>
      <c r="BA3211" s="41"/>
      <c r="BB3211" s="41"/>
      <c r="BC3211" s="41"/>
      <c r="BD3211" s="41"/>
      <c r="BE3211" s="41"/>
      <c r="BF3211" s="41"/>
      <c r="BG3211" s="41"/>
      <c r="BH3211" s="41"/>
      <c r="BI3211" s="41"/>
      <c r="BJ3211" s="41"/>
      <c r="BK3211" s="41"/>
      <c r="BL3211" s="41"/>
      <c r="BM3211" s="41"/>
      <c r="BN3211" s="41"/>
      <c r="BO3211" s="41"/>
      <c r="BP3211" s="108"/>
      <c r="CG3211" s="102"/>
      <c r="CI3211" s="45"/>
    </row>
    <row r="3212" spans="37:87" ht="13" customHeight="1">
      <c r="AK3212" s="114"/>
      <c r="AL3212" s="41"/>
      <c r="AM3212" s="41"/>
      <c r="AN3212" s="41"/>
      <c r="AO3212" s="41"/>
      <c r="AP3212" s="41"/>
      <c r="AQ3212" s="41"/>
      <c r="AR3212" s="41"/>
      <c r="AS3212" s="41"/>
      <c r="AT3212" s="41"/>
      <c r="AU3212" s="41"/>
      <c r="AV3212" s="41"/>
      <c r="AW3212" s="41"/>
      <c r="AX3212" s="41"/>
      <c r="AY3212" s="41"/>
      <c r="AZ3212" s="41"/>
      <c r="BA3212" s="41"/>
      <c r="BB3212" s="41"/>
      <c r="BC3212" s="41"/>
      <c r="BD3212" s="41"/>
      <c r="BE3212" s="41"/>
      <c r="BF3212" s="41"/>
      <c r="BG3212" s="41"/>
      <c r="BH3212" s="41"/>
      <c r="BI3212" s="41"/>
      <c r="BJ3212" s="41"/>
      <c r="BK3212" s="41"/>
      <c r="BL3212" s="41"/>
      <c r="BM3212" s="41"/>
      <c r="BN3212" s="41"/>
      <c r="BO3212" s="41"/>
      <c r="BP3212" s="108"/>
      <c r="CG3212" s="102"/>
      <c r="CI3212" s="45"/>
    </row>
    <row r="3213" spans="37:87" ht="13" customHeight="1">
      <c r="AK3213" s="114"/>
      <c r="AL3213" s="41"/>
      <c r="AM3213" s="41"/>
      <c r="AN3213" s="41"/>
      <c r="AO3213" s="41"/>
      <c r="AP3213" s="41"/>
      <c r="AQ3213" s="41"/>
      <c r="AR3213" s="41"/>
      <c r="AS3213" s="41"/>
      <c r="AT3213" s="41"/>
      <c r="AU3213" s="41"/>
      <c r="AV3213" s="41"/>
      <c r="AW3213" s="41"/>
      <c r="AX3213" s="41"/>
      <c r="AY3213" s="41"/>
      <c r="AZ3213" s="41"/>
      <c r="BA3213" s="41"/>
      <c r="BB3213" s="41"/>
      <c r="BC3213" s="41"/>
      <c r="BD3213" s="41"/>
      <c r="BE3213" s="41"/>
      <c r="BF3213" s="41"/>
      <c r="BG3213" s="41"/>
      <c r="BH3213" s="41"/>
      <c r="BI3213" s="41"/>
      <c r="BJ3213" s="41"/>
      <c r="BK3213" s="41"/>
      <c r="BL3213" s="41"/>
      <c r="BM3213" s="41"/>
      <c r="BN3213" s="41"/>
      <c r="BO3213" s="41"/>
      <c r="BP3213" s="108"/>
      <c r="CG3213" s="102"/>
      <c r="CI3213" s="45"/>
    </row>
    <row r="3214" spans="37:87" ht="13" customHeight="1">
      <c r="AK3214" s="114"/>
      <c r="AL3214" s="41"/>
      <c r="AM3214" s="41"/>
      <c r="AN3214" s="41"/>
      <c r="AO3214" s="41"/>
      <c r="AP3214" s="41"/>
      <c r="AQ3214" s="41"/>
      <c r="AR3214" s="41"/>
      <c r="AS3214" s="41"/>
      <c r="AT3214" s="41"/>
      <c r="AU3214" s="41"/>
      <c r="AV3214" s="41"/>
      <c r="AW3214" s="41"/>
      <c r="AX3214" s="41"/>
      <c r="AY3214" s="41"/>
      <c r="AZ3214" s="41"/>
      <c r="BA3214" s="41"/>
      <c r="BB3214" s="41"/>
      <c r="BC3214" s="41"/>
      <c r="BD3214" s="41"/>
      <c r="BE3214" s="41"/>
      <c r="BF3214" s="41"/>
      <c r="BG3214" s="41"/>
      <c r="BH3214" s="41"/>
      <c r="BI3214" s="41"/>
      <c r="BJ3214" s="41"/>
      <c r="BK3214" s="41"/>
      <c r="BL3214" s="41"/>
      <c r="BM3214" s="41"/>
      <c r="BN3214" s="41"/>
      <c r="BO3214" s="41"/>
      <c r="BP3214" s="108"/>
      <c r="CG3214" s="102"/>
      <c r="CI3214" s="45"/>
    </row>
    <row r="3215" spans="37:87" ht="13" customHeight="1">
      <c r="AK3215" s="114"/>
      <c r="AL3215" s="41"/>
      <c r="AM3215" s="41"/>
      <c r="AN3215" s="41"/>
      <c r="AO3215" s="41"/>
      <c r="AP3215" s="41"/>
      <c r="AQ3215" s="41"/>
      <c r="AR3215" s="41"/>
      <c r="AS3215" s="41"/>
      <c r="AT3215" s="41"/>
      <c r="AU3215" s="41"/>
      <c r="AV3215" s="41"/>
      <c r="AW3215" s="41"/>
      <c r="AX3215" s="41"/>
      <c r="AY3215" s="41"/>
      <c r="AZ3215" s="41"/>
      <c r="BA3215" s="41"/>
      <c r="BB3215" s="41"/>
      <c r="BC3215" s="41"/>
      <c r="BD3215" s="41"/>
      <c r="BE3215" s="41"/>
      <c r="BF3215" s="41"/>
      <c r="BG3215" s="41"/>
      <c r="BH3215" s="41"/>
      <c r="BI3215" s="41"/>
      <c r="BJ3215" s="41"/>
      <c r="BK3215" s="41"/>
      <c r="BL3215" s="41"/>
      <c r="BM3215" s="41"/>
      <c r="BN3215" s="41"/>
      <c r="BO3215" s="41"/>
      <c r="BP3215" s="108"/>
      <c r="CG3215" s="102"/>
      <c r="CI3215" s="45"/>
    </row>
    <row r="3216" spans="37:87" ht="13" customHeight="1">
      <c r="AK3216" s="114"/>
      <c r="AL3216" s="41"/>
      <c r="AM3216" s="41"/>
      <c r="AN3216" s="41"/>
      <c r="AO3216" s="41"/>
      <c r="AP3216" s="41"/>
      <c r="AQ3216" s="41"/>
      <c r="AR3216" s="41"/>
      <c r="AS3216" s="41"/>
      <c r="AT3216" s="41"/>
      <c r="AU3216" s="41"/>
      <c r="AV3216" s="41"/>
      <c r="AW3216" s="41"/>
      <c r="AX3216" s="41"/>
      <c r="AY3216" s="41"/>
      <c r="AZ3216" s="41"/>
      <c r="BA3216" s="41"/>
      <c r="BB3216" s="41"/>
      <c r="BC3216" s="41"/>
      <c r="BD3216" s="41"/>
      <c r="BE3216" s="41"/>
      <c r="BF3216" s="41"/>
      <c r="BG3216" s="41"/>
      <c r="BH3216" s="41"/>
      <c r="BI3216" s="41"/>
      <c r="BJ3216" s="41"/>
      <c r="BK3216" s="41"/>
      <c r="BL3216" s="41"/>
      <c r="BM3216" s="41"/>
      <c r="BN3216" s="41"/>
      <c r="BO3216" s="41"/>
      <c r="BP3216" s="108"/>
      <c r="CG3216" s="102"/>
      <c r="CI3216" s="45"/>
    </row>
    <row r="3217" spans="37:87" ht="13" customHeight="1">
      <c r="AK3217" s="114"/>
      <c r="AL3217" s="41"/>
      <c r="AM3217" s="41"/>
      <c r="AN3217" s="41"/>
      <c r="AO3217" s="41"/>
      <c r="AP3217" s="41"/>
      <c r="AQ3217" s="41"/>
      <c r="AR3217" s="41"/>
      <c r="AS3217" s="41"/>
      <c r="AT3217" s="41"/>
      <c r="AU3217" s="41"/>
      <c r="AV3217" s="41"/>
      <c r="AW3217" s="41"/>
      <c r="AX3217" s="41"/>
      <c r="AY3217" s="41"/>
      <c r="AZ3217" s="41"/>
      <c r="BA3217" s="41"/>
      <c r="BB3217" s="41"/>
      <c r="BC3217" s="41"/>
      <c r="BD3217" s="41"/>
      <c r="BE3217" s="41"/>
      <c r="BF3217" s="41"/>
      <c r="BG3217" s="41"/>
      <c r="BH3217" s="41"/>
      <c r="BI3217" s="41"/>
      <c r="BJ3217" s="41"/>
      <c r="BK3217" s="41"/>
      <c r="BL3217" s="41"/>
      <c r="BM3217" s="41"/>
      <c r="BN3217" s="41"/>
      <c r="BO3217" s="41"/>
      <c r="BP3217" s="108"/>
      <c r="CG3217" s="102"/>
      <c r="CI3217" s="45"/>
    </row>
    <row r="3218" spans="37:87" ht="13" customHeight="1">
      <c r="AK3218" s="114"/>
      <c r="AL3218" s="41"/>
      <c r="AM3218" s="41"/>
      <c r="AN3218" s="41"/>
      <c r="AO3218" s="41"/>
      <c r="AP3218" s="41"/>
      <c r="AQ3218" s="41"/>
      <c r="AR3218" s="41"/>
      <c r="AS3218" s="41"/>
      <c r="AT3218" s="41"/>
      <c r="AU3218" s="41"/>
      <c r="AV3218" s="41"/>
      <c r="AW3218" s="41"/>
      <c r="AX3218" s="41"/>
      <c r="AY3218" s="41"/>
      <c r="AZ3218" s="41"/>
      <c r="BA3218" s="41"/>
      <c r="BB3218" s="41"/>
      <c r="BC3218" s="41"/>
      <c r="BD3218" s="41"/>
      <c r="BE3218" s="41"/>
      <c r="BF3218" s="41"/>
      <c r="BG3218" s="41"/>
      <c r="BH3218" s="41"/>
      <c r="BI3218" s="41"/>
      <c r="BJ3218" s="41"/>
      <c r="BK3218" s="41"/>
      <c r="BL3218" s="41"/>
      <c r="BM3218" s="41"/>
      <c r="BN3218" s="41"/>
      <c r="BO3218" s="41"/>
      <c r="BP3218" s="108"/>
      <c r="CG3218" s="102"/>
      <c r="CI3218" s="45"/>
    </row>
    <row r="3219" spans="37:87" ht="13" customHeight="1">
      <c r="AK3219" s="114"/>
      <c r="AL3219" s="41"/>
      <c r="AM3219" s="41"/>
      <c r="AN3219" s="41"/>
      <c r="AO3219" s="41"/>
      <c r="AP3219" s="41"/>
      <c r="AQ3219" s="41"/>
      <c r="AR3219" s="41"/>
      <c r="AS3219" s="41"/>
      <c r="AT3219" s="41"/>
      <c r="AU3219" s="41"/>
      <c r="AV3219" s="41"/>
      <c r="AW3219" s="41"/>
      <c r="AX3219" s="41"/>
      <c r="AY3219" s="41"/>
      <c r="AZ3219" s="41"/>
      <c r="BA3219" s="41"/>
      <c r="BB3219" s="41"/>
      <c r="BC3219" s="41"/>
      <c r="BD3219" s="41"/>
      <c r="BE3219" s="41"/>
      <c r="BF3219" s="41"/>
      <c r="BG3219" s="41"/>
      <c r="BH3219" s="41"/>
      <c r="BI3219" s="41"/>
      <c r="BJ3219" s="41"/>
      <c r="BK3219" s="41"/>
      <c r="BL3219" s="41"/>
      <c r="BM3219" s="41"/>
      <c r="BN3219" s="41"/>
      <c r="BO3219" s="41"/>
      <c r="BP3219" s="108"/>
      <c r="CG3219" s="102"/>
      <c r="CI3219" s="45"/>
    </row>
    <row r="3220" spans="37:87" ht="13" customHeight="1">
      <c r="AK3220" s="114"/>
      <c r="AL3220" s="41"/>
      <c r="AM3220" s="41"/>
      <c r="AN3220" s="41"/>
      <c r="AO3220" s="41"/>
      <c r="AP3220" s="41"/>
      <c r="AQ3220" s="41"/>
      <c r="AR3220" s="41"/>
      <c r="AS3220" s="41"/>
      <c r="AT3220" s="41"/>
      <c r="AU3220" s="41"/>
      <c r="AV3220" s="41"/>
      <c r="AW3220" s="41"/>
      <c r="AX3220" s="41"/>
      <c r="AY3220" s="41"/>
      <c r="AZ3220" s="41"/>
      <c r="BA3220" s="41"/>
      <c r="BB3220" s="41"/>
      <c r="BC3220" s="41"/>
      <c r="BD3220" s="41"/>
      <c r="BE3220" s="41"/>
      <c r="BF3220" s="41"/>
      <c r="BG3220" s="41"/>
      <c r="BH3220" s="41"/>
      <c r="BI3220" s="41"/>
      <c r="BJ3220" s="41"/>
      <c r="BK3220" s="41"/>
      <c r="BL3220" s="41"/>
      <c r="BM3220" s="41"/>
      <c r="BN3220" s="41"/>
      <c r="BO3220" s="41"/>
      <c r="BP3220" s="108"/>
      <c r="CG3220" s="102"/>
      <c r="CI3220" s="45"/>
    </row>
    <row r="3221" spans="37:87" ht="13" customHeight="1">
      <c r="AK3221" s="114"/>
      <c r="AL3221" s="41"/>
      <c r="AM3221" s="41"/>
      <c r="AN3221" s="41"/>
      <c r="AO3221" s="41"/>
      <c r="AP3221" s="41"/>
      <c r="AQ3221" s="41"/>
      <c r="AR3221" s="41"/>
      <c r="AS3221" s="41"/>
      <c r="AT3221" s="41"/>
      <c r="AU3221" s="41"/>
      <c r="AV3221" s="41"/>
      <c r="AW3221" s="41"/>
      <c r="AX3221" s="41"/>
      <c r="AY3221" s="41"/>
      <c r="AZ3221" s="41"/>
      <c r="BA3221" s="41"/>
      <c r="BB3221" s="41"/>
      <c r="BC3221" s="41"/>
      <c r="BD3221" s="41"/>
      <c r="BE3221" s="41"/>
      <c r="BF3221" s="41"/>
      <c r="BG3221" s="41"/>
      <c r="BH3221" s="41"/>
      <c r="BI3221" s="41"/>
      <c r="BJ3221" s="41"/>
      <c r="BK3221" s="41"/>
      <c r="BL3221" s="41"/>
      <c r="BM3221" s="41"/>
      <c r="BN3221" s="41"/>
      <c r="BO3221" s="41"/>
      <c r="BP3221" s="108"/>
      <c r="CG3221" s="102"/>
      <c r="CI3221" s="45"/>
    </row>
    <row r="3222" spans="37:87" ht="13" customHeight="1">
      <c r="AK3222" s="114"/>
      <c r="AL3222" s="41"/>
      <c r="AM3222" s="41"/>
      <c r="AN3222" s="41"/>
      <c r="AO3222" s="41"/>
      <c r="AP3222" s="41"/>
      <c r="AQ3222" s="41"/>
      <c r="AR3222" s="41"/>
      <c r="AS3222" s="41"/>
      <c r="AT3222" s="41"/>
      <c r="AU3222" s="41"/>
      <c r="AV3222" s="41"/>
      <c r="AW3222" s="41"/>
      <c r="AX3222" s="41"/>
      <c r="AY3222" s="41"/>
      <c r="AZ3222" s="41"/>
      <c r="BA3222" s="41"/>
      <c r="BB3222" s="41"/>
      <c r="BC3222" s="41"/>
      <c r="BD3222" s="41"/>
      <c r="BE3222" s="41"/>
      <c r="BF3222" s="41"/>
      <c r="BG3222" s="41"/>
      <c r="BH3222" s="41"/>
      <c r="BI3222" s="41"/>
      <c r="BJ3222" s="41"/>
      <c r="BK3222" s="41"/>
      <c r="BL3222" s="41"/>
      <c r="BM3222" s="41"/>
      <c r="BN3222" s="41"/>
      <c r="BO3222" s="41"/>
      <c r="BP3222" s="108"/>
      <c r="CG3222" s="102"/>
      <c r="CI3222" s="45"/>
    </row>
    <row r="3223" spans="37:87" ht="13" customHeight="1">
      <c r="AK3223" s="114"/>
      <c r="AL3223" s="41"/>
      <c r="AM3223" s="41"/>
      <c r="AN3223" s="41"/>
      <c r="AO3223" s="41"/>
      <c r="AP3223" s="41"/>
      <c r="AQ3223" s="41"/>
      <c r="AR3223" s="41"/>
      <c r="AS3223" s="41"/>
      <c r="AT3223" s="41"/>
      <c r="AU3223" s="41"/>
      <c r="AV3223" s="41"/>
      <c r="AW3223" s="41"/>
      <c r="AX3223" s="41"/>
      <c r="AY3223" s="41"/>
      <c r="AZ3223" s="41"/>
      <c r="BA3223" s="41"/>
      <c r="BB3223" s="41"/>
      <c r="BC3223" s="41"/>
      <c r="BD3223" s="41"/>
      <c r="BE3223" s="41"/>
      <c r="BF3223" s="41"/>
      <c r="BG3223" s="41"/>
      <c r="BH3223" s="41"/>
      <c r="BI3223" s="41"/>
      <c r="BJ3223" s="41"/>
      <c r="BK3223" s="41"/>
      <c r="BL3223" s="41"/>
      <c r="BM3223" s="41"/>
      <c r="BN3223" s="41"/>
      <c r="BO3223" s="41"/>
      <c r="BP3223" s="108"/>
      <c r="CG3223" s="102"/>
      <c r="CI3223" s="45"/>
    </row>
    <row r="3224" spans="37:87" ht="13" customHeight="1">
      <c r="AK3224" s="114"/>
      <c r="AL3224" s="41"/>
      <c r="AM3224" s="41"/>
      <c r="AN3224" s="41"/>
      <c r="AO3224" s="41"/>
      <c r="AP3224" s="41"/>
      <c r="AQ3224" s="41"/>
      <c r="AR3224" s="41"/>
      <c r="AS3224" s="41"/>
      <c r="AT3224" s="41"/>
      <c r="AU3224" s="41"/>
      <c r="AV3224" s="41"/>
      <c r="AW3224" s="41"/>
      <c r="AX3224" s="41"/>
      <c r="AY3224" s="41"/>
      <c r="AZ3224" s="41"/>
      <c r="BA3224" s="41"/>
      <c r="BB3224" s="41"/>
      <c r="BC3224" s="41"/>
      <c r="BD3224" s="41"/>
      <c r="BE3224" s="41"/>
      <c r="BF3224" s="41"/>
      <c r="BG3224" s="41"/>
      <c r="BH3224" s="41"/>
      <c r="BI3224" s="41"/>
      <c r="BJ3224" s="41"/>
      <c r="BK3224" s="41"/>
      <c r="BL3224" s="41"/>
      <c r="BM3224" s="41"/>
      <c r="BN3224" s="41"/>
      <c r="BO3224" s="41"/>
      <c r="BP3224" s="108"/>
      <c r="CG3224" s="102"/>
      <c r="CI3224" s="45"/>
    </row>
    <row r="3225" spans="37:87" ht="13" customHeight="1">
      <c r="AK3225" s="114"/>
      <c r="AL3225" s="41"/>
      <c r="AM3225" s="41"/>
      <c r="AN3225" s="41"/>
      <c r="AO3225" s="41"/>
      <c r="AP3225" s="41"/>
      <c r="AQ3225" s="41"/>
      <c r="AR3225" s="41"/>
      <c r="AS3225" s="41"/>
      <c r="AT3225" s="41"/>
      <c r="AU3225" s="41"/>
      <c r="AV3225" s="41"/>
      <c r="AW3225" s="41"/>
      <c r="AX3225" s="41"/>
      <c r="AY3225" s="41"/>
      <c r="AZ3225" s="41"/>
      <c r="BA3225" s="41"/>
      <c r="BB3225" s="41"/>
      <c r="BC3225" s="41"/>
      <c r="BD3225" s="41"/>
      <c r="BE3225" s="41"/>
      <c r="BF3225" s="41"/>
      <c r="BG3225" s="41"/>
      <c r="BH3225" s="41"/>
      <c r="BI3225" s="41"/>
      <c r="BJ3225" s="41"/>
      <c r="BK3225" s="41"/>
      <c r="BL3225" s="41"/>
      <c r="BM3225" s="41"/>
      <c r="BN3225" s="41"/>
      <c r="BO3225" s="41"/>
      <c r="BP3225" s="108"/>
      <c r="CG3225" s="102"/>
      <c r="CI3225" s="45"/>
    </row>
    <row r="3226" spans="37:87" ht="13" customHeight="1">
      <c r="AK3226" s="114"/>
      <c r="AL3226" s="41"/>
      <c r="AM3226" s="41"/>
      <c r="AN3226" s="41"/>
      <c r="AO3226" s="41"/>
      <c r="AP3226" s="41"/>
      <c r="AQ3226" s="41"/>
      <c r="AR3226" s="41"/>
      <c r="AS3226" s="41"/>
      <c r="AT3226" s="41"/>
      <c r="AU3226" s="41"/>
      <c r="AV3226" s="41"/>
      <c r="AW3226" s="41"/>
      <c r="AX3226" s="41"/>
      <c r="AY3226" s="41"/>
      <c r="AZ3226" s="41"/>
      <c r="BA3226" s="41"/>
      <c r="BB3226" s="41"/>
      <c r="BC3226" s="41"/>
      <c r="BD3226" s="41"/>
      <c r="BE3226" s="41"/>
      <c r="BF3226" s="41"/>
      <c r="BG3226" s="41"/>
      <c r="BH3226" s="41"/>
      <c r="BI3226" s="41"/>
      <c r="BJ3226" s="41"/>
      <c r="BK3226" s="41"/>
      <c r="BL3226" s="41"/>
      <c r="BM3226" s="41"/>
      <c r="BN3226" s="41"/>
      <c r="BO3226" s="41"/>
      <c r="BP3226" s="108"/>
      <c r="CG3226" s="102"/>
      <c r="CI3226" s="45"/>
    </row>
    <row r="3227" spans="37:87" ht="13" customHeight="1">
      <c r="AK3227" s="114"/>
      <c r="AL3227" s="41"/>
      <c r="AM3227" s="41"/>
      <c r="AN3227" s="41"/>
      <c r="AO3227" s="41"/>
      <c r="AP3227" s="41"/>
      <c r="AQ3227" s="41"/>
      <c r="AR3227" s="41"/>
      <c r="AS3227" s="41"/>
      <c r="AT3227" s="41"/>
      <c r="AU3227" s="41"/>
      <c r="AV3227" s="41"/>
      <c r="AW3227" s="41"/>
      <c r="AX3227" s="41"/>
      <c r="AY3227" s="41"/>
      <c r="AZ3227" s="41"/>
      <c r="BA3227" s="41"/>
      <c r="BB3227" s="41"/>
      <c r="BC3227" s="41"/>
      <c r="BD3227" s="41"/>
      <c r="BE3227" s="41"/>
      <c r="BF3227" s="41"/>
      <c r="BG3227" s="41"/>
      <c r="BH3227" s="41"/>
      <c r="BI3227" s="41"/>
      <c r="BJ3227" s="41"/>
      <c r="BK3227" s="41"/>
      <c r="BL3227" s="41"/>
      <c r="BM3227" s="41"/>
      <c r="BN3227" s="41"/>
      <c r="BO3227" s="41"/>
      <c r="BP3227" s="108"/>
      <c r="CG3227" s="102"/>
      <c r="CI3227" s="45"/>
    </row>
    <row r="3228" spans="37:87" ht="13" customHeight="1">
      <c r="AK3228" s="114"/>
      <c r="AL3228" s="41"/>
      <c r="AM3228" s="41"/>
      <c r="AN3228" s="41"/>
      <c r="AO3228" s="41"/>
      <c r="AP3228" s="41"/>
      <c r="AQ3228" s="41"/>
      <c r="AR3228" s="41"/>
      <c r="AS3228" s="41"/>
      <c r="AT3228" s="41"/>
      <c r="AU3228" s="41"/>
      <c r="AV3228" s="41"/>
      <c r="AW3228" s="41"/>
      <c r="AX3228" s="41"/>
      <c r="AY3228" s="41"/>
      <c r="AZ3228" s="41"/>
      <c r="BA3228" s="41"/>
      <c r="BB3228" s="41"/>
      <c r="BC3228" s="41"/>
      <c r="BD3228" s="41"/>
      <c r="BE3228" s="41"/>
      <c r="BF3228" s="41"/>
      <c r="BG3228" s="41"/>
      <c r="BH3228" s="41"/>
      <c r="BI3228" s="41"/>
      <c r="BJ3228" s="41"/>
      <c r="BK3228" s="41"/>
      <c r="BL3228" s="41"/>
      <c r="BM3228" s="41"/>
      <c r="BN3228" s="41"/>
      <c r="BO3228" s="41"/>
      <c r="BP3228" s="108"/>
      <c r="CG3228" s="102"/>
      <c r="CI3228" s="45"/>
    </row>
    <row r="3229" spans="37:87" ht="13" customHeight="1">
      <c r="AK3229" s="114"/>
      <c r="AL3229" s="41"/>
      <c r="AM3229" s="41"/>
      <c r="AN3229" s="41"/>
      <c r="AO3229" s="41"/>
      <c r="AP3229" s="41"/>
      <c r="AQ3229" s="41"/>
      <c r="AR3229" s="41"/>
      <c r="AS3229" s="41"/>
      <c r="AT3229" s="41"/>
      <c r="AU3229" s="41"/>
      <c r="AV3229" s="41"/>
      <c r="AW3229" s="41"/>
      <c r="AX3229" s="41"/>
      <c r="AY3229" s="41"/>
      <c r="AZ3229" s="41"/>
      <c r="BA3229" s="41"/>
      <c r="BB3229" s="41"/>
      <c r="BC3229" s="41"/>
      <c r="BD3229" s="41"/>
      <c r="BE3229" s="41"/>
      <c r="BF3229" s="41"/>
      <c r="BG3229" s="41"/>
      <c r="BH3229" s="41"/>
      <c r="BI3229" s="41"/>
      <c r="BJ3229" s="41"/>
      <c r="BK3229" s="41"/>
      <c r="BL3229" s="41"/>
      <c r="BM3229" s="41"/>
      <c r="BN3229" s="41"/>
      <c r="BO3229" s="41"/>
      <c r="BP3229" s="108"/>
      <c r="CG3229" s="102"/>
      <c r="CI3229" s="45"/>
    </row>
    <row r="3230" spans="37:87" ht="13" customHeight="1">
      <c r="AK3230" s="114"/>
      <c r="AL3230" s="41"/>
      <c r="AM3230" s="41"/>
      <c r="AN3230" s="41"/>
      <c r="AO3230" s="41"/>
      <c r="AP3230" s="41"/>
      <c r="AQ3230" s="41"/>
      <c r="AR3230" s="41"/>
      <c r="AS3230" s="41"/>
      <c r="AT3230" s="41"/>
      <c r="AU3230" s="41"/>
      <c r="AV3230" s="41"/>
      <c r="AW3230" s="41"/>
      <c r="AX3230" s="41"/>
      <c r="AY3230" s="41"/>
      <c r="AZ3230" s="41"/>
      <c r="BA3230" s="41"/>
      <c r="BB3230" s="41"/>
      <c r="BC3230" s="41"/>
      <c r="BD3230" s="41"/>
      <c r="BE3230" s="41"/>
      <c r="BF3230" s="41"/>
      <c r="BG3230" s="41"/>
      <c r="BH3230" s="41"/>
      <c r="BI3230" s="41"/>
      <c r="BJ3230" s="41"/>
      <c r="BK3230" s="41"/>
      <c r="BL3230" s="41"/>
      <c r="BM3230" s="41"/>
      <c r="BN3230" s="41"/>
      <c r="BO3230" s="41"/>
      <c r="BP3230" s="108"/>
      <c r="CG3230" s="102"/>
      <c r="CI3230" s="45"/>
    </row>
    <row r="3231" spans="37:87" ht="13" customHeight="1">
      <c r="AK3231" s="114"/>
      <c r="AL3231" s="41"/>
      <c r="AM3231" s="41"/>
      <c r="AN3231" s="41"/>
      <c r="AO3231" s="41"/>
      <c r="AP3231" s="41"/>
      <c r="AQ3231" s="41"/>
      <c r="AR3231" s="41"/>
      <c r="AS3231" s="41"/>
      <c r="AT3231" s="41"/>
      <c r="AU3231" s="41"/>
      <c r="AV3231" s="41"/>
      <c r="AW3231" s="41"/>
      <c r="AX3231" s="41"/>
      <c r="AY3231" s="41"/>
      <c r="AZ3231" s="41"/>
      <c r="BA3231" s="41"/>
      <c r="BB3231" s="41"/>
      <c r="BC3231" s="41"/>
      <c r="BD3231" s="41"/>
      <c r="BE3231" s="41"/>
      <c r="BF3231" s="41"/>
      <c r="BG3231" s="41"/>
      <c r="BH3231" s="41"/>
      <c r="BI3231" s="41"/>
      <c r="BJ3231" s="41"/>
      <c r="BK3231" s="41"/>
      <c r="BL3231" s="41"/>
      <c r="BM3231" s="41"/>
      <c r="BN3231" s="41"/>
      <c r="BO3231" s="41"/>
      <c r="BP3231" s="108"/>
      <c r="CG3231" s="102"/>
      <c r="CI3231" s="45"/>
    </row>
    <row r="3232" spans="37:87" ht="13" customHeight="1">
      <c r="AK3232" s="114"/>
      <c r="AL3232" s="41"/>
      <c r="AM3232" s="41"/>
      <c r="AN3232" s="41"/>
      <c r="AO3232" s="41"/>
      <c r="AP3232" s="41"/>
      <c r="AQ3232" s="41"/>
      <c r="AR3232" s="41"/>
      <c r="AS3232" s="41"/>
      <c r="AT3232" s="41"/>
      <c r="AU3232" s="41"/>
      <c r="AV3232" s="41"/>
      <c r="AW3232" s="41"/>
      <c r="AX3232" s="41"/>
      <c r="AY3232" s="41"/>
      <c r="AZ3232" s="41"/>
      <c r="BA3232" s="41"/>
      <c r="BB3232" s="41"/>
      <c r="BC3232" s="41"/>
      <c r="BD3232" s="41"/>
      <c r="BE3232" s="41"/>
      <c r="BF3232" s="41"/>
      <c r="BG3232" s="41"/>
      <c r="BH3232" s="41"/>
      <c r="BI3232" s="41"/>
      <c r="BJ3232" s="41"/>
      <c r="BK3232" s="41"/>
      <c r="BL3232" s="41"/>
      <c r="BM3232" s="41"/>
      <c r="BN3232" s="41"/>
      <c r="BO3232" s="41"/>
      <c r="BP3232" s="108"/>
      <c r="CG3232" s="102"/>
      <c r="CI3232" s="45"/>
    </row>
    <row r="3233" spans="37:87" ht="13" customHeight="1">
      <c r="AK3233" s="114"/>
      <c r="AL3233" s="41"/>
      <c r="AM3233" s="41"/>
      <c r="AN3233" s="41"/>
      <c r="AO3233" s="41"/>
      <c r="AP3233" s="41"/>
      <c r="AQ3233" s="41"/>
      <c r="AR3233" s="41"/>
      <c r="AS3233" s="41"/>
      <c r="AT3233" s="41"/>
      <c r="AU3233" s="41"/>
      <c r="AV3233" s="41"/>
      <c r="AW3233" s="41"/>
      <c r="AX3233" s="41"/>
      <c r="AY3233" s="41"/>
      <c r="AZ3233" s="41"/>
      <c r="BA3233" s="41"/>
      <c r="BB3233" s="41"/>
      <c r="BC3233" s="41"/>
      <c r="BD3233" s="41"/>
      <c r="BE3233" s="41"/>
      <c r="BF3233" s="41"/>
      <c r="BG3233" s="41"/>
      <c r="BH3233" s="41"/>
      <c r="BI3233" s="41"/>
      <c r="BJ3233" s="41"/>
      <c r="BK3233" s="41"/>
      <c r="BL3233" s="41"/>
      <c r="BM3233" s="41"/>
      <c r="BN3233" s="41"/>
      <c r="BO3233" s="41"/>
      <c r="BP3233" s="108"/>
      <c r="CG3233" s="102"/>
      <c r="CI3233" s="45"/>
    </row>
    <row r="3234" spans="37:87" ht="13" customHeight="1">
      <c r="AK3234" s="114"/>
      <c r="AL3234" s="41"/>
      <c r="AM3234" s="41"/>
      <c r="AN3234" s="41"/>
      <c r="AO3234" s="41"/>
      <c r="AP3234" s="41"/>
      <c r="AQ3234" s="41"/>
      <c r="AR3234" s="41"/>
      <c r="AS3234" s="41"/>
      <c r="AT3234" s="41"/>
      <c r="AU3234" s="41"/>
      <c r="AV3234" s="41"/>
      <c r="AW3234" s="41"/>
      <c r="AX3234" s="41"/>
      <c r="AY3234" s="41"/>
      <c r="AZ3234" s="41"/>
      <c r="BA3234" s="41"/>
      <c r="BB3234" s="41"/>
      <c r="BC3234" s="41"/>
      <c r="BD3234" s="41"/>
      <c r="BE3234" s="41"/>
      <c r="BF3234" s="41"/>
      <c r="BG3234" s="41"/>
      <c r="BH3234" s="41"/>
      <c r="BI3234" s="41"/>
      <c r="BJ3234" s="41"/>
      <c r="BK3234" s="41"/>
      <c r="BL3234" s="41"/>
      <c r="BM3234" s="41"/>
      <c r="BN3234" s="41"/>
      <c r="BO3234" s="41"/>
      <c r="BP3234" s="108"/>
      <c r="CG3234" s="102"/>
      <c r="CI3234" s="45"/>
    </row>
    <row r="3235" spans="37:87" ht="13" customHeight="1">
      <c r="AK3235" s="114"/>
      <c r="AL3235" s="41"/>
      <c r="AM3235" s="41"/>
      <c r="AN3235" s="41"/>
      <c r="AO3235" s="41"/>
      <c r="AP3235" s="41"/>
      <c r="AQ3235" s="41"/>
      <c r="AR3235" s="41"/>
      <c r="AS3235" s="41"/>
      <c r="AT3235" s="41"/>
      <c r="AU3235" s="41"/>
      <c r="AV3235" s="41"/>
      <c r="AW3235" s="41"/>
      <c r="AX3235" s="41"/>
      <c r="AY3235" s="41"/>
      <c r="AZ3235" s="41"/>
      <c r="BA3235" s="41"/>
      <c r="BB3235" s="41"/>
      <c r="BC3235" s="41"/>
      <c r="BD3235" s="41"/>
      <c r="BE3235" s="41"/>
      <c r="BF3235" s="41"/>
      <c r="BG3235" s="41"/>
      <c r="BH3235" s="41"/>
      <c r="BI3235" s="41"/>
      <c r="BJ3235" s="41"/>
      <c r="BK3235" s="41"/>
      <c r="BL3235" s="41"/>
      <c r="BM3235" s="41"/>
      <c r="BN3235" s="41"/>
      <c r="BO3235" s="41"/>
      <c r="BP3235" s="108"/>
      <c r="CG3235" s="102"/>
      <c r="CI3235" s="45"/>
    </row>
    <row r="3236" spans="37:87" ht="13" customHeight="1">
      <c r="AK3236" s="114"/>
      <c r="AL3236" s="41"/>
      <c r="AM3236" s="41"/>
      <c r="AN3236" s="41"/>
      <c r="AO3236" s="41"/>
      <c r="AP3236" s="41"/>
      <c r="AQ3236" s="41"/>
      <c r="AR3236" s="41"/>
      <c r="AS3236" s="41"/>
      <c r="AT3236" s="41"/>
      <c r="AU3236" s="41"/>
      <c r="AV3236" s="41"/>
      <c r="AW3236" s="41"/>
      <c r="AX3236" s="41"/>
      <c r="AY3236" s="41"/>
      <c r="AZ3236" s="41"/>
      <c r="BA3236" s="41"/>
      <c r="BB3236" s="41"/>
      <c r="BC3236" s="41"/>
      <c r="BD3236" s="41"/>
      <c r="BE3236" s="41"/>
      <c r="BF3236" s="41"/>
      <c r="BG3236" s="41"/>
      <c r="BH3236" s="41"/>
      <c r="BI3236" s="41"/>
      <c r="BJ3236" s="41"/>
      <c r="BK3236" s="41"/>
      <c r="BL3236" s="41"/>
      <c r="BM3236" s="41"/>
      <c r="BN3236" s="41"/>
      <c r="BO3236" s="41"/>
      <c r="BP3236" s="108"/>
      <c r="CG3236" s="102"/>
      <c r="CI3236" s="45"/>
    </row>
    <row r="3237" spans="37:87" ht="13" customHeight="1">
      <c r="AK3237" s="114"/>
      <c r="AL3237" s="41"/>
      <c r="AM3237" s="41"/>
      <c r="AN3237" s="41"/>
      <c r="AO3237" s="41"/>
      <c r="AP3237" s="41"/>
      <c r="AQ3237" s="41"/>
      <c r="AR3237" s="41"/>
      <c r="AS3237" s="41"/>
      <c r="AT3237" s="41"/>
      <c r="AU3237" s="41"/>
      <c r="AV3237" s="41"/>
      <c r="AW3237" s="41"/>
      <c r="AX3237" s="41"/>
      <c r="AY3237" s="41"/>
      <c r="AZ3237" s="41"/>
      <c r="BA3237" s="41"/>
      <c r="BB3237" s="41"/>
      <c r="BC3237" s="41"/>
      <c r="BD3237" s="41"/>
      <c r="BE3237" s="41"/>
      <c r="BF3237" s="41"/>
      <c r="BG3237" s="41"/>
      <c r="BH3237" s="41"/>
      <c r="BI3237" s="41"/>
      <c r="BJ3237" s="41"/>
      <c r="BK3237" s="41"/>
      <c r="BL3237" s="41"/>
      <c r="BM3237" s="41"/>
      <c r="BN3237" s="41"/>
      <c r="BO3237" s="41"/>
      <c r="BP3237" s="108"/>
      <c r="CG3237" s="102"/>
      <c r="CI3237" s="45"/>
    </row>
    <row r="3238" spans="37:87" ht="13" customHeight="1">
      <c r="AK3238" s="114"/>
      <c r="AL3238" s="41"/>
      <c r="AM3238" s="41"/>
      <c r="AN3238" s="41"/>
      <c r="AO3238" s="41"/>
      <c r="AP3238" s="41"/>
      <c r="AQ3238" s="41"/>
      <c r="AR3238" s="41"/>
      <c r="AS3238" s="41"/>
      <c r="AT3238" s="41"/>
      <c r="AU3238" s="41"/>
      <c r="AV3238" s="41"/>
      <c r="AW3238" s="41"/>
      <c r="AX3238" s="41"/>
      <c r="AY3238" s="41"/>
      <c r="AZ3238" s="41"/>
      <c r="BA3238" s="41"/>
      <c r="BB3238" s="41"/>
      <c r="BC3238" s="41"/>
      <c r="BD3238" s="41"/>
      <c r="BE3238" s="41"/>
      <c r="BF3238" s="41"/>
      <c r="BG3238" s="41"/>
      <c r="BH3238" s="41"/>
      <c r="BI3238" s="41"/>
      <c r="BJ3238" s="41"/>
      <c r="BK3238" s="41"/>
      <c r="BL3238" s="41"/>
      <c r="BM3238" s="41"/>
      <c r="BN3238" s="41"/>
      <c r="BO3238" s="41"/>
      <c r="BP3238" s="108"/>
      <c r="CG3238" s="102"/>
      <c r="CI3238" s="45"/>
    </row>
    <row r="3239" spans="37:87" ht="13" customHeight="1">
      <c r="AK3239" s="114"/>
      <c r="AL3239" s="41"/>
      <c r="AM3239" s="41"/>
      <c r="AN3239" s="41"/>
      <c r="AO3239" s="41"/>
      <c r="AP3239" s="41"/>
      <c r="AQ3239" s="41"/>
      <c r="AR3239" s="41"/>
      <c r="AS3239" s="41"/>
      <c r="AT3239" s="41"/>
      <c r="AU3239" s="41"/>
      <c r="AV3239" s="41"/>
      <c r="AW3239" s="41"/>
      <c r="AX3239" s="41"/>
      <c r="AY3239" s="41"/>
      <c r="AZ3239" s="41"/>
      <c r="BA3239" s="41"/>
      <c r="BB3239" s="41"/>
      <c r="BC3239" s="41"/>
      <c r="BD3239" s="41"/>
      <c r="BE3239" s="41"/>
      <c r="BF3239" s="41"/>
      <c r="BG3239" s="41"/>
      <c r="BH3239" s="41"/>
      <c r="BI3239" s="41"/>
      <c r="BJ3239" s="41"/>
      <c r="BK3239" s="41"/>
      <c r="BL3239" s="41"/>
      <c r="BM3239" s="41"/>
      <c r="BN3239" s="41"/>
      <c r="BO3239" s="41"/>
      <c r="BP3239" s="108"/>
      <c r="CG3239" s="102"/>
      <c r="CI3239" s="45"/>
    </row>
    <row r="3240" spans="37:87" ht="13" customHeight="1">
      <c r="AK3240" s="114"/>
      <c r="AL3240" s="41"/>
      <c r="AM3240" s="41"/>
      <c r="AN3240" s="41"/>
      <c r="AO3240" s="41"/>
      <c r="AP3240" s="41"/>
      <c r="AQ3240" s="41"/>
      <c r="AR3240" s="41"/>
      <c r="AS3240" s="41"/>
      <c r="AT3240" s="41"/>
      <c r="AU3240" s="41"/>
      <c r="AV3240" s="41"/>
      <c r="AW3240" s="41"/>
      <c r="AX3240" s="41"/>
      <c r="AY3240" s="41"/>
      <c r="AZ3240" s="41"/>
      <c r="BA3240" s="41"/>
      <c r="BB3240" s="41"/>
      <c r="BC3240" s="41"/>
      <c r="BD3240" s="41"/>
      <c r="BE3240" s="41"/>
      <c r="BF3240" s="41"/>
      <c r="BG3240" s="41"/>
      <c r="BH3240" s="41"/>
      <c r="BI3240" s="41"/>
      <c r="BJ3240" s="41"/>
      <c r="BK3240" s="41"/>
      <c r="BL3240" s="41"/>
      <c r="BM3240" s="41"/>
      <c r="BN3240" s="41"/>
      <c r="BO3240" s="41"/>
      <c r="BP3240" s="108"/>
      <c r="CG3240" s="102"/>
      <c r="CI3240" s="45"/>
    </row>
    <row r="3241" spans="37:87" ht="13" customHeight="1">
      <c r="AK3241" s="114"/>
      <c r="AL3241" s="41"/>
      <c r="AM3241" s="41"/>
      <c r="AN3241" s="41"/>
      <c r="AO3241" s="41"/>
      <c r="AP3241" s="41"/>
      <c r="AQ3241" s="41"/>
      <c r="AR3241" s="41"/>
      <c r="AS3241" s="41"/>
      <c r="AT3241" s="41"/>
      <c r="AU3241" s="41"/>
      <c r="AV3241" s="41"/>
      <c r="AW3241" s="41"/>
      <c r="AX3241" s="41"/>
      <c r="AY3241" s="41"/>
      <c r="AZ3241" s="41"/>
      <c r="BA3241" s="41"/>
      <c r="BB3241" s="41"/>
      <c r="BC3241" s="41"/>
      <c r="BD3241" s="41"/>
      <c r="BE3241" s="41"/>
      <c r="BF3241" s="41"/>
      <c r="BG3241" s="41"/>
      <c r="BH3241" s="41"/>
      <c r="BI3241" s="41"/>
      <c r="BJ3241" s="41"/>
      <c r="BK3241" s="41"/>
      <c r="BL3241" s="41"/>
      <c r="BM3241" s="41"/>
      <c r="BN3241" s="41"/>
      <c r="BO3241" s="41"/>
      <c r="BP3241" s="108"/>
      <c r="CG3241" s="102"/>
      <c r="CI3241" s="45"/>
    </row>
    <row r="3242" spans="37:87" ht="13" customHeight="1">
      <c r="AK3242" s="114"/>
      <c r="AL3242" s="41"/>
      <c r="AM3242" s="41"/>
      <c r="AN3242" s="41"/>
      <c r="AO3242" s="41"/>
      <c r="AP3242" s="41"/>
      <c r="AQ3242" s="41"/>
      <c r="AR3242" s="41"/>
      <c r="AS3242" s="41"/>
      <c r="AT3242" s="41"/>
      <c r="AU3242" s="41"/>
      <c r="AV3242" s="41"/>
      <c r="AW3242" s="41"/>
      <c r="AX3242" s="41"/>
      <c r="AY3242" s="41"/>
      <c r="AZ3242" s="41"/>
      <c r="BA3242" s="41"/>
      <c r="BB3242" s="41"/>
      <c r="BC3242" s="41"/>
      <c r="BD3242" s="41"/>
      <c r="BE3242" s="41"/>
      <c r="BF3242" s="41"/>
      <c r="BG3242" s="41"/>
      <c r="BH3242" s="41"/>
      <c r="BI3242" s="41"/>
      <c r="BJ3242" s="41"/>
      <c r="BK3242" s="41"/>
      <c r="BL3242" s="41"/>
      <c r="BM3242" s="41"/>
      <c r="BN3242" s="41"/>
      <c r="BO3242" s="41"/>
      <c r="BP3242" s="108"/>
      <c r="CG3242" s="102"/>
      <c r="CI3242" s="45"/>
    </row>
    <row r="3243" spans="37:87" ht="13" customHeight="1">
      <c r="AK3243" s="114"/>
      <c r="AL3243" s="41"/>
      <c r="AM3243" s="41"/>
      <c r="AN3243" s="41"/>
      <c r="AO3243" s="41"/>
      <c r="AP3243" s="41"/>
      <c r="AQ3243" s="41"/>
      <c r="AR3243" s="41"/>
      <c r="AS3243" s="41"/>
      <c r="AT3243" s="41"/>
      <c r="AU3243" s="41"/>
      <c r="AV3243" s="41"/>
      <c r="AW3243" s="41"/>
      <c r="AX3243" s="41"/>
      <c r="AY3243" s="41"/>
      <c r="AZ3243" s="41"/>
      <c r="BA3243" s="41"/>
      <c r="BB3243" s="41"/>
      <c r="BC3243" s="41"/>
      <c r="BD3243" s="41"/>
      <c r="BE3243" s="41"/>
      <c r="BF3243" s="41"/>
      <c r="BG3243" s="41"/>
      <c r="BH3243" s="41"/>
      <c r="BI3243" s="41"/>
      <c r="BJ3243" s="41"/>
      <c r="BK3243" s="41"/>
      <c r="BL3243" s="41"/>
      <c r="BM3243" s="41"/>
      <c r="BN3243" s="41"/>
      <c r="BO3243" s="41"/>
      <c r="BP3243" s="108"/>
      <c r="CG3243" s="102"/>
      <c r="CI3243" s="45"/>
    </row>
    <row r="3244" spans="37:87" ht="13" customHeight="1">
      <c r="AK3244" s="114"/>
      <c r="AL3244" s="41"/>
      <c r="AM3244" s="41"/>
      <c r="AN3244" s="41"/>
      <c r="AO3244" s="41"/>
      <c r="AP3244" s="41"/>
      <c r="AQ3244" s="41"/>
      <c r="AR3244" s="41"/>
      <c r="AS3244" s="41"/>
      <c r="AT3244" s="41"/>
      <c r="AU3244" s="41"/>
      <c r="AV3244" s="41"/>
      <c r="AW3244" s="41"/>
      <c r="AX3244" s="41"/>
      <c r="AY3244" s="41"/>
      <c r="AZ3244" s="41"/>
      <c r="BA3244" s="41"/>
      <c r="BB3244" s="41"/>
      <c r="BC3244" s="41"/>
      <c r="BD3244" s="41"/>
      <c r="BE3244" s="41"/>
      <c r="BF3244" s="41"/>
      <c r="BG3244" s="41"/>
      <c r="BH3244" s="41"/>
      <c r="BI3244" s="41"/>
      <c r="BJ3244" s="41"/>
      <c r="BK3244" s="41"/>
      <c r="BL3244" s="41"/>
      <c r="BM3244" s="41"/>
      <c r="BN3244" s="41"/>
      <c r="BO3244" s="41"/>
      <c r="BP3244" s="108"/>
      <c r="CG3244" s="102"/>
      <c r="CI3244" s="45"/>
    </row>
    <row r="3245" spans="37:87" ht="13" customHeight="1">
      <c r="AK3245" s="114"/>
      <c r="AL3245" s="41"/>
      <c r="AM3245" s="41"/>
      <c r="AN3245" s="41"/>
      <c r="AO3245" s="41"/>
      <c r="AP3245" s="41"/>
      <c r="AQ3245" s="41"/>
      <c r="AR3245" s="41"/>
      <c r="AS3245" s="41"/>
      <c r="AT3245" s="41"/>
      <c r="AU3245" s="41"/>
      <c r="AV3245" s="41"/>
      <c r="AW3245" s="41"/>
      <c r="AX3245" s="41"/>
      <c r="AY3245" s="41"/>
      <c r="AZ3245" s="41"/>
      <c r="BA3245" s="41"/>
      <c r="BB3245" s="41"/>
      <c r="BC3245" s="41"/>
      <c r="BD3245" s="41"/>
      <c r="BE3245" s="41"/>
      <c r="BF3245" s="41"/>
      <c r="BG3245" s="41"/>
      <c r="BH3245" s="41"/>
      <c r="BI3245" s="41"/>
      <c r="BJ3245" s="41"/>
      <c r="BK3245" s="41"/>
      <c r="BL3245" s="41"/>
      <c r="BM3245" s="41"/>
      <c r="BN3245" s="41"/>
      <c r="BO3245" s="41"/>
      <c r="BP3245" s="108"/>
      <c r="CG3245" s="102"/>
      <c r="CI3245" s="45"/>
    </row>
    <row r="3246" spans="37:87" ht="13" customHeight="1">
      <c r="AK3246" s="114"/>
      <c r="AL3246" s="41"/>
      <c r="AM3246" s="41"/>
      <c r="AN3246" s="41"/>
      <c r="AO3246" s="41"/>
      <c r="AP3246" s="41"/>
      <c r="AQ3246" s="41"/>
      <c r="AR3246" s="41"/>
      <c r="AS3246" s="41"/>
      <c r="AT3246" s="41"/>
      <c r="AU3246" s="41"/>
      <c r="AV3246" s="41"/>
      <c r="AW3246" s="41"/>
      <c r="AX3246" s="41"/>
      <c r="AY3246" s="41"/>
      <c r="AZ3246" s="41"/>
      <c r="BA3246" s="41"/>
      <c r="BB3246" s="41"/>
      <c r="BC3246" s="41"/>
      <c r="BD3246" s="41"/>
      <c r="BE3246" s="41"/>
      <c r="BF3246" s="41"/>
      <c r="BG3246" s="41"/>
      <c r="BH3246" s="41"/>
      <c r="BI3246" s="41"/>
      <c r="BJ3246" s="41"/>
      <c r="BK3246" s="41"/>
      <c r="BL3246" s="41"/>
      <c r="BM3246" s="41"/>
      <c r="BN3246" s="41"/>
      <c r="BO3246" s="41"/>
      <c r="BP3246" s="108"/>
      <c r="CG3246" s="102"/>
      <c r="CI3246" s="45"/>
    </row>
    <row r="3247" spans="37:87" ht="13" customHeight="1">
      <c r="AK3247" s="114"/>
      <c r="AL3247" s="41"/>
      <c r="AM3247" s="41"/>
      <c r="AN3247" s="41"/>
      <c r="AO3247" s="41"/>
      <c r="AP3247" s="41"/>
      <c r="AQ3247" s="41"/>
      <c r="AR3247" s="41"/>
      <c r="AS3247" s="41"/>
      <c r="AT3247" s="41"/>
      <c r="AU3247" s="41"/>
      <c r="AV3247" s="41"/>
      <c r="AW3247" s="41"/>
      <c r="AX3247" s="41"/>
      <c r="AY3247" s="41"/>
      <c r="AZ3247" s="41"/>
      <c r="BA3247" s="41"/>
      <c r="BB3247" s="41"/>
      <c r="BC3247" s="41"/>
      <c r="BD3247" s="41"/>
      <c r="BE3247" s="41"/>
      <c r="BF3247" s="41"/>
      <c r="BG3247" s="41"/>
      <c r="BH3247" s="41"/>
      <c r="BI3247" s="41"/>
      <c r="BJ3247" s="41"/>
      <c r="BK3247" s="41"/>
      <c r="BL3247" s="41"/>
      <c r="BM3247" s="41"/>
      <c r="BN3247" s="41"/>
      <c r="BO3247" s="41"/>
      <c r="BP3247" s="108"/>
      <c r="CG3247" s="102"/>
      <c r="CI3247" s="45"/>
    </row>
    <row r="3248" spans="37:87" ht="13" customHeight="1">
      <c r="AK3248" s="114"/>
      <c r="AL3248" s="41"/>
      <c r="AM3248" s="41"/>
      <c r="AN3248" s="41"/>
      <c r="AO3248" s="41"/>
      <c r="AP3248" s="41"/>
      <c r="AQ3248" s="41"/>
      <c r="AR3248" s="41"/>
      <c r="AS3248" s="41"/>
      <c r="AT3248" s="41"/>
      <c r="AU3248" s="41"/>
      <c r="AV3248" s="41"/>
      <c r="AW3248" s="41"/>
      <c r="AX3248" s="41"/>
      <c r="AY3248" s="41"/>
      <c r="AZ3248" s="41"/>
      <c r="BA3248" s="41"/>
      <c r="BB3248" s="41"/>
      <c r="BC3248" s="41"/>
      <c r="BD3248" s="41"/>
      <c r="BE3248" s="41"/>
      <c r="BF3248" s="41"/>
      <c r="BG3248" s="41"/>
      <c r="BH3248" s="41"/>
      <c r="BI3248" s="41"/>
      <c r="BJ3248" s="41"/>
      <c r="BK3248" s="41"/>
      <c r="BL3248" s="41"/>
      <c r="BM3248" s="41"/>
      <c r="BN3248" s="41"/>
      <c r="BO3248" s="41"/>
      <c r="BP3248" s="108"/>
      <c r="CG3248" s="102"/>
      <c r="CI3248" s="45"/>
    </row>
    <row r="3249" spans="37:87" ht="13" customHeight="1">
      <c r="AK3249" s="114"/>
      <c r="AL3249" s="41"/>
      <c r="AM3249" s="41"/>
      <c r="AN3249" s="41"/>
      <c r="AO3249" s="41"/>
      <c r="AP3249" s="41"/>
      <c r="AQ3249" s="41"/>
      <c r="AR3249" s="41"/>
      <c r="AS3249" s="41"/>
      <c r="AT3249" s="41"/>
      <c r="AU3249" s="41"/>
      <c r="AV3249" s="41"/>
      <c r="AW3249" s="41"/>
      <c r="AX3249" s="41"/>
      <c r="AY3249" s="41"/>
      <c r="AZ3249" s="41"/>
      <c r="BA3249" s="41"/>
      <c r="BB3249" s="41"/>
      <c r="BC3249" s="41"/>
      <c r="BD3249" s="41"/>
      <c r="BE3249" s="41"/>
      <c r="BF3249" s="41"/>
      <c r="BG3249" s="41"/>
      <c r="BH3249" s="41"/>
      <c r="BI3249" s="41"/>
      <c r="BJ3249" s="41"/>
      <c r="BK3249" s="41"/>
      <c r="BL3249" s="41"/>
      <c r="BM3249" s="41"/>
      <c r="BN3249" s="41"/>
      <c r="BO3249" s="41"/>
      <c r="BP3249" s="108"/>
      <c r="CG3249" s="102"/>
      <c r="CI3249" s="45"/>
    </row>
    <row r="3250" spans="37:87" ht="13" customHeight="1">
      <c r="AK3250" s="114"/>
      <c r="AL3250" s="41"/>
      <c r="AM3250" s="41"/>
      <c r="AN3250" s="41"/>
      <c r="AO3250" s="41"/>
      <c r="AP3250" s="41"/>
      <c r="AQ3250" s="41"/>
      <c r="AR3250" s="41"/>
      <c r="AS3250" s="41"/>
      <c r="AT3250" s="41"/>
      <c r="AU3250" s="41"/>
      <c r="AV3250" s="41"/>
      <c r="AW3250" s="41"/>
      <c r="AX3250" s="41"/>
      <c r="AY3250" s="41"/>
      <c r="AZ3250" s="41"/>
      <c r="BA3250" s="41"/>
      <c r="BB3250" s="41"/>
      <c r="BC3250" s="41"/>
      <c r="BD3250" s="41"/>
      <c r="BE3250" s="41"/>
      <c r="BF3250" s="41"/>
      <c r="BG3250" s="41"/>
      <c r="BH3250" s="41"/>
      <c r="BI3250" s="41"/>
      <c r="BJ3250" s="41"/>
      <c r="BK3250" s="41"/>
      <c r="BL3250" s="41"/>
      <c r="BM3250" s="41"/>
      <c r="BN3250" s="41"/>
      <c r="BO3250" s="41"/>
      <c r="BP3250" s="108"/>
      <c r="CG3250" s="102"/>
      <c r="CI3250" s="45"/>
    </row>
    <row r="3251" spans="37:87" ht="13" customHeight="1">
      <c r="AK3251" s="114"/>
      <c r="AL3251" s="41"/>
      <c r="AM3251" s="41"/>
      <c r="AN3251" s="41"/>
      <c r="AO3251" s="41"/>
      <c r="AP3251" s="41"/>
      <c r="AQ3251" s="41"/>
      <c r="AR3251" s="41"/>
      <c r="AS3251" s="41"/>
      <c r="AT3251" s="41"/>
      <c r="AU3251" s="41"/>
      <c r="AV3251" s="41"/>
      <c r="AW3251" s="41"/>
      <c r="AX3251" s="41"/>
      <c r="AY3251" s="41"/>
      <c r="AZ3251" s="41"/>
      <c r="BA3251" s="41"/>
      <c r="BB3251" s="41"/>
      <c r="BC3251" s="41"/>
      <c r="BD3251" s="41"/>
      <c r="BE3251" s="41"/>
      <c r="BF3251" s="41"/>
      <c r="BG3251" s="41"/>
      <c r="BH3251" s="41"/>
      <c r="BI3251" s="41"/>
      <c r="BJ3251" s="41"/>
      <c r="BK3251" s="41"/>
      <c r="BL3251" s="41"/>
      <c r="BM3251" s="41"/>
      <c r="BN3251" s="41"/>
      <c r="BO3251" s="41"/>
      <c r="BP3251" s="108"/>
      <c r="CG3251" s="102"/>
      <c r="CI3251" s="45"/>
    </row>
    <row r="3252" spans="37:87" ht="13" customHeight="1">
      <c r="AK3252" s="114"/>
      <c r="AL3252" s="41"/>
      <c r="AM3252" s="41"/>
      <c r="AN3252" s="41"/>
      <c r="AO3252" s="41"/>
      <c r="AP3252" s="41"/>
      <c r="AQ3252" s="41"/>
      <c r="AR3252" s="41"/>
      <c r="AS3252" s="41"/>
      <c r="AT3252" s="41"/>
      <c r="AU3252" s="41"/>
      <c r="AV3252" s="41"/>
      <c r="AW3252" s="41"/>
      <c r="AX3252" s="41"/>
      <c r="AY3252" s="41"/>
      <c r="AZ3252" s="41"/>
      <c r="BA3252" s="41"/>
      <c r="BB3252" s="41"/>
      <c r="BC3252" s="41"/>
      <c r="BD3252" s="41"/>
      <c r="BE3252" s="41"/>
      <c r="BF3252" s="41"/>
      <c r="BG3252" s="41"/>
      <c r="BH3252" s="41"/>
      <c r="BI3252" s="41"/>
      <c r="BJ3252" s="41"/>
      <c r="BK3252" s="41"/>
      <c r="BL3252" s="41"/>
      <c r="BM3252" s="41"/>
      <c r="BN3252" s="41"/>
      <c r="BO3252" s="41"/>
      <c r="BP3252" s="108"/>
      <c r="CG3252" s="102"/>
      <c r="CI3252" s="45"/>
    </row>
    <row r="3253" spans="37:87" ht="13" customHeight="1">
      <c r="AK3253" s="114"/>
      <c r="AL3253" s="41"/>
      <c r="AM3253" s="41"/>
      <c r="AN3253" s="41"/>
      <c r="AO3253" s="41"/>
      <c r="AP3253" s="41"/>
      <c r="AQ3253" s="41"/>
      <c r="AR3253" s="41"/>
      <c r="AS3253" s="41"/>
      <c r="AT3253" s="41"/>
      <c r="AU3253" s="41"/>
      <c r="AV3253" s="41"/>
      <c r="AW3253" s="41"/>
      <c r="AX3253" s="41"/>
      <c r="AY3253" s="41"/>
      <c r="AZ3253" s="41"/>
      <c r="BA3253" s="41"/>
      <c r="BB3253" s="41"/>
      <c r="BC3253" s="41"/>
      <c r="BD3253" s="41"/>
      <c r="BE3253" s="41"/>
      <c r="BF3253" s="41"/>
      <c r="BG3253" s="41"/>
      <c r="BH3253" s="41"/>
      <c r="BI3253" s="41"/>
      <c r="BJ3253" s="41"/>
      <c r="BK3253" s="41"/>
      <c r="BL3253" s="41"/>
      <c r="BM3253" s="41"/>
      <c r="BN3253" s="41"/>
      <c r="BO3253" s="41"/>
      <c r="BP3253" s="108"/>
      <c r="CG3253" s="102"/>
      <c r="CI3253" s="45"/>
    </row>
    <row r="3254" spans="37:87" ht="13" customHeight="1">
      <c r="AK3254" s="114"/>
      <c r="AL3254" s="41"/>
      <c r="AM3254" s="41"/>
      <c r="AN3254" s="41"/>
      <c r="AO3254" s="41"/>
      <c r="AP3254" s="41"/>
      <c r="AQ3254" s="41"/>
      <c r="AR3254" s="41"/>
      <c r="AS3254" s="41"/>
      <c r="AT3254" s="41"/>
      <c r="AU3254" s="41"/>
      <c r="AV3254" s="41"/>
      <c r="AW3254" s="41"/>
      <c r="AX3254" s="41"/>
      <c r="AY3254" s="41"/>
      <c r="AZ3254" s="41"/>
      <c r="BA3254" s="41"/>
      <c r="BB3254" s="41"/>
      <c r="BC3254" s="41"/>
      <c r="BD3254" s="41"/>
      <c r="BE3254" s="41"/>
      <c r="BF3254" s="41"/>
      <c r="BG3254" s="41"/>
      <c r="BH3254" s="41"/>
      <c r="BI3254" s="41"/>
      <c r="BJ3254" s="41"/>
      <c r="BK3254" s="41"/>
      <c r="BL3254" s="41"/>
      <c r="BM3254" s="41"/>
      <c r="BN3254" s="41"/>
      <c r="BO3254" s="41"/>
      <c r="BP3254" s="108"/>
      <c r="CG3254" s="102"/>
      <c r="CI3254" s="45"/>
    </row>
    <row r="3255" spans="37:87" ht="13" customHeight="1">
      <c r="AK3255" s="114"/>
      <c r="AL3255" s="41"/>
      <c r="AM3255" s="41"/>
      <c r="AN3255" s="41"/>
      <c r="AO3255" s="41"/>
      <c r="AP3255" s="41"/>
      <c r="AQ3255" s="41"/>
      <c r="AR3255" s="41"/>
      <c r="AS3255" s="41"/>
      <c r="AT3255" s="41"/>
      <c r="AU3255" s="41"/>
      <c r="AV3255" s="41"/>
      <c r="AW3255" s="41"/>
      <c r="AX3255" s="41"/>
      <c r="AY3255" s="41"/>
      <c r="AZ3255" s="41"/>
      <c r="BA3255" s="41"/>
      <c r="BB3255" s="41"/>
      <c r="BC3255" s="41"/>
      <c r="BD3255" s="41"/>
      <c r="BE3255" s="41"/>
      <c r="BF3255" s="41"/>
      <c r="BG3255" s="41"/>
      <c r="BH3255" s="41"/>
      <c r="BI3255" s="41"/>
      <c r="BJ3255" s="41"/>
      <c r="BK3255" s="41"/>
      <c r="BL3255" s="41"/>
      <c r="BM3255" s="41"/>
      <c r="BN3255" s="41"/>
      <c r="BO3255" s="41"/>
      <c r="BP3255" s="108"/>
      <c r="CG3255" s="102"/>
      <c r="CI3255" s="45"/>
    </row>
    <row r="3256" spans="37:87" ht="13" customHeight="1">
      <c r="AK3256" s="114"/>
      <c r="AL3256" s="41"/>
      <c r="AM3256" s="41"/>
      <c r="AN3256" s="41"/>
      <c r="AO3256" s="41"/>
      <c r="AP3256" s="41"/>
      <c r="AQ3256" s="41"/>
      <c r="AR3256" s="41"/>
      <c r="AS3256" s="41"/>
      <c r="AT3256" s="41"/>
      <c r="AU3256" s="41"/>
      <c r="AV3256" s="41"/>
      <c r="AW3256" s="41"/>
      <c r="AX3256" s="41"/>
      <c r="AY3256" s="41"/>
      <c r="AZ3256" s="41"/>
      <c r="BA3256" s="41"/>
      <c r="BB3256" s="41"/>
      <c r="BC3256" s="41"/>
      <c r="BD3256" s="41"/>
      <c r="BE3256" s="41"/>
      <c r="BF3256" s="41"/>
      <c r="BG3256" s="41"/>
      <c r="BH3256" s="41"/>
      <c r="BI3256" s="41"/>
      <c r="BJ3256" s="41"/>
      <c r="BK3256" s="41"/>
      <c r="BL3256" s="41"/>
      <c r="BM3256" s="41"/>
      <c r="BN3256" s="41"/>
      <c r="BO3256" s="41"/>
      <c r="BP3256" s="108"/>
      <c r="CG3256" s="102"/>
      <c r="CI3256" s="45"/>
    </row>
    <row r="3257" spans="37:87" ht="13" customHeight="1">
      <c r="AK3257" s="114"/>
      <c r="AL3257" s="41"/>
      <c r="AM3257" s="41"/>
      <c r="AN3257" s="41"/>
      <c r="AO3257" s="41"/>
      <c r="AP3257" s="41"/>
      <c r="AQ3257" s="41"/>
      <c r="AR3257" s="41"/>
      <c r="AS3257" s="41"/>
      <c r="AT3257" s="41"/>
      <c r="AU3257" s="41"/>
      <c r="AV3257" s="41"/>
      <c r="AW3257" s="41"/>
      <c r="AX3257" s="41"/>
      <c r="AY3257" s="41"/>
      <c r="AZ3257" s="41"/>
      <c r="BA3257" s="41"/>
      <c r="BB3257" s="41"/>
      <c r="BC3257" s="41"/>
      <c r="BD3257" s="41"/>
      <c r="BE3257" s="41"/>
      <c r="BF3257" s="41"/>
      <c r="BG3257" s="41"/>
      <c r="BH3257" s="41"/>
      <c r="BI3257" s="41"/>
      <c r="BJ3257" s="41"/>
      <c r="BK3257" s="41"/>
      <c r="BL3257" s="41"/>
      <c r="BM3257" s="41"/>
      <c r="BN3257" s="41"/>
      <c r="BO3257" s="41"/>
      <c r="BP3257" s="108"/>
      <c r="CG3257" s="102"/>
      <c r="CI3257" s="45"/>
    </row>
    <row r="3258" spans="37:87" ht="13" customHeight="1">
      <c r="AK3258" s="114"/>
      <c r="AL3258" s="41"/>
      <c r="AM3258" s="41"/>
      <c r="AN3258" s="41"/>
      <c r="AO3258" s="41"/>
      <c r="AP3258" s="41"/>
      <c r="AQ3258" s="41"/>
      <c r="AR3258" s="41"/>
      <c r="AS3258" s="41"/>
      <c r="AT3258" s="41"/>
      <c r="AU3258" s="41"/>
      <c r="AV3258" s="41"/>
      <c r="AW3258" s="41"/>
      <c r="AX3258" s="41"/>
      <c r="AY3258" s="41"/>
      <c r="AZ3258" s="41"/>
      <c r="BA3258" s="41"/>
      <c r="BB3258" s="41"/>
      <c r="BC3258" s="41"/>
      <c r="BD3258" s="41"/>
      <c r="BE3258" s="41"/>
      <c r="BF3258" s="41"/>
      <c r="BG3258" s="41"/>
      <c r="BH3258" s="41"/>
      <c r="BI3258" s="41"/>
      <c r="BJ3258" s="41"/>
      <c r="BK3258" s="41"/>
      <c r="BL3258" s="41"/>
      <c r="BM3258" s="41"/>
      <c r="BN3258" s="41"/>
      <c r="BO3258" s="41"/>
      <c r="BP3258" s="108"/>
      <c r="CG3258" s="102"/>
      <c r="CI3258" s="45"/>
    </row>
    <row r="3259" spans="37:87" ht="13" customHeight="1">
      <c r="AK3259" s="114"/>
      <c r="AL3259" s="41"/>
      <c r="AM3259" s="41"/>
      <c r="AN3259" s="41"/>
      <c r="AO3259" s="41"/>
      <c r="AP3259" s="41"/>
      <c r="AQ3259" s="41"/>
      <c r="AR3259" s="41"/>
      <c r="AS3259" s="41"/>
      <c r="AT3259" s="41"/>
      <c r="AU3259" s="41"/>
      <c r="AV3259" s="41"/>
      <c r="AW3259" s="41"/>
      <c r="AX3259" s="41"/>
      <c r="AY3259" s="41"/>
      <c r="AZ3259" s="41"/>
      <c r="BA3259" s="41"/>
      <c r="BB3259" s="41"/>
      <c r="BC3259" s="41"/>
      <c r="BD3259" s="41"/>
      <c r="BE3259" s="41"/>
      <c r="BF3259" s="41"/>
      <c r="BG3259" s="41"/>
      <c r="BH3259" s="41"/>
      <c r="BI3259" s="41"/>
      <c r="BJ3259" s="41"/>
      <c r="BK3259" s="41"/>
      <c r="BL3259" s="41"/>
      <c r="BM3259" s="41"/>
      <c r="BN3259" s="41"/>
      <c r="BO3259" s="41"/>
      <c r="BP3259" s="108"/>
      <c r="CG3259" s="102"/>
      <c r="CI3259" s="45"/>
    </row>
    <row r="3260" spans="37:87" ht="13" customHeight="1">
      <c r="AK3260" s="114"/>
      <c r="AL3260" s="41"/>
      <c r="AM3260" s="41"/>
      <c r="AN3260" s="41"/>
      <c r="AO3260" s="41"/>
      <c r="AP3260" s="41"/>
      <c r="AQ3260" s="41"/>
      <c r="AR3260" s="41"/>
      <c r="AS3260" s="41"/>
      <c r="AT3260" s="41"/>
      <c r="AU3260" s="41"/>
      <c r="AV3260" s="41"/>
      <c r="AW3260" s="41"/>
      <c r="AX3260" s="41"/>
      <c r="AY3260" s="41"/>
      <c r="AZ3260" s="41"/>
      <c r="BA3260" s="41"/>
      <c r="BB3260" s="41"/>
      <c r="BC3260" s="41"/>
      <c r="BD3260" s="41"/>
      <c r="BE3260" s="41"/>
      <c r="BF3260" s="41"/>
      <c r="BG3260" s="41"/>
      <c r="BH3260" s="41"/>
      <c r="BI3260" s="41"/>
      <c r="BJ3260" s="41"/>
      <c r="BK3260" s="41"/>
      <c r="BL3260" s="41"/>
      <c r="BM3260" s="41"/>
      <c r="BN3260" s="41"/>
      <c r="BO3260" s="41"/>
      <c r="BP3260" s="108"/>
      <c r="CG3260" s="102"/>
      <c r="CI3260" s="45"/>
    </row>
    <row r="3261" spans="37:87" ht="13" customHeight="1">
      <c r="AK3261" s="114"/>
      <c r="AL3261" s="41"/>
      <c r="AM3261" s="41"/>
      <c r="AN3261" s="41"/>
      <c r="AO3261" s="41"/>
      <c r="AP3261" s="41"/>
      <c r="AQ3261" s="41"/>
      <c r="AR3261" s="41"/>
      <c r="AS3261" s="41"/>
      <c r="AT3261" s="41"/>
      <c r="AU3261" s="41"/>
      <c r="AV3261" s="41"/>
      <c r="AW3261" s="41"/>
      <c r="AX3261" s="41"/>
      <c r="AY3261" s="41"/>
      <c r="AZ3261" s="41"/>
      <c r="BA3261" s="41"/>
      <c r="BB3261" s="41"/>
      <c r="BC3261" s="41"/>
      <c r="BD3261" s="41"/>
      <c r="BE3261" s="41"/>
      <c r="BF3261" s="41"/>
      <c r="BG3261" s="41"/>
      <c r="BH3261" s="41"/>
      <c r="BI3261" s="41"/>
      <c r="BJ3261" s="41"/>
      <c r="BK3261" s="41"/>
      <c r="BL3261" s="41"/>
      <c r="BM3261" s="41"/>
      <c r="BN3261" s="41"/>
      <c r="BO3261" s="41"/>
      <c r="BP3261" s="108"/>
      <c r="CG3261" s="102"/>
      <c r="CI3261" s="45"/>
    </row>
    <row r="3262" spans="37:87" ht="13" customHeight="1">
      <c r="AK3262" s="114"/>
      <c r="AL3262" s="41"/>
      <c r="AM3262" s="41"/>
      <c r="AN3262" s="41"/>
      <c r="AO3262" s="41"/>
      <c r="AP3262" s="41"/>
      <c r="AQ3262" s="41"/>
      <c r="AR3262" s="41"/>
      <c r="AS3262" s="41"/>
      <c r="AT3262" s="41"/>
      <c r="AU3262" s="41"/>
      <c r="AV3262" s="41"/>
      <c r="AW3262" s="41"/>
      <c r="AX3262" s="41"/>
      <c r="AY3262" s="41"/>
      <c r="AZ3262" s="41"/>
      <c r="BA3262" s="41"/>
      <c r="BB3262" s="41"/>
      <c r="BC3262" s="41"/>
      <c r="BD3262" s="41"/>
      <c r="BE3262" s="41"/>
      <c r="BF3262" s="41"/>
      <c r="BG3262" s="41"/>
      <c r="BH3262" s="41"/>
      <c r="BI3262" s="41"/>
      <c r="BJ3262" s="41"/>
      <c r="BK3262" s="41"/>
      <c r="BL3262" s="41"/>
      <c r="BM3262" s="41"/>
      <c r="BN3262" s="41"/>
      <c r="BO3262" s="41"/>
      <c r="BP3262" s="108"/>
      <c r="CG3262" s="102"/>
      <c r="CI3262" s="45"/>
    </row>
    <row r="3263" spans="37:87" ht="13" customHeight="1">
      <c r="AK3263" s="114"/>
      <c r="AL3263" s="41"/>
      <c r="AM3263" s="41"/>
      <c r="AN3263" s="41"/>
      <c r="AO3263" s="41"/>
      <c r="AP3263" s="41"/>
      <c r="AQ3263" s="41"/>
      <c r="AR3263" s="41"/>
      <c r="AS3263" s="41"/>
      <c r="AT3263" s="41"/>
      <c r="AU3263" s="41"/>
      <c r="AV3263" s="41"/>
      <c r="AW3263" s="41"/>
      <c r="AX3263" s="41"/>
      <c r="AY3263" s="41"/>
      <c r="AZ3263" s="41"/>
      <c r="BA3263" s="41"/>
      <c r="BB3263" s="41"/>
      <c r="BC3263" s="41"/>
      <c r="BD3263" s="41"/>
      <c r="BE3263" s="41"/>
      <c r="BF3263" s="41"/>
      <c r="BG3263" s="41"/>
      <c r="BH3263" s="41"/>
      <c r="BI3263" s="41"/>
      <c r="BJ3263" s="41"/>
      <c r="BK3263" s="41"/>
      <c r="BL3263" s="41"/>
      <c r="BM3263" s="41"/>
      <c r="BN3263" s="41"/>
      <c r="BO3263" s="41"/>
      <c r="BP3263" s="108"/>
      <c r="CG3263" s="102"/>
      <c r="CI3263" s="45"/>
    </row>
    <row r="3264" spans="37:87" ht="13" customHeight="1">
      <c r="AK3264" s="114"/>
      <c r="AL3264" s="41"/>
      <c r="AM3264" s="41"/>
      <c r="AN3264" s="41"/>
      <c r="AO3264" s="41"/>
      <c r="AP3264" s="41"/>
      <c r="AQ3264" s="41"/>
      <c r="AR3264" s="41"/>
      <c r="AS3264" s="41"/>
      <c r="AT3264" s="41"/>
      <c r="AU3264" s="41"/>
      <c r="AV3264" s="41"/>
      <c r="AW3264" s="41"/>
      <c r="AX3264" s="41"/>
      <c r="AY3264" s="41"/>
      <c r="AZ3264" s="41"/>
      <c r="BA3264" s="41"/>
      <c r="BB3264" s="41"/>
      <c r="BC3264" s="41"/>
      <c r="BD3264" s="41"/>
      <c r="BE3264" s="41"/>
      <c r="BF3264" s="41"/>
      <c r="BG3264" s="41"/>
      <c r="BH3264" s="41"/>
      <c r="BI3264" s="41"/>
      <c r="BJ3264" s="41"/>
      <c r="BK3264" s="41"/>
      <c r="BL3264" s="41"/>
      <c r="BM3264" s="41"/>
      <c r="BN3264" s="41"/>
      <c r="BO3264" s="41"/>
      <c r="BP3264" s="108"/>
      <c r="CG3264" s="102"/>
      <c r="CI3264" s="45"/>
    </row>
    <row r="3265" spans="37:87" ht="13" customHeight="1">
      <c r="AK3265" s="114"/>
      <c r="AL3265" s="41"/>
      <c r="AM3265" s="41"/>
      <c r="AN3265" s="41"/>
      <c r="AO3265" s="41"/>
      <c r="AP3265" s="41"/>
      <c r="AQ3265" s="41"/>
      <c r="AR3265" s="41"/>
      <c r="AS3265" s="41"/>
      <c r="AT3265" s="41"/>
      <c r="AU3265" s="41"/>
      <c r="AV3265" s="41"/>
      <c r="AW3265" s="41"/>
      <c r="AX3265" s="41"/>
      <c r="AY3265" s="41"/>
      <c r="AZ3265" s="41"/>
      <c r="BA3265" s="41"/>
      <c r="BB3265" s="41"/>
      <c r="BC3265" s="41"/>
      <c r="BD3265" s="41"/>
      <c r="BE3265" s="41"/>
      <c r="BF3265" s="41"/>
      <c r="BG3265" s="41"/>
      <c r="BH3265" s="41"/>
      <c r="BI3265" s="41"/>
      <c r="BJ3265" s="41"/>
      <c r="BK3265" s="41"/>
      <c r="BL3265" s="41"/>
      <c r="BM3265" s="41"/>
      <c r="BN3265" s="41"/>
      <c r="BO3265" s="41"/>
      <c r="BP3265" s="108"/>
      <c r="CG3265" s="102"/>
      <c r="CI3265" s="45"/>
    </row>
    <row r="3266" spans="37:87" ht="13" customHeight="1">
      <c r="AK3266" s="114"/>
      <c r="AL3266" s="41"/>
      <c r="AM3266" s="41"/>
      <c r="AN3266" s="41"/>
      <c r="AO3266" s="41"/>
      <c r="AP3266" s="41"/>
      <c r="AQ3266" s="41"/>
      <c r="AR3266" s="41"/>
      <c r="AS3266" s="41"/>
      <c r="AT3266" s="41"/>
      <c r="AU3266" s="41"/>
      <c r="AV3266" s="41"/>
      <c r="AW3266" s="41"/>
      <c r="AX3266" s="41"/>
      <c r="AY3266" s="41"/>
      <c r="AZ3266" s="41"/>
      <c r="BA3266" s="41"/>
      <c r="BB3266" s="41"/>
      <c r="BC3266" s="41"/>
      <c r="BD3266" s="41"/>
      <c r="BE3266" s="41"/>
      <c r="BF3266" s="41"/>
      <c r="BG3266" s="41"/>
      <c r="BH3266" s="41"/>
      <c r="BI3266" s="41"/>
      <c r="BJ3266" s="41"/>
      <c r="BK3266" s="41"/>
      <c r="BL3266" s="41"/>
      <c r="BM3266" s="41"/>
      <c r="BN3266" s="41"/>
      <c r="BO3266" s="41"/>
      <c r="BP3266" s="108"/>
      <c r="CG3266" s="102"/>
      <c r="CI3266" s="45"/>
    </row>
    <row r="3267" spans="37:87" ht="13" customHeight="1">
      <c r="AK3267" s="114"/>
      <c r="AL3267" s="41"/>
      <c r="AM3267" s="41"/>
      <c r="AN3267" s="41"/>
      <c r="AO3267" s="41"/>
      <c r="AP3267" s="41"/>
      <c r="AQ3267" s="41"/>
      <c r="AR3267" s="41"/>
      <c r="AS3267" s="41"/>
      <c r="AT3267" s="41"/>
      <c r="AU3267" s="41"/>
      <c r="AV3267" s="41"/>
      <c r="AW3267" s="41"/>
      <c r="AX3267" s="41"/>
      <c r="AY3267" s="41"/>
      <c r="AZ3267" s="41"/>
      <c r="BA3267" s="41"/>
      <c r="BB3267" s="41"/>
      <c r="BC3267" s="41"/>
      <c r="BD3267" s="41"/>
      <c r="BE3267" s="41"/>
      <c r="BF3267" s="41"/>
      <c r="BG3267" s="41"/>
      <c r="BH3267" s="41"/>
      <c r="BI3267" s="41"/>
      <c r="BJ3267" s="41"/>
      <c r="BK3267" s="41"/>
      <c r="BL3267" s="41"/>
      <c r="BM3267" s="41"/>
      <c r="BN3267" s="41"/>
      <c r="BO3267" s="41"/>
      <c r="BP3267" s="108"/>
      <c r="CG3267" s="102"/>
      <c r="CI3267" s="45"/>
    </row>
    <row r="3268" spans="37:87" ht="13" customHeight="1">
      <c r="AK3268" s="114"/>
      <c r="AL3268" s="41"/>
      <c r="AM3268" s="41"/>
      <c r="AN3268" s="41"/>
      <c r="AO3268" s="41"/>
      <c r="AP3268" s="41"/>
      <c r="AQ3268" s="41"/>
      <c r="AR3268" s="41"/>
      <c r="AS3268" s="41"/>
      <c r="AT3268" s="41"/>
      <c r="AU3268" s="41"/>
      <c r="AV3268" s="41"/>
      <c r="AW3268" s="41"/>
      <c r="AX3268" s="41"/>
      <c r="AY3268" s="41"/>
      <c r="AZ3268" s="41"/>
      <c r="BA3268" s="41"/>
      <c r="BB3268" s="41"/>
      <c r="BC3268" s="41"/>
      <c r="BD3268" s="41"/>
      <c r="BE3268" s="41"/>
      <c r="BF3268" s="41"/>
      <c r="BG3268" s="41"/>
      <c r="BH3268" s="41"/>
      <c r="BI3268" s="41"/>
      <c r="BJ3268" s="41"/>
      <c r="BK3268" s="41"/>
      <c r="BL3268" s="41"/>
      <c r="BM3268" s="41"/>
      <c r="BN3268" s="41"/>
      <c r="BO3268" s="41"/>
      <c r="BP3268" s="108"/>
      <c r="CG3268" s="102"/>
      <c r="CI3268" s="45"/>
    </row>
    <row r="3269" spans="37:87" ht="13" customHeight="1">
      <c r="AK3269" s="114"/>
      <c r="AL3269" s="41"/>
      <c r="AM3269" s="41"/>
      <c r="AN3269" s="41"/>
      <c r="AO3269" s="41"/>
      <c r="AP3269" s="41"/>
      <c r="AQ3269" s="41"/>
      <c r="AR3269" s="41"/>
      <c r="AS3269" s="41"/>
      <c r="AT3269" s="41"/>
      <c r="AU3269" s="41"/>
      <c r="AV3269" s="41"/>
      <c r="AW3269" s="41"/>
      <c r="AX3269" s="41"/>
      <c r="AY3269" s="41"/>
      <c r="AZ3269" s="41"/>
      <c r="BA3269" s="41"/>
      <c r="BB3269" s="41"/>
      <c r="BC3269" s="41"/>
      <c r="BD3269" s="41"/>
      <c r="BE3269" s="41"/>
      <c r="BF3269" s="41"/>
      <c r="BG3269" s="41"/>
      <c r="BH3269" s="41"/>
      <c r="BI3269" s="41"/>
      <c r="BJ3269" s="41"/>
      <c r="BK3269" s="41"/>
      <c r="BL3269" s="41"/>
      <c r="BM3269" s="41"/>
      <c r="BN3269" s="41"/>
      <c r="BO3269" s="41"/>
      <c r="BP3269" s="108"/>
      <c r="CG3269" s="102"/>
      <c r="CI3269" s="45"/>
    </row>
    <row r="3270" spans="37:87" ht="13" customHeight="1">
      <c r="AK3270" s="114"/>
      <c r="AL3270" s="41"/>
      <c r="AM3270" s="41"/>
      <c r="AN3270" s="41"/>
      <c r="AO3270" s="41"/>
      <c r="AP3270" s="41"/>
      <c r="AQ3270" s="41"/>
      <c r="AR3270" s="41"/>
      <c r="AS3270" s="41"/>
      <c r="AT3270" s="41"/>
      <c r="AU3270" s="41"/>
      <c r="AV3270" s="41"/>
      <c r="AW3270" s="41"/>
      <c r="AX3270" s="41"/>
      <c r="AY3270" s="41"/>
      <c r="AZ3270" s="41"/>
      <c r="BA3270" s="41"/>
      <c r="BB3270" s="41"/>
      <c r="BC3270" s="41"/>
      <c r="BD3270" s="41"/>
      <c r="BE3270" s="41"/>
      <c r="BF3270" s="41"/>
      <c r="BG3270" s="41"/>
      <c r="BH3270" s="41"/>
      <c r="BI3270" s="41"/>
      <c r="BJ3270" s="41"/>
      <c r="BK3270" s="41"/>
      <c r="BL3270" s="41"/>
      <c r="BM3270" s="41"/>
      <c r="BN3270" s="41"/>
      <c r="BO3270" s="41"/>
      <c r="BP3270" s="108"/>
      <c r="CG3270" s="102"/>
      <c r="CI3270" s="45"/>
    </row>
    <row r="3271" spans="37:87" ht="13" customHeight="1">
      <c r="AK3271" s="114"/>
      <c r="AL3271" s="41"/>
      <c r="AM3271" s="41"/>
      <c r="AN3271" s="41"/>
      <c r="AO3271" s="41"/>
      <c r="AP3271" s="41"/>
      <c r="AQ3271" s="41"/>
      <c r="AR3271" s="41"/>
      <c r="AS3271" s="41"/>
      <c r="AT3271" s="41"/>
      <c r="AU3271" s="41"/>
      <c r="AV3271" s="41"/>
      <c r="AW3271" s="41"/>
      <c r="AX3271" s="41"/>
      <c r="AY3271" s="41"/>
      <c r="AZ3271" s="41"/>
      <c r="BA3271" s="41"/>
      <c r="BB3271" s="41"/>
      <c r="BC3271" s="41"/>
      <c r="BD3271" s="41"/>
      <c r="BE3271" s="41"/>
      <c r="BF3271" s="41"/>
      <c r="BG3271" s="41"/>
      <c r="BH3271" s="41"/>
      <c r="BI3271" s="41"/>
      <c r="BJ3271" s="41"/>
      <c r="BK3271" s="41"/>
      <c r="BL3271" s="41"/>
      <c r="BM3271" s="41"/>
      <c r="BN3271" s="41"/>
      <c r="BO3271" s="41"/>
      <c r="BP3271" s="108"/>
      <c r="CG3271" s="102"/>
      <c r="CI3271" s="45"/>
    </row>
    <row r="3272" spans="37:87" ht="13" customHeight="1">
      <c r="AK3272" s="114"/>
      <c r="AL3272" s="41"/>
      <c r="AM3272" s="41"/>
      <c r="AN3272" s="41"/>
      <c r="AO3272" s="41"/>
      <c r="AP3272" s="41"/>
      <c r="AQ3272" s="41"/>
      <c r="AR3272" s="41"/>
      <c r="AS3272" s="41"/>
      <c r="AT3272" s="41"/>
      <c r="AU3272" s="41"/>
      <c r="AV3272" s="41"/>
      <c r="AW3272" s="41"/>
      <c r="AX3272" s="41"/>
      <c r="AY3272" s="41"/>
      <c r="AZ3272" s="41"/>
      <c r="BA3272" s="41"/>
      <c r="BB3272" s="41"/>
      <c r="BC3272" s="41"/>
      <c r="BD3272" s="41"/>
      <c r="BE3272" s="41"/>
      <c r="BF3272" s="41"/>
      <c r="BG3272" s="41"/>
      <c r="BH3272" s="41"/>
      <c r="BI3272" s="41"/>
      <c r="BJ3272" s="41"/>
      <c r="BK3272" s="41"/>
      <c r="BL3272" s="41"/>
      <c r="BM3272" s="41"/>
      <c r="BN3272" s="41"/>
      <c r="BO3272" s="41"/>
      <c r="BP3272" s="108"/>
      <c r="CG3272" s="102"/>
      <c r="CI3272" s="45"/>
    </row>
    <row r="3273" spans="37:87" ht="13" customHeight="1">
      <c r="AK3273" s="114"/>
      <c r="AL3273" s="41"/>
      <c r="AM3273" s="41"/>
      <c r="AN3273" s="41"/>
      <c r="AO3273" s="41"/>
      <c r="AP3273" s="41"/>
      <c r="AQ3273" s="41"/>
      <c r="AR3273" s="41"/>
      <c r="AS3273" s="41"/>
      <c r="AT3273" s="41"/>
      <c r="AU3273" s="41"/>
      <c r="AV3273" s="41"/>
      <c r="AW3273" s="41"/>
      <c r="AX3273" s="41"/>
      <c r="AY3273" s="41"/>
      <c r="AZ3273" s="41"/>
      <c r="BA3273" s="41"/>
      <c r="BB3273" s="41"/>
      <c r="BC3273" s="41"/>
      <c r="BD3273" s="41"/>
      <c r="BE3273" s="41"/>
      <c r="BF3273" s="41"/>
      <c r="BG3273" s="41"/>
      <c r="BH3273" s="41"/>
      <c r="BI3273" s="41"/>
      <c r="BJ3273" s="41"/>
      <c r="BK3273" s="41"/>
      <c r="BL3273" s="41"/>
      <c r="BM3273" s="41"/>
      <c r="BN3273" s="41"/>
      <c r="BO3273" s="41"/>
      <c r="BP3273" s="108"/>
      <c r="CG3273" s="102"/>
      <c r="CI3273" s="45"/>
    </row>
    <row r="3274" spans="37:87" ht="13" customHeight="1">
      <c r="AK3274" s="114"/>
      <c r="AL3274" s="41"/>
      <c r="AM3274" s="41"/>
      <c r="AN3274" s="41"/>
      <c r="AO3274" s="41"/>
      <c r="AP3274" s="41"/>
      <c r="AQ3274" s="41"/>
      <c r="AR3274" s="41"/>
      <c r="AS3274" s="41"/>
      <c r="AT3274" s="41"/>
      <c r="AU3274" s="41"/>
      <c r="AV3274" s="41"/>
      <c r="AW3274" s="41"/>
      <c r="AX3274" s="41"/>
      <c r="AY3274" s="41"/>
      <c r="AZ3274" s="41"/>
      <c r="BA3274" s="41"/>
      <c r="BB3274" s="41"/>
      <c r="BC3274" s="41"/>
      <c r="BD3274" s="41"/>
      <c r="BE3274" s="41"/>
      <c r="BF3274" s="41"/>
      <c r="BG3274" s="41"/>
      <c r="BH3274" s="41"/>
      <c r="BI3274" s="41"/>
      <c r="BJ3274" s="41"/>
      <c r="BK3274" s="41"/>
      <c r="BL3274" s="41"/>
      <c r="BM3274" s="41"/>
      <c r="BN3274" s="41"/>
      <c r="BO3274" s="41"/>
      <c r="BP3274" s="108"/>
      <c r="CG3274" s="102"/>
      <c r="CI3274" s="45"/>
    </row>
    <row r="3275" spans="37:87" ht="13" customHeight="1">
      <c r="AK3275" s="114"/>
      <c r="AL3275" s="41"/>
      <c r="AM3275" s="41"/>
      <c r="AN3275" s="41"/>
      <c r="AO3275" s="41"/>
      <c r="AP3275" s="41"/>
      <c r="AQ3275" s="41"/>
      <c r="AR3275" s="41"/>
      <c r="AS3275" s="41"/>
      <c r="AT3275" s="41"/>
      <c r="AU3275" s="41"/>
      <c r="AV3275" s="41"/>
      <c r="AW3275" s="41"/>
      <c r="AX3275" s="41"/>
      <c r="AY3275" s="41"/>
      <c r="AZ3275" s="41"/>
      <c r="BA3275" s="41"/>
      <c r="BB3275" s="41"/>
      <c r="BC3275" s="41"/>
      <c r="BD3275" s="41"/>
      <c r="BE3275" s="41"/>
      <c r="BF3275" s="41"/>
      <c r="BG3275" s="41"/>
      <c r="BH3275" s="41"/>
      <c r="BI3275" s="41"/>
      <c r="BJ3275" s="41"/>
      <c r="BK3275" s="41"/>
      <c r="BL3275" s="41"/>
      <c r="BM3275" s="41"/>
      <c r="BN3275" s="41"/>
      <c r="BO3275" s="41"/>
      <c r="BP3275" s="108"/>
      <c r="CG3275" s="102"/>
      <c r="CI3275" s="45"/>
    </row>
    <row r="3276" spans="37:87" ht="13" customHeight="1">
      <c r="AK3276" s="114"/>
      <c r="AL3276" s="41"/>
      <c r="AM3276" s="41"/>
      <c r="AN3276" s="41"/>
      <c r="AO3276" s="41"/>
      <c r="AP3276" s="41"/>
      <c r="AQ3276" s="41"/>
      <c r="AR3276" s="41"/>
      <c r="AS3276" s="41"/>
      <c r="AT3276" s="41"/>
      <c r="AU3276" s="41"/>
      <c r="AV3276" s="41"/>
      <c r="AW3276" s="41"/>
      <c r="AX3276" s="41"/>
      <c r="AY3276" s="41"/>
      <c r="AZ3276" s="41"/>
      <c r="BA3276" s="41"/>
      <c r="BB3276" s="41"/>
      <c r="BC3276" s="41"/>
      <c r="BD3276" s="41"/>
      <c r="BE3276" s="41"/>
      <c r="BF3276" s="41"/>
      <c r="BG3276" s="41"/>
      <c r="BH3276" s="41"/>
      <c r="BI3276" s="41"/>
      <c r="BJ3276" s="41"/>
      <c r="BK3276" s="41"/>
      <c r="BL3276" s="41"/>
      <c r="BM3276" s="41"/>
      <c r="BN3276" s="41"/>
      <c r="BO3276" s="41"/>
      <c r="BP3276" s="108"/>
      <c r="CG3276" s="102"/>
      <c r="CI3276" s="45"/>
    </row>
    <row r="3277" spans="37:87" ht="13" customHeight="1">
      <c r="AK3277" s="114"/>
      <c r="AL3277" s="41"/>
      <c r="AM3277" s="41"/>
      <c r="AN3277" s="41"/>
      <c r="AO3277" s="41"/>
      <c r="AP3277" s="41"/>
      <c r="AQ3277" s="41"/>
      <c r="AR3277" s="41"/>
      <c r="AS3277" s="41"/>
      <c r="AT3277" s="41"/>
      <c r="AU3277" s="41"/>
      <c r="AV3277" s="41"/>
      <c r="AW3277" s="41"/>
      <c r="AX3277" s="41"/>
      <c r="AY3277" s="41"/>
      <c r="AZ3277" s="41"/>
      <c r="BA3277" s="41"/>
      <c r="BB3277" s="41"/>
      <c r="BC3277" s="41"/>
      <c r="BD3277" s="41"/>
      <c r="BE3277" s="41"/>
      <c r="BF3277" s="41"/>
      <c r="BG3277" s="41"/>
      <c r="BH3277" s="41"/>
      <c r="BI3277" s="41"/>
      <c r="BJ3277" s="41"/>
      <c r="BK3277" s="41"/>
      <c r="BL3277" s="41"/>
      <c r="BM3277" s="41"/>
      <c r="BN3277" s="41"/>
      <c r="BO3277" s="41"/>
      <c r="BP3277" s="108"/>
      <c r="CG3277" s="102"/>
      <c r="CI3277" s="45"/>
    </row>
    <row r="3278" spans="37:87" ht="13" customHeight="1">
      <c r="AK3278" s="114"/>
      <c r="AL3278" s="41"/>
      <c r="AM3278" s="41"/>
      <c r="AN3278" s="41"/>
      <c r="AO3278" s="41"/>
      <c r="AP3278" s="41"/>
      <c r="AQ3278" s="41"/>
      <c r="AR3278" s="41"/>
      <c r="AS3278" s="41"/>
      <c r="AT3278" s="41"/>
      <c r="AU3278" s="41"/>
      <c r="AV3278" s="41"/>
      <c r="AW3278" s="41"/>
      <c r="AX3278" s="41"/>
      <c r="AY3278" s="41"/>
      <c r="AZ3278" s="41"/>
      <c r="BA3278" s="41"/>
      <c r="BB3278" s="41"/>
      <c r="BC3278" s="41"/>
      <c r="BD3278" s="41"/>
      <c r="BE3278" s="41"/>
      <c r="BF3278" s="41"/>
      <c r="BG3278" s="41"/>
      <c r="BH3278" s="41"/>
      <c r="BI3278" s="41"/>
      <c r="BJ3278" s="41"/>
      <c r="BK3278" s="41"/>
      <c r="BL3278" s="41"/>
      <c r="BM3278" s="41"/>
      <c r="BN3278" s="41"/>
      <c r="BO3278" s="41"/>
      <c r="BP3278" s="108"/>
      <c r="CG3278" s="102"/>
      <c r="CI3278" s="45"/>
    </row>
    <row r="3279" spans="37:87" ht="13" customHeight="1">
      <c r="AK3279" s="114"/>
      <c r="AL3279" s="41"/>
      <c r="AM3279" s="41"/>
      <c r="AN3279" s="41"/>
      <c r="AO3279" s="41"/>
      <c r="AP3279" s="41"/>
      <c r="AQ3279" s="41"/>
      <c r="AR3279" s="41"/>
      <c r="AS3279" s="41"/>
      <c r="AT3279" s="41"/>
      <c r="AU3279" s="41"/>
      <c r="AV3279" s="41"/>
      <c r="AW3279" s="41"/>
      <c r="AX3279" s="41"/>
      <c r="AY3279" s="41"/>
      <c r="AZ3279" s="41"/>
      <c r="BA3279" s="41"/>
      <c r="BB3279" s="41"/>
      <c r="BC3279" s="41"/>
      <c r="BD3279" s="41"/>
      <c r="BE3279" s="41"/>
      <c r="BF3279" s="41"/>
      <c r="BG3279" s="41"/>
      <c r="BH3279" s="41"/>
      <c r="BI3279" s="41"/>
      <c r="BJ3279" s="41"/>
      <c r="BK3279" s="41"/>
      <c r="BL3279" s="41"/>
      <c r="BM3279" s="41"/>
      <c r="BN3279" s="41"/>
      <c r="BO3279" s="41"/>
      <c r="BP3279" s="108"/>
      <c r="CG3279" s="102"/>
      <c r="CI3279" s="45"/>
    </row>
    <row r="3280" spans="37:87" ht="13" customHeight="1">
      <c r="AK3280" s="114"/>
      <c r="AL3280" s="41"/>
      <c r="AM3280" s="41"/>
      <c r="AN3280" s="41"/>
      <c r="AO3280" s="41"/>
      <c r="AP3280" s="41"/>
      <c r="AQ3280" s="41"/>
      <c r="AR3280" s="41"/>
      <c r="AS3280" s="41"/>
      <c r="AT3280" s="41"/>
      <c r="AU3280" s="41"/>
      <c r="AV3280" s="41"/>
      <c r="AW3280" s="41"/>
      <c r="AX3280" s="41"/>
      <c r="AY3280" s="41"/>
      <c r="AZ3280" s="41"/>
      <c r="BA3280" s="41"/>
      <c r="BB3280" s="41"/>
      <c r="BC3280" s="41"/>
      <c r="BD3280" s="41"/>
      <c r="BE3280" s="41"/>
      <c r="BF3280" s="41"/>
      <c r="BG3280" s="41"/>
      <c r="BH3280" s="41"/>
      <c r="BI3280" s="41"/>
      <c r="BJ3280" s="41"/>
      <c r="BK3280" s="41"/>
      <c r="BL3280" s="41"/>
      <c r="BM3280" s="41"/>
      <c r="BN3280" s="41"/>
      <c r="BO3280" s="41"/>
      <c r="BP3280" s="108"/>
      <c r="CG3280" s="102"/>
      <c r="CI3280" s="45"/>
    </row>
    <row r="3281" spans="37:87" ht="13" customHeight="1">
      <c r="AK3281" s="114"/>
      <c r="AL3281" s="41"/>
      <c r="AM3281" s="41"/>
      <c r="AN3281" s="41"/>
      <c r="AO3281" s="41"/>
      <c r="AP3281" s="41"/>
      <c r="AQ3281" s="41"/>
      <c r="AR3281" s="41"/>
      <c r="AS3281" s="41"/>
      <c r="AT3281" s="41"/>
      <c r="AU3281" s="41"/>
      <c r="AV3281" s="41"/>
      <c r="AW3281" s="41"/>
      <c r="AX3281" s="41"/>
      <c r="AY3281" s="41"/>
      <c r="AZ3281" s="41"/>
      <c r="BA3281" s="41"/>
      <c r="BB3281" s="41"/>
      <c r="BC3281" s="41"/>
      <c r="BD3281" s="41"/>
      <c r="BE3281" s="41"/>
      <c r="BF3281" s="41"/>
      <c r="BG3281" s="41"/>
      <c r="BH3281" s="41"/>
      <c r="BI3281" s="41"/>
      <c r="BJ3281" s="41"/>
      <c r="BK3281" s="41"/>
      <c r="BL3281" s="41"/>
      <c r="BM3281" s="41"/>
      <c r="BN3281" s="41"/>
      <c r="BO3281" s="41"/>
      <c r="BP3281" s="108"/>
      <c r="CG3281" s="102"/>
      <c r="CI3281" s="45"/>
    </row>
    <row r="3282" spans="37:87" ht="13" customHeight="1">
      <c r="AK3282" s="114"/>
      <c r="AL3282" s="41"/>
      <c r="AM3282" s="41"/>
      <c r="AN3282" s="41"/>
      <c r="AO3282" s="41"/>
      <c r="AP3282" s="41"/>
      <c r="AQ3282" s="41"/>
      <c r="AR3282" s="41"/>
      <c r="AS3282" s="41"/>
      <c r="AT3282" s="41"/>
      <c r="AU3282" s="41"/>
      <c r="AV3282" s="41"/>
      <c r="AW3282" s="41"/>
      <c r="AX3282" s="41"/>
      <c r="AY3282" s="41"/>
      <c r="AZ3282" s="41"/>
      <c r="BA3282" s="41"/>
      <c r="BB3282" s="41"/>
      <c r="BC3282" s="41"/>
      <c r="BD3282" s="41"/>
      <c r="BE3282" s="41"/>
      <c r="BF3282" s="41"/>
      <c r="BG3282" s="41"/>
      <c r="BH3282" s="41"/>
      <c r="BI3282" s="41"/>
      <c r="BJ3282" s="41"/>
      <c r="BK3282" s="41"/>
      <c r="BL3282" s="41"/>
      <c r="BM3282" s="41"/>
      <c r="BN3282" s="41"/>
      <c r="BO3282" s="41"/>
      <c r="BP3282" s="108"/>
      <c r="CG3282" s="102"/>
      <c r="CI3282" s="45"/>
    </row>
    <row r="3283" spans="37:87" ht="13" customHeight="1">
      <c r="AK3283" s="114"/>
      <c r="AL3283" s="41"/>
      <c r="AM3283" s="41"/>
      <c r="AN3283" s="41"/>
      <c r="AO3283" s="41"/>
      <c r="AP3283" s="41"/>
      <c r="AQ3283" s="41"/>
      <c r="AR3283" s="41"/>
      <c r="AS3283" s="41"/>
      <c r="AT3283" s="41"/>
      <c r="AU3283" s="41"/>
      <c r="AV3283" s="41"/>
      <c r="AW3283" s="41"/>
      <c r="AX3283" s="41"/>
      <c r="AY3283" s="41"/>
      <c r="AZ3283" s="41"/>
      <c r="BA3283" s="41"/>
      <c r="BB3283" s="41"/>
      <c r="BC3283" s="41"/>
      <c r="BD3283" s="41"/>
      <c r="BE3283" s="41"/>
      <c r="BF3283" s="41"/>
      <c r="BG3283" s="41"/>
      <c r="BH3283" s="41"/>
      <c r="BI3283" s="41"/>
      <c r="BJ3283" s="41"/>
      <c r="BK3283" s="41"/>
      <c r="BL3283" s="41"/>
      <c r="BM3283" s="41"/>
      <c r="BN3283" s="41"/>
      <c r="BO3283" s="41"/>
      <c r="BP3283" s="108"/>
      <c r="CG3283" s="102"/>
      <c r="CI3283" s="45"/>
    </row>
    <row r="3284" spans="37:87" ht="13" customHeight="1">
      <c r="AK3284" s="114"/>
      <c r="AL3284" s="41"/>
      <c r="AM3284" s="41"/>
      <c r="AN3284" s="41"/>
      <c r="AO3284" s="41"/>
      <c r="AP3284" s="41"/>
      <c r="AQ3284" s="41"/>
      <c r="AR3284" s="41"/>
      <c r="AS3284" s="41"/>
      <c r="AT3284" s="41"/>
      <c r="AU3284" s="41"/>
      <c r="AV3284" s="41"/>
      <c r="AW3284" s="41"/>
      <c r="AX3284" s="41"/>
      <c r="AY3284" s="41"/>
      <c r="AZ3284" s="41"/>
      <c r="BA3284" s="41"/>
      <c r="BB3284" s="41"/>
      <c r="BC3284" s="41"/>
      <c r="BD3284" s="41"/>
      <c r="BE3284" s="41"/>
      <c r="BF3284" s="41"/>
      <c r="BG3284" s="41"/>
      <c r="BH3284" s="41"/>
      <c r="BI3284" s="41"/>
      <c r="BJ3284" s="41"/>
      <c r="BK3284" s="41"/>
      <c r="BL3284" s="41"/>
      <c r="BM3284" s="41"/>
      <c r="BN3284" s="41"/>
      <c r="BO3284" s="41"/>
      <c r="BP3284" s="108"/>
      <c r="CG3284" s="102"/>
      <c r="CI3284" s="45"/>
    </row>
    <row r="3285" spans="37:87" ht="13" customHeight="1">
      <c r="AK3285" s="114"/>
      <c r="AL3285" s="41"/>
      <c r="AM3285" s="41"/>
      <c r="AN3285" s="41"/>
      <c r="AO3285" s="41"/>
      <c r="AP3285" s="41"/>
      <c r="AQ3285" s="41"/>
      <c r="AR3285" s="41"/>
      <c r="AS3285" s="41"/>
      <c r="AT3285" s="41"/>
      <c r="AU3285" s="41"/>
      <c r="AV3285" s="41"/>
      <c r="AW3285" s="41"/>
      <c r="AX3285" s="41"/>
      <c r="AY3285" s="41"/>
      <c r="AZ3285" s="41"/>
      <c r="BA3285" s="41"/>
      <c r="BB3285" s="41"/>
      <c r="BC3285" s="41"/>
      <c r="BD3285" s="41"/>
      <c r="BE3285" s="41"/>
      <c r="BF3285" s="41"/>
      <c r="BG3285" s="41"/>
      <c r="BH3285" s="41"/>
      <c r="BI3285" s="41"/>
      <c r="BJ3285" s="41"/>
      <c r="BK3285" s="41"/>
      <c r="BL3285" s="41"/>
      <c r="BM3285" s="41"/>
      <c r="BN3285" s="41"/>
      <c r="BO3285" s="41"/>
      <c r="BP3285" s="108"/>
      <c r="CG3285" s="102"/>
      <c r="CI3285" s="45"/>
    </row>
    <row r="3286" spans="37:87" ht="13" customHeight="1">
      <c r="AK3286" s="114"/>
      <c r="AL3286" s="41"/>
      <c r="AM3286" s="41"/>
      <c r="AN3286" s="41"/>
      <c r="AO3286" s="41"/>
      <c r="AP3286" s="41"/>
      <c r="AQ3286" s="41"/>
      <c r="AR3286" s="41"/>
      <c r="AS3286" s="41"/>
      <c r="AT3286" s="41"/>
      <c r="AU3286" s="41"/>
      <c r="AV3286" s="41"/>
      <c r="AW3286" s="41"/>
      <c r="AX3286" s="41"/>
      <c r="AY3286" s="41"/>
      <c r="AZ3286" s="41"/>
      <c r="BA3286" s="41"/>
      <c r="BB3286" s="41"/>
      <c r="BC3286" s="41"/>
      <c r="BD3286" s="41"/>
      <c r="BE3286" s="41"/>
      <c r="BF3286" s="41"/>
      <c r="BG3286" s="41"/>
      <c r="BH3286" s="41"/>
      <c r="BI3286" s="41"/>
      <c r="BJ3286" s="41"/>
      <c r="BK3286" s="41"/>
      <c r="BL3286" s="41"/>
      <c r="BM3286" s="41"/>
      <c r="BN3286" s="41"/>
      <c r="BO3286" s="41"/>
      <c r="BP3286" s="108"/>
      <c r="CG3286" s="102"/>
      <c r="CI3286" s="45"/>
    </row>
    <row r="3287" spans="37:87" ht="13" customHeight="1">
      <c r="AK3287" s="114"/>
      <c r="AL3287" s="41"/>
      <c r="AM3287" s="41"/>
      <c r="AN3287" s="41"/>
      <c r="AO3287" s="41"/>
      <c r="AP3287" s="41"/>
      <c r="AQ3287" s="41"/>
      <c r="AR3287" s="41"/>
      <c r="AS3287" s="41"/>
      <c r="AT3287" s="41"/>
      <c r="AU3287" s="41"/>
      <c r="AV3287" s="41"/>
      <c r="AW3287" s="41"/>
      <c r="AX3287" s="41"/>
      <c r="AY3287" s="41"/>
      <c r="AZ3287" s="41"/>
      <c r="BA3287" s="41"/>
      <c r="BB3287" s="41"/>
      <c r="BC3287" s="41"/>
      <c r="BD3287" s="41"/>
      <c r="BE3287" s="41"/>
      <c r="BF3287" s="41"/>
      <c r="BG3287" s="41"/>
      <c r="BH3287" s="41"/>
      <c r="BI3287" s="41"/>
      <c r="BJ3287" s="41"/>
      <c r="BK3287" s="41"/>
      <c r="BL3287" s="41"/>
      <c r="BM3287" s="41"/>
      <c r="BN3287" s="41"/>
      <c r="BO3287" s="41"/>
      <c r="BP3287" s="108"/>
      <c r="CG3287" s="102"/>
      <c r="CI3287" s="45"/>
    </row>
    <row r="3288" spans="37:87" ht="13" customHeight="1">
      <c r="AK3288" s="114"/>
      <c r="AL3288" s="41"/>
      <c r="AM3288" s="41"/>
      <c r="AN3288" s="41"/>
      <c r="AO3288" s="41"/>
      <c r="AP3288" s="41"/>
      <c r="AQ3288" s="41"/>
      <c r="AR3288" s="41"/>
      <c r="AS3288" s="41"/>
      <c r="AT3288" s="41"/>
      <c r="AU3288" s="41"/>
      <c r="AV3288" s="41"/>
      <c r="AW3288" s="41"/>
      <c r="AX3288" s="41"/>
      <c r="AY3288" s="41"/>
      <c r="AZ3288" s="41"/>
      <c r="BA3288" s="41"/>
      <c r="BB3288" s="41"/>
      <c r="BC3288" s="41"/>
      <c r="BD3288" s="41"/>
      <c r="BE3288" s="41"/>
      <c r="BF3288" s="41"/>
      <c r="BG3288" s="41"/>
      <c r="BH3288" s="41"/>
      <c r="BI3288" s="41"/>
      <c r="BJ3288" s="41"/>
      <c r="BK3288" s="41"/>
      <c r="BL3288" s="41"/>
      <c r="BM3288" s="41"/>
      <c r="BN3288" s="41"/>
      <c r="BO3288" s="41"/>
      <c r="BP3288" s="108"/>
      <c r="CG3288" s="102"/>
      <c r="CI3288" s="45"/>
    </row>
    <row r="3289" spans="37:87" ht="13" customHeight="1">
      <c r="AK3289" s="114"/>
      <c r="AL3289" s="41"/>
      <c r="AM3289" s="41"/>
      <c r="AN3289" s="41"/>
      <c r="AO3289" s="41"/>
      <c r="AP3289" s="41"/>
      <c r="AQ3289" s="41"/>
      <c r="AR3289" s="41"/>
      <c r="AS3289" s="41"/>
      <c r="AT3289" s="41"/>
      <c r="AU3289" s="41"/>
      <c r="AV3289" s="41"/>
      <c r="AW3289" s="41"/>
      <c r="AX3289" s="41"/>
      <c r="AY3289" s="41"/>
      <c r="AZ3289" s="41"/>
      <c r="BA3289" s="41"/>
      <c r="BB3289" s="41"/>
      <c r="BC3289" s="41"/>
      <c r="BD3289" s="41"/>
      <c r="BE3289" s="41"/>
      <c r="BF3289" s="41"/>
      <c r="BG3289" s="41"/>
      <c r="BH3289" s="41"/>
      <c r="BI3289" s="41"/>
      <c r="BJ3289" s="41"/>
      <c r="BK3289" s="41"/>
      <c r="BL3289" s="41"/>
      <c r="BM3289" s="41"/>
      <c r="BN3289" s="41"/>
      <c r="BO3289" s="41"/>
      <c r="BP3289" s="108"/>
      <c r="CG3289" s="102"/>
      <c r="CI3289" s="45"/>
    </row>
    <row r="3290" spans="37:87" ht="13" customHeight="1">
      <c r="AK3290" s="114"/>
      <c r="AL3290" s="41"/>
      <c r="AM3290" s="41"/>
      <c r="AN3290" s="41"/>
      <c r="AO3290" s="41"/>
      <c r="AP3290" s="41"/>
      <c r="AQ3290" s="41"/>
      <c r="AR3290" s="41"/>
      <c r="AS3290" s="41"/>
      <c r="AT3290" s="41"/>
      <c r="AU3290" s="41"/>
      <c r="AV3290" s="41"/>
      <c r="AW3290" s="41"/>
      <c r="AX3290" s="41"/>
      <c r="AY3290" s="41"/>
      <c r="AZ3290" s="41"/>
      <c r="BA3290" s="41"/>
      <c r="BB3290" s="41"/>
      <c r="BC3290" s="41"/>
      <c r="BD3290" s="41"/>
      <c r="BE3290" s="41"/>
      <c r="BF3290" s="41"/>
      <c r="BG3290" s="41"/>
      <c r="BH3290" s="41"/>
      <c r="BI3290" s="41"/>
      <c r="BJ3290" s="41"/>
      <c r="BK3290" s="41"/>
      <c r="BL3290" s="41"/>
      <c r="BM3290" s="41"/>
      <c r="BN3290" s="41"/>
      <c r="BO3290" s="41"/>
      <c r="BP3290" s="108"/>
      <c r="CG3290" s="102"/>
      <c r="CI3290" s="45"/>
    </row>
    <row r="3291" spans="37:87" ht="13" customHeight="1">
      <c r="AK3291" s="114"/>
      <c r="AL3291" s="41"/>
      <c r="AM3291" s="41"/>
      <c r="AN3291" s="41"/>
      <c r="AO3291" s="41"/>
      <c r="AP3291" s="41"/>
      <c r="AQ3291" s="41"/>
      <c r="AR3291" s="41"/>
      <c r="AS3291" s="41"/>
      <c r="AT3291" s="41"/>
      <c r="AU3291" s="41"/>
      <c r="AV3291" s="41"/>
      <c r="AW3291" s="41"/>
      <c r="AX3291" s="41"/>
      <c r="AY3291" s="41"/>
      <c r="AZ3291" s="41"/>
      <c r="BA3291" s="41"/>
      <c r="BB3291" s="41"/>
      <c r="BC3291" s="41"/>
      <c r="BD3291" s="41"/>
      <c r="BE3291" s="41"/>
      <c r="BF3291" s="41"/>
      <c r="BG3291" s="41"/>
      <c r="BH3291" s="41"/>
      <c r="BI3291" s="41"/>
      <c r="BJ3291" s="41"/>
      <c r="BK3291" s="41"/>
      <c r="BL3291" s="41"/>
      <c r="BM3291" s="41"/>
      <c r="BN3291" s="41"/>
      <c r="BO3291" s="41"/>
      <c r="BP3291" s="108"/>
      <c r="CG3291" s="102"/>
      <c r="CI3291" s="45"/>
    </row>
    <row r="3292" spans="37:87" ht="13" customHeight="1">
      <c r="AK3292" s="114"/>
      <c r="AL3292" s="41"/>
      <c r="AM3292" s="41"/>
      <c r="AN3292" s="41"/>
      <c r="AO3292" s="41"/>
      <c r="AP3292" s="41"/>
      <c r="AQ3292" s="41"/>
      <c r="AR3292" s="41"/>
      <c r="AS3292" s="41"/>
      <c r="AT3292" s="41"/>
      <c r="AU3292" s="41"/>
      <c r="AV3292" s="41"/>
      <c r="AW3292" s="41"/>
      <c r="AX3292" s="41"/>
      <c r="AY3292" s="41"/>
      <c r="AZ3292" s="41"/>
      <c r="BA3292" s="41"/>
      <c r="BB3292" s="41"/>
      <c r="BC3292" s="41"/>
      <c r="BD3292" s="41"/>
      <c r="BE3292" s="41"/>
      <c r="BF3292" s="41"/>
      <c r="BG3292" s="41"/>
      <c r="BH3292" s="41"/>
      <c r="BI3292" s="41"/>
      <c r="BJ3292" s="41"/>
      <c r="BK3292" s="41"/>
      <c r="BL3292" s="41"/>
      <c r="BM3292" s="41"/>
      <c r="BN3292" s="41"/>
      <c r="BO3292" s="41"/>
      <c r="BP3292" s="108"/>
      <c r="CG3292" s="102"/>
      <c r="CI3292" s="45"/>
    </row>
    <row r="3293" spans="37:87" ht="13" customHeight="1">
      <c r="AK3293" s="114"/>
      <c r="AL3293" s="41"/>
      <c r="AM3293" s="41"/>
      <c r="AN3293" s="41"/>
      <c r="AO3293" s="41"/>
      <c r="AP3293" s="41"/>
      <c r="AQ3293" s="41"/>
      <c r="AR3293" s="41"/>
      <c r="AS3293" s="41"/>
      <c r="AT3293" s="41"/>
      <c r="AU3293" s="41"/>
      <c r="AV3293" s="41"/>
      <c r="AW3293" s="41"/>
      <c r="AX3293" s="41"/>
      <c r="AY3293" s="41"/>
      <c r="AZ3293" s="41"/>
      <c r="BA3293" s="41"/>
      <c r="BB3293" s="41"/>
      <c r="BC3293" s="41"/>
      <c r="BD3293" s="41"/>
      <c r="BE3293" s="41"/>
      <c r="BF3293" s="41"/>
      <c r="BG3293" s="41"/>
      <c r="BH3293" s="41"/>
      <c r="BI3293" s="41"/>
      <c r="BJ3293" s="41"/>
      <c r="BK3293" s="41"/>
      <c r="BL3293" s="41"/>
      <c r="BM3293" s="41"/>
      <c r="BN3293" s="41"/>
      <c r="BO3293" s="41"/>
      <c r="BP3293" s="108"/>
      <c r="CG3293" s="102"/>
      <c r="CI3293" s="45"/>
    </row>
    <row r="3294" spans="37:87" ht="13" customHeight="1">
      <c r="AK3294" s="114"/>
      <c r="AL3294" s="41"/>
      <c r="AM3294" s="41"/>
      <c r="AN3294" s="41"/>
      <c r="AO3294" s="41"/>
      <c r="AP3294" s="41"/>
      <c r="AQ3294" s="41"/>
      <c r="AR3294" s="41"/>
      <c r="AS3294" s="41"/>
      <c r="AT3294" s="41"/>
      <c r="AU3294" s="41"/>
      <c r="AV3294" s="41"/>
      <c r="AW3294" s="41"/>
      <c r="AX3294" s="41"/>
      <c r="AY3294" s="41"/>
      <c r="AZ3294" s="41"/>
      <c r="BA3294" s="41"/>
      <c r="BB3294" s="41"/>
      <c r="BC3294" s="41"/>
      <c r="BD3294" s="41"/>
      <c r="BE3294" s="41"/>
      <c r="BF3294" s="41"/>
      <c r="BG3294" s="41"/>
      <c r="BH3294" s="41"/>
      <c r="BI3294" s="41"/>
      <c r="BJ3294" s="41"/>
      <c r="BK3294" s="41"/>
      <c r="BL3294" s="41"/>
      <c r="BM3294" s="41"/>
      <c r="BN3294" s="41"/>
      <c r="BO3294" s="41"/>
      <c r="BP3294" s="108"/>
      <c r="CG3294" s="102"/>
      <c r="CI3294" s="45"/>
    </row>
    <row r="3295" spans="37:87" ht="13" customHeight="1">
      <c r="AK3295" s="114"/>
      <c r="AL3295" s="41"/>
      <c r="AM3295" s="41"/>
      <c r="AN3295" s="41"/>
      <c r="AO3295" s="41"/>
      <c r="AP3295" s="41"/>
      <c r="AQ3295" s="41"/>
      <c r="AR3295" s="41"/>
      <c r="AS3295" s="41"/>
      <c r="AT3295" s="41"/>
      <c r="AU3295" s="41"/>
      <c r="AV3295" s="41"/>
      <c r="AW3295" s="41"/>
      <c r="AX3295" s="41"/>
      <c r="AY3295" s="41"/>
      <c r="AZ3295" s="41"/>
      <c r="BA3295" s="41"/>
      <c r="BB3295" s="41"/>
      <c r="BC3295" s="41"/>
      <c r="BD3295" s="41"/>
      <c r="BE3295" s="41"/>
      <c r="BF3295" s="41"/>
      <c r="BG3295" s="41"/>
      <c r="BH3295" s="41"/>
      <c r="BI3295" s="41"/>
      <c r="BJ3295" s="41"/>
      <c r="BK3295" s="41"/>
      <c r="BL3295" s="41"/>
      <c r="BM3295" s="41"/>
      <c r="BN3295" s="41"/>
      <c r="BO3295" s="41"/>
      <c r="BP3295" s="108"/>
      <c r="CG3295" s="102"/>
      <c r="CI3295" s="45"/>
    </row>
    <row r="3296" spans="37:87" ht="13" customHeight="1">
      <c r="AK3296" s="114"/>
      <c r="AL3296" s="41"/>
      <c r="AM3296" s="41"/>
      <c r="AN3296" s="41"/>
      <c r="AO3296" s="41"/>
      <c r="AP3296" s="41"/>
      <c r="AQ3296" s="41"/>
      <c r="AR3296" s="41"/>
      <c r="AS3296" s="41"/>
      <c r="AT3296" s="41"/>
      <c r="AU3296" s="41"/>
      <c r="AV3296" s="41"/>
      <c r="AW3296" s="41"/>
      <c r="AX3296" s="41"/>
      <c r="AY3296" s="41"/>
      <c r="AZ3296" s="41"/>
      <c r="BA3296" s="41"/>
      <c r="BB3296" s="41"/>
      <c r="BC3296" s="41"/>
      <c r="BD3296" s="41"/>
      <c r="BE3296" s="41"/>
      <c r="BF3296" s="41"/>
      <c r="BG3296" s="41"/>
      <c r="BH3296" s="41"/>
      <c r="BI3296" s="41"/>
      <c r="BJ3296" s="41"/>
      <c r="BK3296" s="41"/>
      <c r="BL3296" s="41"/>
      <c r="BM3296" s="41"/>
      <c r="BN3296" s="41"/>
      <c r="BO3296" s="41"/>
      <c r="BP3296" s="108"/>
      <c r="CG3296" s="102"/>
      <c r="CI3296" s="45"/>
    </row>
    <row r="3297" spans="37:87" ht="13" customHeight="1">
      <c r="AK3297" s="114"/>
      <c r="AL3297" s="41"/>
      <c r="AM3297" s="41"/>
      <c r="AN3297" s="41"/>
      <c r="AO3297" s="41"/>
      <c r="AP3297" s="41"/>
      <c r="AQ3297" s="41"/>
      <c r="AR3297" s="41"/>
      <c r="AS3297" s="41"/>
      <c r="AT3297" s="41"/>
      <c r="AU3297" s="41"/>
      <c r="AV3297" s="41"/>
      <c r="AW3297" s="41"/>
      <c r="AX3297" s="41"/>
      <c r="AY3297" s="41"/>
      <c r="AZ3297" s="41"/>
      <c r="BA3297" s="41"/>
      <c r="BB3297" s="41"/>
      <c r="BC3297" s="41"/>
      <c r="BD3297" s="41"/>
      <c r="BE3297" s="41"/>
      <c r="BF3297" s="41"/>
      <c r="BG3297" s="41"/>
      <c r="BH3297" s="41"/>
      <c r="BI3297" s="41"/>
      <c r="BJ3297" s="41"/>
      <c r="BK3297" s="41"/>
      <c r="BL3297" s="41"/>
      <c r="BM3297" s="41"/>
      <c r="BN3297" s="41"/>
      <c r="BO3297" s="41"/>
      <c r="BP3297" s="108"/>
      <c r="CG3297" s="102"/>
      <c r="CI3297" s="45"/>
    </row>
    <row r="3298" spans="37:87" ht="13" customHeight="1">
      <c r="AK3298" s="114"/>
      <c r="AL3298" s="41"/>
      <c r="AM3298" s="41"/>
      <c r="AN3298" s="41"/>
      <c r="AO3298" s="41"/>
      <c r="AP3298" s="41"/>
      <c r="AQ3298" s="41"/>
      <c r="AR3298" s="41"/>
      <c r="AS3298" s="41"/>
      <c r="AT3298" s="41"/>
      <c r="AU3298" s="41"/>
      <c r="AV3298" s="41"/>
      <c r="AW3298" s="41"/>
      <c r="AX3298" s="41"/>
      <c r="AY3298" s="41"/>
      <c r="AZ3298" s="41"/>
      <c r="BA3298" s="41"/>
      <c r="BB3298" s="41"/>
      <c r="BC3298" s="41"/>
      <c r="BD3298" s="41"/>
      <c r="BE3298" s="41"/>
      <c r="BF3298" s="41"/>
      <c r="BG3298" s="41"/>
      <c r="BH3298" s="41"/>
      <c r="BI3298" s="41"/>
      <c r="BJ3298" s="41"/>
      <c r="BK3298" s="41"/>
      <c r="BL3298" s="41"/>
      <c r="BM3298" s="41"/>
      <c r="BN3298" s="41"/>
      <c r="BO3298" s="41"/>
      <c r="BP3298" s="108"/>
      <c r="CG3298" s="102"/>
      <c r="CI3298" s="45"/>
    </row>
    <row r="3299" spans="37:87" ht="13" customHeight="1">
      <c r="AK3299" s="114"/>
      <c r="AL3299" s="41"/>
      <c r="AM3299" s="41"/>
      <c r="AN3299" s="41"/>
      <c r="AO3299" s="41"/>
      <c r="AP3299" s="41"/>
      <c r="AQ3299" s="41"/>
      <c r="AR3299" s="41"/>
      <c r="AS3299" s="41"/>
      <c r="AT3299" s="41"/>
      <c r="AU3299" s="41"/>
      <c r="AV3299" s="41"/>
      <c r="AW3299" s="41"/>
      <c r="AX3299" s="41"/>
      <c r="AY3299" s="41"/>
      <c r="AZ3299" s="41"/>
      <c r="BA3299" s="41"/>
      <c r="BB3299" s="41"/>
      <c r="BC3299" s="41"/>
      <c r="BD3299" s="41"/>
      <c r="BE3299" s="41"/>
      <c r="BF3299" s="41"/>
      <c r="BG3299" s="41"/>
      <c r="BH3299" s="41"/>
      <c r="BI3299" s="41"/>
      <c r="BJ3299" s="41"/>
      <c r="BK3299" s="41"/>
      <c r="BL3299" s="41"/>
      <c r="BM3299" s="41"/>
      <c r="BN3299" s="41"/>
      <c r="BO3299" s="41"/>
      <c r="BP3299" s="108"/>
      <c r="CG3299" s="102"/>
      <c r="CI3299" s="45"/>
    </row>
    <row r="3300" spans="37:87" ht="13" customHeight="1">
      <c r="AK3300" s="114"/>
      <c r="AL3300" s="41"/>
      <c r="AM3300" s="41"/>
      <c r="AN3300" s="41"/>
      <c r="AO3300" s="41"/>
      <c r="AP3300" s="41"/>
      <c r="AQ3300" s="41"/>
      <c r="AR3300" s="41"/>
      <c r="AS3300" s="41"/>
      <c r="AT3300" s="41"/>
      <c r="AU3300" s="41"/>
      <c r="AV3300" s="41"/>
      <c r="AW3300" s="41"/>
      <c r="AX3300" s="41"/>
      <c r="AY3300" s="41"/>
      <c r="AZ3300" s="41"/>
      <c r="BA3300" s="41"/>
      <c r="BB3300" s="41"/>
      <c r="BC3300" s="41"/>
      <c r="BD3300" s="41"/>
      <c r="BE3300" s="41"/>
      <c r="BF3300" s="41"/>
      <c r="BG3300" s="41"/>
      <c r="BH3300" s="41"/>
      <c r="BI3300" s="41"/>
      <c r="BJ3300" s="41"/>
      <c r="BK3300" s="41"/>
      <c r="BL3300" s="41"/>
      <c r="BM3300" s="41"/>
      <c r="BN3300" s="41"/>
      <c r="BO3300" s="41"/>
      <c r="BP3300" s="108"/>
      <c r="CG3300" s="102"/>
      <c r="CI3300" s="45"/>
    </row>
    <row r="3301" spans="37:87" ht="13" customHeight="1">
      <c r="AK3301" s="114"/>
      <c r="AL3301" s="41"/>
      <c r="AM3301" s="41"/>
      <c r="AN3301" s="41"/>
      <c r="AO3301" s="41"/>
      <c r="AP3301" s="41"/>
      <c r="AQ3301" s="41"/>
      <c r="AR3301" s="41"/>
      <c r="AS3301" s="41"/>
      <c r="AT3301" s="41"/>
      <c r="AU3301" s="41"/>
      <c r="AV3301" s="41"/>
      <c r="AW3301" s="41"/>
      <c r="AX3301" s="41"/>
      <c r="AY3301" s="41"/>
      <c r="AZ3301" s="41"/>
      <c r="BA3301" s="41"/>
      <c r="BB3301" s="41"/>
      <c r="BC3301" s="41"/>
      <c r="BD3301" s="41"/>
      <c r="BE3301" s="41"/>
      <c r="BF3301" s="41"/>
      <c r="BG3301" s="41"/>
      <c r="BH3301" s="41"/>
      <c r="BI3301" s="41"/>
      <c r="BJ3301" s="41"/>
      <c r="BK3301" s="41"/>
      <c r="BL3301" s="41"/>
      <c r="BM3301" s="41"/>
      <c r="BN3301" s="41"/>
      <c r="BO3301" s="41"/>
      <c r="BP3301" s="108"/>
      <c r="CG3301" s="102"/>
      <c r="CI3301" s="45"/>
    </row>
    <row r="3302" spans="37:87" ht="13" customHeight="1">
      <c r="AK3302" s="114"/>
      <c r="AL3302" s="41"/>
      <c r="AM3302" s="41"/>
      <c r="AN3302" s="41"/>
      <c r="AO3302" s="41"/>
      <c r="AP3302" s="41"/>
      <c r="AQ3302" s="41"/>
      <c r="AR3302" s="41"/>
      <c r="AS3302" s="41"/>
      <c r="AT3302" s="41"/>
      <c r="AU3302" s="41"/>
      <c r="AV3302" s="41"/>
      <c r="AW3302" s="41"/>
      <c r="AX3302" s="41"/>
      <c r="AY3302" s="41"/>
      <c r="AZ3302" s="41"/>
      <c r="BA3302" s="41"/>
      <c r="BB3302" s="41"/>
      <c r="BC3302" s="41"/>
      <c r="BD3302" s="41"/>
      <c r="BE3302" s="41"/>
      <c r="BF3302" s="41"/>
      <c r="BG3302" s="41"/>
      <c r="BH3302" s="41"/>
      <c r="BI3302" s="41"/>
      <c r="BJ3302" s="41"/>
      <c r="BK3302" s="41"/>
      <c r="BL3302" s="41"/>
      <c r="BM3302" s="41"/>
      <c r="BN3302" s="41"/>
      <c r="BO3302" s="41"/>
      <c r="BP3302" s="108"/>
      <c r="CG3302" s="102"/>
      <c r="CI3302" s="45"/>
    </row>
    <row r="3303" spans="37:87" ht="13" customHeight="1">
      <c r="AK3303" s="114"/>
      <c r="AL3303" s="41"/>
      <c r="AM3303" s="41"/>
      <c r="AN3303" s="41"/>
      <c r="AO3303" s="41"/>
      <c r="AP3303" s="41"/>
      <c r="AQ3303" s="41"/>
      <c r="AR3303" s="41"/>
      <c r="AS3303" s="41"/>
      <c r="AT3303" s="41"/>
      <c r="AU3303" s="41"/>
      <c r="AV3303" s="41"/>
      <c r="AW3303" s="41"/>
      <c r="AX3303" s="41"/>
      <c r="AY3303" s="41"/>
      <c r="AZ3303" s="41"/>
      <c r="BA3303" s="41"/>
      <c r="BB3303" s="41"/>
      <c r="BC3303" s="41"/>
      <c r="BD3303" s="41"/>
      <c r="BE3303" s="41"/>
      <c r="BF3303" s="41"/>
      <c r="BG3303" s="41"/>
      <c r="BH3303" s="41"/>
      <c r="BI3303" s="41"/>
      <c r="BJ3303" s="41"/>
      <c r="BK3303" s="41"/>
      <c r="BL3303" s="41"/>
      <c r="BM3303" s="41"/>
      <c r="BN3303" s="41"/>
      <c r="BO3303" s="41"/>
      <c r="BP3303" s="108"/>
      <c r="CG3303" s="102"/>
      <c r="CI3303" s="45"/>
    </row>
    <row r="3304" spans="37:87" ht="13" customHeight="1">
      <c r="AK3304" s="114"/>
      <c r="AL3304" s="41"/>
      <c r="AM3304" s="41"/>
      <c r="AN3304" s="41"/>
      <c r="AO3304" s="41"/>
      <c r="AP3304" s="41"/>
      <c r="AQ3304" s="41"/>
      <c r="AR3304" s="41"/>
      <c r="AS3304" s="41"/>
      <c r="AT3304" s="41"/>
      <c r="AU3304" s="41"/>
      <c r="AV3304" s="41"/>
      <c r="AW3304" s="41"/>
      <c r="AX3304" s="41"/>
      <c r="AY3304" s="41"/>
      <c r="AZ3304" s="41"/>
      <c r="BA3304" s="41"/>
      <c r="BB3304" s="41"/>
      <c r="BC3304" s="41"/>
      <c r="BD3304" s="41"/>
      <c r="BE3304" s="41"/>
      <c r="BF3304" s="41"/>
      <c r="BG3304" s="41"/>
      <c r="BH3304" s="41"/>
      <c r="BI3304" s="41"/>
      <c r="BJ3304" s="41"/>
      <c r="BK3304" s="41"/>
      <c r="BL3304" s="41"/>
      <c r="BM3304" s="41"/>
      <c r="BN3304" s="41"/>
      <c r="BO3304" s="41"/>
      <c r="BP3304" s="108"/>
      <c r="CG3304" s="102"/>
      <c r="CI3304" s="45"/>
    </row>
    <row r="3305" spans="37:87" ht="13" customHeight="1">
      <c r="AK3305" s="114"/>
      <c r="AL3305" s="41"/>
      <c r="AM3305" s="41"/>
      <c r="AN3305" s="41"/>
      <c r="AO3305" s="41"/>
      <c r="AP3305" s="41"/>
      <c r="AQ3305" s="41"/>
      <c r="AR3305" s="41"/>
      <c r="AS3305" s="41"/>
      <c r="AT3305" s="41"/>
      <c r="AU3305" s="41"/>
      <c r="AV3305" s="41"/>
      <c r="AW3305" s="41"/>
      <c r="AX3305" s="41"/>
      <c r="AY3305" s="41"/>
      <c r="AZ3305" s="41"/>
      <c r="BA3305" s="41"/>
      <c r="BB3305" s="41"/>
      <c r="BC3305" s="41"/>
      <c r="BD3305" s="41"/>
      <c r="BE3305" s="41"/>
      <c r="BF3305" s="41"/>
      <c r="BG3305" s="41"/>
      <c r="BH3305" s="41"/>
      <c r="BI3305" s="41"/>
      <c r="BJ3305" s="41"/>
      <c r="BK3305" s="41"/>
      <c r="BL3305" s="41"/>
      <c r="BM3305" s="41"/>
      <c r="BN3305" s="41"/>
      <c r="BO3305" s="41"/>
      <c r="BP3305" s="108"/>
      <c r="CG3305" s="102"/>
      <c r="CI3305" s="45"/>
    </row>
    <row r="3306" spans="37:87" ht="13" customHeight="1">
      <c r="AK3306" s="114"/>
      <c r="AL3306" s="41"/>
      <c r="AM3306" s="41"/>
      <c r="AN3306" s="41"/>
      <c r="AO3306" s="41"/>
      <c r="AP3306" s="41"/>
      <c r="AQ3306" s="41"/>
      <c r="AR3306" s="41"/>
      <c r="AS3306" s="41"/>
      <c r="AT3306" s="41"/>
      <c r="AU3306" s="41"/>
      <c r="AV3306" s="41"/>
      <c r="AW3306" s="41"/>
      <c r="AX3306" s="41"/>
      <c r="AY3306" s="41"/>
      <c r="AZ3306" s="41"/>
      <c r="BA3306" s="41"/>
      <c r="BB3306" s="41"/>
      <c r="BC3306" s="41"/>
      <c r="BD3306" s="41"/>
      <c r="BE3306" s="41"/>
      <c r="BF3306" s="41"/>
      <c r="BG3306" s="41"/>
      <c r="BH3306" s="41"/>
      <c r="BI3306" s="41"/>
      <c r="BJ3306" s="41"/>
      <c r="BK3306" s="41"/>
      <c r="BL3306" s="41"/>
      <c r="BM3306" s="41"/>
      <c r="BN3306" s="41"/>
      <c r="BO3306" s="41"/>
      <c r="BP3306" s="108"/>
      <c r="CG3306" s="102"/>
      <c r="CI3306" s="45"/>
    </row>
    <row r="3307" spans="37:87" ht="13" customHeight="1">
      <c r="AK3307" s="114"/>
      <c r="AL3307" s="41"/>
      <c r="AM3307" s="41"/>
      <c r="AN3307" s="41"/>
      <c r="AO3307" s="41"/>
      <c r="AP3307" s="41"/>
      <c r="AQ3307" s="41"/>
      <c r="AR3307" s="41"/>
      <c r="AS3307" s="41"/>
      <c r="AT3307" s="41"/>
      <c r="AU3307" s="41"/>
      <c r="AV3307" s="41"/>
      <c r="AW3307" s="41"/>
      <c r="AX3307" s="41"/>
      <c r="AY3307" s="41"/>
      <c r="AZ3307" s="41"/>
      <c r="BA3307" s="41"/>
      <c r="BB3307" s="41"/>
      <c r="BC3307" s="41"/>
      <c r="BD3307" s="41"/>
      <c r="BE3307" s="41"/>
      <c r="BF3307" s="41"/>
      <c r="BG3307" s="41"/>
      <c r="BH3307" s="41"/>
      <c r="BI3307" s="41"/>
      <c r="BJ3307" s="41"/>
      <c r="BK3307" s="41"/>
      <c r="BL3307" s="41"/>
      <c r="BM3307" s="41"/>
      <c r="BN3307" s="41"/>
      <c r="BO3307" s="41"/>
      <c r="BP3307" s="108"/>
      <c r="CG3307" s="102"/>
      <c r="CI3307" s="45"/>
    </row>
    <row r="3308" spans="37:87" ht="13" customHeight="1">
      <c r="AK3308" s="114"/>
      <c r="AL3308" s="41"/>
      <c r="AM3308" s="41"/>
      <c r="AN3308" s="41"/>
      <c r="AO3308" s="41"/>
      <c r="AP3308" s="41"/>
      <c r="AQ3308" s="41"/>
      <c r="AR3308" s="41"/>
      <c r="AS3308" s="41"/>
      <c r="AT3308" s="41"/>
      <c r="AU3308" s="41"/>
      <c r="AV3308" s="41"/>
      <c r="AW3308" s="41"/>
      <c r="AX3308" s="41"/>
      <c r="AY3308" s="41"/>
      <c r="AZ3308" s="41"/>
      <c r="BA3308" s="41"/>
      <c r="BB3308" s="41"/>
      <c r="BC3308" s="41"/>
      <c r="BD3308" s="41"/>
      <c r="BE3308" s="41"/>
      <c r="BF3308" s="41"/>
      <c r="BG3308" s="41"/>
      <c r="BH3308" s="41"/>
      <c r="BI3308" s="41"/>
      <c r="BJ3308" s="41"/>
      <c r="BK3308" s="41"/>
      <c r="BL3308" s="41"/>
      <c r="BM3308" s="41"/>
      <c r="BN3308" s="41"/>
      <c r="BO3308" s="41"/>
      <c r="BP3308" s="108"/>
      <c r="CG3308" s="102"/>
      <c r="CI3308" s="45"/>
    </row>
    <row r="3309" spans="37:87" ht="13" customHeight="1">
      <c r="AK3309" s="114"/>
      <c r="AL3309" s="41"/>
      <c r="AM3309" s="41"/>
      <c r="AN3309" s="41"/>
      <c r="AO3309" s="41"/>
      <c r="AP3309" s="41"/>
      <c r="AQ3309" s="41"/>
      <c r="AR3309" s="41"/>
      <c r="AS3309" s="41"/>
      <c r="AT3309" s="41"/>
      <c r="AU3309" s="41"/>
      <c r="AV3309" s="41"/>
      <c r="AW3309" s="41"/>
      <c r="AX3309" s="41"/>
      <c r="AY3309" s="41"/>
      <c r="AZ3309" s="41"/>
      <c r="BA3309" s="41"/>
      <c r="BB3309" s="41"/>
      <c r="BC3309" s="41"/>
      <c r="BD3309" s="41"/>
      <c r="BE3309" s="41"/>
      <c r="BF3309" s="41"/>
      <c r="BG3309" s="41"/>
      <c r="BH3309" s="41"/>
      <c r="BI3309" s="41"/>
      <c r="BJ3309" s="41"/>
      <c r="BK3309" s="41"/>
      <c r="BL3309" s="41"/>
      <c r="BM3309" s="41"/>
      <c r="BN3309" s="41"/>
      <c r="BO3309" s="41"/>
      <c r="BP3309" s="108"/>
      <c r="CG3309" s="102"/>
      <c r="CI3309" s="45"/>
    </row>
    <row r="3310" spans="37:87" ht="13" customHeight="1">
      <c r="AK3310" s="114"/>
      <c r="AL3310" s="41"/>
      <c r="AM3310" s="41"/>
      <c r="AN3310" s="41"/>
      <c r="AO3310" s="41"/>
      <c r="AP3310" s="41"/>
      <c r="AQ3310" s="41"/>
      <c r="AR3310" s="41"/>
      <c r="AS3310" s="41"/>
      <c r="AT3310" s="41"/>
      <c r="AU3310" s="41"/>
      <c r="AV3310" s="41"/>
      <c r="AW3310" s="41"/>
      <c r="AX3310" s="41"/>
      <c r="AY3310" s="41"/>
      <c r="AZ3310" s="41"/>
      <c r="BA3310" s="41"/>
      <c r="BB3310" s="41"/>
      <c r="BC3310" s="41"/>
      <c r="BD3310" s="41"/>
      <c r="BE3310" s="41"/>
      <c r="BF3310" s="41"/>
      <c r="BG3310" s="41"/>
      <c r="BH3310" s="41"/>
      <c r="BI3310" s="41"/>
      <c r="BJ3310" s="41"/>
      <c r="BK3310" s="41"/>
      <c r="BL3310" s="41"/>
      <c r="BM3310" s="41"/>
      <c r="BN3310" s="41"/>
      <c r="BO3310" s="41"/>
      <c r="BP3310" s="108"/>
      <c r="CG3310" s="102"/>
      <c r="CI3310" s="45"/>
    </row>
    <row r="3311" spans="37:87" ht="13" customHeight="1">
      <c r="AK3311" s="114"/>
      <c r="AL3311" s="41"/>
      <c r="AM3311" s="41"/>
      <c r="AN3311" s="41"/>
      <c r="AO3311" s="41"/>
      <c r="AP3311" s="41"/>
      <c r="AQ3311" s="41"/>
      <c r="AR3311" s="41"/>
      <c r="AS3311" s="41"/>
      <c r="AT3311" s="41"/>
      <c r="AU3311" s="41"/>
      <c r="AV3311" s="41"/>
      <c r="AW3311" s="41"/>
      <c r="AX3311" s="41"/>
      <c r="AY3311" s="41"/>
      <c r="AZ3311" s="41"/>
      <c r="BA3311" s="41"/>
      <c r="BB3311" s="41"/>
      <c r="BC3311" s="41"/>
      <c r="BD3311" s="41"/>
      <c r="BE3311" s="41"/>
      <c r="BF3311" s="41"/>
      <c r="BG3311" s="41"/>
      <c r="BH3311" s="41"/>
      <c r="BI3311" s="41"/>
      <c r="BJ3311" s="41"/>
      <c r="BK3311" s="41"/>
      <c r="BL3311" s="41"/>
      <c r="BM3311" s="41"/>
      <c r="BN3311" s="41"/>
      <c r="BO3311" s="41"/>
      <c r="BP3311" s="108"/>
      <c r="CG3311" s="102"/>
      <c r="CI3311" s="45"/>
    </row>
    <row r="3312" spans="37:87" ht="13" customHeight="1">
      <c r="AK3312" s="114"/>
      <c r="AL3312" s="41"/>
      <c r="AM3312" s="41"/>
      <c r="AN3312" s="41"/>
      <c r="AO3312" s="41"/>
      <c r="AP3312" s="41"/>
      <c r="AQ3312" s="41"/>
      <c r="AR3312" s="41"/>
      <c r="AS3312" s="41"/>
      <c r="AT3312" s="41"/>
      <c r="AU3312" s="41"/>
      <c r="AV3312" s="41"/>
      <c r="AW3312" s="41"/>
      <c r="AX3312" s="41"/>
      <c r="AY3312" s="41"/>
      <c r="AZ3312" s="41"/>
      <c r="BA3312" s="41"/>
      <c r="BB3312" s="41"/>
      <c r="BC3312" s="41"/>
      <c r="BD3312" s="41"/>
      <c r="BE3312" s="41"/>
      <c r="BF3312" s="41"/>
      <c r="BG3312" s="41"/>
      <c r="BH3312" s="41"/>
      <c r="BI3312" s="41"/>
      <c r="BJ3312" s="41"/>
      <c r="BK3312" s="41"/>
      <c r="BL3312" s="41"/>
      <c r="BM3312" s="41"/>
      <c r="BN3312" s="41"/>
      <c r="BO3312" s="41"/>
      <c r="BP3312" s="108"/>
      <c r="CG3312" s="102"/>
      <c r="CI3312" s="45"/>
    </row>
    <row r="3313" spans="37:87" ht="13" customHeight="1">
      <c r="AK3313" s="114"/>
      <c r="AL3313" s="41"/>
      <c r="AM3313" s="41"/>
      <c r="AN3313" s="41"/>
      <c r="AO3313" s="41"/>
      <c r="AP3313" s="41"/>
      <c r="AQ3313" s="41"/>
      <c r="AR3313" s="41"/>
      <c r="AS3313" s="41"/>
      <c r="AT3313" s="41"/>
      <c r="AU3313" s="41"/>
      <c r="AV3313" s="41"/>
      <c r="AW3313" s="41"/>
      <c r="AX3313" s="41"/>
      <c r="AY3313" s="41"/>
      <c r="AZ3313" s="41"/>
      <c r="BA3313" s="41"/>
      <c r="BB3313" s="41"/>
      <c r="BC3313" s="41"/>
      <c r="BD3313" s="41"/>
      <c r="BE3313" s="41"/>
      <c r="BF3313" s="41"/>
      <c r="BG3313" s="41"/>
      <c r="BH3313" s="41"/>
      <c r="BI3313" s="41"/>
      <c r="BJ3313" s="41"/>
      <c r="BK3313" s="41"/>
      <c r="BL3313" s="41"/>
      <c r="BM3313" s="41"/>
      <c r="BN3313" s="41"/>
      <c r="BO3313" s="41"/>
      <c r="BP3313" s="108"/>
      <c r="CG3313" s="102"/>
      <c r="CI3313" s="45"/>
    </row>
    <row r="3314" spans="37:87" ht="13" customHeight="1">
      <c r="AK3314" s="114"/>
      <c r="AL3314" s="41"/>
      <c r="AM3314" s="41"/>
      <c r="AN3314" s="41"/>
      <c r="AO3314" s="41"/>
      <c r="AP3314" s="41"/>
      <c r="AQ3314" s="41"/>
      <c r="AR3314" s="41"/>
      <c r="AS3314" s="41"/>
      <c r="AT3314" s="41"/>
      <c r="AU3314" s="41"/>
      <c r="AV3314" s="41"/>
      <c r="AW3314" s="41"/>
      <c r="AX3314" s="41"/>
      <c r="AY3314" s="41"/>
      <c r="AZ3314" s="41"/>
      <c r="BA3314" s="41"/>
      <c r="BB3314" s="41"/>
      <c r="BC3314" s="41"/>
      <c r="BD3314" s="41"/>
      <c r="BE3314" s="41"/>
      <c r="BF3314" s="41"/>
      <c r="BG3314" s="41"/>
      <c r="BH3314" s="41"/>
      <c r="BI3314" s="41"/>
      <c r="BJ3314" s="41"/>
      <c r="BK3314" s="41"/>
      <c r="BL3314" s="41"/>
      <c r="BM3314" s="41"/>
      <c r="BN3314" s="41"/>
      <c r="BO3314" s="41"/>
      <c r="BP3314" s="108"/>
      <c r="CG3314" s="102"/>
      <c r="CI3314" s="45"/>
    </row>
    <row r="3315" spans="37:87" ht="13" customHeight="1">
      <c r="AK3315" s="114"/>
      <c r="AL3315" s="41"/>
      <c r="AM3315" s="41"/>
      <c r="AN3315" s="41"/>
      <c r="AO3315" s="41"/>
      <c r="AP3315" s="41"/>
      <c r="AQ3315" s="41"/>
      <c r="AR3315" s="41"/>
      <c r="AS3315" s="41"/>
      <c r="AT3315" s="41"/>
      <c r="AU3315" s="41"/>
      <c r="AV3315" s="41"/>
      <c r="AW3315" s="41"/>
      <c r="AX3315" s="41"/>
      <c r="AY3315" s="41"/>
      <c r="AZ3315" s="41"/>
      <c r="BA3315" s="41"/>
      <c r="BB3315" s="41"/>
      <c r="BC3315" s="41"/>
      <c r="BD3315" s="41"/>
      <c r="BE3315" s="41"/>
      <c r="BF3315" s="41"/>
      <c r="BG3315" s="41"/>
      <c r="BH3315" s="41"/>
      <c r="BI3315" s="41"/>
      <c r="BJ3315" s="41"/>
      <c r="BK3315" s="41"/>
      <c r="BL3315" s="41"/>
      <c r="BM3315" s="41"/>
      <c r="BN3315" s="41"/>
      <c r="BO3315" s="41"/>
      <c r="BP3315" s="108"/>
      <c r="CG3315" s="102"/>
      <c r="CI3315" s="45"/>
    </row>
    <row r="3316" spans="37:87" ht="13" customHeight="1">
      <c r="AK3316" s="114"/>
      <c r="AL3316" s="41"/>
      <c r="AM3316" s="41"/>
      <c r="AN3316" s="41"/>
      <c r="AO3316" s="41"/>
      <c r="AP3316" s="41"/>
      <c r="AQ3316" s="41"/>
      <c r="AR3316" s="41"/>
      <c r="AS3316" s="41"/>
      <c r="AT3316" s="41"/>
      <c r="AU3316" s="41"/>
      <c r="AV3316" s="41"/>
      <c r="AW3316" s="41"/>
      <c r="AX3316" s="41"/>
      <c r="AY3316" s="41"/>
      <c r="AZ3316" s="41"/>
      <c r="BA3316" s="41"/>
      <c r="BB3316" s="41"/>
      <c r="BC3316" s="41"/>
      <c r="BD3316" s="41"/>
      <c r="BE3316" s="41"/>
      <c r="BF3316" s="41"/>
      <c r="BG3316" s="41"/>
      <c r="BH3316" s="41"/>
      <c r="BI3316" s="41"/>
      <c r="BJ3316" s="41"/>
      <c r="BK3316" s="41"/>
      <c r="BL3316" s="41"/>
      <c r="BM3316" s="41"/>
      <c r="BN3316" s="41"/>
      <c r="BO3316" s="41"/>
      <c r="BP3316" s="108"/>
      <c r="CG3316" s="102"/>
      <c r="CI3316" s="45"/>
    </row>
    <row r="3317" spans="37:87" ht="13" customHeight="1">
      <c r="AK3317" s="114"/>
      <c r="AL3317" s="41"/>
      <c r="AM3317" s="41"/>
      <c r="AN3317" s="41"/>
      <c r="AO3317" s="41"/>
      <c r="AP3317" s="41"/>
      <c r="AQ3317" s="41"/>
      <c r="AR3317" s="41"/>
      <c r="AS3317" s="41"/>
      <c r="AT3317" s="41"/>
      <c r="AU3317" s="41"/>
      <c r="AV3317" s="41"/>
      <c r="AW3317" s="41"/>
      <c r="AX3317" s="41"/>
      <c r="AY3317" s="41"/>
      <c r="AZ3317" s="41"/>
      <c r="BA3317" s="41"/>
      <c r="BB3317" s="41"/>
      <c r="BC3317" s="41"/>
      <c r="BD3317" s="41"/>
      <c r="BE3317" s="41"/>
      <c r="BF3317" s="41"/>
      <c r="BG3317" s="41"/>
      <c r="BH3317" s="41"/>
      <c r="BI3317" s="41"/>
      <c r="BJ3317" s="41"/>
      <c r="BK3317" s="41"/>
      <c r="BL3317" s="41"/>
      <c r="BM3317" s="41"/>
      <c r="BN3317" s="41"/>
      <c r="BO3317" s="41"/>
      <c r="BP3317" s="108"/>
      <c r="CG3317" s="102"/>
      <c r="CI3317" s="45"/>
    </row>
    <row r="3318" spans="37:87" ht="13" customHeight="1">
      <c r="AK3318" s="114"/>
      <c r="AL3318" s="41"/>
      <c r="AM3318" s="41"/>
      <c r="AN3318" s="41"/>
      <c r="AO3318" s="41"/>
      <c r="AP3318" s="41"/>
      <c r="AQ3318" s="41"/>
      <c r="AR3318" s="41"/>
      <c r="AS3318" s="41"/>
      <c r="AT3318" s="41"/>
      <c r="AU3318" s="41"/>
      <c r="AV3318" s="41"/>
      <c r="AW3318" s="41"/>
      <c r="AX3318" s="41"/>
      <c r="AY3318" s="41"/>
      <c r="AZ3318" s="41"/>
      <c r="BA3318" s="41"/>
      <c r="BB3318" s="41"/>
      <c r="BC3318" s="41"/>
      <c r="BD3318" s="41"/>
      <c r="BE3318" s="41"/>
      <c r="BF3318" s="41"/>
      <c r="BG3318" s="41"/>
      <c r="BH3318" s="41"/>
      <c r="BI3318" s="41"/>
      <c r="BJ3318" s="41"/>
      <c r="BK3318" s="41"/>
      <c r="BL3318" s="41"/>
      <c r="BM3318" s="41"/>
      <c r="BN3318" s="41"/>
      <c r="BO3318" s="41"/>
      <c r="BP3318" s="108"/>
      <c r="CG3318" s="102"/>
      <c r="CI3318" s="45"/>
    </row>
    <row r="3319" spans="37:87" ht="13" customHeight="1">
      <c r="AK3319" s="114"/>
      <c r="AL3319" s="41"/>
      <c r="AM3319" s="41"/>
      <c r="AN3319" s="41"/>
      <c r="AO3319" s="41"/>
      <c r="AP3319" s="41"/>
      <c r="AQ3319" s="41"/>
      <c r="AR3319" s="41"/>
      <c r="AS3319" s="41"/>
      <c r="AT3319" s="41"/>
      <c r="AU3319" s="41"/>
      <c r="AV3319" s="41"/>
      <c r="AW3319" s="41"/>
      <c r="AX3319" s="41"/>
      <c r="AY3319" s="41"/>
      <c r="AZ3319" s="41"/>
      <c r="BA3319" s="41"/>
      <c r="BB3319" s="41"/>
      <c r="BC3319" s="41"/>
      <c r="BD3319" s="41"/>
      <c r="BE3319" s="41"/>
      <c r="BF3319" s="41"/>
      <c r="BG3319" s="41"/>
      <c r="BH3319" s="41"/>
      <c r="BI3319" s="41"/>
      <c r="BJ3319" s="41"/>
      <c r="BK3319" s="41"/>
      <c r="BL3319" s="41"/>
      <c r="BM3319" s="41"/>
      <c r="BN3319" s="41"/>
      <c r="BO3319" s="41"/>
      <c r="BP3319" s="108"/>
      <c r="CG3319" s="102"/>
      <c r="CI3319" s="45"/>
    </row>
    <row r="3320" spans="37:87" ht="13" customHeight="1">
      <c r="AK3320" s="114"/>
      <c r="AL3320" s="41"/>
      <c r="AM3320" s="41"/>
      <c r="AN3320" s="41"/>
      <c r="AO3320" s="41"/>
      <c r="AP3320" s="41"/>
      <c r="AQ3320" s="41"/>
      <c r="AR3320" s="41"/>
      <c r="AS3320" s="41"/>
      <c r="AT3320" s="41"/>
      <c r="AU3320" s="41"/>
      <c r="AV3320" s="41"/>
      <c r="AW3320" s="41"/>
      <c r="AX3320" s="41"/>
      <c r="AY3320" s="41"/>
      <c r="AZ3320" s="41"/>
      <c r="BA3320" s="41"/>
      <c r="BB3320" s="41"/>
      <c r="BC3320" s="41"/>
      <c r="BD3320" s="41"/>
      <c r="BE3320" s="41"/>
      <c r="BF3320" s="41"/>
      <c r="BG3320" s="41"/>
      <c r="BH3320" s="41"/>
      <c r="BI3320" s="41"/>
      <c r="BJ3320" s="41"/>
      <c r="BK3320" s="41"/>
      <c r="BL3320" s="41"/>
      <c r="BM3320" s="41"/>
      <c r="BN3320" s="41"/>
      <c r="BO3320" s="41"/>
      <c r="BP3320" s="108"/>
      <c r="CG3320" s="102"/>
      <c r="CI3320" s="45"/>
    </row>
    <row r="3321" spans="37:87" ht="13" customHeight="1">
      <c r="AK3321" s="114"/>
      <c r="AL3321" s="41"/>
      <c r="AM3321" s="41"/>
      <c r="AN3321" s="41"/>
      <c r="AO3321" s="41"/>
      <c r="AP3321" s="41"/>
      <c r="AQ3321" s="41"/>
      <c r="AR3321" s="41"/>
      <c r="AS3321" s="41"/>
      <c r="AT3321" s="41"/>
      <c r="AU3321" s="41"/>
      <c r="AV3321" s="41"/>
      <c r="AW3321" s="41"/>
      <c r="AX3321" s="41"/>
      <c r="AY3321" s="41"/>
      <c r="AZ3321" s="41"/>
      <c r="BA3321" s="41"/>
      <c r="BB3321" s="41"/>
      <c r="BC3321" s="41"/>
      <c r="BD3321" s="41"/>
      <c r="BE3321" s="41"/>
      <c r="BF3321" s="41"/>
      <c r="BG3321" s="41"/>
      <c r="BH3321" s="41"/>
      <c r="BI3321" s="41"/>
      <c r="BJ3321" s="41"/>
      <c r="BK3321" s="41"/>
      <c r="BL3321" s="41"/>
      <c r="BM3321" s="41"/>
      <c r="BN3321" s="41"/>
      <c r="BO3321" s="41"/>
      <c r="BP3321" s="108"/>
      <c r="CG3321" s="102"/>
      <c r="CI3321" s="45"/>
    </row>
    <row r="3322" spans="37:87" ht="13" customHeight="1">
      <c r="AK3322" s="114"/>
      <c r="AL3322" s="41"/>
      <c r="AM3322" s="41"/>
      <c r="AN3322" s="41"/>
      <c r="AO3322" s="41"/>
      <c r="AP3322" s="41"/>
      <c r="AQ3322" s="41"/>
      <c r="AR3322" s="41"/>
      <c r="AS3322" s="41"/>
      <c r="AT3322" s="41"/>
      <c r="AU3322" s="41"/>
      <c r="AV3322" s="41"/>
      <c r="AW3322" s="41"/>
      <c r="AX3322" s="41"/>
      <c r="AY3322" s="41"/>
      <c r="AZ3322" s="41"/>
      <c r="BA3322" s="41"/>
      <c r="BB3322" s="41"/>
      <c r="BC3322" s="41"/>
      <c r="BD3322" s="41"/>
      <c r="BE3322" s="41"/>
      <c r="BF3322" s="41"/>
      <c r="BG3322" s="41"/>
      <c r="BH3322" s="41"/>
      <c r="BI3322" s="41"/>
      <c r="BJ3322" s="41"/>
      <c r="BK3322" s="41"/>
      <c r="BL3322" s="41"/>
      <c r="BM3322" s="41"/>
      <c r="BN3322" s="41"/>
      <c r="BO3322" s="41"/>
      <c r="BP3322" s="108"/>
      <c r="CG3322" s="102"/>
      <c r="CI3322" s="45"/>
    </row>
    <row r="3323" spans="37:87" ht="13" customHeight="1">
      <c r="AK3323" s="114"/>
      <c r="AL3323" s="41"/>
      <c r="AM3323" s="41"/>
      <c r="AN3323" s="41"/>
      <c r="AO3323" s="41"/>
      <c r="AP3323" s="41"/>
      <c r="AQ3323" s="41"/>
      <c r="AR3323" s="41"/>
      <c r="AS3323" s="41"/>
      <c r="AT3323" s="41"/>
      <c r="AU3323" s="41"/>
      <c r="AV3323" s="41"/>
      <c r="AW3323" s="41"/>
      <c r="AX3323" s="41"/>
      <c r="AY3323" s="41"/>
      <c r="AZ3323" s="41"/>
      <c r="BA3323" s="41"/>
      <c r="BB3323" s="41"/>
      <c r="BC3323" s="41"/>
      <c r="BD3323" s="41"/>
      <c r="BE3323" s="41"/>
      <c r="BF3323" s="41"/>
      <c r="BG3323" s="41"/>
      <c r="BH3323" s="41"/>
      <c r="BI3323" s="41"/>
      <c r="BJ3323" s="41"/>
      <c r="BK3323" s="41"/>
      <c r="BL3323" s="41"/>
      <c r="BM3323" s="41"/>
      <c r="BN3323" s="41"/>
      <c r="BO3323" s="41"/>
      <c r="BP3323" s="108"/>
      <c r="CG3323" s="102"/>
      <c r="CI3323" s="45"/>
    </row>
    <row r="3324" spans="37:87" ht="13" customHeight="1">
      <c r="AK3324" s="114"/>
      <c r="AL3324" s="41"/>
      <c r="AM3324" s="41"/>
      <c r="AN3324" s="41"/>
      <c r="AO3324" s="41"/>
      <c r="AP3324" s="41"/>
      <c r="AQ3324" s="41"/>
      <c r="AR3324" s="41"/>
      <c r="AS3324" s="41"/>
      <c r="AT3324" s="41"/>
      <c r="AU3324" s="41"/>
      <c r="AV3324" s="41"/>
      <c r="AW3324" s="41"/>
      <c r="AX3324" s="41"/>
      <c r="AY3324" s="41"/>
      <c r="AZ3324" s="41"/>
      <c r="BA3324" s="41"/>
      <c r="BB3324" s="41"/>
      <c r="BC3324" s="41"/>
      <c r="BD3324" s="41"/>
      <c r="BE3324" s="41"/>
      <c r="BF3324" s="41"/>
      <c r="BG3324" s="41"/>
      <c r="BH3324" s="41"/>
      <c r="BI3324" s="41"/>
      <c r="BJ3324" s="41"/>
      <c r="BK3324" s="41"/>
      <c r="BL3324" s="41"/>
      <c r="BM3324" s="41"/>
      <c r="BN3324" s="41"/>
      <c r="BO3324" s="41"/>
      <c r="BP3324" s="108"/>
      <c r="CG3324" s="102"/>
      <c r="CI3324" s="45"/>
    </row>
    <row r="3325" spans="37:87" ht="13" customHeight="1">
      <c r="AK3325" s="114"/>
      <c r="AL3325" s="41"/>
      <c r="AM3325" s="41"/>
      <c r="AN3325" s="41"/>
      <c r="AO3325" s="41"/>
      <c r="AP3325" s="41"/>
      <c r="AQ3325" s="41"/>
      <c r="AR3325" s="41"/>
      <c r="AS3325" s="41"/>
      <c r="AT3325" s="41"/>
      <c r="AU3325" s="41"/>
      <c r="AV3325" s="41"/>
      <c r="AW3325" s="41"/>
      <c r="AX3325" s="41"/>
      <c r="AY3325" s="41"/>
      <c r="AZ3325" s="41"/>
      <c r="BA3325" s="41"/>
      <c r="BB3325" s="41"/>
      <c r="BC3325" s="41"/>
      <c r="BD3325" s="41"/>
      <c r="BE3325" s="41"/>
      <c r="BF3325" s="41"/>
      <c r="BG3325" s="41"/>
      <c r="BH3325" s="41"/>
      <c r="BI3325" s="41"/>
      <c r="BJ3325" s="41"/>
      <c r="BK3325" s="41"/>
      <c r="BL3325" s="41"/>
      <c r="BM3325" s="41"/>
      <c r="BN3325" s="41"/>
      <c r="BO3325" s="41"/>
      <c r="BP3325" s="108"/>
      <c r="CG3325" s="102"/>
      <c r="CI3325" s="45"/>
    </row>
    <row r="3326" spans="37:87" ht="13" customHeight="1">
      <c r="AK3326" s="114"/>
      <c r="AL3326" s="41"/>
      <c r="AM3326" s="41"/>
      <c r="AN3326" s="41"/>
      <c r="AO3326" s="41"/>
      <c r="AP3326" s="41"/>
      <c r="AQ3326" s="41"/>
      <c r="AR3326" s="41"/>
      <c r="AS3326" s="41"/>
      <c r="AT3326" s="41"/>
      <c r="AU3326" s="41"/>
      <c r="AV3326" s="41"/>
      <c r="AW3326" s="41"/>
      <c r="AX3326" s="41"/>
      <c r="AY3326" s="41"/>
      <c r="AZ3326" s="41"/>
      <c r="BA3326" s="41"/>
      <c r="BB3326" s="41"/>
      <c r="BC3326" s="41"/>
      <c r="BD3326" s="41"/>
      <c r="BE3326" s="41"/>
      <c r="BF3326" s="41"/>
      <c r="BG3326" s="41"/>
      <c r="BH3326" s="41"/>
      <c r="BI3326" s="41"/>
      <c r="BJ3326" s="41"/>
      <c r="BK3326" s="41"/>
      <c r="BL3326" s="41"/>
      <c r="BM3326" s="41"/>
      <c r="BN3326" s="41"/>
      <c r="BO3326" s="41"/>
      <c r="BP3326" s="108"/>
      <c r="CG3326" s="102"/>
      <c r="CI3326" s="45"/>
    </row>
    <row r="3327" spans="37:87" ht="13" customHeight="1">
      <c r="AK3327" s="114"/>
      <c r="AL3327" s="41"/>
      <c r="AM3327" s="41"/>
      <c r="AN3327" s="41"/>
      <c r="AO3327" s="41"/>
      <c r="AP3327" s="41"/>
      <c r="AQ3327" s="41"/>
      <c r="AR3327" s="41"/>
      <c r="AS3327" s="41"/>
      <c r="AT3327" s="41"/>
      <c r="AU3327" s="41"/>
      <c r="AV3327" s="41"/>
      <c r="AW3327" s="41"/>
      <c r="AX3327" s="41"/>
      <c r="AY3327" s="41"/>
      <c r="AZ3327" s="41"/>
      <c r="BA3327" s="41"/>
      <c r="BB3327" s="41"/>
      <c r="BC3327" s="41"/>
      <c r="BD3327" s="41"/>
      <c r="BE3327" s="41"/>
      <c r="BF3327" s="41"/>
      <c r="BG3327" s="41"/>
      <c r="BH3327" s="41"/>
      <c r="BI3327" s="41"/>
      <c r="BJ3327" s="41"/>
      <c r="BK3327" s="41"/>
      <c r="BL3327" s="41"/>
      <c r="BM3327" s="41"/>
      <c r="BN3327" s="41"/>
      <c r="BO3327" s="41"/>
      <c r="BP3327" s="108"/>
      <c r="CG3327" s="102"/>
      <c r="CI3327" s="45"/>
    </row>
    <row r="3328" spans="37:87" ht="13" customHeight="1">
      <c r="AK3328" s="114"/>
      <c r="AL3328" s="41"/>
      <c r="AM3328" s="41"/>
      <c r="AN3328" s="41"/>
      <c r="AO3328" s="41"/>
      <c r="AP3328" s="41"/>
      <c r="AQ3328" s="41"/>
      <c r="AR3328" s="41"/>
      <c r="AS3328" s="41"/>
      <c r="AT3328" s="41"/>
      <c r="AU3328" s="41"/>
      <c r="AV3328" s="41"/>
      <c r="AW3328" s="41"/>
      <c r="AX3328" s="41"/>
      <c r="AY3328" s="41"/>
      <c r="AZ3328" s="41"/>
      <c r="BA3328" s="41"/>
      <c r="BB3328" s="41"/>
      <c r="BC3328" s="41"/>
      <c r="BD3328" s="41"/>
      <c r="BE3328" s="41"/>
      <c r="BF3328" s="41"/>
      <c r="BG3328" s="41"/>
      <c r="BH3328" s="41"/>
      <c r="BI3328" s="41"/>
      <c r="BJ3328" s="41"/>
      <c r="BK3328" s="41"/>
      <c r="BL3328" s="41"/>
      <c r="BM3328" s="41"/>
      <c r="BN3328" s="41"/>
      <c r="BO3328" s="41"/>
      <c r="BP3328" s="108"/>
      <c r="CG3328" s="102"/>
      <c r="CI3328" s="45"/>
    </row>
    <row r="3329" spans="37:87" ht="13" customHeight="1">
      <c r="AK3329" s="114"/>
      <c r="AL3329" s="41"/>
      <c r="AM3329" s="41"/>
      <c r="AN3329" s="41"/>
      <c r="AO3329" s="41"/>
      <c r="AP3329" s="41"/>
      <c r="AQ3329" s="41"/>
      <c r="AR3329" s="41"/>
      <c r="AS3329" s="41"/>
      <c r="AT3329" s="41"/>
      <c r="AU3329" s="41"/>
      <c r="AV3329" s="41"/>
      <c r="AW3329" s="41"/>
      <c r="AX3329" s="41"/>
      <c r="AY3329" s="41"/>
      <c r="AZ3329" s="41"/>
      <c r="BA3329" s="41"/>
      <c r="BB3329" s="41"/>
      <c r="BC3329" s="41"/>
      <c r="BD3329" s="41"/>
      <c r="BE3329" s="41"/>
      <c r="BF3329" s="41"/>
      <c r="BG3329" s="41"/>
      <c r="BH3329" s="41"/>
      <c r="BI3329" s="41"/>
      <c r="BJ3329" s="41"/>
      <c r="BK3329" s="41"/>
      <c r="BL3329" s="41"/>
      <c r="BM3329" s="41"/>
      <c r="BN3329" s="41"/>
      <c r="BO3329" s="41"/>
      <c r="BP3329" s="108"/>
      <c r="CG3329" s="102"/>
      <c r="CI3329" s="45"/>
    </row>
    <row r="3330" spans="37:87" ht="13" customHeight="1">
      <c r="AK3330" s="114"/>
      <c r="AL3330" s="41"/>
      <c r="AM3330" s="41"/>
      <c r="AN3330" s="41"/>
      <c r="AO3330" s="41"/>
      <c r="AP3330" s="41"/>
      <c r="AQ3330" s="41"/>
      <c r="AR3330" s="41"/>
      <c r="AS3330" s="41"/>
      <c r="AT3330" s="41"/>
      <c r="AU3330" s="41"/>
      <c r="AV3330" s="41"/>
      <c r="AW3330" s="41"/>
      <c r="AX3330" s="41"/>
      <c r="AY3330" s="41"/>
      <c r="AZ3330" s="41"/>
      <c r="BA3330" s="41"/>
      <c r="BB3330" s="41"/>
      <c r="BC3330" s="41"/>
      <c r="BD3330" s="41"/>
      <c r="BE3330" s="41"/>
      <c r="BF3330" s="41"/>
      <c r="BG3330" s="41"/>
      <c r="BH3330" s="41"/>
      <c r="BI3330" s="41"/>
      <c r="BJ3330" s="41"/>
      <c r="BK3330" s="41"/>
      <c r="BL3330" s="41"/>
      <c r="BM3330" s="41"/>
      <c r="BN3330" s="41"/>
      <c r="BO3330" s="41"/>
      <c r="BP3330" s="108"/>
      <c r="CG3330" s="102"/>
      <c r="CI3330" s="45"/>
    </row>
    <row r="3331" spans="37:87" ht="13" customHeight="1">
      <c r="AK3331" s="114"/>
      <c r="AL3331" s="41"/>
      <c r="AM3331" s="41"/>
      <c r="AN3331" s="41"/>
      <c r="AO3331" s="41"/>
      <c r="AP3331" s="41"/>
      <c r="AQ3331" s="41"/>
      <c r="AR3331" s="41"/>
      <c r="AS3331" s="41"/>
      <c r="AT3331" s="41"/>
      <c r="AU3331" s="41"/>
      <c r="AV3331" s="41"/>
      <c r="AW3331" s="41"/>
      <c r="AX3331" s="41"/>
      <c r="AY3331" s="41"/>
      <c r="AZ3331" s="41"/>
      <c r="BA3331" s="41"/>
      <c r="BB3331" s="41"/>
      <c r="BC3331" s="41"/>
      <c r="BD3331" s="41"/>
      <c r="BE3331" s="41"/>
      <c r="BF3331" s="41"/>
      <c r="BG3331" s="41"/>
      <c r="BH3331" s="41"/>
      <c r="BI3331" s="41"/>
      <c r="BJ3331" s="41"/>
      <c r="BK3331" s="41"/>
      <c r="BL3331" s="41"/>
      <c r="BM3331" s="41"/>
      <c r="BN3331" s="41"/>
      <c r="BO3331" s="41"/>
      <c r="BP3331" s="108"/>
      <c r="CG3331" s="102"/>
      <c r="CI3331" s="45"/>
    </row>
    <row r="3332" spans="37:87" ht="13" customHeight="1">
      <c r="AK3332" s="114"/>
      <c r="AL3332" s="41"/>
      <c r="AM3332" s="41"/>
      <c r="AN3332" s="41"/>
      <c r="AO3332" s="41"/>
      <c r="AP3332" s="41"/>
      <c r="AQ3332" s="41"/>
      <c r="AR3332" s="41"/>
      <c r="AS3332" s="41"/>
      <c r="AT3332" s="41"/>
      <c r="AU3332" s="41"/>
      <c r="AV3332" s="41"/>
      <c r="AW3332" s="41"/>
      <c r="AX3332" s="41"/>
      <c r="AY3332" s="41"/>
      <c r="AZ3332" s="41"/>
      <c r="BA3332" s="41"/>
      <c r="BB3332" s="41"/>
      <c r="BC3332" s="41"/>
      <c r="BD3332" s="41"/>
      <c r="BE3332" s="41"/>
      <c r="BF3332" s="41"/>
      <c r="BG3332" s="41"/>
      <c r="BH3332" s="41"/>
      <c r="BI3332" s="41"/>
      <c r="BJ3332" s="41"/>
      <c r="BK3332" s="41"/>
      <c r="BL3332" s="41"/>
      <c r="BM3332" s="41"/>
      <c r="BN3332" s="41"/>
      <c r="BO3332" s="41"/>
      <c r="BP3332" s="108"/>
      <c r="CG3332" s="102"/>
      <c r="CI3332" s="45"/>
    </row>
    <row r="3333" spans="37:87" ht="13" customHeight="1">
      <c r="AK3333" s="114"/>
      <c r="AL3333" s="41"/>
      <c r="AM3333" s="41"/>
      <c r="AN3333" s="41"/>
      <c r="AO3333" s="41"/>
      <c r="AP3333" s="41"/>
      <c r="AQ3333" s="41"/>
      <c r="AR3333" s="41"/>
      <c r="AS3333" s="41"/>
      <c r="AT3333" s="41"/>
      <c r="AU3333" s="41"/>
      <c r="AV3333" s="41"/>
      <c r="AW3333" s="41"/>
      <c r="AX3333" s="41"/>
      <c r="AY3333" s="41"/>
      <c r="AZ3333" s="41"/>
      <c r="BA3333" s="41"/>
      <c r="BB3333" s="41"/>
      <c r="BC3333" s="41"/>
      <c r="BD3333" s="41"/>
      <c r="BE3333" s="41"/>
      <c r="BF3333" s="41"/>
      <c r="BG3333" s="41"/>
      <c r="BH3333" s="41"/>
      <c r="BI3333" s="41"/>
      <c r="BJ3333" s="41"/>
      <c r="BK3333" s="41"/>
      <c r="BL3333" s="41"/>
      <c r="BM3333" s="41"/>
      <c r="BN3333" s="41"/>
      <c r="BO3333" s="41"/>
      <c r="BP3333" s="108"/>
      <c r="CG3333" s="102"/>
      <c r="CI3333" s="45"/>
    </row>
    <row r="3334" spans="37:87" ht="13" customHeight="1">
      <c r="AK3334" s="114"/>
      <c r="AL3334" s="41"/>
      <c r="AM3334" s="41"/>
      <c r="AN3334" s="41"/>
      <c r="AO3334" s="41"/>
      <c r="AP3334" s="41"/>
      <c r="AQ3334" s="41"/>
      <c r="AR3334" s="41"/>
      <c r="AS3334" s="41"/>
      <c r="AT3334" s="41"/>
      <c r="AU3334" s="41"/>
      <c r="AV3334" s="41"/>
      <c r="AW3334" s="41"/>
      <c r="AX3334" s="41"/>
      <c r="AY3334" s="41"/>
      <c r="AZ3334" s="41"/>
      <c r="BA3334" s="41"/>
      <c r="BB3334" s="41"/>
      <c r="BC3334" s="41"/>
      <c r="BD3334" s="41"/>
      <c r="BE3334" s="41"/>
      <c r="BF3334" s="41"/>
      <c r="BG3334" s="41"/>
      <c r="BH3334" s="41"/>
      <c r="BI3334" s="41"/>
      <c r="BJ3334" s="41"/>
      <c r="BK3334" s="41"/>
      <c r="BL3334" s="41"/>
      <c r="BM3334" s="41"/>
      <c r="BN3334" s="41"/>
      <c r="BO3334" s="41"/>
      <c r="BP3334" s="108"/>
      <c r="CG3334" s="102"/>
      <c r="CI3334" s="45"/>
    </row>
    <row r="3335" spans="37:87" ht="13" customHeight="1">
      <c r="AK3335" s="114"/>
      <c r="AL3335" s="41"/>
      <c r="AM3335" s="41"/>
      <c r="AN3335" s="41"/>
      <c r="AO3335" s="41"/>
      <c r="AP3335" s="41"/>
      <c r="AQ3335" s="41"/>
      <c r="AR3335" s="41"/>
      <c r="AS3335" s="41"/>
      <c r="AT3335" s="41"/>
      <c r="AU3335" s="41"/>
      <c r="AV3335" s="41"/>
      <c r="AW3335" s="41"/>
      <c r="AX3335" s="41"/>
      <c r="AY3335" s="41"/>
      <c r="AZ3335" s="41"/>
      <c r="BA3335" s="41"/>
      <c r="BB3335" s="41"/>
      <c r="BC3335" s="41"/>
      <c r="BD3335" s="41"/>
      <c r="BE3335" s="41"/>
      <c r="BF3335" s="41"/>
      <c r="BG3335" s="41"/>
      <c r="BH3335" s="41"/>
      <c r="BI3335" s="41"/>
      <c r="BJ3335" s="41"/>
      <c r="BK3335" s="41"/>
      <c r="BL3335" s="41"/>
      <c r="BM3335" s="41"/>
      <c r="BN3335" s="41"/>
      <c r="BO3335" s="41"/>
      <c r="BP3335" s="108"/>
      <c r="CG3335" s="102"/>
      <c r="CI3335" s="45"/>
    </row>
    <row r="3336" spans="37:87" ht="13" customHeight="1">
      <c r="AK3336" s="114"/>
      <c r="AL3336" s="41"/>
      <c r="AM3336" s="41"/>
      <c r="AN3336" s="41"/>
      <c r="AO3336" s="41"/>
      <c r="AP3336" s="41"/>
      <c r="AQ3336" s="41"/>
      <c r="AR3336" s="41"/>
      <c r="AS3336" s="41"/>
      <c r="AT3336" s="41"/>
      <c r="AU3336" s="41"/>
      <c r="AV3336" s="41"/>
      <c r="AW3336" s="41"/>
      <c r="AX3336" s="41"/>
      <c r="AY3336" s="41"/>
      <c r="AZ3336" s="41"/>
      <c r="BA3336" s="41"/>
      <c r="BB3336" s="41"/>
      <c r="BC3336" s="41"/>
      <c r="BD3336" s="41"/>
      <c r="BE3336" s="41"/>
      <c r="BF3336" s="41"/>
      <c r="BG3336" s="41"/>
      <c r="BH3336" s="41"/>
      <c r="BI3336" s="41"/>
      <c r="BJ3336" s="41"/>
      <c r="BK3336" s="41"/>
      <c r="BL3336" s="41"/>
      <c r="BM3336" s="41"/>
      <c r="BN3336" s="41"/>
      <c r="BO3336" s="41"/>
      <c r="BP3336" s="108"/>
      <c r="CG3336" s="102"/>
      <c r="CI3336" s="45"/>
    </row>
    <row r="3337" spans="37:87" ht="13" customHeight="1">
      <c r="AK3337" s="114"/>
      <c r="AL3337" s="41"/>
      <c r="AM3337" s="41"/>
      <c r="AN3337" s="41"/>
      <c r="AO3337" s="41"/>
      <c r="AP3337" s="41"/>
      <c r="AQ3337" s="41"/>
      <c r="AR3337" s="41"/>
      <c r="AS3337" s="41"/>
      <c r="AT3337" s="41"/>
      <c r="AU3337" s="41"/>
      <c r="AV3337" s="41"/>
      <c r="AW3337" s="41"/>
      <c r="AX3337" s="41"/>
      <c r="AY3337" s="41"/>
      <c r="AZ3337" s="41"/>
      <c r="BA3337" s="41"/>
      <c r="BB3337" s="41"/>
      <c r="BC3337" s="41"/>
      <c r="BD3337" s="41"/>
      <c r="BE3337" s="41"/>
      <c r="BF3337" s="41"/>
      <c r="BG3337" s="41"/>
      <c r="BH3337" s="41"/>
      <c r="BI3337" s="41"/>
      <c r="BJ3337" s="41"/>
      <c r="BK3337" s="41"/>
      <c r="BL3337" s="41"/>
      <c r="BM3337" s="41"/>
      <c r="BN3337" s="41"/>
      <c r="BO3337" s="41"/>
      <c r="BP3337" s="108"/>
      <c r="CG3337" s="102"/>
      <c r="CI3337" s="45"/>
    </row>
    <row r="3338" spans="37:87" ht="13" customHeight="1">
      <c r="AK3338" s="114"/>
      <c r="AL3338" s="41"/>
      <c r="AM3338" s="41"/>
      <c r="AN3338" s="41"/>
      <c r="AO3338" s="41"/>
      <c r="AP3338" s="41"/>
      <c r="AQ3338" s="41"/>
      <c r="AR3338" s="41"/>
      <c r="AS3338" s="41"/>
      <c r="AT3338" s="41"/>
      <c r="AU3338" s="41"/>
      <c r="AV3338" s="41"/>
      <c r="AW3338" s="41"/>
      <c r="AX3338" s="41"/>
      <c r="AY3338" s="41"/>
      <c r="AZ3338" s="41"/>
      <c r="BA3338" s="41"/>
      <c r="BB3338" s="41"/>
      <c r="BC3338" s="41"/>
      <c r="BD3338" s="41"/>
      <c r="BE3338" s="41"/>
      <c r="BF3338" s="41"/>
      <c r="BG3338" s="41"/>
      <c r="BH3338" s="41"/>
      <c r="BI3338" s="41"/>
      <c r="BJ3338" s="41"/>
      <c r="BK3338" s="41"/>
      <c r="BL3338" s="41"/>
      <c r="BM3338" s="41"/>
      <c r="BN3338" s="41"/>
      <c r="BO3338" s="41"/>
      <c r="BP3338" s="108"/>
      <c r="CG3338" s="102"/>
      <c r="CI3338" s="45"/>
    </row>
    <row r="3339" spans="37:87" ht="13" customHeight="1">
      <c r="AK3339" s="114"/>
      <c r="AL3339" s="41"/>
      <c r="AM3339" s="41"/>
      <c r="AN3339" s="41"/>
      <c r="AO3339" s="41"/>
      <c r="AP3339" s="41"/>
      <c r="AQ3339" s="41"/>
      <c r="AR3339" s="41"/>
      <c r="AS3339" s="41"/>
      <c r="AT3339" s="41"/>
      <c r="AU3339" s="41"/>
      <c r="AV3339" s="41"/>
      <c r="AW3339" s="41"/>
      <c r="AX3339" s="41"/>
      <c r="AY3339" s="41"/>
      <c r="AZ3339" s="41"/>
      <c r="BA3339" s="41"/>
      <c r="BB3339" s="41"/>
      <c r="BC3339" s="41"/>
      <c r="BD3339" s="41"/>
      <c r="BE3339" s="41"/>
      <c r="BF3339" s="41"/>
      <c r="BG3339" s="41"/>
      <c r="BH3339" s="41"/>
      <c r="BI3339" s="41"/>
      <c r="BJ3339" s="41"/>
      <c r="BK3339" s="41"/>
      <c r="BL3339" s="41"/>
      <c r="BM3339" s="41"/>
      <c r="BN3339" s="41"/>
      <c r="BO3339" s="41"/>
      <c r="BP3339" s="108"/>
      <c r="CG3339" s="102"/>
      <c r="CI3339" s="45"/>
    </row>
    <row r="3340" spans="37:87" ht="13" customHeight="1">
      <c r="AK3340" s="114"/>
      <c r="AL3340" s="41"/>
      <c r="AM3340" s="41"/>
      <c r="AN3340" s="41"/>
      <c r="AO3340" s="41"/>
      <c r="AP3340" s="41"/>
      <c r="AQ3340" s="41"/>
      <c r="AR3340" s="41"/>
      <c r="AS3340" s="41"/>
      <c r="AT3340" s="41"/>
      <c r="AU3340" s="41"/>
      <c r="AV3340" s="41"/>
      <c r="AW3340" s="41"/>
      <c r="AX3340" s="41"/>
      <c r="AY3340" s="41"/>
      <c r="AZ3340" s="41"/>
      <c r="BA3340" s="41"/>
      <c r="BB3340" s="41"/>
      <c r="BC3340" s="41"/>
      <c r="BD3340" s="41"/>
      <c r="BE3340" s="41"/>
      <c r="BF3340" s="41"/>
      <c r="BG3340" s="41"/>
      <c r="BH3340" s="41"/>
      <c r="BI3340" s="41"/>
      <c r="BJ3340" s="41"/>
      <c r="BK3340" s="41"/>
      <c r="BL3340" s="41"/>
      <c r="BM3340" s="41"/>
      <c r="BN3340" s="41"/>
      <c r="BO3340" s="41"/>
      <c r="BP3340" s="108"/>
      <c r="CG3340" s="102"/>
      <c r="CI3340" s="45"/>
    </row>
    <row r="3341" spans="37:87" ht="13" customHeight="1">
      <c r="AK3341" s="114"/>
      <c r="AL3341" s="41"/>
      <c r="AM3341" s="41"/>
      <c r="AN3341" s="41"/>
      <c r="AO3341" s="41"/>
      <c r="AP3341" s="41"/>
      <c r="AQ3341" s="41"/>
      <c r="AR3341" s="41"/>
      <c r="AS3341" s="41"/>
      <c r="AT3341" s="41"/>
      <c r="AU3341" s="41"/>
      <c r="AV3341" s="41"/>
      <c r="AW3341" s="41"/>
      <c r="AX3341" s="41"/>
      <c r="AY3341" s="41"/>
      <c r="AZ3341" s="41"/>
      <c r="BA3341" s="41"/>
      <c r="BB3341" s="41"/>
      <c r="BC3341" s="41"/>
      <c r="BD3341" s="41"/>
      <c r="BE3341" s="41"/>
      <c r="BF3341" s="41"/>
      <c r="BG3341" s="41"/>
      <c r="BH3341" s="41"/>
      <c r="BI3341" s="41"/>
      <c r="BJ3341" s="41"/>
      <c r="BK3341" s="41"/>
      <c r="BL3341" s="41"/>
      <c r="BM3341" s="41"/>
      <c r="BN3341" s="41"/>
      <c r="BO3341" s="41"/>
      <c r="BP3341" s="108"/>
      <c r="CG3341" s="102"/>
      <c r="CI3341" s="45"/>
    </row>
    <row r="3342" spans="37:87" ht="13" customHeight="1">
      <c r="AK3342" s="114"/>
      <c r="AL3342" s="41"/>
      <c r="AM3342" s="41"/>
      <c r="AN3342" s="41"/>
      <c r="AO3342" s="41"/>
      <c r="AP3342" s="41"/>
      <c r="AQ3342" s="41"/>
      <c r="AR3342" s="41"/>
      <c r="AS3342" s="41"/>
      <c r="AT3342" s="41"/>
      <c r="AU3342" s="41"/>
      <c r="AV3342" s="41"/>
      <c r="AW3342" s="41"/>
      <c r="AX3342" s="41"/>
      <c r="AY3342" s="41"/>
      <c r="AZ3342" s="41"/>
      <c r="BA3342" s="41"/>
      <c r="BB3342" s="41"/>
      <c r="BC3342" s="41"/>
      <c r="BD3342" s="41"/>
      <c r="BE3342" s="41"/>
      <c r="BF3342" s="41"/>
      <c r="BG3342" s="41"/>
      <c r="BH3342" s="41"/>
      <c r="BI3342" s="41"/>
      <c r="BJ3342" s="41"/>
      <c r="BK3342" s="41"/>
      <c r="BL3342" s="41"/>
      <c r="BM3342" s="41"/>
      <c r="BN3342" s="41"/>
      <c r="BO3342" s="41"/>
      <c r="BP3342" s="108"/>
      <c r="CG3342" s="102"/>
      <c r="CI3342" s="45"/>
    </row>
    <row r="3343" spans="37:87" ht="13" customHeight="1">
      <c r="AK3343" s="114"/>
      <c r="AL3343" s="41"/>
      <c r="AM3343" s="41"/>
      <c r="AN3343" s="41"/>
      <c r="AO3343" s="41"/>
      <c r="AP3343" s="41"/>
      <c r="AQ3343" s="41"/>
      <c r="AR3343" s="41"/>
      <c r="AS3343" s="41"/>
      <c r="AT3343" s="41"/>
      <c r="AU3343" s="41"/>
      <c r="AV3343" s="41"/>
      <c r="AW3343" s="41"/>
      <c r="AX3343" s="41"/>
      <c r="AY3343" s="41"/>
      <c r="AZ3343" s="41"/>
      <c r="BA3343" s="41"/>
      <c r="BB3343" s="41"/>
      <c r="BC3343" s="41"/>
      <c r="BD3343" s="41"/>
      <c r="BE3343" s="41"/>
      <c r="BF3343" s="41"/>
      <c r="BG3343" s="41"/>
      <c r="BH3343" s="41"/>
      <c r="BI3343" s="41"/>
      <c r="BJ3343" s="41"/>
      <c r="BK3343" s="41"/>
      <c r="BL3343" s="41"/>
      <c r="BM3343" s="41"/>
      <c r="BN3343" s="41"/>
      <c r="BO3343" s="41"/>
      <c r="BP3343" s="108"/>
      <c r="CG3343" s="102"/>
      <c r="CI3343" s="45"/>
    </row>
    <row r="3344" spans="37:87" ht="13" customHeight="1">
      <c r="AK3344" s="114"/>
      <c r="AL3344" s="41"/>
      <c r="AM3344" s="41"/>
      <c r="AN3344" s="41"/>
      <c r="AO3344" s="41"/>
      <c r="AP3344" s="41"/>
      <c r="AQ3344" s="41"/>
      <c r="AR3344" s="41"/>
      <c r="AS3344" s="41"/>
      <c r="AT3344" s="41"/>
      <c r="AU3344" s="41"/>
      <c r="AV3344" s="41"/>
      <c r="AW3344" s="41"/>
      <c r="AX3344" s="41"/>
      <c r="AY3344" s="41"/>
      <c r="AZ3344" s="41"/>
      <c r="BA3344" s="41"/>
      <c r="BB3344" s="41"/>
      <c r="BC3344" s="41"/>
      <c r="BD3344" s="41"/>
      <c r="BE3344" s="41"/>
      <c r="BF3344" s="41"/>
      <c r="BG3344" s="41"/>
      <c r="BH3344" s="41"/>
      <c r="BI3344" s="41"/>
      <c r="BJ3344" s="41"/>
      <c r="BK3344" s="41"/>
      <c r="BL3344" s="41"/>
      <c r="BM3344" s="41"/>
      <c r="BN3344" s="41"/>
      <c r="BO3344" s="41"/>
      <c r="BP3344" s="108"/>
      <c r="CG3344" s="102"/>
      <c r="CI3344" s="45"/>
    </row>
    <row r="3345" spans="37:87" ht="13" customHeight="1">
      <c r="AK3345" s="114"/>
      <c r="AL3345" s="41"/>
      <c r="AM3345" s="41"/>
      <c r="AN3345" s="41"/>
      <c r="AO3345" s="41"/>
      <c r="AP3345" s="41"/>
      <c r="AQ3345" s="41"/>
      <c r="AR3345" s="41"/>
      <c r="AS3345" s="41"/>
      <c r="AT3345" s="41"/>
      <c r="AU3345" s="41"/>
      <c r="AV3345" s="41"/>
      <c r="AW3345" s="41"/>
      <c r="AX3345" s="41"/>
      <c r="AY3345" s="41"/>
      <c r="AZ3345" s="41"/>
      <c r="BA3345" s="41"/>
      <c r="BB3345" s="41"/>
      <c r="BC3345" s="41"/>
      <c r="BD3345" s="41"/>
      <c r="BE3345" s="41"/>
      <c r="BF3345" s="41"/>
      <c r="BG3345" s="41"/>
      <c r="BH3345" s="41"/>
      <c r="BI3345" s="41"/>
      <c r="BJ3345" s="41"/>
      <c r="BK3345" s="41"/>
      <c r="BL3345" s="41"/>
      <c r="BM3345" s="41"/>
      <c r="BN3345" s="41"/>
      <c r="BO3345" s="41"/>
      <c r="BP3345" s="108"/>
      <c r="CG3345" s="102"/>
      <c r="CI3345" s="45"/>
    </row>
    <row r="3346" spans="37:87" ht="13" customHeight="1">
      <c r="AK3346" s="114"/>
      <c r="AL3346" s="41"/>
      <c r="AM3346" s="41"/>
      <c r="AN3346" s="41"/>
      <c r="AO3346" s="41"/>
      <c r="AP3346" s="41"/>
      <c r="AQ3346" s="41"/>
      <c r="AR3346" s="41"/>
      <c r="AS3346" s="41"/>
      <c r="AT3346" s="41"/>
      <c r="AU3346" s="41"/>
      <c r="AV3346" s="41"/>
      <c r="AW3346" s="41"/>
      <c r="AX3346" s="41"/>
      <c r="AY3346" s="41"/>
      <c r="AZ3346" s="41"/>
      <c r="BA3346" s="41"/>
      <c r="BB3346" s="41"/>
      <c r="BC3346" s="41"/>
      <c r="BD3346" s="41"/>
      <c r="BE3346" s="41"/>
      <c r="BF3346" s="41"/>
      <c r="BG3346" s="41"/>
      <c r="BH3346" s="41"/>
      <c r="BI3346" s="41"/>
      <c r="BJ3346" s="41"/>
      <c r="BK3346" s="41"/>
      <c r="BL3346" s="41"/>
      <c r="BM3346" s="41"/>
      <c r="BN3346" s="41"/>
      <c r="BO3346" s="41"/>
      <c r="BP3346" s="108"/>
      <c r="CG3346" s="102"/>
      <c r="CI3346" s="45"/>
    </row>
    <row r="3347" spans="37:87" ht="13" customHeight="1">
      <c r="AK3347" s="114"/>
      <c r="AL3347" s="41"/>
      <c r="AM3347" s="41"/>
      <c r="AN3347" s="41"/>
      <c r="AO3347" s="41"/>
      <c r="AP3347" s="41"/>
      <c r="AQ3347" s="41"/>
      <c r="AR3347" s="41"/>
      <c r="AS3347" s="41"/>
      <c r="AT3347" s="41"/>
      <c r="AU3347" s="41"/>
      <c r="AV3347" s="41"/>
      <c r="AW3347" s="41"/>
      <c r="AX3347" s="41"/>
      <c r="AY3347" s="41"/>
      <c r="AZ3347" s="41"/>
      <c r="BA3347" s="41"/>
      <c r="BB3347" s="41"/>
      <c r="BC3347" s="41"/>
      <c r="BD3347" s="41"/>
      <c r="BE3347" s="41"/>
      <c r="BF3347" s="41"/>
      <c r="BG3347" s="41"/>
      <c r="BH3347" s="41"/>
      <c r="BI3347" s="41"/>
      <c r="BJ3347" s="41"/>
      <c r="BK3347" s="41"/>
      <c r="BL3347" s="41"/>
      <c r="BM3347" s="41"/>
      <c r="BN3347" s="41"/>
      <c r="BO3347" s="41"/>
      <c r="BP3347" s="108"/>
      <c r="CG3347" s="102"/>
      <c r="CI3347" s="45"/>
    </row>
    <row r="3348" spans="37:87" ht="13" customHeight="1">
      <c r="AK3348" s="114"/>
      <c r="AL3348" s="41"/>
      <c r="AM3348" s="41"/>
      <c r="AN3348" s="41"/>
      <c r="AO3348" s="41"/>
      <c r="AP3348" s="41"/>
      <c r="AQ3348" s="41"/>
      <c r="AR3348" s="41"/>
      <c r="AS3348" s="41"/>
      <c r="AT3348" s="41"/>
      <c r="AU3348" s="41"/>
      <c r="AV3348" s="41"/>
      <c r="AW3348" s="41"/>
      <c r="AX3348" s="41"/>
      <c r="AY3348" s="41"/>
      <c r="AZ3348" s="41"/>
      <c r="BA3348" s="41"/>
      <c r="BB3348" s="41"/>
      <c r="BC3348" s="41"/>
      <c r="BD3348" s="41"/>
      <c r="BE3348" s="41"/>
      <c r="BF3348" s="41"/>
      <c r="BG3348" s="41"/>
      <c r="BH3348" s="41"/>
      <c r="BI3348" s="41"/>
      <c r="BJ3348" s="41"/>
      <c r="BK3348" s="41"/>
      <c r="BL3348" s="41"/>
      <c r="BM3348" s="41"/>
      <c r="BN3348" s="41"/>
      <c r="BO3348" s="41"/>
      <c r="BP3348" s="108"/>
      <c r="CG3348" s="102"/>
      <c r="CI3348" s="45"/>
    </row>
    <row r="3349" spans="37:87" ht="13" customHeight="1">
      <c r="AK3349" s="114"/>
      <c r="AL3349" s="41"/>
      <c r="AM3349" s="41"/>
      <c r="AN3349" s="41"/>
      <c r="AO3349" s="41"/>
      <c r="AP3349" s="41"/>
      <c r="AQ3349" s="41"/>
      <c r="AR3349" s="41"/>
      <c r="AS3349" s="41"/>
      <c r="AT3349" s="41"/>
      <c r="AU3349" s="41"/>
      <c r="AV3349" s="41"/>
      <c r="AW3349" s="41"/>
      <c r="AX3349" s="41"/>
      <c r="AY3349" s="41"/>
      <c r="AZ3349" s="41"/>
      <c r="BA3349" s="41"/>
      <c r="BB3349" s="41"/>
      <c r="BC3349" s="41"/>
      <c r="BD3349" s="41"/>
      <c r="BE3349" s="41"/>
      <c r="BF3349" s="41"/>
      <c r="BG3349" s="41"/>
      <c r="BH3349" s="41"/>
      <c r="BI3349" s="41"/>
      <c r="BJ3349" s="41"/>
      <c r="BK3349" s="41"/>
      <c r="BL3349" s="41"/>
      <c r="BM3349" s="41"/>
      <c r="BN3349" s="41"/>
      <c r="BO3349" s="41"/>
      <c r="BP3349" s="108"/>
      <c r="CG3349" s="102"/>
      <c r="CI3349" s="45"/>
    </row>
    <row r="3350" spans="37:87" ht="13" customHeight="1">
      <c r="AK3350" s="114"/>
      <c r="AL3350" s="41"/>
      <c r="AM3350" s="41"/>
      <c r="AN3350" s="41"/>
      <c r="AO3350" s="41"/>
      <c r="AP3350" s="41"/>
      <c r="AQ3350" s="41"/>
      <c r="AR3350" s="41"/>
      <c r="AS3350" s="41"/>
      <c r="AT3350" s="41"/>
      <c r="AU3350" s="41"/>
      <c r="AV3350" s="41"/>
      <c r="AW3350" s="41"/>
      <c r="AX3350" s="41"/>
      <c r="AY3350" s="41"/>
      <c r="AZ3350" s="41"/>
      <c r="BA3350" s="41"/>
      <c r="BB3350" s="41"/>
      <c r="BC3350" s="41"/>
      <c r="BD3350" s="41"/>
      <c r="BE3350" s="41"/>
      <c r="BF3350" s="41"/>
      <c r="BG3350" s="41"/>
      <c r="BH3350" s="41"/>
      <c r="BI3350" s="41"/>
      <c r="BJ3350" s="41"/>
      <c r="BK3350" s="41"/>
      <c r="BL3350" s="41"/>
      <c r="BM3350" s="41"/>
      <c r="BN3350" s="41"/>
      <c r="BO3350" s="41"/>
      <c r="BP3350" s="108"/>
      <c r="CG3350" s="102"/>
      <c r="CI3350" s="45"/>
    </row>
    <row r="3351" spans="37:87" ht="13" customHeight="1">
      <c r="AK3351" s="114"/>
      <c r="AL3351" s="41"/>
      <c r="AM3351" s="41"/>
      <c r="AN3351" s="41"/>
      <c r="AO3351" s="41"/>
      <c r="AP3351" s="41"/>
      <c r="AQ3351" s="41"/>
      <c r="AR3351" s="41"/>
      <c r="AS3351" s="41"/>
      <c r="AT3351" s="41"/>
      <c r="AU3351" s="41"/>
      <c r="AV3351" s="41"/>
      <c r="AW3351" s="41"/>
      <c r="AX3351" s="41"/>
      <c r="AY3351" s="41"/>
      <c r="AZ3351" s="41"/>
      <c r="BA3351" s="41"/>
      <c r="BB3351" s="41"/>
      <c r="BC3351" s="41"/>
      <c r="BD3351" s="41"/>
      <c r="BE3351" s="41"/>
      <c r="BF3351" s="41"/>
      <c r="BG3351" s="41"/>
      <c r="BH3351" s="41"/>
      <c r="BI3351" s="41"/>
      <c r="BJ3351" s="41"/>
      <c r="BK3351" s="41"/>
      <c r="BL3351" s="41"/>
      <c r="BM3351" s="41"/>
      <c r="BN3351" s="41"/>
      <c r="BO3351" s="41"/>
      <c r="BP3351" s="108"/>
      <c r="CG3351" s="102"/>
      <c r="CI3351" s="45"/>
    </row>
    <row r="3352" spans="37:87" ht="13" customHeight="1">
      <c r="AK3352" s="114"/>
      <c r="AL3352" s="41"/>
      <c r="AM3352" s="41"/>
      <c r="AN3352" s="41"/>
      <c r="AO3352" s="41"/>
      <c r="AP3352" s="41"/>
      <c r="AQ3352" s="41"/>
      <c r="AR3352" s="41"/>
      <c r="AS3352" s="41"/>
      <c r="AT3352" s="41"/>
      <c r="AU3352" s="41"/>
      <c r="AV3352" s="41"/>
      <c r="AW3352" s="41"/>
      <c r="AX3352" s="41"/>
      <c r="AY3352" s="41"/>
      <c r="AZ3352" s="41"/>
      <c r="BA3352" s="41"/>
      <c r="BB3352" s="41"/>
      <c r="BC3352" s="41"/>
      <c r="BD3352" s="41"/>
      <c r="BE3352" s="41"/>
      <c r="BF3352" s="41"/>
      <c r="BG3352" s="41"/>
      <c r="BH3352" s="41"/>
      <c r="BI3352" s="41"/>
      <c r="BJ3352" s="41"/>
      <c r="BK3352" s="41"/>
      <c r="BL3352" s="41"/>
      <c r="BM3352" s="41"/>
      <c r="BN3352" s="41"/>
      <c r="BO3352" s="41"/>
      <c r="BP3352" s="108"/>
      <c r="CG3352" s="102"/>
      <c r="CI3352" s="45"/>
    </row>
    <row r="3353" spans="37:87" ht="13" customHeight="1">
      <c r="AK3353" s="114"/>
      <c r="AL3353" s="41"/>
      <c r="AM3353" s="41"/>
      <c r="AN3353" s="41"/>
      <c r="AO3353" s="41"/>
      <c r="AP3353" s="41"/>
      <c r="AQ3353" s="41"/>
      <c r="AR3353" s="41"/>
      <c r="AS3353" s="41"/>
      <c r="AT3353" s="41"/>
      <c r="AU3353" s="41"/>
      <c r="AV3353" s="41"/>
      <c r="AW3353" s="41"/>
      <c r="AX3353" s="41"/>
      <c r="AY3353" s="41"/>
      <c r="AZ3353" s="41"/>
      <c r="BA3353" s="41"/>
      <c r="BB3353" s="41"/>
      <c r="BC3353" s="41"/>
      <c r="BD3353" s="41"/>
      <c r="BE3353" s="41"/>
      <c r="BF3353" s="41"/>
      <c r="BG3353" s="41"/>
      <c r="BH3353" s="41"/>
      <c r="BI3353" s="41"/>
      <c r="BJ3353" s="41"/>
      <c r="BK3353" s="41"/>
      <c r="BL3353" s="41"/>
      <c r="BM3353" s="41"/>
      <c r="BN3353" s="41"/>
      <c r="BO3353" s="41"/>
      <c r="BP3353" s="108"/>
      <c r="CG3353" s="102"/>
      <c r="CI3353" s="45"/>
    </row>
    <row r="3354" spans="37:87" ht="13" customHeight="1">
      <c r="AK3354" s="114"/>
      <c r="AL3354" s="41"/>
      <c r="AM3354" s="41"/>
      <c r="AN3354" s="41"/>
      <c r="AO3354" s="41"/>
      <c r="AP3354" s="41"/>
      <c r="AQ3354" s="41"/>
      <c r="AR3354" s="41"/>
      <c r="AS3354" s="41"/>
      <c r="AT3354" s="41"/>
      <c r="AU3354" s="41"/>
      <c r="AV3354" s="41"/>
      <c r="AW3354" s="41"/>
      <c r="AX3354" s="41"/>
      <c r="AY3354" s="41"/>
      <c r="AZ3354" s="41"/>
      <c r="BA3354" s="41"/>
      <c r="BB3354" s="41"/>
      <c r="BC3354" s="41"/>
      <c r="BD3354" s="41"/>
      <c r="BE3354" s="41"/>
      <c r="BF3354" s="41"/>
      <c r="BG3354" s="41"/>
      <c r="BH3354" s="41"/>
      <c r="BI3354" s="41"/>
      <c r="BJ3354" s="41"/>
      <c r="BK3354" s="41"/>
      <c r="BL3354" s="41"/>
      <c r="BM3354" s="41"/>
      <c r="BN3354" s="41"/>
      <c r="BO3354" s="41"/>
      <c r="BP3354" s="108"/>
      <c r="CG3354" s="102"/>
      <c r="CI3354" s="45"/>
    </row>
    <row r="3355" spans="37:87" ht="13" customHeight="1">
      <c r="AK3355" s="114"/>
      <c r="AL3355" s="41"/>
      <c r="AM3355" s="41"/>
      <c r="AN3355" s="41"/>
      <c r="AO3355" s="41"/>
      <c r="AP3355" s="41"/>
      <c r="AQ3355" s="41"/>
      <c r="AR3355" s="41"/>
      <c r="AS3355" s="41"/>
      <c r="AT3355" s="41"/>
      <c r="AU3355" s="41"/>
      <c r="AV3355" s="41"/>
      <c r="AW3355" s="41"/>
      <c r="AX3355" s="41"/>
      <c r="AY3355" s="41"/>
      <c r="AZ3355" s="41"/>
      <c r="BA3355" s="41"/>
      <c r="BB3355" s="41"/>
      <c r="BC3355" s="41"/>
      <c r="BD3355" s="41"/>
      <c r="BE3355" s="41"/>
      <c r="BF3355" s="41"/>
      <c r="BG3355" s="41"/>
      <c r="BH3355" s="41"/>
      <c r="BI3355" s="41"/>
      <c r="BJ3355" s="41"/>
      <c r="BK3355" s="41"/>
      <c r="BL3355" s="41"/>
      <c r="BM3355" s="41"/>
      <c r="BN3355" s="41"/>
      <c r="BO3355" s="41"/>
      <c r="BP3355" s="108"/>
      <c r="CG3355" s="102"/>
      <c r="CI3355" s="45"/>
    </row>
    <row r="3356" spans="37:87" ht="13" customHeight="1">
      <c r="AK3356" s="114"/>
      <c r="AL3356" s="41"/>
      <c r="AM3356" s="41"/>
      <c r="AN3356" s="41"/>
      <c r="AO3356" s="41"/>
      <c r="AP3356" s="41"/>
      <c r="AQ3356" s="41"/>
      <c r="AR3356" s="41"/>
      <c r="AS3356" s="41"/>
      <c r="AT3356" s="41"/>
      <c r="AU3356" s="41"/>
      <c r="AV3356" s="41"/>
      <c r="AW3356" s="41"/>
      <c r="AX3356" s="41"/>
      <c r="AY3356" s="41"/>
      <c r="AZ3356" s="41"/>
      <c r="BA3356" s="41"/>
      <c r="BB3356" s="41"/>
      <c r="BC3356" s="41"/>
      <c r="BD3356" s="41"/>
      <c r="BE3356" s="41"/>
      <c r="BF3356" s="41"/>
      <c r="BG3356" s="41"/>
      <c r="BH3356" s="41"/>
      <c r="BI3356" s="41"/>
      <c r="BJ3356" s="41"/>
      <c r="BK3356" s="41"/>
      <c r="BL3356" s="41"/>
      <c r="BM3356" s="41"/>
      <c r="BN3356" s="41"/>
      <c r="BO3356" s="41"/>
      <c r="BP3356" s="108"/>
      <c r="CG3356" s="102"/>
      <c r="CI3356" s="45"/>
    </row>
    <row r="3357" spans="37:87" ht="13" customHeight="1">
      <c r="AK3357" s="114"/>
      <c r="AL3357" s="41"/>
      <c r="AM3357" s="41"/>
      <c r="AN3357" s="41"/>
      <c r="AO3357" s="41"/>
      <c r="AP3357" s="41"/>
      <c r="AQ3357" s="41"/>
      <c r="AR3357" s="41"/>
      <c r="AS3357" s="41"/>
      <c r="AT3357" s="41"/>
      <c r="AU3357" s="41"/>
      <c r="AV3357" s="41"/>
      <c r="AW3357" s="41"/>
      <c r="AX3357" s="41"/>
      <c r="AY3357" s="41"/>
      <c r="AZ3357" s="41"/>
      <c r="BA3357" s="41"/>
      <c r="BB3357" s="41"/>
      <c r="BC3357" s="41"/>
      <c r="BD3357" s="41"/>
      <c r="BE3357" s="41"/>
      <c r="BF3357" s="41"/>
      <c r="BG3357" s="41"/>
      <c r="BH3357" s="41"/>
      <c r="BI3357" s="41"/>
      <c r="BJ3357" s="41"/>
      <c r="BK3357" s="41"/>
      <c r="BL3357" s="41"/>
      <c r="BM3357" s="41"/>
      <c r="BN3357" s="41"/>
      <c r="BO3357" s="41"/>
      <c r="BP3357" s="108"/>
      <c r="CG3357" s="102"/>
      <c r="CI3357" s="45"/>
    </row>
    <row r="3358" spans="37:87" ht="13" customHeight="1">
      <c r="AK3358" s="114"/>
      <c r="AL3358" s="41"/>
      <c r="AM3358" s="41"/>
      <c r="AN3358" s="41"/>
      <c r="AO3358" s="41"/>
      <c r="AP3358" s="41"/>
      <c r="AQ3358" s="41"/>
      <c r="AR3358" s="41"/>
      <c r="AS3358" s="41"/>
      <c r="AT3358" s="41"/>
      <c r="AU3358" s="41"/>
      <c r="AV3358" s="41"/>
      <c r="AW3358" s="41"/>
      <c r="AX3358" s="41"/>
      <c r="AY3358" s="41"/>
      <c r="AZ3358" s="41"/>
      <c r="BA3358" s="41"/>
      <c r="BB3358" s="41"/>
      <c r="BC3358" s="41"/>
      <c r="BD3358" s="41"/>
      <c r="BE3358" s="41"/>
      <c r="BF3358" s="41"/>
      <c r="BG3358" s="41"/>
      <c r="BH3358" s="41"/>
      <c r="BI3358" s="41"/>
      <c r="BJ3358" s="41"/>
      <c r="BK3358" s="41"/>
      <c r="BL3358" s="41"/>
      <c r="BM3358" s="41"/>
      <c r="BN3358" s="41"/>
      <c r="BO3358" s="41"/>
      <c r="BP3358" s="108"/>
      <c r="CG3358" s="102"/>
      <c r="CI3358" s="45"/>
    </row>
    <row r="3359" spans="37:87" ht="13" customHeight="1">
      <c r="AK3359" s="114"/>
      <c r="AL3359" s="41"/>
      <c r="AM3359" s="41"/>
      <c r="AN3359" s="41"/>
      <c r="AO3359" s="41"/>
      <c r="AP3359" s="41"/>
      <c r="AQ3359" s="41"/>
      <c r="AR3359" s="41"/>
      <c r="AS3359" s="41"/>
      <c r="AT3359" s="41"/>
      <c r="AU3359" s="41"/>
      <c r="AV3359" s="41"/>
      <c r="AW3359" s="41"/>
      <c r="AX3359" s="41"/>
      <c r="AY3359" s="41"/>
      <c r="AZ3359" s="41"/>
      <c r="BA3359" s="41"/>
      <c r="BB3359" s="41"/>
      <c r="BC3359" s="41"/>
      <c r="BD3359" s="41"/>
      <c r="BE3359" s="41"/>
      <c r="BF3359" s="41"/>
      <c r="BG3359" s="41"/>
      <c r="BH3359" s="41"/>
      <c r="BI3359" s="41"/>
      <c r="BJ3359" s="41"/>
      <c r="BK3359" s="41"/>
      <c r="BL3359" s="41"/>
      <c r="BM3359" s="41"/>
      <c r="BN3359" s="41"/>
      <c r="BO3359" s="41"/>
      <c r="BP3359" s="108"/>
      <c r="CG3359" s="102"/>
      <c r="CI3359" s="45"/>
    </row>
    <row r="3360" spans="37:87" ht="13" customHeight="1">
      <c r="AK3360" s="114"/>
      <c r="AL3360" s="41"/>
      <c r="AM3360" s="41"/>
      <c r="AN3360" s="41"/>
      <c r="AO3360" s="41"/>
      <c r="AP3360" s="41"/>
      <c r="AQ3360" s="41"/>
      <c r="AR3360" s="41"/>
      <c r="AS3360" s="41"/>
      <c r="AT3360" s="41"/>
      <c r="AU3360" s="41"/>
      <c r="AV3360" s="41"/>
      <c r="AW3360" s="41"/>
      <c r="AX3360" s="41"/>
      <c r="AY3360" s="41"/>
      <c r="AZ3360" s="41"/>
      <c r="BA3360" s="41"/>
      <c r="BB3360" s="41"/>
      <c r="BC3360" s="41"/>
      <c r="BD3360" s="41"/>
      <c r="BE3360" s="41"/>
      <c r="BF3360" s="41"/>
      <c r="BG3360" s="41"/>
      <c r="BH3360" s="41"/>
      <c r="BI3360" s="41"/>
      <c r="BJ3360" s="41"/>
      <c r="BK3360" s="41"/>
      <c r="BL3360" s="41"/>
      <c r="BM3360" s="41"/>
      <c r="BN3360" s="41"/>
      <c r="BO3360" s="41"/>
      <c r="BP3360" s="108"/>
      <c r="CG3360" s="102"/>
      <c r="CI3360" s="45"/>
    </row>
    <row r="3361" spans="37:87" ht="13" customHeight="1">
      <c r="AK3361" s="114"/>
      <c r="AL3361" s="41"/>
      <c r="AM3361" s="41"/>
      <c r="AN3361" s="41"/>
      <c r="AO3361" s="41"/>
      <c r="AP3361" s="41"/>
      <c r="AQ3361" s="41"/>
      <c r="AR3361" s="41"/>
      <c r="AS3361" s="41"/>
      <c r="AT3361" s="41"/>
      <c r="AU3361" s="41"/>
      <c r="AV3361" s="41"/>
      <c r="AW3361" s="41"/>
      <c r="AX3361" s="41"/>
      <c r="AY3361" s="41"/>
      <c r="AZ3361" s="41"/>
      <c r="BA3361" s="41"/>
      <c r="BB3361" s="41"/>
      <c r="BC3361" s="41"/>
      <c r="BD3361" s="41"/>
      <c r="BE3361" s="41"/>
      <c r="BF3361" s="41"/>
      <c r="BG3361" s="41"/>
      <c r="BH3361" s="41"/>
      <c r="BI3361" s="41"/>
      <c r="BJ3361" s="41"/>
      <c r="BK3361" s="41"/>
      <c r="BL3361" s="41"/>
      <c r="BM3361" s="41"/>
      <c r="BN3361" s="41"/>
      <c r="BO3361" s="41"/>
      <c r="BP3361" s="108"/>
      <c r="CG3361" s="102"/>
      <c r="CI3361" s="45"/>
    </row>
    <row r="3362" spans="37:87" ht="13" customHeight="1">
      <c r="AK3362" s="114"/>
      <c r="AL3362" s="41"/>
      <c r="AM3362" s="41"/>
      <c r="AN3362" s="41"/>
      <c r="AO3362" s="41"/>
      <c r="AP3362" s="41"/>
      <c r="AQ3362" s="41"/>
      <c r="AR3362" s="41"/>
      <c r="AS3362" s="41"/>
      <c r="AT3362" s="41"/>
      <c r="AU3362" s="41"/>
      <c r="AV3362" s="41"/>
      <c r="AW3362" s="41"/>
      <c r="AX3362" s="41"/>
      <c r="AY3362" s="41"/>
      <c r="AZ3362" s="41"/>
      <c r="BA3362" s="41"/>
      <c r="BB3362" s="41"/>
      <c r="BC3362" s="41"/>
      <c r="BD3362" s="41"/>
      <c r="BE3362" s="41"/>
      <c r="BF3362" s="41"/>
      <c r="BG3362" s="41"/>
      <c r="BH3362" s="41"/>
      <c r="BI3362" s="41"/>
      <c r="BJ3362" s="41"/>
      <c r="BK3362" s="41"/>
      <c r="BL3362" s="41"/>
      <c r="BM3362" s="41"/>
      <c r="BN3362" s="41"/>
      <c r="BO3362" s="41"/>
      <c r="BP3362" s="108"/>
      <c r="CG3362" s="102"/>
      <c r="CI3362" s="45"/>
    </row>
    <row r="3363" spans="37:87" ht="13" customHeight="1">
      <c r="AK3363" s="114"/>
      <c r="AL3363" s="41"/>
      <c r="AM3363" s="41"/>
      <c r="AN3363" s="41"/>
      <c r="AO3363" s="41"/>
      <c r="AP3363" s="41"/>
      <c r="AQ3363" s="41"/>
      <c r="AR3363" s="41"/>
      <c r="AS3363" s="41"/>
      <c r="AT3363" s="41"/>
      <c r="AU3363" s="41"/>
      <c r="AV3363" s="41"/>
      <c r="AW3363" s="41"/>
      <c r="AX3363" s="41"/>
      <c r="AY3363" s="41"/>
      <c r="AZ3363" s="41"/>
      <c r="BA3363" s="41"/>
      <c r="BB3363" s="41"/>
      <c r="BC3363" s="41"/>
      <c r="BD3363" s="41"/>
      <c r="BE3363" s="41"/>
      <c r="BF3363" s="41"/>
      <c r="BG3363" s="41"/>
      <c r="BH3363" s="41"/>
      <c r="BI3363" s="41"/>
      <c r="BJ3363" s="41"/>
      <c r="BK3363" s="41"/>
      <c r="BL3363" s="41"/>
      <c r="BM3363" s="41"/>
      <c r="BN3363" s="41"/>
      <c r="BO3363" s="41"/>
      <c r="BP3363" s="108"/>
      <c r="CG3363" s="102"/>
      <c r="CI3363" s="45"/>
    </row>
    <row r="3364" spans="37:87" ht="13" customHeight="1">
      <c r="AK3364" s="114"/>
      <c r="AL3364" s="41"/>
      <c r="AM3364" s="41"/>
      <c r="AN3364" s="41"/>
      <c r="AO3364" s="41"/>
      <c r="AP3364" s="41"/>
      <c r="AQ3364" s="41"/>
      <c r="AR3364" s="41"/>
      <c r="AS3364" s="41"/>
      <c r="AT3364" s="41"/>
      <c r="AU3364" s="41"/>
      <c r="AV3364" s="41"/>
      <c r="AW3364" s="41"/>
      <c r="AX3364" s="41"/>
      <c r="AY3364" s="41"/>
      <c r="AZ3364" s="41"/>
      <c r="BA3364" s="41"/>
      <c r="BB3364" s="41"/>
      <c r="BC3364" s="41"/>
      <c r="BD3364" s="41"/>
      <c r="BE3364" s="41"/>
      <c r="BF3364" s="41"/>
      <c r="BG3364" s="41"/>
      <c r="BH3364" s="41"/>
      <c r="BI3364" s="41"/>
      <c r="BJ3364" s="41"/>
      <c r="BK3364" s="41"/>
      <c r="BL3364" s="41"/>
      <c r="BM3364" s="41"/>
      <c r="BN3364" s="41"/>
      <c r="BO3364" s="41"/>
      <c r="BP3364" s="108"/>
      <c r="CG3364" s="102"/>
      <c r="CI3364" s="45"/>
    </row>
    <row r="3365" spans="37:87" ht="13" customHeight="1">
      <c r="AK3365" s="114"/>
      <c r="AL3365" s="41"/>
      <c r="AM3365" s="41"/>
      <c r="AN3365" s="41"/>
      <c r="AO3365" s="41"/>
      <c r="AP3365" s="41"/>
      <c r="AQ3365" s="41"/>
      <c r="AR3365" s="41"/>
      <c r="AS3365" s="41"/>
      <c r="AT3365" s="41"/>
      <c r="AU3365" s="41"/>
      <c r="AV3365" s="41"/>
      <c r="AW3365" s="41"/>
      <c r="AX3365" s="41"/>
      <c r="AY3365" s="41"/>
      <c r="AZ3365" s="41"/>
      <c r="BA3365" s="41"/>
      <c r="BB3365" s="41"/>
      <c r="BC3365" s="41"/>
      <c r="BD3365" s="41"/>
      <c r="BE3365" s="41"/>
      <c r="BF3365" s="41"/>
      <c r="BG3365" s="41"/>
      <c r="BH3365" s="41"/>
      <c r="BI3365" s="41"/>
      <c r="BJ3365" s="41"/>
      <c r="BK3365" s="41"/>
      <c r="BL3365" s="41"/>
      <c r="BM3365" s="41"/>
      <c r="BN3365" s="41"/>
      <c r="BO3365" s="41"/>
      <c r="BP3365" s="108"/>
      <c r="CG3365" s="102"/>
      <c r="CI3365" s="45"/>
    </row>
    <row r="3366" spans="37:87" ht="13" customHeight="1">
      <c r="AK3366" s="114"/>
      <c r="AL3366" s="41"/>
      <c r="AM3366" s="41"/>
      <c r="AN3366" s="41"/>
      <c r="AO3366" s="41"/>
      <c r="AP3366" s="41"/>
      <c r="AQ3366" s="41"/>
      <c r="AR3366" s="41"/>
      <c r="AS3366" s="41"/>
      <c r="AT3366" s="41"/>
      <c r="AU3366" s="41"/>
      <c r="AV3366" s="41"/>
      <c r="AW3366" s="41"/>
      <c r="AX3366" s="41"/>
      <c r="AY3366" s="41"/>
      <c r="AZ3366" s="41"/>
      <c r="BA3366" s="41"/>
      <c r="BB3366" s="41"/>
      <c r="BC3366" s="41"/>
      <c r="BD3366" s="41"/>
      <c r="BE3366" s="41"/>
      <c r="BF3366" s="41"/>
      <c r="BG3366" s="41"/>
      <c r="BH3366" s="41"/>
      <c r="BI3366" s="41"/>
      <c r="BJ3366" s="41"/>
      <c r="BK3366" s="41"/>
      <c r="BL3366" s="41"/>
      <c r="BM3366" s="41"/>
      <c r="BN3366" s="41"/>
      <c r="BO3366" s="41"/>
      <c r="BP3366" s="108"/>
      <c r="CG3366" s="102"/>
      <c r="CI3366" s="45"/>
    </row>
    <row r="3367" spans="37:87" ht="13" customHeight="1">
      <c r="AK3367" s="114"/>
      <c r="AL3367" s="41"/>
      <c r="AM3367" s="41"/>
      <c r="AN3367" s="41"/>
      <c r="AO3367" s="41"/>
      <c r="AP3367" s="41"/>
      <c r="AQ3367" s="41"/>
      <c r="AR3367" s="41"/>
      <c r="AS3367" s="41"/>
      <c r="AT3367" s="41"/>
      <c r="AU3367" s="41"/>
      <c r="AV3367" s="41"/>
      <c r="AW3367" s="41"/>
      <c r="AX3367" s="41"/>
      <c r="AY3367" s="41"/>
      <c r="AZ3367" s="41"/>
      <c r="BA3367" s="41"/>
      <c r="BB3367" s="41"/>
      <c r="BC3367" s="41"/>
      <c r="BD3367" s="41"/>
      <c r="BE3367" s="41"/>
      <c r="BF3367" s="41"/>
      <c r="BG3367" s="41"/>
      <c r="BH3367" s="41"/>
      <c r="BI3367" s="41"/>
      <c r="BJ3367" s="41"/>
      <c r="BK3367" s="41"/>
      <c r="BL3367" s="41"/>
      <c r="BM3367" s="41"/>
      <c r="BN3367" s="41"/>
      <c r="BO3367" s="41"/>
      <c r="BP3367" s="108"/>
      <c r="CG3367" s="102"/>
      <c r="CI3367" s="45"/>
    </row>
    <row r="3368" spans="37:87" ht="13" customHeight="1">
      <c r="AK3368" s="114"/>
      <c r="AL3368" s="41"/>
      <c r="AM3368" s="41"/>
      <c r="AN3368" s="41"/>
      <c r="AO3368" s="41"/>
      <c r="AP3368" s="41"/>
      <c r="AQ3368" s="41"/>
      <c r="AR3368" s="41"/>
      <c r="AS3368" s="41"/>
      <c r="AT3368" s="41"/>
      <c r="AU3368" s="41"/>
      <c r="AV3368" s="41"/>
      <c r="AW3368" s="41"/>
      <c r="AX3368" s="41"/>
      <c r="AY3368" s="41"/>
      <c r="AZ3368" s="41"/>
      <c r="BA3368" s="41"/>
      <c r="BB3368" s="41"/>
      <c r="BC3368" s="41"/>
      <c r="BD3368" s="41"/>
      <c r="BE3368" s="41"/>
      <c r="BF3368" s="41"/>
      <c r="BG3368" s="41"/>
      <c r="BH3368" s="41"/>
      <c r="BI3368" s="41"/>
      <c r="BJ3368" s="41"/>
      <c r="BK3368" s="41"/>
      <c r="BL3368" s="41"/>
      <c r="BM3368" s="41"/>
      <c r="BN3368" s="41"/>
      <c r="BO3368" s="41"/>
      <c r="BP3368" s="108"/>
      <c r="CG3368" s="102"/>
      <c r="CI3368" s="45"/>
    </row>
    <row r="3369" spans="37:87" ht="13" customHeight="1">
      <c r="AK3369" s="114"/>
      <c r="AL3369" s="41"/>
      <c r="AM3369" s="41"/>
      <c r="AN3369" s="41"/>
      <c r="AO3369" s="41"/>
      <c r="AP3369" s="41"/>
      <c r="AQ3369" s="41"/>
      <c r="AR3369" s="41"/>
      <c r="AS3369" s="41"/>
      <c r="AT3369" s="41"/>
      <c r="AU3369" s="41"/>
      <c r="AV3369" s="41"/>
      <c r="AW3369" s="41"/>
      <c r="AX3369" s="41"/>
      <c r="AY3369" s="41"/>
      <c r="AZ3369" s="41"/>
      <c r="BA3369" s="41"/>
      <c r="BB3369" s="41"/>
      <c r="BC3369" s="41"/>
      <c r="BD3369" s="41"/>
      <c r="BE3369" s="41"/>
      <c r="BF3369" s="41"/>
      <c r="BG3369" s="41"/>
      <c r="BH3369" s="41"/>
      <c r="BI3369" s="41"/>
      <c r="BJ3369" s="41"/>
      <c r="BK3369" s="41"/>
      <c r="BL3369" s="41"/>
      <c r="BM3369" s="41"/>
      <c r="BN3369" s="41"/>
      <c r="BO3369" s="41"/>
      <c r="BP3369" s="108"/>
      <c r="CG3369" s="102"/>
      <c r="CI3369" s="45"/>
    </row>
    <row r="3370" spans="37:87" ht="13" customHeight="1">
      <c r="AK3370" s="114"/>
      <c r="AL3370" s="41"/>
      <c r="AM3370" s="41"/>
      <c r="AN3370" s="41"/>
      <c r="AO3370" s="41"/>
      <c r="AP3370" s="41"/>
      <c r="AQ3370" s="41"/>
      <c r="AR3370" s="41"/>
      <c r="AS3370" s="41"/>
      <c r="AT3370" s="41"/>
      <c r="AU3370" s="41"/>
      <c r="AV3370" s="41"/>
      <c r="AW3370" s="41"/>
      <c r="AX3370" s="41"/>
      <c r="AY3370" s="41"/>
      <c r="AZ3370" s="41"/>
      <c r="BA3370" s="41"/>
      <c r="BB3370" s="41"/>
      <c r="BC3370" s="41"/>
      <c r="BD3370" s="41"/>
      <c r="BE3370" s="41"/>
      <c r="BF3370" s="41"/>
      <c r="BG3370" s="41"/>
      <c r="BH3370" s="41"/>
      <c r="BI3370" s="41"/>
      <c r="BJ3370" s="41"/>
      <c r="BK3370" s="41"/>
      <c r="BL3370" s="41"/>
      <c r="BM3370" s="41"/>
      <c r="BN3370" s="41"/>
      <c r="BO3370" s="41"/>
      <c r="BP3370" s="108"/>
      <c r="CG3370" s="102"/>
      <c r="CI3370" s="45"/>
    </row>
    <row r="3371" spans="37:87" ht="13" customHeight="1">
      <c r="AK3371" s="114"/>
      <c r="AL3371" s="41"/>
      <c r="AM3371" s="41"/>
      <c r="AN3371" s="41"/>
      <c r="AO3371" s="41"/>
      <c r="AP3371" s="41"/>
      <c r="AQ3371" s="41"/>
      <c r="AR3371" s="41"/>
      <c r="AS3371" s="41"/>
      <c r="AT3371" s="41"/>
      <c r="AU3371" s="41"/>
      <c r="AV3371" s="41"/>
      <c r="AW3371" s="41"/>
      <c r="AX3371" s="41"/>
      <c r="AY3371" s="41"/>
      <c r="AZ3371" s="41"/>
      <c r="BA3371" s="41"/>
      <c r="BB3371" s="41"/>
      <c r="BC3371" s="41"/>
      <c r="BD3371" s="41"/>
      <c r="BE3371" s="41"/>
      <c r="BF3371" s="41"/>
      <c r="BG3371" s="41"/>
      <c r="BH3371" s="41"/>
      <c r="BI3371" s="41"/>
      <c r="BJ3371" s="41"/>
      <c r="BK3371" s="41"/>
      <c r="BL3371" s="41"/>
      <c r="BM3371" s="41"/>
      <c r="BN3371" s="41"/>
      <c r="BO3371" s="41"/>
      <c r="BP3371" s="108"/>
      <c r="CG3371" s="102"/>
      <c r="CI3371" s="45"/>
    </row>
    <row r="3372" spans="37:87" ht="13" customHeight="1">
      <c r="AK3372" s="114"/>
      <c r="AL3372" s="41"/>
      <c r="AM3372" s="41"/>
      <c r="AN3372" s="41"/>
      <c r="AO3372" s="41"/>
      <c r="AP3372" s="41"/>
      <c r="AQ3372" s="41"/>
      <c r="AR3372" s="41"/>
      <c r="AS3372" s="41"/>
      <c r="AT3372" s="41"/>
      <c r="AU3372" s="41"/>
      <c r="AV3372" s="41"/>
      <c r="AW3372" s="41"/>
      <c r="AX3372" s="41"/>
      <c r="AY3372" s="41"/>
      <c r="AZ3372" s="41"/>
      <c r="BA3372" s="41"/>
      <c r="BB3372" s="41"/>
      <c r="BC3372" s="41"/>
      <c r="BD3372" s="41"/>
      <c r="BE3372" s="41"/>
      <c r="BF3372" s="41"/>
      <c r="BG3372" s="41"/>
      <c r="BH3372" s="41"/>
      <c r="BI3372" s="41"/>
      <c r="BJ3372" s="41"/>
      <c r="BK3372" s="41"/>
      <c r="BL3372" s="41"/>
      <c r="BM3372" s="41"/>
      <c r="BN3372" s="41"/>
      <c r="BO3372" s="41"/>
      <c r="BP3372" s="108"/>
      <c r="CG3372" s="102"/>
      <c r="CI3372" s="45"/>
    </row>
    <row r="3373" spans="37:87" ht="13" customHeight="1">
      <c r="AK3373" s="114"/>
      <c r="AL3373" s="41"/>
      <c r="AM3373" s="41"/>
      <c r="AN3373" s="41"/>
      <c r="AO3373" s="41"/>
      <c r="AP3373" s="41"/>
      <c r="AQ3373" s="41"/>
      <c r="AR3373" s="41"/>
      <c r="AS3373" s="41"/>
      <c r="AT3373" s="41"/>
      <c r="AU3373" s="41"/>
      <c r="AV3373" s="41"/>
      <c r="AW3373" s="41"/>
      <c r="AX3373" s="41"/>
      <c r="AY3373" s="41"/>
      <c r="AZ3373" s="41"/>
      <c r="BA3373" s="41"/>
      <c r="BB3373" s="41"/>
      <c r="BC3373" s="41"/>
      <c r="BD3373" s="41"/>
      <c r="BE3373" s="41"/>
      <c r="BF3373" s="41"/>
      <c r="BG3373" s="41"/>
      <c r="BH3373" s="41"/>
      <c r="BI3373" s="41"/>
      <c r="BJ3373" s="41"/>
      <c r="BK3373" s="41"/>
      <c r="BL3373" s="41"/>
      <c r="BM3373" s="41"/>
      <c r="BN3373" s="41"/>
      <c r="BO3373" s="41"/>
      <c r="BP3373" s="108"/>
      <c r="CG3373" s="102"/>
      <c r="CI3373" s="45"/>
    </row>
    <row r="3374" spans="37:87" ht="13" customHeight="1">
      <c r="AK3374" s="114"/>
      <c r="AL3374" s="41"/>
      <c r="AM3374" s="41"/>
      <c r="AN3374" s="41"/>
      <c r="AO3374" s="41"/>
      <c r="AP3374" s="41"/>
      <c r="AQ3374" s="41"/>
      <c r="AR3374" s="41"/>
      <c r="AS3374" s="41"/>
      <c r="AT3374" s="41"/>
      <c r="AU3374" s="41"/>
      <c r="AV3374" s="41"/>
      <c r="AW3374" s="41"/>
      <c r="AX3374" s="41"/>
      <c r="AY3374" s="41"/>
      <c r="AZ3374" s="41"/>
      <c r="BA3374" s="41"/>
      <c r="BB3374" s="41"/>
      <c r="BC3374" s="41"/>
      <c r="BD3374" s="41"/>
      <c r="BE3374" s="41"/>
      <c r="BF3374" s="41"/>
      <c r="BG3374" s="41"/>
      <c r="BH3374" s="41"/>
      <c r="BI3374" s="41"/>
      <c r="BJ3374" s="41"/>
      <c r="BK3374" s="41"/>
      <c r="BL3374" s="41"/>
      <c r="BM3374" s="41"/>
      <c r="BN3374" s="41"/>
      <c r="BO3374" s="41"/>
      <c r="BP3374" s="108"/>
      <c r="CG3374" s="102"/>
      <c r="CI3374" s="45"/>
    </row>
    <row r="3375" spans="37:87" ht="13" customHeight="1">
      <c r="AK3375" s="114"/>
      <c r="AL3375" s="41"/>
      <c r="AM3375" s="41"/>
      <c r="AN3375" s="41"/>
      <c r="AO3375" s="41"/>
      <c r="AP3375" s="41"/>
      <c r="AQ3375" s="41"/>
      <c r="AR3375" s="41"/>
      <c r="AS3375" s="41"/>
      <c r="AT3375" s="41"/>
      <c r="AU3375" s="41"/>
      <c r="AV3375" s="41"/>
      <c r="AW3375" s="41"/>
      <c r="AX3375" s="41"/>
      <c r="AY3375" s="41"/>
      <c r="AZ3375" s="41"/>
      <c r="BA3375" s="41"/>
      <c r="BB3375" s="41"/>
      <c r="BC3375" s="41"/>
      <c r="BD3375" s="41"/>
      <c r="BE3375" s="41"/>
      <c r="BF3375" s="41"/>
      <c r="BG3375" s="41"/>
      <c r="BH3375" s="41"/>
      <c r="BI3375" s="41"/>
      <c r="BJ3375" s="41"/>
      <c r="BK3375" s="41"/>
      <c r="BL3375" s="41"/>
      <c r="BM3375" s="41"/>
      <c r="BN3375" s="41"/>
      <c r="BO3375" s="41"/>
      <c r="BP3375" s="108"/>
      <c r="CG3375" s="102"/>
      <c r="CI3375" s="45"/>
    </row>
    <row r="3376" spans="37:87" ht="13" customHeight="1">
      <c r="AK3376" s="114"/>
      <c r="AL3376" s="41"/>
      <c r="AM3376" s="41"/>
      <c r="AN3376" s="41"/>
      <c r="AO3376" s="41"/>
      <c r="AP3376" s="41"/>
      <c r="AQ3376" s="41"/>
      <c r="AR3376" s="41"/>
      <c r="AS3376" s="41"/>
      <c r="AT3376" s="41"/>
      <c r="AU3376" s="41"/>
      <c r="AV3376" s="41"/>
      <c r="AW3376" s="41"/>
      <c r="AX3376" s="41"/>
      <c r="AY3376" s="41"/>
      <c r="AZ3376" s="41"/>
      <c r="BA3376" s="41"/>
      <c r="BB3376" s="41"/>
      <c r="BC3376" s="41"/>
      <c r="BD3376" s="41"/>
      <c r="BE3376" s="41"/>
      <c r="BF3376" s="41"/>
      <c r="BG3376" s="41"/>
      <c r="BH3376" s="41"/>
      <c r="BI3376" s="41"/>
      <c r="BJ3376" s="41"/>
      <c r="BK3376" s="41"/>
      <c r="BL3376" s="41"/>
      <c r="BM3376" s="41"/>
      <c r="BN3376" s="41"/>
      <c r="BO3376" s="41"/>
      <c r="BP3376" s="108"/>
      <c r="CG3376" s="102"/>
      <c r="CI3376" s="45"/>
    </row>
    <row r="3377" spans="37:87" ht="13" customHeight="1">
      <c r="AK3377" s="114"/>
      <c r="AL3377" s="41"/>
      <c r="AM3377" s="41"/>
      <c r="AN3377" s="41"/>
      <c r="AO3377" s="41"/>
      <c r="AP3377" s="41"/>
      <c r="AQ3377" s="41"/>
      <c r="AR3377" s="41"/>
      <c r="AS3377" s="41"/>
      <c r="AT3377" s="41"/>
      <c r="AU3377" s="41"/>
      <c r="AV3377" s="41"/>
      <c r="AW3377" s="41"/>
      <c r="AX3377" s="41"/>
      <c r="AY3377" s="41"/>
      <c r="AZ3377" s="41"/>
      <c r="BA3377" s="41"/>
      <c r="BB3377" s="41"/>
      <c r="BC3377" s="41"/>
      <c r="BD3377" s="41"/>
      <c r="BE3377" s="41"/>
      <c r="BF3377" s="41"/>
      <c r="BG3377" s="41"/>
      <c r="BH3377" s="41"/>
      <c r="BI3377" s="41"/>
      <c r="BJ3377" s="41"/>
      <c r="BK3377" s="41"/>
      <c r="BL3377" s="41"/>
      <c r="BM3377" s="41"/>
      <c r="BN3377" s="41"/>
      <c r="BO3377" s="41"/>
      <c r="BP3377" s="108"/>
      <c r="CG3377" s="102"/>
      <c r="CI3377" s="45"/>
    </row>
    <row r="3378" spans="37:87" ht="13" customHeight="1">
      <c r="AK3378" s="114"/>
      <c r="AL3378" s="41"/>
      <c r="AM3378" s="41"/>
      <c r="AN3378" s="41"/>
      <c r="AO3378" s="41"/>
      <c r="AP3378" s="41"/>
      <c r="AQ3378" s="41"/>
      <c r="AR3378" s="41"/>
      <c r="AS3378" s="41"/>
      <c r="AT3378" s="41"/>
      <c r="AU3378" s="41"/>
      <c r="AV3378" s="41"/>
      <c r="AW3378" s="41"/>
      <c r="AX3378" s="41"/>
      <c r="AY3378" s="41"/>
      <c r="AZ3378" s="41"/>
      <c r="BA3378" s="41"/>
      <c r="BB3378" s="41"/>
      <c r="BC3378" s="41"/>
      <c r="BD3378" s="41"/>
      <c r="BE3378" s="41"/>
      <c r="BF3378" s="41"/>
      <c r="BG3378" s="41"/>
      <c r="BH3378" s="41"/>
      <c r="BI3378" s="41"/>
      <c r="BJ3378" s="41"/>
      <c r="BK3378" s="41"/>
      <c r="BL3378" s="41"/>
      <c r="BM3378" s="41"/>
      <c r="BN3378" s="41"/>
      <c r="BO3378" s="41"/>
      <c r="BP3378" s="108"/>
      <c r="CG3378" s="102"/>
      <c r="CI3378" s="45"/>
    </row>
    <row r="3379" spans="37:87" ht="13" customHeight="1">
      <c r="AK3379" s="114"/>
      <c r="AL3379" s="41"/>
      <c r="AM3379" s="41"/>
      <c r="AN3379" s="41"/>
      <c r="AO3379" s="41"/>
      <c r="AP3379" s="41"/>
      <c r="AQ3379" s="41"/>
      <c r="AR3379" s="41"/>
      <c r="AS3379" s="41"/>
      <c r="AT3379" s="41"/>
      <c r="AU3379" s="41"/>
      <c r="AV3379" s="41"/>
      <c r="AW3379" s="41"/>
      <c r="AX3379" s="41"/>
      <c r="AY3379" s="41"/>
      <c r="AZ3379" s="41"/>
      <c r="BA3379" s="41"/>
      <c r="BB3379" s="41"/>
      <c r="BC3379" s="41"/>
      <c r="BD3379" s="41"/>
      <c r="BE3379" s="41"/>
      <c r="BF3379" s="41"/>
      <c r="BG3379" s="41"/>
      <c r="BH3379" s="41"/>
      <c r="BI3379" s="41"/>
      <c r="BJ3379" s="41"/>
      <c r="BK3379" s="41"/>
      <c r="BL3379" s="41"/>
      <c r="BM3379" s="41"/>
      <c r="BN3379" s="41"/>
      <c r="BO3379" s="41"/>
      <c r="BP3379" s="108"/>
      <c r="CG3379" s="102"/>
      <c r="CI3379" s="45"/>
    </row>
    <row r="3380" spans="37:87" ht="13" customHeight="1">
      <c r="AK3380" s="114"/>
      <c r="AL3380" s="41"/>
      <c r="AM3380" s="41"/>
      <c r="AN3380" s="41"/>
      <c r="AO3380" s="41"/>
      <c r="AP3380" s="41"/>
      <c r="AQ3380" s="41"/>
      <c r="AR3380" s="41"/>
      <c r="AS3380" s="41"/>
      <c r="AT3380" s="41"/>
      <c r="AU3380" s="41"/>
      <c r="AV3380" s="41"/>
      <c r="AW3380" s="41"/>
      <c r="AX3380" s="41"/>
      <c r="AY3380" s="41"/>
      <c r="AZ3380" s="41"/>
      <c r="BA3380" s="41"/>
      <c r="BB3380" s="41"/>
      <c r="BC3380" s="41"/>
      <c r="BD3380" s="41"/>
      <c r="BE3380" s="41"/>
      <c r="BF3380" s="41"/>
      <c r="BG3380" s="41"/>
      <c r="BH3380" s="41"/>
      <c r="BI3380" s="41"/>
      <c r="BJ3380" s="41"/>
      <c r="BK3380" s="41"/>
      <c r="BL3380" s="41"/>
      <c r="BM3380" s="41"/>
      <c r="BN3380" s="41"/>
      <c r="BO3380" s="41"/>
      <c r="BP3380" s="108"/>
      <c r="CG3380" s="102"/>
      <c r="CI3380" s="45"/>
    </row>
    <row r="3381" spans="37:87" ht="13" customHeight="1">
      <c r="AK3381" s="114"/>
      <c r="AL3381" s="41"/>
      <c r="AM3381" s="41"/>
      <c r="AN3381" s="41"/>
      <c r="AO3381" s="41"/>
      <c r="AP3381" s="41"/>
      <c r="AQ3381" s="41"/>
      <c r="AR3381" s="41"/>
      <c r="AS3381" s="41"/>
      <c r="AT3381" s="41"/>
      <c r="AU3381" s="41"/>
      <c r="AV3381" s="41"/>
      <c r="AW3381" s="41"/>
      <c r="AX3381" s="41"/>
      <c r="AY3381" s="41"/>
      <c r="AZ3381" s="41"/>
      <c r="BA3381" s="41"/>
      <c r="BB3381" s="41"/>
      <c r="BC3381" s="41"/>
      <c r="BD3381" s="41"/>
      <c r="BE3381" s="41"/>
      <c r="BF3381" s="41"/>
      <c r="BG3381" s="41"/>
      <c r="BH3381" s="41"/>
      <c r="BI3381" s="41"/>
      <c r="BJ3381" s="41"/>
      <c r="BK3381" s="41"/>
      <c r="BL3381" s="41"/>
      <c r="BM3381" s="41"/>
      <c r="BN3381" s="41"/>
      <c r="BO3381" s="41"/>
      <c r="BP3381" s="108"/>
      <c r="CG3381" s="102"/>
      <c r="CI3381" s="45"/>
    </row>
    <row r="3382" spans="37:87" ht="13" customHeight="1">
      <c r="AK3382" s="114"/>
      <c r="AL3382" s="41"/>
      <c r="AM3382" s="41"/>
      <c r="AN3382" s="41"/>
      <c r="AO3382" s="41"/>
      <c r="AP3382" s="41"/>
      <c r="AQ3382" s="41"/>
      <c r="AR3382" s="41"/>
      <c r="AS3382" s="41"/>
      <c r="AT3382" s="41"/>
      <c r="AU3382" s="41"/>
      <c r="AV3382" s="41"/>
      <c r="AW3382" s="41"/>
      <c r="AX3382" s="41"/>
      <c r="AY3382" s="41"/>
      <c r="AZ3382" s="41"/>
      <c r="BA3382" s="41"/>
      <c r="BB3382" s="41"/>
      <c r="BC3382" s="41"/>
      <c r="BD3382" s="41"/>
      <c r="BE3382" s="41"/>
      <c r="BF3382" s="41"/>
      <c r="BG3382" s="41"/>
      <c r="BH3382" s="41"/>
      <c r="BI3382" s="41"/>
      <c r="BJ3382" s="41"/>
      <c r="BK3382" s="41"/>
      <c r="BL3382" s="41"/>
      <c r="BM3382" s="41"/>
      <c r="BN3382" s="41"/>
      <c r="BO3382" s="41"/>
      <c r="BP3382" s="108"/>
      <c r="CG3382" s="102"/>
      <c r="CI3382" s="45"/>
    </row>
    <row r="3383" spans="37:87" ht="13" customHeight="1">
      <c r="AK3383" s="114"/>
      <c r="AL3383" s="41"/>
      <c r="AM3383" s="41"/>
      <c r="AN3383" s="41"/>
      <c r="AO3383" s="41"/>
      <c r="AP3383" s="41"/>
      <c r="AQ3383" s="41"/>
      <c r="AR3383" s="41"/>
      <c r="AS3383" s="41"/>
      <c r="AT3383" s="41"/>
      <c r="AU3383" s="41"/>
      <c r="AV3383" s="41"/>
      <c r="AW3383" s="41"/>
      <c r="AX3383" s="41"/>
      <c r="AY3383" s="41"/>
      <c r="AZ3383" s="41"/>
      <c r="BA3383" s="41"/>
      <c r="BB3383" s="41"/>
      <c r="BC3383" s="41"/>
      <c r="BD3383" s="41"/>
      <c r="BE3383" s="41"/>
      <c r="BF3383" s="41"/>
      <c r="BG3383" s="41"/>
      <c r="BH3383" s="41"/>
      <c r="BI3383" s="41"/>
      <c r="BJ3383" s="41"/>
      <c r="BK3383" s="41"/>
      <c r="BL3383" s="41"/>
      <c r="BM3383" s="41"/>
      <c r="BN3383" s="41"/>
      <c r="BO3383" s="41"/>
      <c r="BP3383" s="108"/>
      <c r="CG3383" s="102"/>
      <c r="CI3383" s="45"/>
    </row>
    <row r="3384" spans="37:87" ht="13" customHeight="1">
      <c r="AK3384" s="114"/>
      <c r="AL3384" s="41"/>
      <c r="AM3384" s="41"/>
      <c r="AN3384" s="41"/>
      <c r="AO3384" s="41"/>
      <c r="AP3384" s="41"/>
      <c r="AQ3384" s="41"/>
      <c r="AR3384" s="41"/>
      <c r="AS3384" s="41"/>
      <c r="AT3384" s="41"/>
      <c r="AU3384" s="41"/>
      <c r="AV3384" s="41"/>
      <c r="AW3384" s="41"/>
      <c r="AX3384" s="41"/>
      <c r="AY3384" s="41"/>
      <c r="AZ3384" s="41"/>
      <c r="BA3384" s="41"/>
      <c r="BB3384" s="41"/>
      <c r="BC3384" s="41"/>
      <c r="BD3384" s="41"/>
      <c r="BE3384" s="41"/>
      <c r="BF3384" s="41"/>
      <c r="BG3384" s="41"/>
      <c r="BH3384" s="41"/>
      <c r="BI3384" s="41"/>
      <c r="BJ3384" s="41"/>
      <c r="BK3384" s="41"/>
      <c r="BL3384" s="41"/>
      <c r="BM3384" s="41"/>
      <c r="BN3384" s="41"/>
      <c r="BO3384" s="41"/>
      <c r="BP3384" s="108"/>
      <c r="CG3384" s="102"/>
      <c r="CI3384" s="45"/>
    </row>
    <row r="3385" spans="37:87" ht="13" customHeight="1">
      <c r="AK3385" s="114"/>
      <c r="AL3385" s="41"/>
      <c r="AM3385" s="41"/>
      <c r="AN3385" s="41"/>
      <c r="AO3385" s="41"/>
      <c r="AP3385" s="41"/>
      <c r="AQ3385" s="41"/>
      <c r="AR3385" s="41"/>
      <c r="AS3385" s="41"/>
      <c r="AT3385" s="41"/>
      <c r="AU3385" s="41"/>
      <c r="AV3385" s="41"/>
      <c r="AW3385" s="41"/>
      <c r="AX3385" s="41"/>
      <c r="AY3385" s="41"/>
      <c r="AZ3385" s="41"/>
      <c r="BA3385" s="41"/>
      <c r="BB3385" s="41"/>
      <c r="BC3385" s="41"/>
      <c r="BD3385" s="41"/>
      <c r="BE3385" s="41"/>
      <c r="BF3385" s="41"/>
      <c r="BG3385" s="41"/>
      <c r="BH3385" s="41"/>
      <c r="BI3385" s="41"/>
      <c r="BJ3385" s="41"/>
      <c r="BK3385" s="41"/>
      <c r="BL3385" s="41"/>
      <c r="BM3385" s="41"/>
      <c r="BN3385" s="41"/>
      <c r="BO3385" s="41"/>
      <c r="BP3385" s="108"/>
      <c r="CG3385" s="102"/>
      <c r="CI3385" s="45"/>
    </row>
    <row r="3386" spans="37:87" ht="13" customHeight="1">
      <c r="AK3386" s="114"/>
      <c r="AL3386" s="41"/>
      <c r="AM3386" s="41"/>
      <c r="AN3386" s="41"/>
      <c r="AO3386" s="41"/>
      <c r="AP3386" s="41"/>
      <c r="AQ3386" s="41"/>
      <c r="AR3386" s="41"/>
      <c r="AS3386" s="41"/>
      <c r="AT3386" s="41"/>
      <c r="AU3386" s="41"/>
      <c r="AV3386" s="41"/>
      <c r="AW3386" s="41"/>
      <c r="AX3386" s="41"/>
      <c r="AY3386" s="41"/>
      <c r="AZ3386" s="41"/>
      <c r="BA3386" s="41"/>
      <c r="BB3386" s="41"/>
      <c r="BC3386" s="41"/>
      <c r="BD3386" s="41"/>
      <c r="BE3386" s="41"/>
      <c r="BF3386" s="41"/>
      <c r="BG3386" s="41"/>
      <c r="BH3386" s="41"/>
      <c r="BI3386" s="41"/>
      <c r="BJ3386" s="41"/>
      <c r="BK3386" s="41"/>
      <c r="BL3386" s="41"/>
      <c r="BM3386" s="41"/>
      <c r="BN3386" s="41"/>
      <c r="BO3386" s="41"/>
      <c r="BP3386" s="108"/>
      <c r="CG3386" s="102"/>
      <c r="CI3386" s="45"/>
    </row>
    <row r="3387" spans="37:87" ht="13" customHeight="1">
      <c r="AK3387" s="114"/>
      <c r="AL3387" s="41"/>
      <c r="AM3387" s="41"/>
      <c r="AN3387" s="41"/>
      <c r="AO3387" s="41"/>
      <c r="AP3387" s="41"/>
      <c r="AQ3387" s="41"/>
      <c r="AR3387" s="41"/>
      <c r="AS3387" s="41"/>
      <c r="AT3387" s="41"/>
      <c r="AU3387" s="41"/>
      <c r="AV3387" s="41"/>
      <c r="AW3387" s="41"/>
      <c r="AX3387" s="41"/>
      <c r="AY3387" s="41"/>
      <c r="AZ3387" s="41"/>
      <c r="BA3387" s="41"/>
      <c r="BB3387" s="41"/>
      <c r="BC3387" s="41"/>
      <c r="BD3387" s="41"/>
      <c r="BE3387" s="41"/>
      <c r="BF3387" s="41"/>
      <c r="BG3387" s="41"/>
      <c r="BH3387" s="41"/>
      <c r="BI3387" s="41"/>
      <c r="BJ3387" s="41"/>
      <c r="BK3387" s="41"/>
      <c r="BL3387" s="41"/>
      <c r="BM3387" s="41"/>
      <c r="BN3387" s="41"/>
      <c r="BO3387" s="41"/>
      <c r="BP3387" s="108"/>
      <c r="CG3387" s="102"/>
      <c r="CI3387" s="45"/>
    </row>
    <row r="3388" spans="37:87" ht="13" customHeight="1">
      <c r="AK3388" s="114"/>
      <c r="AL3388" s="41"/>
      <c r="AM3388" s="41"/>
      <c r="AN3388" s="41"/>
      <c r="AO3388" s="41"/>
      <c r="AP3388" s="41"/>
      <c r="AQ3388" s="41"/>
      <c r="AR3388" s="41"/>
      <c r="AS3388" s="41"/>
      <c r="AT3388" s="41"/>
      <c r="AU3388" s="41"/>
      <c r="AV3388" s="41"/>
      <c r="AW3388" s="41"/>
      <c r="AX3388" s="41"/>
      <c r="AY3388" s="41"/>
      <c r="AZ3388" s="41"/>
      <c r="BA3388" s="41"/>
      <c r="BB3388" s="41"/>
      <c r="BC3388" s="41"/>
      <c r="BD3388" s="41"/>
      <c r="BE3388" s="41"/>
      <c r="BF3388" s="41"/>
      <c r="BG3388" s="41"/>
      <c r="BH3388" s="41"/>
      <c r="BI3388" s="41"/>
      <c r="BJ3388" s="41"/>
      <c r="BK3388" s="41"/>
      <c r="BL3388" s="41"/>
      <c r="BM3388" s="41"/>
      <c r="BN3388" s="41"/>
      <c r="BO3388" s="41"/>
      <c r="BP3388" s="108"/>
      <c r="CG3388" s="102"/>
      <c r="CI3388" s="45"/>
    </row>
    <row r="3389" spans="37:87" ht="13" customHeight="1">
      <c r="AK3389" s="114"/>
      <c r="AL3389" s="41"/>
      <c r="AM3389" s="41"/>
      <c r="AN3389" s="41"/>
      <c r="AO3389" s="41"/>
      <c r="AP3389" s="41"/>
      <c r="AQ3389" s="41"/>
      <c r="AR3389" s="41"/>
      <c r="AS3389" s="41"/>
      <c r="AT3389" s="41"/>
      <c r="AU3389" s="41"/>
      <c r="AV3389" s="41"/>
      <c r="AW3389" s="41"/>
      <c r="AX3389" s="41"/>
      <c r="AY3389" s="41"/>
      <c r="AZ3389" s="41"/>
      <c r="BA3389" s="41"/>
      <c r="BB3389" s="41"/>
      <c r="BC3389" s="41"/>
      <c r="BD3389" s="41"/>
      <c r="BE3389" s="41"/>
      <c r="BF3389" s="41"/>
      <c r="BG3389" s="41"/>
      <c r="BH3389" s="41"/>
      <c r="BI3389" s="41"/>
      <c r="BJ3389" s="41"/>
      <c r="BK3389" s="41"/>
      <c r="BL3389" s="41"/>
      <c r="BM3389" s="41"/>
      <c r="BN3389" s="41"/>
      <c r="BO3389" s="41"/>
      <c r="BP3389" s="108"/>
      <c r="CG3389" s="102"/>
      <c r="CI3389" s="45"/>
    </row>
    <row r="3390" spans="37:87" ht="13" customHeight="1">
      <c r="AK3390" s="114"/>
      <c r="AL3390" s="41"/>
      <c r="AM3390" s="41"/>
      <c r="AN3390" s="41"/>
      <c r="AO3390" s="41"/>
      <c r="AP3390" s="41"/>
      <c r="AQ3390" s="41"/>
      <c r="AR3390" s="41"/>
      <c r="AS3390" s="41"/>
      <c r="AT3390" s="41"/>
      <c r="AU3390" s="41"/>
      <c r="AV3390" s="41"/>
      <c r="AW3390" s="41"/>
      <c r="AX3390" s="41"/>
      <c r="AY3390" s="41"/>
      <c r="AZ3390" s="41"/>
      <c r="BA3390" s="41"/>
      <c r="BB3390" s="41"/>
      <c r="BC3390" s="41"/>
      <c r="BD3390" s="41"/>
      <c r="BE3390" s="41"/>
      <c r="BF3390" s="41"/>
      <c r="BG3390" s="41"/>
      <c r="BH3390" s="41"/>
      <c r="BI3390" s="41"/>
      <c r="BJ3390" s="41"/>
      <c r="BK3390" s="41"/>
      <c r="BL3390" s="41"/>
      <c r="BM3390" s="41"/>
      <c r="BN3390" s="41"/>
      <c r="BO3390" s="41"/>
      <c r="BP3390" s="108"/>
      <c r="CG3390" s="102"/>
      <c r="CI3390" s="45"/>
    </row>
    <row r="3391" spans="37:87" ht="13" customHeight="1">
      <c r="AK3391" s="114"/>
      <c r="AL3391" s="41"/>
      <c r="AM3391" s="41"/>
      <c r="AN3391" s="41"/>
      <c r="AO3391" s="41"/>
      <c r="AP3391" s="41"/>
      <c r="AQ3391" s="41"/>
      <c r="AR3391" s="41"/>
      <c r="AS3391" s="41"/>
      <c r="AT3391" s="41"/>
      <c r="AU3391" s="41"/>
      <c r="AV3391" s="41"/>
      <c r="AW3391" s="41"/>
      <c r="AX3391" s="41"/>
      <c r="AY3391" s="41"/>
      <c r="AZ3391" s="41"/>
      <c r="BA3391" s="41"/>
      <c r="BB3391" s="41"/>
      <c r="BC3391" s="41"/>
      <c r="BD3391" s="41"/>
      <c r="BE3391" s="41"/>
      <c r="BF3391" s="41"/>
      <c r="BG3391" s="41"/>
      <c r="BH3391" s="41"/>
      <c r="BI3391" s="41"/>
      <c r="BJ3391" s="41"/>
      <c r="BK3391" s="41"/>
      <c r="BL3391" s="41"/>
      <c r="BM3391" s="41"/>
      <c r="BN3391" s="41"/>
      <c r="BO3391" s="41"/>
      <c r="BP3391" s="108"/>
      <c r="CG3391" s="102"/>
      <c r="CI3391" s="45"/>
    </row>
    <row r="3392" spans="37:87" ht="13" customHeight="1">
      <c r="AK3392" s="114"/>
      <c r="AL3392" s="41"/>
      <c r="AM3392" s="41"/>
      <c r="AN3392" s="41"/>
      <c r="AO3392" s="41"/>
      <c r="AP3392" s="41"/>
      <c r="AQ3392" s="41"/>
      <c r="AR3392" s="41"/>
      <c r="AS3392" s="41"/>
      <c r="AT3392" s="41"/>
      <c r="AU3392" s="41"/>
      <c r="AV3392" s="41"/>
      <c r="AW3392" s="41"/>
      <c r="AX3392" s="41"/>
      <c r="AY3392" s="41"/>
      <c r="AZ3392" s="41"/>
      <c r="BA3392" s="41"/>
      <c r="BB3392" s="41"/>
      <c r="BC3392" s="41"/>
      <c r="BD3392" s="41"/>
      <c r="BE3392" s="41"/>
      <c r="BF3392" s="41"/>
      <c r="BG3392" s="41"/>
      <c r="BH3392" s="41"/>
      <c r="BI3392" s="41"/>
      <c r="BJ3392" s="41"/>
      <c r="BK3392" s="41"/>
      <c r="BL3392" s="41"/>
      <c r="BM3392" s="41"/>
      <c r="BN3392" s="41"/>
      <c r="BO3392" s="41"/>
      <c r="BP3392" s="108"/>
      <c r="CG3392" s="102"/>
      <c r="CI3392" s="45"/>
    </row>
    <row r="3393" spans="37:87" ht="13" customHeight="1">
      <c r="AK3393" s="114"/>
      <c r="AL3393" s="41"/>
      <c r="AM3393" s="41"/>
      <c r="AN3393" s="41"/>
      <c r="AO3393" s="41"/>
      <c r="AP3393" s="41"/>
      <c r="AQ3393" s="41"/>
      <c r="AR3393" s="41"/>
      <c r="AS3393" s="41"/>
      <c r="AT3393" s="41"/>
      <c r="AU3393" s="41"/>
      <c r="AV3393" s="41"/>
      <c r="AW3393" s="41"/>
      <c r="AX3393" s="41"/>
      <c r="AY3393" s="41"/>
      <c r="AZ3393" s="41"/>
      <c r="BA3393" s="41"/>
      <c r="BB3393" s="41"/>
      <c r="BC3393" s="41"/>
      <c r="BD3393" s="41"/>
      <c r="BE3393" s="41"/>
      <c r="BF3393" s="41"/>
      <c r="BG3393" s="41"/>
      <c r="BH3393" s="41"/>
      <c r="BI3393" s="41"/>
      <c r="BJ3393" s="41"/>
      <c r="BK3393" s="41"/>
      <c r="BL3393" s="41"/>
      <c r="BM3393" s="41"/>
      <c r="BN3393" s="41"/>
      <c r="BO3393" s="41"/>
      <c r="BP3393" s="108"/>
      <c r="CG3393" s="102"/>
      <c r="CI3393" s="45"/>
    </row>
    <row r="3394" spans="37:87" ht="13" customHeight="1">
      <c r="AK3394" s="114"/>
      <c r="AL3394" s="41"/>
      <c r="AM3394" s="41"/>
      <c r="AN3394" s="41"/>
      <c r="AO3394" s="41"/>
      <c r="AP3394" s="41"/>
      <c r="AQ3394" s="41"/>
      <c r="AR3394" s="41"/>
      <c r="AS3394" s="41"/>
      <c r="AT3394" s="41"/>
      <c r="AU3394" s="41"/>
      <c r="AV3394" s="41"/>
      <c r="AW3394" s="41"/>
      <c r="AX3394" s="41"/>
      <c r="AY3394" s="41"/>
      <c r="AZ3394" s="41"/>
      <c r="BA3394" s="41"/>
      <c r="BB3394" s="41"/>
      <c r="BC3394" s="41"/>
      <c r="BD3394" s="41"/>
      <c r="BE3394" s="41"/>
      <c r="BF3394" s="41"/>
      <c r="BG3394" s="41"/>
      <c r="BH3394" s="41"/>
      <c r="BI3394" s="41"/>
      <c r="BJ3394" s="41"/>
      <c r="BK3394" s="41"/>
      <c r="BL3394" s="41"/>
      <c r="BM3394" s="41"/>
      <c r="BN3394" s="41"/>
      <c r="BO3394" s="41"/>
      <c r="BP3394" s="108"/>
      <c r="CG3394" s="102"/>
      <c r="CI3394" s="45"/>
    </row>
    <row r="3395" spans="37:87" ht="13" customHeight="1">
      <c r="AK3395" s="114"/>
      <c r="AL3395" s="41"/>
      <c r="AM3395" s="41"/>
      <c r="AN3395" s="41"/>
      <c r="AO3395" s="41"/>
      <c r="AP3395" s="41"/>
      <c r="AQ3395" s="41"/>
      <c r="AR3395" s="41"/>
      <c r="AS3395" s="41"/>
      <c r="AT3395" s="41"/>
      <c r="AU3395" s="41"/>
      <c r="AV3395" s="41"/>
      <c r="AW3395" s="41"/>
      <c r="AX3395" s="41"/>
      <c r="AY3395" s="41"/>
      <c r="AZ3395" s="41"/>
      <c r="BA3395" s="41"/>
      <c r="BB3395" s="41"/>
      <c r="BC3395" s="41"/>
      <c r="BD3395" s="41"/>
      <c r="BE3395" s="41"/>
      <c r="BF3395" s="41"/>
      <c r="BG3395" s="41"/>
      <c r="BH3395" s="41"/>
      <c r="BI3395" s="41"/>
      <c r="BJ3395" s="41"/>
      <c r="BK3395" s="41"/>
      <c r="BL3395" s="41"/>
      <c r="BM3395" s="41"/>
      <c r="BN3395" s="41"/>
      <c r="BO3395" s="41"/>
      <c r="BP3395" s="108"/>
      <c r="CG3395" s="102"/>
      <c r="CI3395" s="45"/>
    </row>
    <row r="3396" spans="37:87" ht="13" customHeight="1">
      <c r="AK3396" s="114"/>
      <c r="AL3396" s="41"/>
      <c r="AM3396" s="41"/>
      <c r="AN3396" s="41"/>
      <c r="AO3396" s="41"/>
      <c r="AP3396" s="41"/>
      <c r="AQ3396" s="41"/>
      <c r="AR3396" s="41"/>
      <c r="AS3396" s="41"/>
      <c r="AT3396" s="41"/>
      <c r="AU3396" s="41"/>
      <c r="AV3396" s="41"/>
      <c r="AW3396" s="41"/>
      <c r="AX3396" s="41"/>
      <c r="AY3396" s="41"/>
      <c r="AZ3396" s="41"/>
      <c r="BA3396" s="41"/>
      <c r="BB3396" s="41"/>
      <c r="BC3396" s="41"/>
      <c r="BD3396" s="41"/>
      <c r="BE3396" s="41"/>
      <c r="BF3396" s="41"/>
      <c r="BG3396" s="41"/>
      <c r="BH3396" s="41"/>
      <c r="BI3396" s="41"/>
      <c r="BJ3396" s="41"/>
      <c r="BK3396" s="41"/>
      <c r="BL3396" s="41"/>
      <c r="BM3396" s="41"/>
      <c r="BN3396" s="41"/>
      <c r="BO3396" s="41"/>
      <c r="BP3396" s="108"/>
      <c r="CG3396" s="102"/>
      <c r="CI3396" s="45"/>
    </row>
    <row r="3397" spans="37:87" ht="13" customHeight="1">
      <c r="AK3397" s="114"/>
      <c r="AL3397" s="41"/>
      <c r="AM3397" s="41"/>
      <c r="AN3397" s="41"/>
      <c r="AO3397" s="41"/>
      <c r="AP3397" s="41"/>
      <c r="AQ3397" s="41"/>
      <c r="AR3397" s="41"/>
      <c r="AS3397" s="41"/>
      <c r="AT3397" s="41"/>
      <c r="AU3397" s="41"/>
      <c r="AV3397" s="41"/>
      <c r="AW3397" s="41"/>
      <c r="AX3397" s="41"/>
      <c r="AY3397" s="41"/>
      <c r="AZ3397" s="41"/>
      <c r="BA3397" s="41"/>
      <c r="BB3397" s="41"/>
      <c r="BC3397" s="41"/>
      <c r="BD3397" s="41"/>
      <c r="BE3397" s="41"/>
      <c r="BF3397" s="41"/>
      <c r="BG3397" s="41"/>
      <c r="BH3397" s="41"/>
      <c r="BI3397" s="41"/>
      <c r="BJ3397" s="41"/>
      <c r="BK3397" s="41"/>
      <c r="BL3397" s="41"/>
      <c r="BM3397" s="41"/>
      <c r="BN3397" s="41"/>
      <c r="BO3397" s="41"/>
      <c r="BP3397" s="108"/>
      <c r="CG3397" s="102"/>
      <c r="CI3397" s="45"/>
    </row>
    <row r="3398" spans="37:87" ht="13" customHeight="1">
      <c r="AK3398" s="114"/>
      <c r="AL3398" s="41"/>
      <c r="AM3398" s="41"/>
      <c r="AN3398" s="41"/>
      <c r="AO3398" s="41"/>
      <c r="AP3398" s="41"/>
      <c r="AQ3398" s="41"/>
      <c r="AR3398" s="41"/>
      <c r="AS3398" s="41"/>
      <c r="AT3398" s="41"/>
      <c r="AU3398" s="41"/>
      <c r="AV3398" s="41"/>
      <c r="AW3398" s="41"/>
      <c r="AX3398" s="41"/>
      <c r="AY3398" s="41"/>
      <c r="AZ3398" s="41"/>
      <c r="BA3398" s="41"/>
      <c r="BB3398" s="41"/>
      <c r="BC3398" s="41"/>
      <c r="BD3398" s="41"/>
      <c r="BE3398" s="41"/>
      <c r="BF3398" s="41"/>
      <c r="BG3398" s="41"/>
      <c r="BH3398" s="41"/>
      <c r="BI3398" s="41"/>
      <c r="BJ3398" s="41"/>
      <c r="BK3398" s="41"/>
      <c r="BL3398" s="41"/>
      <c r="BM3398" s="41"/>
      <c r="BN3398" s="41"/>
      <c r="BO3398" s="41"/>
      <c r="BP3398" s="108"/>
      <c r="CG3398" s="102"/>
      <c r="CI3398" s="45"/>
    </row>
    <row r="3399" spans="37:87" ht="13" customHeight="1">
      <c r="AK3399" s="114"/>
      <c r="AL3399" s="41"/>
      <c r="AM3399" s="41"/>
      <c r="AN3399" s="41"/>
      <c r="AO3399" s="41"/>
      <c r="AP3399" s="41"/>
      <c r="AQ3399" s="41"/>
      <c r="AR3399" s="41"/>
      <c r="AS3399" s="41"/>
      <c r="AT3399" s="41"/>
      <c r="AU3399" s="41"/>
      <c r="AV3399" s="41"/>
      <c r="AW3399" s="41"/>
      <c r="AX3399" s="41"/>
      <c r="AY3399" s="41"/>
      <c r="AZ3399" s="41"/>
      <c r="BA3399" s="41"/>
      <c r="BB3399" s="41"/>
      <c r="BC3399" s="41"/>
      <c r="BD3399" s="41"/>
      <c r="BE3399" s="41"/>
      <c r="BF3399" s="41"/>
      <c r="BG3399" s="41"/>
      <c r="BH3399" s="41"/>
      <c r="BI3399" s="41"/>
      <c r="BJ3399" s="41"/>
      <c r="BK3399" s="41"/>
      <c r="BL3399" s="41"/>
      <c r="BM3399" s="41"/>
      <c r="BN3399" s="41"/>
      <c r="BO3399" s="41"/>
      <c r="BP3399" s="108"/>
      <c r="CG3399" s="102"/>
      <c r="CI3399" s="45"/>
    </row>
    <row r="3400" spans="37:87" ht="13" customHeight="1">
      <c r="AK3400" s="114"/>
      <c r="AL3400" s="41"/>
      <c r="AM3400" s="41"/>
      <c r="AN3400" s="41"/>
      <c r="AO3400" s="41"/>
      <c r="AP3400" s="41"/>
      <c r="AQ3400" s="41"/>
      <c r="AR3400" s="41"/>
      <c r="AS3400" s="41"/>
      <c r="AT3400" s="41"/>
      <c r="AU3400" s="41"/>
      <c r="AV3400" s="41"/>
      <c r="AW3400" s="41"/>
      <c r="AX3400" s="41"/>
      <c r="AY3400" s="41"/>
      <c r="AZ3400" s="41"/>
      <c r="BA3400" s="41"/>
      <c r="BB3400" s="41"/>
      <c r="BC3400" s="41"/>
      <c r="BD3400" s="41"/>
      <c r="BE3400" s="41"/>
      <c r="BF3400" s="41"/>
      <c r="BG3400" s="41"/>
      <c r="BH3400" s="41"/>
      <c r="BI3400" s="41"/>
      <c r="BJ3400" s="41"/>
      <c r="BK3400" s="41"/>
      <c r="BL3400" s="41"/>
      <c r="BM3400" s="41"/>
      <c r="BN3400" s="41"/>
      <c r="BO3400" s="41"/>
      <c r="BP3400" s="108"/>
      <c r="CG3400" s="102"/>
      <c r="CI3400" s="45"/>
    </row>
    <row r="3401" spans="37:87" ht="13" customHeight="1">
      <c r="AK3401" s="114"/>
      <c r="AL3401" s="41"/>
      <c r="AM3401" s="41"/>
      <c r="AN3401" s="41"/>
      <c r="AO3401" s="41"/>
      <c r="AP3401" s="41"/>
      <c r="AQ3401" s="41"/>
      <c r="AR3401" s="41"/>
      <c r="AS3401" s="41"/>
      <c r="AT3401" s="41"/>
      <c r="AU3401" s="41"/>
      <c r="AV3401" s="41"/>
      <c r="AW3401" s="41"/>
      <c r="AX3401" s="41"/>
      <c r="AY3401" s="41"/>
      <c r="AZ3401" s="41"/>
      <c r="BA3401" s="41"/>
      <c r="BB3401" s="41"/>
      <c r="BC3401" s="41"/>
      <c r="BD3401" s="41"/>
      <c r="BE3401" s="41"/>
      <c r="BF3401" s="41"/>
      <c r="BG3401" s="41"/>
      <c r="BH3401" s="41"/>
      <c r="BI3401" s="41"/>
      <c r="BJ3401" s="41"/>
      <c r="BK3401" s="41"/>
      <c r="BL3401" s="41"/>
      <c r="BM3401" s="41"/>
      <c r="BN3401" s="41"/>
      <c r="BO3401" s="41"/>
      <c r="BP3401" s="108"/>
      <c r="CG3401" s="102"/>
      <c r="CI3401" s="45"/>
    </row>
    <row r="3402" spans="37:87" ht="13" customHeight="1">
      <c r="AK3402" s="114"/>
      <c r="AL3402" s="41"/>
      <c r="AM3402" s="41"/>
      <c r="AN3402" s="41"/>
      <c r="AO3402" s="41"/>
      <c r="AP3402" s="41"/>
      <c r="AQ3402" s="41"/>
      <c r="AR3402" s="41"/>
      <c r="AS3402" s="41"/>
      <c r="AT3402" s="41"/>
      <c r="AU3402" s="41"/>
      <c r="AV3402" s="41"/>
      <c r="AW3402" s="41"/>
      <c r="AX3402" s="41"/>
      <c r="AY3402" s="41"/>
      <c r="AZ3402" s="41"/>
      <c r="BA3402" s="41"/>
      <c r="BB3402" s="41"/>
      <c r="BC3402" s="41"/>
      <c r="BD3402" s="41"/>
      <c r="BE3402" s="41"/>
      <c r="BF3402" s="41"/>
      <c r="BG3402" s="41"/>
      <c r="BH3402" s="41"/>
      <c r="BI3402" s="41"/>
      <c r="BJ3402" s="41"/>
      <c r="BK3402" s="41"/>
      <c r="BL3402" s="41"/>
      <c r="BM3402" s="41"/>
      <c r="BN3402" s="41"/>
      <c r="BO3402" s="41"/>
      <c r="BP3402" s="108"/>
      <c r="CG3402" s="102"/>
      <c r="CI3402" s="45"/>
    </row>
    <row r="3403" spans="37:87" ht="13" customHeight="1">
      <c r="AK3403" s="114"/>
      <c r="AL3403" s="41"/>
      <c r="AM3403" s="41"/>
      <c r="AN3403" s="41"/>
      <c r="AO3403" s="41"/>
      <c r="AP3403" s="41"/>
      <c r="AQ3403" s="41"/>
      <c r="AR3403" s="41"/>
      <c r="AS3403" s="41"/>
      <c r="AT3403" s="41"/>
      <c r="AU3403" s="41"/>
      <c r="AV3403" s="41"/>
      <c r="AW3403" s="41"/>
      <c r="AX3403" s="41"/>
      <c r="AY3403" s="41"/>
      <c r="AZ3403" s="41"/>
      <c r="BA3403" s="41"/>
      <c r="BB3403" s="41"/>
      <c r="BC3403" s="41"/>
      <c r="BD3403" s="41"/>
      <c r="BE3403" s="41"/>
      <c r="BF3403" s="41"/>
      <c r="BG3403" s="41"/>
      <c r="BH3403" s="41"/>
      <c r="BI3403" s="41"/>
      <c r="BJ3403" s="41"/>
      <c r="BK3403" s="41"/>
      <c r="BL3403" s="41"/>
      <c r="BM3403" s="41"/>
      <c r="BN3403" s="41"/>
      <c r="BO3403" s="41"/>
      <c r="BP3403" s="108"/>
      <c r="CG3403" s="102"/>
      <c r="CI3403" s="45"/>
    </row>
    <row r="3404" spans="37:87" ht="13" customHeight="1">
      <c r="AK3404" s="114"/>
      <c r="AL3404" s="41"/>
      <c r="AM3404" s="41"/>
      <c r="AN3404" s="41"/>
      <c r="AO3404" s="41"/>
      <c r="AP3404" s="41"/>
      <c r="AQ3404" s="41"/>
      <c r="AR3404" s="41"/>
      <c r="AS3404" s="41"/>
      <c r="AT3404" s="41"/>
      <c r="AU3404" s="41"/>
      <c r="AV3404" s="41"/>
      <c r="AW3404" s="41"/>
      <c r="AX3404" s="41"/>
      <c r="AY3404" s="41"/>
      <c r="AZ3404" s="41"/>
      <c r="BA3404" s="41"/>
      <c r="BB3404" s="41"/>
      <c r="BC3404" s="41"/>
      <c r="BD3404" s="41"/>
      <c r="BE3404" s="41"/>
      <c r="BF3404" s="41"/>
      <c r="BG3404" s="41"/>
      <c r="BH3404" s="41"/>
      <c r="BI3404" s="41"/>
      <c r="BJ3404" s="41"/>
      <c r="BK3404" s="41"/>
      <c r="BL3404" s="41"/>
      <c r="BM3404" s="41"/>
      <c r="BN3404" s="41"/>
      <c r="BO3404" s="41"/>
      <c r="BP3404" s="108"/>
      <c r="CG3404" s="102"/>
      <c r="CI3404" s="45"/>
    </row>
    <row r="3405" spans="37:87" ht="13" customHeight="1">
      <c r="AK3405" s="114"/>
      <c r="AL3405" s="41"/>
      <c r="AM3405" s="41"/>
      <c r="AN3405" s="41"/>
      <c r="AO3405" s="41"/>
      <c r="AP3405" s="41"/>
      <c r="AQ3405" s="41"/>
      <c r="AR3405" s="41"/>
      <c r="AS3405" s="41"/>
      <c r="AT3405" s="41"/>
      <c r="AU3405" s="41"/>
      <c r="AV3405" s="41"/>
      <c r="AW3405" s="41"/>
      <c r="AX3405" s="41"/>
      <c r="AY3405" s="41"/>
      <c r="AZ3405" s="41"/>
      <c r="BA3405" s="41"/>
      <c r="BB3405" s="41"/>
      <c r="BC3405" s="41"/>
      <c r="BD3405" s="41"/>
      <c r="BE3405" s="41"/>
      <c r="BF3405" s="41"/>
      <c r="BG3405" s="41"/>
      <c r="BH3405" s="41"/>
      <c r="BI3405" s="41"/>
      <c r="BJ3405" s="41"/>
      <c r="BK3405" s="41"/>
      <c r="BL3405" s="41"/>
      <c r="BM3405" s="41"/>
      <c r="BN3405" s="41"/>
      <c r="BO3405" s="41"/>
      <c r="BP3405" s="108"/>
      <c r="CG3405" s="102"/>
      <c r="CI3405" s="45"/>
    </row>
    <row r="3406" spans="37:87" ht="13" customHeight="1">
      <c r="AK3406" s="114"/>
      <c r="AL3406" s="41"/>
      <c r="AM3406" s="41"/>
      <c r="AN3406" s="41"/>
      <c r="AO3406" s="41"/>
      <c r="AP3406" s="41"/>
      <c r="AQ3406" s="41"/>
      <c r="AR3406" s="41"/>
      <c r="AS3406" s="41"/>
      <c r="AT3406" s="41"/>
      <c r="AU3406" s="41"/>
      <c r="AV3406" s="41"/>
      <c r="AW3406" s="41"/>
      <c r="AX3406" s="41"/>
      <c r="AY3406" s="41"/>
      <c r="AZ3406" s="41"/>
      <c r="BA3406" s="41"/>
      <c r="BB3406" s="41"/>
      <c r="BC3406" s="41"/>
      <c r="BD3406" s="41"/>
      <c r="BE3406" s="41"/>
      <c r="BF3406" s="41"/>
      <c r="BG3406" s="41"/>
      <c r="BH3406" s="41"/>
      <c r="BI3406" s="41"/>
      <c r="BJ3406" s="41"/>
      <c r="BK3406" s="41"/>
      <c r="BL3406" s="41"/>
      <c r="BM3406" s="41"/>
      <c r="BN3406" s="41"/>
      <c r="BO3406" s="41"/>
      <c r="BP3406" s="108"/>
      <c r="CG3406" s="102"/>
      <c r="CI3406" s="45"/>
    </row>
    <row r="3407" spans="37:87" ht="13" customHeight="1">
      <c r="AK3407" s="114"/>
      <c r="AL3407" s="41"/>
      <c r="AM3407" s="41"/>
      <c r="AN3407" s="41"/>
      <c r="AO3407" s="41"/>
      <c r="AP3407" s="41"/>
      <c r="AQ3407" s="41"/>
      <c r="AR3407" s="41"/>
      <c r="AS3407" s="41"/>
      <c r="AT3407" s="41"/>
      <c r="AU3407" s="41"/>
      <c r="AV3407" s="41"/>
      <c r="AW3407" s="41"/>
      <c r="AX3407" s="41"/>
      <c r="AY3407" s="41"/>
      <c r="AZ3407" s="41"/>
      <c r="BA3407" s="41"/>
      <c r="BB3407" s="41"/>
      <c r="BC3407" s="41"/>
      <c r="BD3407" s="41"/>
      <c r="BE3407" s="41"/>
      <c r="BF3407" s="41"/>
      <c r="BG3407" s="41"/>
      <c r="BH3407" s="41"/>
      <c r="BI3407" s="41"/>
      <c r="BJ3407" s="41"/>
      <c r="BK3407" s="41"/>
      <c r="BL3407" s="41"/>
      <c r="BM3407" s="41"/>
      <c r="BN3407" s="41"/>
      <c r="BO3407" s="41"/>
      <c r="BP3407" s="108"/>
      <c r="CG3407" s="102"/>
      <c r="CI3407" s="45"/>
    </row>
    <row r="3408" spans="37:87" ht="13" customHeight="1">
      <c r="AK3408" s="114"/>
      <c r="AL3408" s="41"/>
      <c r="AM3408" s="41"/>
      <c r="AN3408" s="41"/>
      <c r="AO3408" s="41"/>
      <c r="AP3408" s="41"/>
      <c r="AQ3408" s="41"/>
      <c r="AR3408" s="41"/>
      <c r="AS3408" s="41"/>
      <c r="AT3408" s="41"/>
      <c r="AU3408" s="41"/>
      <c r="AV3408" s="41"/>
      <c r="AW3408" s="41"/>
      <c r="AX3408" s="41"/>
      <c r="AY3408" s="41"/>
      <c r="AZ3408" s="41"/>
      <c r="BA3408" s="41"/>
      <c r="BB3408" s="41"/>
      <c r="BC3408" s="41"/>
      <c r="BD3408" s="41"/>
      <c r="BE3408" s="41"/>
      <c r="BF3408" s="41"/>
      <c r="BG3408" s="41"/>
      <c r="BH3408" s="41"/>
      <c r="BI3408" s="41"/>
      <c r="BJ3408" s="41"/>
      <c r="BK3408" s="41"/>
      <c r="BL3408" s="41"/>
      <c r="BM3408" s="41"/>
      <c r="BN3408" s="41"/>
      <c r="BO3408" s="41"/>
      <c r="BP3408" s="108"/>
      <c r="CG3408" s="102"/>
      <c r="CI3408" s="45"/>
    </row>
    <row r="3409" spans="37:87" ht="13" customHeight="1">
      <c r="AK3409" s="114"/>
      <c r="AL3409" s="41"/>
      <c r="AM3409" s="41"/>
      <c r="AN3409" s="41"/>
      <c r="AO3409" s="41"/>
      <c r="AP3409" s="41"/>
      <c r="AQ3409" s="41"/>
      <c r="AR3409" s="41"/>
      <c r="AS3409" s="41"/>
      <c r="AT3409" s="41"/>
      <c r="AU3409" s="41"/>
      <c r="AV3409" s="41"/>
      <c r="AW3409" s="41"/>
      <c r="AX3409" s="41"/>
      <c r="AY3409" s="41"/>
      <c r="AZ3409" s="41"/>
      <c r="BA3409" s="41"/>
      <c r="BB3409" s="41"/>
      <c r="BC3409" s="41"/>
      <c r="BD3409" s="41"/>
      <c r="BE3409" s="41"/>
      <c r="BF3409" s="41"/>
      <c r="BG3409" s="41"/>
      <c r="BH3409" s="41"/>
      <c r="BI3409" s="41"/>
      <c r="BJ3409" s="41"/>
      <c r="BK3409" s="41"/>
      <c r="BL3409" s="41"/>
      <c r="BM3409" s="41"/>
      <c r="BN3409" s="41"/>
      <c r="BO3409" s="41"/>
      <c r="BP3409" s="108"/>
      <c r="CG3409" s="102"/>
      <c r="CI3409" s="45"/>
    </row>
    <row r="3410" spans="37:87" ht="13" customHeight="1">
      <c r="AK3410" s="114"/>
      <c r="AL3410" s="41"/>
      <c r="AM3410" s="41"/>
      <c r="AN3410" s="41"/>
      <c r="AO3410" s="41"/>
      <c r="AP3410" s="41"/>
      <c r="AQ3410" s="41"/>
      <c r="AR3410" s="41"/>
      <c r="AS3410" s="41"/>
      <c r="AT3410" s="41"/>
      <c r="AU3410" s="41"/>
      <c r="AV3410" s="41"/>
      <c r="AW3410" s="41"/>
      <c r="AX3410" s="41"/>
      <c r="AY3410" s="41"/>
      <c r="AZ3410" s="41"/>
      <c r="BA3410" s="41"/>
      <c r="BB3410" s="41"/>
      <c r="BC3410" s="41"/>
      <c r="BD3410" s="41"/>
      <c r="BE3410" s="41"/>
      <c r="BF3410" s="41"/>
      <c r="BG3410" s="41"/>
      <c r="BH3410" s="41"/>
      <c r="BI3410" s="41"/>
      <c r="BJ3410" s="41"/>
      <c r="BK3410" s="41"/>
      <c r="BL3410" s="41"/>
      <c r="BM3410" s="41"/>
      <c r="BN3410" s="41"/>
      <c r="BO3410" s="41"/>
      <c r="BP3410" s="108"/>
      <c r="CG3410" s="102"/>
      <c r="CI3410" s="45"/>
    </row>
    <row r="3411" spans="37:87" ht="13" customHeight="1">
      <c r="AK3411" s="114"/>
      <c r="AL3411" s="41"/>
      <c r="AM3411" s="41"/>
      <c r="AN3411" s="41"/>
      <c r="AO3411" s="41"/>
      <c r="AP3411" s="41"/>
      <c r="AQ3411" s="41"/>
      <c r="AR3411" s="41"/>
      <c r="AS3411" s="41"/>
      <c r="AT3411" s="41"/>
      <c r="AU3411" s="41"/>
      <c r="AV3411" s="41"/>
      <c r="AW3411" s="41"/>
      <c r="AX3411" s="41"/>
      <c r="AY3411" s="41"/>
      <c r="AZ3411" s="41"/>
      <c r="BA3411" s="41"/>
      <c r="BB3411" s="41"/>
      <c r="BC3411" s="41"/>
      <c r="BD3411" s="41"/>
      <c r="BE3411" s="41"/>
      <c r="BF3411" s="41"/>
      <c r="BG3411" s="41"/>
      <c r="BH3411" s="41"/>
      <c r="BI3411" s="41"/>
      <c r="BJ3411" s="41"/>
      <c r="BK3411" s="41"/>
      <c r="BL3411" s="41"/>
      <c r="BM3411" s="41"/>
      <c r="BN3411" s="41"/>
      <c r="BO3411" s="41"/>
      <c r="BP3411" s="108"/>
      <c r="CG3411" s="102"/>
      <c r="CI3411" s="45"/>
    </row>
    <row r="3412" spans="37:87" ht="13" customHeight="1">
      <c r="AK3412" s="114"/>
      <c r="AL3412" s="41"/>
      <c r="AM3412" s="41"/>
      <c r="AN3412" s="41"/>
      <c r="AO3412" s="41"/>
      <c r="AP3412" s="41"/>
      <c r="AQ3412" s="41"/>
      <c r="AR3412" s="41"/>
      <c r="AS3412" s="41"/>
      <c r="AT3412" s="41"/>
      <c r="AU3412" s="41"/>
      <c r="AV3412" s="41"/>
      <c r="AW3412" s="41"/>
      <c r="AX3412" s="41"/>
      <c r="AY3412" s="41"/>
      <c r="AZ3412" s="41"/>
      <c r="BA3412" s="41"/>
      <c r="BB3412" s="41"/>
      <c r="BC3412" s="41"/>
      <c r="BD3412" s="41"/>
      <c r="BE3412" s="41"/>
      <c r="BF3412" s="41"/>
      <c r="BG3412" s="41"/>
      <c r="BH3412" s="41"/>
      <c r="BI3412" s="41"/>
      <c r="BJ3412" s="41"/>
      <c r="BK3412" s="41"/>
      <c r="BL3412" s="41"/>
      <c r="BM3412" s="41"/>
      <c r="BN3412" s="41"/>
      <c r="BO3412" s="41"/>
      <c r="BP3412" s="108"/>
      <c r="CG3412" s="102"/>
      <c r="CI3412" s="45"/>
    </row>
    <row r="3413" spans="37:87" ht="13" customHeight="1">
      <c r="AK3413" s="114"/>
      <c r="AL3413" s="41"/>
      <c r="AM3413" s="41"/>
      <c r="AN3413" s="41"/>
      <c r="AO3413" s="41"/>
      <c r="AP3413" s="41"/>
      <c r="AQ3413" s="41"/>
      <c r="AR3413" s="41"/>
      <c r="AS3413" s="41"/>
      <c r="AT3413" s="41"/>
      <c r="AU3413" s="41"/>
      <c r="AV3413" s="41"/>
      <c r="AW3413" s="41"/>
      <c r="AX3413" s="41"/>
      <c r="AY3413" s="41"/>
      <c r="AZ3413" s="41"/>
      <c r="BA3413" s="41"/>
      <c r="BB3413" s="41"/>
      <c r="BC3413" s="41"/>
      <c r="BD3413" s="41"/>
      <c r="BE3413" s="41"/>
      <c r="BF3413" s="41"/>
      <c r="BG3413" s="41"/>
      <c r="BH3413" s="41"/>
      <c r="BI3413" s="41"/>
      <c r="BJ3413" s="41"/>
      <c r="BK3413" s="41"/>
      <c r="BL3413" s="41"/>
      <c r="BM3413" s="41"/>
      <c r="BN3413" s="41"/>
      <c r="BO3413" s="41"/>
      <c r="BP3413" s="108"/>
      <c r="CG3413" s="102"/>
      <c r="CI3413" s="45"/>
    </row>
    <row r="3414" spans="37:87" ht="13" customHeight="1">
      <c r="AK3414" s="114"/>
      <c r="AL3414" s="41"/>
      <c r="AM3414" s="41"/>
      <c r="AN3414" s="41"/>
      <c r="AO3414" s="41"/>
      <c r="AP3414" s="41"/>
      <c r="AQ3414" s="41"/>
      <c r="AR3414" s="41"/>
      <c r="AS3414" s="41"/>
      <c r="AT3414" s="41"/>
      <c r="AU3414" s="41"/>
      <c r="AV3414" s="41"/>
      <c r="AW3414" s="41"/>
      <c r="AX3414" s="41"/>
      <c r="AY3414" s="41"/>
      <c r="AZ3414" s="41"/>
      <c r="BA3414" s="41"/>
      <c r="BB3414" s="41"/>
      <c r="BC3414" s="41"/>
      <c r="BD3414" s="41"/>
      <c r="BE3414" s="41"/>
      <c r="BF3414" s="41"/>
      <c r="BG3414" s="41"/>
      <c r="BH3414" s="41"/>
      <c r="BI3414" s="41"/>
      <c r="BJ3414" s="41"/>
      <c r="BK3414" s="41"/>
      <c r="BL3414" s="41"/>
      <c r="BM3414" s="41"/>
      <c r="BN3414" s="41"/>
      <c r="BO3414" s="41"/>
      <c r="BP3414" s="108"/>
      <c r="CG3414" s="102"/>
      <c r="CI3414" s="45"/>
    </row>
    <row r="3415" spans="37:87" ht="13" customHeight="1">
      <c r="AK3415" s="114"/>
      <c r="AL3415" s="41"/>
      <c r="AM3415" s="41"/>
      <c r="AN3415" s="41"/>
      <c r="AO3415" s="41"/>
      <c r="AP3415" s="41"/>
      <c r="AQ3415" s="41"/>
      <c r="AR3415" s="41"/>
      <c r="AS3415" s="41"/>
      <c r="AT3415" s="41"/>
      <c r="AU3415" s="41"/>
      <c r="AV3415" s="41"/>
      <c r="AW3415" s="41"/>
      <c r="AX3415" s="41"/>
      <c r="AY3415" s="41"/>
      <c r="AZ3415" s="41"/>
      <c r="BA3415" s="41"/>
      <c r="BB3415" s="41"/>
      <c r="BC3415" s="41"/>
      <c r="BD3415" s="41"/>
      <c r="BE3415" s="41"/>
      <c r="BF3415" s="41"/>
      <c r="BG3415" s="41"/>
      <c r="BH3415" s="41"/>
      <c r="BI3415" s="41"/>
      <c r="BJ3415" s="41"/>
      <c r="BK3415" s="41"/>
      <c r="BL3415" s="41"/>
      <c r="BM3415" s="41"/>
      <c r="BN3415" s="41"/>
      <c r="BO3415" s="41"/>
      <c r="BP3415" s="108"/>
      <c r="CG3415" s="102"/>
      <c r="CI3415" s="45"/>
    </row>
    <row r="3416" spans="37:87" ht="13" customHeight="1">
      <c r="AK3416" s="114"/>
      <c r="AL3416" s="41"/>
      <c r="AM3416" s="41"/>
      <c r="AN3416" s="41"/>
      <c r="AO3416" s="41"/>
      <c r="AP3416" s="41"/>
      <c r="AQ3416" s="41"/>
      <c r="AR3416" s="41"/>
      <c r="AS3416" s="41"/>
      <c r="AT3416" s="41"/>
      <c r="AU3416" s="41"/>
      <c r="AV3416" s="41"/>
      <c r="AW3416" s="41"/>
      <c r="AX3416" s="41"/>
      <c r="AY3416" s="41"/>
      <c r="AZ3416" s="41"/>
      <c r="BA3416" s="41"/>
      <c r="BB3416" s="41"/>
      <c r="BC3416" s="41"/>
      <c r="BD3416" s="41"/>
      <c r="BE3416" s="41"/>
      <c r="BF3416" s="41"/>
      <c r="BG3416" s="41"/>
      <c r="BH3416" s="41"/>
      <c r="BI3416" s="41"/>
      <c r="BJ3416" s="41"/>
      <c r="BK3416" s="41"/>
      <c r="BL3416" s="41"/>
      <c r="BM3416" s="41"/>
      <c r="BN3416" s="41"/>
      <c r="BO3416" s="41"/>
      <c r="BP3416" s="108"/>
      <c r="CG3416" s="102"/>
      <c r="CI3416" s="45"/>
    </row>
    <row r="3417" spans="37:87" ht="13" customHeight="1">
      <c r="AK3417" s="114"/>
      <c r="AL3417" s="41"/>
      <c r="AM3417" s="41"/>
      <c r="AN3417" s="41"/>
      <c r="AO3417" s="41"/>
      <c r="AP3417" s="41"/>
      <c r="AQ3417" s="41"/>
      <c r="AR3417" s="41"/>
      <c r="AS3417" s="41"/>
      <c r="AT3417" s="41"/>
      <c r="AU3417" s="41"/>
      <c r="AV3417" s="41"/>
      <c r="AW3417" s="41"/>
      <c r="AX3417" s="41"/>
      <c r="AY3417" s="41"/>
      <c r="AZ3417" s="41"/>
      <c r="BA3417" s="41"/>
      <c r="BB3417" s="41"/>
      <c r="BC3417" s="41"/>
      <c r="BD3417" s="41"/>
      <c r="BE3417" s="41"/>
      <c r="BF3417" s="41"/>
      <c r="BG3417" s="41"/>
      <c r="BH3417" s="41"/>
      <c r="BI3417" s="41"/>
      <c r="BJ3417" s="41"/>
      <c r="BK3417" s="41"/>
      <c r="BL3417" s="41"/>
      <c r="BM3417" s="41"/>
      <c r="BN3417" s="41"/>
      <c r="BO3417" s="41"/>
      <c r="BP3417" s="108"/>
      <c r="CG3417" s="102"/>
      <c r="CI3417" s="45"/>
    </row>
    <row r="3418" spans="37:87" ht="13" customHeight="1">
      <c r="AK3418" s="114"/>
      <c r="AL3418" s="41"/>
      <c r="AM3418" s="41"/>
      <c r="AN3418" s="41"/>
      <c r="AO3418" s="41"/>
      <c r="AP3418" s="41"/>
      <c r="AQ3418" s="41"/>
      <c r="AR3418" s="41"/>
      <c r="AS3418" s="41"/>
      <c r="AT3418" s="41"/>
      <c r="AU3418" s="41"/>
      <c r="AV3418" s="41"/>
      <c r="AW3418" s="41"/>
      <c r="AX3418" s="41"/>
      <c r="AY3418" s="41"/>
      <c r="AZ3418" s="41"/>
      <c r="BA3418" s="41"/>
      <c r="BB3418" s="41"/>
      <c r="BC3418" s="41"/>
      <c r="BD3418" s="41"/>
      <c r="BE3418" s="41"/>
      <c r="BF3418" s="41"/>
      <c r="BG3418" s="41"/>
      <c r="BH3418" s="41"/>
      <c r="BI3418" s="41"/>
      <c r="BJ3418" s="41"/>
      <c r="BK3418" s="41"/>
      <c r="BL3418" s="41"/>
      <c r="BM3418" s="41"/>
      <c r="BN3418" s="41"/>
      <c r="BO3418" s="41"/>
      <c r="BP3418" s="108"/>
      <c r="CG3418" s="102"/>
      <c r="CI3418" s="45"/>
    </row>
    <row r="3419" spans="37:87" ht="13" customHeight="1">
      <c r="AK3419" s="114"/>
      <c r="AL3419" s="41"/>
      <c r="AM3419" s="41"/>
      <c r="AN3419" s="41"/>
      <c r="AO3419" s="41"/>
      <c r="AP3419" s="41"/>
      <c r="AQ3419" s="41"/>
      <c r="AR3419" s="41"/>
      <c r="AS3419" s="41"/>
      <c r="AT3419" s="41"/>
      <c r="AU3419" s="41"/>
      <c r="AV3419" s="41"/>
      <c r="AW3419" s="41"/>
      <c r="AX3419" s="41"/>
      <c r="AY3419" s="41"/>
      <c r="AZ3419" s="41"/>
      <c r="BA3419" s="41"/>
      <c r="BB3419" s="41"/>
      <c r="BC3419" s="41"/>
      <c r="BD3419" s="41"/>
      <c r="BE3419" s="41"/>
      <c r="BF3419" s="41"/>
      <c r="BG3419" s="41"/>
      <c r="BH3419" s="41"/>
      <c r="BI3419" s="41"/>
      <c r="BJ3419" s="41"/>
      <c r="BK3419" s="41"/>
      <c r="BL3419" s="41"/>
      <c r="BM3419" s="41"/>
      <c r="BN3419" s="41"/>
      <c r="BO3419" s="41"/>
      <c r="BP3419" s="108"/>
      <c r="CG3419" s="102"/>
      <c r="CI3419" s="45"/>
    </row>
    <row r="3420" spans="37:87" ht="13" customHeight="1">
      <c r="AK3420" s="114"/>
      <c r="AL3420" s="41"/>
      <c r="AM3420" s="41"/>
      <c r="AN3420" s="41"/>
      <c r="AO3420" s="41"/>
      <c r="AP3420" s="41"/>
      <c r="AQ3420" s="41"/>
      <c r="AR3420" s="41"/>
      <c r="AS3420" s="41"/>
      <c r="AT3420" s="41"/>
      <c r="AU3420" s="41"/>
      <c r="AV3420" s="41"/>
      <c r="AW3420" s="41"/>
      <c r="AX3420" s="41"/>
      <c r="AY3420" s="41"/>
      <c r="AZ3420" s="41"/>
      <c r="BA3420" s="41"/>
      <c r="BB3420" s="41"/>
      <c r="BC3420" s="41"/>
      <c r="BD3420" s="41"/>
      <c r="BE3420" s="41"/>
      <c r="BF3420" s="41"/>
      <c r="BG3420" s="41"/>
      <c r="BH3420" s="41"/>
      <c r="BI3420" s="41"/>
      <c r="BJ3420" s="41"/>
      <c r="BK3420" s="41"/>
      <c r="BL3420" s="41"/>
      <c r="BM3420" s="41"/>
      <c r="BN3420" s="41"/>
      <c r="BO3420" s="41"/>
      <c r="BP3420" s="108"/>
      <c r="CG3420" s="102"/>
      <c r="CI3420" s="45"/>
    </row>
    <row r="3421" spans="37:87" ht="13" customHeight="1">
      <c r="AK3421" s="114"/>
      <c r="AL3421" s="41"/>
      <c r="AM3421" s="41"/>
      <c r="AN3421" s="41"/>
      <c r="AO3421" s="41"/>
      <c r="AP3421" s="41"/>
      <c r="AQ3421" s="41"/>
      <c r="AR3421" s="41"/>
      <c r="AS3421" s="41"/>
      <c r="AT3421" s="41"/>
      <c r="AU3421" s="41"/>
      <c r="AV3421" s="41"/>
      <c r="AW3421" s="41"/>
      <c r="AX3421" s="41"/>
      <c r="AY3421" s="41"/>
      <c r="AZ3421" s="41"/>
      <c r="BA3421" s="41"/>
      <c r="BB3421" s="41"/>
      <c r="BC3421" s="41"/>
      <c r="BD3421" s="41"/>
      <c r="BE3421" s="41"/>
      <c r="BF3421" s="41"/>
      <c r="BG3421" s="41"/>
      <c r="BH3421" s="41"/>
      <c r="BI3421" s="41"/>
      <c r="BJ3421" s="41"/>
      <c r="BK3421" s="41"/>
      <c r="BL3421" s="41"/>
      <c r="BM3421" s="41"/>
      <c r="BN3421" s="41"/>
      <c r="BO3421" s="41"/>
      <c r="BP3421" s="108"/>
      <c r="CG3421" s="102"/>
      <c r="CI3421" s="45"/>
    </row>
    <row r="3422" spans="37:87" ht="13" customHeight="1">
      <c r="AK3422" s="114"/>
      <c r="AL3422" s="41"/>
      <c r="AM3422" s="41"/>
      <c r="AN3422" s="41"/>
      <c r="AO3422" s="41"/>
      <c r="AP3422" s="41"/>
      <c r="AQ3422" s="41"/>
      <c r="AR3422" s="41"/>
      <c r="AS3422" s="41"/>
      <c r="AT3422" s="41"/>
      <c r="AU3422" s="41"/>
      <c r="AV3422" s="41"/>
      <c r="AW3422" s="41"/>
      <c r="AX3422" s="41"/>
      <c r="AY3422" s="41"/>
      <c r="AZ3422" s="41"/>
      <c r="BA3422" s="41"/>
      <c r="BB3422" s="41"/>
      <c r="BC3422" s="41"/>
      <c r="BD3422" s="41"/>
      <c r="BE3422" s="41"/>
      <c r="BF3422" s="41"/>
      <c r="BG3422" s="41"/>
      <c r="BH3422" s="41"/>
      <c r="BI3422" s="41"/>
      <c r="BJ3422" s="41"/>
      <c r="BK3422" s="41"/>
      <c r="BL3422" s="41"/>
      <c r="BM3422" s="41"/>
      <c r="BN3422" s="41"/>
      <c r="BO3422" s="41"/>
      <c r="BP3422" s="108"/>
      <c r="CG3422" s="102"/>
      <c r="CI3422" s="45"/>
    </row>
    <row r="3423" spans="37:87" ht="13" customHeight="1">
      <c r="AK3423" s="114"/>
      <c r="AL3423" s="41"/>
      <c r="AM3423" s="41"/>
      <c r="AN3423" s="41"/>
      <c r="AO3423" s="41"/>
      <c r="AP3423" s="41"/>
      <c r="AQ3423" s="41"/>
      <c r="AR3423" s="41"/>
      <c r="AS3423" s="41"/>
      <c r="AT3423" s="41"/>
      <c r="AU3423" s="41"/>
      <c r="AV3423" s="41"/>
      <c r="AW3423" s="41"/>
      <c r="AX3423" s="41"/>
      <c r="AY3423" s="41"/>
      <c r="AZ3423" s="41"/>
      <c r="BA3423" s="41"/>
      <c r="BB3423" s="41"/>
      <c r="BC3423" s="41"/>
      <c r="BD3423" s="41"/>
      <c r="BE3423" s="41"/>
      <c r="BF3423" s="41"/>
      <c r="BG3423" s="41"/>
      <c r="BH3423" s="41"/>
      <c r="BI3423" s="41"/>
      <c r="BJ3423" s="41"/>
      <c r="BK3423" s="41"/>
      <c r="BL3423" s="41"/>
      <c r="BM3423" s="41"/>
      <c r="BN3423" s="41"/>
      <c r="BO3423" s="41"/>
      <c r="BP3423" s="108"/>
      <c r="CG3423" s="102"/>
      <c r="CI3423" s="45"/>
    </row>
    <row r="3424" spans="37:87" ht="13" customHeight="1">
      <c r="AK3424" s="114"/>
      <c r="AL3424" s="41"/>
      <c r="AM3424" s="41"/>
      <c r="AN3424" s="41"/>
      <c r="AO3424" s="41"/>
      <c r="AP3424" s="41"/>
      <c r="AQ3424" s="41"/>
      <c r="AR3424" s="41"/>
      <c r="AS3424" s="41"/>
      <c r="AT3424" s="41"/>
      <c r="AU3424" s="41"/>
      <c r="AV3424" s="41"/>
      <c r="AW3424" s="41"/>
      <c r="AX3424" s="41"/>
      <c r="AY3424" s="41"/>
      <c r="AZ3424" s="41"/>
      <c r="BA3424" s="41"/>
      <c r="BB3424" s="41"/>
      <c r="BC3424" s="41"/>
      <c r="BD3424" s="41"/>
      <c r="BE3424" s="41"/>
      <c r="BF3424" s="41"/>
      <c r="BG3424" s="41"/>
      <c r="BH3424" s="41"/>
      <c r="BI3424" s="41"/>
      <c r="BJ3424" s="41"/>
      <c r="BK3424" s="41"/>
      <c r="BL3424" s="41"/>
      <c r="BM3424" s="41"/>
      <c r="BN3424" s="41"/>
      <c r="BO3424" s="41"/>
      <c r="BP3424" s="108"/>
      <c r="CG3424" s="102"/>
      <c r="CI3424" s="45"/>
    </row>
    <row r="3425" spans="37:87" ht="13" customHeight="1">
      <c r="AK3425" s="114"/>
      <c r="AL3425" s="41"/>
      <c r="AM3425" s="41"/>
      <c r="AN3425" s="41"/>
      <c r="AO3425" s="41"/>
      <c r="AP3425" s="41"/>
      <c r="AQ3425" s="41"/>
      <c r="AR3425" s="41"/>
      <c r="AS3425" s="41"/>
      <c r="AT3425" s="41"/>
      <c r="AU3425" s="41"/>
      <c r="AV3425" s="41"/>
      <c r="AW3425" s="41"/>
      <c r="AX3425" s="41"/>
      <c r="AY3425" s="41"/>
      <c r="AZ3425" s="41"/>
      <c r="BA3425" s="41"/>
      <c r="BB3425" s="41"/>
      <c r="BC3425" s="41"/>
      <c r="BD3425" s="41"/>
      <c r="BE3425" s="41"/>
      <c r="BF3425" s="41"/>
      <c r="BG3425" s="41"/>
      <c r="BH3425" s="41"/>
      <c r="BI3425" s="41"/>
      <c r="BJ3425" s="41"/>
      <c r="BK3425" s="41"/>
      <c r="BL3425" s="41"/>
      <c r="BM3425" s="41"/>
      <c r="BN3425" s="41"/>
      <c r="BO3425" s="41"/>
      <c r="BP3425" s="108"/>
      <c r="CG3425" s="102"/>
      <c r="CI3425" s="45"/>
    </row>
    <row r="3426" spans="37:87" ht="13" customHeight="1">
      <c r="AK3426" s="114"/>
      <c r="AL3426" s="41"/>
      <c r="AM3426" s="41"/>
      <c r="AN3426" s="41"/>
      <c r="AO3426" s="41"/>
      <c r="AP3426" s="41"/>
      <c r="AQ3426" s="41"/>
      <c r="AR3426" s="41"/>
      <c r="AS3426" s="41"/>
      <c r="AT3426" s="41"/>
      <c r="AU3426" s="41"/>
      <c r="AV3426" s="41"/>
      <c r="AW3426" s="41"/>
      <c r="AX3426" s="41"/>
      <c r="AY3426" s="41"/>
      <c r="AZ3426" s="41"/>
      <c r="BA3426" s="41"/>
      <c r="BB3426" s="41"/>
      <c r="BC3426" s="41"/>
      <c r="BD3426" s="41"/>
      <c r="BE3426" s="41"/>
      <c r="BF3426" s="41"/>
      <c r="BG3426" s="41"/>
      <c r="BH3426" s="41"/>
      <c r="BI3426" s="41"/>
      <c r="BJ3426" s="41"/>
      <c r="BK3426" s="41"/>
      <c r="BL3426" s="41"/>
      <c r="BM3426" s="41"/>
      <c r="BN3426" s="41"/>
      <c r="BO3426" s="41"/>
      <c r="BP3426" s="108"/>
      <c r="CG3426" s="102"/>
      <c r="CI3426" s="45"/>
    </row>
    <row r="3427" spans="37:87" ht="13" customHeight="1">
      <c r="AK3427" s="114"/>
      <c r="AL3427" s="41"/>
      <c r="AM3427" s="41"/>
      <c r="AN3427" s="41"/>
      <c r="AO3427" s="41"/>
      <c r="AP3427" s="41"/>
      <c r="AQ3427" s="41"/>
      <c r="AR3427" s="41"/>
      <c r="AS3427" s="41"/>
      <c r="AT3427" s="41"/>
      <c r="AU3427" s="41"/>
      <c r="AV3427" s="41"/>
      <c r="AW3427" s="41"/>
      <c r="AX3427" s="41"/>
      <c r="AY3427" s="41"/>
      <c r="AZ3427" s="41"/>
      <c r="BA3427" s="41"/>
      <c r="BB3427" s="41"/>
      <c r="BC3427" s="41"/>
      <c r="BD3427" s="41"/>
      <c r="BE3427" s="41"/>
      <c r="BF3427" s="41"/>
      <c r="BG3427" s="41"/>
      <c r="BH3427" s="41"/>
      <c r="BI3427" s="41"/>
      <c r="BJ3427" s="41"/>
      <c r="BK3427" s="41"/>
      <c r="BL3427" s="41"/>
      <c r="BM3427" s="41"/>
      <c r="BN3427" s="41"/>
      <c r="BO3427" s="41"/>
      <c r="BP3427" s="108"/>
      <c r="CG3427" s="102"/>
      <c r="CI3427" s="45"/>
    </row>
    <row r="3428" spans="37:87" ht="13" customHeight="1">
      <c r="AK3428" s="114"/>
      <c r="AL3428" s="41"/>
      <c r="AM3428" s="41"/>
      <c r="AN3428" s="41"/>
      <c r="AO3428" s="41"/>
      <c r="AP3428" s="41"/>
      <c r="AQ3428" s="41"/>
      <c r="AR3428" s="41"/>
      <c r="AS3428" s="41"/>
      <c r="AT3428" s="41"/>
      <c r="AU3428" s="41"/>
      <c r="AV3428" s="41"/>
      <c r="AW3428" s="41"/>
      <c r="AX3428" s="41"/>
      <c r="AY3428" s="41"/>
      <c r="AZ3428" s="41"/>
      <c r="BA3428" s="41"/>
      <c r="BB3428" s="41"/>
      <c r="BC3428" s="41"/>
      <c r="BD3428" s="41"/>
      <c r="BE3428" s="41"/>
      <c r="BF3428" s="41"/>
      <c r="BG3428" s="41"/>
      <c r="BH3428" s="41"/>
      <c r="BI3428" s="41"/>
      <c r="BJ3428" s="41"/>
      <c r="BK3428" s="41"/>
      <c r="BL3428" s="41"/>
      <c r="BM3428" s="41"/>
      <c r="BN3428" s="41"/>
      <c r="BO3428" s="41"/>
      <c r="BP3428" s="108"/>
      <c r="CG3428" s="102"/>
      <c r="CI3428" s="45"/>
    </row>
    <row r="3429" spans="37:87" ht="13" customHeight="1">
      <c r="AK3429" s="114"/>
      <c r="AL3429" s="41"/>
      <c r="AM3429" s="41"/>
      <c r="AN3429" s="41"/>
      <c r="AO3429" s="41"/>
      <c r="AP3429" s="41"/>
      <c r="AQ3429" s="41"/>
      <c r="AR3429" s="41"/>
      <c r="AS3429" s="41"/>
      <c r="AT3429" s="41"/>
      <c r="AU3429" s="41"/>
      <c r="AV3429" s="41"/>
      <c r="AW3429" s="41"/>
      <c r="AX3429" s="41"/>
      <c r="AY3429" s="41"/>
      <c r="AZ3429" s="41"/>
      <c r="BA3429" s="41"/>
      <c r="BB3429" s="41"/>
      <c r="BC3429" s="41"/>
      <c r="BD3429" s="41"/>
      <c r="BE3429" s="41"/>
      <c r="BF3429" s="41"/>
      <c r="BG3429" s="41"/>
      <c r="BH3429" s="41"/>
      <c r="BI3429" s="41"/>
      <c r="BJ3429" s="41"/>
      <c r="BK3429" s="41"/>
      <c r="BL3429" s="41"/>
      <c r="BM3429" s="41"/>
      <c r="BN3429" s="41"/>
      <c r="BO3429" s="41"/>
      <c r="BP3429" s="108"/>
      <c r="CG3429" s="102"/>
      <c r="CI3429" s="45"/>
    </row>
    <row r="3430" spans="37:87" ht="13" customHeight="1">
      <c r="AK3430" s="114"/>
      <c r="AL3430" s="41"/>
      <c r="AM3430" s="41"/>
      <c r="AN3430" s="41"/>
      <c r="AO3430" s="41"/>
      <c r="AP3430" s="41"/>
      <c r="AQ3430" s="41"/>
      <c r="AR3430" s="41"/>
      <c r="AS3430" s="41"/>
      <c r="AT3430" s="41"/>
      <c r="AU3430" s="41"/>
      <c r="AV3430" s="41"/>
      <c r="AW3430" s="41"/>
      <c r="AX3430" s="41"/>
      <c r="AY3430" s="41"/>
      <c r="AZ3430" s="41"/>
      <c r="BA3430" s="41"/>
      <c r="BB3430" s="41"/>
      <c r="BC3430" s="41"/>
      <c r="BD3430" s="41"/>
      <c r="BE3430" s="41"/>
      <c r="BF3430" s="41"/>
      <c r="BG3430" s="41"/>
      <c r="BH3430" s="41"/>
      <c r="BI3430" s="41"/>
      <c r="BJ3430" s="41"/>
      <c r="BK3430" s="41"/>
      <c r="BL3430" s="41"/>
      <c r="BM3430" s="41"/>
      <c r="BN3430" s="41"/>
      <c r="BO3430" s="41"/>
      <c r="BP3430" s="108"/>
      <c r="CG3430" s="102"/>
      <c r="CI3430" s="45"/>
    </row>
    <row r="3431" spans="37:87" ht="13" customHeight="1">
      <c r="AK3431" s="114"/>
      <c r="AL3431" s="41"/>
      <c r="AM3431" s="41"/>
      <c r="AN3431" s="41"/>
      <c r="AO3431" s="41"/>
      <c r="AP3431" s="41"/>
      <c r="AQ3431" s="41"/>
      <c r="AR3431" s="41"/>
      <c r="AS3431" s="41"/>
      <c r="AT3431" s="41"/>
      <c r="AU3431" s="41"/>
      <c r="AV3431" s="41"/>
      <c r="AW3431" s="41"/>
      <c r="AX3431" s="41"/>
      <c r="AY3431" s="41"/>
      <c r="AZ3431" s="41"/>
      <c r="BA3431" s="41"/>
      <c r="BB3431" s="41"/>
      <c r="BC3431" s="41"/>
      <c r="BD3431" s="41"/>
      <c r="BE3431" s="41"/>
      <c r="BF3431" s="41"/>
      <c r="BG3431" s="41"/>
      <c r="BH3431" s="41"/>
      <c r="BI3431" s="41"/>
      <c r="BJ3431" s="41"/>
      <c r="BK3431" s="41"/>
      <c r="BL3431" s="41"/>
      <c r="BM3431" s="41"/>
      <c r="BN3431" s="41"/>
      <c r="BO3431" s="41"/>
      <c r="BP3431" s="108"/>
      <c r="CG3431" s="102"/>
      <c r="CI3431" s="45"/>
    </row>
    <row r="3432" spans="37:87" ht="13" customHeight="1">
      <c r="AK3432" s="114"/>
      <c r="AL3432" s="41"/>
      <c r="AM3432" s="41"/>
      <c r="AN3432" s="41"/>
      <c r="AO3432" s="41"/>
      <c r="AP3432" s="41"/>
      <c r="AQ3432" s="41"/>
      <c r="AR3432" s="41"/>
      <c r="AS3432" s="41"/>
      <c r="AT3432" s="41"/>
      <c r="AU3432" s="41"/>
      <c r="AV3432" s="41"/>
      <c r="AW3432" s="41"/>
      <c r="AX3432" s="41"/>
      <c r="AY3432" s="41"/>
      <c r="AZ3432" s="41"/>
      <c r="BA3432" s="41"/>
      <c r="BB3432" s="41"/>
      <c r="BC3432" s="41"/>
      <c r="BD3432" s="41"/>
      <c r="BE3432" s="41"/>
      <c r="BF3432" s="41"/>
      <c r="BG3432" s="41"/>
      <c r="BH3432" s="41"/>
      <c r="BI3432" s="41"/>
      <c r="BJ3432" s="41"/>
      <c r="BK3432" s="41"/>
      <c r="BL3432" s="41"/>
      <c r="BM3432" s="41"/>
      <c r="BN3432" s="41"/>
      <c r="BO3432" s="41"/>
      <c r="BP3432" s="108"/>
      <c r="CG3432" s="102"/>
      <c r="CI3432" s="45"/>
    </row>
    <row r="3433" spans="37:87" ht="13" customHeight="1">
      <c r="AK3433" s="114"/>
      <c r="AL3433" s="41"/>
      <c r="AM3433" s="41"/>
      <c r="AN3433" s="41"/>
      <c r="AO3433" s="41"/>
      <c r="AP3433" s="41"/>
      <c r="AQ3433" s="41"/>
      <c r="AR3433" s="41"/>
      <c r="AS3433" s="41"/>
      <c r="AT3433" s="41"/>
      <c r="AU3433" s="41"/>
      <c r="AV3433" s="41"/>
      <c r="AW3433" s="41"/>
      <c r="AX3433" s="41"/>
      <c r="AY3433" s="41"/>
      <c r="AZ3433" s="41"/>
      <c r="BA3433" s="41"/>
      <c r="BB3433" s="41"/>
      <c r="BC3433" s="41"/>
      <c r="BD3433" s="41"/>
      <c r="BE3433" s="41"/>
      <c r="BF3433" s="41"/>
      <c r="BG3433" s="41"/>
      <c r="BH3433" s="41"/>
      <c r="BI3433" s="41"/>
      <c r="BJ3433" s="41"/>
      <c r="BK3433" s="41"/>
      <c r="BL3433" s="41"/>
      <c r="BM3433" s="41"/>
      <c r="BN3433" s="41"/>
      <c r="BO3433" s="41"/>
      <c r="BP3433" s="108"/>
      <c r="CG3433" s="102"/>
      <c r="CI3433" s="45"/>
    </row>
    <row r="3434" spans="37:87" ht="13" customHeight="1">
      <c r="AK3434" s="114"/>
      <c r="AL3434" s="41"/>
      <c r="AM3434" s="41"/>
      <c r="AN3434" s="41"/>
      <c r="AO3434" s="41"/>
      <c r="AP3434" s="41"/>
      <c r="AQ3434" s="41"/>
      <c r="AR3434" s="41"/>
      <c r="AS3434" s="41"/>
      <c r="AT3434" s="41"/>
      <c r="AU3434" s="41"/>
      <c r="AV3434" s="41"/>
      <c r="AW3434" s="41"/>
      <c r="AX3434" s="41"/>
      <c r="AY3434" s="41"/>
      <c r="AZ3434" s="41"/>
      <c r="BA3434" s="41"/>
      <c r="BB3434" s="41"/>
      <c r="BC3434" s="41"/>
      <c r="BD3434" s="41"/>
      <c r="BE3434" s="41"/>
      <c r="BF3434" s="41"/>
      <c r="BG3434" s="41"/>
      <c r="BH3434" s="41"/>
      <c r="BI3434" s="41"/>
      <c r="BJ3434" s="41"/>
      <c r="BK3434" s="41"/>
      <c r="BL3434" s="41"/>
      <c r="BM3434" s="41"/>
      <c r="BN3434" s="41"/>
      <c r="BO3434" s="41"/>
      <c r="BP3434" s="108"/>
      <c r="CG3434" s="102"/>
      <c r="CI3434" s="45"/>
    </row>
    <row r="3435" spans="37:87" ht="13" customHeight="1">
      <c r="AK3435" s="114"/>
      <c r="AL3435" s="41"/>
      <c r="AM3435" s="41"/>
      <c r="AN3435" s="41"/>
      <c r="AO3435" s="41"/>
      <c r="AP3435" s="41"/>
      <c r="AQ3435" s="41"/>
      <c r="AR3435" s="41"/>
      <c r="AS3435" s="41"/>
      <c r="AT3435" s="41"/>
      <c r="AU3435" s="41"/>
      <c r="AV3435" s="41"/>
      <c r="AW3435" s="41"/>
      <c r="AX3435" s="41"/>
      <c r="AY3435" s="41"/>
      <c r="AZ3435" s="41"/>
      <c r="BA3435" s="41"/>
      <c r="BB3435" s="41"/>
      <c r="BC3435" s="41"/>
      <c r="BD3435" s="41"/>
      <c r="BE3435" s="41"/>
      <c r="BF3435" s="41"/>
      <c r="BG3435" s="41"/>
      <c r="BH3435" s="41"/>
      <c r="BI3435" s="41"/>
      <c r="BJ3435" s="41"/>
      <c r="BK3435" s="41"/>
      <c r="BL3435" s="41"/>
      <c r="BM3435" s="41"/>
      <c r="BN3435" s="41"/>
      <c r="BO3435" s="41"/>
      <c r="BP3435" s="108"/>
      <c r="CG3435" s="102"/>
      <c r="CI3435" s="45"/>
    </row>
    <row r="3436" spans="37:87" ht="13" customHeight="1">
      <c r="AK3436" s="114"/>
      <c r="AL3436" s="41"/>
      <c r="AM3436" s="41"/>
      <c r="AN3436" s="41"/>
      <c r="AO3436" s="41"/>
      <c r="AP3436" s="41"/>
      <c r="AQ3436" s="41"/>
      <c r="AR3436" s="41"/>
      <c r="AS3436" s="41"/>
      <c r="AT3436" s="41"/>
      <c r="AU3436" s="41"/>
      <c r="AV3436" s="41"/>
      <c r="AW3436" s="41"/>
      <c r="AX3436" s="41"/>
      <c r="AY3436" s="41"/>
      <c r="AZ3436" s="41"/>
      <c r="BA3436" s="41"/>
      <c r="BB3436" s="41"/>
      <c r="BC3436" s="41"/>
      <c r="BD3436" s="41"/>
      <c r="BE3436" s="41"/>
      <c r="BF3436" s="41"/>
      <c r="BG3436" s="41"/>
      <c r="BH3436" s="41"/>
      <c r="BI3436" s="41"/>
      <c r="BJ3436" s="41"/>
      <c r="BK3436" s="41"/>
      <c r="BL3436" s="41"/>
      <c r="BM3436" s="41"/>
      <c r="BN3436" s="41"/>
      <c r="BO3436" s="41"/>
      <c r="BP3436" s="108"/>
      <c r="CG3436" s="102"/>
      <c r="CI3436" s="45"/>
    </row>
    <row r="3437" spans="37:87" ht="13" customHeight="1">
      <c r="AK3437" s="114"/>
      <c r="AL3437" s="41"/>
      <c r="AM3437" s="41"/>
      <c r="AN3437" s="41"/>
      <c r="AO3437" s="41"/>
      <c r="AP3437" s="41"/>
      <c r="AQ3437" s="41"/>
      <c r="AR3437" s="41"/>
      <c r="AS3437" s="41"/>
      <c r="AT3437" s="41"/>
      <c r="AU3437" s="41"/>
      <c r="AV3437" s="41"/>
      <c r="AW3437" s="41"/>
      <c r="AX3437" s="41"/>
      <c r="AY3437" s="41"/>
      <c r="AZ3437" s="41"/>
      <c r="BA3437" s="41"/>
      <c r="BB3437" s="41"/>
      <c r="BC3437" s="41"/>
      <c r="BD3437" s="41"/>
      <c r="BE3437" s="41"/>
      <c r="BF3437" s="41"/>
      <c r="BG3437" s="41"/>
      <c r="BH3437" s="41"/>
      <c r="BI3437" s="41"/>
      <c r="BJ3437" s="41"/>
      <c r="BK3437" s="41"/>
      <c r="BL3437" s="41"/>
      <c r="BM3437" s="41"/>
      <c r="BN3437" s="41"/>
      <c r="BO3437" s="41"/>
      <c r="BP3437" s="108"/>
      <c r="CG3437" s="102"/>
      <c r="CI3437" s="45"/>
    </row>
    <row r="3438" spans="37:87" ht="13" customHeight="1">
      <c r="AK3438" s="114"/>
      <c r="AL3438" s="41"/>
      <c r="AM3438" s="41"/>
      <c r="AN3438" s="41"/>
      <c r="AO3438" s="41"/>
      <c r="AP3438" s="41"/>
      <c r="AQ3438" s="41"/>
      <c r="AR3438" s="41"/>
      <c r="AS3438" s="41"/>
      <c r="AT3438" s="41"/>
      <c r="AU3438" s="41"/>
      <c r="AV3438" s="41"/>
      <c r="AW3438" s="41"/>
      <c r="AX3438" s="41"/>
      <c r="AY3438" s="41"/>
      <c r="AZ3438" s="41"/>
      <c r="BA3438" s="41"/>
      <c r="BB3438" s="41"/>
      <c r="BC3438" s="41"/>
      <c r="BD3438" s="41"/>
      <c r="BE3438" s="41"/>
      <c r="BF3438" s="41"/>
      <c r="BG3438" s="41"/>
      <c r="BH3438" s="41"/>
      <c r="BI3438" s="41"/>
      <c r="BJ3438" s="41"/>
      <c r="BK3438" s="41"/>
      <c r="BL3438" s="41"/>
      <c r="BM3438" s="41"/>
      <c r="BN3438" s="41"/>
      <c r="BO3438" s="41"/>
      <c r="BP3438" s="108"/>
      <c r="CG3438" s="102"/>
      <c r="CI3438" s="45"/>
    </row>
    <row r="3439" spans="37:87" ht="13" customHeight="1">
      <c r="AK3439" s="114"/>
      <c r="AL3439" s="41"/>
      <c r="AM3439" s="41"/>
      <c r="AN3439" s="41"/>
      <c r="AO3439" s="41"/>
      <c r="AP3439" s="41"/>
      <c r="AQ3439" s="41"/>
      <c r="AR3439" s="41"/>
      <c r="AS3439" s="41"/>
      <c r="AT3439" s="41"/>
      <c r="AU3439" s="41"/>
      <c r="AV3439" s="41"/>
      <c r="AW3439" s="41"/>
      <c r="AX3439" s="41"/>
      <c r="AY3439" s="41"/>
      <c r="AZ3439" s="41"/>
      <c r="BA3439" s="41"/>
      <c r="BB3439" s="41"/>
      <c r="BC3439" s="41"/>
      <c r="BD3439" s="41"/>
      <c r="BE3439" s="41"/>
      <c r="BF3439" s="41"/>
      <c r="BG3439" s="41"/>
      <c r="BH3439" s="41"/>
      <c r="BI3439" s="41"/>
      <c r="BJ3439" s="41"/>
      <c r="BK3439" s="41"/>
      <c r="BL3439" s="41"/>
      <c r="BM3439" s="41"/>
      <c r="BN3439" s="41"/>
      <c r="BO3439" s="41"/>
      <c r="BP3439" s="108"/>
      <c r="CG3439" s="102"/>
      <c r="CI3439" s="45"/>
    </row>
    <row r="3440" spans="37:87" ht="13" customHeight="1">
      <c r="AK3440" s="114"/>
      <c r="AL3440" s="41"/>
      <c r="AM3440" s="41"/>
      <c r="AN3440" s="41"/>
      <c r="AO3440" s="41"/>
      <c r="AP3440" s="41"/>
      <c r="AQ3440" s="41"/>
      <c r="AR3440" s="41"/>
      <c r="AS3440" s="41"/>
      <c r="AT3440" s="41"/>
      <c r="AU3440" s="41"/>
      <c r="AV3440" s="41"/>
      <c r="AW3440" s="41"/>
      <c r="AX3440" s="41"/>
      <c r="AY3440" s="41"/>
      <c r="AZ3440" s="41"/>
      <c r="BA3440" s="41"/>
      <c r="BB3440" s="41"/>
      <c r="BC3440" s="41"/>
      <c r="BD3440" s="41"/>
      <c r="BE3440" s="41"/>
      <c r="BF3440" s="41"/>
      <c r="BG3440" s="41"/>
      <c r="BH3440" s="41"/>
      <c r="BI3440" s="41"/>
      <c r="BJ3440" s="41"/>
      <c r="BK3440" s="41"/>
      <c r="BL3440" s="41"/>
      <c r="BM3440" s="41"/>
      <c r="BN3440" s="41"/>
      <c r="BO3440" s="41"/>
      <c r="BP3440" s="108"/>
      <c r="CG3440" s="102"/>
      <c r="CI3440" s="45"/>
    </row>
    <row r="3441" spans="37:87" ht="13" customHeight="1">
      <c r="AK3441" s="114"/>
      <c r="AL3441" s="41"/>
      <c r="AM3441" s="41"/>
      <c r="AN3441" s="41"/>
      <c r="AO3441" s="41"/>
      <c r="AP3441" s="41"/>
      <c r="AQ3441" s="41"/>
      <c r="AR3441" s="41"/>
      <c r="AS3441" s="41"/>
      <c r="AT3441" s="41"/>
      <c r="AU3441" s="41"/>
      <c r="AV3441" s="41"/>
      <c r="AW3441" s="41"/>
      <c r="AX3441" s="41"/>
      <c r="AY3441" s="41"/>
      <c r="AZ3441" s="41"/>
      <c r="BA3441" s="41"/>
      <c r="BB3441" s="41"/>
      <c r="BC3441" s="41"/>
      <c r="BD3441" s="41"/>
      <c r="BE3441" s="41"/>
      <c r="BF3441" s="41"/>
      <c r="BG3441" s="41"/>
      <c r="BH3441" s="41"/>
      <c r="BI3441" s="41"/>
      <c r="BJ3441" s="41"/>
      <c r="BK3441" s="41"/>
      <c r="BL3441" s="41"/>
      <c r="BM3441" s="41"/>
      <c r="BN3441" s="41"/>
      <c r="BO3441" s="41"/>
      <c r="BP3441" s="108"/>
      <c r="CG3441" s="102"/>
      <c r="CI3441" s="45"/>
    </row>
    <row r="3442" spans="37:87" ht="13" customHeight="1">
      <c r="AK3442" s="114"/>
      <c r="AL3442" s="41"/>
      <c r="AM3442" s="41"/>
      <c r="AN3442" s="41"/>
      <c r="AO3442" s="41"/>
      <c r="AP3442" s="41"/>
      <c r="AQ3442" s="41"/>
      <c r="AR3442" s="41"/>
      <c r="AS3442" s="41"/>
      <c r="AT3442" s="41"/>
      <c r="AU3442" s="41"/>
      <c r="AV3442" s="41"/>
      <c r="AW3442" s="41"/>
      <c r="AX3442" s="41"/>
      <c r="AY3442" s="41"/>
      <c r="AZ3442" s="41"/>
      <c r="BA3442" s="41"/>
      <c r="BB3442" s="41"/>
      <c r="BC3442" s="41"/>
      <c r="BD3442" s="41"/>
      <c r="BE3442" s="41"/>
      <c r="BF3442" s="41"/>
      <c r="BG3442" s="41"/>
      <c r="BH3442" s="41"/>
      <c r="BI3442" s="41"/>
      <c r="BJ3442" s="41"/>
      <c r="BK3442" s="41"/>
      <c r="BL3442" s="41"/>
      <c r="BM3442" s="41"/>
      <c r="BN3442" s="41"/>
      <c r="BO3442" s="41"/>
      <c r="BP3442" s="108"/>
      <c r="CG3442" s="102"/>
      <c r="CI3442" s="45"/>
    </row>
    <row r="3443" spans="37:87" ht="13" customHeight="1">
      <c r="AK3443" s="114"/>
      <c r="AL3443" s="41"/>
      <c r="AM3443" s="41"/>
      <c r="AN3443" s="41"/>
      <c r="AO3443" s="41"/>
      <c r="AP3443" s="41"/>
      <c r="AQ3443" s="41"/>
      <c r="AR3443" s="41"/>
      <c r="AS3443" s="41"/>
      <c r="AT3443" s="41"/>
      <c r="AU3443" s="41"/>
      <c r="AV3443" s="41"/>
      <c r="AW3443" s="41"/>
      <c r="AX3443" s="41"/>
      <c r="AY3443" s="41"/>
      <c r="AZ3443" s="41"/>
      <c r="BA3443" s="41"/>
      <c r="BB3443" s="41"/>
      <c r="BC3443" s="41"/>
      <c r="BD3443" s="41"/>
      <c r="BE3443" s="41"/>
      <c r="BF3443" s="41"/>
      <c r="BG3443" s="41"/>
      <c r="BH3443" s="41"/>
      <c r="BI3443" s="41"/>
      <c r="BJ3443" s="41"/>
      <c r="BK3443" s="41"/>
      <c r="BL3443" s="41"/>
      <c r="BM3443" s="41"/>
      <c r="BN3443" s="41"/>
      <c r="BO3443" s="41"/>
      <c r="BP3443" s="108"/>
      <c r="CG3443" s="102"/>
      <c r="CI3443" s="45"/>
    </row>
    <row r="3444" spans="37:87" ht="13" customHeight="1">
      <c r="AK3444" s="114"/>
      <c r="AL3444" s="41"/>
      <c r="AM3444" s="41"/>
      <c r="AN3444" s="41"/>
      <c r="AO3444" s="41"/>
      <c r="AP3444" s="41"/>
      <c r="AQ3444" s="41"/>
      <c r="AR3444" s="41"/>
      <c r="AS3444" s="41"/>
      <c r="AT3444" s="41"/>
      <c r="AU3444" s="41"/>
      <c r="AV3444" s="41"/>
      <c r="AW3444" s="41"/>
      <c r="AX3444" s="41"/>
      <c r="AY3444" s="41"/>
      <c r="AZ3444" s="41"/>
      <c r="BA3444" s="41"/>
      <c r="BB3444" s="41"/>
      <c r="BC3444" s="41"/>
      <c r="BD3444" s="41"/>
      <c r="BE3444" s="41"/>
      <c r="BF3444" s="41"/>
      <c r="BG3444" s="41"/>
      <c r="BH3444" s="41"/>
      <c r="BI3444" s="41"/>
      <c r="BJ3444" s="41"/>
      <c r="BK3444" s="41"/>
      <c r="BL3444" s="41"/>
      <c r="BM3444" s="41"/>
      <c r="BN3444" s="41"/>
      <c r="BO3444" s="41"/>
      <c r="BP3444" s="108"/>
      <c r="CG3444" s="102"/>
      <c r="CI3444" s="45"/>
    </row>
    <row r="3445" spans="37:87" ht="13" customHeight="1">
      <c r="AK3445" s="114"/>
      <c r="AL3445" s="41"/>
      <c r="AM3445" s="41"/>
      <c r="AN3445" s="41"/>
      <c r="AO3445" s="41"/>
      <c r="AP3445" s="41"/>
      <c r="AQ3445" s="41"/>
      <c r="AR3445" s="41"/>
      <c r="AS3445" s="41"/>
      <c r="AT3445" s="41"/>
      <c r="AU3445" s="41"/>
      <c r="AV3445" s="41"/>
      <c r="AW3445" s="41"/>
      <c r="AX3445" s="41"/>
      <c r="AY3445" s="41"/>
      <c r="AZ3445" s="41"/>
      <c r="BA3445" s="41"/>
      <c r="BB3445" s="41"/>
      <c r="BC3445" s="41"/>
      <c r="BD3445" s="41"/>
      <c r="BE3445" s="41"/>
      <c r="BF3445" s="41"/>
      <c r="BG3445" s="41"/>
      <c r="BH3445" s="41"/>
      <c r="BI3445" s="41"/>
      <c r="BJ3445" s="41"/>
      <c r="BK3445" s="41"/>
      <c r="BL3445" s="41"/>
      <c r="BM3445" s="41"/>
      <c r="BN3445" s="41"/>
      <c r="BO3445" s="41"/>
      <c r="BP3445" s="108"/>
      <c r="CG3445" s="102"/>
      <c r="CI3445" s="45"/>
    </row>
    <row r="3446" spans="37:87" ht="13" customHeight="1">
      <c r="AK3446" s="114"/>
      <c r="AL3446" s="41"/>
      <c r="AM3446" s="41"/>
      <c r="AN3446" s="41"/>
      <c r="AO3446" s="41"/>
      <c r="AP3446" s="41"/>
      <c r="AQ3446" s="41"/>
      <c r="AR3446" s="41"/>
      <c r="AS3446" s="41"/>
      <c r="AT3446" s="41"/>
      <c r="AU3446" s="41"/>
      <c r="AV3446" s="41"/>
      <c r="AW3446" s="41"/>
      <c r="AX3446" s="41"/>
      <c r="AY3446" s="41"/>
      <c r="AZ3446" s="41"/>
      <c r="BA3446" s="41"/>
      <c r="BB3446" s="41"/>
      <c r="BC3446" s="41"/>
      <c r="BD3446" s="41"/>
      <c r="BE3446" s="41"/>
      <c r="BF3446" s="41"/>
      <c r="BG3446" s="41"/>
      <c r="BH3446" s="41"/>
      <c r="BI3446" s="41"/>
      <c r="BJ3446" s="41"/>
      <c r="BK3446" s="41"/>
      <c r="BL3446" s="41"/>
      <c r="BM3446" s="41"/>
      <c r="BN3446" s="41"/>
      <c r="BO3446" s="41"/>
      <c r="BP3446" s="108"/>
      <c r="CG3446" s="102"/>
      <c r="CI3446" s="45"/>
    </row>
    <row r="3447" spans="37:87" ht="13" customHeight="1">
      <c r="AK3447" s="114"/>
      <c r="AL3447" s="41"/>
      <c r="AM3447" s="41"/>
      <c r="AN3447" s="41"/>
      <c r="AO3447" s="41"/>
      <c r="AP3447" s="41"/>
      <c r="AQ3447" s="41"/>
      <c r="AR3447" s="41"/>
      <c r="AS3447" s="41"/>
      <c r="AT3447" s="41"/>
      <c r="AU3447" s="41"/>
      <c r="AV3447" s="41"/>
      <c r="AW3447" s="41"/>
      <c r="AX3447" s="41"/>
      <c r="AY3447" s="41"/>
      <c r="AZ3447" s="41"/>
      <c r="BA3447" s="41"/>
      <c r="BB3447" s="41"/>
      <c r="BC3447" s="41"/>
      <c r="BD3447" s="41"/>
      <c r="BE3447" s="41"/>
      <c r="BF3447" s="41"/>
      <c r="BG3447" s="41"/>
      <c r="BH3447" s="41"/>
      <c r="BI3447" s="41"/>
      <c r="BJ3447" s="41"/>
      <c r="BK3447" s="41"/>
      <c r="BL3447" s="41"/>
      <c r="BM3447" s="41"/>
      <c r="BN3447" s="41"/>
      <c r="BO3447" s="41"/>
      <c r="BP3447" s="108"/>
      <c r="CG3447" s="102"/>
      <c r="CI3447" s="45"/>
    </row>
    <row r="3448" spans="37:87" ht="13" customHeight="1">
      <c r="AK3448" s="114"/>
      <c r="AL3448" s="41"/>
      <c r="AM3448" s="41"/>
      <c r="AN3448" s="41"/>
      <c r="AO3448" s="41"/>
      <c r="AP3448" s="41"/>
      <c r="AQ3448" s="41"/>
      <c r="AR3448" s="41"/>
      <c r="AS3448" s="41"/>
      <c r="AT3448" s="41"/>
      <c r="AU3448" s="41"/>
      <c r="AV3448" s="41"/>
      <c r="AW3448" s="41"/>
      <c r="AX3448" s="41"/>
      <c r="AY3448" s="41"/>
      <c r="AZ3448" s="41"/>
      <c r="BA3448" s="41"/>
      <c r="BB3448" s="41"/>
      <c r="BC3448" s="41"/>
      <c r="BD3448" s="41"/>
      <c r="BE3448" s="41"/>
      <c r="BF3448" s="41"/>
      <c r="BG3448" s="41"/>
      <c r="BH3448" s="41"/>
      <c r="BI3448" s="41"/>
      <c r="BJ3448" s="41"/>
      <c r="BK3448" s="41"/>
      <c r="BL3448" s="41"/>
      <c r="BM3448" s="41"/>
      <c r="BN3448" s="41"/>
      <c r="BO3448" s="41"/>
      <c r="BP3448" s="108"/>
      <c r="CG3448" s="102"/>
      <c r="CI3448" s="45"/>
    </row>
    <row r="3449" spans="37:87" ht="13" customHeight="1">
      <c r="AK3449" s="114"/>
      <c r="AL3449" s="41"/>
      <c r="AM3449" s="41"/>
      <c r="AN3449" s="41"/>
      <c r="AO3449" s="41"/>
      <c r="AP3449" s="41"/>
      <c r="AQ3449" s="41"/>
      <c r="AR3449" s="41"/>
      <c r="AS3449" s="41"/>
      <c r="AT3449" s="41"/>
      <c r="AU3449" s="41"/>
      <c r="AV3449" s="41"/>
      <c r="AW3449" s="41"/>
      <c r="AX3449" s="41"/>
      <c r="AY3449" s="41"/>
      <c r="AZ3449" s="41"/>
      <c r="BA3449" s="41"/>
      <c r="BB3449" s="41"/>
      <c r="BC3449" s="41"/>
      <c r="BD3449" s="41"/>
      <c r="BE3449" s="41"/>
      <c r="BF3449" s="41"/>
      <c r="BG3449" s="41"/>
      <c r="BH3449" s="41"/>
      <c r="BI3449" s="41"/>
      <c r="BJ3449" s="41"/>
      <c r="BK3449" s="41"/>
      <c r="BL3449" s="41"/>
      <c r="BM3449" s="41"/>
      <c r="BN3449" s="41"/>
      <c r="BO3449" s="41"/>
      <c r="BP3449" s="108"/>
      <c r="CG3449" s="102"/>
      <c r="CI3449" s="45"/>
    </row>
    <row r="3450" spans="37:87" ht="13" customHeight="1">
      <c r="AK3450" s="114"/>
      <c r="AL3450" s="41"/>
      <c r="AM3450" s="41"/>
      <c r="AN3450" s="41"/>
      <c r="AO3450" s="41"/>
      <c r="AP3450" s="41"/>
      <c r="AQ3450" s="41"/>
      <c r="AR3450" s="41"/>
      <c r="AS3450" s="41"/>
      <c r="AT3450" s="41"/>
      <c r="AU3450" s="41"/>
      <c r="AV3450" s="41"/>
      <c r="AW3450" s="41"/>
      <c r="AX3450" s="41"/>
      <c r="AY3450" s="41"/>
      <c r="AZ3450" s="41"/>
      <c r="BA3450" s="41"/>
      <c r="BB3450" s="41"/>
      <c r="BC3450" s="41"/>
      <c r="BD3450" s="41"/>
      <c r="BE3450" s="41"/>
      <c r="BF3450" s="41"/>
      <c r="BG3450" s="41"/>
      <c r="BH3450" s="41"/>
      <c r="BI3450" s="41"/>
      <c r="BJ3450" s="41"/>
      <c r="BK3450" s="41"/>
      <c r="BL3450" s="41"/>
      <c r="BM3450" s="41"/>
      <c r="BN3450" s="41"/>
      <c r="BO3450" s="41"/>
      <c r="BP3450" s="108"/>
      <c r="CG3450" s="102"/>
      <c r="CI3450" s="45"/>
    </row>
    <row r="3451" spans="37:87" ht="13" customHeight="1">
      <c r="AK3451" s="114"/>
      <c r="AL3451" s="41"/>
      <c r="AM3451" s="41"/>
      <c r="AN3451" s="41"/>
      <c r="AO3451" s="41"/>
      <c r="AP3451" s="41"/>
      <c r="AQ3451" s="41"/>
      <c r="AR3451" s="41"/>
      <c r="AS3451" s="41"/>
      <c r="AT3451" s="41"/>
      <c r="AU3451" s="41"/>
      <c r="AV3451" s="41"/>
      <c r="AW3451" s="41"/>
      <c r="AX3451" s="41"/>
      <c r="AY3451" s="41"/>
      <c r="AZ3451" s="41"/>
      <c r="BA3451" s="41"/>
      <c r="BB3451" s="41"/>
      <c r="BC3451" s="41"/>
      <c r="BD3451" s="41"/>
      <c r="BE3451" s="41"/>
      <c r="BF3451" s="41"/>
      <c r="BG3451" s="41"/>
      <c r="BH3451" s="41"/>
      <c r="BI3451" s="41"/>
      <c r="BJ3451" s="41"/>
      <c r="BK3451" s="41"/>
      <c r="BL3451" s="41"/>
      <c r="BM3451" s="41"/>
      <c r="BN3451" s="41"/>
      <c r="BO3451" s="41"/>
      <c r="BP3451" s="108"/>
      <c r="CG3451" s="102"/>
      <c r="CI3451" s="45"/>
    </row>
    <row r="3452" spans="37:87" ht="13" customHeight="1">
      <c r="AK3452" s="114"/>
      <c r="AL3452" s="41"/>
      <c r="AM3452" s="41"/>
      <c r="AN3452" s="41"/>
      <c r="AO3452" s="41"/>
      <c r="AP3452" s="41"/>
      <c r="AQ3452" s="41"/>
      <c r="AR3452" s="41"/>
      <c r="AS3452" s="41"/>
      <c r="AT3452" s="41"/>
      <c r="AU3452" s="41"/>
      <c r="AV3452" s="41"/>
      <c r="AW3452" s="41"/>
      <c r="AX3452" s="41"/>
      <c r="AY3452" s="41"/>
      <c r="AZ3452" s="41"/>
      <c r="BA3452" s="41"/>
      <c r="BB3452" s="41"/>
      <c r="BC3452" s="41"/>
      <c r="BD3452" s="41"/>
      <c r="BE3452" s="41"/>
      <c r="BF3452" s="41"/>
      <c r="BG3452" s="41"/>
      <c r="BH3452" s="41"/>
      <c r="BI3452" s="41"/>
      <c r="BJ3452" s="41"/>
      <c r="BK3452" s="41"/>
      <c r="BL3452" s="41"/>
      <c r="BM3452" s="41"/>
      <c r="BN3452" s="41"/>
      <c r="BO3452" s="41"/>
      <c r="BP3452" s="108"/>
      <c r="CG3452" s="102"/>
      <c r="CI3452" s="45"/>
    </row>
    <row r="3453" spans="37:87" ht="13" customHeight="1">
      <c r="AK3453" s="114"/>
      <c r="AL3453" s="41"/>
      <c r="AM3453" s="41"/>
      <c r="AN3453" s="41"/>
      <c r="AO3453" s="41"/>
      <c r="AP3453" s="41"/>
      <c r="AQ3453" s="41"/>
      <c r="AR3453" s="41"/>
      <c r="AS3453" s="41"/>
      <c r="AT3453" s="41"/>
      <c r="AU3453" s="41"/>
      <c r="AV3453" s="41"/>
      <c r="AW3453" s="41"/>
      <c r="AX3453" s="41"/>
      <c r="AY3453" s="41"/>
      <c r="AZ3453" s="41"/>
      <c r="BA3453" s="41"/>
      <c r="BB3453" s="41"/>
      <c r="BC3453" s="41"/>
      <c r="BD3453" s="41"/>
      <c r="BE3453" s="41"/>
      <c r="BF3453" s="41"/>
      <c r="BG3453" s="41"/>
      <c r="BH3453" s="41"/>
      <c r="BI3453" s="41"/>
      <c r="BJ3453" s="41"/>
      <c r="BK3453" s="41"/>
      <c r="BL3453" s="41"/>
      <c r="BM3453" s="41"/>
      <c r="BN3453" s="41"/>
      <c r="BO3453" s="41"/>
      <c r="BP3453" s="108"/>
      <c r="CG3453" s="102"/>
      <c r="CI3453" s="45"/>
    </row>
    <row r="3454" spans="37:87" ht="13" customHeight="1">
      <c r="AK3454" s="114"/>
      <c r="AL3454" s="41"/>
      <c r="AM3454" s="41"/>
      <c r="AN3454" s="41"/>
      <c r="AO3454" s="41"/>
      <c r="AP3454" s="41"/>
      <c r="AQ3454" s="41"/>
      <c r="AR3454" s="41"/>
      <c r="AS3454" s="41"/>
      <c r="AT3454" s="41"/>
      <c r="AU3454" s="41"/>
      <c r="AV3454" s="41"/>
      <c r="AW3454" s="41"/>
      <c r="AX3454" s="41"/>
      <c r="AY3454" s="41"/>
      <c r="AZ3454" s="41"/>
      <c r="BA3454" s="41"/>
      <c r="BB3454" s="41"/>
      <c r="BC3454" s="41"/>
      <c r="BD3454" s="41"/>
      <c r="BE3454" s="41"/>
      <c r="BF3454" s="41"/>
      <c r="BG3454" s="41"/>
      <c r="BH3454" s="41"/>
      <c r="BI3454" s="41"/>
      <c r="BJ3454" s="41"/>
      <c r="BK3454" s="41"/>
      <c r="BL3454" s="41"/>
      <c r="BM3454" s="41"/>
      <c r="BN3454" s="41"/>
      <c r="BO3454" s="41"/>
      <c r="BP3454" s="108"/>
      <c r="CG3454" s="102"/>
      <c r="CI3454" s="45"/>
    </row>
    <row r="3455" spans="37:87" ht="13" customHeight="1">
      <c r="AK3455" s="114"/>
      <c r="AL3455" s="41"/>
      <c r="AM3455" s="41"/>
      <c r="AN3455" s="41"/>
      <c r="AO3455" s="41"/>
      <c r="AP3455" s="41"/>
      <c r="AQ3455" s="41"/>
      <c r="AR3455" s="41"/>
      <c r="AS3455" s="41"/>
      <c r="AT3455" s="41"/>
      <c r="AU3455" s="41"/>
      <c r="AV3455" s="41"/>
      <c r="AW3455" s="41"/>
      <c r="AX3455" s="41"/>
      <c r="AY3455" s="41"/>
      <c r="AZ3455" s="41"/>
      <c r="BA3455" s="41"/>
      <c r="BB3455" s="41"/>
      <c r="BC3455" s="41"/>
      <c r="BD3455" s="41"/>
      <c r="BE3455" s="41"/>
      <c r="BF3455" s="41"/>
      <c r="BG3455" s="41"/>
      <c r="BH3455" s="41"/>
      <c r="BI3455" s="41"/>
      <c r="BJ3455" s="41"/>
      <c r="BK3455" s="41"/>
      <c r="BL3455" s="41"/>
      <c r="BM3455" s="41"/>
      <c r="BN3455" s="41"/>
      <c r="BO3455" s="41"/>
      <c r="BP3455" s="108"/>
      <c r="CG3455" s="102"/>
      <c r="CI3455" s="45"/>
    </row>
    <row r="3456" spans="37:87" ht="13" customHeight="1">
      <c r="AK3456" s="114"/>
      <c r="AL3456" s="41"/>
      <c r="AM3456" s="41"/>
      <c r="AN3456" s="41"/>
      <c r="AO3456" s="41"/>
      <c r="AP3456" s="41"/>
      <c r="AQ3456" s="41"/>
      <c r="AR3456" s="41"/>
      <c r="AS3456" s="41"/>
      <c r="AT3456" s="41"/>
      <c r="AU3456" s="41"/>
      <c r="AV3456" s="41"/>
      <c r="AW3456" s="41"/>
      <c r="AX3456" s="41"/>
      <c r="AY3456" s="41"/>
      <c r="AZ3456" s="41"/>
      <c r="BA3456" s="41"/>
      <c r="BB3456" s="41"/>
      <c r="BC3456" s="41"/>
      <c r="BD3456" s="41"/>
      <c r="BE3456" s="41"/>
      <c r="BF3456" s="41"/>
      <c r="BG3456" s="41"/>
      <c r="BH3456" s="41"/>
      <c r="BI3456" s="41"/>
      <c r="BJ3456" s="41"/>
      <c r="BK3456" s="41"/>
      <c r="BL3456" s="41"/>
      <c r="BM3456" s="41"/>
      <c r="BN3456" s="41"/>
      <c r="BO3456" s="41"/>
      <c r="BP3456" s="108"/>
      <c r="CG3456" s="102"/>
      <c r="CI3456" s="45"/>
    </row>
    <row r="3457" spans="37:87" ht="13" customHeight="1">
      <c r="AK3457" s="114"/>
      <c r="AL3457" s="41"/>
      <c r="AM3457" s="41"/>
      <c r="AN3457" s="41"/>
      <c r="AO3457" s="41"/>
      <c r="AP3457" s="41"/>
      <c r="AQ3457" s="41"/>
      <c r="AR3457" s="41"/>
      <c r="AS3457" s="41"/>
      <c r="AT3457" s="41"/>
      <c r="AU3457" s="41"/>
      <c r="AV3457" s="41"/>
      <c r="AW3457" s="41"/>
      <c r="AX3457" s="41"/>
      <c r="AY3457" s="41"/>
      <c r="AZ3457" s="41"/>
      <c r="BA3457" s="41"/>
      <c r="BB3457" s="41"/>
      <c r="BC3457" s="41"/>
      <c r="BD3457" s="41"/>
      <c r="BE3457" s="41"/>
      <c r="BF3457" s="41"/>
      <c r="BG3457" s="41"/>
      <c r="BH3457" s="41"/>
      <c r="BI3457" s="41"/>
      <c r="BJ3457" s="41"/>
      <c r="BK3457" s="41"/>
      <c r="BL3457" s="41"/>
      <c r="BM3457" s="41"/>
      <c r="BN3457" s="41"/>
      <c r="BO3457" s="41"/>
      <c r="BP3457" s="108"/>
      <c r="CG3457" s="102"/>
      <c r="CI3457" s="45"/>
    </row>
    <row r="3458" spans="37:87" ht="13" customHeight="1">
      <c r="AK3458" s="114"/>
      <c r="AL3458" s="41"/>
      <c r="AM3458" s="41"/>
      <c r="AN3458" s="41"/>
      <c r="AO3458" s="41"/>
      <c r="AP3458" s="41"/>
      <c r="AQ3458" s="41"/>
      <c r="AR3458" s="41"/>
      <c r="AS3458" s="41"/>
      <c r="AT3458" s="41"/>
      <c r="AU3458" s="41"/>
      <c r="AV3458" s="41"/>
      <c r="AW3458" s="41"/>
      <c r="AX3458" s="41"/>
      <c r="AY3458" s="41"/>
      <c r="AZ3458" s="41"/>
      <c r="BA3458" s="41"/>
      <c r="BB3458" s="41"/>
      <c r="BC3458" s="41"/>
      <c r="BD3458" s="41"/>
      <c r="BE3458" s="41"/>
      <c r="BF3458" s="41"/>
      <c r="BG3458" s="41"/>
      <c r="BH3458" s="41"/>
      <c r="BI3458" s="41"/>
      <c r="BJ3458" s="41"/>
      <c r="BK3458" s="41"/>
      <c r="BL3458" s="41"/>
      <c r="BM3458" s="41"/>
      <c r="BN3458" s="41"/>
      <c r="BO3458" s="41"/>
      <c r="BP3458" s="108"/>
      <c r="CG3458" s="102"/>
      <c r="CI3458" s="45"/>
    </row>
    <row r="3459" spans="37:87" ht="13" customHeight="1">
      <c r="AK3459" s="114"/>
      <c r="AL3459" s="41"/>
      <c r="AM3459" s="41"/>
      <c r="AN3459" s="41"/>
      <c r="AO3459" s="41"/>
      <c r="AP3459" s="41"/>
      <c r="AQ3459" s="41"/>
      <c r="AR3459" s="41"/>
      <c r="AS3459" s="41"/>
      <c r="AT3459" s="41"/>
      <c r="AU3459" s="41"/>
      <c r="AV3459" s="41"/>
      <c r="AW3459" s="41"/>
      <c r="AX3459" s="41"/>
      <c r="AY3459" s="41"/>
      <c r="AZ3459" s="41"/>
      <c r="BA3459" s="41"/>
      <c r="BB3459" s="41"/>
      <c r="BC3459" s="41"/>
      <c r="BD3459" s="41"/>
      <c r="BE3459" s="41"/>
      <c r="BF3459" s="41"/>
      <c r="BG3459" s="41"/>
      <c r="BH3459" s="41"/>
      <c r="BI3459" s="41"/>
      <c r="BJ3459" s="41"/>
      <c r="BK3459" s="41"/>
      <c r="BL3459" s="41"/>
      <c r="BM3459" s="41"/>
      <c r="BN3459" s="41"/>
      <c r="BO3459" s="41"/>
      <c r="BP3459" s="108"/>
      <c r="CG3459" s="102"/>
      <c r="CI3459" s="45"/>
    </row>
    <row r="3460" spans="37:87" ht="13" customHeight="1">
      <c r="AK3460" s="114"/>
      <c r="AL3460" s="41"/>
      <c r="AM3460" s="41"/>
      <c r="AN3460" s="41"/>
      <c r="AO3460" s="41"/>
      <c r="AP3460" s="41"/>
      <c r="AQ3460" s="41"/>
      <c r="AR3460" s="41"/>
      <c r="AS3460" s="41"/>
      <c r="AT3460" s="41"/>
      <c r="AU3460" s="41"/>
      <c r="AV3460" s="41"/>
      <c r="AW3460" s="41"/>
      <c r="AX3460" s="41"/>
      <c r="AY3460" s="41"/>
      <c r="AZ3460" s="41"/>
      <c r="BA3460" s="41"/>
      <c r="BB3460" s="41"/>
      <c r="BC3460" s="41"/>
      <c r="BD3460" s="41"/>
      <c r="BE3460" s="41"/>
      <c r="BF3460" s="41"/>
      <c r="BG3460" s="41"/>
      <c r="BH3460" s="41"/>
      <c r="BI3460" s="41"/>
      <c r="BJ3460" s="41"/>
      <c r="BK3460" s="41"/>
      <c r="BL3460" s="41"/>
      <c r="BM3460" s="41"/>
      <c r="BN3460" s="41"/>
      <c r="BO3460" s="41"/>
      <c r="BP3460" s="108"/>
      <c r="CG3460" s="102"/>
      <c r="CI3460" s="45"/>
    </row>
    <row r="3461" spans="37:87" ht="13" customHeight="1">
      <c r="AK3461" s="114"/>
      <c r="AL3461" s="41"/>
      <c r="AM3461" s="41"/>
      <c r="AN3461" s="41"/>
      <c r="AO3461" s="41"/>
      <c r="AP3461" s="41"/>
      <c r="AQ3461" s="41"/>
      <c r="AR3461" s="41"/>
      <c r="AS3461" s="41"/>
      <c r="AT3461" s="41"/>
      <c r="AU3461" s="41"/>
      <c r="AV3461" s="41"/>
      <c r="AW3461" s="41"/>
      <c r="AX3461" s="41"/>
      <c r="AY3461" s="41"/>
      <c r="AZ3461" s="41"/>
      <c r="BA3461" s="41"/>
      <c r="BB3461" s="41"/>
      <c r="BC3461" s="41"/>
      <c r="BD3461" s="41"/>
      <c r="BE3461" s="41"/>
      <c r="BF3461" s="41"/>
      <c r="BG3461" s="41"/>
      <c r="BH3461" s="41"/>
      <c r="BI3461" s="41"/>
      <c r="BJ3461" s="41"/>
      <c r="BK3461" s="41"/>
      <c r="BL3461" s="41"/>
      <c r="BM3461" s="41"/>
      <c r="BN3461" s="41"/>
      <c r="BO3461" s="41"/>
      <c r="BP3461" s="108"/>
      <c r="CG3461" s="102"/>
      <c r="CI3461" s="45"/>
    </row>
    <row r="3462" spans="37:87" ht="13" customHeight="1">
      <c r="AK3462" s="114"/>
      <c r="AL3462" s="41"/>
      <c r="AM3462" s="41"/>
      <c r="AN3462" s="41"/>
      <c r="AO3462" s="41"/>
      <c r="AP3462" s="41"/>
      <c r="AQ3462" s="41"/>
      <c r="AR3462" s="41"/>
      <c r="AS3462" s="41"/>
      <c r="AT3462" s="41"/>
      <c r="AU3462" s="41"/>
      <c r="AV3462" s="41"/>
      <c r="AW3462" s="41"/>
      <c r="AX3462" s="41"/>
      <c r="AY3462" s="41"/>
      <c r="AZ3462" s="41"/>
      <c r="BA3462" s="41"/>
      <c r="BB3462" s="41"/>
      <c r="BC3462" s="41"/>
      <c r="BD3462" s="41"/>
      <c r="BE3462" s="41"/>
      <c r="BF3462" s="41"/>
      <c r="BG3462" s="41"/>
      <c r="BH3462" s="41"/>
      <c r="BI3462" s="41"/>
      <c r="BJ3462" s="41"/>
      <c r="BK3462" s="41"/>
      <c r="BL3462" s="41"/>
      <c r="BM3462" s="41"/>
      <c r="BN3462" s="41"/>
      <c r="BO3462" s="41"/>
      <c r="BP3462" s="108"/>
      <c r="CG3462" s="102"/>
      <c r="CI3462" s="45"/>
    </row>
    <row r="3463" spans="37:87" ht="13" customHeight="1">
      <c r="AK3463" s="114"/>
      <c r="AL3463" s="41"/>
      <c r="AM3463" s="41"/>
      <c r="AN3463" s="41"/>
      <c r="AO3463" s="41"/>
      <c r="AP3463" s="41"/>
      <c r="AQ3463" s="41"/>
      <c r="AR3463" s="41"/>
      <c r="AS3463" s="41"/>
      <c r="AT3463" s="41"/>
      <c r="AU3463" s="41"/>
      <c r="AV3463" s="41"/>
      <c r="AW3463" s="41"/>
      <c r="AX3463" s="41"/>
      <c r="AY3463" s="41"/>
      <c r="AZ3463" s="41"/>
      <c r="BA3463" s="41"/>
      <c r="BB3463" s="41"/>
      <c r="BC3463" s="41"/>
      <c r="BD3463" s="41"/>
      <c r="BE3463" s="41"/>
      <c r="BF3463" s="41"/>
      <c r="BG3463" s="41"/>
      <c r="BH3463" s="41"/>
      <c r="BI3463" s="41"/>
      <c r="BJ3463" s="41"/>
      <c r="BK3463" s="41"/>
      <c r="BL3463" s="41"/>
      <c r="BM3463" s="41"/>
      <c r="BN3463" s="41"/>
      <c r="BO3463" s="41"/>
      <c r="BP3463" s="108"/>
      <c r="CG3463" s="102"/>
      <c r="CI3463" s="45"/>
    </row>
    <row r="3464" spans="37:87" ht="13" customHeight="1">
      <c r="AK3464" s="114"/>
      <c r="AL3464" s="41"/>
      <c r="AM3464" s="41"/>
      <c r="AN3464" s="41"/>
      <c r="AO3464" s="41"/>
      <c r="AP3464" s="41"/>
      <c r="AQ3464" s="41"/>
      <c r="AR3464" s="41"/>
      <c r="AS3464" s="41"/>
      <c r="AT3464" s="41"/>
      <c r="AU3464" s="41"/>
      <c r="AV3464" s="41"/>
      <c r="AW3464" s="41"/>
      <c r="AX3464" s="41"/>
      <c r="AY3464" s="41"/>
      <c r="AZ3464" s="41"/>
      <c r="BA3464" s="41"/>
      <c r="BB3464" s="41"/>
      <c r="BC3464" s="41"/>
      <c r="BD3464" s="41"/>
      <c r="BE3464" s="41"/>
      <c r="BF3464" s="41"/>
      <c r="BG3464" s="41"/>
      <c r="BH3464" s="41"/>
      <c r="BI3464" s="41"/>
      <c r="BJ3464" s="41"/>
      <c r="BK3464" s="41"/>
      <c r="BL3464" s="41"/>
      <c r="BM3464" s="41"/>
      <c r="BN3464" s="41"/>
      <c r="BO3464" s="41"/>
      <c r="BP3464" s="108"/>
      <c r="CG3464" s="102"/>
      <c r="CI3464" s="45"/>
    </row>
    <row r="3465" spans="37:87" ht="13" customHeight="1">
      <c r="AK3465" s="114"/>
      <c r="AL3465" s="41"/>
      <c r="AM3465" s="41"/>
      <c r="AN3465" s="41"/>
      <c r="AO3465" s="41"/>
      <c r="AP3465" s="41"/>
      <c r="AQ3465" s="41"/>
      <c r="AR3465" s="41"/>
      <c r="AS3465" s="41"/>
      <c r="AT3465" s="41"/>
      <c r="AU3465" s="41"/>
      <c r="AV3465" s="41"/>
      <c r="AW3465" s="41"/>
      <c r="AX3465" s="41"/>
      <c r="AY3465" s="41"/>
      <c r="AZ3465" s="41"/>
      <c r="BA3465" s="41"/>
      <c r="BB3465" s="41"/>
      <c r="BC3465" s="41"/>
      <c r="BD3465" s="41"/>
      <c r="BE3465" s="41"/>
      <c r="BF3465" s="41"/>
      <c r="BG3465" s="41"/>
      <c r="BH3465" s="41"/>
      <c r="BI3465" s="41"/>
      <c r="BJ3465" s="41"/>
      <c r="BK3465" s="41"/>
      <c r="BL3465" s="41"/>
      <c r="BM3465" s="41"/>
      <c r="BN3465" s="41"/>
      <c r="BO3465" s="41"/>
      <c r="BP3465" s="108"/>
      <c r="CG3465" s="102"/>
      <c r="CI3465" s="45"/>
    </row>
    <row r="3466" spans="37:87" ht="13" customHeight="1">
      <c r="AK3466" s="114"/>
      <c r="AL3466" s="41"/>
      <c r="AM3466" s="41"/>
      <c r="AN3466" s="41"/>
      <c r="AO3466" s="41"/>
      <c r="AP3466" s="41"/>
      <c r="AQ3466" s="41"/>
      <c r="AR3466" s="41"/>
      <c r="AS3466" s="41"/>
      <c r="AT3466" s="41"/>
      <c r="AU3466" s="41"/>
      <c r="AV3466" s="41"/>
      <c r="AW3466" s="41"/>
      <c r="AX3466" s="41"/>
      <c r="AY3466" s="41"/>
      <c r="AZ3466" s="41"/>
      <c r="BA3466" s="41"/>
      <c r="BB3466" s="41"/>
      <c r="BC3466" s="41"/>
      <c r="BD3466" s="41"/>
      <c r="BE3466" s="41"/>
      <c r="BF3466" s="41"/>
      <c r="BG3466" s="41"/>
      <c r="BH3466" s="41"/>
      <c r="BI3466" s="41"/>
      <c r="BJ3466" s="41"/>
      <c r="BK3466" s="41"/>
      <c r="BL3466" s="41"/>
      <c r="BM3466" s="41"/>
      <c r="BN3466" s="41"/>
      <c r="BO3466" s="41"/>
      <c r="BP3466" s="108"/>
      <c r="CG3466" s="102"/>
      <c r="CI3466" s="45"/>
    </row>
    <row r="3467" spans="37:87" ht="13" customHeight="1">
      <c r="AK3467" s="114"/>
      <c r="AL3467" s="41"/>
      <c r="AM3467" s="41"/>
      <c r="AN3467" s="41"/>
      <c r="AO3467" s="41"/>
      <c r="AP3467" s="41"/>
      <c r="AQ3467" s="41"/>
      <c r="AR3467" s="41"/>
      <c r="AS3467" s="41"/>
      <c r="AT3467" s="41"/>
      <c r="AU3467" s="41"/>
      <c r="AV3467" s="41"/>
      <c r="AW3467" s="41"/>
      <c r="AX3467" s="41"/>
      <c r="AY3467" s="41"/>
      <c r="AZ3467" s="41"/>
      <c r="BA3467" s="41"/>
      <c r="BB3467" s="41"/>
      <c r="BC3467" s="41"/>
      <c r="BD3467" s="41"/>
      <c r="BE3467" s="41"/>
      <c r="BF3467" s="41"/>
      <c r="BG3467" s="41"/>
      <c r="BH3467" s="41"/>
      <c r="BI3467" s="41"/>
      <c r="BJ3467" s="41"/>
      <c r="BK3467" s="41"/>
      <c r="BL3467" s="41"/>
      <c r="BM3467" s="41"/>
      <c r="BN3467" s="41"/>
      <c r="BO3467" s="41"/>
      <c r="BP3467" s="108"/>
      <c r="CG3467" s="102"/>
      <c r="CI3467" s="45"/>
    </row>
    <row r="3468" spans="37:87" ht="13" customHeight="1">
      <c r="AK3468" s="114"/>
      <c r="AL3468" s="41"/>
      <c r="AM3468" s="41"/>
      <c r="AN3468" s="41"/>
      <c r="AO3468" s="41"/>
      <c r="AP3468" s="41"/>
      <c r="AQ3468" s="41"/>
      <c r="AR3468" s="41"/>
      <c r="AS3468" s="41"/>
      <c r="AT3468" s="41"/>
      <c r="AU3468" s="41"/>
      <c r="AV3468" s="41"/>
      <c r="AW3468" s="41"/>
      <c r="AX3468" s="41"/>
      <c r="AY3468" s="41"/>
      <c r="AZ3468" s="41"/>
      <c r="BA3468" s="41"/>
      <c r="BB3468" s="41"/>
      <c r="BC3468" s="41"/>
      <c r="BD3468" s="41"/>
      <c r="BE3468" s="41"/>
      <c r="BF3468" s="41"/>
      <c r="BG3468" s="41"/>
      <c r="BH3468" s="41"/>
      <c r="BI3468" s="41"/>
      <c r="BJ3468" s="41"/>
      <c r="BK3468" s="41"/>
      <c r="BL3468" s="41"/>
      <c r="BM3468" s="41"/>
      <c r="BN3468" s="41"/>
      <c r="BO3468" s="41"/>
      <c r="BP3468" s="108"/>
      <c r="CG3468" s="102"/>
      <c r="CI3468" s="45"/>
    </row>
    <row r="3469" spans="37:87" ht="13" customHeight="1">
      <c r="AK3469" s="114"/>
      <c r="AL3469" s="41"/>
      <c r="AM3469" s="41"/>
      <c r="AN3469" s="41"/>
      <c r="AO3469" s="41"/>
      <c r="AP3469" s="41"/>
      <c r="AQ3469" s="41"/>
      <c r="AR3469" s="41"/>
      <c r="AS3469" s="41"/>
      <c r="AT3469" s="41"/>
      <c r="AU3469" s="41"/>
      <c r="AV3469" s="41"/>
      <c r="AW3469" s="41"/>
      <c r="AX3469" s="41"/>
      <c r="AY3469" s="41"/>
      <c r="AZ3469" s="41"/>
      <c r="BA3469" s="41"/>
      <c r="BB3469" s="41"/>
      <c r="BC3469" s="41"/>
      <c r="BD3469" s="41"/>
      <c r="BE3469" s="41"/>
      <c r="BF3469" s="41"/>
      <c r="BG3469" s="41"/>
      <c r="BH3469" s="41"/>
      <c r="BI3469" s="41"/>
      <c r="BJ3469" s="41"/>
      <c r="BK3469" s="41"/>
      <c r="BL3469" s="41"/>
      <c r="BM3469" s="41"/>
      <c r="BN3469" s="41"/>
      <c r="BO3469" s="41"/>
      <c r="BP3469" s="108"/>
      <c r="CG3469" s="102"/>
      <c r="CI3469" s="45"/>
    </row>
    <row r="3470" spans="37:87" ht="13" customHeight="1">
      <c r="AK3470" s="114"/>
      <c r="AL3470" s="41"/>
      <c r="AM3470" s="41"/>
      <c r="AN3470" s="41"/>
      <c r="AO3470" s="41"/>
      <c r="AP3470" s="41"/>
      <c r="AQ3470" s="41"/>
      <c r="AR3470" s="41"/>
      <c r="AS3470" s="41"/>
      <c r="AT3470" s="41"/>
      <c r="AU3470" s="41"/>
      <c r="AV3470" s="41"/>
      <c r="AW3470" s="41"/>
      <c r="AX3470" s="41"/>
      <c r="AY3470" s="41"/>
      <c r="AZ3470" s="41"/>
      <c r="BA3470" s="41"/>
      <c r="BB3470" s="41"/>
      <c r="BC3470" s="41"/>
      <c r="BD3470" s="41"/>
      <c r="BE3470" s="41"/>
      <c r="BF3470" s="41"/>
      <c r="BG3470" s="41"/>
      <c r="BH3470" s="41"/>
      <c r="BI3470" s="41"/>
      <c r="BJ3470" s="41"/>
      <c r="BK3470" s="41"/>
      <c r="BL3470" s="41"/>
      <c r="BM3470" s="41"/>
      <c r="BN3470" s="41"/>
      <c r="BO3470" s="41"/>
      <c r="BP3470" s="108"/>
      <c r="CG3470" s="102"/>
      <c r="CI3470" s="45"/>
    </row>
    <row r="3471" spans="37:87" ht="13" customHeight="1">
      <c r="AK3471" s="114"/>
      <c r="AL3471" s="41"/>
      <c r="AM3471" s="41"/>
      <c r="AN3471" s="41"/>
      <c r="AO3471" s="41"/>
      <c r="AP3471" s="41"/>
      <c r="AQ3471" s="41"/>
      <c r="AR3471" s="41"/>
      <c r="AS3471" s="41"/>
      <c r="AT3471" s="41"/>
      <c r="AU3471" s="41"/>
      <c r="AV3471" s="41"/>
      <c r="AW3471" s="41"/>
      <c r="AX3471" s="41"/>
      <c r="AY3471" s="41"/>
      <c r="AZ3471" s="41"/>
      <c r="BA3471" s="41"/>
      <c r="BB3471" s="41"/>
      <c r="BC3471" s="41"/>
      <c r="BD3471" s="41"/>
      <c r="BE3471" s="41"/>
      <c r="BF3471" s="41"/>
      <c r="BG3471" s="41"/>
      <c r="BH3471" s="41"/>
      <c r="BI3471" s="41"/>
      <c r="BJ3471" s="41"/>
      <c r="BK3471" s="41"/>
      <c r="BL3471" s="41"/>
      <c r="BM3471" s="41"/>
      <c r="BN3471" s="41"/>
      <c r="BO3471" s="41"/>
      <c r="BP3471" s="108"/>
      <c r="CG3471" s="102"/>
      <c r="CI3471" s="45"/>
    </row>
    <row r="3472" spans="37:87" ht="13" customHeight="1">
      <c r="AK3472" s="114"/>
      <c r="AL3472" s="41"/>
      <c r="AM3472" s="41"/>
      <c r="AN3472" s="41"/>
      <c r="AO3472" s="41"/>
      <c r="AP3472" s="41"/>
      <c r="AQ3472" s="41"/>
      <c r="AR3472" s="41"/>
      <c r="AS3472" s="41"/>
      <c r="AT3472" s="41"/>
      <c r="AU3472" s="41"/>
      <c r="AV3472" s="41"/>
      <c r="AW3472" s="41"/>
      <c r="AX3472" s="41"/>
      <c r="AY3472" s="41"/>
      <c r="AZ3472" s="41"/>
      <c r="BA3472" s="41"/>
      <c r="BB3472" s="41"/>
      <c r="BC3472" s="41"/>
      <c r="BD3472" s="41"/>
      <c r="BE3472" s="41"/>
      <c r="BF3472" s="41"/>
      <c r="BG3472" s="41"/>
      <c r="BH3472" s="41"/>
      <c r="BI3472" s="41"/>
      <c r="BJ3472" s="41"/>
      <c r="BK3472" s="41"/>
      <c r="BL3472" s="41"/>
      <c r="BM3472" s="41"/>
      <c r="BN3472" s="41"/>
      <c r="BO3472" s="41"/>
      <c r="BP3472" s="108"/>
      <c r="CG3472" s="102"/>
      <c r="CI3472" s="45"/>
    </row>
    <row r="3473" spans="37:87" ht="13" customHeight="1">
      <c r="AK3473" s="114"/>
      <c r="AL3473" s="41"/>
      <c r="AM3473" s="41"/>
      <c r="AN3473" s="41"/>
      <c r="AO3473" s="41"/>
      <c r="AP3473" s="41"/>
      <c r="AQ3473" s="41"/>
      <c r="AR3473" s="41"/>
      <c r="AS3473" s="41"/>
      <c r="AT3473" s="41"/>
      <c r="AU3473" s="41"/>
      <c r="AV3473" s="41"/>
      <c r="AW3473" s="41"/>
      <c r="AX3473" s="41"/>
      <c r="AY3473" s="41"/>
      <c r="AZ3473" s="41"/>
      <c r="BA3473" s="41"/>
      <c r="BB3473" s="41"/>
      <c r="BC3473" s="41"/>
      <c r="BD3473" s="41"/>
      <c r="BE3473" s="41"/>
      <c r="BF3473" s="41"/>
      <c r="BG3473" s="41"/>
      <c r="BH3473" s="41"/>
      <c r="BI3473" s="41"/>
      <c r="BJ3473" s="41"/>
      <c r="BK3473" s="41"/>
      <c r="BL3473" s="41"/>
      <c r="BM3473" s="41"/>
      <c r="BN3473" s="41"/>
      <c r="BO3473" s="41"/>
      <c r="BP3473" s="108"/>
      <c r="CG3473" s="102"/>
      <c r="CI3473" s="45"/>
    </row>
    <row r="3474" spans="37:87" ht="13" customHeight="1">
      <c r="AK3474" s="114"/>
      <c r="AL3474" s="41"/>
      <c r="AM3474" s="41"/>
      <c r="AN3474" s="41"/>
      <c r="AO3474" s="41"/>
      <c r="AP3474" s="41"/>
      <c r="AQ3474" s="41"/>
      <c r="AR3474" s="41"/>
      <c r="AS3474" s="41"/>
      <c r="AT3474" s="41"/>
      <c r="AU3474" s="41"/>
      <c r="AV3474" s="41"/>
      <c r="AW3474" s="41"/>
      <c r="AX3474" s="41"/>
      <c r="AY3474" s="41"/>
      <c r="AZ3474" s="41"/>
      <c r="BA3474" s="41"/>
      <c r="BB3474" s="41"/>
      <c r="BC3474" s="41"/>
      <c r="BD3474" s="41"/>
      <c r="BE3474" s="41"/>
      <c r="BF3474" s="41"/>
      <c r="BG3474" s="41"/>
      <c r="BH3474" s="41"/>
      <c r="BI3474" s="41"/>
      <c r="BJ3474" s="41"/>
      <c r="BK3474" s="41"/>
      <c r="BL3474" s="41"/>
      <c r="BM3474" s="41"/>
      <c r="BN3474" s="41"/>
      <c r="BO3474" s="41"/>
      <c r="BP3474" s="108"/>
      <c r="CG3474" s="102"/>
      <c r="CI3474" s="45"/>
    </row>
    <row r="3475" spans="37:87" ht="13" customHeight="1">
      <c r="AK3475" s="114"/>
      <c r="AL3475" s="41"/>
      <c r="AM3475" s="41"/>
      <c r="AN3475" s="41"/>
      <c r="AO3475" s="41"/>
      <c r="AP3475" s="41"/>
      <c r="AQ3475" s="41"/>
      <c r="AR3475" s="41"/>
      <c r="AS3475" s="41"/>
      <c r="AT3475" s="41"/>
      <c r="AU3475" s="41"/>
      <c r="AV3475" s="41"/>
      <c r="AW3475" s="41"/>
      <c r="AX3475" s="41"/>
      <c r="AY3475" s="41"/>
      <c r="AZ3475" s="41"/>
      <c r="BA3475" s="41"/>
      <c r="BB3475" s="41"/>
      <c r="BC3475" s="41"/>
      <c r="BD3475" s="41"/>
      <c r="BE3475" s="41"/>
      <c r="BF3475" s="41"/>
      <c r="BG3475" s="41"/>
      <c r="BH3475" s="41"/>
      <c r="BI3475" s="41"/>
      <c r="BJ3475" s="41"/>
      <c r="BK3475" s="41"/>
      <c r="BL3475" s="41"/>
      <c r="BM3475" s="41"/>
      <c r="BN3475" s="41"/>
      <c r="BO3475" s="41"/>
      <c r="BP3475" s="108"/>
      <c r="CG3475" s="102"/>
      <c r="CI3475" s="45"/>
    </row>
    <row r="3476" spans="37:87" ht="13" customHeight="1">
      <c r="AK3476" s="114"/>
      <c r="AL3476" s="41"/>
      <c r="AM3476" s="41"/>
      <c r="AN3476" s="41"/>
      <c r="AO3476" s="41"/>
      <c r="AP3476" s="41"/>
      <c r="AQ3476" s="41"/>
      <c r="AR3476" s="41"/>
      <c r="AS3476" s="41"/>
      <c r="AT3476" s="41"/>
      <c r="AU3476" s="41"/>
      <c r="AV3476" s="41"/>
      <c r="AW3476" s="41"/>
      <c r="AX3476" s="41"/>
      <c r="AY3476" s="41"/>
      <c r="AZ3476" s="41"/>
      <c r="BA3476" s="41"/>
      <c r="BB3476" s="41"/>
      <c r="BC3476" s="41"/>
      <c r="BD3476" s="41"/>
      <c r="BE3476" s="41"/>
      <c r="BF3476" s="41"/>
      <c r="BG3476" s="41"/>
      <c r="BH3476" s="41"/>
      <c r="BI3476" s="41"/>
      <c r="BJ3476" s="41"/>
      <c r="BK3476" s="41"/>
      <c r="BL3476" s="41"/>
      <c r="BM3476" s="41"/>
      <c r="BN3476" s="41"/>
      <c r="BO3476" s="41"/>
      <c r="BP3476" s="108"/>
      <c r="CG3476" s="102"/>
      <c r="CI3476" s="45"/>
    </row>
    <row r="3477" spans="37:87" ht="13" customHeight="1">
      <c r="AK3477" s="114"/>
      <c r="AL3477" s="41"/>
      <c r="AM3477" s="41"/>
      <c r="AN3477" s="41"/>
      <c r="AO3477" s="41"/>
      <c r="AP3477" s="41"/>
      <c r="AQ3477" s="41"/>
      <c r="AR3477" s="41"/>
      <c r="AS3477" s="41"/>
      <c r="AT3477" s="41"/>
      <c r="AU3477" s="41"/>
      <c r="AV3477" s="41"/>
      <c r="AW3477" s="41"/>
      <c r="AX3477" s="41"/>
      <c r="AY3477" s="41"/>
      <c r="AZ3477" s="41"/>
      <c r="BA3477" s="41"/>
      <c r="BB3477" s="41"/>
      <c r="BC3477" s="41"/>
      <c r="BD3477" s="41"/>
      <c r="BE3477" s="41"/>
      <c r="BF3477" s="41"/>
      <c r="BG3477" s="41"/>
      <c r="BH3477" s="41"/>
      <c r="BI3477" s="41"/>
      <c r="BJ3477" s="41"/>
      <c r="BK3477" s="41"/>
      <c r="BL3477" s="41"/>
      <c r="BM3477" s="41"/>
      <c r="BN3477" s="41"/>
      <c r="BO3477" s="41"/>
      <c r="BP3477" s="108"/>
      <c r="CG3477" s="102"/>
      <c r="CI3477" s="45"/>
    </row>
    <row r="3478" spans="37:87" ht="13" customHeight="1">
      <c r="AK3478" s="114"/>
      <c r="AL3478" s="41"/>
      <c r="AM3478" s="41"/>
      <c r="AN3478" s="41"/>
      <c r="AO3478" s="41"/>
      <c r="AP3478" s="41"/>
      <c r="AQ3478" s="41"/>
      <c r="AR3478" s="41"/>
      <c r="AS3478" s="41"/>
      <c r="AT3478" s="41"/>
      <c r="AU3478" s="41"/>
      <c r="AV3478" s="41"/>
      <c r="AW3478" s="41"/>
      <c r="AX3478" s="41"/>
      <c r="AY3478" s="41"/>
      <c r="AZ3478" s="41"/>
      <c r="BA3478" s="41"/>
      <c r="BB3478" s="41"/>
      <c r="BC3478" s="41"/>
      <c r="BD3478" s="41"/>
      <c r="BE3478" s="41"/>
      <c r="BF3478" s="41"/>
      <c r="BG3478" s="41"/>
      <c r="BH3478" s="41"/>
      <c r="BI3478" s="41"/>
      <c r="BJ3478" s="41"/>
      <c r="BK3478" s="41"/>
      <c r="BL3478" s="41"/>
      <c r="BM3478" s="41"/>
      <c r="BN3478" s="41"/>
      <c r="BO3478" s="41"/>
      <c r="BP3478" s="108"/>
      <c r="CG3478" s="102"/>
      <c r="CI3478" s="45"/>
    </row>
    <row r="3479" spans="37:87" ht="13" customHeight="1">
      <c r="AK3479" s="114"/>
      <c r="AL3479" s="41"/>
      <c r="AM3479" s="41"/>
      <c r="AN3479" s="41"/>
      <c r="AO3479" s="41"/>
      <c r="AP3479" s="41"/>
      <c r="AQ3479" s="41"/>
      <c r="AR3479" s="41"/>
      <c r="AS3479" s="41"/>
      <c r="AT3479" s="41"/>
      <c r="AU3479" s="41"/>
      <c r="AV3479" s="41"/>
      <c r="AW3479" s="41"/>
      <c r="AX3479" s="41"/>
      <c r="AY3479" s="41"/>
      <c r="AZ3479" s="41"/>
      <c r="BA3479" s="41"/>
      <c r="BB3479" s="41"/>
      <c r="BC3479" s="41"/>
      <c r="BD3479" s="41"/>
      <c r="BE3479" s="41"/>
      <c r="BF3479" s="41"/>
      <c r="BG3479" s="41"/>
      <c r="BH3479" s="41"/>
      <c r="BI3479" s="41"/>
      <c r="BJ3479" s="41"/>
      <c r="BK3479" s="41"/>
      <c r="BL3479" s="41"/>
      <c r="BM3479" s="41"/>
      <c r="BN3479" s="41"/>
      <c r="BO3479" s="41"/>
      <c r="BP3479" s="108"/>
      <c r="CG3479" s="102"/>
      <c r="CI3479" s="45"/>
    </row>
    <row r="3480" spans="37:87" ht="13" customHeight="1">
      <c r="AK3480" s="114"/>
      <c r="AL3480" s="41"/>
      <c r="AM3480" s="41"/>
      <c r="AN3480" s="41"/>
      <c r="AO3480" s="41"/>
      <c r="AP3480" s="41"/>
      <c r="AQ3480" s="41"/>
      <c r="AR3480" s="41"/>
      <c r="AS3480" s="41"/>
      <c r="AT3480" s="41"/>
      <c r="AU3480" s="41"/>
      <c r="AV3480" s="41"/>
      <c r="AW3480" s="41"/>
      <c r="AX3480" s="41"/>
      <c r="AY3480" s="41"/>
      <c r="AZ3480" s="41"/>
      <c r="BA3480" s="41"/>
      <c r="BB3480" s="41"/>
      <c r="BC3480" s="41"/>
      <c r="BD3480" s="41"/>
      <c r="BE3480" s="41"/>
      <c r="BF3480" s="41"/>
      <c r="BG3480" s="41"/>
      <c r="BH3480" s="41"/>
      <c r="BI3480" s="41"/>
      <c r="BJ3480" s="41"/>
      <c r="BK3480" s="41"/>
      <c r="BL3480" s="41"/>
      <c r="BM3480" s="41"/>
      <c r="BN3480" s="41"/>
      <c r="BO3480" s="41"/>
      <c r="BP3480" s="108"/>
      <c r="CG3480" s="102"/>
      <c r="CI3480" s="45"/>
    </row>
    <row r="3481" spans="37:87" ht="13" customHeight="1">
      <c r="AK3481" s="114"/>
      <c r="AL3481" s="41"/>
      <c r="AM3481" s="41"/>
      <c r="AN3481" s="41"/>
      <c r="AO3481" s="41"/>
      <c r="AP3481" s="41"/>
      <c r="AQ3481" s="41"/>
      <c r="AR3481" s="41"/>
      <c r="AS3481" s="41"/>
      <c r="AT3481" s="41"/>
      <c r="AU3481" s="41"/>
      <c r="AV3481" s="41"/>
      <c r="AW3481" s="41"/>
      <c r="AX3481" s="41"/>
      <c r="AY3481" s="41"/>
      <c r="AZ3481" s="41"/>
      <c r="BA3481" s="41"/>
      <c r="BB3481" s="41"/>
      <c r="BC3481" s="41"/>
      <c r="BD3481" s="41"/>
      <c r="BE3481" s="41"/>
      <c r="BF3481" s="41"/>
      <c r="BG3481" s="41"/>
      <c r="BH3481" s="41"/>
      <c r="BI3481" s="41"/>
      <c r="BJ3481" s="41"/>
      <c r="BK3481" s="41"/>
      <c r="BL3481" s="41"/>
      <c r="BM3481" s="41"/>
      <c r="BN3481" s="41"/>
      <c r="BO3481" s="41"/>
      <c r="BP3481" s="108"/>
      <c r="CG3481" s="102"/>
      <c r="CI3481" s="45"/>
    </row>
    <row r="3482" spans="37:87" ht="13" customHeight="1">
      <c r="AK3482" s="114"/>
      <c r="AL3482" s="41"/>
      <c r="AM3482" s="41"/>
      <c r="AN3482" s="41"/>
      <c r="AO3482" s="41"/>
      <c r="AP3482" s="41"/>
      <c r="AQ3482" s="41"/>
      <c r="AR3482" s="41"/>
      <c r="AS3482" s="41"/>
      <c r="AT3482" s="41"/>
      <c r="AU3482" s="41"/>
      <c r="AV3482" s="41"/>
      <c r="AW3482" s="41"/>
      <c r="AX3482" s="41"/>
      <c r="AY3482" s="41"/>
      <c r="AZ3482" s="41"/>
      <c r="BA3482" s="41"/>
      <c r="BB3482" s="41"/>
      <c r="BC3482" s="41"/>
      <c r="BD3482" s="41"/>
      <c r="BE3482" s="41"/>
      <c r="BF3482" s="41"/>
      <c r="BG3482" s="41"/>
      <c r="BH3482" s="41"/>
      <c r="BI3482" s="41"/>
      <c r="BJ3482" s="41"/>
      <c r="BK3482" s="41"/>
      <c r="BL3482" s="41"/>
      <c r="BM3482" s="41"/>
      <c r="BN3482" s="41"/>
      <c r="BO3482" s="41"/>
      <c r="BP3482" s="108"/>
      <c r="CG3482" s="102"/>
      <c r="CI3482" s="45"/>
    </row>
    <row r="3483" spans="37:87" ht="13" customHeight="1">
      <c r="AK3483" s="114"/>
      <c r="AL3483" s="41"/>
      <c r="AM3483" s="41"/>
      <c r="AN3483" s="41"/>
      <c r="AO3483" s="41"/>
      <c r="AP3483" s="41"/>
      <c r="AQ3483" s="41"/>
      <c r="AR3483" s="41"/>
      <c r="AS3483" s="41"/>
      <c r="AT3483" s="41"/>
      <c r="AU3483" s="41"/>
      <c r="AV3483" s="41"/>
      <c r="AW3483" s="41"/>
      <c r="AX3483" s="41"/>
      <c r="AY3483" s="41"/>
      <c r="AZ3483" s="41"/>
      <c r="BA3483" s="41"/>
      <c r="BB3483" s="41"/>
      <c r="BC3483" s="41"/>
      <c r="BD3483" s="41"/>
      <c r="BE3483" s="41"/>
      <c r="BF3483" s="41"/>
      <c r="BG3483" s="41"/>
      <c r="BH3483" s="41"/>
      <c r="BI3483" s="41"/>
      <c r="BJ3483" s="41"/>
      <c r="BK3483" s="41"/>
      <c r="BL3483" s="41"/>
      <c r="BM3483" s="41"/>
      <c r="BN3483" s="41"/>
      <c r="BO3483" s="41"/>
      <c r="BP3483" s="108"/>
      <c r="CG3483" s="102"/>
      <c r="CI3483" s="45"/>
    </row>
    <row r="3484" spans="37:87" ht="13" customHeight="1">
      <c r="AK3484" s="114"/>
      <c r="AL3484" s="41"/>
      <c r="AM3484" s="41"/>
      <c r="AN3484" s="41"/>
      <c r="AO3484" s="41"/>
      <c r="AP3484" s="41"/>
      <c r="AQ3484" s="41"/>
      <c r="AR3484" s="41"/>
      <c r="AS3484" s="41"/>
      <c r="AT3484" s="41"/>
      <c r="AU3484" s="41"/>
      <c r="AV3484" s="41"/>
      <c r="AW3484" s="41"/>
      <c r="AX3484" s="41"/>
      <c r="AY3484" s="41"/>
      <c r="AZ3484" s="41"/>
      <c r="BA3484" s="41"/>
      <c r="BB3484" s="41"/>
      <c r="BC3484" s="41"/>
      <c r="BD3484" s="41"/>
      <c r="BE3484" s="41"/>
      <c r="BF3484" s="41"/>
      <c r="BG3484" s="41"/>
      <c r="BH3484" s="41"/>
      <c r="BI3484" s="41"/>
      <c r="BJ3484" s="41"/>
      <c r="BK3484" s="41"/>
      <c r="BL3484" s="41"/>
      <c r="BM3484" s="41"/>
      <c r="BN3484" s="41"/>
      <c r="BO3484" s="41"/>
      <c r="BP3484" s="108"/>
      <c r="CG3484" s="102"/>
      <c r="CI3484" s="45"/>
    </row>
    <row r="3485" spans="37:87" ht="13" customHeight="1">
      <c r="AK3485" s="114"/>
      <c r="AL3485" s="41"/>
      <c r="AM3485" s="41"/>
      <c r="AN3485" s="41"/>
      <c r="AO3485" s="41"/>
      <c r="AP3485" s="41"/>
      <c r="AQ3485" s="41"/>
      <c r="AR3485" s="41"/>
      <c r="AS3485" s="41"/>
      <c r="AT3485" s="41"/>
      <c r="AU3485" s="41"/>
      <c r="AV3485" s="41"/>
      <c r="AW3485" s="41"/>
      <c r="AX3485" s="41"/>
      <c r="AY3485" s="41"/>
      <c r="AZ3485" s="41"/>
      <c r="BA3485" s="41"/>
      <c r="BB3485" s="41"/>
      <c r="BC3485" s="41"/>
      <c r="BD3485" s="41"/>
      <c r="BE3485" s="41"/>
      <c r="BF3485" s="41"/>
      <c r="BG3485" s="41"/>
      <c r="BH3485" s="41"/>
      <c r="BI3485" s="41"/>
      <c r="BJ3485" s="41"/>
      <c r="BK3485" s="41"/>
      <c r="BL3485" s="41"/>
      <c r="BM3485" s="41"/>
      <c r="BN3485" s="41"/>
      <c r="BO3485" s="41"/>
      <c r="BP3485" s="108"/>
      <c r="CG3485" s="102"/>
      <c r="CI3485" s="45"/>
    </row>
    <row r="3486" spans="37:87" ht="13" customHeight="1">
      <c r="AK3486" s="114"/>
      <c r="AL3486" s="41"/>
      <c r="AM3486" s="41"/>
      <c r="AN3486" s="41"/>
      <c r="AO3486" s="41"/>
      <c r="AP3486" s="41"/>
      <c r="AQ3486" s="41"/>
      <c r="AR3486" s="41"/>
      <c r="AS3486" s="41"/>
      <c r="AT3486" s="41"/>
      <c r="AU3486" s="41"/>
      <c r="AV3486" s="41"/>
      <c r="AW3486" s="41"/>
      <c r="AX3486" s="41"/>
      <c r="AY3486" s="41"/>
      <c r="AZ3486" s="41"/>
      <c r="BA3486" s="41"/>
      <c r="BB3486" s="41"/>
      <c r="BC3486" s="41"/>
      <c r="BD3486" s="41"/>
      <c r="BE3486" s="41"/>
      <c r="BF3486" s="41"/>
      <c r="BG3486" s="41"/>
      <c r="BH3486" s="41"/>
      <c r="BI3486" s="41"/>
      <c r="BJ3486" s="41"/>
      <c r="BK3486" s="41"/>
      <c r="BL3486" s="41"/>
      <c r="BM3486" s="41"/>
      <c r="BN3486" s="41"/>
      <c r="BO3486" s="41"/>
      <c r="BP3486" s="108"/>
      <c r="CG3486" s="102"/>
      <c r="CI3486" s="45"/>
    </row>
    <row r="3487" spans="37:87" ht="13" customHeight="1">
      <c r="AK3487" s="114"/>
      <c r="AL3487" s="41"/>
      <c r="AM3487" s="41"/>
      <c r="AN3487" s="41"/>
      <c r="AO3487" s="41"/>
      <c r="AP3487" s="41"/>
      <c r="AQ3487" s="41"/>
      <c r="AR3487" s="41"/>
      <c r="AS3487" s="41"/>
      <c r="AT3487" s="41"/>
      <c r="AU3487" s="41"/>
      <c r="AV3487" s="41"/>
      <c r="AW3487" s="41"/>
      <c r="AX3487" s="41"/>
      <c r="AY3487" s="41"/>
      <c r="AZ3487" s="41"/>
      <c r="BA3487" s="41"/>
      <c r="BB3487" s="41"/>
      <c r="BC3487" s="41"/>
      <c r="BD3487" s="41"/>
      <c r="BE3487" s="41"/>
      <c r="BF3487" s="41"/>
      <c r="BG3487" s="41"/>
      <c r="BH3487" s="41"/>
      <c r="BI3487" s="41"/>
      <c r="BJ3487" s="41"/>
      <c r="BK3487" s="41"/>
      <c r="BL3487" s="41"/>
      <c r="BM3487" s="41"/>
      <c r="BN3487" s="41"/>
      <c r="BO3487" s="41"/>
      <c r="BP3487" s="108"/>
      <c r="CG3487" s="102"/>
      <c r="CI3487" s="45"/>
    </row>
    <row r="3488" spans="37:87" ht="13" customHeight="1">
      <c r="AK3488" s="114"/>
      <c r="AL3488" s="41"/>
      <c r="AM3488" s="41"/>
      <c r="AN3488" s="41"/>
      <c r="AO3488" s="41"/>
      <c r="AP3488" s="41"/>
      <c r="AQ3488" s="41"/>
      <c r="AR3488" s="41"/>
      <c r="AS3488" s="41"/>
      <c r="AT3488" s="41"/>
      <c r="AU3488" s="41"/>
      <c r="AV3488" s="41"/>
      <c r="AW3488" s="41"/>
      <c r="AX3488" s="41"/>
      <c r="AY3488" s="41"/>
      <c r="AZ3488" s="41"/>
      <c r="BA3488" s="41"/>
      <c r="BB3488" s="41"/>
      <c r="BC3488" s="41"/>
      <c r="BD3488" s="41"/>
      <c r="BE3488" s="41"/>
      <c r="BF3488" s="41"/>
      <c r="BG3488" s="41"/>
      <c r="BH3488" s="41"/>
      <c r="BI3488" s="41"/>
      <c r="BJ3488" s="41"/>
      <c r="BK3488" s="41"/>
      <c r="BL3488" s="41"/>
      <c r="BM3488" s="41"/>
      <c r="BN3488" s="41"/>
      <c r="BO3488" s="41"/>
      <c r="BP3488" s="108"/>
      <c r="CG3488" s="102"/>
      <c r="CI3488" s="45"/>
    </row>
    <row r="3489" spans="37:87" ht="13" customHeight="1">
      <c r="AK3489" s="114"/>
      <c r="AL3489" s="41"/>
      <c r="AM3489" s="41"/>
      <c r="AN3489" s="41"/>
      <c r="AO3489" s="41"/>
      <c r="AP3489" s="41"/>
      <c r="AQ3489" s="41"/>
      <c r="AR3489" s="41"/>
      <c r="AS3489" s="41"/>
      <c r="AT3489" s="41"/>
      <c r="AU3489" s="41"/>
      <c r="AV3489" s="41"/>
      <c r="AW3489" s="41"/>
      <c r="AX3489" s="41"/>
      <c r="AY3489" s="41"/>
      <c r="AZ3489" s="41"/>
      <c r="BA3489" s="41"/>
      <c r="BB3489" s="41"/>
      <c r="BC3489" s="41"/>
      <c r="BD3489" s="41"/>
      <c r="BE3489" s="41"/>
      <c r="BF3489" s="41"/>
      <c r="BG3489" s="41"/>
      <c r="BH3489" s="41"/>
      <c r="BI3489" s="41"/>
      <c r="BJ3489" s="41"/>
      <c r="BK3489" s="41"/>
      <c r="BL3489" s="41"/>
      <c r="BM3489" s="41"/>
      <c r="BN3489" s="41"/>
      <c r="BO3489" s="41"/>
      <c r="BP3489" s="108"/>
      <c r="CG3489" s="102"/>
      <c r="CI3489" s="45"/>
    </row>
    <row r="3490" spans="37:87" ht="13" customHeight="1">
      <c r="AK3490" s="114"/>
      <c r="AL3490" s="41"/>
      <c r="AM3490" s="41"/>
      <c r="AN3490" s="41"/>
      <c r="AO3490" s="41"/>
      <c r="AP3490" s="41"/>
      <c r="AQ3490" s="41"/>
      <c r="AR3490" s="41"/>
      <c r="AS3490" s="41"/>
      <c r="AT3490" s="41"/>
      <c r="AU3490" s="41"/>
      <c r="AV3490" s="41"/>
      <c r="AW3490" s="41"/>
      <c r="AX3490" s="41"/>
      <c r="AY3490" s="41"/>
      <c r="AZ3490" s="41"/>
      <c r="BA3490" s="41"/>
      <c r="BB3490" s="41"/>
      <c r="BC3490" s="41"/>
      <c r="BD3490" s="41"/>
      <c r="BE3490" s="41"/>
      <c r="BF3490" s="41"/>
      <c r="BG3490" s="41"/>
      <c r="BH3490" s="41"/>
      <c r="BI3490" s="41"/>
      <c r="BJ3490" s="41"/>
      <c r="BK3490" s="41"/>
      <c r="BL3490" s="41"/>
      <c r="BM3490" s="41"/>
      <c r="BN3490" s="41"/>
      <c r="BO3490" s="41"/>
      <c r="BP3490" s="108"/>
      <c r="CG3490" s="102"/>
      <c r="CI3490" s="45"/>
    </row>
    <row r="3491" spans="37:87" ht="13" customHeight="1">
      <c r="AK3491" s="114"/>
      <c r="AL3491" s="41"/>
      <c r="AM3491" s="41"/>
      <c r="AN3491" s="41"/>
      <c r="AO3491" s="41"/>
      <c r="AP3491" s="41"/>
      <c r="AQ3491" s="41"/>
      <c r="AR3491" s="41"/>
      <c r="AS3491" s="41"/>
      <c r="AT3491" s="41"/>
      <c r="AU3491" s="41"/>
      <c r="AV3491" s="41"/>
      <c r="AW3491" s="41"/>
      <c r="AX3491" s="41"/>
      <c r="AY3491" s="41"/>
      <c r="AZ3491" s="41"/>
      <c r="BA3491" s="41"/>
      <c r="BB3491" s="41"/>
      <c r="BC3491" s="41"/>
      <c r="BD3491" s="41"/>
      <c r="BE3491" s="41"/>
      <c r="BF3491" s="41"/>
      <c r="BG3491" s="41"/>
      <c r="BH3491" s="41"/>
      <c r="BI3491" s="41"/>
      <c r="BJ3491" s="41"/>
      <c r="BK3491" s="41"/>
      <c r="BL3491" s="41"/>
      <c r="BM3491" s="41"/>
      <c r="BN3491" s="41"/>
      <c r="BO3491" s="41"/>
      <c r="BP3491" s="108"/>
      <c r="CG3491" s="102"/>
      <c r="CI3491" s="45"/>
    </row>
    <row r="3492" spans="37:87" ht="13" customHeight="1">
      <c r="AK3492" s="114"/>
      <c r="AL3492" s="41"/>
      <c r="AM3492" s="41"/>
      <c r="AN3492" s="41"/>
      <c r="AO3492" s="41"/>
      <c r="AP3492" s="41"/>
      <c r="AQ3492" s="41"/>
      <c r="AR3492" s="41"/>
      <c r="AS3492" s="41"/>
      <c r="AT3492" s="41"/>
      <c r="AU3492" s="41"/>
      <c r="AV3492" s="41"/>
      <c r="AW3492" s="41"/>
      <c r="AX3492" s="41"/>
      <c r="AY3492" s="41"/>
      <c r="AZ3492" s="41"/>
      <c r="BA3492" s="41"/>
      <c r="BB3492" s="41"/>
      <c r="BC3492" s="41"/>
      <c r="BD3492" s="41"/>
      <c r="BE3492" s="41"/>
      <c r="BF3492" s="41"/>
      <c r="BG3492" s="41"/>
      <c r="BH3492" s="41"/>
      <c r="BI3492" s="41"/>
      <c r="BJ3492" s="41"/>
      <c r="BK3492" s="41"/>
      <c r="BL3492" s="41"/>
      <c r="BM3492" s="41"/>
      <c r="BN3492" s="41"/>
      <c r="BO3492" s="41"/>
      <c r="BP3492" s="108"/>
      <c r="CG3492" s="102"/>
      <c r="CI3492" s="45"/>
    </row>
    <row r="3493" spans="37:87" ht="13" customHeight="1">
      <c r="AK3493" s="114"/>
      <c r="AL3493" s="41"/>
      <c r="AM3493" s="41"/>
      <c r="AN3493" s="41"/>
      <c r="AO3493" s="41"/>
      <c r="AP3493" s="41"/>
      <c r="AQ3493" s="41"/>
      <c r="AR3493" s="41"/>
      <c r="AS3493" s="41"/>
      <c r="AT3493" s="41"/>
      <c r="AU3493" s="41"/>
      <c r="AV3493" s="41"/>
      <c r="AW3493" s="41"/>
      <c r="AX3493" s="41"/>
      <c r="AY3493" s="41"/>
      <c r="AZ3493" s="41"/>
      <c r="BA3493" s="41"/>
      <c r="BB3493" s="41"/>
      <c r="BC3493" s="41"/>
      <c r="BD3493" s="41"/>
      <c r="BE3493" s="41"/>
      <c r="BF3493" s="41"/>
      <c r="BG3493" s="41"/>
      <c r="BH3493" s="41"/>
      <c r="BI3493" s="41"/>
      <c r="BJ3493" s="41"/>
      <c r="BK3493" s="41"/>
      <c r="BL3493" s="41"/>
      <c r="BM3493" s="41"/>
      <c r="BN3493" s="41"/>
      <c r="BO3493" s="41"/>
      <c r="BP3493" s="108"/>
      <c r="CG3493" s="102"/>
      <c r="CI3493" s="45"/>
    </row>
    <row r="3494" spans="37:87" ht="13" customHeight="1">
      <c r="AK3494" s="114"/>
      <c r="AL3494" s="41"/>
      <c r="AM3494" s="41"/>
      <c r="AN3494" s="41"/>
      <c r="AO3494" s="41"/>
      <c r="AP3494" s="41"/>
      <c r="AQ3494" s="41"/>
      <c r="AR3494" s="41"/>
      <c r="AS3494" s="41"/>
      <c r="AT3494" s="41"/>
      <c r="AU3494" s="41"/>
      <c r="AV3494" s="41"/>
      <c r="AW3494" s="41"/>
      <c r="AX3494" s="41"/>
      <c r="AY3494" s="41"/>
      <c r="AZ3494" s="41"/>
      <c r="BA3494" s="41"/>
      <c r="BB3494" s="41"/>
      <c r="BC3494" s="41"/>
      <c r="BD3494" s="41"/>
      <c r="BE3494" s="41"/>
      <c r="BF3494" s="41"/>
      <c r="BG3494" s="41"/>
      <c r="BH3494" s="41"/>
      <c r="BI3494" s="41"/>
      <c r="BJ3494" s="41"/>
      <c r="BK3494" s="41"/>
      <c r="BL3494" s="41"/>
      <c r="BM3494" s="41"/>
      <c r="BN3494" s="41"/>
      <c r="BO3494" s="41"/>
      <c r="BP3494" s="108"/>
      <c r="CG3494" s="102"/>
      <c r="CI3494" s="45"/>
    </row>
    <row r="3495" spans="37:87" ht="13" customHeight="1">
      <c r="AK3495" s="114"/>
      <c r="AL3495" s="41"/>
      <c r="AM3495" s="41"/>
      <c r="AN3495" s="41"/>
      <c r="AO3495" s="41"/>
      <c r="AP3495" s="41"/>
      <c r="AQ3495" s="41"/>
      <c r="AR3495" s="41"/>
      <c r="AS3495" s="41"/>
      <c r="AT3495" s="41"/>
      <c r="AU3495" s="41"/>
      <c r="AV3495" s="41"/>
      <c r="AW3495" s="41"/>
      <c r="AX3495" s="41"/>
      <c r="AY3495" s="41"/>
      <c r="AZ3495" s="41"/>
      <c r="BA3495" s="41"/>
      <c r="BB3495" s="41"/>
      <c r="BC3495" s="41"/>
      <c r="BD3495" s="41"/>
      <c r="BE3495" s="41"/>
      <c r="BF3495" s="41"/>
      <c r="BG3495" s="41"/>
      <c r="BH3495" s="41"/>
      <c r="BI3495" s="41"/>
      <c r="BJ3495" s="41"/>
      <c r="BK3495" s="41"/>
      <c r="BL3495" s="41"/>
      <c r="BM3495" s="41"/>
      <c r="BN3495" s="41"/>
      <c r="BO3495" s="41"/>
      <c r="BP3495" s="108"/>
      <c r="CG3495" s="102"/>
      <c r="CI3495" s="45"/>
    </row>
    <row r="3496" spans="37:87" ht="13" customHeight="1">
      <c r="AK3496" s="114"/>
      <c r="AL3496" s="41"/>
      <c r="AM3496" s="41"/>
      <c r="AN3496" s="41"/>
      <c r="AO3496" s="41"/>
      <c r="AP3496" s="41"/>
      <c r="AQ3496" s="41"/>
      <c r="AR3496" s="41"/>
      <c r="AS3496" s="41"/>
      <c r="AT3496" s="41"/>
      <c r="AU3496" s="41"/>
      <c r="AV3496" s="41"/>
      <c r="AW3496" s="41"/>
      <c r="AX3496" s="41"/>
      <c r="AY3496" s="41"/>
      <c r="AZ3496" s="41"/>
      <c r="BA3496" s="41"/>
      <c r="BB3496" s="41"/>
      <c r="BC3496" s="41"/>
      <c r="BD3496" s="41"/>
      <c r="BE3496" s="41"/>
      <c r="BF3496" s="41"/>
      <c r="BG3496" s="41"/>
      <c r="BH3496" s="41"/>
      <c r="BI3496" s="41"/>
      <c r="BJ3496" s="41"/>
      <c r="BK3496" s="41"/>
      <c r="BL3496" s="41"/>
      <c r="BM3496" s="41"/>
      <c r="BN3496" s="41"/>
      <c r="BO3496" s="41"/>
      <c r="BP3496" s="108"/>
      <c r="CG3496" s="102"/>
      <c r="CI3496" s="45"/>
    </row>
    <row r="3497" spans="37:87" ht="13" customHeight="1">
      <c r="AK3497" s="114"/>
      <c r="AL3497" s="41"/>
      <c r="AM3497" s="41"/>
      <c r="AN3497" s="41"/>
      <c r="AO3497" s="41"/>
      <c r="AP3497" s="41"/>
      <c r="AQ3497" s="41"/>
      <c r="AR3497" s="41"/>
      <c r="AS3497" s="41"/>
      <c r="AT3497" s="41"/>
      <c r="AU3497" s="41"/>
      <c r="AV3497" s="41"/>
      <c r="AW3497" s="41"/>
      <c r="AX3497" s="41"/>
      <c r="AY3497" s="41"/>
      <c r="AZ3497" s="41"/>
      <c r="BA3497" s="41"/>
      <c r="BB3497" s="41"/>
      <c r="BC3497" s="41"/>
      <c r="BD3497" s="41"/>
      <c r="BE3497" s="41"/>
      <c r="BF3497" s="41"/>
      <c r="BG3497" s="41"/>
      <c r="BH3497" s="41"/>
      <c r="BI3497" s="41"/>
      <c r="BJ3497" s="41"/>
      <c r="BK3497" s="41"/>
      <c r="BL3497" s="41"/>
      <c r="BM3497" s="41"/>
      <c r="BN3497" s="41"/>
      <c r="BO3497" s="41"/>
      <c r="BP3497" s="108"/>
      <c r="CG3497" s="102"/>
      <c r="CI3497" s="45"/>
    </row>
    <row r="3498" spans="37:87" ht="13" customHeight="1">
      <c r="AK3498" s="114"/>
      <c r="AL3498" s="41"/>
      <c r="AM3498" s="41"/>
      <c r="AN3498" s="41"/>
      <c r="AO3498" s="41"/>
      <c r="AP3498" s="41"/>
      <c r="AQ3498" s="41"/>
      <c r="AR3498" s="41"/>
      <c r="AS3498" s="41"/>
      <c r="AT3498" s="41"/>
      <c r="AU3498" s="41"/>
      <c r="AV3498" s="41"/>
      <c r="AW3498" s="41"/>
      <c r="AX3498" s="41"/>
      <c r="AY3498" s="41"/>
      <c r="AZ3498" s="41"/>
      <c r="BA3498" s="41"/>
      <c r="BB3498" s="41"/>
      <c r="BC3498" s="41"/>
      <c r="BD3498" s="41"/>
      <c r="BE3498" s="41"/>
      <c r="BF3498" s="41"/>
      <c r="BG3498" s="41"/>
      <c r="BH3498" s="41"/>
      <c r="BI3498" s="41"/>
      <c r="BJ3498" s="41"/>
      <c r="BK3498" s="41"/>
      <c r="BL3498" s="41"/>
      <c r="BM3498" s="41"/>
      <c r="BN3498" s="41"/>
      <c r="BO3498" s="41"/>
      <c r="BP3498" s="108"/>
      <c r="CG3498" s="102"/>
      <c r="CI3498" s="45"/>
    </row>
    <row r="3499" spans="37:87" ht="13" customHeight="1">
      <c r="AK3499" s="114"/>
      <c r="AL3499" s="41"/>
      <c r="AM3499" s="41"/>
      <c r="AN3499" s="41"/>
      <c r="AO3499" s="41"/>
      <c r="AP3499" s="41"/>
      <c r="AQ3499" s="41"/>
      <c r="AR3499" s="41"/>
      <c r="AS3499" s="41"/>
      <c r="AT3499" s="41"/>
      <c r="AU3499" s="41"/>
      <c r="AV3499" s="41"/>
      <c r="AW3499" s="41"/>
      <c r="AX3499" s="41"/>
      <c r="AY3499" s="41"/>
      <c r="AZ3499" s="41"/>
      <c r="BA3499" s="41"/>
      <c r="BB3499" s="41"/>
      <c r="BC3499" s="41"/>
      <c r="BD3499" s="41"/>
      <c r="BE3499" s="41"/>
      <c r="BF3499" s="41"/>
      <c r="BG3499" s="41"/>
      <c r="BH3499" s="41"/>
      <c r="BI3499" s="41"/>
      <c r="BJ3499" s="41"/>
      <c r="BK3499" s="41"/>
      <c r="BL3499" s="41"/>
      <c r="BM3499" s="41"/>
      <c r="BN3499" s="41"/>
      <c r="BO3499" s="41"/>
      <c r="BP3499" s="108"/>
      <c r="CG3499" s="102"/>
      <c r="CI3499" s="45"/>
    </row>
    <row r="3500" spans="37:87" ht="13" customHeight="1">
      <c r="AK3500" s="114"/>
      <c r="AL3500" s="41"/>
      <c r="AM3500" s="41"/>
      <c r="AN3500" s="41"/>
      <c r="AO3500" s="41"/>
      <c r="AP3500" s="41"/>
      <c r="AQ3500" s="41"/>
      <c r="AR3500" s="41"/>
      <c r="AS3500" s="41"/>
      <c r="AT3500" s="41"/>
      <c r="AU3500" s="41"/>
      <c r="AV3500" s="41"/>
      <c r="AW3500" s="41"/>
      <c r="AX3500" s="41"/>
      <c r="AY3500" s="41"/>
      <c r="AZ3500" s="41"/>
      <c r="BA3500" s="41"/>
      <c r="BB3500" s="41"/>
      <c r="BC3500" s="41"/>
      <c r="BD3500" s="41"/>
      <c r="BE3500" s="41"/>
      <c r="BF3500" s="41"/>
      <c r="BG3500" s="41"/>
      <c r="BH3500" s="41"/>
      <c r="BI3500" s="41"/>
      <c r="BJ3500" s="41"/>
      <c r="BK3500" s="41"/>
      <c r="BL3500" s="41"/>
      <c r="BM3500" s="41"/>
      <c r="BN3500" s="41"/>
      <c r="BO3500" s="41"/>
      <c r="BP3500" s="108"/>
      <c r="CG3500" s="102"/>
      <c r="CI3500" s="45"/>
    </row>
    <row r="3501" spans="37:87" ht="13" customHeight="1">
      <c r="AK3501" s="114"/>
      <c r="AL3501" s="41"/>
      <c r="AM3501" s="41"/>
      <c r="AN3501" s="41"/>
      <c r="AO3501" s="41"/>
      <c r="AP3501" s="41"/>
      <c r="AQ3501" s="41"/>
      <c r="AR3501" s="41"/>
      <c r="AS3501" s="41"/>
      <c r="AT3501" s="41"/>
      <c r="AU3501" s="41"/>
      <c r="AV3501" s="41"/>
      <c r="AW3501" s="41"/>
      <c r="AX3501" s="41"/>
      <c r="AY3501" s="41"/>
      <c r="AZ3501" s="41"/>
      <c r="BA3501" s="41"/>
      <c r="BB3501" s="41"/>
      <c r="BC3501" s="41"/>
      <c r="BD3501" s="41"/>
      <c r="BE3501" s="41"/>
      <c r="BF3501" s="41"/>
      <c r="BG3501" s="41"/>
      <c r="BH3501" s="41"/>
      <c r="BI3501" s="41"/>
      <c r="BJ3501" s="41"/>
      <c r="BK3501" s="41"/>
      <c r="BL3501" s="41"/>
      <c r="BM3501" s="41"/>
      <c r="BN3501" s="41"/>
      <c r="BO3501" s="41"/>
      <c r="BP3501" s="108"/>
      <c r="CG3501" s="102"/>
      <c r="CI3501" s="45"/>
    </row>
    <row r="3502" spans="37:87" ht="13" customHeight="1">
      <c r="AK3502" s="114"/>
      <c r="AL3502" s="41"/>
      <c r="AM3502" s="41"/>
      <c r="AN3502" s="41"/>
      <c r="AO3502" s="41"/>
      <c r="AP3502" s="41"/>
      <c r="AQ3502" s="41"/>
      <c r="AR3502" s="41"/>
      <c r="AS3502" s="41"/>
      <c r="AT3502" s="41"/>
      <c r="AU3502" s="41"/>
      <c r="AV3502" s="41"/>
      <c r="AW3502" s="41"/>
      <c r="AX3502" s="41"/>
      <c r="AY3502" s="41"/>
      <c r="AZ3502" s="41"/>
      <c r="BA3502" s="41"/>
      <c r="BB3502" s="41"/>
      <c r="BC3502" s="41"/>
      <c r="BD3502" s="41"/>
      <c r="BE3502" s="41"/>
      <c r="BF3502" s="41"/>
      <c r="BG3502" s="41"/>
      <c r="BH3502" s="41"/>
      <c r="BI3502" s="41"/>
      <c r="BJ3502" s="41"/>
      <c r="BK3502" s="41"/>
      <c r="BL3502" s="41"/>
      <c r="BM3502" s="41"/>
      <c r="BN3502" s="41"/>
      <c r="BO3502" s="41"/>
      <c r="BP3502" s="108"/>
      <c r="CG3502" s="102"/>
      <c r="CI3502" s="45"/>
    </row>
    <row r="3503" spans="37:87" ht="13" customHeight="1">
      <c r="AK3503" s="114"/>
      <c r="AL3503" s="41"/>
      <c r="AM3503" s="41"/>
      <c r="AN3503" s="41"/>
      <c r="AO3503" s="41"/>
      <c r="AP3503" s="41"/>
      <c r="AQ3503" s="41"/>
      <c r="AR3503" s="41"/>
      <c r="AS3503" s="41"/>
      <c r="AT3503" s="41"/>
      <c r="AU3503" s="41"/>
      <c r="AV3503" s="41"/>
      <c r="AW3503" s="41"/>
      <c r="AX3503" s="41"/>
      <c r="AY3503" s="41"/>
      <c r="AZ3503" s="41"/>
      <c r="BA3503" s="41"/>
      <c r="BB3503" s="41"/>
      <c r="BC3503" s="41"/>
      <c r="BD3503" s="41"/>
      <c r="BE3503" s="41"/>
      <c r="BF3503" s="41"/>
      <c r="BG3503" s="41"/>
      <c r="BH3503" s="41"/>
      <c r="BI3503" s="41"/>
      <c r="BJ3503" s="41"/>
      <c r="BK3503" s="41"/>
      <c r="BL3503" s="41"/>
      <c r="BM3503" s="41"/>
      <c r="BN3503" s="41"/>
      <c r="BO3503" s="41"/>
      <c r="BP3503" s="108"/>
      <c r="CG3503" s="102"/>
      <c r="CI3503" s="45"/>
    </row>
    <row r="3504" spans="37:87" ht="13" customHeight="1">
      <c r="AK3504" s="114"/>
      <c r="AL3504" s="41"/>
      <c r="AM3504" s="41"/>
      <c r="AN3504" s="41"/>
      <c r="AO3504" s="41"/>
      <c r="AP3504" s="41"/>
      <c r="AQ3504" s="41"/>
      <c r="AR3504" s="41"/>
      <c r="AS3504" s="41"/>
      <c r="AT3504" s="41"/>
      <c r="AU3504" s="41"/>
      <c r="AV3504" s="41"/>
      <c r="AW3504" s="41"/>
      <c r="AX3504" s="41"/>
      <c r="AY3504" s="41"/>
      <c r="AZ3504" s="41"/>
      <c r="BA3504" s="41"/>
      <c r="BB3504" s="41"/>
      <c r="BC3504" s="41"/>
      <c r="BD3504" s="41"/>
      <c r="BE3504" s="41"/>
      <c r="BF3504" s="41"/>
      <c r="BG3504" s="41"/>
      <c r="BH3504" s="41"/>
      <c r="BI3504" s="41"/>
      <c r="BJ3504" s="41"/>
      <c r="BK3504" s="41"/>
      <c r="BL3504" s="41"/>
      <c r="BM3504" s="41"/>
      <c r="BN3504" s="41"/>
      <c r="BO3504" s="41"/>
      <c r="BP3504" s="108"/>
      <c r="CG3504" s="102"/>
      <c r="CI3504" s="45"/>
    </row>
    <row r="3505" spans="37:87" ht="13" customHeight="1">
      <c r="AK3505" s="114"/>
      <c r="AL3505" s="41"/>
      <c r="AM3505" s="41"/>
      <c r="AN3505" s="41"/>
      <c r="AO3505" s="41"/>
      <c r="AP3505" s="41"/>
      <c r="AQ3505" s="41"/>
      <c r="AR3505" s="41"/>
      <c r="AS3505" s="41"/>
      <c r="AT3505" s="41"/>
      <c r="AU3505" s="41"/>
      <c r="AV3505" s="41"/>
      <c r="AW3505" s="41"/>
      <c r="AX3505" s="41"/>
      <c r="AY3505" s="41"/>
      <c r="AZ3505" s="41"/>
      <c r="BA3505" s="41"/>
      <c r="BB3505" s="41"/>
      <c r="BC3505" s="41"/>
      <c r="BD3505" s="41"/>
      <c r="BE3505" s="41"/>
      <c r="BF3505" s="41"/>
      <c r="BG3505" s="41"/>
      <c r="BH3505" s="41"/>
      <c r="BI3505" s="41"/>
      <c r="BJ3505" s="41"/>
      <c r="BK3505" s="41"/>
      <c r="BL3505" s="41"/>
      <c r="BM3505" s="41"/>
      <c r="BN3505" s="41"/>
      <c r="BO3505" s="41"/>
      <c r="BP3505" s="108"/>
      <c r="CG3505" s="102"/>
      <c r="CI3505" s="45"/>
    </row>
    <row r="3506" spans="37:87" ht="13" customHeight="1">
      <c r="AK3506" s="114"/>
      <c r="AL3506" s="41"/>
      <c r="AM3506" s="41"/>
      <c r="AN3506" s="41"/>
      <c r="AO3506" s="41"/>
      <c r="AP3506" s="41"/>
      <c r="AQ3506" s="41"/>
      <c r="AR3506" s="41"/>
      <c r="AS3506" s="41"/>
      <c r="AT3506" s="41"/>
      <c r="AU3506" s="41"/>
      <c r="AV3506" s="41"/>
      <c r="AW3506" s="41"/>
      <c r="AX3506" s="41"/>
      <c r="AY3506" s="41"/>
      <c r="AZ3506" s="41"/>
      <c r="BA3506" s="41"/>
      <c r="BB3506" s="41"/>
      <c r="BC3506" s="41"/>
      <c r="BD3506" s="41"/>
      <c r="BE3506" s="41"/>
      <c r="BF3506" s="41"/>
      <c r="BG3506" s="41"/>
      <c r="BH3506" s="41"/>
      <c r="BI3506" s="41"/>
      <c r="BJ3506" s="41"/>
      <c r="BK3506" s="41"/>
      <c r="BL3506" s="41"/>
      <c r="BM3506" s="41"/>
      <c r="BN3506" s="41"/>
      <c r="BO3506" s="41"/>
      <c r="BP3506" s="108"/>
      <c r="CG3506" s="102"/>
      <c r="CI3506" s="45"/>
    </row>
    <row r="3507" spans="37:87" ht="13" customHeight="1">
      <c r="AK3507" s="114"/>
      <c r="AL3507" s="41"/>
      <c r="AM3507" s="41"/>
      <c r="AN3507" s="41"/>
      <c r="AO3507" s="41"/>
      <c r="AP3507" s="41"/>
      <c r="AQ3507" s="41"/>
      <c r="AR3507" s="41"/>
      <c r="AS3507" s="41"/>
      <c r="AT3507" s="41"/>
      <c r="AU3507" s="41"/>
      <c r="AV3507" s="41"/>
      <c r="AW3507" s="41"/>
      <c r="AX3507" s="41"/>
      <c r="AY3507" s="41"/>
      <c r="AZ3507" s="41"/>
      <c r="BA3507" s="41"/>
      <c r="BB3507" s="41"/>
      <c r="BC3507" s="41"/>
      <c r="BD3507" s="41"/>
      <c r="BE3507" s="41"/>
      <c r="BF3507" s="41"/>
      <c r="BG3507" s="41"/>
      <c r="BH3507" s="41"/>
      <c r="BI3507" s="41"/>
      <c r="BJ3507" s="41"/>
      <c r="BK3507" s="41"/>
      <c r="BL3507" s="41"/>
      <c r="BM3507" s="41"/>
      <c r="BN3507" s="41"/>
      <c r="BO3507" s="41"/>
      <c r="BP3507" s="108"/>
      <c r="CG3507" s="102"/>
      <c r="CI3507" s="45"/>
    </row>
    <row r="3508" spans="37:87" ht="13" customHeight="1">
      <c r="AK3508" s="114"/>
      <c r="AL3508" s="41"/>
      <c r="AM3508" s="41"/>
      <c r="AN3508" s="41"/>
      <c r="AO3508" s="41"/>
      <c r="AP3508" s="41"/>
      <c r="AQ3508" s="41"/>
      <c r="AR3508" s="41"/>
      <c r="AS3508" s="41"/>
      <c r="AT3508" s="41"/>
      <c r="AU3508" s="41"/>
      <c r="AV3508" s="41"/>
      <c r="AW3508" s="41"/>
      <c r="AX3508" s="41"/>
      <c r="AY3508" s="41"/>
      <c r="AZ3508" s="41"/>
      <c r="BA3508" s="41"/>
      <c r="BB3508" s="41"/>
      <c r="BC3508" s="41"/>
      <c r="BD3508" s="41"/>
      <c r="BE3508" s="41"/>
      <c r="BF3508" s="41"/>
      <c r="BG3508" s="41"/>
      <c r="BH3508" s="41"/>
      <c r="BI3508" s="41"/>
      <c r="BJ3508" s="41"/>
      <c r="BK3508" s="41"/>
      <c r="BL3508" s="41"/>
      <c r="BM3508" s="41"/>
      <c r="BN3508" s="41"/>
      <c r="BO3508" s="41"/>
      <c r="BP3508" s="108"/>
      <c r="CG3508" s="102"/>
      <c r="CI3508" s="45"/>
    </row>
    <row r="3509" spans="37:87" ht="13" customHeight="1">
      <c r="AK3509" s="114"/>
      <c r="AL3509" s="41"/>
      <c r="AM3509" s="41"/>
      <c r="AN3509" s="41"/>
      <c r="AO3509" s="41"/>
      <c r="AP3509" s="41"/>
      <c r="AQ3509" s="41"/>
      <c r="AR3509" s="41"/>
      <c r="AS3509" s="41"/>
      <c r="AT3509" s="41"/>
      <c r="AU3509" s="41"/>
      <c r="AV3509" s="41"/>
      <c r="AW3509" s="41"/>
      <c r="AX3509" s="41"/>
      <c r="AY3509" s="41"/>
      <c r="AZ3509" s="41"/>
      <c r="BA3509" s="41"/>
      <c r="BB3509" s="41"/>
      <c r="BC3509" s="41"/>
      <c r="BD3509" s="41"/>
      <c r="BE3509" s="41"/>
      <c r="BF3509" s="41"/>
      <c r="BG3509" s="41"/>
      <c r="BH3509" s="41"/>
      <c r="BI3509" s="41"/>
      <c r="BJ3509" s="41"/>
      <c r="BK3509" s="41"/>
      <c r="BL3509" s="41"/>
      <c r="BM3509" s="41"/>
      <c r="BN3509" s="41"/>
      <c r="BO3509" s="41"/>
      <c r="BP3509" s="108"/>
      <c r="CG3509" s="102"/>
      <c r="CI3509" s="45"/>
    </row>
    <row r="3510" spans="37:87" ht="13" customHeight="1">
      <c r="AK3510" s="114"/>
      <c r="AL3510" s="41"/>
      <c r="AM3510" s="41"/>
      <c r="AN3510" s="41"/>
      <c r="AO3510" s="41"/>
      <c r="AP3510" s="41"/>
      <c r="AQ3510" s="41"/>
      <c r="AR3510" s="41"/>
      <c r="AS3510" s="41"/>
      <c r="AT3510" s="41"/>
      <c r="AU3510" s="41"/>
      <c r="AV3510" s="41"/>
      <c r="AW3510" s="41"/>
      <c r="AX3510" s="41"/>
      <c r="AY3510" s="41"/>
      <c r="AZ3510" s="41"/>
      <c r="BA3510" s="41"/>
      <c r="BB3510" s="41"/>
      <c r="BC3510" s="41"/>
      <c r="BD3510" s="41"/>
      <c r="BE3510" s="41"/>
      <c r="BF3510" s="41"/>
      <c r="BG3510" s="41"/>
      <c r="BH3510" s="41"/>
      <c r="BI3510" s="41"/>
      <c r="BJ3510" s="41"/>
      <c r="BK3510" s="41"/>
      <c r="BL3510" s="41"/>
      <c r="BM3510" s="41"/>
      <c r="BN3510" s="41"/>
      <c r="BO3510" s="41"/>
      <c r="BP3510" s="108"/>
      <c r="CG3510" s="102"/>
      <c r="CI3510" s="45"/>
    </row>
    <row r="3511" spans="37:87" ht="13" customHeight="1">
      <c r="AK3511" s="114"/>
      <c r="AL3511" s="41"/>
      <c r="AM3511" s="41"/>
      <c r="AN3511" s="41"/>
      <c r="AO3511" s="41"/>
      <c r="AP3511" s="41"/>
      <c r="AQ3511" s="41"/>
      <c r="AR3511" s="41"/>
      <c r="AS3511" s="41"/>
      <c r="AT3511" s="41"/>
      <c r="AU3511" s="41"/>
      <c r="AV3511" s="41"/>
      <c r="AW3511" s="41"/>
      <c r="AX3511" s="41"/>
      <c r="AY3511" s="41"/>
      <c r="AZ3511" s="41"/>
      <c r="BA3511" s="41"/>
      <c r="BB3511" s="41"/>
      <c r="BC3511" s="41"/>
      <c r="BD3511" s="41"/>
      <c r="BE3511" s="41"/>
      <c r="BF3511" s="41"/>
      <c r="BG3511" s="41"/>
      <c r="BH3511" s="41"/>
      <c r="BI3511" s="41"/>
      <c r="BJ3511" s="41"/>
      <c r="BK3511" s="41"/>
      <c r="BL3511" s="41"/>
      <c r="BM3511" s="41"/>
      <c r="BN3511" s="41"/>
      <c r="BO3511" s="41"/>
      <c r="BP3511" s="108"/>
      <c r="CG3511" s="102"/>
      <c r="CI3511" s="45"/>
    </row>
    <row r="3512" spans="37:87" ht="13" customHeight="1">
      <c r="AK3512" s="114"/>
      <c r="AL3512" s="41"/>
      <c r="AM3512" s="41"/>
      <c r="AN3512" s="41"/>
      <c r="AO3512" s="41"/>
      <c r="AP3512" s="41"/>
      <c r="AQ3512" s="41"/>
      <c r="AR3512" s="41"/>
      <c r="AS3512" s="41"/>
      <c r="AT3512" s="41"/>
      <c r="AU3512" s="41"/>
      <c r="AV3512" s="41"/>
      <c r="AW3512" s="41"/>
      <c r="AX3512" s="41"/>
      <c r="AY3512" s="41"/>
      <c r="AZ3512" s="41"/>
      <c r="BA3512" s="41"/>
      <c r="BB3512" s="41"/>
      <c r="BC3512" s="41"/>
      <c r="BD3512" s="41"/>
      <c r="BE3512" s="41"/>
      <c r="BF3512" s="41"/>
      <c r="BG3512" s="41"/>
      <c r="BH3512" s="41"/>
      <c r="BI3512" s="41"/>
      <c r="BJ3512" s="41"/>
      <c r="BK3512" s="41"/>
      <c r="BL3512" s="41"/>
      <c r="BM3512" s="41"/>
      <c r="BN3512" s="41"/>
      <c r="BO3512" s="41"/>
      <c r="BP3512" s="108"/>
      <c r="CG3512" s="102"/>
      <c r="CI3512" s="45"/>
    </row>
    <row r="3513" spans="37:87" ht="13" customHeight="1">
      <c r="AK3513" s="114"/>
      <c r="AL3513" s="41"/>
      <c r="AM3513" s="41"/>
      <c r="AN3513" s="41"/>
      <c r="AO3513" s="41"/>
      <c r="AP3513" s="41"/>
      <c r="AQ3513" s="41"/>
      <c r="AR3513" s="41"/>
      <c r="AS3513" s="41"/>
      <c r="AT3513" s="41"/>
      <c r="AU3513" s="41"/>
      <c r="AV3513" s="41"/>
      <c r="AW3513" s="41"/>
      <c r="AX3513" s="41"/>
      <c r="AY3513" s="41"/>
      <c r="AZ3513" s="41"/>
      <c r="BA3513" s="41"/>
      <c r="BB3513" s="41"/>
      <c r="BC3513" s="41"/>
      <c r="BD3513" s="41"/>
      <c r="BE3513" s="41"/>
      <c r="BF3513" s="41"/>
      <c r="BG3513" s="41"/>
      <c r="BH3513" s="41"/>
      <c r="BI3513" s="41"/>
      <c r="BJ3513" s="41"/>
      <c r="BK3513" s="41"/>
      <c r="BL3513" s="41"/>
      <c r="BM3513" s="41"/>
      <c r="BN3513" s="41"/>
      <c r="BO3513" s="41"/>
      <c r="BP3513" s="108"/>
      <c r="CG3513" s="102"/>
      <c r="CI3513" s="45"/>
    </row>
    <row r="3514" spans="37:87" ht="13" customHeight="1">
      <c r="AK3514" s="114"/>
      <c r="AL3514" s="41"/>
      <c r="AM3514" s="41"/>
      <c r="AN3514" s="41"/>
      <c r="AO3514" s="41"/>
      <c r="AP3514" s="41"/>
      <c r="AQ3514" s="41"/>
      <c r="AR3514" s="41"/>
      <c r="AS3514" s="41"/>
      <c r="AT3514" s="41"/>
      <c r="AU3514" s="41"/>
      <c r="AV3514" s="41"/>
      <c r="AW3514" s="41"/>
      <c r="AX3514" s="41"/>
      <c r="AY3514" s="41"/>
      <c r="AZ3514" s="41"/>
      <c r="BA3514" s="41"/>
      <c r="BB3514" s="41"/>
      <c r="BC3514" s="41"/>
      <c r="BD3514" s="41"/>
      <c r="BE3514" s="41"/>
      <c r="BF3514" s="41"/>
      <c r="BG3514" s="41"/>
      <c r="BH3514" s="41"/>
      <c r="BI3514" s="41"/>
      <c r="BJ3514" s="41"/>
      <c r="BK3514" s="41"/>
      <c r="BL3514" s="41"/>
      <c r="BM3514" s="41"/>
      <c r="BN3514" s="41"/>
      <c r="BO3514" s="41"/>
      <c r="BP3514" s="108"/>
      <c r="CG3514" s="102"/>
      <c r="CI3514" s="45"/>
    </row>
    <row r="3515" spans="37:87" ht="13" customHeight="1">
      <c r="AK3515" s="114"/>
      <c r="AL3515" s="41"/>
      <c r="AM3515" s="41"/>
      <c r="AN3515" s="41"/>
      <c r="AO3515" s="41"/>
      <c r="AP3515" s="41"/>
      <c r="AQ3515" s="41"/>
      <c r="AR3515" s="41"/>
      <c r="AS3515" s="41"/>
      <c r="AT3515" s="41"/>
      <c r="AU3515" s="41"/>
      <c r="AV3515" s="41"/>
      <c r="AW3515" s="41"/>
      <c r="AX3515" s="41"/>
      <c r="AY3515" s="41"/>
      <c r="AZ3515" s="41"/>
      <c r="BA3515" s="41"/>
      <c r="BB3515" s="41"/>
      <c r="BC3515" s="41"/>
      <c r="BD3515" s="41"/>
      <c r="BE3515" s="41"/>
      <c r="BF3515" s="41"/>
      <c r="BG3515" s="41"/>
      <c r="BH3515" s="41"/>
      <c r="BI3515" s="41"/>
      <c r="BJ3515" s="41"/>
      <c r="BK3515" s="41"/>
      <c r="BL3515" s="41"/>
      <c r="BM3515" s="41"/>
      <c r="BN3515" s="41"/>
      <c r="BO3515" s="41"/>
      <c r="BP3515" s="108"/>
      <c r="CG3515" s="102"/>
      <c r="CI3515" s="45"/>
    </row>
    <row r="3516" spans="37:87" ht="13" customHeight="1">
      <c r="AK3516" s="114"/>
      <c r="AL3516" s="41"/>
      <c r="AM3516" s="41"/>
      <c r="AN3516" s="41"/>
      <c r="AO3516" s="41"/>
      <c r="AP3516" s="41"/>
      <c r="AQ3516" s="41"/>
      <c r="AR3516" s="41"/>
      <c r="AS3516" s="41"/>
      <c r="AT3516" s="41"/>
      <c r="AU3516" s="41"/>
      <c r="AV3516" s="41"/>
      <c r="AW3516" s="41"/>
      <c r="AX3516" s="41"/>
      <c r="AY3516" s="41"/>
      <c r="AZ3516" s="41"/>
      <c r="BA3516" s="41"/>
      <c r="BB3516" s="41"/>
      <c r="BC3516" s="41"/>
      <c r="BD3516" s="41"/>
      <c r="BE3516" s="41"/>
      <c r="BF3516" s="41"/>
      <c r="BG3516" s="41"/>
      <c r="BH3516" s="41"/>
      <c r="BI3516" s="41"/>
      <c r="BJ3516" s="41"/>
      <c r="BK3516" s="41"/>
      <c r="BL3516" s="41"/>
      <c r="BM3516" s="41"/>
      <c r="BN3516" s="41"/>
      <c r="BO3516" s="41"/>
      <c r="BP3516" s="108"/>
      <c r="CG3516" s="102"/>
      <c r="CI3516" s="45"/>
    </row>
    <row r="3517" spans="37:87" ht="13" customHeight="1">
      <c r="AK3517" s="114"/>
      <c r="AL3517" s="41"/>
      <c r="AM3517" s="41"/>
      <c r="AN3517" s="41"/>
      <c r="AO3517" s="41"/>
      <c r="AP3517" s="41"/>
      <c r="AQ3517" s="41"/>
      <c r="AR3517" s="41"/>
      <c r="AS3517" s="41"/>
      <c r="AT3517" s="41"/>
      <c r="AU3517" s="41"/>
      <c r="AV3517" s="41"/>
      <c r="AW3517" s="41"/>
      <c r="AX3517" s="41"/>
      <c r="AY3517" s="41"/>
      <c r="AZ3517" s="41"/>
      <c r="BA3517" s="41"/>
      <c r="BB3517" s="41"/>
      <c r="BC3517" s="41"/>
      <c r="BD3517" s="41"/>
      <c r="BE3517" s="41"/>
      <c r="BF3517" s="41"/>
      <c r="BG3517" s="41"/>
      <c r="BH3517" s="41"/>
      <c r="BI3517" s="41"/>
      <c r="BJ3517" s="41"/>
      <c r="BK3517" s="41"/>
      <c r="BL3517" s="41"/>
      <c r="BM3517" s="41"/>
      <c r="BN3517" s="41"/>
      <c r="BO3517" s="41"/>
      <c r="BP3517" s="108"/>
      <c r="CG3517" s="102"/>
      <c r="CI3517" s="45"/>
    </row>
    <row r="3518" spans="37:87" ht="13" customHeight="1">
      <c r="AK3518" s="114"/>
      <c r="AL3518" s="41"/>
      <c r="AM3518" s="41"/>
      <c r="AN3518" s="41"/>
      <c r="AO3518" s="41"/>
      <c r="AP3518" s="41"/>
      <c r="AQ3518" s="41"/>
      <c r="AR3518" s="41"/>
      <c r="AS3518" s="41"/>
      <c r="AT3518" s="41"/>
      <c r="AU3518" s="41"/>
      <c r="AV3518" s="41"/>
      <c r="AW3518" s="41"/>
      <c r="AX3518" s="41"/>
      <c r="AY3518" s="41"/>
      <c r="AZ3518" s="41"/>
      <c r="BA3518" s="41"/>
      <c r="BB3518" s="41"/>
      <c r="BC3518" s="41"/>
      <c r="BD3518" s="41"/>
      <c r="BE3518" s="41"/>
      <c r="BF3518" s="41"/>
      <c r="BG3518" s="41"/>
      <c r="BH3518" s="41"/>
      <c r="BI3518" s="41"/>
      <c r="BJ3518" s="41"/>
      <c r="BK3518" s="41"/>
      <c r="BL3518" s="41"/>
      <c r="BM3518" s="41"/>
      <c r="BN3518" s="41"/>
      <c r="BO3518" s="41"/>
      <c r="BP3518" s="108"/>
      <c r="CG3518" s="102"/>
      <c r="CI3518" s="45"/>
    </row>
    <row r="3519" spans="37:87" ht="13" customHeight="1">
      <c r="AK3519" s="114"/>
      <c r="AL3519" s="41"/>
      <c r="AM3519" s="41"/>
      <c r="AN3519" s="41"/>
      <c r="AO3519" s="41"/>
      <c r="AP3519" s="41"/>
      <c r="AQ3519" s="41"/>
      <c r="AR3519" s="41"/>
      <c r="AS3519" s="41"/>
      <c r="AT3519" s="41"/>
      <c r="AU3519" s="41"/>
      <c r="AV3519" s="41"/>
      <c r="AW3519" s="41"/>
      <c r="AX3519" s="41"/>
      <c r="AY3519" s="41"/>
      <c r="AZ3519" s="41"/>
      <c r="BA3519" s="41"/>
      <c r="BB3519" s="41"/>
      <c r="BC3519" s="41"/>
      <c r="BD3519" s="41"/>
      <c r="BE3519" s="41"/>
      <c r="BF3519" s="41"/>
      <c r="BG3519" s="41"/>
      <c r="BH3519" s="41"/>
      <c r="BI3519" s="41"/>
      <c r="BJ3519" s="41"/>
      <c r="BK3519" s="41"/>
      <c r="BL3519" s="41"/>
      <c r="BM3519" s="41"/>
      <c r="BN3519" s="41"/>
      <c r="BO3519" s="41"/>
      <c r="BP3519" s="108"/>
      <c r="CG3519" s="102"/>
      <c r="CI3519" s="45"/>
    </row>
    <row r="3520" spans="37:87" ht="13" customHeight="1">
      <c r="AK3520" s="114"/>
      <c r="AL3520" s="41"/>
      <c r="AM3520" s="41"/>
      <c r="AN3520" s="41"/>
      <c r="AO3520" s="41"/>
      <c r="AP3520" s="41"/>
      <c r="AQ3520" s="41"/>
      <c r="AR3520" s="41"/>
      <c r="AS3520" s="41"/>
      <c r="AT3520" s="41"/>
      <c r="AU3520" s="41"/>
      <c r="AV3520" s="41"/>
      <c r="AW3520" s="41"/>
      <c r="AX3520" s="41"/>
      <c r="AY3520" s="41"/>
      <c r="AZ3520" s="41"/>
      <c r="BA3520" s="41"/>
      <c r="BB3520" s="41"/>
      <c r="BC3520" s="41"/>
      <c r="BD3520" s="41"/>
      <c r="BE3520" s="41"/>
      <c r="BF3520" s="41"/>
      <c r="BG3520" s="41"/>
      <c r="BH3520" s="41"/>
      <c r="BI3520" s="41"/>
      <c r="BJ3520" s="41"/>
      <c r="BK3520" s="41"/>
      <c r="BL3520" s="41"/>
      <c r="BM3520" s="41"/>
      <c r="BN3520" s="41"/>
      <c r="BO3520" s="41"/>
      <c r="BP3520" s="108"/>
      <c r="CG3520" s="102"/>
      <c r="CI3520" s="45"/>
    </row>
    <row r="3521" spans="37:87" ht="13" customHeight="1">
      <c r="AK3521" s="114"/>
      <c r="AL3521" s="41"/>
      <c r="AM3521" s="41"/>
      <c r="AN3521" s="41"/>
      <c r="AO3521" s="41"/>
      <c r="AP3521" s="41"/>
      <c r="AQ3521" s="41"/>
      <c r="AR3521" s="41"/>
      <c r="AS3521" s="41"/>
      <c r="AT3521" s="41"/>
      <c r="AU3521" s="41"/>
      <c r="AV3521" s="41"/>
      <c r="AW3521" s="41"/>
      <c r="AX3521" s="41"/>
      <c r="AY3521" s="41"/>
      <c r="AZ3521" s="41"/>
      <c r="BA3521" s="41"/>
      <c r="BB3521" s="41"/>
      <c r="BC3521" s="41"/>
      <c r="BD3521" s="41"/>
      <c r="BE3521" s="41"/>
      <c r="BF3521" s="41"/>
      <c r="BG3521" s="41"/>
      <c r="BH3521" s="41"/>
      <c r="BI3521" s="41"/>
      <c r="BJ3521" s="41"/>
      <c r="BK3521" s="41"/>
      <c r="BL3521" s="41"/>
      <c r="BM3521" s="41"/>
      <c r="BN3521" s="41"/>
      <c r="BO3521" s="41"/>
      <c r="BP3521" s="108"/>
      <c r="CG3521" s="102"/>
      <c r="CI3521" s="45"/>
    </row>
    <row r="3522" spans="37:87" ht="13" customHeight="1">
      <c r="AK3522" s="114"/>
      <c r="AL3522" s="41"/>
      <c r="AM3522" s="41"/>
      <c r="AN3522" s="41"/>
      <c r="AO3522" s="41"/>
      <c r="AP3522" s="41"/>
      <c r="AQ3522" s="41"/>
      <c r="AR3522" s="41"/>
      <c r="AS3522" s="41"/>
      <c r="AT3522" s="41"/>
      <c r="AU3522" s="41"/>
      <c r="AV3522" s="41"/>
      <c r="AW3522" s="41"/>
      <c r="AX3522" s="41"/>
      <c r="AY3522" s="41"/>
      <c r="AZ3522" s="41"/>
      <c r="BA3522" s="41"/>
      <c r="BB3522" s="41"/>
      <c r="BC3522" s="41"/>
      <c r="BD3522" s="41"/>
      <c r="BE3522" s="41"/>
      <c r="BF3522" s="41"/>
      <c r="BG3522" s="41"/>
      <c r="BH3522" s="41"/>
      <c r="BI3522" s="41"/>
      <c r="BJ3522" s="41"/>
      <c r="BK3522" s="41"/>
      <c r="BL3522" s="41"/>
      <c r="BM3522" s="41"/>
      <c r="BN3522" s="41"/>
      <c r="BO3522" s="41"/>
      <c r="BP3522" s="108"/>
      <c r="CG3522" s="102"/>
      <c r="CI3522" s="45"/>
    </row>
    <row r="3523" spans="37:87" ht="13" customHeight="1">
      <c r="AK3523" s="114"/>
      <c r="AL3523" s="41"/>
      <c r="AM3523" s="41"/>
      <c r="AN3523" s="41"/>
      <c r="AO3523" s="41"/>
      <c r="AP3523" s="41"/>
      <c r="AQ3523" s="41"/>
      <c r="AR3523" s="41"/>
      <c r="AS3523" s="41"/>
      <c r="AT3523" s="41"/>
      <c r="AU3523" s="41"/>
      <c r="AV3523" s="41"/>
      <c r="AW3523" s="41"/>
      <c r="AX3523" s="41"/>
      <c r="AY3523" s="41"/>
      <c r="AZ3523" s="41"/>
      <c r="BA3523" s="41"/>
      <c r="BB3523" s="41"/>
      <c r="BC3523" s="41"/>
      <c r="BD3523" s="41"/>
      <c r="BE3523" s="41"/>
      <c r="BF3523" s="41"/>
      <c r="BG3523" s="41"/>
      <c r="BH3523" s="41"/>
      <c r="BI3523" s="41"/>
      <c r="BJ3523" s="41"/>
      <c r="BK3523" s="41"/>
      <c r="BL3523" s="41"/>
      <c r="BM3523" s="41"/>
      <c r="BN3523" s="41"/>
      <c r="BO3523" s="41"/>
      <c r="BP3523" s="108"/>
      <c r="CG3523" s="102"/>
      <c r="CI3523" s="45"/>
    </row>
    <row r="3524" spans="37:87" ht="13" customHeight="1">
      <c r="AK3524" s="114"/>
      <c r="AL3524" s="41"/>
      <c r="AM3524" s="41"/>
      <c r="AN3524" s="41"/>
      <c r="AO3524" s="41"/>
      <c r="AP3524" s="41"/>
      <c r="AQ3524" s="41"/>
      <c r="AR3524" s="41"/>
      <c r="AS3524" s="41"/>
      <c r="AT3524" s="41"/>
      <c r="AU3524" s="41"/>
      <c r="AV3524" s="41"/>
      <c r="AW3524" s="41"/>
      <c r="AX3524" s="41"/>
      <c r="AY3524" s="41"/>
      <c r="AZ3524" s="41"/>
      <c r="BA3524" s="41"/>
      <c r="BB3524" s="41"/>
      <c r="BC3524" s="41"/>
      <c r="BD3524" s="41"/>
      <c r="BE3524" s="41"/>
      <c r="BF3524" s="41"/>
      <c r="BG3524" s="41"/>
      <c r="BH3524" s="41"/>
      <c r="BI3524" s="41"/>
      <c r="BJ3524" s="41"/>
      <c r="BK3524" s="41"/>
      <c r="BL3524" s="41"/>
      <c r="BM3524" s="41"/>
      <c r="BN3524" s="41"/>
      <c r="BO3524" s="41"/>
      <c r="BP3524" s="108"/>
      <c r="CG3524" s="102"/>
      <c r="CI3524" s="45"/>
    </row>
    <row r="3525" spans="37:87" ht="13" customHeight="1">
      <c r="AK3525" s="114"/>
      <c r="AL3525" s="41"/>
      <c r="AM3525" s="41"/>
      <c r="AN3525" s="41"/>
      <c r="AO3525" s="41"/>
      <c r="AP3525" s="41"/>
      <c r="AQ3525" s="41"/>
      <c r="AR3525" s="41"/>
      <c r="AS3525" s="41"/>
      <c r="AT3525" s="41"/>
      <c r="AU3525" s="41"/>
      <c r="AV3525" s="41"/>
      <c r="AW3525" s="41"/>
      <c r="AX3525" s="41"/>
      <c r="AY3525" s="41"/>
      <c r="AZ3525" s="41"/>
      <c r="BA3525" s="41"/>
      <c r="BB3525" s="41"/>
      <c r="BC3525" s="41"/>
      <c r="BD3525" s="41"/>
      <c r="BE3525" s="41"/>
      <c r="BF3525" s="41"/>
      <c r="BG3525" s="41"/>
      <c r="BH3525" s="41"/>
      <c r="BI3525" s="41"/>
      <c r="BJ3525" s="41"/>
      <c r="BK3525" s="41"/>
      <c r="BL3525" s="41"/>
      <c r="BM3525" s="41"/>
      <c r="BN3525" s="41"/>
      <c r="BO3525" s="41"/>
      <c r="BP3525" s="108"/>
      <c r="CG3525" s="102"/>
      <c r="CI3525" s="45"/>
    </row>
    <row r="3526" spans="37:87" ht="13" customHeight="1">
      <c r="AK3526" s="114"/>
      <c r="AL3526" s="41"/>
      <c r="AM3526" s="41"/>
      <c r="AN3526" s="41"/>
      <c r="AO3526" s="41"/>
      <c r="AP3526" s="41"/>
      <c r="AQ3526" s="41"/>
      <c r="AR3526" s="41"/>
      <c r="AS3526" s="41"/>
      <c r="AT3526" s="41"/>
      <c r="AU3526" s="41"/>
      <c r="AV3526" s="41"/>
      <c r="AW3526" s="41"/>
      <c r="AX3526" s="41"/>
      <c r="AY3526" s="41"/>
      <c r="AZ3526" s="41"/>
      <c r="BA3526" s="41"/>
      <c r="BB3526" s="41"/>
      <c r="BC3526" s="41"/>
      <c r="BD3526" s="41"/>
      <c r="BE3526" s="41"/>
      <c r="BF3526" s="41"/>
      <c r="BG3526" s="41"/>
      <c r="BH3526" s="41"/>
      <c r="BI3526" s="41"/>
      <c r="BJ3526" s="41"/>
      <c r="BK3526" s="41"/>
      <c r="BL3526" s="41"/>
      <c r="BM3526" s="41"/>
      <c r="BN3526" s="41"/>
      <c r="BO3526" s="41"/>
      <c r="BP3526" s="108"/>
      <c r="CG3526" s="102"/>
      <c r="CI3526" s="45"/>
    </row>
    <row r="3527" spans="37:87" ht="13" customHeight="1">
      <c r="AK3527" s="114"/>
      <c r="AL3527" s="41"/>
      <c r="AM3527" s="41"/>
      <c r="AN3527" s="41"/>
      <c r="AO3527" s="41"/>
      <c r="AP3527" s="41"/>
      <c r="AQ3527" s="41"/>
      <c r="AR3527" s="41"/>
      <c r="AS3527" s="41"/>
      <c r="AT3527" s="41"/>
      <c r="AU3527" s="41"/>
      <c r="AV3527" s="41"/>
      <c r="AW3527" s="41"/>
      <c r="AX3527" s="41"/>
      <c r="AY3527" s="41"/>
      <c r="AZ3527" s="41"/>
      <c r="BA3527" s="41"/>
      <c r="BB3527" s="41"/>
      <c r="BC3527" s="41"/>
      <c r="BD3527" s="41"/>
      <c r="BE3527" s="41"/>
      <c r="BF3527" s="41"/>
      <c r="BG3527" s="41"/>
      <c r="BH3527" s="41"/>
      <c r="BI3527" s="41"/>
      <c r="BJ3527" s="41"/>
      <c r="BK3527" s="41"/>
      <c r="BL3527" s="41"/>
      <c r="BM3527" s="41"/>
      <c r="BN3527" s="41"/>
      <c r="BO3527" s="41"/>
      <c r="BP3527" s="108"/>
      <c r="CG3527" s="102"/>
      <c r="CI3527" s="45"/>
    </row>
    <row r="3528" spans="37:87" ht="13" customHeight="1">
      <c r="AK3528" s="114"/>
      <c r="AL3528" s="41"/>
      <c r="AM3528" s="41"/>
      <c r="AN3528" s="41"/>
      <c r="AO3528" s="41"/>
      <c r="AP3528" s="41"/>
      <c r="AQ3528" s="41"/>
      <c r="AR3528" s="41"/>
      <c r="AS3528" s="41"/>
      <c r="AT3528" s="41"/>
      <c r="AU3528" s="41"/>
      <c r="AV3528" s="41"/>
      <c r="AW3528" s="41"/>
      <c r="AX3528" s="41"/>
      <c r="AY3528" s="41"/>
      <c r="AZ3528" s="41"/>
      <c r="BA3528" s="41"/>
      <c r="BB3528" s="41"/>
      <c r="BC3528" s="41"/>
      <c r="BD3528" s="41"/>
      <c r="BE3528" s="41"/>
      <c r="BF3528" s="41"/>
      <c r="BG3528" s="41"/>
      <c r="BH3528" s="41"/>
      <c r="BI3528" s="41"/>
      <c r="BJ3528" s="41"/>
      <c r="BK3528" s="41"/>
      <c r="BL3528" s="41"/>
      <c r="BM3528" s="41"/>
      <c r="BN3528" s="41"/>
      <c r="BO3528" s="41"/>
      <c r="BP3528" s="108"/>
      <c r="CG3528" s="102"/>
      <c r="CI3528" s="45"/>
    </row>
    <row r="3529" spans="37:87" ht="13" customHeight="1">
      <c r="AK3529" s="114"/>
      <c r="AL3529" s="41"/>
      <c r="AM3529" s="41"/>
      <c r="AN3529" s="41"/>
      <c r="AO3529" s="41"/>
      <c r="AP3529" s="41"/>
      <c r="AQ3529" s="41"/>
      <c r="AR3529" s="41"/>
      <c r="AS3529" s="41"/>
      <c r="AT3529" s="41"/>
      <c r="AU3529" s="41"/>
      <c r="AV3529" s="41"/>
      <c r="AW3529" s="41"/>
      <c r="AX3529" s="41"/>
      <c r="AY3529" s="41"/>
      <c r="AZ3529" s="41"/>
      <c r="BA3529" s="41"/>
      <c r="BB3529" s="41"/>
      <c r="BC3529" s="41"/>
      <c r="BD3529" s="41"/>
      <c r="BE3529" s="41"/>
      <c r="BF3529" s="41"/>
      <c r="BG3529" s="41"/>
      <c r="BH3529" s="41"/>
      <c r="BI3529" s="41"/>
      <c r="BJ3529" s="41"/>
      <c r="BK3529" s="41"/>
      <c r="BL3529" s="41"/>
      <c r="BM3529" s="41"/>
      <c r="BN3529" s="41"/>
      <c r="BO3529" s="41"/>
      <c r="BP3529" s="108"/>
      <c r="CG3529" s="102"/>
      <c r="CI3529" s="45"/>
    </row>
    <row r="3530" spans="37:87" ht="13" customHeight="1">
      <c r="AK3530" s="114"/>
      <c r="AL3530" s="41"/>
      <c r="AM3530" s="41"/>
      <c r="AN3530" s="41"/>
      <c r="AO3530" s="41"/>
      <c r="AP3530" s="41"/>
      <c r="AQ3530" s="41"/>
      <c r="AR3530" s="41"/>
      <c r="AS3530" s="41"/>
      <c r="AT3530" s="41"/>
      <c r="AU3530" s="41"/>
      <c r="AV3530" s="41"/>
      <c r="AW3530" s="41"/>
      <c r="AX3530" s="41"/>
      <c r="AY3530" s="41"/>
      <c r="AZ3530" s="41"/>
      <c r="BA3530" s="41"/>
      <c r="BB3530" s="41"/>
      <c r="BC3530" s="41"/>
      <c r="BD3530" s="41"/>
      <c r="BE3530" s="41"/>
      <c r="BF3530" s="41"/>
      <c r="BG3530" s="41"/>
      <c r="BH3530" s="41"/>
      <c r="BI3530" s="41"/>
      <c r="BJ3530" s="41"/>
      <c r="BK3530" s="41"/>
      <c r="BL3530" s="41"/>
      <c r="BM3530" s="41"/>
      <c r="BN3530" s="41"/>
      <c r="BO3530" s="41"/>
      <c r="BP3530" s="108"/>
      <c r="CG3530" s="102"/>
      <c r="CI3530" s="45"/>
    </row>
    <row r="3531" spans="37:87" ht="13" customHeight="1">
      <c r="AK3531" s="114"/>
      <c r="AL3531" s="41"/>
      <c r="AM3531" s="41"/>
      <c r="AN3531" s="41"/>
      <c r="AO3531" s="41"/>
      <c r="AP3531" s="41"/>
      <c r="AQ3531" s="41"/>
      <c r="AR3531" s="41"/>
      <c r="AS3531" s="41"/>
      <c r="AT3531" s="41"/>
      <c r="AU3531" s="41"/>
      <c r="AV3531" s="41"/>
      <c r="AW3531" s="41"/>
      <c r="AX3531" s="41"/>
      <c r="AY3531" s="41"/>
      <c r="AZ3531" s="41"/>
      <c r="BA3531" s="41"/>
      <c r="BB3531" s="41"/>
      <c r="BC3531" s="41"/>
      <c r="BD3531" s="41"/>
      <c r="BE3531" s="41"/>
      <c r="BF3531" s="41"/>
      <c r="BG3531" s="41"/>
      <c r="BH3531" s="41"/>
      <c r="BI3531" s="41"/>
      <c r="BJ3531" s="41"/>
      <c r="BK3531" s="41"/>
      <c r="BL3531" s="41"/>
      <c r="BM3531" s="41"/>
      <c r="BN3531" s="41"/>
      <c r="BO3531" s="41"/>
      <c r="BP3531" s="108"/>
      <c r="CG3531" s="102"/>
      <c r="CI3531" s="45"/>
    </row>
    <row r="3532" spans="37:87" ht="13" customHeight="1">
      <c r="AK3532" s="114"/>
      <c r="AL3532" s="41"/>
      <c r="AM3532" s="41"/>
      <c r="AN3532" s="41"/>
      <c r="AO3532" s="41"/>
      <c r="AP3532" s="41"/>
      <c r="AQ3532" s="41"/>
      <c r="AR3532" s="41"/>
      <c r="AS3532" s="41"/>
      <c r="AT3532" s="41"/>
      <c r="AU3532" s="41"/>
      <c r="AV3532" s="41"/>
      <c r="AW3532" s="41"/>
      <c r="AX3532" s="41"/>
      <c r="AY3532" s="41"/>
      <c r="AZ3532" s="41"/>
      <c r="BA3532" s="41"/>
      <c r="BB3532" s="41"/>
      <c r="BC3532" s="41"/>
      <c r="BD3532" s="41"/>
      <c r="BE3532" s="41"/>
      <c r="BF3532" s="41"/>
      <c r="BG3532" s="41"/>
      <c r="BH3532" s="41"/>
      <c r="BI3532" s="41"/>
      <c r="BJ3532" s="41"/>
      <c r="BK3532" s="41"/>
      <c r="BL3532" s="41"/>
      <c r="BM3532" s="41"/>
      <c r="BN3532" s="41"/>
      <c r="BO3532" s="41"/>
      <c r="BP3532" s="108"/>
      <c r="CG3532" s="102"/>
      <c r="CI3532" s="45"/>
    </row>
    <row r="3533" spans="37:87" ht="13" customHeight="1">
      <c r="AK3533" s="114"/>
      <c r="AL3533" s="41"/>
      <c r="AM3533" s="41"/>
      <c r="AN3533" s="41"/>
      <c r="AO3533" s="41"/>
      <c r="AP3533" s="41"/>
      <c r="AQ3533" s="41"/>
      <c r="AR3533" s="41"/>
      <c r="AS3533" s="41"/>
      <c r="AT3533" s="41"/>
      <c r="AU3533" s="41"/>
      <c r="AV3533" s="41"/>
      <c r="AW3533" s="41"/>
      <c r="AX3533" s="41"/>
      <c r="AY3533" s="41"/>
      <c r="AZ3533" s="41"/>
      <c r="BA3533" s="41"/>
      <c r="BB3533" s="41"/>
      <c r="BC3533" s="41"/>
      <c r="BD3533" s="41"/>
      <c r="BE3533" s="41"/>
      <c r="BF3533" s="41"/>
      <c r="BG3533" s="41"/>
      <c r="BH3533" s="41"/>
      <c r="BI3533" s="41"/>
      <c r="BJ3533" s="41"/>
      <c r="BK3533" s="41"/>
      <c r="BL3533" s="41"/>
      <c r="BM3533" s="41"/>
      <c r="BN3533" s="41"/>
      <c r="BO3533" s="41"/>
      <c r="BP3533" s="108"/>
      <c r="CG3533" s="102"/>
      <c r="CI3533" s="45"/>
    </row>
    <row r="3534" spans="37:87" ht="13" customHeight="1">
      <c r="AK3534" s="114"/>
      <c r="AL3534" s="41"/>
      <c r="AM3534" s="41"/>
      <c r="AN3534" s="41"/>
      <c r="AO3534" s="41"/>
      <c r="AP3534" s="41"/>
      <c r="AQ3534" s="41"/>
      <c r="AR3534" s="41"/>
      <c r="AS3534" s="41"/>
      <c r="AT3534" s="41"/>
      <c r="AU3534" s="41"/>
      <c r="AV3534" s="41"/>
      <c r="AW3534" s="41"/>
      <c r="AX3534" s="41"/>
      <c r="AY3534" s="41"/>
      <c r="AZ3534" s="41"/>
      <c r="BA3534" s="41"/>
      <c r="BB3534" s="41"/>
      <c r="BC3534" s="41"/>
      <c r="BD3534" s="41"/>
      <c r="BE3534" s="41"/>
      <c r="BF3534" s="41"/>
      <c r="BG3534" s="41"/>
      <c r="BH3534" s="41"/>
      <c r="BI3534" s="41"/>
      <c r="BJ3534" s="41"/>
      <c r="BK3534" s="41"/>
      <c r="BL3534" s="41"/>
      <c r="BM3534" s="41"/>
      <c r="BN3534" s="41"/>
      <c r="BO3534" s="41"/>
      <c r="BP3534" s="108"/>
      <c r="CG3534" s="102"/>
      <c r="CI3534" s="45"/>
    </row>
    <row r="3535" spans="37:87" ht="13" customHeight="1">
      <c r="AK3535" s="114"/>
      <c r="AL3535" s="41"/>
      <c r="AM3535" s="41"/>
      <c r="AN3535" s="41"/>
      <c r="AO3535" s="41"/>
      <c r="AP3535" s="41"/>
      <c r="AQ3535" s="41"/>
      <c r="AR3535" s="41"/>
      <c r="AS3535" s="41"/>
      <c r="AT3535" s="41"/>
      <c r="AU3535" s="41"/>
      <c r="AV3535" s="41"/>
      <c r="AW3535" s="41"/>
      <c r="AX3535" s="41"/>
      <c r="AY3535" s="41"/>
      <c r="AZ3535" s="41"/>
      <c r="BA3535" s="41"/>
      <c r="BB3535" s="41"/>
      <c r="BC3535" s="41"/>
      <c r="BD3535" s="41"/>
      <c r="BE3535" s="41"/>
      <c r="BF3535" s="41"/>
      <c r="BG3535" s="41"/>
      <c r="BH3535" s="41"/>
      <c r="BI3535" s="41"/>
      <c r="BJ3535" s="41"/>
      <c r="BK3535" s="41"/>
      <c r="BL3535" s="41"/>
      <c r="BM3535" s="41"/>
      <c r="BN3535" s="41"/>
      <c r="BO3535" s="41"/>
      <c r="BP3535" s="108"/>
      <c r="CG3535" s="102"/>
      <c r="CI3535" s="45"/>
    </row>
    <row r="3536" spans="37:87" ht="13" customHeight="1">
      <c r="AK3536" s="114"/>
      <c r="AL3536" s="41"/>
      <c r="AM3536" s="41"/>
      <c r="AN3536" s="41"/>
      <c r="AO3536" s="41"/>
      <c r="AP3536" s="41"/>
      <c r="AQ3536" s="41"/>
      <c r="AR3536" s="41"/>
      <c r="AS3536" s="41"/>
      <c r="AT3536" s="41"/>
      <c r="AU3536" s="41"/>
      <c r="AV3536" s="41"/>
      <c r="AW3536" s="41"/>
      <c r="AX3536" s="41"/>
      <c r="AY3536" s="41"/>
      <c r="AZ3536" s="41"/>
      <c r="BA3536" s="41"/>
      <c r="BB3536" s="41"/>
      <c r="BC3536" s="41"/>
      <c r="BD3536" s="41"/>
      <c r="BE3536" s="41"/>
      <c r="BF3536" s="41"/>
      <c r="BG3536" s="41"/>
      <c r="BH3536" s="41"/>
      <c r="BI3536" s="41"/>
      <c r="BJ3536" s="41"/>
      <c r="BK3536" s="41"/>
      <c r="BL3536" s="41"/>
      <c r="BM3536" s="41"/>
      <c r="BN3536" s="41"/>
      <c r="BO3536" s="41"/>
      <c r="BP3536" s="108"/>
      <c r="CG3536" s="102"/>
      <c r="CI3536" s="45"/>
    </row>
    <row r="3537" spans="37:87" ht="13" customHeight="1">
      <c r="AK3537" s="114"/>
      <c r="AL3537" s="41"/>
      <c r="AM3537" s="41"/>
      <c r="AN3537" s="41"/>
      <c r="AO3537" s="41"/>
      <c r="AP3537" s="41"/>
      <c r="AQ3537" s="41"/>
      <c r="AR3537" s="41"/>
      <c r="AS3537" s="41"/>
      <c r="AT3537" s="41"/>
      <c r="AU3537" s="41"/>
      <c r="AV3537" s="41"/>
      <c r="AW3537" s="41"/>
      <c r="AX3537" s="41"/>
      <c r="AY3537" s="41"/>
      <c r="AZ3537" s="41"/>
      <c r="BA3537" s="41"/>
      <c r="BB3537" s="41"/>
      <c r="BC3537" s="41"/>
      <c r="BD3537" s="41"/>
      <c r="BE3537" s="41"/>
      <c r="BF3537" s="41"/>
      <c r="BG3537" s="41"/>
      <c r="BH3537" s="41"/>
      <c r="BI3537" s="41"/>
      <c r="BJ3537" s="41"/>
      <c r="BK3537" s="41"/>
      <c r="BL3537" s="41"/>
      <c r="BM3537" s="41"/>
      <c r="BN3537" s="41"/>
      <c r="BO3537" s="41"/>
      <c r="BP3537" s="108"/>
      <c r="CG3537" s="102"/>
      <c r="CI3537" s="45"/>
    </row>
    <row r="3538" spans="37:87" ht="13" customHeight="1">
      <c r="AK3538" s="114"/>
      <c r="AL3538" s="41"/>
      <c r="AM3538" s="41"/>
      <c r="AN3538" s="41"/>
      <c r="AO3538" s="41"/>
      <c r="AP3538" s="41"/>
      <c r="AQ3538" s="41"/>
      <c r="AR3538" s="41"/>
      <c r="AS3538" s="41"/>
      <c r="AT3538" s="41"/>
      <c r="AU3538" s="41"/>
      <c r="AV3538" s="41"/>
      <c r="AW3538" s="41"/>
      <c r="AX3538" s="41"/>
      <c r="AY3538" s="41"/>
      <c r="AZ3538" s="41"/>
      <c r="BA3538" s="41"/>
      <c r="BB3538" s="41"/>
      <c r="BC3538" s="41"/>
      <c r="BD3538" s="41"/>
      <c r="BE3538" s="41"/>
      <c r="BF3538" s="41"/>
      <c r="BG3538" s="41"/>
      <c r="BH3538" s="41"/>
      <c r="BI3538" s="41"/>
      <c r="BJ3538" s="41"/>
      <c r="BK3538" s="41"/>
      <c r="BL3538" s="41"/>
      <c r="BM3538" s="41"/>
      <c r="BN3538" s="41"/>
      <c r="BO3538" s="41"/>
      <c r="BP3538" s="108"/>
      <c r="CG3538" s="102"/>
      <c r="CI3538" s="45"/>
    </row>
    <row r="3539" spans="37:87" ht="13" customHeight="1">
      <c r="AK3539" s="114"/>
      <c r="AL3539" s="41"/>
      <c r="AM3539" s="41"/>
      <c r="AN3539" s="41"/>
      <c r="AO3539" s="41"/>
      <c r="AP3539" s="41"/>
      <c r="AQ3539" s="41"/>
      <c r="AR3539" s="41"/>
      <c r="AS3539" s="41"/>
      <c r="AT3539" s="41"/>
      <c r="AU3539" s="41"/>
      <c r="AV3539" s="41"/>
      <c r="AW3539" s="41"/>
      <c r="AX3539" s="41"/>
      <c r="AY3539" s="41"/>
      <c r="AZ3539" s="41"/>
      <c r="BA3539" s="41"/>
      <c r="BB3539" s="41"/>
      <c r="BC3539" s="41"/>
      <c r="BD3539" s="41"/>
      <c r="BE3539" s="41"/>
      <c r="BF3539" s="41"/>
      <c r="BG3539" s="41"/>
      <c r="BH3539" s="41"/>
      <c r="BI3539" s="41"/>
      <c r="BJ3539" s="41"/>
      <c r="BK3539" s="41"/>
      <c r="BL3539" s="41"/>
      <c r="BM3539" s="41"/>
      <c r="BN3539" s="41"/>
      <c r="BO3539" s="41"/>
      <c r="BP3539" s="108"/>
      <c r="CG3539" s="102"/>
      <c r="CI3539" s="45"/>
    </row>
    <row r="3540" spans="37:87" ht="13" customHeight="1">
      <c r="AK3540" s="114"/>
      <c r="AL3540" s="41"/>
      <c r="AM3540" s="41"/>
      <c r="AN3540" s="41"/>
      <c r="AO3540" s="41"/>
      <c r="AP3540" s="41"/>
      <c r="AQ3540" s="41"/>
      <c r="AR3540" s="41"/>
      <c r="AS3540" s="41"/>
      <c r="AT3540" s="41"/>
      <c r="AU3540" s="41"/>
      <c r="AV3540" s="41"/>
      <c r="AW3540" s="41"/>
      <c r="AX3540" s="41"/>
      <c r="AY3540" s="41"/>
      <c r="AZ3540" s="41"/>
      <c r="BA3540" s="41"/>
      <c r="BB3540" s="41"/>
      <c r="BC3540" s="41"/>
      <c r="BD3540" s="41"/>
      <c r="BE3540" s="41"/>
      <c r="BF3540" s="41"/>
      <c r="BG3540" s="41"/>
      <c r="BH3540" s="41"/>
      <c r="BI3540" s="41"/>
      <c r="BJ3540" s="41"/>
      <c r="BK3540" s="41"/>
      <c r="BL3540" s="41"/>
      <c r="BM3540" s="41"/>
      <c r="BN3540" s="41"/>
      <c r="BO3540" s="41"/>
      <c r="BP3540" s="108"/>
      <c r="CG3540" s="102"/>
      <c r="CI3540" s="45"/>
    </row>
    <row r="3541" spans="37:87" ht="13" customHeight="1">
      <c r="AK3541" s="114"/>
      <c r="AL3541" s="41"/>
      <c r="AM3541" s="41"/>
      <c r="AN3541" s="41"/>
      <c r="AO3541" s="41"/>
      <c r="AP3541" s="41"/>
      <c r="AQ3541" s="41"/>
      <c r="AR3541" s="41"/>
      <c r="AS3541" s="41"/>
      <c r="AT3541" s="41"/>
      <c r="AU3541" s="41"/>
      <c r="AV3541" s="41"/>
      <c r="AW3541" s="41"/>
      <c r="AX3541" s="41"/>
      <c r="AY3541" s="41"/>
      <c r="AZ3541" s="41"/>
      <c r="BA3541" s="41"/>
      <c r="BB3541" s="41"/>
      <c r="BC3541" s="41"/>
      <c r="BD3541" s="41"/>
      <c r="BE3541" s="41"/>
      <c r="BF3541" s="41"/>
      <c r="BG3541" s="41"/>
      <c r="BH3541" s="41"/>
      <c r="BI3541" s="41"/>
      <c r="BJ3541" s="41"/>
      <c r="BK3541" s="41"/>
      <c r="BL3541" s="41"/>
      <c r="BM3541" s="41"/>
      <c r="BN3541" s="41"/>
      <c r="BO3541" s="41"/>
      <c r="BP3541" s="108"/>
      <c r="CG3541" s="102"/>
      <c r="CI3541" s="45"/>
    </row>
    <row r="3542" spans="37:87" ht="13" customHeight="1">
      <c r="AK3542" s="114"/>
      <c r="AL3542" s="41"/>
      <c r="AM3542" s="41"/>
      <c r="AN3542" s="41"/>
      <c r="AO3542" s="41"/>
      <c r="AP3542" s="41"/>
      <c r="AQ3542" s="41"/>
      <c r="AR3542" s="41"/>
      <c r="AS3542" s="41"/>
      <c r="AT3542" s="41"/>
      <c r="AU3542" s="41"/>
      <c r="AV3542" s="41"/>
      <c r="AW3542" s="41"/>
      <c r="AX3542" s="41"/>
      <c r="AY3542" s="41"/>
      <c r="AZ3542" s="41"/>
      <c r="BA3542" s="41"/>
      <c r="BB3542" s="41"/>
      <c r="BC3542" s="41"/>
      <c r="BD3542" s="41"/>
      <c r="BE3542" s="41"/>
      <c r="BF3542" s="41"/>
      <c r="BG3542" s="41"/>
      <c r="BH3542" s="41"/>
      <c r="BI3542" s="41"/>
      <c r="BJ3542" s="41"/>
      <c r="BK3542" s="41"/>
      <c r="BL3542" s="41"/>
      <c r="BM3542" s="41"/>
      <c r="BN3542" s="41"/>
      <c r="BO3542" s="41"/>
      <c r="BP3542" s="108"/>
      <c r="CG3542" s="102"/>
      <c r="CI3542" s="45"/>
    </row>
    <row r="3543" spans="37:87" ht="13" customHeight="1">
      <c r="AK3543" s="114"/>
      <c r="AL3543" s="41"/>
      <c r="AM3543" s="41"/>
      <c r="AN3543" s="41"/>
      <c r="AO3543" s="41"/>
      <c r="AP3543" s="41"/>
      <c r="AQ3543" s="41"/>
      <c r="AR3543" s="41"/>
      <c r="AS3543" s="41"/>
      <c r="AT3543" s="41"/>
      <c r="AU3543" s="41"/>
      <c r="AV3543" s="41"/>
      <c r="AW3543" s="41"/>
      <c r="AX3543" s="41"/>
      <c r="AY3543" s="41"/>
      <c r="AZ3543" s="41"/>
      <c r="BA3543" s="41"/>
      <c r="BB3543" s="41"/>
      <c r="BC3543" s="41"/>
      <c r="BD3543" s="41"/>
      <c r="BE3543" s="41"/>
      <c r="BF3543" s="41"/>
      <c r="BG3543" s="41"/>
      <c r="BH3543" s="41"/>
      <c r="BI3543" s="41"/>
      <c r="BJ3543" s="41"/>
      <c r="BK3543" s="41"/>
      <c r="BL3543" s="41"/>
      <c r="BM3543" s="41"/>
      <c r="BN3543" s="41"/>
      <c r="BO3543" s="41"/>
      <c r="BP3543" s="108"/>
      <c r="CG3543" s="102"/>
      <c r="CI3543" s="45"/>
    </row>
    <row r="3544" spans="37:87" ht="13" customHeight="1">
      <c r="AK3544" s="114"/>
      <c r="AL3544" s="41"/>
      <c r="AM3544" s="41"/>
      <c r="AN3544" s="41"/>
      <c r="AO3544" s="41"/>
      <c r="AP3544" s="41"/>
      <c r="AQ3544" s="41"/>
      <c r="AR3544" s="41"/>
      <c r="AS3544" s="41"/>
      <c r="AT3544" s="41"/>
      <c r="AU3544" s="41"/>
      <c r="AV3544" s="41"/>
      <c r="AW3544" s="41"/>
      <c r="AX3544" s="41"/>
      <c r="AY3544" s="41"/>
      <c r="AZ3544" s="41"/>
      <c r="BA3544" s="41"/>
      <c r="BB3544" s="41"/>
      <c r="BC3544" s="41"/>
      <c r="BD3544" s="41"/>
      <c r="BE3544" s="41"/>
      <c r="BF3544" s="41"/>
      <c r="BG3544" s="41"/>
      <c r="BH3544" s="41"/>
      <c r="BI3544" s="41"/>
      <c r="BJ3544" s="41"/>
      <c r="BK3544" s="41"/>
      <c r="BL3544" s="41"/>
      <c r="BM3544" s="41"/>
      <c r="BN3544" s="41"/>
      <c r="BO3544" s="41"/>
      <c r="BP3544" s="108"/>
      <c r="CG3544" s="102"/>
      <c r="CI3544" s="45"/>
    </row>
    <row r="3545" spans="37:87" ht="13" customHeight="1">
      <c r="AK3545" s="114"/>
      <c r="AL3545" s="41"/>
      <c r="AM3545" s="41"/>
      <c r="AN3545" s="41"/>
      <c r="AO3545" s="41"/>
      <c r="AP3545" s="41"/>
      <c r="AQ3545" s="41"/>
      <c r="AR3545" s="41"/>
      <c r="AS3545" s="41"/>
      <c r="AT3545" s="41"/>
      <c r="AU3545" s="41"/>
      <c r="AV3545" s="41"/>
      <c r="AW3545" s="41"/>
      <c r="AX3545" s="41"/>
      <c r="AY3545" s="41"/>
      <c r="AZ3545" s="41"/>
      <c r="BA3545" s="41"/>
      <c r="BB3545" s="41"/>
      <c r="BC3545" s="41"/>
      <c r="BD3545" s="41"/>
      <c r="BE3545" s="41"/>
      <c r="BF3545" s="41"/>
      <c r="BG3545" s="41"/>
      <c r="BH3545" s="41"/>
      <c r="BI3545" s="41"/>
      <c r="BJ3545" s="41"/>
      <c r="BK3545" s="41"/>
      <c r="BL3545" s="41"/>
      <c r="BM3545" s="41"/>
      <c r="BN3545" s="41"/>
      <c r="BO3545" s="41"/>
      <c r="BP3545" s="108"/>
      <c r="CG3545" s="102"/>
      <c r="CI3545" s="45"/>
    </row>
    <row r="3546" spans="37:87" ht="13" customHeight="1">
      <c r="AK3546" s="114"/>
      <c r="AL3546" s="41"/>
      <c r="AM3546" s="41"/>
      <c r="AN3546" s="41"/>
      <c r="AO3546" s="41"/>
      <c r="AP3546" s="41"/>
      <c r="AQ3546" s="41"/>
      <c r="AR3546" s="41"/>
      <c r="AS3546" s="41"/>
      <c r="AT3546" s="41"/>
      <c r="AU3546" s="41"/>
      <c r="AV3546" s="41"/>
      <c r="AW3546" s="41"/>
      <c r="AX3546" s="41"/>
      <c r="AY3546" s="41"/>
      <c r="AZ3546" s="41"/>
      <c r="BA3546" s="41"/>
      <c r="BB3546" s="41"/>
      <c r="BC3546" s="41"/>
      <c r="BD3546" s="41"/>
      <c r="BE3546" s="41"/>
      <c r="BF3546" s="41"/>
      <c r="BG3546" s="41"/>
      <c r="BH3546" s="41"/>
      <c r="BI3546" s="41"/>
      <c r="BJ3546" s="41"/>
      <c r="BK3546" s="41"/>
      <c r="BL3546" s="41"/>
      <c r="BM3546" s="41"/>
      <c r="BN3546" s="41"/>
      <c r="BO3546" s="41"/>
      <c r="BP3546" s="108"/>
      <c r="CG3546" s="102"/>
      <c r="CI3546" s="45"/>
    </row>
    <row r="3547" spans="37:87" ht="13" customHeight="1">
      <c r="AK3547" s="114"/>
      <c r="AL3547" s="41"/>
      <c r="AM3547" s="41"/>
      <c r="AN3547" s="41"/>
      <c r="AO3547" s="41"/>
      <c r="AP3547" s="41"/>
      <c r="AQ3547" s="41"/>
      <c r="AR3547" s="41"/>
      <c r="AS3547" s="41"/>
      <c r="AT3547" s="41"/>
      <c r="AU3547" s="41"/>
      <c r="AV3547" s="41"/>
      <c r="AW3547" s="41"/>
      <c r="AX3547" s="41"/>
      <c r="AY3547" s="41"/>
      <c r="AZ3547" s="41"/>
      <c r="BA3547" s="41"/>
      <c r="BB3547" s="41"/>
      <c r="BC3547" s="41"/>
      <c r="BD3547" s="41"/>
      <c r="BE3547" s="41"/>
      <c r="BF3547" s="41"/>
      <c r="BG3547" s="41"/>
      <c r="BH3547" s="41"/>
      <c r="BI3547" s="41"/>
      <c r="BJ3547" s="41"/>
      <c r="BK3547" s="41"/>
      <c r="BL3547" s="41"/>
      <c r="BM3547" s="41"/>
      <c r="BN3547" s="41"/>
      <c r="BO3547" s="41"/>
      <c r="BP3547" s="108"/>
      <c r="CG3547" s="102"/>
      <c r="CI3547" s="45"/>
    </row>
    <row r="3548" spans="37:87" ht="13" customHeight="1">
      <c r="AK3548" s="114"/>
      <c r="AL3548" s="41"/>
      <c r="AM3548" s="41"/>
      <c r="AN3548" s="41"/>
      <c r="AO3548" s="41"/>
      <c r="AP3548" s="41"/>
      <c r="AQ3548" s="41"/>
      <c r="AR3548" s="41"/>
      <c r="AS3548" s="41"/>
      <c r="AT3548" s="41"/>
      <c r="AU3548" s="41"/>
      <c r="AV3548" s="41"/>
      <c r="AW3548" s="41"/>
      <c r="AX3548" s="41"/>
      <c r="AY3548" s="41"/>
      <c r="AZ3548" s="41"/>
      <c r="BA3548" s="41"/>
      <c r="BB3548" s="41"/>
      <c r="BC3548" s="41"/>
      <c r="BD3548" s="41"/>
      <c r="BE3548" s="41"/>
      <c r="BF3548" s="41"/>
      <c r="BG3548" s="41"/>
      <c r="BH3548" s="41"/>
      <c r="BI3548" s="41"/>
      <c r="BJ3548" s="41"/>
      <c r="BK3548" s="41"/>
      <c r="BL3548" s="41"/>
      <c r="BM3548" s="41"/>
      <c r="BN3548" s="41"/>
      <c r="BO3548" s="41"/>
      <c r="BP3548" s="108"/>
      <c r="CG3548" s="102"/>
      <c r="CI3548" s="45"/>
    </row>
    <row r="3549" spans="37:87" ht="13" customHeight="1">
      <c r="AK3549" s="114"/>
      <c r="AL3549" s="41"/>
      <c r="AM3549" s="41"/>
      <c r="AN3549" s="41"/>
      <c r="AO3549" s="41"/>
      <c r="AP3549" s="41"/>
      <c r="AQ3549" s="41"/>
      <c r="AR3549" s="41"/>
      <c r="AS3549" s="41"/>
      <c r="AT3549" s="41"/>
      <c r="AU3549" s="41"/>
      <c r="AV3549" s="41"/>
      <c r="AW3549" s="41"/>
      <c r="AX3549" s="41"/>
      <c r="AY3549" s="41"/>
      <c r="AZ3549" s="41"/>
      <c r="BA3549" s="41"/>
      <c r="BB3549" s="41"/>
      <c r="BC3549" s="41"/>
      <c r="BD3549" s="41"/>
      <c r="BE3549" s="41"/>
      <c r="BF3549" s="41"/>
      <c r="BG3549" s="41"/>
      <c r="BH3549" s="41"/>
      <c r="BI3549" s="41"/>
      <c r="BJ3549" s="41"/>
      <c r="BK3549" s="41"/>
      <c r="BL3549" s="41"/>
      <c r="BM3549" s="41"/>
      <c r="BN3549" s="41"/>
      <c r="BO3549" s="41"/>
      <c r="BP3549" s="108"/>
      <c r="CG3549" s="102"/>
      <c r="CI3549" s="45"/>
    </row>
    <row r="3550" spans="37:87" ht="13" customHeight="1">
      <c r="AK3550" s="114"/>
      <c r="AL3550" s="41"/>
      <c r="AM3550" s="41"/>
      <c r="AN3550" s="41"/>
      <c r="AO3550" s="41"/>
      <c r="AP3550" s="41"/>
      <c r="AQ3550" s="41"/>
      <c r="AR3550" s="41"/>
      <c r="AS3550" s="41"/>
      <c r="AT3550" s="41"/>
      <c r="AU3550" s="41"/>
      <c r="AV3550" s="41"/>
      <c r="AW3550" s="41"/>
      <c r="AX3550" s="41"/>
      <c r="AY3550" s="41"/>
      <c r="AZ3550" s="41"/>
      <c r="BA3550" s="41"/>
      <c r="BB3550" s="41"/>
      <c r="BC3550" s="41"/>
      <c r="BD3550" s="41"/>
      <c r="BE3550" s="41"/>
      <c r="BF3550" s="41"/>
      <c r="BG3550" s="41"/>
      <c r="BH3550" s="41"/>
      <c r="BI3550" s="41"/>
      <c r="BJ3550" s="41"/>
      <c r="BK3550" s="41"/>
      <c r="BL3550" s="41"/>
      <c r="BM3550" s="41"/>
      <c r="BN3550" s="41"/>
      <c r="BO3550" s="41"/>
      <c r="BP3550" s="108"/>
      <c r="CG3550" s="102"/>
      <c r="CI3550" s="45"/>
    </row>
    <row r="3551" spans="37:87" ht="13" customHeight="1">
      <c r="AK3551" s="114"/>
      <c r="AL3551" s="41"/>
      <c r="AM3551" s="41"/>
      <c r="AN3551" s="41"/>
      <c r="AO3551" s="41"/>
      <c r="AP3551" s="41"/>
      <c r="AQ3551" s="41"/>
      <c r="AR3551" s="41"/>
      <c r="AS3551" s="41"/>
      <c r="AT3551" s="41"/>
      <c r="AU3551" s="41"/>
      <c r="AV3551" s="41"/>
      <c r="AW3551" s="41"/>
      <c r="AX3551" s="41"/>
      <c r="AY3551" s="41"/>
      <c r="AZ3551" s="41"/>
      <c r="BA3551" s="41"/>
      <c r="BB3551" s="41"/>
      <c r="BC3551" s="41"/>
      <c r="BD3551" s="41"/>
      <c r="BE3551" s="41"/>
      <c r="BF3551" s="41"/>
      <c r="BG3551" s="41"/>
      <c r="BH3551" s="41"/>
      <c r="BI3551" s="41"/>
      <c r="BJ3551" s="41"/>
      <c r="BK3551" s="41"/>
      <c r="BL3551" s="41"/>
      <c r="BM3551" s="41"/>
      <c r="BN3551" s="41"/>
      <c r="BO3551" s="41"/>
      <c r="BP3551" s="108"/>
      <c r="CG3551" s="102"/>
      <c r="CI3551" s="45"/>
    </row>
    <row r="3552" spans="37:87" ht="13" customHeight="1">
      <c r="AK3552" s="114"/>
      <c r="AL3552" s="41"/>
      <c r="AM3552" s="41"/>
      <c r="AN3552" s="41"/>
      <c r="AO3552" s="41"/>
      <c r="AP3552" s="41"/>
      <c r="AQ3552" s="41"/>
      <c r="AR3552" s="41"/>
      <c r="AS3552" s="41"/>
      <c r="AT3552" s="41"/>
      <c r="AU3552" s="41"/>
      <c r="AV3552" s="41"/>
      <c r="AW3552" s="41"/>
      <c r="AX3552" s="41"/>
      <c r="AY3552" s="41"/>
      <c r="AZ3552" s="41"/>
      <c r="BA3552" s="41"/>
      <c r="BB3552" s="41"/>
      <c r="BC3552" s="41"/>
      <c r="BD3552" s="41"/>
      <c r="BE3552" s="41"/>
      <c r="BF3552" s="41"/>
      <c r="BG3552" s="41"/>
      <c r="BH3552" s="41"/>
      <c r="BI3552" s="41"/>
      <c r="BJ3552" s="41"/>
      <c r="BK3552" s="41"/>
      <c r="BL3552" s="41"/>
      <c r="BM3552" s="41"/>
      <c r="BN3552" s="41"/>
      <c r="BO3552" s="41"/>
      <c r="BP3552" s="108"/>
      <c r="CG3552" s="102"/>
      <c r="CI3552" s="45"/>
    </row>
    <row r="3553" spans="37:87" ht="13" customHeight="1">
      <c r="AK3553" s="114"/>
      <c r="AL3553" s="41"/>
      <c r="AM3553" s="41"/>
      <c r="AN3553" s="41"/>
      <c r="AO3553" s="41"/>
      <c r="AP3553" s="41"/>
      <c r="AQ3553" s="41"/>
      <c r="AR3553" s="41"/>
      <c r="AS3553" s="41"/>
      <c r="AT3553" s="41"/>
      <c r="AU3553" s="41"/>
      <c r="AV3553" s="41"/>
      <c r="AW3553" s="41"/>
      <c r="AX3553" s="41"/>
      <c r="AY3553" s="41"/>
      <c r="AZ3553" s="41"/>
      <c r="BA3553" s="41"/>
      <c r="BB3553" s="41"/>
      <c r="BC3553" s="41"/>
      <c r="BD3553" s="41"/>
      <c r="BE3553" s="41"/>
      <c r="BF3553" s="41"/>
      <c r="BG3553" s="41"/>
      <c r="BH3553" s="41"/>
      <c r="BI3553" s="41"/>
      <c r="BJ3553" s="41"/>
      <c r="BK3553" s="41"/>
      <c r="BL3553" s="41"/>
      <c r="BM3553" s="41"/>
      <c r="BN3553" s="41"/>
      <c r="BO3553" s="41"/>
      <c r="BP3553" s="108"/>
      <c r="CG3553" s="102"/>
      <c r="CI3553" s="45"/>
    </row>
    <row r="3554" spans="37:87" ht="13" customHeight="1">
      <c r="AK3554" s="114"/>
      <c r="AL3554" s="41"/>
      <c r="AM3554" s="41"/>
      <c r="AN3554" s="41"/>
      <c r="AO3554" s="41"/>
      <c r="AP3554" s="41"/>
      <c r="AQ3554" s="41"/>
      <c r="AR3554" s="41"/>
      <c r="AS3554" s="41"/>
      <c r="AT3554" s="41"/>
      <c r="AU3554" s="41"/>
      <c r="AV3554" s="41"/>
      <c r="AW3554" s="41"/>
      <c r="AX3554" s="41"/>
      <c r="AY3554" s="41"/>
      <c r="AZ3554" s="41"/>
      <c r="BA3554" s="41"/>
      <c r="BB3554" s="41"/>
      <c r="BC3554" s="41"/>
      <c r="BD3554" s="41"/>
      <c r="BE3554" s="41"/>
      <c r="BF3554" s="41"/>
      <c r="BG3554" s="41"/>
      <c r="BH3554" s="41"/>
      <c r="BI3554" s="41"/>
      <c r="BJ3554" s="41"/>
      <c r="BK3554" s="41"/>
      <c r="BL3554" s="41"/>
      <c r="BM3554" s="41"/>
      <c r="BN3554" s="41"/>
      <c r="BO3554" s="41"/>
      <c r="BP3554" s="108"/>
      <c r="CG3554" s="102"/>
      <c r="CI3554" s="45"/>
    </row>
    <row r="3555" spans="37:87" ht="13" customHeight="1">
      <c r="AK3555" s="114"/>
      <c r="AL3555" s="41"/>
      <c r="AM3555" s="41"/>
      <c r="AN3555" s="41"/>
      <c r="AO3555" s="41"/>
      <c r="AP3555" s="41"/>
      <c r="AQ3555" s="41"/>
      <c r="AR3555" s="41"/>
      <c r="AS3555" s="41"/>
      <c r="AT3555" s="41"/>
      <c r="AU3555" s="41"/>
      <c r="AV3555" s="41"/>
      <c r="AW3555" s="41"/>
      <c r="AX3555" s="41"/>
      <c r="AY3555" s="41"/>
      <c r="AZ3555" s="41"/>
      <c r="BA3555" s="41"/>
      <c r="BB3555" s="41"/>
      <c r="BC3555" s="41"/>
      <c r="BD3555" s="41"/>
      <c r="BE3555" s="41"/>
      <c r="BF3555" s="41"/>
      <c r="BG3555" s="41"/>
      <c r="BH3555" s="41"/>
      <c r="BI3555" s="41"/>
      <c r="BJ3555" s="41"/>
      <c r="BK3555" s="41"/>
      <c r="BL3555" s="41"/>
      <c r="BM3555" s="41"/>
      <c r="BN3555" s="41"/>
      <c r="BO3555" s="41"/>
      <c r="BP3555" s="108"/>
      <c r="CG3555" s="102"/>
      <c r="CI3555" s="45"/>
    </row>
    <row r="3556" spans="37:87" ht="13" customHeight="1">
      <c r="AK3556" s="114"/>
      <c r="AL3556" s="41"/>
      <c r="AM3556" s="41"/>
      <c r="AN3556" s="41"/>
      <c r="AO3556" s="41"/>
      <c r="AP3556" s="41"/>
      <c r="AQ3556" s="41"/>
      <c r="AR3556" s="41"/>
      <c r="AS3556" s="41"/>
      <c r="AT3556" s="41"/>
      <c r="AU3556" s="41"/>
      <c r="AV3556" s="41"/>
      <c r="AW3556" s="41"/>
      <c r="AX3556" s="41"/>
      <c r="AY3556" s="41"/>
      <c r="AZ3556" s="41"/>
      <c r="BA3556" s="41"/>
      <c r="BB3556" s="41"/>
      <c r="BC3556" s="41"/>
      <c r="BD3556" s="41"/>
      <c r="BE3556" s="41"/>
      <c r="BF3556" s="41"/>
      <c r="BG3556" s="41"/>
      <c r="BH3556" s="41"/>
      <c r="BI3556" s="41"/>
      <c r="BJ3556" s="41"/>
      <c r="BK3556" s="41"/>
      <c r="BL3556" s="41"/>
      <c r="BM3556" s="41"/>
      <c r="BN3556" s="41"/>
      <c r="BO3556" s="41"/>
      <c r="BP3556" s="108"/>
      <c r="CG3556" s="102"/>
      <c r="CI3556" s="45"/>
    </row>
    <row r="3557" spans="37:87" ht="13" customHeight="1">
      <c r="AK3557" s="114"/>
      <c r="AL3557" s="41"/>
      <c r="AM3557" s="41"/>
      <c r="AN3557" s="41"/>
      <c r="AO3557" s="41"/>
      <c r="AP3557" s="41"/>
      <c r="AQ3557" s="41"/>
      <c r="AR3557" s="41"/>
      <c r="AS3557" s="41"/>
      <c r="AT3557" s="41"/>
      <c r="AU3557" s="41"/>
      <c r="AV3557" s="41"/>
      <c r="AW3557" s="41"/>
      <c r="AX3557" s="41"/>
      <c r="AY3557" s="41"/>
      <c r="AZ3557" s="41"/>
      <c r="BA3557" s="41"/>
      <c r="BB3557" s="41"/>
      <c r="BC3557" s="41"/>
      <c r="BD3557" s="41"/>
      <c r="BE3557" s="41"/>
      <c r="BF3557" s="41"/>
      <c r="BG3557" s="41"/>
      <c r="BH3557" s="41"/>
      <c r="BI3557" s="41"/>
      <c r="BJ3557" s="41"/>
      <c r="BK3557" s="41"/>
      <c r="BL3557" s="41"/>
      <c r="BM3557" s="41"/>
      <c r="BN3557" s="41"/>
      <c r="BO3557" s="41"/>
      <c r="BP3557" s="108"/>
      <c r="CG3557" s="102"/>
      <c r="CI3557" s="45"/>
    </row>
    <row r="3558" spans="37:87" ht="13" customHeight="1">
      <c r="AK3558" s="114"/>
      <c r="AL3558" s="41"/>
      <c r="AM3558" s="41"/>
      <c r="AN3558" s="41"/>
      <c r="AO3558" s="41"/>
      <c r="AP3558" s="41"/>
      <c r="AQ3558" s="41"/>
      <c r="AR3558" s="41"/>
      <c r="AS3558" s="41"/>
      <c r="AT3558" s="41"/>
      <c r="AU3558" s="41"/>
      <c r="AV3558" s="41"/>
      <c r="AW3558" s="41"/>
      <c r="AX3558" s="41"/>
      <c r="AY3558" s="41"/>
      <c r="AZ3558" s="41"/>
      <c r="BA3558" s="41"/>
      <c r="BB3558" s="41"/>
      <c r="BC3558" s="41"/>
      <c r="BD3558" s="41"/>
      <c r="BE3558" s="41"/>
      <c r="BF3558" s="41"/>
      <c r="BG3558" s="41"/>
      <c r="BH3558" s="41"/>
      <c r="BI3558" s="41"/>
      <c r="BJ3558" s="41"/>
      <c r="BK3558" s="41"/>
      <c r="BL3558" s="41"/>
      <c r="BM3558" s="41"/>
      <c r="BN3558" s="41"/>
      <c r="BO3558" s="41"/>
      <c r="BP3558" s="108"/>
      <c r="CG3558" s="102"/>
      <c r="CI3558" s="45"/>
    </row>
    <row r="3559" spans="37:87" ht="13" customHeight="1">
      <c r="AK3559" s="114"/>
      <c r="AL3559" s="41"/>
      <c r="AM3559" s="41"/>
      <c r="AN3559" s="41"/>
      <c r="AO3559" s="41"/>
      <c r="AP3559" s="41"/>
      <c r="AQ3559" s="41"/>
      <c r="AR3559" s="41"/>
      <c r="AS3559" s="41"/>
      <c r="AT3559" s="41"/>
      <c r="AU3559" s="41"/>
      <c r="AV3559" s="41"/>
      <c r="AW3559" s="41"/>
      <c r="AX3559" s="41"/>
      <c r="AY3559" s="41"/>
      <c r="AZ3559" s="41"/>
      <c r="BA3559" s="41"/>
      <c r="BB3559" s="41"/>
      <c r="BC3559" s="41"/>
      <c r="BD3559" s="41"/>
      <c r="BE3559" s="41"/>
      <c r="BF3559" s="41"/>
      <c r="BG3559" s="41"/>
      <c r="BH3559" s="41"/>
      <c r="BI3559" s="41"/>
      <c r="BJ3559" s="41"/>
      <c r="BK3559" s="41"/>
      <c r="BL3559" s="41"/>
      <c r="BM3559" s="41"/>
      <c r="BN3559" s="41"/>
      <c r="BO3559" s="41"/>
      <c r="BP3559" s="108"/>
      <c r="CG3559" s="102"/>
      <c r="CI3559" s="45"/>
    </row>
    <row r="3560" spans="37:87" ht="13" customHeight="1">
      <c r="AK3560" s="114"/>
      <c r="AL3560" s="41"/>
      <c r="AM3560" s="41"/>
      <c r="AN3560" s="41"/>
      <c r="AO3560" s="41"/>
      <c r="AP3560" s="41"/>
      <c r="AQ3560" s="41"/>
      <c r="AR3560" s="41"/>
      <c r="AS3560" s="41"/>
      <c r="AT3560" s="41"/>
      <c r="AU3560" s="41"/>
      <c r="AV3560" s="41"/>
      <c r="AW3560" s="41"/>
      <c r="AX3560" s="41"/>
      <c r="AY3560" s="41"/>
      <c r="AZ3560" s="41"/>
      <c r="BA3560" s="41"/>
      <c r="BB3560" s="41"/>
      <c r="BC3560" s="41"/>
      <c r="BD3560" s="41"/>
      <c r="BE3560" s="41"/>
      <c r="BF3560" s="41"/>
      <c r="BG3560" s="41"/>
      <c r="BH3560" s="41"/>
      <c r="BI3560" s="41"/>
      <c r="BJ3560" s="41"/>
      <c r="BK3560" s="41"/>
      <c r="BL3560" s="41"/>
      <c r="BM3560" s="41"/>
      <c r="BN3560" s="41"/>
      <c r="BO3560" s="41"/>
      <c r="BP3560" s="108"/>
      <c r="CG3560" s="102"/>
      <c r="CI3560" s="45"/>
    </row>
    <row r="3561" spans="37:87" ht="13" customHeight="1">
      <c r="AK3561" s="114"/>
      <c r="AL3561" s="41"/>
      <c r="AM3561" s="41"/>
      <c r="AN3561" s="41"/>
      <c r="AO3561" s="41"/>
      <c r="AP3561" s="41"/>
      <c r="AQ3561" s="41"/>
      <c r="AR3561" s="41"/>
      <c r="AS3561" s="41"/>
      <c r="AT3561" s="41"/>
      <c r="AU3561" s="41"/>
      <c r="AV3561" s="41"/>
      <c r="AW3561" s="41"/>
      <c r="AX3561" s="41"/>
      <c r="AY3561" s="41"/>
      <c r="AZ3561" s="41"/>
      <c r="BA3561" s="41"/>
      <c r="BB3561" s="41"/>
      <c r="BC3561" s="41"/>
      <c r="BD3561" s="41"/>
      <c r="BE3561" s="41"/>
      <c r="BF3561" s="41"/>
      <c r="BG3561" s="41"/>
      <c r="BH3561" s="41"/>
      <c r="BI3561" s="41"/>
      <c r="BJ3561" s="41"/>
      <c r="BK3561" s="41"/>
      <c r="BL3561" s="41"/>
      <c r="BM3561" s="41"/>
      <c r="BN3561" s="41"/>
      <c r="BO3561" s="41"/>
      <c r="BP3561" s="108"/>
      <c r="CG3561" s="102"/>
      <c r="CI3561" s="45"/>
    </row>
    <row r="3562" spans="37:87" ht="13" customHeight="1">
      <c r="AK3562" s="114"/>
      <c r="AL3562" s="41"/>
      <c r="AM3562" s="41"/>
      <c r="AN3562" s="41"/>
      <c r="AO3562" s="41"/>
      <c r="AP3562" s="41"/>
      <c r="AQ3562" s="41"/>
      <c r="AR3562" s="41"/>
      <c r="AS3562" s="41"/>
      <c r="AT3562" s="41"/>
      <c r="AU3562" s="41"/>
      <c r="AV3562" s="41"/>
      <c r="AW3562" s="41"/>
      <c r="AX3562" s="41"/>
      <c r="AY3562" s="41"/>
      <c r="AZ3562" s="41"/>
      <c r="BA3562" s="41"/>
      <c r="BB3562" s="41"/>
      <c r="BC3562" s="41"/>
      <c r="BD3562" s="41"/>
      <c r="BE3562" s="41"/>
      <c r="BF3562" s="41"/>
      <c r="BG3562" s="41"/>
      <c r="BH3562" s="41"/>
      <c r="BI3562" s="41"/>
      <c r="BJ3562" s="41"/>
      <c r="BK3562" s="41"/>
      <c r="BL3562" s="41"/>
      <c r="BM3562" s="41"/>
      <c r="BN3562" s="41"/>
      <c r="BO3562" s="41"/>
      <c r="BP3562" s="108"/>
      <c r="CG3562" s="102"/>
      <c r="CI3562" s="45"/>
    </row>
    <row r="3563" spans="37:87" ht="13" customHeight="1">
      <c r="AK3563" s="114"/>
      <c r="AL3563" s="41"/>
      <c r="AM3563" s="41"/>
      <c r="AN3563" s="41"/>
      <c r="AO3563" s="41"/>
      <c r="AP3563" s="41"/>
      <c r="AQ3563" s="41"/>
      <c r="AR3563" s="41"/>
      <c r="AS3563" s="41"/>
      <c r="AT3563" s="41"/>
      <c r="AU3563" s="41"/>
      <c r="AV3563" s="41"/>
      <c r="AW3563" s="41"/>
      <c r="AX3563" s="41"/>
      <c r="AY3563" s="41"/>
      <c r="AZ3563" s="41"/>
      <c r="BA3563" s="41"/>
      <c r="BB3563" s="41"/>
      <c r="BC3563" s="41"/>
      <c r="BD3563" s="41"/>
      <c r="BE3563" s="41"/>
      <c r="BF3563" s="41"/>
      <c r="BG3563" s="41"/>
      <c r="BH3563" s="41"/>
      <c r="BI3563" s="41"/>
      <c r="BJ3563" s="41"/>
      <c r="BK3563" s="41"/>
      <c r="BL3563" s="41"/>
      <c r="BM3563" s="41"/>
      <c r="BN3563" s="41"/>
      <c r="BO3563" s="41"/>
      <c r="BP3563" s="108"/>
      <c r="CG3563" s="102"/>
      <c r="CI3563" s="45"/>
    </row>
    <row r="3564" spans="37:87" ht="13" customHeight="1">
      <c r="AK3564" s="114"/>
      <c r="AL3564" s="41"/>
      <c r="AM3564" s="41"/>
      <c r="AN3564" s="41"/>
      <c r="AO3564" s="41"/>
      <c r="AP3564" s="41"/>
      <c r="AQ3564" s="41"/>
      <c r="AR3564" s="41"/>
      <c r="AS3564" s="41"/>
      <c r="AT3564" s="41"/>
      <c r="AU3564" s="41"/>
      <c r="AV3564" s="41"/>
      <c r="AW3564" s="41"/>
      <c r="AX3564" s="41"/>
      <c r="AY3564" s="41"/>
      <c r="AZ3564" s="41"/>
      <c r="BA3564" s="41"/>
      <c r="BB3564" s="41"/>
      <c r="BC3564" s="41"/>
      <c r="BD3564" s="41"/>
      <c r="BE3564" s="41"/>
      <c r="BF3564" s="41"/>
      <c r="BG3564" s="41"/>
      <c r="BH3564" s="41"/>
      <c r="BI3564" s="41"/>
      <c r="BJ3564" s="41"/>
      <c r="BK3564" s="41"/>
      <c r="BL3564" s="41"/>
      <c r="BM3564" s="41"/>
      <c r="BN3564" s="41"/>
      <c r="BO3564" s="41"/>
      <c r="BP3564" s="108"/>
      <c r="CG3564" s="102"/>
      <c r="CI3564" s="45"/>
    </row>
    <row r="3565" spans="37:87" ht="13" customHeight="1">
      <c r="AK3565" s="114"/>
      <c r="AL3565" s="41"/>
      <c r="AM3565" s="41"/>
      <c r="AN3565" s="41"/>
      <c r="AO3565" s="41"/>
      <c r="AP3565" s="41"/>
      <c r="AQ3565" s="41"/>
      <c r="AR3565" s="41"/>
      <c r="AS3565" s="41"/>
      <c r="AT3565" s="41"/>
      <c r="AU3565" s="41"/>
      <c r="AV3565" s="41"/>
      <c r="AW3565" s="41"/>
      <c r="AX3565" s="41"/>
      <c r="AY3565" s="41"/>
      <c r="AZ3565" s="41"/>
      <c r="BA3565" s="41"/>
      <c r="BB3565" s="41"/>
      <c r="BC3565" s="41"/>
      <c r="BD3565" s="41"/>
      <c r="BE3565" s="41"/>
      <c r="BF3565" s="41"/>
      <c r="BG3565" s="41"/>
      <c r="BH3565" s="41"/>
      <c r="BI3565" s="41"/>
      <c r="BJ3565" s="41"/>
      <c r="BK3565" s="41"/>
      <c r="BL3565" s="41"/>
      <c r="BM3565" s="41"/>
      <c r="BN3565" s="41"/>
      <c r="BO3565" s="41"/>
      <c r="BP3565" s="108"/>
      <c r="CG3565" s="102"/>
      <c r="CI3565" s="45"/>
    </row>
    <row r="3566" spans="37:87" ht="13" customHeight="1">
      <c r="AK3566" s="114"/>
      <c r="AL3566" s="41"/>
      <c r="AM3566" s="41"/>
      <c r="AN3566" s="41"/>
      <c r="AO3566" s="41"/>
      <c r="AP3566" s="41"/>
      <c r="AQ3566" s="41"/>
      <c r="AR3566" s="41"/>
      <c r="AS3566" s="41"/>
      <c r="AT3566" s="41"/>
      <c r="AU3566" s="41"/>
      <c r="AV3566" s="41"/>
      <c r="AW3566" s="41"/>
      <c r="AX3566" s="41"/>
      <c r="AY3566" s="41"/>
      <c r="AZ3566" s="41"/>
      <c r="BA3566" s="41"/>
      <c r="BB3566" s="41"/>
      <c r="BC3566" s="41"/>
      <c r="BD3566" s="41"/>
      <c r="BE3566" s="41"/>
      <c r="BF3566" s="41"/>
      <c r="BG3566" s="41"/>
      <c r="BH3566" s="41"/>
      <c r="BI3566" s="41"/>
      <c r="BJ3566" s="41"/>
      <c r="BK3566" s="41"/>
      <c r="BL3566" s="41"/>
      <c r="BM3566" s="41"/>
      <c r="BN3566" s="41"/>
      <c r="BO3566" s="41"/>
      <c r="BP3566" s="108"/>
      <c r="CG3566" s="102"/>
      <c r="CI3566" s="45"/>
    </row>
    <row r="3567" spans="37:87" ht="13" customHeight="1">
      <c r="AK3567" s="114"/>
      <c r="AL3567" s="41"/>
      <c r="AM3567" s="41"/>
      <c r="AN3567" s="41"/>
      <c r="AO3567" s="41"/>
      <c r="AP3567" s="41"/>
      <c r="AQ3567" s="41"/>
      <c r="AR3567" s="41"/>
      <c r="AS3567" s="41"/>
      <c r="AT3567" s="41"/>
      <c r="AU3567" s="41"/>
      <c r="AV3567" s="41"/>
      <c r="AW3567" s="41"/>
      <c r="AX3567" s="41"/>
      <c r="AY3567" s="41"/>
      <c r="AZ3567" s="41"/>
      <c r="BA3567" s="41"/>
      <c r="BB3567" s="41"/>
      <c r="BC3567" s="41"/>
      <c r="BD3567" s="41"/>
      <c r="BE3567" s="41"/>
      <c r="BF3567" s="41"/>
      <c r="BG3567" s="41"/>
      <c r="BH3567" s="41"/>
      <c r="BI3567" s="41"/>
      <c r="BJ3567" s="41"/>
      <c r="BK3567" s="41"/>
      <c r="BL3567" s="41"/>
      <c r="BM3567" s="41"/>
      <c r="BN3567" s="41"/>
      <c r="BO3567" s="41"/>
      <c r="BP3567" s="108"/>
      <c r="CG3567" s="102"/>
      <c r="CI3567" s="45"/>
    </row>
    <row r="3568" spans="37:87" ht="13" customHeight="1">
      <c r="AK3568" s="114"/>
      <c r="AL3568" s="41"/>
      <c r="AM3568" s="41"/>
      <c r="AN3568" s="41"/>
      <c r="AO3568" s="41"/>
      <c r="AP3568" s="41"/>
      <c r="AQ3568" s="41"/>
      <c r="AR3568" s="41"/>
      <c r="AS3568" s="41"/>
      <c r="AT3568" s="41"/>
      <c r="AU3568" s="41"/>
      <c r="AV3568" s="41"/>
      <c r="AW3568" s="41"/>
      <c r="AX3568" s="41"/>
      <c r="AY3568" s="41"/>
      <c r="AZ3568" s="41"/>
      <c r="BA3568" s="41"/>
      <c r="BB3568" s="41"/>
      <c r="BC3568" s="41"/>
      <c r="BD3568" s="41"/>
      <c r="BE3568" s="41"/>
      <c r="BF3568" s="41"/>
      <c r="BG3568" s="41"/>
      <c r="BH3568" s="41"/>
      <c r="BI3568" s="41"/>
      <c r="BJ3568" s="41"/>
      <c r="BK3568" s="41"/>
      <c r="BL3568" s="41"/>
      <c r="BM3568" s="41"/>
      <c r="BN3568" s="41"/>
      <c r="BO3568" s="41"/>
      <c r="BP3568" s="108"/>
      <c r="CG3568" s="102"/>
      <c r="CI3568" s="45"/>
    </row>
    <row r="3569" spans="37:87" ht="13" customHeight="1">
      <c r="AK3569" s="114"/>
      <c r="AL3569" s="41"/>
      <c r="AM3569" s="41"/>
      <c r="AN3569" s="41"/>
      <c r="AO3569" s="41"/>
      <c r="AP3569" s="41"/>
      <c r="AQ3569" s="41"/>
      <c r="AR3569" s="41"/>
      <c r="AS3569" s="41"/>
      <c r="AT3569" s="41"/>
      <c r="AU3569" s="41"/>
      <c r="AV3569" s="41"/>
      <c r="AW3569" s="41"/>
      <c r="AX3569" s="41"/>
      <c r="AY3569" s="41"/>
      <c r="AZ3569" s="41"/>
      <c r="BA3569" s="41"/>
      <c r="BB3569" s="41"/>
      <c r="BC3569" s="41"/>
      <c r="BD3569" s="41"/>
      <c r="BE3569" s="41"/>
      <c r="BF3569" s="41"/>
      <c r="BG3569" s="41"/>
      <c r="BH3569" s="41"/>
      <c r="BI3569" s="41"/>
      <c r="BJ3569" s="41"/>
      <c r="BK3569" s="41"/>
      <c r="BL3569" s="41"/>
      <c r="BM3569" s="41"/>
      <c r="BN3569" s="41"/>
      <c r="BO3569" s="41"/>
      <c r="BP3569" s="108"/>
      <c r="CG3569" s="102"/>
      <c r="CI3569" s="45"/>
    </row>
    <row r="3570" spans="37:87" ht="13" customHeight="1">
      <c r="AK3570" s="114"/>
      <c r="AL3570" s="41"/>
      <c r="AM3570" s="41"/>
      <c r="AN3570" s="41"/>
      <c r="AO3570" s="41"/>
      <c r="AP3570" s="41"/>
      <c r="AQ3570" s="41"/>
      <c r="AR3570" s="41"/>
      <c r="AS3570" s="41"/>
      <c r="AT3570" s="41"/>
      <c r="AU3570" s="41"/>
      <c r="AV3570" s="41"/>
      <c r="AW3570" s="41"/>
      <c r="AX3570" s="41"/>
      <c r="AY3570" s="41"/>
      <c r="AZ3570" s="41"/>
      <c r="BA3570" s="41"/>
      <c r="BB3570" s="41"/>
      <c r="BC3570" s="41"/>
      <c r="BD3570" s="41"/>
      <c r="BE3570" s="41"/>
      <c r="BF3570" s="41"/>
      <c r="BG3570" s="41"/>
      <c r="BH3570" s="41"/>
      <c r="BI3570" s="41"/>
      <c r="BJ3570" s="41"/>
      <c r="BK3570" s="41"/>
      <c r="BL3570" s="41"/>
      <c r="BM3570" s="41"/>
      <c r="BN3570" s="41"/>
      <c r="BO3570" s="41"/>
      <c r="BP3570" s="108"/>
      <c r="CG3570" s="102"/>
      <c r="CI3570" s="45"/>
    </row>
    <row r="3571" spans="37:87" ht="13" customHeight="1">
      <c r="AK3571" s="114"/>
      <c r="AL3571" s="41"/>
      <c r="AM3571" s="41"/>
      <c r="AN3571" s="41"/>
      <c r="AO3571" s="41"/>
      <c r="AP3571" s="41"/>
      <c r="AQ3571" s="41"/>
      <c r="AR3571" s="41"/>
      <c r="AS3571" s="41"/>
      <c r="AT3571" s="41"/>
      <c r="AU3571" s="41"/>
      <c r="AV3571" s="41"/>
      <c r="AW3571" s="41"/>
      <c r="AX3571" s="41"/>
      <c r="AY3571" s="41"/>
      <c r="AZ3571" s="41"/>
      <c r="BA3571" s="41"/>
      <c r="BB3571" s="41"/>
      <c r="BC3571" s="41"/>
      <c r="BD3571" s="41"/>
      <c r="BE3571" s="41"/>
      <c r="BF3571" s="41"/>
      <c r="BG3571" s="41"/>
      <c r="BH3571" s="41"/>
      <c r="BI3571" s="41"/>
      <c r="BJ3571" s="41"/>
      <c r="BK3571" s="41"/>
      <c r="BL3571" s="41"/>
      <c r="BM3571" s="41"/>
      <c r="BN3571" s="41"/>
      <c r="BO3571" s="41"/>
      <c r="BP3571" s="108"/>
      <c r="CG3571" s="102"/>
      <c r="CI3571" s="45"/>
    </row>
    <row r="3572" spans="37:87" ht="13" customHeight="1">
      <c r="AK3572" s="114"/>
      <c r="AL3572" s="41"/>
      <c r="AM3572" s="41"/>
      <c r="AN3572" s="41"/>
      <c r="AO3572" s="41"/>
      <c r="AP3572" s="41"/>
      <c r="AQ3572" s="41"/>
      <c r="AR3572" s="41"/>
      <c r="AS3572" s="41"/>
      <c r="AT3572" s="41"/>
      <c r="AU3572" s="41"/>
      <c r="AV3572" s="41"/>
      <c r="AW3572" s="41"/>
      <c r="AX3572" s="41"/>
      <c r="AY3572" s="41"/>
      <c r="AZ3572" s="41"/>
      <c r="BA3572" s="41"/>
      <c r="BB3572" s="41"/>
      <c r="BC3572" s="41"/>
      <c r="BD3572" s="41"/>
      <c r="BE3572" s="41"/>
      <c r="BF3572" s="41"/>
      <c r="BG3572" s="41"/>
      <c r="BH3572" s="41"/>
      <c r="BI3572" s="41"/>
      <c r="BJ3572" s="41"/>
      <c r="BK3572" s="41"/>
      <c r="BL3572" s="41"/>
      <c r="BM3572" s="41"/>
      <c r="BN3572" s="41"/>
      <c r="BO3572" s="41"/>
      <c r="BP3572" s="108"/>
      <c r="CG3572" s="102"/>
      <c r="CI3572" s="45"/>
    </row>
    <row r="3573" spans="37:87" ht="13" customHeight="1">
      <c r="AK3573" s="114"/>
      <c r="AL3573" s="41"/>
      <c r="AM3573" s="41"/>
      <c r="AN3573" s="41"/>
      <c r="AO3573" s="41"/>
      <c r="AP3573" s="41"/>
      <c r="AQ3573" s="41"/>
      <c r="AR3573" s="41"/>
      <c r="AS3573" s="41"/>
      <c r="AT3573" s="41"/>
      <c r="AU3573" s="41"/>
      <c r="AV3573" s="41"/>
      <c r="AW3573" s="41"/>
      <c r="AX3573" s="41"/>
      <c r="AY3573" s="41"/>
      <c r="AZ3573" s="41"/>
      <c r="BA3573" s="41"/>
      <c r="BB3573" s="41"/>
      <c r="BC3573" s="41"/>
      <c r="BD3573" s="41"/>
      <c r="BE3573" s="41"/>
      <c r="BF3573" s="41"/>
      <c r="BG3573" s="41"/>
      <c r="BH3573" s="41"/>
      <c r="BI3573" s="41"/>
      <c r="BJ3573" s="41"/>
      <c r="BK3573" s="41"/>
      <c r="BL3573" s="41"/>
      <c r="BM3573" s="41"/>
      <c r="BN3573" s="41"/>
      <c r="BO3573" s="41"/>
      <c r="BP3573" s="108"/>
      <c r="CG3573" s="102"/>
      <c r="CI3573" s="45"/>
    </row>
    <row r="3574" spans="37:87" ht="13" customHeight="1">
      <c r="AK3574" s="114"/>
      <c r="AL3574" s="41"/>
      <c r="AM3574" s="41"/>
      <c r="AN3574" s="41"/>
      <c r="AO3574" s="41"/>
      <c r="AP3574" s="41"/>
      <c r="AQ3574" s="41"/>
      <c r="AR3574" s="41"/>
      <c r="AS3574" s="41"/>
      <c r="AT3574" s="41"/>
      <c r="AU3574" s="41"/>
      <c r="AV3574" s="41"/>
      <c r="AW3574" s="41"/>
      <c r="AX3574" s="41"/>
      <c r="AY3574" s="41"/>
      <c r="AZ3574" s="41"/>
      <c r="BA3574" s="41"/>
      <c r="BB3574" s="41"/>
      <c r="BC3574" s="41"/>
      <c r="BD3574" s="41"/>
      <c r="BE3574" s="41"/>
      <c r="BF3574" s="41"/>
      <c r="BG3574" s="41"/>
      <c r="BH3574" s="41"/>
      <c r="BI3574" s="41"/>
      <c r="BJ3574" s="41"/>
      <c r="BK3574" s="41"/>
      <c r="BL3574" s="41"/>
      <c r="BM3574" s="41"/>
      <c r="BN3574" s="41"/>
      <c r="BO3574" s="41"/>
      <c r="BP3574" s="108"/>
      <c r="CG3574" s="102"/>
      <c r="CI3574" s="45"/>
    </row>
    <row r="3575" spans="37:87" ht="13" customHeight="1">
      <c r="AK3575" s="114"/>
      <c r="AL3575" s="41"/>
      <c r="AM3575" s="41"/>
      <c r="AN3575" s="41"/>
      <c r="AO3575" s="41"/>
      <c r="AP3575" s="41"/>
      <c r="AQ3575" s="41"/>
      <c r="AR3575" s="41"/>
      <c r="AS3575" s="41"/>
      <c r="AT3575" s="41"/>
      <c r="AU3575" s="41"/>
      <c r="AV3575" s="41"/>
      <c r="AW3575" s="41"/>
      <c r="AX3575" s="41"/>
      <c r="AY3575" s="41"/>
      <c r="AZ3575" s="41"/>
      <c r="BA3575" s="41"/>
      <c r="BB3575" s="41"/>
      <c r="BC3575" s="41"/>
      <c r="BD3575" s="41"/>
      <c r="BE3575" s="41"/>
      <c r="BF3575" s="41"/>
      <c r="BG3575" s="41"/>
      <c r="BH3575" s="41"/>
      <c r="BI3575" s="41"/>
      <c r="BJ3575" s="41"/>
      <c r="BK3575" s="41"/>
      <c r="BL3575" s="41"/>
      <c r="BM3575" s="41"/>
      <c r="BN3575" s="41"/>
      <c r="BO3575" s="41"/>
      <c r="BP3575" s="108"/>
      <c r="CG3575" s="102"/>
      <c r="CI3575" s="45"/>
    </row>
    <row r="3576" spans="37:87" ht="13" customHeight="1">
      <c r="AK3576" s="114"/>
      <c r="AL3576" s="41"/>
      <c r="AM3576" s="41"/>
      <c r="AN3576" s="41"/>
      <c r="AO3576" s="41"/>
      <c r="AP3576" s="41"/>
      <c r="AQ3576" s="41"/>
      <c r="AR3576" s="41"/>
      <c r="AS3576" s="41"/>
      <c r="AT3576" s="41"/>
      <c r="AU3576" s="41"/>
      <c r="AV3576" s="41"/>
      <c r="AW3576" s="41"/>
      <c r="AX3576" s="41"/>
      <c r="AY3576" s="41"/>
      <c r="AZ3576" s="41"/>
      <c r="BA3576" s="41"/>
      <c r="BB3576" s="41"/>
      <c r="BC3576" s="41"/>
      <c r="BD3576" s="41"/>
      <c r="BE3576" s="41"/>
      <c r="BF3576" s="41"/>
      <c r="BG3576" s="41"/>
      <c r="BH3576" s="41"/>
      <c r="BI3576" s="41"/>
      <c r="BJ3576" s="41"/>
      <c r="BK3576" s="41"/>
      <c r="BL3576" s="41"/>
      <c r="BM3576" s="41"/>
      <c r="BN3576" s="41"/>
      <c r="BO3576" s="41"/>
      <c r="BP3576" s="108"/>
      <c r="CG3576" s="102"/>
      <c r="CI3576" s="45"/>
    </row>
    <row r="3577" spans="37:87" ht="13" customHeight="1">
      <c r="AK3577" s="114"/>
      <c r="AL3577" s="41"/>
      <c r="AM3577" s="41"/>
      <c r="AN3577" s="41"/>
      <c r="AO3577" s="41"/>
      <c r="AP3577" s="41"/>
      <c r="AQ3577" s="41"/>
      <c r="AR3577" s="41"/>
      <c r="AS3577" s="41"/>
      <c r="AT3577" s="41"/>
      <c r="AU3577" s="41"/>
      <c r="AV3577" s="41"/>
      <c r="AW3577" s="41"/>
      <c r="AX3577" s="41"/>
      <c r="AY3577" s="41"/>
      <c r="AZ3577" s="41"/>
      <c r="BA3577" s="41"/>
      <c r="BB3577" s="41"/>
      <c r="BC3577" s="41"/>
      <c r="BD3577" s="41"/>
      <c r="BE3577" s="41"/>
      <c r="BF3577" s="41"/>
      <c r="BG3577" s="41"/>
      <c r="BH3577" s="41"/>
      <c r="BI3577" s="41"/>
      <c r="BJ3577" s="41"/>
      <c r="BK3577" s="41"/>
      <c r="BL3577" s="41"/>
      <c r="BM3577" s="41"/>
      <c r="BN3577" s="41"/>
      <c r="BO3577" s="41"/>
      <c r="BP3577" s="108"/>
      <c r="CG3577" s="102"/>
      <c r="CI3577" s="45"/>
    </row>
    <row r="3578" spans="37:87" ht="13" customHeight="1">
      <c r="AK3578" s="114"/>
      <c r="AL3578" s="41"/>
      <c r="AM3578" s="41"/>
      <c r="AN3578" s="41"/>
      <c r="AO3578" s="41"/>
      <c r="AP3578" s="41"/>
      <c r="AQ3578" s="41"/>
      <c r="AR3578" s="41"/>
      <c r="AS3578" s="41"/>
      <c r="AT3578" s="41"/>
      <c r="AU3578" s="41"/>
      <c r="AV3578" s="41"/>
      <c r="AW3578" s="41"/>
      <c r="AX3578" s="41"/>
      <c r="AY3578" s="41"/>
      <c r="AZ3578" s="41"/>
      <c r="BA3578" s="41"/>
      <c r="BB3578" s="41"/>
      <c r="BC3578" s="41"/>
      <c r="BD3578" s="41"/>
      <c r="BE3578" s="41"/>
      <c r="BF3578" s="41"/>
      <c r="BG3578" s="41"/>
      <c r="BH3578" s="41"/>
      <c r="BI3578" s="41"/>
      <c r="BJ3578" s="41"/>
      <c r="BK3578" s="41"/>
      <c r="BL3578" s="41"/>
      <c r="BM3578" s="41"/>
      <c r="BN3578" s="41"/>
      <c r="BO3578" s="41"/>
      <c r="BP3578" s="108"/>
      <c r="CG3578" s="102"/>
      <c r="CI3578" s="45"/>
    </row>
    <row r="3579" spans="37:87" ht="13" customHeight="1">
      <c r="AK3579" s="114"/>
      <c r="AL3579" s="41"/>
      <c r="AM3579" s="41"/>
      <c r="AN3579" s="41"/>
      <c r="AO3579" s="41"/>
      <c r="AP3579" s="41"/>
      <c r="AQ3579" s="41"/>
      <c r="AR3579" s="41"/>
      <c r="AS3579" s="41"/>
      <c r="AT3579" s="41"/>
      <c r="AU3579" s="41"/>
      <c r="AV3579" s="41"/>
      <c r="AW3579" s="41"/>
      <c r="AX3579" s="41"/>
      <c r="AY3579" s="41"/>
      <c r="AZ3579" s="41"/>
      <c r="BA3579" s="41"/>
      <c r="BB3579" s="41"/>
      <c r="BC3579" s="41"/>
      <c r="BD3579" s="41"/>
      <c r="BE3579" s="41"/>
      <c r="BF3579" s="41"/>
      <c r="BG3579" s="41"/>
      <c r="BH3579" s="41"/>
      <c r="BI3579" s="41"/>
      <c r="BJ3579" s="41"/>
      <c r="BK3579" s="41"/>
      <c r="BL3579" s="41"/>
      <c r="BM3579" s="41"/>
      <c r="BN3579" s="41"/>
      <c r="BO3579" s="41"/>
      <c r="BP3579" s="108"/>
      <c r="CG3579" s="102"/>
      <c r="CI3579" s="45"/>
    </row>
    <row r="3580" spans="37:87" ht="13" customHeight="1">
      <c r="AK3580" s="114"/>
      <c r="AL3580" s="41"/>
      <c r="AM3580" s="41"/>
      <c r="AN3580" s="41"/>
      <c r="AO3580" s="41"/>
      <c r="AP3580" s="41"/>
      <c r="AQ3580" s="41"/>
      <c r="AR3580" s="41"/>
      <c r="AS3580" s="41"/>
      <c r="AT3580" s="41"/>
      <c r="AU3580" s="41"/>
      <c r="AV3580" s="41"/>
      <c r="AW3580" s="41"/>
      <c r="AX3580" s="41"/>
      <c r="AY3580" s="41"/>
      <c r="AZ3580" s="41"/>
      <c r="BA3580" s="41"/>
      <c r="BB3580" s="41"/>
      <c r="BC3580" s="41"/>
      <c r="BD3580" s="41"/>
      <c r="BE3580" s="41"/>
      <c r="BF3580" s="41"/>
      <c r="BG3580" s="41"/>
      <c r="BH3580" s="41"/>
      <c r="BI3580" s="41"/>
      <c r="BJ3580" s="41"/>
      <c r="BK3580" s="41"/>
      <c r="BL3580" s="41"/>
      <c r="BM3580" s="41"/>
      <c r="BN3580" s="41"/>
      <c r="BO3580" s="41"/>
      <c r="BP3580" s="108"/>
      <c r="CG3580" s="102"/>
      <c r="CI3580" s="45"/>
    </row>
    <row r="3581" spans="37:87" ht="13" customHeight="1">
      <c r="AK3581" s="114"/>
      <c r="AL3581" s="41"/>
      <c r="AM3581" s="41"/>
      <c r="AN3581" s="41"/>
      <c r="AO3581" s="41"/>
      <c r="AP3581" s="41"/>
      <c r="AQ3581" s="41"/>
      <c r="AR3581" s="41"/>
      <c r="AS3581" s="41"/>
      <c r="AT3581" s="41"/>
      <c r="AU3581" s="41"/>
      <c r="AV3581" s="41"/>
      <c r="AW3581" s="41"/>
      <c r="AX3581" s="41"/>
      <c r="AY3581" s="41"/>
      <c r="AZ3581" s="41"/>
      <c r="BA3581" s="41"/>
      <c r="BB3581" s="41"/>
      <c r="BC3581" s="41"/>
      <c r="BD3581" s="41"/>
      <c r="BE3581" s="41"/>
      <c r="BF3581" s="41"/>
      <c r="BG3581" s="41"/>
      <c r="BH3581" s="41"/>
      <c r="BI3581" s="41"/>
      <c r="BJ3581" s="41"/>
      <c r="BK3581" s="41"/>
      <c r="BL3581" s="41"/>
      <c r="BM3581" s="41"/>
      <c r="BN3581" s="41"/>
      <c r="BO3581" s="41"/>
      <c r="BP3581" s="108"/>
      <c r="CG3581" s="102"/>
      <c r="CI3581" s="45"/>
    </row>
    <row r="3582" spans="37:87" ht="13" customHeight="1">
      <c r="AK3582" s="114"/>
      <c r="AL3582" s="41"/>
      <c r="AM3582" s="41"/>
      <c r="AN3582" s="41"/>
      <c r="AO3582" s="41"/>
      <c r="AP3582" s="41"/>
      <c r="AQ3582" s="41"/>
      <c r="AR3582" s="41"/>
      <c r="AS3582" s="41"/>
      <c r="AT3582" s="41"/>
      <c r="AU3582" s="41"/>
      <c r="AV3582" s="41"/>
      <c r="AW3582" s="41"/>
      <c r="AX3582" s="41"/>
      <c r="AY3582" s="41"/>
      <c r="AZ3582" s="41"/>
      <c r="BA3582" s="41"/>
      <c r="BB3582" s="41"/>
      <c r="BC3582" s="41"/>
      <c r="BD3582" s="41"/>
      <c r="BE3582" s="41"/>
      <c r="BF3582" s="41"/>
      <c r="BG3582" s="41"/>
      <c r="BH3582" s="41"/>
      <c r="BI3582" s="41"/>
      <c r="BJ3582" s="41"/>
      <c r="BK3582" s="41"/>
      <c r="BL3582" s="41"/>
      <c r="BM3582" s="41"/>
      <c r="BN3582" s="41"/>
      <c r="BO3582" s="41"/>
      <c r="BP3582" s="108"/>
      <c r="CG3582" s="102"/>
      <c r="CI3582" s="45"/>
    </row>
    <row r="3583" spans="37:87" ht="13" customHeight="1">
      <c r="AK3583" s="114"/>
      <c r="AL3583" s="41"/>
      <c r="AM3583" s="41"/>
      <c r="AN3583" s="41"/>
      <c r="AO3583" s="41"/>
      <c r="AP3583" s="41"/>
      <c r="AQ3583" s="41"/>
      <c r="AR3583" s="41"/>
      <c r="AS3583" s="41"/>
      <c r="AT3583" s="41"/>
      <c r="AU3583" s="41"/>
      <c r="AV3583" s="41"/>
      <c r="AW3583" s="41"/>
      <c r="AX3583" s="41"/>
      <c r="AY3583" s="41"/>
      <c r="AZ3583" s="41"/>
      <c r="BA3583" s="41"/>
      <c r="BB3583" s="41"/>
      <c r="BC3583" s="41"/>
      <c r="BD3583" s="41"/>
      <c r="BE3583" s="41"/>
      <c r="BF3583" s="41"/>
      <c r="BG3583" s="41"/>
      <c r="BH3583" s="41"/>
      <c r="BI3583" s="41"/>
      <c r="BJ3583" s="41"/>
      <c r="BK3583" s="41"/>
      <c r="BL3583" s="41"/>
      <c r="BM3583" s="41"/>
      <c r="BN3583" s="41"/>
      <c r="BO3583" s="41"/>
      <c r="BP3583" s="108"/>
      <c r="CG3583" s="102"/>
      <c r="CI3583" s="45"/>
    </row>
    <row r="3584" spans="37:87" ht="13" customHeight="1">
      <c r="AK3584" s="114"/>
      <c r="AL3584" s="41"/>
      <c r="AM3584" s="41"/>
      <c r="AN3584" s="41"/>
      <c r="AO3584" s="41"/>
      <c r="AP3584" s="41"/>
      <c r="AQ3584" s="41"/>
      <c r="AR3584" s="41"/>
      <c r="AS3584" s="41"/>
      <c r="AT3584" s="41"/>
      <c r="AU3584" s="41"/>
      <c r="AV3584" s="41"/>
      <c r="AW3584" s="41"/>
      <c r="AX3584" s="41"/>
      <c r="AY3584" s="41"/>
      <c r="AZ3584" s="41"/>
      <c r="BA3584" s="41"/>
      <c r="BB3584" s="41"/>
      <c r="BC3584" s="41"/>
      <c r="BD3584" s="41"/>
      <c r="BE3584" s="41"/>
      <c r="BF3584" s="41"/>
      <c r="BG3584" s="41"/>
      <c r="BH3584" s="41"/>
      <c r="BI3584" s="41"/>
      <c r="BJ3584" s="41"/>
      <c r="BK3584" s="41"/>
      <c r="BL3584" s="41"/>
      <c r="BM3584" s="41"/>
      <c r="BN3584" s="41"/>
      <c r="BO3584" s="41"/>
      <c r="BP3584" s="108"/>
      <c r="CG3584" s="102"/>
      <c r="CI3584" s="45"/>
    </row>
    <row r="3585" spans="37:87" ht="13" customHeight="1">
      <c r="AK3585" s="114"/>
      <c r="AL3585" s="41"/>
      <c r="AM3585" s="41"/>
      <c r="AN3585" s="41"/>
      <c r="AO3585" s="41"/>
      <c r="AP3585" s="41"/>
      <c r="AQ3585" s="41"/>
      <c r="AR3585" s="41"/>
      <c r="AS3585" s="41"/>
      <c r="AT3585" s="41"/>
      <c r="AU3585" s="41"/>
      <c r="AV3585" s="41"/>
      <c r="AW3585" s="41"/>
      <c r="AX3585" s="41"/>
      <c r="AY3585" s="41"/>
      <c r="AZ3585" s="41"/>
      <c r="BA3585" s="41"/>
      <c r="BB3585" s="41"/>
      <c r="BC3585" s="41"/>
      <c r="BD3585" s="41"/>
      <c r="BE3585" s="41"/>
      <c r="BF3585" s="41"/>
      <c r="BG3585" s="41"/>
      <c r="BH3585" s="41"/>
      <c r="BI3585" s="41"/>
      <c r="BJ3585" s="41"/>
      <c r="BK3585" s="41"/>
      <c r="BL3585" s="41"/>
      <c r="BM3585" s="41"/>
      <c r="BN3585" s="41"/>
      <c r="BO3585" s="41"/>
      <c r="BP3585" s="108"/>
      <c r="CG3585" s="102"/>
      <c r="CI3585" s="45"/>
    </row>
    <row r="3586" spans="37:87" ht="13" customHeight="1">
      <c r="AK3586" s="114"/>
      <c r="AL3586" s="41"/>
      <c r="AM3586" s="41"/>
      <c r="AN3586" s="41"/>
      <c r="AO3586" s="41"/>
      <c r="AP3586" s="41"/>
      <c r="AQ3586" s="41"/>
      <c r="AR3586" s="41"/>
      <c r="AS3586" s="41"/>
      <c r="AT3586" s="41"/>
      <c r="AU3586" s="41"/>
      <c r="AV3586" s="41"/>
      <c r="AW3586" s="41"/>
      <c r="AX3586" s="41"/>
      <c r="AY3586" s="41"/>
      <c r="AZ3586" s="41"/>
      <c r="BA3586" s="41"/>
      <c r="BB3586" s="41"/>
      <c r="BC3586" s="41"/>
      <c r="BD3586" s="41"/>
      <c r="BE3586" s="41"/>
      <c r="BF3586" s="41"/>
      <c r="BG3586" s="41"/>
      <c r="BH3586" s="41"/>
      <c r="BI3586" s="41"/>
      <c r="BJ3586" s="41"/>
      <c r="BK3586" s="41"/>
      <c r="BL3586" s="41"/>
      <c r="BM3586" s="41"/>
      <c r="BN3586" s="41"/>
      <c r="BO3586" s="41"/>
      <c r="BP3586" s="108"/>
      <c r="CG3586" s="102"/>
      <c r="CI3586" s="45"/>
    </row>
    <row r="3587" spans="37:87" ht="13" customHeight="1">
      <c r="AK3587" s="114"/>
      <c r="AL3587" s="41"/>
      <c r="AM3587" s="41"/>
      <c r="AN3587" s="41"/>
      <c r="AO3587" s="41"/>
      <c r="AP3587" s="41"/>
      <c r="AQ3587" s="41"/>
      <c r="AR3587" s="41"/>
      <c r="AS3587" s="41"/>
      <c r="AT3587" s="41"/>
      <c r="AU3587" s="41"/>
      <c r="AV3587" s="41"/>
      <c r="AW3587" s="41"/>
      <c r="AX3587" s="41"/>
      <c r="AY3587" s="41"/>
      <c r="AZ3587" s="41"/>
      <c r="BA3587" s="41"/>
      <c r="BB3587" s="41"/>
      <c r="BC3587" s="41"/>
      <c r="BD3587" s="41"/>
      <c r="BE3587" s="41"/>
      <c r="BF3587" s="41"/>
      <c r="BG3587" s="41"/>
      <c r="BH3587" s="41"/>
      <c r="BI3587" s="41"/>
      <c r="BJ3587" s="41"/>
      <c r="BK3587" s="41"/>
      <c r="BL3587" s="41"/>
      <c r="BM3587" s="41"/>
      <c r="BN3587" s="41"/>
      <c r="BO3587" s="41"/>
      <c r="BP3587" s="108"/>
      <c r="CG3587" s="102"/>
      <c r="CI3587" s="45"/>
    </row>
    <row r="3588" spans="37:87" ht="13" customHeight="1">
      <c r="AK3588" s="114"/>
      <c r="AL3588" s="41"/>
      <c r="AM3588" s="41"/>
      <c r="AN3588" s="41"/>
      <c r="AO3588" s="41"/>
      <c r="AP3588" s="41"/>
      <c r="AQ3588" s="41"/>
      <c r="AR3588" s="41"/>
      <c r="AS3588" s="41"/>
      <c r="AT3588" s="41"/>
      <c r="AU3588" s="41"/>
      <c r="AV3588" s="41"/>
      <c r="AW3588" s="41"/>
      <c r="AX3588" s="41"/>
      <c r="AY3588" s="41"/>
      <c r="AZ3588" s="41"/>
      <c r="BA3588" s="41"/>
      <c r="BB3588" s="41"/>
      <c r="BC3588" s="41"/>
      <c r="BD3588" s="41"/>
      <c r="BE3588" s="41"/>
      <c r="BF3588" s="41"/>
      <c r="BG3588" s="41"/>
      <c r="BH3588" s="41"/>
      <c r="BI3588" s="41"/>
      <c r="BJ3588" s="41"/>
      <c r="BK3588" s="41"/>
      <c r="BL3588" s="41"/>
      <c r="BM3588" s="41"/>
      <c r="BN3588" s="41"/>
      <c r="BO3588" s="41"/>
      <c r="BP3588" s="108"/>
      <c r="CG3588" s="102"/>
      <c r="CI3588" s="45"/>
    </row>
    <row r="3589" spans="37:87" ht="13" customHeight="1">
      <c r="AK3589" s="114"/>
      <c r="AL3589" s="41"/>
      <c r="AM3589" s="41"/>
      <c r="AN3589" s="41"/>
      <c r="AO3589" s="41"/>
      <c r="AP3589" s="41"/>
      <c r="AQ3589" s="41"/>
      <c r="AR3589" s="41"/>
      <c r="AS3589" s="41"/>
      <c r="AT3589" s="41"/>
      <c r="AU3589" s="41"/>
      <c r="AV3589" s="41"/>
      <c r="AW3589" s="41"/>
      <c r="AX3589" s="41"/>
      <c r="AY3589" s="41"/>
      <c r="AZ3589" s="41"/>
      <c r="BA3589" s="41"/>
      <c r="BB3589" s="41"/>
      <c r="BC3589" s="41"/>
      <c r="BD3589" s="41"/>
      <c r="BE3589" s="41"/>
      <c r="BF3589" s="41"/>
      <c r="BG3589" s="41"/>
      <c r="BH3589" s="41"/>
      <c r="BI3589" s="41"/>
      <c r="BJ3589" s="41"/>
      <c r="BK3589" s="41"/>
      <c r="BL3589" s="41"/>
      <c r="BM3589" s="41"/>
      <c r="BN3589" s="41"/>
      <c r="BO3589" s="41"/>
      <c r="BP3589" s="108"/>
      <c r="CG3589" s="102"/>
      <c r="CI3589" s="45"/>
    </row>
    <row r="3590" spans="37:87" ht="13" customHeight="1">
      <c r="AK3590" s="114"/>
      <c r="AL3590" s="41"/>
      <c r="AM3590" s="41"/>
      <c r="AN3590" s="41"/>
      <c r="AO3590" s="41"/>
      <c r="AP3590" s="41"/>
      <c r="AQ3590" s="41"/>
      <c r="AR3590" s="41"/>
      <c r="AS3590" s="41"/>
      <c r="AT3590" s="41"/>
      <c r="AU3590" s="41"/>
      <c r="AV3590" s="41"/>
      <c r="AW3590" s="41"/>
      <c r="AX3590" s="41"/>
      <c r="AY3590" s="41"/>
      <c r="AZ3590" s="41"/>
      <c r="BA3590" s="41"/>
      <c r="BB3590" s="41"/>
      <c r="BC3590" s="41"/>
      <c r="BD3590" s="41"/>
      <c r="BE3590" s="41"/>
      <c r="BF3590" s="41"/>
      <c r="BG3590" s="41"/>
      <c r="BH3590" s="41"/>
      <c r="BI3590" s="41"/>
      <c r="BJ3590" s="41"/>
      <c r="BK3590" s="41"/>
      <c r="BL3590" s="41"/>
      <c r="BM3590" s="41"/>
      <c r="BN3590" s="41"/>
      <c r="BO3590" s="41"/>
      <c r="BP3590" s="108"/>
      <c r="CG3590" s="102"/>
      <c r="CI3590" s="45"/>
    </row>
    <row r="3591" spans="37:87" ht="13" customHeight="1">
      <c r="AK3591" s="114"/>
      <c r="AL3591" s="41"/>
      <c r="AM3591" s="41"/>
      <c r="AN3591" s="41"/>
      <c r="AO3591" s="41"/>
      <c r="AP3591" s="41"/>
      <c r="AQ3591" s="41"/>
      <c r="AR3591" s="41"/>
      <c r="AS3591" s="41"/>
      <c r="AT3591" s="41"/>
      <c r="AU3591" s="41"/>
      <c r="AV3591" s="41"/>
      <c r="AW3591" s="41"/>
      <c r="AX3591" s="41"/>
      <c r="AY3591" s="41"/>
      <c r="AZ3591" s="41"/>
      <c r="BA3591" s="41"/>
      <c r="BB3591" s="41"/>
      <c r="BC3591" s="41"/>
      <c r="BD3591" s="41"/>
      <c r="BE3591" s="41"/>
      <c r="BF3591" s="41"/>
      <c r="BG3591" s="41"/>
      <c r="BH3591" s="41"/>
      <c r="BI3591" s="41"/>
      <c r="BJ3591" s="41"/>
      <c r="BK3591" s="41"/>
      <c r="BL3591" s="41"/>
      <c r="BM3591" s="41"/>
      <c r="BN3591" s="41"/>
      <c r="BO3591" s="41"/>
      <c r="BP3591" s="108"/>
      <c r="CG3591" s="102"/>
      <c r="CI3591" s="45"/>
    </row>
    <row r="3592" spans="37:87" ht="13" customHeight="1">
      <c r="AK3592" s="114"/>
      <c r="AL3592" s="41"/>
      <c r="AM3592" s="41"/>
      <c r="AN3592" s="41"/>
      <c r="AO3592" s="41"/>
      <c r="AP3592" s="41"/>
      <c r="AQ3592" s="41"/>
      <c r="AR3592" s="41"/>
      <c r="AS3592" s="41"/>
      <c r="AT3592" s="41"/>
      <c r="AU3592" s="41"/>
      <c r="AV3592" s="41"/>
      <c r="AW3592" s="41"/>
      <c r="AX3592" s="41"/>
      <c r="AY3592" s="41"/>
      <c r="AZ3592" s="41"/>
      <c r="BA3592" s="41"/>
      <c r="BB3592" s="41"/>
      <c r="BC3592" s="41"/>
      <c r="BD3592" s="41"/>
      <c r="BE3592" s="41"/>
      <c r="BF3592" s="41"/>
      <c r="BG3592" s="41"/>
      <c r="BH3592" s="41"/>
      <c r="BI3592" s="41"/>
      <c r="BJ3592" s="41"/>
      <c r="BK3592" s="41"/>
      <c r="BL3592" s="41"/>
      <c r="BM3592" s="41"/>
      <c r="BN3592" s="41"/>
      <c r="BO3592" s="41"/>
      <c r="BP3592" s="108"/>
      <c r="CG3592" s="102"/>
      <c r="CI3592" s="45"/>
    </row>
    <row r="3593" spans="37:87" ht="13" customHeight="1">
      <c r="AK3593" s="114"/>
      <c r="AL3593" s="41"/>
      <c r="AM3593" s="41"/>
      <c r="AN3593" s="41"/>
      <c r="AO3593" s="41"/>
      <c r="AP3593" s="41"/>
      <c r="AQ3593" s="41"/>
      <c r="AR3593" s="41"/>
      <c r="AS3593" s="41"/>
      <c r="AT3593" s="41"/>
      <c r="AU3593" s="41"/>
      <c r="AV3593" s="41"/>
      <c r="AW3593" s="41"/>
      <c r="AX3593" s="41"/>
      <c r="AY3593" s="41"/>
      <c r="AZ3593" s="41"/>
      <c r="BA3593" s="41"/>
      <c r="BB3593" s="41"/>
      <c r="BC3593" s="41"/>
      <c r="BD3593" s="41"/>
      <c r="BE3593" s="41"/>
      <c r="BF3593" s="41"/>
      <c r="BG3593" s="41"/>
      <c r="BH3593" s="41"/>
      <c r="BI3593" s="41"/>
      <c r="BJ3593" s="41"/>
      <c r="BK3593" s="41"/>
      <c r="BL3593" s="41"/>
      <c r="BM3593" s="41"/>
      <c r="BN3593" s="41"/>
      <c r="BO3593" s="41"/>
      <c r="BP3593" s="108"/>
      <c r="CG3593" s="102"/>
      <c r="CI3593" s="45"/>
    </row>
    <row r="3594" spans="37:87" ht="13" customHeight="1">
      <c r="AK3594" s="114"/>
      <c r="AL3594" s="41"/>
      <c r="AM3594" s="41"/>
      <c r="AN3594" s="41"/>
      <c r="AO3594" s="41"/>
      <c r="AP3594" s="41"/>
      <c r="AQ3594" s="41"/>
      <c r="AR3594" s="41"/>
      <c r="AS3594" s="41"/>
      <c r="AT3594" s="41"/>
      <c r="AU3594" s="41"/>
      <c r="AV3594" s="41"/>
      <c r="AW3594" s="41"/>
      <c r="AX3594" s="41"/>
      <c r="AY3594" s="41"/>
      <c r="AZ3594" s="41"/>
      <c r="BA3594" s="41"/>
      <c r="BB3594" s="41"/>
      <c r="BC3594" s="41"/>
      <c r="BD3594" s="41"/>
      <c r="BE3594" s="41"/>
      <c r="BF3594" s="41"/>
      <c r="BG3594" s="41"/>
      <c r="BH3594" s="41"/>
      <c r="BI3594" s="41"/>
      <c r="BJ3594" s="41"/>
      <c r="BK3594" s="41"/>
      <c r="BL3594" s="41"/>
      <c r="BM3594" s="41"/>
      <c r="BN3594" s="41"/>
      <c r="BO3594" s="41"/>
      <c r="BP3594" s="108"/>
      <c r="CG3594" s="102"/>
      <c r="CI3594" s="45"/>
    </row>
    <row r="3595" spans="37:87" ht="13" customHeight="1">
      <c r="AK3595" s="114"/>
      <c r="AL3595" s="41"/>
      <c r="AM3595" s="41"/>
      <c r="AN3595" s="41"/>
      <c r="AO3595" s="41"/>
      <c r="AP3595" s="41"/>
      <c r="AQ3595" s="41"/>
      <c r="AR3595" s="41"/>
      <c r="AS3595" s="41"/>
      <c r="AT3595" s="41"/>
      <c r="AU3595" s="41"/>
      <c r="AV3595" s="41"/>
      <c r="AW3595" s="41"/>
      <c r="AX3595" s="41"/>
      <c r="AY3595" s="41"/>
      <c r="AZ3595" s="41"/>
      <c r="BA3595" s="41"/>
      <c r="BB3595" s="41"/>
      <c r="BC3595" s="41"/>
      <c r="BD3595" s="41"/>
      <c r="BE3595" s="41"/>
      <c r="BF3595" s="41"/>
      <c r="BG3595" s="41"/>
      <c r="BH3595" s="41"/>
      <c r="BI3595" s="41"/>
      <c r="BJ3595" s="41"/>
      <c r="BK3595" s="41"/>
      <c r="BL3595" s="41"/>
      <c r="BM3595" s="41"/>
      <c r="BN3595" s="41"/>
      <c r="BO3595" s="41"/>
      <c r="BP3595" s="108"/>
      <c r="CG3595" s="102"/>
      <c r="CI3595" s="45"/>
    </row>
    <row r="3596" spans="37:87" ht="13" customHeight="1">
      <c r="AK3596" s="114"/>
      <c r="AL3596" s="41"/>
      <c r="AM3596" s="41"/>
      <c r="AN3596" s="41"/>
      <c r="AO3596" s="41"/>
      <c r="AP3596" s="41"/>
      <c r="AQ3596" s="41"/>
      <c r="AR3596" s="41"/>
      <c r="AS3596" s="41"/>
      <c r="AT3596" s="41"/>
      <c r="AU3596" s="41"/>
      <c r="AV3596" s="41"/>
      <c r="AW3596" s="41"/>
      <c r="AX3596" s="41"/>
      <c r="AY3596" s="41"/>
      <c r="AZ3596" s="41"/>
      <c r="BA3596" s="41"/>
      <c r="BB3596" s="41"/>
      <c r="BC3596" s="41"/>
      <c r="BD3596" s="41"/>
      <c r="BE3596" s="41"/>
      <c r="BF3596" s="41"/>
      <c r="BG3596" s="41"/>
      <c r="BH3596" s="41"/>
      <c r="BI3596" s="41"/>
      <c r="BJ3596" s="41"/>
      <c r="BK3596" s="41"/>
      <c r="BL3596" s="41"/>
      <c r="BM3596" s="41"/>
      <c r="BN3596" s="41"/>
      <c r="BO3596" s="41"/>
      <c r="BP3596" s="108"/>
      <c r="CG3596" s="102"/>
      <c r="CI3596" s="45"/>
    </row>
    <row r="3597" spans="37:87" ht="13" customHeight="1">
      <c r="AK3597" s="114"/>
      <c r="AL3597" s="41"/>
      <c r="AM3597" s="41"/>
      <c r="AN3597" s="41"/>
      <c r="AO3597" s="41"/>
      <c r="AP3597" s="41"/>
      <c r="AQ3597" s="41"/>
      <c r="AR3597" s="41"/>
      <c r="AS3597" s="41"/>
      <c r="AT3597" s="41"/>
      <c r="AU3597" s="41"/>
      <c r="AV3597" s="41"/>
      <c r="AW3597" s="41"/>
      <c r="AX3597" s="41"/>
      <c r="AY3597" s="41"/>
      <c r="AZ3597" s="41"/>
      <c r="BA3597" s="41"/>
      <c r="BB3597" s="41"/>
      <c r="BC3597" s="41"/>
      <c r="BD3597" s="41"/>
      <c r="BE3597" s="41"/>
      <c r="BF3597" s="41"/>
      <c r="BG3597" s="41"/>
      <c r="BH3597" s="41"/>
      <c r="BI3597" s="41"/>
      <c r="BJ3597" s="41"/>
      <c r="BK3597" s="41"/>
      <c r="BL3597" s="41"/>
      <c r="BM3597" s="41"/>
      <c r="BN3597" s="41"/>
      <c r="BO3597" s="41"/>
      <c r="BP3597" s="108"/>
      <c r="CG3597" s="102"/>
      <c r="CI3597" s="45"/>
    </row>
    <row r="3598" spans="37:87" ht="13" customHeight="1">
      <c r="AK3598" s="114"/>
      <c r="AL3598" s="41"/>
      <c r="AM3598" s="41"/>
      <c r="AN3598" s="41"/>
      <c r="AO3598" s="41"/>
      <c r="AP3598" s="41"/>
      <c r="AQ3598" s="41"/>
      <c r="AR3598" s="41"/>
      <c r="AS3598" s="41"/>
      <c r="AT3598" s="41"/>
      <c r="AU3598" s="41"/>
      <c r="AV3598" s="41"/>
      <c r="AW3598" s="41"/>
      <c r="AX3598" s="41"/>
      <c r="AY3598" s="41"/>
      <c r="AZ3598" s="41"/>
      <c r="BA3598" s="41"/>
      <c r="BB3598" s="41"/>
      <c r="BC3598" s="41"/>
      <c r="BD3598" s="41"/>
      <c r="BE3598" s="41"/>
      <c r="BF3598" s="41"/>
      <c r="BG3598" s="41"/>
      <c r="BH3598" s="41"/>
      <c r="BI3598" s="41"/>
      <c r="BJ3598" s="41"/>
      <c r="BK3598" s="41"/>
      <c r="BL3598" s="41"/>
      <c r="BM3598" s="41"/>
      <c r="BN3598" s="41"/>
      <c r="BO3598" s="41"/>
      <c r="BP3598" s="108"/>
      <c r="CG3598" s="102"/>
      <c r="CI3598" s="45"/>
    </row>
    <row r="3599" spans="37:87" ht="13" customHeight="1">
      <c r="AK3599" s="114"/>
      <c r="AL3599" s="41"/>
      <c r="AM3599" s="41"/>
      <c r="AN3599" s="41"/>
      <c r="AO3599" s="41"/>
      <c r="AP3599" s="41"/>
      <c r="AQ3599" s="41"/>
      <c r="AR3599" s="41"/>
      <c r="AS3599" s="41"/>
      <c r="AT3599" s="41"/>
      <c r="AU3599" s="41"/>
      <c r="AV3599" s="41"/>
      <c r="AW3599" s="41"/>
      <c r="AX3599" s="41"/>
      <c r="AY3599" s="41"/>
      <c r="AZ3599" s="41"/>
      <c r="BA3599" s="41"/>
      <c r="BB3599" s="41"/>
      <c r="BC3599" s="41"/>
      <c r="BD3599" s="41"/>
      <c r="BE3599" s="41"/>
      <c r="BF3599" s="41"/>
      <c r="BG3599" s="41"/>
      <c r="BH3599" s="41"/>
      <c r="BI3599" s="41"/>
      <c r="BJ3599" s="41"/>
      <c r="BK3599" s="41"/>
      <c r="BL3599" s="41"/>
      <c r="BM3599" s="41"/>
      <c r="BN3599" s="41"/>
      <c r="BO3599" s="41"/>
      <c r="BP3599" s="108"/>
      <c r="CG3599" s="102"/>
      <c r="CI3599" s="45"/>
    </row>
    <row r="3600" spans="37:87" ht="13" customHeight="1">
      <c r="AK3600" s="114"/>
      <c r="AL3600" s="41"/>
      <c r="AM3600" s="41"/>
      <c r="AN3600" s="41"/>
      <c r="AO3600" s="41"/>
      <c r="AP3600" s="41"/>
      <c r="AQ3600" s="41"/>
      <c r="AR3600" s="41"/>
      <c r="AS3600" s="41"/>
      <c r="AT3600" s="41"/>
      <c r="AU3600" s="41"/>
      <c r="AV3600" s="41"/>
      <c r="AW3600" s="41"/>
      <c r="AX3600" s="41"/>
      <c r="AY3600" s="41"/>
      <c r="AZ3600" s="41"/>
      <c r="BA3600" s="41"/>
      <c r="BB3600" s="41"/>
      <c r="BC3600" s="41"/>
      <c r="BD3600" s="41"/>
      <c r="BE3600" s="41"/>
      <c r="BF3600" s="41"/>
      <c r="BG3600" s="41"/>
      <c r="BH3600" s="41"/>
      <c r="BI3600" s="41"/>
      <c r="BJ3600" s="41"/>
      <c r="BK3600" s="41"/>
      <c r="BL3600" s="41"/>
      <c r="BM3600" s="41"/>
      <c r="BN3600" s="41"/>
      <c r="BO3600" s="41"/>
      <c r="BP3600" s="108"/>
      <c r="CG3600" s="102"/>
      <c r="CI3600" s="45"/>
    </row>
    <row r="3601" spans="37:87" ht="13" customHeight="1">
      <c r="AK3601" s="114"/>
      <c r="AL3601" s="41"/>
      <c r="AM3601" s="41"/>
      <c r="AN3601" s="41"/>
      <c r="AO3601" s="41"/>
      <c r="AP3601" s="41"/>
      <c r="AQ3601" s="41"/>
      <c r="AR3601" s="41"/>
      <c r="AS3601" s="41"/>
      <c r="AT3601" s="41"/>
      <c r="AU3601" s="41"/>
      <c r="AV3601" s="41"/>
      <c r="AW3601" s="41"/>
      <c r="AX3601" s="41"/>
      <c r="AY3601" s="41"/>
      <c r="AZ3601" s="41"/>
      <c r="BA3601" s="41"/>
      <c r="BB3601" s="41"/>
      <c r="BC3601" s="41"/>
      <c r="BD3601" s="41"/>
      <c r="BE3601" s="41"/>
      <c r="BF3601" s="41"/>
      <c r="BG3601" s="41"/>
      <c r="BH3601" s="41"/>
      <c r="BI3601" s="41"/>
      <c r="BJ3601" s="41"/>
      <c r="BK3601" s="41"/>
      <c r="BL3601" s="41"/>
      <c r="BM3601" s="41"/>
      <c r="BN3601" s="41"/>
      <c r="BO3601" s="41"/>
      <c r="BP3601" s="108"/>
      <c r="CG3601" s="102"/>
      <c r="CI3601" s="45"/>
    </row>
    <row r="3602" spans="37:87" ht="13" customHeight="1">
      <c r="AK3602" s="114"/>
      <c r="AL3602" s="41"/>
      <c r="AM3602" s="41"/>
      <c r="AN3602" s="41"/>
      <c r="AO3602" s="41"/>
      <c r="AP3602" s="41"/>
      <c r="AQ3602" s="41"/>
      <c r="AR3602" s="41"/>
      <c r="AS3602" s="41"/>
      <c r="AT3602" s="41"/>
      <c r="AU3602" s="41"/>
      <c r="AV3602" s="41"/>
      <c r="AW3602" s="41"/>
      <c r="AX3602" s="41"/>
      <c r="AY3602" s="41"/>
      <c r="AZ3602" s="41"/>
      <c r="BA3602" s="41"/>
      <c r="BB3602" s="41"/>
      <c r="BC3602" s="41"/>
      <c r="BD3602" s="41"/>
      <c r="BE3602" s="41"/>
      <c r="BF3602" s="41"/>
      <c r="BG3602" s="41"/>
      <c r="BH3602" s="41"/>
      <c r="BI3602" s="41"/>
      <c r="BJ3602" s="41"/>
      <c r="BK3602" s="41"/>
      <c r="BL3602" s="41"/>
      <c r="BM3602" s="41"/>
      <c r="BN3602" s="41"/>
      <c r="BO3602" s="41"/>
      <c r="BP3602" s="108"/>
      <c r="CG3602" s="102"/>
      <c r="CI3602" s="45"/>
    </row>
    <row r="3603" spans="37:87" ht="13" customHeight="1">
      <c r="AK3603" s="114"/>
      <c r="AL3603" s="41"/>
      <c r="AM3603" s="41"/>
      <c r="AN3603" s="41"/>
      <c r="AO3603" s="41"/>
      <c r="AP3603" s="41"/>
      <c r="AQ3603" s="41"/>
      <c r="AR3603" s="41"/>
      <c r="AS3603" s="41"/>
      <c r="AT3603" s="41"/>
      <c r="AU3603" s="41"/>
      <c r="AV3603" s="41"/>
      <c r="AW3603" s="41"/>
      <c r="AX3603" s="41"/>
      <c r="AY3603" s="41"/>
      <c r="AZ3603" s="41"/>
      <c r="BA3603" s="41"/>
      <c r="BB3603" s="41"/>
      <c r="BC3603" s="41"/>
      <c r="BD3603" s="41"/>
      <c r="BE3603" s="41"/>
      <c r="BF3603" s="41"/>
      <c r="BG3603" s="41"/>
      <c r="BH3603" s="41"/>
      <c r="BI3603" s="41"/>
      <c r="BJ3603" s="41"/>
      <c r="BK3603" s="41"/>
      <c r="BL3603" s="41"/>
      <c r="BM3603" s="41"/>
      <c r="BN3603" s="41"/>
      <c r="BO3603" s="41"/>
      <c r="BP3603" s="108"/>
      <c r="CG3603" s="102"/>
      <c r="CI3603" s="45"/>
    </row>
    <row r="3604" spans="37:87" ht="13" customHeight="1">
      <c r="AK3604" s="114"/>
      <c r="AL3604" s="41"/>
      <c r="AM3604" s="41"/>
      <c r="AN3604" s="41"/>
      <c r="AO3604" s="41"/>
      <c r="AP3604" s="41"/>
      <c r="AQ3604" s="41"/>
      <c r="AR3604" s="41"/>
      <c r="AS3604" s="41"/>
      <c r="AT3604" s="41"/>
      <c r="AU3604" s="41"/>
      <c r="AV3604" s="41"/>
      <c r="AW3604" s="41"/>
      <c r="AX3604" s="41"/>
      <c r="AY3604" s="41"/>
      <c r="AZ3604" s="41"/>
      <c r="BA3604" s="41"/>
      <c r="BB3604" s="41"/>
      <c r="BC3604" s="41"/>
      <c r="BD3604" s="41"/>
      <c r="BE3604" s="41"/>
      <c r="BF3604" s="41"/>
      <c r="BG3604" s="41"/>
      <c r="BH3604" s="41"/>
      <c r="BI3604" s="41"/>
      <c r="BJ3604" s="41"/>
      <c r="BK3604" s="41"/>
      <c r="BL3604" s="41"/>
      <c r="BM3604" s="41"/>
      <c r="BN3604" s="41"/>
      <c r="BO3604" s="41"/>
      <c r="BP3604" s="108"/>
      <c r="CG3604" s="102"/>
      <c r="CI3604" s="45"/>
    </row>
    <row r="3605" spans="37:87" ht="13" customHeight="1">
      <c r="AK3605" s="114"/>
      <c r="AL3605" s="41"/>
      <c r="AM3605" s="41"/>
      <c r="AN3605" s="41"/>
      <c r="AO3605" s="41"/>
      <c r="AP3605" s="41"/>
      <c r="AQ3605" s="41"/>
      <c r="AR3605" s="41"/>
      <c r="AS3605" s="41"/>
      <c r="AT3605" s="41"/>
      <c r="AU3605" s="41"/>
      <c r="AV3605" s="41"/>
      <c r="AW3605" s="41"/>
      <c r="AX3605" s="41"/>
      <c r="AY3605" s="41"/>
      <c r="AZ3605" s="41"/>
      <c r="BA3605" s="41"/>
      <c r="BB3605" s="41"/>
      <c r="BC3605" s="41"/>
      <c r="BD3605" s="41"/>
      <c r="BE3605" s="41"/>
      <c r="BF3605" s="41"/>
      <c r="BG3605" s="41"/>
      <c r="BH3605" s="41"/>
      <c r="BI3605" s="41"/>
      <c r="BJ3605" s="41"/>
      <c r="BK3605" s="41"/>
      <c r="BL3605" s="41"/>
      <c r="BM3605" s="41"/>
      <c r="BN3605" s="41"/>
      <c r="BO3605" s="41"/>
      <c r="BP3605" s="108"/>
      <c r="CG3605" s="102"/>
      <c r="CI3605" s="45"/>
    </row>
    <row r="3606" spans="37:87" ht="13" customHeight="1">
      <c r="AK3606" s="114"/>
      <c r="AL3606" s="41"/>
      <c r="AM3606" s="41"/>
      <c r="AN3606" s="41"/>
      <c r="AO3606" s="41"/>
      <c r="AP3606" s="41"/>
      <c r="AQ3606" s="41"/>
      <c r="AR3606" s="41"/>
      <c r="AS3606" s="41"/>
      <c r="AT3606" s="41"/>
      <c r="AU3606" s="41"/>
      <c r="AV3606" s="41"/>
      <c r="AW3606" s="41"/>
      <c r="AX3606" s="41"/>
      <c r="AY3606" s="41"/>
      <c r="AZ3606" s="41"/>
      <c r="BA3606" s="41"/>
      <c r="BB3606" s="41"/>
      <c r="BC3606" s="41"/>
      <c r="BD3606" s="41"/>
      <c r="BE3606" s="41"/>
      <c r="BF3606" s="41"/>
      <c r="BG3606" s="41"/>
      <c r="BH3606" s="41"/>
      <c r="BI3606" s="41"/>
      <c r="BJ3606" s="41"/>
      <c r="BK3606" s="41"/>
      <c r="BL3606" s="41"/>
      <c r="BM3606" s="41"/>
      <c r="BN3606" s="41"/>
      <c r="BO3606" s="41"/>
      <c r="BP3606" s="108"/>
      <c r="CG3606" s="102"/>
      <c r="CI3606" s="45"/>
    </row>
    <row r="3607" spans="37:87" ht="13" customHeight="1">
      <c r="AK3607" s="114"/>
      <c r="AL3607" s="41"/>
      <c r="AM3607" s="41"/>
      <c r="AN3607" s="41"/>
      <c r="AO3607" s="41"/>
      <c r="AP3607" s="41"/>
      <c r="AQ3607" s="41"/>
      <c r="AR3607" s="41"/>
      <c r="AS3607" s="41"/>
      <c r="AT3607" s="41"/>
      <c r="AU3607" s="41"/>
      <c r="AV3607" s="41"/>
      <c r="AW3607" s="41"/>
      <c r="AX3607" s="41"/>
      <c r="AY3607" s="41"/>
      <c r="AZ3607" s="41"/>
      <c r="BA3607" s="41"/>
      <c r="BB3607" s="41"/>
      <c r="BC3607" s="41"/>
      <c r="BD3607" s="41"/>
      <c r="BE3607" s="41"/>
      <c r="BF3607" s="41"/>
      <c r="BG3607" s="41"/>
      <c r="BH3607" s="41"/>
      <c r="BI3607" s="41"/>
      <c r="BJ3607" s="41"/>
      <c r="BK3607" s="41"/>
      <c r="BL3607" s="41"/>
      <c r="BM3607" s="41"/>
      <c r="BN3607" s="41"/>
      <c r="BO3607" s="41"/>
      <c r="BP3607" s="108"/>
      <c r="CG3607" s="102"/>
      <c r="CI3607" s="45"/>
    </row>
    <row r="3608" spans="37:87" ht="13" customHeight="1">
      <c r="AK3608" s="114"/>
      <c r="AL3608" s="41"/>
      <c r="AM3608" s="41"/>
      <c r="AN3608" s="41"/>
      <c r="AO3608" s="41"/>
      <c r="AP3608" s="41"/>
      <c r="AQ3608" s="41"/>
      <c r="AR3608" s="41"/>
      <c r="AS3608" s="41"/>
      <c r="AT3608" s="41"/>
      <c r="AU3608" s="41"/>
      <c r="AV3608" s="41"/>
      <c r="AW3608" s="41"/>
      <c r="AX3608" s="41"/>
      <c r="AY3608" s="41"/>
      <c r="AZ3608" s="41"/>
      <c r="BA3608" s="41"/>
      <c r="BB3608" s="41"/>
      <c r="BC3608" s="41"/>
      <c r="BD3608" s="41"/>
      <c r="BE3608" s="41"/>
      <c r="BF3608" s="41"/>
      <c r="BG3608" s="41"/>
      <c r="BH3608" s="41"/>
      <c r="BI3608" s="41"/>
      <c r="BJ3608" s="41"/>
      <c r="BK3608" s="41"/>
      <c r="BL3608" s="41"/>
      <c r="BM3608" s="41"/>
      <c r="BN3608" s="41"/>
      <c r="BO3608" s="41"/>
      <c r="BP3608" s="108"/>
      <c r="CG3608" s="102"/>
      <c r="CI3608" s="45"/>
    </row>
    <row r="3609" spans="37:87" ht="13" customHeight="1">
      <c r="AK3609" s="114"/>
      <c r="AL3609" s="41"/>
      <c r="AM3609" s="41"/>
      <c r="AN3609" s="41"/>
      <c r="AO3609" s="41"/>
      <c r="AP3609" s="41"/>
      <c r="AQ3609" s="41"/>
      <c r="AR3609" s="41"/>
      <c r="AS3609" s="41"/>
      <c r="AT3609" s="41"/>
      <c r="AU3609" s="41"/>
      <c r="AV3609" s="41"/>
      <c r="AW3609" s="41"/>
      <c r="AX3609" s="41"/>
      <c r="AY3609" s="41"/>
      <c r="AZ3609" s="41"/>
      <c r="BA3609" s="41"/>
      <c r="BB3609" s="41"/>
      <c r="BC3609" s="41"/>
      <c r="BD3609" s="41"/>
      <c r="BE3609" s="41"/>
      <c r="BF3609" s="41"/>
      <c r="BG3609" s="41"/>
      <c r="BH3609" s="41"/>
      <c r="BI3609" s="41"/>
      <c r="BJ3609" s="41"/>
      <c r="BK3609" s="41"/>
      <c r="BL3609" s="41"/>
      <c r="BM3609" s="41"/>
      <c r="BN3609" s="41"/>
      <c r="BO3609" s="41"/>
      <c r="BP3609" s="108"/>
      <c r="CG3609" s="102"/>
      <c r="CI3609" s="45"/>
    </row>
    <row r="3610" spans="37:87" ht="13" customHeight="1">
      <c r="AK3610" s="114"/>
      <c r="AL3610" s="41"/>
      <c r="AM3610" s="41"/>
      <c r="AN3610" s="41"/>
      <c r="AO3610" s="41"/>
      <c r="AP3610" s="41"/>
      <c r="AQ3610" s="41"/>
      <c r="AR3610" s="41"/>
      <c r="AS3610" s="41"/>
      <c r="AT3610" s="41"/>
      <c r="AU3610" s="41"/>
      <c r="AV3610" s="41"/>
      <c r="AW3610" s="41"/>
      <c r="AX3610" s="41"/>
      <c r="AY3610" s="41"/>
      <c r="AZ3610" s="41"/>
      <c r="BA3610" s="41"/>
      <c r="BB3610" s="41"/>
      <c r="BC3610" s="41"/>
      <c r="BD3610" s="41"/>
      <c r="BE3610" s="41"/>
      <c r="BF3610" s="41"/>
      <c r="BG3610" s="41"/>
      <c r="BH3610" s="41"/>
      <c r="BI3610" s="41"/>
      <c r="BJ3610" s="41"/>
      <c r="BK3610" s="41"/>
      <c r="BL3610" s="41"/>
      <c r="BM3610" s="41"/>
      <c r="BN3610" s="41"/>
      <c r="BO3610" s="41"/>
      <c r="BP3610" s="108"/>
      <c r="CG3610" s="102"/>
      <c r="CI3610" s="45"/>
    </row>
    <row r="3611" spans="37:87" ht="13" customHeight="1">
      <c r="AK3611" s="114"/>
      <c r="AL3611" s="41"/>
      <c r="AM3611" s="41"/>
      <c r="AN3611" s="41"/>
      <c r="AO3611" s="41"/>
      <c r="AP3611" s="41"/>
      <c r="AQ3611" s="41"/>
      <c r="AR3611" s="41"/>
      <c r="AS3611" s="41"/>
      <c r="AT3611" s="41"/>
      <c r="AU3611" s="41"/>
      <c r="AV3611" s="41"/>
      <c r="AW3611" s="41"/>
      <c r="AX3611" s="41"/>
      <c r="AY3611" s="41"/>
      <c r="AZ3611" s="41"/>
      <c r="BA3611" s="41"/>
      <c r="BB3611" s="41"/>
      <c r="BC3611" s="41"/>
      <c r="BD3611" s="41"/>
      <c r="BE3611" s="41"/>
      <c r="BF3611" s="41"/>
      <c r="BG3611" s="41"/>
      <c r="BH3611" s="41"/>
      <c r="BI3611" s="41"/>
      <c r="BJ3611" s="41"/>
      <c r="BK3611" s="41"/>
      <c r="BL3611" s="41"/>
      <c r="BM3611" s="41"/>
      <c r="BN3611" s="41"/>
      <c r="BO3611" s="41"/>
      <c r="BP3611" s="108"/>
      <c r="CG3611" s="102"/>
      <c r="CI3611" s="45"/>
    </row>
    <row r="3612" spans="37:87" ht="13" customHeight="1">
      <c r="AK3612" s="114"/>
      <c r="AL3612" s="41"/>
      <c r="AM3612" s="41"/>
      <c r="AN3612" s="41"/>
      <c r="AO3612" s="41"/>
      <c r="AP3612" s="41"/>
      <c r="AQ3612" s="41"/>
      <c r="AR3612" s="41"/>
      <c r="AS3612" s="41"/>
      <c r="AT3612" s="41"/>
      <c r="AU3612" s="41"/>
      <c r="AV3612" s="41"/>
      <c r="AW3612" s="41"/>
      <c r="AX3612" s="41"/>
      <c r="AY3612" s="41"/>
      <c r="AZ3612" s="41"/>
      <c r="BA3612" s="41"/>
      <c r="BB3612" s="41"/>
      <c r="BC3612" s="41"/>
      <c r="BD3612" s="41"/>
      <c r="BE3612" s="41"/>
      <c r="BF3612" s="41"/>
      <c r="BG3612" s="41"/>
      <c r="BH3612" s="41"/>
      <c r="BI3612" s="41"/>
      <c r="BJ3612" s="41"/>
      <c r="BK3612" s="41"/>
      <c r="BL3612" s="41"/>
      <c r="BM3612" s="41"/>
      <c r="BN3612" s="41"/>
      <c r="BO3612" s="41"/>
      <c r="BP3612" s="108"/>
      <c r="CG3612" s="102"/>
      <c r="CI3612" s="45"/>
    </row>
    <row r="3613" spans="37:87" ht="13" customHeight="1">
      <c r="AK3613" s="114"/>
      <c r="AL3613" s="41"/>
      <c r="AM3613" s="41"/>
      <c r="AN3613" s="41"/>
      <c r="AO3613" s="41"/>
      <c r="AP3613" s="41"/>
      <c r="AQ3613" s="41"/>
      <c r="AR3613" s="41"/>
      <c r="AS3613" s="41"/>
      <c r="AT3613" s="41"/>
      <c r="AU3613" s="41"/>
      <c r="AV3613" s="41"/>
      <c r="AW3613" s="41"/>
      <c r="AX3613" s="41"/>
      <c r="AY3613" s="41"/>
      <c r="AZ3613" s="41"/>
      <c r="BA3613" s="41"/>
      <c r="BB3613" s="41"/>
      <c r="BC3613" s="41"/>
      <c r="BD3613" s="41"/>
      <c r="BE3613" s="41"/>
      <c r="BF3613" s="41"/>
      <c r="BG3613" s="41"/>
      <c r="BH3613" s="41"/>
      <c r="BI3613" s="41"/>
      <c r="BJ3613" s="41"/>
      <c r="BK3613" s="41"/>
      <c r="BL3613" s="41"/>
      <c r="BM3613" s="41"/>
      <c r="BN3613" s="41"/>
      <c r="BO3613" s="41"/>
      <c r="BP3613" s="108"/>
      <c r="CG3613" s="102"/>
      <c r="CI3613" s="45"/>
    </row>
    <row r="3614" spans="37:87" ht="13" customHeight="1">
      <c r="AK3614" s="114"/>
      <c r="AL3614" s="41"/>
      <c r="AM3614" s="41"/>
      <c r="AN3614" s="41"/>
      <c r="AO3614" s="41"/>
      <c r="AP3614" s="41"/>
      <c r="AQ3614" s="41"/>
      <c r="AR3614" s="41"/>
      <c r="AS3614" s="41"/>
      <c r="AT3614" s="41"/>
      <c r="AU3614" s="41"/>
      <c r="AV3614" s="41"/>
      <c r="AW3614" s="41"/>
      <c r="AX3614" s="41"/>
      <c r="AY3614" s="41"/>
      <c r="AZ3614" s="41"/>
      <c r="BA3614" s="41"/>
      <c r="BB3614" s="41"/>
      <c r="BC3614" s="41"/>
      <c r="BD3614" s="41"/>
      <c r="BE3614" s="41"/>
      <c r="BF3614" s="41"/>
      <c r="BG3614" s="41"/>
      <c r="BH3614" s="41"/>
      <c r="BI3614" s="41"/>
      <c r="BJ3614" s="41"/>
      <c r="BK3614" s="41"/>
      <c r="BL3614" s="41"/>
      <c r="BM3614" s="41"/>
      <c r="BN3614" s="41"/>
      <c r="BO3614" s="41"/>
      <c r="BP3614" s="108"/>
      <c r="CG3614" s="102"/>
      <c r="CI3614" s="45"/>
    </row>
    <row r="3615" spans="37:87" ht="13" customHeight="1">
      <c r="AK3615" s="114"/>
      <c r="AL3615" s="41"/>
      <c r="AM3615" s="41"/>
      <c r="AN3615" s="41"/>
      <c r="AO3615" s="41"/>
      <c r="AP3615" s="41"/>
      <c r="AQ3615" s="41"/>
      <c r="AR3615" s="41"/>
      <c r="AS3615" s="41"/>
      <c r="AT3615" s="41"/>
      <c r="AU3615" s="41"/>
      <c r="AV3615" s="41"/>
      <c r="AW3615" s="41"/>
      <c r="AX3615" s="41"/>
      <c r="AY3615" s="41"/>
      <c r="AZ3615" s="41"/>
      <c r="BA3615" s="41"/>
      <c r="BB3615" s="41"/>
      <c r="BC3615" s="41"/>
      <c r="BD3615" s="41"/>
      <c r="BE3615" s="41"/>
      <c r="BF3615" s="41"/>
      <c r="BG3615" s="41"/>
      <c r="BH3615" s="41"/>
      <c r="BI3615" s="41"/>
      <c r="BJ3615" s="41"/>
      <c r="BK3615" s="41"/>
      <c r="BL3615" s="41"/>
      <c r="BM3615" s="41"/>
      <c r="BN3615" s="41"/>
      <c r="BO3615" s="41"/>
      <c r="BP3615" s="108"/>
      <c r="CG3615" s="102"/>
      <c r="CI3615" s="45"/>
    </row>
    <row r="3616" spans="37:87" ht="13" customHeight="1">
      <c r="AK3616" s="114"/>
      <c r="AL3616" s="41"/>
      <c r="AM3616" s="41"/>
      <c r="AN3616" s="41"/>
      <c r="AO3616" s="41"/>
      <c r="AP3616" s="41"/>
      <c r="AQ3616" s="41"/>
      <c r="AR3616" s="41"/>
      <c r="AS3616" s="41"/>
      <c r="AT3616" s="41"/>
      <c r="AU3616" s="41"/>
      <c r="AV3616" s="41"/>
      <c r="AW3616" s="41"/>
      <c r="AX3616" s="41"/>
      <c r="AY3616" s="41"/>
      <c r="AZ3616" s="41"/>
      <c r="BA3616" s="41"/>
      <c r="BB3616" s="41"/>
      <c r="BC3616" s="41"/>
      <c r="BD3616" s="41"/>
      <c r="BE3616" s="41"/>
      <c r="BF3616" s="41"/>
      <c r="BG3616" s="41"/>
      <c r="BH3616" s="41"/>
      <c r="BI3616" s="41"/>
      <c r="BJ3616" s="41"/>
      <c r="BK3616" s="41"/>
      <c r="BL3616" s="41"/>
      <c r="BM3616" s="41"/>
      <c r="BN3616" s="41"/>
      <c r="BO3616" s="41"/>
      <c r="BP3616" s="108"/>
      <c r="CG3616" s="102"/>
      <c r="CI3616" s="45"/>
    </row>
    <row r="3617" spans="37:87" ht="13" customHeight="1">
      <c r="AK3617" s="114"/>
      <c r="AL3617" s="41"/>
      <c r="AM3617" s="41"/>
      <c r="AN3617" s="41"/>
      <c r="AO3617" s="41"/>
      <c r="AP3617" s="41"/>
      <c r="AQ3617" s="41"/>
      <c r="AR3617" s="41"/>
      <c r="AS3617" s="41"/>
      <c r="AT3617" s="41"/>
      <c r="AU3617" s="41"/>
      <c r="AV3617" s="41"/>
      <c r="AW3617" s="41"/>
      <c r="AX3617" s="41"/>
      <c r="AY3617" s="41"/>
      <c r="AZ3617" s="41"/>
      <c r="BA3617" s="41"/>
      <c r="BB3617" s="41"/>
      <c r="BC3617" s="41"/>
      <c r="BD3617" s="41"/>
      <c r="BE3617" s="41"/>
      <c r="BF3617" s="41"/>
      <c r="BG3617" s="41"/>
      <c r="BH3617" s="41"/>
      <c r="BI3617" s="41"/>
      <c r="BJ3617" s="41"/>
      <c r="BK3617" s="41"/>
      <c r="BL3617" s="41"/>
      <c r="BM3617" s="41"/>
      <c r="BN3617" s="41"/>
      <c r="BO3617" s="41"/>
      <c r="BP3617" s="108"/>
      <c r="CG3617" s="102"/>
      <c r="CI3617" s="45"/>
    </row>
    <row r="3618" spans="37:87" ht="13" customHeight="1">
      <c r="AK3618" s="114"/>
      <c r="AL3618" s="41"/>
      <c r="AM3618" s="41"/>
      <c r="AN3618" s="41"/>
      <c r="AO3618" s="41"/>
      <c r="AP3618" s="41"/>
      <c r="AQ3618" s="41"/>
      <c r="AR3618" s="41"/>
      <c r="AS3618" s="41"/>
      <c r="AT3618" s="41"/>
      <c r="AU3618" s="41"/>
      <c r="AV3618" s="41"/>
      <c r="AW3618" s="41"/>
      <c r="AX3618" s="41"/>
      <c r="AY3618" s="41"/>
      <c r="AZ3618" s="41"/>
      <c r="BA3618" s="41"/>
      <c r="BB3618" s="41"/>
      <c r="BC3618" s="41"/>
      <c r="BD3618" s="41"/>
      <c r="BE3618" s="41"/>
      <c r="BF3618" s="41"/>
      <c r="BG3618" s="41"/>
      <c r="BH3618" s="41"/>
      <c r="BI3618" s="41"/>
      <c r="BJ3618" s="41"/>
      <c r="BK3618" s="41"/>
      <c r="BL3618" s="41"/>
      <c r="BM3618" s="41"/>
      <c r="BN3618" s="41"/>
      <c r="BO3618" s="41"/>
      <c r="BP3618" s="108"/>
      <c r="CG3618" s="102"/>
      <c r="CI3618" s="45"/>
    </row>
    <row r="3619" spans="37:87" ht="13" customHeight="1">
      <c r="AK3619" s="114"/>
      <c r="AL3619" s="41"/>
      <c r="AM3619" s="41"/>
      <c r="AN3619" s="41"/>
      <c r="AO3619" s="41"/>
      <c r="AP3619" s="41"/>
      <c r="AQ3619" s="41"/>
      <c r="AR3619" s="41"/>
      <c r="AS3619" s="41"/>
      <c r="AT3619" s="41"/>
      <c r="AU3619" s="41"/>
      <c r="AV3619" s="41"/>
      <c r="AW3619" s="41"/>
      <c r="AX3619" s="41"/>
      <c r="AY3619" s="41"/>
      <c r="AZ3619" s="41"/>
      <c r="BA3619" s="41"/>
      <c r="BB3619" s="41"/>
      <c r="BC3619" s="41"/>
      <c r="BD3619" s="41"/>
      <c r="BE3619" s="41"/>
      <c r="BF3619" s="41"/>
      <c r="BG3619" s="41"/>
      <c r="BH3619" s="41"/>
      <c r="BI3619" s="41"/>
      <c r="BJ3619" s="41"/>
      <c r="BK3619" s="41"/>
      <c r="BL3619" s="41"/>
      <c r="BM3619" s="41"/>
      <c r="BN3619" s="41"/>
      <c r="BO3619" s="41"/>
      <c r="BP3619" s="108"/>
      <c r="CG3619" s="102"/>
      <c r="CI3619" s="45"/>
    </row>
    <row r="3620" spans="37:87" ht="13" customHeight="1">
      <c r="AK3620" s="114"/>
      <c r="AL3620" s="41"/>
      <c r="AM3620" s="41"/>
      <c r="AN3620" s="41"/>
      <c r="AO3620" s="41"/>
      <c r="AP3620" s="41"/>
      <c r="AQ3620" s="41"/>
      <c r="AR3620" s="41"/>
      <c r="AS3620" s="41"/>
      <c r="AT3620" s="41"/>
      <c r="AU3620" s="41"/>
      <c r="AV3620" s="41"/>
      <c r="AW3620" s="41"/>
      <c r="AX3620" s="41"/>
      <c r="AY3620" s="41"/>
      <c r="AZ3620" s="41"/>
      <c r="BA3620" s="41"/>
      <c r="BB3620" s="41"/>
      <c r="BC3620" s="41"/>
      <c r="BD3620" s="41"/>
      <c r="BE3620" s="41"/>
      <c r="BF3620" s="41"/>
      <c r="BG3620" s="41"/>
      <c r="BH3620" s="41"/>
      <c r="BI3620" s="41"/>
      <c r="BJ3620" s="41"/>
      <c r="BK3620" s="41"/>
      <c r="BL3620" s="41"/>
      <c r="BM3620" s="41"/>
      <c r="BN3620" s="41"/>
      <c r="BO3620" s="41"/>
      <c r="BP3620" s="108"/>
      <c r="CG3620" s="102"/>
      <c r="CI3620" s="45"/>
    </row>
    <row r="3621" spans="37:87" ht="13" customHeight="1">
      <c r="AK3621" s="114"/>
      <c r="AL3621" s="41"/>
      <c r="AM3621" s="41"/>
      <c r="AN3621" s="41"/>
      <c r="AO3621" s="41"/>
      <c r="AP3621" s="41"/>
      <c r="AQ3621" s="41"/>
      <c r="AR3621" s="41"/>
      <c r="AS3621" s="41"/>
      <c r="AT3621" s="41"/>
      <c r="AU3621" s="41"/>
      <c r="AV3621" s="41"/>
      <c r="AW3621" s="41"/>
      <c r="AX3621" s="41"/>
      <c r="AY3621" s="41"/>
      <c r="AZ3621" s="41"/>
      <c r="BA3621" s="41"/>
      <c r="BB3621" s="41"/>
      <c r="BC3621" s="41"/>
      <c r="BD3621" s="41"/>
      <c r="BE3621" s="41"/>
      <c r="BF3621" s="41"/>
      <c r="BG3621" s="41"/>
      <c r="BH3621" s="41"/>
      <c r="BI3621" s="41"/>
      <c r="BJ3621" s="41"/>
      <c r="BK3621" s="41"/>
      <c r="BL3621" s="41"/>
      <c r="BM3621" s="41"/>
      <c r="BN3621" s="41"/>
      <c r="BO3621" s="41"/>
      <c r="BP3621" s="108"/>
      <c r="CG3621" s="102"/>
      <c r="CI3621" s="45"/>
    </row>
    <row r="3622" spans="37:87" ht="13" customHeight="1">
      <c r="AK3622" s="114"/>
      <c r="AL3622" s="41"/>
      <c r="AM3622" s="41"/>
      <c r="AN3622" s="41"/>
      <c r="AO3622" s="41"/>
      <c r="AP3622" s="41"/>
      <c r="AQ3622" s="41"/>
      <c r="AR3622" s="41"/>
      <c r="AS3622" s="41"/>
      <c r="AT3622" s="41"/>
      <c r="AU3622" s="41"/>
      <c r="AV3622" s="41"/>
      <c r="AW3622" s="41"/>
      <c r="AX3622" s="41"/>
      <c r="AY3622" s="41"/>
      <c r="AZ3622" s="41"/>
      <c r="BA3622" s="41"/>
      <c r="BB3622" s="41"/>
      <c r="BC3622" s="41"/>
      <c r="BD3622" s="41"/>
      <c r="BE3622" s="41"/>
      <c r="BF3622" s="41"/>
      <c r="BG3622" s="41"/>
      <c r="BH3622" s="41"/>
      <c r="BI3622" s="41"/>
      <c r="BJ3622" s="41"/>
      <c r="BK3622" s="41"/>
      <c r="BL3622" s="41"/>
      <c r="BM3622" s="41"/>
      <c r="BN3622" s="41"/>
      <c r="BO3622" s="41"/>
      <c r="BP3622" s="108"/>
      <c r="CG3622" s="102"/>
      <c r="CI3622" s="45"/>
    </row>
    <row r="3623" spans="37:87" ht="13" customHeight="1">
      <c r="AK3623" s="114"/>
      <c r="AL3623" s="41"/>
      <c r="AM3623" s="41"/>
      <c r="AN3623" s="41"/>
      <c r="AO3623" s="41"/>
      <c r="AP3623" s="41"/>
      <c r="AQ3623" s="41"/>
      <c r="AR3623" s="41"/>
      <c r="AS3623" s="41"/>
      <c r="AT3623" s="41"/>
      <c r="AU3623" s="41"/>
      <c r="AV3623" s="41"/>
      <c r="AW3623" s="41"/>
      <c r="AX3623" s="41"/>
      <c r="AY3623" s="41"/>
      <c r="AZ3623" s="41"/>
      <c r="BA3623" s="41"/>
      <c r="BB3623" s="41"/>
      <c r="BC3623" s="41"/>
      <c r="BD3623" s="41"/>
      <c r="BE3623" s="41"/>
      <c r="BF3623" s="41"/>
      <c r="BG3623" s="41"/>
      <c r="BH3623" s="41"/>
      <c r="BI3623" s="41"/>
      <c r="BJ3623" s="41"/>
      <c r="BK3623" s="41"/>
      <c r="BL3623" s="41"/>
      <c r="BM3623" s="41"/>
      <c r="BN3623" s="41"/>
      <c r="BO3623" s="41"/>
      <c r="BP3623" s="108"/>
      <c r="CG3623" s="102"/>
      <c r="CI3623" s="45"/>
    </row>
    <row r="3624" spans="37:87" ht="13" customHeight="1">
      <c r="AK3624" s="114"/>
      <c r="AL3624" s="41"/>
      <c r="AM3624" s="41"/>
      <c r="AN3624" s="41"/>
      <c r="AO3624" s="41"/>
      <c r="AP3624" s="41"/>
      <c r="AQ3624" s="41"/>
      <c r="AR3624" s="41"/>
      <c r="AS3624" s="41"/>
      <c r="AT3624" s="41"/>
      <c r="AU3624" s="41"/>
      <c r="AV3624" s="41"/>
      <c r="AW3624" s="41"/>
      <c r="AX3624" s="41"/>
      <c r="AY3624" s="41"/>
      <c r="AZ3624" s="41"/>
      <c r="BA3624" s="41"/>
      <c r="BB3624" s="41"/>
      <c r="BC3624" s="41"/>
      <c r="BD3624" s="41"/>
      <c r="BE3624" s="41"/>
      <c r="BF3624" s="41"/>
      <c r="BG3624" s="41"/>
      <c r="BH3624" s="41"/>
      <c r="BI3624" s="41"/>
      <c r="BJ3624" s="41"/>
      <c r="BK3624" s="41"/>
      <c r="BL3624" s="41"/>
      <c r="BM3624" s="41"/>
      <c r="BN3624" s="41"/>
      <c r="BO3624" s="41"/>
      <c r="BP3624" s="108"/>
      <c r="CG3624" s="102"/>
      <c r="CI3624" s="45"/>
    </row>
    <row r="3625" spans="37:87" ht="13" customHeight="1">
      <c r="AK3625" s="114"/>
      <c r="AL3625" s="41"/>
      <c r="AM3625" s="41"/>
      <c r="AN3625" s="41"/>
      <c r="AO3625" s="41"/>
      <c r="AP3625" s="41"/>
      <c r="AQ3625" s="41"/>
      <c r="AR3625" s="41"/>
      <c r="AS3625" s="41"/>
      <c r="AT3625" s="41"/>
      <c r="AU3625" s="41"/>
      <c r="AV3625" s="41"/>
      <c r="AW3625" s="41"/>
      <c r="AX3625" s="41"/>
      <c r="AY3625" s="41"/>
      <c r="AZ3625" s="41"/>
      <c r="BA3625" s="41"/>
      <c r="BB3625" s="41"/>
      <c r="BC3625" s="41"/>
      <c r="BD3625" s="41"/>
      <c r="BE3625" s="41"/>
      <c r="BF3625" s="41"/>
      <c r="BG3625" s="41"/>
      <c r="BH3625" s="41"/>
      <c r="BI3625" s="41"/>
      <c r="BJ3625" s="41"/>
      <c r="BK3625" s="41"/>
      <c r="BL3625" s="41"/>
      <c r="BM3625" s="41"/>
      <c r="BN3625" s="41"/>
      <c r="BO3625" s="41"/>
      <c r="BP3625" s="108"/>
      <c r="CG3625" s="102"/>
      <c r="CI3625" s="45"/>
    </row>
    <row r="3626" spans="37:87" ht="13" customHeight="1">
      <c r="AK3626" s="114"/>
      <c r="AL3626" s="41"/>
      <c r="AM3626" s="41"/>
      <c r="AN3626" s="41"/>
      <c r="AO3626" s="41"/>
      <c r="AP3626" s="41"/>
      <c r="AQ3626" s="41"/>
      <c r="AR3626" s="41"/>
      <c r="AS3626" s="41"/>
      <c r="AT3626" s="41"/>
      <c r="AU3626" s="41"/>
      <c r="AV3626" s="41"/>
      <c r="AW3626" s="41"/>
      <c r="AX3626" s="41"/>
      <c r="AY3626" s="41"/>
      <c r="AZ3626" s="41"/>
      <c r="BA3626" s="41"/>
      <c r="BB3626" s="41"/>
      <c r="BC3626" s="41"/>
      <c r="BD3626" s="41"/>
      <c r="BE3626" s="41"/>
      <c r="BF3626" s="41"/>
      <c r="BG3626" s="41"/>
      <c r="BH3626" s="41"/>
      <c r="BI3626" s="41"/>
      <c r="BJ3626" s="41"/>
      <c r="BK3626" s="41"/>
      <c r="BL3626" s="41"/>
      <c r="BM3626" s="41"/>
      <c r="BN3626" s="41"/>
      <c r="BO3626" s="41"/>
      <c r="BP3626" s="108"/>
      <c r="CG3626" s="102"/>
      <c r="CI3626" s="45"/>
    </row>
    <row r="3627" spans="37:87" ht="13" customHeight="1">
      <c r="AK3627" s="114"/>
      <c r="AL3627" s="41"/>
      <c r="AM3627" s="41"/>
      <c r="AN3627" s="41"/>
      <c r="AO3627" s="41"/>
      <c r="AP3627" s="41"/>
      <c r="AQ3627" s="41"/>
      <c r="AR3627" s="41"/>
      <c r="AS3627" s="41"/>
      <c r="AT3627" s="41"/>
      <c r="AU3627" s="41"/>
      <c r="AV3627" s="41"/>
      <c r="AW3627" s="41"/>
      <c r="AX3627" s="41"/>
      <c r="AY3627" s="41"/>
      <c r="AZ3627" s="41"/>
      <c r="BA3627" s="41"/>
      <c r="BB3627" s="41"/>
      <c r="BC3627" s="41"/>
      <c r="BD3627" s="41"/>
      <c r="BE3627" s="41"/>
      <c r="BF3627" s="41"/>
      <c r="BG3627" s="41"/>
      <c r="BH3627" s="41"/>
      <c r="BI3627" s="41"/>
      <c r="BJ3627" s="41"/>
      <c r="BK3627" s="41"/>
      <c r="BL3627" s="41"/>
      <c r="BM3627" s="41"/>
      <c r="BN3627" s="41"/>
      <c r="BO3627" s="41"/>
      <c r="BP3627" s="108"/>
      <c r="CG3627" s="102"/>
      <c r="CI3627" s="45"/>
    </row>
    <row r="3628" spans="37:87" ht="13" customHeight="1">
      <c r="AK3628" s="114"/>
      <c r="AL3628" s="41"/>
      <c r="AM3628" s="41"/>
      <c r="AN3628" s="41"/>
      <c r="AO3628" s="41"/>
      <c r="AP3628" s="41"/>
      <c r="AQ3628" s="41"/>
      <c r="AR3628" s="41"/>
      <c r="AS3628" s="41"/>
      <c r="AT3628" s="41"/>
      <c r="AU3628" s="41"/>
      <c r="AV3628" s="41"/>
      <c r="AW3628" s="41"/>
      <c r="AX3628" s="41"/>
      <c r="AY3628" s="41"/>
      <c r="AZ3628" s="41"/>
      <c r="BA3628" s="41"/>
      <c r="BB3628" s="41"/>
      <c r="BC3628" s="41"/>
      <c r="BD3628" s="41"/>
      <c r="BE3628" s="41"/>
      <c r="BF3628" s="41"/>
      <c r="BG3628" s="41"/>
      <c r="BH3628" s="41"/>
      <c r="BI3628" s="41"/>
      <c r="BJ3628" s="41"/>
      <c r="BK3628" s="41"/>
      <c r="BL3628" s="41"/>
      <c r="BM3628" s="41"/>
      <c r="BN3628" s="41"/>
      <c r="BO3628" s="41"/>
      <c r="BP3628" s="108"/>
      <c r="CG3628" s="102"/>
      <c r="CI3628" s="45"/>
    </row>
    <row r="3629" spans="37:87" ht="13" customHeight="1">
      <c r="AK3629" s="114"/>
      <c r="AL3629" s="41"/>
      <c r="AM3629" s="41"/>
      <c r="AN3629" s="41"/>
      <c r="AO3629" s="41"/>
      <c r="AP3629" s="41"/>
      <c r="AQ3629" s="41"/>
      <c r="AR3629" s="41"/>
      <c r="AS3629" s="41"/>
      <c r="AT3629" s="41"/>
      <c r="AU3629" s="41"/>
      <c r="AV3629" s="41"/>
      <c r="AW3629" s="41"/>
      <c r="AX3629" s="41"/>
      <c r="AY3629" s="41"/>
      <c r="AZ3629" s="41"/>
      <c r="BA3629" s="41"/>
      <c r="BB3629" s="41"/>
      <c r="BC3629" s="41"/>
      <c r="BD3629" s="41"/>
      <c r="BE3629" s="41"/>
      <c r="BF3629" s="41"/>
      <c r="BG3629" s="41"/>
      <c r="BH3629" s="41"/>
      <c r="BI3629" s="41"/>
      <c r="BJ3629" s="41"/>
      <c r="BK3629" s="41"/>
      <c r="BL3629" s="41"/>
      <c r="BM3629" s="41"/>
      <c r="BN3629" s="41"/>
      <c r="BO3629" s="41"/>
      <c r="BP3629" s="108"/>
      <c r="CG3629" s="102"/>
      <c r="CI3629" s="45"/>
    </row>
    <row r="3630" spans="37:87" ht="13" customHeight="1">
      <c r="AK3630" s="114"/>
      <c r="AL3630" s="41"/>
      <c r="AM3630" s="41"/>
      <c r="AN3630" s="41"/>
      <c r="AO3630" s="41"/>
      <c r="AP3630" s="41"/>
      <c r="AQ3630" s="41"/>
      <c r="AR3630" s="41"/>
      <c r="AS3630" s="41"/>
      <c r="AT3630" s="41"/>
      <c r="AU3630" s="41"/>
      <c r="AV3630" s="41"/>
      <c r="AW3630" s="41"/>
      <c r="AX3630" s="41"/>
      <c r="AY3630" s="41"/>
      <c r="AZ3630" s="41"/>
      <c r="BA3630" s="41"/>
      <c r="BB3630" s="41"/>
      <c r="BC3630" s="41"/>
      <c r="BD3630" s="41"/>
      <c r="BE3630" s="41"/>
      <c r="BF3630" s="41"/>
      <c r="BG3630" s="41"/>
      <c r="BH3630" s="41"/>
      <c r="BI3630" s="41"/>
      <c r="BJ3630" s="41"/>
      <c r="BK3630" s="41"/>
      <c r="BL3630" s="41"/>
      <c r="BM3630" s="41"/>
      <c r="BN3630" s="41"/>
      <c r="BO3630" s="41"/>
      <c r="BP3630" s="108"/>
      <c r="CG3630" s="102"/>
      <c r="CI3630" s="45"/>
    </row>
    <row r="3631" spans="37:87" ht="13" customHeight="1">
      <c r="AK3631" s="114"/>
      <c r="AL3631" s="41"/>
      <c r="AM3631" s="41"/>
      <c r="AN3631" s="41"/>
      <c r="AO3631" s="41"/>
      <c r="AP3631" s="41"/>
      <c r="AQ3631" s="41"/>
      <c r="AR3631" s="41"/>
      <c r="AS3631" s="41"/>
      <c r="AT3631" s="41"/>
      <c r="AU3631" s="41"/>
      <c r="AV3631" s="41"/>
      <c r="AW3631" s="41"/>
      <c r="AX3631" s="41"/>
      <c r="AY3631" s="41"/>
      <c r="AZ3631" s="41"/>
      <c r="BA3631" s="41"/>
      <c r="BB3631" s="41"/>
      <c r="BC3631" s="41"/>
      <c r="BD3631" s="41"/>
      <c r="BE3631" s="41"/>
      <c r="BF3631" s="41"/>
      <c r="BG3631" s="41"/>
      <c r="BH3631" s="41"/>
      <c r="BI3631" s="41"/>
      <c r="BJ3631" s="41"/>
      <c r="BK3631" s="41"/>
      <c r="BL3631" s="41"/>
      <c r="BM3631" s="41"/>
      <c r="BN3631" s="41"/>
      <c r="BO3631" s="41"/>
      <c r="BP3631" s="108"/>
      <c r="CG3631" s="102"/>
      <c r="CI3631" s="45"/>
    </row>
    <row r="3632" spans="37:87" ht="13" customHeight="1">
      <c r="AK3632" s="114"/>
      <c r="AL3632" s="41"/>
      <c r="AM3632" s="41"/>
      <c r="AN3632" s="41"/>
      <c r="AO3632" s="41"/>
      <c r="AP3632" s="41"/>
      <c r="AQ3632" s="41"/>
      <c r="AR3632" s="41"/>
      <c r="AS3632" s="41"/>
      <c r="AT3632" s="41"/>
      <c r="AU3632" s="41"/>
      <c r="AV3632" s="41"/>
      <c r="AW3632" s="41"/>
      <c r="AX3632" s="41"/>
      <c r="AY3632" s="41"/>
      <c r="AZ3632" s="41"/>
      <c r="BA3632" s="41"/>
      <c r="BB3632" s="41"/>
      <c r="BC3632" s="41"/>
      <c r="BD3632" s="41"/>
      <c r="BE3632" s="41"/>
      <c r="BF3632" s="41"/>
      <c r="BG3632" s="41"/>
      <c r="BH3632" s="41"/>
      <c r="BI3632" s="41"/>
      <c r="BJ3632" s="41"/>
      <c r="BK3632" s="41"/>
      <c r="BL3632" s="41"/>
      <c r="BM3632" s="41"/>
      <c r="BN3632" s="41"/>
      <c r="BO3632" s="41"/>
      <c r="BP3632" s="108"/>
      <c r="CG3632" s="102"/>
      <c r="CI3632" s="45"/>
    </row>
    <row r="3633" spans="37:87" ht="13" customHeight="1">
      <c r="AK3633" s="114"/>
      <c r="AL3633" s="41"/>
      <c r="AM3633" s="41"/>
      <c r="AN3633" s="41"/>
      <c r="AO3633" s="41"/>
      <c r="AP3633" s="41"/>
      <c r="AQ3633" s="41"/>
      <c r="AR3633" s="41"/>
      <c r="AS3633" s="41"/>
      <c r="AT3633" s="41"/>
      <c r="AU3633" s="41"/>
      <c r="AV3633" s="41"/>
      <c r="AW3633" s="41"/>
      <c r="AX3633" s="41"/>
      <c r="AY3633" s="41"/>
      <c r="AZ3633" s="41"/>
      <c r="BA3633" s="41"/>
      <c r="BB3633" s="41"/>
      <c r="BC3633" s="41"/>
      <c r="BD3633" s="41"/>
      <c r="BE3633" s="41"/>
      <c r="BF3633" s="41"/>
      <c r="BG3633" s="41"/>
      <c r="BH3633" s="41"/>
      <c r="BI3633" s="41"/>
      <c r="BJ3633" s="41"/>
      <c r="BK3633" s="41"/>
      <c r="BL3633" s="41"/>
      <c r="BM3633" s="41"/>
      <c r="BN3633" s="41"/>
      <c r="BO3633" s="41"/>
      <c r="BP3633" s="108"/>
      <c r="CG3633" s="102"/>
      <c r="CI3633" s="45"/>
    </row>
    <row r="3634" spans="37:87" ht="13" customHeight="1">
      <c r="AK3634" s="114"/>
      <c r="AL3634" s="41"/>
      <c r="AM3634" s="41"/>
      <c r="AN3634" s="41"/>
      <c r="AO3634" s="41"/>
      <c r="AP3634" s="41"/>
      <c r="AQ3634" s="41"/>
      <c r="AR3634" s="41"/>
      <c r="AS3634" s="41"/>
      <c r="AT3634" s="41"/>
      <c r="AU3634" s="41"/>
      <c r="AV3634" s="41"/>
      <c r="AW3634" s="41"/>
      <c r="AX3634" s="41"/>
      <c r="AY3634" s="41"/>
      <c r="AZ3634" s="41"/>
      <c r="BA3634" s="41"/>
      <c r="BB3634" s="41"/>
      <c r="BC3634" s="41"/>
      <c r="BD3634" s="41"/>
      <c r="BE3634" s="41"/>
      <c r="BF3634" s="41"/>
      <c r="BG3634" s="41"/>
      <c r="BH3634" s="41"/>
      <c r="BI3634" s="41"/>
      <c r="BJ3634" s="41"/>
      <c r="BK3634" s="41"/>
      <c r="BL3634" s="41"/>
      <c r="BM3634" s="41"/>
      <c r="BN3634" s="41"/>
      <c r="BO3634" s="41"/>
      <c r="BP3634" s="108"/>
      <c r="CG3634" s="102"/>
      <c r="CI3634" s="45"/>
    </row>
    <row r="3635" spans="37:87" ht="13" customHeight="1">
      <c r="AK3635" s="114"/>
      <c r="AL3635" s="41"/>
      <c r="AM3635" s="41"/>
      <c r="AN3635" s="41"/>
      <c r="AO3635" s="41"/>
      <c r="AP3635" s="41"/>
      <c r="AQ3635" s="41"/>
      <c r="AR3635" s="41"/>
      <c r="AS3635" s="41"/>
      <c r="AT3635" s="41"/>
      <c r="AU3635" s="41"/>
      <c r="AV3635" s="41"/>
      <c r="AW3635" s="41"/>
      <c r="AX3635" s="41"/>
      <c r="AY3635" s="41"/>
      <c r="AZ3635" s="41"/>
      <c r="BA3635" s="41"/>
      <c r="BB3635" s="41"/>
      <c r="BC3635" s="41"/>
      <c r="BD3635" s="41"/>
      <c r="BE3635" s="41"/>
      <c r="BF3635" s="41"/>
      <c r="BG3635" s="41"/>
      <c r="BH3635" s="41"/>
      <c r="BI3635" s="41"/>
      <c r="BJ3635" s="41"/>
      <c r="BK3635" s="41"/>
      <c r="BL3635" s="41"/>
      <c r="BM3635" s="41"/>
      <c r="BN3635" s="41"/>
      <c r="BO3635" s="41"/>
      <c r="BP3635" s="108"/>
      <c r="CG3635" s="102"/>
      <c r="CI3635" s="45"/>
    </row>
    <row r="3636" spans="37:87" ht="13" customHeight="1">
      <c r="AK3636" s="114"/>
      <c r="AL3636" s="41"/>
      <c r="AM3636" s="41"/>
      <c r="AN3636" s="41"/>
      <c r="AO3636" s="41"/>
      <c r="AP3636" s="41"/>
      <c r="AQ3636" s="41"/>
      <c r="AR3636" s="41"/>
      <c r="AS3636" s="41"/>
      <c r="AT3636" s="41"/>
      <c r="AU3636" s="41"/>
      <c r="AV3636" s="41"/>
      <c r="AW3636" s="41"/>
      <c r="AX3636" s="41"/>
      <c r="AY3636" s="41"/>
      <c r="AZ3636" s="41"/>
      <c r="BA3636" s="41"/>
      <c r="BB3636" s="41"/>
      <c r="BC3636" s="41"/>
      <c r="BD3636" s="41"/>
      <c r="BE3636" s="41"/>
      <c r="BF3636" s="41"/>
      <c r="BG3636" s="41"/>
      <c r="BH3636" s="41"/>
      <c r="BI3636" s="41"/>
      <c r="BJ3636" s="41"/>
      <c r="BK3636" s="41"/>
      <c r="BL3636" s="41"/>
      <c r="BM3636" s="41"/>
      <c r="BN3636" s="41"/>
      <c r="BO3636" s="41"/>
      <c r="BP3636" s="108"/>
      <c r="CG3636" s="102"/>
      <c r="CI3636" s="45"/>
    </row>
    <row r="3637" spans="37:87" ht="13" customHeight="1">
      <c r="AK3637" s="114"/>
      <c r="AL3637" s="41"/>
      <c r="AM3637" s="41"/>
      <c r="AN3637" s="41"/>
      <c r="AO3637" s="41"/>
      <c r="AP3637" s="41"/>
      <c r="AQ3637" s="41"/>
      <c r="AR3637" s="41"/>
      <c r="AS3637" s="41"/>
      <c r="AT3637" s="41"/>
      <c r="AU3637" s="41"/>
      <c r="AV3637" s="41"/>
      <c r="AW3637" s="41"/>
      <c r="AX3637" s="41"/>
      <c r="AY3637" s="41"/>
      <c r="AZ3637" s="41"/>
      <c r="BA3637" s="41"/>
      <c r="BB3637" s="41"/>
      <c r="BC3637" s="41"/>
      <c r="BD3637" s="41"/>
      <c r="BE3637" s="41"/>
      <c r="BF3637" s="41"/>
      <c r="BG3637" s="41"/>
      <c r="BH3637" s="41"/>
      <c r="BI3637" s="41"/>
      <c r="BJ3637" s="41"/>
      <c r="BK3637" s="41"/>
      <c r="BL3637" s="41"/>
      <c r="BM3637" s="41"/>
      <c r="BN3637" s="41"/>
      <c r="BO3637" s="41"/>
      <c r="BP3637" s="108"/>
      <c r="CG3637" s="102"/>
      <c r="CI3637" s="45"/>
    </row>
    <row r="3638" spans="37:87" ht="13" customHeight="1">
      <c r="AK3638" s="114"/>
      <c r="AL3638" s="41"/>
      <c r="AM3638" s="41"/>
      <c r="AN3638" s="41"/>
      <c r="AO3638" s="41"/>
      <c r="AP3638" s="41"/>
      <c r="AQ3638" s="41"/>
      <c r="AR3638" s="41"/>
      <c r="AS3638" s="41"/>
      <c r="AT3638" s="41"/>
      <c r="AU3638" s="41"/>
      <c r="AV3638" s="41"/>
      <c r="AW3638" s="41"/>
      <c r="AX3638" s="41"/>
      <c r="AY3638" s="41"/>
      <c r="AZ3638" s="41"/>
      <c r="BA3638" s="41"/>
      <c r="BB3638" s="41"/>
      <c r="BC3638" s="41"/>
      <c r="BD3638" s="41"/>
      <c r="BE3638" s="41"/>
      <c r="BF3638" s="41"/>
      <c r="BG3638" s="41"/>
      <c r="BH3638" s="41"/>
      <c r="BI3638" s="41"/>
      <c r="BJ3638" s="41"/>
      <c r="BK3638" s="41"/>
      <c r="BL3638" s="41"/>
      <c r="BM3638" s="41"/>
      <c r="BN3638" s="41"/>
      <c r="BO3638" s="41"/>
      <c r="BP3638" s="108"/>
      <c r="CG3638" s="102"/>
      <c r="CI3638" s="45"/>
    </row>
    <row r="3639" spans="37:87" ht="13" customHeight="1">
      <c r="AK3639" s="114"/>
      <c r="AL3639" s="41"/>
      <c r="AM3639" s="41"/>
      <c r="AN3639" s="41"/>
      <c r="AO3639" s="41"/>
      <c r="AP3639" s="41"/>
      <c r="AQ3639" s="41"/>
      <c r="AR3639" s="41"/>
      <c r="AS3639" s="41"/>
      <c r="AT3639" s="41"/>
      <c r="AU3639" s="41"/>
      <c r="AV3639" s="41"/>
      <c r="AW3639" s="41"/>
      <c r="AX3639" s="41"/>
      <c r="AY3639" s="41"/>
      <c r="AZ3639" s="41"/>
      <c r="BA3639" s="41"/>
      <c r="BB3639" s="41"/>
      <c r="BC3639" s="41"/>
      <c r="BD3639" s="41"/>
      <c r="BE3639" s="41"/>
      <c r="BF3639" s="41"/>
      <c r="BG3639" s="41"/>
      <c r="BH3639" s="41"/>
      <c r="BI3639" s="41"/>
      <c r="BJ3639" s="41"/>
      <c r="BK3639" s="41"/>
      <c r="BL3639" s="41"/>
      <c r="BM3639" s="41"/>
      <c r="BN3639" s="41"/>
      <c r="BO3639" s="41"/>
      <c r="BP3639" s="108"/>
      <c r="CG3639" s="102"/>
      <c r="CI3639" s="45"/>
    </row>
    <row r="3640" spans="37:87" ht="13" customHeight="1">
      <c r="AK3640" s="114"/>
      <c r="AL3640" s="41"/>
      <c r="AM3640" s="41"/>
      <c r="AN3640" s="41"/>
      <c r="AO3640" s="41"/>
      <c r="AP3640" s="41"/>
      <c r="AQ3640" s="41"/>
      <c r="AR3640" s="41"/>
      <c r="AS3640" s="41"/>
      <c r="AT3640" s="41"/>
      <c r="AU3640" s="41"/>
      <c r="AV3640" s="41"/>
      <c r="AW3640" s="41"/>
      <c r="AX3640" s="41"/>
      <c r="AY3640" s="41"/>
      <c r="AZ3640" s="41"/>
      <c r="BA3640" s="41"/>
      <c r="BB3640" s="41"/>
      <c r="BC3640" s="41"/>
      <c r="BD3640" s="41"/>
      <c r="BE3640" s="41"/>
      <c r="BF3640" s="41"/>
      <c r="BG3640" s="41"/>
      <c r="BH3640" s="41"/>
      <c r="BI3640" s="41"/>
      <c r="BJ3640" s="41"/>
      <c r="BK3640" s="41"/>
      <c r="BL3640" s="41"/>
      <c r="BM3640" s="41"/>
      <c r="BN3640" s="41"/>
      <c r="BO3640" s="41"/>
      <c r="BP3640" s="108"/>
      <c r="CG3640" s="102"/>
      <c r="CI3640" s="45"/>
    </row>
    <row r="3641" spans="37:87" ht="13" customHeight="1">
      <c r="AK3641" s="114"/>
      <c r="AL3641" s="41"/>
      <c r="AM3641" s="41"/>
      <c r="AN3641" s="41"/>
      <c r="AO3641" s="41"/>
      <c r="AP3641" s="41"/>
      <c r="AQ3641" s="41"/>
      <c r="AR3641" s="41"/>
      <c r="AS3641" s="41"/>
      <c r="AT3641" s="41"/>
      <c r="AU3641" s="41"/>
      <c r="AV3641" s="41"/>
      <c r="AW3641" s="41"/>
      <c r="AX3641" s="41"/>
      <c r="AY3641" s="41"/>
      <c r="AZ3641" s="41"/>
      <c r="BA3641" s="41"/>
      <c r="BB3641" s="41"/>
      <c r="BC3641" s="41"/>
      <c r="BD3641" s="41"/>
      <c r="BE3641" s="41"/>
      <c r="BF3641" s="41"/>
      <c r="BG3641" s="41"/>
      <c r="BH3641" s="41"/>
      <c r="BI3641" s="41"/>
      <c r="BJ3641" s="41"/>
      <c r="BK3641" s="41"/>
      <c r="BL3641" s="41"/>
      <c r="BM3641" s="41"/>
      <c r="BN3641" s="41"/>
      <c r="BO3641" s="41"/>
      <c r="BP3641" s="108"/>
      <c r="CG3641" s="102"/>
      <c r="CI3641" s="45"/>
    </row>
    <row r="3642" spans="37:87" ht="13" customHeight="1">
      <c r="AK3642" s="114"/>
      <c r="AL3642" s="41"/>
      <c r="AM3642" s="41"/>
      <c r="AN3642" s="41"/>
      <c r="AO3642" s="41"/>
      <c r="AP3642" s="41"/>
      <c r="AQ3642" s="41"/>
      <c r="AR3642" s="41"/>
      <c r="AS3642" s="41"/>
      <c r="AT3642" s="41"/>
      <c r="AU3642" s="41"/>
      <c r="AV3642" s="41"/>
      <c r="AW3642" s="41"/>
      <c r="AX3642" s="41"/>
      <c r="AY3642" s="41"/>
      <c r="AZ3642" s="41"/>
      <c r="BA3642" s="41"/>
      <c r="BB3642" s="41"/>
      <c r="BC3642" s="41"/>
      <c r="BD3642" s="41"/>
      <c r="BE3642" s="41"/>
      <c r="BF3642" s="41"/>
      <c r="BG3642" s="41"/>
      <c r="BH3642" s="41"/>
      <c r="BI3642" s="41"/>
      <c r="BJ3642" s="41"/>
      <c r="BK3642" s="41"/>
      <c r="BL3642" s="41"/>
      <c r="BM3642" s="41"/>
      <c r="BN3642" s="41"/>
      <c r="BO3642" s="41"/>
      <c r="BP3642" s="108"/>
      <c r="CG3642" s="102"/>
      <c r="CI3642" s="45"/>
    </row>
    <row r="3643" spans="37:87" ht="13" customHeight="1">
      <c r="AK3643" s="114"/>
      <c r="AL3643" s="41"/>
      <c r="AM3643" s="41"/>
      <c r="AN3643" s="41"/>
      <c r="AO3643" s="41"/>
      <c r="AP3643" s="41"/>
      <c r="AQ3643" s="41"/>
      <c r="AR3643" s="41"/>
      <c r="AS3643" s="41"/>
      <c r="AT3643" s="41"/>
      <c r="AU3643" s="41"/>
      <c r="AV3643" s="41"/>
      <c r="AW3643" s="41"/>
      <c r="AX3643" s="41"/>
      <c r="AY3643" s="41"/>
      <c r="AZ3643" s="41"/>
      <c r="BA3643" s="41"/>
      <c r="BB3643" s="41"/>
      <c r="BC3643" s="41"/>
      <c r="BD3643" s="41"/>
      <c r="BE3643" s="41"/>
      <c r="BF3643" s="41"/>
      <c r="BG3643" s="41"/>
      <c r="BH3643" s="41"/>
      <c r="BI3643" s="41"/>
      <c r="BJ3643" s="41"/>
      <c r="BK3643" s="41"/>
      <c r="BL3643" s="41"/>
      <c r="BM3643" s="41"/>
      <c r="BN3643" s="41"/>
      <c r="BO3643" s="41"/>
      <c r="BP3643" s="108"/>
      <c r="CG3643" s="102"/>
      <c r="CI3643" s="45"/>
    </row>
    <row r="3644" spans="37:87" ht="13" customHeight="1">
      <c r="AK3644" s="114"/>
      <c r="AL3644" s="41"/>
      <c r="AM3644" s="41"/>
      <c r="AN3644" s="41"/>
      <c r="AO3644" s="41"/>
      <c r="AP3644" s="41"/>
      <c r="AQ3644" s="41"/>
      <c r="AR3644" s="41"/>
      <c r="AS3644" s="41"/>
      <c r="AT3644" s="41"/>
      <c r="AU3644" s="41"/>
      <c r="AV3644" s="41"/>
      <c r="AW3644" s="41"/>
      <c r="AX3644" s="41"/>
      <c r="AY3644" s="41"/>
      <c r="AZ3644" s="41"/>
      <c r="BA3644" s="41"/>
      <c r="BB3644" s="41"/>
      <c r="BC3644" s="41"/>
      <c r="BD3644" s="41"/>
      <c r="BE3644" s="41"/>
      <c r="BF3644" s="41"/>
      <c r="BG3644" s="41"/>
      <c r="BH3644" s="41"/>
      <c r="BI3644" s="41"/>
      <c r="BJ3644" s="41"/>
      <c r="BK3644" s="41"/>
      <c r="BL3644" s="41"/>
      <c r="BM3644" s="41"/>
      <c r="BN3644" s="41"/>
      <c r="BO3644" s="41"/>
      <c r="BP3644" s="108"/>
      <c r="CG3644" s="102"/>
      <c r="CI3644" s="45"/>
    </row>
    <row r="3645" spans="37:87" ht="13" customHeight="1">
      <c r="AK3645" s="114"/>
      <c r="AL3645" s="41"/>
      <c r="AM3645" s="41"/>
      <c r="AN3645" s="41"/>
      <c r="AO3645" s="41"/>
      <c r="AP3645" s="41"/>
      <c r="AQ3645" s="41"/>
      <c r="AR3645" s="41"/>
      <c r="AS3645" s="41"/>
      <c r="AT3645" s="41"/>
      <c r="AU3645" s="41"/>
      <c r="AV3645" s="41"/>
      <c r="AW3645" s="41"/>
      <c r="AX3645" s="41"/>
      <c r="AY3645" s="41"/>
      <c r="AZ3645" s="41"/>
      <c r="BA3645" s="41"/>
      <c r="BB3645" s="41"/>
      <c r="BC3645" s="41"/>
      <c r="BD3645" s="41"/>
      <c r="BE3645" s="41"/>
      <c r="BF3645" s="41"/>
      <c r="BG3645" s="41"/>
      <c r="BH3645" s="41"/>
      <c r="BI3645" s="41"/>
      <c r="BJ3645" s="41"/>
      <c r="BK3645" s="41"/>
      <c r="BL3645" s="41"/>
      <c r="BM3645" s="41"/>
      <c r="BN3645" s="41"/>
      <c r="BO3645" s="41"/>
      <c r="BP3645" s="108"/>
      <c r="CG3645" s="102"/>
      <c r="CI3645" s="45"/>
    </row>
    <row r="3646" spans="37:87" ht="13" customHeight="1">
      <c r="AK3646" s="114"/>
      <c r="AL3646" s="41"/>
      <c r="AM3646" s="41"/>
      <c r="AN3646" s="41"/>
      <c r="AO3646" s="41"/>
      <c r="AP3646" s="41"/>
      <c r="AQ3646" s="41"/>
      <c r="AR3646" s="41"/>
      <c r="AS3646" s="41"/>
      <c r="AT3646" s="41"/>
      <c r="AU3646" s="41"/>
      <c r="AV3646" s="41"/>
      <c r="AW3646" s="41"/>
      <c r="AX3646" s="41"/>
      <c r="AY3646" s="41"/>
      <c r="AZ3646" s="41"/>
      <c r="BA3646" s="41"/>
      <c r="BB3646" s="41"/>
      <c r="BC3646" s="41"/>
      <c r="BD3646" s="41"/>
      <c r="BE3646" s="41"/>
      <c r="BF3646" s="41"/>
      <c r="BG3646" s="41"/>
      <c r="BH3646" s="41"/>
      <c r="BI3646" s="41"/>
      <c r="BJ3646" s="41"/>
      <c r="BK3646" s="41"/>
      <c r="BL3646" s="41"/>
      <c r="BM3646" s="41"/>
      <c r="BN3646" s="41"/>
      <c r="BO3646" s="41"/>
      <c r="BP3646" s="108"/>
      <c r="CG3646" s="102"/>
      <c r="CI3646" s="45"/>
    </row>
    <row r="3647" spans="37:87" ht="13" customHeight="1">
      <c r="AK3647" s="114"/>
      <c r="AL3647" s="41"/>
      <c r="AM3647" s="41"/>
      <c r="AN3647" s="41"/>
      <c r="AO3647" s="41"/>
      <c r="AP3647" s="41"/>
      <c r="AQ3647" s="41"/>
      <c r="AR3647" s="41"/>
      <c r="AS3647" s="41"/>
      <c r="AT3647" s="41"/>
      <c r="AU3647" s="41"/>
      <c r="AV3647" s="41"/>
      <c r="AW3647" s="41"/>
      <c r="AX3647" s="41"/>
      <c r="AY3647" s="41"/>
      <c r="AZ3647" s="41"/>
      <c r="BA3647" s="41"/>
      <c r="BB3647" s="41"/>
      <c r="BC3647" s="41"/>
      <c r="BD3647" s="41"/>
      <c r="BE3647" s="41"/>
      <c r="BF3647" s="41"/>
      <c r="BG3647" s="41"/>
      <c r="BH3647" s="41"/>
      <c r="BI3647" s="41"/>
      <c r="BJ3647" s="41"/>
      <c r="BK3647" s="41"/>
      <c r="BL3647" s="41"/>
      <c r="BM3647" s="41"/>
      <c r="BN3647" s="41"/>
      <c r="BO3647" s="41"/>
      <c r="BP3647" s="108"/>
      <c r="CG3647" s="102"/>
      <c r="CI3647" s="45"/>
    </row>
    <row r="3648" spans="37:87" ht="13" customHeight="1">
      <c r="AK3648" s="114"/>
      <c r="AL3648" s="41"/>
      <c r="AM3648" s="41"/>
      <c r="AN3648" s="41"/>
      <c r="AO3648" s="41"/>
      <c r="AP3648" s="41"/>
      <c r="AQ3648" s="41"/>
      <c r="AR3648" s="41"/>
      <c r="AS3648" s="41"/>
      <c r="AT3648" s="41"/>
      <c r="AU3648" s="41"/>
      <c r="AV3648" s="41"/>
      <c r="AW3648" s="41"/>
      <c r="AX3648" s="41"/>
      <c r="AY3648" s="41"/>
      <c r="AZ3648" s="41"/>
      <c r="BA3648" s="41"/>
      <c r="BB3648" s="41"/>
      <c r="BC3648" s="41"/>
      <c r="BD3648" s="41"/>
      <c r="BE3648" s="41"/>
      <c r="BF3648" s="41"/>
      <c r="BG3648" s="41"/>
      <c r="BH3648" s="41"/>
      <c r="BI3648" s="41"/>
      <c r="BJ3648" s="41"/>
      <c r="BK3648" s="41"/>
      <c r="BL3648" s="41"/>
      <c r="BM3648" s="41"/>
      <c r="BN3648" s="41"/>
      <c r="BO3648" s="41"/>
      <c r="BP3648" s="108"/>
      <c r="CG3648" s="102"/>
      <c r="CI3648" s="45"/>
    </row>
    <row r="3649" spans="37:87" ht="13" customHeight="1">
      <c r="AK3649" s="114"/>
      <c r="AL3649" s="41"/>
      <c r="AM3649" s="41"/>
      <c r="AN3649" s="41"/>
      <c r="AO3649" s="41"/>
      <c r="AP3649" s="41"/>
      <c r="AQ3649" s="41"/>
      <c r="AR3649" s="41"/>
      <c r="AS3649" s="41"/>
      <c r="AT3649" s="41"/>
      <c r="AU3649" s="41"/>
      <c r="AV3649" s="41"/>
      <c r="AW3649" s="41"/>
      <c r="AX3649" s="41"/>
      <c r="AY3649" s="41"/>
      <c r="AZ3649" s="41"/>
      <c r="BA3649" s="41"/>
      <c r="BB3649" s="41"/>
      <c r="BC3649" s="41"/>
      <c r="BD3649" s="41"/>
      <c r="BE3649" s="41"/>
      <c r="BF3649" s="41"/>
      <c r="BG3649" s="41"/>
      <c r="BH3649" s="41"/>
      <c r="BI3649" s="41"/>
      <c r="BJ3649" s="41"/>
      <c r="BK3649" s="41"/>
      <c r="BL3649" s="41"/>
      <c r="BM3649" s="41"/>
      <c r="BN3649" s="41"/>
      <c r="BO3649" s="41"/>
      <c r="BP3649" s="108"/>
      <c r="CG3649" s="102"/>
      <c r="CI3649" s="45"/>
    </row>
    <row r="3650" spans="37:87" ht="13" customHeight="1">
      <c r="AK3650" s="114"/>
      <c r="AL3650" s="41"/>
      <c r="AM3650" s="41"/>
      <c r="AN3650" s="41"/>
      <c r="AO3650" s="41"/>
      <c r="AP3650" s="41"/>
      <c r="AQ3650" s="41"/>
      <c r="AR3650" s="41"/>
      <c r="AS3650" s="41"/>
      <c r="AT3650" s="41"/>
      <c r="AU3650" s="41"/>
      <c r="AV3650" s="41"/>
      <c r="AW3650" s="41"/>
      <c r="AX3650" s="41"/>
      <c r="AY3650" s="41"/>
      <c r="AZ3650" s="41"/>
      <c r="BA3650" s="41"/>
      <c r="BB3650" s="41"/>
      <c r="BC3650" s="41"/>
      <c r="BD3650" s="41"/>
      <c r="BE3650" s="41"/>
      <c r="BF3650" s="41"/>
      <c r="BG3650" s="41"/>
      <c r="BH3650" s="41"/>
      <c r="BI3650" s="41"/>
      <c r="BJ3650" s="41"/>
      <c r="BK3650" s="41"/>
      <c r="BL3650" s="41"/>
      <c r="BM3650" s="41"/>
      <c r="BN3650" s="41"/>
      <c r="BO3650" s="41"/>
      <c r="BP3650" s="108"/>
      <c r="CG3650" s="102"/>
      <c r="CI3650" s="45"/>
    </row>
    <row r="3651" spans="37:87" ht="13" customHeight="1">
      <c r="AK3651" s="114"/>
      <c r="AL3651" s="41"/>
      <c r="AM3651" s="41"/>
      <c r="AN3651" s="41"/>
      <c r="AO3651" s="41"/>
      <c r="AP3651" s="41"/>
      <c r="AQ3651" s="41"/>
      <c r="AR3651" s="41"/>
      <c r="AS3651" s="41"/>
      <c r="AT3651" s="41"/>
      <c r="AU3651" s="41"/>
      <c r="AV3651" s="41"/>
      <c r="AW3651" s="41"/>
      <c r="AX3651" s="41"/>
      <c r="AY3651" s="41"/>
      <c r="AZ3651" s="41"/>
      <c r="BA3651" s="41"/>
      <c r="BB3651" s="41"/>
      <c r="BC3651" s="41"/>
      <c r="BD3651" s="41"/>
      <c r="BE3651" s="41"/>
      <c r="BF3651" s="41"/>
      <c r="BG3651" s="41"/>
      <c r="BH3651" s="41"/>
      <c r="BI3651" s="41"/>
      <c r="BJ3651" s="41"/>
      <c r="BK3651" s="41"/>
      <c r="BL3651" s="41"/>
      <c r="BM3651" s="41"/>
      <c r="BN3651" s="41"/>
      <c r="BO3651" s="41"/>
      <c r="BP3651" s="108"/>
      <c r="CG3651" s="102"/>
      <c r="CI3651" s="45"/>
    </row>
    <row r="3652" spans="37:87" ht="13" customHeight="1">
      <c r="AK3652" s="114"/>
      <c r="AL3652" s="41"/>
      <c r="AM3652" s="41"/>
      <c r="AN3652" s="41"/>
      <c r="AO3652" s="41"/>
      <c r="AP3652" s="41"/>
      <c r="AQ3652" s="41"/>
      <c r="AR3652" s="41"/>
      <c r="AS3652" s="41"/>
      <c r="AT3652" s="41"/>
      <c r="AU3652" s="41"/>
      <c r="AV3652" s="41"/>
      <c r="AW3652" s="41"/>
      <c r="AX3652" s="41"/>
      <c r="AY3652" s="41"/>
      <c r="AZ3652" s="41"/>
      <c r="BA3652" s="41"/>
      <c r="BB3652" s="41"/>
      <c r="BC3652" s="41"/>
      <c r="BD3652" s="41"/>
      <c r="BE3652" s="41"/>
      <c r="BF3652" s="41"/>
      <c r="BG3652" s="41"/>
      <c r="BH3652" s="41"/>
      <c r="BI3652" s="41"/>
      <c r="BJ3652" s="41"/>
      <c r="BK3652" s="41"/>
      <c r="BL3652" s="41"/>
      <c r="BM3652" s="41"/>
      <c r="BN3652" s="41"/>
      <c r="BO3652" s="41"/>
      <c r="BP3652" s="108"/>
      <c r="CG3652" s="102"/>
      <c r="CI3652" s="45"/>
    </row>
    <row r="3653" spans="37:87" ht="13" customHeight="1">
      <c r="AK3653" s="114"/>
      <c r="AL3653" s="41"/>
      <c r="AM3653" s="41"/>
      <c r="AN3653" s="41"/>
      <c r="AO3653" s="41"/>
      <c r="AP3653" s="41"/>
      <c r="AQ3653" s="41"/>
      <c r="AR3653" s="41"/>
      <c r="AS3653" s="41"/>
      <c r="AT3653" s="41"/>
      <c r="AU3653" s="41"/>
      <c r="AV3653" s="41"/>
      <c r="AW3653" s="41"/>
      <c r="AX3653" s="41"/>
      <c r="AY3653" s="41"/>
      <c r="AZ3653" s="41"/>
      <c r="BA3653" s="41"/>
      <c r="BB3653" s="41"/>
      <c r="BC3653" s="41"/>
      <c r="BD3653" s="41"/>
      <c r="BE3653" s="41"/>
      <c r="BF3653" s="41"/>
      <c r="BG3653" s="41"/>
      <c r="BH3653" s="41"/>
      <c r="BI3653" s="41"/>
      <c r="BJ3653" s="41"/>
      <c r="BK3653" s="41"/>
      <c r="BL3653" s="41"/>
      <c r="BM3653" s="41"/>
      <c r="BN3653" s="41"/>
      <c r="BO3653" s="41"/>
      <c r="BP3653" s="108"/>
      <c r="CG3653" s="102"/>
      <c r="CI3653" s="45"/>
    </row>
    <row r="3654" spans="37:87" ht="13" customHeight="1">
      <c r="AK3654" s="114"/>
      <c r="AL3654" s="41"/>
      <c r="AM3654" s="41"/>
      <c r="AN3654" s="41"/>
      <c r="AO3654" s="41"/>
      <c r="AP3654" s="41"/>
      <c r="AQ3654" s="41"/>
      <c r="AR3654" s="41"/>
      <c r="AS3654" s="41"/>
      <c r="AT3654" s="41"/>
      <c r="AU3654" s="41"/>
      <c r="AV3654" s="41"/>
      <c r="AW3654" s="41"/>
      <c r="AX3654" s="41"/>
      <c r="AY3654" s="41"/>
      <c r="AZ3654" s="41"/>
      <c r="BA3654" s="41"/>
      <c r="BB3654" s="41"/>
      <c r="BC3654" s="41"/>
      <c r="BD3654" s="41"/>
      <c r="BE3654" s="41"/>
      <c r="BF3654" s="41"/>
      <c r="BG3654" s="41"/>
      <c r="BH3654" s="41"/>
      <c r="BI3654" s="41"/>
      <c r="BJ3654" s="41"/>
      <c r="BK3654" s="41"/>
      <c r="BL3654" s="41"/>
      <c r="BM3654" s="41"/>
      <c r="BN3654" s="41"/>
      <c r="BO3654" s="41"/>
      <c r="BP3654" s="108"/>
      <c r="CG3654" s="102"/>
      <c r="CI3654" s="45"/>
    </row>
    <row r="3655" spans="37:87" ht="13" customHeight="1">
      <c r="AK3655" s="114"/>
      <c r="AL3655" s="41"/>
      <c r="AM3655" s="41"/>
      <c r="AN3655" s="41"/>
      <c r="AO3655" s="41"/>
      <c r="AP3655" s="41"/>
      <c r="AQ3655" s="41"/>
      <c r="AR3655" s="41"/>
      <c r="AS3655" s="41"/>
      <c r="AT3655" s="41"/>
      <c r="AU3655" s="41"/>
      <c r="AV3655" s="41"/>
      <c r="AW3655" s="41"/>
      <c r="AX3655" s="41"/>
      <c r="AY3655" s="41"/>
      <c r="AZ3655" s="41"/>
      <c r="BA3655" s="41"/>
      <c r="BB3655" s="41"/>
      <c r="BC3655" s="41"/>
      <c r="BD3655" s="41"/>
      <c r="BE3655" s="41"/>
      <c r="BF3655" s="41"/>
      <c r="BG3655" s="41"/>
      <c r="BH3655" s="41"/>
      <c r="BI3655" s="41"/>
      <c r="BJ3655" s="41"/>
      <c r="BK3655" s="41"/>
      <c r="BL3655" s="41"/>
      <c r="BM3655" s="41"/>
      <c r="BN3655" s="41"/>
      <c r="BO3655" s="41"/>
      <c r="BP3655" s="108"/>
      <c r="CG3655" s="102"/>
      <c r="CI3655" s="45"/>
    </row>
    <row r="3656" spans="37:87" ht="13" customHeight="1">
      <c r="AK3656" s="114"/>
      <c r="AL3656" s="41"/>
      <c r="AM3656" s="41"/>
      <c r="AN3656" s="41"/>
      <c r="AO3656" s="41"/>
      <c r="AP3656" s="41"/>
      <c r="AQ3656" s="41"/>
      <c r="AR3656" s="41"/>
      <c r="AS3656" s="41"/>
      <c r="AT3656" s="41"/>
      <c r="AU3656" s="41"/>
      <c r="AV3656" s="41"/>
      <c r="AW3656" s="41"/>
      <c r="AX3656" s="41"/>
      <c r="AY3656" s="41"/>
      <c r="AZ3656" s="41"/>
      <c r="BA3656" s="41"/>
      <c r="BB3656" s="41"/>
      <c r="BC3656" s="41"/>
      <c r="BD3656" s="41"/>
      <c r="BE3656" s="41"/>
      <c r="BF3656" s="41"/>
      <c r="BG3656" s="41"/>
      <c r="BH3656" s="41"/>
      <c r="BI3656" s="41"/>
      <c r="BJ3656" s="41"/>
      <c r="BK3656" s="41"/>
      <c r="BL3656" s="41"/>
      <c r="BM3656" s="41"/>
      <c r="BN3656" s="41"/>
      <c r="BO3656" s="41"/>
      <c r="BP3656" s="108"/>
      <c r="CG3656" s="102"/>
      <c r="CI3656" s="45"/>
    </row>
    <row r="3657" spans="37:87" ht="13" customHeight="1">
      <c r="AK3657" s="114"/>
      <c r="AL3657" s="41"/>
      <c r="AM3657" s="41"/>
      <c r="AN3657" s="41"/>
      <c r="AO3657" s="41"/>
      <c r="AP3657" s="41"/>
      <c r="AQ3657" s="41"/>
      <c r="AR3657" s="41"/>
      <c r="AS3657" s="41"/>
      <c r="AT3657" s="41"/>
      <c r="AU3657" s="41"/>
      <c r="AV3657" s="41"/>
      <c r="AW3657" s="41"/>
      <c r="AX3657" s="41"/>
      <c r="AY3657" s="41"/>
      <c r="AZ3657" s="41"/>
      <c r="BA3657" s="41"/>
      <c r="BB3657" s="41"/>
      <c r="BC3657" s="41"/>
      <c r="BD3657" s="41"/>
      <c r="BE3657" s="41"/>
      <c r="BF3657" s="41"/>
      <c r="BG3657" s="41"/>
      <c r="BH3657" s="41"/>
      <c r="BI3657" s="41"/>
      <c r="BJ3657" s="41"/>
      <c r="BK3657" s="41"/>
      <c r="BL3657" s="41"/>
      <c r="BM3657" s="41"/>
      <c r="BN3657" s="41"/>
      <c r="BO3657" s="41"/>
      <c r="BP3657" s="108"/>
      <c r="CG3657" s="102"/>
      <c r="CI3657" s="45"/>
    </row>
    <row r="3658" spans="37:87" ht="13" customHeight="1">
      <c r="AK3658" s="114"/>
      <c r="AL3658" s="41"/>
      <c r="AM3658" s="41"/>
      <c r="AN3658" s="41"/>
      <c r="AO3658" s="41"/>
      <c r="AP3658" s="41"/>
      <c r="AQ3658" s="41"/>
      <c r="AR3658" s="41"/>
      <c r="AS3658" s="41"/>
      <c r="AT3658" s="41"/>
      <c r="AU3658" s="41"/>
      <c r="AV3658" s="41"/>
      <c r="AW3658" s="41"/>
      <c r="AX3658" s="41"/>
      <c r="AY3658" s="41"/>
      <c r="AZ3658" s="41"/>
      <c r="BA3658" s="41"/>
      <c r="BB3658" s="41"/>
      <c r="BC3658" s="41"/>
      <c r="BD3658" s="41"/>
      <c r="BE3658" s="41"/>
      <c r="BF3658" s="41"/>
      <c r="BG3658" s="41"/>
      <c r="BH3658" s="41"/>
      <c r="BI3658" s="41"/>
      <c r="BJ3658" s="41"/>
      <c r="BK3658" s="41"/>
      <c r="BL3658" s="41"/>
      <c r="BM3658" s="41"/>
      <c r="BN3658" s="41"/>
      <c r="BO3658" s="41"/>
      <c r="BP3658" s="108"/>
      <c r="CG3658" s="102"/>
      <c r="CI3658" s="45"/>
    </row>
    <row r="3659" spans="37:87" ht="13" customHeight="1">
      <c r="AK3659" s="114"/>
      <c r="AL3659" s="41"/>
      <c r="AM3659" s="41"/>
      <c r="AN3659" s="41"/>
      <c r="AO3659" s="41"/>
      <c r="AP3659" s="41"/>
      <c r="AQ3659" s="41"/>
      <c r="AR3659" s="41"/>
      <c r="AS3659" s="41"/>
      <c r="AT3659" s="41"/>
      <c r="AU3659" s="41"/>
      <c r="AV3659" s="41"/>
      <c r="AW3659" s="41"/>
      <c r="AX3659" s="41"/>
      <c r="AY3659" s="41"/>
      <c r="AZ3659" s="41"/>
      <c r="BA3659" s="41"/>
      <c r="BB3659" s="41"/>
      <c r="BC3659" s="41"/>
      <c r="BD3659" s="41"/>
      <c r="BE3659" s="41"/>
      <c r="BF3659" s="41"/>
      <c r="BG3659" s="41"/>
      <c r="BH3659" s="41"/>
      <c r="BI3659" s="41"/>
      <c r="BJ3659" s="41"/>
      <c r="BK3659" s="41"/>
      <c r="BL3659" s="41"/>
      <c r="BM3659" s="41"/>
      <c r="BN3659" s="41"/>
      <c r="BO3659" s="41"/>
      <c r="BP3659" s="108"/>
      <c r="CG3659" s="102"/>
      <c r="CI3659" s="45"/>
    </row>
    <row r="3660" spans="37:87" ht="13" customHeight="1">
      <c r="AK3660" s="114"/>
      <c r="AL3660" s="41"/>
      <c r="AM3660" s="41"/>
      <c r="AN3660" s="41"/>
      <c r="AO3660" s="41"/>
      <c r="AP3660" s="41"/>
      <c r="AQ3660" s="41"/>
      <c r="AR3660" s="41"/>
      <c r="AS3660" s="41"/>
      <c r="AT3660" s="41"/>
      <c r="AU3660" s="41"/>
      <c r="AV3660" s="41"/>
      <c r="AW3660" s="41"/>
      <c r="AX3660" s="41"/>
      <c r="AY3660" s="41"/>
      <c r="AZ3660" s="41"/>
      <c r="BA3660" s="41"/>
      <c r="BB3660" s="41"/>
      <c r="BC3660" s="41"/>
      <c r="BD3660" s="41"/>
      <c r="BE3660" s="41"/>
      <c r="BF3660" s="41"/>
      <c r="BG3660" s="41"/>
      <c r="BH3660" s="41"/>
      <c r="BI3660" s="41"/>
      <c r="BJ3660" s="41"/>
      <c r="BK3660" s="41"/>
      <c r="BL3660" s="41"/>
      <c r="BM3660" s="41"/>
      <c r="BN3660" s="41"/>
      <c r="BO3660" s="41"/>
      <c r="BP3660" s="108"/>
      <c r="CG3660" s="102"/>
      <c r="CI3660" s="45"/>
    </row>
    <row r="3661" spans="37:87" ht="13" customHeight="1">
      <c r="AK3661" s="114"/>
      <c r="AL3661" s="41"/>
      <c r="AM3661" s="41"/>
      <c r="AN3661" s="41"/>
      <c r="AO3661" s="41"/>
      <c r="AP3661" s="41"/>
      <c r="AQ3661" s="41"/>
      <c r="AR3661" s="41"/>
      <c r="AS3661" s="41"/>
      <c r="AT3661" s="41"/>
      <c r="AU3661" s="41"/>
      <c r="AV3661" s="41"/>
      <c r="AW3661" s="41"/>
      <c r="AX3661" s="41"/>
      <c r="AY3661" s="41"/>
      <c r="AZ3661" s="41"/>
      <c r="BA3661" s="41"/>
      <c r="BB3661" s="41"/>
      <c r="BC3661" s="41"/>
      <c r="BD3661" s="41"/>
      <c r="BE3661" s="41"/>
      <c r="BF3661" s="41"/>
      <c r="BG3661" s="41"/>
      <c r="BH3661" s="41"/>
      <c r="BI3661" s="41"/>
      <c r="BJ3661" s="41"/>
      <c r="BK3661" s="41"/>
      <c r="BL3661" s="41"/>
      <c r="BM3661" s="41"/>
      <c r="BN3661" s="41"/>
      <c r="BO3661" s="41"/>
      <c r="BP3661" s="108"/>
      <c r="CG3661" s="102"/>
      <c r="CI3661" s="45"/>
    </row>
    <row r="3662" spans="37:87" ht="13" customHeight="1">
      <c r="AK3662" s="114"/>
      <c r="AL3662" s="41"/>
      <c r="AM3662" s="41"/>
      <c r="AN3662" s="41"/>
      <c r="AO3662" s="41"/>
      <c r="AP3662" s="41"/>
      <c r="AQ3662" s="41"/>
      <c r="AR3662" s="41"/>
      <c r="AS3662" s="41"/>
      <c r="AT3662" s="41"/>
      <c r="AU3662" s="41"/>
      <c r="AV3662" s="41"/>
      <c r="AW3662" s="41"/>
      <c r="AX3662" s="41"/>
      <c r="AY3662" s="41"/>
      <c r="AZ3662" s="41"/>
      <c r="BA3662" s="41"/>
      <c r="BB3662" s="41"/>
      <c r="BC3662" s="41"/>
      <c r="BD3662" s="41"/>
      <c r="BE3662" s="41"/>
      <c r="BF3662" s="41"/>
      <c r="BG3662" s="41"/>
      <c r="BH3662" s="41"/>
      <c r="BI3662" s="41"/>
      <c r="BJ3662" s="41"/>
      <c r="BK3662" s="41"/>
      <c r="BL3662" s="41"/>
      <c r="BM3662" s="41"/>
      <c r="BN3662" s="41"/>
      <c r="BO3662" s="41"/>
      <c r="BP3662" s="108"/>
      <c r="CG3662" s="102"/>
      <c r="CI3662" s="45"/>
    </row>
    <row r="3663" spans="37:87" ht="13" customHeight="1">
      <c r="AK3663" s="114"/>
      <c r="AL3663" s="41"/>
      <c r="AM3663" s="41"/>
      <c r="AN3663" s="41"/>
      <c r="AO3663" s="41"/>
      <c r="AP3663" s="41"/>
      <c r="AQ3663" s="41"/>
      <c r="AR3663" s="41"/>
      <c r="AS3663" s="41"/>
      <c r="AT3663" s="41"/>
      <c r="AU3663" s="41"/>
      <c r="AV3663" s="41"/>
      <c r="AW3663" s="41"/>
      <c r="AX3663" s="41"/>
      <c r="AY3663" s="41"/>
      <c r="AZ3663" s="41"/>
      <c r="BA3663" s="41"/>
      <c r="BB3663" s="41"/>
      <c r="BC3663" s="41"/>
      <c r="BD3663" s="41"/>
      <c r="BE3663" s="41"/>
      <c r="BF3663" s="41"/>
      <c r="BG3663" s="41"/>
      <c r="BH3663" s="41"/>
      <c r="BI3663" s="41"/>
      <c r="BJ3663" s="41"/>
      <c r="BK3663" s="41"/>
      <c r="BL3663" s="41"/>
      <c r="BM3663" s="41"/>
      <c r="BN3663" s="41"/>
      <c r="BO3663" s="41"/>
      <c r="BP3663" s="108"/>
      <c r="CG3663" s="102"/>
      <c r="CI3663" s="45"/>
    </row>
    <row r="3664" spans="37:87" ht="13" customHeight="1">
      <c r="AK3664" s="114"/>
      <c r="AL3664" s="41"/>
      <c r="AM3664" s="41"/>
      <c r="AN3664" s="41"/>
      <c r="AO3664" s="41"/>
      <c r="AP3664" s="41"/>
      <c r="AQ3664" s="41"/>
      <c r="AR3664" s="41"/>
      <c r="AS3664" s="41"/>
      <c r="AT3664" s="41"/>
      <c r="AU3664" s="41"/>
      <c r="AV3664" s="41"/>
      <c r="AW3664" s="41"/>
      <c r="AX3664" s="41"/>
      <c r="AY3664" s="41"/>
      <c r="AZ3664" s="41"/>
      <c r="BA3664" s="41"/>
      <c r="BB3664" s="41"/>
      <c r="BC3664" s="41"/>
      <c r="BD3664" s="41"/>
      <c r="BE3664" s="41"/>
      <c r="BF3664" s="41"/>
      <c r="BG3664" s="41"/>
      <c r="BH3664" s="41"/>
      <c r="BI3664" s="41"/>
      <c r="BJ3664" s="41"/>
      <c r="BK3664" s="41"/>
      <c r="BL3664" s="41"/>
      <c r="BM3664" s="41"/>
      <c r="BN3664" s="41"/>
      <c r="BO3664" s="41"/>
      <c r="BP3664" s="108"/>
      <c r="CG3664" s="102"/>
      <c r="CI3664" s="45"/>
    </row>
    <row r="3665" spans="37:87" ht="13" customHeight="1">
      <c r="AK3665" s="114"/>
      <c r="AL3665" s="41"/>
      <c r="AM3665" s="41"/>
      <c r="AN3665" s="41"/>
      <c r="AO3665" s="41"/>
      <c r="AP3665" s="41"/>
      <c r="AQ3665" s="41"/>
      <c r="AR3665" s="41"/>
      <c r="AS3665" s="41"/>
      <c r="AT3665" s="41"/>
      <c r="AU3665" s="41"/>
      <c r="AV3665" s="41"/>
      <c r="AW3665" s="41"/>
      <c r="AX3665" s="41"/>
      <c r="AY3665" s="41"/>
      <c r="AZ3665" s="41"/>
      <c r="BA3665" s="41"/>
      <c r="BB3665" s="41"/>
      <c r="BC3665" s="41"/>
      <c r="BD3665" s="41"/>
      <c r="BE3665" s="41"/>
      <c r="BF3665" s="41"/>
      <c r="BG3665" s="41"/>
      <c r="BH3665" s="41"/>
      <c r="BI3665" s="41"/>
      <c r="BJ3665" s="41"/>
      <c r="BK3665" s="41"/>
      <c r="BL3665" s="41"/>
      <c r="BM3665" s="41"/>
      <c r="BN3665" s="41"/>
      <c r="BO3665" s="41"/>
      <c r="BP3665" s="108"/>
      <c r="CG3665" s="102"/>
      <c r="CI3665" s="45"/>
    </row>
    <row r="3666" spans="37:87" ht="13" customHeight="1">
      <c r="AK3666" s="114"/>
      <c r="AL3666" s="41"/>
      <c r="AM3666" s="41"/>
      <c r="AN3666" s="41"/>
      <c r="AO3666" s="41"/>
      <c r="AP3666" s="41"/>
      <c r="AQ3666" s="41"/>
      <c r="AR3666" s="41"/>
      <c r="AS3666" s="41"/>
      <c r="AT3666" s="41"/>
      <c r="AU3666" s="41"/>
      <c r="AV3666" s="41"/>
      <c r="AW3666" s="41"/>
      <c r="AX3666" s="41"/>
      <c r="AY3666" s="41"/>
      <c r="AZ3666" s="41"/>
      <c r="BA3666" s="41"/>
      <c r="BB3666" s="41"/>
      <c r="BC3666" s="41"/>
      <c r="BD3666" s="41"/>
      <c r="BE3666" s="41"/>
      <c r="BF3666" s="41"/>
      <c r="BG3666" s="41"/>
      <c r="BH3666" s="41"/>
      <c r="BI3666" s="41"/>
      <c r="BJ3666" s="41"/>
      <c r="BK3666" s="41"/>
      <c r="BL3666" s="41"/>
      <c r="BM3666" s="41"/>
      <c r="BN3666" s="41"/>
      <c r="BO3666" s="41"/>
      <c r="BP3666" s="108"/>
      <c r="CG3666" s="102"/>
      <c r="CI3666" s="45"/>
    </row>
    <row r="3667" spans="37:87" ht="13" customHeight="1">
      <c r="AK3667" s="114"/>
      <c r="AL3667" s="41"/>
      <c r="AM3667" s="41"/>
      <c r="AN3667" s="41"/>
      <c r="AO3667" s="41"/>
      <c r="AP3667" s="41"/>
      <c r="AQ3667" s="41"/>
      <c r="AR3667" s="41"/>
      <c r="AS3667" s="41"/>
      <c r="AT3667" s="41"/>
      <c r="AU3667" s="41"/>
      <c r="AV3667" s="41"/>
      <c r="AW3667" s="41"/>
      <c r="AX3667" s="41"/>
      <c r="AY3667" s="41"/>
      <c r="AZ3667" s="41"/>
      <c r="BA3667" s="41"/>
      <c r="BB3667" s="41"/>
      <c r="BC3667" s="41"/>
      <c r="BD3667" s="41"/>
      <c r="BE3667" s="41"/>
      <c r="BF3667" s="41"/>
      <c r="BG3667" s="41"/>
      <c r="BH3667" s="41"/>
      <c r="BI3667" s="41"/>
      <c r="BJ3667" s="41"/>
      <c r="BK3667" s="41"/>
      <c r="BL3667" s="41"/>
      <c r="BM3667" s="41"/>
      <c r="BN3667" s="41"/>
      <c r="BO3667" s="41"/>
      <c r="BP3667" s="108"/>
      <c r="CG3667" s="102"/>
      <c r="CI3667" s="45"/>
    </row>
    <row r="3668" spans="37:87" ht="13" customHeight="1">
      <c r="AK3668" s="114"/>
      <c r="AL3668" s="41"/>
      <c r="AM3668" s="41"/>
      <c r="AN3668" s="41"/>
      <c r="AO3668" s="41"/>
      <c r="AP3668" s="41"/>
      <c r="AQ3668" s="41"/>
      <c r="AR3668" s="41"/>
      <c r="AS3668" s="41"/>
      <c r="AT3668" s="41"/>
      <c r="AU3668" s="41"/>
      <c r="AV3668" s="41"/>
      <c r="AW3668" s="41"/>
      <c r="AX3668" s="41"/>
      <c r="AY3668" s="41"/>
      <c r="AZ3668" s="41"/>
      <c r="BA3668" s="41"/>
      <c r="BB3668" s="41"/>
      <c r="BC3668" s="41"/>
      <c r="BD3668" s="41"/>
      <c r="BE3668" s="41"/>
      <c r="BF3668" s="41"/>
      <c r="BG3668" s="41"/>
      <c r="BH3668" s="41"/>
      <c r="BI3668" s="41"/>
      <c r="BJ3668" s="41"/>
      <c r="BK3668" s="41"/>
      <c r="BL3668" s="41"/>
      <c r="BM3668" s="41"/>
      <c r="BN3668" s="41"/>
      <c r="BO3668" s="41"/>
      <c r="BP3668" s="108"/>
      <c r="CG3668" s="102"/>
      <c r="CI3668" s="45"/>
    </row>
    <row r="3669" spans="37:87" ht="13" customHeight="1">
      <c r="AK3669" s="114"/>
      <c r="AL3669" s="41"/>
      <c r="AM3669" s="41"/>
      <c r="AN3669" s="41"/>
      <c r="AO3669" s="41"/>
      <c r="AP3669" s="41"/>
      <c r="AQ3669" s="41"/>
      <c r="AR3669" s="41"/>
      <c r="AS3669" s="41"/>
      <c r="AT3669" s="41"/>
      <c r="AU3669" s="41"/>
      <c r="AV3669" s="41"/>
      <c r="AW3669" s="41"/>
      <c r="AX3669" s="41"/>
      <c r="AY3669" s="41"/>
      <c r="AZ3669" s="41"/>
      <c r="BA3669" s="41"/>
      <c r="BB3669" s="41"/>
      <c r="BC3669" s="41"/>
      <c r="BD3669" s="41"/>
      <c r="BE3669" s="41"/>
      <c r="BF3669" s="41"/>
      <c r="BG3669" s="41"/>
      <c r="BH3669" s="41"/>
      <c r="BI3669" s="41"/>
      <c r="BJ3669" s="41"/>
      <c r="BK3669" s="41"/>
      <c r="BL3669" s="41"/>
      <c r="BM3669" s="41"/>
      <c r="BN3669" s="41"/>
      <c r="BO3669" s="41"/>
      <c r="BP3669" s="108"/>
      <c r="CG3669" s="102"/>
      <c r="CI3669" s="45"/>
    </row>
    <row r="3670" spans="37:87" ht="13" customHeight="1">
      <c r="AK3670" s="114"/>
      <c r="AL3670" s="41"/>
      <c r="AM3670" s="41"/>
      <c r="AN3670" s="41"/>
      <c r="AO3670" s="41"/>
      <c r="AP3670" s="41"/>
      <c r="AQ3670" s="41"/>
      <c r="AR3670" s="41"/>
      <c r="AS3670" s="41"/>
      <c r="AT3670" s="41"/>
      <c r="AU3670" s="41"/>
      <c r="AV3670" s="41"/>
      <c r="AW3670" s="41"/>
      <c r="AX3670" s="41"/>
      <c r="AY3670" s="41"/>
      <c r="AZ3670" s="41"/>
      <c r="BA3670" s="41"/>
      <c r="BB3670" s="41"/>
      <c r="BC3670" s="41"/>
      <c r="BD3670" s="41"/>
      <c r="BE3670" s="41"/>
      <c r="BF3670" s="41"/>
      <c r="BG3670" s="41"/>
      <c r="BH3670" s="41"/>
      <c r="BI3670" s="41"/>
      <c r="BJ3670" s="41"/>
      <c r="BK3670" s="41"/>
      <c r="BL3670" s="41"/>
      <c r="BM3670" s="41"/>
      <c r="BN3670" s="41"/>
      <c r="BO3670" s="41"/>
      <c r="BP3670" s="108"/>
      <c r="CG3670" s="102"/>
      <c r="CI3670" s="45"/>
    </row>
    <row r="3671" spans="37:87" ht="13" customHeight="1">
      <c r="AK3671" s="114"/>
      <c r="AL3671" s="41"/>
      <c r="AM3671" s="41"/>
      <c r="AN3671" s="41"/>
      <c r="AO3671" s="41"/>
      <c r="AP3671" s="41"/>
      <c r="AQ3671" s="41"/>
      <c r="AR3671" s="41"/>
      <c r="AS3671" s="41"/>
      <c r="AT3671" s="41"/>
      <c r="AU3671" s="41"/>
      <c r="AV3671" s="41"/>
      <c r="AW3671" s="41"/>
      <c r="AX3671" s="41"/>
      <c r="AY3671" s="41"/>
      <c r="AZ3671" s="41"/>
      <c r="BA3671" s="41"/>
      <c r="BB3671" s="41"/>
      <c r="BC3671" s="41"/>
      <c r="BD3671" s="41"/>
      <c r="BE3671" s="41"/>
      <c r="BF3671" s="41"/>
      <c r="BG3671" s="41"/>
      <c r="BH3671" s="41"/>
      <c r="BI3671" s="41"/>
      <c r="BJ3671" s="41"/>
      <c r="BK3671" s="41"/>
      <c r="BL3671" s="41"/>
      <c r="BM3671" s="41"/>
      <c r="BN3671" s="41"/>
      <c r="BO3671" s="41"/>
      <c r="BP3671" s="108"/>
      <c r="CG3671" s="102"/>
      <c r="CI3671" s="45"/>
    </row>
    <row r="3672" spans="37:87" ht="13" customHeight="1">
      <c r="AK3672" s="114"/>
      <c r="AL3672" s="41"/>
      <c r="AM3672" s="41"/>
      <c r="AN3672" s="41"/>
      <c r="AO3672" s="41"/>
      <c r="AP3672" s="41"/>
      <c r="AQ3672" s="41"/>
      <c r="AR3672" s="41"/>
      <c r="AS3672" s="41"/>
      <c r="AT3672" s="41"/>
      <c r="AU3672" s="41"/>
      <c r="AV3672" s="41"/>
      <c r="AW3672" s="41"/>
      <c r="AX3672" s="41"/>
      <c r="AY3672" s="41"/>
      <c r="AZ3672" s="41"/>
      <c r="BA3672" s="41"/>
      <c r="BB3672" s="41"/>
      <c r="BC3672" s="41"/>
      <c r="BD3672" s="41"/>
      <c r="BE3672" s="41"/>
      <c r="BF3672" s="41"/>
      <c r="BG3672" s="41"/>
      <c r="BH3672" s="41"/>
      <c r="BI3672" s="41"/>
      <c r="BJ3672" s="41"/>
      <c r="BK3672" s="41"/>
      <c r="BL3672" s="41"/>
      <c r="BM3672" s="41"/>
      <c r="BN3672" s="41"/>
      <c r="BO3672" s="41"/>
      <c r="BP3672" s="108"/>
      <c r="CG3672" s="102"/>
      <c r="CI3672" s="45"/>
    </row>
    <row r="3673" spans="37:87" ht="13" customHeight="1">
      <c r="AK3673" s="114"/>
      <c r="AL3673" s="41"/>
      <c r="AM3673" s="41"/>
      <c r="AN3673" s="41"/>
      <c r="AO3673" s="41"/>
      <c r="AP3673" s="41"/>
      <c r="AQ3673" s="41"/>
      <c r="AR3673" s="41"/>
      <c r="AS3673" s="41"/>
      <c r="AT3673" s="41"/>
      <c r="AU3673" s="41"/>
      <c r="AV3673" s="41"/>
      <c r="AW3673" s="41"/>
      <c r="AX3673" s="41"/>
      <c r="AY3673" s="41"/>
      <c r="AZ3673" s="41"/>
      <c r="BA3673" s="41"/>
      <c r="BB3673" s="41"/>
      <c r="BC3673" s="41"/>
      <c r="BD3673" s="41"/>
      <c r="BE3673" s="41"/>
      <c r="BF3673" s="41"/>
      <c r="BG3673" s="41"/>
      <c r="BH3673" s="41"/>
      <c r="BI3673" s="41"/>
      <c r="BJ3673" s="41"/>
      <c r="BK3673" s="41"/>
      <c r="BL3673" s="41"/>
      <c r="BM3673" s="41"/>
      <c r="BN3673" s="41"/>
      <c r="BO3673" s="41"/>
      <c r="BP3673" s="108"/>
      <c r="CG3673" s="102"/>
      <c r="CI3673" s="45"/>
    </row>
    <row r="3674" spans="37:87" ht="13" customHeight="1">
      <c r="AK3674" s="114"/>
      <c r="AL3674" s="41"/>
      <c r="AM3674" s="41"/>
      <c r="AN3674" s="41"/>
      <c r="AO3674" s="41"/>
      <c r="AP3674" s="41"/>
      <c r="AQ3674" s="41"/>
      <c r="AR3674" s="41"/>
      <c r="AS3674" s="41"/>
      <c r="AT3674" s="41"/>
      <c r="AU3674" s="41"/>
      <c r="AV3674" s="41"/>
      <c r="AW3674" s="41"/>
      <c r="AX3674" s="41"/>
      <c r="AY3674" s="41"/>
      <c r="AZ3674" s="41"/>
      <c r="BA3674" s="41"/>
      <c r="BB3674" s="41"/>
      <c r="BC3674" s="41"/>
      <c r="BD3674" s="41"/>
      <c r="BE3674" s="41"/>
      <c r="BF3674" s="41"/>
      <c r="BG3674" s="41"/>
      <c r="BH3674" s="41"/>
      <c r="BI3674" s="41"/>
      <c r="BJ3674" s="41"/>
      <c r="BK3674" s="41"/>
      <c r="BL3674" s="41"/>
      <c r="BM3674" s="41"/>
      <c r="BN3674" s="41"/>
      <c r="BO3674" s="41"/>
      <c r="BP3674" s="108"/>
      <c r="CG3674" s="102"/>
      <c r="CI3674" s="45"/>
    </row>
    <row r="3675" spans="37:87" ht="13" customHeight="1">
      <c r="AK3675" s="114"/>
      <c r="AL3675" s="41"/>
      <c r="AM3675" s="41"/>
      <c r="AN3675" s="41"/>
      <c r="AO3675" s="41"/>
      <c r="AP3675" s="41"/>
      <c r="AQ3675" s="41"/>
      <c r="AR3675" s="41"/>
      <c r="AS3675" s="41"/>
      <c r="AT3675" s="41"/>
      <c r="AU3675" s="41"/>
      <c r="AV3675" s="41"/>
      <c r="AW3675" s="41"/>
      <c r="AX3675" s="41"/>
      <c r="AY3675" s="41"/>
      <c r="AZ3675" s="41"/>
      <c r="BA3675" s="41"/>
      <c r="BB3675" s="41"/>
      <c r="BC3675" s="41"/>
      <c r="BD3675" s="41"/>
      <c r="BE3675" s="41"/>
      <c r="BF3675" s="41"/>
      <c r="BG3675" s="41"/>
      <c r="BH3675" s="41"/>
      <c r="BI3675" s="41"/>
      <c r="BJ3675" s="41"/>
      <c r="BK3675" s="41"/>
      <c r="BL3675" s="41"/>
      <c r="BM3675" s="41"/>
      <c r="BN3675" s="41"/>
      <c r="BO3675" s="41"/>
      <c r="BP3675" s="108"/>
      <c r="CG3675" s="102"/>
      <c r="CI3675" s="45"/>
    </row>
    <row r="3676" spans="37:87" ht="13" customHeight="1">
      <c r="AK3676" s="114"/>
      <c r="AL3676" s="41"/>
      <c r="AM3676" s="41"/>
      <c r="AN3676" s="41"/>
      <c r="AO3676" s="41"/>
      <c r="AP3676" s="41"/>
      <c r="AQ3676" s="41"/>
      <c r="AR3676" s="41"/>
      <c r="AS3676" s="41"/>
      <c r="AT3676" s="41"/>
      <c r="AU3676" s="41"/>
      <c r="AV3676" s="41"/>
      <c r="AW3676" s="41"/>
      <c r="AX3676" s="41"/>
      <c r="AY3676" s="41"/>
      <c r="AZ3676" s="41"/>
      <c r="BA3676" s="41"/>
      <c r="BB3676" s="41"/>
      <c r="BC3676" s="41"/>
      <c r="BD3676" s="41"/>
      <c r="BE3676" s="41"/>
      <c r="BF3676" s="41"/>
      <c r="BG3676" s="41"/>
      <c r="BH3676" s="41"/>
      <c r="BI3676" s="41"/>
      <c r="BJ3676" s="41"/>
      <c r="BK3676" s="41"/>
      <c r="BL3676" s="41"/>
      <c r="BM3676" s="41"/>
      <c r="BN3676" s="41"/>
      <c r="BO3676" s="41"/>
      <c r="BP3676" s="108"/>
      <c r="CG3676" s="102"/>
      <c r="CI3676" s="45"/>
    </row>
    <row r="3677" spans="37:87" ht="13" customHeight="1">
      <c r="AK3677" s="114"/>
      <c r="AL3677" s="41"/>
      <c r="AM3677" s="41"/>
      <c r="AN3677" s="41"/>
      <c r="AO3677" s="41"/>
      <c r="AP3677" s="41"/>
      <c r="AQ3677" s="41"/>
      <c r="AR3677" s="41"/>
      <c r="AS3677" s="41"/>
      <c r="AT3677" s="41"/>
      <c r="AU3677" s="41"/>
      <c r="AV3677" s="41"/>
      <c r="AW3677" s="41"/>
      <c r="AX3677" s="41"/>
      <c r="AY3677" s="41"/>
      <c r="AZ3677" s="41"/>
      <c r="BA3677" s="41"/>
      <c r="BB3677" s="41"/>
      <c r="BC3677" s="41"/>
      <c r="BD3677" s="41"/>
      <c r="BE3677" s="41"/>
      <c r="BF3677" s="41"/>
      <c r="BG3677" s="41"/>
      <c r="BH3677" s="41"/>
      <c r="BI3677" s="41"/>
      <c r="BJ3677" s="41"/>
      <c r="BK3677" s="41"/>
      <c r="BL3677" s="41"/>
      <c r="BM3677" s="41"/>
      <c r="BN3677" s="41"/>
      <c r="BO3677" s="41"/>
      <c r="BP3677" s="108"/>
      <c r="CG3677" s="102"/>
      <c r="CI3677" s="45"/>
    </row>
    <row r="3678" spans="37:87" ht="13" customHeight="1">
      <c r="AK3678" s="114"/>
      <c r="AL3678" s="41"/>
      <c r="AM3678" s="41"/>
      <c r="AN3678" s="41"/>
      <c r="AO3678" s="41"/>
      <c r="AP3678" s="41"/>
      <c r="AQ3678" s="41"/>
      <c r="AR3678" s="41"/>
      <c r="AS3678" s="41"/>
      <c r="AT3678" s="41"/>
      <c r="AU3678" s="41"/>
      <c r="AV3678" s="41"/>
      <c r="AW3678" s="41"/>
      <c r="AX3678" s="41"/>
      <c r="AY3678" s="41"/>
      <c r="AZ3678" s="41"/>
      <c r="BA3678" s="41"/>
      <c r="BB3678" s="41"/>
      <c r="BC3678" s="41"/>
      <c r="BD3678" s="41"/>
      <c r="BE3678" s="41"/>
      <c r="BF3678" s="41"/>
      <c r="BG3678" s="41"/>
      <c r="BH3678" s="41"/>
      <c r="BI3678" s="41"/>
      <c r="BJ3678" s="41"/>
      <c r="BK3678" s="41"/>
      <c r="BL3678" s="41"/>
      <c r="BM3678" s="41"/>
      <c r="BN3678" s="41"/>
      <c r="BO3678" s="41"/>
      <c r="BP3678" s="108"/>
      <c r="CG3678" s="102"/>
      <c r="CI3678" s="45"/>
    </row>
    <row r="3679" spans="37:87" ht="13" customHeight="1">
      <c r="AK3679" s="114"/>
      <c r="AL3679" s="41"/>
      <c r="AM3679" s="41"/>
      <c r="AN3679" s="41"/>
      <c r="AO3679" s="41"/>
      <c r="AP3679" s="41"/>
      <c r="AQ3679" s="41"/>
      <c r="AR3679" s="41"/>
      <c r="AS3679" s="41"/>
      <c r="AT3679" s="41"/>
      <c r="AU3679" s="41"/>
      <c r="AV3679" s="41"/>
      <c r="AW3679" s="41"/>
      <c r="AX3679" s="41"/>
      <c r="AY3679" s="41"/>
      <c r="AZ3679" s="41"/>
      <c r="BA3679" s="41"/>
      <c r="BB3679" s="41"/>
      <c r="BC3679" s="41"/>
      <c r="BD3679" s="41"/>
      <c r="BE3679" s="41"/>
      <c r="BF3679" s="41"/>
      <c r="BG3679" s="41"/>
      <c r="BH3679" s="41"/>
      <c r="BI3679" s="41"/>
      <c r="BJ3679" s="41"/>
      <c r="BK3679" s="41"/>
      <c r="BL3679" s="41"/>
      <c r="BM3679" s="41"/>
      <c r="BN3679" s="41"/>
      <c r="BO3679" s="41"/>
      <c r="BP3679" s="108"/>
      <c r="CG3679" s="102"/>
      <c r="CI3679" s="45"/>
    </row>
    <row r="3680" spans="37:87" ht="13" customHeight="1">
      <c r="AK3680" s="114"/>
      <c r="AL3680" s="41"/>
      <c r="AM3680" s="41"/>
      <c r="AN3680" s="41"/>
      <c r="AO3680" s="41"/>
      <c r="AP3680" s="41"/>
      <c r="AQ3680" s="41"/>
      <c r="AR3680" s="41"/>
      <c r="AS3680" s="41"/>
      <c r="AT3680" s="41"/>
      <c r="AU3680" s="41"/>
      <c r="AV3680" s="41"/>
      <c r="AW3680" s="41"/>
      <c r="AX3680" s="41"/>
      <c r="AY3680" s="41"/>
      <c r="AZ3680" s="41"/>
      <c r="BA3680" s="41"/>
      <c r="BB3680" s="41"/>
      <c r="BC3680" s="41"/>
      <c r="BD3680" s="41"/>
      <c r="BE3680" s="41"/>
      <c r="BF3680" s="41"/>
      <c r="BG3680" s="41"/>
      <c r="BH3680" s="41"/>
      <c r="BI3680" s="41"/>
      <c r="BJ3680" s="41"/>
      <c r="BK3680" s="41"/>
      <c r="BL3680" s="41"/>
      <c r="BM3680" s="41"/>
      <c r="BN3680" s="41"/>
      <c r="BO3680" s="41"/>
      <c r="BP3680" s="108"/>
      <c r="CG3680" s="102"/>
      <c r="CI3680" s="45"/>
    </row>
    <row r="3681" spans="37:87" ht="13" customHeight="1">
      <c r="AK3681" s="114"/>
      <c r="AL3681" s="41"/>
      <c r="AM3681" s="41"/>
      <c r="AN3681" s="41"/>
      <c r="AO3681" s="41"/>
      <c r="AP3681" s="41"/>
      <c r="AQ3681" s="41"/>
      <c r="AR3681" s="41"/>
      <c r="AS3681" s="41"/>
      <c r="AT3681" s="41"/>
      <c r="AU3681" s="41"/>
      <c r="AV3681" s="41"/>
      <c r="AW3681" s="41"/>
      <c r="AX3681" s="41"/>
      <c r="AY3681" s="41"/>
      <c r="AZ3681" s="41"/>
      <c r="BA3681" s="41"/>
      <c r="BB3681" s="41"/>
      <c r="BC3681" s="41"/>
      <c r="BD3681" s="41"/>
      <c r="BE3681" s="41"/>
      <c r="BF3681" s="41"/>
      <c r="BG3681" s="41"/>
      <c r="BH3681" s="41"/>
      <c r="BI3681" s="41"/>
      <c r="BJ3681" s="41"/>
      <c r="BK3681" s="41"/>
      <c r="BL3681" s="41"/>
      <c r="BM3681" s="41"/>
      <c r="BN3681" s="41"/>
      <c r="BO3681" s="41"/>
      <c r="BP3681" s="108"/>
      <c r="CG3681" s="102"/>
      <c r="CI3681" s="45"/>
    </row>
    <row r="3682" spans="37:87" ht="13" customHeight="1">
      <c r="AK3682" s="114"/>
      <c r="AL3682" s="41"/>
      <c r="AM3682" s="41"/>
      <c r="AN3682" s="41"/>
      <c r="AO3682" s="41"/>
      <c r="AP3682" s="41"/>
      <c r="AQ3682" s="41"/>
      <c r="AR3682" s="41"/>
      <c r="AS3682" s="41"/>
      <c r="AT3682" s="41"/>
      <c r="AU3682" s="41"/>
      <c r="AV3682" s="41"/>
      <c r="AW3682" s="41"/>
      <c r="AX3682" s="41"/>
      <c r="AY3682" s="41"/>
      <c r="AZ3682" s="41"/>
      <c r="BA3682" s="41"/>
      <c r="BB3682" s="41"/>
      <c r="BC3682" s="41"/>
      <c r="BD3682" s="41"/>
      <c r="BE3682" s="41"/>
      <c r="BF3682" s="41"/>
      <c r="BG3682" s="41"/>
      <c r="BH3682" s="41"/>
      <c r="BI3682" s="41"/>
      <c r="BJ3682" s="41"/>
      <c r="BK3682" s="41"/>
      <c r="BL3682" s="41"/>
      <c r="BM3682" s="41"/>
      <c r="BN3682" s="41"/>
      <c r="BO3682" s="41"/>
      <c r="BP3682" s="108"/>
      <c r="CG3682" s="102"/>
      <c r="CI3682" s="45"/>
    </row>
    <row r="3683" spans="37:87" ht="13" customHeight="1">
      <c r="AK3683" s="114"/>
      <c r="AL3683" s="41"/>
      <c r="AM3683" s="41"/>
      <c r="AN3683" s="41"/>
      <c r="AO3683" s="41"/>
      <c r="AP3683" s="41"/>
      <c r="AQ3683" s="41"/>
      <c r="AR3683" s="41"/>
      <c r="AS3683" s="41"/>
      <c r="AT3683" s="41"/>
      <c r="AU3683" s="41"/>
      <c r="AV3683" s="41"/>
      <c r="AW3683" s="41"/>
      <c r="AX3683" s="41"/>
      <c r="AY3683" s="41"/>
      <c r="AZ3683" s="41"/>
      <c r="BA3683" s="41"/>
      <c r="BB3683" s="41"/>
      <c r="BC3683" s="41"/>
      <c r="BD3683" s="41"/>
      <c r="BE3683" s="41"/>
      <c r="BF3683" s="41"/>
      <c r="BG3683" s="41"/>
      <c r="BH3683" s="41"/>
      <c r="BI3683" s="41"/>
      <c r="BJ3683" s="41"/>
      <c r="BK3683" s="41"/>
      <c r="BL3683" s="41"/>
      <c r="BM3683" s="41"/>
      <c r="BN3683" s="41"/>
      <c r="BO3683" s="41"/>
      <c r="BP3683" s="108"/>
      <c r="CG3683" s="102"/>
      <c r="CI3683" s="45"/>
    </row>
    <row r="3684" spans="37:87" ht="13" customHeight="1">
      <c r="AK3684" s="114"/>
      <c r="AL3684" s="41"/>
      <c r="AM3684" s="41"/>
      <c r="AN3684" s="41"/>
      <c r="AO3684" s="41"/>
      <c r="AP3684" s="41"/>
      <c r="AQ3684" s="41"/>
      <c r="AR3684" s="41"/>
      <c r="AS3684" s="41"/>
      <c r="AT3684" s="41"/>
      <c r="AU3684" s="41"/>
      <c r="AV3684" s="41"/>
      <c r="AW3684" s="41"/>
      <c r="AX3684" s="41"/>
      <c r="AY3684" s="41"/>
      <c r="AZ3684" s="41"/>
      <c r="BA3684" s="41"/>
      <c r="BB3684" s="41"/>
      <c r="BC3684" s="41"/>
      <c r="BD3684" s="41"/>
      <c r="BE3684" s="41"/>
      <c r="BF3684" s="41"/>
      <c r="BG3684" s="41"/>
      <c r="BH3684" s="41"/>
      <c r="BI3684" s="41"/>
      <c r="BJ3684" s="41"/>
      <c r="BK3684" s="41"/>
      <c r="BL3684" s="41"/>
      <c r="BM3684" s="41"/>
      <c r="BN3684" s="41"/>
      <c r="BO3684" s="41"/>
      <c r="BP3684" s="108"/>
      <c r="CG3684" s="102"/>
      <c r="CI3684" s="45"/>
    </row>
    <row r="3685" spans="37:87" ht="13" customHeight="1">
      <c r="AK3685" s="114"/>
      <c r="AL3685" s="41"/>
      <c r="AM3685" s="41"/>
      <c r="AN3685" s="41"/>
      <c r="AO3685" s="41"/>
      <c r="AP3685" s="41"/>
      <c r="AQ3685" s="41"/>
      <c r="AR3685" s="41"/>
      <c r="AS3685" s="41"/>
      <c r="AT3685" s="41"/>
      <c r="AU3685" s="41"/>
      <c r="AV3685" s="41"/>
      <c r="AW3685" s="41"/>
      <c r="AX3685" s="41"/>
      <c r="AY3685" s="41"/>
      <c r="AZ3685" s="41"/>
      <c r="BA3685" s="41"/>
      <c r="BB3685" s="41"/>
      <c r="BC3685" s="41"/>
      <c r="BD3685" s="41"/>
      <c r="BE3685" s="41"/>
      <c r="BF3685" s="41"/>
      <c r="BG3685" s="41"/>
      <c r="BH3685" s="41"/>
      <c r="BI3685" s="41"/>
      <c r="BJ3685" s="41"/>
      <c r="BK3685" s="41"/>
      <c r="BL3685" s="41"/>
      <c r="BM3685" s="41"/>
      <c r="BN3685" s="41"/>
      <c r="BO3685" s="41"/>
      <c r="BP3685" s="108"/>
      <c r="CG3685" s="102"/>
      <c r="CI3685" s="45"/>
    </row>
    <row r="3686" spans="37:87" ht="13" customHeight="1">
      <c r="AK3686" s="114"/>
      <c r="AL3686" s="41"/>
      <c r="AM3686" s="41"/>
      <c r="AN3686" s="41"/>
      <c r="AO3686" s="41"/>
      <c r="AP3686" s="41"/>
      <c r="AQ3686" s="41"/>
      <c r="AR3686" s="41"/>
      <c r="AS3686" s="41"/>
      <c r="AT3686" s="41"/>
      <c r="AU3686" s="41"/>
      <c r="AV3686" s="41"/>
      <c r="AW3686" s="41"/>
      <c r="AX3686" s="41"/>
      <c r="AY3686" s="41"/>
      <c r="AZ3686" s="41"/>
      <c r="BA3686" s="41"/>
      <c r="BB3686" s="41"/>
      <c r="BC3686" s="41"/>
      <c r="BD3686" s="41"/>
      <c r="BE3686" s="41"/>
      <c r="BF3686" s="41"/>
      <c r="BG3686" s="41"/>
      <c r="BH3686" s="41"/>
      <c r="BI3686" s="41"/>
      <c r="BJ3686" s="41"/>
      <c r="BK3686" s="41"/>
      <c r="BL3686" s="41"/>
      <c r="BM3686" s="41"/>
      <c r="BN3686" s="41"/>
      <c r="BO3686" s="41"/>
      <c r="BP3686" s="108"/>
      <c r="CG3686" s="102"/>
      <c r="CI3686" s="45"/>
    </row>
    <row r="3687" spans="37:87" ht="13" customHeight="1">
      <c r="AK3687" s="114"/>
      <c r="AL3687" s="41"/>
      <c r="AM3687" s="41"/>
      <c r="AN3687" s="41"/>
      <c r="AO3687" s="41"/>
      <c r="AP3687" s="41"/>
      <c r="AQ3687" s="41"/>
      <c r="AR3687" s="41"/>
      <c r="AS3687" s="41"/>
      <c r="AT3687" s="41"/>
      <c r="AU3687" s="41"/>
      <c r="AV3687" s="41"/>
      <c r="AW3687" s="41"/>
      <c r="AX3687" s="41"/>
      <c r="AY3687" s="41"/>
      <c r="AZ3687" s="41"/>
      <c r="BA3687" s="41"/>
      <c r="BB3687" s="41"/>
      <c r="BC3687" s="41"/>
      <c r="BD3687" s="41"/>
      <c r="BE3687" s="41"/>
      <c r="BF3687" s="41"/>
      <c r="BG3687" s="41"/>
      <c r="BH3687" s="41"/>
      <c r="BI3687" s="41"/>
      <c r="BJ3687" s="41"/>
      <c r="BK3687" s="41"/>
      <c r="BL3687" s="41"/>
      <c r="BM3687" s="41"/>
      <c r="BN3687" s="41"/>
      <c r="BO3687" s="41"/>
      <c r="BP3687" s="108"/>
      <c r="CG3687" s="102"/>
      <c r="CI3687" s="45"/>
    </row>
    <row r="3688" spans="37:87" ht="13" customHeight="1">
      <c r="AK3688" s="114"/>
      <c r="AL3688" s="41"/>
      <c r="AM3688" s="41"/>
      <c r="AN3688" s="41"/>
      <c r="AO3688" s="41"/>
      <c r="AP3688" s="41"/>
      <c r="AQ3688" s="41"/>
      <c r="AR3688" s="41"/>
      <c r="AS3688" s="41"/>
      <c r="AT3688" s="41"/>
      <c r="AU3688" s="41"/>
      <c r="AV3688" s="41"/>
      <c r="AW3688" s="41"/>
      <c r="AX3688" s="41"/>
      <c r="AY3688" s="41"/>
      <c r="AZ3688" s="41"/>
      <c r="BA3688" s="41"/>
      <c r="BB3688" s="41"/>
      <c r="BC3688" s="41"/>
      <c r="BD3688" s="41"/>
      <c r="BE3688" s="41"/>
      <c r="BF3688" s="41"/>
      <c r="BG3688" s="41"/>
      <c r="BH3688" s="41"/>
      <c r="BI3688" s="41"/>
      <c r="BJ3688" s="41"/>
      <c r="BK3688" s="41"/>
      <c r="BL3688" s="41"/>
      <c r="BM3688" s="41"/>
      <c r="BN3688" s="41"/>
      <c r="BO3688" s="41"/>
      <c r="BP3688" s="108"/>
      <c r="CG3688" s="102"/>
      <c r="CI3688" s="45"/>
    </row>
    <row r="3689" spans="37:87" ht="13" customHeight="1">
      <c r="AK3689" s="114"/>
      <c r="AL3689" s="41"/>
      <c r="AM3689" s="41"/>
      <c r="AN3689" s="41"/>
      <c r="AO3689" s="41"/>
      <c r="AP3689" s="41"/>
      <c r="AQ3689" s="41"/>
      <c r="AR3689" s="41"/>
      <c r="AS3689" s="41"/>
      <c r="AT3689" s="41"/>
      <c r="AU3689" s="41"/>
      <c r="AV3689" s="41"/>
      <c r="AW3689" s="41"/>
      <c r="AX3689" s="41"/>
      <c r="AY3689" s="41"/>
      <c r="AZ3689" s="41"/>
      <c r="BA3689" s="41"/>
      <c r="BB3689" s="41"/>
      <c r="BC3689" s="41"/>
      <c r="BD3689" s="41"/>
      <c r="BE3689" s="41"/>
      <c r="BF3689" s="41"/>
      <c r="BG3689" s="41"/>
      <c r="BH3689" s="41"/>
      <c r="BI3689" s="41"/>
      <c r="BJ3689" s="41"/>
      <c r="BK3689" s="41"/>
      <c r="BL3689" s="41"/>
      <c r="BM3689" s="41"/>
      <c r="BN3689" s="41"/>
      <c r="BO3689" s="41"/>
      <c r="BP3689" s="108"/>
      <c r="CG3689" s="102"/>
      <c r="CI3689" s="45"/>
    </row>
    <row r="3690" spans="37:87" ht="13" customHeight="1">
      <c r="AK3690" s="114"/>
      <c r="AL3690" s="41"/>
      <c r="AM3690" s="41"/>
      <c r="AN3690" s="41"/>
      <c r="AO3690" s="41"/>
      <c r="AP3690" s="41"/>
      <c r="AQ3690" s="41"/>
      <c r="AR3690" s="41"/>
      <c r="AS3690" s="41"/>
      <c r="AT3690" s="41"/>
      <c r="AU3690" s="41"/>
      <c r="AV3690" s="41"/>
      <c r="AW3690" s="41"/>
      <c r="AX3690" s="41"/>
      <c r="AY3690" s="41"/>
      <c r="AZ3690" s="41"/>
      <c r="BA3690" s="41"/>
      <c r="BB3690" s="41"/>
      <c r="BC3690" s="41"/>
      <c r="BD3690" s="41"/>
      <c r="BE3690" s="41"/>
      <c r="BF3690" s="41"/>
      <c r="BG3690" s="41"/>
      <c r="BH3690" s="41"/>
      <c r="BI3690" s="41"/>
      <c r="BJ3690" s="41"/>
      <c r="BK3690" s="41"/>
      <c r="BL3690" s="41"/>
      <c r="BM3690" s="41"/>
      <c r="BN3690" s="41"/>
      <c r="BO3690" s="41"/>
      <c r="BP3690" s="108"/>
      <c r="CG3690" s="102"/>
      <c r="CI3690" s="45"/>
    </row>
    <row r="3691" spans="37:87" ht="13" customHeight="1">
      <c r="AK3691" s="114"/>
      <c r="AL3691" s="41"/>
      <c r="AM3691" s="41"/>
      <c r="AN3691" s="41"/>
      <c r="AO3691" s="41"/>
      <c r="AP3691" s="41"/>
      <c r="AQ3691" s="41"/>
      <c r="AR3691" s="41"/>
      <c r="AS3691" s="41"/>
      <c r="AT3691" s="41"/>
      <c r="AU3691" s="41"/>
      <c r="AV3691" s="41"/>
      <c r="AW3691" s="41"/>
      <c r="AX3691" s="41"/>
      <c r="AY3691" s="41"/>
      <c r="AZ3691" s="41"/>
      <c r="BA3691" s="41"/>
      <c r="BB3691" s="41"/>
      <c r="BC3691" s="41"/>
      <c r="BD3691" s="41"/>
      <c r="BE3691" s="41"/>
      <c r="BF3691" s="41"/>
      <c r="BG3691" s="41"/>
      <c r="BH3691" s="41"/>
      <c r="BI3691" s="41"/>
      <c r="BJ3691" s="41"/>
      <c r="BK3691" s="41"/>
      <c r="BL3691" s="41"/>
      <c r="BM3691" s="41"/>
      <c r="BN3691" s="41"/>
      <c r="BO3691" s="41"/>
      <c r="BP3691" s="108"/>
      <c r="CG3691" s="102"/>
      <c r="CI3691" s="45"/>
    </row>
    <row r="3692" spans="37:87" ht="13" customHeight="1">
      <c r="AK3692" s="114"/>
      <c r="AL3692" s="41"/>
      <c r="AM3692" s="41"/>
      <c r="AN3692" s="41"/>
      <c r="AO3692" s="41"/>
      <c r="AP3692" s="41"/>
      <c r="AQ3692" s="41"/>
      <c r="AR3692" s="41"/>
      <c r="AS3692" s="41"/>
      <c r="AT3692" s="41"/>
      <c r="AU3692" s="41"/>
      <c r="AV3692" s="41"/>
      <c r="AW3692" s="41"/>
      <c r="AX3692" s="41"/>
      <c r="AY3692" s="41"/>
      <c r="AZ3692" s="41"/>
      <c r="BA3692" s="41"/>
      <c r="BB3692" s="41"/>
      <c r="BC3692" s="41"/>
      <c r="BD3692" s="41"/>
      <c r="BE3692" s="41"/>
      <c r="BF3692" s="41"/>
      <c r="BG3692" s="41"/>
      <c r="BH3692" s="41"/>
      <c r="BI3692" s="41"/>
      <c r="BJ3692" s="41"/>
      <c r="BK3692" s="41"/>
      <c r="BL3692" s="41"/>
      <c r="BM3692" s="41"/>
      <c r="BN3692" s="41"/>
      <c r="BO3692" s="41"/>
      <c r="BP3692" s="108"/>
      <c r="CG3692" s="102"/>
      <c r="CI3692" s="45"/>
    </row>
    <row r="3693" spans="37:87" ht="13" customHeight="1">
      <c r="AK3693" s="114"/>
      <c r="AL3693" s="41"/>
      <c r="AM3693" s="41"/>
      <c r="AN3693" s="41"/>
      <c r="AO3693" s="41"/>
      <c r="AP3693" s="41"/>
      <c r="AQ3693" s="41"/>
      <c r="AR3693" s="41"/>
      <c r="AS3693" s="41"/>
      <c r="AT3693" s="41"/>
      <c r="AU3693" s="41"/>
      <c r="AV3693" s="41"/>
      <c r="AW3693" s="41"/>
      <c r="AX3693" s="41"/>
      <c r="AY3693" s="41"/>
      <c r="AZ3693" s="41"/>
      <c r="BA3693" s="41"/>
      <c r="BB3693" s="41"/>
      <c r="BC3693" s="41"/>
      <c r="BD3693" s="41"/>
      <c r="BE3693" s="41"/>
      <c r="BF3693" s="41"/>
      <c r="BG3693" s="41"/>
      <c r="BH3693" s="41"/>
      <c r="BI3693" s="41"/>
      <c r="BJ3693" s="41"/>
      <c r="BK3693" s="41"/>
      <c r="BL3693" s="41"/>
      <c r="BM3693" s="41"/>
      <c r="BN3693" s="41"/>
      <c r="BO3693" s="41"/>
      <c r="BP3693" s="108"/>
      <c r="CG3693" s="102"/>
      <c r="CI3693" s="45"/>
    </row>
    <row r="3694" spans="37:87" ht="13" customHeight="1">
      <c r="AK3694" s="114"/>
      <c r="AL3694" s="41"/>
      <c r="AM3694" s="41"/>
      <c r="AN3694" s="41"/>
      <c r="AO3694" s="41"/>
      <c r="AP3694" s="41"/>
      <c r="AQ3694" s="41"/>
      <c r="AR3694" s="41"/>
      <c r="AS3694" s="41"/>
      <c r="AT3694" s="41"/>
      <c r="AU3694" s="41"/>
      <c r="AV3694" s="41"/>
      <c r="AW3694" s="41"/>
      <c r="AX3694" s="41"/>
      <c r="AY3694" s="41"/>
      <c r="AZ3694" s="41"/>
      <c r="BA3694" s="41"/>
      <c r="BB3694" s="41"/>
      <c r="BC3694" s="41"/>
      <c r="BD3694" s="41"/>
      <c r="BE3694" s="41"/>
      <c r="BF3694" s="41"/>
      <c r="BG3694" s="41"/>
      <c r="BH3694" s="41"/>
      <c r="BI3694" s="41"/>
      <c r="BJ3694" s="41"/>
      <c r="BK3694" s="41"/>
      <c r="BL3694" s="41"/>
      <c r="BM3694" s="41"/>
      <c r="BN3694" s="41"/>
      <c r="BO3694" s="41"/>
      <c r="BP3694" s="108"/>
      <c r="CG3694" s="102"/>
      <c r="CI3694" s="45"/>
    </row>
    <row r="3695" spans="37:87" ht="13" customHeight="1">
      <c r="AK3695" s="114"/>
      <c r="AL3695" s="41"/>
      <c r="AM3695" s="41"/>
      <c r="AN3695" s="41"/>
      <c r="AO3695" s="41"/>
      <c r="AP3695" s="41"/>
      <c r="AQ3695" s="41"/>
      <c r="AR3695" s="41"/>
      <c r="AS3695" s="41"/>
      <c r="AT3695" s="41"/>
      <c r="AU3695" s="41"/>
      <c r="AV3695" s="41"/>
      <c r="AW3695" s="41"/>
      <c r="AX3695" s="41"/>
      <c r="AY3695" s="41"/>
      <c r="AZ3695" s="41"/>
      <c r="BA3695" s="41"/>
      <c r="BB3695" s="41"/>
      <c r="BC3695" s="41"/>
      <c r="BD3695" s="41"/>
      <c r="BE3695" s="41"/>
      <c r="BF3695" s="41"/>
      <c r="BG3695" s="41"/>
      <c r="BH3695" s="41"/>
      <c r="BI3695" s="41"/>
      <c r="BJ3695" s="41"/>
      <c r="BK3695" s="41"/>
      <c r="BL3695" s="41"/>
      <c r="BM3695" s="41"/>
      <c r="BN3695" s="41"/>
      <c r="BO3695" s="41"/>
      <c r="BP3695" s="108"/>
      <c r="CG3695" s="102"/>
      <c r="CI3695" s="45"/>
    </row>
    <row r="3696" spans="37:87" ht="13" customHeight="1">
      <c r="AK3696" s="114"/>
      <c r="AL3696" s="41"/>
      <c r="AM3696" s="41"/>
      <c r="AN3696" s="41"/>
      <c r="AO3696" s="41"/>
      <c r="AP3696" s="41"/>
      <c r="AQ3696" s="41"/>
      <c r="AR3696" s="41"/>
      <c r="AS3696" s="41"/>
      <c r="AT3696" s="41"/>
      <c r="AU3696" s="41"/>
      <c r="AV3696" s="41"/>
      <c r="AW3696" s="41"/>
      <c r="AX3696" s="41"/>
      <c r="AY3696" s="41"/>
      <c r="AZ3696" s="41"/>
      <c r="BA3696" s="41"/>
      <c r="BB3696" s="41"/>
      <c r="BC3696" s="41"/>
      <c r="BD3696" s="41"/>
      <c r="BE3696" s="41"/>
      <c r="BF3696" s="41"/>
      <c r="BG3696" s="41"/>
      <c r="BH3696" s="41"/>
      <c r="BI3696" s="41"/>
      <c r="BJ3696" s="41"/>
      <c r="BK3696" s="41"/>
      <c r="BL3696" s="41"/>
      <c r="BM3696" s="41"/>
      <c r="BN3696" s="41"/>
      <c r="BO3696" s="41"/>
      <c r="BP3696" s="108"/>
      <c r="CG3696" s="102"/>
      <c r="CI3696" s="45"/>
    </row>
    <row r="3697" spans="37:87" ht="13" customHeight="1">
      <c r="AK3697" s="114"/>
      <c r="AL3697" s="41"/>
      <c r="AM3697" s="41"/>
      <c r="AN3697" s="41"/>
      <c r="AO3697" s="41"/>
      <c r="AP3697" s="41"/>
      <c r="AQ3697" s="41"/>
      <c r="AR3697" s="41"/>
      <c r="AS3697" s="41"/>
      <c r="AT3697" s="41"/>
      <c r="AU3697" s="41"/>
      <c r="AV3697" s="41"/>
      <c r="AW3697" s="41"/>
      <c r="AX3697" s="41"/>
      <c r="AY3697" s="41"/>
      <c r="AZ3697" s="41"/>
      <c r="BA3697" s="41"/>
      <c r="BB3697" s="41"/>
      <c r="BC3697" s="41"/>
      <c r="BD3697" s="41"/>
      <c r="BE3697" s="41"/>
      <c r="BF3697" s="41"/>
      <c r="BG3697" s="41"/>
      <c r="BH3697" s="41"/>
      <c r="BI3697" s="41"/>
      <c r="BJ3697" s="41"/>
      <c r="BK3697" s="41"/>
      <c r="BL3697" s="41"/>
      <c r="BM3697" s="41"/>
      <c r="BN3697" s="41"/>
      <c r="BO3697" s="41"/>
      <c r="BP3697" s="108"/>
      <c r="CG3697" s="102"/>
      <c r="CI3697" s="45"/>
    </row>
    <row r="3698" spans="37:87" ht="13" customHeight="1">
      <c r="AK3698" s="114"/>
      <c r="AL3698" s="41"/>
      <c r="AM3698" s="41"/>
      <c r="AN3698" s="41"/>
      <c r="AO3698" s="41"/>
      <c r="AP3698" s="41"/>
      <c r="AQ3698" s="41"/>
      <c r="AR3698" s="41"/>
      <c r="AS3698" s="41"/>
      <c r="AT3698" s="41"/>
      <c r="AU3698" s="41"/>
      <c r="AV3698" s="41"/>
      <c r="AW3698" s="41"/>
      <c r="AX3698" s="41"/>
      <c r="AY3698" s="41"/>
      <c r="AZ3698" s="41"/>
      <c r="BA3698" s="41"/>
      <c r="BB3698" s="41"/>
      <c r="BC3698" s="41"/>
      <c r="BD3698" s="41"/>
      <c r="BE3698" s="41"/>
      <c r="BF3698" s="41"/>
      <c r="BG3698" s="41"/>
      <c r="BH3698" s="41"/>
      <c r="BI3698" s="41"/>
      <c r="BJ3698" s="41"/>
      <c r="BK3698" s="41"/>
      <c r="BL3698" s="41"/>
      <c r="BM3698" s="41"/>
      <c r="BN3698" s="41"/>
      <c r="BO3698" s="41"/>
      <c r="BP3698" s="108"/>
      <c r="CG3698" s="102"/>
      <c r="CI3698" s="45"/>
    </row>
    <row r="3699" spans="37:87" ht="13" customHeight="1">
      <c r="AK3699" s="114"/>
      <c r="AL3699" s="41"/>
      <c r="AM3699" s="41"/>
      <c r="AN3699" s="41"/>
      <c r="AO3699" s="41"/>
      <c r="AP3699" s="41"/>
      <c r="AQ3699" s="41"/>
      <c r="AR3699" s="41"/>
      <c r="AS3699" s="41"/>
      <c r="AT3699" s="41"/>
      <c r="AU3699" s="41"/>
      <c r="AV3699" s="41"/>
      <c r="AW3699" s="41"/>
      <c r="AX3699" s="41"/>
      <c r="AY3699" s="41"/>
      <c r="AZ3699" s="41"/>
      <c r="BA3699" s="41"/>
      <c r="BB3699" s="41"/>
      <c r="BC3699" s="41"/>
      <c r="BD3699" s="41"/>
      <c r="BE3699" s="41"/>
      <c r="BF3699" s="41"/>
      <c r="BG3699" s="41"/>
      <c r="BH3699" s="41"/>
      <c r="BI3699" s="41"/>
      <c r="BJ3699" s="41"/>
      <c r="BK3699" s="41"/>
      <c r="BL3699" s="41"/>
      <c r="BM3699" s="41"/>
      <c r="BN3699" s="41"/>
      <c r="BO3699" s="41"/>
      <c r="BP3699" s="108"/>
      <c r="CG3699" s="102"/>
      <c r="CI3699" s="45"/>
    </row>
    <row r="3700" spans="37:87" ht="13" customHeight="1">
      <c r="AK3700" s="114"/>
      <c r="AL3700" s="41"/>
      <c r="AM3700" s="41"/>
      <c r="AN3700" s="41"/>
      <c r="AO3700" s="41"/>
      <c r="AP3700" s="41"/>
      <c r="AQ3700" s="41"/>
      <c r="AR3700" s="41"/>
      <c r="AS3700" s="41"/>
      <c r="AT3700" s="41"/>
      <c r="AU3700" s="41"/>
      <c r="AV3700" s="41"/>
      <c r="AW3700" s="41"/>
      <c r="AX3700" s="41"/>
      <c r="AY3700" s="41"/>
      <c r="AZ3700" s="41"/>
      <c r="BA3700" s="41"/>
      <c r="BB3700" s="41"/>
      <c r="BC3700" s="41"/>
      <c r="BD3700" s="41"/>
      <c r="BE3700" s="41"/>
      <c r="BF3700" s="41"/>
      <c r="BG3700" s="41"/>
      <c r="BH3700" s="41"/>
      <c r="BI3700" s="41"/>
      <c r="BJ3700" s="41"/>
      <c r="BK3700" s="41"/>
      <c r="BL3700" s="41"/>
      <c r="BM3700" s="41"/>
      <c r="BN3700" s="41"/>
      <c r="BO3700" s="41"/>
      <c r="BP3700" s="108"/>
      <c r="CG3700" s="102"/>
      <c r="CI3700" s="45"/>
    </row>
    <row r="3701" spans="37:87" ht="13" customHeight="1">
      <c r="AK3701" s="114"/>
      <c r="AL3701" s="41"/>
      <c r="AM3701" s="41"/>
      <c r="AN3701" s="41"/>
      <c r="AO3701" s="41"/>
      <c r="AP3701" s="41"/>
      <c r="AQ3701" s="41"/>
      <c r="AR3701" s="41"/>
      <c r="AS3701" s="41"/>
      <c r="AT3701" s="41"/>
      <c r="AU3701" s="41"/>
      <c r="AV3701" s="41"/>
      <c r="AW3701" s="41"/>
      <c r="AX3701" s="41"/>
      <c r="AY3701" s="41"/>
      <c r="AZ3701" s="41"/>
      <c r="BA3701" s="41"/>
      <c r="BB3701" s="41"/>
      <c r="BC3701" s="41"/>
      <c r="BD3701" s="41"/>
      <c r="BE3701" s="41"/>
      <c r="BF3701" s="41"/>
      <c r="BG3701" s="41"/>
      <c r="BH3701" s="41"/>
      <c r="BI3701" s="41"/>
      <c r="BJ3701" s="41"/>
      <c r="BK3701" s="41"/>
      <c r="BL3701" s="41"/>
      <c r="BM3701" s="41"/>
      <c r="BN3701" s="41"/>
      <c r="BO3701" s="41"/>
      <c r="BP3701" s="108"/>
      <c r="CG3701" s="102"/>
      <c r="CI3701" s="45"/>
    </row>
    <row r="3702" spans="37:87" ht="13" customHeight="1">
      <c r="AK3702" s="114"/>
      <c r="AL3702" s="41"/>
      <c r="AM3702" s="41"/>
      <c r="AN3702" s="41"/>
      <c r="AO3702" s="41"/>
      <c r="AP3702" s="41"/>
      <c r="AQ3702" s="41"/>
      <c r="AR3702" s="41"/>
      <c r="AS3702" s="41"/>
      <c r="AT3702" s="41"/>
      <c r="AU3702" s="41"/>
      <c r="AV3702" s="41"/>
      <c r="AW3702" s="41"/>
      <c r="AX3702" s="41"/>
      <c r="AY3702" s="41"/>
      <c r="AZ3702" s="41"/>
      <c r="BA3702" s="41"/>
      <c r="BB3702" s="41"/>
      <c r="BC3702" s="41"/>
      <c r="BD3702" s="41"/>
      <c r="BE3702" s="41"/>
      <c r="BF3702" s="41"/>
      <c r="BG3702" s="41"/>
      <c r="BH3702" s="41"/>
      <c r="BI3702" s="41"/>
      <c r="BJ3702" s="41"/>
      <c r="BK3702" s="41"/>
      <c r="BL3702" s="41"/>
      <c r="BM3702" s="41"/>
      <c r="BN3702" s="41"/>
      <c r="BO3702" s="41"/>
      <c r="BP3702" s="108"/>
      <c r="CG3702" s="102"/>
      <c r="CI3702" s="45"/>
    </row>
    <row r="3703" spans="37:87" ht="13" customHeight="1">
      <c r="AK3703" s="114"/>
      <c r="AL3703" s="41"/>
      <c r="AM3703" s="41"/>
      <c r="AN3703" s="41"/>
      <c r="AO3703" s="41"/>
      <c r="AP3703" s="41"/>
      <c r="AQ3703" s="41"/>
      <c r="AR3703" s="41"/>
      <c r="AS3703" s="41"/>
      <c r="AT3703" s="41"/>
      <c r="AU3703" s="41"/>
      <c r="AV3703" s="41"/>
      <c r="AW3703" s="41"/>
      <c r="AX3703" s="41"/>
      <c r="AY3703" s="41"/>
      <c r="AZ3703" s="41"/>
      <c r="BA3703" s="41"/>
      <c r="BB3703" s="41"/>
      <c r="BC3703" s="41"/>
      <c r="BD3703" s="41"/>
      <c r="BE3703" s="41"/>
      <c r="BF3703" s="41"/>
      <c r="BG3703" s="41"/>
      <c r="BH3703" s="41"/>
      <c r="BI3703" s="41"/>
      <c r="BJ3703" s="41"/>
      <c r="BK3703" s="41"/>
      <c r="BL3703" s="41"/>
      <c r="BM3703" s="41"/>
      <c r="BN3703" s="41"/>
      <c r="BO3703" s="41"/>
      <c r="BP3703" s="108"/>
      <c r="CG3703" s="102"/>
      <c r="CI3703" s="45"/>
    </row>
    <row r="3704" spans="37:87" ht="13" customHeight="1">
      <c r="AK3704" s="114"/>
      <c r="AL3704" s="41"/>
      <c r="AM3704" s="41"/>
      <c r="AN3704" s="41"/>
      <c r="AO3704" s="41"/>
      <c r="AP3704" s="41"/>
      <c r="AQ3704" s="41"/>
      <c r="AR3704" s="41"/>
      <c r="AS3704" s="41"/>
      <c r="AT3704" s="41"/>
      <c r="AU3704" s="41"/>
      <c r="AV3704" s="41"/>
      <c r="AW3704" s="41"/>
      <c r="AX3704" s="41"/>
      <c r="AY3704" s="41"/>
      <c r="AZ3704" s="41"/>
      <c r="BA3704" s="41"/>
      <c r="BB3704" s="41"/>
      <c r="BC3704" s="41"/>
      <c r="BD3704" s="41"/>
      <c r="BE3704" s="41"/>
      <c r="BF3704" s="41"/>
      <c r="BG3704" s="41"/>
      <c r="BH3704" s="41"/>
      <c r="BI3704" s="41"/>
      <c r="BJ3704" s="41"/>
      <c r="BK3704" s="41"/>
      <c r="BL3704" s="41"/>
      <c r="BM3704" s="41"/>
      <c r="BN3704" s="41"/>
      <c r="BO3704" s="41"/>
      <c r="BP3704" s="108"/>
      <c r="CG3704" s="102"/>
      <c r="CI3704" s="45"/>
    </row>
    <row r="3705" spans="37:87" ht="13" customHeight="1">
      <c r="AK3705" s="114"/>
      <c r="AL3705" s="41"/>
      <c r="AM3705" s="41"/>
      <c r="AN3705" s="41"/>
      <c r="AO3705" s="41"/>
      <c r="AP3705" s="41"/>
      <c r="AQ3705" s="41"/>
      <c r="AR3705" s="41"/>
      <c r="AS3705" s="41"/>
      <c r="AT3705" s="41"/>
      <c r="AU3705" s="41"/>
      <c r="AV3705" s="41"/>
      <c r="AW3705" s="41"/>
      <c r="AX3705" s="41"/>
      <c r="AY3705" s="41"/>
      <c r="AZ3705" s="41"/>
      <c r="BA3705" s="41"/>
      <c r="BB3705" s="41"/>
      <c r="BC3705" s="41"/>
      <c r="BD3705" s="41"/>
      <c r="BE3705" s="41"/>
      <c r="BF3705" s="41"/>
      <c r="BG3705" s="41"/>
      <c r="BH3705" s="41"/>
      <c r="BI3705" s="41"/>
      <c r="BJ3705" s="41"/>
      <c r="BK3705" s="41"/>
      <c r="BL3705" s="41"/>
      <c r="BM3705" s="41"/>
      <c r="BN3705" s="41"/>
      <c r="BO3705" s="41"/>
      <c r="BP3705" s="108"/>
      <c r="CG3705" s="102"/>
      <c r="CI3705" s="45"/>
    </row>
    <row r="3706" spans="37:87" ht="13" customHeight="1">
      <c r="AK3706" s="114"/>
      <c r="AL3706" s="41"/>
      <c r="AM3706" s="41"/>
      <c r="AN3706" s="41"/>
      <c r="AO3706" s="41"/>
      <c r="AP3706" s="41"/>
      <c r="AQ3706" s="41"/>
      <c r="AR3706" s="41"/>
      <c r="AS3706" s="41"/>
      <c r="AT3706" s="41"/>
      <c r="AU3706" s="41"/>
      <c r="AV3706" s="41"/>
      <c r="AW3706" s="41"/>
      <c r="AX3706" s="41"/>
      <c r="AY3706" s="41"/>
      <c r="AZ3706" s="41"/>
      <c r="BA3706" s="41"/>
      <c r="BB3706" s="41"/>
      <c r="BC3706" s="41"/>
      <c r="BD3706" s="41"/>
      <c r="BE3706" s="41"/>
      <c r="BF3706" s="41"/>
      <c r="BG3706" s="41"/>
      <c r="BH3706" s="41"/>
      <c r="BI3706" s="41"/>
      <c r="BJ3706" s="41"/>
      <c r="BK3706" s="41"/>
      <c r="BL3706" s="41"/>
      <c r="BM3706" s="41"/>
      <c r="BN3706" s="41"/>
      <c r="BO3706" s="41"/>
      <c r="BP3706" s="108"/>
      <c r="CG3706" s="102"/>
      <c r="CI3706" s="45"/>
    </row>
    <row r="3707" spans="37:87" ht="13" customHeight="1">
      <c r="AK3707" s="114"/>
      <c r="AL3707" s="41"/>
      <c r="AM3707" s="41"/>
      <c r="AN3707" s="41"/>
      <c r="AO3707" s="41"/>
      <c r="AP3707" s="41"/>
      <c r="AQ3707" s="41"/>
      <c r="AR3707" s="41"/>
      <c r="AS3707" s="41"/>
      <c r="AT3707" s="41"/>
      <c r="AU3707" s="41"/>
      <c r="AV3707" s="41"/>
      <c r="AW3707" s="41"/>
      <c r="AX3707" s="41"/>
      <c r="AY3707" s="41"/>
      <c r="AZ3707" s="41"/>
      <c r="BA3707" s="41"/>
      <c r="BB3707" s="41"/>
      <c r="BC3707" s="41"/>
      <c r="BD3707" s="41"/>
      <c r="BE3707" s="41"/>
      <c r="BF3707" s="41"/>
      <c r="BG3707" s="41"/>
      <c r="BH3707" s="41"/>
      <c r="BI3707" s="41"/>
      <c r="BJ3707" s="41"/>
      <c r="BK3707" s="41"/>
      <c r="BL3707" s="41"/>
      <c r="BM3707" s="41"/>
      <c r="BN3707" s="41"/>
      <c r="BO3707" s="41"/>
      <c r="BP3707" s="108"/>
      <c r="CG3707" s="102"/>
      <c r="CI3707" s="45"/>
    </row>
    <row r="3708" spans="37:87" ht="13" customHeight="1">
      <c r="AK3708" s="114"/>
      <c r="AL3708" s="41"/>
      <c r="AM3708" s="41"/>
      <c r="AN3708" s="41"/>
      <c r="AO3708" s="41"/>
      <c r="AP3708" s="41"/>
      <c r="AQ3708" s="41"/>
      <c r="AR3708" s="41"/>
      <c r="AS3708" s="41"/>
      <c r="AT3708" s="41"/>
      <c r="AU3708" s="41"/>
      <c r="AV3708" s="41"/>
      <c r="AW3708" s="41"/>
      <c r="AX3708" s="41"/>
      <c r="AY3708" s="41"/>
      <c r="AZ3708" s="41"/>
      <c r="BA3708" s="41"/>
      <c r="BB3708" s="41"/>
      <c r="BC3708" s="41"/>
      <c r="BD3708" s="41"/>
      <c r="BE3708" s="41"/>
      <c r="BF3708" s="41"/>
      <c r="BG3708" s="41"/>
      <c r="BH3708" s="41"/>
      <c r="BI3708" s="41"/>
      <c r="BJ3708" s="41"/>
      <c r="BK3708" s="41"/>
      <c r="BL3708" s="41"/>
      <c r="BM3708" s="41"/>
      <c r="BN3708" s="41"/>
      <c r="BO3708" s="41"/>
      <c r="BP3708" s="108"/>
      <c r="CG3708" s="102"/>
      <c r="CI3708" s="45"/>
    </row>
    <row r="3709" spans="37:87" ht="13" customHeight="1">
      <c r="AK3709" s="114"/>
      <c r="AL3709" s="41"/>
      <c r="AM3709" s="41"/>
      <c r="AN3709" s="41"/>
      <c r="AO3709" s="41"/>
      <c r="AP3709" s="41"/>
      <c r="AQ3709" s="41"/>
      <c r="AR3709" s="41"/>
      <c r="AS3709" s="41"/>
      <c r="AT3709" s="41"/>
      <c r="AU3709" s="41"/>
      <c r="AV3709" s="41"/>
      <c r="AW3709" s="41"/>
      <c r="AX3709" s="41"/>
      <c r="AY3709" s="41"/>
      <c r="AZ3709" s="41"/>
      <c r="BA3709" s="41"/>
      <c r="BB3709" s="41"/>
      <c r="BC3709" s="41"/>
      <c r="BD3709" s="41"/>
      <c r="BE3709" s="41"/>
      <c r="BF3709" s="41"/>
      <c r="BG3709" s="41"/>
      <c r="BH3709" s="41"/>
      <c r="BI3709" s="41"/>
      <c r="BJ3709" s="41"/>
      <c r="BK3709" s="41"/>
      <c r="BL3709" s="41"/>
      <c r="BM3709" s="41"/>
      <c r="BN3709" s="41"/>
      <c r="BO3709" s="41"/>
      <c r="BP3709" s="108"/>
      <c r="CG3709" s="102"/>
      <c r="CI3709" s="45"/>
    </row>
    <row r="3710" spans="37:87" ht="13" customHeight="1">
      <c r="AK3710" s="114"/>
      <c r="AL3710" s="41"/>
      <c r="AM3710" s="41"/>
      <c r="AN3710" s="41"/>
      <c r="AO3710" s="41"/>
      <c r="AP3710" s="41"/>
      <c r="AQ3710" s="41"/>
      <c r="AR3710" s="41"/>
      <c r="AS3710" s="41"/>
      <c r="AT3710" s="41"/>
      <c r="AU3710" s="41"/>
      <c r="AV3710" s="41"/>
      <c r="AW3710" s="41"/>
      <c r="AX3710" s="41"/>
      <c r="AY3710" s="41"/>
      <c r="AZ3710" s="41"/>
      <c r="BA3710" s="41"/>
      <c r="BB3710" s="41"/>
      <c r="BC3710" s="41"/>
      <c r="BD3710" s="41"/>
      <c r="BE3710" s="41"/>
      <c r="BF3710" s="41"/>
      <c r="BG3710" s="41"/>
      <c r="BH3710" s="41"/>
      <c r="BI3710" s="41"/>
      <c r="BJ3710" s="41"/>
      <c r="BK3710" s="41"/>
      <c r="BL3710" s="41"/>
      <c r="BM3710" s="41"/>
      <c r="BN3710" s="41"/>
      <c r="BO3710" s="41"/>
      <c r="BP3710" s="108"/>
      <c r="CG3710" s="102"/>
      <c r="CI3710" s="45"/>
    </row>
    <row r="3711" spans="37:87" ht="13" customHeight="1">
      <c r="AK3711" s="114"/>
      <c r="AL3711" s="41"/>
      <c r="AM3711" s="41"/>
      <c r="AN3711" s="41"/>
      <c r="AO3711" s="41"/>
      <c r="AP3711" s="41"/>
      <c r="AQ3711" s="41"/>
      <c r="AR3711" s="41"/>
      <c r="AS3711" s="41"/>
      <c r="AT3711" s="41"/>
      <c r="AU3711" s="41"/>
      <c r="AV3711" s="41"/>
      <c r="AW3711" s="41"/>
      <c r="AX3711" s="41"/>
      <c r="AY3711" s="41"/>
      <c r="AZ3711" s="41"/>
      <c r="BA3711" s="41"/>
      <c r="BB3711" s="41"/>
      <c r="BC3711" s="41"/>
      <c r="BD3711" s="41"/>
      <c r="BE3711" s="41"/>
      <c r="BF3711" s="41"/>
      <c r="BG3711" s="41"/>
      <c r="BH3711" s="41"/>
      <c r="BI3711" s="41"/>
      <c r="BJ3711" s="41"/>
      <c r="BK3711" s="41"/>
      <c r="BL3711" s="41"/>
      <c r="BM3711" s="41"/>
      <c r="BN3711" s="41"/>
      <c r="BO3711" s="41"/>
      <c r="BP3711" s="108"/>
      <c r="CG3711" s="102"/>
      <c r="CI3711" s="45"/>
    </row>
    <row r="3712" spans="37:87" ht="13" customHeight="1">
      <c r="AK3712" s="114"/>
      <c r="AL3712" s="41"/>
      <c r="AM3712" s="41"/>
      <c r="AN3712" s="41"/>
      <c r="AO3712" s="41"/>
      <c r="AP3712" s="41"/>
      <c r="AQ3712" s="41"/>
      <c r="AR3712" s="41"/>
      <c r="AS3712" s="41"/>
      <c r="AT3712" s="41"/>
      <c r="AU3712" s="41"/>
      <c r="AV3712" s="41"/>
      <c r="AW3712" s="41"/>
      <c r="AX3712" s="41"/>
      <c r="AY3712" s="41"/>
      <c r="AZ3712" s="41"/>
      <c r="BA3712" s="41"/>
      <c r="BB3712" s="41"/>
      <c r="BC3712" s="41"/>
      <c r="BD3712" s="41"/>
      <c r="BE3712" s="41"/>
      <c r="BF3712" s="41"/>
      <c r="BG3712" s="41"/>
      <c r="BH3712" s="41"/>
      <c r="BI3712" s="41"/>
      <c r="BJ3712" s="41"/>
      <c r="BK3712" s="41"/>
      <c r="BL3712" s="41"/>
      <c r="BM3712" s="41"/>
      <c r="BN3712" s="41"/>
      <c r="BO3712" s="41"/>
      <c r="BP3712" s="108"/>
      <c r="CG3712" s="102"/>
      <c r="CI3712" s="45"/>
    </row>
    <row r="3713" spans="37:87" ht="13" customHeight="1">
      <c r="AK3713" s="114"/>
      <c r="AL3713" s="41"/>
      <c r="AM3713" s="41"/>
      <c r="AN3713" s="41"/>
      <c r="AO3713" s="41"/>
      <c r="AP3713" s="41"/>
      <c r="AQ3713" s="41"/>
      <c r="AR3713" s="41"/>
      <c r="AS3713" s="41"/>
      <c r="AT3713" s="41"/>
      <c r="AU3713" s="41"/>
      <c r="AV3713" s="41"/>
      <c r="AW3713" s="41"/>
      <c r="AX3713" s="41"/>
      <c r="AY3713" s="41"/>
      <c r="AZ3713" s="41"/>
      <c r="BA3713" s="41"/>
      <c r="BB3713" s="41"/>
      <c r="BC3713" s="41"/>
      <c r="BD3713" s="41"/>
      <c r="BE3713" s="41"/>
      <c r="BF3713" s="41"/>
      <c r="BG3713" s="41"/>
      <c r="BH3713" s="41"/>
      <c r="BI3713" s="41"/>
      <c r="BJ3713" s="41"/>
      <c r="BK3713" s="41"/>
      <c r="BL3713" s="41"/>
      <c r="BM3713" s="41"/>
      <c r="BN3713" s="41"/>
      <c r="BO3713" s="41"/>
      <c r="BP3713" s="108"/>
      <c r="CG3713" s="102"/>
      <c r="CI3713" s="45"/>
    </row>
    <row r="3714" spans="37:87" ht="13" customHeight="1">
      <c r="AK3714" s="114"/>
      <c r="AL3714" s="41"/>
      <c r="AM3714" s="41"/>
      <c r="AN3714" s="41"/>
      <c r="AO3714" s="41"/>
      <c r="AP3714" s="41"/>
      <c r="AQ3714" s="41"/>
      <c r="AR3714" s="41"/>
      <c r="AS3714" s="41"/>
      <c r="AT3714" s="41"/>
      <c r="AU3714" s="41"/>
      <c r="AV3714" s="41"/>
      <c r="AW3714" s="41"/>
      <c r="AX3714" s="41"/>
      <c r="AY3714" s="41"/>
      <c r="AZ3714" s="41"/>
      <c r="BA3714" s="41"/>
      <c r="BB3714" s="41"/>
      <c r="BC3714" s="41"/>
      <c r="BD3714" s="41"/>
      <c r="BE3714" s="41"/>
      <c r="BF3714" s="41"/>
      <c r="BG3714" s="41"/>
      <c r="BH3714" s="41"/>
      <c r="BI3714" s="41"/>
      <c r="BJ3714" s="41"/>
      <c r="BK3714" s="41"/>
      <c r="BL3714" s="41"/>
      <c r="BM3714" s="41"/>
      <c r="BN3714" s="41"/>
      <c r="BO3714" s="41"/>
      <c r="BP3714" s="108"/>
      <c r="CG3714" s="102"/>
      <c r="CI3714" s="45"/>
    </row>
    <row r="3715" spans="37:87" ht="13" customHeight="1">
      <c r="AK3715" s="114"/>
      <c r="AL3715" s="41"/>
      <c r="AM3715" s="41"/>
      <c r="AN3715" s="41"/>
      <c r="AO3715" s="41"/>
      <c r="AP3715" s="41"/>
      <c r="AQ3715" s="41"/>
      <c r="AR3715" s="41"/>
      <c r="AS3715" s="41"/>
      <c r="AT3715" s="41"/>
      <c r="AU3715" s="41"/>
      <c r="AV3715" s="41"/>
      <c r="AW3715" s="41"/>
      <c r="AX3715" s="41"/>
      <c r="AY3715" s="41"/>
      <c r="AZ3715" s="41"/>
      <c r="BA3715" s="41"/>
      <c r="BB3715" s="41"/>
      <c r="BC3715" s="41"/>
      <c r="BD3715" s="41"/>
      <c r="BE3715" s="41"/>
      <c r="BF3715" s="41"/>
      <c r="BG3715" s="41"/>
      <c r="BH3715" s="41"/>
      <c r="BI3715" s="41"/>
      <c r="BJ3715" s="41"/>
      <c r="BK3715" s="41"/>
      <c r="BL3715" s="41"/>
      <c r="BM3715" s="41"/>
      <c r="BN3715" s="41"/>
      <c r="BO3715" s="41"/>
      <c r="BP3715" s="108"/>
      <c r="CG3715" s="102"/>
      <c r="CI3715" s="45"/>
    </row>
    <row r="3716" spans="37:87" ht="13" customHeight="1">
      <c r="AK3716" s="114"/>
      <c r="AL3716" s="41"/>
      <c r="AM3716" s="41"/>
      <c r="AN3716" s="41"/>
      <c r="AO3716" s="41"/>
      <c r="AP3716" s="41"/>
      <c r="AQ3716" s="41"/>
      <c r="AR3716" s="41"/>
      <c r="AS3716" s="41"/>
      <c r="AT3716" s="41"/>
      <c r="AU3716" s="41"/>
      <c r="AV3716" s="41"/>
      <c r="AW3716" s="41"/>
      <c r="AX3716" s="41"/>
      <c r="AY3716" s="41"/>
      <c r="AZ3716" s="41"/>
      <c r="BA3716" s="41"/>
      <c r="BB3716" s="41"/>
      <c r="BC3716" s="41"/>
      <c r="BD3716" s="41"/>
      <c r="BE3716" s="41"/>
      <c r="BF3716" s="41"/>
      <c r="BG3716" s="41"/>
      <c r="BH3716" s="41"/>
      <c r="BI3716" s="41"/>
      <c r="BJ3716" s="41"/>
      <c r="BK3716" s="41"/>
      <c r="BL3716" s="41"/>
      <c r="BM3716" s="41"/>
      <c r="BN3716" s="41"/>
      <c r="BO3716" s="41"/>
      <c r="BP3716" s="108"/>
      <c r="CG3716" s="102"/>
      <c r="CI3716" s="45"/>
    </row>
    <row r="3717" spans="37:87" ht="13" customHeight="1">
      <c r="AK3717" s="114"/>
      <c r="AL3717" s="41"/>
      <c r="AM3717" s="41"/>
      <c r="AN3717" s="41"/>
      <c r="AO3717" s="41"/>
      <c r="AP3717" s="41"/>
      <c r="AQ3717" s="41"/>
      <c r="AR3717" s="41"/>
      <c r="AS3717" s="41"/>
      <c r="AT3717" s="41"/>
      <c r="AU3717" s="41"/>
      <c r="AV3717" s="41"/>
      <c r="AW3717" s="41"/>
      <c r="AX3717" s="41"/>
      <c r="AY3717" s="41"/>
      <c r="AZ3717" s="41"/>
      <c r="BA3717" s="41"/>
      <c r="BB3717" s="41"/>
      <c r="BC3717" s="41"/>
      <c r="BD3717" s="41"/>
      <c r="BE3717" s="41"/>
      <c r="BF3717" s="41"/>
      <c r="BG3717" s="41"/>
      <c r="BH3717" s="41"/>
      <c r="BI3717" s="41"/>
      <c r="BJ3717" s="41"/>
      <c r="BK3717" s="41"/>
      <c r="BL3717" s="41"/>
      <c r="BM3717" s="41"/>
      <c r="BN3717" s="41"/>
      <c r="BO3717" s="41"/>
      <c r="BP3717" s="108"/>
      <c r="CG3717" s="102"/>
      <c r="CI3717" s="45"/>
    </row>
    <row r="3718" spans="37:87" ht="13" customHeight="1">
      <c r="AK3718" s="114"/>
      <c r="AL3718" s="41"/>
      <c r="AM3718" s="41"/>
      <c r="AN3718" s="41"/>
      <c r="AO3718" s="41"/>
      <c r="AP3718" s="41"/>
      <c r="AQ3718" s="41"/>
      <c r="AR3718" s="41"/>
      <c r="AS3718" s="41"/>
      <c r="AT3718" s="41"/>
      <c r="AU3718" s="41"/>
      <c r="AV3718" s="41"/>
      <c r="AW3718" s="41"/>
      <c r="AX3718" s="41"/>
      <c r="AY3718" s="41"/>
      <c r="AZ3718" s="41"/>
      <c r="BA3718" s="41"/>
      <c r="BB3718" s="41"/>
      <c r="BC3718" s="41"/>
      <c r="BD3718" s="41"/>
      <c r="BE3718" s="41"/>
      <c r="BF3718" s="41"/>
      <c r="BG3718" s="41"/>
      <c r="BH3718" s="41"/>
      <c r="BI3718" s="41"/>
      <c r="BJ3718" s="41"/>
      <c r="BK3718" s="41"/>
      <c r="BL3718" s="41"/>
      <c r="BM3718" s="41"/>
      <c r="BN3718" s="41"/>
      <c r="BO3718" s="41"/>
      <c r="BP3718" s="108"/>
      <c r="CG3718" s="102"/>
      <c r="CI3718" s="45"/>
    </row>
    <row r="3719" spans="37:87" ht="13" customHeight="1">
      <c r="AK3719" s="114"/>
      <c r="AL3719" s="41"/>
      <c r="AM3719" s="41"/>
      <c r="AN3719" s="41"/>
      <c r="AO3719" s="41"/>
      <c r="AP3719" s="41"/>
      <c r="AQ3719" s="41"/>
      <c r="AR3719" s="41"/>
      <c r="AS3719" s="41"/>
      <c r="AT3719" s="41"/>
      <c r="AU3719" s="41"/>
      <c r="AV3719" s="41"/>
      <c r="AW3719" s="41"/>
      <c r="AX3719" s="41"/>
      <c r="AY3719" s="41"/>
      <c r="AZ3719" s="41"/>
      <c r="BA3719" s="41"/>
      <c r="BB3719" s="41"/>
      <c r="BC3719" s="41"/>
      <c r="BD3719" s="41"/>
      <c r="BE3719" s="41"/>
      <c r="BF3719" s="41"/>
      <c r="BG3719" s="41"/>
      <c r="BH3719" s="41"/>
      <c r="BI3719" s="41"/>
      <c r="BJ3719" s="41"/>
      <c r="BK3719" s="41"/>
      <c r="BL3719" s="41"/>
      <c r="BM3719" s="41"/>
      <c r="BN3719" s="41"/>
      <c r="BO3719" s="41"/>
      <c r="BP3719" s="108"/>
      <c r="CG3719" s="102"/>
      <c r="CI3719" s="45"/>
    </row>
    <row r="3720" spans="37:87" ht="13" customHeight="1">
      <c r="AK3720" s="114"/>
      <c r="AL3720" s="41"/>
      <c r="AM3720" s="41"/>
      <c r="AN3720" s="41"/>
      <c r="AO3720" s="41"/>
      <c r="AP3720" s="41"/>
      <c r="AQ3720" s="41"/>
      <c r="AR3720" s="41"/>
      <c r="AS3720" s="41"/>
      <c r="AT3720" s="41"/>
      <c r="AU3720" s="41"/>
      <c r="AV3720" s="41"/>
      <c r="AW3720" s="41"/>
      <c r="AX3720" s="41"/>
      <c r="AY3720" s="41"/>
      <c r="AZ3720" s="41"/>
      <c r="BA3720" s="41"/>
      <c r="BB3720" s="41"/>
      <c r="BC3720" s="41"/>
      <c r="BD3720" s="41"/>
      <c r="BE3720" s="41"/>
      <c r="BF3720" s="41"/>
      <c r="BG3720" s="41"/>
      <c r="BH3720" s="41"/>
      <c r="BI3720" s="41"/>
      <c r="BJ3720" s="41"/>
      <c r="BK3720" s="41"/>
      <c r="BL3720" s="41"/>
      <c r="BM3720" s="41"/>
      <c r="BN3720" s="41"/>
      <c r="BO3720" s="41"/>
      <c r="BP3720" s="108"/>
      <c r="CG3720" s="102"/>
      <c r="CI3720" s="45"/>
    </row>
    <row r="3721" spans="37:87" ht="13" customHeight="1">
      <c r="AK3721" s="114"/>
      <c r="AL3721" s="41"/>
      <c r="AM3721" s="41"/>
      <c r="AN3721" s="41"/>
      <c r="AO3721" s="41"/>
      <c r="AP3721" s="41"/>
      <c r="AQ3721" s="41"/>
      <c r="AR3721" s="41"/>
      <c r="AS3721" s="41"/>
      <c r="AT3721" s="41"/>
      <c r="AU3721" s="41"/>
      <c r="AV3721" s="41"/>
      <c r="AW3721" s="41"/>
      <c r="AX3721" s="41"/>
      <c r="AY3721" s="41"/>
      <c r="AZ3721" s="41"/>
      <c r="BA3721" s="41"/>
      <c r="BB3721" s="41"/>
      <c r="BC3721" s="41"/>
      <c r="BD3721" s="41"/>
      <c r="BE3721" s="41"/>
      <c r="BF3721" s="41"/>
      <c r="BG3721" s="41"/>
      <c r="BH3721" s="41"/>
      <c r="BI3721" s="41"/>
      <c r="BJ3721" s="41"/>
      <c r="BK3721" s="41"/>
      <c r="BL3721" s="41"/>
      <c r="BM3721" s="41"/>
      <c r="BN3721" s="41"/>
      <c r="BO3721" s="41"/>
      <c r="BP3721" s="108"/>
      <c r="CG3721" s="102"/>
      <c r="CI3721" s="45"/>
    </row>
    <row r="3722" spans="37:87" ht="13" customHeight="1">
      <c r="AK3722" s="114"/>
      <c r="AL3722" s="41"/>
      <c r="AM3722" s="41"/>
      <c r="AN3722" s="41"/>
      <c r="AO3722" s="41"/>
      <c r="AP3722" s="41"/>
      <c r="AQ3722" s="41"/>
      <c r="AR3722" s="41"/>
      <c r="AS3722" s="41"/>
      <c r="AT3722" s="41"/>
      <c r="AU3722" s="41"/>
      <c r="AV3722" s="41"/>
      <c r="AW3722" s="41"/>
      <c r="AX3722" s="41"/>
      <c r="AY3722" s="41"/>
      <c r="AZ3722" s="41"/>
      <c r="BA3722" s="41"/>
      <c r="BB3722" s="41"/>
      <c r="BC3722" s="41"/>
      <c r="BD3722" s="41"/>
      <c r="BE3722" s="41"/>
      <c r="BF3722" s="41"/>
      <c r="BG3722" s="41"/>
      <c r="BH3722" s="41"/>
      <c r="BI3722" s="41"/>
      <c r="BJ3722" s="41"/>
      <c r="BK3722" s="41"/>
      <c r="BL3722" s="41"/>
      <c r="BM3722" s="41"/>
      <c r="BN3722" s="41"/>
      <c r="BO3722" s="41"/>
      <c r="BP3722" s="108"/>
      <c r="CG3722" s="102"/>
      <c r="CI3722" s="45"/>
    </row>
    <row r="3723" spans="37:87" ht="13" customHeight="1">
      <c r="AK3723" s="114"/>
      <c r="AL3723" s="41"/>
      <c r="AM3723" s="41"/>
      <c r="AN3723" s="41"/>
      <c r="AO3723" s="41"/>
      <c r="AP3723" s="41"/>
      <c r="AQ3723" s="41"/>
      <c r="AR3723" s="41"/>
      <c r="AS3723" s="41"/>
      <c r="AT3723" s="41"/>
      <c r="AU3723" s="41"/>
      <c r="AV3723" s="41"/>
      <c r="AW3723" s="41"/>
      <c r="AX3723" s="41"/>
      <c r="AY3723" s="41"/>
      <c r="AZ3723" s="41"/>
      <c r="BA3723" s="41"/>
      <c r="BB3723" s="41"/>
      <c r="BC3723" s="41"/>
      <c r="BD3723" s="41"/>
      <c r="BE3723" s="41"/>
      <c r="BF3723" s="41"/>
      <c r="BG3723" s="41"/>
      <c r="BH3723" s="41"/>
      <c r="BI3723" s="41"/>
      <c r="BJ3723" s="41"/>
      <c r="BK3723" s="41"/>
      <c r="BL3723" s="41"/>
      <c r="BM3723" s="41"/>
      <c r="BN3723" s="41"/>
      <c r="BO3723" s="41"/>
      <c r="BP3723" s="108"/>
      <c r="CG3723" s="102"/>
      <c r="CI3723" s="45"/>
    </row>
    <row r="3724" spans="37:87" ht="13" customHeight="1">
      <c r="AK3724" s="114"/>
      <c r="AL3724" s="41"/>
      <c r="AM3724" s="41"/>
      <c r="AN3724" s="41"/>
      <c r="AO3724" s="41"/>
      <c r="AP3724" s="41"/>
      <c r="AQ3724" s="41"/>
      <c r="AR3724" s="41"/>
      <c r="AS3724" s="41"/>
      <c r="AT3724" s="41"/>
      <c r="AU3724" s="41"/>
      <c r="AV3724" s="41"/>
      <c r="AW3724" s="41"/>
      <c r="AX3724" s="41"/>
      <c r="AY3724" s="41"/>
      <c r="AZ3724" s="41"/>
      <c r="BA3724" s="41"/>
      <c r="BB3724" s="41"/>
      <c r="BC3724" s="41"/>
      <c r="BD3724" s="41"/>
      <c r="BE3724" s="41"/>
      <c r="BF3724" s="41"/>
      <c r="BG3724" s="41"/>
      <c r="BH3724" s="41"/>
      <c r="BI3724" s="41"/>
      <c r="BJ3724" s="41"/>
      <c r="BK3724" s="41"/>
      <c r="BL3724" s="41"/>
      <c r="BM3724" s="41"/>
      <c r="BN3724" s="41"/>
      <c r="BO3724" s="41"/>
      <c r="BP3724" s="108"/>
      <c r="CG3724" s="102"/>
      <c r="CI3724" s="45"/>
    </row>
    <row r="3725" spans="37:87" ht="13" customHeight="1">
      <c r="AK3725" s="114"/>
      <c r="AL3725" s="41"/>
      <c r="AM3725" s="41"/>
      <c r="AN3725" s="41"/>
      <c r="AO3725" s="41"/>
      <c r="AP3725" s="41"/>
      <c r="AQ3725" s="41"/>
      <c r="AR3725" s="41"/>
      <c r="AS3725" s="41"/>
      <c r="AT3725" s="41"/>
      <c r="AU3725" s="41"/>
      <c r="AV3725" s="41"/>
      <c r="AW3725" s="41"/>
      <c r="AX3725" s="41"/>
      <c r="AY3725" s="41"/>
      <c r="AZ3725" s="41"/>
      <c r="BA3725" s="41"/>
      <c r="BB3725" s="41"/>
      <c r="BC3725" s="41"/>
      <c r="BD3725" s="41"/>
      <c r="BE3725" s="41"/>
      <c r="BF3725" s="41"/>
      <c r="BG3725" s="41"/>
      <c r="BH3725" s="41"/>
      <c r="BI3725" s="41"/>
      <c r="BJ3725" s="41"/>
      <c r="BK3725" s="41"/>
      <c r="BL3725" s="41"/>
      <c r="BM3725" s="41"/>
      <c r="BN3725" s="41"/>
      <c r="BO3725" s="41"/>
      <c r="BP3725" s="108"/>
      <c r="CG3725" s="102"/>
      <c r="CI3725" s="45"/>
    </row>
    <row r="3726" spans="37:87" ht="13" customHeight="1">
      <c r="AK3726" s="114"/>
      <c r="AL3726" s="41"/>
      <c r="AM3726" s="41"/>
      <c r="AN3726" s="41"/>
      <c r="AO3726" s="41"/>
      <c r="AP3726" s="41"/>
      <c r="AQ3726" s="41"/>
      <c r="AR3726" s="41"/>
      <c r="AS3726" s="41"/>
      <c r="AT3726" s="41"/>
      <c r="AU3726" s="41"/>
      <c r="AV3726" s="41"/>
      <c r="AW3726" s="41"/>
      <c r="AX3726" s="41"/>
      <c r="AY3726" s="41"/>
      <c r="AZ3726" s="41"/>
      <c r="BA3726" s="41"/>
      <c r="BB3726" s="41"/>
      <c r="BC3726" s="41"/>
      <c r="BD3726" s="41"/>
      <c r="BE3726" s="41"/>
      <c r="BF3726" s="41"/>
      <c r="BG3726" s="41"/>
      <c r="BH3726" s="41"/>
      <c r="BI3726" s="41"/>
      <c r="BJ3726" s="41"/>
      <c r="BK3726" s="41"/>
      <c r="BL3726" s="41"/>
      <c r="BM3726" s="41"/>
      <c r="BN3726" s="41"/>
      <c r="BO3726" s="41"/>
      <c r="BP3726" s="108"/>
      <c r="CG3726" s="102"/>
      <c r="CI3726" s="45"/>
    </row>
    <row r="3727" spans="37:87" ht="13" customHeight="1">
      <c r="AK3727" s="114"/>
      <c r="AL3727" s="41"/>
      <c r="AM3727" s="41"/>
      <c r="AN3727" s="41"/>
      <c r="AO3727" s="41"/>
      <c r="AP3727" s="41"/>
      <c r="AQ3727" s="41"/>
      <c r="AR3727" s="41"/>
      <c r="AS3727" s="41"/>
      <c r="AT3727" s="41"/>
      <c r="AU3727" s="41"/>
      <c r="AV3727" s="41"/>
      <c r="AW3727" s="41"/>
      <c r="AX3727" s="41"/>
      <c r="AY3727" s="41"/>
      <c r="AZ3727" s="41"/>
      <c r="BA3727" s="41"/>
      <c r="BB3727" s="41"/>
      <c r="BC3727" s="41"/>
      <c r="BD3727" s="41"/>
      <c r="BE3727" s="41"/>
      <c r="BF3727" s="41"/>
      <c r="BG3727" s="41"/>
      <c r="BH3727" s="41"/>
      <c r="BI3727" s="41"/>
      <c r="BJ3727" s="41"/>
      <c r="BK3727" s="41"/>
      <c r="BL3727" s="41"/>
      <c r="BM3727" s="41"/>
      <c r="BN3727" s="41"/>
      <c r="BO3727" s="41"/>
      <c r="BP3727" s="108"/>
      <c r="CG3727" s="102"/>
      <c r="CI3727" s="45"/>
    </row>
    <row r="3728" spans="37:87" ht="13" customHeight="1">
      <c r="AK3728" s="114"/>
      <c r="AL3728" s="41"/>
      <c r="AM3728" s="41"/>
      <c r="AN3728" s="41"/>
      <c r="AO3728" s="41"/>
      <c r="AP3728" s="41"/>
      <c r="AQ3728" s="41"/>
      <c r="AR3728" s="41"/>
      <c r="AS3728" s="41"/>
      <c r="AT3728" s="41"/>
      <c r="AU3728" s="41"/>
      <c r="AV3728" s="41"/>
      <c r="AW3728" s="41"/>
      <c r="AX3728" s="41"/>
      <c r="AY3728" s="41"/>
      <c r="AZ3728" s="41"/>
      <c r="BA3728" s="41"/>
      <c r="BB3728" s="41"/>
      <c r="BC3728" s="41"/>
      <c r="BD3728" s="41"/>
      <c r="BE3728" s="41"/>
      <c r="BF3728" s="41"/>
      <c r="BG3728" s="41"/>
      <c r="BH3728" s="41"/>
      <c r="BI3728" s="41"/>
      <c r="BJ3728" s="41"/>
      <c r="BK3728" s="41"/>
      <c r="BL3728" s="41"/>
      <c r="BM3728" s="41"/>
      <c r="BN3728" s="41"/>
      <c r="BO3728" s="41"/>
      <c r="BP3728" s="108"/>
      <c r="CG3728" s="102"/>
      <c r="CI3728" s="45"/>
    </row>
    <row r="3729" spans="37:87" ht="13" customHeight="1">
      <c r="AK3729" s="114"/>
      <c r="AL3729" s="41"/>
      <c r="AM3729" s="41"/>
      <c r="AN3729" s="41"/>
      <c r="AO3729" s="41"/>
      <c r="AP3729" s="41"/>
      <c r="AQ3729" s="41"/>
      <c r="AR3729" s="41"/>
      <c r="AS3729" s="41"/>
      <c r="AT3729" s="41"/>
      <c r="AU3729" s="41"/>
      <c r="AV3729" s="41"/>
      <c r="AW3729" s="41"/>
      <c r="AX3729" s="41"/>
      <c r="AY3729" s="41"/>
      <c r="AZ3729" s="41"/>
      <c r="BA3729" s="41"/>
      <c r="BB3729" s="41"/>
      <c r="BC3729" s="41"/>
      <c r="BD3729" s="41"/>
      <c r="BE3729" s="41"/>
      <c r="BF3729" s="41"/>
      <c r="BG3729" s="41"/>
      <c r="BH3729" s="41"/>
      <c r="BI3729" s="41"/>
      <c r="BJ3729" s="41"/>
      <c r="BK3729" s="41"/>
      <c r="BL3729" s="41"/>
      <c r="BM3729" s="41"/>
      <c r="BN3729" s="41"/>
      <c r="BO3729" s="41"/>
      <c r="BP3729" s="108"/>
      <c r="CG3729" s="102"/>
      <c r="CI3729" s="45"/>
    </row>
    <row r="3730" spans="37:87" ht="13" customHeight="1">
      <c r="AK3730" s="114"/>
      <c r="AL3730" s="41"/>
      <c r="AM3730" s="41"/>
      <c r="AN3730" s="41"/>
      <c r="AO3730" s="41"/>
      <c r="AP3730" s="41"/>
      <c r="AQ3730" s="41"/>
      <c r="AR3730" s="41"/>
      <c r="AS3730" s="41"/>
      <c r="AT3730" s="41"/>
      <c r="AU3730" s="41"/>
      <c r="AV3730" s="41"/>
      <c r="AW3730" s="41"/>
      <c r="AX3730" s="41"/>
      <c r="AY3730" s="41"/>
      <c r="AZ3730" s="41"/>
      <c r="BA3730" s="41"/>
      <c r="BB3730" s="41"/>
      <c r="BC3730" s="41"/>
      <c r="BD3730" s="41"/>
      <c r="BE3730" s="41"/>
      <c r="BF3730" s="41"/>
      <c r="BG3730" s="41"/>
      <c r="BH3730" s="41"/>
      <c r="BI3730" s="41"/>
      <c r="BJ3730" s="41"/>
      <c r="BK3730" s="41"/>
      <c r="BL3730" s="41"/>
      <c r="BM3730" s="41"/>
      <c r="BN3730" s="41"/>
      <c r="BO3730" s="41"/>
      <c r="BP3730" s="108"/>
      <c r="CG3730" s="102"/>
      <c r="CI3730" s="45"/>
    </row>
    <row r="3731" spans="37:87" ht="13" customHeight="1">
      <c r="AK3731" s="114"/>
      <c r="AL3731" s="41"/>
      <c r="AM3731" s="41"/>
      <c r="AN3731" s="41"/>
      <c r="AO3731" s="41"/>
      <c r="AP3731" s="41"/>
      <c r="AQ3731" s="41"/>
      <c r="AR3731" s="41"/>
      <c r="AS3731" s="41"/>
      <c r="AT3731" s="41"/>
      <c r="AU3731" s="41"/>
      <c r="AV3731" s="41"/>
      <c r="AW3731" s="41"/>
      <c r="AX3731" s="41"/>
      <c r="AY3731" s="41"/>
      <c r="AZ3731" s="41"/>
      <c r="BA3731" s="41"/>
      <c r="BB3731" s="41"/>
      <c r="BC3731" s="41"/>
      <c r="BD3731" s="41"/>
      <c r="BE3731" s="41"/>
      <c r="BF3731" s="41"/>
      <c r="BG3731" s="41"/>
      <c r="BH3731" s="41"/>
      <c r="BI3731" s="41"/>
      <c r="BJ3731" s="41"/>
      <c r="BK3731" s="41"/>
      <c r="BL3731" s="41"/>
      <c r="BM3731" s="41"/>
      <c r="BN3731" s="41"/>
      <c r="BO3731" s="41"/>
      <c r="BP3731" s="108"/>
      <c r="CG3731" s="102"/>
      <c r="CI3731" s="45"/>
    </row>
    <row r="3732" spans="37:87" ht="13" customHeight="1">
      <c r="AK3732" s="114"/>
      <c r="AL3732" s="41"/>
      <c r="AM3732" s="41"/>
      <c r="AN3732" s="41"/>
      <c r="AO3732" s="41"/>
      <c r="AP3732" s="41"/>
      <c r="AQ3732" s="41"/>
      <c r="AR3732" s="41"/>
      <c r="AS3732" s="41"/>
      <c r="AT3732" s="41"/>
      <c r="AU3732" s="41"/>
      <c r="AV3732" s="41"/>
      <c r="AW3732" s="41"/>
      <c r="AX3732" s="41"/>
      <c r="AY3732" s="41"/>
      <c r="AZ3732" s="41"/>
      <c r="BA3732" s="41"/>
      <c r="BB3732" s="41"/>
      <c r="BC3732" s="41"/>
      <c r="BD3732" s="41"/>
      <c r="BE3732" s="41"/>
      <c r="BF3732" s="41"/>
      <c r="BG3732" s="41"/>
      <c r="BH3732" s="41"/>
      <c r="BI3732" s="41"/>
      <c r="BJ3732" s="41"/>
      <c r="BK3732" s="41"/>
      <c r="BL3732" s="41"/>
      <c r="BM3732" s="41"/>
      <c r="BN3732" s="41"/>
      <c r="BO3732" s="41"/>
      <c r="BP3732" s="108"/>
      <c r="CG3732" s="102"/>
      <c r="CI3732" s="45"/>
    </row>
    <row r="3733" spans="37:87" ht="13" customHeight="1">
      <c r="AK3733" s="114"/>
      <c r="AL3733" s="41"/>
      <c r="AM3733" s="41"/>
      <c r="AN3733" s="41"/>
      <c r="AO3733" s="41"/>
      <c r="AP3733" s="41"/>
      <c r="AQ3733" s="41"/>
      <c r="AR3733" s="41"/>
      <c r="AS3733" s="41"/>
      <c r="AT3733" s="41"/>
      <c r="AU3733" s="41"/>
      <c r="AV3733" s="41"/>
      <c r="AW3733" s="41"/>
      <c r="AX3733" s="41"/>
      <c r="AY3733" s="41"/>
      <c r="AZ3733" s="41"/>
      <c r="BA3733" s="41"/>
      <c r="BB3733" s="41"/>
      <c r="BC3733" s="41"/>
      <c r="BD3733" s="41"/>
      <c r="BE3733" s="41"/>
      <c r="BF3733" s="41"/>
      <c r="BG3733" s="41"/>
      <c r="BH3733" s="41"/>
      <c r="BI3733" s="41"/>
      <c r="BJ3733" s="41"/>
      <c r="BK3733" s="41"/>
      <c r="BL3733" s="41"/>
      <c r="BM3733" s="41"/>
      <c r="BN3733" s="41"/>
      <c r="BO3733" s="41"/>
      <c r="BP3733" s="108"/>
      <c r="CG3733" s="102"/>
      <c r="CI3733" s="45"/>
    </row>
    <row r="3734" spans="37:87" ht="13" customHeight="1">
      <c r="AK3734" s="114"/>
      <c r="AL3734" s="41"/>
      <c r="AM3734" s="41"/>
      <c r="AN3734" s="41"/>
      <c r="AO3734" s="41"/>
      <c r="AP3734" s="41"/>
      <c r="AQ3734" s="41"/>
      <c r="AR3734" s="41"/>
      <c r="AS3734" s="41"/>
      <c r="AT3734" s="41"/>
      <c r="AU3734" s="41"/>
      <c r="AV3734" s="41"/>
      <c r="AW3734" s="41"/>
      <c r="AX3734" s="41"/>
      <c r="AY3734" s="41"/>
      <c r="AZ3734" s="41"/>
      <c r="BA3734" s="41"/>
      <c r="BB3734" s="41"/>
      <c r="BC3734" s="41"/>
      <c r="BD3734" s="41"/>
      <c r="BE3734" s="41"/>
      <c r="BF3734" s="41"/>
      <c r="BG3734" s="41"/>
      <c r="BH3734" s="41"/>
      <c r="BI3734" s="41"/>
      <c r="BJ3734" s="41"/>
      <c r="BK3734" s="41"/>
      <c r="BL3734" s="41"/>
      <c r="BM3734" s="41"/>
      <c r="BN3734" s="41"/>
      <c r="BO3734" s="41"/>
      <c r="BP3734" s="108"/>
      <c r="CG3734" s="102"/>
      <c r="CI3734" s="45"/>
    </row>
    <row r="3735" spans="37:87" ht="13" customHeight="1">
      <c r="AK3735" s="114"/>
      <c r="AL3735" s="41"/>
      <c r="AM3735" s="41"/>
      <c r="AN3735" s="41"/>
      <c r="AO3735" s="41"/>
      <c r="AP3735" s="41"/>
      <c r="AQ3735" s="41"/>
      <c r="AR3735" s="41"/>
      <c r="AS3735" s="41"/>
      <c r="AT3735" s="41"/>
      <c r="AU3735" s="41"/>
      <c r="AV3735" s="41"/>
      <c r="AW3735" s="41"/>
      <c r="AX3735" s="41"/>
      <c r="AY3735" s="41"/>
      <c r="AZ3735" s="41"/>
      <c r="BA3735" s="41"/>
      <c r="BB3735" s="41"/>
      <c r="BC3735" s="41"/>
      <c r="BD3735" s="41"/>
      <c r="BE3735" s="41"/>
      <c r="BF3735" s="41"/>
      <c r="BG3735" s="41"/>
      <c r="BH3735" s="41"/>
      <c r="BI3735" s="41"/>
      <c r="BJ3735" s="41"/>
      <c r="BK3735" s="41"/>
      <c r="BL3735" s="41"/>
      <c r="BM3735" s="41"/>
      <c r="BN3735" s="41"/>
      <c r="BO3735" s="41"/>
      <c r="BP3735" s="108"/>
      <c r="CG3735" s="102"/>
      <c r="CI3735" s="45"/>
    </row>
    <row r="3736" spans="37:87" ht="13" customHeight="1">
      <c r="AK3736" s="114"/>
      <c r="AL3736" s="41"/>
      <c r="AM3736" s="41"/>
      <c r="AN3736" s="41"/>
      <c r="AO3736" s="41"/>
      <c r="AP3736" s="41"/>
      <c r="AQ3736" s="41"/>
      <c r="AR3736" s="41"/>
      <c r="AS3736" s="41"/>
      <c r="AT3736" s="41"/>
      <c r="AU3736" s="41"/>
      <c r="AV3736" s="41"/>
      <c r="AW3736" s="41"/>
      <c r="AX3736" s="41"/>
      <c r="AY3736" s="41"/>
      <c r="AZ3736" s="41"/>
      <c r="BA3736" s="41"/>
      <c r="BB3736" s="41"/>
      <c r="BC3736" s="41"/>
      <c r="BD3736" s="41"/>
      <c r="BE3736" s="41"/>
      <c r="BF3736" s="41"/>
      <c r="BG3736" s="41"/>
      <c r="BH3736" s="41"/>
      <c r="BI3736" s="41"/>
      <c r="BJ3736" s="41"/>
      <c r="BK3736" s="41"/>
      <c r="BL3736" s="41"/>
      <c r="BM3736" s="41"/>
      <c r="BN3736" s="41"/>
      <c r="BO3736" s="41"/>
      <c r="BP3736" s="108"/>
      <c r="CG3736" s="102"/>
      <c r="CI3736" s="45"/>
    </row>
    <row r="3737" spans="37:87" ht="13" customHeight="1">
      <c r="AK3737" s="114"/>
      <c r="AL3737" s="41"/>
      <c r="AM3737" s="41"/>
      <c r="AN3737" s="41"/>
      <c r="AO3737" s="41"/>
      <c r="AP3737" s="41"/>
      <c r="AQ3737" s="41"/>
      <c r="AR3737" s="41"/>
      <c r="AS3737" s="41"/>
      <c r="AT3737" s="41"/>
      <c r="AU3737" s="41"/>
      <c r="AV3737" s="41"/>
      <c r="AW3737" s="41"/>
      <c r="AX3737" s="41"/>
      <c r="AY3737" s="41"/>
      <c r="AZ3737" s="41"/>
      <c r="BA3737" s="41"/>
      <c r="BB3737" s="41"/>
      <c r="BC3737" s="41"/>
      <c r="BD3737" s="41"/>
      <c r="BE3737" s="41"/>
      <c r="BF3737" s="41"/>
      <c r="BG3737" s="41"/>
      <c r="BH3737" s="41"/>
      <c r="BI3737" s="41"/>
      <c r="BJ3737" s="41"/>
      <c r="BK3737" s="41"/>
      <c r="BL3737" s="41"/>
      <c r="BM3737" s="41"/>
      <c r="BN3737" s="41"/>
      <c r="BO3737" s="41"/>
      <c r="BP3737" s="108"/>
      <c r="CG3737" s="102"/>
      <c r="CI3737" s="45"/>
    </row>
    <row r="3738" spans="37:87" ht="13" customHeight="1">
      <c r="AK3738" s="114"/>
      <c r="AL3738" s="41"/>
      <c r="AM3738" s="41"/>
      <c r="AN3738" s="41"/>
      <c r="AO3738" s="41"/>
      <c r="AP3738" s="41"/>
      <c r="AQ3738" s="41"/>
      <c r="AR3738" s="41"/>
      <c r="AS3738" s="41"/>
      <c r="AT3738" s="41"/>
      <c r="AU3738" s="41"/>
      <c r="AV3738" s="41"/>
      <c r="AW3738" s="41"/>
      <c r="AX3738" s="41"/>
      <c r="AY3738" s="41"/>
      <c r="AZ3738" s="41"/>
      <c r="BA3738" s="41"/>
      <c r="BB3738" s="41"/>
      <c r="BC3738" s="41"/>
      <c r="BD3738" s="41"/>
      <c r="BE3738" s="41"/>
      <c r="BF3738" s="41"/>
      <c r="BG3738" s="41"/>
      <c r="BH3738" s="41"/>
      <c r="BI3738" s="41"/>
      <c r="BJ3738" s="41"/>
      <c r="BK3738" s="41"/>
      <c r="BL3738" s="41"/>
      <c r="BM3738" s="41"/>
      <c r="BN3738" s="41"/>
      <c r="BO3738" s="41"/>
      <c r="BP3738" s="108"/>
      <c r="CG3738" s="102"/>
      <c r="CI3738" s="45"/>
    </row>
    <row r="3739" spans="37:87" ht="13" customHeight="1">
      <c r="AK3739" s="114"/>
      <c r="AL3739" s="41"/>
      <c r="AM3739" s="41"/>
      <c r="AN3739" s="41"/>
      <c r="AO3739" s="41"/>
      <c r="AP3739" s="41"/>
      <c r="AQ3739" s="41"/>
      <c r="AR3739" s="41"/>
      <c r="AS3739" s="41"/>
      <c r="AT3739" s="41"/>
      <c r="AU3739" s="41"/>
      <c r="AV3739" s="41"/>
      <c r="AW3739" s="41"/>
      <c r="AX3739" s="41"/>
      <c r="AY3739" s="41"/>
      <c r="AZ3739" s="41"/>
      <c r="BA3739" s="41"/>
      <c r="BB3739" s="41"/>
      <c r="BC3739" s="41"/>
      <c r="BD3739" s="41"/>
      <c r="BE3739" s="41"/>
      <c r="BF3739" s="41"/>
      <c r="BG3739" s="41"/>
      <c r="BH3739" s="41"/>
      <c r="BI3739" s="41"/>
      <c r="BJ3739" s="41"/>
      <c r="BK3739" s="41"/>
      <c r="BL3739" s="41"/>
      <c r="BM3739" s="41"/>
      <c r="BN3739" s="41"/>
      <c r="BO3739" s="41"/>
      <c r="BP3739" s="108"/>
      <c r="CG3739" s="102"/>
      <c r="CI3739" s="45"/>
    </row>
    <row r="3740" spans="37:87" ht="13" customHeight="1">
      <c r="AK3740" s="114"/>
      <c r="AL3740" s="41"/>
      <c r="AM3740" s="41"/>
      <c r="AN3740" s="41"/>
      <c r="AO3740" s="41"/>
      <c r="AP3740" s="41"/>
      <c r="AQ3740" s="41"/>
      <c r="AR3740" s="41"/>
      <c r="AS3740" s="41"/>
      <c r="AT3740" s="41"/>
      <c r="AU3740" s="41"/>
      <c r="AV3740" s="41"/>
      <c r="AW3740" s="41"/>
      <c r="AX3740" s="41"/>
      <c r="AY3740" s="41"/>
      <c r="AZ3740" s="41"/>
      <c r="BA3740" s="41"/>
      <c r="BB3740" s="41"/>
      <c r="BC3740" s="41"/>
      <c r="BD3740" s="41"/>
      <c r="BE3740" s="41"/>
      <c r="BF3740" s="41"/>
      <c r="BG3740" s="41"/>
      <c r="BH3740" s="41"/>
      <c r="BI3740" s="41"/>
      <c r="BJ3740" s="41"/>
      <c r="BK3740" s="41"/>
      <c r="BL3740" s="41"/>
      <c r="BM3740" s="41"/>
      <c r="BN3740" s="41"/>
      <c r="BO3740" s="41"/>
      <c r="BP3740" s="108"/>
      <c r="CG3740" s="102"/>
      <c r="CI3740" s="45"/>
    </row>
    <row r="3741" spans="37:87" ht="13" customHeight="1">
      <c r="AK3741" s="114"/>
      <c r="AL3741" s="41"/>
      <c r="AM3741" s="41"/>
      <c r="AN3741" s="41"/>
      <c r="AO3741" s="41"/>
      <c r="AP3741" s="41"/>
      <c r="AQ3741" s="41"/>
      <c r="AR3741" s="41"/>
      <c r="AS3741" s="41"/>
      <c r="AT3741" s="41"/>
      <c r="AU3741" s="41"/>
      <c r="AV3741" s="41"/>
      <c r="AW3741" s="41"/>
      <c r="AX3741" s="41"/>
      <c r="AY3741" s="41"/>
      <c r="AZ3741" s="41"/>
      <c r="BA3741" s="41"/>
      <c r="BB3741" s="41"/>
      <c r="BC3741" s="41"/>
      <c r="BD3741" s="41"/>
      <c r="BE3741" s="41"/>
      <c r="BF3741" s="41"/>
      <c r="BG3741" s="41"/>
      <c r="BH3741" s="41"/>
      <c r="BI3741" s="41"/>
      <c r="BJ3741" s="41"/>
      <c r="BK3741" s="41"/>
      <c r="BL3741" s="41"/>
      <c r="BM3741" s="41"/>
      <c r="BN3741" s="41"/>
      <c r="BO3741" s="41"/>
      <c r="BP3741" s="108"/>
      <c r="CG3741" s="102"/>
      <c r="CI3741" s="45"/>
    </row>
    <row r="3742" spans="37:87" ht="13" customHeight="1">
      <c r="AK3742" s="114"/>
      <c r="AL3742" s="41"/>
      <c r="AM3742" s="41"/>
      <c r="AN3742" s="41"/>
      <c r="AO3742" s="41"/>
      <c r="AP3742" s="41"/>
      <c r="AQ3742" s="41"/>
      <c r="AR3742" s="41"/>
      <c r="AS3742" s="41"/>
      <c r="AT3742" s="41"/>
      <c r="AU3742" s="41"/>
      <c r="AV3742" s="41"/>
      <c r="AW3742" s="41"/>
      <c r="AX3742" s="41"/>
      <c r="AY3742" s="41"/>
      <c r="AZ3742" s="41"/>
      <c r="BA3742" s="41"/>
      <c r="BB3742" s="41"/>
      <c r="BC3742" s="41"/>
      <c r="BD3742" s="41"/>
      <c r="BE3742" s="41"/>
      <c r="BF3742" s="41"/>
      <c r="BG3742" s="41"/>
      <c r="BH3742" s="41"/>
      <c r="BI3742" s="41"/>
      <c r="BJ3742" s="41"/>
      <c r="BK3742" s="41"/>
      <c r="BL3742" s="41"/>
      <c r="BM3742" s="41"/>
      <c r="BN3742" s="41"/>
      <c r="BO3742" s="41"/>
      <c r="BP3742" s="108"/>
      <c r="CG3742" s="102"/>
      <c r="CI3742" s="45"/>
    </row>
    <row r="3743" spans="37:87" ht="13" customHeight="1">
      <c r="AK3743" s="114"/>
      <c r="AL3743" s="41"/>
      <c r="AM3743" s="41"/>
      <c r="AN3743" s="41"/>
      <c r="AO3743" s="41"/>
      <c r="AP3743" s="41"/>
      <c r="AQ3743" s="41"/>
      <c r="AR3743" s="41"/>
      <c r="AS3743" s="41"/>
      <c r="AT3743" s="41"/>
      <c r="AU3743" s="41"/>
      <c r="AV3743" s="41"/>
      <c r="AW3743" s="41"/>
      <c r="AX3743" s="41"/>
      <c r="AY3743" s="41"/>
      <c r="AZ3743" s="41"/>
      <c r="BA3743" s="41"/>
      <c r="BB3743" s="41"/>
      <c r="BC3743" s="41"/>
      <c r="BD3743" s="41"/>
      <c r="BE3743" s="41"/>
      <c r="BF3743" s="41"/>
      <c r="BG3743" s="41"/>
      <c r="BH3743" s="41"/>
      <c r="BI3743" s="41"/>
      <c r="BJ3743" s="41"/>
      <c r="BK3743" s="41"/>
      <c r="BL3743" s="41"/>
      <c r="BM3743" s="41"/>
      <c r="BN3743" s="41"/>
      <c r="BO3743" s="41"/>
      <c r="BP3743" s="108"/>
      <c r="CG3743" s="102"/>
      <c r="CI3743" s="45"/>
    </row>
    <row r="3744" spans="37:87" ht="13" customHeight="1">
      <c r="AK3744" s="114"/>
      <c r="AL3744" s="41"/>
      <c r="AM3744" s="41"/>
      <c r="AN3744" s="41"/>
      <c r="AO3744" s="41"/>
      <c r="AP3744" s="41"/>
      <c r="AQ3744" s="41"/>
      <c r="AR3744" s="41"/>
      <c r="AS3744" s="41"/>
      <c r="AT3744" s="41"/>
      <c r="AU3744" s="41"/>
      <c r="AV3744" s="41"/>
      <c r="AW3744" s="41"/>
      <c r="AX3744" s="41"/>
      <c r="AY3744" s="41"/>
      <c r="AZ3744" s="41"/>
      <c r="BA3744" s="41"/>
      <c r="BB3744" s="41"/>
      <c r="BC3744" s="41"/>
      <c r="BD3744" s="41"/>
      <c r="BE3744" s="41"/>
      <c r="BF3744" s="41"/>
      <c r="BG3744" s="41"/>
      <c r="BH3744" s="41"/>
      <c r="BI3744" s="41"/>
      <c r="BJ3744" s="41"/>
      <c r="BK3744" s="41"/>
      <c r="BL3744" s="41"/>
      <c r="BM3744" s="41"/>
      <c r="BN3744" s="41"/>
      <c r="BO3744" s="41"/>
      <c r="BP3744" s="108"/>
      <c r="CG3744" s="102"/>
      <c r="CI3744" s="45"/>
    </row>
    <row r="3745" spans="37:87" ht="13" customHeight="1">
      <c r="AK3745" s="114"/>
      <c r="AL3745" s="41"/>
      <c r="AM3745" s="41"/>
      <c r="AN3745" s="41"/>
      <c r="AO3745" s="41"/>
      <c r="AP3745" s="41"/>
      <c r="AQ3745" s="41"/>
      <c r="AR3745" s="41"/>
      <c r="AS3745" s="41"/>
      <c r="AT3745" s="41"/>
      <c r="AU3745" s="41"/>
      <c r="AV3745" s="41"/>
      <c r="AW3745" s="41"/>
      <c r="AX3745" s="41"/>
      <c r="AY3745" s="41"/>
      <c r="AZ3745" s="41"/>
      <c r="BA3745" s="41"/>
      <c r="BB3745" s="41"/>
      <c r="BC3745" s="41"/>
      <c r="BD3745" s="41"/>
      <c r="BE3745" s="41"/>
      <c r="BF3745" s="41"/>
      <c r="BG3745" s="41"/>
      <c r="BH3745" s="41"/>
      <c r="BI3745" s="41"/>
      <c r="BJ3745" s="41"/>
      <c r="BK3745" s="41"/>
      <c r="BL3745" s="41"/>
      <c r="BM3745" s="41"/>
      <c r="BN3745" s="41"/>
      <c r="BO3745" s="41"/>
      <c r="BP3745" s="108"/>
      <c r="CG3745" s="102"/>
      <c r="CI3745" s="45"/>
    </row>
    <row r="3746" spans="37:87" ht="13" customHeight="1">
      <c r="AK3746" s="114"/>
      <c r="AL3746" s="41"/>
      <c r="AM3746" s="41"/>
      <c r="AN3746" s="41"/>
      <c r="AO3746" s="41"/>
      <c r="AP3746" s="41"/>
      <c r="AQ3746" s="41"/>
      <c r="AR3746" s="41"/>
      <c r="AS3746" s="41"/>
      <c r="AT3746" s="41"/>
      <c r="AU3746" s="41"/>
      <c r="AV3746" s="41"/>
      <c r="AW3746" s="41"/>
      <c r="AX3746" s="41"/>
      <c r="AY3746" s="41"/>
      <c r="AZ3746" s="41"/>
      <c r="BA3746" s="41"/>
      <c r="BB3746" s="41"/>
      <c r="BC3746" s="41"/>
      <c r="BD3746" s="41"/>
      <c r="BE3746" s="41"/>
      <c r="BF3746" s="41"/>
      <c r="BG3746" s="41"/>
      <c r="BH3746" s="41"/>
      <c r="BI3746" s="41"/>
      <c r="BJ3746" s="41"/>
      <c r="BK3746" s="41"/>
      <c r="BL3746" s="41"/>
      <c r="BM3746" s="41"/>
      <c r="BN3746" s="41"/>
      <c r="BO3746" s="41"/>
      <c r="BP3746" s="108"/>
      <c r="CG3746" s="102"/>
      <c r="CI3746" s="45"/>
    </row>
    <row r="3747" spans="37:87" ht="13" customHeight="1">
      <c r="AK3747" s="114"/>
      <c r="AL3747" s="41"/>
      <c r="AM3747" s="41"/>
      <c r="AN3747" s="41"/>
      <c r="AO3747" s="41"/>
      <c r="AP3747" s="41"/>
      <c r="AQ3747" s="41"/>
      <c r="AR3747" s="41"/>
      <c r="AS3747" s="41"/>
      <c r="AT3747" s="41"/>
      <c r="AU3747" s="41"/>
      <c r="AV3747" s="41"/>
      <c r="AW3747" s="41"/>
      <c r="AX3747" s="41"/>
      <c r="AY3747" s="41"/>
      <c r="AZ3747" s="41"/>
      <c r="BA3747" s="41"/>
      <c r="BB3747" s="41"/>
      <c r="BC3747" s="41"/>
      <c r="BD3747" s="41"/>
      <c r="BE3747" s="41"/>
      <c r="BF3747" s="41"/>
      <c r="BG3747" s="41"/>
      <c r="BH3747" s="41"/>
      <c r="BI3747" s="41"/>
      <c r="BJ3747" s="41"/>
      <c r="BK3747" s="41"/>
      <c r="BL3747" s="41"/>
      <c r="BM3747" s="41"/>
      <c r="BN3747" s="41"/>
      <c r="BO3747" s="41"/>
      <c r="BP3747" s="108"/>
      <c r="CG3747" s="102"/>
      <c r="CI3747" s="45"/>
    </row>
    <row r="3748" spans="37:87" ht="13" customHeight="1">
      <c r="AK3748" s="114"/>
      <c r="AL3748" s="41"/>
      <c r="AM3748" s="41"/>
      <c r="AN3748" s="41"/>
      <c r="AO3748" s="41"/>
      <c r="AP3748" s="41"/>
      <c r="AQ3748" s="41"/>
      <c r="AR3748" s="41"/>
      <c r="AS3748" s="41"/>
      <c r="AT3748" s="41"/>
      <c r="AU3748" s="41"/>
      <c r="AV3748" s="41"/>
      <c r="AW3748" s="41"/>
      <c r="AX3748" s="41"/>
      <c r="AY3748" s="41"/>
      <c r="AZ3748" s="41"/>
      <c r="BA3748" s="41"/>
      <c r="BB3748" s="41"/>
      <c r="BC3748" s="41"/>
      <c r="BD3748" s="41"/>
      <c r="BE3748" s="41"/>
      <c r="BF3748" s="41"/>
      <c r="BG3748" s="41"/>
      <c r="BH3748" s="41"/>
      <c r="BI3748" s="41"/>
      <c r="BJ3748" s="41"/>
      <c r="BK3748" s="41"/>
      <c r="BL3748" s="41"/>
      <c r="BM3748" s="41"/>
      <c r="BN3748" s="41"/>
      <c r="BO3748" s="41"/>
      <c r="BP3748" s="108"/>
      <c r="CG3748" s="102"/>
      <c r="CI3748" s="45"/>
    </row>
    <row r="3749" spans="37:87" ht="13" customHeight="1">
      <c r="AK3749" s="114"/>
      <c r="AL3749" s="41"/>
      <c r="AM3749" s="41"/>
      <c r="AN3749" s="41"/>
      <c r="AO3749" s="41"/>
      <c r="AP3749" s="41"/>
      <c r="AQ3749" s="41"/>
      <c r="AR3749" s="41"/>
      <c r="AS3749" s="41"/>
      <c r="AT3749" s="41"/>
      <c r="AU3749" s="41"/>
      <c r="AV3749" s="41"/>
      <c r="AW3749" s="41"/>
      <c r="AX3749" s="41"/>
      <c r="AY3749" s="41"/>
      <c r="AZ3749" s="41"/>
      <c r="BA3749" s="41"/>
      <c r="BB3749" s="41"/>
      <c r="BC3749" s="41"/>
      <c r="BD3749" s="41"/>
      <c r="BE3749" s="41"/>
      <c r="BF3749" s="41"/>
      <c r="BG3749" s="41"/>
      <c r="BH3749" s="41"/>
      <c r="BI3749" s="41"/>
      <c r="BJ3749" s="41"/>
      <c r="BK3749" s="41"/>
      <c r="BL3749" s="41"/>
      <c r="BM3749" s="41"/>
      <c r="BN3749" s="41"/>
      <c r="BO3749" s="41"/>
      <c r="BP3749" s="108"/>
      <c r="CG3749" s="102"/>
      <c r="CI3749" s="45"/>
    </row>
    <row r="3750" spans="37:87" ht="13" customHeight="1">
      <c r="AK3750" s="114"/>
      <c r="AL3750" s="41"/>
      <c r="AM3750" s="41"/>
      <c r="AN3750" s="41"/>
      <c r="AO3750" s="41"/>
      <c r="AP3750" s="41"/>
      <c r="AQ3750" s="41"/>
      <c r="AR3750" s="41"/>
      <c r="AS3750" s="41"/>
      <c r="AT3750" s="41"/>
      <c r="AU3750" s="41"/>
      <c r="AV3750" s="41"/>
      <c r="AW3750" s="41"/>
      <c r="AX3750" s="41"/>
      <c r="AY3750" s="41"/>
      <c r="AZ3750" s="41"/>
      <c r="BA3750" s="41"/>
      <c r="BB3750" s="41"/>
      <c r="BC3750" s="41"/>
      <c r="BD3750" s="41"/>
      <c r="BE3750" s="41"/>
      <c r="BF3750" s="41"/>
      <c r="BG3750" s="41"/>
      <c r="BH3750" s="41"/>
      <c r="BI3750" s="41"/>
      <c r="BJ3750" s="41"/>
      <c r="BK3750" s="41"/>
      <c r="BL3750" s="41"/>
      <c r="BM3750" s="41"/>
      <c r="BN3750" s="41"/>
      <c r="BO3750" s="41"/>
      <c r="BP3750" s="108"/>
      <c r="CG3750" s="102"/>
      <c r="CI3750" s="45"/>
    </row>
    <row r="3751" spans="37:87" ht="13" customHeight="1">
      <c r="AK3751" s="114"/>
      <c r="AL3751" s="41"/>
      <c r="AM3751" s="41"/>
      <c r="AN3751" s="41"/>
      <c r="AO3751" s="41"/>
      <c r="AP3751" s="41"/>
      <c r="AQ3751" s="41"/>
      <c r="AR3751" s="41"/>
      <c r="AS3751" s="41"/>
      <c r="AT3751" s="41"/>
      <c r="AU3751" s="41"/>
      <c r="AV3751" s="41"/>
      <c r="AW3751" s="41"/>
      <c r="AX3751" s="41"/>
      <c r="AY3751" s="41"/>
      <c r="AZ3751" s="41"/>
      <c r="BA3751" s="41"/>
      <c r="BB3751" s="41"/>
      <c r="BC3751" s="41"/>
      <c r="BD3751" s="41"/>
      <c r="BE3751" s="41"/>
      <c r="BF3751" s="41"/>
      <c r="BG3751" s="41"/>
      <c r="BH3751" s="41"/>
      <c r="BI3751" s="41"/>
      <c r="BJ3751" s="41"/>
      <c r="BK3751" s="41"/>
      <c r="BL3751" s="41"/>
      <c r="BM3751" s="41"/>
      <c r="BN3751" s="41"/>
      <c r="BO3751" s="41"/>
      <c r="BP3751" s="108"/>
      <c r="CG3751" s="102"/>
      <c r="CI3751" s="45"/>
    </row>
    <row r="3752" spans="37:87" ht="13" customHeight="1">
      <c r="AK3752" s="114"/>
      <c r="AL3752" s="41"/>
      <c r="AM3752" s="41"/>
      <c r="AN3752" s="41"/>
      <c r="AO3752" s="41"/>
      <c r="AP3752" s="41"/>
      <c r="AQ3752" s="41"/>
      <c r="AR3752" s="41"/>
      <c r="AS3752" s="41"/>
      <c r="AT3752" s="41"/>
      <c r="AU3752" s="41"/>
      <c r="AV3752" s="41"/>
      <c r="AW3752" s="41"/>
      <c r="AX3752" s="41"/>
      <c r="AY3752" s="41"/>
      <c r="AZ3752" s="41"/>
      <c r="BA3752" s="41"/>
      <c r="BB3752" s="41"/>
      <c r="BC3752" s="41"/>
      <c r="BD3752" s="41"/>
      <c r="BE3752" s="41"/>
      <c r="BF3752" s="41"/>
      <c r="BG3752" s="41"/>
      <c r="BH3752" s="41"/>
      <c r="BI3752" s="41"/>
      <c r="BJ3752" s="41"/>
      <c r="BK3752" s="41"/>
      <c r="BL3752" s="41"/>
      <c r="BM3752" s="41"/>
      <c r="BN3752" s="41"/>
      <c r="BO3752" s="41"/>
      <c r="BP3752" s="108"/>
      <c r="CG3752" s="102"/>
      <c r="CI3752" s="45"/>
    </row>
    <row r="3753" spans="37:87" ht="13" customHeight="1">
      <c r="AK3753" s="114"/>
      <c r="AL3753" s="41"/>
      <c r="AM3753" s="41"/>
      <c r="AN3753" s="41"/>
      <c r="AO3753" s="41"/>
      <c r="AP3753" s="41"/>
      <c r="AQ3753" s="41"/>
      <c r="AR3753" s="41"/>
      <c r="AS3753" s="41"/>
      <c r="AT3753" s="41"/>
      <c r="AU3753" s="41"/>
      <c r="AV3753" s="41"/>
      <c r="AW3753" s="41"/>
      <c r="AX3753" s="41"/>
      <c r="AY3753" s="41"/>
      <c r="AZ3753" s="41"/>
      <c r="BA3753" s="41"/>
      <c r="BB3753" s="41"/>
      <c r="BC3753" s="41"/>
      <c r="BD3753" s="41"/>
      <c r="BE3753" s="41"/>
      <c r="BF3753" s="41"/>
      <c r="BG3753" s="41"/>
      <c r="BH3753" s="41"/>
      <c r="BI3753" s="41"/>
      <c r="BJ3753" s="41"/>
      <c r="BK3753" s="41"/>
      <c r="BL3753" s="41"/>
      <c r="BM3753" s="41"/>
      <c r="BN3753" s="41"/>
      <c r="BO3753" s="41"/>
      <c r="BP3753" s="108"/>
      <c r="CG3753" s="102"/>
      <c r="CI3753" s="45"/>
    </row>
    <row r="3754" spans="37:87" ht="13" customHeight="1">
      <c r="AK3754" s="114"/>
      <c r="AL3754" s="41"/>
      <c r="AM3754" s="41"/>
      <c r="AN3754" s="41"/>
      <c r="AO3754" s="41"/>
      <c r="AP3754" s="41"/>
      <c r="AQ3754" s="41"/>
      <c r="AR3754" s="41"/>
      <c r="AS3754" s="41"/>
      <c r="AT3754" s="41"/>
      <c r="AU3754" s="41"/>
      <c r="AV3754" s="41"/>
      <c r="AW3754" s="41"/>
      <c r="AX3754" s="41"/>
      <c r="AY3754" s="41"/>
      <c r="AZ3754" s="41"/>
      <c r="BA3754" s="41"/>
      <c r="BB3754" s="41"/>
      <c r="BC3754" s="41"/>
      <c r="BD3754" s="41"/>
      <c r="BE3754" s="41"/>
      <c r="BF3754" s="41"/>
      <c r="BG3754" s="41"/>
      <c r="BH3754" s="41"/>
      <c r="BI3754" s="41"/>
      <c r="BJ3754" s="41"/>
      <c r="BK3754" s="41"/>
      <c r="BL3754" s="41"/>
      <c r="BM3754" s="41"/>
      <c r="BN3754" s="41"/>
      <c r="BO3754" s="41"/>
      <c r="BP3754" s="108"/>
      <c r="CG3754" s="102"/>
      <c r="CI3754" s="45"/>
    </row>
    <row r="3755" spans="37:87" ht="13" customHeight="1">
      <c r="AK3755" s="114"/>
      <c r="AL3755" s="41"/>
      <c r="AM3755" s="41"/>
      <c r="AN3755" s="41"/>
      <c r="AO3755" s="41"/>
      <c r="AP3755" s="41"/>
      <c r="AQ3755" s="41"/>
      <c r="AR3755" s="41"/>
      <c r="AS3755" s="41"/>
      <c r="AT3755" s="41"/>
      <c r="AU3755" s="41"/>
      <c r="AV3755" s="41"/>
      <c r="AW3755" s="41"/>
      <c r="AX3755" s="41"/>
      <c r="AY3755" s="41"/>
      <c r="AZ3755" s="41"/>
      <c r="BA3755" s="41"/>
      <c r="BB3755" s="41"/>
      <c r="BC3755" s="41"/>
      <c r="BD3755" s="41"/>
      <c r="BE3755" s="41"/>
      <c r="BF3755" s="41"/>
      <c r="BG3755" s="41"/>
      <c r="BH3755" s="41"/>
      <c r="BI3755" s="41"/>
      <c r="BJ3755" s="41"/>
      <c r="BK3755" s="41"/>
      <c r="BL3755" s="41"/>
      <c r="BM3755" s="41"/>
      <c r="BN3755" s="41"/>
      <c r="BO3755" s="41"/>
      <c r="BP3755" s="108"/>
      <c r="CG3755" s="102"/>
      <c r="CI3755" s="45"/>
    </row>
    <row r="3756" spans="37:87" ht="13" customHeight="1">
      <c r="AK3756" s="114"/>
      <c r="AL3756" s="41"/>
      <c r="AM3756" s="41"/>
      <c r="AN3756" s="41"/>
      <c r="AO3756" s="41"/>
      <c r="AP3756" s="41"/>
      <c r="AQ3756" s="41"/>
      <c r="AR3756" s="41"/>
      <c r="AS3756" s="41"/>
      <c r="AT3756" s="41"/>
      <c r="AU3756" s="41"/>
      <c r="AV3756" s="41"/>
      <c r="AW3756" s="41"/>
      <c r="AX3756" s="41"/>
      <c r="AY3756" s="41"/>
      <c r="AZ3756" s="41"/>
      <c r="BA3756" s="41"/>
      <c r="BB3756" s="41"/>
      <c r="BC3756" s="41"/>
      <c r="BD3756" s="41"/>
      <c r="BE3756" s="41"/>
      <c r="BF3756" s="41"/>
      <c r="BG3756" s="41"/>
      <c r="BH3756" s="41"/>
      <c r="BI3756" s="41"/>
      <c r="BJ3756" s="41"/>
      <c r="BK3756" s="41"/>
      <c r="BL3756" s="41"/>
      <c r="BM3756" s="41"/>
      <c r="BN3756" s="41"/>
      <c r="BO3756" s="41"/>
      <c r="BP3756" s="108"/>
      <c r="CG3756" s="102"/>
      <c r="CI3756" s="45"/>
    </row>
    <row r="3757" spans="37:87" ht="13" customHeight="1">
      <c r="AK3757" s="114"/>
      <c r="AL3757" s="41"/>
      <c r="AM3757" s="41"/>
      <c r="AN3757" s="41"/>
      <c r="AO3757" s="41"/>
      <c r="AP3757" s="41"/>
      <c r="AQ3757" s="41"/>
      <c r="AR3757" s="41"/>
      <c r="AS3757" s="41"/>
      <c r="AT3757" s="41"/>
      <c r="AU3757" s="41"/>
      <c r="AV3757" s="41"/>
      <c r="AW3757" s="41"/>
      <c r="AX3757" s="41"/>
      <c r="AY3757" s="41"/>
      <c r="AZ3757" s="41"/>
      <c r="BA3757" s="41"/>
      <c r="BB3757" s="41"/>
      <c r="BC3757" s="41"/>
      <c r="BD3757" s="41"/>
      <c r="BE3757" s="41"/>
      <c r="BF3757" s="41"/>
      <c r="BG3757" s="41"/>
      <c r="BH3757" s="41"/>
      <c r="BI3757" s="41"/>
      <c r="BJ3757" s="41"/>
      <c r="BK3757" s="41"/>
      <c r="BL3757" s="41"/>
      <c r="BM3757" s="41"/>
      <c r="BN3757" s="41"/>
      <c r="BO3757" s="41"/>
      <c r="BP3757" s="108"/>
      <c r="CG3757" s="102"/>
      <c r="CI3757" s="45"/>
    </row>
    <row r="3758" spans="37:87" ht="13" customHeight="1">
      <c r="AK3758" s="114"/>
      <c r="AL3758" s="41"/>
      <c r="AM3758" s="41"/>
      <c r="AN3758" s="41"/>
      <c r="AO3758" s="41"/>
      <c r="AP3758" s="41"/>
      <c r="AQ3758" s="41"/>
      <c r="AR3758" s="41"/>
      <c r="AS3758" s="41"/>
      <c r="AT3758" s="41"/>
      <c r="AU3758" s="41"/>
      <c r="AV3758" s="41"/>
      <c r="AW3758" s="41"/>
      <c r="AX3758" s="41"/>
      <c r="AY3758" s="41"/>
      <c r="AZ3758" s="41"/>
      <c r="BA3758" s="41"/>
      <c r="BB3758" s="41"/>
      <c r="BC3758" s="41"/>
      <c r="BD3758" s="41"/>
      <c r="BE3758" s="41"/>
      <c r="BF3758" s="41"/>
      <c r="BG3758" s="41"/>
      <c r="BH3758" s="41"/>
      <c r="BI3758" s="41"/>
      <c r="BJ3758" s="41"/>
      <c r="BK3758" s="41"/>
      <c r="BL3758" s="41"/>
      <c r="BM3758" s="41"/>
      <c r="BN3758" s="41"/>
      <c r="BO3758" s="41"/>
      <c r="BP3758" s="108"/>
      <c r="CG3758" s="102"/>
      <c r="CI3758" s="45"/>
    </row>
    <row r="3759" spans="37:87" ht="13" customHeight="1">
      <c r="AK3759" s="114"/>
      <c r="AL3759" s="41"/>
      <c r="AM3759" s="41"/>
      <c r="AN3759" s="41"/>
      <c r="AO3759" s="41"/>
      <c r="AP3759" s="41"/>
      <c r="AQ3759" s="41"/>
      <c r="AR3759" s="41"/>
      <c r="AS3759" s="41"/>
      <c r="AT3759" s="41"/>
      <c r="AU3759" s="41"/>
      <c r="AV3759" s="41"/>
      <c r="AW3759" s="41"/>
      <c r="AX3759" s="41"/>
      <c r="AY3759" s="41"/>
      <c r="AZ3759" s="41"/>
      <c r="BA3759" s="41"/>
      <c r="BB3759" s="41"/>
      <c r="BC3759" s="41"/>
      <c r="BD3759" s="41"/>
      <c r="BE3759" s="41"/>
      <c r="BF3759" s="41"/>
      <c r="BG3759" s="41"/>
      <c r="BH3759" s="41"/>
      <c r="BI3759" s="41"/>
      <c r="BJ3759" s="41"/>
      <c r="BK3759" s="41"/>
      <c r="BL3759" s="41"/>
      <c r="BM3759" s="41"/>
      <c r="BN3759" s="41"/>
      <c r="BO3759" s="41"/>
      <c r="BP3759" s="108"/>
      <c r="CG3759" s="102"/>
      <c r="CI3759" s="45"/>
    </row>
    <row r="3760" spans="37:87" ht="13" customHeight="1">
      <c r="AK3760" s="114"/>
      <c r="AL3760" s="41"/>
      <c r="AM3760" s="41"/>
      <c r="AN3760" s="41"/>
      <c r="AO3760" s="41"/>
      <c r="AP3760" s="41"/>
      <c r="AQ3760" s="41"/>
      <c r="AR3760" s="41"/>
      <c r="AS3760" s="41"/>
      <c r="AT3760" s="41"/>
      <c r="AU3760" s="41"/>
      <c r="AV3760" s="41"/>
      <c r="AW3760" s="41"/>
      <c r="AX3760" s="41"/>
      <c r="AY3760" s="41"/>
      <c r="AZ3760" s="41"/>
      <c r="BA3760" s="41"/>
      <c r="BB3760" s="41"/>
      <c r="BC3760" s="41"/>
      <c r="BD3760" s="41"/>
      <c r="BE3760" s="41"/>
      <c r="BF3760" s="41"/>
      <c r="BG3760" s="41"/>
      <c r="BH3760" s="41"/>
      <c r="BI3760" s="41"/>
      <c r="BJ3760" s="41"/>
      <c r="BK3760" s="41"/>
      <c r="BL3760" s="41"/>
      <c r="BM3760" s="41"/>
      <c r="BN3760" s="41"/>
      <c r="BO3760" s="41"/>
      <c r="BP3760" s="108"/>
      <c r="CG3760" s="102"/>
      <c r="CI3760" s="45"/>
    </row>
    <row r="3761" spans="37:87" ht="13" customHeight="1">
      <c r="AK3761" s="114"/>
      <c r="AL3761" s="41"/>
      <c r="AM3761" s="41"/>
      <c r="AN3761" s="41"/>
      <c r="AO3761" s="41"/>
      <c r="AP3761" s="41"/>
      <c r="AQ3761" s="41"/>
      <c r="AR3761" s="41"/>
      <c r="AS3761" s="41"/>
      <c r="AT3761" s="41"/>
      <c r="AU3761" s="41"/>
      <c r="AV3761" s="41"/>
      <c r="AW3761" s="41"/>
      <c r="AX3761" s="41"/>
      <c r="AY3761" s="41"/>
      <c r="AZ3761" s="41"/>
      <c r="BA3761" s="41"/>
      <c r="BB3761" s="41"/>
      <c r="BC3761" s="41"/>
      <c r="BD3761" s="41"/>
      <c r="BE3761" s="41"/>
      <c r="BF3761" s="41"/>
      <c r="BG3761" s="41"/>
      <c r="BH3761" s="41"/>
      <c r="BI3761" s="41"/>
      <c r="BJ3761" s="41"/>
      <c r="BK3761" s="41"/>
      <c r="BL3761" s="41"/>
      <c r="BM3761" s="41"/>
      <c r="BN3761" s="41"/>
      <c r="BO3761" s="41"/>
      <c r="BP3761" s="108"/>
      <c r="CG3761" s="102"/>
      <c r="CI3761" s="45"/>
    </row>
    <row r="3762" spans="37:87" ht="13" customHeight="1">
      <c r="AK3762" s="114"/>
      <c r="AL3762" s="41"/>
      <c r="AM3762" s="41"/>
      <c r="AN3762" s="41"/>
      <c r="AO3762" s="41"/>
      <c r="AP3762" s="41"/>
      <c r="AQ3762" s="41"/>
      <c r="AR3762" s="41"/>
      <c r="AS3762" s="41"/>
      <c r="AT3762" s="41"/>
      <c r="AU3762" s="41"/>
      <c r="AV3762" s="41"/>
      <c r="AW3762" s="41"/>
      <c r="AX3762" s="41"/>
      <c r="AY3762" s="41"/>
      <c r="AZ3762" s="41"/>
      <c r="BA3762" s="41"/>
      <c r="BB3762" s="41"/>
      <c r="BC3762" s="41"/>
      <c r="BD3762" s="41"/>
      <c r="BE3762" s="41"/>
      <c r="BF3762" s="41"/>
      <c r="BG3762" s="41"/>
      <c r="BH3762" s="41"/>
      <c r="BI3762" s="41"/>
      <c r="BJ3762" s="41"/>
      <c r="BK3762" s="41"/>
      <c r="BL3762" s="41"/>
      <c r="BM3762" s="41"/>
      <c r="BN3762" s="41"/>
      <c r="BO3762" s="41"/>
      <c r="BP3762" s="108"/>
      <c r="CG3762" s="102"/>
      <c r="CI3762" s="45"/>
    </row>
    <row r="3763" spans="37:87" ht="13" customHeight="1">
      <c r="AK3763" s="114"/>
      <c r="AL3763" s="41"/>
      <c r="AM3763" s="41"/>
      <c r="AN3763" s="41"/>
      <c r="AO3763" s="41"/>
      <c r="AP3763" s="41"/>
      <c r="AQ3763" s="41"/>
      <c r="AR3763" s="41"/>
      <c r="AS3763" s="41"/>
      <c r="AT3763" s="41"/>
      <c r="AU3763" s="41"/>
      <c r="AV3763" s="41"/>
      <c r="AW3763" s="41"/>
      <c r="AX3763" s="41"/>
      <c r="AY3763" s="41"/>
      <c r="AZ3763" s="41"/>
      <c r="BA3763" s="41"/>
      <c r="BB3763" s="41"/>
      <c r="BC3763" s="41"/>
      <c r="BD3763" s="41"/>
      <c r="BE3763" s="41"/>
      <c r="BF3763" s="41"/>
      <c r="BG3763" s="41"/>
      <c r="BH3763" s="41"/>
      <c r="BI3763" s="41"/>
      <c r="BJ3763" s="41"/>
      <c r="BK3763" s="41"/>
      <c r="BL3763" s="41"/>
      <c r="BM3763" s="41"/>
      <c r="BN3763" s="41"/>
      <c r="BO3763" s="41"/>
      <c r="BP3763" s="108"/>
      <c r="CG3763" s="102"/>
      <c r="CI3763" s="45"/>
    </row>
    <row r="3764" spans="37:87" ht="13" customHeight="1">
      <c r="AK3764" s="114"/>
      <c r="AL3764" s="41"/>
      <c r="AM3764" s="41"/>
      <c r="AN3764" s="41"/>
      <c r="AO3764" s="41"/>
      <c r="AP3764" s="41"/>
      <c r="AQ3764" s="41"/>
      <c r="AR3764" s="41"/>
      <c r="AS3764" s="41"/>
      <c r="AT3764" s="41"/>
      <c r="AU3764" s="41"/>
      <c r="AV3764" s="41"/>
      <c r="AW3764" s="41"/>
      <c r="AX3764" s="41"/>
      <c r="AY3764" s="41"/>
      <c r="AZ3764" s="41"/>
      <c r="BA3764" s="41"/>
      <c r="BB3764" s="41"/>
      <c r="BC3764" s="41"/>
      <c r="BD3764" s="41"/>
      <c r="BE3764" s="41"/>
      <c r="BF3764" s="41"/>
      <c r="BG3764" s="41"/>
      <c r="BH3764" s="41"/>
      <c r="BI3764" s="41"/>
      <c r="BJ3764" s="41"/>
      <c r="BK3764" s="41"/>
      <c r="BL3764" s="41"/>
      <c r="BM3764" s="41"/>
      <c r="BN3764" s="41"/>
      <c r="BO3764" s="41"/>
      <c r="BP3764" s="108"/>
      <c r="CG3764" s="102"/>
      <c r="CI3764" s="45"/>
    </row>
    <row r="3765" spans="37:87" ht="13" customHeight="1">
      <c r="AK3765" s="114"/>
      <c r="AL3765" s="41"/>
      <c r="AM3765" s="41"/>
      <c r="AN3765" s="41"/>
      <c r="AO3765" s="41"/>
      <c r="AP3765" s="41"/>
      <c r="AQ3765" s="41"/>
      <c r="AR3765" s="41"/>
      <c r="AS3765" s="41"/>
      <c r="AT3765" s="41"/>
      <c r="AU3765" s="41"/>
      <c r="AV3765" s="41"/>
      <c r="AW3765" s="41"/>
      <c r="AX3765" s="41"/>
      <c r="AY3765" s="41"/>
      <c r="AZ3765" s="41"/>
      <c r="BA3765" s="41"/>
      <c r="BB3765" s="41"/>
      <c r="BC3765" s="41"/>
      <c r="BD3765" s="41"/>
      <c r="BE3765" s="41"/>
      <c r="BF3765" s="41"/>
      <c r="BG3765" s="41"/>
      <c r="BH3765" s="41"/>
      <c r="BI3765" s="41"/>
      <c r="BJ3765" s="41"/>
      <c r="BK3765" s="41"/>
      <c r="BL3765" s="41"/>
      <c r="BM3765" s="41"/>
      <c r="BN3765" s="41"/>
      <c r="BO3765" s="41"/>
      <c r="BP3765" s="108"/>
      <c r="CG3765" s="102"/>
      <c r="CI3765" s="45"/>
    </row>
    <row r="3766" spans="37:87" ht="13" customHeight="1">
      <c r="AK3766" s="114"/>
      <c r="AL3766" s="41"/>
      <c r="AM3766" s="41"/>
      <c r="AN3766" s="41"/>
      <c r="AO3766" s="41"/>
      <c r="AP3766" s="41"/>
      <c r="AQ3766" s="41"/>
      <c r="AR3766" s="41"/>
      <c r="AS3766" s="41"/>
      <c r="AT3766" s="41"/>
      <c r="AU3766" s="41"/>
      <c r="AV3766" s="41"/>
      <c r="AW3766" s="41"/>
      <c r="AX3766" s="41"/>
      <c r="AY3766" s="41"/>
      <c r="AZ3766" s="41"/>
      <c r="BA3766" s="41"/>
      <c r="BB3766" s="41"/>
      <c r="BC3766" s="41"/>
      <c r="BD3766" s="41"/>
      <c r="BE3766" s="41"/>
      <c r="BF3766" s="41"/>
      <c r="BG3766" s="41"/>
      <c r="BH3766" s="41"/>
      <c r="BI3766" s="41"/>
      <c r="BJ3766" s="41"/>
      <c r="BK3766" s="41"/>
      <c r="BL3766" s="41"/>
      <c r="BM3766" s="41"/>
      <c r="BN3766" s="41"/>
      <c r="BO3766" s="41"/>
      <c r="BP3766" s="108"/>
      <c r="CG3766" s="102"/>
      <c r="CI3766" s="45"/>
    </row>
    <row r="3767" spans="37:87" ht="13" customHeight="1">
      <c r="AK3767" s="114"/>
      <c r="AL3767" s="41"/>
      <c r="AM3767" s="41"/>
      <c r="AN3767" s="41"/>
      <c r="AO3767" s="41"/>
      <c r="AP3767" s="41"/>
      <c r="AQ3767" s="41"/>
      <c r="AR3767" s="41"/>
      <c r="AS3767" s="41"/>
      <c r="AT3767" s="41"/>
      <c r="AU3767" s="41"/>
      <c r="AV3767" s="41"/>
      <c r="AW3767" s="41"/>
      <c r="AX3767" s="41"/>
      <c r="AY3767" s="41"/>
      <c r="AZ3767" s="41"/>
      <c r="BA3767" s="41"/>
      <c r="BB3767" s="41"/>
      <c r="BC3767" s="41"/>
      <c r="BD3767" s="41"/>
      <c r="BE3767" s="41"/>
      <c r="BF3767" s="41"/>
      <c r="BG3767" s="41"/>
      <c r="BH3767" s="41"/>
      <c r="BI3767" s="41"/>
      <c r="BJ3767" s="41"/>
      <c r="BK3767" s="41"/>
      <c r="BL3767" s="41"/>
      <c r="BM3767" s="41"/>
      <c r="BN3767" s="41"/>
      <c r="BO3767" s="41"/>
      <c r="BP3767" s="108"/>
      <c r="CG3767" s="102"/>
      <c r="CI3767" s="45"/>
    </row>
    <row r="3768" spans="37:87" ht="13" customHeight="1">
      <c r="AK3768" s="114"/>
      <c r="AL3768" s="41"/>
      <c r="AM3768" s="41"/>
      <c r="AN3768" s="41"/>
      <c r="AO3768" s="41"/>
      <c r="AP3768" s="41"/>
      <c r="AQ3768" s="41"/>
      <c r="AR3768" s="41"/>
      <c r="AS3768" s="41"/>
      <c r="AT3768" s="41"/>
      <c r="AU3768" s="41"/>
      <c r="AV3768" s="41"/>
      <c r="AW3768" s="41"/>
      <c r="AX3768" s="41"/>
      <c r="AY3768" s="41"/>
      <c r="AZ3768" s="41"/>
      <c r="BA3768" s="41"/>
      <c r="BB3768" s="41"/>
      <c r="BC3768" s="41"/>
      <c r="BD3768" s="41"/>
      <c r="BE3768" s="41"/>
      <c r="BF3768" s="41"/>
      <c r="BG3768" s="41"/>
      <c r="BH3768" s="41"/>
      <c r="BI3768" s="41"/>
      <c r="BJ3768" s="41"/>
      <c r="BK3768" s="41"/>
      <c r="BL3768" s="41"/>
      <c r="BM3768" s="41"/>
      <c r="BN3768" s="41"/>
      <c r="BO3768" s="41"/>
      <c r="BP3768" s="108"/>
      <c r="CG3768" s="102"/>
      <c r="CI3768" s="45"/>
    </row>
    <row r="3769" spans="37:87" ht="13" customHeight="1">
      <c r="AK3769" s="114"/>
      <c r="AL3769" s="41"/>
      <c r="AM3769" s="41"/>
      <c r="AN3769" s="41"/>
      <c r="AO3769" s="41"/>
      <c r="AP3769" s="41"/>
      <c r="AQ3769" s="41"/>
      <c r="AR3769" s="41"/>
      <c r="AS3769" s="41"/>
      <c r="AT3769" s="41"/>
      <c r="AU3769" s="41"/>
      <c r="AV3769" s="41"/>
      <c r="AW3769" s="41"/>
      <c r="AX3769" s="41"/>
      <c r="AY3769" s="41"/>
      <c r="AZ3769" s="41"/>
      <c r="BA3769" s="41"/>
      <c r="BB3769" s="41"/>
      <c r="BC3769" s="41"/>
      <c r="BD3769" s="41"/>
      <c r="BE3769" s="41"/>
      <c r="BF3769" s="41"/>
      <c r="BG3769" s="41"/>
      <c r="BH3769" s="41"/>
      <c r="BI3769" s="41"/>
      <c r="BJ3769" s="41"/>
      <c r="BK3769" s="41"/>
      <c r="BL3769" s="41"/>
      <c r="BM3769" s="41"/>
      <c r="BN3769" s="41"/>
      <c r="BO3769" s="41"/>
      <c r="BP3769" s="108"/>
      <c r="CG3769" s="102"/>
      <c r="CI3769" s="45"/>
    </row>
    <row r="3770" spans="37:87" ht="13" customHeight="1">
      <c r="AK3770" s="114"/>
      <c r="AL3770" s="41"/>
      <c r="AM3770" s="41"/>
      <c r="AN3770" s="41"/>
      <c r="AO3770" s="41"/>
      <c r="AP3770" s="41"/>
      <c r="AQ3770" s="41"/>
      <c r="AR3770" s="41"/>
      <c r="AS3770" s="41"/>
      <c r="AT3770" s="41"/>
      <c r="AU3770" s="41"/>
      <c r="AV3770" s="41"/>
      <c r="AW3770" s="41"/>
      <c r="AX3770" s="41"/>
      <c r="AY3770" s="41"/>
      <c r="AZ3770" s="41"/>
      <c r="BA3770" s="41"/>
      <c r="BB3770" s="41"/>
      <c r="BC3770" s="41"/>
      <c r="BD3770" s="41"/>
      <c r="BE3770" s="41"/>
      <c r="BF3770" s="41"/>
      <c r="BG3770" s="41"/>
      <c r="BH3770" s="41"/>
      <c r="BI3770" s="41"/>
      <c r="BJ3770" s="41"/>
      <c r="BK3770" s="41"/>
      <c r="BL3770" s="41"/>
      <c r="BM3770" s="41"/>
      <c r="BN3770" s="41"/>
      <c r="BO3770" s="41"/>
      <c r="BP3770" s="108"/>
      <c r="CG3770" s="102"/>
      <c r="CI3770" s="45"/>
    </row>
    <row r="3771" spans="37:87" ht="13" customHeight="1">
      <c r="AK3771" s="114"/>
      <c r="AL3771" s="41"/>
      <c r="AM3771" s="41"/>
      <c r="AN3771" s="41"/>
      <c r="AO3771" s="41"/>
      <c r="AP3771" s="41"/>
      <c r="AQ3771" s="41"/>
      <c r="AR3771" s="41"/>
      <c r="AS3771" s="41"/>
      <c r="AT3771" s="41"/>
      <c r="AU3771" s="41"/>
      <c r="AV3771" s="41"/>
      <c r="AW3771" s="41"/>
      <c r="AX3771" s="41"/>
      <c r="AY3771" s="41"/>
      <c r="AZ3771" s="41"/>
      <c r="BA3771" s="41"/>
      <c r="BB3771" s="41"/>
      <c r="BC3771" s="41"/>
      <c r="BD3771" s="41"/>
      <c r="BE3771" s="41"/>
      <c r="BF3771" s="41"/>
      <c r="BG3771" s="41"/>
      <c r="BH3771" s="41"/>
      <c r="BI3771" s="41"/>
      <c r="BJ3771" s="41"/>
      <c r="BK3771" s="41"/>
      <c r="BL3771" s="41"/>
      <c r="BM3771" s="41"/>
      <c r="BN3771" s="41"/>
      <c r="BO3771" s="41"/>
      <c r="BP3771" s="108"/>
      <c r="CG3771" s="102"/>
      <c r="CI3771" s="45"/>
    </row>
    <row r="3772" spans="37:87" ht="13" customHeight="1">
      <c r="AK3772" s="114"/>
      <c r="AL3772" s="41"/>
      <c r="AM3772" s="41"/>
      <c r="AN3772" s="41"/>
      <c r="AO3772" s="41"/>
      <c r="AP3772" s="41"/>
      <c r="AQ3772" s="41"/>
      <c r="AR3772" s="41"/>
      <c r="AS3772" s="41"/>
      <c r="AT3772" s="41"/>
      <c r="AU3772" s="41"/>
      <c r="AV3772" s="41"/>
      <c r="AW3772" s="41"/>
      <c r="AX3772" s="41"/>
      <c r="AY3772" s="41"/>
      <c r="AZ3772" s="41"/>
      <c r="BA3772" s="41"/>
      <c r="BB3772" s="41"/>
      <c r="BC3772" s="41"/>
      <c r="BD3772" s="41"/>
      <c r="BE3772" s="41"/>
      <c r="BF3772" s="41"/>
      <c r="BG3772" s="41"/>
      <c r="BH3772" s="41"/>
      <c r="BI3772" s="41"/>
      <c r="BJ3772" s="41"/>
      <c r="BK3772" s="41"/>
      <c r="BL3772" s="41"/>
      <c r="BM3772" s="41"/>
      <c r="BN3772" s="41"/>
      <c r="BO3772" s="41"/>
      <c r="BP3772" s="108"/>
      <c r="CG3772" s="102"/>
      <c r="CI3772" s="45"/>
    </row>
    <row r="3773" spans="37:87" ht="13" customHeight="1">
      <c r="AK3773" s="114"/>
      <c r="AL3773" s="41"/>
      <c r="AM3773" s="41"/>
      <c r="AN3773" s="41"/>
      <c r="AO3773" s="41"/>
      <c r="AP3773" s="41"/>
      <c r="AQ3773" s="41"/>
      <c r="AR3773" s="41"/>
      <c r="AS3773" s="41"/>
      <c r="AT3773" s="41"/>
      <c r="AU3773" s="41"/>
      <c r="AV3773" s="41"/>
      <c r="AW3773" s="41"/>
      <c r="AX3773" s="41"/>
      <c r="AY3773" s="41"/>
      <c r="AZ3773" s="41"/>
      <c r="BA3773" s="41"/>
      <c r="BB3773" s="41"/>
      <c r="BC3773" s="41"/>
      <c r="BD3773" s="41"/>
      <c r="BE3773" s="41"/>
      <c r="BF3773" s="41"/>
      <c r="BG3773" s="41"/>
      <c r="BH3773" s="41"/>
      <c r="BI3773" s="41"/>
      <c r="BJ3773" s="41"/>
      <c r="BK3773" s="41"/>
      <c r="BL3773" s="41"/>
      <c r="BM3773" s="41"/>
      <c r="BN3773" s="41"/>
      <c r="BO3773" s="41"/>
      <c r="BP3773" s="108"/>
      <c r="CG3773" s="102"/>
      <c r="CI3773" s="45"/>
    </row>
    <row r="3774" spans="37:87" ht="13" customHeight="1">
      <c r="AK3774" s="114"/>
      <c r="AL3774" s="41"/>
      <c r="AM3774" s="41"/>
      <c r="AN3774" s="41"/>
      <c r="AO3774" s="41"/>
      <c r="AP3774" s="41"/>
      <c r="AQ3774" s="41"/>
      <c r="AR3774" s="41"/>
      <c r="AS3774" s="41"/>
      <c r="AT3774" s="41"/>
      <c r="AU3774" s="41"/>
      <c r="AV3774" s="41"/>
      <c r="AW3774" s="41"/>
      <c r="AX3774" s="41"/>
      <c r="AY3774" s="41"/>
      <c r="AZ3774" s="41"/>
      <c r="BA3774" s="41"/>
      <c r="BB3774" s="41"/>
      <c r="BC3774" s="41"/>
      <c r="BD3774" s="41"/>
      <c r="BE3774" s="41"/>
      <c r="BF3774" s="41"/>
      <c r="BG3774" s="41"/>
      <c r="BH3774" s="41"/>
      <c r="BI3774" s="41"/>
      <c r="BJ3774" s="41"/>
      <c r="BK3774" s="41"/>
      <c r="BL3774" s="41"/>
      <c r="BM3774" s="41"/>
      <c r="BN3774" s="41"/>
      <c r="BO3774" s="41"/>
      <c r="BP3774" s="108"/>
      <c r="CG3774" s="102"/>
      <c r="CI3774" s="45"/>
    </row>
    <row r="3775" spans="37:87" ht="13" customHeight="1">
      <c r="AK3775" s="114"/>
      <c r="AL3775" s="41"/>
      <c r="AM3775" s="41"/>
      <c r="AN3775" s="41"/>
      <c r="AO3775" s="41"/>
      <c r="AP3775" s="41"/>
      <c r="AQ3775" s="41"/>
      <c r="AR3775" s="41"/>
      <c r="AS3775" s="41"/>
      <c r="AT3775" s="41"/>
      <c r="AU3775" s="41"/>
      <c r="AV3775" s="41"/>
      <c r="AW3775" s="41"/>
      <c r="AX3775" s="41"/>
      <c r="AY3775" s="41"/>
      <c r="AZ3775" s="41"/>
      <c r="BA3775" s="41"/>
      <c r="BB3775" s="41"/>
      <c r="BC3775" s="41"/>
      <c r="BD3775" s="41"/>
      <c r="BE3775" s="41"/>
      <c r="BF3775" s="41"/>
      <c r="BG3775" s="41"/>
      <c r="BH3775" s="41"/>
      <c r="BI3775" s="41"/>
      <c r="BJ3775" s="41"/>
      <c r="BK3775" s="41"/>
      <c r="BL3775" s="41"/>
      <c r="BM3775" s="41"/>
      <c r="BN3775" s="41"/>
      <c r="BO3775" s="41"/>
      <c r="BP3775" s="108"/>
      <c r="CG3775" s="102"/>
      <c r="CI3775" s="45"/>
    </row>
    <row r="3776" spans="37:87" ht="13" customHeight="1">
      <c r="AK3776" s="114"/>
      <c r="AL3776" s="41"/>
      <c r="AM3776" s="41"/>
      <c r="AN3776" s="41"/>
      <c r="AO3776" s="41"/>
      <c r="AP3776" s="41"/>
      <c r="AQ3776" s="41"/>
      <c r="AR3776" s="41"/>
      <c r="AS3776" s="41"/>
      <c r="AT3776" s="41"/>
      <c r="AU3776" s="41"/>
      <c r="AV3776" s="41"/>
      <c r="AW3776" s="41"/>
      <c r="AX3776" s="41"/>
      <c r="AY3776" s="41"/>
      <c r="AZ3776" s="41"/>
      <c r="BA3776" s="41"/>
      <c r="BB3776" s="41"/>
      <c r="BC3776" s="41"/>
      <c r="BD3776" s="41"/>
      <c r="BE3776" s="41"/>
      <c r="BF3776" s="41"/>
      <c r="BG3776" s="41"/>
      <c r="BH3776" s="41"/>
      <c r="BI3776" s="41"/>
      <c r="BJ3776" s="41"/>
      <c r="BK3776" s="41"/>
      <c r="BL3776" s="41"/>
      <c r="BM3776" s="41"/>
      <c r="BN3776" s="41"/>
      <c r="BO3776" s="41"/>
      <c r="BP3776" s="108"/>
      <c r="CG3776" s="102"/>
      <c r="CI3776" s="45"/>
    </row>
    <row r="3777" spans="37:87" ht="13" customHeight="1">
      <c r="AK3777" s="114"/>
      <c r="AL3777" s="41"/>
      <c r="AM3777" s="41"/>
      <c r="AN3777" s="41"/>
      <c r="AO3777" s="41"/>
      <c r="AP3777" s="41"/>
      <c r="AQ3777" s="41"/>
      <c r="AR3777" s="41"/>
      <c r="AS3777" s="41"/>
      <c r="AT3777" s="41"/>
      <c r="AU3777" s="41"/>
      <c r="AV3777" s="41"/>
      <c r="AW3777" s="41"/>
      <c r="AX3777" s="41"/>
      <c r="AY3777" s="41"/>
      <c r="AZ3777" s="41"/>
      <c r="BA3777" s="41"/>
      <c r="BB3777" s="41"/>
      <c r="BC3777" s="41"/>
      <c r="BD3777" s="41"/>
      <c r="BE3777" s="41"/>
      <c r="BF3777" s="41"/>
      <c r="BG3777" s="41"/>
      <c r="BH3777" s="41"/>
      <c r="BI3777" s="41"/>
      <c r="BJ3777" s="41"/>
      <c r="BK3777" s="41"/>
      <c r="BL3777" s="41"/>
      <c r="BM3777" s="41"/>
      <c r="BN3777" s="41"/>
      <c r="BO3777" s="41"/>
      <c r="BP3777" s="108"/>
      <c r="CG3777" s="102"/>
      <c r="CI3777" s="45"/>
    </row>
    <row r="3778" spans="37:87" ht="13" customHeight="1">
      <c r="AK3778" s="114"/>
      <c r="AL3778" s="41"/>
      <c r="AM3778" s="41"/>
      <c r="AN3778" s="41"/>
      <c r="AO3778" s="41"/>
      <c r="AP3778" s="41"/>
      <c r="AQ3778" s="41"/>
      <c r="AR3778" s="41"/>
      <c r="AS3778" s="41"/>
      <c r="AT3778" s="41"/>
      <c r="AU3778" s="41"/>
      <c r="AV3778" s="41"/>
      <c r="AW3778" s="41"/>
      <c r="AX3778" s="41"/>
      <c r="AY3778" s="41"/>
      <c r="AZ3778" s="41"/>
      <c r="BA3778" s="41"/>
      <c r="BB3778" s="41"/>
      <c r="BC3778" s="41"/>
      <c r="BD3778" s="41"/>
      <c r="BE3778" s="41"/>
      <c r="BF3778" s="41"/>
      <c r="BG3778" s="41"/>
      <c r="BH3778" s="41"/>
      <c r="BI3778" s="41"/>
      <c r="BJ3778" s="41"/>
      <c r="BK3778" s="41"/>
      <c r="BL3778" s="41"/>
      <c r="BM3778" s="41"/>
      <c r="BN3778" s="41"/>
      <c r="BO3778" s="41"/>
      <c r="BP3778" s="108"/>
      <c r="CG3778" s="102"/>
      <c r="CI3778" s="45"/>
    </row>
    <row r="3779" spans="37:87" ht="13" customHeight="1">
      <c r="AK3779" s="114"/>
      <c r="AL3779" s="41"/>
      <c r="AM3779" s="41"/>
      <c r="AN3779" s="41"/>
      <c r="AO3779" s="41"/>
      <c r="AP3779" s="41"/>
      <c r="AQ3779" s="41"/>
      <c r="AR3779" s="41"/>
      <c r="AS3779" s="41"/>
      <c r="AT3779" s="41"/>
      <c r="AU3779" s="41"/>
      <c r="AV3779" s="41"/>
      <c r="AW3779" s="41"/>
      <c r="AX3779" s="41"/>
      <c r="AY3779" s="41"/>
      <c r="AZ3779" s="41"/>
      <c r="BA3779" s="41"/>
      <c r="BB3779" s="41"/>
      <c r="BC3779" s="41"/>
      <c r="BD3779" s="41"/>
      <c r="BE3779" s="41"/>
      <c r="BF3779" s="41"/>
      <c r="BG3779" s="41"/>
      <c r="BH3779" s="41"/>
      <c r="BI3779" s="41"/>
      <c r="BJ3779" s="41"/>
      <c r="BK3779" s="41"/>
      <c r="BL3779" s="41"/>
      <c r="BM3779" s="41"/>
      <c r="BN3779" s="41"/>
      <c r="BO3779" s="41"/>
      <c r="BP3779" s="108"/>
      <c r="CG3779" s="102"/>
      <c r="CI3779" s="45"/>
    </row>
    <row r="3780" spans="37:87" ht="13" customHeight="1">
      <c r="AK3780" s="114"/>
      <c r="AL3780" s="41"/>
      <c r="AM3780" s="41"/>
      <c r="AN3780" s="41"/>
      <c r="AO3780" s="41"/>
      <c r="AP3780" s="41"/>
      <c r="AQ3780" s="41"/>
      <c r="AR3780" s="41"/>
      <c r="AS3780" s="41"/>
      <c r="AT3780" s="41"/>
      <c r="AU3780" s="41"/>
      <c r="AV3780" s="41"/>
      <c r="AW3780" s="41"/>
      <c r="AX3780" s="41"/>
      <c r="AY3780" s="41"/>
      <c r="AZ3780" s="41"/>
      <c r="BA3780" s="41"/>
      <c r="BB3780" s="41"/>
      <c r="BC3780" s="41"/>
      <c r="BD3780" s="41"/>
      <c r="BE3780" s="41"/>
      <c r="BF3780" s="41"/>
      <c r="BG3780" s="41"/>
      <c r="BH3780" s="41"/>
      <c r="BI3780" s="41"/>
      <c r="BJ3780" s="41"/>
      <c r="BK3780" s="41"/>
      <c r="BL3780" s="41"/>
      <c r="BM3780" s="41"/>
      <c r="BN3780" s="41"/>
      <c r="BO3780" s="41"/>
      <c r="BP3780" s="108"/>
      <c r="CG3780" s="102"/>
      <c r="CI3780" s="45"/>
    </row>
    <row r="3781" spans="37:87" ht="13" customHeight="1">
      <c r="AK3781" s="114"/>
      <c r="AL3781" s="41"/>
      <c r="AM3781" s="41"/>
      <c r="AN3781" s="41"/>
      <c r="AO3781" s="41"/>
      <c r="AP3781" s="41"/>
      <c r="AQ3781" s="41"/>
      <c r="AR3781" s="41"/>
      <c r="AS3781" s="41"/>
      <c r="AT3781" s="41"/>
      <c r="AU3781" s="41"/>
      <c r="AV3781" s="41"/>
      <c r="AW3781" s="41"/>
      <c r="AX3781" s="41"/>
      <c r="AY3781" s="41"/>
      <c r="AZ3781" s="41"/>
      <c r="BA3781" s="41"/>
      <c r="BB3781" s="41"/>
      <c r="BC3781" s="41"/>
      <c r="BD3781" s="41"/>
      <c r="BE3781" s="41"/>
      <c r="BF3781" s="41"/>
      <c r="BG3781" s="41"/>
      <c r="BH3781" s="41"/>
      <c r="BI3781" s="41"/>
      <c r="BJ3781" s="41"/>
      <c r="BK3781" s="41"/>
      <c r="BL3781" s="41"/>
      <c r="BM3781" s="41"/>
      <c r="BN3781" s="41"/>
      <c r="BO3781" s="41"/>
      <c r="BP3781" s="108"/>
      <c r="CG3781" s="102"/>
      <c r="CI3781" s="45"/>
    </row>
    <row r="3782" spans="37:87" ht="13" customHeight="1">
      <c r="AK3782" s="114"/>
      <c r="AL3782" s="41"/>
      <c r="AM3782" s="41"/>
      <c r="AN3782" s="41"/>
      <c r="AO3782" s="41"/>
      <c r="AP3782" s="41"/>
      <c r="AQ3782" s="41"/>
      <c r="AR3782" s="41"/>
      <c r="AS3782" s="41"/>
      <c r="AT3782" s="41"/>
      <c r="AU3782" s="41"/>
      <c r="AV3782" s="41"/>
      <c r="AW3782" s="41"/>
      <c r="AX3782" s="41"/>
      <c r="AY3782" s="41"/>
      <c r="AZ3782" s="41"/>
      <c r="BA3782" s="41"/>
      <c r="BB3782" s="41"/>
      <c r="BC3782" s="41"/>
      <c r="BD3782" s="41"/>
      <c r="BE3782" s="41"/>
      <c r="BF3782" s="41"/>
      <c r="BG3782" s="41"/>
      <c r="BH3782" s="41"/>
      <c r="BI3782" s="41"/>
      <c r="BJ3782" s="41"/>
      <c r="BK3782" s="41"/>
      <c r="BL3782" s="41"/>
      <c r="BM3782" s="41"/>
      <c r="BN3782" s="41"/>
      <c r="BO3782" s="41"/>
      <c r="BP3782" s="108"/>
      <c r="CG3782" s="102"/>
      <c r="CI3782" s="45"/>
    </row>
    <row r="3783" spans="37:87" ht="13" customHeight="1">
      <c r="AK3783" s="114"/>
      <c r="AL3783" s="41"/>
      <c r="AM3783" s="41"/>
      <c r="AN3783" s="41"/>
      <c r="AO3783" s="41"/>
      <c r="AP3783" s="41"/>
      <c r="AQ3783" s="41"/>
      <c r="AR3783" s="41"/>
      <c r="AS3783" s="41"/>
      <c r="AT3783" s="41"/>
      <c r="AU3783" s="41"/>
      <c r="AV3783" s="41"/>
      <c r="AW3783" s="41"/>
      <c r="AX3783" s="41"/>
      <c r="AY3783" s="41"/>
      <c r="AZ3783" s="41"/>
      <c r="BA3783" s="41"/>
      <c r="BB3783" s="41"/>
      <c r="BC3783" s="41"/>
      <c r="BD3783" s="41"/>
      <c r="BE3783" s="41"/>
      <c r="BF3783" s="41"/>
      <c r="BG3783" s="41"/>
      <c r="BH3783" s="41"/>
      <c r="BI3783" s="41"/>
      <c r="BJ3783" s="41"/>
      <c r="BK3783" s="41"/>
      <c r="BL3783" s="41"/>
      <c r="BM3783" s="41"/>
      <c r="BN3783" s="41"/>
      <c r="BO3783" s="41"/>
      <c r="BP3783" s="108"/>
      <c r="CG3783" s="102"/>
      <c r="CI3783" s="45"/>
    </row>
    <row r="3784" spans="37:87" ht="13" customHeight="1">
      <c r="AK3784" s="114"/>
      <c r="AL3784" s="41"/>
      <c r="AM3784" s="41"/>
      <c r="AN3784" s="41"/>
      <c r="AO3784" s="41"/>
      <c r="AP3784" s="41"/>
      <c r="AQ3784" s="41"/>
      <c r="AR3784" s="41"/>
      <c r="AS3784" s="41"/>
      <c r="AT3784" s="41"/>
      <c r="AU3784" s="41"/>
      <c r="AV3784" s="41"/>
      <c r="AW3784" s="41"/>
      <c r="AX3784" s="41"/>
      <c r="AY3784" s="41"/>
      <c r="AZ3784" s="41"/>
      <c r="BA3784" s="41"/>
      <c r="BB3784" s="41"/>
      <c r="BC3784" s="41"/>
      <c r="BD3784" s="41"/>
      <c r="BE3784" s="41"/>
      <c r="BF3784" s="41"/>
      <c r="BG3784" s="41"/>
      <c r="BH3784" s="41"/>
      <c r="BI3784" s="41"/>
      <c r="BJ3784" s="41"/>
      <c r="BK3784" s="41"/>
      <c r="BL3784" s="41"/>
      <c r="BM3784" s="41"/>
      <c r="BN3784" s="41"/>
      <c r="BO3784" s="41"/>
      <c r="BP3784" s="108"/>
      <c r="CG3784" s="102"/>
      <c r="CI3784" s="45"/>
    </row>
    <row r="3785" spans="37:87" ht="13" customHeight="1">
      <c r="AK3785" s="114"/>
      <c r="AL3785" s="41"/>
      <c r="AM3785" s="41"/>
      <c r="AN3785" s="41"/>
      <c r="AO3785" s="41"/>
      <c r="AP3785" s="41"/>
      <c r="AQ3785" s="41"/>
      <c r="AR3785" s="41"/>
      <c r="AS3785" s="41"/>
      <c r="AT3785" s="41"/>
      <c r="AU3785" s="41"/>
      <c r="AV3785" s="41"/>
      <c r="AW3785" s="41"/>
      <c r="AX3785" s="41"/>
      <c r="AY3785" s="41"/>
      <c r="AZ3785" s="41"/>
      <c r="BA3785" s="41"/>
      <c r="BB3785" s="41"/>
      <c r="BC3785" s="41"/>
      <c r="BD3785" s="41"/>
      <c r="BE3785" s="41"/>
      <c r="BF3785" s="41"/>
      <c r="BG3785" s="41"/>
      <c r="BH3785" s="41"/>
      <c r="BI3785" s="41"/>
      <c r="BJ3785" s="41"/>
      <c r="BK3785" s="41"/>
      <c r="BL3785" s="41"/>
      <c r="BM3785" s="41"/>
      <c r="BN3785" s="41"/>
      <c r="BO3785" s="41"/>
      <c r="BP3785" s="108"/>
      <c r="CG3785" s="102"/>
      <c r="CI3785" s="45"/>
    </row>
    <row r="3786" spans="37:87" ht="13" customHeight="1">
      <c r="AK3786" s="114"/>
      <c r="AL3786" s="41"/>
      <c r="AM3786" s="41"/>
      <c r="AN3786" s="41"/>
      <c r="AO3786" s="41"/>
      <c r="AP3786" s="41"/>
      <c r="AQ3786" s="41"/>
      <c r="AR3786" s="41"/>
      <c r="AS3786" s="41"/>
      <c r="AT3786" s="41"/>
      <c r="AU3786" s="41"/>
      <c r="AV3786" s="41"/>
      <c r="AW3786" s="41"/>
      <c r="AX3786" s="41"/>
      <c r="AY3786" s="41"/>
      <c r="AZ3786" s="41"/>
      <c r="BA3786" s="41"/>
      <c r="BB3786" s="41"/>
      <c r="BC3786" s="41"/>
      <c r="BD3786" s="41"/>
      <c r="BE3786" s="41"/>
      <c r="BF3786" s="41"/>
      <c r="BG3786" s="41"/>
      <c r="BH3786" s="41"/>
      <c r="BI3786" s="41"/>
      <c r="BJ3786" s="41"/>
      <c r="BK3786" s="41"/>
      <c r="BL3786" s="41"/>
      <c r="BM3786" s="41"/>
      <c r="BN3786" s="41"/>
      <c r="BO3786" s="41"/>
      <c r="BP3786" s="108"/>
      <c r="CG3786" s="102"/>
      <c r="CI3786" s="45"/>
    </row>
    <row r="3787" spans="37:87" ht="13" customHeight="1">
      <c r="AK3787" s="114"/>
      <c r="AL3787" s="41"/>
      <c r="AM3787" s="41"/>
      <c r="AN3787" s="41"/>
      <c r="AO3787" s="41"/>
      <c r="AP3787" s="41"/>
      <c r="AQ3787" s="41"/>
      <c r="AR3787" s="41"/>
      <c r="AS3787" s="41"/>
      <c r="AT3787" s="41"/>
      <c r="AU3787" s="41"/>
      <c r="AV3787" s="41"/>
      <c r="AW3787" s="41"/>
      <c r="AX3787" s="41"/>
      <c r="AY3787" s="41"/>
      <c r="AZ3787" s="41"/>
      <c r="BA3787" s="41"/>
      <c r="BB3787" s="41"/>
      <c r="BC3787" s="41"/>
      <c r="BD3787" s="41"/>
      <c r="BE3787" s="41"/>
      <c r="BF3787" s="41"/>
      <c r="BG3787" s="41"/>
      <c r="BH3787" s="41"/>
      <c r="BI3787" s="41"/>
      <c r="BJ3787" s="41"/>
      <c r="BK3787" s="41"/>
      <c r="BL3787" s="41"/>
      <c r="BM3787" s="41"/>
      <c r="BN3787" s="41"/>
      <c r="BO3787" s="41"/>
      <c r="BP3787" s="108"/>
      <c r="CG3787" s="102"/>
      <c r="CI3787" s="45"/>
    </row>
    <row r="3788" spans="37:87" ht="13" customHeight="1">
      <c r="AK3788" s="114"/>
      <c r="AL3788" s="41"/>
      <c r="AM3788" s="41"/>
      <c r="AN3788" s="41"/>
      <c r="AO3788" s="41"/>
      <c r="AP3788" s="41"/>
      <c r="AQ3788" s="41"/>
      <c r="AR3788" s="41"/>
      <c r="AS3788" s="41"/>
      <c r="AT3788" s="41"/>
      <c r="AU3788" s="41"/>
      <c r="AV3788" s="41"/>
      <c r="AW3788" s="41"/>
      <c r="AX3788" s="41"/>
      <c r="AY3788" s="41"/>
      <c r="AZ3788" s="41"/>
      <c r="BA3788" s="41"/>
      <c r="BB3788" s="41"/>
      <c r="BC3788" s="41"/>
      <c r="BD3788" s="41"/>
      <c r="BE3788" s="41"/>
      <c r="BF3788" s="41"/>
      <c r="BG3788" s="41"/>
      <c r="BH3788" s="41"/>
      <c r="BI3788" s="41"/>
      <c r="BJ3788" s="41"/>
      <c r="BK3788" s="41"/>
      <c r="BL3788" s="41"/>
      <c r="BM3788" s="41"/>
      <c r="BN3788" s="41"/>
      <c r="BO3788" s="41"/>
      <c r="BP3788" s="108"/>
      <c r="CG3788" s="102"/>
      <c r="CI3788" s="45"/>
    </row>
    <row r="3789" spans="37:87" ht="13" customHeight="1">
      <c r="AK3789" s="114"/>
      <c r="AL3789" s="41"/>
      <c r="AM3789" s="41"/>
      <c r="AN3789" s="41"/>
      <c r="AO3789" s="41"/>
      <c r="AP3789" s="41"/>
      <c r="AQ3789" s="41"/>
      <c r="AR3789" s="41"/>
      <c r="AS3789" s="41"/>
      <c r="AT3789" s="41"/>
      <c r="AU3789" s="41"/>
      <c r="AV3789" s="41"/>
      <c r="AW3789" s="41"/>
      <c r="AX3789" s="41"/>
      <c r="AY3789" s="41"/>
      <c r="AZ3789" s="41"/>
      <c r="BA3789" s="41"/>
      <c r="BB3789" s="41"/>
      <c r="BC3789" s="41"/>
      <c r="BD3789" s="41"/>
      <c r="BE3789" s="41"/>
      <c r="BF3789" s="41"/>
      <c r="BG3789" s="41"/>
      <c r="BH3789" s="41"/>
      <c r="BI3789" s="41"/>
      <c r="BJ3789" s="41"/>
      <c r="BK3789" s="41"/>
      <c r="BL3789" s="41"/>
      <c r="BM3789" s="41"/>
      <c r="BN3789" s="41"/>
      <c r="BO3789" s="41"/>
      <c r="BP3789" s="108"/>
      <c r="CG3789" s="102"/>
      <c r="CI3789" s="45"/>
    </row>
    <row r="3790" spans="37:87" ht="13" customHeight="1">
      <c r="AK3790" s="114"/>
      <c r="AL3790" s="41"/>
      <c r="AM3790" s="41"/>
      <c r="AN3790" s="41"/>
      <c r="AO3790" s="41"/>
      <c r="AP3790" s="41"/>
      <c r="AQ3790" s="41"/>
      <c r="AR3790" s="41"/>
      <c r="AS3790" s="41"/>
      <c r="AT3790" s="41"/>
      <c r="AU3790" s="41"/>
      <c r="AV3790" s="41"/>
      <c r="AW3790" s="41"/>
      <c r="AX3790" s="41"/>
      <c r="AY3790" s="41"/>
      <c r="AZ3790" s="41"/>
      <c r="BA3790" s="41"/>
      <c r="BB3790" s="41"/>
      <c r="BC3790" s="41"/>
      <c r="BD3790" s="41"/>
      <c r="BE3790" s="41"/>
      <c r="BF3790" s="41"/>
      <c r="BG3790" s="41"/>
      <c r="BH3790" s="41"/>
      <c r="BI3790" s="41"/>
      <c r="BJ3790" s="41"/>
      <c r="BK3790" s="41"/>
      <c r="BL3790" s="41"/>
      <c r="BM3790" s="41"/>
      <c r="BN3790" s="41"/>
      <c r="BO3790" s="41"/>
      <c r="BP3790" s="108"/>
      <c r="CG3790" s="102"/>
      <c r="CI3790" s="45"/>
    </row>
    <row r="3791" spans="37:87" ht="13" customHeight="1">
      <c r="AK3791" s="114"/>
      <c r="AL3791" s="41"/>
      <c r="AM3791" s="41"/>
      <c r="AN3791" s="41"/>
      <c r="AO3791" s="41"/>
      <c r="AP3791" s="41"/>
      <c r="AQ3791" s="41"/>
      <c r="AR3791" s="41"/>
      <c r="AS3791" s="41"/>
      <c r="AT3791" s="41"/>
      <c r="AU3791" s="41"/>
      <c r="AV3791" s="41"/>
      <c r="AW3791" s="41"/>
      <c r="AX3791" s="41"/>
      <c r="AY3791" s="41"/>
      <c r="AZ3791" s="41"/>
      <c r="BA3791" s="41"/>
      <c r="BB3791" s="41"/>
      <c r="BC3791" s="41"/>
      <c r="BD3791" s="41"/>
      <c r="BE3791" s="41"/>
      <c r="BF3791" s="41"/>
      <c r="BG3791" s="41"/>
      <c r="BH3791" s="41"/>
      <c r="BI3791" s="41"/>
      <c r="BJ3791" s="41"/>
      <c r="BK3791" s="41"/>
      <c r="BL3791" s="41"/>
      <c r="BM3791" s="41"/>
      <c r="BN3791" s="41"/>
      <c r="BO3791" s="41"/>
      <c r="BP3791" s="108"/>
      <c r="CG3791" s="102"/>
      <c r="CI3791" s="45"/>
    </row>
    <row r="3792" spans="37:87" ht="13" customHeight="1">
      <c r="AK3792" s="114"/>
      <c r="AL3792" s="41"/>
      <c r="AM3792" s="41"/>
      <c r="AN3792" s="41"/>
      <c r="AO3792" s="41"/>
      <c r="AP3792" s="41"/>
      <c r="AQ3792" s="41"/>
      <c r="AR3792" s="41"/>
      <c r="AS3792" s="41"/>
      <c r="AT3792" s="41"/>
      <c r="AU3792" s="41"/>
      <c r="AV3792" s="41"/>
      <c r="AW3792" s="41"/>
      <c r="AX3792" s="41"/>
      <c r="AY3792" s="41"/>
      <c r="AZ3792" s="41"/>
      <c r="BA3792" s="41"/>
      <c r="BB3792" s="41"/>
      <c r="BC3792" s="41"/>
      <c r="BD3792" s="41"/>
      <c r="BE3792" s="41"/>
      <c r="BF3792" s="41"/>
      <c r="BG3792" s="41"/>
      <c r="BH3792" s="41"/>
      <c r="BI3792" s="41"/>
      <c r="BJ3792" s="41"/>
      <c r="BK3792" s="41"/>
      <c r="BL3792" s="41"/>
      <c r="BM3792" s="41"/>
      <c r="BN3792" s="41"/>
      <c r="BO3792" s="41"/>
      <c r="BP3792" s="108"/>
      <c r="CG3792" s="102"/>
      <c r="CI3792" s="45"/>
    </row>
    <row r="3793" spans="37:87" ht="13" customHeight="1">
      <c r="AK3793" s="114"/>
      <c r="AL3793" s="41"/>
      <c r="AM3793" s="41"/>
      <c r="AN3793" s="41"/>
      <c r="AO3793" s="41"/>
      <c r="AP3793" s="41"/>
      <c r="AQ3793" s="41"/>
      <c r="AR3793" s="41"/>
      <c r="AS3793" s="41"/>
      <c r="AT3793" s="41"/>
      <c r="AU3793" s="41"/>
      <c r="AV3793" s="41"/>
      <c r="AW3793" s="41"/>
      <c r="AX3793" s="41"/>
      <c r="AY3793" s="41"/>
      <c r="AZ3793" s="41"/>
      <c r="BA3793" s="41"/>
      <c r="BB3793" s="41"/>
      <c r="BC3793" s="41"/>
      <c r="BD3793" s="41"/>
      <c r="BE3793" s="41"/>
      <c r="BF3793" s="41"/>
      <c r="BG3793" s="41"/>
      <c r="BH3793" s="41"/>
      <c r="BI3793" s="41"/>
      <c r="BJ3793" s="41"/>
      <c r="BK3793" s="41"/>
      <c r="BL3793" s="41"/>
      <c r="BM3793" s="41"/>
      <c r="BN3793" s="41"/>
      <c r="BO3793" s="41"/>
      <c r="BP3793" s="108"/>
      <c r="CG3793" s="102"/>
      <c r="CI3793" s="45"/>
    </row>
    <row r="3794" spans="37:87" ht="13" customHeight="1">
      <c r="AK3794" s="114"/>
      <c r="AL3794" s="41"/>
      <c r="AM3794" s="41"/>
      <c r="AN3794" s="41"/>
      <c r="AO3794" s="41"/>
      <c r="AP3794" s="41"/>
      <c r="AQ3794" s="41"/>
      <c r="AR3794" s="41"/>
      <c r="AS3794" s="41"/>
      <c r="AT3794" s="41"/>
      <c r="AU3794" s="41"/>
      <c r="AV3794" s="41"/>
      <c r="AW3794" s="41"/>
      <c r="AX3794" s="41"/>
      <c r="AY3794" s="41"/>
      <c r="AZ3794" s="41"/>
      <c r="BA3794" s="41"/>
      <c r="BB3794" s="41"/>
      <c r="BC3794" s="41"/>
      <c r="BD3794" s="41"/>
      <c r="BE3794" s="41"/>
      <c r="BF3794" s="41"/>
      <c r="BG3794" s="41"/>
      <c r="BH3794" s="41"/>
      <c r="BI3794" s="41"/>
      <c r="BJ3794" s="41"/>
      <c r="BK3794" s="41"/>
      <c r="BL3794" s="41"/>
      <c r="BM3794" s="41"/>
      <c r="BN3794" s="41"/>
      <c r="BO3794" s="41"/>
      <c r="BP3794" s="108"/>
      <c r="CG3794" s="102"/>
      <c r="CI3794" s="45"/>
    </row>
    <row r="3795" spans="37:87" ht="13" customHeight="1">
      <c r="AK3795" s="114"/>
      <c r="AL3795" s="41"/>
      <c r="AM3795" s="41"/>
      <c r="AN3795" s="41"/>
      <c r="AO3795" s="41"/>
      <c r="AP3795" s="41"/>
      <c r="AQ3795" s="41"/>
      <c r="AR3795" s="41"/>
      <c r="AS3795" s="41"/>
      <c r="AT3795" s="41"/>
      <c r="AU3795" s="41"/>
      <c r="AV3795" s="41"/>
      <c r="AW3795" s="41"/>
      <c r="AX3795" s="41"/>
      <c r="AY3795" s="41"/>
      <c r="AZ3795" s="41"/>
      <c r="BA3795" s="41"/>
      <c r="BB3795" s="41"/>
      <c r="BC3795" s="41"/>
      <c r="BD3795" s="41"/>
      <c r="BE3795" s="41"/>
      <c r="BF3795" s="41"/>
      <c r="BG3795" s="41"/>
      <c r="BH3795" s="41"/>
      <c r="BI3795" s="41"/>
      <c r="BJ3795" s="41"/>
      <c r="BK3795" s="41"/>
      <c r="BL3795" s="41"/>
      <c r="BM3795" s="41"/>
      <c r="BN3795" s="41"/>
      <c r="BO3795" s="41"/>
      <c r="BP3795" s="108"/>
      <c r="CG3795" s="102"/>
      <c r="CI3795" s="45"/>
    </row>
    <row r="3796" spans="37:87" ht="13" customHeight="1">
      <c r="AK3796" s="114"/>
      <c r="AL3796" s="41"/>
      <c r="AM3796" s="41"/>
      <c r="AN3796" s="41"/>
      <c r="AO3796" s="41"/>
      <c r="AP3796" s="41"/>
      <c r="AQ3796" s="41"/>
      <c r="AR3796" s="41"/>
      <c r="AS3796" s="41"/>
      <c r="AT3796" s="41"/>
      <c r="AU3796" s="41"/>
      <c r="AV3796" s="41"/>
      <c r="AW3796" s="41"/>
      <c r="AX3796" s="41"/>
      <c r="AY3796" s="41"/>
      <c r="AZ3796" s="41"/>
      <c r="BA3796" s="41"/>
      <c r="BB3796" s="41"/>
      <c r="BC3796" s="41"/>
      <c r="BD3796" s="41"/>
      <c r="BE3796" s="41"/>
      <c r="BF3796" s="41"/>
      <c r="BG3796" s="41"/>
      <c r="BH3796" s="41"/>
      <c r="BI3796" s="41"/>
      <c r="BJ3796" s="41"/>
      <c r="BK3796" s="41"/>
      <c r="BL3796" s="41"/>
      <c r="BM3796" s="41"/>
      <c r="BN3796" s="41"/>
      <c r="BO3796" s="41"/>
      <c r="BP3796" s="108"/>
      <c r="CG3796" s="102"/>
      <c r="CI3796" s="45"/>
    </row>
    <row r="3797" spans="37:87" ht="13" customHeight="1">
      <c r="AK3797" s="114"/>
      <c r="AL3797" s="41"/>
      <c r="AM3797" s="41"/>
      <c r="AN3797" s="41"/>
      <c r="AO3797" s="41"/>
      <c r="AP3797" s="41"/>
      <c r="AQ3797" s="41"/>
      <c r="AR3797" s="41"/>
      <c r="AS3797" s="41"/>
      <c r="AT3797" s="41"/>
      <c r="AU3797" s="41"/>
      <c r="AV3797" s="41"/>
      <c r="AW3797" s="41"/>
      <c r="AX3797" s="41"/>
      <c r="AY3797" s="41"/>
      <c r="AZ3797" s="41"/>
      <c r="BA3797" s="41"/>
      <c r="BB3797" s="41"/>
      <c r="BC3797" s="41"/>
      <c r="BD3797" s="41"/>
      <c r="BE3797" s="41"/>
      <c r="BF3797" s="41"/>
      <c r="BG3797" s="41"/>
      <c r="BH3797" s="41"/>
      <c r="BI3797" s="41"/>
      <c r="BJ3797" s="41"/>
      <c r="BK3797" s="41"/>
      <c r="BL3797" s="41"/>
      <c r="BM3797" s="41"/>
      <c r="BN3797" s="41"/>
      <c r="BO3797" s="41"/>
      <c r="BP3797" s="108"/>
      <c r="CG3797" s="102"/>
      <c r="CI3797" s="45"/>
    </row>
    <row r="3798" spans="37:87" ht="13" customHeight="1">
      <c r="AK3798" s="114"/>
      <c r="AL3798" s="41"/>
      <c r="AM3798" s="41"/>
      <c r="AN3798" s="41"/>
      <c r="AO3798" s="41"/>
      <c r="AP3798" s="41"/>
      <c r="AQ3798" s="41"/>
      <c r="AR3798" s="41"/>
      <c r="AS3798" s="41"/>
      <c r="AT3798" s="41"/>
      <c r="AU3798" s="41"/>
      <c r="AV3798" s="41"/>
      <c r="AW3798" s="41"/>
      <c r="AX3798" s="41"/>
      <c r="AY3798" s="41"/>
      <c r="AZ3798" s="41"/>
      <c r="BA3798" s="41"/>
      <c r="BB3798" s="41"/>
      <c r="BC3798" s="41"/>
      <c r="BD3798" s="41"/>
      <c r="BE3798" s="41"/>
      <c r="BF3798" s="41"/>
      <c r="BG3798" s="41"/>
      <c r="BH3798" s="41"/>
      <c r="BI3798" s="41"/>
      <c r="BJ3798" s="41"/>
      <c r="BK3798" s="41"/>
      <c r="BL3798" s="41"/>
      <c r="BM3798" s="41"/>
      <c r="BN3798" s="41"/>
      <c r="BO3798" s="41"/>
      <c r="BP3798" s="108"/>
      <c r="CG3798" s="102"/>
      <c r="CI3798" s="45"/>
    </row>
    <row r="3799" spans="37:87" ht="13" customHeight="1">
      <c r="AK3799" s="114"/>
      <c r="AL3799" s="41"/>
      <c r="AM3799" s="41"/>
      <c r="AN3799" s="41"/>
      <c r="AO3799" s="41"/>
      <c r="AP3799" s="41"/>
      <c r="AQ3799" s="41"/>
      <c r="AR3799" s="41"/>
      <c r="AS3799" s="41"/>
      <c r="AT3799" s="41"/>
      <c r="AU3799" s="41"/>
      <c r="AV3799" s="41"/>
      <c r="AW3799" s="41"/>
      <c r="AX3799" s="41"/>
      <c r="AY3799" s="41"/>
      <c r="AZ3799" s="41"/>
      <c r="BA3799" s="41"/>
      <c r="BB3799" s="41"/>
      <c r="BC3799" s="41"/>
      <c r="BD3799" s="41"/>
      <c r="BE3799" s="41"/>
      <c r="BF3799" s="41"/>
      <c r="BG3799" s="41"/>
      <c r="BH3799" s="41"/>
      <c r="BI3799" s="41"/>
      <c r="BJ3799" s="41"/>
      <c r="BK3799" s="41"/>
      <c r="BL3799" s="41"/>
      <c r="BM3799" s="41"/>
      <c r="BN3799" s="41"/>
      <c r="BO3799" s="41"/>
      <c r="BP3799" s="108"/>
      <c r="CG3799" s="102"/>
      <c r="CI3799" s="45"/>
    </row>
    <row r="3800" spans="37:87" ht="13" customHeight="1">
      <c r="AK3800" s="114"/>
      <c r="AL3800" s="41"/>
      <c r="AM3800" s="41"/>
      <c r="AN3800" s="41"/>
      <c r="AO3800" s="41"/>
      <c r="AP3800" s="41"/>
      <c r="AQ3800" s="41"/>
      <c r="AR3800" s="41"/>
      <c r="AS3800" s="41"/>
      <c r="AT3800" s="41"/>
      <c r="AU3800" s="41"/>
      <c r="AV3800" s="41"/>
      <c r="AW3800" s="41"/>
      <c r="AX3800" s="41"/>
      <c r="AY3800" s="41"/>
      <c r="AZ3800" s="41"/>
      <c r="BA3800" s="41"/>
      <c r="BB3800" s="41"/>
      <c r="BC3800" s="41"/>
      <c r="BD3800" s="41"/>
      <c r="BE3800" s="41"/>
      <c r="BF3800" s="41"/>
      <c r="BG3800" s="41"/>
      <c r="BH3800" s="41"/>
      <c r="BI3800" s="41"/>
      <c r="BJ3800" s="41"/>
      <c r="BK3800" s="41"/>
      <c r="BL3800" s="41"/>
      <c r="BM3800" s="41"/>
      <c r="BN3800" s="41"/>
      <c r="BO3800" s="41"/>
      <c r="BP3800" s="108"/>
      <c r="CG3800" s="102"/>
      <c r="CI3800" s="45"/>
    </row>
    <row r="3801" spans="37:87" ht="13" customHeight="1">
      <c r="AK3801" s="114"/>
      <c r="AL3801" s="41"/>
      <c r="AM3801" s="41"/>
      <c r="AN3801" s="41"/>
      <c r="AO3801" s="41"/>
      <c r="AP3801" s="41"/>
      <c r="AQ3801" s="41"/>
      <c r="AR3801" s="41"/>
      <c r="AS3801" s="41"/>
      <c r="AT3801" s="41"/>
      <c r="AU3801" s="41"/>
      <c r="AV3801" s="41"/>
      <c r="AW3801" s="41"/>
      <c r="AX3801" s="41"/>
      <c r="AY3801" s="41"/>
      <c r="AZ3801" s="41"/>
      <c r="BA3801" s="41"/>
      <c r="BB3801" s="41"/>
      <c r="BC3801" s="41"/>
      <c r="BD3801" s="41"/>
      <c r="BE3801" s="41"/>
      <c r="BF3801" s="41"/>
      <c r="BG3801" s="41"/>
      <c r="BH3801" s="41"/>
      <c r="BI3801" s="41"/>
      <c r="BJ3801" s="41"/>
      <c r="BK3801" s="41"/>
      <c r="BL3801" s="41"/>
      <c r="BM3801" s="41"/>
      <c r="BN3801" s="41"/>
      <c r="BO3801" s="41"/>
      <c r="BP3801" s="108"/>
      <c r="CG3801" s="102"/>
      <c r="CI3801" s="45"/>
    </row>
    <row r="3802" spans="37:87" ht="13" customHeight="1">
      <c r="AK3802" s="114"/>
      <c r="AL3802" s="41"/>
      <c r="AM3802" s="41"/>
      <c r="AN3802" s="41"/>
      <c r="AO3802" s="41"/>
      <c r="AP3802" s="41"/>
      <c r="AQ3802" s="41"/>
      <c r="AR3802" s="41"/>
      <c r="AS3802" s="41"/>
      <c r="AT3802" s="41"/>
      <c r="AU3802" s="41"/>
      <c r="AV3802" s="41"/>
      <c r="AW3802" s="41"/>
      <c r="AX3802" s="41"/>
      <c r="AY3802" s="41"/>
      <c r="AZ3802" s="41"/>
      <c r="BA3802" s="41"/>
      <c r="BB3802" s="41"/>
      <c r="BC3802" s="41"/>
      <c r="BD3802" s="41"/>
      <c r="BE3802" s="41"/>
      <c r="BF3802" s="41"/>
      <c r="BG3802" s="41"/>
      <c r="BH3802" s="41"/>
      <c r="BI3802" s="41"/>
      <c r="BJ3802" s="41"/>
      <c r="BK3802" s="41"/>
      <c r="BL3802" s="41"/>
      <c r="BM3802" s="41"/>
      <c r="BN3802" s="41"/>
      <c r="BO3802" s="41"/>
      <c r="BP3802" s="108"/>
      <c r="CG3802" s="102"/>
      <c r="CI3802" s="45"/>
    </row>
    <row r="3803" spans="37:87" ht="13" customHeight="1">
      <c r="AK3803" s="114"/>
      <c r="AL3803" s="41"/>
      <c r="AM3803" s="41"/>
      <c r="AN3803" s="41"/>
      <c r="AO3803" s="41"/>
      <c r="AP3803" s="41"/>
      <c r="AQ3803" s="41"/>
      <c r="AR3803" s="41"/>
      <c r="AS3803" s="41"/>
      <c r="AT3803" s="41"/>
      <c r="AU3803" s="41"/>
      <c r="AV3803" s="41"/>
      <c r="AW3803" s="41"/>
      <c r="AX3803" s="41"/>
      <c r="AY3803" s="41"/>
      <c r="AZ3803" s="41"/>
      <c r="BA3803" s="41"/>
      <c r="BB3803" s="41"/>
      <c r="BC3803" s="41"/>
      <c r="BD3803" s="41"/>
      <c r="BE3803" s="41"/>
      <c r="BF3803" s="41"/>
      <c r="BG3803" s="41"/>
      <c r="BH3803" s="41"/>
      <c r="BI3803" s="41"/>
      <c r="BJ3803" s="41"/>
      <c r="BK3803" s="41"/>
      <c r="BL3803" s="41"/>
      <c r="BM3803" s="41"/>
      <c r="BN3803" s="41"/>
      <c r="BO3803" s="41"/>
      <c r="BP3803" s="108"/>
      <c r="CG3803" s="102"/>
      <c r="CI3803" s="45"/>
    </row>
    <row r="3804" spans="37:87" ht="13" customHeight="1">
      <c r="AK3804" s="114"/>
      <c r="AL3804" s="41"/>
      <c r="AM3804" s="41"/>
      <c r="AN3804" s="41"/>
      <c r="AO3804" s="41"/>
      <c r="AP3804" s="41"/>
      <c r="AQ3804" s="41"/>
      <c r="AR3804" s="41"/>
      <c r="AS3804" s="41"/>
      <c r="AT3804" s="41"/>
      <c r="AU3804" s="41"/>
      <c r="AV3804" s="41"/>
      <c r="AW3804" s="41"/>
      <c r="AX3804" s="41"/>
      <c r="AY3804" s="41"/>
      <c r="AZ3804" s="41"/>
      <c r="BA3804" s="41"/>
      <c r="BB3804" s="41"/>
      <c r="BC3804" s="41"/>
      <c r="BD3804" s="41"/>
      <c r="BE3804" s="41"/>
      <c r="BF3804" s="41"/>
      <c r="BG3804" s="41"/>
      <c r="BH3804" s="41"/>
      <c r="BI3804" s="41"/>
      <c r="BJ3804" s="41"/>
      <c r="BK3804" s="41"/>
      <c r="BL3804" s="41"/>
      <c r="BM3804" s="41"/>
      <c r="BN3804" s="41"/>
      <c r="BO3804" s="41"/>
      <c r="BP3804" s="108"/>
      <c r="CG3804" s="102"/>
      <c r="CI3804" s="45"/>
    </row>
    <row r="3805" spans="37:87" ht="13" customHeight="1">
      <c r="AK3805" s="114"/>
      <c r="AL3805" s="41"/>
      <c r="AM3805" s="41"/>
      <c r="AN3805" s="41"/>
      <c r="AO3805" s="41"/>
      <c r="AP3805" s="41"/>
      <c r="AQ3805" s="41"/>
      <c r="AR3805" s="41"/>
      <c r="AS3805" s="41"/>
      <c r="AT3805" s="41"/>
      <c r="AU3805" s="41"/>
      <c r="AV3805" s="41"/>
      <c r="AW3805" s="41"/>
      <c r="AX3805" s="41"/>
      <c r="AY3805" s="41"/>
      <c r="AZ3805" s="41"/>
      <c r="BA3805" s="41"/>
      <c r="BB3805" s="41"/>
      <c r="BC3805" s="41"/>
      <c r="BD3805" s="41"/>
      <c r="BE3805" s="41"/>
      <c r="BF3805" s="41"/>
      <c r="BG3805" s="41"/>
      <c r="BH3805" s="41"/>
      <c r="BI3805" s="41"/>
      <c r="BJ3805" s="41"/>
      <c r="BK3805" s="41"/>
      <c r="BL3805" s="41"/>
      <c r="BM3805" s="41"/>
      <c r="BN3805" s="41"/>
      <c r="BO3805" s="41"/>
      <c r="BP3805" s="108"/>
      <c r="CG3805" s="102"/>
      <c r="CI3805" s="45"/>
    </row>
    <row r="3806" spans="37:87" ht="13" customHeight="1">
      <c r="AK3806" s="114"/>
      <c r="AL3806" s="41"/>
      <c r="AM3806" s="41"/>
      <c r="AN3806" s="41"/>
      <c r="AO3806" s="41"/>
      <c r="AP3806" s="41"/>
      <c r="AQ3806" s="41"/>
      <c r="AR3806" s="41"/>
      <c r="AS3806" s="41"/>
      <c r="AT3806" s="41"/>
      <c r="AU3806" s="41"/>
      <c r="AV3806" s="41"/>
      <c r="AW3806" s="41"/>
      <c r="AX3806" s="41"/>
      <c r="AY3806" s="41"/>
      <c r="AZ3806" s="41"/>
      <c r="BA3806" s="41"/>
      <c r="BB3806" s="41"/>
      <c r="BC3806" s="41"/>
      <c r="BD3806" s="41"/>
      <c r="BE3806" s="41"/>
      <c r="BF3806" s="41"/>
      <c r="BG3806" s="41"/>
      <c r="BH3806" s="41"/>
      <c r="BI3806" s="41"/>
      <c r="BJ3806" s="41"/>
      <c r="BK3806" s="41"/>
      <c r="BL3806" s="41"/>
      <c r="BM3806" s="41"/>
      <c r="BN3806" s="41"/>
      <c r="BO3806" s="41"/>
      <c r="BP3806" s="108"/>
      <c r="CG3806" s="102"/>
      <c r="CI3806" s="45"/>
    </row>
    <row r="3807" spans="37:87" ht="13" customHeight="1">
      <c r="AK3807" s="114"/>
      <c r="AL3807" s="41"/>
      <c r="AM3807" s="41"/>
      <c r="AN3807" s="41"/>
      <c r="AO3807" s="41"/>
      <c r="AP3807" s="41"/>
      <c r="AQ3807" s="41"/>
      <c r="AR3807" s="41"/>
      <c r="AS3807" s="41"/>
      <c r="AT3807" s="41"/>
      <c r="AU3807" s="41"/>
      <c r="AV3807" s="41"/>
      <c r="AW3807" s="41"/>
      <c r="AX3807" s="41"/>
      <c r="AY3807" s="41"/>
      <c r="AZ3807" s="41"/>
      <c r="BA3807" s="41"/>
      <c r="BB3807" s="41"/>
      <c r="BC3807" s="41"/>
      <c r="BD3807" s="41"/>
      <c r="BE3807" s="41"/>
      <c r="BF3807" s="41"/>
      <c r="BG3807" s="41"/>
      <c r="BH3807" s="41"/>
      <c r="BI3807" s="41"/>
      <c r="BJ3807" s="41"/>
      <c r="BK3807" s="41"/>
      <c r="BL3807" s="41"/>
      <c r="BM3807" s="41"/>
      <c r="BN3807" s="41"/>
      <c r="BO3807" s="41"/>
      <c r="BP3807" s="108"/>
      <c r="CG3807" s="102"/>
      <c r="CI3807" s="45"/>
    </row>
    <row r="3808" spans="37:87" ht="13" customHeight="1">
      <c r="AK3808" s="114"/>
      <c r="AL3808" s="41"/>
      <c r="AM3808" s="41"/>
      <c r="AN3808" s="41"/>
      <c r="AO3808" s="41"/>
      <c r="AP3808" s="41"/>
      <c r="AQ3808" s="41"/>
      <c r="AR3808" s="41"/>
      <c r="AS3808" s="41"/>
      <c r="AT3808" s="41"/>
      <c r="AU3808" s="41"/>
      <c r="AV3808" s="41"/>
      <c r="AW3808" s="41"/>
      <c r="AX3808" s="41"/>
      <c r="AY3808" s="41"/>
      <c r="AZ3808" s="41"/>
      <c r="BA3808" s="41"/>
      <c r="BB3808" s="41"/>
      <c r="BC3808" s="41"/>
      <c r="BD3808" s="41"/>
      <c r="BE3808" s="41"/>
      <c r="BF3808" s="41"/>
      <c r="BG3808" s="41"/>
      <c r="BH3808" s="41"/>
      <c r="BI3808" s="41"/>
      <c r="BJ3808" s="41"/>
      <c r="BK3808" s="41"/>
      <c r="BL3808" s="41"/>
      <c r="BM3808" s="41"/>
      <c r="BN3808" s="41"/>
      <c r="BO3808" s="41"/>
      <c r="BP3808" s="108"/>
      <c r="CG3808" s="102"/>
      <c r="CI3808" s="45"/>
    </row>
    <row r="3809" spans="37:87" ht="13" customHeight="1">
      <c r="AK3809" s="114"/>
      <c r="AL3809" s="41"/>
      <c r="AM3809" s="41"/>
      <c r="AN3809" s="41"/>
      <c r="AO3809" s="41"/>
      <c r="AP3809" s="41"/>
      <c r="AQ3809" s="41"/>
      <c r="AR3809" s="41"/>
      <c r="AS3809" s="41"/>
      <c r="AT3809" s="41"/>
      <c r="AU3809" s="41"/>
      <c r="AV3809" s="41"/>
      <c r="AW3809" s="41"/>
      <c r="AX3809" s="41"/>
      <c r="AY3809" s="41"/>
      <c r="AZ3809" s="41"/>
      <c r="BA3809" s="41"/>
      <c r="BB3809" s="41"/>
      <c r="BC3809" s="41"/>
      <c r="BD3809" s="41"/>
      <c r="BE3809" s="41"/>
      <c r="BF3809" s="41"/>
      <c r="BG3809" s="41"/>
      <c r="BH3809" s="41"/>
      <c r="BI3809" s="41"/>
      <c r="BJ3809" s="41"/>
      <c r="BK3809" s="41"/>
      <c r="BL3809" s="41"/>
      <c r="BM3809" s="41"/>
      <c r="BN3809" s="41"/>
      <c r="BO3809" s="41"/>
      <c r="BP3809" s="108"/>
      <c r="CG3809" s="102"/>
      <c r="CI3809" s="45"/>
    </row>
    <row r="3810" spans="37:87" ht="13" customHeight="1">
      <c r="AK3810" s="114"/>
      <c r="AL3810" s="41"/>
      <c r="AM3810" s="41"/>
      <c r="AN3810" s="41"/>
      <c r="AO3810" s="41"/>
      <c r="AP3810" s="41"/>
      <c r="AQ3810" s="41"/>
      <c r="AR3810" s="41"/>
      <c r="AS3810" s="41"/>
      <c r="AT3810" s="41"/>
      <c r="AU3810" s="41"/>
      <c r="AV3810" s="41"/>
      <c r="AW3810" s="41"/>
      <c r="AX3810" s="41"/>
      <c r="AY3810" s="41"/>
      <c r="AZ3810" s="41"/>
      <c r="BA3810" s="41"/>
      <c r="BB3810" s="41"/>
      <c r="BC3810" s="41"/>
      <c r="BD3810" s="41"/>
      <c r="BE3810" s="41"/>
      <c r="BF3810" s="41"/>
      <c r="BG3810" s="41"/>
      <c r="BH3810" s="41"/>
      <c r="BI3810" s="41"/>
      <c r="BJ3810" s="41"/>
      <c r="BK3810" s="41"/>
      <c r="BL3810" s="41"/>
      <c r="BM3810" s="41"/>
      <c r="BN3810" s="41"/>
      <c r="BO3810" s="41"/>
      <c r="BP3810" s="108"/>
      <c r="CG3810" s="102"/>
      <c r="CI3810" s="45"/>
    </row>
    <row r="3811" spans="37:87" ht="13" customHeight="1">
      <c r="AK3811" s="114"/>
      <c r="AL3811" s="41"/>
      <c r="AM3811" s="41"/>
      <c r="AN3811" s="41"/>
      <c r="AO3811" s="41"/>
      <c r="AP3811" s="41"/>
      <c r="AQ3811" s="41"/>
      <c r="AR3811" s="41"/>
      <c r="AS3811" s="41"/>
      <c r="AT3811" s="41"/>
      <c r="AU3811" s="41"/>
      <c r="AV3811" s="41"/>
      <c r="AW3811" s="41"/>
      <c r="AX3811" s="41"/>
      <c r="AY3811" s="41"/>
      <c r="AZ3811" s="41"/>
      <c r="BA3811" s="41"/>
      <c r="BB3811" s="41"/>
      <c r="BC3811" s="41"/>
      <c r="BD3811" s="41"/>
      <c r="BE3811" s="41"/>
      <c r="BF3811" s="41"/>
      <c r="BG3811" s="41"/>
      <c r="BH3811" s="41"/>
      <c r="BI3811" s="41"/>
      <c r="BJ3811" s="41"/>
      <c r="BK3811" s="41"/>
      <c r="BL3811" s="41"/>
      <c r="BM3811" s="41"/>
      <c r="BN3811" s="41"/>
      <c r="BO3811" s="41"/>
      <c r="BP3811" s="108"/>
      <c r="CG3811" s="102"/>
      <c r="CI3811" s="45"/>
    </row>
    <row r="3812" spans="37:87" ht="13" customHeight="1">
      <c r="AK3812" s="114"/>
      <c r="AL3812" s="41"/>
      <c r="AM3812" s="41"/>
      <c r="AN3812" s="41"/>
      <c r="AO3812" s="41"/>
      <c r="AP3812" s="41"/>
      <c r="AQ3812" s="41"/>
      <c r="AR3812" s="41"/>
      <c r="AS3812" s="41"/>
      <c r="AT3812" s="41"/>
      <c r="AU3812" s="41"/>
      <c r="AV3812" s="41"/>
      <c r="AW3812" s="41"/>
      <c r="AX3812" s="41"/>
      <c r="AY3812" s="41"/>
      <c r="AZ3812" s="41"/>
      <c r="BA3812" s="41"/>
      <c r="BB3812" s="41"/>
      <c r="BC3812" s="41"/>
      <c r="BD3812" s="41"/>
      <c r="BE3812" s="41"/>
      <c r="BF3812" s="41"/>
      <c r="BG3812" s="41"/>
      <c r="BH3812" s="41"/>
      <c r="BI3812" s="41"/>
      <c r="BJ3812" s="41"/>
      <c r="BK3812" s="41"/>
      <c r="BL3812" s="41"/>
      <c r="BM3812" s="41"/>
      <c r="BN3812" s="41"/>
      <c r="BO3812" s="41"/>
      <c r="BP3812" s="108"/>
      <c r="CG3812" s="102"/>
      <c r="CI3812" s="45"/>
    </row>
    <row r="3813" spans="37:87" ht="13" customHeight="1">
      <c r="AK3813" s="114"/>
      <c r="AL3813" s="41"/>
      <c r="AM3813" s="41"/>
      <c r="AN3813" s="41"/>
      <c r="AO3813" s="41"/>
      <c r="AP3813" s="41"/>
      <c r="AQ3813" s="41"/>
      <c r="AR3813" s="41"/>
      <c r="AS3813" s="41"/>
      <c r="AT3813" s="41"/>
      <c r="AU3813" s="41"/>
      <c r="AV3813" s="41"/>
      <c r="AW3813" s="41"/>
      <c r="AX3813" s="41"/>
      <c r="AY3813" s="41"/>
      <c r="AZ3813" s="41"/>
      <c r="BA3813" s="41"/>
      <c r="BB3813" s="41"/>
      <c r="BC3813" s="41"/>
      <c r="BD3813" s="41"/>
      <c r="BE3813" s="41"/>
      <c r="BF3813" s="41"/>
      <c r="BG3813" s="41"/>
      <c r="BH3813" s="41"/>
      <c r="BI3813" s="41"/>
      <c r="BJ3813" s="41"/>
      <c r="BK3813" s="41"/>
      <c r="BL3813" s="41"/>
      <c r="BM3813" s="41"/>
      <c r="BN3813" s="41"/>
      <c r="BO3813" s="41"/>
      <c r="BP3813" s="108"/>
      <c r="CG3813" s="102"/>
      <c r="CI3813" s="45"/>
    </row>
    <row r="3814" spans="37:87" ht="13" customHeight="1">
      <c r="AK3814" s="114"/>
      <c r="AL3814" s="41"/>
      <c r="AM3814" s="41"/>
      <c r="AN3814" s="41"/>
      <c r="AO3814" s="41"/>
      <c r="AP3814" s="41"/>
      <c r="AQ3814" s="41"/>
      <c r="AR3814" s="41"/>
      <c r="AS3814" s="41"/>
      <c r="AT3814" s="41"/>
      <c r="AU3814" s="41"/>
      <c r="AV3814" s="41"/>
      <c r="AW3814" s="41"/>
      <c r="AX3814" s="41"/>
      <c r="AY3814" s="41"/>
      <c r="AZ3814" s="41"/>
      <c r="BA3814" s="41"/>
      <c r="BB3814" s="41"/>
      <c r="BC3814" s="41"/>
      <c r="BD3814" s="41"/>
      <c r="BE3814" s="41"/>
      <c r="BF3814" s="41"/>
      <c r="BG3814" s="41"/>
      <c r="BH3814" s="41"/>
      <c r="BI3814" s="41"/>
      <c r="BJ3814" s="41"/>
      <c r="BK3814" s="41"/>
      <c r="BL3814" s="41"/>
      <c r="BM3814" s="41"/>
      <c r="BN3814" s="41"/>
      <c r="BO3814" s="41"/>
      <c r="BP3814" s="108"/>
      <c r="CG3814" s="102"/>
      <c r="CI3814" s="45"/>
    </row>
    <row r="3815" spans="37:87" ht="13" customHeight="1">
      <c r="AK3815" s="114"/>
      <c r="AL3815" s="41"/>
      <c r="AM3815" s="41"/>
      <c r="AN3815" s="41"/>
      <c r="AO3815" s="41"/>
      <c r="AP3815" s="41"/>
      <c r="AQ3815" s="41"/>
      <c r="AR3815" s="41"/>
      <c r="AS3815" s="41"/>
      <c r="AT3815" s="41"/>
      <c r="AU3815" s="41"/>
      <c r="AV3815" s="41"/>
      <c r="AW3815" s="41"/>
      <c r="AX3815" s="41"/>
      <c r="AY3815" s="41"/>
      <c r="AZ3815" s="41"/>
      <c r="BA3815" s="41"/>
      <c r="BB3815" s="41"/>
      <c r="BC3815" s="41"/>
      <c r="BD3815" s="41"/>
      <c r="BE3815" s="41"/>
      <c r="BF3815" s="41"/>
      <c r="BG3815" s="41"/>
      <c r="BH3815" s="41"/>
      <c r="BI3815" s="41"/>
      <c r="BJ3815" s="41"/>
      <c r="BK3815" s="41"/>
      <c r="BL3815" s="41"/>
      <c r="BM3815" s="41"/>
      <c r="BN3815" s="41"/>
      <c r="BO3815" s="41"/>
      <c r="BP3815" s="108"/>
      <c r="CG3815" s="102"/>
      <c r="CI3815" s="45"/>
    </row>
    <row r="3816" spans="37:87" ht="13" customHeight="1">
      <c r="AK3816" s="114"/>
      <c r="AL3816" s="41"/>
      <c r="AM3816" s="41"/>
      <c r="AN3816" s="41"/>
      <c r="AO3816" s="41"/>
      <c r="AP3816" s="41"/>
      <c r="AQ3816" s="41"/>
      <c r="AR3816" s="41"/>
      <c r="AS3816" s="41"/>
      <c r="AT3816" s="41"/>
      <c r="AU3816" s="41"/>
      <c r="AV3816" s="41"/>
      <c r="AW3816" s="41"/>
      <c r="AX3816" s="41"/>
      <c r="AY3816" s="41"/>
      <c r="AZ3816" s="41"/>
      <c r="BA3816" s="41"/>
      <c r="BB3816" s="41"/>
      <c r="BC3816" s="41"/>
      <c r="BD3816" s="41"/>
      <c r="BE3816" s="41"/>
      <c r="BF3816" s="41"/>
      <c r="BG3816" s="41"/>
      <c r="BH3816" s="41"/>
      <c r="BI3816" s="41"/>
      <c r="BJ3816" s="41"/>
      <c r="BK3816" s="41"/>
      <c r="BL3816" s="41"/>
      <c r="BM3816" s="41"/>
      <c r="BN3816" s="41"/>
      <c r="BO3816" s="41"/>
      <c r="BP3816" s="108"/>
      <c r="CG3816" s="102"/>
      <c r="CI3816" s="45"/>
    </row>
    <row r="3817" spans="37:87" ht="13" customHeight="1">
      <c r="AK3817" s="114"/>
      <c r="AL3817" s="41"/>
      <c r="AM3817" s="41"/>
      <c r="AN3817" s="41"/>
      <c r="AO3817" s="41"/>
      <c r="AP3817" s="41"/>
      <c r="AQ3817" s="41"/>
      <c r="AR3817" s="41"/>
      <c r="AS3817" s="41"/>
      <c r="AT3817" s="41"/>
      <c r="AU3817" s="41"/>
      <c r="AV3817" s="41"/>
      <c r="AW3817" s="41"/>
      <c r="AX3817" s="41"/>
      <c r="AY3817" s="41"/>
      <c r="AZ3817" s="41"/>
      <c r="BA3817" s="41"/>
      <c r="BB3817" s="41"/>
      <c r="BC3817" s="41"/>
      <c r="BD3817" s="41"/>
      <c r="BE3817" s="41"/>
      <c r="BF3817" s="41"/>
      <c r="BG3817" s="41"/>
      <c r="BH3817" s="41"/>
      <c r="BI3817" s="41"/>
      <c r="BJ3817" s="41"/>
      <c r="BK3817" s="41"/>
      <c r="BL3817" s="41"/>
      <c r="BM3817" s="41"/>
      <c r="BN3817" s="41"/>
      <c r="BO3817" s="41"/>
      <c r="BP3817" s="108"/>
      <c r="CG3817" s="102"/>
      <c r="CI3817" s="45"/>
    </row>
    <row r="3818" spans="37:87" ht="13" customHeight="1">
      <c r="AK3818" s="114"/>
      <c r="AL3818" s="41"/>
      <c r="AM3818" s="41"/>
      <c r="AN3818" s="41"/>
      <c r="AO3818" s="41"/>
      <c r="AP3818" s="41"/>
      <c r="AQ3818" s="41"/>
      <c r="AR3818" s="41"/>
      <c r="AS3818" s="41"/>
      <c r="AT3818" s="41"/>
      <c r="AU3818" s="41"/>
      <c r="AV3818" s="41"/>
      <c r="AW3818" s="41"/>
      <c r="AX3818" s="41"/>
      <c r="AY3818" s="41"/>
      <c r="AZ3818" s="41"/>
      <c r="BA3818" s="41"/>
      <c r="BB3818" s="41"/>
      <c r="BC3818" s="41"/>
      <c r="BD3818" s="41"/>
      <c r="BE3818" s="41"/>
      <c r="BF3818" s="41"/>
      <c r="BG3818" s="41"/>
      <c r="BH3818" s="41"/>
      <c r="BI3818" s="41"/>
      <c r="BJ3818" s="41"/>
      <c r="BK3818" s="41"/>
      <c r="BL3818" s="41"/>
      <c r="BM3818" s="41"/>
      <c r="BN3818" s="41"/>
      <c r="BO3818" s="41"/>
      <c r="BP3818" s="108"/>
      <c r="CG3818" s="102"/>
      <c r="CI3818" s="45"/>
    </row>
    <row r="3819" spans="37:87" ht="13" customHeight="1">
      <c r="AK3819" s="114"/>
      <c r="AL3819" s="41"/>
      <c r="AM3819" s="41"/>
      <c r="AN3819" s="41"/>
      <c r="AO3819" s="41"/>
      <c r="AP3819" s="41"/>
      <c r="AQ3819" s="41"/>
      <c r="AR3819" s="41"/>
      <c r="AS3819" s="41"/>
      <c r="AT3819" s="41"/>
      <c r="AU3819" s="41"/>
      <c r="AV3819" s="41"/>
      <c r="AW3819" s="41"/>
      <c r="AX3819" s="41"/>
      <c r="AY3819" s="41"/>
      <c r="AZ3819" s="41"/>
      <c r="BA3819" s="41"/>
      <c r="BB3819" s="41"/>
      <c r="BC3819" s="41"/>
      <c r="BD3819" s="41"/>
      <c r="BE3819" s="41"/>
      <c r="BF3819" s="41"/>
      <c r="BG3819" s="41"/>
      <c r="BH3819" s="41"/>
      <c r="BI3819" s="41"/>
      <c r="BJ3819" s="41"/>
      <c r="BK3819" s="41"/>
      <c r="BL3819" s="41"/>
      <c r="BM3819" s="41"/>
      <c r="BN3819" s="41"/>
      <c r="BO3819" s="41"/>
      <c r="BP3819" s="108"/>
      <c r="CG3819" s="102"/>
      <c r="CI3819" s="45"/>
    </row>
    <row r="3820" spans="37:87" ht="13" customHeight="1">
      <c r="AK3820" s="114"/>
      <c r="AL3820" s="41"/>
      <c r="AM3820" s="41"/>
      <c r="AN3820" s="41"/>
      <c r="AO3820" s="41"/>
      <c r="AP3820" s="41"/>
      <c r="AQ3820" s="41"/>
      <c r="AR3820" s="41"/>
      <c r="AS3820" s="41"/>
      <c r="AT3820" s="41"/>
      <c r="AU3820" s="41"/>
      <c r="AV3820" s="41"/>
      <c r="AW3820" s="41"/>
      <c r="AX3820" s="41"/>
      <c r="AY3820" s="41"/>
      <c r="AZ3820" s="41"/>
      <c r="BA3820" s="41"/>
      <c r="BB3820" s="41"/>
      <c r="BC3820" s="41"/>
      <c r="BD3820" s="41"/>
      <c r="BE3820" s="41"/>
      <c r="BF3820" s="41"/>
      <c r="BG3820" s="41"/>
      <c r="BH3820" s="41"/>
      <c r="BI3820" s="41"/>
      <c r="BJ3820" s="41"/>
      <c r="BK3820" s="41"/>
      <c r="BL3820" s="41"/>
      <c r="BM3820" s="41"/>
      <c r="BN3820" s="41"/>
      <c r="BO3820" s="41"/>
      <c r="BP3820" s="108"/>
      <c r="CG3820" s="102"/>
      <c r="CI3820" s="45"/>
    </row>
    <row r="3821" spans="37:87" ht="13" customHeight="1">
      <c r="AK3821" s="114"/>
      <c r="AL3821" s="41"/>
      <c r="AM3821" s="41"/>
      <c r="AN3821" s="41"/>
      <c r="AO3821" s="41"/>
      <c r="AP3821" s="41"/>
      <c r="AQ3821" s="41"/>
      <c r="AR3821" s="41"/>
      <c r="AS3821" s="41"/>
      <c r="AT3821" s="41"/>
      <c r="AU3821" s="41"/>
      <c r="AV3821" s="41"/>
      <c r="AW3821" s="41"/>
      <c r="AX3821" s="41"/>
      <c r="AY3821" s="41"/>
      <c r="AZ3821" s="41"/>
      <c r="BA3821" s="41"/>
      <c r="BB3821" s="41"/>
      <c r="BC3821" s="41"/>
      <c r="BD3821" s="41"/>
      <c r="BE3821" s="41"/>
      <c r="BF3821" s="41"/>
      <c r="BG3821" s="41"/>
      <c r="BH3821" s="41"/>
      <c r="BI3821" s="41"/>
      <c r="BJ3821" s="41"/>
      <c r="BK3821" s="41"/>
      <c r="BL3821" s="41"/>
      <c r="BM3821" s="41"/>
      <c r="BN3821" s="41"/>
      <c r="BO3821" s="41"/>
      <c r="BP3821" s="108"/>
      <c r="CG3821" s="102"/>
      <c r="CI3821" s="45"/>
    </row>
    <row r="3822" spans="37:87" ht="13" customHeight="1">
      <c r="AK3822" s="114"/>
      <c r="AL3822" s="41"/>
      <c r="AM3822" s="41"/>
      <c r="AN3822" s="41"/>
      <c r="AO3822" s="41"/>
      <c r="AP3822" s="41"/>
      <c r="AQ3822" s="41"/>
      <c r="AR3822" s="41"/>
      <c r="AS3822" s="41"/>
      <c r="AT3822" s="41"/>
      <c r="AU3822" s="41"/>
      <c r="AV3822" s="41"/>
      <c r="AW3822" s="41"/>
      <c r="AX3822" s="41"/>
      <c r="AY3822" s="41"/>
      <c r="AZ3822" s="41"/>
      <c r="BA3822" s="41"/>
      <c r="BB3822" s="41"/>
      <c r="BC3822" s="41"/>
      <c r="BD3822" s="41"/>
      <c r="BE3822" s="41"/>
      <c r="BF3822" s="41"/>
      <c r="BG3822" s="41"/>
      <c r="BH3822" s="41"/>
      <c r="BI3822" s="41"/>
      <c r="BJ3822" s="41"/>
      <c r="BK3822" s="41"/>
      <c r="BL3822" s="41"/>
      <c r="BM3822" s="41"/>
      <c r="BN3822" s="41"/>
      <c r="BO3822" s="41"/>
      <c r="BP3822" s="108"/>
      <c r="CG3822" s="102"/>
      <c r="CI3822" s="45"/>
    </row>
    <row r="3823" spans="37:87" ht="13" customHeight="1">
      <c r="AK3823" s="114"/>
      <c r="AL3823" s="41"/>
      <c r="AM3823" s="41"/>
      <c r="AN3823" s="41"/>
      <c r="AO3823" s="41"/>
      <c r="AP3823" s="41"/>
      <c r="AQ3823" s="41"/>
      <c r="AR3823" s="41"/>
      <c r="AS3823" s="41"/>
      <c r="AT3823" s="41"/>
      <c r="AU3823" s="41"/>
      <c r="AV3823" s="41"/>
      <c r="AW3823" s="41"/>
      <c r="AX3823" s="41"/>
      <c r="AY3823" s="41"/>
      <c r="AZ3823" s="41"/>
      <c r="BA3823" s="41"/>
      <c r="BB3823" s="41"/>
      <c r="BC3823" s="41"/>
      <c r="BD3823" s="41"/>
      <c r="BE3823" s="41"/>
      <c r="BF3823" s="41"/>
      <c r="BG3823" s="41"/>
      <c r="BH3823" s="41"/>
      <c r="BI3823" s="41"/>
      <c r="BJ3823" s="41"/>
      <c r="BK3823" s="41"/>
      <c r="BL3823" s="41"/>
      <c r="BM3823" s="41"/>
      <c r="BN3823" s="41"/>
      <c r="BO3823" s="41"/>
      <c r="BP3823" s="108"/>
      <c r="CG3823" s="102"/>
      <c r="CI3823" s="45"/>
    </row>
    <row r="3824" spans="37:87" ht="13" customHeight="1">
      <c r="AK3824" s="114"/>
      <c r="AL3824" s="41"/>
      <c r="AM3824" s="41"/>
      <c r="AN3824" s="41"/>
      <c r="AO3824" s="41"/>
      <c r="AP3824" s="41"/>
      <c r="AQ3824" s="41"/>
      <c r="AR3824" s="41"/>
      <c r="AS3824" s="41"/>
      <c r="AT3824" s="41"/>
      <c r="AU3824" s="41"/>
      <c r="AV3824" s="41"/>
      <c r="AW3824" s="41"/>
      <c r="AX3824" s="41"/>
      <c r="AY3824" s="41"/>
      <c r="AZ3824" s="41"/>
      <c r="BA3824" s="41"/>
      <c r="BB3824" s="41"/>
      <c r="BC3824" s="41"/>
      <c r="BD3824" s="41"/>
      <c r="BE3824" s="41"/>
      <c r="BF3824" s="41"/>
      <c r="BG3824" s="41"/>
      <c r="BH3824" s="41"/>
      <c r="BI3824" s="41"/>
      <c r="BJ3824" s="41"/>
      <c r="BK3824" s="41"/>
      <c r="BL3824" s="41"/>
      <c r="BM3824" s="41"/>
      <c r="BN3824" s="41"/>
      <c r="BO3824" s="41"/>
      <c r="BP3824" s="108"/>
      <c r="CG3824" s="102"/>
      <c r="CI3824" s="45"/>
    </row>
    <row r="3825" spans="37:87" ht="13" customHeight="1">
      <c r="AK3825" s="114"/>
      <c r="AL3825" s="41"/>
      <c r="AM3825" s="41"/>
      <c r="AN3825" s="41"/>
      <c r="AO3825" s="41"/>
      <c r="AP3825" s="41"/>
      <c r="AQ3825" s="41"/>
      <c r="AR3825" s="41"/>
      <c r="AS3825" s="41"/>
      <c r="AT3825" s="41"/>
      <c r="AU3825" s="41"/>
      <c r="AV3825" s="41"/>
      <c r="AW3825" s="41"/>
      <c r="AX3825" s="41"/>
      <c r="AY3825" s="41"/>
      <c r="AZ3825" s="41"/>
      <c r="BA3825" s="41"/>
      <c r="BB3825" s="41"/>
      <c r="BC3825" s="41"/>
      <c r="BD3825" s="41"/>
      <c r="BE3825" s="41"/>
      <c r="BF3825" s="41"/>
      <c r="BG3825" s="41"/>
      <c r="BH3825" s="41"/>
      <c r="BI3825" s="41"/>
      <c r="BJ3825" s="41"/>
      <c r="BK3825" s="41"/>
      <c r="BL3825" s="41"/>
      <c r="BM3825" s="41"/>
      <c r="BN3825" s="41"/>
      <c r="BO3825" s="41"/>
      <c r="BP3825" s="108"/>
      <c r="CG3825" s="102"/>
      <c r="CI3825" s="45"/>
    </row>
    <row r="3826" spans="37:87" ht="13" customHeight="1">
      <c r="AK3826" s="114"/>
      <c r="AL3826" s="41"/>
      <c r="AM3826" s="41"/>
      <c r="AN3826" s="41"/>
      <c r="AO3826" s="41"/>
      <c r="AP3826" s="41"/>
      <c r="AQ3826" s="41"/>
      <c r="AR3826" s="41"/>
      <c r="AS3826" s="41"/>
      <c r="AT3826" s="41"/>
      <c r="AU3826" s="41"/>
      <c r="AV3826" s="41"/>
      <c r="AW3826" s="41"/>
      <c r="AX3826" s="41"/>
      <c r="AY3826" s="41"/>
      <c r="AZ3826" s="41"/>
      <c r="BA3826" s="41"/>
      <c r="BB3826" s="41"/>
      <c r="BC3826" s="41"/>
      <c r="BD3826" s="41"/>
      <c r="BE3826" s="41"/>
      <c r="BF3826" s="41"/>
      <c r="BG3826" s="41"/>
      <c r="BH3826" s="41"/>
      <c r="BI3826" s="41"/>
      <c r="BJ3826" s="41"/>
      <c r="BK3826" s="41"/>
      <c r="BL3826" s="41"/>
      <c r="BM3826" s="41"/>
      <c r="BN3826" s="41"/>
      <c r="BO3826" s="41"/>
      <c r="BP3826" s="108"/>
      <c r="CG3826" s="102"/>
      <c r="CI3826" s="45"/>
    </row>
    <row r="3827" spans="37:87" ht="13" customHeight="1">
      <c r="AK3827" s="114"/>
      <c r="AL3827" s="41"/>
      <c r="AM3827" s="41"/>
      <c r="AN3827" s="41"/>
      <c r="AO3827" s="41"/>
      <c r="AP3827" s="41"/>
      <c r="AQ3827" s="41"/>
      <c r="AR3827" s="41"/>
      <c r="AS3827" s="41"/>
      <c r="AT3827" s="41"/>
      <c r="AU3827" s="41"/>
      <c r="AV3827" s="41"/>
      <c r="AW3827" s="41"/>
      <c r="AX3827" s="41"/>
      <c r="AY3827" s="41"/>
      <c r="AZ3827" s="41"/>
      <c r="BA3827" s="41"/>
      <c r="BB3827" s="41"/>
      <c r="BC3827" s="41"/>
      <c r="BD3827" s="41"/>
      <c r="BE3827" s="41"/>
      <c r="BF3827" s="41"/>
      <c r="BG3827" s="41"/>
      <c r="BH3827" s="41"/>
      <c r="BI3827" s="41"/>
      <c r="BJ3827" s="41"/>
      <c r="BK3827" s="41"/>
      <c r="BL3827" s="41"/>
      <c r="BM3827" s="41"/>
      <c r="BN3827" s="41"/>
      <c r="BO3827" s="41"/>
      <c r="BP3827" s="108"/>
      <c r="CG3827" s="102"/>
      <c r="CI3827" s="45"/>
    </row>
    <row r="3828" spans="37:87" ht="13" customHeight="1">
      <c r="AK3828" s="114"/>
      <c r="AL3828" s="41"/>
      <c r="AM3828" s="41"/>
      <c r="AN3828" s="41"/>
      <c r="AO3828" s="41"/>
      <c r="AP3828" s="41"/>
      <c r="AQ3828" s="41"/>
      <c r="AR3828" s="41"/>
      <c r="AS3828" s="41"/>
      <c r="AT3828" s="41"/>
      <c r="AU3828" s="41"/>
      <c r="AV3828" s="41"/>
      <c r="AW3828" s="41"/>
      <c r="AX3828" s="41"/>
      <c r="AY3828" s="41"/>
      <c r="AZ3828" s="41"/>
      <c r="BA3828" s="41"/>
      <c r="BB3828" s="41"/>
      <c r="BC3828" s="41"/>
      <c r="BD3828" s="41"/>
      <c r="BE3828" s="41"/>
      <c r="BF3828" s="41"/>
      <c r="BG3828" s="41"/>
      <c r="BH3828" s="41"/>
      <c r="BI3828" s="41"/>
      <c r="BJ3828" s="41"/>
      <c r="BK3828" s="41"/>
      <c r="BL3828" s="41"/>
      <c r="BM3828" s="41"/>
      <c r="BN3828" s="41"/>
      <c r="BO3828" s="41"/>
      <c r="BP3828" s="108"/>
      <c r="CG3828" s="102"/>
      <c r="CI3828" s="45"/>
    </row>
    <row r="3829" spans="37:87" ht="13" customHeight="1">
      <c r="AK3829" s="114"/>
      <c r="AL3829" s="41"/>
      <c r="AM3829" s="41"/>
      <c r="AN3829" s="41"/>
      <c r="AO3829" s="41"/>
      <c r="AP3829" s="41"/>
      <c r="AQ3829" s="41"/>
      <c r="AR3829" s="41"/>
      <c r="AS3829" s="41"/>
      <c r="AT3829" s="41"/>
      <c r="AU3829" s="41"/>
      <c r="AV3829" s="41"/>
      <c r="AW3829" s="41"/>
      <c r="AX3829" s="41"/>
      <c r="AY3829" s="41"/>
      <c r="AZ3829" s="41"/>
      <c r="BA3829" s="41"/>
      <c r="BB3829" s="41"/>
      <c r="BC3829" s="41"/>
      <c r="BD3829" s="41"/>
      <c r="BE3829" s="41"/>
      <c r="BF3829" s="41"/>
      <c r="BG3829" s="41"/>
      <c r="BH3829" s="41"/>
      <c r="BI3829" s="41"/>
      <c r="BJ3829" s="41"/>
      <c r="BK3829" s="41"/>
      <c r="BL3829" s="41"/>
      <c r="BM3829" s="41"/>
      <c r="BN3829" s="41"/>
      <c r="BO3829" s="41"/>
      <c r="BP3829" s="108"/>
      <c r="CG3829" s="102"/>
      <c r="CI3829" s="45"/>
    </row>
    <row r="3830" spans="37:87" ht="13" customHeight="1">
      <c r="AK3830" s="114"/>
      <c r="AL3830" s="41"/>
      <c r="AM3830" s="41"/>
      <c r="AN3830" s="41"/>
      <c r="AO3830" s="41"/>
      <c r="AP3830" s="41"/>
      <c r="AQ3830" s="41"/>
      <c r="AR3830" s="41"/>
      <c r="AS3830" s="41"/>
      <c r="AT3830" s="41"/>
      <c r="AU3830" s="41"/>
      <c r="AV3830" s="41"/>
      <c r="AW3830" s="41"/>
      <c r="AX3830" s="41"/>
      <c r="AY3830" s="41"/>
      <c r="AZ3830" s="41"/>
      <c r="BA3830" s="41"/>
      <c r="BB3830" s="41"/>
      <c r="BC3830" s="41"/>
      <c r="BD3830" s="41"/>
      <c r="BE3830" s="41"/>
      <c r="BF3830" s="41"/>
      <c r="BG3830" s="41"/>
      <c r="BH3830" s="41"/>
      <c r="BI3830" s="41"/>
      <c r="BJ3830" s="41"/>
      <c r="BK3830" s="41"/>
      <c r="BL3830" s="41"/>
      <c r="BM3830" s="41"/>
      <c r="BN3830" s="41"/>
      <c r="BO3830" s="41"/>
      <c r="BP3830" s="108"/>
      <c r="CG3830" s="102"/>
      <c r="CI3830" s="45"/>
    </row>
    <row r="3831" spans="37:87" ht="13" customHeight="1">
      <c r="AK3831" s="114"/>
      <c r="AL3831" s="41"/>
      <c r="AM3831" s="41"/>
      <c r="AN3831" s="41"/>
      <c r="AO3831" s="41"/>
      <c r="AP3831" s="41"/>
      <c r="AQ3831" s="41"/>
      <c r="AR3831" s="41"/>
      <c r="AS3831" s="41"/>
      <c r="AT3831" s="41"/>
      <c r="AU3831" s="41"/>
      <c r="AV3831" s="41"/>
      <c r="AW3831" s="41"/>
      <c r="AX3831" s="41"/>
      <c r="AY3831" s="41"/>
      <c r="AZ3831" s="41"/>
      <c r="BA3831" s="41"/>
      <c r="BB3831" s="41"/>
      <c r="BC3831" s="41"/>
      <c r="BD3831" s="41"/>
      <c r="BE3831" s="41"/>
      <c r="BF3831" s="41"/>
      <c r="BG3831" s="41"/>
      <c r="BH3831" s="41"/>
      <c r="BI3831" s="41"/>
      <c r="BJ3831" s="41"/>
      <c r="BK3831" s="41"/>
      <c r="BL3831" s="41"/>
      <c r="BM3831" s="41"/>
      <c r="BN3831" s="41"/>
      <c r="BO3831" s="41"/>
      <c r="BP3831" s="108"/>
      <c r="CG3831" s="102"/>
      <c r="CI3831" s="45"/>
    </row>
    <row r="3832" spans="37:87" ht="13" customHeight="1">
      <c r="AK3832" s="114"/>
      <c r="AL3832" s="41"/>
      <c r="AM3832" s="41"/>
      <c r="AN3832" s="41"/>
      <c r="AO3832" s="41"/>
      <c r="AP3832" s="41"/>
      <c r="AQ3832" s="41"/>
      <c r="AR3832" s="41"/>
      <c r="AS3832" s="41"/>
      <c r="AT3832" s="41"/>
      <c r="AU3832" s="41"/>
      <c r="AV3832" s="41"/>
      <c r="AW3832" s="41"/>
      <c r="AX3832" s="41"/>
      <c r="AY3832" s="41"/>
      <c r="AZ3832" s="41"/>
      <c r="BA3832" s="41"/>
      <c r="BB3832" s="41"/>
      <c r="BC3832" s="41"/>
      <c r="BD3832" s="41"/>
      <c r="BE3832" s="41"/>
      <c r="BF3832" s="41"/>
      <c r="BG3832" s="41"/>
      <c r="BH3832" s="41"/>
      <c r="BI3832" s="41"/>
      <c r="BJ3832" s="41"/>
      <c r="BK3832" s="41"/>
      <c r="BL3832" s="41"/>
      <c r="BM3832" s="41"/>
      <c r="BN3832" s="41"/>
      <c r="BO3832" s="41"/>
      <c r="BP3832" s="108"/>
      <c r="CG3832" s="102"/>
      <c r="CI3832" s="45"/>
    </row>
    <row r="3833" spans="37:87" ht="13" customHeight="1">
      <c r="AK3833" s="114"/>
      <c r="AL3833" s="41"/>
      <c r="AM3833" s="41"/>
      <c r="AN3833" s="41"/>
      <c r="AO3833" s="41"/>
      <c r="AP3833" s="41"/>
      <c r="AQ3833" s="41"/>
      <c r="AR3833" s="41"/>
      <c r="AS3833" s="41"/>
      <c r="AT3833" s="41"/>
      <c r="AU3833" s="41"/>
      <c r="AV3833" s="41"/>
      <c r="AW3833" s="41"/>
      <c r="AX3833" s="41"/>
      <c r="AY3833" s="41"/>
      <c r="AZ3833" s="41"/>
      <c r="BA3833" s="41"/>
      <c r="BB3833" s="41"/>
      <c r="BC3833" s="41"/>
      <c r="BD3833" s="41"/>
      <c r="BE3833" s="41"/>
      <c r="BF3833" s="41"/>
      <c r="BG3833" s="41"/>
      <c r="BH3833" s="41"/>
      <c r="BI3833" s="41"/>
      <c r="BJ3833" s="41"/>
      <c r="BK3833" s="41"/>
      <c r="BL3833" s="41"/>
      <c r="BM3833" s="41"/>
      <c r="BN3833" s="41"/>
      <c r="BO3833" s="41"/>
      <c r="BP3833" s="108"/>
      <c r="CG3833" s="102"/>
      <c r="CI3833" s="45"/>
    </row>
    <row r="3834" spans="37:87" ht="13" customHeight="1">
      <c r="AK3834" s="114"/>
      <c r="AL3834" s="41"/>
      <c r="AM3834" s="41"/>
      <c r="AN3834" s="41"/>
      <c r="AO3834" s="41"/>
      <c r="AP3834" s="41"/>
      <c r="AQ3834" s="41"/>
      <c r="AR3834" s="41"/>
      <c r="AS3834" s="41"/>
      <c r="AT3834" s="41"/>
      <c r="AU3834" s="41"/>
      <c r="AV3834" s="41"/>
      <c r="AW3834" s="41"/>
      <c r="AX3834" s="41"/>
      <c r="AY3834" s="41"/>
      <c r="AZ3834" s="41"/>
      <c r="BA3834" s="41"/>
      <c r="BB3834" s="41"/>
      <c r="BC3834" s="41"/>
      <c r="BD3834" s="41"/>
      <c r="BE3834" s="41"/>
      <c r="BF3834" s="41"/>
      <c r="BG3834" s="41"/>
      <c r="BH3834" s="41"/>
      <c r="BI3834" s="41"/>
      <c r="BJ3834" s="41"/>
      <c r="BK3834" s="41"/>
      <c r="BL3834" s="41"/>
      <c r="BM3834" s="41"/>
      <c r="BN3834" s="41"/>
      <c r="BO3834" s="41"/>
      <c r="BP3834" s="108"/>
      <c r="CG3834" s="102"/>
      <c r="CI3834" s="45"/>
    </row>
    <row r="3835" spans="37:87" ht="13" customHeight="1">
      <c r="AK3835" s="114"/>
      <c r="AL3835" s="41"/>
      <c r="AM3835" s="41"/>
      <c r="AN3835" s="41"/>
      <c r="AO3835" s="41"/>
      <c r="AP3835" s="41"/>
      <c r="AQ3835" s="41"/>
      <c r="AR3835" s="41"/>
      <c r="AS3835" s="41"/>
      <c r="AT3835" s="41"/>
      <c r="AU3835" s="41"/>
      <c r="AV3835" s="41"/>
      <c r="AW3835" s="41"/>
      <c r="AX3835" s="41"/>
      <c r="AY3835" s="41"/>
      <c r="AZ3835" s="41"/>
      <c r="BA3835" s="41"/>
      <c r="BB3835" s="41"/>
      <c r="BC3835" s="41"/>
      <c r="BD3835" s="41"/>
      <c r="BE3835" s="41"/>
      <c r="BF3835" s="41"/>
      <c r="BG3835" s="41"/>
      <c r="BH3835" s="41"/>
      <c r="BI3835" s="41"/>
      <c r="BJ3835" s="41"/>
      <c r="BK3835" s="41"/>
      <c r="BL3835" s="41"/>
      <c r="BM3835" s="41"/>
      <c r="BN3835" s="41"/>
      <c r="BO3835" s="41"/>
      <c r="BP3835" s="108"/>
      <c r="CG3835" s="102"/>
      <c r="CI3835" s="45"/>
    </row>
    <row r="3836" spans="37:87" ht="13" customHeight="1">
      <c r="AK3836" s="114"/>
      <c r="AL3836" s="41"/>
      <c r="AM3836" s="41"/>
      <c r="AN3836" s="41"/>
      <c r="AO3836" s="41"/>
      <c r="AP3836" s="41"/>
      <c r="AQ3836" s="41"/>
      <c r="AR3836" s="41"/>
      <c r="AS3836" s="41"/>
      <c r="AT3836" s="41"/>
      <c r="AU3836" s="41"/>
      <c r="AV3836" s="41"/>
      <c r="AW3836" s="41"/>
      <c r="AX3836" s="41"/>
      <c r="AY3836" s="41"/>
      <c r="AZ3836" s="41"/>
      <c r="BA3836" s="41"/>
      <c r="BB3836" s="41"/>
      <c r="BC3836" s="41"/>
      <c r="BD3836" s="41"/>
      <c r="BE3836" s="41"/>
      <c r="BF3836" s="41"/>
      <c r="BG3836" s="41"/>
      <c r="BH3836" s="41"/>
      <c r="BI3836" s="41"/>
      <c r="BJ3836" s="41"/>
      <c r="BK3836" s="41"/>
      <c r="BL3836" s="41"/>
      <c r="BM3836" s="41"/>
      <c r="BN3836" s="41"/>
      <c r="BO3836" s="41"/>
      <c r="BP3836" s="108"/>
      <c r="CG3836" s="102"/>
      <c r="CI3836" s="45"/>
    </row>
    <row r="3837" spans="37:87" ht="13" customHeight="1">
      <c r="AK3837" s="114"/>
      <c r="AL3837" s="41"/>
      <c r="AM3837" s="41"/>
      <c r="AN3837" s="41"/>
      <c r="AO3837" s="41"/>
      <c r="AP3837" s="41"/>
      <c r="AQ3837" s="41"/>
      <c r="AR3837" s="41"/>
      <c r="AS3837" s="41"/>
      <c r="AT3837" s="41"/>
      <c r="AU3837" s="41"/>
      <c r="AV3837" s="41"/>
      <c r="AW3837" s="41"/>
      <c r="AX3837" s="41"/>
      <c r="AY3837" s="41"/>
      <c r="AZ3837" s="41"/>
      <c r="BA3837" s="41"/>
      <c r="BB3837" s="41"/>
      <c r="BC3837" s="41"/>
      <c r="BD3837" s="41"/>
      <c r="BE3837" s="41"/>
      <c r="BF3837" s="41"/>
      <c r="BG3837" s="41"/>
      <c r="BH3837" s="41"/>
      <c r="BI3837" s="41"/>
      <c r="BJ3837" s="41"/>
      <c r="BK3837" s="41"/>
      <c r="BL3837" s="41"/>
      <c r="BM3837" s="41"/>
      <c r="BN3837" s="41"/>
      <c r="BO3837" s="41"/>
      <c r="BP3837" s="108"/>
      <c r="CG3837" s="102"/>
      <c r="CI3837" s="45"/>
    </row>
    <row r="3838" spans="37:87" ht="13" customHeight="1">
      <c r="AK3838" s="114"/>
      <c r="AL3838" s="41"/>
      <c r="AM3838" s="41"/>
      <c r="AN3838" s="41"/>
      <c r="AO3838" s="41"/>
      <c r="AP3838" s="41"/>
      <c r="AQ3838" s="41"/>
      <c r="AR3838" s="41"/>
      <c r="AS3838" s="41"/>
      <c r="AT3838" s="41"/>
      <c r="AU3838" s="41"/>
      <c r="AV3838" s="41"/>
      <c r="AW3838" s="41"/>
      <c r="AX3838" s="41"/>
      <c r="AY3838" s="41"/>
      <c r="AZ3838" s="41"/>
      <c r="BA3838" s="41"/>
      <c r="BB3838" s="41"/>
      <c r="BC3838" s="41"/>
      <c r="BD3838" s="41"/>
      <c r="BE3838" s="41"/>
      <c r="BF3838" s="41"/>
      <c r="BG3838" s="41"/>
      <c r="BH3838" s="41"/>
      <c r="BI3838" s="41"/>
      <c r="BJ3838" s="41"/>
      <c r="BK3838" s="41"/>
      <c r="BL3838" s="41"/>
      <c r="BM3838" s="41"/>
      <c r="BN3838" s="41"/>
      <c r="BO3838" s="41"/>
      <c r="BP3838" s="108"/>
      <c r="CG3838" s="102"/>
      <c r="CI3838" s="45"/>
    </row>
    <row r="3839" spans="37:87" ht="13" customHeight="1">
      <c r="AK3839" s="114"/>
      <c r="AL3839" s="41"/>
      <c r="AM3839" s="41"/>
      <c r="AN3839" s="41"/>
      <c r="AO3839" s="41"/>
      <c r="AP3839" s="41"/>
      <c r="AQ3839" s="41"/>
      <c r="AR3839" s="41"/>
      <c r="AS3839" s="41"/>
      <c r="AT3839" s="41"/>
      <c r="AU3839" s="41"/>
      <c r="AV3839" s="41"/>
      <c r="AW3839" s="41"/>
      <c r="AX3839" s="41"/>
      <c r="AY3839" s="41"/>
      <c r="AZ3839" s="41"/>
      <c r="BA3839" s="41"/>
      <c r="BB3839" s="41"/>
      <c r="BC3839" s="41"/>
      <c r="BD3839" s="41"/>
      <c r="BE3839" s="41"/>
      <c r="BF3839" s="41"/>
      <c r="BG3839" s="41"/>
      <c r="BH3839" s="41"/>
      <c r="BI3839" s="41"/>
      <c r="BJ3839" s="41"/>
      <c r="BK3839" s="41"/>
      <c r="BL3839" s="41"/>
      <c r="BM3839" s="41"/>
      <c r="BN3839" s="41"/>
      <c r="BO3839" s="41"/>
      <c r="BP3839" s="108"/>
      <c r="CG3839" s="102"/>
      <c r="CI3839" s="45"/>
    </row>
    <row r="3840" spans="37:87" ht="13" customHeight="1">
      <c r="AK3840" s="114"/>
      <c r="AL3840" s="41"/>
      <c r="AM3840" s="41"/>
      <c r="AN3840" s="41"/>
      <c r="AO3840" s="41"/>
      <c r="AP3840" s="41"/>
      <c r="AQ3840" s="41"/>
      <c r="AR3840" s="41"/>
      <c r="AS3840" s="41"/>
      <c r="AT3840" s="41"/>
      <c r="AU3840" s="41"/>
      <c r="AV3840" s="41"/>
      <c r="AW3840" s="41"/>
      <c r="AX3840" s="41"/>
      <c r="AY3840" s="41"/>
      <c r="AZ3840" s="41"/>
      <c r="BA3840" s="41"/>
      <c r="BB3840" s="41"/>
      <c r="BC3840" s="41"/>
      <c r="BD3840" s="41"/>
      <c r="BE3840" s="41"/>
      <c r="BF3840" s="41"/>
      <c r="BG3840" s="41"/>
      <c r="BH3840" s="41"/>
      <c r="BI3840" s="41"/>
      <c r="BJ3840" s="41"/>
      <c r="BK3840" s="41"/>
      <c r="BL3840" s="41"/>
      <c r="BM3840" s="41"/>
      <c r="BN3840" s="41"/>
      <c r="BO3840" s="41"/>
      <c r="BP3840" s="108"/>
      <c r="CG3840" s="102"/>
      <c r="CI3840" s="45"/>
    </row>
    <row r="3841" spans="37:87" ht="13" customHeight="1">
      <c r="AK3841" s="114"/>
      <c r="AL3841" s="41"/>
      <c r="AM3841" s="41"/>
      <c r="AN3841" s="41"/>
      <c r="AO3841" s="41"/>
      <c r="AP3841" s="41"/>
      <c r="AQ3841" s="41"/>
      <c r="AR3841" s="41"/>
      <c r="AS3841" s="41"/>
      <c r="AT3841" s="41"/>
      <c r="AU3841" s="41"/>
      <c r="AV3841" s="41"/>
      <c r="AW3841" s="41"/>
      <c r="AX3841" s="41"/>
      <c r="AY3841" s="41"/>
      <c r="AZ3841" s="41"/>
      <c r="BA3841" s="41"/>
      <c r="BB3841" s="41"/>
      <c r="BC3841" s="41"/>
      <c r="BD3841" s="41"/>
      <c r="BE3841" s="41"/>
      <c r="BF3841" s="41"/>
      <c r="BG3841" s="41"/>
      <c r="BH3841" s="41"/>
      <c r="BI3841" s="41"/>
      <c r="BJ3841" s="41"/>
      <c r="BK3841" s="41"/>
      <c r="BL3841" s="41"/>
      <c r="BM3841" s="41"/>
      <c r="BN3841" s="41"/>
      <c r="BO3841" s="41"/>
      <c r="BP3841" s="108"/>
      <c r="CG3841" s="102"/>
      <c r="CI3841" s="45"/>
    </row>
    <row r="3842" spans="37:87" ht="13" customHeight="1">
      <c r="AK3842" s="114"/>
      <c r="AL3842" s="41"/>
      <c r="AM3842" s="41"/>
      <c r="AN3842" s="41"/>
      <c r="AO3842" s="41"/>
      <c r="AP3842" s="41"/>
      <c r="AQ3842" s="41"/>
      <c r="AR3842" s="41"/>
      <c r="AS3842" s="41"/>
      <c r="AT3842" s="41"/>
      <c r="AU3842" s="41"/>
      <c r="AV3842" s="41"/>
      <c r="AW3842" s="41"/>
      <c r="AX3842" s="41"/>
      <c r="AY3842" s="41"/>
      <c r="AZ3842" s="41"/>
      <c r="BA3842" s="41"/>
      <c r="BB3842" s="41"/>
      <c r="BC3842" s="41"/>
      <c r="BD3842" s="41"/>
      <c r="BE3842" s="41"/>
      <c r="BF3842" s="41"/>
      <c r="BG3842" s="41"/>
      <c r="BH3842" s="41"/>
      <c r="BI3842" s="41"/>
      <c r="BJ3842" s="41"/>
      <c r="BK3842" s="41"/>
      <c r="BL3842" s="41"/>
      <c r="BM3842" s="41"/>
      <c r="BN3842" s="41"/>
      <c r="BO3842" s="41"/>
      <c r="BP3842" s="108"/>
      <c r="CG3842" s="102"/>
      <c r="CI3842" s="45"/>
    </row>
    <row r="3843" spans="37:87" ht="13" customHeight="1">
      <c r="AK3843" s="114"/>
      <c r="AL3843" s="41"/>
      <c r="AM3843" s="41"/>
      <c r="AN3843" s="41"/>
      <c r="AO3843" s="41"/>
      <c r="AP3843" s="41"/>
      <c r="AQ3843" s="41"/>
      <c r="AR3843" s="41"/>
      <c r="AS3843" s="41"/>
      <c r="AT3843" s="41"/>
      <c r="AU3843" s="41"/>
      <c r="AV3843" s="41"/>
      <c r="AW3843" s="41"/>
      <c r="AX3843" s="41"/>
      <c r="AY3843" s="41"/>
      <c r="AZ3843" s="41"/>
      <c r="BA3843" s="41"/>
      <c r="BB3843" s="41"/>
      <c r="BC3843" s="41"/>
      <c r="BD3843" s="41"/>
      <c r="BE3843" s="41"/>
      <c r="BF3843" s="41"/>
      <c r="BG3843" s="41"/>
      <c r="BH3843" s="41"/>
      <c r="BI3843" s="41"/>
      <c r="BJ3843" s="41"/>
      <c r="BK3843" s="41"/>
      <c r="BL3843" s="41"/>
      <c r="BM3843" s="41"/>
      <c r="BN3843" s="41"/>
      <c r="BO3843" s="41"/>
      <c r="BP3843" s="108"/>
      <c r="CG3843" s="102"/>
      <c r="CI3843" s="45"/>
    </row>
    <row r="3844" spans="37:87" ht="13" customHeight="1">
      <c r="AK3844" s="114"/>
      <c r="AL3844" s="41"/>
      <c r="AM3844" s="41"/>
      <c r="AN3844" s="41"/>
      <c r="AO3844" s="41"/>
      <c r="AP3844" s="41"/>
      <c r="AQ3844" s="41"/>
      <c r="AR3844" s="41"/>
      <c r="AS3844" s="41"/>
      <c r="AT3844" s="41"/>
      <c r="AU3844" s="41"/>
      <c r="AV3844" s="41"/>
      <c r="AW3844" s="41"/>
      <c r="AX3844" s="41"/>
      <c r="AY3844" s="41"/>
      <c r="AZ3844" s="41"/>
      <c r="BA3844" s="41"/>
      <c r="BB3844" s="41"/>
      <c r="BC3844" s="41"/>
      <c r="BD3844" s="41"/>
      <c r="BE3844" s="41"/>
      <c r="BF3844" s="41"/>
      <c r="BG3844" s="41"/>
      <c r="BH3844" s="41"/>
      <c r="BI3844" s="41"/>
      <c r="BJ3844" s="41"/>
      <c r="BK3844" s="41"/>
      <c r="BL3844" s="41"/>
      <c r="BM3844" s="41"/>
      <c r="BN3844" s="41"/>
      <c r="BO3844" s="41"/>
      <c r="BP3844" s="108"/>
      <c r="CG3844" s="102"/>
      <c r="CI3844" s="45"/>
    </row>
    <row r="3845" spans="37:87" ht="13" customHeight="1">
      <c r="AK3845" s="114"/>
      <c r="AL3845" s="41"/>
      <c r="AM3845" s="41"/>
      <c r="AN3845" s="41"/>
      <c r="AO3845" s="41"/>
      <c r="AP3845" s="41"/>
      <c r="AQ3845" s="41"/>
      <c r="AR3845" s="41"/>
      <c r="AS3845" s="41"/>
      <c r="AT3845" s="41"/>
      <c r="AU3845" s="41"/>
      <c r="AV3845" s="41"/>
      <c r="AW3845" s="41"/>
      <c r="AX3845" s="41"/>
      <c r="AY3845" s="41"/>
      <c r="AZ3845" s="41"/>
      <c r="BA3845" s="41"/>
      <c r="BB3845" s="41"/>
      <c r="BC3845" s="41"/>
      <c r="BD3845" s="41"/>
      <c r="BE3845" s="41"/>
      <c r="BF3845" s="41"/>
      <c r="BG3845" s="41"/>
      <c r="BH3845" s="41"/>
      <c r="BI3845" s="41"/>
      <c r="BJ3845" s="41"/>
      <c r="BK3845" s="41"/>
      <c r="BL3845" s="41"/>
      <c r="BM3845" s="41"/>
      <c r="BN3845" s="41"/>
      <c r="BO3845" s="41"/>
      <c r="BP3845" s="108"/>
      <c r="CG3845" s="102"/>
      <c r="CI3845" s="45"/>
    </row>
    <row r="3846" spans="37:87" ht="13" customHeight="1">
      <c r="AK3846" s="114"/>
      <c r="AL3846" s="41"/>
      <c r="AM3846" s="41"/>
      <c r="AN3846" s="41"/>
      <c r="AO3846" s="41"/>
      <c r="AP3846" s="41"/>
      <c r="AQ3846" s="41"/>
      <c r="AR3846" s="41"/>
      <c r="AS3846" s="41"/>
      <c r="AT3846" s="41"/>
      <c r="AU3846" s="41"/>
      <c r="AV3846" s="41"/>
      <c r="AW3846" s="41"/>
      <c r="AX3846" s="41"/>
      <c r="AY3846" s="41"/>
      <c r="AZ3846" s="41"/>
      <c r="BA3846" s="41"/>
      <c r="BB3846" s="41"/>
      <c r="BC3846" s="41"/>
      <c r="BD3846" s="41"/>
      <c r="BE3846" s="41"/>
      <c r="BF3846" s="41"/>
      <c r="BG3846" s="41"/>
      <c r="BH3846" s="41"/>
      <c r="BI3846" s="41"/>
      <c r="BJ3846" s="41"/>
      <c r="BK3846" s="41"/>
      <c r="BL3846" s="41"/>
      <c r="BM3846" s="41"/>
      <c r="BN3846" s="41"/>
      <c r="BO3846" s="41"/>
      <c r="BP3846" s="108"/>
      <c r="CG3846" s="102"/>
      <c r="CI3846" s="45"/>
    </row>
    <row r="3847" spans="37:87" ht="13" customHeight="1">
      <c r="AK3847" s="114"/>
      <c r="AL3847" s="41"/>
      <c r="AM3847" s="41"/>
      <c r="AN3847" s="41"/>
      <c r="AO3847" s="41"/>
      <c r="AP3847" s="41"/>
      <c r="AQ3847" s="41"/>
      <c r="AR3847" s="41"/>
      <c r="AS3847" s="41"/>
      <c r="AT3847" s="41"/>
      <c r="AU3847" s="41"/>
      <c r="AV3847" s="41"/>
      <c r="AW3847" s="41"/>
      <c r="AX3847" s="41"/>
      <c r="AY3847" s="41"/>
      <c r="AZ3847" s="41"/>
      <c r="BA3847" s="41"/>
      <c r="BB3847" s="41"/>
      <c r="BC3847" s="41"/>
      <c r="BD3847" s="41"/>
      <c r="BE3847" s="41"/>
      <c r="BF3847" s="41"/>
      <c r="BG3847" s="41"/>
      <c r="BH3847" s="41"/>
      <c r="BI3847" s="41"/>
      <c r="BJ3847" s="41"/>
      <c r="BK3847" s="41"/>
      <c r="BL3847" s="41"/>
      <c r="BM3847" s="41"/>
      <c r="BN3847" s="41"/>
      <c r="BO3847" s="41"/>
      <c r="BP3847" s="108"/>
      <c r="CG3847" s="102"/>
      <c r="CI3847" s="45"/>
    </row>
    <row r="3848" spans="37:87" ht="13" customHeight="1">
      <c r="AK3848" s="114"/>
      <c r="AL3848" s="41"/>
      <c r="AM3848" s="41"/>
      <c r="AN3848" s="41"/>
      <c r="AO3848" s="41"/>
      <c r="AP3848" s="41"/>
      <c r="AQ3848" s="41"/>
      <c r="AR3848" s="41"/>
      <c r="AS3848" s="41"/>
      <c r="AT3848" s="41"/>
      <c r="AU3848" s="41"/>
      <c r="AV3848" s="41"/>
      <c r="AW3848" s="41"/>
      <c r="AX3848" s="41"/>
      <c r="AY3848" s="41"/>
      <c r="AZ3848" s="41"/>
      <c r="BA3848" s="41"/>
      <c r="BB3848" s="41"/>
      <c r="BC3848" s="41"/>
      <c r="BD3848" s="41"/>
      <c r="BE3848" s="41"/>
      <c r="BF3848" s="41"/>
      <c r="BG3848" s="41"/>
      <c r="BH3848" s="41"/>
      <c r="BI3848" s="41"/>
      <c r="BJ3848" s="41"/>
      <c r="BK3848" s="41"/>
      <c r="BL3848" s="41"/>
      <c r="BM3848" s="41"/>
      <c r="BN3848" s="41"/>
      <c r="BO3848" s="41"/>
      <c r="BP3848" s="108"/>
      <c r="CG3848" s="102"/>
      <c r="CI3848" s="45"/>
    </row>
    <row r="3849" spans="37:87" ht="13" customHeight="1">
      <c r="AK3849" s="114"/>
      <c r="AL3849" s="41"/>
      <c r="AM3849" s="41"/>
      <c r="AN3849" s="41"/>
      <c r="AO3849" s="41"/>
      <c r="AP3849" s="41"/>
      <c r="AQ3849" s="41"/>
      <c r="AR3849" s="41"/>
      <c r="AS3849" s="41"/>
      <c r="AT3849" s="41"/>
      <c r="AU3849" s="41"/>
      <c r="AV3849" s="41"/>
      <c r="AW3849" s="41"/>
      <c r="AX3849" s="41"/>
      <c r="AY3849" s="41"/>
      <c r="AZ3849" s="41"/>
      <c r="BA3849" s="41"/>
      <c r="BB3849" s="41"/>
      <c r="BC3849" s="41"/>
      <c r="BD3849" s="41"/>
      <c r="BE3849" s="41"/>
      <c r="BF3849" s="41"/>
      <c r="BG3849" s="41"/>
      <c r="BH3849" s="41"/>
      <c r="BI3849" s="41"/>
      <c r="BJ3849" s="41"/>
      <c r="BK3849" s="41"/>
      <c r="BL3849" s="41"/>
      <c r="BM3849" s="41"/>
      <c r="BN3849" s="41"/>
      <c r="BO3849" s="41"/>
      <c r="BP3849" s="108"/>
      <c r="CG3849" s="102"/>
      <c r="CI3849" s="45"/>
    </row>
    <row r="3850" spans="37:87" ht="13" customHeight="1">
      <c r="AK3850" s="114"/>
      <c r="AL3850" s="41"/>
      <c r="AM3850" s="41"/>
      <c r="AN3850" s="41"/>
      <c r="AO3850" s="41"/>
      <c r="AP3850" s="41"/>
      <c r="AQ3850" s="41"/>
      <c r="AR3850" s="41"/>
      <c r="AS3850" s="41"/>
      <c r="AT3850" s="41"/>
      <c r="AU3850" s="41"/>
      <c r="AV3850" s="41"/>
      <c r="AW3850" s="41"/>
      <c r="AX3850" s="41"/>
      <c r="AY3850" s="41"/>
      <c r="AZ3850" s="41"/>
      <c r="BA3850" s="41"/>
      <c r="BB3850" s="41"/>
      <c r="BC3850" s="41"/>
      <c r="BD3850" s="41"/>
      <c r="BE3850" s="41"/>
      <c r="BF3850" s="41"/>
      <c r="BG3850" s="41"/>
      <c r="BH3850" s="41"/>
      <c r="BI3850" s="41"/>
      <c r="BJ3850" s="41"/>
      <c r="BK3850" s="41"/>
      <c r="BL3850" s="41"/>
      <c r="BM3850" s="41"/>
      <c r="BN3850" s="41"/>
      <c r="BO3850" s="41"/>
      <c r="BP3850" s="108"/>
      <c r="CG3850" s="102"/>
      <c r="CI3850" s="45"/>
    </row>
    <row r="3851" spans="37:87" ht="13" customHeight="1">
      <c r="AK3851" s="114"/>
      <c r="AL3851" s="41"/>
      <c r="AM3851" s="41"/>
      <c r="AN3851" s="41"/>
      <c r="AO3851" s="41"/>
      <c r="AP3851" s="41"/>
      <c r="AQ3851" s="41"/>
      <c r="AR3851" s="41"/>
      <c r="AS3851" s="41"/>
      <c r="AT3851" s="41"/>
      <c r="AU3851" s="41"/>
      <c r="AV3851" s="41"/>
      <c r="AW3851" s="41"/>
      <c r="AX3851" s="41"/>
      <c r="AY3851" s="41"/>
      <c r="AZ3851" s="41"/>
      <c r="BA3851" s="41"/>
      <c r="BB3851" s="41"/>
      <c r="BC3851" s="41"/>
      <c r="BD3851" s="41"/>
      <c r="BE3851" s="41"/>
      <c r="BF3851" s="41"/>
      <c r="BG3851" s="41"/>
      <c r="BH3851" s="41"/>
      <c r="BI3851" s="41"/>
      <c r="BJ3851" s="41"/>
      <c r="BK3851" s="41"/>
      <c r="BL3851" s="41"/>
      <c r="BM3851" s="41"/>
      <c r="BN3851" s="41"/>
      <c r="BO3851" s="41"/>
      <c r="BP3851" s="108"/>
      <c r="CG3851" s="102"/>
      <c r="CI3851" s="45"/>
    </row>
    <row r="3852" spans="37:87" ht="13" customHeight="1">
      <c r="AK3852" s="114"/>
      <c r="AL3852" s="41"/>
      <c r="AM3852" s="41"/>
      <c r="AN3852" s="41"/>
      <c r="AO3852" s="41"/>
      <c r="AP3852" s="41"/>
      <c r="AQ3852" s="41"/>
      <c r="AR3852" s="41"/>
      <c r="AS3852" s="41"/>
      <c r="AT3852" s="41"/>
      <c r="AU3852" s="41"/>
      <c r="AV3852" s="41"/>
      <c r="AW3852" s="41"/>
      <c r="AX3852" s="41"/>
      <c r="AY3852" s="41"/>
      <c r="AZ3852" s="41"/>
      <c r="BA3852" s="41"/>
      <c r="BB3852" s="41"/>
      <c r="BC3852" s="41"/>
      <c r="BD3852" s="41"/>
      <c r="BE3852" s="41"/>
      <c r="BF3852" s="41"/>
      <c r="BG3852" s="41"/>
      <c r="BH3852" s="41"/>
      <c r="BI3852" s="41"/>
      <c r="BJ3852" s="41"/>
      <c r="BK3852" s="41"/>
      <c r="BL3852" s="41"/>
      <c r="BM3852" s="41"/>
      <c r="BN3852" s="41"/>
      <c r="BO3852" s="41"/>
      <c r="BP3852" s="108"/>
      <c r="CG3852" s="102"/>
      <c r="CI3852" s="45"/>
    </row>
    <row r="3853" spans="37:87" ht="13" customHeight="1">
      <c r="AK3853" s="114"/>
      <c r="AL3853" s="41"/>
      <c r="AM3853" s="41"/>
      <c r="AN3853" s="41"/>
      <c r="AO3853" s="41"/>
      <c r="AP3853" s="41"/>
      <c r="AQ3853" s="41"/>
      <c r="AR3853" s="41"/>
      <c r="AS3853" s="41"/>
      <c r="AT3853" s="41"/>
      <c r="AU3853" s="41"/>
      <c r="AV3853" s="41"/>
      <c r="AW3853" s="41"/>
      <c r="AX3853" s="41"/>
      <c r="AY3853" s="41"/>
      <c r="AZ3853" s="41"/>
      <c r="BA3853" s="41"/>
      <c r="BB3853" s="41"/>
      <c r="BC3853" s="41"/>
      <c r="BD3853" s="41"/>
      <c r="BE3853" s="41"/>
      <c r="BF3853" s="41"/>
      <c r="BG3853" s="41"/>
      <c r="BH3853" s="41"/>
      <c r="BI3853" s="41"/>
      <c r="BJ3853" s="41"/>
      <c r="BK3853" s="41"/>
      <c r="BL3853" s="41"/>
      <c r="BM3853" s="41"/>
      <c r="BN3853" s="41"/>
      <c r="BO3853" s="41"/>
      <c r="BP3853" s="108"/>
      <c r="CG3853" s="102"/>
      <c r="CI3853" s="45"/>
    </row>
    <row r="3854" spans="37:87" ht="13" customHeight="1">
      <c r="AK3854" s="114"/>
      <c r="AL3854" s="41"/>
      <c r="AM3854" s="41"/>
      <c r="AN3854" s="41"/>
      <c r="AO3854" s="41"/>
      <c r="AP3854" s="41"/>
      <c r="AQ3854" s="41"/>
      <c r="AR3854" s="41"/>
      <c r="AS3854" s="41"/>
      <c r="AT3854" s="41"/>
      <c r="AU3854" s="41"/>
      <c r="AV3854" s="41"/>
      <c r="AW3854" s="41"/>
      <c r="AX3854" s="41"/>
      <c r="AY3854" s="41"/>
      <c r="AZ3854" s="41"/>
      <c r="BA3854" s="41"/>
      <c r="BB3854" s="41"/>
      <c r="BC3854" s="41"/>
      <c r="BD3854" s="41"/>
      <c r="BE3854" s="41"/>
      <c r="BF3854" s="41"/>
      <c r="BG3854" s="41"/>
      <c r="BH3854" s="41"/>
      <c r="BI3854" s="41"/>
      <c r="BJ3854" s="41"/>
      <c r="BK3854" s="41"/>
      <c r="BL3854" s="41"/>
      <c r="BM3854" s="41"/>
      <c r="BN3854" s="41"/>
      <c r="BO3854" s="41"/>
      <c r="BP3854" s="108"/>
      <c r="CG3854" s="102"/>
      <c r="CI3854" s="45"/>
    </row>
    <row r="3855" spans="37:87" ht="13" customHeight="1">
      <c r="AK3855" s="114"/>
      <c r="AL3855" s="41"/>
      <c r="AM3855" s="41"/>
      <c r="AN3855" s="41"/>
      <c r="AO3855" s="41"/>
      <c r="AP3855" s="41"/>
      <c r="AQ3855" s="41"/>
      <c r="AR3855" s="41"/>
      <c r="AS3855" s="41"/>
      <c r="AT3855" s="41"/>
      <c r="AU3855" s="41"/>
      <c r="AV3855" s="41"/>
      <c r="AW3855" s="41"/>
      <c r="AX3855" s="41"/>
      <c r="AY3855" s="41"/>
      <c r="AZ3855" s="41"/>
      <c r="BA3855" s="41"/>
      <c r="BB3855" s="41"/>
      <c r="BC3855" s="41"/>
      <c r="BD3855" s="41"/>
      <c r="BE3855" s="41"/>
      <c r="BF3855" s="41"/>
      <c r="BG3855" s="41"/>
      <c r="BH3855" s="41"/>
      <c r="BI3855" s="41"/>
      <c r="BJ3855" s="41"/>
      <c r="BK3855" s="41"/>
      <c r="BL3855" s="41"/>
      <c r="BM3855" s="41"/>
      <c r="BN3855" s="41"/>
      <c r="BO3855" s="41"/>
      <c r="BP3855" s="108"/>
      <c r="CG3855" s="102"/>
      <c r="CI3855" s="45"/>
    </row>
    <row r="3856" spans="37:87" ht="13" customHeight="1">
      <c r="AK3856" s="114"/>
      <c r="AL3856" s="41"/>
      <c r="AM3856" s="41"/>
      <c r="AN3856" s="41"/>
      <c r="AO3856" s="41"/>
      <c r="AP3856" s="41"/>
      <c r="AQ3856" s="41"/>
      <c r="AR3856" s="41"/>
      <c r="AS3856" s="41"/>
      <c r="AT3856" s="41"/>
      <c r="AU3856" s="41"/>
      <c r="AV3856" s="41"/>
      <c r="AW3856" s="41"/>
      <c r="AX3856" s="41"/>
      <c r="AY3856" s="41"/>
      <c r="AZ3856" s="41"/>
      <c r="BA3856" s="41"/>
      <c r="BB3856" s="41"/>
      <c r="BC3856" s="41"/>
      <c r="BD3856" s="41"/>
      <c r="BE3856" s="41"/>
      <c r="BF3856" s="41"/>
      <c r="BG3856" s="41"/>
      <c r="BH3856" s="41"/>
      <c r="BI3856" s="41"/>
      <c r="BJ3856" s="41"/>
      <c r="BK3856" s="41"/>
      <c r="BL3856" s="41"/>
      <c r="BM3856" s="41"/>
      <c r="BN3856" s="41"/>
      <c r="BO3856" s="41"/>
      <c r="BP3856" s="108"/>
      <c r="CG3856" s="102"/>
      <c r="CI3856" s="45"/>
    </row>
    <row r="3857" spans="37:87" ht="13" customHeight="1">
      <c r="AK3857" s="114"/>
      <c r="AL3857" s="41"/>
      <c r="AM3857" s="41"/>
      <c r="AN3857" s="41"/>
      <c r="AO3857" s="41"/>
      <c r="AP3857" s="41"/>
      <c r="AQ3857" s="41"/>
      <c r="AR3857" s="41"/>
      <c r="AS3857" s="41"/>
      <c r="AT3857" s="41"/>
      <c r="AU3857" s="41"/>
      <c r="AV3857" s="41"/>
      <c r="AW3857" s="41"/>
      <c r="AX3857" s="41"/>
      <c r="AY3857" s="41"/>
      <c r="AZ3857" s="41"/>
      <c r="BA3857" s="41"/>
      <c r="BB3857" s="41"/>
      <c r="BC3857" s="41"/>
      <c r="BD3857" s="41"/>
      <c r="BE3857" s="41"/>
      <c r="BF3857" s="41"/>
      <c r="BG3857" s="41"/>
      <c r="BH3857" s="41"/>
      <c r="BI3857" s="41"/>
      <c r="BJ3857" s="41"/>
      <c r="BK3857" s="41"/>
      <c r="BL3857" s="41"/>
      <c r="BM3857" s="41"/>
      <c r="BN3857" s="41"/>
      <c r="BO3857" s="41"/>
      <c r="BP3857" s="108"/>
      <c r="CG3857" s="102"/>
      <c r="CI3857" s="45"/>
    </row>
    <row r="3858" spans="37:87" ht="13" customHeight="1">
      <c r="AK3858" s="114"/>
      <c r="AL3858" s="41"/>
      <c r="AM3858" s="41"/>
      <c r="AN3858" s="41"/>
      <c r="AO3858" s="41"/>
      <c r="AP3858" s="41"/>
      <c r="AQ3858" s="41"/>
      <c r="AR3858" s="41"/>
      <c r="AS3858" s="41"/>
      <c r="AT3858" s="41"/>
      <c r="AU3858" s="41"/>
      <c r="AV3858" s="41"/>
      <c r="AW3858" s="41"/>
      <c r="AX3858" s="41"/>
      <c r="AY3858" s="41"/>
      <c r="AZ3858" s="41"/>
      <c r="BA3858" s="41"/>
      <c r="BB3858" s="41"/>
      <c r="BC3858" s="41"/>
      <c r="BD3858" s="41"/>
      <c r="BE3858" s="41"/>
      <c r="BF3858" s="41"/>
      <c r="BG3858" s="41"/>
      <c r="BH3858" s="41"/>
      <c r="BI3858" s="41"/>
      <c r="BJ3858" s="41"/>
      <c r="BK3858" s="41"/>
      <c r="BL3858" s="41"/>
      <c r="BM3858" s="41"/>
      <c r="BN3858" s="41"/>
      <c r="BO3858" s="41"/>
      <c r="BP3858" s="108"/>
      <c r="CG3858" s="102"/>
      <c r="CI3858" s="45"/>
    </row>
    <row r="3859" spans="37:87" ht="13" customHeight="1">
      <c r="AK3859" s="114"/>
      <c r="AL3859" s="41"/>
      <c r="AM3859" s="41"/>
      <c r="AN3859" s="41"/>
      <c r="AO3859" s="41"/>
      <c r="AP3859" s="41"/>
      <c r="AQ3859" s="41"/>
      <c r="AR3859" s="41"/>
      <c r="AS3859" s="41"/>
      <c r="AT3859" s="41"/>
      <c r="AU3859" s="41"/>
      <c r="AV3859" s="41"/>
      <c r="AW3859" s="41"/>
      <c r="AX3859" s="41"/>
      <c r="AY3859" s="41"/>
      <c r="AZ3859" s="41"/>
      <c r="BA3859" s="41"/>
      <c r="BB3859" s="41"/>
      <c r="BC3859" s="41"/>
      <c r="BD3859" s="41"/>
      <c r="BE3859" s="41"/>
      <c r="BF3859" s="41"/>
      <c r="BG3859" s="41"/>
      <c r="BH3859" s="41"/>
      <c r="BI3859" s="41"/>
      <c r="BJ3859" s="41"/>
      <c r="BK3859" s="41"/>
      <c r="BL3859" s="41"/>
      <c r="BM3859" s="41"/>
      <c r="BN3859" s="41"/>
      <c r="BO3859" s="41"/>
      <c r="BP3859" s="108"/>
      <c r="CG3859" s="102"/>
      <c r="CI3859" s="45"/>
    </row>
    <row r="3860" spans="37:87" ht="13" customHeight="1">
      <c r="AK3860" s="114"/>
      <c r="AL3860" s="41"/>
      <c r="AM3860" s="41"/>
      <c r="AN3860" s="41"/>
      <c r="AO3860" s="41"/>
      <c r="AP3860" s="41"/>
      <c r="AQ3860" s="41"/>
      <c r="AR3860" s="41"/>
      <c r="AS3860" s="41"/>
      <c r="AT3860" s="41"/>
      <c r="AU3860" s="41"/>
      <c r="AV3860" s="41"/>
      <c r="AW3860" s="41"/>
      <c r="AX3860" s="41"/>
      <c r="AY3860" s="41"/>
      <c r="AZ3860" s="41"/>
      <c r="BA3860" s="41"/>
      <c r="BB3860" s="41"/>
      <c r="BC3860" s="41"/>
      <c r="BD3860" s="41"/>
      <c r="BE3860" s="41"/>
      <c r="BF3860" s="41"/>
      <c r="BG3860" s="41"/>
      <c r="BH3860" s="41"/>
      <c r="BI3860" s="41"/>
      <c r="BJ3860" s="41"/>
      <c r="BK3860" s="41"/>
      <c r="BL3860" s="41"/>
      <c r="BM3860" s="41"/>
      <c r="BN3860" s="41"/>
      <c r="BO3860" s="41"/>
      <c r="BP3860" s="108"/>
      <c r="CG3860" s="102"/>
      <c r="CI3860" s="45"/>
    </row>
    <row r="3861" spans="37:87" ht="13" customHeight="1">
      <c r="AK3861" s="114"/>
      <c r="AL3861" s="41"/>
      <c r="AM3861" s="41"/>
      <c r="AN3861" s="41"/>
      <c r="AO3861" s="41"/>
      <c r="AP3861" s="41"/>
      <c r="AQ3861" s="41"/>
      <c r="AR3861" s="41"/>
      <c r="AS3861" s="41"/>
      <c r="AT3861" s="41"/>
      <c r="AU3861" s="41"/>
      <c r="AV3861" s="41"/>
      <c r="AW3861" s="41"/>
      <c r="AX3861" s="41"/>
      <c r="AY3861" s="41"/>
      <c r="AZ3861" s="41"/>
      <c r="BA3861" s="41"/>
      <c r="BB3861" s="41"/>
      <c r="BC3861" s="41"/>
      <c r="BD3861" s="41"/>
      <c r="BE3861" s="41"/>
      <c r="BF3861" s="41"/>
      <c r="BG3861" s="41"/>
      <c r="BH3861" s="41"/>
      <c r="BI3861" s="41"/>
      <c r="BJ3861" s="41"/>
      <c r="BK3861" s="41"/>
      <c r="BL3861" s="41"/>
      <c r="BM3861" s="41"/>
      <c r="BN3861" s="41"/>
      <c r="BO3861" s="41"/>
      <c r="BP3861" s="108"/>
      <c r="CG3861" s="102"/>
      <c r="CI3861" s="45"/>
    </row>
    <row r="3862" spans="37:87" ht="13" customHeight="1">
      <c r="AK3862" s="114"/>
      <c r="AL3862" s="41"/>
      <c r="AM3862" s="41"/>
      <c r="AN3862" s="41"/>
      <c r="AO3862" s="41"/>
      <c r="AP3862" s="41"/>
      <c r="AQ3862" s="41"/>
      <c r="AR3862" s="41"/>
      <c r="AS3862" s="41"/>
      <c r="AT3862" s="41"/>
      <c r="AU3862" s="41"/>
      <c r="AV3862" s="41"/>
      <c r="AW3862" s="41"/>
      <c r="AX3862" s="41"/>
      <c r="AY3862" s="41"/>
      <c r="AZ3862" s="41"/>
      <c r="BA3862" s="41"/>
      <c r="BB3862" s="41"/>
      <c r="BC3862" s="41"/>
      <c r="BD3862" s="41"/>
      <c r="BE3862" s="41"/>
      <c r="BF3862" s="41"/>
      <c r="BG3862" s="41"/>
      <c r="BH3862" s="41"/>
      <c r="BI3862" s="41"/>
      <c r="BJ3862" s="41"/>
      <c r="BK3862" s="41"/>
      <c r="BL3862" s="41"/>
      <c r="BM3862" s="41"/>
      <c r="BN3862" s="41"/>
      <c r="BO3862" s="41"/>
      <c r="BP3862" s="108"/>
      <c r="CG3862" s="102"/>
      <c r="CI3862" s="45"/>
    </row>
    <row r="3863" spans="37:87" ht="13" customHeight="1">
      <c r="AK3863" s="114"/>
      <c r="AL3863" s="41"/>
      <c r="AM3863" s="41"/>
      <c r="AN3863" s="41"/>
      <c r="AO3863" s="41"/>
      <c r="AP3863" s="41"/>
      <c r="AQ3863" s="41"/>
      <c r="AR3863" s="41"/>
      <c r="AS3863" s="41"/>
      <c r="AT3863" s="41"/>
      <c r="AU3863" s="41"/>
      <c r="AV3863" s="41"/>
      <c r="AW3863" s="41"/>
      <c r="AX3863" s="41"/>
      <c r="AY3863" s="41"/>
      <c r="AZ3863" s="41"/>
      <c r="BA3863" s="41"/>
      <c r="BB3863" s="41"/>
      <c r="BC3863" s="41"/>
      <c r="BD3863" s="41"/>
      <c r="BE3863" s="41"/>
      <c r="BF3863" s="41"/>
      <c r="BG3863" s="41"/>
      <c r="BH3863" s="41"/>
      <c r="BI3863" s="41"/>
      <c r="BJ3863" s="41"/>
      <c r="BK3863" s="41"/>
      <c r="BL3863" s="41"/>
      <c r="BM3863" s="41"/>
      <c r="BN3863" s="41"/>
      <c r="BO3863" s="41"/>
      <c r="BP3863" s="108"/>
      <c r="CG3863" s="102"/>
      <c r="CI3863" s="45"/>
    </row>
    <row r="3864" spans="37:87" ht="13" customHeight="1">
      <c r="AK3864" s="114"/>
      <c r="AL3864" s="41"/>
      <c r="AM3864" s="41"/>
      <c r="AN3864" s="41"/>
      <c r="AO3864" s="41"/>
      <c r="AP3864" s="41"/>
      <c r="AQ3864" s="41"/>
      <c r="AR3864" s="41"/>
      <c r="AS3864" s="41"/>
      <c r="AT3864" s="41"/>
      <c r="AU3864" s="41"/>
      <c r="AV3864" s="41"/>
      <c r="AW3864" s="41"/>
      <c r="AX3864" s="41"/>
      <c r="AY3864" s="41"/>
      <c r="AZ3864" s="41"/>
      <c r="BA3864" s="41"/>
      <c r="BB3864" s="41"/>
      <c r="BC3864" s="41"/>
      <c r="BD3864" s="41"/>
      <c r="BE3864" s="41"/>
      <c r="BF3864" s="41"/>
      <c r="BG3864" s="41"/>
      <c r="BH3864" s="41"/>
      <c r="BI3864" s="41"/>
      <c r="BJ3864" s="41"/>
      <c r="BK3864" s="41"/>
      <c r="BL3864" s="41"/>
      <c r="BM3864" s="41"/>
      <c r="BN3864" s="41"/>
      <c r="BO3864" s="41"/>
      <c r="BP3864" s="108"/>
      <c r="CG3864" s="102"/>
      <c r="CI3864" s="45"/>
    </row>
    <row r="3865" spans="37:87" ht="13" customHeight="1">
      <c r="AK3865" s="114"/>
      <c r="AL3865" s="41"/>
      <c r="AM3865" s="41"/>
      <c r="AN3865" s="41"/>
      <c r="AO3865" s="41"/>
      <c r="AP3865" s="41"/>
      <c r="AQ3865" s="41"/>
      <c r="AR3865" s="41"/>
      <c r="AS3865" s="41"/>
      <c r="AT3865" s="41"/>
      <c r="AU3865" s="41"/>
      <c r="AV3865" s="41"/>
      <c r="AW3865" s="41"/>
      <c r="AX3865" s="41"/>
      <c r="AY3865" s="41"/>
      <c r="AZ3865" s="41"/>
      <c r="BA3865" s="41"/>
      <c r="BB3865" s="41"/>
      <c r="BC3865" s="41"/>
      <c r="BD3865" s="41"/>
      <c r="BE3865" s="41"/>
      <c r="BF3865" s="41"/>
      <c r="BG3865" s="41"/>
      <c r="BH3865" s="41"/>
      <c r="BI3865" s="41"/>
      <c r="BJ3865" s="41"/>
      <c r="BK3865" s="41"/>
      <c r="BL3865" s="41"/>
      <c r="BM3865" s="41"/>
      <c r="BN3865" s="41"/>
      <c r="BO3865" s="41"/>
      <c r="BP3865" s="108"/>
      <c r="CG3865" s="102"/>
      <c r="CI3865" s="45"/>
    </row>
    <row r="3866" spans="37:87" ht="13" customHeight="1">
      <c r="AK3866" s="114"/>
      <c r="AL3866" s="41"/>
      <c r="AM3866" s="41"/>
      <c r="AN3866" s="41"/>
      <c r="AO3866" s="41"/>
      <c r="AP3866" s="41"/>
      <c r="AQ3866" s="41"/>
      <c r="AR3866" s="41"/>
      <c r="AS3866" s="41"/>
      <c r="AT3866" s="41"/>
      <c r="AU3866" s="41"/>
      <c r="AV3866" s="41"/>
      <c r="AW3866" s="41"/>
      <c r="AX3866" s="41"/>
      <c r="AY3866" s="41"/>
      <c r="AZ3866" s="41"/>
      <c r="BA3866" s="41"/>
      <c r="BB3866" s="41"/>
      <c r="BC3866" s="41"/>
      <c r="BD3866" s="41"/>
      <c r="BE3866" s="41"/>
      <c r="BF3866" s="41"/>
      <c r="BG3866" s="41"/>
      <c r="BH3866" s="41"/>
      <c r="BI3866" s="41"/>
      <c r="BJ3866" s="41"/>
      <c r="BK3866" s="41"/>
      <c r="BL3866" s="41"/>
      <c r="BM3866" s="41"/>
      <c r="BN3866" s="41"/>
      <c r="BO3866" s="41"/>
      <c r="BP3866" s="108"/>
      <c r="CG3866" s="102"/>
      <c r="CI3866" s="45"/>
    </row>
    <row r="3867" spans="37:87" ht="13" customHeight="1">
      <c r="AK3867" s="114"/>
      <c r="AL3867" s="41"/>
      <c r="AM3867" s="41"/>
      <c r="AN3867" s="41"/>
      <c r="AO3867" s="41"/>
      <c r="AP3867" s="41"/>
      <c r="AQ3867" s="41"/>
      <c r="AR3867" s="41"/>
      <c r="AS3867" s="41"/>
      <c r="AT3867" s="41"/>
      <c r="AU3867" s="41"/>
      <c r="AV3867" s="41"/>
      <c r="AW3867" s="41"/>
      <c r="AX3867" s="41"/>
      <c r="AY3867" s="41"/>
      <c r="AZ3867" s="41"/>
      <c r="BA3867" s="41"/>
      <c r="BB3867" s="41"/>
      <c r="BC3867" s="41"/>
      <c r="BD3867" s="41"/>
      <c r="BE3867" s="41"/>
      <c r="BF3867" s="41"/>
      <c r="BG3867" s="41"/>
      <c r="BH3867" s="41"/>
      <c r="BI3867" s="41"/>
      <c r="BJ3867" s="41"/>
      <c r="BK3867" s="41"/>
      <c r="BL3867" s="41"/>
      <c r="BM3867" s="41"/>
      <c r="BN3867" s="41"/>
      <c r="BO3867" s="41"/>
      <c r="BP3867" s="108"/>
      <c r="CG3867" s="102"/>
      <c r="CI3867" s="45"/>
    </row>
    <row r="3868" spans="37:87" ht="13" customHeight="1">
      <c r="AK3868" s="114"/>
      <c r="AL3868" s="41"/>
      <c r="AM3868" s="41"/>
      <c r="AN3868" s="41"/>
      <c r="AO3868" s="41"/>
      <c r="AP3868" s="41"/>
      <c r="AQ3868" s="41"/>
      <c r="AR3868" s="41"/>
      <c r="AS3868" s="41"/>
      <c r="AT3868" s="41"/>
      <c r="AU3868" s="41"/>
      <c r="AV3868" s="41"/>
      <c r="AW3868" s="41"/>
      <c r="AX3868" s="41"/>
      <c r="AY3868" s="41"/>
      <c r="AZ3868" s="41"/>
      <c r="BA3868" s="41"/>
      <c r="BB3868" s="41"/>
      <c r="BC3868" s="41"/>
      <c r="BD3868" s="41"/>
      <c r="BE3868" s="41"/>
      <c r="BF3868" s="41"/>
      <c r="BG3868" s="41"/>
      <c r="BH3868" s="41"/>
      <c r="BI3868" s="41"/>
      <c r="BJ3868" s="41"/>
      <c r="BK3868" s="41"/>
      <c r="BL3868" s="41"/>
      <c r="BM3868" s="41"/>
      <c r="BN3868" s="41"/>
      <c r="BO3868" s="41"/>
      <c r="BP3868" s="108"/>
      <c r="CG3868" s="102"/>
      <c r="CI3868" s="45"/>
    </row>
    <row r="3869" spans="37:87" ht="13" customHeight="1">
      <c r="AK3869" s="114"/>
      <c r="AL3869" s="41"/>
      <c r="AM3869" s="41"/>
      <c r="AN3869" s="41"/>
      <c r="AO3869" s="41"/>
      <c r="AP3869" s="41"/>
      <c r="AQ3869" s="41"/>
      <c r="AR3869" s="41"/>
      <c r="AS3869" s="41"/>
      <c r="AT3869" s="41"/>
      <c r="AU3869" s="41"/>
      <c r="AV3869" s="41"/>
      <c r="AW3869" s="41"/>
      <c r="AX3869" s="41"/>
      <c r="AY3869" s="41"/>
      <c r="AZ3869" s="41"/>
      <c r="BA3869" s="41"/>
      <c r="BB3869" s="41"/>
      <c r="BC3869" s="41"/>
      <c r="BD3869" s="41"/>
      <c r="BE3869" s="41"/>
      <c r="BF3869" s="41"/>
      <c r="BG3869" s="41"/>
      <c r="BH3869" s="41"/>
      <c r="BI3869" s="41"/>
      <c r="BJ3869" s="41"/>
      <c r="BK3869" s="41"/>
      <c r="BL3869" s="41"/>
      <c r="BM3869" s="41"/>
      <c r="BN3869" s="41"/>
      <c r="BO3869" s="41"/>
      <c r="BP3869" s="108"/>
      <c r="CG3869" s="102"/>
      <c r="CI3869" s="45"/>
    </row>
    <row r="3870" spans="37:87" ht="13" customHeight="1">
      <c r="AK3870" s="114"/>
      <c r="AL3870" s="41"/>
      <c r="AM3870" s="41"/>
      <c r="AN3870" s="41"/>
      <c r="AO3870" s="41"/>
      <c r="AP3870" s="41"/>
      <c r="AQ3870" s="41"/>
      <c r="AR3870" s="41"/>
      <c r="AS3870" s="41"/>
      <c r="AT3870" s="41"/>
      <c r="AU3870" s="41"/>
      <c r="AV3870" s="41"/>
      <c r="AW3870" s="41"/>
      <c r="AX3870" s="41"/>
      <c r="AY3870" s="41"/>
      <c r="AZ3870" s="41"/>
      <c r="BA3870" s="41"/>
      <c r="BB3870" s="41"/>
      <c r="BC3870" s="41"/>
      <c r="BD3870" s="41"/>
      <c r="BE3870" s="41"/>
      <c r="BF3870" s="41"/>
      <c r="BG3870" s="41"/>
      <c r="BH3870" s="41"/>
      <c r="BI3870" s="41"/>
      <c r="BJ3870" s="41"/>
      <c r="BK3870" s="41"/>
      <c r="BL3870" s="41"/>
      <c r="BM3870" s="41"/>
      <c r="BN3870" s="41"/>
      <c r="BO3870" s="41"/>
      <c r="BP3870" s="108"/>
      <c r="CG3870" s="102"/>
      <c r="CI3870" s="45"/>
    </row>
    <row r="3871" spans="37:87" ht="13" customHeight="1">
      <c r="AK3871" s="114"/>
      <c r="AL3871" s="41"/>
      <c r="AM3871" s="41"/>
      <c r="AN3871" s="41"/>
      <c r="AO3871" s="41"/>
      <c r="AP3871" s="41"/>
      <c r="AQ3871" s="41"/>
      <c r="AR3871" s="41"/>
      <c r="AS3871" s="41"/>
      <c r="AT3871" s="41"/>
      <c r="AU3871" s="41"/>
      <c r="AV3871" s="41"/>
      <c r="AW3871" s="41"/>
      <c r="AX3871" s="41"/>
      <c r="AY3871" s="41"/>
      <c r="AZ3871" s="41"/>
      <c r="BA3871" s="41"/>
      <c r="BB3871" s="41"/>
      <c r="BC3871" s="41"/>
      <c r="BD3871" s="41"/>
      <c r="BE3871" s="41"/>
      <c r="BF3871" s="41"/>
      <c r="BG3871" s="41"/>
      <c r="BH3871" s="41"/>
      <c r="BI3871" s="41"/>
      <c r="BJ3871" s="41"/>
      <c r="BK3871" s="41"/>
      <c r="BL3871" s="41"/>
      <c r="BM3871" s="41"/>
      <c r="BN3871" s="41"/>
      <c r="BO3871" s="41"/>
      <c r="BP3871" s="108"/>
      <c r="CG3871" s="102"/>
      <c r="CI3871" s="45"/>
    </row>
    <row r="3872" spans="37:87" ht="13" customHeight="1">
      <c r="AK3872" s="114"/>
      <c r="AL3872" s="41"/>
      <c r="AM3872" s="41"/>
      <c r="AN3872" s="41"/>
      <c r="AO3872" s="41"/>
      <c r="AP3872" s="41"/>
      <c r="AQ3872" s="41"/>
      <c r="AR3872" s="41"/>
      <c r="AS3872" s="41"/>
      <c r="AT3872" s="41"/>
      <c r="AU3872" s="41"/>
      <c r="AV3872" s="41"/>
      <c r="AW3872" s="41"/>
      <c r="AX3872" s="41"/>
      <c r="AY3872" s="41"/>
      <c r="AZ3872" s="41"/>
      <c r="BA3872" s="41"/>
      <c r="BB3872" s="41"/>
      <c r="BC3872" s="41"/>
      <c r="BD3872" s="41"/>
      <c r="BE3872" s="41"/>
      <c r="BF3872" s="41"/>
      <c r="BG3872" s="41"/>
      <c r="BH3872" s="41"/>
      <c r="BI3872" s="41"/>
      <c r="BJ3872" s="41"/>
      <c r="BK3872" s="41"/>
      <c r="BL3872" s="41"/>
      <c r="BM3872" s="41"/>
      <c r="BN3872" s="41"/>
      <c r="BO3872" s="41"/>
      <c r="BP3872" s="108"/>
      <c r="CG3872" s="102"/>
      <c r="CI3872" s="45"/>
    </row>
    <row r="3873" spans="37:87" ht="13" customHeight="1">
      <c r="AK3873" s="114"/>
      <c r="AL3873" s="41"/>
      <c r="AM3873" s="41"/>
      <c r="AN3873" s="41"/>
      <c r="AO3873" s="41"/>
      <c r="AP3873" s="41"/>
      <c r="AQ3873" s="41"/>
      <c r="AR3873" s="41"/>
      <c r="AS3873" s="41"/>
      <c r="AT3873" s="41"/>
      <c r="AU3873" s="41"/>
      <c r="AV3873" s="41"/>
      <c r="AW3873" s="41"/>
      <c r="AX3873" s="41"/>
      <c r="AY3873" s="41"/>
      <c r="AZ3873" s="41"/>
      <c r="BA3873" s="41"/>
      <c r="BB3873" s="41"/>
      <c r="BC3873" s="41"/>
      <c r="BD3873" s="41"/>
      <c r="BE3873" s="41"/>
      <c r="BF3873" s="41"/>
      <c r="BG3873" s="41"/>
      <c r="BH3873" s="41"/>
      <c r="BI3873" s="41"/>
      <c r="BJ3873" s="41"/>
      <c r="BK3873" s="41"/>
      <c r="BL3873" s="41"/>
      <c r="BM3873" s="41"/>
      <c r="BN3873" s="41"/>
      <c r="BO3873" s="41"/>
      <c r="BP3873" s="108"/>
      <c r="CG3873" s="102"/>
      <c r="CI3873" s="45"/>
    </row>
    <row r="3874" spans="37:87" ht="13" customHeight="1">
      <c r="AK3874" s="114"/>
      <c r="AL3874" s="41"/>
      <c r="AM3874" s="41"/>
      <c r="AN3874" s="41"/>
      <c r="AO3874" s="41"/>
      <c r="AP3874" s="41"/>
      <c r="AQ3874" s="41"/>
      <c r="AR3874" s="41"/>
      <c r="AS3874" s="41"/>
      <c r="AT3874" s="41"/>
      <c r="AU3874" s="41"/>
      <c r="AV3874" s="41"/>
      <c r="AW3874" s="41"/>
      <c r="AX3874" s="41"/>
      <c r="AY3874" s="41"/>
      <c r="AZ3874" s="41"/>
      <c r="BA3874" s="41"/>
      <c r="BB3874" s="41"/>
      <c r="BC3874" s="41"/>
      <c r="BD3874" s="41"/>
      <c r="BE3874" s="41"/>
      <c r="BF3874" s="41"/>
      <c r="BG3874" s="41"/>
      <c r="BH3874" s="41"/>
      <c r="BI3874" s="41"/>
      <c r="BJ3874" s="41"/>
      <c r="BK3874" s="41"/>
      <c r="BL3874" s="41"/>
      <c r="BM3874" s="41"/>
      <c r="BN3874" s="41"/>
      <c r="BO3874" s="41"/>
      <c r="BP3874" s="108"/>
      <c r="CG3874" s="102"/>
      <c r="CI3874" s="45"/>
    </row>
    <row r="3875" spans="37:87" ht="13" customHeight="1">
      <c r="AK3875" s="114"/>
      <c r="AL3875" s="41"/>
      <c r="AM3875" s="41"/>
      <c r="AN3875" s="41"/>
      <c r="AO3875" s="41"/>
      <c r="AP3875" s="41"/>
      <c r="AQ3875" s="41"/>
      <c r="AR3875" s="41"/>
      <c r="AS3875" s="41"/>
      <c r="AT3875" s="41"/>
      <c r="AU3875" s="41"/>
      <c r="AV3875" s="41"/>
      <c r="AW3875" s="41"/>
      <c r="AX3875" s="41"/>
      <c r="AY3875" s="41"/>
      <c r="AZ3875" s="41"/>
      <c r="BA3875" s="41"/>
      <c r="BB3875" s="41"/>
      <c r="BC3875" s="41"/>
      <c r="BD3875" s="41"/>
      <c r="BE3875" s="41"/>
      <c r="BF3875" s="41"/>
      <c r="BG3875" s="41"/>
      <c r="BH3875" s="41"/>
      <c r="BI3875" s="41"/>
      <c r="BJ3875" s="41"/>
      <c r="BK3875" s="41"/>
      <c r="BL3875" s="41"/>
      <c r="BM3875" s="41"/>
      <c r="BN3875" s="41"/>
      <c r="BO3875" s="41"/>
      <c r="BP3875" s="108"/>
      <c r="CG3875" s="102"/>
      <c r="CI3875" s="45"/>
    </row>
    <row r="3876" spans="37:87" ht="13" customHeight="1">
      <c r="AK3876" s="114"/>
      <c r="AL3876" s="41"/>
      <c r="AM3876" s="41"/>
      <c r="AN3876" s="41"/>
      <c r="AO3876" s="41"/>
      <c r="AP3876" s="41"/>
      <c r="AQ3876" s="41"/>
      <c r="AR3876" s="41"/>
      <c r="AS3876" s="41"/>
      <c r="AT3876" s="41"/>
      <c r="AU3876" s="41"/>
      <c r="AV3876" s="41"/>
      <c r="AW3876" s="41"/>
      <c r="AX3876" s="41"/>
      <c r="AY3876" s="41"/>
      <c r="AZ3876" s="41"/>
      <c r="BA3876" s="41"/>
      <c r="BB3876" s="41"/>
      <c r="BC3876" s="41"/>
      <c r="BD3876" s="41"/>
      <c r="BE3876" s="41"/>
      <c r="BF3876" s="41"/>
      <c r="BG3876" s="41"/>
      <c r="BH3876" s="41"/>
      <c r="BI3876" s="41"/>
      <c r="BJ3876" s="41"/>
      <c r="BK3876" s="41"/>
      <c r="BL3876" s="41"/>
      <c r="BM3876" s="41"/>
      <c r="BN3876" s="41"/>
      <c r="BO3876" s="41"/>
      <c r="BP3876" s="108"/>
      <c r="CG3876" s="102"/>
      <c r="CI3876" s="45"/>
    </row>
    <row r="3877" spans="37:87" ht="13" customHeight="1">
      <c r="AK3877" s="114"/>
      <c r="AL3877" s="41"/>
      <c r="AM3877" s="41"/>
      <c r="AN3877" s="41"/>
      <c r="AO3877" s="41"/>
      <c r="AP3877" s="41"/>
      <c r="AQ3877" s="41"/>
      <c r="AR3877" s="41"/>
      <c r="AS3877" s="41"/>
      <c r="AT3877" s="41"/>
      <c r="AU3877" s="41"/>
      <c r="AV3877" s="41"/>
      <c r="AW3877" s="41"/>
      <c r="AX3877" s="41"/>
      <c r="AY3877" s="41"/>
      <c r="AZ3877" s="41"/>
      <c r="BA3877" s="41"/>
      <c r="BB3877" s="41"/>
      <c r="BC3877" s="41"/>
      <c r="BD3877" s="41"/>
      <c r="BE3877" s="41"/>
      <c r="BF3877" s="41"/>
      <c r="BG3877" s="41"/>
      <c r="BH3877" s="41"/>
      <c r="BI3877" s="41"/>
      <c r="BJ3877" s="41"/>
      <c r="BK3877" s="41"/>
      <c r="BL3877" s="41"/>
      <c r="BM3877" s="41"/>
      <c r="BN3877" s="41"/>
      <c r="BO3877" s="41"/>
      <c r="BP3877" s="108"/>
      <c r="CG3877" s="102"/>
      <c r="CI3877" s="45"/>
    </row>
    <row r="3878" spans="37:87" ht="13" customHeight="1">
      <c r="AK3878" s="114"/>
      <c r="AL3878" s="41"/>
      <c r="AM3878" s="41"/>
      <c r="AN3878" s="41"/>
      <c r="AO3878" s="41"/>
      <c r="AP3878" s="41"/>
      <c r="AQ3878" s="41"/>
      <c r="AR3878" s="41"/>
      <c r="AS3878" s="41"/>
      <c r="AT3878" s="41"/>
      <c r="AU3878" s="41"/>
      <c r="AV3878" s="41"/>
      <c r="AW3878" s="41"/>
      <c r="AX3878" s="41"/>
      <c r="AY3878" s="41"/>
      <c r="AZ3878" s="41"/>
      <c r="BA3878" s="41"/>
      <c r="BB3878" s="41"/>
      <c r="BC3878" s="41"/>
      <c r="BD3878" s="41"/>
      <c r="BE3878" s="41"/>
      <c r="BF3878" s="41"/>
      <c r="BG3878" s="41"/>
      <c r="BH3878" s="41"/>
      <c r="BI3878" s="41"/>
      <c r="BJ3878" s="41"/>
      <c r="BK3878" s="41"/>
      <c r="BL3878" s="41"/>
      <c r="BM3878" s="41"/>
      <c r="BN3878" s="41"/>
      <c r="BO3878" s="41"/>
      <c r="BP3878" s="108"/>
      <c r="CG3878" s="102"/>
      <c r="CI3878" s="45"/>
    </row>
    <row r="3879" spans="37:87" ht="13" customHeight="1">
      <c r="AK3879" s="114"/>
      <c r="AL3879" s="41"/>
      <c r="AM3879" s="41"/>
      <c r="AN3879" s="41"/>
      <c r="AO3879" s="41"/>
      <c r="AP3879" s="41"/>
      <c r="AQ3879" s="41"/>
      <c r="AR3879" s="41"/>
      <c r="AS3879" s="41"/>
      <c r="AT3879" s="41"/>
      <c r="AU3879" s="41"/>
      <c r="AV3879" s="41"/>
      <c r="AW3879" s="41"/>
      <c r="AX3879" s="41"/>
      <c r="AY3879" s="41"/>
      <c r="AZ3879" s="41"/>
      <c r="BA3879" s="41"/>
      <c r="BB3879" s="41"/>
      <c r="BC3879" s="41"/>
      <c r="BD3879" s="41"/>
      <c r="BE3879" s="41"/>
      <c r="BF3879" s="41"/>
      <c r="BG3879" s="41"/>
      <c r="BH3879" s="41"/>
      <c r="BI3879" s="41"/>
      <c r="BJ3879" s="41"/>
      <c r="BK3879" s="41"/>
      <c r="BL3879" s="41"/>
      <c r="BM3879" s="41"/>
      <c r="BN3879" s="41"/>
      <c r="BO3879" s="41"/>
      <c r="BP3879" s="108"/>
      <c r="CG3879" s="102"/>
      <c r="CI3879" s="45"/>
    </row>
    <row r="3880" spans="37:87" ht="13" customHeight="1">
      <c r="AK3880" s="114"/>
      <c r="AL3880" s="41"/>
      <c r="AM3880" s="41"/>
      <c r="AN3880" s="41"/>
      <c r="AO3880" s="41"/>
      <c r="AP3880" s="41"/>
      <c r="AQ3880" s="41"/>
      <c r="AR3880" s="41"/>
      <c r="AS3880" s="41"/>
      <c r="AT3880" s="41"/>
      <c r="AU3880" s="41"/>
      <c r="AV3880" s="41"/>
      <c r="AW3880" s="41"/>
      <c r="AX3880" s="41"/>
      <c r="AY3880" s="41"/>
      <c r="AZ3880" s="41"/>
      <c r="BA3880" s="41"/>
      <c r="BB3880" s="41"/>
      <c r="BC3880" s="41"/>
      <c r="BD3880" s="41"/>
      <c r="BE3880" s="41"/>
      <c r="BF3880" s="41"/>
      <c r="BG3880" s="41"/>
      <c r="BH3880" s="41"/>
      <c r="BI3880" s="41"/>
      <c r="BJ3880" s="41"/>
      <c r="BK3880" s="41"/>
      <c r="BL3880" s="41"/>
      <c r="BM3880" s="41"/>
      <c r="BN3880" s="41"/>
      <c r="BO3880" s="41"/>
      <c r="BP3880" s="108"/>
      <c r="CG3880" s="102"/>
      <c r="CI3880" s="45"/>
    </row>
    <row r="3881" spans="37:87" ht="13" customHeight="1">
      <c r="AK3881" s="114"/>
      <c r="AL3881" s="41"/>
      <c r="AM3881" s="41"/>
      <c r="AN3881" s="41"/>
      <c r="AO3881" s="41"/>
      <c r="AP3881" s="41"/>
      <c r="AQ3881" s="41"/>
      <c r="AR3881" s="41"/>
      <c r="AS3881" s="41"/>
      <c r="AT3881" s="41"/>
      <c r="AU3881" s="41"/>
      <c r="AV3881" s="41"/>
      <c r="AW3881" s="41"/>
      <c r="AX3881" s="41"/>
      <c r="AY3881" s="41"/>
      <c r="AZ3881" s="41"/>
      <c r="BA3881" s="41"/>
      <c r="BB3881" s="41"/>
      <c r="BC3881" s="41"/>
      <c r="BD3881" s="41"/>
      <c r="BE3881" s="41"/>
      <c r="BF3881" s="41"/>
      <c r="BG3881" s="41"/>
      <c r="BH3881" s="41"/>
      <c r="BI3881" s="41"/>
      <c r="BJ3881" s="41"/>
      <c r="BK3881" s="41"/>
      <c r="BL3881" s="41"/>
      <c r="BM3881" s="41"/>
      <c r="BN3881" s="41"/>
      <c r="BO3881" s="41"/>
      <c r="BP3881" s="108"/>
      <c r="CG3881" s="102"/>
      <c r="CI3881" s="45"/>
    </row>
    <row r="3882" spans="37:87" ht="13" customHeight="1">
      <c r="AK3882" s="114"/>
      <c r="AL3882" s="41"/>
      <c r="AM3882" s="41"/>
      <c r="AN3882" s="41"/>
      <c r="AO3882" s="41"/>
      <c r="AP3882" s="41"/>
      <c r="AQ3882" s="41"/>
      <c r="AR3882" s="41"/>
      <c r="AS3882" s="41"/>
      <c r="AT3882" s="41"/>
      <c r="AU3882" s="41"/>
      <c r="AV3882" s="41"/>
      <c r="AW3882" s="41"/>
      <c r="AX3882" s="41"/>
      <c r="AY3882" s="41"/>
      <c r="AZ3882" s="41"/>
      <c r="BA3882" s="41"/>
      <c r="BB3882" s="41"/>
      <c r="BC3882" s="41"/>
      <c r="BD3882" s="41"/>
      <c r="BE3882" s="41"/>
      <c r="BF3882" s="41"/>
      <c r="BG3882" s="41"/>
      <c r="BH3882" s="41"/>
      <c r="BI3882" s="41"/>
      <c r="BJ3882" s="41"/>
      <c r="BK3882" s="41"/>
      <c r="BL3882" s="41"/>
      <c r="BM3882" s="41"/>
      <c r="BN3882" s="41"/>
      <c r="BO3882" s="41"/>
      <c r="BP3882" s="108"/>
      <c r="CG3882" s="102"/>
      <c r="CI3882" s="45"/>
    </row>
    <row r="3883" spans="37:87" ht="13" customHeight="1">
      <c r="AK3883" s="114"/>
      <c r="AL3883" s="41"/>
      <c r="AM3883" s="41"/>
      <c r="AN3883" s="41"/>
      <c r="AO3883" s="41"/>
      <c r="AP3883" s="41"/>
      <c r="AQ3883" s="41"/>
      <c r="AR3883" s="41"/>
      <c r="AS3883" s="41"/>
      <c r="AT3883" s="41"/>
      <c r="AU3883" s="41"/>
      <c r="AV3883" s="41"/>
      <c r="AW3883" s="41"/>
      <c r="AX3883" s="41"/>
      <c r="AY3883" s="41"/>
      <c r="AZ3883" s="41"/>
      <c r="BA3883" s="41"/>
      <c r="BB3883" s="41"/>
      <c r="BC3883" s="41"/>
      <c r="BD3883" s="41"/>
      <c r="BE3883" s="41"/>
      <c r="BF3883" s="41"/>
      <c r="BG3883" s="41"/>
      <c r="BH3883" s="41"/>
      <c r="BI3883" s="41"/>
      <c r="BJ3883" s="41"/>
      <c r="BK3883" s="41"/>
      <c r="BL3883" s="41"/>
      <c r="BM3883" s="41"/>
      <c r="BN3883" s="41"/>
      <c r="BO3883" s="41"/>
      <c r="BP3883" s="108"/>
      <c r="CG3883" s="102"/>
      <c r="CI3883" s="45"/>
    </row>
    <row r="3884" spans="37:87" ht="13" customHeight="1">
      <c r="AK3884" s="114"/>
      <c r="AL3884" s="41"/>
      <c r="AM3884" s="41"/>
      <c r="AN3884" s="41"/>
      <c r="AO3884" s="41"/>
      <c r="AP3884" s="41"/>
      <c r="AQ3884" s="41"/>
      <c r="AR3884" s="41"/>
      <c r="AS3884" s="41"/>
      <c r="AT3884" s="41"/>
      <c r="AU3884" s="41"/>
      <c r="AV3884" s="41"/>
      <c r="AW3884" s="41"/>
      <c r="AX3884" s="41"/>
      <c r="AY3884" s="41"/>
      <c r="AZ3884" s="41"/>
      <c r="BA3884" s="41"/>
      <c r="BB3884" s="41"/>
      <c r="BC3884" s="41"/>
      <c r="BD3884" s="41"/>
      <c r="BE3884" s="41"/>
      <c r="BF3884" s="41"/>
      <c r="BG3884" s="41"/>
      <c r="BH3884" s="41"/>
      <c r="BI3884" s="41"/>
      <c r="BJ3884" s="41"/>
      <c r="BK3884" s="41"/>
      <c r="BL3884" s="41"/>
      <c r="BM3884" s="41"/>
      <c r="BN3884" s="41"/>
      <c r="BO3884" s="41"/>
      <c r="BP3884" s="108"/>
      <c r="CG3884" s="102"/>
      <c r="CI3884" s="45"/>
    </row>
    <row r="3885" spans="37:87" ht="13" customHeight="1">
      <c r="AK3885" s="114"/>
      <c r="AL3885" s="41"/>
      <c r="AM3885" s="41"/>
      <c r="AN3885" s="41"/>
      <c r="AO3885" s="41"/>
      <c r="AP3885" s="41"/>
      <c r="AQ3885" s="41"/>
      <c r="AR3885" s="41"/>
      <c r="AS3885" s="41"/>
      <c r="AT3885" s="41"/>
      <c r="AU3885" s="41"/>
      <c r="AV3885" s="41"/>
      <c r="AW3885" s="41"/>
      <c r="AX3885" s="41"/>
      <c r="AY3885" s="41"/>
      <c r="AZ3885" s="41"/>
      <c r="BA3885" s="41"/>
      <c r="BB3885" s="41"/>
      <c r="BC3885" s="41"/>
      <c r="BD3885" s="41"/>
      <c r="BE3885" s="41"/>
      <c r="BF3885" s="41"/>
      <c r="BG3885" s="41"/>
      <c r="BH3885" s="41"/>
      <c r="BI3885" s="41"/>
      <c r="BJ3885" s="41"/>
      <c r="BK3885" s="41"/>
      <c r="BL3885" s="41"/>
      <c r="BM3885" s="41"/>
      <c r="BN3885" s="41"/>
      <c r="BO3885" s="41"/>
      <c r="BP3885" s="108"/>
      <c r="CG3885" s="102"/>
      <c r="CI3885" s="45"/>
    </row>
    <row r="3886" spans="37:87" ht="13" customHeight="1">
      <c r="AK3886" s="114"/>
      <c r="AL3886" s="41"/>
      <c r="AM3886" s="41"/>
      <c r="AN3886" s="41"/>
      <c r="AO3886" s="41"/>
      <c r="AP3886" s="41"/>
      <c r="AQ3886" s="41"/>
      <c r="AR3886" s="41"/>
      <c r="AS3886" s="41"/>
      <c r="AT3886" s="41"/>
      <c r="AU3886" s="41"/>
      <c r="AV3886" s="41"/>
      <c r="AW3886" s="41"/>
      <c r="AX3886" s="41"/>
      <c r="AY3886" s="41"/>
      <c r="AZ3886" s="41"/>
      <c r="BA3886" s="41"/>
      <c r="BB3886" s="41"/>
      <c r="BC3886" s="41"/>
      <c r="BD3886" s="41"/>
      <c r="BE3886" s="41"/>
      <c r="BF3886" s="41"/>
      <c r="BG3886" s="41"/>
      <c r="BH3886" s="41"/>
      <c r="BI3886" s="41"/>
      <c r="BJ3886" s="41"/>
      <c r="BK3886" s="41"/>
      <c r="BL3886" s="41"/>
      <c r="BM3886" s="41"/>
      <c r="BN3886" s="41"/>
      <c r="BO3886" s="41"/>
      <c r="BP3886" s="108"/>
      <c r="CG3886" s="102"/>
      <c r="CI3886" s="45"/>
    </row>
    <row r="3887" spans="37:87" ht="13" customHeight="1">
      <c r="AK3887" s="114"/>
      <c r="AL3887" s="41"/>
      <c r="AM3887" s="41"/>
      <c r="AN3887" s="41"/>
      <c r="AO3887" s="41"/>
      <c r="AP3887" s="41"/>
      <c r="AQ3887" s="41"/>
      <c r="AR3887" s="41"/>
      <c r="AS3887" s="41"/>
      <c r="AT3887" s="41"/>
      <c r="AU3887" s="41"/>
      <c r="AV3887" s="41"/>
      <c r="AW3887" s="41"/>
      <c r="AX3887" s="41"/>
      <c r="AY3887" s="41"/>
      <c r="AZ3887" s="41"/>
      <c r="BA3887" s="41"/>
      <c r="BB3887" s="41"/>
      <c r="BC3887" s="41"/>
      <c r="BD3887" s="41"/>
      <c r="BE3887" s="41"/>
      <c r="BF3887" s="41"/>
      <c r="BG3887" s="41"/>
      <c r="BH3887" s="41"/>
      <c r="BI3887" s="41"/>
      <c r="BJ3887" s="41"/>
      <c r="BK3887" s="41"/>
      <c r="BL3887" s="41"/>
      <c r="BM3887" s="41"/>
      <c r="BN3887" s="41"/>
      <c r="BO3887" s="41"/>
      <c r="BP3887" s="108"/>
      <c r="CG3887" s="102"/>
      <c r="CI3887" s="45"/>
    </row>
    <row r="3888" spans="37:87" ht="13" customHeight="1">
      <c r="AK3888" s="114"/>
      <c r="AL3888" s="41"/>
      <c r="AM3888" s="41"/>
      <c r="AN3888" s="41"/>
      <c r="AO3888" s="41"/>
      <c r="AP3888" s="41"/>
      <c r="AQ3888" s="41"/>
      <c r="AR3888" s="41"/>
      <c r="AS3888" s="41"/>
      <c r="AT3888" s="41"/>
      <c r="AU3888" s="41"/>
      <c r="AV3888" s="41"/>
      <c r="AW3888" s="41"/>
      <c r="AX3888" s="41"/>
      <c r="AY3888" s="41"/>
      <c r="AZ3888" s="41"/>
      <c r="BA3888" s="41"/>
      <c r="BB3888" s="41"/>
      <c r="BC3888" s="41"/>
      <c r="BD3888" s="41"/>
      <c r="BE3888" s="41"/>
      <c r="BF3888" s="41"/>
      <c r="BG3888" s="41"/>
      <c r="BH3888" s="41"/>
      <c r="BI3888" s="41"/>
      <c r="BJ3888" s="41"/>
      <c r="BK3888" s="41"/>
      <c r="BL3888" s="41"/>
      <c r="BM3888" s="41"/>
      <c r="BN3888" s="41"/>
      <c r="BO3888" s="41"/>
      <c r="BP3888" s="108"/>
      <c r="CG3888" s="102"/>
      <c r="CI3888" s="45"/>
    </row>
    <row r="3889" spans="37:87" ht="13" customHeight="1">
      <c r="AK3889" s="114"/>
      <c r="AL3889" s="41"/>
      <c r="AM3889" s="41"/>
      <c r="AN3889" s="41"/>
      <c r="AO3889" s="41"/>
      <c r="AP3889" s="41"/>
      <c r="AQ3889" s="41"/>
      <c r="AR3889" s="41"/>
      <c r="AS3889" s="41"/>
      <c r="AT3889" s="41"/>
      <c r="AU3889" s="41"/>
      <c r="AV3889" s="41"/>
      <c r="AW3889" s="41"/>
      <c r="AX3889" s="41"/>
      <c r="AY3889" s="41"/>
      <c r="AZ3889" s="41"/>
      <c r="BA3889" s="41"/>
      <c r="BB3889" s="41"/>
      <c r="BC3889" s="41"/>
      <c r="BD3889" s="41"/>
      <c r="BE3889" s="41"/>
      <c r="BF3889" s="41"/>
      <c r="BG3889" s="41"/>
      <c r="BH3889" s="41"/>
      <c r="BI3889" s="41"/>
      <c r="BJ3889" s="41"/>
      <c r="BK3889" s="41"/>
      <c r="BL3889" s="41"/>
      <c r="BM3889" s="41"/>
      <c r="BN3889" s="41"/>
      <c r="BO3889" s="41"/>
      <c r="BP3889" s="108"/>
      <c r="CG3889" s="102"/>
      <c r="CI3889" s="45"/>
    </row>
    <row r="3890" spans="37:87" ht="13" customHeight="1">
      <c r="AK3890" s="114"/>
      <c r="AL3890" s="41"/>
      <c r="AM3890" s="41"/>
      <c r="AN3890" s="41"/>
      <c r="AO3890" s="41"/>
      <c r="AP3890" s="41"/>
      <c r="AQ3890" s="41"/>
      <c r="AR3890" s="41"/>
      <c r="AS3890" s="41"/>
      <c r="AT3890" s="41"/>
      <c r="AU3890" s="41"/>
      <c r="AV3890" s="41"/>
      <c r="AW3890" s="41"/>
      <c r="AX3890" s="41"/>
      <c r="AY3890" s="41"/>
      <c r="AZ3890" s="41"/>
      <c r="BA3890" s="41"/>
      <c r="BB3890" s="41"/>
      <c r="BC3890" s="41"/>
      <c r="BD3890" s="41"/>
      <c r="BE3890" s="41"/>
      <c r="BF3890" s="41"/>
      <c r="BG3890" s="41"/>
      <c r="BH3890" s="41"/>
      <c r="BI3890" s="41"/>
      <c r="BJ3890" s="41"/>
      <c r="BK3890" s="41"/>
      <c r="BL3890" s="41"/>
      <c r="BM3890" s="41"/>
      <c r="BN3890" s="41"/>
      <c r="BO3890" s="41"/>
      <c r="BP3890" s="108"/>
      <c r="CG3890" s="102"/>
      <c r="CI3890" s="45"/>
    </row>
    <row r="3891" spans="37:87" ht="13" customHeight="1">
      <c r="AK3891" s="114"/>
      <c r="AL3891" s="41"/>
      <c r="AM3891" s="41"/>
      <c r="AN3891" s="41"/>
      <c r="AO3891" s="41"/>
      <c r="AP3891" s="41"/>
      <c r="AQ3891" s="41"/>
      <c r="AR3891" s="41"/>
      <c r="AS3891" s="41"/>
      <c r="AT3891" s="41"/>
      <c r="AU3891" s="41"/>
      <c r="AV3891" s="41"/>
      <c r="AW3891" s="41"/>
      <c r="AX3891" s="41"/>
      <c r="AY3891" s="41"/>
      <c r="AZ3891" s="41"/>
      <c r="BA3891" s="41"/>
      <c r="BB3891" s="41"/>
      <c r="BC3891" s="41"/>
      <c r="BD3891" s="41"/>
      <c r="BE3891" s="41"/>
      <c r="BF3891" s="41"/>
      <c r="BG3891" s="41"/>
      <c r="BH3891" s="41"/>
      <c r="BI3891" s="41"/>
      <c r="BJ3891" s="41"/>
      <c r="BK3891" s="41"/>
      <c r="BL3891" s="41"/>
      <c r="BM3891" s="41"/>
      <c r="BN3891" s="41"/>
      <c r="BO3891" s="41"/>
      <c r="BP3891" s="108"/>
      <c r="CG3891" s="102"/>
      <c r="CI3891" s="45"/>
    </row>
    <row r="3892" spans="37:87" ht="13" customHeight="1">
      <c r="AK3892" s="114"/>
      <c r="AL3892" s="41"/>
      <c r="AM3892" s="41"/>
      <c r="AN3892" s="41"/>
      <c r="AO3892" s="41"/>
      <c r="AP3892" s="41"/>
      <c r="AQ3892" s="41"/>
      <c r="AR3892" s="41"/>
      <c r="AS3892" s="41"/>
      <c r="AT3892" s="41"/>
      <c r="AU3892" s="41"/>
      <c r="AV3892" s="41"/>
      <c r="AW3892" s="41"/>
      <c r="AX3892" s="41"/>
      <c r="AY3892" s="41"/>
      <c r="AZ3892" s="41"/>
      <c r="BA3892" s="41"/>
      <c r="BB3892" s="41"/>
      <c r="BC3892" s="41"/>
      <c r="BD3892" s="41"/>
      <c r="BE3892" s="41"/>
      <c r="BF3892" s="41"/>
      <c r="BG3892" s="41"/>
      <c r="BH3892" s="41"/>
      <c r="BI3892" s="41"/>
      <c r="BJ3892" s="41"/>
      <c r="BK3892" s="41"/>
      <c r="BL3892" s="41"/>
      <c r="BM3892" s="41"/>
      <c r="BN3892" s="41"/>
      <c r="BO3892" s="41"/>
      <c r="BP3892" s="108"/>
      <c r="CG3892" s="102"/>
      <c r="CI3892" s="45"/>
    </row>
    <row r="3893" spans="37:87" ht="13" customHeight="1">
      <c r="AK3893" s="114"/>
      <c r="AL3893" s="41"/>
      <c r="AM3893" s="41"/>
      <c r="AN3893" s="41"/>
      <c r="AO3893" s="41"/>
      <c r="AP3893" s="41"/>
      <c r="AQ3893" s="41"/>
      <c r="AR3893" s="41"/>
      <c r="AS3893" s="41"/>
      <c r="AT3893" s="41"/>
      <c r="AU3893" s="41"/>
      <c r="AV3893" s="41"/>
      <c r="AW3893" s="41"/>
      <c r="AX3893" s="41"/>
      <c r="AY3893" s="41"/>
      <c r="AZ3893" s="41"/>
      <c r="BA3893" s="41"/>
      <c r="BB3893" s="41"/>
      <c r="BC3893" s="41"/>
      <c r="BD3893" s="41"/>
      <c r="BE3893" s="41"/>
      <c r="BF3893" s="41"/>
      <c r="BG3893" s="41"/>
      <c r="BH3893" s="41"/>
      <c r="BI3893" s="41"/>
      <c r="BJ3893" s="41"/>
      <c r="BK3893" s="41"/>
      <c r="BL3893" s="41"/>
      <c r="BM3893" s="41"/>
      <c r="BN3893" s="41"/>
      <c r="BO3893" s="41"/>
      <c r="BP3893" s="108"/>
      <c r="CG3893" s="102"/>
      <c r="CI3893" s="45"/>
    </row>
    <row r="3894" spans="37:87" ht="13" customHeight="1">
      <c r="AK3894" s="114"/>
      <c r="AL3894" s="41"/>
      <c r="AM3894" s="41"/>
      <c r="AN3894" s="41"/>
      <c r="AO3894" s="41"/>
      <c r="AP3894" s="41"/>
      <c r="AQ3894" s="41"/>
      <c r="AR3894" s="41"/>
      <c r="AS3894" s="41"/>
      <c r="AT3894" s="41"/>
      <c r="AU3894" s="41"/>
      <c r="AV3894" s="41"/>
      <c r="AW3894" s="41"/>
      <c r="AX3894" s="41"/>
      <c r="AY3894" s="41"/>
      <c r="AZ3894" s="41"/>
      <c r="BA3894" s="41"/>
      <c r="BB3894" s="41"/>
      <c r="BC3894" s="41"/>
      <c r="BD3894" s="41"/>
      <c r="BE3894" s="41"/>
      <c r="BF3894" s="41"/>
      <c r="BG3894" s="41"/>
      <c r="BH3894" s="41"/>
      <c r="BI3894" s="41"/>
      <c r="BJ3894" s="41"/>
      <c r="BK3894" s="41"/>
      <c r="BL3894" s="41"/>
      <c r="BM3894" s="41"/>
      <c r="BN3894" s="41"/>
      <c r="BO3894" s="41"/>
      <c r="BP3894" s="108"/>
      <c r="CG3894" s="102"/>
      <c r="CI3894" s="45"/>
    </row>
    <row r="3895" spans="37:87" ht="13" customHeight="1">
      <c r="AK3895" s="114"/>
      <c r="AL3895" s="41"/>
      <c r="AM3895" s="41"/>
      <c r="AN3895" s="41"/>
      <c r="AO3895" s="41"/>
      <c r="AP3895" s="41"/>
      <c r="AQ3895" s="41"/>
      <c r="AR3895" s="41"/>
      <c r="AS3895" s="41"/>
      <c r="AT3895" s="41"/>
      <c r="AU3895" s="41"/>
      <c r="AV3895" s="41"/>
      <c r="AW3895" s="41"/>
      <c r="AX3895" s="41"/>
      <c r="AY3895" s="41"/>
      <c r="AZ3895" s="41"/>
      <c r="BA3895" s="41"/>
      <c r="BB3895" s="41"/>
      <c r="BC3895" s="41"/>
      <c r="BD3895" s="41"/>
      <c r="BE3895" s="41"/>
      <c r="BF3895" s="41"/>
      <c r="BG3895" s="41"/>
      <c r="BH3895" s="41"/>
      <c r="BI3895" s="41"/>
      <c r="BJ3895" s="41"/>
      <c r="BK3895" s="41"/>
      <c r="BL3895" s="41"/>
      <c r="BM3895" s="41"/>
      <c r="BN3895" s="41"/>
      <c r="BO3895" s="41"/>
      <c r="BP3895" s="108"/>
      <c r="CG3895" s="102"/>
      <c r="CI3895" s="45"/>
    </row>
    <row r="3896" spans="37:87" ht="13" customHeight="1">
      <c r="AK3896" s="114"/>
      <c r="AL3896" s="41"/>
      <c r="AM3896" s="41"/>
      <c r="AN3896" s="41"/>
      <c r="AO3896" s="41"/>
      <c r="AP3896" s="41"/>
      <c r="AQ3896" s="41"/>
      <c r="AR3896" s="41"/>
      <c r="AS3896" s="41"/>
      <c r="AT3896" s="41"/>
      <c r="AU3896" s="41"/>
      <c r="AV3896" s="41"/>
      <c r="AW3896" s="41"/>
      <c r="AX3896" s="41"/>
      <c r="AY3896" s="41"/>
      <c r="AZ3896" s="41"/>
      <c r="BA3896" s="41"/>
      <c r="BB3896" s="41"/>
      <c r="BC3896" s="41"/>
      <c r="BD3896" s="41"/>
      <c r="BE3896" s="41"/>
      <c r="BF3896" s="41"/>
      <c r="BG3896" s="41"/>
      <c r="BH3896" s="41"/>
      <c r="BI3896" s="41"/>
      <c r="BJ3896" s="41"/>
      <c r="BK3896" s="41"/>
      <c r="BL3896" s="41"/>
      <c r="BM3896" s="41"/>
      <c r="BN3896" s="41"/>
      <c r="BO3896" s="41"/>
      <c r="BP3896" s="108"/>
      <c r="CG3896" s="102"/>
      <c r="CI3896" s="45"/>
    </row>
    <row r="3897" spans="37:87" ht="13" customHeight="1">
      <c r="AK3897" s="114"/>
      <c r="AL3897" s="41"/>
      <c r="AM3897" s="41"/>
      <c r="AN3897" s="41"/>
      <c r="AO3897" s="41"/>
      <c r="AP3897" s="41"/>
      <c r="AQ3897" s="41"/>
      <c r="AR3897" s="41"/>
      <c r="AS3897" s="41"/>
      <c r="AT3897" s="41"/>
      <c r="AU3897" s="41"/>
      <c r="AV3897" s="41"/>
      <c r="AW3897" s="41"/>
      <c r="AX3897" s="41"/>
      <c r="AY3897" s="41"/>
      <c r="AZ3897" s="41"/>
      <c r="BA3897" s="41"/>
      <c r="BB3897" s="41"/>
      <c r="BC3897" s="41"/>
      <c r="BD3897" s="41"/>
      <c r="BE3897" s="41"/>
      <c r="BF3897" s="41"/>
      <c r="BG3897" s="41"/>
      <c r="BH3897" s="41"/>
      <c r="BI3897" s="41"/>
      <c r="BJ3897" s="41"/>
      <c r="BK3897" s="41"/>
      <c r="BL3897" s="41"/>
      <c r="BM3897" s="41"/>
      <c r="BN3897" s="41"/>
      <c r="BO3897" s="41"/>
      <c r="BP3897" s="108"/>
      <c r="CG3897" s="102"/>
      <c r="CI3897" s="45"/>
    </row>
    <row r="3898" spans="37:87" ht="13" customHeight="1">
      <c r="AK3898" s="114"/>
      <c r="AL3898" s="41"/>
      <c r="AM3898" s="41"/>
      <c r="AN3898" s="41"/>
      <c r="AO3898" s="41"/>
      <c r="AP3898" s="41"/>
      <c r="AQ3898" s="41"/>
      <c r="AR3898" s="41"/>
      <c r="AS3898" s="41"/>
      <c r="AT3898" s="41"/>
      <c r="AU3898" s="41"/>
      <c r="AV3898" s="41"/>
      <c r="AW3898" s="41"/>
      <c r="AX3898" s="41"/>
      <c r="AY3898" s="41"/>
      <c r="AZ3898" s="41"/>
      <c r="BA3898" s="41"/>
      <c r="BB3898" s="41"/>
      <c r="BC3898" s="41"/>
      <c r="BD3898" s="41"/>
      <c r="BE3898" s="41"/>
      <c r="BF3898" s="41"/>
      <c r="BG3898" s="41"/>
      <c r="BH3898" s="41"/>
      <c r="BI3898" s="41"/>
      <c r="BJ3898" s="41"/>
      <c r="BK3898" s="41"/>
      <c r="BL3898" s="41"/>
      <c r="BM3898" s="41"/>
      <c r="BN3898" s="41"/>
      <c r="BO3898" s="41"/>
      <c r="BP3898" s="108"/>
      <c r="CG3898" s="102"/>
      <c r="CI3898" s="45"/>
    </row>
    <row r="3899" spans="37:87" ht="13" customHeight="1">
      <c r="AK3899" s="114"/>
      <c r="AL3899" s="41"/>
      <c r="AM3899" s="41"/>
      <c r="AN3899" s="41"/>
      <c r="AO3899" s="41"/>
      <c r="AP3899" s="41"/>
      <c r="AQ3899" s="41"/>
      <c r="AR3899" s="41"/>
      <c r="AS3899" s="41"/>
      <c r="AT3899" s="41"/>
      <c r="AU3899" s="41"/>
      <c r="AV3899" s="41"/>
      <c r="AW3899" s="41"/>
      <c r="AX3899" s="41"/>
      <c r="AY3899" s="41"/>
      <c r="AZ3899" s="41"/>
      <c r="BA3899" s="41"/>
      <c r="BB3899" s="41"/>
      <c r="BC3899" s="41"/>
      <c r="BD3899" s="41"/>
      <c r="BE3899" s="41"/>
      <c r="BF3899" s="41"/>
      <c r="BG3899" s="41"/>
      <c r="BH3899" s="41"/>
      <c r="BI3899" s="41"/>
      <c r="BJ3899" s="41"/>
      <c r="BK3899" s="41"/>
      <c r="BL3899" s="41"/>
      <c r="BM3899" s="41"/>
      <c r="BN3899" s="41"/>
      <c r="BO3899" s="41"/>
      <c r="BP3899" s="108"/>
      <c r="CG3899" s="102"/>
      <c r="CI3899" s="45"/>
    </row>
    <row r="3900" spans="37:87" ht="13" customHeight="1">
      <c r="AK3900" s="114"/>
      <c r="AL3900" s="41"/>
      <c r="AM3900" s="41"/>
      <c r="AN3900" s="41"/>
      <c r="AO3900" s="41"/>
      <c r="AP3900" s="41"/>
      <c r="AQ3900" s="41"/>
      <c r="AR3900" s="41"/>
      <c r="AS3900" s="41"/>
      <c r="AT3900" s="41"/>
      <c r="AU3900" s="41"/>
      <c r="AV3900" s="41"/>
      <c r="AW3900" s="41"/>
      <c r="AX3900" s="41"/>
      <c r="AY3900" s="41"/>
      <c r="AZ3900" s="41"/>
      <c r="BA3900" s="41"/>
      <c r="BB3900" s="41"/>
      <c r="BC3900" s="41"/>
      <c r="BD3900" s="41"/>
      <c r="BE3900" s="41"/>
      <c r="BF3900" s="41"/>
      <c r="BG3900" s="41"/>
      <c r="BH3900" s="41"/>
      <c r="BI3900" s="41"/>
      <c r="BJ3900" s="41"/>
      <c r="BK3900" s="41"/>
      <c r="BL3900" s="41"/>
      <c r="BM3900" s="41"/>
      <c r="BN3900" s="41"/>
      <c r="BO3900" s="41"/>
      <c r="BP3900" s="108"/>
      <c r="CG3900" s="102"/>
      <c r="CI3900" s="45"/>
    </row>
    <row r="3901" spans="37:87" ht="13" customHeight="1">
      <c r="AK3901" s="114"/>
      <c r="AL3901" s="41"/>
      <c r="AM3901" s="41"/>
      <c r="AN3901" s="41"/>
      <c r="AO3901" s="41"/>
      <c r="AP3901" s="41"/>
      <c r="AQ3901" s="41"/>
      <c r="AR3901" s="41"/>
      <c r="AS3901" s="41"/>
      <c r="AT3901" s="41"/>
      <c r="AU3901" s="41"/>
      <c r="AV3901" s="41"/>
      <c r="AW3901" s="41"/>
      <c r="AX3901" s="41"/>
      <c r="AY3901" s="41"/>
      <c r="AZ3901" s="41"/>
      <c r="BA3901" s="41"/>
      <c r="BB3901" s="41"/>
      <c r="BC3901" s="41"/>
      <c r="BD3901" s="41"/>
      <c r="BE3901" s="41"/>
      <c r="BF3901" s="41"/>
      <c r="BG3901" s="41"/>
      <c r="BH3901" s="41"/>
      <c r="BI3901" s="41"/>
      <c r="BJ3901" s="41"/>
      <c r="BK3901" s="41"/>
      <c r="BL3901" s="41"/>
      <c r="BM3901" s="41"/>
      <c r="BN3901" s="41"/>
      <c r="BO3901" s="41"/>
      <c r="BP3901" s="108"/>
      <c r="CG3901" s="102"/>
      <c r="CI3901" s="45"/>
    </row>
    <row r="3902" spans="37:87" ht="13" customHeight="1">
      <c r="AK3902" s="114"/>
      <c r="AL3902" s="41"/>
      <c r="AM3902" s="41"/>
      <c r="AN3902" s="41"/>
      <c r="AO3902" s="41"/>
      <c r="AP3902" s="41"/>
      <c r="AQ3902" s="41"/>
      <c r="AR3902" s="41"/>
      <c r="AS3902" s="41"/>
      <c r="AT3902" s="41"/>
      <c r="AU3902" s="41"/>
      <c r="AV3902" s="41"/>
      <c r="AW3902" s="41"/>
      <c r="AX3902" s="41"/>
      <c r="AY3902" s="41"/>
      <c r="AZ3902" s="41"/>
      <c r="BA3902" s="41"/>
      <c r="BB3902" s="41"/>
      <c r="BC3902" s="41"/>
      <c r="BD3902" s="41"/>
      <c r="BE3902" s="41"/>
      <c r="BF3902" s="41"/>
      <c r="BG3902" s="41"/>
      <c r="BH3902" s="41"/>
      <c r="BI3902" s="41"/>
      <c r="BJ3902" s="41"/>
      <c r="BK3902" s="41"/>
      <c r="BL3902" s="41"/>
      <c r="BM3902" s="41"/>
      <c r="BN3902" s="41"/>
      <c r="BO3902" s="41"/>
      <c r="BP3902" s="108"/>
      <c r="CG3902" s="102"/>
      <c r="CI3902" s="45"/>
    </row>
    <row r="3903" spans="37:87" ht="13" customHeight="1">
      <c r="AK3903" s="114"/>
      <c r="AL3903" s="41"/>
      <c r="AM3903" s="41"/>
      <c r="AN3903" s="41"/>
      <c r="AO3903" s="41"/>
      <c r="AP3903" s="41"/>
      <c r="AQ3903" s="41"/>
      <c r="AR3903" s="41"/>
      <c r="AS3903" s="41"/>
      <c r="AT3903" s="41"/>
      <c r="AU3903" s="41"/>
      <c r="AV3903" s="41"/>
      <c r="AW3903" s="41"/>
      <c r="AX3903" s="41"/>
      <c r="AY3903" s="41"/>
      <c r="AZ3903" s="41"/>
      <c r="BA3903" s="41"/>
      <c r="BB3903" s="41"/>
      <c r="BC3903" s="41"/>
      <c r="BD3903" s="41"/>
      <c r="BE3903" s="41"/>
      <c r="BF3903" s="41"/>
      <c r="BG3903" s="41"/>
      <c r="BH3903" s="41"/>
      <c r="BI3903" s="41"/>
      <c r="BJ3903" s="41"/>
      <c r="BK3903" s="41"/>
      <c r="BL3903" s="41"/>
      <c r="BM3903" s="41"/>
      <c r="BN3903" s="41"/>
      <c r="BO3903" s="41"/>
      <c r="BP3903" s="108"/>
      <c r="CG3903" s="102"/>
      <c r="CI3903" s="45"/>
    </row>
    <row r="3904" spans="37:87" ht="13" customHeight="1">
      <c r="AK3904" s="114"/>
      <c r="AL3904" s="41"/>
      <c r="AM3904" s="41"/>
      <c r="AN3904" s="41"/>
      <c r="AO3904" s="41"/>
      <c r="AP3904" s="41"/>
      <c r="AQ3904" s="41"/>
      <c r="AR3904" s="41"/>
      <c r="AS3904" s="41"/>
      <c r="AT3904" s="41"/>
      <c r="AU3904" s="41"/>
      <c r="AV3904" s="41"/>
      <c r="AW3904" s="41"/>
      <c r="AX3904" s="41"/>
      <c r="AY3904" s="41"/>
      <c r="AZ3904" s="41"/>
      <c r="BA3904" s="41"/>
      <c r="BB3904" s="41"/>
      <c r="BC3904" s="41"/>
      <c r="BD3904" s="41"/>
      <c r="BE3904" s="41"/>
      <c r="BF3904" s="41"/>
      <c r="BG3904" s="41"/>
      <c r="BH3904" s="41"/>
      <c r="BI3904" s="41"/>
      <c r="BJ3904" s="41"/>
      <c r="BK3904" s="41"/>
      <c r="BL3904" s="41"/>
      <c r="BM3904" s="41"/>
      <c r="BN3904" s="41"/>
      <c r="BO3904" s="41"/>
      <c r="BP3904" s="108"/>
      <c r="CG3904" s="102"/>
      <c r="CI3904" s="45"/>
    </row>
    <row r="3905" spans="37:87" ht="13" customHeight="1">
      <c r="AK3905" s="114"/>
      <c r="AL3905" s="41"/>
      <c r="AM3905" s="41"/>
      <c r="AN3905" s="41"/>
      <c r="AO3905" s="41"/>
      <c r="AP3905" s="41"/>
      <c r="AQ3905" s="41"/>
      <c r="AR3905" s="41"/>
      <c r="AS3905" s="41"/>
      <c r="AT3905" s="41"/>
      <c r="AU3905" s="41"/>
      <c r="AV3905" s="41"/>
      <c r="AW3905" s="41"/>
      <c r="AX3905" s="41"/>
      <c r="AY3905" s="41"/>
      <c r="AZ3905" s="41"/>
      <c r="BA3905" s="41"/>
      <c r="BB3905" s="41"/>
      <c r="BC3905" s="41"/>
      <c r="BD3905" s="41"/>
      <c r="BE3905" s="41"/>
      <c r="BF3905" s="41"/>
      <c r="BG3905" s="41"/>
      <c r="BH3905" s="41"/>
      <c r="BI3905" s="41"/>
      <c r="BJ3905" s="41"/>
      <c r="BK3905" s="41"/>
      <c r="BL3905" s="41"/>
      <c r="BM3905" s="41"/>
      <c r="BN3905" s="41"/>
      <c r="BO3905" s="41"/>
      <c r="BP3905" s="108"/>
      <c r="CG3905" s="102"/>
      <c r="CI3905" s="45"/>
    </row>
    <row r="3906" spans="37:87" ht="13" customHeight="1">
      <c r="AK3906" s="114"/>
      <c r="AL3906" s="41"/>
      <c r="AM3906" s="41"/>
      <c r="AN3906" s="41"/>
      <c r="AO3906" s="41"/>
      <c r="AP3906" s="41"/>
      <c r="AQ3906" s="41"/>
      <c r="AR3906" s="41"/>
      <c r="AS3906" s="41"/>
      <c r="AT3906" s="41"/>
      <c r="AU3906" s="41"/>
      <c r="AV3906" s="41"/>
      <c r="AW3906" s="41"/>
      <c r="AX3906" s="41"/>
      <c r="AY3906" s="41"/>
      <c r="AZ3906" s="41"/>
      <c r="BA3906" s="41"/>
      <c r="BB3906" s="41"/>
      <c r="BC3906" s="41"/>
      <c r="BD3906" s="41"/>
      <c r="BE3906" s="41"/>
      <c r="BF3906" s="41"/>
      <c r="BG3906" s="41"/>
      <c r="BH3906" s="41"/>
      <c r="BI3906" s="41"/>
      <c r="BJ3906" s="41"/>
      <c r="BK3906" s="41"/>
      <c r="BL3906" s="41"/>
      <c r="BM3906" s="41"/>
      <c r="BN3906" s="41"/>
      <c r="BO3906" s="41"/>
      <c r="BP3906" s="108"/>
      <c r="CG3906" s="102"/>
      <c r="CI3906" s="45"/>
    </row>
    <row r="3907" spans="37:87" ht="13" customHeight="1">
      <c r="AK3907" s="114"/>
      <c r="AL3907" s="41"/>
      <c r="AM3907" s="41"/>
      <c r="AN3907" s="41"/>
      <c r="AO3907" s="41"/>
      <c r="AP3907" s="41"/>
      <c r="AQ3907" s="41"/>
      <c r="AR3907" s="41"/>
      <c r="AS3907" s="41"/>
      <c r="AT3907" s="41"/>
      <c r="AU3907" s="41"/>
      <c r="AV3907" s="41"/>
      <c r="AW3907" s="41"/>
      <c r="AX3907" s="41"/>
      <c r="AY3907" s="41"/>
      <c r="AZ3907" s="41"/>
      <c r="BA3907" s="41"/>
      <c r="BB3907" s="41"/>
      <c r="BC3907" s="41"/>
      <c r="BD3907" s="41"/>
      <c r="BE3907" s="41"/>
      <c r="BF3907" s="41"/>
      <c r="BG3907" s="41"/>
      <c r="BH3907" s="41"/>
      <c r="BI3907" s="41"/>
      <c r="BJ3907" s="41"/>
      <c r="BK3907" s="41"/>
      <c r="BL3907" s="41"/>
      <c r="BM3907" s="41"/>
      <c r="BN3907" s="41"/>
      <c r="BO3907" s="41"/>
      <c r="BP3907" s="108"/>
      <c r="CG3907" s="102"/>
      <c r="CI3907" s="45"/>
    </row>
    <row r="3908" spans="37:87" ht="13" customHeight="1">
      <c r="AK3908" s="114"/>
      <c r="AL3908" s="41"/>
      <c r="AM3908" s="41"/>
      <c r="AN3908" s="41"/>
      <c r="AO3908" s="41"/>
      <c r="AP3908" s="41"/>
      <c r="AQ3908" s="41"/>
      <c r="AR3908" s="41"/>
      <c r="AS3908" s="41"/>
      <c r="AT3908" s="41"/>
      <c r="AU3908" s="41"/>
      <c r="AV3908" s="41"/>
      <c r="AW3908" s="41"/>
      <c r="AX3908" s="41"/>
      <c r="AY3908" s="41"/>
      <c r="AZ3908" s="41"/>
      <c r="BA3908" s="41"/>
      <c r="BB3908" s="41"/>
      <c r="BC3908" s="41"/>
      <c r="BD3908" s="41"/>
      <c r="BE3908" s="41"/>
      <c r="BF3908" s="41"/>
      <c r="BG3908" s="41"/>
      <c r="BH3908" s="41"/>
      <c r="BI3908" s="41"/>
      <c r="BJ3908" s="41"/>
      <c r="BK3908" s="41"/>
      <c r="BL3908" s="41"/>
      <c r="BM3908" s="41"/>
      <c r="BN3908" s="41"/>
      <c r="BO3908" s="41"/>
      <c r="BP3908" s="108"/>
      <c r="CG3908" s="102"/>
      <c r="CI3908" s="45"/>
    </row>
    <row r="3909" spans="37:87" ht="13" customHeight="1">
      <c r="AK3909" s="114"/>
      <c r="AL3909" s="41"/>
      <c r="AM3909" s="41"/>
      <c r="AN3909" s="41"/>
      <c r="AO3909" s="41"/>
      <c r="AP3909" s="41"/>
      <c r="AQ3909" s="41"/>
      <c r="AR3909" s="41"/>
      <c r="AS3909" s="41"/>
      <c r="AT3909" s="41"/>
      <c r="AU3909" s="41"/>
      <c r="AV3909" s="41"/>
      <c r="AW3909" s="41"/>
      <c r="AX3909" s="41"/>
      <c r="AY3909" s="41"/>
      <c r="AZ3909" s="41"/>
      <c r="BA3909" s="41"/>
      <c r="BB3909" s="41"/>
      <c r="BC3909" s="41"/>
      <c r="BD3909" s="41"/>
      <c r="BE3909" s="41"/>
      <c r="BF3909" s="41"/>
      <c r="BG3909" s="41"/>
      <c r="BH3909" s="41"/>
      <c r="BI3909" s="41"/>
      <c r="BJ3909" s="41"/>
      <c r="BK3909" s="41"/>
      <c r="BL3909" s="41"/>
      <c r="BM3909" s="41"/>
      <c r="BN3909" s="41"/>
      <c r="BO3909" s="41"/>
      <c r="BP3909" s="108"/>
      <c r="CG3909" s="102"/>
      <c r="CI3909" s="45"/>
    </row>
    <row r="3910" spans="37:87" ht="13" customHeight="1">
      <c r="AK3910" s="114"/>
      <c r="AL3910" s="41"/>
      <c r="AM3910" s="41"/>
      <c r="AN3910" s="41"/>
      <c r="AO3910" s="41"/>
      <c r="AP3910" s="41"/>
      <c r="AQ3910" s="41"/>
      <c r="AR3910" s="41"/>
      <c r="AS3910" s="41"/>
      <c r="AT3910" s="41"/>
      <c r="AU3910" s="41"/>
      <c r="AV3910" s="41"/>
      <c r="AW3910" s="41"/>
      <c r="AX3910" s="41"/>
      <c r="AY3910" s="41"/>
      <c r="AZ3910" s="41"/>
      <c r="BA3910" s="41"/>
      <c r="BB3910" s="41"/>
      <c r="BC3910" s="41"/>
      <c r="BD3910" s="41"/>
      <c r="BE3910" s="41"/>
      <c r="BF3910" s="41"/>
      <c r="BG3910" s="41"/>
      <c r="BH3910" s="41"/>
      <c r="BI3910" s="41"/>
      <c r="BJ3910" s="41"/>
      <c r="BK3910" s="41"/>
      <c r="BL3910" s="41"/>
      <c r="BM3910" s="41"/>
      <c r="BN3910" s="41"/>
      <c r="BO3910" s="41"/>
      <c r="BP3910" s="108"/>
      <c r="CG3910" s="102"/>
      <c r="CI3910" s="45"/>
    </row>
    <row r="3911" spans="37:87" ht="13" customHeight="1">
      <c r="AK3911" s="114"/>
      <c r="AL3911" s="41"/>
      <c r="AM3911" s="41"/>
      <c r="AN3911" s="41"/>
      <c r="AO3911" s="41"/>
      <c r="AP3911" s="41"/>
      <c r="AQ3911" s="41"/>
      <c r="AR3911" s="41"/>
      <c r="AS3911" s="41"/>
      <c r="AT3911" s="41"/>
      <c r="AU3911" s="41"/>
      <c r="AV3911" s="41"/>
      <c r="AW3911" s="41"/>
      <c r="AX3911" s="41"/>
      <c r="AY3911" s="41"/>
      <c r="AZ3911" s="41"/>
      <c r="BA3911" s="41"/>
      <c r="BB3911" s="41"/>
      <c r="BC3911" s="41"/>
      <c r="BD3911" s="41"/>
      <c r="BE3911" s="41"/>
      <c r="BF3911" s="41"/>
      <c r="BG3911" s="41"/>
      <c r="BH3911" s="41"/>
      <c r="BI3911" s="41"/>
      <c r="BJ3911" s="41"/>
      <c r="BK3911" s="41"/>
      <c r="BL3911" s="41"/>
      <c r="BM3911" s="41"/>
      <c r="BN3911" s="41"/>
      <c r="BO3911" s="41"/>
      <c r="BP3911" s="108"/>
      <c r="CG3911" s="102"/>
      <c r="CI3911" s="45"/>
    </row>
    <row r="3912" spans="37:87" ht="13" customHeight="1">
      <c r="AK3912" s="114"/>
      <c r="AL3912" s="41"/>
      <c r="AM3912" s="41"/>
      <c r="AN3912" s="41"/>
      <c r="AO3912" s="41"/>
      <c r="AP3912" s="41"/>
      <c r="AQ3912" s="41"/>
      <c r="AR3912" s="41"/>
      <c r="AS3912" s="41"/>
      <c r="AT3912" s="41"/>
      <c r="AU3912" s="41"/>
      <c r="AV3912" s="41"/>
      <c r="AW3912" s="41"/>
      <c r="AX3912" s="41"/>
      <c r="AY3912" s="41"/>
      <c r="AZ3912" s="41"/>
      <c r="BA3912" s="41"/>
      <c r="BB3912" s="41"/>
      <c r="BC3912" s="41"/>
      <c r="BD3912" s="41"/>
      <c r="BE3912" s="41"/>
      <c r="BF3912" s="41"/>
      <c r="BG3912" s="41"/>
      <c r="BH3912" s="41"/>
      <c r="BI3912" s="41"/>
      <c r="BJ3912" s="41"/>
      <c r="BK3912" s="41"/>
      <c r="BL3912" s="41"/>
      <c r="BM3912" s="41"/>
      <c r="BN3912" s="41"/>
      <c r="BO3912" s="41"/>
      <c r="BP3912" s="108"/>
      <c r="CG3912" s="102"/>
      <c r="CI3912" s="45"/>
    </row>
    <row r="3913" spans="37:87" ht="13" customHeight="1">
      <c r="AK3913" s="114"/>
      <c r="AL3913" s="41"/>
      <c r="AM3913" s="41"/>
      <c r="AN3913" s="41"/>
      <c r="AO3913" s="41"/>
      <c r="AP3913" s="41"/>
      <c r="AQ3913" s="41"/>
      <c r="AR3913" s="41"/>
      <c r="AS3913" s="41"/>
      <c r="AT3913" s="41"/>
      <c r="AU3913" s="41"/>
      <c r="AV3913" s="41"/>
      <c r="AW3913" s="41"/>
      <c r="AX3913" s="41"/>
      <c r="AY3913" s="41"/>
      <c r="AZ3913" s="41"/>
      <c r="BA3913" s="41"/>
      <c r="BB3913" s="41"/>
      <c r="BC3913" s="41"/>
      <c r="BD3913" s="41"/>
      <c r="BE3913" s="41"/>
      <c r="BF3913" s="41"/>
      <c r="BG3913" s="41"/>
      <c r="BH3913" s="41"/>
      <c r="BI3913" s="41"/>
      <c r="BJ3913" s="41"/>
      <c r="BK3913" s="41"/>
      <c r="BL3913" s="41"/>
      <c r="BM3913" s="41"/>
      <c r="BN3913" s="41"/>
      <c r="BO3913" s="41"/>
      <c r="BP3913" s="108"/>
      <c r="CG3913" s="102"/>
      <c r="CI3913" s="45"/>
    </row>
    <row r="3914" spans="37:87" ht="13" customHeight="1">
      <c r="AK3914" s="114"/>
      <c r="AL3914" s="41"/>
      <c r="AM3914" s="41"/>
      <c r="AN3914" s="41"/>
      <c r="AO3914" s="41"/>
      <c r="AP3914" s="41"/>
      <c r="AQ3914" s="41"/>
      <c r="AR3914" s="41"/>
      <c r="AS3914" s="41"/>
      <c r="AT3914" s="41"/>
      <c r="AU3914" s="41"/>
      <c r="AV3914" s="41"/>
      <c r="AW3914" s="41"/>
      <c r="AX3914" s="41"/>
      <c r="AY3914" s="41"/>
      <c r="AZ3914" s="41"/>
      <c r="BA3914" s="41"/>
      <c r="BB3914" s="41"/>
      <c r="BC3914" s="41"/>
      <c r="BD3914" s="41"/>
      <c r="BE3914" s="41"/>
      <c r="BF3914" s="41"/>
      <c r="BG3914" s="41"/>
      <c r="BH3914" s="41"/>
      <c r="BI3914" s="41"/>
      <c r="BJ3914" s="41"/>
      <c r="BK3914" s="41"/>
      <c r="BL3914" s="41"/>
      <c r="BM3914" s="41"/>
      <c r="BN3914" s="41"/>
      <c r="BO3914" s="41"/>
      <c r="BP3914" s="108"/>
      <c r="CG3914" s="102"/>
      <c r="CI3914" s="45"/>
    </row>
    <row r="3915" spans="37:87" ht="13" customHeight="1">
      <c r="AK3915" s="114"/>
      <c r="AL3915" s="41"/>
      <c r="AM3915" s="41"/>
      <c r="AN3915" s="41"/>
      <c r="AO3915" s="41"/>
      <c r="AP3915" s="41"/>
      <c r="AQ3915" s="41"/>
      <c r="AR3915" s="41"/>
      <c r="AS3915" s="41"/>
      <c r="AT3915" s="41"/>
      <c r="AU3915" s="41"/>
      <c r="AV3915" s="41"/>
      <c r="AW3915" s="41"/>
      <c r="AX3915" s="41"/>
      <c r="AY3915" s="41"/>
      <c r="AZ3915" s="41"/>
      <c r="BA3915" s="41"/>
      <c r="BB3915" s="41"/>
      <c r="BC3915" s="41"/>
      <c r="BD3915" s="41"/>
      <c r="BE3915" s="41"/>
      <c r="BF3915" s="41"/>
      <c r="BG3915" s="41"/>
      <c r="BH3915" s="41"/>
      <c r="BI3915" s="41"/>
      <c r="BJ3915" s="41"/>
      <c r="BK3915" s="41"/>
      <c r="BL3915" s="41"/>
      <c r="BM3915" s="41"/>
      <c r="BN3915" s="41"/>
      <c r="BO3915" s="41"/>
      <c r="BP3915" s="108"/>
      <c r="CG3915" s="102"/>
      <c r="CI3915" s="45"/>
    </row>
    <row r="3916" spans="37:87" ht="13" customHeight="1">
      <c r="AK3916" s="114"/>
      <c r="AL3916" s="41"/>
      <c r="AM3916" s="41"/>
      <c r="AN3916" s="41"/>
      <c r="AO3916" s="41"/>
      <c r="AP3916" s="41"/>
      <c r="AQ3916" s="41"/>
      <c r="AR3916" s="41"/>
      <c r="AS3916" s="41"/>
      <c r="AT3916" s="41"/>
      <c r="AU3916" s="41"/>
      <c r="AV3916" s="41"/>
      <c r="AW3916" s="41"/>
      <c r="AX3916" s="41"/>
      <c r="AY3916" s="41"/>
      <c r="AZ3916" s="41"/>
      <c r="BA3916" s="41"/>
      <c r="BB3916" s="41"/>
      <c r="BC3916" s="41"/>
      <c r="BD3916" s="41"/>
      <c r="BE3916" s="41"/>
      <c r="BF3916" s="41"/>
      <c r="BG3916" s="41"/>
      <c r="BH3916" s="41"/>
      <c r="BI3916" s="41"/>
      <c r="BJ3916" s="41"/>
      <c r="BK3916" s="41"/>
      <c r="BL3916" s="41"/>
      <c r="BM3916" s="41"/>
      <c r="BN3916" s="41"/>
      <c r="BO3916" s="41"/>
      <c r="BP3916" s="108"/>
      <c r="CG3916" s="102"/>
      <c r="CI3916" s="45"/>
    </row>
    <row r="3917" spans="37:87" ht="13" customHeight="1">
      <c r="AK3917" s="114"/>
      <c r="AL3917" s="41"/>
      <c r="AM3917" s="41"/>
      <c r="AN3917" s="41"/>
      <c r="AO3917" s="41"/>
      <c r="AP3917" s="41"/>
      <c r="AQ3917" s="41"/>
      <c r="AR3917" s="41"/>
      <c r="AS3917" s="41"/>
      <c r="AT3917" s="41"/>
      <c r="AU3917" s="41"/>
      <c r="AV3917" s="41"/>
      <c r="AW3917" s="41"/>
      <c r="AX3917" s="41"/>
      <c r="AY3917" s="41"/>
      <c r="AZ3917" s="41"/>
      <c r="BA3917" s="41"/>
      <c r="BB3917" s="41"/>
      <c r="BC3917" s="41"/>
      <c r="BD3917" s="41"/>
      <c r="BE3917" s="41"/>
      <c r="BF3917" s="41"/>
      <c r="BG3917" s="41"/>
      <c r="BH3917" s="41"/>
      <c r="BI3917" s="41"/>
      <c r="BJ3917" s="41"/>
      <c r="BK3917" s="41"/>
      <c r="BL3917" s="41"/>
      <c r="BM3917" s="41"/>
      <c r="BN3917" s="41"/>
      <c r="BO3917" s="41"/>
      <c r="BP3917" s="108"/>
      <c r="CG3917" s="102"/>
      <c r="CI3917" s="45"/>
    </row>
    <row r="3918" spans="37:87" ht="13" customHeight="1">
      <c r="AK3918" s="114"/>
      <c r="AL3918" s="41"/>
      <c r="AM3918" s="41"/>
      <c r="AN3918" s="41"/>
      <c r="AO3918" s="41"/>
      <c r="AP3918" s="41"/>
      <c r="AQ3918" s="41"/>
      <c r="AR3918" s="41"/>
      <c r="AS3918" s="41"/>
      <c r="AT3918" s="41"/>
      <c r="AU3918" s="41"/>
      <c r="AV3918" s="41"/>
      <c r="AW3918" s="41"/>
      <c r="AX3918" s="41"/>
      <c r="AY3918" s="41"/>
      <c r="AZ3918" s="41"/>
      <c r="BA3918" s="41"/>
      <c r="BB3918" s="41"/>
      <c r="BC3918" s="41"/>
      <c r="BD3918" s="41"/>
      <c r="BE3918" s="41"/>
      <c r="BF3918" s="41"/>
      <c r="BG3918" s="41"/>
      <c r="BH3918" s="41"/>
      <c r="BI3918" s="41"/>
      <c r="BJ3918" s="41"/>
      <c r="BK3918" s="41"/>
      <c r="BL3918" s="41"/>
      <c r="BM3918" s="41"/>
      <c r="BN3918" s="41"/>
      <c r="BO3918" s="41"/>
      <c r="BP3918" s="108"/>
      <c r="CG3918" s="102"/>
      <c r="CI3918" s="45"/>
    </row>
    <row r="3919" spans="37:87" ht="13" customHeight="1">
      <c r="AK3919" s="114"/>
      <c r="AL3919" s="41"/>
      <c r="AM3919" s="41"/>
      <c r="AN3919" s="41"/>
      <c r="AO3919" s="41"/>
      <c r="AP3919" s="41"/>
      <c r="AQ3919" s="41"/>
      <c r="AR3919" s="41"/>
      <c r="AS3919" s="41"/>
      <c r="AT3919" s="41"/>
      <c r="AU3919" s="41"/>
      <c r="AV3919" s="41"/>
      <c r="AW3919" s="41"/>
      <c r="AX3919" s="41"/>
      <c r="AY3919" s="41"/>
      <c r="AZ3919" s="41"/>
      <c r="BA3919" s="41"/>
      <c r="BB3919" s="41"/>
      <c r="BC3919" s="41"/>
      <c r="BD3919" s="41"/>
      <c r="BE3919" s="41"/>
      <c r="BF3919" s="41"/>
      <c r="BG3919" s="41"/>
      <c r="BH3919" s="41"/>
      <c r="BI3919" s="41"/>
      <c r="BJ3919" s="41"/>
      <c r="BK3919" s="41"/>
      <c r="BL3919" s="41"/>
      <c r="BM3919" s="41"/>
      <c r="BN3919" s="41"/>
      <c r="BO3919" s="41"/>
      <c r="BP3919" s="108"/>
      <c r="CG3919" s="102"/>
      <c r="CI3919" s="45"/>
    </row>
    <row r="3920" spans="37:87" ht="13" customHeight="1">
      <c r="AK3920" s="114"/>
      <c r="AL3920" s="41"/>
      <c r="AM3920" s="41"/>
      <c r="AN3920" s="41"/>
      <c r="AO3920" s="41"/>
      <c r="AP3920" s="41"/>
      <c r="AQ3920" s="41"/>
      <c r="AR3920" s="41"/>
      <c r="AS3920" s="41"/>
      <c r="AT3920" s="41"/>
      <c r="AU3920" s="41"/>
      <c r="AV3920" s="41"/>
      <c r="AW3920" s="41"/>
      <c r="AX3920" s="41"/>
      <c r="AY3920" s="41"/>
      <c r="AZ3920" s="41"/>
      <c r="BA3920" s="41"/>
      <c r="BB3920" s="41"/>
      <c r="BC3920" s="41"/>
      <c r="BD3920" s="41"/>
      <c r="BE3920" s="41"/>
      <c r="BF3920" s="41"/>
      <c r="BG3920" s="41"/>
      <c r="BH3920" s="41"/>
      <c r="BI3920" s="41"/>
      <c r="BJ3920" s="41"/>
      <c r="BK3920" s="41"/>
      <c r="BL3920" s="41"/>
      <c r="BM3920" s="41"/>
      <c r="BN3920" s="41"/>
      <c r="BO3920" s="41"/>
      <c r="BP3920" s="108"/>
      <c r="CG3920" s="102"/>
      <c r="CI3920" s="45"/>
    </row>
    <row r="3921" spans="37:87" ht="13" customHeight="1">
      <c r="AK3921" s="114"/>
      <c r="AL3921" s="41"/>
      <c r="AM3921" s="41"/>
      <c r="AN3921" s="41"/>
      <c r="AO3921" s="41"/>
      <c r="AP3921" s="41"/>
      <c r="AQ3921" s="41"/>
      <c r="AR3921" s="41"/>
      <c r="AS3921" s="41"/>
      <c r="AT3921" s="41"/>
      <c r="AU3921" s="41"/>
      <c r="AV3921" s="41"/>
      <c r="AW3921" s="41"/>
      <c r="AX3921" s="41"/>
      <c r="AY3921" s="41"/>
      <c r="AZ3921" s="41"/>
      <c r="BA3921" s="41"/>
      <c r="BB3921" s="41"/>
      <c r="BC3921" s="41"/>
      <c r="BD3921" s="41"/>
      <c r="BE3921" s="41"/>
      <c r="BF3921" s="41"/>
      <c r="BG3921" s="41"/>
      <c r="BH3921" s="41"/>
      <c r="BI3921" s="41"/>
      <c r="BJ3921" s="41"/>
      <c r="BK3921" s="41"/>
      <c r="BL3921" s="41"/>
      <c r="BM3921" s="41"/>
      <c r="BN3921" s="41"/>
      <c r="BO3921" s="41"/>
      <c r="BP3921" s="108"/>
      <c r="CG3921" s="102"/>
      <c r="CI3921" s="45"/>
    </row>
    <row r="3922" spans="37:87" ht="13" customHeight="1">
      <c r="AK3922" s="114"/>
      <c r="AL3922" s="41"/>
      <c r="AM3922" s="41"/>
      <c r="AN3922" s="41"/>
      <c r="AO3922" s="41"/>
      <c r="AP3922" s="41"/>
      <c r="AQ3922" s="41"/>
      <c r="AR3922" s="41"/>
      <c r="AS3922" s="41"/>
      <c r="AT3922" s="41"/>
      <c r="AU3922" s="41"/>
      <c r="AV3922" s="41"/>
      <c r="AW3922" s="41"/>
      <c r="AX3922" s="41"/>
      <c r="AY3922" s="41"/>
      <c r="AZ3922" s="41"/>
      <c r="BA3922" s="41"/>
      <c r="BB3922" s="41"/>
      <c r="BC3922" s="41"/>
      <c r="BD3922" s="41"/>
      <c r="BE3922" s="41"/>
      <c r="BF3922" s="41"/>
      <c r="BG3922" s="41"/>
      <c r="BH3922" s="41"/>
      <c r="BI3922" s="41"/>
      <c r="BJ3922" s="41"/>
      <c r="BK3922" s="41"/>
      <c r="BL3922" s="41"/>
      <c r="BM3922" s="41"/>
      <c r="BN3922" s="41"/>
      <c r="BO3922" s="41"/>
      <c r="BP3922" s="108"/>
      <c r="CG3922" s="102"/>
      <c r="CI3922" s="45"/>
    </row>
    <row r="3923" spans="37:87" ht="13" customHeight="1">
      <c r="AK3923" s="114"/>
      <c r="AL3923" s="41"/>
      <c r="AM3923" s="41"/>
      <c r="AN3923" s="41"/>
      <c r="AO3923" s="41"/>
      <c r="AP3923" s="41"/>
      <c r="AQ3923" s="41"/>
      <c r="AR3923" s="41"/>
      <c r="AS3923" s="41"/>
      <c r="AT3923" s="41"/>
      <c r="AU3923" s="41"/>
      <c r="AV3923" s="41"/>
      <c r="AW3923" s="41"/>
      <c r="AX3923" s="41"/>
      <c r="AY3923" s="41"/>
      <c r="AZ3923" s="41"/>
      <c r="BA3923" s="41"/>
      <c r="BB3923" s="41"/>
      <c r="BC3923" s="41"/>
      <c r="BD3923" s="41"/>
      <c r="BE3923" s="41"/>
      <c r="BF3923" s="41"/>
      <c r="BG3923" s="41"/>
      <c r="BH3923" s="41"/>
      <c r="BI3923" s="41"/>
      <c r="BJ3923" s="41"/>
      <c r="BK3923" s="41"/>
      <c r="BL3923" s="41"/>
      <c r="BM3923" s="41"/>
      <c r="BN3923" s="41"/>
      <c r="BO3923" s="41"/>
      <c r="BP3923" s="108"/>
      <c r="CG3923" s="102"/>
      <c r="CI3923" s="45"/>
    </row>
    <row r="3924" spans="37:87" ht="13" customHeight="1">
      <c r="AK3924" s="114"/>
      <c r="AL3924" s="41"/>
      <c r="AM3924" s="41"/>
      <c r="AN3924" s="41"/>
      <c r="AO3924" s="41"/>
      <c r="AP3924" s="41"/>
      <c r="AQ3924" s="41"/>
      <c r="AR3924" s="41"/>
      <c r="AS3924" s="41"/>
      <c r="AT3924" s="41"/>
      <c r="AU3924" s="41"/>
      <c r="AV3924" s="41"/>
      <c r="AW3924" s="41"/>
      <c r="AX3924" s="41"/>
      <c r="AY3924" s="41"/>
      <c r="AZ3924" s="41"/>
      <c r="BA3924" s="41"/>
      <c r="BB3924" s="41"/>
      <c r="BC3924" s="41"/>
      <c r="BD3924" s="41"/>
      <c r="BE3924" s="41"/>
      <c r="BF3924" s="41"/>
      <c r="BG3924" s="41"/>
      <c r="BH3924" s="41"/>
      <c r="BI3924" s="41"/>
      <c r="BJ3924" s="41"/>
      <c r="BK3924" s="41"/>
      <c r="BL3924" s="41"/>
      <c r="BM3924" s="41"/>
      <c r="BN3924" s="41"/>
      <c r="BO3924" s="41"/>
      <c r="BP3924" s="108"/>
      <c r="CG3924" s="102"/>
      <c r="CI3924" s="45"/>
    </row>
    <row r="3925" spans="37:87" ht="13" customHeight="1">
      <c r="AK3925" s="114"/>
      <c r="AL3925" s="41"/>
      <c r="AM3925" s="41"/>
      <c r="AN3925" s="41"/>
      <c r="AO3925" s="41"/>
      <c r="AP3925" s="41"/>
      <c r="AQ3925" s="41"/>
      <c r="AR3925" s="41"/>
      <c r="AS3925" s="41"/>
      <c r="AT3925" s="41"/>
      <c r="AU3925" s="41"/>
      <c r="AV3925" s="41"/>
      <c r="AW3925" s="41"/>
      <c r="AX3925" s="41"/>
      <c r="AY3925" s="41"/>
      <c r="AZ3925" s="41"/>
      <c r="BA3925" s="41"/>
      <c r="BB3925" s="41"/>
      <c r="BC3925" s="41"/>
      <c r="BD3925" s="41"/>
      <c r="BE3925" s="41"/>
      <c r="BF3925" s="41"/>
      <c r="BG3925" s="41"/>
      <c r="BH3925" s="41"/>
      <c r="BI3925" s="41"/>
      <c r="BJ3925" s="41"/>
      <c r="BK3925" s="41"/>
      <c r="BL3925" s="41"/>
      <c r="BM3925" s="41"/>
      <c r="BN3925" s="41"/>
      <c r="BO3925" s="41"/>
      <c r="BP3925" s="108"/>
      <c r="CG3925" s="102"/>
      <c r="CI3925" s="45"/>
    </row>
    <row r="3926" spans="37:87" ht="13" customHeight="1">
      <c r="AK3926" s="114"/>
      <c r="AL3926" s="41"/>
      <c r="AM3926" s="41"/>
      <c r="AN3926" s="41"/>
      <c r="AO3926" s="41"/>
      <c r="AP3926" s="41"/>
      <c r="AQ3926" s="41"/>
      <c r="AR3926" s="41"/>
      <c r="AS3926" s="41"/>
      <c r="AT3926" s="41"/>
      <c r="AU3926" s="41"/>
      <c r="AV3926" s="41"/>
      <c r="AW3926" s="41"/>
      <c r="AX3926" s="41"/>
      <c r="AY3926" s="41"/>
      <c r="AZ3926" s="41"/>
      <c r="BA3926" s="41"/>
      <c r="BB3926" s="41"/>
      <c r="BC3926" s="41"/>
      <c r="BD3926" s="41"/>
      <c r="BE3926" s="41"/>
      <c r="BF3926" s="41"/>
      <c r="BG3926" s="41"/>
      <c r="BH3926" s="41"/>
      <c r="BI3926" s="41"/>
      <c r="BJ3926" s="41"/>
      <c r="BK3926" s="41"/>
      <c r="BL3926" s="41"/>
      <c r="BM3926" s="41"/>
      <c r="BN3926" s="41"/>
      <c r="BO3926" s="41"/>
      <c r="BP3926" s="108"/>
      <c r="CG3926" s="102"/>
      <c r="CI3926" s="45"/>
    </row>
    <row r="3927" spans="37:87" ht="13" customHeight="1">
      <c r="AK3927" s="114"/>
      <c r="AL3927" s="41"/>
      <c r="AM3927" s="41"/>
      <c r="AN3927" s="41"/>
      <c r="AO3927" s="41"/>
      <c r="AP3927" s="41"/>
      <c r="AQ3927" s="41"/>
      <c r="AR3927" s="41"/>
      <c r="AS3927" s="41"/>
      <c r="AT3927" s="41"/>
      <c r="AU3927" s="41"/>
      <c r="AV3927" s="41"/>
      <c r="AW3927" s="41"/>
      <c r="AX3927" s="41"/>
      <c r="AY3927" s="41"/>
      <c r="AZ3927" s="41"/>
      <c r="BA3927" s="41"/>
      <c r="BB3927" s="41"/>
      <c r="BC3927" s="41"/>
      <c r="BD3927" s="41"/>
      <c r="BE3927" s="41"/>
      <c r="BF3927" s="41"/>
      <c r="BG3927" s="41"/>
      <c r="BH3927" s="41"/>
      <c r="BI3927" s="41"/>
      <c r="BJ3927" s="41"/>
      <c r="BK3927" s="41"/>
      <c r="BL3927" s="41"/>
      <c r="BM3927" s="41"/>
      <c r="BN3927" s="41"/>
      <c r="BO3927" s="41"/>
      <c r="BP3927" s="108"/>
      <c r="CG3927" s="102"/>
      <c r="CI3927" s="45"/>
    </row>
    <row r="3928" spans="37:87" ht="13" customHeight="1">
      <c r="AK3928" s="114"/>
      <c r="AL3928" s="41"/>
      <c r="AM3928" s="41"/>
      <c r="AN3928" s="41"/>
      <c r="AO3928" s="41"/>
      <c r="AP3928" s="41"/>
      <c r="AQ3928" s="41"/>
      <c r="AR3928" s="41"/>
      <c r="AS3928" s="41"/>
      <c r="AT3928" s="41"/>
      <c r="AU3928" s="41"/>
      <c r="AV3928" s="41"/>
      <c r="AW3928" s="41"/>
      <c r="AX3928" s="41"/>
      <c r="AY3928" s="41"/>
      <c r="AZ3928" s="41"/>
      <c r="BA3928" s="41"/>
      <c r="BB3928" s="41"/>
      <c r="BC3928" s="41"/>
      <c r="BD3928" s="41"/>
      <c r="BE3928" s="41"/>
      <c r="BF3928" s="41"/>
      <c r="BG3928" s="41"/>
      <c r="BH3928" s="41"/>
      <c r="BI3928" s="41"/>
      <c r="BJ3928" s="41"/>
      <c r="BK3928" s="41"/>
      <c r="BL3928" s="41"/>
      <c r="BM3928" s="41"/>
      <c r="BN3928" s="41"/>
      <c r="BO3928" s="41"/>
      <c r="BP3928" s="108"/>
      <c r="CG3928" s="102"/>
      <c r="CI3928" s="45"/>
    </row>
    <row r="3929" spans="37:87" ht="13" customHeight="1">
      <c r="AK3929" s="114"/>
      <c r="AL3929" s="41"/>
      <c r="AM3929" s="41"/>
      <c r="AN3929" s="41"/>
      <c r="AO3929" s="41"/>
      <c r="AP3929" s="41"/>
      <c r="AQ3929" s="41"/>
      <c r="AR3929" s="41"/>
      <c r="AS3929" s="41"/>
      <c r="AT3929" s="41"/>
      <c r="AU3929" s="41"/>
      <c r="AV3929" s="41"/>
      <c r="AW3929" s="41"/>
      <c r="AX3929" s="41"/>
      <c r="AY3929" s="41"/>
      <c r="AZ3929" s="41"/>
      <c r="BA3929" s="41"/>
      <c r="BB3929" s="41"/>
      <c r="BC3929" s="41"/>
      <c r="BD3929" s="41"/>
      <c r="BE3929" s="41"/>
      <c r="BF3929" s="41"/>
      <c r="BG3929" s="41"/>
      <c r="BH3929" s="41"/>
      <c r="BI3929" s="41"/>
      <c r="BJ3929" s="41"/>
      <c r="BK3929" s="41"/>
      <c r="BL3929" s="41"/>
      <c r="BM3929" s="41"/>
      <c r="BN3929" s="41"/>
      <c r="BO3929" s="41"/>
      <c r="BP3929" s="108"/>
      <c r="CG3929" s="102"/>
      <c r="CI3929" s="45"/>
    </row>
    <row r="3930" spans="37:87" ht="13" customHeight="1">
      <c r="AK3930" s="114"/>
      <c r="AL3930" s="41"/>
      <c r="AM3930" s="41"/>
      <c r="AN3930" s="41"/>
      <c r="AO3930" s="41"/>
      <c r="AP3930" s="41"/>
      <c r="AQ3930" s="41"/>
      <c r="AR3930" s="41"/>
      <c r="AS3930" s="41"/>
      <c r="AT3930" s="41"/>
      <c r="AU3930" s="41"/>
      <c r="AV3930" s="41"/>
      <c r="AW3930" s="41"/>
      <c r="AX3930" s="41"/>
      <c r="AY3930" s="41"/>
      <c r="AZ3930" s="41"/>
      <c r="BA3930" s="41"/>
      <c r="BB3930" s="41"/>
      <c r="BC3930" s="41"/>
      <c r="BD3930" s="41"/>
      <c r="BE3930" s="41"/>
      <c r="BF3930" s="41"/>
      <c r="BG3930" s="41"/>
      <c r="BH3930" s="41"/>
      <c r="BI3930" s="41"/>
      <c r="BJ3930" s="41"/>
      <c r="BK3930" s="41"/>
      <c r="BL3930" s="41"/>
      <c r="BM3930" s="41"/>
      <c r="BN3930" s="41"/>
      <c r="BO3930" s="41"/>
      <c r="BP3930" s="108"/>
      <c r="CG3930" s="102"/>
      <c r="CI3930" s="45"/>
    </row>
    <row r="3931" spans="37:87" ht="13" customHeight="1">
      <c r="AK3931" s="114"/>
      <c r="AL3931" s="41"/>
      <c r="AM3931" s="41"/>
      <c r="AN3931" s="41"/>
      <c r="AO3931" s="41"/>
      <c r="AP3931" s="41"/>
      <c r="AQ3931" s="41"/>
      <c r="AR3931" s="41"/>
      <c r="AS3931" s="41"/>
      <c r="AT3931" s="41"/>
      <c r="AU3931" s="41"/>
      <c r="AV3931" s="41"/>
      <c r="AW3931" s="41"/>
      <c r="AX3931" s="41"/>
      <c r="AY3931" s="41"/>
      <c r="AZ3931" s="41"/>
      <c r="BA3931" s="41"/>
      <c r="BB3931" s="41"/>
      <c r="BC3931" s="41"/>
      <c r="BD3931" s="41"/>
      <c r="BE3931" s="41"/>
      <c r="BF3931" s="41"/>
      <c r="BG3931" s="41"/>
      <c r="BH3931" s="41"/>
      <c r="BI3931" s="41"/>
      <c r="BJ3931" s="41"/>
      <c r="BK3931" s="41"/>
      <c r="BL3931" s="41"/>
      <c r="BM3931" s="41"/>
      <c r="BN3931" s="41"/>
      <c r="BO3931" s="41"/>
      <c r="BP3931" s="108"/>
      <c r="CG3931" s="102"/>
      <c r="CI3931" s="45"/>
    </row>
    <row r="3932" spans="37:87" ht="13" customHeight="1">
      <c r="AK3932" s="114"/>
      <c r="AL3932" s="41"/>
      <c r="AM3932" s="41"/>
      <c r="AN3932" s="41"/>
      <c r="AO3932" s="41"/>
      <c r="AP3932" s="41"/>
      <c r="AQ3932" s="41"/>
      <c r="AR3932" s="41"/>
      <c r="AS3932" s="41"/>
      <c r="AT3932" s="41"/>
      <c r="AU3932" s="41"/>
      <c r="AV3932" s="41"/>
      <c r="AW3932" s="41"/>
      <c r="AX3932" s="41"/>
      <c r="AY3932" s="41"/>
      <c r="AZ3932" s="41"/>
      <c r="BA3932" s="41"/>
      <c r="BB3932" s="41"/>
      <c r="BC3932" s="41"/>
      <c r="BD3932" s="41"/>
      <c r="BE3932" s="41"/>
      <c r="BF3932" s="41"/>
      <c r="BG3932" s="41"/>
      <c r="BH3932" s="41"/>
      <c r="BI3932" s="41"/>
      <c r="BJ3932" s="41"/>
      <c r="BK3932" s="41"/>
      <c r="BL3932" s="41"/>
      <c r="BM3932" s="41"/>
      <c r="BN3932" s="41"/>
      <c r="BO3932" s="41"/>
      <c r="BP3932" s="108"/>
      <c r="CG3932" s="102"/>
      <c r="CI3932" s="45"/>
    </row>
    <row r="3933" spans="37:87" ht="13" customHeight="1">
      <c r="AK3933" s="114"/>
      <c r="AL3933" s="41"/>
      <c r="AM3933" s="41"/>
      <c r="AN3933" s="41"/>
      <c r="AO3933" s="41"/>
      <c r="AP3933" s="41"/>
      <c r="AQ3933" s="41"/>
      <c r="AR3933" s="41"/>
      <c r="AS3933" s="41"/>
      <c r="AT3933" s="41"/>
      <c r="AU3933" s="41"/>
      <c r="AV3933" s="41"/>
      <c r="AW3933" s="41"/>
      <c r="AX3933" s="41"/>
      <c r="AY3933" s="41"/>
      <c r="AZ3933" s="41"/>
      <c r="BA3933" s="41"/>
      <c r="BB3933" s="41"/>
      <c r="BC3933" s="41"/>
      <c r="BD3933" s="41"/>
      <c r="BE3933" s="41"/>
      <c r="BF3933" s="41"/>
      <c r="BG3933" s="41"/>
      <c r="BH3933" s="41"/>
      <c r="BI3933" s="41"/>
      <c r="BJ3933" s="41"/>
      <c r="BK3933" s="41"/>
      <c r="BL3933" s="41"/>
      <c r="BM3933" s="41"/>
      <c r="BN3933" s="41"/>
      <c r="BO3933" s="41"/>
      <c r="BP3933" s="108"/>
      <c r="CG3933" s="102"/>
      <c r="CI3933" s="45"/>
    </row>
    <row r="3934" spans="37:87" ht="13" customHeight="1">
      <c r="AK3934" s="114"/>
      <c r="AL3934" s="41"/>
      <c r="AM3934" s="41"/>
      <c r="AN3934" s="41"/>
      <c r="AO3934" s="41"/>
      <c r="AP3934" s="41"/>
      <c r="AQ3934" s="41"/>
      <c r="AR3934" s="41"/>
      <c r="AS3934" s="41"/>
      <c r="AT3934" s="41"/>
      <c r="AU3934" s="41"/>
      <c r="AV3934" s="41"/>
      <c r="AW3934" s="41"/>
      <c r="AX3934" s="41"/>
      <c r="AY3934" s="41"/>
      <c r="AZ3934" s="41"/>
      <c r="BA3934" s="41"/>
      <c r="BB3934" s="41"/>
      <c r="BC3934" s="41"/>
      <c r="BD3934" s="41"/>
      <c r="BE3934" s="41"/>
      <c r="BF3934" s="41"/>
      <c r="BG3934" s="41"/>
      <c r="BH3934" s="41"/>
      <c r="BI3934" s="41"/>
      <c r="BJ3934" s="41"/>
      <c r="BK3934" s="41"/>
      <c r="BL3934" s="41"/>
      <c r="BM3934" s="41"/>
      <c r="BN3934" s="41"/>
      <c r="BO3934" s="41"/>
      <c r="BP3934" s="108"/>
      <c r="CG3934" s="102"/>
      <c r="CI3934" s="45"/>
    </row>
    <row r="3935" spans="37:87" ht="13" customHeight="1">
      <c r="AK3935" s="114"/>
      <c r="AL3935" s="41"/>
      <c r="AM3935" s="41"/>
      <c r="AN3935" s="41"/>
      <c r="AO3935" s="41"/>
      <c r="AP3935" s="41"/>
      <c r="AQ3935" s="41"/>
      <c r="AR3935" s="41"/>
      <c r="AS3935" s="41"/>
      <c r="AT3935" s="41"/>
      <c r="AU3935" s="41"/>
      <c r="AV3935" s="41"/>
      <c r="AW3935" s="41"/>
      <c r="AX3935" s="41"/>
      <c r="AY3935" s="41"/>
      <c r="AZ3935" s="41"/>
      <c r="BA3935" s="41"/>
      <c r="BB3935" s="41"/>
      <c r="BC3935" s="41"/>
      <c r="BD3935" s="41"/>
      <c r="BE3935" s="41"/>
      <c r="BF3935" s="41"/>
      <c r="BG3935" s="41"/>
      <c r="BH3935" s="41"/>
      <c r="BI3935" s="41"/>
      <c r="BJ3935" s="41"/>
      <c r="BK3935" s="41"/>
      <c r="BL3935" s="41"/>
      <c r="BM3935" s="41"/>
      <c r="BN3935" s="41"/>
      <c r="BO3935" s="41"/>
      <c r="BP3935" s="108"/>
      <c r="CG3935" s="102"/>
      <c r="CI3935" s="45"/>
    </row>
    <row r="3936" spans="37:87" ht="13" customHeight="1">
      <c r="AK3936" s="114"/>
      <c r="AL3936" s="41"/>
      <c r="AM3936" s="41"/>
      <c r="AN3936" s="41"/>
      <c r="AO3936" s="41"/>
      <c r="AP3936" s="41"/>
      <c r="AQ3936" s="41"/>
      <c r="AR3936" s="41"/>
      <c r="AS3936" s="41"/>
      <c r="AT3936" s="41"/>
      <c r="AU3936" s="41"/>
      <c r="AV3936" s="41"/>
      <c r="AW3936" s="41"/>
      <c r="AX3936" s="41"/>
      <c r="AY3936" s="41"/>
      <c r="AZ3936" s="41"/>
      <c r="BA3936" s="41"/>
      <c r="BB3936" s="41"/>
      <c r="BC3936" s="41"/>
      <c r="BD3936" s="41"/>
      <c r="BE3936" s="41"/>
      <c r="BF3936" s="41"/>
      <c r="BG3936" s="41"/>
      <c r="BH3936" s="41"/>
      <c r="BI3936" s="41"/>
      <c r="BJ3936" s="41"/>
      <c r="BK3936" s="41"/>
      <c r="BL3936" s="41"/>
      <c r="BM3936" s="41"/>
      <c r="BN3936" s="41"/>
      <c r="BO3936" s="41"/>
      <c r="BP3936" s="108"/>
      <c r="CG3936" s="102"/>
      <c r="CI3936" s="45"/>
    </row>
    <row r="3937" spans="37:87" ht="13" customHeight="1">
      <c r="AK3937" s="114"/>
      <c r="AL3937" s="41"/>
      <c r="AM3937" s="41"/>
      <c r="AN3937" s="41"/>
      <c r="AO3937" s="41"/>
      <c r="AP3937" s="41"/>
      <c r="AQ3937" s="41"/>
      <c r="AR3937" s="41"/>
      <c r="AS3937" s="41"/>
      <c r="AT3937" s="41"/>
      <c r="AU3937" s="41"/>
      <c r="AV3937" s="41"/>
      <c r="AW3937" s="41"/>
      <c r="AX3937" s="41"/>
      <c r="AY3937" s="41"/>
      <c r="AZ3937" s="41"/>
      <c r="BA3937" s="41"/>
      <c r="BB3937" s="41"/>
      <c r="BC3937" s="41"/>
      <c r="BD3937" s="41"/>
      <c r="BE3937" s="41"/>
      <c r="BF3937" s="41"/>
      <c r="BG3937" s="41"/>
      <c r="BH3937" s="41"/>
      <c r="BI3937" s="41"/>
      <c r="BJ3937" s="41"/>
      <c r="BK3937" s="41"/>
      <c r="BL3937" s="41"/>
      <c r="BM3937" s="41"/>
      <c r="BN3937" s="41"/>
      <c r="BO3937" s="41"/>
      <c r="BP3937" s="108"/>
      <c r="CG3937" s="102"/>
      <c r="CI3937" s="45"/>
    </row>
    <row r="3938" spans="37:87" ht="13" customHeight="1">
      <c r="AK3938" s="114"/>
      <c r="AL3938" s="41"/>
      <c r="AM3938" s="41"/>
      <c r="AN3938" s="41"/>
      <c r="AO3938" s="41"/>
      <c r="AP3938" s="41"/>
      <c r="AQ3938" s="41"/>
      <c r="AR3938" s="41"/>
      <c r="AS3938" s="41"/>
      <c r="AT3938" s="41"/>
      <c r="AU3938" s="41"/>
      <c r="AV3938" s="41"/>
      <c r="AW3938" s="41"/>
      <c r="AX3938" s="41"/>
      <c r="AY3938" s="41"/>
      <c r="AZ3938" s="41"/>
      <c r="BA3938" s="41"/>
      <c r="BB3938" s="41"/>
      <c r="BC3938" s="41"/>
      <c r="BD3938" s="41"/>
      <c r="BE3938" s="41"/>
      <c r="BF3938" s="41"/>
      <c r="BG3938" s="41"/>
      <c r="BH3938" s="41"/>
      <c r="BI3938" s="41"/>
      <c r="BJ3938" s="41"/>
      <c r="BK3938" s="41"/>
      <c r="BL3938" s="41"/>
      <c r="BM3938" s="41"/>
      <c r="BN3938" s="41"/>
      <c r="BO3938" s="41"/>
      <c r="BP3938" s="108"/>
      <c r="CG3938" s="102"/>
      <c r="CI3938" s="45"/>
    </row>
    <row r="3939" spans="37:87" ht="13" customHeight="1">
      <c r="AK3939" s="114"/>
      <c r="AL3939" s="41"/>
      <c r="AM3939" s="41"/>
      <c r="AN3939" s="41"/>
      <c r="AO3939" s="41"/>
      <c r="AP3939" s="41"/>
      <c r="AQ3939" s="41"/>
      <c r="AR3939" s="41"/>
      <c r="AS3939" s="41"/>
      <c r="AT3939" s="41"/>
      <c r="AU3939" s="41"/>
      <c r="AV3939" s="41"/>
      <c r="AW3939" s="41"/>
      <c r="AX3939" s="41"/>
      <c r="AY3939" s="41"/>
      <c r="AZ3939" s="41"/>
      <c r="BA3939" s="41"/>
      <c r="BB3939" s="41"/>
      <c r="BC3939" s="41"/>
      <c r="BD3939" s="41"/>
      <c r="BE3939" s="41"/>
      <c r="BF3939" s="41"/>
      <c r="BG3939" s="41"/>
      <c r="BH3939" s="41"/>
      <c r="BI3939" s="41"/>
      <c r="BJ3939" s="41"/>
      <c r="BK3939" s="41"/>
      <c r="BL3939" s="41"/>
      <c r="BM3939" s="41"/>
      <c r="BN3939" s="41"/>
      <c r="BO3939" s="41"/>
      <c r="BP3939" s="108"/>
      <c r="CG3939" s="102"/>
      <c r="CI3939" s="45"/>
    </row>
    <row r="3940" spans="37:87" ht="13" customHeight="1">
      <c r="AK3940" s="114"/>
      <c r="AL3940" s="41"/>
      <c r="AM3940" s="41"/>
      <c r="AN3940" s="41"/>
      <c r="AO3940" s="41"/>
      <c r="AP3940" s="41"/>
      <c r="AQ3940" s="41"/>
      <c r="AR3940" s="41"/>
      <c r="AS3940" s="41"/>
      <c r="AT3940" s="41"/>
      <c r="AU3940" s="41"/>
      <c r="AV3940" s="41"/>
      <c r="AW3940" s="41"/>
      <c r="AX3940" s="41"/>
      <c r="AY3940" s="41"/>
      <c r="AZ3940" s="41"/>
      <c r="BA3940" s="41"/>
      <c r="BB3940" s="41"/>
      <c r="BC3940" s="41"/>
      <c r="BD3940" s="41"/>
      <c r="BE3940" s="41"/>
      <c r="BF3940" s="41"/>
      <c r="BG3940" s="41"/>
      <c r="BH3940" s="41"/>
      <c r="BI3940" s="41"/>
      <c r="BJ3940" s="41"/>
      <c r="BK3940" s="41"/>
      <c r="BL3940" s="41"/>
      <c r="BM3940" s="41"/>
      <c r="BN3940" s="41"/>
      <c r="BO3940" s="41"/>
      <c r="BP3940" s="108"/>
      <c r="CG3940" s="102"/>
      <c r="CI3940" s="45"/>
    </row>
    <row r="3941" spans="37:87" ht="13" customHeight="1">
      <c r="AK3941" s="114"/>
      <c r="AL3941" s="41"/>
      <c r="AM3941" s="41"/>
      <c r="AN3941" s="41"/>
      <c r="AO3941" s="41"/>
      <c r="AP3941" s="41"/>
      <c r="AQ3941" s="41"/>
      <c r="AR3941" s="41"/>
      <c r="AS3941" s="41"/>
      <c r="AT3941" s="41"/>
      <c r="AU3941" s="41"/>
      <c r="AV3941" s="41"/>
      <c r="AW3941" s="41"/>
      <c r="AX3941" s="41"/>
      <c r="AY3941" s="41"/>
      <c r="AZ3941" s="41"/>
      <c r="BA3941" s="41"/>
      <c r="BB3941" s="41"/>
      <c r="BC3941" s="41"/>
      <c r="BD3941" s="41"/>
      <c r="BE3941" s="41"/>
      <c r="BF3941" s="41"/>
      <c r="BG3941" s="41"/>
      <c r="BH3941" s="41"/>
      <c r="BI3941" s="41"/>
      <c r="BJ3941" s="41"/>
      <c r="BK3941" s="41"/>
      <c r="BL3941" s="41"/>
      <c r="BM3941" s="41"/>
      <c r="BN3941" s="41"/>
      <c r="BO3941" s="41"/>
      <c r="BP3941" s="108"/>
      <c r="CG3941" s="102"/>
      <c r="CI3941" s="45"/>
    </row>
    <row r="3942" spans="37:87" ht="13" customHeight="1">
      <c r="AK3942" s="114"/>
      <c r="AL3942" s="41"/>
      <c r="AM3942" s="41"/>
      <c r="AN3942" s="41"/>
      <c r="AO3942" s="41"/>
      <c r="AP3942" s="41"/>
      <c r="AQ3942" s="41"/>
      <c r="AR3942" s="41"/>
      <c r="AS3942" s="41"/>
      <c r="AT3942" s="41"/>
      <c r="AU3942" s="41"/>
      <c r="AV3942" s="41"/>
      <c r="AW3942" s="41"/>
      <c r="AX3942" s="41"/>
      <c r="AY3942" s="41"/>
      <c r="AZ3942" s="41"/>
      <c r="BA3942" s="41"/>
      <c r="BB3942" s="41"/>
      <c r="BC3942" s="41"/>
      <c r="BD3942" s="41"/>
      <c r="BE3942" s="41"/>
      <c r="BF3942" s="41"/>
      <c r="BG3942" s="41"/>
      <c r="BH3942" s="41"/>
      <c r="BI3942" s="41"/>
      <c r="BJ3942" s="41"/>
      <c r="BK3942" s="41"/>
      <c r="BL3942" s="41"/>
      <c r="BM3942" s="41"/>
      <c r="BN3942" s="41"/>
      <c r="BO3942" s="41"/>
      <c r="BP3942" s="108"/>
      <c r="CG3942" s="102"/>
      <c r="CI3942" s="45"/>
    </row>
    <row r="3943" spans="37:87" ht="13" customHeight="1">
      <c r="AK3943" s="114"/>
      <c r="AL3943" s="41"/>
      <c r="AM3943" s="41"/>
      <c r="AN3943" s="41"/>
      <c r="AO3943" s="41"/>
      <c r="AP3943" s="41"/>
      <c r="AQ3943" s="41"/>
      <c r="AR3943" s="41"/>
      <c r="AS3943" s="41"/>
      <c r="AT3943" s="41"/>
      <c r="AU3943" s="41"/>
      <c r="AV3943" s="41"/>
      <c r="AW3943" s="41"/>
      <c r="AX3943" s="41"/>
      <c r="AY3943" s="41"/>
      <c r="AZ3943" s="41"/>
      <c r="BA3943" s="41"/>
      <c r="BB3943" s="41"/>
      <c r="BC3943" s="41"/>
      <c r="BD3943" s="41"/>
      <c r="BE3943" s="41"/>
      <c r="BF3943" s="41"/>
      <c r="BG3943" s="41"/>
      <c r="BH3943" s="41"/>
      <c r="BI3943" s="41"/>
      <c r="BJ3943" s="41"/>
      <c r="BK3943" s="41"/>
      <c r="BL3943" s="41"/>
      <c r="BM3943" s="41"/>
      <c r="BN3943" s="41"/>
      <c r="BO3943" s="41"/>
      <c r="BP3943" s="108"/>
      <c r="CG3943" s="102"/>
      <c r="CI3943" s="45"/>
    </row>
    <row r="3944" spans="37:87" ht="13" customHeight="1">
      <c r="AK3944" s="114"/>
      <c r="AL3944" s="41"/>
      <c r="AM3944" s="41"/>
      <c r="AN3944" s="41"/>
      <c r="AO3944" s="41"/>
      <c r="AP3944" s="41"/>
      <c r="AQ3944" s="41"/>
      <c r="AR3944" s="41"/>
      <c r="AS3944" s="41"/>
      <c r="AT3944" s="41"/>
      <c r="AU3944" s="41"/>
      <c r="AV3944" s="41"/>
      <c r="AW3944" s="41"/>
      <c r="AX3944" s="41"/>
      <c r="AY3944" s="41"/>
      <c r="AZ3944" s="41"/>
      <c r="BA3944" s="41"/>
      <c r="BB3944" s="41"/>
      <c r="BC3944" s="41"/>
      <c r="BD3944" s="41"/>
      <c r="BE3944" s="41"/>
      <c r="BF3944" s="41"/>
      <c r="BG3944" s="41"/>
      <c r="BH3944" s="41"/>
      <c r="BI3944" s="41"/>
      <c r="BJ3944" s="41"/>
      <c r="BK3944" s="41"/>
      <c r="BL3944" s="41"/>
      <c r="BM3944" s="41"/>
      <c r="BN3944" s="41"/>
      <c r="BO3944" s="41"/>
      <c r="BP3944" s="108"/>
      <c r="CG3944" s="102"/>
      <c r="CI3944" s="45"/>
    </row>
    <row r="3945" spans="37:87" ht="13" customHeight="1">
      <c r="AK3945" s="114"/>
      <c r="AL3945" s="41"/>
      <c r="AM3945" s="41"/>
      <c r="AN3945" s="41"/>
      <c r="AO3945" s="41"/>
      <c r="AP3945" s="41"/>
      <c r="AQ3945" s="41"/>
      <c r="AR3945" s="41"/>
      <c r="AS3945" s="41"/>
      <c r="AT3945" s="41"/>
      <c r="AU3945" s="41"/>
      <c r="AV3945" s="41"/>
      <c r="AW3945" s="41"/>
      <c r="AX3945" s="41"/>
      <c r="AY3945" s="41"/>
      <c r="AZ3945" s="41"/>
      <c r="BA3945" s="41"/>
      <c r="BB3945" s="41"/>
      <c r="BC3945" s="41"/>
      <c r="BD3945" s="41"/>
      <c r="BE3945" s="41"/>
      <c r="BF3945" s="41"/>
      <c r="BG3945" s="41"/>
      <c r="BH3945" s="41"/>
      <c r="BI3945" s="41"/>
      <c r="BJ3945" s="41"/>
      <c r="BK3945" s="41"/>
      <c r="BL3945" s="41"/>
      <c r="BM3945" s="41"/>
      <c r="BN3945" s="41"/>
      <c r="BO3945" s="41"/>
      <c r="BP3945" s="108"/>
      <c r="CG3945" s="102"/>
      <c r="CI3945" s="45"/>
    </row>
    <row r="3946" spans="37:87" ht="13" customHeight="1">
      <c r="AK3946" s="114"/>
      <c r="AL3946" s="41"/>
      <c r="AM3946" s="41"/>
      <c r="AN3946" s="41"/>
      <c r="AO3946" s="41"/>
      <c r="AP3946" s="41"/>
      <c r="AQ3946" s="41"/>
      <c r="AR3946" s="41"/>
      <c r="AS3946" s="41"/>
      <c r="AT3946" s="41"/>
      <c r="AU3946" s="41"/>
      <c r="AV3946" s="41"/>
      <c r="AW3946" s="41"/>
      <c r="AX3946" s="41"/>
      <c r="AY3946" s="41"/>
      <c r="AZ3946" s="41"/>
      <c r="BA3946" s="41"/>
      <c r="BB3946" s="41"/>
      <c r="BC3946" s="41"/>
      <c r="BD3946" s="41"/>
      <c r="BE3946" s="41"/>
      <c r="BF3946" s="41"/>
      <c r="BG3946" s="41"/>
      <c r="BH3946" s="41"/>
      <c r="BI3946" s="41"/>
      <c r="BJ3946" s="41"/>
      <c r="BK3946" s="41"/>
      <c r="BL3946" s="41"/>
      <c r="BM3946" s="41"/>
      <c r="BN3946" s="41"/>
      <c r="BO3946" s="41"/>
      <c r="BP3946" s="108"/>
      <c r="CG3946" s="102"/>
      <c r="CI3946" s="45"/>
    </row>
    <row r="3947" spans="37:87" ht="13" customHeight="1">
      <c r="AK3947" s="114"/>
      <c r="AL3947" s="41"/>
      <c r="AM3947" s="41"/>
      <c r="AN3947" s="41"/>
      <c r="AO3947" s="41"/>
      <c r="AP3947" s="41"/>
      <c r="AQ3947" s="41"/>
      <c r="AR3947" s="41"/>
      <c r="AS3947" s="41"/>
      <c r="AT3947" s="41"/>
      <c r="AU3947" s="41"/>
      <c r="AV3947" s="41"/>
      <c r="AW3947" s="41"/>
      <c r="AX3947" s="41"/>
      <c r="AY3947" s="41"/>
      <c r="AZ3947" s="41"/>
      <c r="BA3947" s="41"/>
      <c r="BB3947" s="41"/>
      <c r="BC3947" s="41"/>
      <c r="BD3947" s="41"/>
      <c r="BE3947" s="41"/>
      <c r="BF3947" s="41"/>
      <c r="BG3947" s="41"/>
      <c r="BH3947" s="41"/>
      <c r="BI3947" s="41"/>
      <c r="BJ3947" s="41"/>
      <c r="BK3947" s="41"/>
      <c r="BL3947" s="41"/>
      <c r="BM3947" s="41"/>
      <c r="BN3947" s="41"/>
      <c r="BO3947" s="41"/>
      <c r="BP3947" s="108"/>
      <c r="CG3947" s="102"/>
      <c r="CI3947" s="45"/>
    </row>
    <row r="3948" spans="37:87" ht="13" customHeight="1">
      <c r="AK3948" s="114"/>
      <c r="AL3948" s="41"/>
      <c r="AM3948" s="41"/>
      <c r="AN3948" s="41"/>
      <c r="AO3948" s="41"/>
      <c r="AP3948" s="41"/>
      <c r="AQ3948" s="41"/>
      <c r="AR3948" s="41"/>
      <c r="AS3948" s="41"/>
      <c r="AT3948" s="41"/>
      <c r="AU3948" s="41"/>
      <c r="AV3948" s="41"/>
      <c r="AW3948" s="41"/>
      <c r="AX3948" s="41"/>
      <c r="AY3948" s="41"/>
      <c r="AZ3948" s="41"/>
      <c r="BA3948" s="41"/>
      <c r="BB3948" s="41"/>
      <c r="BC3948" s="41"/>
      <c r="BD3948" s="41"/>
      <c r="BE3948" s="41"/>
      <c r="BF3948" s="41"/>
      <c r="BG3948" s="41"/>
      <c r="BH3948" s="41"/>
      <c r="BI3948" s="41"/>
      <c r="BJ3948" s="41"/>
      <c r="BK3948" s="41"/>
      <c r="BL3948" s="41"/>
      <c r="BM3948" s="41"/>
      <c r="BN3948" s="41"/>
      <c r="BO3948" s="41"/>
      <c r="BP3948" s="108"/>
      <c r="CG3948" s="102"/>
      <c r="CI3948" s="45"/>
    </row>
    <row r="3949" spans="37:87" ht="13" customHeight="1">
      <c r="AK3949" s="114"/>
      <c r="AL3949" s="41"/>
      <c r="AM3949" s="41"/>
      <c r="AN3949" s="41"/>
      <c r="AO3949" s="41"/>
      <c r="AP3949" s="41"/>
      <c r="AQ3949" s="41"/>
      <c r="AR3949" s="41"/>
      <c r="AS3949" s="41"/>
      <c r="AT3949" s="41"/>
      <c r="AU3949" s="41"/>
      <c r="AV3949" s="41"/>
      <c r="AW3949" s="41"/>
      <c r="AX3949" s="41"/>
      <c r="AY3949" s="41"/>
      <c r="AZ3949" s="41"/>
      <c r="BA3949" s="41"/>
      <c r="BB3949" s="41"/>
      <c r="BC3949" s="41"/>
      <c r="BD3949" s="41"/>
      <c r="BE3949" s="41"/>
      <c r="BF3949" s="41"/>
      <c r="BG3949" s="41"/>
      <c r="BH3949" s="41"/>
      <c r="BI3949" s="41"/>
      <c r="BJ3949" s="41"/>
      <c r="BK3949" s="41"/>
      <c r="BL3949" s="41"/>
      <c r="BM3949" s="41"/>
      <c r="BN3949" s="41"/>
      <c r="BO3949" s="41"/>
      <c r="BP3949" s="108"/>
      <c r="CG3949" s="102"/>
      <c r="CI3949" s="45"/>
    </row>
    <row r="3950" spans="37:87" ht="13" customHeight="1">
      <c r="AK3950" s="114"/>
      <c r="AL3950" s="41"/>
      <c r="AM3950" s="41"/>
      <c r="AN3950" s="41"/>
      <c r="AO3950" s="41"/>
      <c r="AP3950" s="41"/>
      <c r="AQ3950" s="41"/>
      <c r="AR3950" s="41"/>
      <c r="AS3950" s="41"/>
      <c r="AT3950" s="41"/>
      <c r="AU3950" s="41"/>
      <c r="AV3950" s="41"/>
      <c r="AW3950" s="41"/>
      <c r="AX3950" s="41"/>
      <c r="AY3950" s="41"/>
      <c r="AZ3950" s="41"/>
      <c r="BA3950" s="41"/>
      <c r="BB3950" s="41"/>
      <c r="BC3950" s="41"/>
      <c r="BD3950" s="41"/>
      <c r="BE3950" s="41"/>
      <c r="BF3950" s="41"/>
      <c r="BG3950" s="41"/>
      <c r="BH3950" s="41"/>
      <c r="BI3950" s="41"/>
      <c r="BJ3950" s="41"/>
      <c r="BK3950" s="41"/>
      <c r="BL3950" s="41"/>
      <c r="BM3950" s="41"/>
      <c r="BN3950" s="41"/>
      <c r="BO3950" s="41"/>
      <c r="BP3950" s="108"/>
      <c r="CG3950" s="102"/>
      <c r="CI3950" s="45"/>
    </row>
    <row r="3951" spans="37:87" ht="13" customHeight="1">
      <c r="AK3951" s="114"/>
      <c r="AL3951" s="41"/>
      <c r="AM3951" s="41"/>
      <c r="AN3951" s="41"/>
      <c r="AO3951" s="41"/>
      <c r="AP3951" s="41"/>
      <c r="AQ3951" s="41"/>
      <c r="AR3951" s="41"/>
      <c r="AS3951" s="41"/>
      <c r="AT3951" s="41"/>
      <c r="AU3951" s="41"/>
      <c r="AV3951" s="41"/>
      <c r="AW3951" s="41"/>
      <c r="AX3951" s="41"/>
      <c r="AY3951" s="41"/>
      <c r="AZ3951" s="41"/>
      <c r="BA3951" s="41"/>
      <c r="BB3951" s="41"/>
      <c r="BC3951" s="41"/>
      <c r="BD3951" s="41"/>
      <c r="BE3951" s="41"/>
      <c r="BF3951" s="41"/>
      <c r="BG3951" s="41"/>
      <c r="BH3951" s="41"/>
      <c r="BI3951" s="41"/>
      <c r="BJ3951" s="41"/>
      <c r="BK3951" s="41"/>
      <c r="BL3951" s="41"/>
      <c r="BM3951" s="41"/>
      <c r="BN3951" s="41"/>
      <c r="BO3951" s="41"/>
      <c r="BP3951" s="108"/>
      <c r="CG3951" s="102"/>
      <c r="CI3951" s="45"/>
    </row>
    <row r="3952" spans="37:87" ht="13" customHeight="1">
      <c r="AK3952" s="114"/>
      <c r="AL3952" s="41"/>
      <c r="AM3952" s="41"/>
      <c r="AN3952" s="41"/>
      <c r="AO3952" s="41"/>
      <c r="AP3952" s="41"/>
      <c r="AQ3952" s="41"/>
      <c r="AR3952" s="41"/>
      <c r="AS3952" s="41"/>
      <c r="AT3952" s="41"/>
      <c r="AU3952" s="41"/>
      <c r="AV3952" s="41"/>
      <c r="AW3952" s="41"/>
      <c r="AX3952" s="41"/>
      <c r="AY3952" s="41"/>
      <c r="AZ3952" s="41"/>
      <c r="BA3952" s="41"/>
      <c r="BB3952" s="41"/>
      <c r="BC3952" s="41"/>
      <c r="BD3952" s="41"/>
      <c r="BE3952" s="41"/>
      <c r="BF3952" s="41"/>
      <c r="BG3952" s="41"/>
      <c r="BH3952" s="41"/>
      <c r="BI3952" s="41"/>
      <c r="BJ3952" s="41"/>
      <c r="BK3952" s="41"/>
      <c r="BL3952" s="41"/>
      <c r="BM3952" s="41"/>
      <c r="BN3952" s="41"/>
      <c r="BO3952" s="41"/>
      <c r="BP3952" s="108"/>
      <c r="CG3952" s="102"/>
      <c r="CI3952" s="45"/>
    </row>
    <row r="3953" spans="37:87" ht="13" customHeight="1">
      <c r="AK3953" s="114"/>
      <c r="AL3953" s="41"/>
      <c r="AM3953" s="41"/>
      <c r="AN3953" s="41"/>
      <c r="AO3953" s="41"/>
      <c r="AP3953" s="41"/>
      <c r="AQ3953" s="41"/>
      <c r="AR3953" s="41"/>
      <c r="AS3953" s="41"/>
      <c r="AT3953" s="41"/>
      <c r="AU3953" s="41"/>
      <c r="AV3953" s="41"/>
      <c r="AW3953" s="41"/>
      <c r="AX3953" s="41"/>
      <c r="AY3953" s="41"/>
      <c r="AZ3953" s="41"/>
      <c r="BA3953" s="41"/>
      <c r="BB3953" s="41"/>
      <c r="BC3953" s="41"/>
      <c r="BD3953" s="41"/>
      <c r="BE3953" s="41"/>
      <c r="BF3953" s="41"/>
      <c r="BG3953" s="41"/>
      <c r="BH3953" s="41"/>
      <c r="BI3953" s="41"/>
      <c r="BJ3953" s="41"/>
      <c r="BK3953" s="41"/>
      <c r="BL3953" s="41"/>
      <c r="BM3953" s="41"/>
      <c r="BN3953" s="41"/>
      <c r="BO3953" s="41"/>
      <c r="BP3953" s="108"/>
      <c r="CG3953" s="102"/>
      <c r="CI3953" s="45"/>
    </row>
    <row r="3954" spans="37:87" ht="13" customHeight="1">
      <c r="AK3954" s="114"/>
      <c r="AL3954" s="41"/>
      <c r="AM3954" s="41"/>
      <c r="AN3954" s="41"/>
      <c r="AO3954" s="41"/>
      <c r="AP3954" s="41"/>
      <c r="AQ3954" s="41"/>
      <c r="AR3954" s="41"/>
      <c r="AS3954" s="41"/>
      <c r="AT3954" s="41"/>
      <c r="AU3954" s="41"/>
      <c r="AV3954" s="41"/>
      <c r="AW3954" s="41"/>
      <c r="AX3954" s="41"/>
      <c r="AY3954" s="41"/>
      <c r="AZ3954" s="41"/>
      <c r="BA3954" s="41"/>
      <c r="BB3954" s="41"/>
      <c r="BC3954" s="41"/>
      <c r="BD3954" s="41"/>
      <c r="BE3954" s="41"/>
      <c r="BF3954" s="41"/>
      <c r="BG3954" s="41"/>
      <c r="BH3954" s="41"/>
      <c r="BI3954" s="41"/>
      <c r="BJ3954" s="41"/>
      <c r="BK3954" s="41"/>
      <c r="BL3954" s="41"/>
      <c r="BM3954" s="41"/>
      <c r="BN3954" s="41"/>
      <c r="BO3954" s="41"/>
      <c r="BP3954" s="108"/>
      <c r="CG3954" s="102"/>
      <c r="CI3954" s="45"/>
    </row>
    <row r="3955" spans="37:87" ht="13" customHeight="1">
      <c r="AK3955" s="114"/>
      <c r="AL3955" s="41"/>
      <c r="AM3955" s="41"/>
      <c r="AN3955" s="41"/>
      <c r="AO3955" s="41"/>
      <c r="AP3955" s="41"/>
      <c r="AQ3955" s="41"/>
      <c r="AR3955" s="41"/>
      <c r="AS3955" s="41"/>
      <c r="AT3955" s="41"/>
      <c r="AU3955" s="41"/>
      <c r="AV3955" s="41"/>
      <c r="AW3955" s="41"/>
      <c r="AX3955" s="41"/>
      <c r="AY3955" s="41"/>
      <c r="AZ3955" s="41"/>
      <c r="BA3955" s="41"/>
      <c r="BB3955" s="41"/>
      <c r="BC3955" s="41"/>
      <c r="BD3955" s="41"/>
      <c r="BE3955" s="41"/>
      <c r="BF3955" s="41"/>
      <c r="BG3955" s="41"/>
      <c r="BH3955" s="41"/>
      <c r="BI3955" s="41"/>
      <c r="BJ3955" s="41"/>
      <c r="BK3955" s="41"/>
      <c r="BL3955" s="41"/>
      <c r="BM3955" s="41"/>
      <c r="BN3955" s="41"/>
      <c r="BO3955" s="41"/>
      <c r="BP3955" s="108"/>
      <c r="CG3955" s="102"/>
      <c r="CI3955" s="45"/>
    </row>
    <row r="3956" spans="37:87" ht="13" customHeight="1">
      <c r="AK3956" s="114"/>
      <c r="AL3956" s="41"/>
      <c r="AM3956" s="41"/>
      <c r="AN3956" s="41"/>
      <c r="AO3956" s="41"/>
      <c r="AP3956" s="41"/>
      <c r="AQ3956" s="41"/>
      <c r="AR3956" s="41"/>
      <c r="AS3956" s="41"/>
      <c r="AT3956" s="41"/>
      <c r="AU3956" s="41"/>
      <c r="AV3956" s="41"/>
      <c r="AW3956" s="41"/>
      <c r="AX3956" s="41"/>
      <c r="AY3956" s="41"/>
      <c r="AZ3956" s="41"/>
      <c r="BA3956" s="41"/>
      <c r="BB3956" s="41"/>
      <c r="BC3956" s="41"/>
      <c r="BD3956" s="41"/>
      <c r="BE3956" s="41"/>
      <c r="BF3956" s="41"/>
      <c r="BG3956" s="41"/>
      <c r="BH3956" s="41"/>
      <c r="BI3956" s="41"/>
      <c r="BJ3956" s="41"/>
      <c r="BK3956" s="41"/>
      <c r="BL3956" s="41"/>
      <c r="BM3956" s="41"/>
      <c r="BN3956" s="41"/>
      <c r="BO3956" s="41"/>
      <c r="BP3956" s="108"/>
      <c r="CG3956" s="102"/>
      <c r="CI3956" s="45"/>
    </row>
    <row r="3957" spans="37:87" ht="13" customHeight="1">
      <c r="AK3957" s="114"/>
      <c r="AL3957" s="41"/>
      <c r="AM3957" s="41"/>
      <c r="AN3957" s="41"/>
      <c r="AO3957" s="41"/>
      <c r="AP3957" s="41"/>
      <c r="AQ3957" s="41"/>
      <c r="AR3957" s="41"/>
      <c r="AS3957" s="41"/>
      <c r="AT3957" s="41"/>
      <c r="AU3957" s="41"/>
      <c r="AV3957" s="41"/>
      <c r="AW3957" s="41"/>
      <c r="AX3957" s="41"/>
      <c r="AY3957" s="41"/>
      <c r="AZ3957" s="41"/>
      <c r="BA3957" s="41"/>
      <c r="BB3957" s="41"/>
      <c r="BC3957" s="41"/>
      <c r="BD3957" s="41"/>
      <c r="BE3957" s="41"/>
      <c r="BF3957" s="41"/>
      <c r="BG3957" s="41"/>
      <c r="BH3957" s="41"/>
      <c r="BI3957" s="41"/>
      <c r="BJ3957" s="41"/>
      <c r="BK3957" s="41"/>
      <c r="BL3957" s="41"/>
      <c r="BM3957" s="41"/>
      <c r="BN3957" s="41"/>
      <c r="BO3957" s="41"/>
      <c r="BP3957" s="108"/>
      <c r="CG3957" s="102"/>
      <c r="CI3957" s="45"/>
    </row>
    <row r="3958" spans="37:87" ht="13" customHeight="1">
      <c r="AK3958" s="114"/>
      <c r="AL3958" s="41"/>
      <c r="AM3958" s="41"/>
      <c r="AN3958" s="41"/>
      <c r="AO3958" s="41"/>
      <c r="AP3958" s="41"/>
      <c r="AQ3958" s="41"/>
      <c r="AR3958" s="41"/>
      <c r="AS3958" s="41"/>
      <c r="AT3958" s="41"/>
      <c r="AU3958" s="41"/>
      <c r="AV3958" s="41"/>
      <c r="AW3958" s="41"/>
      <c r="AX3958" s="41"/>
      <c r="AY3958" s="41"/>
      <c r="AZ3958" s="41"/>
      <c r="BA3958" s="41"/>
      <c r="BB3958" s="41"/>
      <c r="BC3958" s="41"/>
      <c r="BD3958" s="41"/>
      <c r="BE3958" s="41"/>
      <c r="BF3958" s="41"/>
      <c r="BG3958" s="41"/>
      <c r="BH3958" s="41"/>
      <c r="BI3958" s="41"/>
      <c r="BJ3958" s="41"/>
      <c r="BK3958" s="41"/>
      <c r="BL3958" s="41"/>
      <c r="BM3958" s="41"/>
      <c r="BN3958" s="41"/>
      <c r="BO3958" s="41"/>
      <c r="BP3958" s="108"/>
      <c r="CG3958" s="102"/>
      <c r="CI3958" s="45"/>
    </row>
    <row r="3959" spans="37:87" ht="13" customHeight="1">
      <c r="AK3959" s="114"/>
      <c r="AL3959" s="41"/>
      <c r="AM3959" s="41"/>
      <c r="AN3959" s="41"/>
      <c r="AO3959" s="41"/>
      <c r="AP3959" s="41"/>
      <c r="AQ3959" s="41"/>
      <c r="AR3959" s="41"/>
      <c r="AS3959" s="41"/>
      <c r="AT3959" s="41"/>
      <c r="AU3959" s="41"/>
      <c r="AV3959" s="41"/>
      <c r="AW3959" s="41"/>
      <c r="AX3959" s="41"/>
      <c r="AY3959" s="41"/>
      <c r="AZ3959" s="41"/>
      <c r="BA3959" s="41"/>
      <c r="BB3959" s="41"/>
      <c r="BC3959" s="41"/>
      <c r="BD3959" s="41"/>
      <c r="BE3959" s="41"/>
      <c r="BF3959" s="41"/>
      <c r="BG3959" s="41"/>
      <c r="BH3959" s="41"/>
      <c r="BI3959" s="41"/>
      <c r="BJ3959" s="41"/>
      <c r="BK3959" s="41"/>
      <c r="BL3959" s="41"/>
      <c r="BM3959" s="41"/>
      <c r="BN3959" s="41"/>
      <c r="BO3959" s="41"/>
      <c r="BP3959" s="108"/>
      <c r="CG3959" s="102"/>
      <c r="CI3959" s="45"/>
    </row>
    <row r="3960" spans="37:87" ht="13" customHeight="1">
      <c r="AK3960" s="114"/>
      <c r="AL3960" s="41"/>
      <c r="AM3960" s="41"/>
      <c r="AN3960" s="41"/>
      <c r="AO3960" s="41"/>
      <c r="AP3960" s="41"/>
      <c r="AQ3960" s="41"/>
      <c r="AR3960" s="41"/>
      <c r="AS3960" s="41"/>
      <c r="AT3960" s="41"/>
      <c r="AU3960" s="41"/>
      <c r="AV3960" s="41"/>
      <c r="AW3960" s="41"/>
      <c r="AX3960" s="41"/>
      <c r="AY3960" s="41"/>
      <c r="AZ3960" s="41"/>
      <c r="BA3960" s="41"/>
      <c r="BB3960" s="41"/>
      <c r="BC3960" s="41"/>
      <c r="BD3960" s="41"/>
      <c r="BE3960" s="41"/>
      <c r="BF3960" s="41"/>
      <c r="BG3960" s="41"/>
      <c r="BH3960" s="41"/>
      <c r="BI3960" s="41"/>
      <c r="BJ3960" s="41"/>
      <c r="BK3960" s="41"/>
      <c r="BL3960" s="41"/>
      <c r="BM3960" s="41"/>
      <c r="BN3960" s="41"/>
      <c r="BO3960" s="41"/>
      <c r="BP3960" s="108"/>
      <c r="CG3960" s="102"/>
      <c r="CI3960" s="45"/>
    </row>
    <row r="3961" spans="37:87" ht="13" customHeight="1">
      <c r="AK3961" s="114"/>
      <c r="AL3961" s="41"/>
      <c r="AM3961" s="41"/>
      <c r="AN3961" s="41"/>
      <c r="AO3961" s="41"/>
      <c r="AP3961" s="41"/>
      <c r="AQ3961" s="41"/>
      <c r="AR3961" s="41"/>
      <c r="AS3961" s="41"/>
      <c r="AT3961" s="41"/>
      <c r="AU3961" s="41"/>
      <c r="AV3961" s="41"/>
      <c r="AW3961" s="41"/>
      <c r="AX3961" s="41"/>
      <c r="AY3961" s="41"/>
      <c r="AZ3961" s="41"/>
      <c r="BA3961" s="41"/>
      <c r="BB3961" s="41"/>
      <c r="BC3961" s="41"/>
      <c r="BD3961" s="41"/>
      <c r="BE3961" s="41"/>
      <c r="BF3961" s="41"/>
      <c r="BG3961" s="41"/>
      <c r="BH3961" s="41"/>
      <c r="BI3961" s="41"/>
      <c r="BJ3961" s="41"/>
      <c r="BK3961" s="41"/>
      <c r="BL3961" s="41"/>
      <c r="BM3961" s="41"/>
      <c r="BN3961" s="41"/>
      <c r="BO3961" s="41"/>
      <c r="BP3961" s="108"/>
      <c r="CG3961" s="102"/>
      <c r="CI3961" s="45"/>
    </row>
    <row r="3962" spans="37:87" ht="13" customHeight="1">
      <c r="AK3962" s="114"/>
      <c r="AL3962" s="41"/>
      <c r="AM3962" s="41"/>
      <c r="AN3962" s="41"/>
      <c r="AO3962" s="41"/>
      <c r="AP3962" s="41"/>
      <c r="AQ3962" s="41"/>
      <c r="AR3962" s="41"/>
      <c r="AS3962" s="41"/>
      <c r="AT3962" s="41"/>
      <c r="AU3962" s="41"/>
      <c r="AV3962" s="41"/>
      <c r="AW3962" s="41"/>
      <c r="AX3962" s="41"/>
      <c r="AY3962" s="41"/>
      <c r="AZ3962" s="41"/>
      <c r="BA3962" s="41"/>
      <c r="BB3962" s="41"/>
      <c r="BC3962" s="41"/>
      <c r="BD3962" s="41"/>
      <c r="BE3962" s="41"/>
      <c r="BF3962" s="41"/>
      <c r="BG3962" s="41"/>
      <c r="BH3962" s="41"/>
      <c r="BI3962" s="41"/>
      <c r="BJ3962" s="41"/>
      <c r="BK3962" s="41"/>
      <c r="BL3962" s="41"/>
      <c r="BM3962" s="41"/>
      <c r="BN3962" s="41"/>
      <c r="BO3962" s="41"/>
      <c r="BP3962" s="108"/>
      <c r="CG3962" s="102"/>
      <c r="CI3962" s="45"/>
    </row>
    <row r="3963" spans="37:87" ht="13" customHeight="1">
      <c r="AK3963" s="114"/>
      <c r="AL3963" s="41"/>
      <c r="AM3963" s="41"/>
      <c r="AN3963" s="41"/>
      <c r="AO3963" s="41"/>
      <c r="AP3963" s="41"/>
      <c r="AQ3963" s="41"/>
      <c r="AR3963" s="41"/>
      <c r="AS3963" s="41"/>
      <c r="AT3963" s="41"/>
      <c r="AU3963" s="41"/>
      <c r="AV3963" s="41"/>
      <c r="AW3963" s="41"/>
      <c r="AX3963" s="41"/>
      <c r="AY3963" s="41"/>
      <c r="AZ3963" s="41"/>
      <c r="BA3963" s="41"/>
      <c r="BB3963" s="41"/>
      <c r="BC3963" s="41"/>
      <c r="BD3963" s="41"/>
      <c r="BE3963" s="41"/>
      <c r="BF3963" s="41"/>
      <c r="BG3963" s="41"/>
      <c r="BH3963" s="41"/>
      <c r="BI3963" s="41"/>
      <c r="BJ3963" s="41"/>
      <c r="BK3963" s="41"/>
      <c r="BL3963" s="41"/>
      <c r="BM3963" s="41"/>
      <c r="BN3963" s="41"/>
      <c r="BO3963" s="41"/>
      <c r="BP3963" s="108"/>
      <c r="CG3963" s="102"/>
      <c r="CI3963" s="45"/>
    </row>
    <row r="3964" spans="37:87" ht="13" customHeight="1">
      <c r="AK3964" s="114"/>
      <c r="AL3964" s="41"/>
      <c r="AM3964" s="41"/>
      <c r="AN3964" s="41"/>
      <c r="AO3964" s="41"/>
      <c r="AP3964" s="41"/>
      <c r="AQ3964" s="41"/>
      <c r="AR3964" s="41"/>
      <c r="AS3964" s="41"/>
      <c r="AT3964" s="41"/>
      <c r="AU3964" s="41"/>
      <c r="AV3964" s="41"/>
      <c r="AW3964" s="41"/>
      <c r="AX3964" s="41"/>
      <c r="AY3964" s="41"/>
      <c r="AZ3964" s="41"/>
      <c r="BA3964" s="41"/>
      <c r="BB3964" s="41"/>
      <c r="BC3964" s="41"/>
      <c r="BD3964" s="41"/>
      <c r="BE3964" s="41"/>
      <c r="BF3964" s="41"/>
      <c r="BG3964" s="41"/>
      <c r="BH3964" s="41"/>
      <c r="BI3964" s="41"/>
      <c r="BJ3964" s="41"/>
      <c r="BK3964" s="41"/>
      <c r="BL3964" s="41"/>
      <c r="BM3964" s="41"/>
      <c r="BN3964" s="41"/>
      <c r="BO3964" s="41"/>
      <c r="BP3964" s="108"/>
      <c r="CG3964" s="102"/>
      <c r="CI3964" s="45"/>
    </row>
    <row r="3965" spans="37:87" ht="13" customHeight="1">
      <c r="AK3965" s="114"/>
      <c r="AL3965" s="41"/>
      <c r="AM3965" s="41"/>
      <c r="AN3965" s="41"/>
      <c r="AO3965" s="41"/>
      <c r="AP3965" s="41"/>
      <c r="AQ3965" s="41"/>
      <c r="AR3965" s="41"/>
      <c r="AS3965" s="41"/>
      <c r="AT3965" s="41"/>
      <c r="AU3965" s="41"/>
      <c r="AV3965" s="41"/>
      <c r="AW3965" s="41"/>
      <c r="AX3965" s="41"/>
      <c r="AY3965" s="41"/>
      <c r="AZ3965" s="41"/>
      <c r="BA3965" s="41"/>
      <c r="BB3965" s="41"/>
      <c r="BC3965" s="41"/>
      <c r="BD3965" s="41"/>
      <c r="BE3965" s="41"/>
      <c r="BF3965" s="41"/>
      <c r="BG3965" s="41"/>
      <c r="BH3965" s="41"/>
      <c r="BI3965" s="41"/>
      <c r="BJ3965" s="41"/>
      <c r="BK3965" s="41"/>
      <c r="BL3965" s="41"/>
      <c r="BM3965" s="41"/>
      <c r="BN3965" s="41"/>
      <c r="BO3965" s="41"/>
      <c r="BP3965" s="108"/>
      <c r="CG3965" s="102"/>
      <c r="CI3965" s="45"/>
    </row>
    <row r="3966" spans="37:87" ht="13" customHeight="1">
      <c r="AK3966" s="114"/>
      <c r="AL3966" s="41"/>
      <c r="AM3966" s="41"/>
      <c r="AN3966" s="41"/>
      <c r="AO3966" s="41"/>
      <c r="AP3966" s="41"/>
      <c r="AQ3966" s="41"/>
      <c r="AR3966" s="41"/>
      <c r="AS3966" s="41"/>
      <c r="AT3966" s="41"/>
      <c r="AU3966" s="41"/>
      <c r="AV3966" s="41"/>
      <c r="AW3966" s="41"/>
      <c r="AX3966" s="41"/>
      <c r="AY3966" s="41"/>
      <c r="AZ3966" s="41"/>
      <c r="BA3966" s="41"/>
      <c r="BB3966" s="41"/>
      <c r="BC3966" s="41"/>
      <c r="BD3966" s="41"/>
      <c r="BE3966" s="41"/>
      <c r="BF3966" s="41"/>
      <c r="BG3966" s="41"/>
      <c r="BH3966" s="41"/>
      <c r="BI3966" s="41"/>
      <c r="BJ3966" s="41"/>
      <c r="BK3966" s="41"/>
      <c r="BL3966" s="41"/>
      <c r="BM3966" s="41"/>
      <c r="BN3966" s="41"/>
      <c r="BO3966" s="41"/>
      <c r="BP3966" s="108"/>
      <c r="CG3966" s="102"/>
      <c r="CI3966" s="45"/>
    </row>
    <row r="3967" spans="37:87" ht="13" customHeight="1">
      <c r="AK3967" s="114"/>
      <c r="AL3967" s="41"/>
      <c r="AM3967" s="41"/>
      <c r="AN3967" s="41"/>
      <c r="AO3967" s="41"/>
      <c r="AP3967" s="41"/>
      <c r="AQ3967" s="41"/>
      <c r="AR3967" s="41"/>
      <c r="AS3967" s="41"/>
      <c r="AT3967" s="41"/>
      <c r="AU3967" s="41"/>
      <c r="AV3967" s="41"/>
      <c r="AW3967" s="41"/>
      <c r="AX3967" s="41"/>
      <c r="AY3967" s="41"/>
      <c r="AZ3967" s="41"/>
      <c r="BA3967" s="41"/>
      <c r="BB3967" s="41"/>
      <c r="BC3967" s="41"/>
      <c r="BD3967" s="41"/>
      <c r="BE3967" s="41"/>
      <c r="BF3967" s="41"/>
      <c r="BG3967" s="41"/>
      <c r="BH3967" s="41"/>
      <c r="BI3967" s="41"/>
      <c r="BJ3967" s="41"/>
      <c r="BK3967" s="41"/>
      <c r="BL3967" s="41"/>
      <c r="BM3967" s="41"/>
      <c r="BN3967" s="41"/>
      <c r="BO3967" s="41"/>
      <c r="BP3967" s="108"/>
      <c r="CG3967" s="102"/>
      <c r="CI3967" s="45"/>
    </row>
    <row r="3968" spans="37:87" ht="13" customHeight="1">
      <c r="AK3968" s="114"/>
      <c r="AL3968" s="41"/>
      <c r="AM3968" s="41"/>
      <c r="AN3968" s="41"/>
      <c r="AO3968" s="41"/>
      <c r="AP3968" s="41"/>
      <c r="AQ3968" s="41"/>
      <c r="AR3968" s="41"/>
      <c r="AS3968" s="41"/>
      <c r="AT3968" s="41"/>
      <c r="AU3968" s="41"/>
      <c r="AV3968" s="41"/>
      <c r="AW3968" s="41"/>
      <c r="AX3968" s="41"/>
      <c r="AY3968" s="41"/>
      <c r="AZ3968" s="41"/>
      <c r="BA3968" s="41"/>
      <c r="BB3968" s="41"/>
      <c r="BC3968" s="41"/>
      <c r="BD3968" s="41"/>
      <c r="BE3968" s="41"/>
      <c r="BF3968" s="41"/>
      <c r="BG3968" s="41"/>
      <c r="BH3968" s="41"/>
      <c r="BI3968" s="41"/>
      <c r="BJ3968" s="41"/>
      <c r="BK3968" s="41"/>
      <c r="BL3968" s="41"/>
      <c r="BM3968" s="41"/>
      <c r="BN3968" s="41"/>
      <c r="BO3968" s="41"/>
      <c r="BP3968" s="108"/>
      <c r="CG3968" s="102"/>
      <c r="CI3968" s="45"/>
    </row>
    <row r="3969" spans="37:87" ht="13" customHeight="1">
      <c r="AK3969" s="114"/>
      <c r="AL3969" s="41"/>
      <c r="AM3969" s="41"/>
      <c r="AN3969" s="41"/>
      <c r="AO3969" s="41"/>
      <c r="AP3969" s="41"/>
      <c r="AQ3969" s="41"/>
      <c r="AR3969" s="41"/>
      <c r="AS3969" s="41"/>
      <c r="AT3969" s="41"/>
      <c r="AU3969" s="41"/>
      <c r="AV3969" s="41"/>
      <c r="AW3969" s="41"/>
      <c r="AX3969" s="41"/>
      <c r="AY3969" s="41"/>
      <c r="AZ3969" s="41"/>
      <c r="BA3969" s="41"/>
      <c r="BB3969" s="41"/>
      <c r="BC3969" s="41"/>
      <c r="BD3969" s="41"/>
      <c r="BE3969" s="41"/>
      <c r="BF3969" s="41"/>
      <c r="BG3969" s="41"/>
      <c r="BH3969" s="41"/>
      <c r="BI3969" s="41"/>
      <c r="BJ3969" s="41"/>
      <c r="BK3969" s="41"/>
      <c r="BL3969" s="41"/>
      <c r="BM3969" s="41"/>
      <c r="BN3969" s="41"/>
      <c r="BO3969" s="41"/>
      <c r="BP3969" s="108"/>
      <c r="CG3969" s="102"/>
      <c r="CI3969" s="45"/>
    </row>
    <row r="3970" spans="37:87" ht="13" customHeight="1">
      <c r="AK3970" s="114"/>
      <c r="AL3970" s="41"/>
      <c r="AM3970" s="41"/>
      <c r="AN3970" s="41"/>
      <c r="AO3970" s="41"/>
      <c r="AP3970" s="41"/>
      <c r="AQ3970" s="41"/>
      <c r="AR3970" s="41"/>
      <c r="AS3970" s="41"/>
      <c r="AT3970" s="41"/>
      <c r="AU3970" s="41"/>
      <c r="AV3970" s="41"/>
      <c r="AW3970" s="41"/>
      <c r="AX3970" s="41"/>
      <c r="AY3970" s="41"/>
      <c r="AZ3970" s="41"/>
      <c r="BA3970" s="41"/>
      <c r="BB3970" s="41"/>
      <c r="BC3970" s="41"/>
      <c r="BD3970" s="41"/>
      <c r="BE3970" s="41"/>
      <c r="BF3970" s="41"/>
      <c r="BG3970" s="41"/>
      <c r="BH3970" s="41"/>
      <c r="BI3970" s="41"/>
      <c r="BJ3970" s="41"/>
      <c r="BK3970" s="41"/>
      <c r="BL3970" s="41"/>
      <c r="BM3970" s="41"/>
      <c r="BN3970" s="41"/>
      <c r="BO3970" s="41"/>
      <c r="BP3970" s="108"/>
      <c r="CG3970" s="102"/>
      <c r="CI3970" s="45"/>
    </row>
    <row r="3971" spans="37:87" ht="13" customHeight="1">
      <c r="AK3971" s="114"/>
      <c r="AL3971" s="41"/>
      <c r="AM3971" s="41"/>
      <c r="AN3971" s="41"/>
      <c r="AO3971" s="41"/>
      <c r="AP3971" s="41"/>
      <c r="AQ3971" s="41"/>
      <c r="AR3971" s="41"/>
      <c r="AS3971" s="41"/>
      <c r="AT3971" s="41"/>
      <c r="AU3971" s="41"/>
      <c r="AV3971" s="41"/>
      <c r="AW3971" s="41"/>
      <c r="AX3971" s="41"/>
      <c r="AY3971" s="41"/>
      <c r="AZ3971" s="41"/>
      <c r="BA3971" s="41"/>
      <c r="BB3971" s="41"/>
      <c r="BC3971" s="41"/>
      <c r="BD3971" s="41"/>
      <c r="BE3971" s="41"/>
      <c r="BF3971" s="41"/>
      <c r="BG3971" s="41"/>
      <c r="BH3971" s="41"/>
      <c r="BI3971" s="41"/>
      <c r="BJ3971" s="41"/>
      <c r="BK3971" s="41"/>
      <c r="BL3971" s="41"/>
      <c r="BM3971" s="41"/>
      <c r="BN3971" s="41"/>
      <c r="BO3971" s="41"/>
      <c r="BP3971" s="108"/>
      <c r="CG3971" s="102"/>
      <c r="CI3971" s="45"/>
    </row>
    <row r="3972" spans="37:87" ht="13" customHeight="1">
      <c r="AK3972" s="114"/>
      <c r="AL3972" s="41"/>
      <c r="AM3972" s="41"/>
      <c r="AN3972" s="41"/>
      <c r="AO3972" s="41"/>
      <c r="AP3972" s="41"/>
      <c r="AQ3972" s="41"/>
      <c r="AR3972" s="41"/>
      <c r="AS3972" s="41"/>
      <c r="AT3972" s="41"/>
      <c r="AU3972" s="41"/>
      <c r="AV3972" s="41"/>
      <c r="AW3972" s="41"/>
      <c r="AX3972" s="41"/>
      <c r="AY3972" s="41"/>
      <c r="AZ3972" s="41"/>
      <c r="BA3972" s="41"/>
      <c r="BB3972" s="41"/>
      <c r="BC3972" s="41"/>
      <c r="BD3972" s="41"/>
      <c r="BE3972" s="41"/>
      <c r="BF3972" s="41"/>
      <c r="BG3972" s="41"/>
      <c r="BH3972" s="41"/>
      <c r="BI3972" s="41"/>
      <c r="BJ3972" s="41"/>
      <c r="BK3972" s="41"/>
      <c r="BL3972" s="41"/>
      <c r="BM3972" s="41"/>
      <c r="BN3972" s="41"/>
      <c r="BO3972" s="41"/>
      <c r="BP3972" s="108"/>
      <c r="CG3972" s="102"/>
      <c r="CI3972" s="45"/>
    </row>
    <row r="3973" spans="37:87" ht="13" customHeight="1">
      <c r="AK3973" s="114"/>
      <c r="AL3973" s="41"/>
      <c r="AM3973" s="41"/>
      <c r="AN3973" s="41"/>
      <c r="AO3973" s="41"/>
      <c r="AP3973" s="41"/>
      <c r="AQ3973" s="41"/>
      <c r="AR3973" s="41"/>
      <c r="AS3973" s="41"/>
      <c r="AT3973" s="41"/>
      <c r="AU3973" s="41"/>
      <c r="AV3973" s="41"/>
      <c r="AW3973" s="41"/>
      <c r="AX3973" s="41"/>
      <c r="AY3973" s="41"/>
      <c r="AZ3973" s="41"/>
      <c r="BA3973" s="41"/>
      <c r="BB3973" s="41"/>
      <c r="BC3973" s="41"/>
      <c r="BD3973" s="41"/>
      <c r="BE3973" s="41"/>
      <c r="BF3973" s="41"/>
      <c r="BG3973" s="41"/>
      <c r="BH3973" s="41"/>
      <c r="BI3973" s="41"/>
      <c r="BJ3973" s="41"/>
      <c r="BK3973" s="41"/>
      <c r="BL3973" s="41"/>
      <c r="BM3973" s="41"/>
      <c r="BN3973" s="41"/>
      <c r="BO3973" s="41"/>
      <c r="BP3973" s="108"/>
      <c r="CG3973" s="102"/>
      <c r="CI3973" s="45"/>
    </row>
    <row r="3974" spans="37:87" ht="13" customHeight="1">
      <c r="AK3974" s="114"/>
      <c r="AL3974" s="41"/>
      <c r="AM3974" s="41"/>
      <c r="AN3974" s="41"/>
      <c r="AO3974" s="41"/>
      <c r="AP3974" s="41"/>
      <c r="AQ3974" s="41"/>
      <c r="AR3974" s="41"/>
      <c r="AS3974" s="41"/>
      <c r="AT3974" s="41"/>
      <c r="AU3974" s="41"/>
      <c r="AV3974" s="41"/>
      <c r="AW3974" s="41"/>
      <c r="AX3974" s="41"/>
      <c r="AY3974" s="41"/>
      <c r="AZ3974" s="41"/>
      <c r="BA3974" s="41"/>
      <c r="BB3974" s="41"/>
      <c r="BC3974" s="41"/>
      <c r="BD3974" s="41"/>
      <c r="BE3974" s="41"/>
      <c r="BF3974" s="41"/>
      <c r="BG3974" s="41"/>
      <c r="BH3974" s="41"/>
      <c r="BI3974" s="41"/>
      <c r="BJ3974" s="41"/>
      <c r="BK3974" s="41"/>
      <c r="BL3974" s="41"/>
      <c r="BM3974" s="41"/>
      <c r="BN3974" s="41"/>
      <c r="BO3974" s="41"/>
      <c r="BP3974" s="108"/>
      <c r="CG3974" s="102"/>
      <c r="CI3974" s="45"/>
    </row>
    <row r="3975" spans="37:87" ht="13" customHeight="1">
      <c r="AK3975" s="114"/>
      <c r="AL3975" s="41"/>
      <c r="AM3975" s="41"/>
      <c r="AN3975" s="41"/>
      <c r="AO3975" s="41"/>
      <c r="AP3975" s="41"/>
      <c r="AQ3975" s="41"/>
      <c r="AR3975" s="41"/>
      <c r="AS3975" s="41"/>
      <c r="AT3975" s="41"/>
      <c r="AU3975" s="41"/>
      <c r="AV3975" s="41"/>
      <c r="AW3975" s="41"/>
      <c r="AX3975" s="41"/>
      <c r="AY3975" s="41"/>
      <c r="AZ3975" s="41"/>
      <c r="BA3975" s="41"/>
      <c r="BB3975" s="41"/>
      <c r="BC3975" s="41"/>
      <c r="BD3975" s="41"/>
      <c r="BE3975" s="41"/>
      <c r="BF3975" s="41"/>
      <c r="BG3975" s="41"/>
      <c r="BH3975" s="41"/>
      <c r="BI3975" s="41"/>
      <c r="BJ3975" s="41"/>
      <c r="BK3975" s="41"/>
      <c r="BL3975" s="41"/>
      <c r="BM3975" s="41"/>
      <c r="BN3975" s="41"/>
      <c r="BO3975" s="41"/>
      <c r="BP3975" s="108"/>
      <c r="CG3975" s="102"/>
      <c r="CI3975" s="45"/>
    </row>
    <row r="3976" spans="37:87" ht="13" customHeight="1">
      <c r="AK3976" s="114"/>
      <c r="AL3976" s="41"/>
      <c r="AM3976" s="41"/>
      <c r="AN3976" s="41"/>
      <c r="AO3976" s="41"/>
      <c r="AP3976" s="41"/>
      <c r="AQ3976" s="41"/>
      <c r="AR3976" s="41"/>
      <c r="AS3976" s="41"/>
      <c r="AT3976" s="41"/>
      <c r="AU3976" s="41"/>
      <c r="AV3976" s="41"/>
      <c r="AW3976" s="41"/>
      <c r="AX3976" s="41"/>
      <c r="AY3976" s="41"/>
      <c r="AZ3976" s="41"/>
      <c r="BA3976" s="41"/>
      <c r="BB3976" s="41"/>
      <c r="BC3976" s="41"/>
      <c r="BD3976" s="41"/>
      <c r="BE3976" s="41"/>
      <c r="BF3976" s="41"/>
      <c r="BG3976" s="41"/>
      <c r="BH3976" s="41"/>
      <c r="BI3976" s="41"/>
      <c r="BJ3976" s="41"/>
      <c r="BK3976" s="41"/>
      <c r="BL3976" s="41"/>
      <c r="BM3976" s="41"/>
      <c r="BN3976" s="41"/>
      <c r="BO3976" s="41"/>
      <c r="BP3976" s="108"/>
      <c r="CG3976" s="102"/>
      <c r="CI3976" s="45"/>
    </row>
    <row r="3977" spans="37:87" ht="13" customHeight="1">
      <c r="AK3977" s="114"/>
      <c r="AL3977" s="41"/>
      <c r="AM3977" s="41"/>
      <c r="AN3977" s="41"/>
      <c r="AO3977" s="41"/>
      <c r="AP3977" s="41"/>
      <c r="AQ3977" s="41"/>
      <c r="AR3977" s="41"/>
      <c r="AS3977" s="41"/>
      <c r="AT3977" s="41"/>
      <c r="AU3977" s="41"/>
      <c r="AV3977" s="41"/>
      <c r="AW3977" s="41"/>
      <c r="AX3977" s="41"/>
      <c r="AY3977" s="41"/>
      <c r="AZ3977" s="41"/>
      <c r="BA3977" s="41"/>
      <c r="BB3977" s="41"/>
      <c r="BC3977" s="41"/>
      <c r="BD3977" s="41"/>
      <c r="BE3977" s="41"/>
      <c r="BF3977" s="41"/>
      <c r="BG3977" s="41"/>
      <c r="BH3977" s="41"/>
      <c r="BI3977" s="41"/>
      <c r="BJ3977" s="41"/>
      <c r="BK3977" s="41"/>
      <c r="BL3977" s="41"/>
      <c r="BM3977" s="41"/>
      <c r="BN3977" s="41"/>
      <c r="BO3977" s="41"/>
      <c r="BP3977" s="108"/>
      <c r="CG3977" s="102"/>
      <c r="CI3977" s="45"/>
    </row>
    <row r="3978" spans="37:87" ht="13" customHeight="1">
      <c r="AK3978" s="114"/>
      <c r="AL3978" s="41"/>
      <c r="AM3978" s="41"/>
      <c r="AN3978" s="41"/>
      <c r="AO3978" s="41"/>
      <c r="AP3978" s="41"/>
      <c r="AQ3978" s="41"/>
      <c r="AR3978" s="41"/>
      <c r="AS3978" s="41"/>
      <c r="AT3978" s="41"/>
      <c r="AU3978" s="41"/>
      <c r="AV3978" s="41"/>
      <c r="AW3978" s="41"/>
      <c r="AX3978" s="41"/>
      <c r="AY3978" s="41"/>
      <c r="AZ3978" s="41"/>
      <c r="BA3978" s="41"/>
      <c r="BB3978" s="41"/>
      <c r="BC3978" s="41"/>
      <c r="BD3978" s="41"/>
      <c r="BE3978" s="41"/>
      <c r="BF3978" s="41"/>
      <c r="BG3978" s="41"/>
      <c r="BH3978" s="41"/>
      <c r="BI3978" s="41"/>
      <c r="BJ3978" s="41"/>
      <c r="BK3978" s="41"/>
      <c r="BL3978" s="41"/>
      <c r="BM3978" s="41"/>
      <c r="BN3978" s="41"/>
      <c r="BO3978" s="41"/>
      <c r="BP3978" s="108"/>
      <c r="CG3978" s="102"/>
      <c r="CI3978" s="45"/>
    </row>
    <row r="3979" spans="37:87" ht="13" customHeight="1">
      <c r="AK3979" s="114"/>
      <c r="AL3979" s="41"/>
      <c r="AM3979" s="41"/>
      <c r="AN3979" s="41"/>
      <c r="AO3979" s="41"/>
      <c r="AP3979" s="41"/>
      <c r="AQ3979" s="41"/>
      <c r="AR3979" s="41"/>
      <c r="AS3979" s="41"/>
      <c r="AT3979" s="41"/>
      <c r="AU3979" s="41"/>
      <c r="AV3979" s="41"/>
      <c r="AW3979" s="41"/>
      <c r="AX3979" s="41"/>
      <c r="AY3979" s="41"/>
      <c r="AZ3979" s="41"/>
      <c r="BA3979" s="41"/>
      <c r="BB3979" s="41"/>
      <c r="BC3979" s="41"/>
      <c r="BD3979" s="41"/>
      <c r="BE3979" s="41"/>
      <c r="BF3979" s="41"/>
      <c r="BG3979" s="41"/>
      <c r="BH3979" s="41"/>
      <c r="BI3979" s="41"/>
      <c r="BJ3979" s="41"/>
      <c r="BK3979" s="41"/>
      <c r="BL3979" s="41"/>
      <c r="BM3979" s="41"/>
      <c r="BN3979" s="41"/>
      <c r="BO3979" s="41"/>
      <c r="BP3979" s="108"/>
      <c r="CG3979" s="102"/>
      <c r="CI3979" s="45"/>
    </row>
    <row r="3980" spans="37:87" ht="13" customHeight="1">
      <c r="AK3980" s="114"/>
      <c r="AL3980" s="41"/>
      <c r="AM3980" s="41"/>
      <c r="AN3980" s="41"/>
      <c r="AO3980" s="41"/>
      <c r="AP3980" s="41"/>
      <c r="AQ3980" s="41"/>
      <c r="AR3980" s="41"/>
      <c r="AS3980" s="41"/>
      <c r="AT3980" s="41"/>
      <c r="AU3980" s="41"/>
      <c r="AV3980" s="41"/>
      <c r="AW3980" s="41"/>
      <c r="AX3980" s="41"/>
      <c r="AY3980" s="41"/>
      <c r="AZ3980" s="41"/>
      <c r="BA3980" s="41"/>
      <c r="BB3980" s="41"/>
      <c r="BC3980" s="41"/>
      <c r="BD3980" s="41"/>
      <c r="BE3980" s="41"/>
      <c r="BF3980" s="41"/>
      <c r="BG3980" s="41"/>
      <c r="BH3980" s="41"/>
      <c r="BI3980" s="41"/>
      <c r="BJ3980" s="41"/>
      <c r="BK3980" s="41"/>
      <c r="BL3980" s="41"/>
      <c r="BM3980" s="41"/>
      <c r="BN3980" s="41"/>
      <c r="BO3980" s="41"/>
      <c r="BP3980" s="108"/>
      <c r="CG3980" s="102"/>
      <c r="CI3980" s="45"/>
    </row>
    <row r="3981" spans="37:87" ht="13" customHeight="1">
      <c r="AK3981" s="114"/>
      <c r="AL3981" s="41"/>
      <c r="AM3981" s="41"/>
      <c r="AN3981" s="41"/>
      <c r="AO3981" s="41"/>
      <c r="AP3981" s="41"/>
      <c r="AQ3981" s="41"/>
      <c r="AR3981" s="41"/>
      <c r="AS3981" s="41"/>
      <c r="AT3981" s="41"/>
      <c r="AU3981" s="41"/>
      <c r="AV3981" s="41"/>
      <c r="AW3981" s="41"/>
      <c r="AX3981" s="41"/>
      <c r="AY3981" s="41"/>
      <c r="AZ3981" s="41"/>
      <c r="BA3981" s="41"/>
      <c r="BB3981" s="41"/>
      <c r="BC3981" s="41"/>
      <c r="BD3981" s="41"/>
      <c r="BE3981" s="41"/>
      <c r="BF3981" s="41"/>
      <c r="BG3981" s="41"/>
      <c r="BH3981" s="41"/>
      <c r="BI3981" s="41"/>
      <c r="BJ3981" s="41"/>
      <c r="BK3981" s="41"/>
      <c r="BL3981" s="41"/>
      <c r="BM3981" s="41"/>
      <c r="BN3981" s="41"/>
      <c r="BO3981" s="41"/>
      <c r="BP3981" s="108"/>
      <c r="CG3981" s="102"/>
      <c r="CI3981" s="45"/>
    </row>
    <row r="3982" spans="37:87" ht="13" customHeight="1">
      <c r="AK3982" s="114"/>
      <c r="AL3982" s="41"/>
      <c r="AM3982" s="41"/>
      <c r="AN3982" s="41"/>
      <c r="AO3982" s="41"/>
      <c r="AP3982" s="41"/>
      <c r="AQ3982" s="41"/>
      <c r="AR3982" s="41"/>
      <c r="AS3982" s="41"/>
      <c r="AT3982" s="41"/>
      <c r="AU3982" s="41"/>
      <c r="AV3982" s="41"/>
      <c r="AW3982" s="41"/>
      <c r="AX3982" s="41"/>
      <c r="AY3982" s="41"/>
      <c r="AZ3982" s="41"/>
      <c r="BA3982" s="41"/>
      <c r="BB3982" s="41"/>
      <c r="BC3982" s="41"/>
      <c r="BD3982" s="41"/>
      <c r="BE3982" s="41"/>
      <c r="BF3982" s="41"/>
      <c r="BG3982" s="41"/>
      <c r="BH3982" s="41"/>
      <c r="BI3982" s="41"/>
      <c r="BJ3982" s="41"/>
      <c r="BK3982" s="41"/>
      <c r="BL3982" s="41"/>
      <c r="BM3982" s="41"/>
      <c r="BN3982" s="41"/>
      <c r="BO3982" s="41"/>
      <c r="BP3982" s="108"/>
      <c r="CG3982" s="102"/>
      <c r="CI3982" s="45"/>
    </row>
    <row r="3983" spans="37:87" ht="13" customHeight="1">
      <c r="AK3983" s="114"/>
      <c r="AL3983" s="41"/>
      <c r="AM3983" s="41"/>
      <c r="AN3983" s="41"/>
      <c r="AO3983" s="41"/>
      <c r="AP3983" s="41"/>
      <c r="AQ3983" s="41"/>
      <c r="AR3983" s="41"/>
      <c r="AS3983" s="41"/>
      <c r="AT3983" s="41"/>
      <c r="AU3983" s="41"/>
      <c r="AV3983" s="41"/>
      <c r="AW3983" s="41"/>
      <c r="AX3983" s="41"/>
      <c r="AY3983" s="41"/>
      <c r="AZ3983" s="41"/>
      <c r="BA3983" s="41"/>
      <c r="BB3983" s="41"/>
      <c r="BC3983" s="41"/>
      <c r="BD3983" s="41"/>
      <c r="BE3983" s="41"/>
      <c r="BF3983" s="41"/>
      <c r="BG3983" s="41"/>
      <c r="BH3983" s="41"/>
      <c r="BI3983" s="41"/>
      <c r="BJ3983" s="41"/>
      <c r="BK3983" s="41"/>
      <c r="BL3983" s="41"/>
      <c r="BM3983" s="41"/>
      <c r="BN3983" s="41"/>
      <c r="BO3983" s="41"/>
      <c r="BP3983" s="108"/>
      <c r="CG3983" s="102"/>
      <c r="CI3983" s="45"/>
    </row>
    <row r="3984" spans="37:87" ht="13" customHeight="1">
      <c r="AK3984" s="114"/>
      <c r="AL3984" s="41"/>
      <c r="AM3984" s="41"/>
      <c r="AN3984" s="41"/>
      <c r="AO3984" s="41"/>
      <c r="AP3984" s="41"/>
      <c r="AQ3984" s="41"/>
      <c r="AR3984" s="41"/>
      <c r="AS3984" s="41"/>
      <c r="AT3984" s="41"/>
      <c r="AU3984" s="41"/>
      <c r="AV3984" s="41"/>
      <c r="AW3984" s="41"/>
      <c r="AX3984" s="41"/>
      <c r="AY3984" s="41"/>
      <c r="AZ3984" s="41"/>
      <c r="BA3984" s="41"/>
      <c r="BB3984" s="41"/>
      <c r="BC3984" s="41"/>
      <c r="BD3984" s="41"/>
      <c r="BE3984" s="41"/>
      <c r="BF3984" s="41"/>
      <c r="BG3984" s="41"/>
      <c r="BH3984" s="41"/>
      <c r="BI3984" s="41"/>
      <c r="BJ3984" s="41"/>
      <c r="BK3984" s="41"/>
      <c r="BL3984" s="41"/>
      <c r="BM3984" s="41"/>
      <c r="BN3984" s="41"/>
      <c r="BO3984" s="41"/>
      <c r="BP3984" s="108"/>
      <c r="CG3984" s="102"/>
      <c r="CI3984" s="45"/>
    </row>
    <row r="3985" spans="37:87" ht="13" customHeight="1">
      <c r="AK3985" s="114"/>
      <c r="AL3985" s="41"/>
      <c r="AM3985" s="41"/>
      <c r="AN3985" s="41"/>
      <c r="AO3985" s="41"/>
      <c r="AP3985" s="41"/>
      <c r="AQ3985" s="41"/>
      <c r="AR3985" s="41"/>
      <c r="AS3985" s="41"/>
      <c r="AT3985" s="41"/>
      <c r="AU3985" s="41"/>
      <c r="AV3985" s="41"/>
      <c r="AW3985" s="41"/>
      <c r="AX3985" s="41"/>
      <c r="AY3985" s="41"/>
      <c r="AZ3985" s="41"/>
      <c r="BA3985" s="41"/>
      <c r="BB3985" s="41"/>
      <c r="BC3985" s="41"/>
      <c r="BD3985" s="41"/>
      <c r="BE3985" s="41"/>
      <c r="BF3985" s="41"/>
      <c r="BG3985" s="41"/>
      <c r="BH3985" s="41"/>
      <c r="BI3985" s="41"/>
      <c r="BJ3985" s="41"/>
      <c r="BK3985" s="41"/>
      <c r="BL3985" s="41"/>
      <c r="BM3985" s="41"/>
      <c r="BN3985" s="41"/>
      <c r="BO3985" s="41"/>
      <c r="BP3985" s="108"/>
      <c r="CG3985" s="102"/>
      <c r="CI3985" s="45"/>
    </row>
    <row r="3986" spans="37:87" ht="13" customHeight="1">
      <c r="AK3986" s="114"/>
      <c r="AL3986" s="41"/>
      <c r="AM3986" s="41"/>
      <c r="AN3986" s="41"/>
      <c r="AO3986" s="41"/>
      <c r="AP3986" s="41"/>
      <c r="AQ3986" s="41"/>
      <c r="AR3986" s="41"/>
      <c r="AS3986" s="41"/>
      <c r="AT3986" s="41"/>
      <c r="AU3986" s="41"/>
      <c r="AV3986" s="41"/>
      <c r="AW3986" s="41"/>
      <c r="AX3986" s="41"/>
      <c r="AY3986" s="41"/>
      <c r="AZ3986" s="41"/>
      <c r="BA3986" s="41"/>
      <c r="BB3986" s="41"/>
      <c r="BC3986" s="41"/>
      <c r="BD3986" s="41"/>
      <c r="BE3986" s="41"/>
      <c r="BF3986" s="41"/>
      <c r="BG3986" s="41"/>
      <c r="BH3986" s="41"/>
      <c r="BI3986" s="41"/>
      <c r="BJ3986" s="41"/>
      <c r="BK3986" s="41"/>
      <c r="BL3986" s="41"/>
      <c r="BM3986" s="41"/>
      <c r="BN3986" s="41"/>
      <c r="BO3986" s="41"/>
      <c r="BP3986" s="108"/>
      <c r="CG3986" s="102"/>
      <c r="CI3986" s="45"/>
    </row>
    <row r="3987" spans="37:87" ht="13" customHeight="1">
      <c r="AK3987" s="114"/>
      <c r="AL3987" s="41"/>
      <c r="AM3987" s="41"/>
      <c r="AN3987" s="41"/>
      <c r="AO3987" s="41"/>
      <c r="AP3987" s="41"/>
      <c r="AQ3987" s="41"/>
      <c r="AR3987" s="41"/>
      <c r="AS3987" s="41"/>
      <c r="AT3987" s="41"/>
      <c r="AU3987" s="41"/>
      <c r="AV3987" s="41"/>
      <c r="AW3987" s="41"/>
      <c r="AX3987" s="41"/>
      <c r="AY3987" s="41"/>
      <c r="AZ3987" s="41"/>
      <c r="BA3987" s="41"/>
      <c r="BB3987" s="41"/>
      <c r="BC3987" s="41"/>
      <c r="BD3987" s="41"/>
      <c r="BE3987" s="41"/>
      <c r="BF3987" s="41"/>
      <c r="BG3987" s="41"/>
      <c r="BH3987" s="41"/>
      <c r="BI3987" s="41"/>
      <c r="BJ3987" s="41"/>
      <c r="BK3987" s="41"/>
      <c r="BL3987" s="41"/>
      <c r="BM3987" s="41"/>
      <c r="BN3987" s="41"/>
      <c r="BO3987" s="41"/>
      <c r="BP3987" s="108"/>
      <c r="CG3987" s="102"/>
      <c r="CI3987" s="45"/>
    </row>
    <row r="3988" spans="37:87" ht="13" customHeight="1">
      <c r="AK3988" s="114"/>
      <c r="AL3988" s="41"/>
      <c r="AM3988" s="41"/>
      <c r="AN3988" s="41"/>
      <c r="AO3988" s="41"/>
      <c r="AP3988" s="41"/>
      <c r="AQ3988" s="41"/>
      <c r="AR3988" s="41"/>
      <c r="AS3988" s="41"/>
      <c r="AT3988" s="41"/>
      <c r="AU3988" s="41"/>
      <c r="AV3988" s="41"/>
      <c r="AW3988" s="41"/>
      <c r="AX3988" s="41"/>
      <c r="AY3988" s="41"/>
      <c r="AZ3988" s="41"/>
      <c r="BA3988" s="41"/>
      <c r="BB3988" s="41"/>
      <c r="BC3988" s="41"/>
      <c r="BD3988" s="41"/>
      <c r="BE3988" s="41"/>
      <c r="BF3988" s="41"/>
      <c r="BG3988" s="41"/>
      <c r="BH3988" s="41"/>
      <c r="BI3988" s="41"/>
      <c r="BJ3988" s="41"/>
      <c r="BK3988" s="41"/>
      <c r="BL3988" s="41"/>
      <c r="BM3988" s="41"/>
      <c r="BN3988" s="41"/>
      <c r="BO3988" s="41"/>
      <c r="BP3988" s="108"/>
      <c r="CG3988" s="102"/>
      <c r="CI3988" s="45"/>
    </row>
    <row r="3989" spans="37:87" ht="13" customHeight="1">
      <c r="AK3989" s="114"/>
      <c r="AL3989" s="41"/>
      <c r="AM3989" s="41"/>
      <c r="AN3989" s="41"/>
      <c r="AO3989" s="41"/>
      <c r="AP3989" s="41"/>
      <c r="AQ3989" s="41"/>
      <c r="AR3989" s="41"/>
      <c r="AS3989" s="41"/>
      <c r="AT3989" s="41"/>
      <c r="AU3989" s="41"/>
      <c r="AV3989" s="41"/>
      <c r="AW3989" s="41"/>
      <c r="AX3989" s="41"/>
      <c r="AY3989" s="41"/>
      <c r="AZ3989" s="41"/>
      <c r="BA3989" s="41"/>
      <c r="BB3989" s="41"/>
      <c r="BC3989" s="41"/>
      <c r="BD3989" s="41"/>
      <c r="BE3989" s="41"/>
      <c r="BF3989" s="41"/>
      <c r="BG3989" s="41"/>
      <c r="BH3989" s="41"/>
      <c r="BI3989" s="41"/>
      <c r="BJ3989" s="41"/>
      <c r="BK3989" s="41"/>
      <c r="BL3989" s="41"/>
      <c r="BM3989" s="41"/>
      <c r="BN3989" s="41"/>
      <c r="BO3989" s="41"/>
      <c r="BP3989" s="108"/>
      <c r="CG3989" s="102"/>
      <c r="CI3989" s="45"/>
    </row>
    <row r="3990" spans="37:87" ht="13" customHeight="1">
      <c r="AK3990" s="114"/>
      <c r="AL3990" s="41"/>
      <c r="AM3990" s="41"/>
      <c r="AN3990" s="41"/>
      <c r="AO3990" s="41"/>
      <c r="AP3990" s="41"/>
      <c r="AQ3990" s="41"/>
      <c r="AR3990" s="41"/>
      <c r="AS3990" s="41"/>
      <c r="AT3990" s="41"/>
      <c r="AU3990" s="41"/>
      <c r="AV3990" s="41"/>
      <c r="AW3990" s="41"/>
      <c r="AX3990" s="41"/>
      <c r="AY3990" s="41"/>
      <c r="AZ3990" s="41"/>
      <c r="BA3990" s="41"/>
      <c r="BB3990" s="41"/>
      <c r="BC3990" s="41"/>
      <c r="BD3990" s="41"/>
      <c r="BE3990" s="41"/>
      <c r="BF3990" s="41"/>
      <c r="BG3990" s="41"/>
      <c r="BH3990" s="41"/>
      <c r="BI3990" s="41"/>
      <c r="BJ3990" s="41"/>
      <c r="BK3990" s="41"/>
      <c r="BL3990" s="41"/>
      <c r="BM3990" s="41"/>
      <c r="BN3990" s="41"/>
      <c r="BO3990" s="41"/>
      <c r="BP3990" s="108"/>
      <c r="CG3990" s="102"/>
      <c r="CI3990" s="45"/>
    </row>
    <row r="3991" spans="37:87" ht="13" customHeight="1">
      <c r="AK3991" s="114"/>
      <c r="AL3991" s="41"/>
      <c r="AM3991" s="41"/>
      <c r="AN3991" s="41"/>
      <c r="AO3991" s="41"/>
      <c r="AP3991" s="41"/>
      <c r="AQ3991" s="41"/>
      <c r="AR3991" s="41"/>
      <c r="AS3991" s="41"/>
      <c r="AT3991" s="41"/>
      <c r="AU3991" s="41"/>
      <c r="AV3991" s="41"/>
      <c r="AW3991" s="41"/>
      <c r="AX3991" s="41"/>
      <c r="AY3991" s="41"/>
      <c r="AZ3991" s="41"/>
      <c r="BA3991" s="41"/>
      <c r="BB3991" s="41"/>
      <c r="BC3991" s="41"/>
      <c r="BD3991" s="41"/>
      <c r="BE3991" s="41"/>
      <c r="BF3991" s="41"/>
      <c r="BG3991" s="41"/>
      <c r="BH3991" s="41"/>
      <c r="BI3991" s="41"/>
      <c r="BJ3991" s="41"/>
      <c r="BK3991" s="41"/>
      <c r="BL3991" s="41"/>
      <c r="BM3991" s="41"/>
      <c r="BN3991" s="41"/>
      <c r="BO3991" s="41"/>
      <c r="BP3991" s="108"/>
      <c r="CG3991" s="102"/>
      <c r="CI3991" s="45"/>
    </row>
    <row r="3992" spans="37:87" ht="13" customHeight="1">
      <c r="AK3992" s="114"/>
      <c r="AL3992" s="41"/>
      <c r="AM3992" s="41"/>
      <c r="AN3992" s="41"/>
      <c r="AO3992" s="41"/>
      <c r="AP3992" s="41"/>
      <c r="AQ3992" s="41"/>
      <c r="AR3992" s="41"/>
      <c r="AS3992" s="41"/>
      <c r="AT3992" s="41"/>
      <c r="AU3992" s="41"/>
      <c r="AV3992" s="41"/>
      <c r="AW3992" s="41"/>
      <c r="AX3992" s="41"/>
      <c r="AY3992" s="41"/>
      <c r="AZ3992" s="41"/>
      <c r="BA3992" s="41"/>
      <c r="BB3992" s="41"/>
      <c r="BC3992" s="41"/>
      <c r="BD3992" s="41"/>
      <c r="BE3992" s="41"/>
      <c r="BF3992" s="41"/>
      <c r="BG3992" s="41"/>
      <c r="BH3992" s="41"/>
      <c r="BI3992" s="41"/>
      <c r="BJ3992" s="41"/>
      <c r="BK3992" s="41"/>
      <c r="BL3992" s="41"/>
      <c r="BM3992" s="41"/>
      <c r="BN3992" s="41"/>
      <c r="BO3992" s="41"/>
      <c r="BP3992" s="108"/>
      <c r="CG3992" s="102"/>
      <c r="CI3992" s="45"/>
    </row>
    <row r="3993" spans="37:87" ht="13" customHeight="1">
      <c r="AK3993" s="114"/>
      <c r="AL3993" s="41"/>
      <c r="AM3993" s="41"/>
      <c r="AN3993" s="41"/>
      <c r="AO3993" s="41"/>
      <c r="AP3993" s="41"/>
      <c r="AQ3993" s="41"/>
      <c r="AR3993" s="41"/>
      <c r="AS3993" s="41"/>
      <c r="AT3993" s="41"/>
      <c r="AU3993" s="41"/>
      <c r="AV3993" s="41"/>
      <c r="AW3993" s="41"/>
      <c r="AX3993" s="41"/>
      <c r="AY3993" s="41"/>
      <c r="AZ3993" s="41"/>
      <c r="BA3993" s="41"/>
      <c r="BB3993" s="41"/>
      <c r="BC3993" s="41"/>
      <c r="BD3993" s="41"/>
      <c r="BE3993" s="41"/>
      <c r="BF3993" s="41"/>
      <c r="BG3993" s="41"/>
      <c r="BH3993" s="41"/>
      <c r="BI3993" s="41"/>
      <c r="BJ3993" s="41"/>
      <c r="BK3993" s="41"/>
      <c r="BL3993" s="41"/>
      <c r="BM3993" s="41"/>
      <c r="BN3993" s="41"/>
      <c r="BO3993" s="41"/>
      <c r="BP3993" s="108"/>
      <c r="CG3993" s="102"/>
      <c r="CI3993" s="45"/>
    </row>
    <row r="3994" spans="37:87" ht="13" customHeight="1">
      <c r="AK3994" s="114"/>
      <c r="AL3994" s="41"/>
      <c r="AM3994" s="41"/>
      <c r="AN3994" s="41"/>
      <c r="AO3994" s="41"/>
      <c r="AP3994" s="41"/>
      <c r="AQ3994" s="41"/>
      <c r="AR3994" s="41"/>
      <c r="AS3994" s="41"/>
      <c r="AT3994" s="41"/>
      <c r="AU3994" s="41"/>
      <c r="AV3994" s="41"/>
      <c r="AW3994" s="41"/>
      <c r="AX3994" s="41"/>
      <c r="AY3994" s="41"/>
      <c r="AZ3994" s="41"/>
      <c r="BA3994" s="41"/>
      <c r="BB3994" s="41"/>
      <c r="BC3994" s="41"/>
      <c r="BD3994" s="41"/>
      <c r="BE3994" s="41"/>
      <c r="BF3994" s="41"/>
      <c r="BG3994" s="41"/>
      <c r="BH3994" s="41"/>
      <c r="BI3994" s="41"/>
      <c r="BJ3994" s="41"/>
      <c r="BK3994" s="41"/>
      <c r="BL3994" s="41"/>
      <c r="BM3994" s="41"/>
      <c r="BN3994" s="41"/>
      <c r="BO3994" s="41"/>
      <c r="BP3994" s="108"/>
      <c r="CG3994" s="102"/>
      <c r="CI3994" s="45"/>
    </row>
    <row r="3995" spans="37:87" ht="13" customHeight="1">
      <c r="AK3995" s="114"/>
      <c r="AL3995" s="41"/>
      <c r="AM3995" s="41"/>
      <c r="AN3995" s="41"/>
      <c r="AO3995" s="41"/>
      <c r="AP3995" s="41"/>
      <c r="AQ3995" s="41"/>
      <c r="AR3995" s="41"/>
      <c r="AS3995" s="41"/>
      <c r="AT3995" s="41"/>
      <c r="AU3995" s="41"/>
      <c r="AV3995" s="41"/>
      <c r="AW3995" s="41"/>
      <c r="AX3995" s="41"/>
      <c r="AY3995" s="41"/>
      <c r="AZ3995" s="41"/>
      <c r="BA3995" s="41"/>
      <c r="BB3995" s="41"/>
      <c r="BC3995" s="41"/>
      <c r="BD3995" s="41"/>
      <c r="BE3995" s="41"/>
      <c r="BF3995" s="41"/>
      <c r="BG3995" s="41"/>
      <c r="BH3995" s="41"/>
      <c r="BI3995" s="41"/>
      <c r="BJ3995" s="41"/>
      <c r="BK3995" s="41"/>
      <c r="BL3995" s="41"/>
      <c r="BM3995" s="41"/>
      <c r="BN3995" s="41"/>
      <c r="BO3995" s="41"/>
      <c r="BP3995" s="108"/>
      <c r="CG3995" s="102"/>
      <c r="CI3995" s="45"/>
    </row>
    <row r="3996" spans="37:87" ht="13" customHeight="1">
      <c r="AK3996" s="114"/>
      <c r="AL3996" s="41"/>
      <c r="AM3996" s="41"/>
      <c r="AN3996" s="41"/>
      <c r="AO3996" s="41"/>
      <c r="AP3996" s="41"/>
      <c r="AQ3996" s="41"/>
      <c r="AR3996" s="41"/>
      <c r="AS3996" s="41"/>
      <c r="AT3996" s="41"/>
      <c r="AU3996" s="41"/>
      <c r="AV3996" s="41"/>
      <c r="AW3996" s="41"/>
      <c r="AX3996" s="41"/>
      <c r="AY3996" s="41"/>
      <c r="AZ3996" s="41"/>
      <c r="BA3996" s="41"/>
      <c r="BB3996" s="41"/>
      <c r="BC3996" s="41"/>
      <c r="BD3996" s="41"/>
      <c r="BE3996" s="41"/>
      <c r="BF3996" s="41"/>
      <c r="BG3996" s="41"/>
      <c r="BH3996" s="41"/>
      <c r="BI3996" s="41"/>
      <c r="BJ3996" s="41"/>
      <c r="BK3996" s="41"/>
      <c r="BL3996" s="41"/>
      <c r="BM3996" s="41"/>
      <c r="BN3996" s="41"/>
      <c r="BO3996" s="41"/>
      <c r="BP3996" s="108"/>
      <c r="CG3996" s="102"/>
      <c r="CI3996" s="45"/>
    </row>
    <row r="3997" spans="37:87" ht="13" customHeight="1">
      <c r="AK3997" s="114"/>
      <c r="AL3997" s="41"/>
      <c r="AM3997" s="41"/>
      <c r="AN3997" s="41"/>
      <c r="AO3997" s="41"/>
      <c r="AP3997" s="41"/>
      <c r="AQ3997" s="41"/>
      <c r="AR3997" s="41"/>
      <c r="AS3997" s="41"/>
      <c r="AT3997" s="41"/>
      <c r="AU3997" s="41"/>
      <c r="AV3997" s="41"/>
      <c r="AW3997" s="41"/>
      <c r="AX3997" s="41"/>
      <c r="AY3997" s="41"/>
      <c r="AZ3997" s="41"/>
      <c r="BA3997" s="41"/>
      <c r="BB3997" s="41"/>
      <c r="BC3997" s="41"/>
      <c r="BD3997" s="41"/>
      <c r="BE3997" s="41"/>
      <c r="BF3997" s="41"/>
      <c r="BG3997" s="41"/>
      <c r="BH3997" s="41"/>
      <c r="BI3997" s="41"/>
      <c r="BJ3997" s="41"/>
      <c r="BK3997" s="41"/>
      <c r="BL3997" s="41"/>
      <c r="BM3997" s="41"/>
      <c r="BN3997" s="41"/>
      <c r="BO3997" s="41"/>
      <c r="BP3997" s="108"/>
      <c r="CG3997" s="102"/>
      <c r="CI3997" s="45"/>
    </row>
    <row r="3998" spans="37:87" ht="13" customHeight="1">
      <c r="AK3998" s="114"/>
      <c r="AL3998" s="41"/>
      <c r="AM3998" s="41"/>
      <c r="AN3998" s="41"/>
      <c r="AO3998" s="41"/>
      <c r="AP3998" s="41"/>
      <c r="AQ3998" s="41"/>
      <c r="AR3998" s="41"/>
      <c r="AS3998" s="41"/>
      <c r="AT3998" s="41"/>
      <c r="AU3998" s="41"/>
      <c r="AV3998" s="41"/>
      <c r="AW3998" s="41"/>
      <c r="AX3998" s="41"/>
      <c r="AY3998" s="41"/>
      <c r="AZ3998" s="41"/>
      <c r="BA3998" s="41"/>
      <c r="BB3998" s="41"/>
      <c r="BC3998" s="41"/>
      <c r="BD3998" s="41"/>
      <c r="BE3998" s="41"/>
      <c r="BF3998" s="41"/>
      <c r="BG3998" s="41"/>
      <c r="BH3998" s="41"/>
      <c r="BI3998" s="41"/>
      <c r="BJ3998" s="41"/>
      <c r="BK3998" s="41"/>
      <c r="BL3998" s="41"/>
      <c r="BM3998" s="41"/>
      <c r="BN3998" s="41"/>
      <c r="BO3998" s="41"/>
      <c r="BP3998" s="108"/>
      <c r="CG3998" s="102"/>
      <c r="CI3998" s="45"/>
    </row>
    <row r="3999" spans="37:87" ht="13" customHeight="1">
      <c r="AK3999" s="114"/>
      <c r="AL3999" s="41"/>
      <c r="AM3999" s="41"/>
      <c r="AN3999" s="41"/>
      <c r="AO3999" s="41"/>
      <c r="AP3999" s="41"/>
      <c r="AQ3999" s="41"/>
      <c r="AR3999" s="41"/>
      <c r="AS3999" s="41"/>
      <c r="AT3999" s="41"/>
      <c r="AU3999" s="41"/>
      <c r="AV3999" s="41"/>
      <c r="AW3999" s="41"/>
      <c r="AX3999" s="41"/>
      <c r="AY3999" s="41"/>
      <c r="AZ3999" s="41"/>
      <c r="BA3999" s="41"/>
      <c r="BB3999" s="41"/>
      <c r="BC3999" s="41"/>
      <c r="BD3999" s="41"/>
      <c r="BE3999" s="41"/>
      <c r="BF3999" s="41"/>
      <c r="BG3999" s="41"/>
      <c r="BH3999" s="41"/>
      <c r="BI3999" s="41"/>
      <c r="BJ3999" s="41"/>
      <c r="BK3999" s="41"/>
      <c r="BL3999" s="41"/>
      <c r="BM3999" s="41"/>
      <c r="BN3999" s="41"/>
      <c r="BO3999" s="41"/>
      <c r="BP3999" s="108"/>
      <c r="CG3999" s="102"/>
      <c r="CI3999" s="45"/>
    </row>
    <row r="4000" spans="37:87" ht="13" customHeight="1">
      <c r="AK4000" s="114"/>
      <c r="AL4000" s="41"/>
      <c r="AM4000" s="41"/>
      <c r="AN4000" s="41"/>
      <c r="AO4000" s="41"/>
      <c r="AP4000" s="41"/>
      <c r="AQ4000" s="41"/>
      <c r="AR4000" s="41"/>
      <c r="AS4000" s="41"/>
      <c r="AT4000" s="41"/>
      <c r="AU4000" s="41"/>
      <c r="AV4000" s="41"/>
      <c r="AW4000" s="41"/>
      <c r="AX4000" s="41"/>
      <c r="AY4000" s="41"/>
      <c r="AZ4000" s="41"/>
      <c r="BA4000" s="41"/>
      <c r="BB4000" s="41"/>
      <c r="BC4000" s="41"/>
      <c r="BD4000" s="41"/>
      <c r="BE4000" s="41"/>
      <c r="BF4000" s="41"/>
      <c r="BG4000" s="41"/>
      <c r="BH4000" s="41"/>
      <c r="BI4000" s="41"/>
      <c r="BJ4000" s="41"/>
      <c r="BK4000" s="41"/>
      <c r="BL4000" s="41"/>
      <c r="BM4000" s="41"/>
      <c r="BN4000" s="41"/>
      <c r="BO4000" s="41"/>
      <c r="BP4000" s="108"/>
      <c r="CG4000" s="102"/>
      <c r="CI4000" s="45"/>
    </row>
    <row r="4001" spans="37:87" ht="13" customHeight="1">
      <c r="AK4001" s="114"/>
      <c r="AL4001" s="41"/>
      <c r="AM4001" s="41"/>
      <c r="AN4001" s="41"/>
      <c r="AO4001" s="41"/>
      <c r="AP4001" s="41"/>
      <c r="AQ4001" s="41"/>
      <c r="AR4001" s="41"/>
      <c r="AS4001" s="41"/>
      <c r="AT4001" s="41"/>
      <c r="AU4001" s="41"/>
      <c r="AV4001" s="41"/>
      <c r="AW4001" s="41"/>
      <c r="AX4001" s="41"/>
      <c r="AY4001" s="41"/>
      <c r="AZ4001" s="41"/>
      <c r="BA4001" s="41"/>
      <c r="BB4001" s="41"/>
      <c r="BC4001" s="41"/>
      <c r="BD4001" s="41"/>
      <c r="BE4001" s="41"/>
      <c r="BF4001" s="41"/>
      <c r="BG4001" s="41"/>
      <c r="BH4001" s="41"/>
      <c r="BI4001" s="41"/>
      <c r="BJ4001" s="41"/>
      <c r="BK4001" s="41"/>
      <c r="BL4001" s="41"/>
      <c r="BM4001" s="41"/>
      <c r="BN4001" s="41"/>
      <c r="BO4001" s="41"/>
      <c r="BP4001" s="108"/>
      <c r="CG4001" s="102"/>
      <c r="CI4001" s="45"/>
    </row>
    <row r="4002" spans="37:87" ht="13" customHeight="1">
      <c r="AK4002" s="114"/>
      <c r="AL4002" s="41"/>
      <c r="AM4002" s="41"/>
      <c r="AN4002" s="41"/>
      <c r="AO4002" s="41"/>
      <c r="AP4002" s="41"/>
      <c r="AQ4002" s="41"/>
      <c r="AR4002" s="41"/>
      <c r="AS4002" s="41"/>
      <c r="AT4002" s="41"/>
      <c r="AU4002" s="41"/>
      <c r="AV4002" s="41"/>
      <c r="AW4002" s="41"/>
      <c r="AX4002" s="41"/>
      <c r="AY4002" s="41"/>
      <c r="AZ4002" s="41"/>
      <c r="BA4002" s="41"/>
      <c r="BB4002" s="41"/>
      <c r="BC4002" s="41"/>
      <c r="BD4002" s="41"/>
      <c r="BE4002" s="41"/>
      <c r="BF4002" s="41"/>
      <c r="BG4002" s="41"/>
      <c r="BH4002" s="41"/>
      <c r="BI4002" s="41"/>
      <c r="BJ4002" s="41"/>
      <c r="BK4002" s="41"/>
      <c r="BL4002" s="41"/>
      <c r="BM4002" s="41"/>
      <c r="BN4002" s="41"/>
      <c r="BO4002" s="41"/>
      <c r="BP4002" s="108"/>
      <c r="CG4002" s="102"/>
      <c r="CI4002" s="45"/>
    </row>
    <row r="4003" spans="37:87" ht="13" customHeight="1">
      <c r="AK4003" s="114"/>
      <c r="AL4003" s="41"/>
      <c r="AM4003" s="41"/>
      <c r="AN4003" s="41"/>
      <c r="AO4003" s="41"/>
      <c r="AP4003" s="41"/>
      <c r="AQ4003" s="41"/>
      <c r="AR4003" s="41"/>
      <c r="AS4003" s="41"/>
      <c r="AT4003" s="41"/>
      <c r="AU4003" s="41"/>
      <c r="AV4003" s="41"/>
      <c r="AW4003" s="41"/>
      <c r="AX4003" s="41"/>
      <c r="AY4003" s="41"/>
      <c r="AZ4003" s="41"/>
      <c r="BA4003" s="41"/>
      <c r="BB4003" s="41"/>
      <c r="BC4003" s="41"/>
      <c r="BD4003" s="41"/>
      <c r="BE4003" s="41"/>
      <c r="BF4003" s="41"/>
      <c r="BG4003" s="41"/>
      <c r="BH4003" s="41"/>
      <c r="BI4003" s="41"/>
      <c r="BJ4003" s="41"/>
      <c r="BK4003" s="41"/>
      <c r="BL4003" s="41"/>
      <c r="BM4003" s="41"/>
      <c r="BN4003" s="41"/>
      <c r="BO4003" s="41"/>
      <c r="BP4003" s="108"/>
      <c r="CG4003" s="102"/>
      <c r="CI4003" s="45"/>
    </row>
    <row r="4004" spans="37:87" ht="13" customHeight="1">
      <c r="AK4004" s="114"/>
      <c r="AL4004" s="41"/>
      <c r="AM4004" s="41"/>
      <c r="AN4004" s="41"/>
      <c r="AO4004" s="41"/>
      <c r="AP4004" s="41"/>
      <c r="AQ4004" s="41"/>
      <c r="AR4004" s="41"/>
      <c r="AS4004" s="41"/>
      <c r="AT4004" s="41"/>
      <c r="AU4004" s="41"/>
      <c r="AV4004" s="41"/>
      <c r="AW4004" s="41"/>
      <c r="AX4004" s="41"/>
      <c r="AY4004" s="41"/>
      <c r="AZ4004" s="41"/>
      <c r="BA4004" s="41"/>
      <c r="BB4004" s="41"/>
      <c r="BC4004" s="41"/>
      <c r="BD4004" s="41"/>
      <c r="BE4004" s="41"/>
      <c r="BF4004" s="41"/>
      <c r="BG4004" s="41"/>
      <c r="BH4004" s="41"/>
      <c r="BI4004" s="41"/>
      <c r="BJ4004" s="41"/>
      <c r="BK4004" s="41"/>
      <c r="BL4004" s="41"/>
      <c r="BM4004" s="41"/>
      <c r="BN4004" s="41"/>
      <c r="BO4004" s="41"/>
      <c r="BP4004" s="108"/>
      <c r="CG4004" s="102"/>
      <c r="CI4004" s="45"/>
    </row>
    <row r="4005" spans="37:87" ht="13" customHeight="1">
      <c r="AK4005" s="114"/>
      <c r="AL4005" s="41"/>
      <c r="AM4005" s="41"/>
      <c r="AN4005" s="41"/>
      <c r="AO4005" s="41"/>
      <c r="AP4005" s="41"/>
      <c r="AQ4005" s="41"/>
      <c r="AR4005" s="41"/>
      <c r="AS4005" s="41"/>
      <c r="AT4005" s="41"/>
      <c r="AU4005" s="41"/>
      <c r="AV4005" s="41"/>
      <c r="AW4005" s="41"/>
      <c r="AX4005" s="41"/>
      <c r="AY4005" s="41"/>
      <c r="AZ4005" s="41"/>
      <c r="BA4005" s="41"/>
      <c r="BB4005" s="41"/>
      <c r="BC4005" s="41"/>
      <c r="BD4005" s="41"/>
      <c r="BE4005" s="41"/>
      <c r="BF4005" s="41"/>
      <c r="BG4005" s="41"/>
      <c r="BH4005" s="41"/>
      <c r="BI4005" s="41"/>
      <c r="BJ4005" s="41"/>
      <c r="BK4005" s="41"/>
      <c r="BL4005" s="41"/>
      <c r="BM4005" s="41"/>
      <c r="BN4005" s="41"/>
      <c r="BO4005" s="41"/>
      <c r="BP4005" s="108"/>
      <c r="CG4005" s="102"/>
      <c r="CI4005" s="45"/>
    </row>
    <row r="4006" spans="37:87" ht="13" customHeight="1">
      <c r="AK4006" s="114"/>
      <c r="AL4006" s="41"/>
      <c r="AM4006" s="41"/>
      <c r="AN4006" s="41"/>
      <c r="AO4006" s="41"/>
      <c r="AP4006" s="41"/>
      <c r="AQ4006" s="41"/>
      <c r="AR4006" s="41"/>
      <c r="AS4006" s="41"/>
      <c r="AT4006" s="41"/>
      <c r="AU4006" s="41"/>
      <c r="AV4006" s="41"/>
      <c r="AW4006" s="41"/>
      <c r="AX4006" s="41"/>
      <c r="AY4006" s="41"/>
      <c r="AZ4006" s="41"/>
      <c r="BA4006" s="41"/>
      <c r="BB4006" s="41"/>
      <c r="BC4006" s="41"/>
      <c r="BD4006" s="41"/>
      <c r="BE4006" s="41"/>
      <c r="BF4006" s="41"/>
      <c r="BG4006" s="41"/>
      <c r="BH4006" s="41"/>
      <c r="BI4006" s="41"/>
      <c r="BJ4006" s="41"/>
      <c r="BK4006" s="41"/>
      <c r="BL4006" s="41"/>
      <c r="BM4006" s="41"/>
      <c r="BN4006" s="41"/>
      <c r="BO4006" s="41"/>
      <c r="BP4006" s="108"/>
      <c r="CG4006" s="102"/>
      <c r="CI4006" s="45"/>
    </row>
    <row r="4007" spans="37:87" ht="13" customHeight="1">
      <c r="AK4007" s="114"/>
      <c r="AL4007" s="41"/>
      <c r="AM4007" s="41"/>
      <c r="AN4007" s="41"/>
      <c r="AO4007" s="41"/>
      <c r="AP4007" s="41"/>
      <c r="AQ4007" s="41"/>
      <c r="AR4007" s="41"/>
      <c r="AS4007" s="41"/>
      <c r="AT4007" s="41"/>
      <c r="AU4007" s="41"/>
      <c r="AV4007" s="41"/>
      <c r="AW4007" s="41"/>
      <c r="AX4007" s="41"/>
      <c r="AY4007" s="41"/>
      <c r="AZ4007" s="41"/>
      <c r="BA4007" s="41"/>
      <c r="BB4007" s="41"/>
      <c r="BC4007" s="41"/>
      <c r="BD4007" s="41"/>
      <c r="BE4007" s="41"/>
      <c r="BF4007" s="41"/>
      <c r="BG4007" s="41"/>
      <c r="BH4007" s="41"/>
      <c r="BI4007" s="41"/>
      <c r="BJ4007" s="41"/>
      <c r="BK4007" s="41"/>
      <c r="BL4007" s="41"/>
      <c r="BM4007" s="41"/>
      <c r="BN4007" s="41"/>
      <c r="BO4007" s="41"/>
      <c r="BP4007" s="108"/>
      <c r="CG4007" s="102"/>
      <c r="CI4007" s="45"/>
    </row>
    <row r="4008" spans="37:87" ht="13" customHeight="1">
      <c r="AK4008" s="114"/>
      <c r="AL4008" s="41"/>
      <c r="AM4008" s="41"/>
      <c r="AN4008" s="41"/>
      <c r="AO4008" s="41"/>
      <c r="AP4008" s="41"/>
      <c r="AQ4008" s="41"/>
      <c r="AR4008" s="41"/>
      <c r="AS4008" s="41"/>
      <c r="AT4008" s="41"/>
      <c r="AU4008" s="41"/>
      <c r="AV4008" s="41"/>
      <c r="AW4008" s="41"/>
      <c r="AX4008" s="41"/>
      <c r="AY4008" s="41"/>
      <c r="AZ4008" s="41"/>
      <c r="BA4008" s="41"/>
      <c r="BB4008" s="41"/>
      <c r="BC4008" s="41"/>
      <c r="BD4008" s="41"/>
      <c r="BE4008" s="41"/>
      <c r="BF4008" s="41"/>
      <c r="BG4008" s="41"/>
      <c r="BH4008" s="41"/>
      <c r="BI4008" s="41"/>
      <c r="BJ4008" s="41"/>
      <c r="BK4008" s="41"/>
      <c r="BL4008" s="41"/>
      <c r="BM4008" s="41"/>
      <c r="BN4008" s="41"/>
      <c r="BO4008" s="41"/>
      <c r="BP4008" s="108"/>
      <c r="CG4008" s="102"/>
      <c r="CI4008" s="45"/>
    </row>
    <row r="4009" spans="37:87" ht="13" customHeight="1">
      <c r="AK4009" s="114"/>
      <c r="AL4009" s="41"/>
      <c r="AM4009" s="41"/>
      <c r="AN4009" s="41"/>
      <c r="AO4009" s="41"/>
      <c r="AP4009" s="41"/>
      <c r="AQ4009" s="41"/>
      <c r="AR4009" s="41"/>
      <c r="AS4009" s="41"/>
      <c r="AT4009" s="41"/>
      <c r="AU4009" s="41"/>
      <c r="AV4009" s="41"/>
      <c r="AW4009" s="41"/>
      <c r="AX4009" s="41"/>
      <c r="AY4009" s="41"/>
      <c r="AZ4009" s="41"/>
      <c r="BA4009" s="41"/>
      <c r="BB4009" s="41"/>
      <c r="BC4009" s="41"/>
      <c r="BD4009" s="41"/>
      <c r="BE4009" s="41"/>
      <c r="BF4009" s="41"/>
      <c r="BG4009" s="41"/>
      <c r="BH4009" s="41"/>
      <c r="BI4009" s="41"/>
      <c r="BJ4009" s="41"/>
      <c r="BK4009" s="41"/>
      <c r="BL4009" s="41"/>
      <c r="BM4009" s="41"/>
      <c r="BN4009" s="41"/>
      <c r="BO4009" s="41"/>
      <c r="BP4009" s="108"/>
      <c r="CG4009" s="102"/>
      <c r="CI4009" s="45"/>
    </row>
    <row r="4010" spans="37:87" ht="13" customHeight="1">
      <c r="AK4010" s="114"/>
      <c r="AL4010" s="41"/>
      <c r="AM4010" s="41"/>
      <c r="AN4010" s="41"/>
      <c r="AO4010" s="41"/>
      <c r="AP4010" s="41"/>
      <c r="AQ4010" s="41"/>
      <c r="AR4010" s="41"/>
      <c r="AS4010" s="41"/>
      <c r="AT4010" s="41"/>
      <c r="AU4010" s="41"/>
      <c r="AV4010" s="41"/>
      <c r="AW4010" s="41"/>
      <c r="AX4010" s="41"/>
      <c r="AY4010" s="41"/>
      <c r="AZ4010" s="41"/>
      <c r="BA4010" s="41"/>
      <c r="BB4010" s="41"/>
      <c r="BC4010" s="41"/>
      <c r="BD4010" s="41"/>
      <c r="BE4010" s="41"/>
      <c r="BF4010" s="41"/>
      <c r="BG4010" s="41"/>
      <c r="BH4010" s="41"/>
      <c r="BI4010" s="41"/>
      <c r="BJ4010" s="41"/>
      <c r="BK4010" s="41"/>
      <c r="BL4010" s="41"/>
      <c r="BM4010" s="41"/>
      <c r="BN4010" s="41"/>
      <c r="BO4010" s="41"/>
      <c r="BP4010" s="108"/>
      <c r="CG4010" s="102"/>
      <c r="CI4010" s="45"/>
    </row>
    <row r="4011" spans="37:87" ht="13" customHeight="1">
      <c r="AK4011" s="114"/>
      <c r="AL4011" s="41"/>
      <c r="AM4011" s="41"/>
      <c r="AN4011" s="41"/>
      <c r="AO4011" s="41"/>
      <c r="AP4011" s="41"/>
      <c r="AQ4011" s="41"/>
      <c r="AR4011" s="41"/>
      <c r="AS4011" s="41"/>
      <c r="AT4011" s="41"/>
      <c r="AU4011" s="41"/>
      <c r="AV4011" s="41"/>
      <c r="AW4011" s="41"/>
      <c r="AX4011" s="41"/>
      <c r="AY4011" s="41"/>
      <c r="AZ4011" s="41"/>
      <c r="BA4011" s="41"/>
      <c r="BB4011" s="41"/>
      <c r="BC4011" s="41"/>
      <c r="BD4011" s="41"/>
      <c r="BE4011" s="41"/>
      <c r="BF4011" s="41"/>
      <c r="BG4011" s="41"/>
      <c r="BH4011" s="41"/>
      <c r="BI4011" s="41"/>
      <c r="BJ4011" s="41"/>
      <c r="BK4011" s="41"/>
      <c r="BL4011" s="41"/>
      <c r="BM4011" s="41"/>
      <c r="BN4011" s="41"/>
      <c r="BO4011" s="41"/>
      <c r="BP4011" s="108"/>
      <c r="CG4011" s="102"/>
      <c r="CI4011" s="45"/>
    </row>
    <row r="4012" spans="37:87" ht="13" customHeight="1">
      <c r="AK4012" s="114"/>
      <c r="AL4012" s="41"/>
      <c r="AM4012" s="41"/>
      <c r="AN4012" s="41"/>
      <c r="AO4012" s="41"/>
      <c r="AP4012" s="41"/>
      <c r="AQ4012" s="41"/>
      <c r="AR4012" s="41"/>
      <c r="AS4012" s="41"/>
      <c r="AT4012" s="41"/>
      <c r="AU4012" s="41"/>
      <c r="AV4012" s="41"/>
      <c r="AW4012" s="41"/>
      <c r="AX4012" s="41"/>
      <c r="AY4012" s="41"/>
      <c r="AZ4012" s="41"/>
      <c r="BA4012" s="41"/>
      <c r="BB4012" s="41"/>
      <c r="BC4012" s="41"/>
      <c r="BD4012" s="41"/>
      <c r="BE4012" s="41"/>
      <c r="BF4012" s="41"/>
      <c r="BG4012" s="41"/>
      <c r="BH4012" s="41"/>
      <c r="BI4012" s="41"/>
      <c r="BJ4012" s="41"/>
      <c r="BK4012" s="41"/>
      <c r="BL4012" s="41"/>
      <c r="BM4012" s="41"/>
      <c r="BN4012" s="41"/>
      <c r="BO4012" s="41"/>
      <c r="BP4012" s="108"/>
      <c r="CG4012" s="102"/>
      <c r="CI4012" s="45"/>
    </row>
    <row r="4013" spans="37:87" ht="13" customHeight="1">
      <c r="AK4013" s="114"/>
      <c r="AL4013" s="41"/>
      <c r="AM4013" s="41"/>
      <c r="AN4013" s="41"/>
      <c r="AO4013" s="41"/>
      <c r="AP4013" s="41"/>
      <c r="AQ4013" s="41"/>
      <c r="AR4013" s="41"/>
      <c r="AS4013" s="41"/>
      <c r="AT4013" s="41"/>
      <c r="AU4013" s="41"/>
      <c r="AV4013" s="41"/>
      <c r="AW4013" s="41"/>
      <c r="AX4013" s="41"/>
      <c r="AY4013" s="41"/>
      <c r="AZ4013" s="41"/>
      <c r="BA4013" s="41"/>
      <c r="BB4013" s="41"/>
      <c r="BC4013" s="41"/>
      <c r="BD4013" s="41"/>
      <c r="BE4013" s="41"/>
      <c r="BF4013" s="41"/>
      <c r="BG4013" s="41"/>
      <c r="BH4013" s="41"/>
      <c r="BI4013" s="41"/>
      <c r="BJ4013" s="41"/>
      <c r="BK4013" s="41"/>
      <c r="BL4013" s="41"/>
      <c r="BM4013" s="41"/>
      <c r="BN4013" s="41"/>
      <c r="BO4013" s="41"/>
      <c r="BP4013" s="108"/>
      <c r="CG4013" s="102"/>
      <c r="CI4013" s="45"/>
    </row>
    <row r="4014" spans="37:87" ht="13" customHeight="1">
      <c r="AK4014" s="114"/>
      <c r="AL4014" s="41"/>
      <c r="AM4014" s="41"/>
      <c r="AN4014" s="41"/>
      <c r="AO4014" s="41"/>
      <c r="AP4014" s="41"/>
      <c r="AQ4014" s="41"/>
      <c r="AR4014" s="41"/>
      <c r="AS4014" s="41"/>
      <c r="AT4014" s="41"/>
      <c r="AU4014" s="41"/>
      <c r="AV4014" s="41"/>
      <c r="AW4014" s="41"/>
      <c r="AX4014" s="41"/>
      <c r="AY4014" s="41"/>
      <c r="AZ4014" s="41"/>
      <c r="BA4014" s="41"/>
      <c r="BB4014" s="41"/>
      <c r="BC4014" s="41"/>
      <c r="BD4014" s="41"/>
      <c r="BE4014" s="41"/>
      <c r="BF4014" s="41"/>
      <c r="BG4014" s="41"/>
      <c r="BH4014" s="41"/>
      <c r="BI4014" s="41"/>
      <c r="BJ4014" s="41"/>
      <c r="BK4014" s="41"/>
      <c r="BL4014" s="41"/>
      <c r="BM4014" s="41"/>
      <c r="BN4014" s="41"/>
      <c r="BO4014" s="41"/>
      <c r="BP4014" s="108"/>
      <c r="CG4014" s="102"/>
      <c r="CI4014" s="45"/>
    </row>
    <row r="4015" spans="37:87" ht="13" customHeight="1">
      <c r="AK4015" s="114"/>
      <c r="AL4015" s="41"/>
      <c r="AM4015" s="41"/>
      <c r="AN4015" s="41"/>
      <c r="AO4015" s="41"/>
      <c r="AP4015" s="41"/>
      <c r="AQ4015" s="41"/>
      <c r="AR4015" s="41"/>
      <c r="AS4015" s="41"/>
      <c r="AT4015" s="41"/>
      <c r="AU4015" s="41"/>
      <c r="AV4015" s="41"/>
      <c r="AW4015" s="41"/>
      <c r="AX4015" s="41"/>
      <c r="AY4015" s="41"/>
      <c r="AZ4015" s="41"/>
      <c r="BA4015" s="41"/>
      <c r="BB4015" s="41"/>
      <c r="BC4015" s="41"/>
      <c r="BD4015" s="41"/>
      <c r="BE4015" s="41"/>
      <c r="BF4015" s="41"/>
      <c r="BG4015" s="41"/>
      <c r="BH4015" s="41"/>
      <c r="BI4015" s="41"/>
      <c r="BJ4015" s="41"/>
      <c r="BK4015" s="41"/>
      <c r="BL4015" s="41"/>
      <c r="BM4015" s="41"/>
      <c r="BN4015" s="41"/>
      <c r="BO4015" s="41"/>
      <c r="BP4015" s="108"/>
      <c r="CG4015" s="102"/>
      <c r="CI4015" s="45"/>
    </row>
    <row r="4016" spans="37:87" ht="13" customHeight="1">
      <c r="AK4016" s="114"/>
      <c r="AL4016" s="41"/>
      <c r="AM4016" s="41"/>
      <c r="AN4016" s="41"/>
      <c r="AO4016" s="41"/>
      <c r="AP4016" s="41"/>
      <c r="AQ4016" s="41"/>
      <c r="AR4016" s="41"/>
      <c r="AS4016" s="41"/>
      <c r="AT4016" s="41"/>
      <c r="AU4016" s="41"/>
      <c r="AV4016" s="41"/>
      <c r="AW4016" s="41"/>
      <c r="AX4016" s="41"/>
      <c r="AY4016" s="41"/>
      <c r="AZ4016" s="41"/>
      <c r="BA4016" s="41"/>
      <c r="BB4016" s="41"/>
      <c r="BC4016" s="41"/>
      <c r="BD4016" s="41"/>
      <c r="BE4016" s="41"/>
      <c r="BF4016" s="41"/>
      <c r="BG4016" s="41"/>
      <c r="BH4016" s="41"/>
      <c r="BI4016" s="41"/>
      <c r="BJ4016" s="41"/>
      <c r="BK4016" s="41"/>
      <c r="BL4016" s="41"/>
      <c r="BM4016" s="41"/>
      <c r="BN4016" s="41"/>
      <c r="BO4016" s="41"/>
      <c r="BP4016" s="108"/>
      <c r="CG4016" s="102"/>
      <c r="CI4016" s="45"/>
    </row>
    <row r="4017" spans="37:87" ht="13" customHeight="1">
      <c r="AK4017" s="114"/>
      <c r="AL4017" s="41"/>
      <c r="AM4017" s="41"/>
      <c r="AN4017" s="41"/>
      <c r="AO4017" s="41"/>
      <c r="AP4017" s="41"/>
      <c r="AQ4017" s="41"/>
      <c r="AR4017" s="41"/>
      <c r="AS4017" s="41"/>
      <c r="AT4017" s="41"/>
      <c r="AU4017" s="41"/>
      <c r="AV4017" s="41"/>
      <c r="AW4017" s="41"/>
      <c r="AX4017" s="41"/>
      <c r="AY4017" s="41"/>
      <c r="AZ4017" s="41"/>
      <c r="BA4017" s="41"/>
      <c r="BB4017" s="41"/>
      <c r="BC4017" s="41"/>
      <c r="BD4017" s="41"/>
      <c r="BE4017" s="41"/>
      <c r="BF4017" s="41"/>
      <c r="BG4017" s="41"/>
      <c r="BH4017" s="41"/>
      <c r="BI4017" s="41"/>
      <c r="BJ4017" s="41"/>
      <c r="BK4017" s="41"/>
      <c r="BL4017" s="41"/>
      <c r="BM4017" s="41"/>
      <c r="BN4017" s="41"/>
      <c r="BO4017" s="41"/>
      <c r="BP4017" s="108"/>
      <c r="CG4017" s="102"/>
      <c r="CI4017" s="45"/>
    </row>
    <row r="4018" spans="37:87" ht="13" customHeight="1">
      <c r="AK4018" s="114"/>
      <c r="AL4018" s="41"/>
      <c r="AM4018" s="41"/>
      <c r="AN4018" s="41"/>
      <c r="AO4018" s="41"/>
      <c r="AP4018" s="41"/>
      <c r="AQ4018" s="41"/>
      <c r="AR4018" s="41"/>
      <c r="AS4018" s="41"/>
      <c r="AT4018" s="41"/>
      <c r="AU4018" s="41"/>
      <c r="AV4018" s="41"/>
      <c r="AW4018" s="41"/>
      <c r="AX4018" s="41"/>
      <c r="AY4018" s="41"/>
      <c r="AZ4018" s="41"/>
      <c r="BA4018" s="41"/>
      <c r="BB4018" s="41"/>
      <c r="BC4018" s="41"/>
      <c r="BD4018" s="41"/>
      <c r="BE4018" s="41"/>
      <c r="BF4018" s="41"/>
      <c r="BG4018" s="41"/>
      <c r="BH4018" s="41"/>
      <c r="BI4018" s="41"/>
      <c r="BJ4018" s="41"/>
      <c r="BK4018" s="41"/>
      <c r="BL4018" s="41"/>
      <c r="BM4018" s="41"/>
      <c r="BN4018" s="41"/>
      <c r="BO4018" s="41"/>
      <c r="BP4018" s="108"/>
      <c r="CG4018" s="102"/>
      <c r="CI4018" s="45"/>
    </row>
    <row r="4019" spans="37:87" ht="13" customHeight="1">
      <c r="AK4019" s="114"/>
      <c r="AL4019" s="41"/>
      <c r="AM4019" s="41"/>
      <c r="AN4019" s="41"/>
      <c r="AO4019" s="41"/>
      <c r="AP4019" s="41"/>
      <c r="AQ4019" s="41"/>
      <c r="AR4019" s="41"/>
      <c r="AS4019" s="41"/>
      <c r="AT4019" s="41"/>
      <c r="AU4019" s="41"/>
      <c r="AV4019" s="41"/>
      <c r="AW4019" s="41"/>
      <c r="AX4019" s="41"/>
      <c r="AY4019" s="41"/>
      <c r="AZ4019" s="41"/>
      <c r="BA4019" s="41"/>
      <c r="BB4019" s="41"/>
      <c r="BC4019" s="41"/>
      <c r="BD4019" s="41"/>
      <c r="BE4019" s="41"/>
      <c r="BF4019" s="41"/>
      <c r="BG4019" s="41"/>
      <c r="BH4019" s="41"/>
      <c r="BI4019" s="41"/>
      <c r="BJ4019" s="41"/>
      <c r="BK4019" s="41"/>
      <c r="BL4019" s="41"/>
      <c r="BM4019" s="41"/>
      <c r="BN4019" s="41"/>
      <c r="BO4019" s="41"/>
      <c r="BP4019" s="108"/>
      <c r="CG4019" s="102"/>
      <c r="CI4019" s="45"/>
    </row>
    <row r="4020" spans="37:87" ht="13" customHeight="1">
      <c r="AK4020" s="114"/>
      <c r="AL4020" s="41"/>
      <c r="AM4020" s="41"/>
      <c r="AN4020" s="41"/>
      <c r="AO4020" s="41"/>
      <c r="AP4020" s="41"/>
      <c r="AQ4020" s="41"/>
      <c r="AR4020" s="41"/>
      <c r="AS4020" s="41"/>
      <c r="AT4020" s="41"/>
      <c r="AU4020" s="41"/>
      <c r="AV4020" s="41"/>
      <c r="AW4020" s="41"/>
      <c r="AX4020" s="41"/>
      <c r="AY4020" s="41"/>
      <c r="AZ4020" s="41"/>
      <c r="BA4020" s="41"/>
      <c r="BB4020" s="41"/>
      <c r="BC4020" s="41"/>
      <c r="BD4020" s="41"/>
      <c r="BE4020" s="41"/>
      <c r="BF4020" s="41"/>
      <c r="BG4020" s="41"/>
      <c r="BH4020" s="41"/>
      <c r="BI4020" s="41"/>
      <c r="BJ4020" s="41"/>
      <c r="BK4020" s="41"/>
      <c r="BL4020" s="41"/>
      <c r="BM4020" s="41"/>
      <c r="BN4020" s="41"/>
      <c r="BO4020" s="41"/>
      <c r="BP4020" s="108"/>
      <c r="CG4020" s="102"/>
      <c r="CI4020" s="45"/>
    </row>
    <row r="4021" spans="37:87" ht="13" customHeight="1">
      <c r="AK4021" s="114"/>
      <c r="AL4021" s="41"/>
      <c r="AM4021" s="41"/>
      <c r="AN4021" s="41"/>
      <c r="AO4021" s="41"/>
      <c r="AP4021" s="41"/>
      <c r="AQ4021" s="41"/>
      <c r="AR4021" s="41"/>
      <c r="AS4021" s="41"/>
      <c r="AT4021" s="41"/>
      <c r="AU4021" s="41"/>
      <c r="AV4021" s="41"/>
      <c r="AW4021" s="41"/>
      <c r="AX4021" s="41"/>
      <c r="AY4021" s="41"/>
      <c r="AZ4021" s="41"/>
      <c r="BA4021" s="41"/>
      <c r="BB4021" s="41"/>
      <c r="BC4021" s="41"/>
      <c r="BD4021" s="41"/>
      <c r="BE4021" s="41"/>
      <c r="BF4021" s="41"/>
      <c r="BG4021" s="41"/>
      <c r="BH4021" s="41"/>
      <c r="BI4021" s="41"/>
      <c r="BJ4021" s="41"/>
      <c r="BK4021" s="41"/>
      <c r="BL4021" s="41"/>
      <c r="BM4021" s="41"/>
      <c r="BN4021" s="41"/>
      <c r="BO4021" s="41"/>
      <c r="BP4021" s="108"/>
      <c r="CG4021" s="102"/>
      <c r="CI4021" s="45"/>
    </row>
    <row r="4022" spans="37:87" ht="13" customHeight="1">
      <c r="AK4022" s="114"/>
      <c r="AL4022" s="41"/>
      <c r="AM4022" s="41"/>
      <c r="AN4022" s="41"/>
      <c r="AO4022" s="41"/>
      <c r="AP4022" s="41"/>
      <c r="AQ4022" s="41"/>
      <c r="AR4022" s="41"/>
      <c r="AS4022" s="41"/>
      <c r="AT4022" s="41"/>
      <c r="AU4022" s="41"/>
      <c r="AV4022" s="41"/>
      <c r="AW4022" s="41"/>
      <c r="AX4022" s="41"/>
      <c r="AY4022" s="41"/>
      <c r="AZ4022" s="41"/>
      <c r="BA4022" s="41"/>
      <c r="BB4022" s="41"/>
      <c r="BC4022" s="41"/>
      <c r="BD4022" s="41"/>
      <c r="BE4022" s="41"/>
      <c r="BF4022" s="41"/>
      <c r="BG4022" s="41"/>
      <c r="BH4022" s="41"/>
      <c r="BI4022" s="41"/>
      <c r="BJ4022" s="41"/>
      <c r="BK4022" s="41"/>
      <c r="BL4022" s="41"/>
      <c r="BM4022" s="41"/>
      <c r="BN4022" s="41"/>
      <c r="BO4022" s="41"/>
      <c r="BP4022" s="108"/>
      <c r="CG4022" s="102"/>
      <c r="CI4022" s="45"/>
    </row>
    <row r="4023" spans="37:87" ht="13" customHeight="1">
      <c r="AK4023" s="114"/>
      <c r="AL4023" s="41"/>
      <c r="AM4023" s="41"/>
      <c r="AN4023" s="41"/>
      <c r="AO4023" s="41"/>
      <c r="AP4023" s="41"/>
      <c r="AQ4023" s="41"/>
      <c r="AR4023" s="41"/>
      <c r="AS4023" s="41"/>
      <c r="AT4023" s="41"/>
      <c r="AU4023" s="41"/>
      <c r="AV4023" s="41"/>
      <c r="AW4023" s="41"/>
      <c r="AX4023" s="41"/>
      <c r="AY4023" s="41"/>
      <c r="AZ4023" s="41"/>
      <c r="BA4023" s="41"/>
      <c r="BB4023" s="41"/>
      <c r="BC4023" s="41"/>
      <c r="BD4023" s="41"/>
      <c r="BE4023" s="41"/>
      <c r="BF4023" s="41"/>
      <c r="BG4023" s="41"/>
      <c r="BH4023" s="41"/>
      <c r="BI4023" s="41"/>
      <c r="BJ4023" s="41"/>
      <c r="BK4023" s="41"/>
      <c r="BL4023" s="41"/>
      <c r="BM4023" s="41"/>
      <c r="BN4023" s="41"/>
      <c r="BO4023" s="41"/>
      <c r="BP4023" s="108"/>
      <c r="CG4023" s="102"/>
      <c r="CI4023" s="45"/>
    </row>
    <row r="4024" spans="37:87" ht="13" customHeight="1">
      <c r="AK4024" s="114"/>
      <c r="AL4024" s="41"/>
      <c r="AM4024" s="41"/>
      <c r="AN4024" s="41"/>
      <c r="AO4024" s="41"/>
      <c r="AP4024" s="41"/>
      <c r="AQ4024" s="41"/>
      <c r="AR4024" s="41"/>
      <c r="AS4024" s="41"/>
      <c r="AT4024" s="41"/>
      <c r="AU4024" s="41"/>
      <c r="AV4024" s="41"/>
      <c r="AW4024" s="41"/>
      <c r="AX4024" s="41"/>
      <c r="AY4024" s="41"/>
      <c r="AZ4024" s="41"/>
      <c r="BA4024" s="41"/>
      <c r="BB4024" s="41"/>
      <c r="BC4024" s="41"/>
      <c r="BD4024" s="41"/>
      <c r="BE4024" s="41"/>
      <c r="BF4024" s="41"/>
      <c r="BG4024" s="41"/>
      <c r="BH4024" s="41"/>
      <c r="BI4024" s="41"/>
      <c r="BJ4024" s="41"/>
      <c r="BK4024" s="41"/>
      <c r="BL4024" s="41"/>
      <c r="BM4024" s="41"/>
      <c r="BN4024" s="41"/>
      <c r="BO4024" s="41"/>
      <c r="BP4024" s="108"/>
      <c r="CG4024" s="102"/>
      <c r="CI4024" s="45"/>
    </row>
    <row r="4025" spans="37:87" ht="13" customHeight="1">
      <c r="AK4025" s="114"/>
      <c r="AL4025" s="41"/>
      <c r="AM4025" s="41"/>
      <c r="AN4025" s="41"/>
      <c r="AO4025" s="41"/>
      <c r="AP4025" s="41"/>
      <c r="AQ4025" s="41"/>
      <c r="AR4025" s="41"/>
      <c r="AS4025" s="41"/>
      <c r="AT4025" s="41"/>
      <c r="AU4025" s="41"/>
      <c r="AV4025" s="41"/>
      <c r="AW4025" s="41"/>
      <c r="AX4025" s="41"/>
      <c r="AY4025" s="41"/>
      <c r="AZ4025" s="41"/>
      <c r="BA4025" s="41"/>
      <c r="BB4025" s="41"/>
      <c r="BC4025" s="41"/>
      <c r="BD4025" s="41"/>
      <c r="BE4025" s="41"/>
      <c r="BF4025" s="41"/>
      <c r="BG4025" s="41"/>
      <c r="BH4025" s="41"/>
      <c r="BI4025" s="41"/>
      <c r="BJ4025" s="41"/>
      <c r="BK4025" s="41"/>
      <c r="BL4025" s="41"/>
      <c r="BM4025" s="41"/>
      <c r="BN4025" s="41"/>
      <c r="BO4025" s="41"/>
      <c r="BP4025" s="108"/>
      <c r="CG4025" s="102"/>
      <c r="CI4025" s="45"/>
    </row>
    <row r="4026" spans="37:87" ht="13" customHeight="1">
      <c r="AK4026" s="114"/>
      <c r="AL4026" s="41"/>
      <c r="AM4026" s="41"/>
      <c r="AN4026" s="41"/>
      <c r="AO4026" s="41"/>
      <c r="AP4026" s="41"/>
      <c r="AQ4026" s="41"/>
      <c r="AR4026" s="41"/>
      <c r="AS4026" s="41"/>
      <c r="AT4026" s="41"/>
      <c r="AU4026" s="41"/>
      <c r="AV4026" s="41"/>
      <c r="AW4026" s="41"/>
      <c r="AX4026" s="41"/>
      <c r="AY4026" s="41"/>
      <c r="AZ4026" s="41"/>
      <c r="BA4026" s="41"/>
      <c r="BB4026" s="41"/>
      <c r="BC4026" s="41"/>
      <c r="BD4026" s="41"/>
      <c r="BE4026" s="41"/>
      <c r="BF4026" s="41"/>
      <c r="BG4026" s="41"/>
      <c r="BH4026" s="41"/>
      <c r="BI4026" s="41"/>
      <c r="BJ4026" s="41"/>
      <c r="BK4026" s="41"/>
      <c r="BL4026" s="41"/>
      <c r="BM4026" s="41"/>
      <c r="BN4026" s="41"/>
      <c r="BO4026" s="41"/>
      <c r="BP4026" s="108"/>
      <c r="CG4026" s="102"/>
      <c r="CI4026" s="45"/>
    </row>
    <row r="4027" spans="37:87" ht="13" customHeight="1">
      <c r="AK4027" s="114"/>
      <c r="AL4027" s="41"/>
      <c r="AM4027" s="41"/>
      <c r="AN4027" s="41"/>
      <c r="AO4027" s="41"/>
      <c r="AP4027" s="41"/>
      <c r="AQ4027" s="41"/>
      <c r="AR4027" s="41"/>
      <c r="AS4027" s="41"/>
      <c r="AT4027" s="41"/>
      <c r="AU4027" s="41"/>
      <c r="AV4027" s="41"/>
      <c r="AW4027" s="41"/>
      <c r="AX4027" s="41"/>
      <c r="AY4027" s="41"/>
      <c r="AZ4027" s="41"/>
      <c r="BA4027" s="41"/>
      <c r="BB4027" s="41"/>
      <c r="BC4027" s="41"/>
      <c r="BD4027" s="41"/>
      <c r="BE4027" s="41"/>
      <c r="BF4027" s="41"/>
      <c r="BG4027" s="41"/>
      <c r="BH4027" s="41"/>
      <c r="BI4027" s="41"/>
      <c r="BJ4027" s="41"/>
      <c r="BK4027" s="41"/>
      <c r="BL4027" s="41"/>
      <c r="BM4027" s="41"/>
      <c r="BN4027" s="41"/>
      <c r="BO4027" s="41"/>
      <c r="BP4027" s="108"/>
      <c r="CG4027" s="102"/>
      <c r="CI4027" s="45"/>
    </row>
    <row r="4028" spans="37:87" ht="13" customHeight="1">
      <c r="AK4028" s="114"/>
      <c r="AL4028" s="41"/>
      <c r="AM4028" s="41"/>
      <c r="AN4028" s="41"/>
      <c r="AO4028" s="41"/>
      <c r="AP4028" s="41"/>
      <c r="AQ4028" s="41"/>
      <c r="AR4028" s="41"/>
      <c r="AS4028" s="41"/>
      <c r="AT4028" s="41"/>
      <c r="AU4028" s="41"/>
      <c r="AV4028" s="41"/>
      <c r="AW4028" s="41"/>
      <c r="AX4028" s="41"/>
      <c r="AY4028" s="41"/>
      <c r="AZ4028" s="41"/>
      <c r="BA4028" s="41"/>
      <c r="BB4028" s="41"/>
      <c r="BC4028" s="41"/>
      <c r="BD4028" s="41"/>
      <c r="BE4028" s="41"/>
      <c r="BF4028" s="41"/>
      <c r="BG4028" s="41"/>
      <c r="BH4028" s="41"/>
      <c r="BI4028" s="41"/>
      <c r="BJ4028" s="41"/>
      <c r="BK4028" s="41"/>
      <c r="BL4028" s="41"/>
      <c r="BM4028" s="41"/>
      <c r="BN4028" s="41"/>
      <c r="BO4028" s="41"/>
      <c r="BP4028" s="108"/>
      <c r="CG4028" s="102"/>
      <c r="CI4028" s="45"/>
    </row>
    <row r="4029" spans="37:87" ht="13" customHeight="1">
      <c r="AK4029" s="114"/>
      <c r="AL4029" s="41"/>
      <c r="AM4029" s="41"/>
      <c r="AN4029" s="41"/>
      <c r="AO4029" s="41"/>
      <c r="AP4029" s="41"/>
      <c r="AQ4029" s="41"/>
      <c r="AR4029" s="41"/>
      <c r="AS4029" s="41"/>
      <c r="AT4029" s="41"/>
      <c r="AU4029" s="41"/>
      <c r="AV4029" s="41"/>
      <c r="AW4029" s="41"/>
      <c r="AX4029" s="41"/>
      <c r="AY4029" s="41"/>
      <c r="AZ4029" s="41"/>
      <c r="BA4029" s="41"/>
      <c r="BB4029" s="41"/>
      <c r="BC4029" s="41"/>
      <c r="BD4029" s="41"/>
      <c r="BE4029" s="41"/>
      <c r="BF4029" s="41"/>
      <c r="BG4029" s="41"/>
      <c r="BH4029" s="41"/>
      <c r="BI4029" s="41"/>
      <c r="BJ4029" s="41"/>
      <c r="BK4029" s="41"/>
      <c r="BL4029" s="41"/>
      <c r="BM4029" s="41"/>
      <c r="BN4029" s="41"/>
      <c r="BO4029" s="41"/>
      <c r="BP4029" s="108"/>
      <c r="CG4029" s="102"/>
      <c r="CI4029" s="45"/>
    </row>
    <row r="4030" spans="37:87" ht="13" customHeight="1">
      <c r="AK4030" s="114"/>
      <c r="AL4030" s="41"/>
      <c r="AM4030" s="41"/>
      <c r="AN4030" s="41"/>
      <c r="AO4030" s="41"/>
      <c r="AP4030" s="41"/>
      <c r="AQ4030" s="41"/>
      <c r="AR4030" s="41"/>
      <c r="AS4030" s="41"/>
      <c r="AT4030" s="41"/>
      <c r="AU4030" s="41"/>
      <c r="AV4030" s="41"/>
      <c r="AW4030" s="41"/>
      <c r="AX4030" s="41"/>
      <c r="AY4030" s="41"/>
      <c r="AZ4030" s="41"/>
      <c r="BA4030" s="41"/>
      <c r="BB4030" s="41"/>
      <c r="BC4030" s="41"/>
      <c r="BD4030" s="41"/>
      <c r="BE4030" s="41"/>
      <c r="BF4030" s="41"/>
      <c r="BG4030" s="41"/>
      <c r="BH4030" s="41"/>
      <c r="BI4030" s="41"/>
      <c r="BJ4030" s="41"/>
      <c r="BK4030" s="41"/>
      <c r="BL4030" s="41"/>
      <c r="BM4030" s="41"/>
      <c r="BN4030" s="41"/>
      <c r="BO4030" s="41"/>
      <c r="BP4030" s="108"/>
      <c r="CG4030" s="102"/>
      <c r="CI4030" s="45"/>
    </row>
    <row r="4031" spans="37:87" ht="13" customHeight="1">
      <c r="AK4031" s="114"/>
      <c r="AL4031" s="41"/>
      <c r="AM4031" s="41"/>
      <c r="AN4031" s="41"/>
      <c r="AO4031" s="41"/>
      <c r="AP4031" s="41"/>
      <c r="AQ4031" s="41"/>
      <c r="AR4031" s="41"/>
      <c r="AS4031" s="41"/>
      <c r="AT4031" s="41"/>
      <c r="AU4031" s="41"/>
      <c r="AV4031" s="41"/>
      <c r="AW4031" s="41"/>
      <c r="AX4031" s="41"/>
      <c r="AY4031" s="41"/>
      <c r="AZ4031" s="41"/>
      <c r="BA4031" s="41"/>
      <c r="BB4031" s="41"/>
      <c r="BC4031" s="41"/>
      <c r="BD4031" s="41"/>
      <c r="BE4031" s="41"/>
      <c r="BF4031" s="41"/>
      <c r="BG4031" s="41"/>
      <c r="BH4031" s="41"/>
      <c r="BI4031" s="41"/>
      <c r="BJ4031" s="41"/>
      <c r="BK4031" s="41"/>
      <c r="BL4031" s="41"/>
      <c r="BM4031" s="41"/>
      <c r="BN4031" s="41"/>
      <c r="BO4031" s="41"/>
      <c r="BP4031" s="108"/>
      <c r="CG4031" s="102"/>
      <c r="CI4031" s="45"/>
    </row>
    <row r="4032" spans="37:87" ht="13" customHeight="1">
      <c r="AK4032" s="114"/>
      <c r="AL4032" s="41"/>
      <c r="AM4032" s="41"/>
      <c r="AN4032" s="41"/>
      <c r="AO4032" s="41"/>
      <c r="AP4032" s="41"/>
      <c r="AQ4032" s="41"/>
      <c r="AR4032" s="41"/>
      <c r="AS4032" s="41"/>
      <c r="AT4032" s="41"/>
      <c r="AU4032" s="41"/>
      <c r="AV4032" s="41"/>
      <c r="AW4032" s="41"/>
      <c r="AX4032" s="41"/>
      <c r="AY4032" s="41"/>
      <c r="AZ4032" s="41"/>
      <c r="BA4032" s="41"/>
      <c r="BB4032" s="41"/>
      <c r="BC4032" s="41"/>
      <c r="BD4032" s="41"/>
      <c r="BE4032" s="41"/>
      <c r="BF4032" s="41"/>
      <c r="BG4032" s="41"/>
      <c r="BH4032" s="41"/>
      <c r="BI4032" s="41"/>
      <c r="BJ4032" s="41"/>
      <c r="BK4032" s="41"/>
      <c r="BL4032" s="41"/>
      <c r="BM4032" s="41"/>
      <c r="BN4032" s="41"/>
      <c r="BO4032" s="41"/>
      <c r="BP4032" s="108"/>
      <c r="CG4032" s="102"/>
      <c r="CI4032" s="45"/>
    </row>
    <row r="4033" spans="37:87" ht="13" customHeight="1">
      <c r="AK4033" s="114"/>
      <c r="AL4033" s="41"/>
      <c r="AM4033" s="41"/>
      <c r="AN4033" s="41"/>
      <c r="AO4033" s="41"/>
      <c r="AP4033" s="41"/>
      <c r="AQ4033" s="41"/>
      <c r="AR4033" s="41"/>
      <c r="AS4033" s="41"/>
      <c r="AT4033" s="41"/>
      <c r="AU4033" s="41"/>
      <c r="AV4033" s="41"/>
      <c r="AW4033" s="41"/>
      <c r="AX4033" s="41"/>
      <c r="AY4033" s="41"/>
      <c r="AZ4033" s="41"/>
      <c r="BA4033" s="41"/>
      <c r="BB4033" s="41"/>
      <c r="BC4033" s="41"/>
      <c r="BD4033" s="41"/>
      <c r="BE4033" s="41"/>
      <c r="BF4033" s="41"/>
      <c r="BG4033" s="41"/>
      <c r="BH4033" s="41"/>
      <c r="BI4033" s="41"/>
      <c r="BJ4033" s="41"/>
      <c r="BK4033" s="41"/>
      <c r="BL4033" s="41"/>
      <c r="BM4033" s="41"/>
      <c r="BN4033" s="41"/>
      <c r="BO4033" s="41"/>
      <c r="BP4033" s="108"/>
      <c r="CG4033" s="102"/>
      <c r="CI4033" s="45"/>
    </row>
    <row r="4034" spans="37:87" ht="13" customHeight="1">
      <c r="AK4034" s="114"/>
      <c r="AL4034" s="41"/>
      <c r="AM4034" s="41"/>
      <c r="AN4034" s="41"/>
      <c r="AO4034" s="41"/>
      <c r="AP4034" s="41"/>
      <c r="AQ4034" s="41"/>
      <c r="AR4034" s="41"/>
      <c r="AS4034" s="41"/>
      <c r="AT4034" s="41"/>
      <c r="AU4034" s="41"/>
      <c r="AV4034" s="41"/>
      <c r="AW4034" s="41"/>
      <c r="AX4034" s="41"/>
      <c r="AY4034" s="41"/>
      <c r="AZ4034" s="41"/>
      <c r="BA4034" s="41"/>
      <c r="BB4034" s="41"/>
      <c r="BC4034" s="41"/>
      <c r="BD4034" s="41"/>
      <c r="BE4034" s="41"/>
      <c r="BF4034" s="41"/>
      <c r="BG4034" s="41"/>
      <c r="BH4034" s="41"/>
      <c r="BI4034" s="41"/>
      <c r="BJ4034" s="41"/>
      <c r="BK4034" s="41"/>
      <c r="BL4034" s="41"/>
      <c r="BM4034" s="41"/>
      <c r="BN4034" s="41"/>
      <c r="BO4034" s="41"/>
      <c r="BP4034" s="108"/>
      <c r="CG4034" s="102"/>
      <c r="CI4034" s="45"/>
    </row>
    <row r="4035" spans="37:87" ht="13" customHeight="1">
      <c r="AK4035" s="114"/>
      <c r="AL4035" s="41"/>
      <c r="AM4035" s="41"/>
      <c r="AN4035" s="41"/>
      <c r="AO4035" s="41"/>
      <c r="AP4035" s="41"/>
      <c r="AQ4035" s="41"/>
      <c r="AR4035" s="41"/>
      <c r="AS4035" s="41"/>
      <c r="AT4035" s="41"/>
      <c r="AU4035" s="41"/>
      <c r="AV4035" s="41"/>
      <c r="AW4035" s="41"/>
      <c r="AX4035" s="41"/>
      <c r="AY4035" s="41"/>
      <c r="AZ4035" s="41"/>
      <c r="BA4035" s="41"/>
      <c r="BB4035" s="41"/>
      <c r="BC4035" s="41"/>
      <c r="BD4035" s="41"/>
      <c r="BE4035" s="41"/>
      <c r="BF4035" s="41"/>
      <c r="BG4035" s="41"/>
      <c r="BH4035" s="41"/>
      <c r="BI4035" s="41"/>
      <c r="BJ4035" s="41"/>
      <c r="BK4035" s="41"/>
      <c r="BL4035" s="41"/>
      <c r="BM4035" s="41"/>
      <c r="BN4035" s="41"/>
      <c r="BO4035" s="41"/>
      <c r="BP4035" s="108"/>
      <c r="CG4035" s="102"/>
      <c r="CI4035" s="45"/>
    </row>
    <row r="4036" spans="37:87" ht="13" customHeight="1">
      <c r="AK4036" s="114"/>
      <c r="AL4036" s="41"/>
      <c r="AM4036" s="41"/>
      <c r="AN4036" s="41"/>
      <c r="AO4036" s="41"/>
      <c r="AP4036" s="41"/>
      <c r="AQ4036" s="41"/>
      <c r="AR4036" s="41"/>
      <c r="AS4036" s="41"/>
      <c r="AT4036" s="41"/>
      <c r="AU4036" s="41"/>
      <c r="AV4036" s="41"/>
      <c r="AW4036" s="41"/>
      <c r="AX4036" s="41"/>
      <c r="AY4036" s="41"/>
      <c r="AZ4036" s="41"/>
      <c r="BA4036" s="41"/>
      <c r="BB4036" s="41"/>
      <c r="BC4036" s="41"/>
      <c r="BD4036" s="41"/>
      <c r="BE4036" s="41"/>
      <c r="BF4036" s="41"/>
      <c r="BG4036" s="41"/>
      <c r="BH4036" s="41"/>
      <c r="BI4036" s="41"/>
      <c r="BJ4036" s="41"/>
      <c r="BK4036" s="41"/>
      <c r="BL4036" s="41"/>
      <c r="BM4036" s="41"/>
      <c r="BN4036" s="41"/>
      <c r="BO4036" s="41"/>
      <c r="BP4036" s="108"/>
      <c r="CG4036" s="102"/>
      <c r="CI4036" s="45"/>
    </row>
    <row r="4037" spans="37:87" ht="13" customHeight="1">
      <c r="AK4037" s="114"/>
      <c r="AL4037" s="41"/>
      <c r="AM4037" s="41"/>
      <c r="AN4037" s="41"/>
      <c r="AO4037" s="41"/>
      <c r="AP4037" s="41"/>
      <c r="AQ4037" s="41"/>
      <c r="AR4037" s="41"/>
      <c r="AS4037" s="41"/>
      <c r="AT4037" s="41"/>
      <c r="AU4037" s="41"/>
      <c r="AV4037" s="41"/>
      <c r="AW4037" s="41"/>
      <c r="AX4037" s="41"/>
      <c r="AY4037" s="41"/>
      <c r="AZ4037" s="41"/>
      <c r="BA4037" s="41"/>
      <c r="BB4037" s="41"/>
      <c r="BC4037" s="41"/>
      <c r="BD4037" s="41"/>
      <c r="BE4037" s="41"/>
      <c r="BF4037" s="41"/>
      <c r="BG4037" s="41"/>
      <c r="BH4037" s="41"/>
      <c r="BI4037" s="41"/>
      <c r="BJ4037" s="41"/>
      <c r="BK4037" s="41"/>
      <c r="BL4037" s="41"/>
      <c r="BM4037" s="41"/>
      <c r="BN4037" s="41"/>
      <c r="BO4037" s="41"/>
      <c r="BP4037" s="108"/>
      <c r="CG4037" s="102"/>
      <c r="CI4037" s="45"/>
    </row>
    <row r="4038" spans="37:87" ht="13" customHeight="1">
      <c r="AK4038" s="114"/>
      <c r="AL4038" s="41"/>
      <c r="AM4038" s="41"/>
      <c r="AN4038" s="41"/>
      <c r="AO4038" s="41"/>
      <c r="AP4038" s="41"/>
      <c r="AQ4038" s="41"/>
      <c r="AR4038" s="41"/>
      <c r="AS4038" s="41"/>
      <c r="AT4038" s="41"/>
      <c r="AU4038" s="41"/>
      <c r="AV4038" s="41"/>
      <c r="AW4038" s="41"/>
      <c r="AX4038" s="41"/>
      <c r="AY4038" s="41"/>
      <c r="AZ4038" s="41"/>
      <c r="BA4038" s="41"/>
      <c r="BB4038" s="41"/>
      <c r="BC4038" s="41"/>
      <c r="BD4038" s="41"/>
      <c r="BE4038" s="41"/>
      <c r="BF4038" s="41"/>
      <c r="BG4038" s="41"/>
      <c r="BH4038" s="41"/>
      <c r="BI4038" s="41"/>
      <c r="BJ4038" s="41"/>
      <c r="BK4038" s="41"/>
      <c r="BL4038" s="41"/>
      <c r="BM4038" s="41"/>
      <c r="BN4038" s="41"/>
      <c r="BO4038" s="41"/>
      <c r="BP4038" s="108"/>
      <c r="CG4038" s="102"/>
      <c r="CI4038" s="45"/>
    </row>
    <row r="4039" spans="37:87" ht="13" customHeight="1">
      <c r="AK4039" s="114"/>
      <c r="AL4039" s="41"/>
      <c r="AM4039" s="41"/>
      <c r="AN4039" s="41"/>
      <c r="AO4039" s="41"/>
      <c r="AP4039" s="41"/>
      <c r="AQ4039" s="41"/>
      <c r="AR4039" s="41"/>
      <c r="AS4039" s="41"/>
      <c r="AT4039" s="41"/>
      <c r="AU4039" s="41"/>
      <c r="AV4039" s="41"/>
      <c r="AW4039" s="41"/>
      <c r="AX4039" s="41"/>
      <c r="AY4039" s="41"/>
      <c r="AZ4039" s="41"/>
      <c r="BA4039" s="41"/>
      <c r="BB4039" s="41"/>
      <c r="BC4039" s="41"/>
      <c r="BD4039" s="41"/>
      <c r="BE4039" s="41"/>
      <c r="BF4039" s="41"/>
      <c r="BG4039" s="41"/>
      <c r="BH4039" s="41"/>
      <c r="BI4039" s="41"/>
      <c r="BJ4039" s="41"/>
      <c r="BK4039" s="41"/>
      <c r="BL4039" s="41"/>
      <c r="BM4039" s="41"/>
      <c r="BN4039" s="41"/>
      <c r="BO4039" s="41"/>
      <c r="BP4039" s="108"/>
      <c r="CG4039" s="102"/>
      <c r="CI4039" s="45"/>
    </row>
    <row r="4040" spans="37:87" ht="13" customHeight="1">
      <c r="AK4040" s="114"/>
      <c r="AL4040" s="41"/>
      <c r="AM4040" s="41"/>
      <c r="AN4040" s="41"/>
      <c r="AO4040" s="41"/>
      <c r="AP4040" s="41"/>
      <c r="AQ4040" s="41"/>
      <c r="AR4040" s="41"/>
      <c r="AS4040" s="41"/>
      <c r="AT4040" s="41"/>
      <c r="AU4040" s="41"/>
      <c r="AV4040" s="41"/>
      <c r="AW4040" s="41"/>
      <c r="AX4040" s="41"/>
      <c r="AY4040" s="41"/>
      <c r="AZ4040" s="41"/>
      <c r="BA4040" s="41"/>
      <c r="BB4040" s="41"/>
      <c r="BC4040" s="41"/>
      <c r="BD4040" s="41"/>
      <c r="BE4040" s="41"/>
      <c r="BF4040" s="41"/>
      <c r="BG4040" s="41"/>
      <c r="BH4040" s="41"/>
      <c r="BI4040" s="41"/>
      <c r="BJ4040" s="41"/>
      <c r="BK4040" s="41"/>
      <c r="BL4040" s="41"/>
      <c r="BM4040" s="41"/>
      <c r="BN4040" s="41"/>
      <c r="BO4040" s="41"/>
      <c r="BP4040" s="108"/>
      <c r="CG4040" s="102"/>
      <c r="CI4040" s="45"/>
    </row>
    <row r="4041" spans="37:87" ht="13" customHeight="1">
      <c r="AK4041" s="114"/>
      <c r="AL4041" s="41"/>
      <c r="AM4041" s="41"/>
      <c r="AN4041" s="41"/>
      <c r="AO4041" s="41"/>
      <c r="AP4041" s="41"/>
      <c r="AQ4041" s="41"/>
      <c r="AR4041" s="41"/>
      <c r="AS4041" s="41"/>
      <c r="AT4041" s="41"/>
      <c r="AU4041" s="41"/>
      <c r="AV4041" s="41"/>
      <c r="AW4041" s="41"/>
      <c r="AX4041" s="41"/>
      <c r="AY4041" s="41"/>
      <c r="AZ4041" s="41"/>
      <c r="BA4041" s="41"/>
      <c r="BB4041" s="41"/>
      <c r="BC4041" s="41"/>
      <c r="BD4041" s="41"/>
      <c r="BE4041" s="41"/>
      <c r="BF4041" s="41"/>
      <c r="BG4041" s="41"/>
      <c r="BH4041" s="41"/>
      <c r="BI4041" s="41"/>
      <c r="BJ4041" s="41"/>
      <c r="BK4041" s="41"/>
      <c r="BL4041" s="41"/>
      <c r="BM4041" s="41"/>
      <c r="BN4041" s="41"/>
      <c r="BO4041" s="41"/>
      <c r="BP4041" s="108"/>
      <c r="CG4041" s="102"/>
      <c r="CI4041" s="45"/>
    </row>
    <row r="4042" spans="37:87" ht="13" customHeight="1">
      <c r="AK4042" s="114"/>
      <c r="AL4042" s="41"/>
      <c r="AM4042" s="41"/>
      <c r="AN4042" s="41"/>
      <c r="AO4042" s="41"/>
      <c r="AP4042" s="41"/>
      <c r="AQ4042" s="41"/>
      <c r="AR4042" s="41"/>
      <c r="AS4042" s="41"/>
      <c r="AT4042" s="41"/>
      <c r="AU4042" s="41"/>
      <c r="AV4042" s="41"/>
      <c r="AW4042" s="41"/>
      <c r="AX4042" s="41"/>
      <c r="AY4042" s="41"/>
      <c r="AZ4042" s="41"/>
      <c r="BA4042" s="41"/>
      <c r="BB4042" s="41"/>
      <c r="BC4042" s="41"/>
      <c r="BD4042" s="41"/>
      <c r="BE4042" s="41"/>
      <c r="BF4042" s="41"/>
      <c r="BG4042" s="41"/>
      <c r="BH4042" s="41"/>
      <c r="BI4042" s="41"/>
      <c r="BJ4042" s="41"/>
      <c r="BK4042" s="41"/>
      <c r="BL4042" s="41"/>
      <c r="BM4042" s="41"/>
      <c r="BN4042" s="41"/>
      <c r="BO4042" s="41"/>
      <c r="BP4042" s="108"/>
      <c r="CG4042" s="102"/>
      <c r="CI4042" s="45"/>
    </row>
    <row r="4043" spans="37:87" ht="13" customHeight="1">
      <c r="AK4043" s="114"/>
      <c r="AL4043" s="41"/>
      <c r="AM4043" s="41"/>
      <c r="AN4043" s="41"/>
      <c r="AO4043" s="41"/>
      <c r="AP4043" s="41"/>
      <c r="AQ4043" s="41"/>
      <c r="AR4043" s="41"/>
      <c r="AS4043" s="41"/>
      <c r="AT4043" s="41"/>
      <c r="AU4043" s="41"/>
      <c r="AV4043" s="41"/>
      <c r="AW4043" s="41"/>
      <c r="AX4043" s="41"/>
      <c r="AY4043" s="41"/>
      <c r="AZ4043" s="41"/>
      <c r="BA4043" s="41"/>
      <c r="BB4043" s="41"/>
      <c r="BC4043" s="41"/>
      <c r="BD4043" s="41"/>
      <c r="BE4043" s="41"/>
      <c r="BF4043" s="41"/>
      <c r="BG4043" s="41"/>
      <c r="BH4043" s="41"/>
      <c r="BI4043" s="41"/>
      <c r="BJ4043" s="41"/>
      <c r="BK4043" s="41"/>
      <c r="BL4043" s="41"/>
      <c r="BM4043" s="41"/>
      <c r="BN4043" s="41"/>
      <c r="BO4043" s="41"/>
      <c r="BP4043" s="108"/>
      <c r="CG4043" s="102"/>
      <c r="CI4043" s="45"/>
    </row>
    <row r="4044" spans="37:87" ht="13" customHeight="1">
      <c r="AK4044" s="114"/>
      <c r="AL4044" s="41"/>
      <c r="AM4044" s="41"/>
      <c r="AN4044" s="41"/>
      <c r="AO4044" s="41"/>
      <c r="AP4044" s="41"/>
      <c r="AQ4044" s="41"/>
      <c r="AR4044" s="41"/>
      <c r="AS4044" s="41"/>
      <c r="AT4044" s="41"/>
      <c r="AU4044" s="41"/>
      <c r="AV4044" s="41"/>
      <c r="AW4044" s="41"/>
      <c r="AX4044" s="41"/>
      <c r="AY4044" s="41"/>
      <c r="AZ4044" s="41"/>
      <c r="BA4044" s="41"/>
      <c r="BB4044" s="41"/>
      <c r="BC4044" s="41"/>
      <c r="BD4044" s="41"/>
      <c r="BE4044" s="41"/>
      <c r="BF4044" s="41"/>
      <c r="BG4044" s="41"/>
      <c r="BH4044" s="41"/>
      <c r="BI4044" s="41"/>
      <c r="BJ4044" s="41"/>
      <c r="BK4044" s="41"/>
      <c r="BL4044" s="41"/>
      <c r="BM4044" s="41"/>
      <c r="BN4044" s="41"/>
      <c r="BO4044" s="41"/>
      <c r="BP4044" s="108"/>
      <c r="CG4044" s="102"/>
      <c r="CI4044" s="45"/>
    </row>
    <row r="4045" spans="37:87" ht="13" customHeight="1">
      <c r="AK4045" s="114"/>
      <c r="AL4045" s="41"/>
      <c r="AM4045" s="41"/>
      <c r="AN4045" s="41"/>
      <c r="AO4045" s="41"/>
      <c r="AP4045" s="41"/>
      <c r="AQ4045" s="41"/>
      <c r="AR4045" s="41"/>
      <c r="AS4045" s="41"/>
      <c r="AT4045" s="41"/>
      <c r="AU4045" s="41"/>
      <c r="AV4045" s="41"/>
      <c r="AW4045" s="41"/>
      <c r="AX4045" s="41"/>
      <c r="AY4045" s="41"/>
      <c r="AZ4045" s="41"/>
      <c r="BA4045" s="41"/>
      <c r="BB4045" s="41"/>
      <c r="BC4045" s="41"/>
      <c r="BD4045" s="41"/>
      <c r="BE4045" s="41"/>
      <c r="BF4045" s="41"/>
      <c r="BG4045" s="41"/>
      <c r="BH4045" s="41"/>
      <c r="BI4045" s="41"/>
      <c r="BJ4045" s="41"/>
      <c r="BK4045" s="41"/>
      <c r="BL4045" s="41"/>
      <c r="BM4045" s="41"/>
      <c r="BN4045" s="41"/>
      <c r="BO4045" s="41"/>
      <c r="BP4045" s="108"/>
      <c r="CG4045" s="102"/>
      <c r="CI4045" s="45"/>
    </row>
    <row r="4046" spans="37:87" ht="13" customHeight="1">
      <c r="AK4046" s="114"/>
      <c r="AL4046" s="41"/>
      <c r="AM4046" s="41"/>
      <c r="AN4046" s="41"/>
      <c r="AO4046" s="41"/>
      <c r="AP4046" s="41"/>
      <c r="AQ4046" s="41"/>
      <c r="AR4046" s="41"/>
      <c r="AS4046" s="41"/>
      <c r="AT4046" s="41"/>
      <c r="AU4046" s="41"/>
      <c r="AV4046" s="41"/>
      <c r="AW4046" s="41"/>
      <c r="AX4046" s="41"/>
      <c r="AY4046" s="41"/>
      <c r="AZ4046" s="41"/>
      <c r="BA4046" s="41"/>
      <c r="BB4046" s="41"/>
      <c r="BC4046" s="41"/>
      <c r="BD4046" s="41"/>
      <c r="BE4046" s="41"/>
      <c r="BF4046" s="41"/>
      <c r="BG4046" s="41"/>
      <c r="BH4046" s="41"/>
      <c r="BI4046" s="41"/>
      <c r="BJ4046" s="41"/>
      <c r="BK4046" s="41"/>
      <c r="BL4046" s="41"/>
      <c r="BM4046" s="41"/>
      <c r="BN4046" s="41"/>
      <c r="BO4046" s="41"/>
      <c r="BP4046" s="108"/>
      <c r="CG4046" s="102"/>
      <c r="CI4046" s="45"/>
    </row>
    <row r="4047" spans="37:87" ht="13" customHeight="1">
      <c r="AK4047" s="114"/>
      <c r="AL4047" s="41"/>
      <c r="AM4047" s="41"/>
      <c r="AN4047" s="41"/>
      <c r="AO4047" s="41"/>
      <c r="AP4047" s="41"/>
      <c r="AQ4047" s="41"/>
      <c r="AR4047" s="41"/>
      <c r="AS4047" s="41"/>
      <c r="AT4047" s="41"/>
      <c r="AU4047" s="41"/>
      <c r="AV4047" s="41"/>
      <c r="AW4047" s="41"/>
      <c r="AX4047" s="41"/>
      <c r="AY4047" s="41"/>
      <c r="AZ4047" s="41"/>
      <c r="BA4047" s="41"/>
      <c r="BB4047" s="41"/>
      <c r="BC4047" s="41"/>
      <c r="BD4047" s="41"/>
      <c r="BE4047" s="41"/>
      <c r="BF4047" s="41"/>
      <c r="BG4047" s="41"/>
      <c r="BH4047" s="41"/>
      <c r="BI4047" s="41"/>
      <c r="BJ4047" s="41"/>
      <c r="BK4047" s="41"/>
      <c r="BL4047" s="41"/>
      <c r="BM4047" s="41"/>
      <c r="BN4047" s="41"/>
      <c r="BO4047" s="41"/>
      <c r="BP4047" s="108"/>
      <c r="CG4047" s="102"/>
      <c r="CI4047" s="45"/>
    </row>
    <row r="4048" spans="37:87" ht="13" customHeight="1">
      <c r="AK4048" s="114"/>
      <c r="AL4048" s="41"/>
      <c r="AM4048" s="41"/>
      <c r="AN4048" s="41"/>
      <c r="AO4048" s="41"/>
      <c r="AP4048" s="41"/>
      <c r="AQ4048" s="41"/>
      <c r="AR4048" s="41"/>
      <c r="AS4048" s="41"/>
      <c r="AT4048" s="41"/>
      <c r="AU4048" s="41"/>
      <c r="AV4048" s="41"/>
      <c r="AW4048" s="41"/>
      <c r="AX4048" s="41"/>
      <c r="AY4048" s="41"/>
      <c r="AZ4048" s="41"/>
      <c r="BA4048" s="41"/>
      <c r="BB4048" s="41"/>
      <c r="BC4048" s="41"/>
      <c r="BD4048" s="41"/>
      <c r="BE4048" s="41"/>
      <c r="BF4048" s="41"/>
      <c r="BG4048" s="41"/>
      <c r="BH4048" s="41"/>
      <c r="BI4048" s="41"/>
      <c r="BJ4048" s="41"/>
      <c r="BK4048" s="41"/>
      <c r="BL4048" s="41"/>
      <c r="BM4048" s="41"/>
      <c r="BN4048" s="41"/>
      <c r="BO4048" s="41"/>
      <c r="BP4048" s="108"/>
      <c r="CG4048" s="102"/>
      <c r="CI4048" s="45"/>
    </row>
    <row r="4049" spans="37:87" ht="13" customHeight="1">
      <c r="AK4049" s="114"/>
      <c r="AL4049" s="41"/>
      <c r="AM4049" s="41"/>
      <c r="AN4049" s="41"/>
      <c r="AO4049" s="41"/>
      <c r="AP4049" s="41"/>
      <c r="AQ4049" s="41"/>
      <c r="AR4049" s="41"/>
      <c r="AS4049" s="41"/>
      <c r="AT4049" s="41"/>
      <c r="AU4049" s="41"/>
      <c r="AV4049" s="41"/>
      <c r="AW4049" s="41"/>
      <c r="AX4049" s="41"/>
      <c r="AY4049" s="41"/>
      <c r="AZ4049" s="41"/>
      <c r="BA4049" s="41"/>
      <c r="BB4049" s="41"/>
      <c r="BC4049" s="41"/>
      <c r="BD4049" s="41"/>
      <c r="BE4049" s="41"/>
      <c r="BF4049" s="41"/>
      <c r="BG4049" s="41"/>
      <c r="BH4049" s="41"/>
      <c r="BI4049" s="41"/>
      <c r="BJ4049" s="41"/>
      <c r="BK4049" s="41"/>
      <c r="BL4049" s="41"/>
      <c r="BM4049" s="41"/>
      <c r="BN4049" s="41"/>
      <c r="BO4049" s="41"/>
      <c r="BP4049" s="108"/>
      <c r="CG4049" s="102"/>
      <c r="CI4049" s="45"/>
    </row>
    <row r="4050" spans="37:87" ht="13" customHeight="1">
      <c r="AK4050" s="114"/>
      <c r="AL4050" s="41"/>
      <c r="AM4050" s="41"/>
      <c r="AN4050" s="41"/>
      <c r="AO4050" s="41"/>
      <c r="AP4050" s="41"/>
      <c r="AQ4050" s="41"/>
      <c r="AR4050" s="41"/>
      <c r="AS4050" s="41"/>
      <c r="AT4050" s="41"/>
      <c r="AU4050" s="41"/>
      <c r="AV4050" s="41"/>
      <c r="AW4050" s="41"/>
      <c r="AX4050" s="41"/>
      <c r="AY4050" s="41"/>
      <c r="AZ4050" s="41"/>
      <c r="BA4050" s="41"/>
      <c r="BB4050" s="41"/>
      <c r="BC4050" s="41"/>
      <c r="BD4050" s="41"/>
      <c r="BE4050" s="41"/>
      <c r="BF4050" s="41"/>
      <c r="BG4050" s="41"/>
      <c r="BH4050" s="41"/>
      <c r="BI4050" s="41"/>
      <c r="BJ4050" s="41"/>
      <c r="BK4050" s="41"/>
      <c r="BL4050" s="41"/>
      <c r="BM4050" s="41"/>
      <c r="BN4050" s="41"/>
      <c r="BO4050" s="41"/>
      <c r="BP4050" s="108"/>
      <c r="CG4050" s="102"/>
      <c r="CI4050" s="45"/>
    </row>
    <row r="4051" spans="37:87" ht="13" customHeight="1">
      <c r="AK4051" s="114"/>
      <c r="AL4051" s="41"/>
      <c r="AM4051" s="41"/>
      <c r="AN4051" s="41"/>
      <c r="AO4051" s="41"/>
      <c r="AP4051" s="41"/>
      <c r="AQ4051" s="41"/>
      <c r="AR4051" s="41"/>
      <c r="AS4051" s="41"/>
      <c r="AT4051" s="41"/>
      <c r="AU4051" s="41"/>
      <c r="AV4051" s="41"/>
      <c r="AW4051" s="41"/>
      <c r="AX4051" s="41"/>
      <c r="AY4051" s="41"/>
      <c r="AZ4051" s="41"/>
      <c r="BA4051" s="41"/>
      <c r="BB4051" s="41"/>
      <c r="BC4051" s="41"/>
      <c r="BD4051" s="41"/>
      <c r="BE4051" s="41"/>
      <c r="BF4051" s="41"/>
      <c r="BG4051" s="41"/>
      <c r="BH4051" s="41"/>
      <c r="BI4051" s="41"/>
      <c r="BJ4051" s="41"/>
      <c r="BK4051" s="41"/>
      <c r="BL4051" s="41"/>
      <c r="BM4051" s="41"/>
      <c r="BN4051" s="41"/>
      <c r="BO4051" s="41"/>
      <c r="BP4051" s="108"/>
      <c r="CG4051" s="102"/>
      <c r="CI4051" s="45"/>
    </row>
    <row r="4052" spans="37:87" ht="13" customHeight="1">
      <c r="AK4052" s="114"/>
      <c r="AL4052" s="41"/>
      <c r="AM4052" s="41"/>
      <c r="AN4052" s="41"/>
      <c r="AO4052" s="41"/>
      <c r="AP4052" s="41"/>
      <c r="AQ4052" s="41"/>
      <c r="AR4052" s="41"/>
      <c r="AS4052" s="41"/>
      <c r="AT4052" s="41"/>
      <c r="AU4052" s="41"/>
      <c r="AV4052" s="41"/>
      <c r="AW4052" s="41"/>
      <c r="AX4052" s="41"/>
      <c r="AY4052" s="41"/>
      <c r="AZ4052" s="41"/>
      <c r="BA4052" s="41"/>
      <c r="BB4052" s="41"/>
      <c r="BC4052" s="41"/>
      <c r="BD4052" s="41"/>
      <c r="BE4052" s="41"/>
      <c r="BF4052" s="41"/>
      <c r="BG4052" s="41"/>
      <c r="BH4052" s="41"/>
      <c r="BI4052" s="41"/>
      <c r="BJ4052" s="41"/>
      <c r="BK4052" s="41"/>
      <c r="BL4052" s="41"/>
      <c r="BM4052" s="41"/>
      <c r="BN4052" s="41"/>
      <c r="BO4052" s="41"/>
      <c r="BP4052" s="108"/>
      <c r="CG4052" s="102"/>
      <c r="CI4052" s="45"/>
    </row>
    <row r="4053" spans="37:87" ht="13" customHeight="1">
      <c r="AK4053" s="114"/>
      <c r="AL4053" s="41"/>
      <c r="AM4053" s="41"/>
      <c r="AN4053" s="41"/>
      <c r="AO4053" s="41"/>
      <c r="AP4053" s="41"/>
      <c r="AQ4053" s="41"/>
      <c r="AR4053" s="41"/>
      <c r="AS4053" s="41"/>
      <c r="AT4053" s="41"/>
      <c r="AU4053" s="41"/>
      <c r="AV4053" s="41"/>
      <c r="AW4053" s="41"/>
      <c r="AX4053" s="41"/>
      <c r="AY4053" s="41"/>
      <c r="AZ4053" s="41"/>
      <c r="BA4053" s="41"/>
      <c r="BB4053" s="41"/>
      <c r="BC4053" s="41"/>
      <c r="BD4053" s="41"/>
      <c r="BE4053" s="41"/>
      <c r="BF4053" s="41"/>
      <c r="BG4053" s="41"/>
      <c r="BH4053" s="41"/>
      <c r="BI4053" s="41"/>
      <c r="BJ4053" s="41"/>
      <c r="BK4053" s="41"/>
      <c r="BL4053" s="41"/>
      <c r="BM4053" s="41"/>
      <c r="BN4053" s="41"/>
      <c r="BO4053" s="41"/>
      <c r="BP4053" s="108"/>
      <c r="CG4053" s="102"/>
      <c r="CI4053" s="45"/>
    </row>
    <row r="4054" spans="37:87" ht="13" customHeight="1">
      <c r="AK4054" s="114"/>
      <c r="AL4054" s="41"/>
      <c r="AM4054" s="41"/>
      <c r="AN4054" s="41"/>
      <c r="AO4054" s="41"/>
      <c r="AP4054" s="41"/>
      <c r="AQ4054" s="41"/>
      <c r="AR4054" s="41"/>
      <c r="AS4054" s="41"/>
      <c r="AT4054" s="41"/>
      <c r="AU4054" s="41"/>
      <c r="AV4054" s="41"/>
      <c r="AW4054" s="41"/>
      <c r="AX4054" s="41"/>
      <c r="AY4054" s="41"/>
      <c r="AZ4054" s="41"/>
      <c r="BA4054" s="41"/>
      <c r="BB4054" s="41"/>
      <c r="BC4054" s="41"/>
      <c r="BD4054" s="41"/>
      <c r="BE4054" s="41"/>
      <c r="BF4054" s="41"/>
      <c r="BG4054" s="41"/>
      <c r="BH4054" s="41"/>
      <c r="BI4054" s="41"/>
      <c r="BJ4054" s="41"/>
      <c r="BK4054" s="41"/>
      <c r="BL4054" s="41"/>
      <c r="BM4054" s="41"/>
      <c r="BN4054" s="41"/>
      <c r="BO4054" s="41"/>
      <c r="BP4054" s="108"/>
      <c r="CG4054" s="102"/>
      <c r="CI4054" s="45"/>
    </row>
    <row r="4055" spans="37:87" ht="13" customHeight="1">
      <c r="AK4055" s="114"/>
      <c r="AL4055" s="41"/>
      <c r="AM4055" s="41"/>
      <c r="AN4055" s="41"/>
      <c r="AO4055" s="41"/>
      <c r="AP4055" s="41"/>
      <c r="AQ4055" s="41"/>
      <c r="AR4055" s="41"/>
      <c r="AS4055" s="41"/>
      <c r="AT4055" s="41"/>
      <c r="AU4055" s="41"/>
      <c r="AV4055" s="41"/>
      <c r="AW4055" s="41"/>
      <c r="AX4055" s="41"/>
      <c r="AY4055" s="41"/>
      <c r="AZ4055" s="41"/>
      <c r="BA4055" s="41"/>
      <c r="BB4055" s="41"/>
      <c r="BC4055" s="41"/>
      <c r="BD4055" s="41"/>
      <c r="BE4055" s="41"/>
      <c r="BF4055" s="41"/>
      <c r="BG4055" s="41"/>
      <c r="BH4055" s="41"/>
      <c r="BI4055" s="41"/>
      <c r="BJ4055" s="41"/>
      <c r="BK4055" s="41"/>
      <c r="BL4055" s="41"/>
      <c r="BM4055" s="41"/>
      <c r="BN4055" s="41"/>
      <c r="BO4055" s="41"/>
      <c r="BP4055" s="108"/>
      <c r="CG4055" s="102"/>
      <c r="CI4055" s="45"/>
    </row>
    <row r="4056" spans="37:87" ht="13" customHeight="1">
      <c r="AK4056" s="114"/>
      <c r="AL4056" s="41"/>
      <c r="AM4056" s="41"/>
      <c r="AN4056" s="41"/>
      <c r="AO4056" s="41"/>
      <c r="AP4056" s="41"/>
      <c r="AQ4056" s="41"/>
      <c r="AR4056" s="41"/>
      <c r="AS4056" s="41"/>
      <c r="AT4056" s="41"/>
      <c r="AU4056" s="41"/>
      <c r="AV4056" s="41"/>
      <c r="AW4056" s="41"/>
      <c r="AX4056" s="41"/>
      <c r="AY4056" s="41"/>
      <c r="AZ4056" s="41"/>
      <c r="BA4056" s="41"/>
      <c r="BB4056" s="41"/>
      <c r="BC4056" s="41"/>
      <c r="BD4056" s="41"/>
      <c r="BE4056" s="41"/>
      <c r="BF4056" s="41"/>
      <c r="BG4056" s="41"/>
      <c r="BH4056" s="41"/>
      <c r="BI4056" s="41"/>
      <c r="BJ4056" s="41"/>
      <c r="BK4056" s="41"/>
      <c r="BL4056" s="41"/>
      <c r="BM4056" s="41"/>
      <c r="BN4056" s="41"/>
      <c r="BO4056" s="41"/>
      <c r="BP4056" s="108"/>
      <c r="CG4056" s="102"/>
      <c r="CI4056" s="45"/>
    </row>
    <row r="4057" spans="37:87" ht="13" customHeight="1">
      <c r="AK4057" s="114"/>
      <c r="AL4057" s="41"/>
      <c r="AM4057" s="41"/>
      <c r="AN4057" s="41"/>
      <c r="AO4057" s="41"/>
      <c r="AP4057" s="41"/>
      <c r="AQ4057" s="41"/>
      <c r="AR4057" s="41"/>
      <c r="AS4057" s="41"/>
      <c r="AT4057" s="41"/>
      <c r="AU4057" s="41"/>
      <c r="AV4057" s="41"/>
      <c r="AW4057" s="41"/>
      <c r="AX4057" s="41"/>
      <c r="AY4057" s="41"/>
      <c r="AZ4057" s="41"/>
      <c r="BA4057" s="41"/>
      <c r="BB4057" s="41"/>
      <c r="BC4057" s="41"/>
      <c r="BD4057" s="41"/>
      <c r="BE4057" s="41"/>
      <c r="BF4057" s="41"/>
      <c r="BG4057" s="41"/>
      <c r="BH4057" s="41"/>
      <c r="BI4057" s="41"/>
      <c r="BJ4057" s="41"/>
      <c r="BK4057" s="41"/>
      <c r="BL4057" s="41"/>
      <c r="BM4057" s="41"/>
      <c r="BN4057" s="41"/>
      <c r="BO4057" s="41"/>
      <c r="BP4057" s="108"/>
      <c r="CG4057" s="102"/>
      <c r="CI4057" s="45"/>
    </row>
    <row r="4058" spans="37:87" ht="13" customHeight="1">
      <c r="AK4058" s="114"/>
      <c r="AL4058" s="41"/>
      <c r="AM4058" s="41"/>
      <c r="AN4058" s="41"/>
      <c r="AO4058" s="41"/>
      <c r="AP4058" s="41"/>
      <c r="AQ4058" s="41"/>
      <c r="AR4058" s="41"/>
      <c r="AS4058" s="41"/>
      <c r="AT4058" s="41"/>
      <c r="AU4058" s="41"/>
      <c r="AV4058" s="41"/>
      <c r="AW4058" s="41"/>
      <c r="AX4058" s="41"/>
      <c r="AY4058" s="41"/>
      <c r="AZ4058" s="41"/>
      <c r="BA4058" s="41"/>
      <c r="BB4058" s="41"/>
      <c r="BC4058" s="41"/>
      <c r="BD4058" s="41"/>
      <c r="BE4058" s="41"/>
      <c r="BF4058" s="41"/>
      <c r="BG4058" s="41"/>
      <c r="BH4058" s="41"/>
      <c r="BI4058" s="41"/>
      <c r="BJ4058" s="41"/>
      <c r="BK4058" s="41"/>
      <c r="BL4058" s="41"/>
      <c r="BM4058" s="41"/>
      <c r="BN4058" s="41"/>
      <c r="BO4058" s="41"/>
      <c r="BP4058" s="108"/>
      <c r="CG4058" s="102"/>
      <c r="CI4058" s="45"/>
    </row>
    <row r="4059" spans="37:87" ht="13" customHeight="1">
      <c r="AK4059" s="114"/>
      <c r="AL4059" s="41"/>
      <c r="AM4059" s="41"/>
      <c r="AN4059" s="41"/>
      <c r="AO4059" s="41"/>
      <c r="AP4059" s="41"/>
      <c r="AQ4059" s="41"/>
      <c r="AR4059" s="41"/>
      <c r="AS4059" s="41"/>
      <c r="AT4059" s="41"/>
      <c r="AU4059" s="41"/>
      <c r="AV4059" s="41"/>
      <c r="AW4059" s="41"/>
      <c r="AX4059" s="41"/>
      <c r="AY4059" s="41"/>
      <c r="AZ4059" s="41"/>
      <c r="BA4059" s="41"/>
      <c r="BB4059" s="41"/>
      <c r="BC4059" s="41"/>
      <c r="BD4059" s="41"/>
      <c r="BE4059" s="41"/>
      <c r="BF4059" s="41"/>
      <c r="BG4059" s="41"/>
      <c r="BH4059" s="41"/>
      <c r="BI4059" s="41"/>
      <c r="BJ4059" s="41"/>
      <c r="BK4059" s="41"/>
      <c r="BL4059" s="41"/>
      <c r="BM4059" s="41"/>
      <c r="BN4059" s="41"/>
      <c r="BO4059" s="41"/>
      <c r="BP4059" s="108"/>
      <c r="CG4059" s="102"/>
      <c r="CI4059" s="45"/>
    </row>
    <row r="4060" spans="37:87" ht="13" customHeight="1">
      <c r="AK4060" s="114"/>
      <c r="AL4060" s="41"/>
      <c r="AM4060" s="41"/>
      <c r="AN4060" s="41"/>
      <c r="AO4060" s="41"/>
      <c r="AP4060" s="41"/>
      <c r="AQ4060" s="41"/>
      <c r="AR4060" s="41"/>
      <c r="AS4060" s="41"/>
      <c r="AT4060" s="41"/>
      <c r="AU4060" s="41"/>
      <c r="AV4060" s="41"/>
      <c r="AW4060" s="41"/>
      <c r="AX4060" s="41"/>
      <c r="AY4060" s="41"/>
      <c r="AZ4060" s="41"/>
      <c r="BA4060" s="41"/>
      <c r="BB4060" s="41"/>
      <c r="BC4060" s="41"/>
      <c r="BD4060" s="41"/>
      <c r="BE4060" s="41"/>
      <c r="BF4060" s="41"/>
      <c r="BG4060" s="41"/>
      <c r="BH4060" s="41"/>
      <c r="BI4060" s="41"/>
      <c r="BJ4060" s="41"/>
      <c r="BK4060" s="41"/>
      <c r="BL4060" s="41"/>
      <c r="BM4060" s="41"/>
      <c r="BN4060" s="41"/>
      <c r="BO4060" s="41"/>
      <c r="BP4060" s="108"/>
      <c r="CG4060" s="102"/>
      <c r="CI4060" s="45"/>
    </row>
    <row r="4061" spans="37:87" ht="13" customHeight="1">
      <c r="AK4061" s="114"/>
      <c r="AL4061" s="41"/>
      <c r="AM4061" s="41"/>
      <c r="AN4061" s="41"/>
      <c r="AO4061" s="41"/>
      <c r="AP4061" s="41"/>
      <c r="AQ4061" s="41"/>
      <c r="AR4061" s="41"/>
      <c r="AS4061" s="41"/>
      <c r="AT4061" s="41"/>
      <c r="AU4061" s="41"/>
      <c r="AV4061" s="41"/>
      <c r="AW4061" s="41"/>
      <c r="AX4061" s="41"/>
      <c r="AY4061" s="41"/>
      <c r="AZ4061" s="41"/>
      <c r="BA4061" s="41"/>
      <c r="BB4061" s="41"/>
      <c r="BC4061" s="41"/>
      <c r="BD4061" s="41"/>
      <c r="BE4061" s="41"/>
      <c r="BF4061" s="41"/>
      <c r="BG4061" s="41"/>
      <c r="BH4061" s="41"/>
      <c r="BI4061" s="41"/>
      <c r="BJ4061" s="41"/>
      <c r="BK4061" s="41"/>
      <c r="BL4061" s="41"/>
      <c r="BM4061" s="41"/>
      <c r="BN4061" s="41"/>
      <c r="BO4061" s="41"/>
      <c r="BP4061" s="108"/>
      <c r="CG4061" s="102"/>
      <c r="CI4061" s="45"/>
    </row>
    <row r="4062" spans="37:87" ht="13" customHeight="1">
      <c r="AK4062" s="114"/>
      <c r="AL4062" s="41"/>
      <c r="AM4062" s="41"/>
      <c r="AN4062" s="41"/>
      <c r="AO4062" s="41"/>
      <c r="AP4062" s="41"/>
      <c r="AQ4062" s="41"/>
      <c r="AR4062" s="41"/>
      <c r="AS4062" s="41"/>
      <c r="AT4062" s="41"/>
      <c r="AU4062" s="41"/>
      <c r="AV4062" s="41"/>
      <c r="AW4062" s="41"/>
      <c r="AX4062" s="41"/>
      <c r="AY4062" s="41"/>
      <c r="AZ4062" s="41"/>
      <c r="BA4062" s="41"/>
      <c r="BB4062" s="41"/>
      <c r="BC4062" s="41"/>
      <c r="BD4062" s="41"/>
      <c r="BE4062" s="41"/>
      <c r="BF4062" s="41"/>
      <c r="BG4062" s="41"/>
      <c r="BH4062" s="41"/>
      <c r="BI4062" s="41"/>
      <c r="BJ4062" s="41"/>
      <c r="BK4062" s="41"/>
      <c r="BL4062" s="41"/>
      <c r="BM4062" s="41"/>
      <c r="BN4062" s="41"/>
      <c r="BO4062" s="41"/>
      <c r="BP4062" s="108"/>
      <c r="CG4062" s="102"/>
      <c r="CI4062" s="45"/>
    </row>
    <row r="4063" spans="37:87" ht="13" customHeight="1">
      <c r="AK4063" s="114"/>
      <c r="AL4063" s="41"/>
      <c r="AM4063" s="41"/>
      <c r="AN4063" s="41"/>
      <c r="AO4063" s="41"/>
      <c r="AP4063" s="41"/>
      <c r="AQ4063" s="41"/>
      <c r="AR4063" s="41"/>
      <c r="AS4063" s="41"/>
      <c r="AT4063" s="41"/>
      <c r="AU4063" s="41"/>
      <c r="AV4063" s="41"/>
      <c r="AW4063" s="41"/>
      <c r="AX4063" s="41"/>
      <c r="AY4063" s="41"/>
      <c r="AZ4063" s="41"/>
      <c r="BA4063" s="41"/>
      <c r="BB4063" s="41"/>
      <c r="BC4063" s="41"/>
      <c r="BD4063" s="41"/>
      <c r="BE4063" s="41"/>
      <c r="BF4063" s="41"/>
      <c r="BG4063" s="41"/>
      <c r="BH4063" s="41"/>
      <c r="BI4063" s="41"/>
      <c r="BJ4063" s="41"/>
      <c r="BK4063" s="41"/>
      <c r="BL4063" s="41"/>
      <c r="BM4063" s="41"/>
      <c r="BN4063" s="41"/>
      <c r="BO4063" s="41"/>
      <c r="BP4063" s="108"/>
      <c r="CG4063" s="102"/>
      <c r="CI4063" s="45"/>
    </row>
    <row r="4064" spans="37:87" ht="13" customHeight="1">
      <c r="AK4064" s="114"/>
      <c r="AL4064" s="41"/>
      <c r="AM4064" s="41"/>
      <c r="AN4064" s="41"/>
      <c r="AO4064" s="41"/>
      <c r="AP4064" s="41"/>
      <c r="AQ4064" s="41"/>
      <c r="AR4064" s="41"/>
      <c r="AS4064" s="41"/>
      <c r="AT4064" s="41"/>
      <c r="AU4064" s="41"/>
      <c r="AV4064" s="41"/>
      <c r="AW4064" s="41"/>
      <c r="AX4064" s="41"/>
      <c r="AY4064" s="41"/>
      <c r="AZ4064" s="41"/>
      <c r="BA4064" s="41"/>
      <c r="BB4064" s="41"/>
      <c r="BC4064" s="41"/>
      <c r="BD4064" s="41"/>
      <c r="BE4064" s="41"/>
      <c r="BF4064" s="41"/>
      <c r="BG4064" s="41"/>
      <c r="BH4064" s="41"/>
      <c r="BI4064" s="41"/>
      <c r="BJ4064" s="41"/>
      <c r="BK4064" s="41"/>
      <c r="BL4064" s="41"/>
      <c r="BM4064" s="41"/>
      <c r="BN4064" s="41"/>
      <c r="BO4064" s="41"/>
      <c r="BP4064" s="108"/>
      <c r="CG4064" s="102"/>
      <c r="CI4064" s="45"/>
    </row>
    <row r="4065" spans="37:87" ht="13" customHeight="1">
      <c r="AK4065" s="114"/>
      <c r="AL4065" s="41"/>
      <c r="AM4065" s="41"/>
      <c r="AN4065" s="41"/>
      <c r="AO4065" s="41"/>
      <c r="AP4065" s="41"/>
      <c r="AQ4065" s="41"/>
      <c r="AR4065" s="41"/>
      <c r="AS4065" s="41"/>
      <c r="AT4065" s="41"/>
      <c r="AU4065" s="41"/>
      <c r="AV4065" s="41"/>
      <c r="AW4065" s="41"/>
      <c r="AX4065" s="41"/>
      <c r="AY4065" s="41"/>
      <c r="AZ4065" s="41"/>
      <c r="BA4065" s="41"/>
      <c r="BB4065" s="41"/>
      <c r="BC4065" s="41"/>
      <c r="BD4065" s="41"/>
      <c r="BE4065" s="41"/>
      <c r="BF4065" s="41"/>
      <c r="BG4065" s="41"/>
      <c r="BH4065" s="41"/>
      <c r="BI4065" s="41"/>
      <c r="BJ4065" s="41"/>
      <c r="BK4065" s="41"/>
      <c r="BL4065" s="41"/>
      <c r="BM4065" s="41"/>
      <c r="BN4065" s="41"/>
      <c r="BO4065" s="41"/>
      <c r="BP4065" s="108"/>
      <c r="CG4065" s="102"/>
      <c r="CI4065" s="45"/>
    </row>
    <row r="4066" spans="37:87" ht="13" customHeight="1">
      <c r="AK4066" s="114"/>
      <c r="AL4066" s="41"/>
      <c r="AM4066" s="41"/>
      <c r="AN4066" s="41"/>
      <c r="AO4066" s="41"/>
      <c r="AP4066" s="41"/>
      <c r="AQ4066" s="41"/>
      <c r="AR4066" s="41"/>
      <c r="AS4066" s="41"/>
      <c r="AT4066" s="41"/>
      <c r="AU4066" s="41"/>
      <c r="AV4066" s="41"/>
      <c r="AW4066" s="41"/>
      <c r="AX4066" s="41"/>
      <c r="AY4066" s="41"/>
      <c r="AZ4066" s="41"/>
      <c r="BA4066" s="41"/>
      <c r="BB4066" s="41"/>
      <c r="BC4066" s="41"/>
      <c r="BD4066" s="41"/>
      <c r="BE4066" s="41"/>
      <c r="BF4066" s="41"/>
      <c r="BG4066" s="41"/>
      <c r="BH4066" s="41"/>
      <c r="BI4066" s="41"/>
      <c r="BJ4066" s="41"/>
      <c r="BK4066" s="41"/>
      <c r="BL4066" s="41"/>
      <c r="BM4066" s="41"/>
      <c r="BN4066" s="41"/>
      <c r="BO4066" s="41"/>
      <c r="BP4066" s="108"/>
      <c r="CG4066" s="102"/>
      <c r="CI4066" s="45"/>
    </row>
    <row r="4067" spans="37:87" ht="13" customHeight="1">
      <c r="AK4067" s="114"/>
      <c r="AL4067" s="41"/>
      <c r="AM4067" s="41"/>
      <c r="AN4067" s="41"/>
      <c r="AO4067" s="41"/>
      <c r="AP4067" s="41"/>
      <c r="AQ4067" s="41"/>
      <c r="AR4067" s="41"/>
      <c r="AS4067" s="41"/>
      <c r="AT4067" s="41"/>
      <c r="AU4067" s="41"/>
      <c r="AV4067" s="41"/>
      <c r="AW4067" s="41"/>
      <c r="AX4067" s="41"/>
      <c r="AY4067" s="41"/>
      <c r="AZ4067" s="41"/>
      <c r="BA4067" s="41"/>
      <c r="BB4067" s="41"/>
      <c r="BC4067" s="41"/>
      <c r="BD4067" s="41"/>
      <c r="BE4067" s="41"/>
      <c r="BF4067" s="41"/>
      <c r="BG4067" s="41"/>
      <c r="BH4067" s="41"/>
      <c r="BI4067" s="41"/>
      <c r="BJ4067" s="41"/>
      <c r="BK4067" s="41"/>
      <c r="BL4067" s="41"/>
      <c r="BM4067" s="41"/>
      <c r="BN4067" s="41"/>
      <c r="BO4067" s="41"/>
      <c r="BP4067" s="108"/>
      <c r="CG4067" s="102"/>
      <c r="CI4067" s="45"/>
    </row>
    <row r="4068" spans="37:87" ht="13" customHeight="1">
      <c r="AK4068" s="114"/>
      <c r="AL4068" s="41"/>
      <c r="AM4068" s="41"/>
      <c r="AN4068" s="41"/>
      <c r="AO4068" s="41"/>
      <c r="AP4068" s="41"/>
      <c r="AQ4068" s="41"/>
      <c r="AR4068" s="41"/>
      <c r="AS4068" s="41"/>
      <c r="AT4068" s="41"/>
      <c r="AU4068" s="41"/>
      <c r="AV4068" s="41"/>
      <c r="AW4068" s="41"/>
      <c r="AX4068" s="41"/>
      <c r="AY4068" s="41"/>
      <c r="AZ4068" s="41"/>
      <c r="BA4068" s="41"/>
      <c r="BB4068" s="41"/>
      <c r="BC4068" s="41"/>
      <c r="BD4068" s="41"/>
      <c r="BE4068" s="41"/>
      <c r="BF4068" s="41"/>
      <c r="BG4068" s="41"/>
      <c r="BH4068" s="41"/>
      <c r="BI4068" s="41"/>
      <c r="BJ4068" s="41"/>
      <c r="BK4068" s="41"/>
      <c r="BL4068" s="41"/>
      <c r="BM4068" s="41"/>
      <c r="BN4068" s="41"/>
      <c r="BO4068" s="41"/>
      <c r="BP4068" s="108"/>
      <c r="CG4068" s="102"/>
      <c r="CI4068" s="45"/>
    </row>
    <row r="4069" spans="37:87" ht="13" customHeight="1">
      <c r="AK4069" s="114"/>
      <c r="AL4069" s="41"/>
      <c r="AM4069" s="41"/>
      <c r="AN4069" s="41"/>
      <c r="AO4069" s="41"/>
      <c r="AP4069" s="41"/>
      <c r="AQ4069" s="41"/>
      <c r="AR4069" s="41"/>
      <c r="AS4069" s="41"/>
      <c r="AT4069" s="41"/>
      <c r="AU4069" s="41"/>
      <c r="AV4069" s="41"/>
      <c r="AW4069" s="41"/>
      <c r="AX4069" s="41"/>
      <c r="AY4069" s="41"/>
      <c r="AZ4069" s="41"/>
      <c r="BA4069" s="41"/>
      <c r="BB4069" s="41"/>
      <c r="BC4069" s="41"/>
      <c r="BD4069" s="41"/>
      <c r="BE4069" s="41"/>
      <c r="BF4069" s="41"/>
      <c r="BG4069" s="41"/>
      <c r="BH4069" s="41"/>
      <c r="BI4069" s="41"/>
      <c r="BJ4069" s="41"/>
      <c r="BK4069" s="41"/>
      <c r="BL4069" s="41"/>
      <c r="BM4069" s="41"/>
      <c r="BN4069" s="41"/>
      <c r="BO4069" s="41"/>
      <c r="BP4069" s="108"/>
      <c r="CG4069" s="102"/>
      <c r="CI4069" s="45"/>
    </row>
    <row r="4070" spans="37:87" ht="13" customHeight="1">
      <c r="AK4070" s="114"/>
      <c r="AL4070" s="41"/>
      <c r="AM4070" s="41"/>
      <c r="AN4070" s="41"/>
      <c r="AO4070" s="41"/>
      <c r="AP4070" s="41"/>
      <c r="AQ4070" s="41"/>
      <c r="AR4070" s="41"/>
      <c r="AS4070" s="41"/>
      <c r="AT4070" s="41"/>
      <c r="AU4070" s="41"/>
      <c r="AV4070" s="41"/>
      <c r="AW4070" s="41"/>
      <c r="AX4070" s="41"/>
      <c r="AY4070" s="41"/>
      <c r="AZ4070" s="41"/>
      <c r="BA4070" s="41"/>
      <c r="BB4070" s="41"/>
      <c r="BC4070" s="41"/>
      <c r="BD4070" s="41"/>
      <c r="BE4070" s="41"/>
      <c r="BF4070" s="41"/>
      <c r="BG4070" s="41"/>
      <c r="BH4070" s="41"/>
      <c r="BI4070" s="41"/>
      <c r="BJ4070" s="41"/>
      <c r="BK4070" s="41"/>
      <c r="BL4070" s="41"/>
      <c r="BM4070" s="41"/>
      <c r="BN4070" s="41"/>
      <c r="BO4070" s="41"/>
      <c r="BP4070" s="108"/>
      <c r="CG4070" s="102"/>
      <c r="CI4070" s="45"/>
    </row>
    <row r="4071" spans="37:87" ht="13" customHeight="1">
      <c r="AK4071" s="114"/>
      <c r="AL4071" s="41"/>
      <c r="AM4071" s="41"/>
      <c r="AN4071" s="41"/>
      <c r="AO4071" s="41"/>
      <c r="AP4071" s="41"/>
      <c r="AQ4071" s="41"/>
      <c r="AR4071" s="41"/>
      <c r="AS4071" s="41"/>
      <c r="AT4071" s="41"/>
      <c r="AU4071" s="41"/>
      <c r="AV4071" s="41"/>
      <c r="AW4071" s="41"/>
      <c r="AX4071" s="41"/>
      <c r="AY4071" s="41"/>
      <c r="AZ4071" s="41"/>
      <c r="BA4071" s="41"/>
      <c r="BB4071" s="41"/>
      <c r="BC4071" s="41"/>
      <c r="BD4071" s="41"/>
      <c r="BE4071" s="41"/>
      <c r="BF4071" s="41"/>
      <c r="BG4071" s="41"/>
      <c r="BH4071" s="41"/>
      <c r="BI4071" s="41"/>
      <c r="BJ4071" s="41"/>
      <c r="BK4071" s="41"/>
      <c r="BL4071" s="41"/>
      <c r="BM4071" s="41"/>
      <c r="BN4071" s="41"/>
      <c r="BO4071" s="41"/>
      <c r="BP4071" s="108"/>
      <c r="CG4071" s="102"/>
      <c r="CI4071" s="45"/>
    </row>
    <row r="4072" spans="37:87" ht="13" customHeight="1">
      <c r="AK4072" s="114"/>
      <c r="AL4072" s="41"/>
      <c r="AM4072" s="41"/>
      <c r="AN4072" s="41"/>
      <c r="AO4072" s="41"/>
      <c r="AP4072" s="41"/>
      <c r="AQ4072" s="41"/>
      <c r="AR4072" s="41"/>
      <c r="AS4072" s="41"/>
      <c r="AT4072" s="41"/>
      <c r="AU4072" s="41"/>
      <c r="AV4072" s="41"/>
      <c r="AW4072" s="41"/>
      <c r="AX4072" s="41"/>
      <c r="AY4072" s="41"/>
      <c r="AZ4072" s="41"/>
      <c r="BA4072" s="41"/>
      <c r="BB4072" s="41"/>
      <c r="BC4072" s="41"/>
      <c r="BD4072" s="41"/>
      <c r="BE4072" s="41"/>
      <c r="BF4072" s="41"/>
      <c r="BG4072" s="41"/>
      <c r="BH4072" s="41"/>
      <c r="BI4072" s="41"/>
      <c r="BJ4072" s="41"/>
      <c r="BK4072" s="41"/>
      <c r="BL4072" s="41"/>
      <c r="BM4072" s="41"/>
      <c r="BN4072" s="41"/>
      <c r="BO4072" s="41"/>
      <c r="BP4072" s="108"/>
      <c r="CG4072" s="102"/>
      <c r="CI4072" s="45"/>
    </row>
    <row r="4073" spans="37:87" ht="13" customHeight="1">
      <c r="AK4073" s="114"/>
      <c r="AL4073" s="41"/>
      <c r="AM4073" s="41"/>
      <c r="AN4073" s="41"/>
      <c r="AO4073" s="41"/>
      <c r="AP4073" s="41"/>
      <c r="AQ4073" s="41"/>
      <c r="AR4073" s="41"/>
      <c r="AS4073" s="41"/>
      <c r="AT4073" s="41"/>
      <c r="AU4073" s="41"/>
      <c r="AV4073" s="41"/>
      <c r="AW4073" s="41"/>
      <c r="AX4073" s="41"/>
      <c r="AY4073" s="41"/>
      <c r="AZ4073" s="41"/>
      <c r="BA4073" s="41"/>
      <c r="BB4073" s="41"/>
      <c r="BC4073" s="41"/>
      <c r="BD4073" s="41"/>
      <c r="BE4073" s="41"/>
      <c r="BF4073" s="41"/>
      <c r="BG4073" s="41"/>
      <c r="BH4073" s="41"/>
      <c r="BI4073" s="41"/>
      <c r="BJ4073" s="41"/>
      <c r="BK4073" s="41"/>
      <c r="BL4073" s="41"/>
      <c r="BM4073" s="41"/>
      <c r="BN4073" s="41"/>
      <c r="BO4073" s="41"/>
      <c r="BP4073" s="108"/>
      <c r="CG4073" s="102"/>
      <c r="CI4073" s="45"/>
    </row>
    <row r="4074" spans="37:87" ht="13" customHeight="1">
      <c r="AK4074" s="114"/>
      <c r="AL4074" s="41"/>
      <c r="AM4074" s="41"/>
      <c r="AN4074" s="41"/>
      <c r="AO4074" s="41"/>
      <c r="AP4074" s="41"/>
      <c r="AQ4074" s="41"/>
      <c r="AR4074" s="41"/>
      <c r="AS4074" s="41"/>
      <c r="AT4074" s="41"/>
      <c r="AU4074" s="41"/>
      <c r="AV4074" s="41"/>
      <c r="AW4074" s="41"/>
      <c r="AX4074" s="41"/>
      <c r="AY4074" s="41"/>
      <c r="AZ4074" s="41"/>
      <c r="BA4074" s="41"/>
      <c r="BB4074" s="41"/>
      <c r="BC4074" s="41"/>
      <c r="BD4074" s="41"/>
      <c r="BE4074" s="41"/>
      <c r="BF4074" s="41"/>
      <c r="BG4074" s="41"/>
      <c r="BH4074" s="41"/>
      <c r="BI4074" s="41"/>
      <c r="BJ4074" s="41"/>
      <c r="BK4074" s="41"/>
      <c r="BL4074" s="41"/>
      <c r="BM4074" s="41"/>
      <c r="BN4074" s="41"/>
      <c r="BO4074" s="41"/>
      <c r="BP4074" s="108"/>
      <c r="CG4074" s="102"/>
      <c r="CI4074" s="45"/>
    </row>
    <row r="4075" spans="37:87" ht="13" customHeight="1">
      <c r="AK4075" s="114"/>
      <c r="AL4075" s="41"/>
      <c r="AM4075" s="41"/>
      <c r="AN4075" s="41"/>
      <c r="AO4075" s="41"/>
      <c r="AP4075" s="41"/>
      <c r="AQ4075" s="41"/>
      <c r="AR4075" s="41"/>
      <c r="AS4075" s="41"/>
      <c r="AT4075" s="41"/>
      <c r="AU4075" s="41"/>
      <c r="AV4075" s="41"/>
      <c r="AW4075" s="41"/>
      <c r="AX4075" s="41"/>
      <c r="AY4075" s="41"/>
      <c r="AZ4075" s="41"/>
      <c r="BA4075" s="41"/>
      <c r="BB4075" s="41"/>
      <c r="BC4075" s="41"/>
      <c r="BD4075" s="41"/>
      <c r="BE4075" s="41"/>
      <c r="BF4075" s="41"/>
      <c r="BG4075" s="41"/>
      <c r="BH4075" s="41"/>
      <c r="BI4075" s="41"/>
      <c r="BJ4075" s="41"/>
      <c r="BK4075" s="41"/>
      <c r="BL4075" s="41"/>
      <c r="BM4075" s="41"/>
      <c r="BN4075" s="41"/>
      <c r="BO4075" s="41"/>
      <c r="BP4075" s="108"/>
      <c r="CG4075" s="102"/>
      <c r="CI4075" s="45"/>
    </row>
    <row r="4076" spans="37:87" ht="13" customHeight="1">
      <c r="AK4076" s="114"/>
      <c r="AL4076" s="41"/>
      <c r="AM4076" s="41"/>
      <c r="AN4076" s="41"/>
      <c r="AO4076" s="41"/>
      <c r="AP4076" s="41"/>
      <c r="AQ4076" s="41"/>
      <c r="AR4076" s="41"/>
      <c r="AS4076" s="41"/>
      <c r="AT4076" s="41"/>
      <c r="AU4076" s="41"/>
      <c r="AV4076" s="41"/>
      <c r="AW4076" s="41"/>
      <c r="AX4076" s="41"/>
      <c r="AY4076" s="41"/>
      <c r="AZ4076" s="41"/>
      <c r="BA4076" s="41"/>
      <c r="BB4076" s="41"/>
      <c r="BC4076" s="41"/>
      <c r="BD4076" s="41"/>
      <c r="BE4076" s="41"/>
      <c r="BF4076" s="41"/>
      <c r="BG4076" s="41"/>
      <c r="BH4076" s="41"/>
      <c r="BI4076" s="41"/>
      <c r="BJ4076" s="41"/>
      <c r="BK4076" s="41"/>
      <c r="BL4076" s="41"/>
      <c r="BM4076" s="41"/>
      <c r="BN4076" s="41"/>
      <c r="BO4076" s="41"/>
      <c r="BP4076" s="108"/>
      <c r="CG4076" s="102"/>
      <c r="CI4076" s="45"/>
    </row>
    <row r="4077" spans="37:87" ht="13" customHeight="1">
      <c r="AK4077" s="114"/>
      <c r="AL4077" s="41"/>
      <c r="AM4077" s="41"/>
      <c r="AN4077" s="41"/>
      <c r="AO4077" s="41"/>
      <c r="AP4077" s="41"/>
      <c r="AQ4077" s="41"/>
      <c r="AR4077" s="41"/>
      <c r="AS4077" s="41"/>
      <c r="AT4077" s="41"/>
      <c r="AU4077" s="41"/>
      <c r="AV4077" s="41"/>
      <c r="AW4077" s="41"/>
      <c r="AX4077" s="41"/>
      <c r="AY4077" s="41"/>
      <c r="AZ4077" s="41"/>
      <c r="BA4077" s="41"/>
      <c r="BB4077" s="41"/>
      <c r="BC4077" s="41"/>
      <c r="BD4077" s="41"/>
      <c r="BE4077" s="41"/>
      <c r="BF4077" s="41"/>
      <c r="BG4077" s="41"/>
      <c r="BH4077" s="41"/>
      <c r="BI4077" s="41"/>
      <c r="BJ4077" s="41"/>
      <c r="BK4077" s="41"/>
      <c r="BL4077" s="41"/>
      <c r="BM4077" s="41"/>
      <c r="BN4077" s="41"/>
      <c r="BO4077" s="41"/>
      <c r="BP4077" s="108"/>
      <c r="CG4077" s="102"/>
      <c r="CI4077" s="45"/>
    </row>
    <row r="4078" spans="37:87" ht="13" customHeight="1">
      <c r="AK4078" s="114"/>
      <c r="AL4078" s="41"/>
      <c r="AM4078" s="41"/>
      <c r="AN4078" s="41"/>
      <c r="AO4078" s="41"/>
      <c r="AP4078" s="41"/>
      <c r="AQ4078" s="41"/>
      <c r="AR4078" s="41"/>
      <c r="AS4078" s="41"/>
      <c r="AT4078" s="41"/>
      <c r="AU4078" s="41"/>
      <c r="AV4078" s="41"/>
      <c r="AW4078" s="41"/>
      <c r="AX4078" s="41"/>
      <c r="AY4078" s="41"/>
      <c r="AZ4078" s="41"/>
      <c r="BA4078" s="41"/>
      <c r="BB4078" s="41"/>
      <c r="BC4078" s="41"/>
      <c r="BD4078" s="41"/>
      <c r="BE4078" s="41"/>
      <c r="BF4078" s="41"/>
      <c r="BG4078" s="41"/>
      <c r="BH4078" s="41"/>
      <c r="BI4078" s="41"/>
      <c r="BJ4078" s="41"/>
      <c r="BK4078" s="41"/>
      <c r="BL4078" s="41"/>
      <c r="BM4078" s="41"/>
      <c r="BN4078" s="41"/>
      <c r="BO4078" s="41"/>
      <c r="BP4078" s="108"/>
      <c r="CG4078" s="102"/>
      <c r="CI4078" s="45"/>
    </row>
    <row r="4079" spans="37:87" ht="13" customHeight="1">
      <c r="AK4079" s="114"/>
      <c r="AL4079" s="41"/>
      <c r="AM4079" s="41"/>
      <c r="AN4079" s="41"/>
      <c r="AO4079" s="41"/>
      <c r="AP4079" s="41"/>
      <c r="AQ4079" s="41"/>
      <c r="AR4079" s="41"/>
      <c r="AS4079" s="41"/>
      <c r="AT4079" s="41"/>
      <c r="AU4079" s="41"/>
      <c r="AV4079" s="41"/>
      <c r="AW4079" s="41"/>
      <c r="AX4079" s="41"/>
      <c r="AY4079" s="41"/>
      <c r="AZ4079" s="41"/>
      <c r="BA4079" s="41"/>
      <c r="BB4079" s="41"/>
      <c r="BC4079" s="41"/>
      <c r="BD4079" s="41"/>
      <c r="BE4079" s="41"/>
      <c r="BF4079" s="41"/>
      <c r="BG4079" s="41"/>
      <c r="BH4079" s="41"/>
      <c r="BI4079" s="41"/>
      <c r="BJ4079" s="41"/>
      <c r="BK4079" s="41"/>
      <c r="BL4079" s="41"/>
      <c r="BM4079" s="41"/>
      <c r="BN4079" s="41"/>
      <c r="BO4079" s="41"/>
      <c r="BP4079" s="108"/>
      <c r="CG4079" s="102"/>
      <c r="CI4079" s="45"/>
    </row>
    <row r="4080" spans="37:87" ht="13" customHeight="1">
      <c r="AK4080" s="114"/>
      <c r="AL4080" s="41"/>
      <c r="AM4080" s="41"/>
      <c r="AN4080" s="41"/>
      <c r="AO4080" s="41"/>
      <c r="AP4080" s="41"/>
      <c r="AQ4080" s="41"/>
      <c r="AR4080" s="41"/>
      <c r="AS4080" s="41"/>
      <c r="AT4080" s="41"/>
      <c r="AU4080" s="41"/>
      <c r="AV4080" s="41"/>
      <c r="AW4080" s="41"/>
      <c r="AX4080" s="41"/>
      <c r="AY4080" s="41"/>
      <c r="AZ4080" s="41"/>
      <c r="BA4080" s="41"/>
      <c r="BB4080" s="41"/>
      <c r="BC4080" s="41"/>
      <c r="BD4080" s="41"/>
      <c r="BE4080" s="41"/>
      <c r="BF4080" s="41"/>
      <c r="BG4080" s="41"/>
      <c r="BH4080" s="41"/>
      <c r="BI4080" s="41"/>
      <c r="BJ4080" s="41"/>
      <c r="BK4080" s="41"/>
      <c r="BL4080" s="41"/>
      <c r="BM4080" s="41"/>
      <c r="BN4080" s="41"/>
      <c r="BO4080" s="41"/>
      <c r="BP4080" s="108"/>
      <c r="CG4080" s="102"/>
      <c r="CI4080" s="45"/>
    </row>
    <row r="4081" spans="37:87" ht="13" customHeight="1">
      <c r="AK4081" s="114"/>
      <c r="AL4081" s="41"/>
      <c r="AM4081" s="41"/>
      <c r="AN4081" s="41"/>
      <c r="AO4081" s="41"/>
      <c r="AP4081" s="41"/>
      <c r="AQ4081" s="41"/>
      <c r="AR4081" s="41"/>
      <c r="AS4081" s="41"/>
      <c r="AT4081" s="41"/>
      <c r="AU4081" s="41"/>
      <c r="AV4081" s="41"/>
      <c r="AW4081" s="41"/>
      <c r="AX4081" s="41"/>
      <c r="AY4081" s="41"/>
      <c r="AZ4081" s="41"/>
      <c r="BA4081" s="41"/>
      <c r="BB4081" s="41"/>
      <c r="BC4081" s="41"/>
      <c r="BD4081" s="41"/>
      <c r="BE4081" s="41"/>
      <c r="BF4081" s="41"/>
      <c r="BG4081" s="41"/>
      <c r="BH4081" s="41"/>
      <c r="BI4081" s="41"/>
      <c r="BJ4081" s="41"/>
      <c r="BK4081" s="41"/>
      <c r="BL4081" s="41"/>
      <c r="BM4081" s="41"/>
      <c r="BN4081" s="41"/>
      <c r="BO4081" s="41"/>
      <c r="BP4081" s="108"/>
      <c r="CG4081" s="102"/>
      <c r="CI4081" s="45"/>
    </row>
    <row r="4082" spans="37:87" ht="13" customHeight="1">
      <c r="AK4082" s="114"/>
      <c r="AL4082" s="41"/>
      <c r="AM4082" s="41"/>
      <c r="AN4082" s="41"/>
      <c r="AO4082" s="41"/>
      <c r="AP4082" s="41"/>
      <c r="AQ4082" s="41"/>
      <c r="AR4082" s="41"/>
      <c r="AS4082" s="41"/>
      <c r="AT4082" s="41"/>
      <c r="AU4082" s="41"/>
      <c r="AV4082" s="41"/>
      <c r="AW4082" s="41"/>
      <c r="AX4082" s="41"/>
      <c r="AY4082" s="41"/>
      <c r="AZ4082" s="41"/>
      <c r="BA4082" s="41"/>
      <c r="BB4082" s="41"/>
      <c r="BC4082" s="41"/>
      <c r="BD4082" s="41"/>
      <c r="BE4082" s="41"/>
      <c r="BF4082" s="41"/>
      <c r="BG4082" s="41"/>
      <c r="BH4082" s="41"/>
      <c r="BI4082" s="41"/>
      <c r="BJ4082" s="41"/>
      <c r="BK4082" s="41"/>
      <c r="BL4082" s="41"/>
      <c r="BM4082" s="41"/>
      <c r="BN4082" s="41"/>
      <c r="BO4082" s="41"/>
      <c r="BP4082" s="108"/>
      <c r="CG4082" s="102"/>
      <c r="CI4082" s="45"/>
    </row>
    <row r="4083" spans="37:87" ht="13" customHeight="1">
      <c r="AK4083" s="114"/>
      <c r="AL4083" s="41"/>
      <c r="AM4083" s="41"/>
      <c r="AN4083" s="41"/>
      <c r="AO4083" s="41"/>
      <c r="AP4083" s="41"/>
      <c r="AQ4083" s="41"/>
      <c r="AR4083" s="41"/>
      <c r="AS4083" s="41"/>
      <c r="AT4083" s="41"/>
      <c r="AU4083" s="41"/>
      <c r="AV4083" s="41"/>
      <c r="AW4083" s="41"/>
      <c r="AX4083" s="41"/>
      <c r="AY4083" s="41"/>
      <c r="AZ4083" s="41"/>
      <c r="BA4083" s="41"/>
      <c r="BB4083" s="41"/>
      <c r="BC4083" s="41"/>
      <c r="BD4083" s="41"/>
      <c r="BE4083" s="41"/>
      <c r="BF4083" s="41"/>
      <c r="BG4083" s="41"/>
      <c r="BH4083" s="41"/>
      <c r="BI4083" s="41"/>
      <c r="BJ4083" s="41"/>
      <c r="BK4083" s="41"/>
      <c r="BL4083" s="41"/>
      <c r="BM4083" s="41"/>
      <c r="BN4083" s="41"/>
      <c r="BO4083" s="41"/>
      <c r="BP4083" s="108"/>
      <c r="CG4083" s="102"/>
      <c r="CI4083" s="45"/>
    </row>
    <row r="4084" spans="37:87" ht="13" customHeight="1">
      <c r="AK4084" s="114"/>
      <c r="AL4084" s="41"/>
      <c r="AM4084" s="41"/>
      <c r="AN4084" s="41"/>
      <c r="AO4084" s="41"/>
      <c r="AP4084" s="41"/>
      <c r="AQ4084" s="41"/>
      <c r="AR4084" s="41"/>
      <c r="AS4084" s="41"/>
      <c r="AT4084" s="41"/>
      <c r="AU4084" s="41"/>
      <c r="AV4084" s="41"/>
      <c r="AW4084" s="41"/>
      <c r="AX4084" s="41"/>
      <c r="AY4084" s="41"/>
      <c r="AZ4084" s="41"/>
      <c r="BA4084" s="41"/>
      <c r="BB4084" s="41"/>
      <c r="BC4084" s="41"/>
      <c r="BD4084" s="41"/>
      <c r="BE4084" s="41"/>
      <c r="BF4084" s="41"/>
      <c r="BG4084" s="41"/>
      <c r="BH4084" s="41"/>
      <c r="BI4084" s="41"/>
      <c r="BJ4084" s="41"/>
      <c r="BK4084" s="41"/>
      <c r="BL4084" s="41"/>
      <c r="BM4084" s="41"/>
      <c r="BN4084" s="41"/>
      <c r="BO4084" s="41"/>
      <c r="BP4084" s="108"/>
      <c r="CG4084" s="102"/>
      <c r="CI4084" s="45"/>
    </row>
    <row r="4085" spans="37:87" ht="13" customHeight="1">
      <c r="AK4085" s="114"/>
      <c r="AL4085" s="41"/>
      <c r="AM4085" s="41"/>
      <c r="AN4085" s="41"/>
      <c r="AO4085" s="41"/>
      <c r="AP4085" s="41"/>
      <c r="AQ4085" s="41"/>
      <c r="AR4085" s="41"/>
      <c r="AS4085" s="41"/>
      <c r="AT4085" s="41"/>
      <c r="AU4085" s="41"/>
      <c r="AV4085" s="41"/>
      <c r="AW4085" s="41"/>
      <c r="AX4085" s="41"/>
      <c r="AY4085" s="41"/>
      <c r="AZ4085" s="41"/>
      <c r="BA4085" s="41"/>
      <c r="BB4085" s="41"/>
      <c r="BC4085" s="41"/>
      <c r="BD4085" s="41"/>
      <c r="BE4085" s="41"/>
      <c r="BF4085" s="41"/>
      <c r="BG4085" s="41"/>
      <c r="BH4085" s="41"/>
      <c r="BI4085" s="41"/>
      <c r="BJ4085" s="41"/>
      <c r="BK4085" s="41"/>
      <c r="BL4085" s="41"/>
      <c r="BM4085" s="41"/>
      <c r="BN4085" s="41"/>
      <c r="BO4085" s="41"/>
      <c r="BP4085" s="108"/>
      <c r="CG4085" s="102"/>
      <c r="CI4085" s="45"/>
    </row>
    <row r="4086" spans="37:87" ht="13" customHeight="1">
      <c r="AK4086" s="114"/>
      <c r="AL4086" s="41"/>
      <c r="AM4086" s="41"/>
      <c r="AN4086" s="41"/>
      <c r="AO4086" s="41"/>
      <c r="AP4086" s="41"/>
      <c r="AQ4086" s="41"/>
      <c r="AR4086" s="41"/>
      <c r="AS4086" s="41"/>
      <c r="AT4086" s="41"/>
      <c r="AU4086" s="41"/>
      <c r="AV4086" s="41"/>
      <c r="AW4086" s="41"/>
      <c r="AX4086" s="41"/>
      <c r="AY4086" s="41"/>
      <c r="AZ4086" s="41"/>
      <c r="BA4086" s="41"/>
      <c r="BB4086" s="41"/>
      <c r="BC4086" s="41"/>
      <c r="BD4086" s="41"/>
      <c r="BE4086" s="41"/>
      <c r="BF4086" s="41"/>
      <c r="BG4086" s="41"/>
      <c r="BH4086" s="41"/>
      <c r="BI4086" s="41"/>
      <c r="BJ4086" s="41"/>
      <c r="BK4086" s="41"/>
      <c r="BL4086" s="41"/>
      <c r="BM4086" s="41"/>
      <c r="BN4086" s="41"/>
      <c r="BO4086" s="41"/>
      <c r="BP4086" s="108"/>
      <c r="CG4086" s="102"/>
      <c r="CI4086" s="45"/>
    </row>
    <row r="4087" spans="37:87" ht="13" customHeight="1">
      <c r="AK4087" s="114"/>
      <c r="AL4087" s="41"/>
      <c r="AM4087" s="41"/>
      <c r="AN4087" s="41"/>
      <c r="AO4087" s="41"/>
      <c r="AP4087" s="41"/>
      <c r="AQ4087" s="41"/>
      <c r="AR4087" s="41"/>
      <c r="AS4087" s="41"/>
      <c r="AT4087" s="41"/>
      <c r="AU4087" s="41"/>
      <c r="AV4087" s="41"/>
      <c r="AW4087" s="41"/>
      <c r="AX4087" s="41"/>
      <c r="AY4087" s="41"/>
      <c r="AZ4087" s="41"/>
      <c r="BA4087" s="41"/>
      <c r="BB4087" s="41"/>
      <c r="BC4087" s="41"/>
      <c r="BD4087" s="41"/>
      <c r="BE4087" s="41"/>
      <c r="BF4087" s="41"/>
      <c r="BG4087" s="41"/>
      <c r="BH4087" s="41"/>
      <c r="BI4087" s="41"/>
      <c r="BJ4087" s="41"/>
      <c r="BK4087" s="41"/>
      <c r="BL4087" s="41"/>
      <c r="BM4087" s="41"/>
      <c r="BN4087" s="41"/>
      <c r="BO4087" s="41"/>
      <c r="BP4087" s="108"/>
      <c r="CG4087" s="102"/>
      <c r="CI4087" s="45"/>
    </row>
    <row r="4088" spans="37:87" ht="13" customHeight="1">
      <c r="AK4088" s="114"/>
      <c r="AL4088" s="41"/>
      <c r="AM4088" s="41"/>
      <c r="AN4088" s="41"/>
      <c r="AO4088" s="41"/>
      <c r="AP4088" s="41"/>
      <c r="AQ4088" s="41"/>
      <c r="AR4088" s="41"/>
      <c r="AS4088" s="41"/>
      <c r="AT4088" s="41"/>
      <c r="AU4088" s="41"/>
      <c r="AV4088" s="41"/>
      <c r="AW4088" s="41"/>
      <c r="AX4088" s="41"/>
      <c r="AY4088" s="41"/>
      <c r="AZ4088" s="41"/>
      <c r="BA4088" s="41"/>
      <c r="BB4088" s="41"/>
      <c r="BC4088" s="41"/>
      <c r="BD4088" s="41"/>
      <c r="BE4088" s="41"/>
      <c r="BF4088" s="41"/>
      <c r="BG4088" s="41"/>
      <c r="BH4088" s="41"/>
      <c r="BI4088" s="41"/>
      <c r="BJ4088" s="41"/>
      <c r="BK4088" s="41"/>
      <c r="BL4088" s="41"/>
      <c r="BM4088" s="41"/>
      <c r="BN4088" s="41"/>
      <c r="BO4088" s="41"/>
      <c r="BP4088" s="108"/>
      <c r="CG4088" s="102"/>
      <c r="CI4088" s="45"/>
    </row>
    <row r="4089" spans="37:87" ht="13" customHeight="1">
      <c r="AK4089" s="114"/>
      <c r="AL4089" s="41"/>
      <c r="AM4089" s="41"/>
      <c r="AN4089" s="41"/>
      <c r="AO4089" s="41"/>
      <c r="AP4089" s="41"/>
      <c r="AQ4089" s="41"/>
      <c r="AR4089" s="41"/>
      <c r="AS4089" s="41"/>
      <c r="AT4089" s="41"/>
      <c r="AU4089" s="41"/>
      <c r="AV4089" s="41"/>
      <c r="AW4089" s="41"/>
      <c r="AX4089" s="41"/>
      <c r="AY4089" s="41"/>
      <c r="AZ4089" s="41"/>
      <c r="BA4089" s="41"/>
      <c r="BB4089" s="41"/>
      <c r="BC4089" s="41"/>
      <c r="BD4089" s="41"/>
      <c r="BE4089" s="41"/>
      <c r="BF4089" s="41"/>
      <c r="BG4089" s="41"/>
      <c r="BH4089" s="41"/>
      <c r="BI4089" s="41"/>
      <c r="BJ4089" s="41"/>
      <c r="BK4089" s="41"/>
      <c r="BL4089" s="41"/>
      <c r="BM4089" s="41"/>
      <c r="BN4089" s="41"/>
      <c r="BO4089" s="41"/>
      <c r="BP4089" s="108"/>
      <c r="CG4089" s="102"/>
      <c r="CI4089" s="45"/>
    </row>
    <row r="4090" spans="37:87" ht="13" customHeight="1">
      <c r="AK4090" s="114"/>
      <c r="AL4090" s="41"/>
      <c r="AM4090" s="41"/>
      <c r="AN4090" s="41"/>
      <c r="AO4090" s="41"/>
      <c r="AP4090" s="41"/>
      <c r="AQ4090" s="41"/>
      <c r="AR4090" s="41"/>
      <c r="AS4090" s="41"/>
      <c r="AT4090" s="41"/>
      <c r="AU4090" s="41"/>
      <c r="AV4090" s="41"/>
      <c r="AW4090" s="41"/>
      <c r="AX4090" s="41"/>
      <c r="AY4090" s="41"/>
      <c r="AZ4090" s="41"/>
      <c r="BA4090" s="41"/>
      <c r="BB4090" s="41"/>
      <c r="BC4090" s="41"/>
      <c r="BD4090" s="41"/>
      <c r="BE4090" s="41"/>
      <c r="BF4090" s="41"/>
      <c r="BG4090" s="41"/>
      <c r="BH4090" s="41"/>
      <c r="BI4090" s="41"/>
      <c r="BJ4090" s="41"/>
      <c r="BK4090" s="41"/>
      <c r="BL4090" s="41"/>
      <c r="BM4090" s="41"/>
      <c r="BN4090" s="41"/>
      <c r="BO4090" s="41"/>
      <c r="BP4090" s="108"/>
      <c r="CG4090" s="102"/>
      <c r="CI4090" s="45"/>
    </row>
    <row r="4091" spans="37:87" ht="13" customHeight="1">
      <c r="AK4091" s="114"/>
      <c r="AL4091" s="41"/>
      <c r="AM4091" s="41"/>
      <c r="AN4091" s="41"/>
      <c r="AO4091" s="41"/>
      <c r="AP4091" s="41"/>
      <c r="AQ4091" s="41"/>
      <c r="AR4091" s="41"/>
      <c r="AS4091" s="41"/>
      <c r="AT4091" s="41"/>
      <c r="AU4091" s="41"/>
      <c r="AV4091" s="41"/>
      <c r="AW4091" s="41"/>
      <c r="AX4091" s="41"/>
      <c r="AY4091" s="41"/>
      <c r="AZ4091" s="41"/>
      <c r="BA4091" s="41"/>
      <c r="BB4091" s="41"/>
      <c r="BC4091" s="41"/>
      <c r="BD4091" s="41"/>
      <c r="BE4091" s="41"/>
      <c r="BF4091" s="41"/>
      <c r="BG4091" s="41"/>
      <c r="BH4091" s="41"/>
      <c r="BI4091" s="41"/>
      <c r="BJ4091" s="41"/>
      <c r="BK4091" s="41"/>
      <c r="BL4091" s="41"/>
      <c r="BM4091" s="41"/>
      <c r="BN4091" s="41"/>
      <c r="BO4091" s="41"/>
      <c r="BP4091" s="108"/>
      <c r="CG4091" s="102"/>
      <c r="CI4091" s="45"/>
    </row>
    <row r="4092" spans="37:87" ht="13" customHeight="1">
      <c r="AK4092" s="114"/>
      <c r="AL4092" s="41"/>
      <c r="AM4092" s="41"/>
      <c r="AN4092" s="41"/>
      <c r="AO4092" s="41"/>
      <c r="AP4092" s="41"/>
      <c r="AQ4092" s="41"/>
      <c r="AR4092" s="41"/>
      <c r="AS4092" s="41"/>
      <c r="AT4092" s="41"/>
      <c r="AU4092" s="41"/>
      <c r="AV4092" s="41"/>
      <c r="AW4092" s="41"/>
      <c r="AX4092" s="41"/>
      <c r="AY4092" s="41"/>
      <c r="AZ4092" s="41"/>
      <c r="BA4092" s="41"/>
      <c r="BB4092" s="41"/>
      <c r="BC4092" s="41"/>
      <c r="BD4092" s="41"/>
      <c r="BE4092" s="41"/>
      <c r="BF4092" s="41"/>
      <c r="BG4092" s="41"/>
      <c r="BH4092" s="41"/>
      <c r="BI4092" s="41"/>
      <c r="BJ4092" s="41"/>
      <c r="BK4092" s="41"/>
      <c r="BL4092" s="41"/>
      <c r="BM4092" s="41"/>
      <c r="BN4092" s="41"/>
      <c r="BO4092" s="41"/>
      <c r="BP4092" s="108"/>
      <c r="CG4092" s="102"/>
      <c r="CI4092" s="45"/>
    </row>
    <row r="4093" spans="37:87" ht="13" customHeight="1">
      <c r="AK4093" s="114"/>
      <c r="AL4093" s="41"/>
      <c r="AM4093" s="41"/>
      <c r="AN4093" s="41"/>
      <c r="AO4093" s="41"/>
      <c r="AP4093" s="41"/>
      <c r="AQ4093" s="41"/>
      <c r="AR4093" s="41"/>
      <c r="AS4093" s="41"/>
      <c r="AT4093" s="41"/>
      <c r="AU4093" s="41"/>
      <c r="AV4093" s="41"/>
      <c r="AW4093" s="41"/>
      <c r="AX4093" s="41"/>
      <c r="AY4093" s="41"/>
      <c r="AZ4093" s="41"/>
      <c r="BA4093" s="41"/>
      <c r="BB4093" s="41"/>
      <c r="BC4093" s="41"/>
      <c r="BD4093" s="41"/>
      <c r="BE4093" s="41"/>
      <c r="BF4093" s="41"/>
      <c r="BG4093" s="41"/>
      <c r="BH4093" s="41"/>
      <c r="BI4093" s="41"/>
      <c r="BJ4093" s="41"/>
      <c r="BK4093" s="41"/>
      <c r="BL4093" s="41"/>
      <c r="BM4093" s="41"/>
      <c r="BN4093" s="41"/>
      <c r="BO4093" s="41"/>
      <c r="BP4093" s="108"/>
      <c r="CG4093" s="102"/>
      <c r="CI4093" s="45"/>
    </row>
    <row r="4094" spans="37:87" ht="13" customHeight="1">
      <c r="AK4094" s="114"/>
      <c r="AL4094" s="41"/>
      <c r="AM4094" s="41"/>
      <c r="AN4094" s="41"/>
      <c r="AO4094" s="41"/>
      <c r="AP4094" s="41"/>
      <c r="AQ4094" s="41"/>
      <c r="AR4094" s="41"/>
      <c r="AS4094" s="41"/>
      <c r="AT4094" s="41"/>
      <c r="AU4094" s="41"/>
      <c r="AV4094" s="41"/>
      <c r="AW4094" s="41"/>
      <c r="AX4094" s="41"/>
      <c r="AY4094" s="41"/>
      <c r="AZ4094" s="41"/>
      <c r="BA4094" s="41"/>
      <c r="BB4094" s="41"/>
      <c r="BC4094" s="41"/>
      <c r="BD4094" s="41"/>
      <c r="BE4094" s="41"/>
      <c r="BF4094" s="41"/>
      <c r="BG4094" s="41"/>
      <c r="BH4094" s="41"/>
      <c r="BI4094" s="41"/>
      <c r="BJ4094" s="41"/>
      <c r="BK4094" s="41"/>
      <c r="BL4094" s="41"/>
      <c r="BM4094" s="41"/>
      <c r="BN4094" s="41"/>
      <c r="BO4094" s="41"/>
      <c r="BP4094" s="108"/>
      <c r="CG4094" s="102"/>
      <c r="CI4094" s="45"/>
    </row>
    <row r="4095" spans="37:87" ht="13" customHeight="1">
      <c r="AK4095" s="114"/>
      <c r="AL4095" s="41"/>
      <c r="AM4095" s="41"/>
      <c r="AN4095" s="41"/>
      <c r="AO4095" s="41"/>
      <c r="AP4095" s="41"/>
      <c r="AQ4095" s="41"/>
      <c r="AR4095" s="41"/>
      <c r="AS4095" s="41"/>
      <c r="AT4095" s="41"/>
      <c r="AU4095" s="41"/>
      <c r="AV4095" s="41"/>
      <c r="AW4095" s="41"/>
      <c r="AX4095" s="41"/>
      <c r="AY4095" s="41"/>
      <c r="AZ4095" s="41"/>
      <c r="BA4095" s="41"/>
      <c r="BB4095" s="41"/>
      <c r="BC4095" s="41"/>
      <c r="BD4095" s="41"/>
      <c r="BE4095" s="41"/>
      <c r="BF4095" s="41"/>
      <c r="BG4095" s="41"/>
      <c r="BH4095" s="41"/>
      <c r="BI4095" s="41"/>
      <c r="BJ4095" s="41"/>
      <c r="BK4095" s="41"/>
      <c r="BL4095" s="41"/>
      <c r="BM4095" s="41"/>
      <c r="BN4095" s="41"/>
      <c r="BO4095" s="41"/>
      <c r="BP4095" s="108"/>
      <c r="CG4095" s="102"/>
      <c r="CI4095" s="45"/>
    </row>
    <row r="4096" spans="37:87" ht="13" customHeight="1">
      <c r="AK4096" s="114"/>
      <c r="AL4096" s="41"/>
      <c r="AM4096" s="41"/>
      <c r="AN4096" s="41"/>
      <c r="AO4096" s="41"/>
      <c r="AP4096" s="41"/>
      <c r="AQ4096" s="41"/>
      <c r="AR4096" s="41"/>
      <c r="AS4096" s="41"/>
      <c r="AT4096" s="41"/>
      <c r="AU4096" s="41"/>
      <c r="AV4096" s="41"/>
      <c r="AW4096" s="41"/>
      <c r="AX4096" s="41"/>
      <c r="AY4096" s="41"/>
      <c r="AZ4096" s="41"/>
      <c r="BA4096" s="41"/>
      <c r="BB4096" s="41"/>
      <c r="BC4096" s="41"/>
      <c r="BD4096" s="41"/>
      <c r="BE4096" s="41"/>
      <c r="BF4096" s="41"/>
      <c r="BG4096" s="41"/>
      <c r="BH4096" s="41"/>
      <c r="BI4096" s="41"/>
      <c r="BJ4096" s="41"/>
      <c r="BK4096" s="41"/>
      <c r="BL4096" s="41"/>
      <c r="BM4096" s="41"/>
      <c r="BN4096" s="41"/>
      <c r="BO4096" s="41"/>
      <c r="BP4096" s="108"/>
      <c r="CG4096" s="102"/>
      <c r="CI4096" s="45"/>
    </row>
    <row r="4097" spans="37:87" ht="13" customHeight="1">
      <c r="AK4097" s="114"/>
      <c r="AL4097" s="41"/>
      <c r="AM4097" s="41"/>
      <c r="AN4097" s="41"/>
      <c r="AO4097" s="41"/>
      <c r="AP4097" s="41"/>
      <c r="AQ4097" s="41"/>
      <c r="AR4097" s="41"/>
      <c r="AS4097" s="41"/>
      <c r="AT4097" s="41"/>
      <c r="AU4097" s="41"/>
      <c r="AV4097" s="41"/>
      <c r="AW4097" s="41"/>
      <c r="AX4097" s="41"/>
      <c r="AY4097" s="41"/>
      <c r="AZ4097" s="41"/>
      <c r="BA4097" s="41"/>
      <c r="BB4097" s="41"/>
      <c r="BC4097" s="41"/>
      <c r="BD4097" s="41"/>
      <c r="BE4097" s="41"/>
      <c r="BF4097" s="41"/>
      <c r="BG4097" s="41"/>
      <c r="BH4097" s="41"/>
      <c r="BI4097" s="41"/>
      <c r="BJ4097" s="41"/>
      <c r="BK4097" s="41"/>
      <c r="BL4097" s="41"/>
      <c r="BM4097" s="41"/>
      <c r="BN4097" s="41"/>
      <c r="BO4097" s="41"/>
      <c r="BP4097" s="108"/>
      <c r="CG4097" s="102"/>
      <c r="CI4097" s="45"/>
    </row>
    <row r="4098" spans="37:87" ht="13" customHeight="1">
      <c r="AK4098" s="114"/>
      <c r="AL4098" s="41"/>
      <c r="AM4098" s="41"/>
      <c r="AN4098" s="41"/>
      <c r="AO4098" s="41"/>
      <c r="AP4098" s="41"/>
      <c r="AQ4098" s="41"/>
      <c r="AR4098" s="41"/>
      <c r="AS4098" s="41"/>
      <c r="AT4098" s="41"/>
      <c r="AU4098" s="41"/>
      <c r="AV4098" s="41"/>
      <c r="AW4098" s="41"/>
      <c r="AX4098" s="41"/>
      <c r="AY4098" s="41"/>
      <c r="AZ4098" s="41"/>
      <c r="BA4098" s="41"/>
      <c r="BB4098" s="41"/>
      <c r="BC4098" s="41"/>
      <c r="BD4098" s="41"/>
      <c r="BE4098" s="41"/>
      <c r="BF4098" s="41"/>
      <c r="BG4098" s="41"/>
      <c r="BH4098" s="41"/>
      <c r="BI4098" s="41"/>
      <c r="BJ4098" s="41"/>
      <c r="BK4098" s="41"/>
      <c r="BL4098" s="41"/>
      <c r="BM4098" s="41"/>
      <c r="BN4098" s="41"/>
      <c r="BO4098" s="41"/>
      <c r="BP4098" s="108"/>
      <c r="CG4098" s="102"/>
      <c r="CI4098" s="45"/>
    </row>
    <row r="4099" spans="37:87" ht="13" customHeight="1">
      <c r="AK4099" s="114"/>
      <c r="AL4099" s="41"/>
      <c r="AM4099" s="41"/>
      <c r="AN4099" s="41"/>
      <c r="AO4099" s="41"/>
      <c r="AP4099" s="41"/>
      <c r="AQ4099" s="41"/>
      <c r="AR4099" s="41"/>
      <c r="AS4099" s="41"/>
      <c r="AT4099" s="41"/>
      <c r="AU4099" s="41"/>
      <c r="AV4099" s="41"/>
      <c r="AW4099" s="41"/>
      <c r="AX4099" s="41"/>
      <c r="AY4099" s="41"/>
      <c r="AZ4099" s="41"/>
      <c r="BA4099" s="41"/>
      <c r="BB4099" s="41"/>
      <c r="BC4099" s="41"/>
      <c r="BD4099" s="41"/>
      <c r="BE4099" s="41"/>
      <c r="BF4099" s="41"/>
      <c r="BG4099" s="41"/>
      <c r="BH4099" s="41"/>
      <c r="BI4099" s="41"/>
      <c r="BJ4099" s="41"/>
      <c r="BK4099" s="41"/>
      <c r="BL4099" s="41"/>
      <c r="BM4099" s="41"/>
      <c r="BN4099" s="41"/>
      <c r="BO4099" s="41"/>
      <c r="BP4099" s="108"/>
      <c r="CG4099" s="102"/>
      <c r="CI4099" s="45"/>
    </row>
    <row r="4100" spans="37:87" ht="13" customHeight="1">
      <c r="AK4100" s="114"/>
      <c r="AL4100" s="41"/>
      <c r="AM4100" s="41"/>
      <c r="AN4100" s="41"/>
      <c r="AO4100" s="41"/>
      <c r="AP4100" s="41"/>
      <c r="AQ4100" s="41"/>
      <c r="AR4100" s="41"/>
      <c r="AS4100" s="41"/>
      <c r="AT4100" s="41"/>
      <c r="AU4100" s="41"/>
      <c r="AV4100" s="41"/>
      <c r="AW4100" s="41"/>
      <c r="AX4100" s="41"/>
      <c r="AY4100" s="41"/>
      <c r="AZ4100" s="41"/>
      <c r="BA4100" s="41"/>
      <c r="BB4100" s="41"/>
      <c r="BC4100" s="41"/>
      <c r="BD4100" s="41"/>
      <c r="BE4100" s="41"/>
      <c r="BF4100" s="41"/>
      <c r="BG4100" s="41"/>
      <c r="BH4100" s="41"/>
      <c r="BI4100" s="41"/>
      <c r="BJ4100" s="41"/>
      <c r="BK4100" s="41"/>
      <c r="BL4100" s="41"/>
      <c r="BM4100" s="41"/>
      <c r="BN4100" s="41"/>
      <c r="BO4100" s="41"/>
      <c r="BP4100" s="108"/>
      <c r="CG4100" s="102"/>
      <c r="CI4100" s="45"/>
    </row>
    <row r="4101" spans="37:87" ht="13" customHeight="1">
      <c r="AK4101" s="114"/>
      <c r="AL4101" s="41"/>
      <c r="AM4101" s="41"/>
      <c r="AN4101" s="41"/>
      <c r="AO4101" s="41"/>
      <c r="AP4101" s="41"/>
      <c r="AQ4101" s="41"/>
      <c r="AR4101" s="41"/>
      <c r="AS4101" s="41"/>
      <c r="AT4101" s="41"/>
      <c r="AU4101" s="41"/>
      <c r="AV4101" s="41"/>
      <c r="AW4101" s="41"/>
      <c r="AX4101" s="41"/>
      <c r="AY4101" s="41"/>
      <c r="AZ4101" s="41"/>
      <c r="BA4101" s="41"/>
      <c r="BB4101" s="41"/>
      <c r="BC4101" s="41"/>
      <c r="BD4101" s="41"/>
      <c r="BE4101" s="41"/>
      <c r="BF4101" s="41"/>
      <c r="BG4101" s="41"/>
      <c r="BH4101" s="41"/>
      <c r="BI4101" s="41"/>
      <c r="BJ4101" s="41"/>
      <c r="BK4101" s="41"/>
      <c r="BL4101" s="41"/>
      <c r="BM4101" s="41"/>
      <c r="BN4101" s="41"/>
      <c r="BO4101" s="41"/>
      <c r="BP4101" s="108"/>
      <c r="CG4101" s="102"/>
      <c r="CI4101" s="45"/>
    </row>
    <row r="4102" spans="37:87" ht="13" customHeight="1">
      <c r="AK4102" s="114"/>
      <c r="AL4102" s="41"/>
      <c r="AM4102" s="41"/>
      <c r="AN4102" s="41"/>
      <c r="AO4102" s="41"/>
      <c r="AP4102" s="41"/>
      <c r="AQ4102" s="41"/>
      <c r="AR4102" s="41"/>
      <c r="AS4102" s="41"/>
      <c r="AT4102" s="41"/>
      <c r="AU4102" s="41"/>
      <c r="AV4102" s="41"/>
      <c r="AW4102" s="41"/>
      <c r="AX4102" s="41"/>
      <c r="AY4102" s="41"/>
      <c r="AZ4102" s="41"/>
      <c r="BA4102" s="41"/>
      <c r="BB4102" s="41"/>
      <c r="BC4102" s="41"/>
      <c r="BD4102" s="41"/>
      <c r="BE4102" s="41"/>
      <c r="BF4102" s="41"/>
      <c r="BG4102" s="41"/>
      <c r="BH4102" s="41"/>
      <c r="BI4102" s="41"/>
      <c r="BJ4102" s="41"/>
      <c r="BK4102" s="41"/>
      <c r="BL4102" s="41"/>
      <c r="BM4102" s="41"/>
      <c r="BN4102" s="41"/>
      <c r="BO4102" s="41"/>
      <c r="BP4102" s="108"/>
      <c r="CG4102" s="102"/>
      <c r="CI4102" s="45"/>
    </row>
    <row r="4103" spans="37:87" ht="13" customHeight="1">
      <c r="AK4103" s="114"/>
      <c r="AL4103" s="41"/>
      <c r="AM4103" s="41"/>
      <c r="AN4103" s="41"/>
      <c r="AO4103" s="41"/>
      <c r="AP4103" s="41"/>
      <c r="AQ4103" s="41"/>
      <c r="AR4103" s="41"/>
      <c r="AS4103" s="41"/>
      <c r="AT4103" s="41"/>
      <c r="AU4103" s="41"/>
      <c r="AV4103" s="41"/>
      <c r="AW4103" s="41"/>
      <c r="AX4103" s="41"/>
      <c r="AY4103" s="41"/>
      <c r="AZ4103" s="41"/>
      <c r="BA4103" s="41"/>
      <c r="BB4103" s="41"/>
      <c r="BC4103" s="41"/>
      <c r="BD4103" s="41"/>
      <c r="BE4103" s="41"/>
      <c r="BF4103" s="41"/>
      <c r="BG4103" s="41"/>
      <c r="BH4103" s="41"/>
      <c r="BI4103" s="41"/>
      <c r="BJ4103" s="41"/>
      <c r="BK4103" s="41"/>
      <c r="BL4103" s="41"/>
      <c r="BM4103" s="41"/>
      <c r="BN4103" s="41"/>
      <c r="BO4103" s="41"/>
      <c r="BP4103" s="108"/>
      <c r="CG4103" s="102"/>
      <c r="CI4103" s="45"/>
    </row>
    <row r="4104" spans="37:87" ht="13" customHeight="1">
      <c r="AK4104" s="114"/>
      <c r="AL4104" s="41"/>
      <c r="AM4104" s="41"/>
      <c r="AN4104" s="41"/>
      <c r="AO4104" s="41"/>
      <c r="AP4104" s="41"/>
      <c r="AQ4104" s="41"/>
      <c r="AR4104" s="41"/>
      <c r="AS4104" s="41"/>
      <c r="AT4104" s="41"/>
      <c r="AU4104" s="41"/>
      <c r="AV4104" s="41"/>
      <c r="AW4104" s="41"/>
      <c r="AX4104" s="41"/>
      <c r="AY4104" s="41"/>
      <c r="AZ4104" s="41"/>
      <c r="BA4104" s="41"/>
      <c r="BB4104" s="41"/>
      <c r="BC4104" s="41"/>
      <c r="BD4104" s="41"/>
      <c r="BE4104" s="41"/>
      <c r="BF4104" s="41"/>
      <c r="BG4104" s="41"/>
      <c r="BH4104" s="41"/>
      <c r="BI4104" s="41"/>
      <c r="BJ4104" s="41"/>
      <c r="BK4104" s="41"/>
      <c r="BL4104" s="41"/>
      <c r="BM4104" s="41"/>
      <c r="BN4104" s="41"/>
      <c r="BO4104" s="41"/>
      <c r="BP4104" s="108"/>
      <c r="CG4104" s="102"/>
      <c r="CI4104" s="45"/>
    </row>
    <row r="4105" spans="37:87" ht="13" customHeight="1">
      <c r="AK4105" s="114"/>
      <c r="AL4105" s="41"/>
      <c r="AM4105" s="41"/>
      <c r="AN4105" s="41"/>
      <c r="AO4105" s="41"/>
      <c r="AP4105" s="41"/>
      <c r="AQ4105" s="41"/>
      <c r="AR4105" s="41"/>
      <c r="AS4105" s="41"/>
      <c r="AT4105" s="41"/>
      <c r="AU4105" s="41"/>
      <c r="AV4105" s="41"/>
      <c r="AW4105" s="41"/>
      <c r="AX4105" s="41"/>
      <c r="AY4105" s="41"/>
      <c r="AZ4105" s="41"/>
      <c r="BA4105" s="41"/>
      <c r="BB4105" s="41"/>
      <c r="BC4105" s="41"/>
      <c r="BD4105" s="41"/>
      <c r="BE4105" s="41"/>
      <c r="BF4105" s="41"/>
      <c r="BG4105" s="41"/>
      <c r="BH4105" s="41"/>
      <c r="BI4105" s="41"/>
      <c r="BJ4105" s="41"/>
      <c r="BK4105" s="41"/>
      <c r="BL4105" s="41"/>
      <c r="BM4105" s="41"/>
      <c r="BN4105" s="41"/>
      <c r="BO4105" s="41"/>
      <c r="BP4105" s="108"/>
      <c r="CG4105" s="102"/>
      <c r="CI4105" s="45"/>
    </row>
    <row r="4106" spans="37:87" ht="13" customHeight="1">
      <c r="AK4106" s="114"/>
      <c r="AL4106" s="41"/>
      <c r="AM4106" s="41"/>
      <c r="AN4106" s="41"/>
      <c r="AO4106" s="41"/>
      <c r="AP4106" s="41"/>
      <c r="AQ4106" s="41"/>
      <c r="AR4106" s="41"/>
      <c r="AS4106" s="41"/>
      <c r="AT4106" s="41"/>
      <c r="AU4106" s="41"/>
      <c r="AV4106" s="41"/>
      <c r="AW4106" s="41"/>
      <c r="AX4106" s="41"/>
      <c r="AY4106" s="41"/>
      <c r="AZ4106" s="41"/>
      <c r="BA4106" s="41"/>
      <c r="BB4106" s="41"/>
      <c r="BC4106" s="41"/>
      <c r="BD4106" s="41"/>
      <c r="BE4106" s="41"/>
      <c r="BF4106" s="41"/>
      <c r="BG4106" s="41"/>
      <c r="BH4106" s="41"/>
      <c r="BI4106" s="41"/>
      <c r="BJ4106" s="41"/>
      <c r="BK4106" s="41"/>
      <c r="BL4106" s="41"/>
      <c r="BM4106" s="41"/>
      <c r="BN4106" s="41"/>
      <c r="BO4106" s="41"/>
      <c r="BP4106" s="108"/>
      <c r="CG4106" s="102"/>
      <c r="CI4106" s="45"/>
    </row>
    <row r="4107" spans="37:87" ht="13" customHeight="1">
      <c r="AK4107" s="114"/>
      <c r="AL4107" s="41"/>
      <c r="AM4107" s="41"/>
      <c r="AN4107" s="41"/>
      <c r="AO4107" s="41"/>
      <c r="AP4107" s="41"/>
      <c r="AQ4107" s="41"/>
      <c r="AR4107" s="41"/>
      <c r="AS4107" s="41"/>
      <c r="AT4107" s="41"/>
      <c r="AU4107" s="41"/>
      <c r="AV4107" s="41"/>
      <c r="AW4107" s="41"/>
      <c r="AX4107" s="41"/>
      <c r="AY4107" s="41"/>
      <c r="AZ4107" s="41"/>
      <c r="BA4107" s="41"/>
      <c r="BB4107" s="41"/>
      <c r="BC4107" s="41"/>
      <c r="BD4107" s="41"/>
      <c r="BE4107" s="41"/>
      <c r="BF4107" s="41"/>
      <c r="BG4107" s="41"/>
      <c r="BH4107" s="41"/>
      <c r="BI4107" s="41"/>
      <c r="BJ4107" s="41"/>
      <c r="BK4107" s="41"/>
      <c r="BL4107" s="41"/>
      <c r="BM4107" s="41"/>
      <c r="BN4107" s="41"/>
      <c r="BO4107" s="41"/>
      <c r="BP4107" s="108"/>
      <c r="CG4107" s="102"/>
      <c r="CI4107" s="45"/>
    </row>
    <row r="4108" spans="37:87" ht="13" customHeight="1">
      <c r="AK4108" s="114"/>
      <c r="AL4108" s="41"/>
      <c r="AM4108" s="41"/>
      <c r="AN4108" s="41"/>
      <c r="AO4108" s="41"/>
      <c r="AP4108" s="41"/>
      <c r="AQ4108" s="41"/>
      <c r="AR4108" s="41"/>
      <c r="AS4108" s="41"/>
      <c r="AT4108" s="41"/>
      <c r="AU4108" s="41"/>
      <c r="AV4108" s="41"/>
      <c r="AW4108" s="41"/>
      <c r="AX4108" s="41"/>
      <c r="AY4108" s="41"/>
      <c r="AZ4108" s="41"/>
      <c r="BA4108" s="41"/>
      <c r="BB4108" s="41"/>
      <c r="BC4108" s="41"/>
      <c r="BD4108" s="41"/>
      <c r="BE4108" s="41"/>
      <c r="BF4108" s="41"/>
      <c r="BG4108" s="41"/>
      <c r="BH4108" s="41"/>
      <c r="BI4108" s="41"/>
      <c r="BJ4108" s="41"/>
      <c r="BK4108" s="41"/>
      <c r="BL4108" s="41"/>
      <c r="BM4108" s="41"/>
      <c r="BN4108" s="41"/>
      <c r="BO4108" s="41"/>
      <c r="BP4108" s="108"/>
      <c r="CG4108" s="102"/>
      <c r="CI4108" s="45"/>
    </row>
    <row r="4109" spans="37:87" ht="13" customHeight="1">
      <c r="AK4109" s="114"/>
      <c r="AL4109" s="41"/>
      <c r="AM4109" s="41"/>
      <c r="AN4109" s="41"/>
      <c r="AO4109" s="41"/>
      <c r="AP4109" s="41"/>
      <c r="AQ4109" s="41"/>
      <c r="AR4109" s="41"/>
      <c r="AS4109" s="41"/>
      <c r="AT4109" s="41"/>
      <c r="AU4109" s="41"/>
      <c r="AV4109" s="41"/>
      <c r="AW4109" s="41"/>
      <c r="AX4109" s="41"/>
      <c r="AY4109" s="41"/>
      <c r="AZ4109" s="41"/>
      <c r="BA4109" s="41"/>
      <c r="BB4109" s="41"/>
      <c r="BC4109" s="41"/>
      <c r="BD4109" s="41"/>
      <c r="BE4109" s="41"/>
      <c r="BF4109" s="41"/>
      <c r="BG4109" s="41"/>
      <c r="BH4109" s="41"/>
      <c r="BI4109" s="41"/>
      <c r="BJ4109" s="41"/>
      <c r="BK4109" s="41"/>
      <c r="BL4109" s="41"/>
      <c r="BM4109" s="41"/>
      <c r="BN4109" s="41"/>
      <c r="BO4109" s="41"/>
      <c r="BP4109" s="108"/>
      <c r="CG4109" s="102"/>
      <c r="CI4109" s="45"/>
    </row>
    <row r="4110" spans="37:87" ht="13" customHeight="1">
      <c r="AK4110" s="114"/>
      <c r="AL4110" s="41"/>
      <c r="AM4110" s="41"/>
      <c r="AN4110" s="41"/>
      <c r="AO4110" s="41"/>
      <c r="AP4110" s="41"/>
      <c r="AQ4110" s="41"/>
      <c r="AR4110" s="41"/>
      <c r="AS4110" s="41"/>
      <c r="AT4110" s="41"/>
      <c r="AU4110" s="41"/>
      <c r="AV4110" s="41"/>
      <c r="AW4110" s="41"/>
      <c r="AX4110" s="41"/>
      <c r="AY4110" s="41"/>
      <c r="AZ4110" s="41"/>
      <c r="BA4110" s="41"/>
      <c r="BB4110" s="41"/>
      <c r="BC4110" s="41"/>
      <c r="BD4110" s="41"/>
      <c r="BE4110" s="41"/>
      <c r="BF4110" s="41"/>
      <c r="BG4110" s="41"/>
      <c r="BH4110" s="41"/>
      <c r="BI4110" s="41"/>
      <c r="BJ4110" s="41"/>
      <c r="BK4110" s="41"/>
      <c r="BL4110" s="41"/>
      <c r="BM4110" s="41"/>
      <c r="BN4110" s="41"/>
      <c r="BO4110" s="41"/>
      <c r="BP4110" s="108"/>
      <c r="CG4110" s="102"/>
      <c r="CI4110" s="45"/>
    </row>
    <row r="4111" spans="37:87" ht="13" customHeight="1">
      <c r="AK4111" s="114"/>
      <c r="AL4111" s="41"/>
      <c r="AM4111" s="41"/>
      <c r="AN4111" s="41"/>
      <c r="AO4111" s="41"/>
      <c r="AP4111" s="41"/>
      <c r="AQ4111" s="41"/>
      <c r="AR4111" s="41"/>
      <c r="AS4111" s="41"/>
      <c r="AT4111" s="41"/>
      <c r="AU4111" s="41"/>
      <c r="AV4111" s="41"/>
      <c r="AW4111" s="41"/>
      <c r="AX4111" s="41"/>
      <c r="AY4111" s="41"/>
      <c r="AZ4111" s="41"/>
      <c r="BA4111" s="41"/>
      <c r="BB4111" s="41"/>
      <c r="BC4111" s="41"/>
      <c r="BD4111" s="41"/>
      <c r="BE4111" s="41"/>
      <c r="BF4111" s="41"/>
      <c r="BG4111" s="41"/>
      <c r="BH4111" s="41"/>
      <c r="BI4111" s="41"/>
      <c r="BJ4111" s="41"/>
      <c r="BK4111" s="41"/>
      <c r="BL4111" s="41"/>
      <c r="BM4111" s="41"/>
      <c r="BN4111" s="41"/>
      <c r="BO4111" s="41"/>
      <c r="BP4111" s="108"/>
      <c r="CG4111" s="102"/>
      <c r="CI4111" s="45"/>
    </row>
    <row r="4112" spans="37:87" ht="13" customHeight="1">
      <c r="AK4112" s="114"/>
      <c r="AL4112" s="41"/>
      <c r="AM4112" s="41"/>
      <c r="AN4112" s="41"/>
      <c r="AO4112" s="41"/>
      <c r="AP4112" s="41"/>
      <c r="AQ4112" s="41"/>
      <c r="AR4112" s="41"/>
      <c r="AS4112" s="41"/>
      <c r="AT4112" s="41"/>
      <c r="AU4112" s="41"/>
      <c r="AV4112" s="41"/>
      <c r="AW4112" s="41"/>
      <c r="AX4112" s="41"/>
      <c r="AY4112" s="41"/>
      <c r="AZ4112" s="41"/>
      <c r="BA4112" s="41"/>
      <c r="BB4112" s="41"/>
      <c r="BC4112" s="41"/>
      <c r="BD4112" s="41"/>
      <c r="BE4112" s="41"/>
      <c r="BF4112" s="41"/>
      <c r="BG4112" s="41"/>
      <c r="BH4112" s="41"/>
      <c r="BI4112" s="41"/>
      <c r="BJ4112" s="41"/>
      <c r="BK4112" s="41"/>
      <c r="BL4112" s="41"/>
      <c r="BM4112" s="41"/>
      <c r="BN4112" s="41"/>
      <c r="BO4112" s="41"/>
      <c r="BP4112" s="108"/>
      <c r="CG4112" s="102"/>
      <c r="CI4112" s="45"/>
    </row>
    <row r="4113" spans="37:87" ht="13" customHeight="1">
      <c r="AK4113" s="114"/>
      <c r="AL4113" s="41"/>
      <c r="AM4113" s="41"/>
      <c r="AN4113" s="41"/>
      <c r="AO4113" s="41"/>
      <c r="AP4113" s="41"/>
      <c r="AQ4113" s="41"/>
      <c r="AR4113" s="41"/>
      <c r="AS4113" s="41"/>
      <c r="AT4113" s="41"/>
      <c r="AU4113" s="41"/>
      <c r="AV4113" s="41"/>
      <c r="AW4113" s="41"/>
      <c r="AX4113" s="41"/>
      <c r="AY4113" s="41"/>
      <c r="AZ4113" s="41"/>
      <c r="BA4113" s="41"/>
      <c r="BB4113" s="41"/>
      <c r="BC4113" s="41"/>
      <c r="BD4113" s="41"/>
      <c r="BE4113" s="41"/>
      <c r="BF4113" s="41"/>
      <c r="BG4113" s="41"/>
      <c r="BH4113" s="41"/>
      <c r="BI4113" s="41"/>
      <c r="BJ4113" s="41"/>
      <c r="BK4113" s="41"/>
      <c r="BL4113" s="41"/>
      <c r="BM4113" s="41"/>
      <c r="BN4113" s="41"/>
      <c r="BO4113" s="41"/>
      <c r="BP4113" s="108"/>
      <c r="CG4113" s="102"/>
      <c r="CI4113" s="45"/>
    </row>
    <row r="4114" spans="37:87" ht="13" customHeight="1">
      <c r="AK4114" s="114"/>
      <c r="AL4114" s="41"/>
      <c r="AM4114" s="41"/>
      <c r="AN4114" s="41"/>
      <c r="AO4114" s="41"/>
      <c r="AP4114" s="41"/>
      <c r="AQ4114" s="41"/>
      <c r="AR4114" s="41"/>
      <c r="AS4114" s="41"/>
      <c r="AT4114" s="41"/>
      <c r="AU4114" s="41"/>
      <c r="AV4114" s="41"/>
      <c r="AW4114" s="41"/>
      <c r="AX4114" s="41"/>
      <c r="AY4114" s="41"/>
      <c r="AZ4114" s="41"/>
      <c r="BA4114" s="41"/>
      <c r="BB4114" s="41"/>
      <c r="BC4114" s="41"/>
      <c r="BD4114" s="41"/>
      <c r="BE4114" s="41"/>
      <c r="BF4114" s="41"/>
      <c r="BG4114" s="41"/>
      <c r="BH4114" s="41"/>
      <c r="BI4114" s="41"/>
      <c r="BJ4114" s="41"/>
      <c r="BK4114" s="41"/>
      <c r="BL4114" s="41"/>
      <c r="BM4114" s="41"/>
      <c r="BN4114" s="41"/>
      <c r="BO4114" s="41"/>
      <c r="BP4114" s="108"/>
      <c r="CG4114" s="102"/>
      <c r="CI4114" s="45"/>
    </row>
    <row r="4115" spans="37:87" ht="13" customHeight="1">
      <c r="AK4115" s="114"/>
      <c r="AL4115" s="41"/>
      <c r="AM4115" s="41"/>
      <c r="AN4115" s="41"/>
      <c r="AO4115" s="41"/>
      <c r="AP4115" s="41"/>
      <c r="AQ4115" s="41"/>
      <c r="AR4115" s="41"/>
      <c r="AS4115" s="41"/>
      <c r="AT4115" s="41"/>
      <c r="AU4115" s="41"/>
      <c r="AV4115" s="41"/>
      <c r="AW4115" s="41"/>
      <c r="AX4115" s="41"/>
      <c r="AY4115" s="41"/>
      <c r="AZ4115" s="41"/>
      <c r="BA4115" s="41"/>
      <c r="BB4115" s="41"/>
      <c r="BC4115" s="41"/>
      <c r="BD4115" s="41"/>
      <c r="BE4115" s="41"/>
      <c r="BF4115" s="41"/>
      <c r="BG4115" s="41"/>
      <c r="BH4115" s="41"/>
      <c r="BI4115" s="41"/>
      <c r="BJ4115" s="41"/>
      <c r="BK4115" s="41"/>
      <c r="BL4115" s="41"/>
      <c r="BM4115" s="41"/>
      <c r="BN4115" s="41"/>
      <c r="BO4115" s="41"/>
      <c r="BP4115" s="108"/>
      <c r="CG4115" s="102"/>
      <c r="CI4115" s="45"/>
    </row>
    <row r="4116" spans="37:87" ht="13" customHeight="1">
      <c r="AK4116" s="114"/>
      <c r="AL4116" s="41"/>
      <c r="AM4116" s="41"/>
      <c r="AN4116" s="41"/>
      <c r="AO4116" s="41"/>
      <c r="AP4116" s="41"/>
      <c r="AQ4116" s="41"/>
      <c r="AR4116" s="41"/>
      <c r="AS4116" s="41"/>
      <c r="AT4116" s="41"/>
      <c r="AU4116" s="41"/>
      <c r="AV4116" s="41"/>
      <c r="AW4116" s="41"/>
      <c r="AX4116" s="41"/>
      <c r="AY4116" s="41"/>
      <c r="AZ4116" s="41"/>
      <c r="BA4116" s="41"/>
      <c r="BB4116" s="41"/>
      <c r="BC4116" s="41"/>
      <c r="BD4116" s="41"/>
      <c r="BE4116" s="41"/>
      <c r="BF4116" s="41"/>
      <c r="BG4116" s="41"/>
      <c r="BH4116" s="41"/>
      <c r="BI4116" s="41"/>
      <c r="BJ4116" s="41"/>
      <c r="BK4116" s="41"/>
      <c r="BL4116" s="41"/>
      <c r="BM4116" s="41"/>
      <c r="BN4116" s="41"/>
      <c r="BO4116" s="41"/>
      <c r="BP4116" s="108"/>
      <c r="CG4116" s="102"/>
      <c r="CI4116" s="45"/>
    </row>
    <row r="4117" spans="37:87" ht="13" customHeight="1">
      <c r="AK4117" s="114"/>
      <c r="AL4117" s="41"/>
      <c r="AM4117" s="41"/>
      <c r="AN4117" s="41"/>
      <c r="AO4117" s="41"/>
      <c r="AP4117" s="41"/>
      <c r="AQ4117" s="41"/>
      <c r="AR4117" s="41"/>
      <c r="AS4117" s="41"/>
      <c r="AT4117" s="41"/>
      <c r="AU4117" s="41"/>
      <c r="AV4117" s="41"/>
      <c r="AW4117" s="41"/>
      <c r="AX4117" s="41"/>
      <c r="AY4117" s="41"/>
      <c r="AZ4117" s="41"/>
      <c r="BA4117" s="41"/>
      <c r="BB4117" s="41"/>
      <c r="BC4117" s="41"/>
      <c r="BD4117" s="41"/>
      <c r="BE4117" s="41"/>
      <c r="BF4117" s="41"/>
      <c r="BG4117" s="41"/>
      <c r="BH4117" s="41"/>
      <c r="BI4117" s="41"/>
      <c r="BJ4117" s="41"/>
      <c r="BK4117" s="41"/>
      <c r="BL4117" s="41"/>
      <c r="BM4117" s="41"/>
      <c r="BN4117" s="41"/>
      <c r="BO4117" s="41"/>
      <c r="BP4117" s="108"/>
      <c r="CG4117" s="102"/>
      <c r="CI4117" s="45"/>
    </row>
    <row r="4118" spans="37:87" ht="13" customHeight="1">
      <c r="AK4118" s="114"/>
      <c r="AL4118" s="41"/>
      <c r="AM4118" s="41"/>
      <c r="AN4118" s="41"/>
      <c r="AO4118" s="41"/>
      <c r="AP4118" s="41"/>
      <c r="AQ4118" s="41"/>
      <c r="AR4118" s="41"/>
      <c r="AS4118" s="41"/>
      <c r="AT4118" s="41"/>
      <c r="AU4118" s="41"/>
      <c r="AV4118" s="41"/>
      <c r="AW4118" s="41"/>
      <c r="AX4118" s="41"/>
      <c r="AY4118" s="41"/>
      <c r="AZ4118" s="41"/>
      <c r="BA4118" s="41"/>
      <c r="BB4118" s="41"/>
      <c r="BC4118" s="41"/>
      <c r="BD4118" s="41"/>
      <c r="BE4118" s="41"/>
      <c r="BF4118" s="41"/>
      <c r="BG4118" s="41"/>
      <c r="BH4118" s="41"/>
      <c r="BI4118" s="41"/>
      <c r="BJ4118" s="41"/>
      <c r="BK4118" s="41"/>
      <c r="BL4118" s="41"/>
      <c r="BM4118" s="41"/>
      <c r="BN4118" s="41"/>
      <c r="BO4118" s="41"/>
      <c r="BP4118" s="108"/>
      <c r="CG4118" s="102"/>
      <c r="CI4118" s="45"/>
    </row>
    <row r="4119" spans="37:87" ht="13" customHeight="1">
      <c r="AK4119" s="114"/>
      <c r="AL4119" s="41"/>
      <c r="AM4119" s="41"/>
      <c r="AN4119" s="41"/>
      <c r="AO4119" s="41"/>
      <c r="AP4119" s="41"/>
      <c r="AQ4119" s="41"/>
      <c r="AR4119" s="41"/>
      <c r="AS4119" s="41"/>
      <c r="AT4119" s="41"/>
      <c r="AU4119" s="41"/>
      <c r="AV4119" s="41"/>
      <c r="AW4119" s="41"/>
      <c r="AX4119" s="41"/>
      <c r="AY4119" s="41"/>
      <c r="AZ4119" s="41"/>
      <c r="BA4119" s="41"/>
      <c r="BB4119" s="41"/>
      <c r="BC4119" s="41"/>
      <c r="BD4119" s="41"/>
      <c r="BE4119" s="41"/>
      <c r="BF4119" s="41"/>
      <c r="BG4119" s="41"/>
      <c r="BH4119" s="41"/>
      <c r="BI4119" s="41"/>
      <c r="BJ4119" s="41"/>
      <c r="BK4119" s="41"/>
      <c r="BL4119" s="41"/>
      <c r="BM4119" s="41"/>
      <c r="BN4119" s="41"/>
      <c r="BO4119" s="41"/>
      <c r="BP4119" s="108"/>
      <c r="CG4119" s="102"/>
      <c r="CI4119" s="45"/>
    </row>
    <row r="4120" spans="37:87" ht="13" customHeight="1">
      <c r="AK4120" s="114"/>
      <c r="AL4120" s="41"/>
      <c r="AM4120" s="41"/>
      <c r="AN4120" s="41"/>
      <c r="AO4120" s="41"/>
      <c r="AP4120" s="41"/>
      <c r="AQ4120" s="41"/>
      <c r="AR4120" s="41"/>
      <c r="AS4120" s="41"/>
      <c r="AT4120" s="41"/>
      <c r="AU4120" s="41"/>
      <c r="AV4120" s="41"/>
      <c r="AW4120" s="41"/>
      <c r="AX4120" s="41"/>
      <c r="AY4120" s="41"/>
      <c r="AZ4120" s="41"/>
      <c r="BA4120" s="41"/>
      <c r="BB4120" s="41"/>
      <c r="BC4120" s="41"/>
      <c r="BD4120" s="41"/>
      <c r="BE4120" s="41"/>
      <c r="BF4120" s="41"/>
      <c r="BG4120" s="41"/>
      <c r="BH4120" s="41"/>
      <c r="BI4120" s="41"/>
      <c r="BJ4120" s="41"/>
      <c r="BK4120" s="41"/>
      <c r="BL4120" s="41"/>
      <c r="BM4120" s="41"/>
      <c r="BN4120" s="41"/>
      <c r="BO4120" s="41"/>
      <c r="BP4120" s="108"/>
      <c r="CG4120" s="102"/>
      <c r="CI4120" s="45"/>
    </row>
    <row r="4121" spans="37:87" ht="13" customHeight="1">
      <c r="AK4121" s="114"/>
      <c r="AL4121" s="41"/>
      <c r="AM4121" s="41"/>
      <c r="AN4121" s="41"/>
      <c r="AO4121" s="41"/>
      <c r="AP4121" s="41"/>
      <c r="AQ4121" s="41"/>
      <c r="AR4121" s="41"/>
      <c r="AS4121" s="41"/>
      <c r="AT4121" s="41"/>
      <c r="AU4121" s="41"/>
      <c r="AV4121" s="41"/>
      <c r="AW4121" s="41"/>
      <c r="AX4121" s="41"/>
      <c r="AY4121" s="41"/>
      <c r="AZ4121" s="41"/>
      <c r="BA4121" s="41"/>
      <c r="BB4121" s="41"/>
      <c r="BC4121" s="41"/>
      <c r="BD4121" s="41"/>
      <c r="BE4121" s="41"/>
      <c r="BF4121" s="41"/>
      <c r="BG4121" s="41"/>
      <c r="BH4121" s="41"/>
      <c r="BI4121" s="41"/>
      <c r="BJ4121" s="41"/>
      <c r="BK4121" s="41"/>
      <c r="BL4121" s="41"/>
      <c r="BM4121" s="41"/>
      <c r="BN4121" s="41"/>
      <c r="BO4121" s="41"/>
      <c r="BP4121" s="108"/>
      <c r="CG4121" s="102"/>
      <c r="CI4121" s="45"/>
    </row>
    <row r="4122" spans="37:87" ht="13" customHeight="1">
      <c r="AK4122" s="114"/>
      <c r="AL4122" s="41"/>
      <c r="AM4122" s="41"/>
      <c r="AN4122" s="41"/>
      <c r="AO4122" s="41"/>
      <c r="AP4122" s="41"/>
      <c r="AQ4122" s="41"/>
      <c r="AR4122" s="41"/>
      <c r="AS4122" s="41"/>
      <c r="AT4122" s="41"/>
      <c r="AU4122" s="41"/>
      <c r="AV4122" s="41"/>
      <c r="AW4122" s="41"/>
      <c r="AX4122" s="41"/>
      <c r="AY4122" s="41"/>
      <c r="AZ4122" s="41"/>
      <c r="BA4122" s="41"/>
      <c r="BB4122" s="41"/>
      <c r="BC4122" s="41"/>
      <c r="BD4122" s="41"/>
      <c r="BE4122" s="41"/>
      <c r="BF4122" s="41"/>
      <c r="BG4122" s="41"/>
      <c r="BH4122" s="41"/>
      <c r="BI4122" s="41"/>
      <c r="BJ4122" s="41"/>
      <c r="BK4122" s="41"/>
      <c r="BL4122" s="41"/>
      <c r="BM4122" s="41"/>
      <c r="BN4122" s="41"/>
      <c r="BO4122" s="41"/>
      <c r="BP4122" s="108"/>
      <c r="CG4122" s="102"/>
      <c r="CI4122" s="45"/>
    </row>
    <row r="4123" spans="37:87" ht="13" customHeight="1">
      <c r="AK4123" s="114"/>
      <c r="AL4123" s="41"/>
      <c r="AM4123" s="41"/>
      <c r="AN4123" s="41"/>
      <c r="AO4123" s="41"/>
      <c r="AP4123" s="41"/>
      <c r="AQ4123" s="41"/>
      <c r="AR4123" s="41"/>
      <c r="AS4123" s="41"/>
      <c r="AT4123" s="41"/>
      <c r="AU4123" s="41"/>
      <c r="AV4123" s="41"/>
      <c r="AW4123" s="41"/>
      <c r="AX4123" s="41"/>
      <c r="AY4123" s="41"/>
      <c r="AZ4123" s="41"/>
      <c r="BA4123" s="41"/>
      <c r="BB4123" s="41"/>
      <c r="BC4123" s="41"/>
      <c r="BD4123" s="41"/>
      <c r="BE4123" s="41"/>
      <c r="BF4123" s="41"/>
      <c r="BG4123" s="41"/>
      <c r="BH4123" s="41"/>
      <c r="BI4123" s="41"/>
      <c r="BJ4123" s="41"/>
      <c r="BK4123" s="41"/>
      <c r="BL4123" s="41"/>
      <c r="BM4123" s="41"/>
      <c r="BN4123" s="41"/>
      <c r="BO4123" s="41"/>
      <c r="BP4123" s="108"/>
      <c r="CG4123" s="102"/>
      <c r="CI4123" s="45"/>
    </row>
    <row r="4124" spans="37:87" ht="13" customHeight="1">
      <c r="AK4124" s="114"/>
      <c r="AL4124" s="41"/>
      <c r="AM4124" s="41"/>
      <c r="AN4124" s="41"/>
      <c r="AO4124" s="41"/>
      <c r="AP4124" s="41"/>
      <c r="AQ4124" s="41"/>
      <c r="AR4124" s="41"/>
      <c r="AS4124" s="41"/>
      <c r="AT4124" s="41"/>
      <c r="AU4124" s="41"/>
      <c r="AV4124" s="41"/>
      <c r="AW4124" s="41"/>
      <c r="AX4124" s="41"/>
      <c r="AY4124" s="41"/>
      <c r="AZ4124" s="41"/>
      <c r="BA4124" s="41"/>
      <c r="BB4124" s="41"/>
      <c r="BC4124" s="41"/>
      <c r="BD4124" s="41"/>
      <c r="BE4124" s="41"/>
      <c r="BF4124" s="41"/>
      <c r="BG4124" s="41"/>
      <c r="BH4124" s="41"/>
      <c r="BI4124" s="41"/>
      <c r="BJ4124" s="41"/>
      <c r="BK4124" s="41"/>
      <c r="BL4124" s="41"/>
      <c r="BM4124" s="41"/>
      <c r="BN4124" s="41"/>
      <c r="BO4124" s="41"/>
      <c r="BP4124" s="108"/>
      <c r="CG4124" s="102"/>
      <c r="CI4124" s="45"/>
    </row>
    <row r="4125" spans="37:87" ht="13" customHeight="1">
      <c r="AK4125" s="114"/>
      <c r="AL4125" s="41"/>
      <c r="AM4125" s="41"/>
      <c r="AN4125" s="41"/>
      <c r="AO4125" s="41"/>
      <c r="AP4125" s="41"/>
      <c r="AQ4125" s="41"/>
      <c r="AR4125" s="41"/>
      <c r="AS4125" s="41"/>
      <c r="AT4125" s="41"/>
      <c r="AU4125" s="41"/>
      <c r="AV4125" s="41"/>
      <c r="AW4125" s="41"/>
      <c r="AX4125" s="41"/>
      <c r="AY4125" s="41"/>
      <c r="AZ4125" s="41"/>
      <c r="BA4125" s="41"/>
      <c r="BB4125" s="41"/>
      <c r="BC4125" s="41"/>
      <c r="BD4125" s="41"/>
      <c r="BE4125" s="41"/>
      <c r="BF4125" s="41"/>
      <c r="BG4125" s="41"/>
      <c r="BH4125" s="41"/>
      <c r="BI4125" s="41"/>
      <c r="BJ4125" s="41"/>
      <c r="BK4125" s="41"/>
      <c r="BL4125" s="41"/>
      <c r="BM4125" s="41"/>
      <c r="BN4125" s="41"/>
      <c r="BO4125" s="41"/>
      <c r="BP4125" s="108"/>
      <c r="CG4125" s="102"/>
      <c r="CI4125" s="45"/>
    </row>
    <row r="4126" spans="37:87" ht="13" customHeight="1">
      <c r="AK4126" s="114"/>
      <c r="AL4126" s="41"/>
      <c r="AM4126" s="41"/>
      <c r="AN4126" s="41"/>
      <c r="AO4126" s="41"/>
      <c r="AP4126" s="41"/>
      <c r="AQ4126" s="41"/>
      <c r="AR4126" s="41"/>
      <c r="AS4126" s="41"/>
      <c r="AT4126" s="41"/>
      <c r="AU4126" s="41"/>
      <c r="AV4126" s="41"/>
      <c r="AW4126" s="41"/>
      <c r="AX4126" s="41"/>
      <c r="AY4126" s="41"/>
      <c r="AZ4126" s="41"/>
      <c r="BA4126" s="41"/>
      <c r="BB4126" s="41"/>
      <c r="BC4126" s="41"/>
      <c r="BD4126" s="41"/>
      <c r="BE4126" s="41"/>
      <c r="BF4126" s="41"/>
      <c r="BG4126" s="41"/>
      <c r="BH4126" s="41"/>
      <c r="BI4126" s="41"/>
      <c r="BJ4126" s="41"/>
      <c r="BK4126" s="41"/>
      <c r="BL4126" s="41"/>
      <c r="BM4126" s="41"/>
      <c r="BN4126" s="41"/>
      <c r="BO4126" s="41"/>
      <c r="BP4126" s="108"/>
      <c r="CG4126" s="102"/>
      <c r="CI4126" s="45"/>
    </row>
    <row r="4127" spans="37:87" ht="13" customHeight="1">
      <c r="AK4127" s="114"/>
      <c r="AL4127" s="41"/>
      <c r="AM4127" s="41"/>
      <c r="AN4127" s="41"/>
      <c r="AO4127" s="41"/>
      <c r="AP4127" s="41"/>
      <c r="AQ4127" s="41"/>
      <c r="AR4127" s="41"/>
      <c r="AS4127" s="41"/>
      <c r="AT4127" s="41"/>
      <c r="AU4127" s="41"/>
      <c r="AV4127" s="41"/>
      <c r="AW4127" s="41"/>
      <c r="AX4127" s="41"/>
      <c r="AY4127" s="41"/>
      <c r="AZ4127" s="41"/>
      <c r="BA4127" s="41"/>
      <c r="BB4127" s="41"/>
      <c r="BC4127" s="41"/>
      <c r="BD4127" s="41"/>
      <c r="BE4127" s="41"/>
      <c r="BF4127" s="41"/>
      <c r="BG4127" s="41"/>
      <c r="BH4127" s="41"/>
      <c r="BI4127" s="41"/>
      <c r="BJ4127" s="41"/>
      <c r="BK4127" s="41"/>
      <c r="BL4127" s="41"/>
      <c r="BM4127" s="41"/>
      <c r="BN4127" s="41"/>
      <c r="BO4127" s="41"/>
      <c r="BP4127" s="108"/>
      <c r="CG4127" s="102"/>
      <c r="CI4127" s="45"/>
    </row>
    <row r="4128" spans="37:87" ht="13" customHeight="1">
      <c r="AK4128" s="114"/>
      <c r="AL4128" s="41"/>
      <c r="AM4128" s="41"/>
      <c r="AN4128" s="41"/>
      <c r="AO4128" s="41"/>
      <c r="AP4128" s="41"/>
      <c r="AQ4128" s="41"/>
      <c r="AR4128" s="41"/>
      <c r="AS4128" s="41"/>
      <c r="AT4128" s="41"/>
      <c r="AU4128" s="41"/>
      <c r="AV4128" s="41"/>
      <c r="AW4128" s="41"/>
      <c r="AX4128" s="41"/>
      <c r="AY4128" s="41"/>
      <c r="AZ4128" s="41"/>
      <c r="BA4128" s="41"/>
      <c r="BB4128" s="41"/>
      <c r="BC4128" s="41"/>
      <c r="BD4128" s="41"/>
      <c r="BE4128" s="41"/>
      <c r="BF4128" s="41"/>
      <c r="BG4128" s="41"/>
      <c r="BH4128" s="41"/>
      <c r="BI4128" s="41"/>
      <c r="BJ4128" s="41"/>
      <c r="BK4128" s="41"/>
      <c r="BL4128" s="41"/>
      <c r="BM4128" s="41"/>
      <c r="BN4128" s="41"/>
      <c r="BO4128" s="41"/>
      <c r="BP4128" s="108"/>
      <c r="CG4128" s="102"/>
      <c r="CI4128" s="45"/>
    </row>
    <row r="4129" spans="37:87" ht="13" customHeight="1">
      <c r="AK4129" s="114"/>
      <c r="AL4129" s="41"/>
      <c r="AM4129" s="41"/>
      <c r="AN4129" s="41"/>
      <c r="AO4129" s="41"/>
      <c r="AP4129" s="41"/>
      <c r="AQ4129" s="41"/>
      <c r="AR4129" s="41"/>
      <c r="AS4129" s="41"/>
      <c r="AT4129" s="41"/>
      <c r="AU4129" s="41"/>
      <c r="AV4129" s="41"/>
      <c r="AW4129" s="41"/>
      <c r="AX4129" s="41"/>
      <c r="AY4129" s="41"/>
      <c r="AZ4129" s="41"/>
      <c r="BA4129" s="41"/>
      <c r="BB4129" s="41"/>
      <c r="BC4129" s="41"/>
      <c r="BD4129" s="41"/>
      <c r="BE4129" s="41"/>
      <c r="BF4129" s="41"/>
      <c r="BG4129" s="41"/>
      <c r="BH4129" s="41"/>
      <c r="BI4129" s="41"/>
      <c r="BJ4129" s="41"/>
      <c r="BK4129" s="41"/>
      <c r="BL4129" s="41"/>
      <c r="BM4129" s="41"/>
      <c r="BN4129" s="41"/>
      <c r="BO4129" s="41"/>
      <c r="BP4129" s="108"/>
      <c r="CG4129" s="102"/>
      <c r="CI4129" s="45"/>
    </row>
    <row r="4130" spans="37:87" ht="13" customHeight="1">
      <c r="AK4130" s="114"/>
      <c r="AL4130" s="41"/>
      <c r="AM4130" s="41"/>
      <c r="AN4130" s="41"/>
      <c r="AO4130" s="41"/>
      <c r="AP4130" s="41"/>
      <c r="AQ4130" s="41"/>
      <c r="AR4130" s="41"/>
      <c r="AS4130" s="41"/>
      <c r="AT4130" s="41"/>
      <c r="AU4130" s="41"/>
      <c r="AV4130" s="41"/>
      <c r="AW4130" s="41"/>
      <c r="AX4130" s="41"/>
      <c r="AY4130" s="41"/>
      <c r="AZ4130" s="41"/>
      <c r="BA4130" s="41"/>
      <c r="BB4130" s="41"/>
      <c r="BC4130" s="41"/>
      <c r="BD4130" s="41"/>
      <c r="BE4130" s="41"/>
      <c r="BF4130" s="41"/>
      <c r="BG4130" s="41"/>
      <c r="BH4130" s="41"/>
      <c r="BI4130" s="41"/>
      <c r="BJ4130" s="41"/>
      <c r="BK4130" s="41"/>
      <c r="BL4130" s="41"/>
      <c r="BM4130" s="41"/>
      <c r="BN4130" s="41"/>
      <c r="BO4130" s="41"/>
      <c r="BP4130" s="108"/>
      <c r="CG4130" s="102"/>
      <c r="CI4130" s="45"/>
    </row>
    <row r="4131" spans="37:87" ht="13" customHeight="1">
      <c r="AK4131" s="114"/>
      <c r="AL4131" s="41"/>
      <c r="AM4131" s="41"/>
      <c r="AN4131" s="41"/>
      <c r="AO4131" s="41"/>
      <c r="AP4131" s="41"/>
      <c r="AQ4131" s="41"/>
      <c r="AR4131" s="41"/>
      <c r="AS4131" s="41"/>
      <c r="AT4131" s="41"/>
      <c r="AU4131" s="41"/>
      <c r="AV4131" s="41"/>
      <c r="AW4131" s="41"/>
      <c r="AX4131" s="41"/>
      <c r="AY4131" s="41"/>
      <c r="AZ4131" s="41"/>
      <c r="BA4131" s="41"/>
      <c r="BB4131" s="41"/>
      <c r="BC4131" s="41"/>
      <c r="BD4131" s="41"/>
      <c r="BE4131" s="41"/>
      <c r="BF4131" s="41"/>
      <c r="BG4131" s="41"/>
      <c r="BH4131" s="41"/>
      <c r="BI4131" s="41"/>
      <c r="BJ4131" s="41"/>
      <c r="BK4131" s="41"/>
      <c r="BL4131" s="41"/>
      <c r="BM4131" s="41"/>
      <c r="BN4131" s="41"/>
      <c r="BO4131" s="41"/>
      <c r="BP4131" s="108"/>
      <c r="CG4131" s="102"/>
      <c r="CI4131" s="45"/>
    </row>
    <row r="4132" spans="37:87" ht="13" customHeight="1">
      <c r="AK4132" s="114"/>
      <c r="AL4132" s="41"/>
      <c r="AM4132" s="41"/>
      <c r="AN4132" s="41"/>
      <c r="AO4132" s="41"/>
      <c r="AP4132" s="41"/>
      <c r="AQ4132" s="41"/>
      <c r="AR4132" s="41"/>
      <c r="AS4132" s="41"/>
      <c r="AT4132" s="41"/>
      <c r="AU4132" s="41"/>
      <c r="AV4132" s="41"/>
      <c r="AW4132" s="41"/>
      <c r="AX4132" s="41"/>
      <c r="AY4132" s="41"/>
      <c r="AZ4132" s="41"/>
      <c r="BA4132" s="41"/>
      <c r="BB4132" s="41"/>
      <c r="BC4132" s="41"/>
      <c r="BD4132" s="41"/>
      <c r="BE4132" s="41"/>
      <c r="BF4132" s="41"/>
      <c r="BG4132" s="41"/>
      <c r="BH4132" s="41"/>
      <c r="BI4132" s="41"/>
      <c r="BJ4132" s="41"/>
      <c r="BK4132" s="41"/>
      <c r="BL4132" s="41"/>
      <c r="BM4132" s="41"/>
      <c r="BN4132" s="41"/>
      <c r="BO4132" s="41"/>
      <c r="BP4132" s="108"/>
      <c r="CG4132" s="102"/>
      <c r="CI4132" s="45"/>
    </row>
    <row r="4133" spans="37:87" ht="13" customHeight="1">
      <c r="AK4133" s="114"/>
      <c r="AL4133" s="41"/>
      <c r="AM4133" s="41"/>
      <c r="AN4133" s="41"/>
      <c r="AO4133" s="41"/>
      <c r="AP4133" s="41"/>
      <c r="AQ4133" s="41"/>
      <c r="AR4133" s="41"/>
      <c r="AS4133" s="41"/>
      <c r="AT4133" s="41"/>
      <c r="AU4133" s="41"/>
      <c r="AV4133" s="41"/>
      <c r="AW4133" s="41"/>
      <c r="AX4133" s="41"/>
      <c r="AY4133" s="41"/>
      <c r="AZ4133" s="41"/>
      <c r="BA4133" s="41"/>
      <c r="BB4133" s="41"/>
      <c r="BC4133" s="41"/>
      <c r="BD4133" s="41"/>
      <c r="BE4133" s="41"/>
      <c r="BF4133" s="41"/>
      <c r="BG4133" s="41"/>
      <c r="BH4133" s="41"/>
      <c r="BI4133" s="41"/>
      <c r="BJ4133" s="41"/>
      <c r="BK4133" s="41"/>
      <c r="BL4133" s="41"/>
      <c r="BM4133" s="41"/>
      <c r="BN4133" s="41"/>
      <c r="BO4133" s="41"/>
      <c r="BP4133" s="108"/>
      <c r="CG4133" s="102"/>
      <c r="CI4133" s="45"/>
    </row>
    <row r="4134" spans="37:87" ht="13" customHeight="1">
      <c r="AK4134" s="114"/>
      <c r="AL4134" s="41"/>
      <c r="AM4134" s="41"/>
      <c r="AN4134" s="41"/>
      <c r="AO4134" s="41"/>
      <c r="AP4134" s="41"/>
      <c r="AQ4134" s="41"/>
      <c r="AR4134" s="41"/>
      <c r="AS4134" s="41"/>
      <c r="AT4134" s="41"/>
      <c r="AU4134" s="41"/>
      <c r="AV4134" s="41"/>
      <c r="AW4134" s="41"/>
      <c r="AX4134" s="41"/>
      <c r="AY4134" s="41"/>
      <c r="AZ4134" s="41"/>
      <c r="BA4134" s="41"/>
      <c r="BB4134" s="41"/>
      <c r="BC4134" s="41"/>
      <c r="BD4134" s="41"/>
      <c r="BE4134" s="41"/>
      <c r="BF4134" s="41"/>
      <c r="BG4134" s="41"/>
      <c r="BH4134" s="41"/>
      <c r="BI4134" s="41"/>
      <c r="BJ4134" s="41"/>
      <c r="BK4134" s="41"/>
      <c r="BL4134" s="41"/>
      <c r="BM4134" s="41"/>
      <c r="BN4134" s="41"/>
      <c r="BO4134" s="41"/>
      <c r="BP4134" s="108"/>
      <c r="CG4134" s="102"/>
      <c r="CI4134" s="45"/>
    </row>
    <row r="4135" spans="37:87" ht="13" customHeight="1">
      <c r="AK4135" s="114"/>
      <c r="AL4135" s="41"/>
      <c r="AM4135" s="41"/>
      <c r="AN4135" s="41"/>
      <c r="AO4135" s="41"/>
      <c r="AP4135" s="41"/>
      <c r="AQ4135" s="41"/>
      <c r="AR4135" s="41"/>
      <c r="AS4135" s="41"/>
      <c r="AT4135" s="41"/>
      <c r="AU4135" s="41"/>
      <c r="AV4135" s="41"/>
      <c r="AW4135" s="41"/>
      <c r="AX4135" s="41"/>
      <c r="AY4135" s="41"/>
      <c r="AZ4135" s="41"/>
      <c r="BA4135" s="41"/>
      <c r="BB4135" s="41"/>
      <c r="BC4135" s="41"/>
      <c r="BD4135" s="41"/>
      <c r="BE4135" s="41"/>
      <c r="BF4135" s="41"/>
      <c r="BG4135" s="41"/>
      <c r="BH4135" s="41"/>
      <c r="BI4135" s="41"/>
      <c r="BJ4135" s="41"/>
      <c r="BK4135" s="41"/>
      <c r="BL4135" s="41"/>
      <c r="BM4135" s="41"/>
      <c r="BN4135" s="41"/>
      <c r="BO4135" s="41"/>
      <c r="BP4135" s="108"/>
      <c r="CG4135" s="102"/>
      <c r="CI4135" s="45"/>
    </row>
    <row r="4136" spans="37:87" ht="13" customHeight="1">
      <c r="AK4136" s="114"/>
      <c r="AL4136" s="41"/>
      <c r="AM4136" s="41"/>
      <c r="AN4136" s="41"/>
      <c r="AO4136" s="41"/>
      <c r="AP4136" s="41"/>
      <c r="AQ4136" s="41"/>
      <c r="AR4136" s="41"/>
      <c r="AS4136" s="41"/>
      <c r="AT4136" s="41"/>
      <c r="AU4136" s="41"/>
      <c r="AV4136" s="41"/>
      <c r="AW4136" s="41"/>
      <c r="AX4136" s="41"/>
      <c r="AY4136" s="41"/>
      <c r="AZ4136" s="41"/>
      <c r="BA4136" s="41"/>
      <c r="BB4136" s="41"/>
      <c r="BC4136" s="41"/>
      <c r="BD4136" s="41"/>
      <c r="BE4136" s="41"/>
      <c r="BF4136" s="41"/>
      <c r="BG4136" s="41"/>
      <c r="BH4136" s="41"/>
      <c r="BI4136" s="41"/>
      <c r="BJ4136" s="41"/>
      <c r="BK4136" s="41"/>
      <c r="BL4136" s="41"/>
      <c r="BM4136" s="41"/>
      <c r="BN4136" s="41"/>
      <c r="BO4136" s="41"/>
      <c r="BP4136" s="108"/>
      <c r="CG4136" s="102"/>
      <c r="CI4136" s="45"/>
    </row>
    <row r="4137" spans="37:87" ht="13" customHeight="1">
      <c r="AK4137" s="114"/>
      <c r="AL4137" s="41"/>
      <c r="AM4137" s="41"/>
      <c r="AN4137" s="41"/>
      <c r="AO4137" s="41"/>
      <c r="AP4137" s="41"/>
      <c r="AQ4137" s="41"/>
      <c r="AR4137" s="41"/>
      <c r="AS4137" s="41"/>
      <c r="AT4137" s="41"/>
      <c r="AU4137" s="41"/>
      <c r="AV4137" s="41"/>
      <c r="AW4137" s="41"/>
      <c r="AX4137" s="41"/>
      <c r="AY4137" s="41"/>
      <c r="AZ4137" s="41"/>
      <c r="BA4137" s="41"/>
      <c r="BB4137" s="41"/>
      <c r="BC4137" s="41"/>
      <c r="BD4137" s="41"/>
      <c r="BE4137" s="41"/>
      <c r="BF4137" s="41"/>
      <c r="BG4137" s="41"/>
      <c r="BH4137" s="41"/>
      <c r="BI4137" s="41"/>
      <c r="BJ4137" s="41"/>
      <c r="BK4137" s="41"/>
      <c r="BL4137" s="41"/>
      <c r="BM4137" s="41"/>
      <c r="BN4137" s="41"/>
      <c r="BO4137" s="41"/>
      <c r="BP4137" s="108"/>
      <c r="CG4137" s="102"/>
      <c r="CI4137" s="45"/>
    </row>
    <row r="4138" spans="37:87" ht="13" customHeight="1">
      <c r="AK4138" s="114"/>
      <c r="AL4138" s="41"/>
      <c r="AM4138" s="41"/>
      <c r="AN4138" s="41"/>
      <c r="AO4138" s="41"/>
      <c r="AP4138" s="41"/>
      <c r="AQ4138" s="41"/>
      <c r="AR4138" s="41"/>
      <c r="AS4138" s="41"/>
      <c r="AT4138" s="41"/>
      <c r="AU4138" s="41"/>
      <c r="AV4138" s="41"/>
      <c r="AW4138" s="41"/>
      <c r="AX4138" s="41"/>
      <c r="AY4138" s="41"/>
      <c r="AZ4138" s="41"/>
      <c r="BA4138" s="41"/>
      <c r="BB4138" s="41"/>
      <c r="BC4138" s="41"/>
      <c r="BD4138" s="41"/>
      <c r="BE4138" s="41"/>
      <c r="BF4138" s="41"/>
      <c r="BG4138" s="41"/>
      <c r="BH4138" s="41"/>
      <c r="BI4138" s="41"/>
      <c r="BJ4138" s="41"/>
      <c r="BK4138" s="41"/>
      <c r="BL4138" s="41"/>
      <c r="BM4138" s="41"/>
      <c r="BN4138" s="41"/>
      <c r="BO4138" s="41"/>
      <c r="BP4138" s="108"/>
      <c r="CG4138" s="102"/>
      <c r="CI4138" s="45"/>
    </row>
    <row r="4139" spans="37:87" ht="13" customHeight="1">
      <c r="AK4139" s="114"/>
      <c r="AL4139" s="41"/>
      <c r="AM4139" s="41"/>
      <c r="AN4139" s="41"/>
      <c r="AO4139" s="41"/>
      <c r="AP4139" s="41"/>
      <c r="AQ4139" s="41"/>
      <c r="AR4139" s="41"/>
      <c r="AS4139" s="41"/>
      <c r="AT4139" s="41"/>
      <c r="AU4139" s="41"/>
      <c r="AV4139" s="41"/>
      <c r="AW4139" s="41"/>
      <c r="AX4139" s="41"/>
      <c r="AY4139" s="41"/>
      <c r="AZ4139" s="41"/>
      <c r="BA4139" s="41"/>
      <c r="BB4139" s="41"/>
      <c r="BC4139" s="41"/>
      <c r="BD4139" s="41"/>
      <c r="BE4139" s="41"/>
      <c r="BF4139" s="41"/>
      <c r="BG4139" s="41"/>
      <c r="BH4139" s="41"/>
      <c r="BI4139" s="41"/>
      <c r="BJ4139" s="41"/>
      <c r="BK4139" s="41"/>
      <c r="BL4139" s="41"/>
      <c r="BM4139" s="41"/>
      <c r="BN4139" s="41"/>
      <c r="BO4139" s="41"/>
      <c r="BP4139" s="108"/>
      <c r="CG4139" s="102"/>
      <c r="CI4139" s="45"/>
    </row>
    <row r="4140" spans="37:87" ht="13" customHeight="1">
      <c r="AK4140" s="114"/>
      <c r="AL4140" s="41"/>
      <c r="AM4140" s="41"/>
      <c r="AN4140" s="41"/>
      <c r="AO4140" s="41"/>
      <c r="AP4140" s="41"/>
      <c r="AQ4140" s="41"/>
      <c r="AR4140" s="41"/>
      <c r="AS4140" s="41"/>
      <c r="AT4140" s="41"/>
      <c r="AU4140" s="41"/>
      <c r="AV4140" s="41"/>
      <c r="AW4140" s="41"/>
      <c r="AX4140" s="41"/>
      <c r="AY4140" s="41"/>
      <c r="AZ4140" s="41"/>
      <c r="BA4140" s="41"/>
      <c r="BB4140" s="41"/>
      <c r="BC4140" s="41"/>
      <c r="BD4140" s="41"/>
      <c r="BE4140" s="41"/>
      <c r="BF4140" s="41"/>
      <c r="BG4140" s="41"/>
      <c r="BH4140" s="41"/>
      <c r="BI4140" s="41"/>
      <c r="BJ4140" s="41"/>
      <c r="BK4140" s="41"/>
      <c r="BL4140" s="41"/>
      <c r="BM4140" s="41"/>
      <c r="BN4140" s="41"/>
      <c r="BO4140" s="41"/>
      <c r="BP4140" s="108"/>
      <c r="CG4140" s="102"/>
      <c r="CI4140" s="45"/>
    </row>
    <row r="4141" spans="37:87" ht="13" customHeight="1">
      <c r="AK4141" s="114"/>
      <c r="AL4141" s="41"/>
      <c r="AM4141" s="41"/>
      <c r="AN4141" s="41"/>
      <c r="AO4141" s="41"/>
      <c r="AP4141" s="41"/>
      <c r="AQ4141" s="41"/>
      <c r="AR4141" s="41"/>
      <c r="AS4141" s="41"/>
      <c r="AT4141" s="41"/>
      <c r="AU4141" s="41"/>
      <c r="AV4141" s="41"/>
      <c r="AW4141" s="41"/>
      <c r="AX4141" s="41"/>
      <c r="AY4141" s="41"/>
      <c r="AZ4141" s="41"/>
      <c r="BA4141" s="41"/>
      <c r="BB4141" s="41"/>
      <c r="BC4141" s="41"/>
      <c r="BD4141" s="41"/>
      <c r="BE4141" s="41"/>
      <c r="BF4141" s="41"/>
      <c r="BG4141" s="41"/>
      <c r="BH4141" s="41"/>
      <c r="BI4141" s="41"/>
      <c r="BJ4141" s="41"/>
      <c r="BK4141" s="41"/>
      <c r="BL4141" s="41"/>
      <c r="BM4141" s="41"/>
      <c r="BN4141" s="41"/>
      <c r="BO4141" s="41"/>
      <c r="BP4141" s="108"/>
      <c r="CG4141" s="102"/>
      <c r="CI4141" s="45"/>
    </row>
    <row r="4142" spans="37:87" ht="13" customHeight="1">
      <c r="AK4142" s="114"/>
      <c r="AL4142" s="41"/>
      <c r="AM4142" s="41"/>
      <c r="AN4142" s="41"/>
      <c r="AO4142" s="41"/>
      <c r="AP4142" s="41"/>
      <c r="AQ4142" s="41"/>
      <c r="AR4142" s="41"/>
      <c r="AS4142" s="41"/>
      <c r="AT4142" s="41"/>
      <c r="AU4142" s="41"/>
      <c r="AV4142" s="41"/>
      <c r="AW4142" s="41"/>
      <c r="AX4142" s="41"/>
      <c r="AY4142" s="41"/>
      <c r="AZ4142" s="41"/>
      <c r="BA4142" s="41"/>
      <c r="BB4142" s="41"/>
      <c r="BC4142" s="41"/>
      <c r="BD4142" s="41"/>
      <c r="BE4142" s="41"/>
      <c r="BF4142" s="41"/>
      <c r="BG4142" s="41"/>
      <c r="BH4142" s="41"/>
      <c r="BI4142" s="41"/>
      <c r="BJ4142" s="41"/>
      <c r="BK4142" s="41"/>
      <c r="BL4142" s="41"/>
      <c r="BM4142" s="41"/>
      <c r="BN4142" s="41"/>
      <c r="BO4142" s="41"/>
      <c r="BP4142" s="108"/>
      <c r="CG4142" s="102"/>
      <c r="CI4142" s="45"/>
    </row>
    <row r="4143" spans="37:87" ht="13" customHeight="1">
      <c r="AK4143" s="114"/>
      <c r="AL4143" s="41"/>
      <c r="AM4143" s="41"/>
      <c r="AN4143" s="41"/>
      <c r="AO4143" s="41"/>
      <c r="AP4143" s="41"/>
      <c r="AQ4143" s="41"/>
      <c r="AR4143" s="41"/>
      <c r="AS4143" s="41"/>
      <c r="AT4143" s="41"/>
      <c r="AU4143" s="41"/>
      <c r="AV4143" s="41"/>
      <c r="AW4143" s="41"/>
      <c r="AX4143" s="41"/>
      <c r="AY4143" s="41"/>
      <c r="AZ4143" s="41"/>
      <c r="BA4143" s="41"/>
      <c r="BB4143" s="41"/>
      <c r="BC4143" s="41"/>
      <c r="BD4143" s="41"/>
      <c r="BE4143" s="41"/>
      <c r="BF4143" s="41"/>
      <c r="BG4143" s="41"/>
      <c r="BH4143" s="41"/>
      <c r="BI4143" s="41"/>
      <c r="BJ4143" s="41"/>
      <c r="BK4143" s="41"/>
      <c r="BL4143" s="41"/>
      <c r="BM4143" s="41"/>
      <c r="BN4143" s="41"/>
      <c r="BO4143" s="41"/>
      <c r="BP4143" s="108"/>
      <c r="CG4143" s="102"/>
      <c r="CI4143" s="45"/>
    </row>
    <row r="4144" spans="37:87" ht="13" customHeight="1">
      <c r="AK4144" s="114"/>
      <c r="AL4144" s="41"/>
      <c r="AM4144" s="41"/>
      <c r="AN4144" s="41"/>
      <c r="AO4144" s="41"/>
      <c r="AP4144" s="41"/>
      <c r="AQ4144" s="41"/>
      <c r="AR4144" s="41"/>
      <c r="AS4144" s="41"/>
      <c r="AT4144" s="41"/>
      <c r="AU4144" s="41"/>
      <c r="AV4144" s="41"/>
      <c r="AW4144" s="41"/>
      <c r="AX4144" s="41"/>
      <c r="AY4144" s="41"/>
      <c r="AZ4144" s="41"/>
      <c r="BA4144" s="41"/>
      <c r="BB4144" s="41"/>
      <c r="BC4144" s="41"/>
      <c r="BD4144" s="41"/>
      <c r="BE4144" s="41"/>
      <c r="BF4144" s="41"/>
      <c r="BG4144" s="41"/>
      <c r="BH4144" s="41"/>
      <c r="BI4144" s="41"/>
      <c r="BJ4144" s="41"/>
      <c r="BK4144" s="41"/>
      <c r="BL4144" s="41"/>
      <c r="BM4144" s="41"/>
      <c r="BN4144" s="41"/>
      <c r="BO4144" s="41"/>
      <c r="BP4144" s="108"/>
      <c r="CG4144" s="102"/>
      <c r="CI4144" s="45"/>
    </row>
    <row r="4145" spans="37:87" ht="13" customHeight="1">
      <c r="AK4145" s="114"/>
      <c r="AL4145" s="41"/>
      <c r="AM4145" s="41"/>
      <c r="AN4145" s="41"/>
      <c r="AO4145" s="41"/>
      <c r="AP4145" s="41"/>
      <c r="AQ4145" s="41"/>
      <c r="AR4145" s="41"/>
      <c r="AS4145" s="41"/>
      <c r="AT4145" s="41"/>
      <c r="AU4145" s="41"/>
      <c r="AV4145" s="41"/>
      <c r="AW4145" s="41"/>
      <c r="AX4145" s="41"/>
      <c r="AY4145" s="41"/>
      <c r="AZ4145" s="41"/>
      <c r="BA4145" s="41"/>
      <c r="BB4145" s="41"/>
      <c r="BC4145" s="41"/>
      <c r="BD4145" s="41"/>
      <c r="BE4145" s="41"/>
      <c r="BF4145" s="41"/>
      <c r="BG4145" s="41"/>
      <c r="BH4145" s="41"/>
      <c r="BI4145" s="41"/>
      <c r="BJ4145" s="41"/>
      <c r="BK4145" s="41"/>
      <c r="BL4145" s="41"/>
      <c r="BM4145" s="41"/>
      <c r="BN4145" s="41"/>
      <c r="BO4145" s="41"/>
      <c r="BP4145" s="108"/>
      <c r="CG4145" s="102"/>
      <c r="CI4145" s="45"/>
    </row>
    <row r="4146" spans="37:87" ht="13" customHeight="1">
      <c r="AK4146" s="114"/>
      <c r="AL4146" s="41"/>
      <c r="AM4146" s="41"/>
      <c r="AN4146" s="41"/>
      <c r="AO4146" s="41"/>
      <c r="AP4146" s="41"/>
      <c r="AQ4146" s="41"/>
      <c r="AR4146" s="41"/>
      <c r="AS4146" s="41"/>
      <c r="AT4146" s="41"/>
      <c r="AU4146" s="41"/>
      <c r="AV4146" s="41"/>
      <c r="AW4146" s="41"/>
      <c r="AX4146" s="41"/>
      <c r="AY4146" s="41"/>
      <c r="AZ4146" s="41"/>
      <c r="BA4146" s="41"/>
      <c r="BB4146" s="41"/>
      <c r="BC4146" s="41"/>
      <c r="BD4146" s="41"/>
      <c r="BE4146" s="41"/>
      <c r="BF4146" s="41"/>
      <c r="BG4146" s="41"/>
      <c r="BH4146" s="41"/>
      <c r="BI4146" s="41"/>
      <c r="BJ4146" s="41"/>
      <c r="BK4146" s="41"/>
      <c r="BL4146" s="41"/>
      <c r="BM4146" s="41"/>
      <c r="BN4146" s="41"/>
      <c r="BO4146" s="41"/>
      <c r="BP4146" s="108"/>
      <c r="CG4146" s="102"/>
      <c r="CI4146" s="45"/>
    </row>
    <row r="4147" spans="37:87" ht="13" customHeight="1">
      <c r="AK4147" s="114"/>
      <c r="AL4147" s="41"/>
      <c r="AM4147" s="41"/>
      <c r="AN4147" s="41"/>
      <c r="AO4147" s="41"/>
      <c r="AP4147" s="41"/>
      <c r="AQ4147" s="41"/>
      <c r="AR4147" s="41"/>
      <c r="AS4147" s="41"/>
      <c r="AT4147" s="41"/>
      <c r="AU4147" s="41"/>
      <c r="AV4147" s="41"/>
      <c r="AW4147" s="41"/>
      <c r="AX4147" s="41"/>
      <c r="AY4147" s="41"/>
      <c r="AZ4147" s="41"/>
      <c r="BA4147" s="41"/>
      <c r="BB4147" s="41"/>
      <c r="BC4147" s="41"/>
      <c r="BD4147" s="41"/>
      <c r="BE4147" s="41"/>
      <c r="BF4147" s="41"/>
      <c r="BG4147" s="41"/>
      <c r="BH4147" s="41"/>
      <c r="BI4147" s="41"/>
      <c r="BJ4147" s="41"/>
      <c r="BK4147" s="41"/>
      <c r="BL4147" s="41"/>
      <c r="BM4147" s="41"/>
      <c r="BN4147" s="41"/>
      <c r="BO4147" s="41"/>
      <c r="BP4147" s="108"/>
      <c r="CG4147" s="102"/>
      <c r="CI4147" s="45"/>
    </row>
    <row r="4148" spans="37:87" ht="13" customHeight="1">
      <c r="AK4148" s="114"/>
      <c r="AL4148" s="41"/>
      <c r="AM4148" s="41"/>
      <c r="AN4148" s="41"/>
      <c r="AO4148" s="41"/>
      <c r="AP4148" s="41"/>
      <c r="AQ4148" s="41"/>
      <c r="AR4148" s="41"/>
      <c r="AS4148" s="41"/>
      <c r="AT4148" s="41"/>
      <c r="AU4148" s="41"/>
      <c r="AV4148" s="41"/>
      <c r="AW4148" s="41"/>
      <c r="AX4148" s="41"/>
      <c r="AY4148" s="41"/>
      <c r="AZ4148" s="41"/>
      <c r="BA4148" s="41"/>
      <c r="BB4148" s="41"/>
      <c r="BC4148" s="41"/>
      <c r="BD4148" s="41"/>
      <c r="BE4148" s="41"/>
      <c r="BF4148" s="41"/>
      <c r="BG4148" s="41"/>
      <c r="BH4148" s="41"/>
      <c r="BI4148" s="41"/>
      <c r="BJ4148" s="41"/>
      <c r="BK4148" s="41"/>
      <c r="BL4148" s="41"/>
      <c r="BM4148" s="41"/>
      <c r="BN4148" s="41"/>
      <c r="BO4148" s="41"/>
      <c r="BP4148" s="108"/>
      <c r="CG4148" s="102"/>
      <c r="CI4148" s="45"/>
    </row>
    <row r="4149" spans="37:87" ht="13" customHeight="1">
      <c r="AK4149" s="114"/>
      <c r="AL4149" s="41"/>
      <c r="AM4149" s="41"/>
      <c r="AN4149" s="41"/>
      <c r="AO4149" s="41"/>
      <c r="AP4149" s="41"/>
      <c r="AQ4149" s="41"/>
      <c r="AR4149" s="41"/>
      <c r="AS4149" s="41"/>
      <c r="AT4149" s="41"/>
      <c r="AU4149" s="41"/>
      <c r="AV4149" s="41"/>
      <c r="AW4149" s="41"/>
      <c r="AX4149" s="41"/>
      <c r="AY4149" s="41"/>
      <c r="AZ4149" s="41"/>
      <c r="BA4149" s="41"/>
      <c r="BB4149" s="41"/>
      <c r="BC4149" s="41"/>
      <c r="BD4149" s="41"/>
      <c r="BE4149" s="41"/>
      <c r="BF4149" s="41"/>
      <c r="BG4149" s="41"/>
      <c r="BH4149" s="41"/>
      <c r="BI4149" s="41"/>
      <c r="BJ4149" s="41"/>
      <c r="BK4149" s="41"/>
      <c r="BL4149" s="41"/>
      <c r="BM4149" s="41"/>
      <c r="BN4149" s="41"/>
      <c r="BO4149" s="41"/>
      <c r="BP4149" s="108"/>
      <c r="CG4149" s="102"/>
      <c r="CI4149" s="45"/>
    </row>
    <row r="4150" spans="37:87" ht="13" customHeight="1">
      <c r="AK4150" s="114"/>
      <c r="AL4150" s="41"/>
      <c r="AM4150" s="41"/>
      <c r="AN4150" s="41"/>
      <c r="AO4150" s="41"/>
      <c r="AP4150" s="41"/>
      <c r="AQ4150" s="41"/>
      <c r="AR4150" s="41"/>
      <c r="AS4150" s="41"/>
      <c r="AT4150" s="41"/>
      <c r="AU4150" s="41"/>
      <c r="AV4150" s="41"/>
      <c r="AW4150" s="41"/>
      <c r="AX4150" s="41"/>
      <c r="AY4150" s="41"/>
      <c r="AZ4150" s="41"/>
      <c r="BA4150" s="41"/>
      <c r="BB4150" s="41"/>
      <c r="BC4150" s="41"/>
      <c r="BD4150" s="41"/>
      <c r="BE4150" s="41"/>
      <c r="BF4150" s="41"/>
      <c r="BG4150" s="41"/>
      <c r="BH4150" s="41"/>
      <c r="BI4150" s="41"/>
      <c r="BJ4150" s="41"/>
      <c r="BK4150" s="41"/>
      <c r="BL4150" s="41"/>
      <c r="BM4150" s="41"/>
      <c r="BN4150" s="41"/>
      <c r="BO4150" s="41"/>
      <c r="BP4150" s="108"/>
      <c r="CG4150" s="102"/>
      <c r="CI4150" s="45"/>
    </row>
    <row r="4151" spans="37:87" ht="13" customHeight="1">
      <c r="AK4151" s="114"/>
      <c r="AL4151" s="41"/>
      <c r="AM4151" s="41"/>
      <c r="AN4151" s="41"/>
      <c r="AO4151" s="41"/>
      <c r="AP4151" s="41"/>
      <c r="AQ4151" s="41"/>
      <c r="AR4151" s="41"/>
      <c r="AS4151" s="41"/>
      <c r="AT4151" s="41"/>
      <c r="AU4151" s="41"/>
      <c r="AV4151" s="41"/>
      <c r="AW4151" s="41"/>
      <c r="AX4151" s="41"/>
      <c r="AY4151" s="41"/>
      <c r="AZ4151" s="41"/>
      <c r="BA4151" s="41"/>
      <c r="BB4151" s="41"/>
      <c r="BC4151" s="41"/>
      <c r="BD4151" s="41"/>
      <c r="BE4151" s="41"/>
      <c r="BF4151" s="41"/>
      <c r="BG4151" s="41"/>
      <c r="BH4151" s="41"/>
      <c r="BI4151" s="41"/>
      <c r="BJ4151" s="41"/>
      <c r="BK4151" s="41"/>
      <c r="BL4151" s="41"/>
      <c r="BM4151" s="41"/>
      <c r="BN4151" s="41"/>
      <c r="BO4151" s="41"/>
      <c r="BP4151" s="108"/>
      <c r="CG4151" s="102"/>
      <c r="CI4151" s="45"/>
    </row>
    <row r="4152" spans="37:87" ht="13" customHeight="1">
      <c r="AK4152" s="114"/>
      <c r="AL4152" s="41"/>
      <c r="AM4152" s="41"/>
      <c r="AN4152" s="41"/>
      <c r="AO4152" s="41"/>
      <c r="AP4152" s="41"/>
      <c r="AQ4152" s="41"/>
      <c r="AR4152" s="41"/>
      <c r="AS4152" s="41"/>
      <c r="AT4152" s="41"/>
      <c r="AU4152" s="41"/>
      <c r="AV4152" s="41"/>
      <c r="AW4152" s="41"/>
      <c r="AX4152" s="41"/>
      <c r="AY4152" s="41"/>
      <c r="AZ4152" s="41"/>
      <c r="BA4152" s="41"/>
      <c r="BB4152" s="41"/>
      <c r="BC4152" s="41"/>
      <c r="BD4152" s="41"/>
      <c r="BE4152" s="41"/>
      <c r="BF4152" s="41"/>
      <c r="BG4152" s="41"/>
      <c r="BH4152" s="41"/>
      <c r="BI4152" s="41"/>
      <c r="BJ4152" s="41"/>
      <c r="BK4152" s="41"/>
      <c r="BL4152" s="41"/>
      <c r="BM4152" s="41"/>
      <c r="BN4152" s="41"/>
      <c r="BO4152" s="41"/>
      <c r="BP4152" s="108"/>
      <c r="CG4152" s="102"/>
      <c r="CI4152" s="45"/>
    </row>
    <row r="4153" spans="37:87" ht="13" customHeight="1">
      <c r="AK4153" s="114"/>
      <c r="AL4153" s="41"/>
      <c r="AM4153" s="41"/>
      <c r="AN4153" s="41"/>
      <c r="AO4153" s="41"/>
      <c r="AP4153" s="41"/>
      <c r="AQ4153" s="41"/>
      <c r="AR4153" s="41"/>
      <c r="AS4153" s="41"/>
      <c r="AT4153" s="41"/>
      <c r="AU4153" s="41"/>
      <c r="AV4153" s="41"/>
      <c r="AW4153" s="41"/>
      <c r="AX4153" s="41"/>
      <c r="AY4153" s="41"/>
      <c r="AZ4153" s="41"/>
      <c r="BA4153" s="41"/>
      <c r="BB4153" s="41"/>
      <c r="BC4153" s="41"/>
      <c r="BD4153" s="41"/>
      <c r="BE4153" s="41"/>
      <c r="BF4153" s="41"/>
      <c r="BG4153" s="41"/>
      <c r="BH4153" s="41"/>
      <c r="BI4153" s="41"/>
      <c r="BJ4153" s="41"/>
      <c r="BK4153" s="41"/>
      <c r="BL4153" s="41"/>
      <c r="BM4153" s="41"/>
      <c r="BN4153" s="41"/>
      <c r="BO4153" s="41"/>
      <c r="BP4153" s="108"/>
      <c r="CG4153" s="102"/>
      <c r="CI4153" s="45"/>
    </row>
    <row r="4154" spans="37:87" ht="13" customHeight="1">
      <c r="AK4154" s="114"/>
      <c r="AL4154" s="41"/>
      <c r="AM4154" s="41"/>
      <c r="AN4154" s="41"/>
      <c r="AO4154" s="41"/>
      <c r="AP4154" s="41"/>
      <c r="AQ4154" s="41"/>
      <c r="AR4154" s="41"/>
      <c r="AS4154" s="41"/>
      <c r="AT4154" s="41"/>
      <c r="AU4154" s="41"/>
      <c r="AV4154" s="41"/>
      <c r="AW4154" s="41"/>
      <c r="AX4154" s="41"/>
      <c r="AY4154" s="41"/>
      <c r="AZ4154" s="41"/>
      <c r="BA4154" s="41"/>
      <c r="BB4154" s="41"/>
      <c r="BC4154" s="41"/>
      <c r="BD4154" s="41"/>
      <c r="BE4154" s="41"/>
      <c r="BF4154" s="41"/>
      <c r="BG4154" s="41"/>
      <c r="BH4154" s="41"/>
      <c r="BI4154" s="41"/>
      <c r="BJ4154" s="41"/>
      <c r="BK4154" s="41"/>
      <c r="BL4154" s="41"/>
      <c r="BM4154" s="41"/>
      <c r="BN4154" s="41"/>
      <c r="BO4154" s="41"/>
      <c r="BP4154" s="108"/>
      <c r="CG4154" s="102"/>
      <c r="CI4154" s="45"/>
    </row>
    <row r="4155" spans="37:87" ht="13" customHeight="1">
      <c r="AK4155" s="114"/>
      <c r="AL4155" s="41"/>
      <c r="AM4155" s="41"/>
      <c r="AN4155" s="41"/>
      <c r="AO4155" s="41"/>
      <c r="AP4155" s="41"/>
      <c r="AQ4155" s="41"/>
      <c r="AR4155" s="41"/>
      <c r="AS4155" s="41"/>
      <c r="AT4155" s="41"/>
      <c r="AU4155" s="41"/>
      <c r="AV4155" s="41"/>
      <c r="AW4155" s="41"/>
      <c r="AX4155" s="41"/>
      <c r="AY4155" s="41"/>
      <c r="AZ4155" s="41"/>
      <c r="BA4155" s="41"/>
      <c r="BB4155" s="41"/>
      <c r="BC4155" s="41"/>
      <c r="BD4155" s="41"/>
      <c r="BE4155" s="41"/>
      <c r="BF4155" s="41"/>
      <c r="BG4155" s="41"/>
      <c r="BH4155" s="41"/>
      <c r="BI4155" s="41"/>
      <c r="BJ4155" s="41"/>
      <c r="BK4155" s="41"/>
      <c r="BL4155" s="41"/>
      <c r="BM4155" s="41"/>
      <c r="BN4155" s="41"/>
      <c r="BO4155" s="41"/>
      <c r="BP4155" s="108"/>
      <c r="CG4155" s="102"/>
      <c r="CI4155" s="45"/>
    </row>
    <row r="4156" spans="37:87" ht="13" customHeight="1">
      <c r="AK4156" s="114"/>
      <c r="AL4156" s="41"/>
      <c r="AM4156" s="41"/>
      <c r="AN4156" s="41"/>
      <c r="AO4156" s="41"/>
      <c r="AP4156" s="41"/>
      <c r="AQ4156" s="41"/>
      <c r="AR4156" s="41"/>
      <c r="AS4156" s="41"/>
      <c r="AT4156" s="41"/>
      <c r="AU4156" s="41"/>
      <c r="AV4156" s="41"/>
      <c r="AW4156" s="41"/>
      <c r="AX4156" s="41"/>
      <c r="AY4156" s="41"/>
      <c r="AZ4156" s="41"/>
      <c r="BA4156" s="41"/>
      <c r="BB4156" s="41"/>
      <c r="BC4156" s="41"/>
      <c r="BD4156" s="41"/>
      <c r="BE4156" s="41"/>
      <c r="BF4156" s="41"/>
      <c r="BG4156" s="41"/>
      <c r="BH4156" s="41"/>
      <c r="BI4156" s="41"/>
      <c r="BJ4156" s="41"/>
      <c r="BK4156" s="41"/>
      <c r="BL4156" s="41"/>
      <c r="BM4156" s="41"/>
      <c r="BN4156" s="41"/>
      <c r="BO4156" s="41"/>
      <c r="BP4156" s="108"/>
      <c r="CG4156" s="102"/>
      <c r="CI4156" s="45"/>
    </row>
    <row r="4157" spans="37:87" ht="13" customHeight="1">
      <c r="AK4157" s="114"/>
      <c r="AL4157" s="41"/>
      <c r="AM4157" s="41"/>
      <c r="AN4157" s="41"/>
      <c r="AO4157" s="41"/>
      <c r="AP4157" s="41"/>
      <c r="AQ4157" s="41"/>
      <c r="AR4157" s="41"/>
      <c r="AS4157" s="41"/>
      <c r="AT4157" s="41"/>
      <c r="AU4157" s="41"/>
      <c r="AV4157" s="41"/>
      <c r="AW4157" s="41"/>
      <c r="AX4157" s="41"/>
      <c r="AY4157" s="41"/>
      <c r="AZ4157" s="41"/>
      <c r="BA4157" s="41"/>
      <c r="BB4157" s="41"/>
      <c r="BC4157" s="41"/>
      <c r="BD4157" s="41"/>
      <c r="BE4157" s="41"/>
      <c r="BF4157" s="41"/>
      <c r="BG4157" s="41"/>
      <c r="BH4157" s="41"/>
      <c r="BI4157" s="41"/>
      <c r="BJ4157" s="41"/>
      <c r="BK4157" s="41"/>
      <c r="BL4157" s="41"/>
      <c r="BM4157" s="41"/>
      <c r="BN4157" s="41"/>
      <c r="BO4157" s="41"/>
      <c r="BP4157" s="108"/>
      <c r="CG4157" s="102"/>
      <c r="CI4157" s="45"/>
    </row>
    <row r="4158" spans="37:87" ht="13" customHeight="1">
      <c r="AK4158" s="114"/>
      <c r="AL4158" s="41"/>
      <c r="AM4158" s="41"/>
      <c r="AN4158" s="41"/>
      <c r="AO4158" s="41"/>
      <c r="AP4158" s="41"/>
      <c r="AQ4158" s="41"/>
      <c r="AR4158" s="41"/>
      <c r="AS4158" s="41"/>
      <c r="AT4158" s="41"/>
      <c r="AU4158" s="41"/>
      <c r="AV4158" s="41"/>
      <c r="AW4158" s="41"/>
      <c r="AX4158" s="41"/>
      <c r="AY4158" s="41"/>
      <c r="AZ4158" s="41"/>
      <c r="BA4158" s="41"/>
      <c r="BB4158" s="41"/>
      <c r="BC4158" s="41"/>
      <c r="BD4158" s="41"/>
      <c r="BE4158" s="41"/>
      <c r="BF4158" s="41"/>
      <c r="BG4158" s="41"/>
      <c r="BH4158" s="41"/>
      <c r="BI4158" s="41"/>
      <c r="BJ4158" s="41"/>
      <c r="BK4158" s="41"/>
      <c r="BL4158" s="41"/>
      <c r="BM4158" s="41"/>
      <c r="BN4158" s="41"/>
      <c r="BO4158" s="41"/>
      <c r="BP4158" s="108"/>
      <c r="CG4158" s="102"/>
      <c r="CI4158" s="45"/>
    </row>
    <row r="4159" spans="37:87" ht="13" customHeight="1">
      <c r="AK4159" s="114"/>
      <c r="AL4159" s="41"/>
      <c r="AM4159" s="41"/>
      <c r="AN4159" s="41"/>
      <c r="AO4159" s="41"/>
      <c r="AP4159" s="41"/>
      <c r="AQ4159" s="41"/>
      <c r="AR4159" s="41"/>
      <c r="AS4159" s="41"/>
      <c r="AT4159" s="41"/>
      <c r="AU4159" s="41"/>
      <c r="AV4159" s="41"/>
      <c r="AW4159" s="41"/>
      <c r="AX4159" s="41"/>
      <c r="AY4159" s="41"/>
      <c r="AZ4159" s="41"/>
      <c r="BA4159" s="41"/>
      <c r="BB4159" s="41"/>
      <c r="BC4159" s="41"/>
      <c r="BD4159" s="41"/>
      <c r="BE4159" s="41"/>
      <c r="BF4159" s="41"/>
      <c r="BG4159" s="41"/>
      <c r="BH4159" s="41"/>
      <c r="BI4159" s="41"/>
      <c r="BJ4159" s="41"/>
      <c r="BK4159" s="41"/>
      <c r="BL4159" s="41"/>
      <c r="BM4159" s="41"/>
      <c r="BN4159" s="41"/>
      <c r="BO4159" s="41"/>
      <c r="BP4159" s="108"/>
      <c r="CG4159" s="102"/>
      <c r="CI4159" s="45"/>
    </row>
    <row r="4160" spans="37:87" ht="13" customHeight="1">
      <c r="AK4160" s="114"/>
      <c r="AL4160" s="41"/>
      <c r="AM4160" s="41"/>
      <c r="AN4160" s="41"/>
      <c r="AO4160" s="41"/>
      <c r="AP4160" s="41"/>
      <c r="AQ4160" s="41"/>
      <c r="AR4160" s="41"/>
      <c r="AS4160" s="41"/>
      <c r="AT4160" s="41"/>
      <c r="AU4160" s="41"/>
      <c r="AV4160" s="41"/>
      <c r="AW4160" s="41"/>
      <c r="AX4160" s="41"/>
      <c r="AY4160" s="41"/>
      <c r="AZ4160" s="41"/>
      <c r="BA4160" s="41"/>
      <c r="BB4160" s="41"/>
      <c r="BC4160" s="41"/>
      <c r="BD4160" s="41"/>
      <c r="BE4160" s="41"/>
      <c r="BF4160" s="41"/>
      <c r="BG4160" s="41"/>
      <c r="BH4160" s="41"/>
      <c r="BI4160" s="41"/>
      <c r="BJ4160" s="41"/>
      <c r="BK4160" s="41"/>
      <c r="BL4160" s="41"/>
      <c r="BM4160" s="41"/>
      <c r="BN4160" s="41"/>
      <c r="BO4160" s="41"/>
      <c r="BP4160" s="108"/>
      <c r="CG4160" s="102"/>
      <c r="CI4160" s="45"/>
    </row>
    <row r="4161" spans="37:87" ht="13" customHeight="1">
      <c r="AK4161" s="114"/>
      <c r="AL4161" s="41"/>
      <c r="AM4161" s="41"/>
      <c r="AN4161" s="41"/>
      <c r="AO4161" s="41"/>
      <c r="AP4161" s="41"/>
      <c r="AQ4161" s="41"/>
      <c r="AR4161" s="41"/>
      <c r="AS4161" s="41"/>
      <c r="AT4161" s="41"/>
      <c r="AU4161" s="41"/>
      <c r="AV4161" s="41"/>
      <c r="AW4161" s="41"/>
      <c r="AX4161" s="41"/>
      <c r="AY4161" s="41"/>
      <c r="AZ4161" s="41"/>
      <c r="BA4161" s="41"/>
      <c r="BB4161" s="41"/>
      <c r="BC4161" s="41"/>
      <c r="BD4161" s="41"/>
      <c r="BE4161" s="41"/>
      <c r="BF4161" s="41"/>
      <c r="BG4161" s="41"/>
      <c r="BH4161" s="41"/>
      <c r="BI4161" s="41"/>
      <c r="BJ4161" s="41"/>
      <c r="BK4161" s="41"/>
      <c r="BL4161" s="41"/>
      <c r="BM4161" s="41"/>
      <c r="BN4161" s="41"/>
      <c r="BO4161" s="41"/>
      <c r="BP4161" s="108"/>
      <c r="CG4161" s="102"/>
      <c r="CI4161" s="45"/>
    </row>
    <row r="4162" spans="37:87" ht="13" customHeight="1">
      <c r="AK4162" s="114"/>
      <c r="AL4162" s="41"/>
      <c r="AM4162" s="41"/>
      <c r="AN4162" s="41"/>
      <c r="AO4162" s="41"/>
      <c r="AP4162" s="41"/>
      <c r="AQ4162" s="41"/>
      <c r="AR4162" s="41"/>
      <c r="AS4162" s="41"/>
      <c r="AT4162" s="41"/>
      <c r="AU4162" s="41"/>
      <c r="AV4162" s="41"/>
      <c r="AW4162" s="41"/>
      <c r="AX4162" s="41"/>
      <c r="AY4162" s="41"/>
      <c r="AZ4162" s="41"/>
      <c r="BA4162" s="41"/>
      <c r="BB4162" s="41"/>
      <c r="BC4162" s="41"/>
      <c r="BD4162" s="41"/>
      <c r="BE4162" s="41"/>
      <c r="BF4162" s="41"/>
      <c r="BG4162" s="41"/>
      <c r="BH4162" s="41"/>
      <c r="BI4162" s="41"/>
      <c r="BJ4162" s="41"/>
      <c r="BK4162" s="41"/>
      <c r="BL4162" s="41"/>
      <c r="BM4162" s="41"/>
      <c r="BN4162" s="41"/>
      <c r="BO4162" s="41"/>
      <c r="BP4162" s="108"/>
      <c r="CG4162" s="102"/>
      <c r="CI4162" s="45"/>
    </row>
    <row r="4163" spans="37:87" ht="13" customHeight="1">
      <c r="AK4163" s="114"/>
      <c r="AL4163" s="41"/>
      <c r="AM4163" s="41"/>
      <c r="AN4163" s="41"/>
      <c r="AO4163" s="41"/>
      <c r="AP4163" s="41"/>
      <c r="AQ4163" s="41"/>
      <c r="AR4163" s="41"/>
      <c r="AS4163" s="41"/>
      <c r="AT4163" s="41"/>
      <c r="AU4163" s="41"/>
      <c r="AV4163" s="41"/>
      <c r="AW4163" s="41"/>
      <c r="AX4163" s="41"/>
      <c r="AY4163" s="41"/>
      <c r="AZ4163" s="41"/>
      <c r="BA4163" s="41"/>
      <c r="BB4163" s="41"/>
      <c r="BC4163" s="41"/>
      <c r="BD4163" s="41"/>
      <c r="BE4163" s="41"/>
      <c r="BF4163" s="41"/>
      <c r="BG4163" s="41"/>
      <c r="BH4163" s="41"/>
      <c r="BI4163" s="41"/>
      <c r="BJ4163" s="41"/>
      <c r="BK4163" s="41"/>
      <c r="BL4163" s="41"/>
      <c r="BM4163" s="41"/>
      <c r="BN4163" s="41"/>
      <c r="BO4163" s="41"/>
      <c r="BP4163" s="108"/>
      <c r="CG4163" s="102"/>
      <c r="CI4163" s="45"/>
    </row>
    <row r="4164" spans="37:87" ht="13" customHeight="1">
      <c r="AK4164" s="114"/>
      <c r="AL4164" s="41"/>
      <c r="AM4164" s="41"/>
      <c r="AN4164" s="41"/>
      <c r="AO4164" s="41"/>
      <c r="AP4164" s="41"/>
      <c r="AQ4164" s="41"/>
      <c r="AR4164" s="41"/>
      <c r="AS4164" s="41"/>
      <c r="AT4164" s="41"/>
      <c r="AU4164" s="41"/>
      <c r="AV4164" s="41"/>
      <c r="AW4164" s="41"/>
      <c r="AX4164" s="41"/>
      <c r="AY4164" s="41"/>
      <c r="AZ4164" s="41"/>
      <c r="BA4164" s="41"/>
      <c r="BB4164" s="41"/>
      <c r="BC4164" s="41"/>
      <c r="BD4164" s="41"/>
      <c r="BE4164" s="41"/>
      <c r="BF4164" s="41"/>
      <c r="BG4164" s="41"/>
      <c r="BH4164" s="41"/>
      <c r="BI4164" s="41"/>
      <c r="BJ4164" s="41"/>
      <c r="BK4164" s="41"/>
      <c r="BL4164" s="41"/>
      <c r="BM4164" s="41"/>
      <c r="BN4164" s="41"/>
      <c r="BO4164" s="41"/>
      <c r="BP4164" s="108"/>
      <c r="CG4164" s="102"/>
      <c r="CI4164" s="45"/>
    </row>
    <row r="4165" spans="37:87" ht="13" customHeight="1">
      <c r="AK4165" s="114"/>
      <c r="AL4165" s="41"/>
      <c r="AM4165" s="41"/>
      <c r="AN4165" s="41"/>
      <c r="AO4165" s="41"/>
      <c r="AP4165" s="41"/>
      <c r="AQ4165" s="41"/>
      <c r="AR4165" s="41"/>
      <c r="AS4165" s="41"/>
      <c r="AT4165" s="41"/>
      <c r="AU4165" s="41"/>
      <c r="AV4165" s="41"/>
      <c r="AW4165" s="41"/>
      <c r="AX4165" s="41"/>
      <c r="AY4165" s="41"/>
      <c r="AZ4165" s="41"/>
      <c r="BA4165" s="41"/>
      <c r="BB4165" s="41"/>
      <c r="BC4165" s="41"/>
      <c r="BD4165" s="41"/>
      <c r="BE4165" s="41"/>
      <c r="BF4165" s="41"/>
      <c r="BG4165" s="41"/>
      <c r="BH4165" s="41"/>
      <c r="BI4165" s="41"/>
      <c r="BJ4165" s="41"/>
      <c r="BK4165" s="41"/>
      <c r="BL4165" s="41"/>
      <c r="BM4165" s="41"/>
      <c r="BN4165" s="41"/>
      <c r="BO4165" s="41"/>
      <c r="BP4165" s="108"/>
      <c r="CG4165" s="102"/>
      <c r="CI4165" s="45"/>
    </row>
    <row r="4166" spans="37:87" ht="13" customHeight="1">
      <c r="AK4166" s="114"/>
      <c r="AL4166" s="41"/>
      <c r="AM4166" s="41"/>
      <c r="AN4166" s="41"/>
      <c r="AO4166" s="41"/>
      <c r="AP4166" s="41"/>
      <c r="AQ4166" s="41"/>
      <c r="AR4166" s="41"/>
      <c r="AS4166" s="41"/>
      <c r="AT4166" s="41"/>
      <c r="AU4166" s="41"/>
      <c r="AV4166" s="41"/>
      <c r="AW4166" s="41"/>
      <c r="AX4166" s="41"/>
      <c r="AY4166" s="41"/>
      <c r="AZ4166" s="41"/>
      <c r="BA4166" s="41"/>
      <c r="BB4166" s="41"/>
      <c r="BC4166" s="41"/>
      <c r="BD4166" s="41"/>
      <c r="BE4166" s="41"/>
      <c r="BF4166" s="41"/>
      <c r="BG4166" s="41"/>
      <c r="BH4166" s="41"/>
      <c r="BI4166" s="41"/>
      <c r="BJ4166" s="41"/>
      <c r="BK4166" s="41"/>
      <c r="BL4166" s="41"/>
      <c r="BM4166" s="41"/>
      <c r="BN4166" s="41"/>
      <c r="BO4166" s="41"/>
      <c r="BP4166" s="108"/>
      <c r="CG4166" s="102"/>
      <c r="CI4166" s="45"/>
    </row>
    <row r="4167" spans="37:87" ht="13" customHeight="1">
      <c r="AK4167" s="114"/>
      <c r="AL4167" s="41"/>
      <c r="AM4167" s="41"/>
      <c r="AN4167" s="41"/>
      <c r="AO4167" s="41"/>
      <c r="AP4167" s="41"/>
      <c r="AQ4167" s="41"/>
      <c r="AR4167" s="41"/>
      <c r="AS4167" s="41"/>
      <c r="AT4167" s="41"/>
      <c r="AU4167" s="41"/>
      <c r="AV4167" s="41"/>
      <c r="AW4167" s="41"/>
      <c r="AX4167" s="41"/>
      <c r="AY4167" s="41"/>
      <c r="AZ4167" s="41"/>
      <c r="BA4167" s="41"/>
      <c r="BB4167" s="41"/>
      <c r="BC4167" s="41"/>
      <c r="BD4167" s="41"/>
      <c r="BE4167" s="41"/>
      <c r="BF4167" s="41"/>
      <c r="BG4167" s="41"/>
      <c r="BH4167" s="41"/>
      <c r="BI4167" s="41"/>
      <c r="BJ4167" s="41"/>
      <c r="BK4167" s="41"/>
      <c r="BL4167" s="41"/>
      <c r="BM4167" s="41"/>
      <c r="BN4167" s="41"/>
      <c r="BO4167" s="41"/>
      <c r="BP4167" s="108"/>
      <c r="CG4167" s="102"/>
      <c r="CI4167" s="45"/>
    </row>
    <row r="4168" spans="37:87" ht="13" customHeight="1">
      <c r="AK4168" s="114"/>
      <c r="AL4168" s="41"/>
      <c r="AM4168" s="41"/>
      <c r="AN4168" s="41"/>
      <c r="AO4168" s="41"/>
      <c r="AP4168" s="41"/>
      <c r="AQ4168" s="41"/>
      <c r="AR4168" s="41"/>
      <c r="AS4168" s="41"/>
      <c r="AT4168" s="41"/>
      <c r="AU4168" s="41"/>
      <c r="AV4168" s="41"/>
      <c r="AW4168" s="41"/>
      <c r="AX4168" s="41"/>
      <c r="AY4168" s="41"/>
      <c r="AZ4168" s="41"/>
      <c r="BA4168" s="41"/>
      <c r="BB4168" s="41"/>
      <c r="BC4168" s="41"/>
      <c r="BD4168" s="41"/>
      <c r="BE4168" s="41"/>
      <c r="BF4168" s="41"/>
      <c r="BG4168" s="41"/>
      <c r="BH4168" s="41"/>
      <c r="BI4168" s="41"/>
      <c r="BJ4168" s="41"/>
      <c r="BK4168" s="41"/>
      <c r="BL4168" s="41"/>
      <c r="BM4168" s="41"/>
      <c r="BN4168" s="41"/>
      <c r="BO4168" s="41"/>
      <c r="BP4168" s="108"/>
      <c r="CG4168" s="102"/>
      <c r="CI4168" s="45"/>
    </row>
    <row r="4169" spans="37:87" ht="13" customHeight="1">
      <c r="AK4169" s="114"/>
      <c r="AL4169" s="41"/>
      <c r="AM4169" s="41"/>
      <c r="AN4169" s="41"/>
      <c r="AO4169" s="41"/>
      <c r="AP4169" s="41"/>
      <c r="AQ4169" s="41"/>
      <c r="AR4169" s="41"/>
      <c r="AS4169" s="41"/>
      <c r="AT4169" s="41"/>
      <c r="AU4169" s="41"/>
      <c r="AV4169" s="41"/>
      <c r="AW4169" s="41"/>
      <c r="AX4169" s="41"/>
      <c r="AY4169" s="41"/>
      <c r="AZ4169" s="41"/>
      <c r="BA4169" s="41"/>
      <c r="BB4169" s="41"/>
      <c r="BC4169" s="41"/>
      <c r="BD4169" s="41"/>
      <c r="BE4169" s="41"/>
      <c r="BF4169" s="41"/>
      <c r="BG4169" s="41"/>
      <c r="BH4169" s="41"/>
      <c r="BI4169" s="41"/>
      <c r="BJ4169" s="41"/>
      <c r="BK4169" s="41"/>
      <c r="BL4169" s="41"/>
      <c r="BM4169" s="41"/>
      <c r="BN4169" s="41"/>
      <c r="BO4169" s="41"/>
      <c r="BP4169" s="108"/>
      <c r="CG4169" s="102"/>
      <c r="CI4169" s="45"/>
    </row>
    <row r="4170" spans="37:87" ht="13" customHeight="1">
      <c r="AK4170" s="114"/>
      <c r="AL4170" s="41"/>
      <c r="AM4170" s="41"/>
      <c r="AN4170" s="41"/>
      <c r="AO4170" s="41"/>
      <c r="AP4170" s="41"/>
      <c r="AQ4170" s="41"/>
      <c r="AR4170" s="41"/>
      <c r="AS4170" s="41"/>
      <c r="AT4170" s="41"/>
      <c r="AU4170" s="41"/>
      <c r="AV4170" s="41"/>
      <c r="AW4170" s="41"/>
      <c r="AX4170" s="41"/>
      <c r="AY4170" s="41"/>
      <c r="AZ4170" s="41"/>
      <c r="BA4170" s="41"/>
      <c r="BB4170" s="41"/>
      <c r="BC4170" s="41"/>
      <c r="BD4170" s="41"/>
      <c r="BE4170" s="41"/>
      <c r="BF4170" s="41"/>
      <c r="BG4170" s="41"/>
      <c r="BH4170" s="41"/>
      <c r="BI4170" s="41"/>
      <c r="BJ4170" s="41"/>
      <c r="BK4170" s="41"/>
      <c r="BL4170" s="41"/>
      <c r="BM4170" s="41"/>
      <c r="BN4170" s="41"/>
      <c r="BO4170" s="41"/>
      <c r="BP4170" s="108"/>
      <c r="CG4170" s="102"/>
      <c r="CI4170" s="45"/>
    </row>
    <row r="4171" spans="37:87" ht="13" customHeight="1">
      <c r="AK4171" s="114"/>
      <c r="AL4171" s="41"/>
      <c r="AM4171" s="41"/>
      <c r="AN4171" s="41"/>
      <c r="AO4171" s="41"/>
      <c r="AP4171" s="41"/>
      <c r="AQ4171" s="41"/>
      <c r="AR4171" s="41"/>
      <c r="AS4171" s="41"/>
      <c r="AT4171" s="41"/>
      <c r="AU4171" s="41"/>
      <c r="AV4171" s="41"/>
      <c r="AW4171" s="41"/>
      <c r="AX4171" s="41"/>
      <c r="AY4171" s="41"/>
      <c r="AZ4171" s="41"/>
      <c r="BA4171" s="41"/>
      <c r="BB4171" s="41"/>
      <c r="BC4171" s="41"/>
      <c r="BD4171" s="41"/>
      <c r="BE4171" s="41"/>
      <c r="BF4171" s="41"/>
      <c r="BG4171" s="41"/>
      <c r="BH4171" s="41"/>
      <c r="BI4171" s="41"/>
      <c r="BJ4171" s="41"/>
      <c r="BK4171" s="41"/>
      <c r="BL4171" s="41"/>
      <c r="BM4171" s="41"/>
      <c r="BN4171" s="41"/>
      <c r="BO4171" s="41"/>
      <c r="BP4171" s="108"/>
      <c r="CG4171" s="102"/>
      <c r="CI4171" s="45"/>
    </row>
    <row r="4172" spans="37:87" ht="13" customHeight="1">
      <c r="AK4172" s="114"/>
      <c r="AL4172" s="41"/>
      <c r="AM4172" s="41"/>
      <c r="AN4172" s="41"/>
      <c r="AO4172" s="41"/>
      <c r="AP4172" s="41"/>
      <c r="AQ4172" s="41"/>
      <c r="AR4172" s="41"/>
      <c r="AS4172" s="41"/>
      <c r="AT4172" s="41"/>
      <c r="AU4172" s="41"/>
      <c r="AV4172" s="41"/>
      <c r="AW4172" s="41"/>
      <c r="AX4172" s="41"/>
      <c r="AY4172" s="41"/>
      <c r="AZ4172" s="41"/>
      <c r="BA4172" s="41"/>
      <c r="BB4172" s="41"/>
      <c r="BC4172" s="41"/>
      <c r="BD4172" s="41"/>
      <c r="BE4172" s="41"/>
      <c r="BF4172" s="41"/>
      <c r="BG4172" s="41"/>
      <c r="BH4172" s="41"/>
      <c r="BI4172" s="41"/>
      <c r="BJ4172" s="41"/>
      <c r="BK4172" s="41"/>
      <c r="BL4172" s="41"/>
      <c r="BM4172" s="41"/>
      <c r="BN4172" s="41"/>
      <c r="BO4172" s="41"/>
      <c r="BP4172" s="108"/>
      <c r="CG4172" s="102"/>
      <c r="CI4172" s="45"/>
    </row>
    <row r="4173" spans="37:87" ht="13" customHeight="1">
      <c r="AK4173" s="114"/>
      <c r="AL4173" s="41"/>
      <c r="AM4173" s="41"/>
      <c r="AN4173" s="41"/>
      <c r="AO4173" s="41"/>
      <c r="AP4173" s="41"/>
      <c r="AQ4173" s="41"/>
      <c r="AR4173" s="41"/>
      <c r="AS4173" s="41"/>
      <c r="AT4173" s="41"/>
      <c r="AU4173" s="41"/>
      <c r="AV4173" s="41"/>
      <c r="AW4173" s="41"/>
      <c r="AX4173" s="41"/>
      <c r="AY4173" s="41"/>
      <c r="AZ4173" s="41"/>
      <c r="BA4173" s="41"/>
      <c r="BB4173" s="41"/>
      <c r="BC4173" s="41"/>
      <c r="BD4173" s="41"/>
      <c r="BE4173" s="41"/>
      <c r="BF4173" s="41"/>
      <c r="BG4173" s="41"/>
      <c r="BH4173" s="41"/>
      <c r="BI4173" s="41"/>
      <c r="BJ4173" s="41"/>
      <c r="BK4173" s="41"/>
      <c r="BL4173" s="41"/>
      <c r="BM4173" s="41"/>
      <c r="BN4173" s="41"/>
      <c r="BO4173" s="41"/>
      <c r="BP4173" s="108"/>
      <c r="CG4173" s="102"/>
      <c r="CI4173" s="45"/>
    </row>
    <row r="4174" spans="37:87" ht="13" customHeight="1">
      <c r="AK4174" s="114"/>
      <c r="AL4174" s="41"/>
      <c r="AM4174" s="41"/>
      <c r="AN4174" s="41"/>
      <c r="AO4174" s="41"/>
      <c r="AP4174" s="41"/>
      <c r="AQ4174" s="41"/>
      <c r="AR4174" s="41"/>
      <c r="AS4174" s="41"/>
      <c r="AT4174" s="41"/>
      <c r="AU4174" s="41"/>
      <c r="AV4174" s="41"/>
      <c r="AW4174" s="41"/>
      <c r="AX4174" s="41"/>
      <c r="AY4174" s="41"/>
      <c r="AZ4174" s="41"/>
      <c r="BA4174" s="41"/>
      <c r="BB4174" s="41"/>
      <c r="BC4174" s="41"/>
      <c r="BD4174" s="41"/>
      <c r="BE4174" s="41"/>
      <c r="BF4174" s="41"/>
      <c r="BG4174" s="41"/>
      <c r="BH4174" s="41"/>
      <c r="BI4174" s="41"/>
      <c r="BJ4174" s="41"/>
      <c r="BK4174" s="41"/>
      <c r="BL4174" s="41"/>
      <c r="BM4174" s="41"/>
      <c r="BN4174" s="41"/>
      <c r="BO4174" s="41"/>
      <c r="BP4174" s="108"/>
      <c r="CG4174" s="102"/>
      <c r="CI4174" s="45"/>
    </row>
    <row r="4175" spans="37:87" ht="13" customHeight="1">
      <c r="AK4175" s="114"/>
      <c r="AL4175" s="41"/>
      <c r="AM4175" s="41"/>
      <c r="AN4175" s="41"/>
      <c r="AO4175" s="41"/>
      <c r="AP4175" s="41"/>
      <c r="AQ4175" s="41"/>
      <c r="AR4175" s="41"/>
      <c r="AS4175" s="41"/>
      <c r="AT4175" s="41"/>
      <c r="AU4175" s="41"/>
      <c r="AV4175" s="41"/>
      <c r="AW4175" s="41"/>
      <c r="AX4175" s="41"/>
      <c r="AY4175" s="41"/>
      <c r="AZ4175" s="41"/>
      <c r="BA4175" s="41"/>
      <c r="BB4175" s="41"/>
      <c r="BC4175" s="41"/>
      <c r="BD4175" s="41"/>
      <c r="BE4175" s="41"/>
      <c r="BF4175" s="41"/>
      <c r="BG4175" s="41"/>
      <c r="BH4175" s="41"/>
      <c r="BI4175" s="41"/>
      <c r="BJ4175" s="41"/>
      <c r="BK4175" s="41"/>
      <c r="BL4175" s="41"/>
      <c r="BM4175" s="41"/>
      <c r="BN4175" s="41"/>
      <c r="BO4175" s="41"/>
      <c r="BP4175" s="108"/>
      <c r="CG4175" s="102"/>
      <c r="CI4175" s="45"/>
    </row>
    <row r="4176" spans="37:87" ht="13" customHeight="1">
      <c r="AK4176" s="114"/>
      <c r="AL4176" s="41"/>
      <c r="AM4176" s="41"/>
      <c r="AN4176" s="41"/>
      <c r="AO4176" s="41"/>
      <c r="AP4176" s="41"/>
      <c r="AQ4176" s="41"/>
      <c r="AR4176" s="41"/>
      <c r="AS4176" s="41"/>
      <c r="AT4176" s="41"/>
      <c r="AU4176" s="41"/>
      <c r="AV4176" s="41"/>
      <c r="AW4176" s="41"/>
      <c r="AX4176" s="41"/>
      <c r="AY4176" s="41"/>
      <c r="AZ4176" s="41"/>
      <c r="BA4176" s="41"/>
      <c r="BB4176" s="41"/>
      <c r="BC4176" s="41"/>
      <c r="BD4176" s="41"/>
      <c r="BE4176" s="41"/>
      <c r="BF4176" s="41"/>
      <c r="BG4176" s="41"/>
      <c r="BH4176" s="41"/>
      <c r="BI4176" s="41"/>
      <c r="BJ4176" s="41"/>
      <c r="BK4176" s="41"/>
      <c r="BL4176" s="41"/>
      <c r="BM4176" s="41"/>
      <c r="BN4176" s="41"/>
      <c r="BO4176" s="41"/>
      <c r="BP4176" s="108"/>
      <c r="CG4176" s="102"/>
      <c r="CI4176" s="45"/>
    </row>
    <row r="4177" spans="37:87" ht="13" customHeight="1">
      <c r="AK4177" s="114"/>
      <c r="AL4177" s="41"/>
      <c r="AM4177" s="41"/>
      <c r="AN4177" s="41"/>
      <c r="AO4177" s="41"/>
      <c r="AP4177" s="41"/>
      <c r="AQ4177" s="41"/>
      <c r="AR4177" s="41"/>
      <c r="AS4177" s="41"/>
      <c r="AT4177" s="41"/>
      <c r="AU4177" s="41"/>
      <c r="AV4177" s="41"/>
      <c r="AW4177" s="41"/>
      <c r="AX4177" s="41"/>
      <c r="AY4177" s="41"/>
      <c r="AZ4177" s="41"/>
      <c r="BA4177" s="41"/>
      <c r="BB4177" s="41"/>
      <c r="BC4177" s="41"/>
      <c r="BD4177" s="41"/>
      <c r="BE4177" s="41"/>
      <c r="BF4177" s="41"/>
      <c r="BG4177" s="41"/>
      <c r="BH4177" s="41"/>
      <c r="BI4177" s="41"/>
      <c r="BJ4177" s="41"/>
      <c r="BK4177" s="41"/>
      <c r="BL4177" s="41"/>
      <c r="BM4177" s="41"/>
      <c r="BN4177" s="41"/>
      <c r="BO4177" s="41"/>
      <c r="BP4177" s="108"/>
      <c r="CG4177" s="102"/>
      <c r="CI4177" s="45"/>
    </row>
    <row r="4178" spans="37:87" ht="13" customHeight="1">
      <c r="AK4178" s="114"/>
      <c r="AL4178" s="41"/>
      <c r="AM4178" s="41"/>
      <c r="AN4178" s="41"/>
      <c r="AO4178" s="41"/>
      <c r="AP4178" s="41"/>
      <c r="AQ4178" s="41"/>
      <c r="AR4178" s="41"/>
      <c r="AS4178" s="41"/>
      <c r="AT4178" s="41"/>
      <c r="AU4178" s="41"/>
      <c r="AV4178" s="41"/>
      <c r="AW4178" s="41"/>
      <c r="AX4178" s="41"/>
      <c r="AY4178" s="41"/>
      <c r="AZ4178" s="41"/>
      <c r="BA4178" s="41"/>
      <c r="BB4178" s="41"/>
      <c r="BC4178" s="41"/>
      <c r="BD4178" s="41"/>
      <c r="BE4178" s="41"/>
      <c r="BF4178" s="41"/>
      <c r="BG4178" s="41"/>
      <c r="BH4178" s="41"/>
      <c r="BI4178" s="41"/>
      <c r="BJ4178" s="41"/>
      <c r="BK4178" s="41"/>
      <c r="BL4178" s="41"/>
      <c r="BM4178" s="41"/>
      <c r="BN4178" s="41"/>
      <c r="BO4178" s="41"/>
      <c r="BP4178" s="108"/>
      <c r="CG4178" s="102"/>
      <c r="CI4178" s="45"/>
    </row>
    <row r="4179" spans="37:87" ht="13" customHeight="1">
      <c r="AK4179" s="114"/>
      <c r="AL4179" s="41"/>
      <c r="AM4179" s="41"/>
      <c r="AN4179" s="41"/>
      <c r="AO4179" s="41"/>
      <c r="AP4179" s="41"/>
      <c r="AQ4179" s="41"/>
      <c r="AR4179" s="41"/>
      <c r="AS4179" s="41"/>
      <c r="AT4179" s="41"/>
      <c r="AU4179" s="41"/>
      <c r="AV4179" s="41"/>
      <c r="AW4179" s="41"/>
      <c r="AX4179" s="41"/>
      <c r="AY4179" s="41"/>
      <c r="AZ4179" s="41"/>
      <c r="BA4179" s="41"/>
      <c r="BB4179" s="41"/>
      <c r="BC4179" s="41"/>
      <c r="BD4179" s="41"/>
      <c r="BE4179" s="41"/>
      <c r="BF4179" s="41"/>
      <c r="BG4179" s="41"/>
      <c r="BH4179" s="41"/>
      <c r="BI4179" s="41"/>
      <c r="BJ4179" s="41"/>
      <c r="BK4179" s="41"/>
      <c r="BL4179" s="41"/>
      <c r="BM4179" s="41"/>
      <c r="BN4179" s="41"/>
      <c r="BO4179" s="41"/>
      <c r="BP4179" s="108"/>
      <c r="CG4179" s="102"/>
      <c r="CI4179" s="45"/>
    </row>
    <row r="4180" spans="37:87" ht="13" customHeight="1">
      <c r="AK4180" s="114"/>
      <c r="AL4180" s="41"/>
      <c r="AM4180" s="41"/>
      <c r="AN4180" s="41"/>
      <c r="AO4180" s="41"/>
      <c r="AP4180" s="41"/>
      <c r="AQ4180" s="41"/>
      <c r="AR4180" s="41"/>
      <c r="AS4180" s="41"/>
      <c r="AT4180" s="41"/>
      <c r="AU4180" s="41"/>
      <c r="AV4180" s="41"/>
      <c r="AW4180" s="41"/>
      <c r="AX4180" s="41"/>
      <c r="AY4180" s="41"/>
      <c r="AZ4180" s="41"/>
      <c r="BA4180" s="41"/>
      <c r="BB4180" s="41"/>
      <c r="BC4180" s="41"/>
      <c r="BD4180" s="41"/>
      <c r="BE4180" s="41"/>
      <c r="BF4180" s="41"/>
      <c r="BG4180" s="41"/>
      <c r="BH4180" s="41"/>
      <c r="BI4180" s="41"/>
      <c r="BJ4180" s="41"/>
      <c r="BK4180" s="41"/>
      <c r="BL4180" s="41"/>
      <c r="BM4180" s="41"/>
      <c r="BN4180" s="41"/>
      <c r="BO4180" s="41"/>
      <c r="BP4180" s="108"/>
      <c r="CG4180" s="102"/>
      <c r="CI4180" s="45"/>
    </row>
    <row r="4181" spans="37:87" ht="13" customHeight="1">
      <c r="AK4181" s="114"/>
      <c r="AL4181" s="41"/>
      <c r="AM4181" s="41"/>
      <c r="AN4181" s="41"/>
      <c r="AO4181" s="41"/>
      <c r="AP4181" s="41"/>
      <c r="AQ4181" s="41"/>
      <c r="AR4181" s="41"/>
      <c r="AS4181" s="41"/>
      <c r="AT4181" s="41"/>
      <c r="AU4181" s="41"/>
      <c r="AV4181" s="41"/>
      <c r="AW4181" s="41"/>
      <c r="AX4181" s="41"/>
      <c r="AY4181" s="41"/>
      <c r="AZ4181" s="41"/>
      <c r="BA4181" s="41"/>
      <c r="BB4181" s="41"/>
      <c r="BC4181" s="41"/>
      <c r="BD4181" s="41"/>
      <c r="BE4181" s="41"/>
      <c r="BF4181" s="41"/>
      <c r="BG4181" s="41"/>
      <c r="BH4181" s="41"/>
      <c r="BI4181" s="41"/>
      <c r="BJ4181" s="41"/>
      <c r="BK4181" s="41"/>
      <c r="BL4181" s="41"/>
      <c r="BM4181" s="41"/>
      <c r="BN4181" s="41"/>
      <c r="BO4181" s="41"/>
      <c r="BP4181" s="108"/>
      <c r="CG4181" s="102"/>
      <c r="CI4181" s="45"/>
    </row>
    <row r="4182" spans="37:87" ht="13" customHeight="1">
      <c r="AK4182" s="114"/>
      <c r="AL4182" s="41"/>
      <c r="AM4182" s="41"/>
      <c r="AN4182" s="41"/>
      <c r="AO4182" s="41"/>
      <c r="AP4182" s="41"/>
      <c r="AQ4182" s="41"/>
      <c r="AR4182" s="41"/>
      <c r="AS4182" s="41"/>
      <c r="AT4182" s="41"/>
      <c r="AU4182" s="41"/>
      <c r="AV4182" s="41"/>
      <c r="AW4182" s="41"/>
      <c r="AX4182" s="41"/>
      <c r="AY4182" s="41"/>
      <c r="AZ4182" s="41"/>
      <c r="BA4182" s="41"/>
      <c r="BB4182" s="41"/>
      <c r="BC4182" s="41"/>
      <c r="BD4182" s="41"/>
      <c r="BE4182" s="41"/>
      <c r="BF4182" s="41"/>
      <c r="BG4182" s="41"/>
      <c r="BH4182" s="41"/>
      <c r="BI4182" s="41"/>
      <c r="BJ4182" s="41"/>
      <c r="BK4182" s="41"/>
      <c r="BL4182" s="41"/>
      <c r="BM4182" s="41"/>
      <c r="BN4182" s="41"/>
      <c r="BO4182" s="41"/>
      <c r="BP4182" s="108"/>
      <c r="CG4182" s="102"/>
      <c r="CI4182" s="45"/>
    </row>
    <row r="4183" spans="37:87" ht="13" customHeight="1">
      <c r="AK4183" s="114"/>
      <c r="AL4183" s="41"/>
      <c r="AM4183" s="41"/>
      <c r="AN4183" s="41"/>
      <c r="AO4183" s="41"/>
      <c r="AP4183" s="41"/>
      <c r="AQ4183" s="41"/>
      <c r="AR4183" s="41"/>
      <c r="AS4183" s="41"/>
      <c r="AT4183" s="41"/>
      <c r="AU4183" s="41"/>
      <c r="AV4183" s="41"/>
      <c r="AW4183" s="41"/>
      <c r="AX4183" s="41"/>
      <c r="AY4183" s="41"/>
      <c r="AZ4183" s="41"/>
      <c r="BA4183" s="41"/>
      <c r="BB4183" s="41"/>
      <c r="BC4183" s="41"/>
      <c r="BD4183" s="41"/>
      <c r="BE4183" s="41"/>
      <c r="BF4183" s="41"/>
      <c r="BG4183" s="41"/>
      <c r="BH4183" s="41"/>
      <c r="BI4183" s="41"/>
      <c r="BJ4183" s="41"/>
      <c r="BK4183" s="41"/>
      <c r="BL4183" s="41"/>
      <c r="BM4183" s="41"/>
      <c r="BN4183" s="41"/>
      <c r="BO4183" s="41"/>
      <c r="BP4183" s="108"/>
      <c r="CG4183" s="102"/>
      <c r="CI4183" s="45"/>
    </row>
    <row r="4184" spans="37:87" ht="13" customHeight="1">
      <c r="AK4184" s="114"/>
      <c r="AL4184" s="41"/>
      <c r="AM4184" s="41"/>
      <c r="AN4184" s="41"/>
      <c r="AO4184" s="41"/>
      <c r="AP4184" s="41"/>
      <c r="AQ4184" s="41"/>
      <c r="AR4184" s="41"/>
      <c r="AS4184" s="41"/>
      <c r="AT4184" s="41"/>
      <c r="AU4184" s="41"/>
      <c r="AV4184" s="41"/>
      <c r="AW4184" s="41"/>
      <c r="AX4184" s="41"/>
      <c r="AY4184" s="41"/>
      <c r="AZ4184" s="41"/>
      <c r="BA4184" s="41"/>
      <c r="BB4184" s="41"/>
      <c r="BC4184" s="41"/>
      <c r="BD4184" s="41"/>
      <c r="BE4184" s="41"/>
      <c r="BF4184" s="41"/>
      <c r="BG4184" s="41"/>
      <c r="BH4184" s="41"/>
      <c r="BI4184" s="41"/>
      <c r="BJ4184" s="41"/>
      <c r="BK4184" s="41"/>
      <c r="BL4184" s="41"/>
      <c r="BM4184" s="41"/>
      <c r="BN4184" s="41"/>
      <c r="BO4184" s="41"/>
      <c r="BP4184" s="108"/>
      <c r="CG4184" s="102"/>
      <c r="CI4184" s="45"/>
    </row>
    <row r="4185" spans="37:87" ht="13" customHeight="1">
      <c r="AK4185" s="114"/>
      <c r="AL4185" s="41"/>
      <c r="AM4185" s="41"/>
      <c r="AN4185" s="41"/>
      <c r="AO4185" s="41"/>
      <c r="AP4185" s="41"/>
      <c r="AQ4185" s="41"/>
      <c r="AR4185" s="41"/>
      <c r="AS4185" s="41"/>
      <c r="AT4185" s="41"/>
      <c r="AU4185" s="41"/>
      <c r="AV4185" s="41"/>
      <c r="AW4185" s="41"/>
      <c r="AX4185" s="41"/>
      <c r="AY4185" s="41"/>
      <c r="AZ4185" s="41"/>
      <c r="BA4185" s="41"/>
      <c r="BB4185" s="41"/>
      <c r="BC4185" s="41"/>
      <c r="BD4185" s="41"/>
      <c r="BE4185" s="41"/>
      <c r="BF4185" s="41"/>
      <c r="BG4185" s="41"/>
      <c r="BH4185" s="41"/>
      <c r="BI4185" s="41"/>
      <c r="BJ4185" s="41"/>
      <c r="BK4185" s="41"/>
      <c r="BL4185" s="41"/>
      <c r="BM4185" s="41"/>
      <c r="BN4185" s="41"/>
      <c r="BO4185" s="41"/>
      <c r="BP4185" s="108"/>
      <c r="CG4185" s="102"/>
      <c r="CI4185" s="45"/>
    </row>
    <row r="4186" spans="37:87" ht="13" customHeight="1">
      <c r="AK4186" s="114"/>
      <c r="AL4186" s="41"/>
      <c r="AM4186" s="41"/>
      <c r="AN4186" s="41"/>
      <c r="AO4186" s="41"/>
      <c r="AP4186" s="41"/>
      <c r="AQ4186" s="41"/>
      <c r="AR4186" s="41"/>
      <c r="AS4186" s="41"/>
      <c r="AT4186" s="41"/>
      <c r="AU4186" s="41"/>
      <c r="AV4186" s="41"/>
      <c r="AW4186" s="41"/>
      <c r="AX4186" s="41"/>
      <c r="AY4186" s="41"/>
      <c r="AZ4186" s="41"/>
      <c r="BA4186" s="41"/>
      <c r="BB4186" s="41"/>
      <c r="BC4186" s="41"/>
      <c r="BD4186" s="41"/>
      <c r="BE4186" s="41"/>
      <c r="BF4186" s="41"/>
      <c r="BG4186" s="41"/>
      <c r="BH4186" s="41"/>
      <c r="BI4186" s="41"/>
      <c r="BJ4186" s="41"/>
      <c r="BK4186" s="41"/>
      <c r="BL4186" s="41"/>
      <c r="BM4186" s="41"/>
      <c r="BN4186" s="41"/>
      <c r="BO4186" s="41"/>
      <c r="BP4186" s="108"/>
      <c r="CG4186" s="102"/>
      <c r="CI4186" s="45"/>
    </row>
    <row r="4187" spans="37:87" ht="13" customHeight="1">
      <c r="AK4187" s="114"/>
      <c r="AL4187" s="41"/>
      <c r="AM4187" s="41"/>
      <c r="AN4187" s="41"/>
      <c r="AO4187" s="41"/>
      <c r="AP4187" s="41"/>
      <c r="AQ4187" s="41"/>
      <c r="AR4187" s="41"/>
      <c r="AS4187" s="41"/>
      <c r="AT4187" s="41"/>
      <c r="AU4187" s="41"/>
      <c r="AV4187" s="41"/>
      <c r="AW4187" s="41"/>
      <c r="AX4187" s="41"/>
      <c r="AY4187" s="41"/>
      <c r="AZ4187" s="41"/>
      <c r="BA4187" s="41"/>
      <c r="BB4187" s="41"/>
      <c r="BC4187" s="41"/>
      <c r="BD4187" s="41"/>
      <c r="BE4187" s="41"/>
      <c r="BF4187" s="41"/>
      <c r="BG4187" s="41"/>
      <c r="BH4187" s="41"/>
      <c r="BI4187" s="41"/>
      <c r="BJ4187" s="41"/>
      <c r="BK4187" s="41"/>
      <c r="BL4187" s="41"/>
      <c r="BM4187" s="41"/>
      <c r="BN4187" s="41"/>
      <c r="BO4187" s="41"/>
      <c r="BP4187" s="108"/>
      <c r="CG4187" s="102"/>
      <c r="CI4187" s="45"/>
    </row>
    <row r="4188" spans="37:87" ht="13" customHeight="1">
      <c r="AK4188" s="114"/>
      <c r="AL4188" s="41"/>
      <c r="AM4188" s="41"/>
      <c r="AN4188" s="41"/>
      <c r="AO4188" s="41"/>
      <c r="AP4188" s="41"/>
      <c r="AQ4188" s="41"/>
      <c r="AR4188" s="41"/>
      <c r="AS4188" s="41"/>
      <c r="AT4188" s="41"/>
      <c r="AU4188" s="41"/>
      <c r="AV4188" s="41"/>
      <c r="AW4188" s="41"/>
      <c r="AX4188" s="41"/>
      <c r="AY4188" s="41"/>
      <c r="AZ4188" s="41"/>
      <c r="BA4188" s="41"/>
      <c r="BB4188" s="41"/>
      <c r="BC4188" s="41"/>
      <c r="BD4188" s="41"/>
      <c r="BE4188" s="41"/>
      <c r="BF4188" s="41"/>
      <c r="BG4188" s="41"/>
      <c r="BH4188" s="41"/>
      <c r="BI4188" s="41"/>
      <c r="BJ4188" s="41"/>
      <c r="BK4188" s="41"/>
      <c r="BL4188" s="41"/>
      <c r="BM4188" s="41"/>
      <c r="BN4188" s="41"/>
      <c r="BO4188" s="41"/>
      <c r="BP4188" s="108"/>
      <c r="CG4188" s="102"/>
      <c r="CI4188" s="45"/>
    </row>
    <row r="4189" spans="37:87" ht="13" customHeight="1">
      <c r="AK4189" s="114"/>
      <c r="AL4189" s="41"/>
      <c r="AM4189" s="41"/>
      <c r="AN4189" s="41"/>
      <c r="AO4189" s="41"/>
      <c r="AP4189" s="41"/>
      <c r="AQ4189" s="41"/>
      <c r="AR4189" s="41"/>
      <c r="AS4189" s="41"/>
      <c r="AT4189" s="41"/>
      <c r="AU4189" s="41"/>
      <c r="AV4189" s="41"/>
      <c r="AW4189" s="41"/>
      <c r="AX4189" s="41"/>
      <c r="AY4189" s="41"/>
      <c r="AZ4189" s="41"/>
      <c r="BA4189" s="41"/>
      <c r="BB4189" s="41"/>
      <c r="BC4189" s="41"/>
      <c r="BD4189" s="41"/>
      <c r="BE4189" s="41"/>
      <c r="BF4189" s="41"/>
      <c r="BG4189" s="41"/>
      <c r="BH4189" s="41"/>
      <c r="BI4189" s="41"/>
      <c r="BJ4189" s="41"/>
      <c r="BK4189" s="41"/>
      <c r="BL4189" s="41"/>
      <c r="BM4189" s="41"/>
      <c r="BN4189" s="41"/>
      <c r="BO4189" s="41"/>
      <c r="BP4189" s="108"/>
      <c r="CG4189" s="102"/>
      <c r="CI4189" s="45"/>
    </row>
    <row r="4190" spans="37:87" ht="13" customHeight="1">
      <c r="AK4190" s="114"/>
      <c r="AL4190" s="41"/>
      <c r="AM4190" s="41"/>
      <c r="AN4190" s="41"/>
      <c r="AO4190" s="41"/>
      <c r="AP4190" s="41"/>
      <c r="AQ4190" s="41"/>
      <c r="AR4190" s="41"/>
      <c r="AS4190" s="41"/>
      <c r="AT4190" s="41"/>
      <c r="AU4190" s="41"/>
      <c r="AV4190" s="41"/>
      <c r="AW4190" s="41"/>
      <c r="AX4190" s="41"/>
      <c r="AY4190" s="41"/>
      <c r="AZ4190" s="41"/>
      <c r="BA4190" s="41"/>
      <c r="BB4190" s="41"/>
      <c r="BC4190" s="41"/>
      <c r="BD4190" s="41"/>
      <c r="BE4190" s="41"/>
      <c r="BF4190" s="41"/>
      <c r="BG4190" s="41"/>
      <c r="BH4190" s="41"/>
      <c r="BI4190" s="41"/>
      <c r="BJ4190" s="41"/>
      <c r="BK4190" s="41"/>
      <c r="BL4190" s="41"/>
      <c r="BM4190" s="41"/>
      <c r="BN4190" s="41"/>
      <c r="BO4190" s="41"/>
      <c r="BP4190" s="108"/>
      <c r="CG4190" s="102"/>
      <c r="CI4190" s="45"/>
    </row>
    <row r="4191" spans="37:87" ht="13" customHeight="1">
      <c r="AK4191" s="114"/>
      <c r="AL4191" s="41"/>
      <c r="AM4191" s="41"/>
      <c r="AN4191" s="41"/>
      <c r="AO4191" s="41"/>
      <c r="AP4191" s="41"/>
      <c r="AQ4191" s="41"/>
      <c r="AR4191" s="41"/>
      <c r="AS4191" s="41"/>
      <c r="AT4191" s="41"/>
      <c r="AU4191" s="41"/>
      <c r="AV4191" s="41"/>
      <c r="AW4191" s="41"/>
      <c r="AX4191" s="41"/>
      <c r="AY4191" s="41"/>
      <c r="AZ4191" s="41"/>
      <c r="BA4191" s="41"/>
      <c r="BB4191" s="41"/>
      <c r="BC4191" s="41"/>
      <c r="BD4191" s="41"/>
      <c r="BE4191" s="41"/>
      <c r="BF4191" s="41"/>
      <c r="BG4191" s="41"/>
      <c r="BH4191" s="41"/>
      <c r="BI4191" s="41"/>
      <c r="BJ4191" s="41"/>
      <c r="BK4191" s="41"/>
      <c r="BL4191" s="41"/>
      <c r="BM4191" s="41"/>
      <c r="BN4191" s="41"/>
      <c r="BO4191" s="41"/>
      <c r="BP4191" s="108"/>
      <c r="CG4191" s="102"/>
      <c r="CI4191" s="45"/>
    </row>
    <row r="4192" spans="37:87" ht="13" customHeight="1">
      <c r="AK4192" s="114"/>
      <c r="AL4192" s="41"/>
      <c r="AM4192" s="41"/>
      <c r="AN4192" s="41"/>
      <c r="AO4192" s="41"/>
      <c r="AP4192" s="41"/>
      <c r="AQ4192" s="41"/>
      <c r="AR4192" s="41"/>
      <c r="AS4192" s="41"/>
      <c r="AT4192" s="41"/>
      <c r="AU4192" s="41"/>
      <c r="AV4192" s="41"/>
      <c r="AW4192" s="41"/>
      <c r="AX4192" s="41"/>
      <c r="AY4192" s="41"/>
      <c r="AZ4192" s="41"/>
      <c r="BA4192" s="41"/>
      <c r="BB4192" s="41"/>
      <c r="BC4192" s="41"/>
      <c r="BD4192" s="41"/>
      <c r="BE4192" s="41"/>
      <c r="BF4192" s="41"/>
      <c r="BG4192" s="41"/>
      <c r="BH4192" s="41"/>
      <c r="BI4192" s="41"/>
      <c r="BJ4192" s="41"/>
      <c r="BK4192" s="41"/>
      <c r="BL4192" s="41"/>
      <c r="BM4192" s="41"/>
      <c r="BN4192" s="41"/>
      <c r="BO4192" s="41"/>
      <c r="BP4192" s="108"/>
      <c r="CG4192" s="102"/>
      <c r="CI4192" s="45"/>
    </row>
    <row r="4193" spans="37:87" ht="13" customHeight="1">
      <c r="AK4193" s="114"/>
      <c r="AL4193" s="41"/>
      <c r="AM4193" s="41"/>
      <c r="AN4193" s="41"/>
      <c r="AO4193" s="41"/>
      <c r="AP4193" s="41"/>
      <c r="AQ4193" s="41"/>
      <c r="AR4193" s="41"/>
      <c r="AS4193" s="41"/>
      <c r="AT4193" s="41"/>
      <c r="AU4193" s="41"/>
      <c r="AV4193" s="41"/>
      <c r="AW4193" s="41"/>
      <c r="AX4193" s="41"/>
      <c r="AY4193" s="41"/>
      <c r="AZ4193" s="41"/>
      <c r="BA4193" s="41"/>
      <c r="BB4193" s="41"/>
      <c r="BC4193" s="41"/>
      <c r="BD4193" s="41"/>
      <c r="BE4193" s="41"/>
      <c r="BF4193" s="41"/>
      <c r="BG4193" s="41"/>
      <c r="BH4193" s="41"/>
      <c r="BI4193" s="41"/>
      <c r="BJ4193" s="41"/>
      <c r="BK4193" s="41"/>
      <c r="BL4193" s="41"/>
      <c r="BM4193" s="41"/>
      <c r="BN4193" s="41"/>
      <c r="BO4193" s="41"/>
      <c r="BP4193" s="108"/>
      <c r="CG4193" s="102"/>
      <c r="CI4193" s="45"/>
    </row>
    <row r="4194" spans="37:87" ht="13" customHeight="1">
      <c r="AK4194" s="114"/>
      <c r="AL4194" s="41"/>
      <c r="AM4194" s="41"/>
      <c r="AN4194" s="41"/>
      <c r="AO4194" s="41"/>
      <c r="AP4194" s="41"/>
      <c r="AQ4194" s="41"/>
      <c r="AR4194" s="41"/>
      <c r="AS4194" s="41"/>
      <c r="AT4194" s="41"/>
      <c r="AU4194" s="41"/>
      <c r="AV4194" s="41"/>
      <c r="AW4194" s="41"/>
      <c r="AX4194" s="41"/>
      <c r="AY4194" s="41"/>
      <c r="AZ4194" s="41"/>
      <c r="BA4194" s="41"/>
      <c r="BB4194" s="41"/>
      <c r="BC4194" s="41"/>
      <c r="BD4194" s="41"/>
      <c r="BE4194" s="41"/>
      <c r="BF4194" s="41"/>
      <c r="BG4194" s="41"/>
      <c r="BH4194" s="41"/>
      <c r="BI4194" s="41"/>
      <c r="BJ4194" s="41"/>
      <c r="BK4194" s="41"/>
      <c r="BL4194" s="41"/>
      <c r="BM4194" s="41"/>
      <c r="BN4194" s="41"/>
      <c r="BO4194" s="41"/>
      <c r="BP4194" s="108"/>
      <c r="CG4194" s="102"/>
      <c r="CI4194" s="45"/>
    </row>
    <row r="4195" spans="37:87" ht="13" customHeight="1">
      <c r="AK4195" s="114"/>
      <c r="AL4195" s="41"/>
      <c r="AM4195" s="41"/>
      <c r="AN4195" s="41"/>
      <c r="AO4195" s="41"/>
      <c r="AP4195" s="41"/>
      <c r="AQ4195" s="41"/>
      <c r="AR4195" s="41"/>
      <c r="AS4195" s="41"/>
      <c r="AT4195" s="41"/>
      <c r="AU4195" s="41"/>
      <c r="AV4195" s="41"/>
      <c r="AW4195" s="41"/>
      <c r="AX4195" s="41"/>
      <c r="AY4195" s="41"/>
      <c r="AZ4195" s="41"/>
      <c r="BA4195" s="41"/>
      <c r="BB4195" s="41"/>
      <c r="BC4195" s="41"/>
      <c r="BD4195" s="41"/>
      <c r="BE4195" s="41"/>
      <c r="BF4195" s="41"/>
      <c r="BG4195" s="41"/>
      <c r="BH4195" s="41"/>
      <c r="BI4195" s="41"/>
      <c r="BJ4195" s="41"/>
      <c r="BK4195" s="41"/>
      <c r="BL4195" s="41"/>
      <c r="BM4195" s="41"/>
      <c r="BN4195" s="41"/>
      <c r="BO4195" s="41"/>
      <c r="BP4195" s="108"/>
      <c r="CG4195" s="102"/>
      <c r="CI4195" s="45"/>
    </row>
    <row r="4196" spans="37:87" ht="13" customHeight="1">
      <c r="AK4196" s="114"/>
      <c r="AL4196" s="41"/>
      <c r="AM4196" s="41"/>
      <c r="AN4196" s="41"/>
      <c r="AO4196" s="41"/>
      <c r="AP4196" s="41"/>
      <c r="AQ4196" s="41"/>
      <c r="AR4196" s="41"/>
      <c r="AS4196" s="41"/>
      <c r="AT4196" s="41"/>
      <c r="AU4196" s="41"/>
      <c r="AV4196" s="41"/>
      <c r="AW4196" s="41"/>
      <c r="AX4196" s="41"/>
      <c r="AY4196" s="41"/>
      <c r="AZ4196" s="41"/>
      <c r="BA4196" s="41"/>
      <c r="BB4196" s="41"/>
      <c r="BC4196" s="41"/>
      <c r="BD4196" s="41"/>
      <c r="BE4196" s="41"/>
      <c r="BF4196" s="41"/>
      <c r="BG4196" s="41"/>
      <c r="BH4196" s="41"/>
      <c r="BI4196" s="41"/>
      <c r="BJ4196" s="41"/>
      <c r="BK4196" s="41"/>
      <c r="BL4196" s="41"/>
      <c r="BM4196" s="41"/>
      <c r="BN4196" s="41"/>
      <c r="BO4196" s="41"/>
      <c r="BP4196" s="108"/>
      <c r="CG4196" s="102"/>
      <c r="CI4196" s="45"/>
    </row>
    <row r="4197" spans="37:87" ht="13" customHeight="1">
      <c r="AK4197" s="114"/>
      <c r="AL4197" s="41"/>
      <c r="AM4197" s="41"/>
      <c r="AN4197" s="41"/>
      <c r="AO4197" s="41"/>
      <c r="AP4197" s="41"/>
      <c r="AQ4197" s="41"/>
      <c r="AR4197" s="41"/>
      <c r="AS4197" s="41"/>
      <c r="AT4197" s="41"/>
      <c r="AU4197" s="41"/>
      <c r="AV4197" s="41"/>
      <c r="AW4197" s="41"/>
      <c r="AX4197" s="41"/>
      <c r="AY4197" s="41"/>
      <c r="AZ4197" s="41"/>
      <c r="BA4197" s="41"/>
      <c r="BB4197" s="41"/>
      <c r="BC4197" s="41"/>
      <c r="BD4197" s="41"/>
      <c r="BE4197" s="41"/>
      <c r="BF4197" s="41"/>
      <c r="BG4197" s="41"/>
      <c r="BH4197" s="41"/>
      <c r="BI4197" s="41"/>
      <c r="BJ4197" s="41"/>
      <c r="BK4197" s="41"/>
      <c r="BL4197" s="41"/>
      <c r="BM4197" s="41"/>
      <c r="BN4197" s="41"/>
      <c r="BO4197" s="41"/>
      <c r="BP4197" s="108"/>
      <c r="CG4197" s="102"/>
      <c r="CI4197" s="45"/>
    </row>
    <row r="4198" spans="37:87" ht="13" customHeight="1">
      <c r="AK4198" s="114"/>
      <c r="AL4198" s="41"/>
      <c r="AM4198" s="41"/>
      <c r="AN4198" s="41"/>
      <c r="AO4198" s="41"/>
      <c r="AP4198" s="41"/>
      <c r="AQ4198" s="41"/>
      <c r="AR4198" s="41"/>
      <c r="AS4198" s="41"/>
      <c r="AT4198" s="41"/>
      <c r="AU4198" s="41"/>
      <c r="AV4198" s="41"/>
      <c r="AW4198" s="41"/>
      <c r="AX4198" s="41"/>
      <c r="AY4198" s="41"/>
      <c r="AZ4198" s="41"/>
      <c r="BA4198" s="41"/>
      <c r="BB4198" s="41"/>
      <c r="BC4198" s="41"/>
      <c r="BD4198" s="41"/>
      <c r="BE4198" s="41"/>
      <c r="BF4198" s="41"/>
      <c r="BG4198" s="41"/>
      <c r="BH4198" s="41"/>
      <c r="BI4198" s="41"/>
      <c r="BJ4198" s="41"/>
      <c r="BK4198" s="41"/>
      <c r="BL4198" s="41"/>
      <c r="BM4198" s="41"/>
      <c r="BN4198" s="41"/>
      <c r="BO4198" s="41"/>
      <c r="BP4198" s="108"/>
      <c r="CG4198" s="102"/>
      <c r="CI4198" s="45"/>
    </row>
    <row r="4199" spans="37:87" ht="13" customHeight="1">
      <c r="AK4199" s="114"/>
      <c r="AL4199" s="41"/>
      <c r="AM4199" s="41"/>
      <c r="AN4199" s="41"/>
      <c r="AO4199" s="41"/>
      <c r="AP4199" s="41"/>
      <c r="AQ4199" s="41"/>
      <c r="AR4199" s="41"/>
      <c r="AS4199" s="41"/>
      <c r="AT4199" s="41"/>
      <c r="AU4199" s="41"/>
      <c r="AV4199" s="41"/>
      <c r="AW4199" s="41"/>
      <c r="AX4199" s="41"/>
      <c r="AY4199" s="41"/>
      <c r="AZ4199" s="41"/>
      <c r="BA4199" s="41"/>
      <c r="BB4199" s="41"/>
      <c r="BC4199" s="41"/>
      <c r="BD4199" s="41"/>
      <c r="BE4199" s="41"/>
      <c r="BF4199" s="41"/>
      <c r="BG4199" s="41"/>
      <c r="BH4199" s="41"/>
      <c r="BI4199" s="41"/>
      <c r="BJ4199" s="41"/>
      <c r="BK4199" s="41"/>
      <c r="BL4199" s="41"/>
      <c r="BM4199" s="41"/>
      <c r="BN4199" s="41"/>
      <c r="BO4199" s="41"/>
      <c r="BP4199" s="108"/>
      <c r="CG4199" s="102"/>
      <c r="CI4199" s="45"/>
    </row>
    <row r="4200" spans="37:87" ht="13" customHeight="1">
      <c r="AK4200" s="114"/>
      <c r="AL4200" s="41"/>
      <c r="AM4200" s="41"/>
      <c r="AN4200" s="41"/>
      <c r="AO4200" s="41"/>
      <c r="AP4200" s="41"/>
      <c r="AQ4200" s="41"/>
      <c r="AR4200" s="41"/>
      <c r="AS4200" s="41"/>
      <c r="AT4200" s="41"/>
      <c r="AU4200" s="41"/>
      <c r="AV4200" s="41"/>
      <c r="AW4200" s="41"/>
      <c r="AX4200" s="41"/>
      <c r="AY4200" s="41"/>
      <c r="AZ4200" s="41"/>
      <c r="BA4200" s="41"/>
      <c r="BB4200" s="41"/>
      <c r="BC4200" s="41"/>
      <c r="BD4200" s="41"/>
      <c r="BE4200" s="41"/>
      <c r="BF4200" s="41"/>
      <c r="BG4200" s="41"/>
      <c r="BH4200" s="41"/>
      <c r="BI4200" s="41"/>
      <c r="BJ4200" s="41"/>
      <c r="BK4200" s="41"/>
      <c r="BL4200" s="41"/>
      <c r="BM4200" s="41"/>
      <c r="BN4200" s="41"/>
      <c r="BO4200" s="41"/>
      <c r="BP4200" s="108"/>
      <c r="CG4200" s="102"/>
      <c r="CI4200" s="45"/>
    </row>
    <row r="4201" spans="37:87" ht="13" customHeight="1">
      <c r="AK4201" s="114"/>
      <c r="AL4201" s="41"/>
      <c r="AM4201" s="41"/>
      <c r="AN4201" s="41"/>
      <c r="AO4201" s="41"/>
      <c r="AP4201" s="41"/>
      <c r="AQ4201" s="41"/>
      <c r="AR4201" s="41"/>
      <c r="AS4201" s="41"/>
      <c r="AT4201" s="41"/>
      <c r="AU4201" s="41"/>
      <c r="AV4201" s="41"/>
      <c r="AW4201" s="41"/>
      <c r="AX4201" s="41"/>
      <c r="AY4201" s="41"/>
      <c r="AZ4201" s="41"/>
      <c r="BA4201" s="41"/>
      <c r="BB4201" s="41"/>
      <c r="BC4201" s="41"/>
      <c r="BD4201" s="41"/>
      <c r="BE4201" s="41"/>
      <c r="BF4201" s="41"/>
      <c r="BG4201" s="41"/>
      <c r="BH4201" s="41"/>
      <c r="BI4201" s="41"/>
      <c r="BJ4201" s="41"/>
      <c r="BK4201" s="41"/>
      <c r="BL4201" s="41"/>
      <c r="BM4201" s="41"/>
      <c r="BN4201" s="41"/>
      <c r="BO4201" s="41"/>
      <c r="BP4201" s="108"/>
      <c r="CG4201" s="102"/>
      <c r="CI4201" s="45"/>
    </row>
    <row r="4202" spans="37:87" ht="13" customHeight="1">
      <c r="AK4202" s="114"/>
      <c r="AL4202" s="41"/>
      <c r="AM4202" s="41"/>
      <c r="AN4202" s="41"/>
      <c r="AO4202" s="41"/>
      <c r="AP4202" s="41"/>
      <c r="AQ4202" s="41"/>
      <c r="AR4202" s="41"/>
      <c r="AS4202" s="41"/>
      <c r="AT4202" s="41"/>
      <c r="AU4202" s="41"/>
      <c r="AV4202" s="41"/>
      <c r="AW4202" s="41"/>
      <c r="AX4202" s="41"/>
      <c r="AY4202" s="41"/>
      <c r="AZ4202" s="41"/>
      <c r="BA4202" s="41"/>
      <c r="BB4202" s="41"/>
      <c r="BC4202" s="41"/>
      <c r="BD4202" s="41"/>
      <c r="BE4202" s="41"/>
      <c r="BF4202" s="41"/>
      <c r="BG4202" s="41"/>
      <c r="BH4202" s="41"/>
      <c r="BI4202" s="41"/>
      <c r="BJ4202" s="41"/>
      <c r="BK4202" s="41"/>
      <c r="BL4202" s="41"/>
      <c r="BM4202" s="41"/>
      <c r="BN4202" s="41"/>
      <c r="BO4202" s="41"/>
      <c r="BP4202" s="108"/>
      <c r="CG4202" s="102"/>
      <c r="CI4202" s="45"/>
    </row>
    <row r="4203" spans="37:87" ht="13" customHeight="1">
      <c r="AK4203" s="114"/>
      <c r="AL4203" s="41"/>
      <c r="AM4203" s="41"/>
      <c r="AN4203" s="41"/>
      <c r="AO4203" s="41"/>
      <c r="AP4203" s="41"/>
      <c r="AQ4203" s="41"/>
      <c r="AR4203" s="41"/>
      <c r="AS4203" s="41"/>
      <c r="AT4203" s="41"/>
      <c r="AU4203" s="41"/>
      <c r="AV4203" s="41"/>
      <c r="AW4203" s="41"/>
      <c r="AX4203" s="41"/>
      <c r="AY4203" s="41"/>
      <c r="AZ4203" s="41"/>
      <c r="BA4203" s="41"/>
      <c r="BB4203" s="41"/>
      <c r="BC4203" s="41"/>
      <c r="BD4203" s="41"/>
      <c r="BE4203" s="41"/>
      <c r="BF4203" s="41"/>
      <c r="BG4203" s="41"/>
      <c r="BH4203" s="41"/>
      <c r="BI4203" s="41"/>
      <c r="BJ4203" s="41"/>
      <c r="BK4203" s="41"/>
      <c r="BL4203" s="41"/>
      <c r="BM4203" s="41"/>
      <c r="BN4203" s="41"/>
      <c r="BO4203" s="41"/>
      <c r="BP4203" s="108"/>
      <c r="CG4203" s="102"/>
      <c r="CI4203" s="45"/>
    </row>
    <row r="4204" spans="37:87" ht="13" customHeight="1">
      <c r="AK4204" s="114"/>
      <c r="AL4204" s="41"/>
      <c r="AM4204" s="41"/>
      <c r="AN4204" s="41"/>
      <c r="AO4204" s="41"/>
      <c r="AP4204" s="41"/>
      <c r="AQ4204" s="41"/>
      <c r="AR4204" s="41"/>
      <c r="AS4204" s="41"/>
      <c r="AT4204" s="41"/>
      <c r="AU4204" s="41"/>
      <c r="AV4204" s="41"/>
      <c r="AW4204" s="41"/>
      <c r="AX4204" s="41"/>
      <c r="AY4204" s="41"/>
      <c r="AZ4204" s="41"/>
      <c r="BA4204" s="41"/>
      <c r="BB4204" s="41"/>
      <c r="BC4204" s="41"/>
      <c r="BD4204" s="41"/>
      <c r="BE4204" s="41"/>
      <c r="BF4204" s="41"/>
      <c r="BG4204" s="41"/>
      <c r="BH4204" s="41"/>
      <c r="BI4204" s="41"/>
      <c r="BJ4204" s="41"/>
      <c r="BK4204" s="41"/>
      <c r="BL4204" s="41"/>
      <c r="BM4204" s="41"/>
      <c r="BN4204" s="41"/>
      <c r="BO4204" s="41"/>
      <c r="BP4204" s="108"/>
      <c r="CG4204" s="102"/>
      <c r="CI4204" s="45"/>
    </row>
    <row r="4205" spans="37:87" ht="13" customHeight="1">
      <c r="AK4205" s="114"/>
      <c r="AL4205" s="41"/>
      <c r="AM4205" s="41"/>
      <c r="AN4205" s="41"/>
      <c r="AO4205" s="41"/>
      <c r="AP4205" s="41"/>
      <c r="AQ4205" s="41"/>
      <c r="AR4205" s="41"/>
      <c r="AS4205" s="41"/>
      <c r="AT4205" s="41"/>
      <c r="AU4205" s="41"/>
      <c r="AV4205" s="41"/>
      <c r="AW4205" s="41"/>
      <c r="AX4205" s="41"/>
      <c r="AY4205" s="41"/>
      <c r="AZ4205" s="41"/>
      <c r="BA4205" s="41"/>
      <c r="BB4205" s="41"/>
      <c r="BC4205" s="41"/>
      <c r="BD4205" s="41"/>
      <c r="BE4205" s="41"/>
      <c r="BF4205" s="41"/>
      <c r="BG4205" s="41"/>
      <c r="BH4205" s="41"/>
      <c r="BI4205" s="41"/>
      <c r="BJ4205" s="41"/>
      <c r="BK4205" s="41"/>
      <c r="BL4205" s="41"/>
      <c r="BM4205" s="41"/>
      <c r="BN4205" s="41"/>
      <c r="BO4205" s="41"/>
      <c r="BP4205" s="108"/>
      <c r="CG4205" s="102"/>
      <c r="CI4205" s="45"/>
    </row>
    <row r="4206" spans="37:87" ht="13" customHeight="1">
      <c r="AK4206" s="114"/>
      <c r="AL4206" s="41"/>
      <c r="AM4206" s="41"/>
      <c r="AN4206" s="41"/>
      <c r="AO4206" s="41"/>
      <c r="AP4206" s="41"/>
      <c r="AQ4206" s="41"/>
      <c r="AR4206" s="41"/>
      <c r="AS4206" s="41"/>
      <c r="AT4206" s="41"/>
      <c r="AU4206" s="41"/>
      <c r="AV4206" s="41"/>
      <c r="AW4206" s="41"/>
      <c r="AX4206" s="41"/>
      <c r="AY4206" s="41"/>
      <c r="AZ4206" s="41"/>
      <c r="BA4206" s="41"/>
      <c r="BB4206" s="41"/>
      <c r="BC4206" s="41"/>
      <c r="BD4206" s="41"/>
      <c r="BE4206" s="41"/>
      <c r="BF4206" s="41"/>
      <c r="BG4206" s="41"/>
      <c r="BH4206" s="41"/>
      <c r="BI4206" s="41"/>
      <c r="BJ4206" s="41"/>
      <c r="BK4206" s="41"/>
      <c r="BL4206" s="41"/>
      <c r="BM4206" s="41"/>
      <c r="BN4206" s="41"/>
      <c r="BO4206" s="41"/>
      <c r="BP4206" s="108"/>
      <c r="CG4206" s="102"/>
      <c r="CI4206" s="45"/>
    </row>
    <row r="4207" spans="37:87" ht="13" customHeight="1">
      <c r="AK4207" s="114"/>
      <c r="AL4207" s="41"/>
      <c r="AM4207" s="41"/>
      <c r="AN4207" s="41"/>
      <c r="AO4207" s="41"/>
      <c r="AP4207" s="41"/>
      <c r="AQ4207" s="41"/>
      <c r="AR4207" s="41"/>
      <c r="AS4207" s="41"/>
      <c r="AT4207" s="41"/>
      <c r="AU4207" s="41"/>
      <c r="AV4207" s="41"/>
      <c r="AW4207" s="41"/>
      <c r="AX4207" s="41"/>
      <c r="AY4207" s="41"/>
      <c r="AZ4207" s="41"/>
      <c r="BA4207" s="41"/>
      <c r="BB4207" s="41"/>
      <c r="BC4207" s="41"/>
      <c r="BD4207" s="41"/>
      <c r="BE4207" s="41"/>
      <c r="BF4207" s="41"/>
      <c r="BG4207" s="41"/>
      <c r="BH4207" s="41"/>
      <c r="BI4207" s="41"/>
      <c r="BJ4207" s="41"/>
      <c r="BK4207" s="41"/>
      <c r="BL4207" s="41"/>
      <c r="BM4207" s="41"/>
      <c r="BN4207" s="41"/>
      <c r="BO4207" s="41"/>
      <c r="BP4207" s="108"/>
      <c r="CG4207" s="102"/>
      <c r="CI4207" s="45"/>
    </row>
    <row r="4208" spans="37:87" ht="13" customHeight="1">
      <c r="AK4208" s="114"/>
      <c r="AL4208" s="41"/>
      <c r="AM4208" s="41"/>
      <c r="AN4208" s="41"/>
      <c r="AO4208" s="41"/>
      <c r="AP4208" s="41"/>
      <c r="AQ4208" s="41"/>
      <c r="AR4208" s="41"/>
      <c r="AS4208" s="41"/>
      <c r="AT4208" s="41"/>
      <c r="AU4208" s="41"/>
      <c r="AV4208" s="41"/>
      <c r="AW4208" s="41"/>
      <c r="AX4208" s="41"/>
      <c r="AY4208" s="41"/>
      <c r="AZ4208" s="41"/>
      <c r="BA4208" s="41"/>
      <c r="BB4208" s="41"/>
      <c r="BC4208" s="41"/>
      <c r="BD4208" s="41"/>
      <c r="BE4208" s="41"/>
      <c r="BF4208" s="41"/>
      <c r="BG4208" s="41"/>
      <c r="BH4208" s="41"/>
      <c r="BI4208" s="41"/>
      <c r="BJ4208" s="41"/>
      <c r="BK4208" s="41"/>
      <c r="BL4208" s="41"/>
      <c r="BM4208" s="41"/>
      <c r="BN4208" s="41"/>
      <c r="BO4208" s="41"/>
      <c r="BP4208" s="108"/>
      <c r="CG4208" s="102"/>
      <c r="CI4208" s="45"/>
    </row>
    <row r="4209" spans="37:87" ht="13" customHeight="1">
      <c r="AK4209" s="114"/>
      <c r="AL4209" s="41"/>
      <c r="AM4209" s="41"/>
      <c r="AN4209" s="41"/>
      <c r="AO4209" s="41"/>
      <c r="AP4209" s="41"/>
      <c r="AQ4209" s="41"/>
      <c r="AR4209" s="41"/>
      <c r="AS4209" s="41"/>
      <c r="AT4209" s="41"/>
      <c r="AU4209" s="41"/>
      <c r="AV4209" s="41"/>
      <c r="AW4209" s="41"/>
      <c r="AX4209" s="41"/>
      <c r="AY4209" s="41"/>
      <c r="AZ4209" s="41"/>
      <c r="BA4209" s="41"/>
      <c r="BB4209" s="41"/>
      <c r="BC4209" s="41"/>
      <c r="BD4209" s="41"/>
      <c r="BE4209" s="41"/>
      <c r="BF4209" s="41"/>
      <c r="BG4209" s="41"/>
      <c r="BH4209" s="41"/>
      <c r="BI4209" s="41"/>
      <c r="BJ4209" s="41"/>
      <c r="BK4209" s="41"/>
      <c r="BL4209" s="41"/>
      <c r="BM4209" s="41"/>
      <c r="BN4209" s="41"/>
      <c r="BO4209" s="41"/>
      <c r="BP4209" s="108"/>
      <c r="CG4209" s="102"/>
      <c r="CI4209" s="45"/>
    </row>
    <row r="4210" spans="37:87" ht="13" customHeight="1">
      <c r="AK4210" s="114"/>
      <c r="AL4210" s="41"/>
      <c r="AM4210" s="41"/>
      <c r="AN4210" s="41"/>
      <c r="AO4210" s="41"/>
      <c r="AP4210" s="41"/>
      <c r="AQ4210" s="41"/>
      <c r="AR4210" s="41"/>
      <c r="AS4210" s="41"/>
      <c r="AT4210" s="41"/>
      <c r="AU4210" s="41"/>
      <c r="AV4210" s="41"/>
      <c r="AW4210" s="41"/>
      <c r="AX4210" s="41"/>
      <c r="AY4210" s="41"/>
      <c r="AZ4210" s="41"/>
      <c r="BA4210" s="41"/>
      <c r="BB4210" s="41"/>
      <c r="BC4210" s="41"/>
      <c r="BD4210" s="41"/>
      <c r="BE4210" s="41"/>
      <c r="BF4210" s="41"/>
      <c r="BG4210" s="41"/>
      <c r="BH4210" s="41"/>
      <c r="BI4210" s="41"/>
      <c r="BJ4210" s="41"/>
      <c r="BK4210" s="41"/>
      <c r="BL4210" s="41"/>
      <c r="BM4210" s="41"/>
      <c r="BN4210" s="41"/>
      <c r="BO4210" s="41"/>
      <c r="BP4210" s="108"/>
      <c r="CG4210" s="102"/>
      <c r="CI4210" s="45"/>
    </row>
    <row r="4211" spans="37:87" ht="13" customHeight="1">
      <c r="AK4211" s="114"/>
      <c r="AL4211" s="41"/>
      <c r="AM4211" s="41"/>
      <c r="AN4211" s="41"/>
      <c r="AO4211" s="41"/>
      <c r="AP4211" s="41"/>
      <c r="AQ4211" s="41"/>
      <c r="AR4211" s="41"/>
      <c r="AS4211" s="41"/>
      <c r="AT4211" s="41"/>
      <c r="AU4211" s="41"/>
      <c r="AV4211" s="41"/>
      <c r="AW4211" s="41"/>
      <c r="AX4211" s="41"/>
      <c r="AY4211" s="41"/>
      <c r="AZ4211" s="41"/>
      <c r="BA4211" s="41"/>
      <c r="BB4211" s="41"/>
      <c r="BC4211" s="41"/>
      <c r="BD4211" s="41"/>
      <c r="BE4211" s="41"/>
      <c r="BF4211" s="41"/>
      <c r="BG4211" s="41"/>
      <c r="BH4211" s="41"/>
      <c r="BI4211" s="41"/>
      <c r="BJ4211" s="41"/>
      <c r="BK4211" s="41"/>
      <c r="BL4211" s="41"/>
      <c r="BM4211" s="41"/>
      <c r="BN4211" s="41"/>
      <c r="BO4211" s="41"/>
      <c r="BP4211" s="108"/>
      <c r="CG4211" s="102"/>
      <c r="CI4211" s="45"/>
    </row>
    <row r="4212" spans="37:87" ht="13" customHeight="1">
      <c r="AK4212" s="114"/>
      <c r="AL4212" s="41"/>
      <c r="AM4212" s="41"/>
      <c r="AN4212" s="41"/>
      <c r="AO4212" s="41"/>
      <c r="AP4212" s="41"/>
      <c r="AQ4212" s="41"/>
      <c r="AR4212" s="41"/>
      <c r="AS4212" s="41"/>
      <c r="AT4212" s="41"/>
      <c r="AU4212" s="41"/>
      <c r="AV4212" s="41"/>
      <c r="AW4212" s="41"/>
      <c r="AX4212" s="41"/>
      <c r="AY4212" s="41"/>
      <c r="AZ4212" s="41"/>
      <c r="BA4212" s="41"/>
      <c r="BB4212" s="41"/>
      <c r="BC4212" s="41"/>
      <c r="BD4212" s="41"/>
      <c r="BE4212" s="41"/>
      <c r="BF4212" s="41"/>
      <c r="BG4212" s="41"/>
      <c r="BH4212" s="41"/>
      <c r="BI4212" s="41"/>
      <c r="BJ4212" s="41"/>
      <c r="BK4212" s="41"/>
      <c r="BL4212" s="41"/>
      <c r="BM4212" s="41"/>
      <c r="BN4212" s="41"/>
      <c r="BO4212" s="41"/>
      <c r="BP4212" s="108"/>
      <c r="CG4212" s="102"/>
      <c r="CI4212" s="45"/>
    </row>
    <row r="4213" spans="37:87" ht="13" customHeight="1">
      <c r="AK4213" s="114"/>
      <c r="AL4213" s="41"/>
      <c r="AM4213" s="41"/>
      <c r="AN4213" s="41"/>
      <c r="AO4213" s="41"/>
      <c r="AP4213" s="41"/>
      <c r="AQ4213" s="41"/>
      <c r="AR4213" s="41"/>
      <c r="AS4213" s="41"/>
      <c r="AT4213" s="41"/>
      <c r="AU4213" s="41"/>
      <c r="AV4213" s="41"/>
      <c r="AW4213" s="41"/>
      <c r="AX4213" s="41"/>
      <c r="AY4213" s="41"/>
      <c r="AZ4213" s="41"/>
      <c r="BA4213" s="41"/>
      <c r="BB4213" s="41"/>
      <c r="BC4213" s="41"/>
      <c r="BD4213" s="41"/>
      <c r="BE4213" s="41"/>
      <c r="BF4213" s="41"/>
      <c r="BG4213" s="41"/>
      <c r="BH4213" s="41"/>
      <c r="BI4213" s="41"/>
      <c r="BJ4213" s="41"/>
      <c r="BK4213" s="41"/>
      <c r="BL4213" s="41"/>
      <c r="BM4213" s="41"/>
      <c r="BN4213" s="41"/>
      <c r="BO4213" s="41"/>
      <c r="BP4213" s="108"/>
      <c r="CG4213" s="102"/>
      <c r="CI4213" s="45"/>
    </row>
    <row r="4214" spans="37:87" ht="13" customHeight="1">
      <c r="AK4214" s="114"/>
      <c r="AL4214" s="41"/>
      <c r="AM4214" s="41"/>
      <c r="AN4214" s="41"/>
      <c r="AO4214" s="41"/>
      <c r="AP4214" s="41"/>
      <c r="AQ4214" s="41"/>
      <c r="AR4214" s="41"/>
      <c r="AS4214" s="41"/>
      <c r="AT4214" s="41"/>
      <c r="AU4214" s="41"/>
      <c r="AV4214" s="41"/>
      <c r="AW4214" s="41"/>
      <c r="AX4214" s="41"/>
      <c r="AY4214" s="41"/>
      <c r="AZ4214" s="41"/>
      <c r="BA4214" s="41"/>
      <c r="BB4214" s="41"/>
      <c r="BC4214" s="41"/>
      <c r="BD4214" s="41"/>
      <c r="BE4214" s="41"/>
      <c r="BF4214" s="41"/>
      <c r="BG4214" s="41"/>
      <c r="BH4214" s="41"/>
      <c r="BI4214" s="41"/>
      <c r="BJ4214" s="41"/>
      <c r="BK4214" s="41"/>
      <c r="BL4214" s="41"/>
      <c r="BM4214" s="41"/>
      <c r="BN4214" s="41"/>
      <c r="BO4214" s="41"/>
      <c r="BP4214" s="108"/>
      <c r="CG4214" s="102"/>
      <c r="CI4214" s="45"/>
    </row>
    <row r="4215" spans="37:87" ht="13" customHeight="1">
      <c r="AK4215" s="114"/>
      <c r="AL4215" s="41"/>
      <c r="AM4215" s="41"/>
      <c r="AN4215" s="41"/>
      <c r="AO4215" s="41"/>
      <c r="AP4215" s="41"/>
      <c r="AQ4215" s="41"/>
      <c r="AR4215" s="41"/>
      <c r="AS4215" s="41"/>
      <c r="AT4215" s="41"/>
      <c r="AU4215" s="41"/>
      <c r="AV4215" s="41"/>
      <c r="AW4215" s="41"/>
      <c r="AX4215" s="41"/>
      <c r="AY4215" s="41"/>
      <c r="AZ4215" s="41"/>
      <c r="BA4215" s="41"/>
      <c r="BB4215" s="41"/>
      <c r="BC4215" s="41"/>
      <c r="BD4215" s="41"/>
      <c r="BE4215" s="41"/>
      <c r="BF4215" s="41"/>
      <c r="BG4215" s="41"/>
      <c r="BH4215" s="41"/>
      <c r="BI4215" s="41"/>
      <c r="BJ4215" s="41"/>
      <c r="BK4215" s="41"/>
      <c r="BL4215" s="41"/>
      <c r="BM4215" s="41"/>
      <c r="BN4215" s="41"/>
      <c r="BO4215" s="41"/>
      <c r="BP4215" s="108"/>
      <c r="CG4215" s="102"/>
      <c r="CI4215" s="45"/>
    </row>
    <row r="4216" spans="37:87" ht="13" customHeight="1">
      <c r="AK4216" s="114"/>
      <c r="AL4216" s="41"/>
      <c r="AM4216" s="41"/>
      <c r="AN4216" s="41"/>
      <c r="AO4216" s="41"/>
      <c r="AP4216" s="41"/>
      <c r="AQ4216" s="41"/>
      <c r="AR4216" s="41"/>
      <c r="AS4216" s="41"/>
      <c r="AT4216" s="41"/>
      <c r="AU4216" s="41"/>
      <c r="AV4216" s="41"/>
      <c r="AW4216" s="41"/>
      <c r="AX4216" s="41"/>
      <c r="AY4216" s="41"/>
      <c r="AZ4216" s="41"/>
      <c r="BA4216" s="41"/>
      <c r="BB4216" s="41"/>
      <c r="BC4216" s="41"/>
      <c r="BD4216" s="41"/>
      <c r="BE4216" s="41"/>
      <c r="BF4216" s="41"/>
      <c r="BG4216" s="41"/>
      <c r="BH4216" s="41"/>
      <c r="BI4216" s="41"/>
      <c r="BJ4216" s="41"/>
      <c r="BK4216" s="41"/>
      <c r="BL4216" s="41"/>
      <c r="BM4216" s="41"/>
      <c r="BN4216" s="41"/>
      <c r="BO4216" s="41"/>
      <c r="BP4216" s="108"/>
      <c r="CG4216" s="102"/>
      <c r="CI4216" s="45"/>
    </row>
    <row r="4217" spans="37:87" ht="13" customHeight="1">
      <c r="AK4217" s="114"/>
      <c r="AL4217" s="41"/>
      <c r="AM4217" s="41"/>
      <c r="AN4217" s="41"/>
      <c r="AO4217" s="41"/>
      <c r="AP4217" s="41"/>
      <c r="AQ4217" s="41"/>
      <c r="AR4217" s="41"/>
      <c r="AS4217" s="41"/>
      <c r="AT4217" s="41"/>
      <c r="AU4217" s="41"/>
      <c r="AV4217" s="41"/>
      <c r="AW4217" s="41"/>
      <c r="AX4217" s="41"/>
      <c r="AY4217" s="41"/>
      <c r="AZ4217" s="41"/>
      <c r="BA4217" s="41"/>
      <c r="BB4217" s="41"/>
      <c r="BC4217" s="41"/>
      <c r="BD4217" s="41"/>
      <c r="BE4217" s="41"/>
      <c r="BF4217" s="41"/>
      <c r="BG4217" s="41"/>
      <c r="BH4217" s="41"/>
      <c r="BI4217" s="41"/>
      <c r="BJ4217" s="41"/>
      <c r="BK4217" s="41"/>
      <c r="BL4217" s="41"/>
      <c r="BM4217" s="41"/>
      <c r="BN4217" s="41"/>
      <c r="BO4217" s="41"/>
      <c r="BP4217" s="108"/>
      <c r="CG4217" s="102"/>
      <c r="CI4217" s="45"/>
    </row>
    <row r="4218" spans="37:87" ht="13" customHeight="1">
      <c r="AK4218" s="114"/>
      <c r="AL4218" s="41"/>
      <c r="AM4218" s="41"/>
      <c r="AN4218" s="41"/>
      <c r="AO4218" s="41"/>
      <c r="AP4218" s="41"/>
      <c r="AQ4218" s="41"/>
      <c r="AR4218" s="41"/>
      <c r="AS4218" s="41"/>
      <c r="AT4218" s="41"/>
      <c r="AU4218" s="41"/>
      <c r="AV4218" s="41"/>
      <c r="AW4218" s="41"/>
      <c r="AX4218" s="41"/>
      <c r="AY4218" s="41"/>
      <c r="AZ4218" s="41"/>
      <c r="BA4218" s="41"/>
      <c r="BB4218" s="41"/>
      <c r="BC4218" s="41"/>
      <c r="BD4218" s="41"/>
      <c r="BE4218" s="41"/>
      <c r="BF4218" s="41"/>
      <c r="BG4218" s="41"/>
      <c r="BH4218" s="41"/>
      <c r="BI4218" s="41"/>
      <c r="BJ4218" s="41"/>
      <c r="BK4218" s="41"/>
      <c r="BL4218" s="41"/>
      <c r="BM4218" s="41"/>
      <c r="BN4218" s="41"/>
      <c r="BO4218" s="41"/>
      <c r="BP4218" s="108"/>
      <c r="CG4218" s="102"/>
      <c r="CI4218" s="45"/>
    </row>
    <row r="4219" spans="37:87" ht="13" customHeight="1">
      <c r="AK4219" s="114"/>
      <c r="AL4219" s="41"/>
      <c r="AM4219" s="41"/>
      <c r="AN4219" s="41"/>
      <c r="AO4219" s="41"/>
      <c r="AP4219" s="41"/>
      <c r="AQ4219" s="41"/>
      <c r="AR4219" s="41"/>
      <c r="AS4219" s="41"/>
      <c r="AT4219" s="41"/>
      <c r="AU4219" s="41"/>
      <c r="AV4219" s="41"/>
      <c r="AW4219" s="41"/>
      <c r="AX4219" s="41"/>
      <c r="AY4219" s="41"/>
      <c r="AZ4219" s="41"/>
      <c r="BA4219" s="41"/>
      <c r="BB4219" s="41"/>
      <c r="BC4219" s="41"/>
      <c r="BD4219" s="41"/>
      <c r="BE4219" s="41"/>
      <c r="BF4219" s="41"/>
      <c r="BG4219" s="41"/>
      <c r="BH4219" s="41"/>
      <c r="BI4219" s="41"/>
      <c r="BJ4219" s="41"/>
      <c r="BK4219" s="41"/>
      <c r="BL4219" s="41"/>
      <c r="BM4219" s="41"/>
      <c r="BN4219" s="41"/>
      <c r="BO4219" s="41"/>
      <c r="BP4219" s="108"/>
      <c r="CG4219" s="102"/>
      <c r="CI4219" s="45"/>
    </row>
    <row r="4220" spans="37:87" ht="13" customHeight="1">
      <c r="AK4220" s="114"/>
      <c r="AL4220" s="41"/>
      <c r="AM4220" s="41"/>
      <c r="AN4220" s="41"/>
      <c r="AO4220" s="41"/>
      <c r="AP4220" s="41"/>
      <c r="AQ4220" s="41"/>
      <c r="AR4220" s="41"/>
      <c r="AS4220" s="41"/>
      <c r="AT4220" s="41"/>
      <c r="AU4220" s="41"/>
      <c r="AV4220" s="41"/>
      <c r="AW4220" s="41"/>
      <c r="AX4220" s="41"/>
      <c r="AY4220" s="41"/>
      <c r="AZ4220" s="41"/>
      <c r="BA4220" s="41"/>
      <c r="BB4220" s="41"/>
      <c r="BC4220" s="41"/>
      <c r="BD4220" s="41"/>
      <c r="BE4220" s="41"/>
      <c r="BF4220" s="41"/>
      <c r="BG4220" s="41"/>
      <c r="BH4220" s="41"/>
      <c r="BI4220" s="41"/>
      <c r="BJ4220" s="41"/>
      <c r="BK4220" s="41"/>
      <c r="BL4220" s="41"/>
      <c r="BM4220" s="41"/>
      <c r="BN4220" s="41"/>
      <c r="BO4220" s="41"/>
      <c r="BP4220" s="108"/>
      <c r="CG4220" s="102"/>
      <c r="CI4220" s="45"/>
    </row>
    <row r="4221" spans="37:87" ht="13" customHeight="1">
      <c r="AK4221" s="114"/>
      <c r="AL4221" s="41"/>
      <c r="AM4221" s="41"/>
      <c r="AN4221" s="41"/>
      <c r="AO4221" s="41"/>
      <c r="AP4221" s="41"/>
      <c r="AQ4221" s="41"/>
      <c r="AR4221" s="41"/>
      <c r="AS4221" s="41"/>
      <c r="AT4221" s="41"/>
      <c r="AU4221" s="41"/>
      <c r="AV4221" s="41"/>
      <c r="AW4221" s="41"/>
      <c r="AX4221" s="41"/>
      <c r="AY4221" s="41"/>
      <c r="AZ4221" s="41"/>
      <c r="BA4221" s="41"/>
      <c r="BB4221" s="41"/>
      <c r="BC4221" s="41"/>
      <c r="BD4221" s="41"/>
      <c r="BE4221" s="41"/>
      <c r="BF4221" s="41"/>
      <c r="BG4221" s="41"/>
      <c r="BH4221" s="41"/>
      <c r="BI4221" s="41"/>
      <c r="BJ4221" s="41"/>
      <c r="BK4221" s="41"/>
      <c r="BL4221" s="41"/>
      <c r="BM4221" s="41"/>
      <c r="BN4221" s="41"/>
      <c r="BO4221" s="41"/>
      <c r="BP4221" s="108"/>
      <c r="CG4221" s="102"/>
      <c r="CI4221" s="45"/>
    </row>
    <row r="4222" spans="37:87" ht="13" customHeight="1">
      <c r="AK4222" s="114"/>
      <c r="AL4222" s="41"/>
      <c r="AM4222" s="41"/>
      <c r="AN4222" s="41"/>
      <c r="AO4222" s="41"/>
      <c r="AP4222" s="41"/>
      <c r="AQ4222" s="41"/>
      <c r="AR4222" s="41"/>
      <c r="AS4222" s="41"/>
      <c r="AT4222" s="41"/>
      <c r="AU4222" s="41"/>
      <c r="AV4222" s="41"/>
      <c r="AW4222" s="41"/>
      <c r="AX4222" s="41"/>
      <c r="AY4222" s="41"/>
      <c r="AZ4222" s="41"/>
      <c r="BA4222" s="41"/>
      <c r="BB4222" s="41"/>
      <c r="BC4222" s="41"/>
      <c r="BD4222" s="41"/>
      <c r="BE4222" s="41"/>
      <c r="BF4222" s="41"/>
      <c r="BG4222" s="41"/>
      <c r="BH4222" s="41"/>
      <c r="BI4222" s="41"/>
      <c r="BJ4222" s="41"/>
      <c r="BK4222" s="41"/>
      <c r="BL4222" s="41"/>
      <c r="BM4222" s="41"/>
      <c r="BN4222" s="41"/>
      <c r="BO4222" s="41"/>
      <c r="BP4222" s="108"/>
      <c r="CG4222" s="102"/>
      <c r="CI4222" s="45"/>
    </row>
    <row r="4223" spans="37:87" ht="13" customHeight="1">
      <c r="AK4223" s="114"/>
      <c r="AL4223" s="41"/>
      <c r="AM4223" s="41"/>
      <c r="AN4223" s="41"/>
      <c r="AO4223" s="41"/>
      <c r="AP4223" s="41"/>
      <c r="AQ4223" s="41"/>
      <c r="AR4223" s="41"/>
      <c r="AS4223" s="41"/>
      <c r="AT4223" s="41"/>
      <c r="AU4223" s="41"/>
      <c r="AV4223" s="41"/>
      <c r="AW4223" s="41"/>
      <c r="AX4223" s="41"/>
      <c r="AY4223" s="41"/>
      <c r="AZ4223" s="41"/>
      <c r="BA4223" s="41"/>
      <c r="BB4223" s="41"/>
      <c r="BC4223" s="41"/>
      <c r="BD4223" s="41"/>
      <c r="BE4223" s="41"/>
      <c r="BF4223" s="41"/>
      <c r="BG4223" s="41"/>
      <c r="BH4223" s="41"/>
      <c r="BI4223" s="41"/>
      <c r="BJ4223" s="41"/>
      <c r="BK4223" s="41"/>
      <c r="BL4223" s="41"/>
      <c r="BM4223" s="41"/>
      <c r="BN4223" s="41"/>
      <c r="BO4223" s="41"/>
      <c r="BP4223" s="108"/>
      <c r="CG4223" s="102"/>
      <c r="CI4223" s="45"/>
    </row>
    <row r="4224" spans="37:87" ht="13" customHeight="1">
      <c r="AK4224" s="114"/>
      <c r="AL4224" s="41"/>
      <c r="AM4224" s="41"/>
      <c r="AN4224" s="41"/>
      <c r="AO4224" s="41"/>
      <c r="AP4224" s="41"/>
      <c r="AQ4224" s="41"/>
      <c r="AR4224" s="41"/>
      <c r="AS4224" s="41"/>
      <c r="AT4224" s="41"/>
      <c r="AU4224" s="41"/>
      <c r="AV4224" s="41"/>
      <c r="AW4224" s="41"/>
      <c r="AX4224" s="41"/>
      <c r="AY4224" s="41"/>
      <c r="AZ4224" s="41"/>
      <c r="BA4224" s="41"/>
      <c r="BB4224" s="41"/>
      <c r="BC4224" s="41"/>
      <c r="BD4224" s="41"/>
      <c r="BE4224" s="41"/>
      <c r="BF4224" s="41"/>
      <c r="BG4224" s="41"/>
      <c r="BH4224" s="41"/>
      <c r="BI4224" s="41"/>
      <c r="BJ4224" s="41"/>
      <c r="BK4224" s="41"/>
      <c r="BL4224" s="41"/>
      <c r="BM4224" s="41"/>
      <c r="BN4224" s="41"/>
      <c r="BO4224" s="41"/>
      <c r="BP4224" s="108"/>
      <c r="CG4224" s="102"/>
      <c r="CI4224" s="45"/>
    </row>
    <row r="4225" spans="37:87" ht="13" customHeight="1">
      <c r="AK4225" s="114"/>
      <c r="AL4225" s="41"/>
      <c r="AM4225" s="41"/>
      <c r="AN4225" s="41"/>
      <c r="AO4225" s="41"/>
      <c r="AP4225" s="41"/>
      <c r="AQ4225" s="41"/>
      <c r="AR4225" s="41"/>
      <c r="AS4225" s="41"/>
      <c r="AT4225" s="41"/>
      <c r="AU4225" s="41"/>
      <c r="AV4225" s="41"/>
      <c r="AW4225" s="41"/>
      <c r="AX4225" s="41"/>
      <c r="AY4225" s="41"/>
      <c r="AZ4225" s="41"/>
      <c r="BA4225" s="41"/>
      <c r="BB4225" s="41"/>
      <c r="BC4225" s="41"/>
      <c r="BD4225" s="41"/>
      <c r="BE4225" s="41"/>
      <c r="BF4225" s="41"/>
      <c r="BG4225" s="41"/>
      <c r="BH4225" s="41"/>
      <c r="BI4225" s="41"/>
      <c r="BJ4225" s="41"/>
      <c r="BK4225" s="41"/>
      <c r="BL4225" s="41"/>
      <c r="BM4225" s="41"/>
      <c r="BN4225" s="41"/>
      <c r="BO4225" s="41"/>
      <c r="BP4225" s="108"/>
      <c r="CG4225" s="102"/>
      <c r="CI4225" s="45"/>
    </row>
    <row r="4226" spans="37:87" ht="13" customHeight="1">
      <c r="AK4226" s="114"/>
      <c r="AL4226" s="41"/>
      <c r="AM4226" s="41"/>
      <c r="AN4226" s="41"/>
      <c r="AO4226" s="41"/>
      <c r="AP4226" s="41"/>
      <c r="AQ4226" s="41"/>
      <c r="AR4226" s="41"/>
      <c r="AS4226" s="41"/>
      <c r="AT4226" s="41"/>
      <c r="AU4226" s="41"/>
      <c r="AV4226" s="41"/>
      <c r="AW4226" s="41"/>
      <c r="AX4226" s="41"/>
      <c r="AY4226" s="41"/>
      <c r="AZ4226" s="41"/>
      <c r="BA4226" s="41"/>
      <c r="BB4226" s="41"/>
      <c r="BC4226" s="41"/>
      <c r="BD4226" s="41"/>
      <c r="BE4226" s="41"/>
      <c r="BF4226" s="41"/>
      <c r="BG4226" s="41"/>
      <c r="BH4226" s="41"/>
      <c r="BI4226" s="41"/>
      <c r="BJ4226" s="41"/>
      <c r="BK4226" s="41"/>
      <c r="BL4226" s="41"/>
      <c r="BM4226" s="41"/>
      <c r="BN4226" s="41"/>
      <c r="BO4226" s="41"/>
      <c r="BP4226" s="108"/>
      <c r="CG4226" s="102"/>
      <c r="CI4226" s="45"/>
    </row>
    <row r="4227" spans="37:87" ht="13" customHeight="1">
      <c r="AK4227" s="114"/>
      <c r="AL4227" s="41"/>
      <c r="AM4227" s="41"/>
      <c r="AN4227" s="41"/>
      <c r="AO4227" s="41"/>
      <c r="AP4227" s="41"/>
      <c r="AQ4227" s="41"/>
      <c r="AR4227" s="41"/>
      <c r="AS4227" s="41"/>
      <c r="AT4227" s="41"/>
      <c r="AU4227" s="41"/>
      <c r="AV4227" s="41"/>
      <c r="AW4227" s="41"/>
      <c r="AX4227" s="41"/>
      <c r="AY4227" s="41"/>
      <c r="AZ4227" s="41"/>
      <c r="BA4227" s="41"/>
      <c r="BB4227" s="41"/>
      <c r="BC4227" s="41"/>
      <c r="BD4227" s="41"/>
      <c r="BE4227" s="41"/>
      <c r="BF4227" s="41"/>
      <c r="BG4227" s="41"/>
      <c r="BH4227" s="41"/>
      <c r="BI4227" s="41"/>
      <c r="BJ4227" s="41"/>
      <c r="BK4227" s="41"/>
      <c r="BL4227" s="41"/>
      <c r="BM4227" s="41"/>
      <c r="BN4227" s="41"/>
      <c r="BO4227" s="41"/>
      <c r="BP4227" s="108"/>
      <c r="CG4227" s="102"/>
      <c r="CI4227" s="45"/>
    </row>
    <row r="4228" spans="37:87" ht="13" customHeight="1">
      <c r="AK4228" s="114"/>
      <c r="AL4228" s="41"/>
      <c r="AM4228" s="41"/>
      <c r="AN4228" s="41"/>
      <c r="AO4228" s="41"/>
      <c r="AP4228" s="41"/>
      <c r="AQ4228" s="41"/>
      <c r="AR4228" s="41"/>
      <c r="AS4228" s="41"/>
      <c r="AT4228" s="41"/>
      <c r="AU4228" s="41"/>
      <c r="AV4228" s="41"/>
      <c r="AW4228" s="41"/>
      <c r="AX4228" s="41"/>
      <c r="AY4228" s="41"/>
      <c r="AZ4228" s="41"/>
      <c r="BA4228" s="41"/>
      <c r="BB4228" s="41"/>
      <c r="BC4228" s="41"/>
      <c r="BD4228" s="41"/>
      <c r="BE4228" s="41"/>
      <c r="BF4228" s="41"/>
      <c r="BG4228" s="41"/>
      <c r="BH4228" s="41"/>
      <c r="BI4228" s="41"/>
      <c r="BJ4228" s="41"/>
      <c r="BK4228" s="41"/>
      <c r="BL4228" s="41"/>
      <c r="BM4228" s="41"/>
      <c r="BN4228" s="41"/>
      <c r="BO4228" s="41"/>
      <c r="BP4228" s="108"/>
      <c r="CG4228" s="102"/>
      <c r="CI4228" s="45"/>
    </row>
    <row r="4229" spans="37:87" ht="13" customHeight="1">
      <c r="AK4229" s="114"/>
      <c r="AL4229" s="41"/>
      <c r="AM4229" s="41"/>
      <c r="AN4229" s="41"/>
      <c r="AO4229" s="41"/>
      <c r="AP4229" s="41"/>
      <c r="AQ4229" s="41"/>
      <c r="AR4229" s="41"/>
      <c r="AS4229" s="41"/>
      <c r="AT4229" s="41"/>
      <c r="AU4229" s="41"/>
      <c r="AV4229" s="41"/>
      <c r="AW4229" s="41"/>
      <c r="AX4229" s="41"/>
      <c r="AY4229" s="41"/>
      <c r="AZ4229" s="41"/>
      <c r="BA4229" s="41"/>
      <c r="BB4229" s="41"/>
      <c r="BC4229" s="41"/>
      <c r="BD4229" s="41"/>
      <c r="BE4229" s="41"/>
      <c r="BF4229" s="41"/>
      <c r="BG4229" s="41"/>
      <c r="BH4229" s="41"/>
      <c r="BI4229" s="41"/>
      <c r="BJ4229" s="41"/>
      <c r="BK4229" s="41"/>
      <c r="BL4229" s="41"/>
      <c r="BM4229" s="41"/>
      <c r="BN4229" s="41"/>
      <c r="BO4229" s="41"/>
      <c r="BP4229" s="108"/>
      <c r="CG4229" s="102"/>
      <c r="CI4229" s="45"/>
    </row>
    <row r="4230" spans="37:87" ht="13" customHeight="1">
      <c r="AK4230" s="114"/>
      <c r="AL4230" s="41"/>
      <c r="AM4230" s="41"/>
      <c r="AN4230" s="41"/>
      <c r="AO4230" s="41"/>
      <c r="AP4230" s="41"/>
      <c r="AQ4230" s="41"/>
      <c r="AR4230" s="41"/>
      <c r="AS4230" s="41"/>
      <c r="AT4230" s="41"/>
      <c r="AU4230" s="41"/>
      <c r="AV4230" s="41"/>
      <c r="AW4230" s="41"/>
      <c r="AX4230" s="41"/>
      <c r="AY4230" s="41"/>
      <c r="AZ4230" s="41"/>
      <c r="BA4230" s="41"/>
      <c r="BB4230" s="41"/>
      <c r="BC4230" s="41"/>
      <c r="BD4230" s="41"/>
      <c r="BE4230" s="41"/>
      <c r="BF4230" s="41"/>
      <c r="BG4230" s="41"/>
      <c r="BH4230" s="41"/>
      <c r="BI4230" s="41"/>
      <c r="BJ4230" s="41"/>
      <c r="BK4230" s="41"/>
      <c r="BL4230" s="41"/>
      <c r="BM4230" s="41"/>
      <c r="BN4230" s="41"/>
      <c r="BO4230" s="41"/>
      <c r="BP4230" s="108"/>
      <c r="CG4230" s="102"/>
      <c r="CI4230" s="45"/>
    </row>
    <row r="4231" spans="37:87" ht="13" customHeight="1">
      <c r="AK4231" s="114"/>
      <c r="AL4231" s="41"/>
      <c r="AM4231" s="41"/>
      <c r="AN4231" s="41"/>
      <c r="AO4231" s="41"/>
      <c r="AP4231" s="41"/>
      <c r="AQ4231" s="41"/>
      <c r="AR4231" s="41"/>
      <c r="AS4231" s="41"/>
      <c r="AT4231" s="41"/>
      <c r="AU4231" s="41"/>
      <c r="AV4231" s="41"/>
      <c r="AW4231" s="41"/>
      <c r="AX4231" s="41"/>
      <c r="AY4231" s="41"/>
      <c r="AZ4231" s="41"/>
      <c r="BA4231" s="41"/>
      <c r="BB4231" s="41"/>
      <c r="BC4231" s="41"/>
      <c r="BD4231" s="41"/>
      <c r="BE4231" s="41"/>
      <c r="BF4231" s="41"/>
      <c r="BG4231" s="41"/>
      <c r="BH4231" s="41"/>
      <c r="BI4231" s="41"/>
      <c r="BJ4231" s="41"/>
      <c r="BK4231" s="41"/>
      <c r="BL4231" s="41"/>
      <c r="BM4231" s="41"/>
      <c r="BN4231" s="41"/>
      <c r="BO4231" s="41"/>
      <c r="BP4231" s="108"/>
      <c r="CG4231" s="102"/>
      <c r="CI4231" s="45"/>
    </row>
    <row r="4232" spans="37:87" ht="13" customHeight="1">
      <c r="AK4232" s="114"/>
      <c r="AL4232" s="41"/>
      <c r="AM4232" s="41"/>
      <c r="AN4232" s="41"/>
      <c r="AO4232" s="41"/>
      <c r="AP4232" s="41"/>
      <c r="AQ4232" s="41"/>
      <c r="AR4232" s="41"/>
      <c r="AS4232" s="41"/>
      <c r="AT4232" s="41"/>
      <c r="AU4232" s="41"/>
      <c r="AV4232" s="41"/>
      <c r="AW4232" s="41"/>
      <c r="AX4232" s="41"/>
      <c r="AY4232" s="41"/>
      <c r="AZ4232" s="41"/>
      <c r="BA4232" s="41"/>
      <c r="BB4232" s="41"/>
      <c r="BC4232" s="41"/>
      <c r="BD4232" s="41"/>
      <c r="BE4232" s="41"/>
      <c r="BF4232" s="41"/>
      <c r="BG4232" s="41"/>
      <c r="BH4232" s="41"/>
      <c r="BI4232" s="41"/>
      <c r="BJ4232" s="41"/>
      <c r="BK4232" s="41"/>
      <c r="BL4232" s="41"/>
      <c r="BM4232" s="41"/>
      <c r="BN4232" s="41"/>
      <c r="BO4232" s="41"/>
      <c r="BP4232" s="108"/>
      <c r="CG4232" s="102"/>
      <c r="CI4232" s="45"/>
    </row>
    <row r="4233" spans="37:87" ht="13" customHeight="1">
      <c r="AK4233" s="114"/>
      <c r="AL4233" s="41"/>
      <c r="AM4233" s="41"/>
      <c r="AN4233" s="41"/>
      <c r="AO4233" s="41"/>
      <c r="AP4233" s="41"/>
      <c r="AQ4233" s="41"/>
      <c r="AR4233" s="41"/>
      <c r="AS4233" s="41"/>
      <c r="AT4233" s="41"/>
      <c r="AU4233" s="41"/>
      <c r="AV4233" s="41"/>
      <c r="AW4233" s="41"/>
      <c r="AX4233" s="41"/>
      <c r="AY4233" s="41"/>
      <c r="AZ4233" s="41"/>
      <c r="BA4233" s="41"/>
      <c r="BB4233" s="41"/>
      <c r="BC4233" s="41"/>
      <c r="BD4233" s="41"/>
      <c r="BE4233" s="41"/>
      <c r="BF4233" s="41"/>
      <c r="BG4233" s="41"/>
      <c r="BH4233" s="41"/>
      <c r="BI4233" s="41"/>
      <c r="BJ4233" s="41"/>
      <c r="BK4233" s="41"/>
      <c r="BL4233" s="41"/>
      <c r="BM4233" s="41"/>
      <c r="BN4233" s="41"/>
      <c r="BO4233" s="41"/>
      <c r="BP4233" s="108"/>
      <c r="CG4233" s="102"/>
      <c r="CI4233" s="45"/>
    </row>
    <row r="4234" spans="37:87" ht="13" customHeight="1">
      <c r="AK4234" s="114"/>
      <c r="AL4234" s="41"/>
      <c r="AM4234" s="41"/>
      <c r="AN4234" s="41"/>
      <c r="AO4234" s="41"/>
      <c r="AP4234" s="41"/>
      <c r="AQ4234" s="41"/>
      <c r="AR4234" s="41"/>
      <c r="AS4234" s="41"/>
      <c r="AT4234" s="41"/>
      <c r="AU4234" s="41"/>
      <c r="AV4234" s="41"/>
      <c r="AW4234" s="41"/>
      <c r="AX4234" s="41"/>
      <c r="AY4234" s="41"/>
      <c r="AZ4234" s="41"/>
      <c r="BA4234" s="41"/>
      <c r="BB4234" s="41"/>
      <c r="BC4234" s="41"/>
      <c r="BD4234" s="41"/>
      <c r="BE4234" s="41"/>
      <c r="BF4234" s="41"/>
      <c r="BG4234" s="41"/>
      <c r="BH4234" s="41"/>
      <c r="BI4234" s="41"/>
      <c r="BJ4234" s="41"/>
      <c r="BK4234" s="41"/>
      <c r="BL4234" s="41"/>
      <c r="BM4234" s="41"/>
      <c r="BN4234" s="41"/>
      <c r="BO4234" s="41"/>
      <c r="BP4234" s="108"/>
      <c r="CG4234" s="102"/>
      <c r="CI4234" s="45"/>
    </row>
    <row r="4235" spans="37:87" ht="13" customHeight="1">
      <c r="AK4235" s="114"/>
      <c r="AL4235" s="41"/>
      <c r="AM4235" s="41"/>
      <c r="AN4235" s="41"/>
      <c r="AO4235" s="41"/>
      <c r="AP4235" s="41"/>
      <c r="AQ4235" s="41"/>
      <c r="AR4235" s="41"/>
      <c r="AS4235" s="41"/>
      <c r="AT4235" s="41"/>
      <c r="AU4235" s="41"/>
      <c r="AV4235" s="41"/>
      <c r="AW4235" s="41"/>
      <c r="AX4235" s="41"/>
      <c r="AY4235" s="41"/>
      <c r="AZ4235" s="41"/>
      <c r="BA4235" s="41"/>
      <c r="BB4235" s="41"/>
      <c r="BC4235" s="41"/>
      <c r="BD4235" s="41"/>
      <c r="BE4235" s="41"/>
      <c r="BF4235" s="41"/>
      <c r="BG4235" s="41"/>
      <c r="BH4235" s="41"/>
      <c r="BI4235" s="41"/>
      <c r="BJ4235" s="41"/>
      <c r="BK4235" s="41"/>
      <c r="BL4235" s="41"/>
      <c r="BM4235" s="41"/>
      <c r="BN4235" s="41"/>
      <c r="BO4235" s="41"/>
      <c r="BP4235" s="108"/>
      <c r="CG4235" s="102"/>
      <c r="CI4235" s="45"/>
    </row>
    <row r="4236" spans="37:87" ht="13" customHeight="1">
      <c r="AK4236" s="114"/>
      <c r="AL4236" s="41"/>
      <c r="AM4236" s="41"/>
      <c r="AN4236" s="41"/>
      <c r="AO4236" s="41"/>
      <c r="AP4236" s="41"/>
      <c r="AQ4236" s="41"/>
      <c r="AR4236" s="41"/>
      <c r="AS4236" s="41"/>
      <c r="AT4236" s="41"/>
      <c r="AU4236" s="41"/>
      <c r="AV4236" s="41"/>
      <c r="AW4236" s="41"/>
      <c r="AX4236" s="41"/>
      <c r="AY4236" s="41"/>
      <c r="AZ4236" s="41"/>
      <c r="BA4236" s="41"/>
      <c r="BB4236" s="41"/>
      <c r="BC4236" s="41"/>
      <c r="BD4236" s="41"/>
      <c r="BE4236" s="41"/>
      <c r="BF4236" s="41"/>
      <c r="BG4236" s="41"/>
      <c r="BH4236" s="41"/>
      <c r="BI4236" s="41"/>
      <c r="BJ4236" s="41"/>
      <c r="BK4236" s="41"/>
      <c r="BL4236" s="41"/>
      <c r="BM4236" s="41"/>
      <c r="BN4236" s="41"/>
      <c r="BO4236" s="41"/>
      <c r="BP4236" s="108"/>
      <c r="CG4236" s="102"/>
      <c r="CI4236" s="45"/>
    </row>
    <row r="4237" spans="37:87" ht="13" customHeight="1">
      <c r="AK4237" s="114"/>
      <c r="AL4237" s="41"/>
      <c r="AM4237" s="41"/>
      <c r="AN4237" s="41"/>
      <c r="AO4237" s="41"/>
      <c r="AP4237" s="41"/>
      <c r="AQ4237" s="41"/>
      <c r="AR4237" s="41"/>
      <c r="AS4237" s="41"/>
      <c r="AT4237" s="41"/>
      <c r="AU4237" s="41"/>
      <c r="AV4237" s="41"/>
      <c r="AW4237" s="41"/>
      <c r="AX4237" s="41"/>
      <c r="AY4237" s="41"/>
      <c r="AZ4237" s="41"/>
      <c r="BA4237" s="41"/>
      <c r="BB4237" s="41"/>
      <c r="BC4237" s="41"/>
      <c r="BD4237" s="41"/>
      <c r="BE4237" s="41"/>
      <c r="BF4237" s="41"/>
      <c r="BG4237" s="41"/>
      <c r="BH4237" s="41"/>
      <c r="BI4237" s="41"/>
      <c r="BJ4237" s="41"/>
      <c r="BK4237" s="41"/>
      <c r="BL4237" s="41"/>
      <c r="BM4237" s="41"/>
      <c r="BN4237" s="41"/>
      <c r="BO4237" s="41"/>
      <c r="BP4237" s="108"/>
      <c r="CG4237" s="102"/>
      <c r="CI4237" s="45"/>
    </row>
    <row r="4238" spans="37:87" ht="13" customHeight="1">
      <c r="AK4238" s="114"/>
      <c r="AL4238" s="41"/>
      <c r="AM4238" s="41"/>
      <c r="AN4238" s="41"/>
      <c r="AO4238" s="41"/>
      <c r="AP4238" s="41"/>
      <c r="AQ4238" s="41"/>
      <c r="AR4238" s="41"/>
      <c r="AS4238" s="41"/>
      <c r="AT4238" s="41"/>
      <c r="AU4238" s="41"/>
      <c r="AV4238" s="41"/>
      <c r="AW4238" s="41"/>
      <c r="AX4238" s="41"/>
      <c r="AY4238" s="41"/>
      <c r="AZ4238" s="41"/>
      <c r="BA4238" s="41"/>
      <c r="BB4238" s="41"/>
      <c r="BC4238" s="41"/>
      <c r="BD4238" s="41"/>
      <c r="BE4238" s="41"/>
      <c r="BF4238" s="41"/>
      <c r="BG4238" s="41"/>
      <c r="BH4238" s="41"/>
      <c r="BI4238" s="41"/>
      <c r="BJ4238" s="41"/>
      <c r="BK4238" s="41"/>
      <c r="BL4238" s="41"/>
      <c r="BM4238" s="41"/>
      <c r="BN4238" s="41"/>
      <c r="BO4238" s="41"/>
      <c r="BP4238" s="108"/>
      <c r="CG4238" s="102"/>
      <c r="CI4238" s="45"/>
    </row>
    <row r="4239" spans="37:87" ht="13" customHeight="1">
      <c r="AK4239" s="114"/>
      <c r="AL4239" s="41"/>
      <c r="AM4239" s="41"/>
      <c r="AN4239" s="41"/>
      <c r="AO4239" s="41"/>
      <c r="AP4239" s="41"/>
      <c r="AQ4239" s="41"/>
      <c r="AR4239" s="41"/>
      <c r="AS4239" s="41"/>
      <c r="AT4239" s="41"/>
      <c r="AU4239" s="41"/>
      <c r="AV4239" s="41"/>
      <c r="AW4239" s="41"/>
      <c r="AX4239" s="41"/>
      <c r="AY4239" s="41"/>
      <c r="AZ4239" s="41"/>
      <c r="BA4239" s="41"/>
      <c r="BB4239" s="41"/>
      <c r="BC4239" s="41"/>
      <c r="BD4239" s="41"/>
      <c r="BE4239" s="41"/>
      <c r="BF4239" s="41"/>
      <c r="BG4239" s="41"/>
      <c r="BH4239" s="41"/>
      <c r="BI4239" s="41"/>
      <c r="BJ4239" s="41"/>
      <c r="BK4239" s="41"/>
      <c r="BL4239" s="41"/>
      <c r="BM4239" s="41"/>
      <c r="BN4239" s="41"/>
      <c r="BO4239" s="41"/>
      <c r="BP4239" s="108"/>
      <c r="CG4239" s="102"/>
      <c r="CI4239" s="45"/>
    </row>
    <row r="4240" spans="37:87" ht="13" customHeight="1">
      <c r="AK4240" s="114"/>
      <c r="AL4240" s="41"/>
      <c r="AM4240" s="41"/>
      <c r="AN4240" s="41"/>
      <c r="AO4240" s="41"/>
      <c r="AP4240" s="41"/>
      <c r="AQ4240" s="41"/>
      <c r="AR4240" s="41"/>
      <c r="AS4240" s="41"/>
      <c r="AT4240" s="41"/>
      <c r="AU4240" s="41"/>
      <c r="AV4240" s="41"/>
      <c r="AW4240" s="41"/>
      <c r="AX4240" s="41"/>
      <c r="AY4240" s="41"/>
      <c r="AZ4240" s="41"/>
      <c r="BA4240" s="41"/>
      <c r="BB4240" s="41"/>
      <c r="BC4240" s="41"/>
      <c r="BD4240" s="41"/>
      <c r="BE4240" s="41"/>
      <c r="BF4240" s="41"/>
      <c r="BG4240" s="41"/>
      <c r="BH4240" s="41"/>
      <c r="BI4240" s="41"/>
      <c r="BJ4240" s="41"/>
      <c r="BK4240" s="41"/>
      <c r="BL4240" s="41"/>
      <c r="BM4240" s="41"/>
      <c r="BN4240" s="41"/>
      <c r="BO4240" s="41"/>
      <c r="BP4240" s="108"/>
      <c r="CG4240" s="102"/>
      <c r="CI4240" s="45"/>
    </row>
    <row r="4241" spans="37:87" ht="13" customHeight="1">
      <c r="AK4241" s="114"/>
      <c r="AL4241" s="41"/>
      <c r="AM4241" s="41"/>
      <c r="AN4241" s="41"/>
      <c r="AO4241" s="41"/>
      <c r="AP4241" s="41"/>
      <c r="AQ4241" s="41"/>
      <c r="AR4241" s="41"/>
      <c r="AS4241" s="41"/>
      <c r="AT4241" s="41"/>
      <c r="AU4241" s="41"/>
      <c r="AV4241" s="41"/>
      <c r="AW4241" s="41"/>
      <c r="AX4241" s="41"/>
      <c r="AY4241" s="41"/>
      <c r="AZ4241" s="41"/>
      <c r="BA4241" s="41"/>
      <c r="BB4241" s="41"/>
      <c r="BC4241" s="41"/>
      <c r="BD4241" s="41"/>
      <c r="BE4241" s="41"/>
      <c r="BF4241" s="41"/>
      <c r="BG4241" s="41"/>
      <c r="BH4241" s="41"/>
      <c r="BI4241" s="41"/>
      <c r="BJ4241" s="41"/>
      <c r="BK4241" s="41"/>
      <c r="BL4241" s="41"/>
      <c r="BM4241" s="41"/>
      <c r="BN4241" s="41"/>
      <c r="BO4241" s="41"/>
      <c r="BP4241" s="108"/>
      <c r="CG4241" s="102"/>
      <c r="CI4241" s="45"/>
    </row>
    <row r="4242" spans="37:87" ht="13" customHeight="1">
      <c r="AK4242" s="114"/>
      <c r="AL4242" s="41"/>
      <c r="AM4242" s="41"/>
      <c r="AN4242" s="41"/>
      <c r="AO4242" s="41"/>
      <c r="AP4242" s="41"/>
      <c r="AQ4242" s="41"/>
      <c r="AR4242" s="41"/>
      <c r="AS4242" s="41"/>
      <c r="AT4242" s="41"/>
      <c r="AU4242" s="41"/>
      <c r="AV4242" s="41"/>
      <c r="AW4242" s="41"/>
      <c r="AX4242" s="41"/>
      <c r="AY4242" s="41"/>
      <c r="AZ4242" s="41"/>
      <c r="BA4242" s="41"/>
      <c r="BB4242" s="41"/>
      <c r="BC4242" s="41"/>
      <c r="BD4242" s="41"/>
      <c r="BE4242" s="41"/>
      <c r="BF4242" s="41"/>
      <c r="BG4242" s="41"/>
      <c r="BH4242" s="41"/>
      <c r="BI4242" s="41"/>
      <c r="BJ4242" s="41"/>
      <c r="BK4242" s="41"/>
      <c r="BL4242" s="41"/>
      <c r="BM4242" s="41"/>
      <c r="BN4242" s="41"/>
      <c r="BO4242" s="41"/>
      <c r="BP4242" s="108"/>
      <c r="CG4242" s="102"/>
      <c r="CI4242" s="45"/>
    </row>
    <row r="4243" spans="37:87" ht="13" customHeight="1">
      <c r="AK4243" s="114"/>
      <c r="AL4243" s="41"/>
      <c r="AM4243" s="41"/>
      <c r="AN4243" s="41"/>
      <c r="AO4243" s="41"/>
      <c r="AP4243" s="41"/>
      <c r="AQ4243" s="41"/>
      <c r="AR4243" s="41"/>
      <c r="AS4243" s="41"/>
      <c r="AT4243" s="41"/>
      <c r="AU4243" s="41"/>
      <c r="AV4243" s="41"/>
      <c r="AW4243" s="41"/>
      <c r="AX4243" s="41"/>
      <c r="AY4243" s="41"/>
      <c r="AZ4243" s="41"/>
      <c r="BA4243" s="41"/>
      <c r="BB4243" s="41"/>
      <c r="BC4243" s="41"/>
      <c r="BD4243" s="41"/>
      <c r="BE4243" s="41"/>
      <c r="BF4243" s="41"/>
      <c r="BG4243" s="41"/>
      <c r="BH4243" s="41"/>
      <c r="BI4243" s="41"/>
      <c r="BJ4243" s="41"/>
      <c r="BK4243" s="41"/>
      <c r="BL4243" s="41"/>
      <c r="BM4243" s="41"/>
      <c r="BN4243" s="41"/>
      <c r="BO4243" s="41"/>
      <c r="BP4243" s="108"/>
      <c r="CG4243" s="102"/>
      <c r="CI4243" s="45"/>
    </row>
    <row r="4244" spans="37:87" ht="13" customHeight="1">
      <c r="AK4244" s="114"/>
      <c r="AL4244" s="41"/>
      <c r="AM4244" s="41"/>
      <c r="AN4244" s="41"/>
      <c r="AO4244" s="41"/>
      <c r="AP4244" s="41"/>
      <c r="AQ4244" s="41"/>
      <c r="AR4244" s="41"/>
      <c r="AS4244" s="41"/>
      <c r="AT4244" s="41"/>
      <c r="AU4244" s="41"/>
      <c r="AV4244" s="41"/>
      <c r="AW4244" s="41"/>
      <c r="AX4244" s="41"/>
      <c r="AY4244" s="41"/>
      <c r="AZ4244" s="41"/>
      <c r="BA4244" s="41"/>
      <c r="BB4244" s="41"/>
      <c r="BC4244" s="41"/>
      <c r="BD4244" s="41"/>
      <c r="BE4244" s="41"/>
      <c r="BF4244" s="41"/>
      <c r="BG4244" s="41"/>
      <c r="BH4244" s="41"/>
      <c r="BI4244" s="41"/>
      <c r="BJ4244" s="41"/>
      <c r="BK4244" s="41"/>
      <c r="BL4244" s="41"/>
      <c r="BM4244" s="41"/>
      <c r="BN4244" s="41"/>
      <c r="BO4244" s="41"/>
      <c r="BP4244" s="108"/>
      <c r="CG4244" s="102"/>
      <c r="CI4244" s="45"/>
    </row>
    <row r="4245" spans="37:87" ht="13" customHeight="1">
      <c r="AK4245" s="114"/>
      <c r="AL4245" s="41"/>
      <c r="AM4245" s="41"/>
      <c r="AN4245" s="41"/>
      <c r="AO4245" s="41"/>
      <c r="AP4245" s="41"/>
      <c r="AQ4245" s="41"/>
      <c r="AR4245" s="41"/>
      <c r="AS4245" s="41"/>
      <c r="AT4245" s="41"/>
      <c r="AU4245" s="41"/>
      <c r="AV4245" s="41"/>
      <c r="AW4245" s="41"/>
      <c r="AX4245" s="41"/>
      <c r="AY4245" s="41"/>
      <c r="AZ4245" s="41"/>
      <c r="BA4245" s="41"/>
      <c r="BB4245" s="41"/>
      <c r="BC4245" s="41"/>
      <c r="BD4245" s="41"/>
      <c r="BE4245" s="41"/>
      <c r="BF4245" s="41"/>
      <c r="BG4245" s="41"/>
      <c r="BH4245" s="41"/>
      <c r="BI4245" s="41"/>
      <c r="BJ4245" s="41"/>
      <c r="BK4245" s="41"/>
      <c r="BL4245" s="41"/>
      <c r="BM4245" s="41"/>
      <c r="BN4245" s="41"/>
      <c r="BO4245" s="41"/>
      <c r="BP4245" s="108"/>
      <c r="CG4245" s="102"/>
      <c r="CI4245" s="45"/>
    </row>
    <row r="4246" spans="37:87" ht="13" customHeight="1">
      <c r="AK4246" s="114"/>
      <c r="AL4246" s="41"/>
      <c r="AM4246" s="41"/>
      <c r="AN4246" s="41"/>
      <c r="AO4246" s="41"/>
      <c r="AP4246" s="41"/>
      <c r="AQ4246" s="41"/>
      <c r="AR4246" s="41"/>
      <c r="AS4246" s="41"/>
      <c r="AT4246" s="41"/>
      <c r="AU4246" s="41"/>
      <c r="AV4246" s="41"/>
      <c r="AW4246" s="41"/>
      <c r="AX4246" s="41"/>
      <c r="AY4246" s="41"/>
      <c r="AZ4246" s="41"/>
      <c r="BA4246" s="41"/>
      <c r="BB4246" s="41"/>
      <c r="BC4246" s="41"/>
      <c r="BD4246" s="41"/>
      <c r="BE4246" s="41"/>
      <c r="BF4246" s="41"/>
      <c r="BG4246" s="41"/>
      <c r="BH4246" s="41"/>
      <c r="BI4246" s="41"/>
      <c r="BJ4246" s="41"/>
      <c r="BK4246" s="41"/>
      <c r="BL4246" s="41"/>
      <c r="BM4246" s="41"/>
      <c r="BN4246" s="41"/>
      <c r="BO4246" s="41"/>
      <c r="BP4246" s="108"/>
      <c r="CG4246" s="102"/>
      <c r="CI4246" s="45"/>
    </row>
    <row r="4247" spans="37:87" ht="13" customHeight="1">
      <c r="AK4247" s="114"/>
      <c r="AL4247" s="41"/>
      <c r="AM4247" s="41"/>
      <c r="AN4247" s="41"/>
      <c r="AO4247" s="41"/>
      <c r="AP4247" s="41"/>
      <c r="AQ4247" s="41"/>
      <c r="AR4247" s="41"/>
      <c r="AS4247" s="41"/>
      <c r="AT4247" s="41"/>
      <c r="AU4247" s="41"/>
      <c r="AV4247" s="41"/>
      <c r="AW4247" s="41"/>
      <c r="AX4247" s="41"/>
      <c r="AY4247" s="41"/>
      <c r="AZ4247" s="41"/>
      <c r="BA4247" s="41"/>
      <c r="BB4247" s="41"/>
      <c r="BC4247" s="41"/>
      <c r="BD4247" s="41"/>
      <c r="BE4247" s="41"/>
      <c r="BF4247" s="41"/>
      <c r="BG4247" s="41"/>
      <c r="BH4247" s="41"/>
      <c r="BI4247" s="41"/>
      <c r="BJ4247" s="41"/>
      <c r="BK4247" s="41"/>
      <c r="BL4247" s="41"/>
      <c r="BM4247" s="41"/>
      <c r="BN4247" s="41"/>
      <c r="BO4247" s="41"/>
      <c r="BP4247" s="108"/>
      <c r="CG4247" s="102"/>
      <c r="CI4247" s="45"/>
    </row>
    <row r="4248" spans="37:87" ht="13" customHeight="1">
      <c r="AK4248" s="114"/>
      <c r="AL4248" s="41"/>
      <c r="AM4248" s="41"/>
      <c r="AN4248" s="41"/>
      <c r="AO4248" s="41"/>
      <c r="AP4248" s="41"/>
      <c r="AQ4248" s="41"/>
      <c r="AR4248" s="41"/>
      <c r="AS4248" s="41"/>
      <c r="AT4248" s="41"/>
      <c r="AU4248" s="41"/>
      <c r="AV4248" s="41"/>
      <c r="AW4248" s="41"/>
      <c r="AX4248" s="41"/>
      <c r="AY4248" s="41"/>
      <c r="AZ4248" s="41"/>
      <c r="BA4248" s="41"/>
      <c r="BB4248" s="41"/>
      <c r="BC4248" s="41"/>
      <c r="BD4248" s="41"/>
      <c r="BE4248" s="41"/>
      <c r="BF4248" s="41"/>
      <c r="BG4248" s="41"/>
      <c r="BH4248" s="41"/>
      <c r="BI4248" s="41"/>
      <c r="BJ4248" s="41"/>
      <c r="BK4248" s="41"/>
      <c r="BL4248" s="41"/>
      <c r="BM4248" s="41"/>
      <c r="BN4248" s="41"/>
      <c r="BO4248" s="41"/>
      <c r="BP4248" s="108"/>
      <c r="CG4248" s="102"/>
      <c r="CI4248" s="45"/>
    </row>
    <row r="4249" spans="37:87" ht="13" customHeight="1">
      <c r="AK4249" s="114"/>
      <c r="AL4249" s="41"/>
      <c r="AM4249" s="41"/>
      <c r="AN4249" s="41"/>
      <c r="AO4249" s="41"/>
      <c r="AP4249" s="41"/>
      <c r="AQ4249" s="41"/>
      <c r="AR4249" s="41"/>
      <c r="AS4249" s="41"/>
      <c r="AT4249" s="41"/>
      <c r="AU4249" s="41"/>
      <c r="AV4249" s="41"/>
      <c r="AW4249" s="41"/>
      <c r="AX4249" s="41"/>
      <c r="AY4249" s="41"/>
      <c r="AZ4249" s="41"/>
      <c r="BA4249" s="41"/>
      <c r="BB4249" s="41"/>
      <c r="BC4249" s="41"/>
      <c r="BD4249" s="41"/>
      <c r="BE4249" s="41"/>
      <c r="BF4249" s="41"/>
      <c r="BG4249" s="41"/>
      <c r="BH4249" s="41"/>
      <c r="BI4249" s="41"/>
      <c r="BJ4249" s="41"/>
      <c r="BK4249" s="41"/>
      <c r="BL4249" s="41"/>
      <c r="BM4249" s="41"/>
      <c r="BN4249" s="41"/>
      <c r="BO4249" s="41"/>
      <c r="BP4249" s="108"/>
      <c r="CG4249" s="102"/>
      <c r="CI4249" s="45"/>
    </row>
    <row r="4250" spans="37:87" ht="13" customHeight="1">
      <c r="AK4250" s="114"/>
      <c r="AL4250" s="41"/>
      <c r="AM4250" s="41"/>
      <c r="AN4250" s="41"/>
      <c r="AO4250" s="41"/>
      <c r="AP4250" s="41"/>
      <c r="AQ4250" s="41"/>
      <c r="AR4250" s="41"/>
      <c r="AS4250" s="41"/>
      <c r="AT4250" s="41"/>
      <c r="AU4250" s="41"/>
      <c r="AV4250" s="41"/>
      <c r="AW4250" s="41"/>
      <c r="AX4250" s="41"/>
      <c r="AY4250" s="41"/>
      <c r="AZ4250" s="41"/>
      <c r="BA4250" s="41"/>
      <c r="BB4250" s="41"/>
      <c r="BC4250" s="41"/>
      <c r="BD4250" s="41"/>
      <c r="BE4250" s="41"/>
      <c r="BF4250" s="41"/>
      <c r="BG4250" s="41"/>
      <c r="BH4250" s="41"/>
      <c r="BI4250" s="41"/>
      <c r="BJ4250" s="41"/>
      <c r="BK4250" s="41"/>
      <c r="BL4250" s="41"/>
      <c r="BM4250" s="41"/>
      <c r="BN4250" s="41"/>
      <c r="BO4250" s="41"/>
      <c r="BP4250" s="108"/>
      <c r="CG4250" s="102"/>
      <c r="CI4250" s="45"/>
    </row>
    <row r="4251" spans="37:87" ht="13" customHeight="1">
      <c r="AK4251" s="114"/>
      <c r="AL4251" s="41"/>
      <c r="AM4251" s="41"/>
      <c r="AN4251" s="41"/>
      <c r="AO4251" s="41"/>
      <c r="AP4251" s="41"/>
      <c r="AQ4251" s="41"/>
      <c r="AR4251" s="41"/>
      <c r="AS4251" s="41"/>
      <c r="AT4251" s="41"/>
      <c r="AU4251" s="41"/>
      <c r="AV4251" s="41"/>
      <c r="AW4251" s="41"/>
      <c r="AX4251" s="41"/>
      <c r="AY4251" s="41"/>
      <c r="AZ4251" s="41"/>
      <c r="BA4251" s="41"/>
      <c r="BB4251" s="41"/>
      <c r="BC4251" s="41"/>
      <c r="BD4251" s="41"/>
      <c r="BE4251" s="41"/>
      <c r="BF4251" s="41"/>
      <c r="BG4251" s="41"/>
      <c r="BH4251" s="41"/>
      <c r="BI4251" s="41"/>
      <c r="BJ4251" s="41"/>
      <c r="BK4251" s="41"/>
      <c r="BL4251" s="41"/>
      <c r="BM4251" s="41"/>
      <c r="BN4251" s="41"/>
      <c r="BO4251" s="41"/>
      <c r="BP4251" s="108"/>
      <c r="CG4251" s="102"/>
      <c r="CI4251" s="45"/>
    </row>
    <row r="4252" spans="37:87" ht="13" customHeight="1">
      <c r="AK4252" s="114"/>
      <c r="AL4252" s="41"/>
      <c r="AM4252" s="41"/>
      <c r="AN4252" s="41"/>
      <c r="AO4252" s="41"/>
      <c r="AP4252" s="41"/>
      <c r="AQ4252" s="41"/>
      <c r="AR4252" s="41"/>
      <c r="AS4252" s="41"/>
      <c r="AT4252" s="41"/>
      <c r="AU4252" s="41"/>
      <c r="AV4252" s="41"/>
      <c r="AW4252" s="41"/>
      <c r="AX4252" s="41"/>
      <c r="AY4252" s="41"/>
      <c r="AZ4252" s="41"/>
      <c r="BA4252" s="41"/>
      <c r="BB4252" s="41"/>
      <c r="BC4252" s="41"/>
      <c r="BD4252" s="41"/>
      <c r="BE4252" s="41"/>
      <c r="BF4252" s="41"/>
      <c r="BG4252" s="41"/>
      <c r="BH4252" s="41"/>
      <c r="BI4252" s="41"/>
      <c r="BJ4252" s="41"/>
      <c r="BK4252" s="41"/>
      <c r="BL4252" s="41"/>
      <c r="BM4252" s="41"/>
      <c r="BN4252" s="41"/>
      <c r="BO4252" s="41"/>
      <c r="BP4252" s="108"/>
      <c r="CG4252" s="102"/>
      <c r="CI4252" s="45"/>
    </row>
    <row r="4253" spans="37:87" ht="13" customHeight="1">
      <c r="AK4253" s="114"/>
      <c r="AL4253" s="41"/>
      <c r="AM4253" s="41"/>
      <c r="AN4253" s="41"/>
      <c r="AO4253" s="41"/>
      <c r="AP4253" s="41"/>
      <c r="AQ4253" s="41"/>
      <c r="AR4253" s="41"/>
      <c r="AS4253" s="41"/>
      <c r="AT4253" s="41"/>
      <c r="AU4253" s="41"/>
      <c r="AV4253" s="41"/>
      <c r="AW4253" s="41"/>
      <c r="AX4253" s="41"/>
      <c r="AY4253" s="41"/>
      <c r="AZ4253" s="41"/>
      <c r="BA4253" s="41"/>
      <c r="BB4253" s="41"/>
      <c r="BC4253" s="41"/>
      <c r="BD4253" s="41"/>
      <c r="BE4253" s="41"/>
      <c r="BF4253" s="41"/>
      <c r="BG4253" s="41"/>
      <c r="BH4253" s="41"/>
      <c r="BI4253" s="41"/>
      <c r="BJ4253" s="41"/>
      <c r="BK4253" s="41"/>
      <c r="BL4253" s="41"/>
      <c r="BM4253" s="41"/>
      <c r="BN4253" s="41"/>
      <c r="BO4253" s="41"/>
      <c r="BP4253" s="108"/>
      <c r="CG4253" s="102"/>
      <c r="CI4253" s="45"/>
    </row>
    <row r="4254" spans="37:87" ht="13" customHeight="1">
      <c r="AK4254" s="114"/>
      <c r="AL4254" s="41"/>
      <c r="AM4254" s="41"/>
      <c r="AN4254" s="41"/>
      <c r="AO4254" s="41"/>
      <c r="AP4254" s="41"/>
      <c r="AQ4254" s="41"/>
      <c r="AR4254" s="41"/>
      <c r="AS4254" s="41"/>
      <c r="AT4254" s="41"/>
      <c r="AU4254" s="41"/>
      <c r="AV4254" s="41"/>
      <c r="AW4254" s="41"/>
      <c r="AX4254" s="41"/>
      <c r="AY4254" s="41"/>
      <c r="AZ4254" s="41"/>
      <c r="BA4254" s="41"/>
      <c r="BB4254" s="41"/>
      <c r="BC4254" s="41"/>
      <c r="BD4254" s="41"/>
      <c r="BE4254" s="41"/>
      <c r="BF4254" s="41"/>
      <c r="BG4254" s="41"/>
      <c r="BH4254" s="41"/>
      <c r="BI4254" s="41"/>
      <c r="BJ4254" s="41"/>
      <c r="BK4254" s="41"/>
      <c r="BL4254" s="41"/>
      <c r="BM4254" s="41"/>
      <c r="BN4254" s="41"/>
      <c r="BO4254" s="41"/>
      <c r="BP4254" s="108"/>
      <c r="CG4254" s="102"/>
      <c r="CI4254" s="45"/>
    </row>
    <row r="4255" spans="37:87" ht="13" customHeight="1">
      <c r="AK4255" s="114"/>
      <c r="AL4255" s="41"/>
      <c r="AM4255" s="41"/>
      <c r="AN4255" s="41"/>
      <c r="AO4255" s="41"/>
      <c r="AP4255" s="41"/>
      <c r="AQ4255" s="41"/>
      <c r="AR4255" s="41"/>
      <c r="AS4255" s="41"/>
      <c r="AT4255" s="41"/>
      <c r="AU4255" s="41"/>
      <c r="AV4255" s="41"/>
      <c r="AW4255" s="41"/>
      <c r="AX4255" s="41"/>
      <c r="AY4255" s="41"/>
      <c r="AZ4255" s="41"/>
      <c r="BA4255" s="41"/>
      <c r="BB4255" s="41"/>
      <c r="BC4255" s="41"/>
      <c r="BD4255" s="41"/>
      <c r="BE4255" s="41"/>
      <c r="BF4255" s="41"/>
      <c r="BG4255" s="41"/>
      <c r="BH4255" s="41"/>
      <c r="BI4255" s="41"/>
      <c r="BJ4255" s="41"/>
      <c r="BK4255" s="41"/>
      <c r="BL4255" s="41"/>
      <c r="BM4255" s="41"/>
      <c r="BN4255" s="41"/>
      <c r="BO4255" s="41"/>
      <c r="BP4255" s="108"/>
      <c r="CG4255" s="102"/>
      <c r="CI4255" s="45"/>
    </row>
    <row r="4256" spans="37:87" ht="13" customHeight="1">
      <c r="AK4256" s="114"/>
      <c r="AL4256" s="41"/>
      <c r="AM4256" s="41"/>
      <c r="AN4256" s="41"/>
      <c r="AO4256" s="41"/>
      <c r="AP4256" s="41"/>
      <c r="AQ4256" s="41"/>
      <c r="AR4256" s="41"/>
      <c r="AS4256" s="41"/>
      <c r="AT4256" s="41"/>
      <c r="AU4256" s="41"/>
      <c r="AV4256" s="41"/>
      <c r="AW4256" s="41"/>
      <c r="AX4256" s="41"/>
      <c r="AY4256" s="41"/>
      <c r="AZ4256" s="41"/>
      <c r="BA4256" s="41"/>
      <c r="BB4256" s="41"/>
      <c r="BC4256" s="41"/>
      <c r="BD4256" s="41"/>
      <c r="BE4256" s="41"/>
      <c r="BF4256" s="41"/>
      <c r="BG4256" s="41"/>
      <c r="BH4256" s="41"/>
      <c r="BI4256" s="41"/>
      <c r="BJ4256" s="41"/>
      <c r="BK4256" s="41"/>
      <c r="BL4256" s="41"/>
      <c r="BM4256" s="41"/>
      <c r="BN4256" s="41"/>
      <c r="BO4256" s="41"/>
      <c r="BP4256" s="108"/>
      <c r="CG4256" s="102"/>
      <c r="CI4256" s="45"/>
    </row>
    <row r="4257" spans="37:87" ht="13" customHeight="1">
      <c r="AK4257" s="114"/>
      <c r="AL4257" s="41"/>
      <c r="AM4257" s="41"/>
      <c r="AN4257" s="41"/>
      <c r="AO4257" s="41"/>
      <c r="AP4257" s="41"/>
      <c r="AQ4257" s="41"/>
      <c r="AR4257" s="41"/>
      <c r="AS4257" s="41"/>
      <c r="AT4257" s="41"/>
      <c r="AU4257" s="41"/>
      <c r="AV4257" s="41"/>
      <c r="AW4257" s="41"/>
      <c r="AX4257" s="41"/>
      <c r="AY4257" s="41"/>
      <c r="AZ4257" s="41"/>
      <c r="BA4257" s="41"/>
      <c r="BB4257" s="41"/>
      <c r="BC4257" s="41"/>
      <c r="BD4257" s="41"/>
      <c r="BE4257" s="41"/>
      <c r="BF4257" s="41"/>
      <c r="BG4257" s="41"/>
      <c r="BH4257" s="41"/>
      <c r="BI4257" s="41"/>
      <c r="BJ4257" s="41"/>
      <c r="BK4257" s="41"/>
      <c r="BL4257" s="41"/>
      <c r="BM4257" s="41"/>
      <c r="BN4257" s="41"/>
      <c r="BO4257" s="41"/>
      <c r="BP4257" s="108"/>
      <c r="CG4257" s="102"/>
      <c r="CI4257" s="45"/>
    </row>
    <row r="4258" spans="37:87" ht="13" customHeight="1">
      <c r="AK4258" s="114"/>
      <c r="AL4258" s="41"/>
      <c r="AM4258" s="41"/>
      <c r="AN4258" s="41"/>
      <c r="AO4258" s="41"/>
      <c r="AP4258" s="41"/>
      <c r="AQ4258" s="41"/>
      <c r="AR4258" s="41"/>
      <c r="AS4258" s="41"/>
      <c r="AT4258" s="41"/>
      <c r="AU4258" s="41"/>
      <c r="AV4258" s="41"/>
      <c r="AW4258" s="41"/>
      <c r="AX4258" s="41"/>
      <c r="AY4258" s="41"/>
      <c r="AZ4258" s="41"/>
      <c r="BA4258" s="41"/>
      <c r="BB4258" s="41"/>
      <c r="BC4258" s="41"/>
      <c r="BD4258" s="41"/>
      <c r="BE4258" s="41"/>
      <c r="BF4258" s="41"/>
      <c r="BG4258" s="41"/>
      <c r="BH4258" s="41"/>
      <c r="BI4258" s="41"/>
      <c r="BJ4258" s="41"/>
      <c r="BK4258" s="41"/>
      <c r="BL4258" s="41"/>
      <c r="BM4258" s="41"/>
      <c r="BN4258" s="41"/>
      <c r="BO4258" s="41"/>
      <c r="BP4258" s="108"/>
      <c r="CG4258" s="102"/>
      <c r="CI4258" s="45"/>
    </row>
    <row r="4259" spans="37:87" ht="13" customHeight="1">
      <c r="AK4259" s="114"/>
      <c r="AL4259" s="41"/>
      <c r="AM4259" s="41"/>
      <c r="AN4259" s="41"/>
      <c r="AO4259" s="41"/>
      <c r="AP4259" s="41"/>
      <c r="AQ4259" s="41"/>
      <c r="AR4259" s="41"/>
      <c r="AS4259" s="41"/>
      <c r="AT4259" s="41"/>
      <c r="AU4259" s="41"/>
      <c r="AV4259" s="41"/>
      <c r="AW4259" s="41"/>
      <c r="AX4259" s="41"/>
      <c r="AY4259" s="41"/>
      <c r="AZ4259" s="41"/>
      <c r="BA4259" s="41"/>
      <c r="BB4259" s="41"/>
      <c r="BC4259" s="41"/>
      <c r="BD4259" s="41"/>
      <c r="BE4259" s="41"/>
      <c r="BF4259" s="41"/>
      <c r="BG4259" s="41"/>
      <c r="BH4259" s="41"/>
      <c r="BI4259" s="41"/>
      <c r="BJ4259" s="41"/>
      <c r="BK4259" s="41"/>
      <c r="BL4259" s="41"/>
      <c r="BM4259" s="41"/>
      <c r="BN4259" s="41"/>
      <c r="BO4259" s="41"/>
      <c r="BP4259" s="108"/>
      <c r="CG4259" s="102"/>
      <c r="CI4259" s="45"/>
    </row>
    <row r="4260" spans="37:87" ht="13" customHeight="1">
      <c r="AK4260" s="114"/>
      <c r="AL4260" s="41"/>
      <c r="AM4260" s="41"/>
      <c r="AN4260" s="41"/>
      <c r="AO4260" s="41"/>
      <c r="AP4260" s="41"/>
      <c r="AQ4260" s="41"/>
      <c r="AR4260" s="41"/>
      <c r="AS4260" s="41"/>
      <c r="AT4260" s="41"/>
      <c r="AU4260" s="41"/>
      <c r="AV4260" s="41"/>
      <c r="AW4260" s="41"/>
      <c r="AX4260" s="41"/>
      <c r="AY4260" s="41"/>
      <c r="AZ4260" s="41"/>
      <c r="BA4260" s="41"/>
      <c r="BB4260" s="41"/>
      <c r="BC4260" s="41"/>
      <c r="BD4260" s="41"/>
      <c r="BE4260" s="41"/>
      <c r="BF4260" s="41"/>
      <c r="BG4260" s="41"/>
      <c r="BH4260" s="41"/>
      <c r="BI4260" s="41"/>
      <c r="BJ4260" s="41"/>
      <c r="BK4260" s="41"/>
      <c r="BL4260" s="41"/>
      <c r="BM4260" s="41"/>
      <c r="BN4260" s="41"/>
      <c r="BO4260" s="41"/>
      <c r="BP4260" s="108"/>
      <c r="CG4260" s="102"/>
      <c r="CI4260" s="45"/>
    </row>
    <row r="4261" spans="37:87" ht="13" customHeight="1">
      <c r="AK4261" s="114"/>
      <c r="AL4261" s="41"/>
      <c r="AM4261" s="41"/>
      <c r="AN4261" s="41"/>
      <c r="AO4261" s="41"/>
      <c r="AP4261" s="41"/>
      <c r="AQ4261" s="41"/>
      <c r="AR4261" s="41"/>
      <c r="AS4261" s="41"/>
      <c r="AT4261" s="41"/>
      <c r="AU4261" s="41"/>
      <c r="AV4261" s="41"/>
      <c r="AW4261" s="41"/>
      <c r="AX4261" s="41"/>
      <c r="AY4261" s="41"/>
      <c r="AZ4261" s="41"/>
      <c r="BA4261" s="41"/>
      <c r="BB4261" s="41"/>
      <c r="BC4261" s="41"/>
      <c r="BD4261" s="41"/>
      <c r="BE4261" s="41"/>
      <c r="BF4261" s="41"/>
      <c r="BG4261" s="41"/>
      <c r="BH4261" s="41"/>
      <c r="BI4261" s="41"/>
      <c r="BJ4261" s="41"/>
      <c r="BK4261" s="41"/>
      <c r="BL4261" s="41"/>
      <c r="BM4261" s="41"/>
      <c r="BN4261" s="41"/>
      <c r="BO4261" s="41"/>
      <c r="BP4261" s="108"/>
      <c r="CG4261" s="102"/>
      <c r="CI4261" s="45"/>
    </row>
    <row r="4262" spans="37:87" ht="13" customHeight="1">
      <c r="AK4262" s="114"/>
      <c r="AL4262" s="41"/>
      <c r="AM4262" s="41"/>
      <c r="AN4262" s="41"/>
      <c r="AO4262" s="41"/>
      <c r="AP4262" s="41"/>
      <c r="AQ4262" s="41"/>
      <c r="AR4262" s="41"/>
      <c r="AS4262" s="41"/>
      <c r="AT4262" s="41"/>
      <c r="AU4262" s="41"/>
      <c r="AV4262" s="41"/>
      <c r="AW4262" s="41"/>
      <c r="AX4262" s="41"/>
      <c r="AY4262" s="41"/>
      <c r="AZ4262" s="41"/>
      <c r="BA4262" s="41"/>
      <c r="BB4262" s="41"/>
      <c r="BC4262" s="41"/>
      <c r="BD4262" s="41"/>
      <c r="BE4262" s="41"/>
      <c r="BF4262" s="41"/>
      <c r="BG4262" s="41"/>
      <c r="BH4262" s="41"/>
      <c r="BI4262" s="41"/>
      <c r="BJ4262" s="41"/>
      <c r="BK4262" s="41"/>
      <c r="BL4262" s="41"/>
      <c r="BM4262" s="41"/>
      <c r="BN4262" s="41"/>
      <c r="BO4262" s="41"/>
      <c r="BP4262" s="108"/>
      <c r="CG4262" s="102"/>
      <c r="CI4262" s="45"/>
    </row>
    <row r="4263" spans="37:87" ht="13" customHeight="1">
      <c r="AK4263" s="114"/>
      <c r="AL4263" s="41"/>
      <c r="AM4263" s="41"/>
      <c r="AN4263" s="41"/>
      <c r="AO4263" s="41"/>
      <c r="AP4263" s="41"/>
      <c r="AQ4263" s="41"/>
      <c r="AR4263" s="41"/>
      <c r="AS4263" s="41"/>
      <c r="AT4263" s="41"/>
      <c r="AU4263" s="41"/>
      <c r="AV4263" s="41"/>
      <c r="AW4263" s="41"/>
      <c r="AX4263" s="41"/>
      <c r="AY4263" s="41"/>
      <c r="AZ4263" s="41"/>
      <c r="BA4263" s="41"/>
      <c r="BB4263" s="41"/>
      <c r="BC4263" s="41"/>
      <c r="BD4263" s="41"/>
      <c r="BE4263" s="41"/>
      <c r="BF4263" s="41"/>
      <c r="BG4263" s="41"/>
      <c r="BH4263" s="41"/>
      <c r="BI4263" s="41"/>
      <c r="BJ4263" s="41"/>
      <c r="BK4263" s="41"/>
      <c r="BL4263" s="41"/>
      <c r="BM4263" s="41"/>
      <c r="BN4263" s="41"/>
      <c r="BO4263" s="41"/>
      <c r="BP4263" s="108"/>
      <c r="CG4263" s="102"/>
      <c r="CI4263" s="45"/>
    </row>
    <row r="4264" spans="37:87" ht="13" customHeight="1">
      <c r="AK4264" s="114"/>
      <c r="AL4264" s="41"/>
      <c r="AM4264" s="41"/>
      <c r="AN4264" s="41"/>
      <c r="AO4264" s="41"/>
      <c r="AP4264" s="41"/>
      <c r="AQ4264" s="41"/>
      <c r="AR4264" s="41"/>
      <c r="AS4264" s="41"/>
      <c r="AT4264" s="41"/>
      <c r="AU4264" s="41"/>
      <c r="AV4264" s="41"/>
      <c r="AW4264" s="41"/>
      <c r="AX4264" s="41"/>
      <c r="AY4264" s="41"/>
      <c r="AZ4264" s="41"/>
      <c r="BA4264" s="41"/>
      <c r="BB4264" s="41"/>
      <c r="BC4264" s="41"/>
      <c r="BD4264" s="41"/>
      <c r="BE4264" s="41"/>
      <c r="BF4264" s="41"/>
      <c r="BG4264" s="41"/>
      <c r="BH4264" s="41"/>
      <c r="BI4264" s="41"/>
      <c r="BJ4264" s="41"/>
      <c r="BK4264" s="41"/>
      <c r="BL4264" s="41"/>
      <c r="BM4264" s="41"/>
      <c r="BN4264" s="41"/>
      <c r="BO4264" s="41"/>
      <c r="BP4264" s="108"/>
      <c r="CG4264" s="102"/>
      <c r="CI4264" s="45"/>
    </row>
    <row r="4265" spans="37:87" ht="13" customHeight="1">
      <c r="AK4265" s="114"/>
      <c r="AL4265" s="41"/>
      <c r="AM4265" s="41"/>
      <c r="AN4265" s="41"/>
      <c r="AO4265" s="41"/>
      <c r="AP4265" s="41"/>
      <c r="AQ4265" s="41"/>
      <c r="AR4265" s="41"/>
      <c r="AS4265" s="41"/>
      <c r="AT4265" s="41"/>
      <c r="AU4265" s="41"/>
      <c r="AV4265" s="41"/>
      <c r="AW4265" s="41"/>
      <c r="AX4265" s="41"/>
      <c r="AY4265" s="41"/>
      <c r="AZ4265" s="41"/>
      <c r="BA4265" s="41"/>
      <c r="BB4265" s="41"/>
      <c r="BC4265" s="41"/>
      <c r="BD4265" s="41"/>
      <c r="BE4265" s="41"/>
      <c r="BF4265" s="41"/>
      <c r="BG4265" s="41"/>
      <c r="BH4265" s="41"/>
      <c r="BI4265" s="41"/>
      <c r="BJ4265" s="41"/>
      <c r="BK4265" s="41"/>
      <c r="BL4265" s="41"/>
      <c r="BM4265" s="41"/>
      <c r="BN4265" s="41"/>
      <c r="BO4265" s="41"/>
      <c r="BP4265" s="108"/>
      <c r="CG4265" s="102"/>
      <c r="CI4265" s="45"/>
    </row>
    <row r="4266" spans="37:87" ht="13" customHeight="1">
      <c r="AK4266" s="114"/>
      <c r="AL4266" s="41"/>
      <c r="AM4266" s="41"/>
      <c r="AN4266" s="41"/>
      <c r="AO4266" s="41"/>
      <c r="AP4266" s="41"/>
      <c r="AQ4266" s="41"/>
      <c r="AR4266" s="41"/>
      <c r="AS4266" s="41"/>
      <c r="AT4266" s="41"/>
      <c r="AU4266" s="41"/>
      <c r="AV4266" s="41"/>
      <c r="AW4266" s="41"/>
      <c r="AX4266" s="41"/>
      <c r="AY4266" s="41"/>
      <c r="AZ4266" s="41"/>
      <c r="BA4266" s="41"/>
      <c r="BB4266" s="41"/>
      <c r="BC4266" s="41"/>
      <c r="BD4266" s="41"/>
      <c r="BE4266" s="41"/>
      <c r="BF4266" s="41"/>
      <c r="BG4266" s="41"/>
      <c r="BH4266" s="41"/>
      <c r="BI4266" s="41"/>
      <c r="BJ4266" s="41"/>
      <c r="BK4266" s="41"/>
      <c r="BL4266" s="41"/>
      <c r="BM4266" s="41"/>
      <c r="BN4266" s="41"/>
      <c r="BO4266" s="41"/>
      <c r="BP4266" s="108"/>
      <c r="CG4266" s="102"/>
      <c r="CI4266" s="45"/>
    </row>
    <row r="4267" spans="37:87" ht="13" customHeight="1">
      <c r="AK4267" s="114"/>
      <c r="AL4267" s="41"/>
      <c r="AM4267" s="41"/>
      <c r="AN4267" s="41"/>
      <c r="AO4267" s="41"/>
      <c r="AP4267" s="41"/>
      <c r="AQ4267" s="41"/>
      <c r="AR4267" s="41"/>
      <c r="AS4267" s="41"/>
      <c r="AT4267" s="41"/>
      <c r="AU4267" s="41"/>
      <c r="AV4267" s="41"/>
      <c r="AW4267" s="41"/>
      <c r="AX4267" s="41"/>
      <c r="AY4267" s="41"/>
      <c r="AZ4267" s="41"/>
      <c r="BA4267" s="41"/>
      <c r="BB4267" s="41"/>
      <c r="BC4267" s="41"/>
      <c r="BD4267" s="41"/>
      <c r="BE4267" s="41"/>
      <c r="BF4267" s="41"/>
      <c r="BG4267" s="41"/>
      <c r="BH4267" s="41"/>
      <c r="BI4267" s="41"/>
      <c r="BJ4267" s="41"/>
      <c r="BK4267" s="41"/>
      <c r="BL4267" s="41"/>
      <c r="BM4267" s="41"/>
      <c r="BN4267" s="41"/>
      <c r="BO4267" s="41"/>
      <c r="BP4267" s="108"/>
      <c r="CG4267" s="102"/>
      <c r="CI4267" s="45"/>
    </row>
    <row r="4268" spans="37:87" ht="13" customHeight="1">
      <c r="AK4268" s="114"/>
      <c r="AL4268" s="41"/>
      <c r="AM4268" s="41"/>
      <c r="AN4268" s="41"/>
      <c r="AO4268" s="41"/>
      <c r="AP4268" s="41"/>
      <c r="AQ4268" s="41"/>
      <c r="AR4268" s="41"/>
      <c r="AS4268" s="41"/>
      <c r="AT4268" s="41"/>
      <c r="AU4268" s="41"/>
      <c r="AV4268" s="41"/>
      <c r="AW4268" s="41"/>
      <c r="AX4268" s="41"/>
      <c r="AY4268" s="41"/>
      <c r="AZ4268" s="41"/>
      <c r="BA4268" s="41"/>
      <c r="BB4268" s="41"/>
      <c r="BC4268" s="41"/>
      <c r="BD4268" s="41"/>
      <c r="BE4268" s="41"/>
      <c r="BF4268" s="41"/>
      <c r="BG4268" s="41"/>
      <c r="BH4268" s="41"/>
      <c r="BI4268" s="41"/>
      <c r="BJ4268" s="41"/>
      <c r="BK4268" s="41"/>
      <c r="BL4268" s="41"/>
      <c r="BM4268" s="41"/>
      <c r="BN4268" s="41"/>
      <c r="BO4268" s="41"/>
      <c r="BP4268" s="108"/>
      <c r="CG4268" s="102"/>
      <c r="CI4268" s="45"/>
    </row>
    <row r="4269" spans="37:87" ht="13" customHeight="1">
      <c r="AK4269" s="114"/>
      <c r="AL4269" s="41"/>
      <c r="AM4269" s="41"/>
      <c r="AN4269" s="41"/>
      <c r="AO4269" s="41"/>
      <c r="AP4269" s="41"/>
      <c r="AQ4269" s="41"/>
      <c r="AR4269" s="41"/>
      <c r="AS4269" s="41"/>
      <c r="AT4269" s="41"/>
      <c r="AU4269" s="41"/>
      <c r="AV4269" s="41"/>
      <c r="AW4269" s="41"/>
      <c r="AX4269" s="41"/>
      <c r="AY4269" s="41"/>
      <c r="AZ4269" s="41"/>
      <c r="BA4269" s="41"/>
      <c r="BB4269" s="41"/>
      <c r="BC4269" s="41"/>
      <c r="BD4269" s="41"/>
      <c r="BE4269" s="41"/>
      <c r="BF4269" s="41"/>
      <c r="BG4269" s="41"/>
      <c r="BH4269" s="41"/>
      <c r="BI4269" s="41"/>
      <c r="BJ4269" s="41"/>
      <c r="BK4269" s="41"/>
      <c r="BL4269" s="41"/>
      <c r="BM4269" s="41"/>
      <c r="BN4269" s="41"/>
      <c r="BO4269" s="41"/>
      <c r="BP4269" s="108"/>
      <c r="CG4269" s="102"/>
      <c r="CI4269" s="45"/>
    </row>
    <row r="4270" spans="37:87" ht="13" customHeight="1">
      <c r="AK4270" s="114"/>
      <c r="AL4270" s="41"/>
      <c r="AM4270" s="41"/>
      <c r="AN4270" s="41"/>
      <c r="AO4270" s="41"/>
      <c r="AP4270" s="41"/>
      <c r="AQ4270" s="41"/>
      <c r="AR4270" s="41"/>
      <c r="AS4270" s="41"/>
      <c r="AT4270" s="41"/>
      <c r="AU4270" s="41"/>
      <c r="AV4270" s="41"/>
      <c r="AW4270" s="41"/>
      <c r="AX4270" s="41"/>
      <c r="AY4270" s="41"/>
      <c r="AZ4270" s="41"/>
      <c r="BA4270" s="41"/>
      <c r="BB4270" s="41"/>
      <c r="BC4270" s="41"/>
      <c r="BD4270" s="41"/>
      <c r="BE4270" s="41"/>
      <c r="BF4270" s="41"/>
      <c r="BG4270" s="41"/>
      <c r="BH4270" s="41"/>
      <c r="BI4270" s="41"/>
      <c r="BJ4270" s="41"/>
      <c r="BK4270" s="41"/>
      <c r="BL4270" s="41"/>
      <c r="BM4270" s="41"/>
      <c r="BN4270" s="41"/>
      <c r="BO4270" s="41"/>
      <c r="BP4270" s="108"/>
      <c r="CG4270" s="102"/>
      <c r="CI4270" s="45"/>
    </row>
    <row r="4271" spans="37:87" ht="13" customHeight="1">
      <c r="AK4271" s="114"/>
      <c r="AL4271" s="41"/>
      <c r="AM4271" s="41"/>
      <c r="AN4271" s="41"/>
      <c r="AO4271" s="41"/>
      <c r="AP4271" s="41"/>
      <c r="AQ4271" s="41"/>
      <c r="AR4271" s="41"/>
      <c r="AS4271" s="41"/>
      <c r="AT4271" s="41"/>
      <c r="AU4271" s="41"/>
      <c r="AV4271" s="41"/>
      <c r="AW4271" s="41"/>
      <c r="AX4271" s="41"/>
      <c r="AY4271" s="41"/>
      <c r="AZ4271" s="41"/>
      <c r="BA4271" s="41"/>
      <c r="BB4271" s="41"/>
      <c r="BC4271" s="41"/>
      <c r="BD4271" s="41"/>
      <c r="BE4271" s="41"/>
      <c r="BF4271" s="41"/>
      <c r="BG4271" s="41"/>
      <c r="BH4271" s="41"/>
      <c r="BI4271" s="41"/>
      <c r="BJ4271" s="41"/>
      <c r="BK4271" s="41"/>
      <c r="BL4271" s="41"/>
      <c r="BM4271" s="41"/>
      <c r="BN4271" s="41"/>
      <c r="BO4271" s="41"/>
      <c r="BP4271" s="108"/>
      <c r="CG4271" s="102"/>
      <c r="CI4271" s="45"/>
    </row>
    <row r="4272" spans="37:87" ht="13" customHeight="1">
      <c r="AK4272" s="114"/>
      <c r="AL4272" s="41"/>
      <c r="AM4272" s="41"/>
      <c r="AN4272" s="41"/>
      <c r="AO4272" s="41"/>
      <c r="AP4272" s="41"/>
      <c r="AQ4272" s="41"/>
      <c r="AR4272" s="41"/>
      <c r="AS4272" s="41"/>
      <c r="AT4272" s="41"/>
      <c r="AU4272" s="41"/>
      <c r="AV4272" s="41"/>
      <c r="AW4272" s="41"/>
      <c r="AX4272" s="41"/>
      <c r="AY4272" s="41"/>
      <c r="AZ4272" s="41"/>
      <c r="BA4272" s="41"/>
      <c r="BB4272" s="41"/>
      <c r="BC4272" s="41"/>
      <c r="BD4272" s="41"/>
      <c r="BE4272" s="41"/>
      <c r="BF4272" s="41"/>
      <c r="BG4272" s="41"/>
      <c r="BH4272" s="41"/>
      <c r="BI4272" s="41"/>
      <c r="BJ4272" s="41"/>
      <c r="BK4272" s="41"/>
      <c r="BL4272" s="41"/>
      <c r="BM4272" s="41"/>
      <c r="BN4272" s="41"/>
      <c r="BO4272" s="41"/>
      <c r="BP4272" s="108"/>
      <c r="CG4272" s="102"/>
      <c r="CI4272" s="45"/>
    </row>
    <row r="4273" spans="37:87" ht="13" customHeight="1">
      <c r="AK4273" s="114"/>
      <c r="AL4273" s="41"/>
      <c r="AM4273" s="41"/>
      <c r="AN4273" s="41"/>
      <c r="AO4273" s="41"/>
      <c r="AP4273" s="41"/>
      <c r="AQ4273" s="41"/>
      <c r="AR4273" s="41"/>
      <c r="AS4273" s="41"/>
      <c r="AT4273" s="41"/>
      <c r="AU4273" s="41"/>
      <c r="AV4273" s="41"/>
      <c r="AW4273" s="41"/>
      <c r="AX4273" s="41"/>
      <c r="AY4273" s="41"/>
      <c r="AZ4273" s="41"/>
      <c r="BA4273" s="41"/>
      <c r="BB4273" s="41"/>
      <c r="BC4273" s="41"/>
      <c r="BD4273" s="41"/>
      <c r="BE4273" s="41"/>
      <c r="BF4273" s="41"/>
      <c r="BG4273" s="41"/>
      <c r="BH4273" s="41"/>
      <c r="BI4273" s="41"/>
      <c r="BJ4273" s="41"/>
      <c r="BK4273" s="41"/>
      <c r="BL4273" s="41"/>
      <c r="BM4273" s="41"/>
      <c r="BN4273" s="41"/>
      <c r="BO4273" s="41"/>
      <c r="BP4273" s="108"/>
      <c r="CG4273" s="102"/>
      <c r="CI4273" s="45"/>
    </row>
    <row r="4274" spans="37:87" ht="13" customHeight="1">
      <c r="AK4274" s="114"/>
      <c r="AL4274" s="41"/>
      <c r="AM4274" s="41"/>
      <c r="AN4274" s="41"/>
      <c r="AO4274" s="41"/>
      <c r="AP4274" s="41"/>
      <c r="AQ4274" s="41"/>
      <c r="AR4274" s="41"/>
      <c r="AS4274" s="41"/>
      <c r="AT4274" s="41"/>
      <c r="AU4274" s="41"/>
      <c r="AV4274" s="41"/>
      <c r="AW4274" s="41"/>
      <c r="AX4274" s="41"/>
      <c r="AY4274" s="41"/>
      <c r="AZ4274" s="41"/>
      <c r="BA4274" s="41"/>
      <c r="BB4274" s="41"/>
      <c r="BC4274" s="41"/>
      <c r="BD4274" s="41"/>
      <c r="BE4274" s="41"/>
      <c r="BF4274" s="41"/>
      <c r="BG4274" s="41"/>
      <c r="BH4274" s="41"/>
      <c r="BI4274" s="41"/>
      <c r="BJ4274" s="41"/>
      <c r="BK4274" s="41"/>
      <c r="BL4274" s="41"/>
      <c r="BM4274" s="41"/>
      <c r="BN4274" s="41"/>
      <c r="BO4274" s="41"/>
      <c r="BP4274" s="108"/>
      <c r="CG4274" s="102"/>
      <c r="CI4274" s="45"/>
    </row>
    <row r="4275" spans="37:87" ht="13" customHeight="1">
      <c r="AK4275" s="114"/>
      <c r="AL4275" s="41"/>
      <c r="AM4275" s="41"/>
      <c r="AN4275" s="41"/>
      <c r="AO4275" s="41"/>
      <c r="AP4275" s="41"/>
      <c r="AQ4275" s="41"/>
      <c r="AR4275" s="41"/>
      <c r="AS4275" s="41"/>
      <c r="AT4275" s="41"/>
      <c r="AU4275" s="41"/>
      <c r="AV4275" s="41"/>
      <c r="AW4275" s="41"/>
      <c r="AX4275" s="41"/>
      <c r="AY4275" s="41"/>
      <c r="AZ4275" s="41"/>
      <c r="BA4275" s="41"/>
      <c r="BB4275" s="41"/>
      <c r="BC4275" s="41"/>
      <c r="BD4275" s="41"/>
      <c r="BE4275" s="41"/>
      <c r="BF4275" s="41"/>
      <c r="BG4275" s="41"/>
      <c r="BH4275" s="41"/>
      <c r="BI4275" s="41"/>
      <c r="BJ4275" s="41"/>
      <c r="BK4275" s="41"/>
      <c r="BL4275" s="41"/>
      <c r="BM4275" s="41"/>
      <c r="BN4275" s="41"/>
      <c r="BO4275" s="41"/>
      <c r="BP4275" s="108"/>
      <c r="CG4275" s="102"/>
      <c r="CI4275" s="45"/>
    </row>
    <row r="4276" spans="37:87" ht="13" customHeight="1">
      <c r="AK4276" s="114"/>
      <c r="AL4276" s="41"/>
      <c r="AM4276" s="41"/>
      <c r="AN4276" s="41"/>
      <c r="AO4276" s="41"/>
      <c r="AP4276" s="41"/>
      <c r="AQ4276" s="41"/>
      <c r="AR4276" s="41"/>
      <c r="AS4276" s="41"/>
      <c r="AT4276" s="41"/>
      <c r="AU4276" s="41"/>
      <c r="AV4276" s="41"/>
      <c r="AW4276" s="41"/>
      <c r="AX4276" s="41"/>
      <c r="AY4276" s="41"/>
      <c r="AZ4276" s="41"/>
      <c r="BA4276" s="41"/>
      <c r="BB4276" s="41"/>
      <c r="BC4276" s="41"/>
      <c r="BD4276" s="41"/>
      <c r="BE4276" s="41"/>
      <c r="BF4276" s="41"/>
      <c r="BG4276" s="41"/>
      <c r="BH4276" s="41"/>
      <c r="BI4276" s="41"/>
      <c r="BJ4276" s="41"/>
      <c r="BK4276" s="41"/>
      <c r="BL4276" s="41"/>
      <c r="BM4276" s="41"/>
      <c r="BN4276" s="41"/>
      <c r="BO4276" s="41"/>
      <c r="BP4276" s="108"/>
      <c r="CG4276" s="102"/>
      <c r="CI4276" s="45"/>
    </row>
    <row r="4277" spans="37:87" ht="13" customHeight="1">
      <c r="AK4277" s="114"/>
      <c r="AL4277" s="41"/>
      <c r="AM4277" s="41"/>
      <c r="AN4277" s="41"/>
      <c r="AO4277" s="41"/>
      <c r="AP4277" s="41"/>
      <c r="AQ4277" s="41"/>
      <c r="AR4277" s="41"/>
      <c r="AS4277" s="41"/>
      <c r="AT4277" s="41"/>
      <c r="AU4277" s="41"/>
      <c r="AV4277" s="41"/>
      <c r="AW4277" s="41"/>
      <c r="AX4277" s="41"/>
      <c r="AY4277" s="41"/>
      <c r="AZ4277" s="41"/>
      <c r="BA4277" s="41"/>
      <c r="BB4277" s="41"/>
      <c r="BC4277" s="41"/>
      <c r="BD4277" s="41"/>
      <c r="BE4277" s="41"/>
      <c r="BF4277" s="41"/>
      <c r="BG4277" s="41"/>
      <c r="BH4277" s="41"/>
      <c r="BI4277" s="41"/>
      <c r="BJ4277" s="41"/>
      <c r="BK4277" s="41"/>
      <c r="BL4277" s="41"/>
      <c r="BM4277" s="41"/>
      <c r="BN4277" s="41"/>
      <c r="BO4277" s="41"/>
      <c r="BP4277" s="108"/>
      <c r="CG4277" s="102"/>
      <c r="CI4277" s="45"/>
    </row>
    <row r="4278" spans="37:87" ht="13" customHeight="1">
      <c r="AK4278" s="114"/>
      <c r="AL4278" s="41"/>
      <c r="AM4278" s="41"/>
      <c r="AN4278" s="41"/>
      <c r="AO4278" s="41"/>
      <c r="AP4278" s="41"/>
      <c r="AQ4278" s="41"/>
      <c r="AR4278" s="41"/>
      <c r="AS4278" s="41"/>
      <c r="AT4278" s="41"/>
      <c r="AU4278" s="41"/>
      <c r="AV4278" s="41"/>
      <c r="AW4278" s="41"/>
      <c r="AX4278" s="41"/>
      <c r="AY4278" s="41"/>
      <c r="AZ4278" s="41"/>
      <c r="BA4278" s="41"/>
      <c r="BB4278" s="41"/>
      <c r="BC4278" s="41"/>
      <c r="BD4278" s="41"/>
      <c r="BE4278" s="41"/>
      <c r="BF4278" s="41"/>
      <c r="BG4278" s="41"/>
      <c r="BH4278" s="41"/>
      <c r="BI4278" s="41"/>
      <c r="BJ4278" s="41"/>
      <c r="BK4278" s="41"/>
      <c r="BL4278" s="41"/>
      <c r="BM4278" s="41"/>
      <c r="BN4278" s="41"/>
      <c r="BO4278" s="41"/>
      <c r="BP4278" s="108"/>
      <c r="CG4278" s="102"/>
      <c r="CI4278" s="45"/>
    </row>
    <row r="4279" spans="37:87" ht="13" customHeight="1">
      <c r="AK4279" s="114"/>
      <c r="AL4279" s="41"/>
      <c r="AM4279" s="41"/>
      <c r="AN4279" s="41"/>
      <c r="AO4279" s="41"/>
      <c r="AP4279" s="41"/>
      <c r="AQ4279" s="41"/>
      <c r="AR4279" s="41"/>
      <c r="AS4279" s="41"/>
      <c r="AT4279" s="41"/>
      <c r="AU4279" s="41"/>
      <c r="AV4279" s="41"/>
      <c r="AW4279" s="41"/>
      <c r="AX4279" s="41"/>
      <c r="AY4279" s="41"/>
      <c r="AZ4279" s="41"/>
      <c r="BA4279" s="41"/>
      <c r="BB4279" s="41"/>
      <c r="BC4279" s="41"/>
      <c r="BD4279" s="41"/>
      <c r="BE4279" s="41"/>
      <c r="BF4279" s="41"/>
      <c r="BG4279" s="41"/>
      <c r="BH4279" s="41"/>
      <c r="BI4279" s="41"/>
      <c r="BJ4279" s="41"/>
      <c r="BK4279" s="41"/>
      <c r="BL4279" s="41"/>
      <c r="BM4279" s="41"/>
      <c r="BN4279" s="41"/>
      <c r="BO4279" s="41"/>
      <c r="BP4279" s="108"/>
      <c r="CG4279" s="102"/>
      <c r="CI4279" s="45"/>
    </row>
    <row r="4280" spans="37:87" ht="13" customHeight="1">
      <c r="AK4280" s="114"/>
      <c r="AL4280" s="41"/>
      <c r="AM4280" s="41"/>
      <c r="AN4280" s="41"/>
      <c r="AO4280" s="41"/>
      <c r="AP4280" s="41"/>
      <c r="AQ4280" s="41"/>
      <c r="AR4280" s="41"/>
      <c r="AS4280" s="41"/>
      <c r="AT4280" s="41"/>
      <c r="AU4280" s="41"/>
      <c r="AV4280" s="41"/>
      <c r="AW4280" s="41"/>
      <c r="AX4280" s="41"/>
      <c r="AY4280" s="41"/>
      <c r="AZ4280" s="41"/>
      <c r="BA4280" s="41"/>
      <c r="BB4280" s="41"/>
      <c r="BC4280" s="41"/>
      <c r="BD4280" s="41"/>
      <c r="BE4280" s="41"/>
      <c r="BF4280" s="41"/>
      <c r="BG4280" s="41"/>
      <c r="BH4280" s="41"/>
      <c r="BI4280" s="41"/>
      <c r="BJ4280" s="41"/>
      <c r="BK4280" s="41"/>
      <c r="BL4280" s="41"/>
      <c r="BM4280" s="41"/>
      <c r="BN4280" s="41"/>
      <c r="BO4280" s="41"/>
      <c r="BP4280" s="108"/>
      <c r="CG4280" s="102"/>
      <c r="CI4280" s="45"/>
    </row>
    <row r="4281" spans="37:87" ht="13" customHeight="1">
      <c r="AK4281" s="114"/>
      <c r="AL4281" s="41"/>
      <c r="AM4281" s="41"/>
      <c r="AN4281" s="41"/>
      <c r="AO4281" s="41"/>
      <c r="AP4281" s="41"/>
      <c r="AQ4281" s="41"/>
      <c r="AR4281" s="41"/>
      <c r="AS4281" s="41"/>
      <c r="AT4281" s="41"/>
      <c r="AU4281" s="41"/>
      <c r="AV4281" s="41"/>
      <c r="AW4281" s="41"/>
      <c r="AX4281" s="41"/>
      <c r="AY4281" s="41"/>
      <c r="AZ4281" s="41"/>
      <c r="BA4281" s="41"/>
      <c r="BB4281" s="41"/>
      <c r="BC4281" s="41"/>
      <c r="BD4281" s="41"/>
      <c r="BE4281" s="41"/>
      <c r="BF4281" s="41"/>
      <c r="BG4281" s="41"/>
      <c r="BH4281" s="41"/>
      <c r="BI4281" s="41"/>
      <c r="BJ4281" s="41"/>
      <c r="BK4281" s="41"/>
      <c r="BL4281" s="41"/>
      <c r="BM4281" s="41"/>
      <c r="BN4281" s="41"/>
      <c r="BO4281" s="41"/>
      <c r="BP4281" s="108"/>
      <c r="CG4281" s="102"/>
      <c r="CI4281" s="45"/>
    </row>
    <row r="4282" spans="37:87" ht="13" customHeight="1">
      <c r="AK4282" s="114"/>
      <c r="AL4282" s="41"/>
      <c r="AM4282" s="41"/>
      <c r="AN4282" s="41"/>
      <c r="AO4282" s="41"/>
      <c r="AP4282" s="41"/>
      <c r="AQ4282" s="41"/>
      <c r="AR4282" s="41"/>
      <c r="AS4282" s="41"/>
      <c r="AT4282" s="41"/>
      <c r="AU4282" s="41"/>
      <c r="AV4282" s="41"/>
      <c r="AW4282" s="41"/>
      <c r="AX4282" s="41"/>
      <c r="AY4282" s="41"/>
      <c r="AZ4282" s="41"/>
      <c r="BA4282" s="41"/>
      <c r="BB4282" s="41"/>
      <c r="BC4282" s="41"/>
      <c r="BD4282" s="41"/>
      <c r="BE4282" s="41"/>
      <c r="BF4282" s="41"/>
      <c r="BG4282" s="41"/>
      <c r="BH4282" s="41"/>
      <c r="BI4282" s="41"/>
      <c r="BJ4282" s="41"/>
      <c r="BK4282" s="41"/>
      <c r="BL4282" s="41"/>
      <c r="BM4282" s="41"/>
      <c r="BN4282" s="41"/>
      <c r="BO4282" s="41"/>
      <c r="BP4282" s="108"/>
      <c r="CG4282" s="102"/>
      <c r="CI4282" s="45"/>
    </row>
    <row r="4283" spans="37:87" ht="13" customHeight="1">
      <c r="AK4283" s="114"/>
      <c r="AL4283" s="41"/>
      <c r="AM4283" s="41"/>
      <c r="AN4283" s="41"/>
      <c r="AO4283" s="41"/>
      <c r="AP4283" s="41"/>
      <c r="AQ4283" s="41"/>
      <c r="AR4283" s="41"/>
      <c r="AS4283" s="41"/>
      <c r="AT4283" s="41"/>
      <c r="AU4283" s="41"/>
      <c r="AV4283" s="41"/>
      <c r="AW4283" s="41"/>
      <c r="AX4283" s="41"/>
      <c r="AY4283" s="41"/>
      <c r="AZ4283" s="41"/>
      <c r="BA4283" s="41"/>
      <c r="BB4283" s="41"/>
      <c r="BC4283" s="41"/>
      <c r="BD4283" s="41"/>
      <c r="BE4283" s="41"/>
      <c r="BF4283" s="41"/>
      <c r="BG4283" s="41"/>
      <c r="BH4283" s="41"/>
      <c r="BI4283" s="41"/>
      <c r="BJ4283" s="41"/>
      <c r="BK4283" s="41"/>
      <c r="BL4283" s="41"/>
      <c r="BM4283" s="41"/>
      <c r="BN4283" s="41"/>
      <c r="BO4283" s="41"/>
      <c r="BP4283" s="108"/>
      <c r="CG4283" s="102"/>
      <c r="CI4283" s="45"/>
    </row>
    <row r="4284" spans="37:87" ht="13" customHeight="1">
      <c r="AK4284" s="114"/>
      <c r="AL4284" s="41"/>
      <c r="AM4284" s="41"/>
      <c r="AN4284" s="41"/>
      <c r="AO4284" s="41"/>
      <c r="AP4284" s="41"/>
      <c r="AQ4284" s="41"/>
      <c r="AR4284" s="41"/>
      <c r="AS4284" s="41"/>
      <c r="AT4284" s="41"/>
      <c r="AU4284" s="41"/>
      <c r="AV4284" s="41"/>
      <c r="AW4284" s="41"/>
      <c r="AX4284" s="41"/>
      <c r="AY4284" s="41"/>
      <c r="AZ4284" s="41"/>
      <c r="BA4284" s="41"/>
      <c r="BB4284" s="41"/>
      <c r="BC4284" s="41"/>
      <c r="BD4284" s="41"/>
      <c r="BE4284" s="41"/>
      <c r="BF4284" s="41"/>
      <c r="BG4284" s="41"/>
      <c r="BH4284" s="41"/>
      <c r="BI4284" s="41"/>
      <c r="BJ4284" s="41"/>
      <c r="BK4284" s="41"/>
      <c r="BL4284" s="41"/>
      <c r="BM4284" s="41"/>
      <c r="BN4284" s="41"/>
      <c r="BO4284" s="41"/>
      <c r="BP4284" s="108"/>
      <c r="CG4284" s="102"/>
      <c r="CI4284" s="45"/>
    </row>
    <row r="4285" spans="37:87" ht="13" customHeight="1">
      <c r="AK4285" s="114"/>
      <c r="AL4285" s="41"/>
      <c r="AM4285" s="41"/>
      <c r="AN4285" s="41"/>
      <c r="AO4285" s="41"/>
      <c r="AP4285" s="41"/>
      <c r="AQ4285" s="41"/>
      <c r="AR4285" s="41"/>
      <c r="AS4285" s="41"/>
      <c r="AT4285" s="41"/>
      <c r="AU4285" s="41"/>
      <c r="AV4285" s="41"/>
      <c r="AW4285" s="41"/>
      <c r="AX4285" s="41"/>
      <c r="AY4285" s="41"/>
      <c r="AZ4285" s="41"/>
      <c r="BA4285" s="41"/>
      <c r="BB4285" s="41"/>
      <c r="BC4285" s="41"/>
      <c r="BD4285" s="41"/>
      <c r="BE4285" s="41"/>
      <c r="BF4285" s="41"/>
      <c r="BG4285" s="41"/>
      <c r="BH4285" s="41"/>
      <c r="BI4285" s="41"/>
      <c r="BJ4285" s="41"/>
      <c r="BK4285" s="41"/>
      <c r="BL4285" s="41"/>
      <c r="BM4285" s="41"/>
      <c r="BN4285" s="41"/>
      <c r="BO4285" s="41"/>
      <c r="BP4285" s="108"/>
      <c r="CG4285" s="102"/>
      <c r="CI4285" s="45"/>
    </row>
    <row r="4286" spans="37:87" ht="13" customHeight="1">
      <c r="AK4286" s="114"/>
      <c r="AL4286" s="41"/>
      <c r="AM4286" s="41"/>
      <c r="AN4286" s="41"/>
      <c r="AO4286" s="41"/>
      <c r="AP4286" s="41"/>
      <c r="AQ4286" s="41"/>
      <c r="AR4286" s="41"/>
      <c r="AS4286" s="41"/>
      <c r="AT4286" s="41"/>
      <c r="AU4286" s="41"/>
      <c r="AV4286" s="41"/>
      <c r="AW4286" s="41"/>
      <c r="AX4286" s="41"/>
      <c r="AY4286" s="41"/>
      <c r="AZ4286" s="41"/>
      <c r="BA4286" s="41"/>
      <c r="BB4286" s="41"/>
      <c r="BC4286" s="41"/>
      <c r="BD4286" s="41"/>
      <c r="BE4286" s="41"/>
      <c r="BF4286" s="41"/>
      <c r="BG4286" s="41"/>
      <c r="BH4286" s="41"/>
      <c r="BI4286" s="41"/>
      <c r="BJ4286" s="41"/>
      <c r="BK4286" s="41"/>
      <c r="BL4286" s="41"/>
      <c r="BM4286" s="41"/>
      <c r="BN4286" s="41"/>
      <c r="BO4286" s="41"/>
      <c r="BP4286" s="108"/>
      <c r="CG4286" s="102"/>
      <c r="CI4286" s="45"/>
    </row>
    <row r="4287" spans="37:87" ht="13" customHeight="1">
      <c r="AK4287" s="114"/>
      <c r="AL4287" s="41"/>
      <c r="AM4287" s="41"/>
      <c r="AN4287" s="41"/>
      <c r="AO4287" s="41"/>
      <c r="AP4287" s="41"/>
      <c r="AQ4287" s="41"/>
      <c r="AR4287" s="41"/>
      <c r="AS4287" s="41"/>
      <c r="AT4287" s="41"/>
      <c r="AU4287" s="41"/>
      <c r="AV4287" s="41"/>
      <c r="AW4287" s="41"/>
      <c r="AX4287" s="41"/>
      <c r="AY4287" s="41"/>
      <c r="AZ4287" s="41"/>
      <c r="BA4287" s="41"/>
      <c r="BB4287" s="41"/>
      <c r="BC4287" s="41"/>
      <c r="BD4287" s="41"/>
      <c r="BE4287" s="41"/>
      <c r="BF4287" s="41"/>
      <c r="BG4287" s="41"/>
      <c r="BH4287" s="41"/>
      <c r="BI4287" s="41"/>
      <c r="BJ4287" s="41"/>
      <c r="BK4287" s="41"/>
      <c r="BL4287" s="41"/>
      <c r="BM4287" s="41"/>
      <c r="BN4287" s="41"/>
      <c r="BO4287" s="41"/>
      <c r="BP4287" s="108"/>
      <c r="CG4287" s="102"/>
      <c r="CI4287" s="45"/>
    </row>
    <row r="4288" spans="37:87" ht="13" customHeight="1">
      <c r="AK4288" s="114"/>
      <c r="AL4288" s="41"/>
      <c r="AM4288" s="41"/>
      <c r="AN4288" s="41"/>
      <c r="AO4288" s="41"/>
      <c r="AP4288" s="41"/>
      <c r="AQ4288" s="41"/>
      <c r="AR4288" s="41"/>
      <c r="AS4288" s="41"/>
      <c r="AT4288" s="41"/>
      <c r="AU4288" s="41"/>
      <c r="AV4288" s="41"/>
      <c r="AW4288" s="41"/>
      <c r="AX4288" s="41"/>
      <c r="AY4288" s="41"/>
      <c r="AZ4288" s="41"/>
      <c r="BA4288" s="41"/>
      <c r="BB4288" s="41"/>
      <c r="BC4288" s="41"/>
      <c r="BD4288" s="41"/>
      <c r="BE4288" s="41"/>
      <c r="BF4288" s="41"/>
      <c r="BG4288" s="41"/>
      <c r="BH4288" s="41"/>
      <c r="BI4288" s="41"/>
      <c r="BJ4288" s="41"/>
      <c r="BK4288" s="41"/>
      <c r="BL4288" s="41"/>
      <c r="BM4288" s="41"/>
      <c r="BN4288" s="41"/>
      <c r="BO4288" s="41"/>
      <c r="BP4288" s="108"/>
      <c r="CG4288" s="102"/>
      <c r="CI4288" s="45"/>
    </row>
    <row r="4289" spans="37:87" ht="13" customHeight="1">
      <c r="AK4289" s="114"/>
      <c r="AL4289" s="41"/>
      <c r="AM4289" s="41"/>
      <c r="AN4289" s="41"/>
      <c r="AO4289" s="41"/>
      <c r="AP4289" s="41"/>
      <c r="AQ4289" s="41"/>
      <c r="AR4289" s="41"/>
      <c r="AS4289" s="41"/>
      <c r="AT4289" s="41"/>
      <c r="AU4289" s="41"/>
      <c r="AV4289" s="41"/>
      <c r="AW4289" s="41"/>
      <c r="AX4289" s="41"/>
      <c r="AY4289" s="41"/>
      <c r="AZ4289" s="41"/>
      <c r="BA4289" s="41"/>
      <c r="BB4289" s="41"/>
      <c r="BC4289" s="41"/>
      <c r="BD4289" s="41"/>
      <c r="BE4289" s="41"/>
      <c r="BF4289" s="41"/>
      <c r="BG4289" s="41"/>
      <c r="BH4289" s="41"/>
      <c r="BI4289" s="41"/>
      <c r="BJ4289" s="41"/>
      <c r="BK4289" s="41"/>
      <c r="BL4289" s="41"/>
      <c r="BM4289" s="41"/>
      <c r="BN4289" s="41"/>
      <c r="BO4289" s="41"/>
      <c r="BP4289" s="108"/>
      <c r="CG4289" s="102"/>
      <c r="CI4289" s="45"/>
    </row>
    <row r="4290" spans="37:87" ht="13" customHeight="1">
      <c r="AK4290" s="114"/>
      <c r="AL4290" s="41"/>
      <c r="AM4290" s="41"/>
      <c r="AN4290" s="41"/>
      <c r="AO4290" s="41"/>
      <c r="AP4290" s="41"/>
      <c r="AQ4290" s="41"/>
      <c r="AR4290" s="41"/>
      <c r="AS4290" s="41"/>
      <c r="AT4290" s="41"/>
      <c r="AU4290" s="41"/>
      <c r="AV4290" s="41"/>
      <c r="AW4290" s="41"/>
      <c r="AX4290" s="41"/>
      <c r="AY4290" s="41"/>
      <c r="AZ4290" s="41"/>
      <c r="BA4290" s="41"/>
      <c r="BB4290" s="41"/>
      <c r="BC4290" s="41"/>
      <c r="BD4290" s="41"/>
      <c r="BE4290" s="41"/>
      <c r="BF4290" s="41"/>
      <c r="BG4290" s="41"/>
      <c r="BH4290" s="41"/>
      <c r="BI4290" s="41"/>
      <c r="BJ4290" s="41"/>
      <c r="BK4290" s="41"/>
      <c r="BL4290" s="41"/>
      <c r="BM4290" s="41"/>
      <c r="BN4290" s="41"/>
      <c r="BO4290" s="41"/>
      <c r="BP4290" s="108"/>
      <c r="CG4290" s="102"/>
      <c r="CI4290" s="45"/>
    </row>
    <row r="4291" spans="37:87" ht="13" customHeight="1">
      <c r="AK4291" s="114"/>
      <c r="AL4291" s="41"/>
      <c r="AM4291" s="41"/>
      <c r="AN4291" s="41"/>
      <c r="AO4291" s="41"/>
      <c r="AP4291" s="41"/>
      <c r="AQ4291" s="41"/>
      <c r="AR4291" s="41"/>
      <c r="AS4291" s="41"/>
      <c r="AT4291" s="41"/>
      <c r="AU4291" s="41"/>
      <c r="AV4291" s="41"/>
      <c r="AW4291" s="41"/>
      <c r="AX4291" s="41"/>
      <c r="AY4291" s="41"/>
      <c r="AZ4291" s="41"/>
      <c r="BA4291" s="41"/>
      <c r="BB4291" s="41"/>
      <c r="BC4291" s="41"/>
      <c r="BD4291" s="41"/>
      <c r="BE4291" s="41"/>
      <c r="BF4291" s="41"/>
      <c r="BG4291" s="41"/>
      <c r="BH4291" s="41"/>
      <c r="BI4291" s="41"/>
      <c r="BJ4291" s="41"/>
      <c r="BK4291" s="41"/>
      <c r="BL4291" s="41"/>
      <c r="BM4291" s="41"/>
      <c r="BN4291" s="41"/>
      <c r="BO4291" s="41"/>
      <c r="BP4291" s="108"/>
      <c r="CG4291" s="102"/>
      <c r="CI4291" s="45"/>
    </row>
    <row r="4292" spans="37:87" ht="13" customHeight="1">
      <c r="AK4292" s="114"/>
      <c r="AL4292" s="41"/>
      <c r="AM4292" s="41"/>
      <c r="AN4292" s="41"/>
      <c r="AO4292" s="41"/>
      <c r="AP4292" s="41"/>
      <c r="AQ4292" s="41"/>
      <c r="AR4292" s="41"/>
      <c r="AS4292" s="41"/>
      <c r="AT4292" s="41"/>
      <c r="AU4292" s="41"/>
      <c r="AV4292" s="41"/>
      <c r="AW4292" s="41"/>
      <c r="AX4292" s="41"/>
      <c r="AY4292" s="41"/>
      <c r="AZ4292" s="41"/>
      <c r="BA4292" s="41"/>
      <c r="BB4292" s="41"/>
      <c r="BC4292" s="41"/>
      <c r="BD4292" s="41"/>
      <c r="BE4292" s="41"/>
      <c r="BF4292" s="41"/>
      <c r="BG4292" s="41"/>
      <c r="BH4292" s="41"/>
      <c r="BI4292" s="41"/>
      <c r="BJ4292" s="41"/>
      <c r="BK4292" s="41"/>
      <c r="BL4292" s="41"/>
      <c r="BM4292" s="41"/>
      <c r="BN4292" s="41"/>
      <c r="BO4292" s="41"/>
      <c r="BP4292" s="108"/>
      <c r="CG4292" s="102"/>
      <c r="CI4292" s="45"/>
    </row>
    <row r="4293" spans="37:87" ht="13" customHeight="1">
      <c r="AK4293" s="114"/>
      <c r="AL4293" s="41"/>
      <c r="AM4293" s="41"/>
      <c r="AN4293" s="41"/>
      <c r="AO4293" s="41"/>
      <c r="AP4293" s="41"/>
      <c r="AQ4293" s="41"/>
      <c r="AR4293" s="41"/>
      <c r="AS4293" s="41"/>
      <c r="AT4293" s="41"/>
      <c r="AU4293" s="41"/>
      <c r="AV4293" s="41"/>
      <c r="AW4293" s="41"/>
      <c r="AX4293" s="41"/>
      <c r="AY4293" s="41"/>
      <c r="AZ4293" s="41"/>
      <c r="BA4293" s="41"/>
      <c r="BB4293" s="41"/>
      <c r="BC4293" s="41"/>
      <c r="BD4293" s="41"/>
      <c r="BE4293" s="41"/>
      <c r="BF4293" s="41"/>
      <c r="BG4293" s="41"/>
      <c r="BH4293" s="41"/>
      <c r="BI4293" s="41"/>
      <c r="BJ4293" s="41"/>
      <c r="BK4293" s="41"/>
      <c r="BL4293" s="41"/>
      <c r="BM4293" s="41"/>
      <c r="BN4293" s="41"/>
      <c r="BO4293" s="41"/>
      <c r="BP4293" s="108"/>
      <c r="CG4293" s="102"/>
      <c r="CI4293" s="45"/>
    </row>
    <row r="4294" spans="37:87" ht="13" customHeight="1">
      <c r="AK4294" s="114"/>
      <c r="AL4294" s="41"/>
      <c r="AM4294" s="41"/>
      <c r="AN4294" s="41"/>
      <c r="AO4294" s="41"/>
      <c r="AP4294" s="41"/>
      <c r="AQ4294" s="41"/>
      <c r="AR4294" s="41"/>
      <c r="AS4294" s="41"/>
      <c r="AT4294" s="41"/>
      <c r="AU4294" s="41"/>
      <c r="AV4294" s="41"/>
      <c r="AW4294" s="41"/>
      <c r="AX4294" s="41"/>
      <c r="AY4294" s="41"/>
      <c r="AZ4294" s="41"/>
      <c r="BA4294" s="41"/>
      <c r="BB4294" s="41"/>
      <c r="BC4294" s="41"/>
      <c r="BD4294" s="41"/>
      <c r="BE4294" s="41"/>
      <c r="BF4294" s="41"/>
      <c r="BG4294" s="41"/>
      <c r="BH4294" s="41"/>
      <c r="BI4294" s="41"/>
      <c r="BJ4294" s="41"/>
      <c r="BK4294" s="41"/>
      <c r="BL4294" s="41"/>
      <c r="BM4294" s="41"/>
      <c r="BN4294" s="41"/>
      <c r="BO4294" s="41"/>
      <c r="BP4294" s="108"/>
      <c r="CG4294" s="102"/>
      <c r="CI4294" s="45"/>
    </row>
    <row r="4295" spans="37:87" ht="13" customHeight="1">
      <c r="AK4295" s="114"/>
      <c r="AL4295" s="41"/>
      <c r="AM4295" s="41"/>
      <c r="AN4295" s="41"/>
      <c r="AO4295" s="41"/>
      <c r="AP4295" s="41"/>
      <c r="AQ4295" s="41"/>
      <c r="AR4295" s="41"/>
      <c r="AS4295" s="41"/>
      <c r="AT4295" s="41"/>
      <c r="AU4295" s="41"/>
      <c r="AV4295" s="41"/>
      <c r="AW4295" s="41"/>
      <c r="AX4295" s="41"/>
      <c r="AY4295" s="41"/>
      <c r="AZ4295" s="41"/>
      <c r="BA4295" s="41"/>
      <c r="BB4295" s="41"/>
      <c r="BC4295" s="41"/>
      <c r="BD4295" s="41"/>
      <c r="BE4295" s="41"/>
      <c r="BF4295" s="41"/>
      <c r="BG4295" s="41"/>
      <c r="BH4295" s="41"/>
      <c r="BI4295" s="41"/>
      <c r="BJ4295" s="41"/>
      <c r="BK4295" s="41"/>
      <c r="BL4295" s="41"/>
      <c r="BM4295" s="41"/>
      <c r="BN4295" s="41"/>
      <c r="BO4295" s="41"/>
      <c r="BP4295" s="108"/>
      <c r="CG4295" s="102"/>
      <c r="CI4295" s="45"/>
    </row>
    <row r="4296" spans="37:87" ht="13" customHeight="1">
      <c r="AK4296" s="114"/>
      <c r="AL4296" s="41"/>
      <c r="AM4296" s="41"/>
      <c r="AN4296" s="41"/>
      <c r="AO4296" s="41"/>
      <c r="AP4296" s="41"/>
      <c r="AQ4296" s="41"/>
      <c r="AR4296" s="41"/>
      <c r="AS4296" s="41"/>
      <c r="AT4296" s="41"/>
      <c r="AU4296" s="41"/>
      <c r="AV4296" s="41"/>
      <c r="AW4296" s="41"/>
      <c r="AX4296" s="41"/>
      <c r="AY4296" s="41"/>
      <c r="AZ4296" s="41"/>
      <c r="BA4296" s="41"/>
      <c r="BB4296" s="41"/>
      <c r="BC4296" s="41"/>
      <c r="BD4296" s="41"/>
      <c r="BE4296" s="41"/>
      <c r="BF4296" s="41"/>
      <c r="BG4296" s="41"/>
      <c r="BH4296" s="41"/>
      <c r="BI4296" s="41"/>
      <c r="BJ4296" s="41"/>
      <c r="BK4296" s="41"/>
      <c r="BL4296" s="41"/>
      <c r="BM4296" s="41"/>
      <c r="BN4296" s="41"/>
      <c r="BO4296" s="41"/>
      <c r="BP4296" s="108"/>
      <c r="CG4296" s="102"/>
      <c r="CI4296" s="45"/>
    </row>
    <row r="4297" spans="37:87" ht="13" customHeight="1">
      <c r="AK4297" s="114"/>
      <c r="AL4297" s="41"/>
      <c r="AM4297" s="41"/>
      <c r="AN4297" s="41"/>
      <c r="AO4297" s="41"/>
      <c r="AP4297" s="41"/>
      <c r="AQ4297" s="41"/>
      <c r="AR4297" s="41"/>
      <c r="AS4297" s="41"/>
      <c r="AT4297" s="41"/>
      <c r="AU4297" s="41"/>
      <c r="AV4297" s="41"/>
      <c r="AW4297" s="41"/>
      <c r="AX4297" s="41"/>
      <c r="AY4297" s="41"/>
      <c r="AZ4297" s="41"/>
      <c r="BA4297" s="41"/>
      <c r="BB4297" s="41"/>
      <c r="BC4297" s="41"/>
      <c r="BD4297" s="41"/>
      <c r="BE4297" s="41"/>
      <c r="BF4297" s="41"/>
      <c r="BG4297" s="41"/>
      <c r="BH4297" s="41"/>
      <c r="BI4297" s="41"/>
      <c r="BJ4297" s="41"/>
      <c r="BK4297" s="41"/>
      <c r="BL4297" s="41"/>
      <c r="BM4297" s="41"/>
      <c r="BN4297" s="41"/>
      <c r="BO4297" s="41"/>
      <c r="BP4297" s="108"/>
      <c r="CG4297" s="102"/>
      <c r="CI4297" s="45"/>
    </row>
    <row r="4298" spans="37:87" ht="13" customHeight="1">
      <c r="AK4298" s="114"/>
      <c r="AL4298" s="41"/>
      <c r="AM4298" s="41"/>
      <c r="AN4298" s="41"/>
      <c r="AO4298" s="41"/>
      <c r="AP4298" s="41"/>
      <c r="AQ4298" s="41"/>
      <c r="AR4298" s="41"/>
      <c r="AS4298" s="41"/>
      <c r="AT4298" s="41"/>
      <c r="AU4298" s="41"/>
      <c r="AV4298" s="41"/>
      <c r="AW4298" s="41"/>
      <c r="AX4298" s="41"/>
      <c r="AY4298" s="41"/>
      <c r="AZ4298" s="41"/>
      <c r="BA4298" s="41"/>
      <c r="BB4298" s="41"/>
      <c r="BC4298" s="41"/>
      <c r="BD4298" s="41"/>
      <c r="BE4298" s="41"/>
      <c r="BF4298" s="41"/>
      <c r="BG4298" s="41"/>
      <c r="BH4298" s="41"/>
      <c r="BI4298" s="41"/>
      <c r="BJ4298" s="41"/>
      <c r="BK4298" s="41"/>
      <c r="BL4298" s="41"/>
      <c r="BM4298" s="41"/>
      <c r="BN4298" s="41"/>
      <c r="BO4298" s="41"/>
      <c r="BP4298" s="108"/>
      <c r="CG4298" s="102"/>
      <c r="CI4298" s="45"/>
    </row>
    <row r="4299" spans="37:87" ht="13" customHeight="1">
      <c r="AK4299" s="114"/>
      <c r="AL4299" s="41"/>
      <c r="AM4299" s="41"/>
      <c r="AN4299" s="41"/>
      <c r="AO4299" s="41"/>
      <c r="AP4299" s="41"/>
      <c r="AQ4299" s="41"/>
      <c r="AR4299" s="41"/>
      <c r="AS4299" s="41"/>
      <c r="AT4299" s="41"/>
      <c r="AU4299" s="41"/>
      <c r="AV4299" s="41"/>
      <c r="AW4299" s="41"/>
      <c r="AX4299" s="41"/>
      <c r="AY4299" s="41"/>
      <c r="AZ4299" s="41"/>
      <c r="BA4299" s="41"/>
      <c r="BB4299" s="41"/>
      <c r="BC4299" s="41"/>
      <c r="BD4299" s="41"/>
      <c r="BE4299" s="41"/>
      <c r="BF4299" s="41"/>
      <c r="BG4299" s="41"/>
      <c r="BH4299" s="41"/>
      <c r="BI4299" s="41"/>
      <c r="BJ4299" s="41"/>
      <c r="BK4299" s="41"/>
      <c r="BL4299" s="41"/>
      <c r="BM4299" s="41"/>
      <c r="BN4299" s="41"/>
      <c r="BO4299" s="41"/>
      <c r="BP4299" s="108"/>
      <c r="CG4299" s="102"/>
      <c r="CI4299" s="45"/>
    </row>
    <row r="4300" spans="37:87" ht="13" customHeight="1">
      <c r="AK4300" s="114"/>
      <c r="AL4300" s="41"/>
      <c r="AM4300" s="41"/>
      <c r="AN4300" s="41"/>
      <c r="AO4300" s="41"/>
      <c r="AP4300" s="41"/>
      <c r="AQ4300" s="41"/>
      <c r="AR4300" s="41"/>
      <c r="AS4300" s="41"/>
      <c r="AT4300" s="41"/>
      <c r="AU4300" s="41"/>
      <c r="AV4300" s="41"/>
      <c r="AW4300" s="41"/>
      <c r="AX4300" s="41"/>
      <c r="AY4300" s="41"/>
      <c r="AZ4300" s="41"/>
      <c r="BA4300" s="41"/>
      <c r="BB4300" s="41"/>
      <c r="BC4300" s="41"/>
      <c r="BD4300" s="41"/>
      <c r="BE4300" s="41"/>
      <c r="BF4300" s="41"/>
      <c r="BG4300" s="41"/>
      <c r="BH4300" s="41"/>
      <c r="BI4300" s="41"/>
      <c r="BJ4300" s="41"/>
      <c r="BK4300" s="41"/>
      <c r="BL4300" s="41"/>
      <c r="BM4300" s="41"/>
      <c r="BN4300" s="41"/>
      <c r="BO4300" s="41"/>
      <c r="BP4300" s="108"/>
      <c r="CG4300" s="102"/>
      <c r="CI4300" s="45"/>
    </row>
    <row r="4301" spans="37:87" ht="13" customHeight="1">
      <c r="AK4301" s="114"/>
      <c r="AL4301" s="41"/>
      <c r="AM4301" s="41"/>
      <c r="AN4301" s="41"/>
      <c r="AO4301" s="41"/>
      <c r="AP4301" s="41"/>
      <c r="AQ4301" s="41"/>
      <c r="AR4301" s="41"/>
      <c r="AS4301" s="41"/>
      <c r="AT4301" s="41"/>
      <c r="AU4301" s="41"/>
      <c r="AV4301" s="41"/>
      <c r="AW4301" s="41"/>
      <c r="AX4301" s="41"/>
      <c r="AY4301" s="41"/>
      <c r="AZ4301" s="41"/>
      <c r="BA4301" s="41"/>
      <c r="BB4301" s="41"/>
      <c r="BC4301" s="41"/>
      <c r="BD4301" s="41"/>
      <c r="BE4301" s="41"/>
      <c r="BF4301" s="41"/>
      <c r="BG4301" s="41"/>
      <c r="BH4301" s="41"/>
      <c r="BI4301" s="41"/>
      <c r="BJ4301" s="41"/>
      <c r="BK4301" s="41"/>
      <c r="BL4301" s="41"/>
      <c r="BM4301" s="41"/>
      <c r="BN4301" s="41"/>
      <c r="BO4301" s="41"/>
      <c r="BP4301" s="108"/>
      <c r="CG4301" s="102"/>
      <c r="CI4301" s="45"/>
    </row>
    <row r="4302" spans="37:87" ht="13" customHeight="1">
      <c r="AK4302" s="114"/>
      <c r="AL4302" s="41"/>
      <c r="AM4302" s="41"/>
      <c r="AN4302" s="41"/>
      <c r="AO4302" s="41"/>
      <c r="AP4302" s="41"/>
      <c r="AQ4302" s="41"/>
      <c r="AR4302" s="41"/>
      <c r="AS4302" s="41"/>
      <c r="AT4302" s="41"/>
      <c r="AU4302" s="41"/>
      <c r="AV4302" s="41"/>
      <c r="AW4302" s="41"/>
      <c r="AX4302" s="41"/>
      <c r="AY4302" s="41"/>
      <c r="AZ4302" s="41"/>
      <c r="BA4302" s="41"/>
      <c r="BB4302" s="41"/>
      <c r="BC4302" s="41"/>
      <c r="BD4302" s="41"/>
      <c r="BE4302" s="41"/>
      <c r="BF4302" s="41"/>
      <c r="BG4302" s="41"/>
      <c r="BH4302" s="41"/>
      <c r="BI4302" s="41"/>
      <c r="BJ4302" s="41"/>
      <c r="BK4302" s="41"/>
      <c r="BL4302" s="41"/>
      <c r="BM4302" s="41"/>
      <c r="BN4302" s="41"/>
      <c r="BO4302" s="41"/>
      <c r="BP4302" s="108"/>
      <c r="CG4302" s="102"/>
      <c r="CI4302" s="45"/>
    </row>
    <row r="4303" spans="37:87" ht="13" customHeight="1">
      <c r="AK4303" s="114"/>
      <c r="AL4303" s="41"/>
      <c r="AM4303" s="41"/>
      <c r="AN4303" s="41"/>
      <c r="AO4303" s="41"/>
      <c r="AP4303" s="41"/>
      <c r="AQ4303" s="41"/>
      <c r="AR4303" s="41"/>
      <c r="AS4303" s="41"/>
      <c r="AT4303" s="41"/>
      <c r="AU4303" s="41"/>
      <c r="AV4303" s="41"/>
      <c r="AW4303" s="41"/>
      <c r="AX4303" s="41"/>
      <c r="AY4303" s="41"/>
      <c r="AZ4303" s="41"/>
      <c r="BA4303" s="41"/>
      <c r="BB4303" s="41"/>
      <c r="BC4303" s="41"/>
      <c r="BD4303" s="41"/>
      <c r="BE4303" s="41"/>
      <c r="BF4303" s="41"/>
      <c r="BG4303" s="41"/>
      <c r="BH4303" s="41"/>
      <c r="BI4303" s="41"/>
      <c r="BJ4303" s="41"/>
      <c r="BK4303" s="41"/>
      <c r="BL4303" s="41"/>
      <c r="BM4303" s="41"/>
      <c r="BN4303" s="41"/>
      <c r="BO4303" s="41"/>
      <c r="BP4303" s="108"/>
      <c r="CG4303" s="102"/>
      <c r="CI4303" s="45"/>
    </row>
    <row r="4304" spans="37:87" ht="13" customHeight="1">
      <c r="AK4304" s="114"/>
      <c r="AL4304" s="41"/>
      <c r="AM4304" s="41"/>
      <c r="AN4304" s="41"/>
      <c r="AO4304" s="41"/>
      <c r="AP4304" s="41"/>
      <c r="AQ4304" s="41"/>
      <c r="AR4304" s="41"/>
      <c r="AS4304" s="41"/>
      <c r="AT4304" s="41"/>
      <c r="AU4304" s="41"/>
      <c r="AV4304" s="41"/>
      <c r="AW4304" s="41"/>
      <c r="AX4304" s="41"/>
      <c r="AY4304" s="41"/>
      <c r="AZ4304" s="41"/>
      <c r="BA4304" s="41"/>
      <c r="BB4304" s="41"/>
      <c r="BC4304" s="41"/>
      <c r="BD4304" s="41"/>
      <c r="BE4304" s="41"/>
      <c r="BF4304" s="41"/>
      <c r="BG4304" s="41"/>
      <c r="BH4304" s="41"/>
      <c r="BI4304" s="41"/>
      <c r="BJ4304" s="41"/>
      <c r="BK4304" s="41"/>
      <c r="BL4304" s="41"/>
      <c r="BM4304" s="41"/>
      <c r="BN4304" s="41"/>
      <c r="BO4304" s="41"/>
      <c r="BP4304" s="108"/>
      <c r="CG4304" s="102"/>
      <c r="CI4304" s="45"/>
    </row>
    <row r="4305" spans="37:87" ht="13" customHeight="1">
      <c r="AK4305" s="114"/>
      <c r="AL4305" s="41"/>
      <c r="AM4305" s="41"/>
      <c r="AN4305" s="41"/>
      <c r="AO4305" s="41"/>
      <c r="AP4305" s="41"/>
      <c r="AQ4305" s="41"/>
      <c r="AR4305" s="41"/>
      <c r="AS4305" s="41"/>
      <c r="AT4305" s="41"/>
      <c r="AU4305" s="41"/>
      <c r="AV4305" s="41"/>
      <c r="AW4305" s="41"/>
      <c r="AX4305" s="41"/>
      <c r="AY4305" s="41"/>
      <c r="AZ4305" s="41"/>
      <c r="BA4305" s="41"/>
      <c r="BB4305" s="41"/>
      <c r="BC4305" s="41"/>
      <c r="BD4305" s="41"/>
      <c r="BE4305" s="41"/>
      <c r="BF4305" s="41"/>
      <c r="BG4305" s="41"/>
      <c r="BH4305" s="41"/>
      <c r="BI4305" s="41"/>
      <c r="BJ4305" s="41"/>
      <c r="BK4305" s="41"/>
      <c r="BL4305" s="41"/>
      <c r="BM4305" s="41"/>
      <c r="BN4305" s="41"/>
      <c r="BO4305" s="41"/>
      <c r="BP4305" s="108"/>
      <c r="CG4305" s="102"/>
      <c r="CI4305" s="45"/>
    </row>
    <row r="4306" spans="37:87" ht="13" customHeight="1">
      <c r="AK4306" s="114"/>
      <c r="AL4306" s="41"/>
      <c r="AM4306" s="41"/>
      <c r="AN4306" s="41"/>
      <c r="AO4306" s="41"/>
      <c r="AP4306" s="41"/>
      <c r="AQ4306" s="41"/>
      <c r="AR4306" s="41"/>
      <c r="AS4306" s="41"/>
      <c r="AT4306" s="41"/>
      <c r="AU4306" s="41"/>
      <c r="AV4306" s="41"/>
      <c r="AW4306" s="41"/>
      <c r="AX4306" s="41"/>
      <c r="AY4306" s="41"/>
      <c r="AZ4306" s="41"/>
      <c r="BA4306" s="41"/>
      <c r="BB4306" s="41"/>
      <c r="BC4306" s="41"/>
      <c r="BD4306" s="41"/>
      <c r="BE4306" s="41"/>
      <c r="BF4306" s="41"/>
      <c r="BG4306" s="41"/>
      <c r="BH4306" s="41"/>
      <c r="BI4306" s="41"/>
      <c r="BJ4306" s="41"/>
      <c r="BK4306" s="41"/>
      <c r="BL4306" s="41"/>
      <c r="BM4306" s="41"/>
      <c r="BN4306" s="41"/>
      <c r="BO4306" s="41"/>
      <c r="BP4306" s="108"/>
      <c r="CG4306" s="102"/>
      <c r="CI4306" s="45"/>
    </row>
    <row r="4307" spans="37:87" ht="13" customHeight="1">
      <c r="AK4307" s="114"/>
      <c r="AL4307" s="41"/>
      <c r="AM4307" s="41"/>
      <c r="AN4307" s="41"/>
      <c r="AO4307" s="41"/>
      <c r="AP4307" s="41"/>
      <c r="AQ4307" s="41"/>
      <c r="AR4307" s="41"/>
      <c r="AS4307" s="41"/>
      <c r="AT4307" s="41"/>
      <c r="AU4307" s="41"/>
      <c r="AV4307" s="41"/>
      <c r="AW4307" s="41"/>
      <c r="AX4307" s="41"/>
      <c r="AY4307" s="41"/>
      <c r="AZ4307" s="41"/>
      <c r="BA4307" s="41"/>
      <c r="BB4307" s="41"/>
      <c r="BC4307" s="41"/>
      <c r="BD4307" s="41"/>
      <c r="BE4307" s="41"/>
      <c r="BF4307" s="41"/>
      <c r="BG4307" s="41"/>
      <c r="BH4307" s="41"/>
      <c r="BI4307" s="41"/>
      <c r="BJ4307" s="41"/>
      <c r="BK4307" s="41"/>
      <c r="BL4307" s="41"/>
      <c r="BM4307" s="41"/>
      <c r="BN4307" s="41"/>
      <c r="BO4307" s="41"/>
      <c r="BP4307" s="108"/>
      <c r="CG4307" s="102"/>
      <c r="CI4307" s="45"/>
    </row>
    <row r="4308" spans="37:87" ht="13" customHeight="1">
      <c r="AK4308" s="114"/>
      <c r="AL4308" s="41"/>
      <c r="AM4308" s="41"/>
      <c r="AN4308" s="41"/>
      <c r="AO4308" s="41"/>
      <c r="AP4308" s="41"/>
      <c r="AQ4308" s="41"/>
      <c r="AR4308" s="41"/>
      <c r="AS4308" s="41"/>
      <c r="AT4308" s="41"/>
      <c r="AU4308" s="41"/>
      <c r="AV4308" s="41"/>
      <c r="AW4308" s="41"/>
      <c r="AX4308" s="41"/>
      <c r="AY4308" s="41"/>
      <c r="AZ4308" s="41"/>
      <c r="BA4308" s="41"/>
      <c r="BB4308" s="41"/>
      <c r="BC4308" s="41"/>
      <c r="BD4308" s="41"/>
      <c r="BE4308" s="41"/>
      <c r="BF4308" s="41"/>
      <c r="BG4308" s="41"/>
      <c r="BH4308" s="41"/>
      <c r="BI4308" s="41"/>
      <c r="BJ4308" s="41"/>
      <c r="BK4308" s="41"/>
      <c r="BL4308" s="41"/>
      <c r="BM4308" s="41"/>
      <c r="BN4308" s="41"/>
      <c r="BO4308" s="41"/>
      <c r="BP4308" s="108"/>
      <c r="CG4308" s="102"/>
      <c r="CI4308" s="45"/>
    </row>
    <row r="4309" spans="37:87" ht="13" customHeight="1">
      <c r="AK4309" s="114"/>
      <c r="AL4309" s="41"/>
      <c r="AM4309" s="41"/>
      <c r="AN4309" s="41"/>
      <c r="AO4309" s="41"/>
      <c r="AP4309" s="41"/>
      <c r="AQ4309" s="41"/>
      <c r="AR4309" s="41"/>
      <c r="AS4309" s="41"/>
      <c r="AT4309" s="41"/>
      <c r="AU4309" s="41"/>
      <c r="AV4309" s="41"/>
      <c r="AW4309" s="41"/>
      <c r="AX4309" s="41"/>
      <c r="AY4309" s="41"/>
      <c r="AZ4309" s="41"/>
      <c r="BA4309" s="41"/>
      <c r="BB4309" s="41"/>
      <c r="BC4309" s="41"/>
      <c r="BD4309" s="41"/>
      <c r="BE4309" s="41"/>
      <c r="BF4309" s="41"/>
      <c r="BG4309" s="41"/>
      <c r="BH4309" s="41"/>
      <c r="BI4309" s="41"/>
      <c r="BJ4309" s="41"/>
      <c r="BK4309" s="41"/>
      <c r="BL4309" s="41"/>
      <c r="BM4309" s="41"/>
      <c r="BN4309" s="41"/>
      <c r="BO4309" s="41"/>
      <c r="BP4309" s="108"/>
      <c r="CG4309" s="102"/>
      <c r="CI4309" s="45"/>
    </row>
    <row r="4310" spans="37:87" ht="13" customHeight="1">
      <c r="AK4310" s="114"/>
      <c r="AL4310" s="41"/>
      <c r="AM4310" s="41"/>
      <c r="AN4310" s="41"/>
      <c r="AO4310" s="41"/>
      <c r="AP4310" s="41"/>
      <c r="AQ4310" s="41"/>
      <c r="AR4310" s="41"/>
      <c r="AS4310" s="41"/>
      <c r="AT4310" s="41"/>
      <c r="AU4310" s="41"/>
      <c r="AV4310" s="41"/>
      <c r="AW4310" s="41"/>
      <c r="AX4310" s="41"/>
      <c r="AY4310" s="41"/>
      <c r="AZ4310" s="41"/>
      <c r="BA4310" s="41"/>
      <c r="BB4310" s="41"/>
      <c r="BC4310" s="41"/>
      <c r="BD4310" s="41"/>
      <c r="BE4310" s="41"/>
      <c r="BF4310" s="41"/>
      <c r="BG4310" s="41"/>
      <c r="BH4310" s="41"/>
      <c r="BI4310" s="41"/>
      <c r="BJ4310" s="41"/>
      <c r="BK4310" s="41"/>
      <c r="BL4310" s="41"/>
      <c r="BM4310" s="41"/>
      <c r="BN4310" s="41"/>
      <c r="BO4310" s="41"/>
      <c r="BP4310" s="108"/>
      <c r="CG4310" s="102"/>
      <c r="CI4310" s="45"/>
    </row>
    <row r="4311" spans="37:87" ht="13" customHeight="1">
      <c r="AK4311" s="114"/>
      <c r="AL4311" s="41"/>
      <c r="AM4311" s="41"/>
      <c r="AN4311" s="41"/>
      <c r="AO4311" s="41"/>
      <c r="AP4311" s="41"/>
      <c r="AQ4311" s="41"/>
      <c r="AR4311" s="41"/>
      <c r="AS4311" s="41"/>
      <c r="AT4311" s="41"/>
      <c r="AU4311" s="41"/>
      <c r="AV4311" s="41"/>
      <c r="AW4311" s="41"/>
      <c r="AX4311" s="41"/>
      <c r="AY4311" s="41"/>
      <c r="AZ4311" s="41"/>
      <c r="BA4311" s="41"/>
      <c r="BB4311" s="41"/>
      <c r="BC4311" s="41"/>
      <c r="BD4311" s="41"/>
      <c r="BE4311" s="41"/>
      <c r="BF4311" s="41"/>
      <c r="BG4311" s="41"/>
      <c r="BH4311" s="41"/>
      <c r="BI4311" s="41"/>
      <c r="BJ4311" s="41"/>
      <c r="BK4311" s="41"/>
      <c r="BL4311" s="41"/>
      <c r="BM4311" s="41"/>
      <c r="BN4311" s="41"/>
      <c r="BO4311" s="41"/>
      <c r="BP4311" s="108"/>
      <c r="CG4311" s="102"/>
      <c r="CI4311" s="45"/>
    </row>
    <row r="4312" spans="37:87" ht="13" customHeight="1">
      <c r="AK4312" s="114"/>
      <c r="AL4312" s="41"/>
      <c r="AM4312" s="41"/>
      <c r="AN4312" s="41"/>
      <c r="AO4312" s="41"/>
      <c r="AP4312" s="41"/>
      <c r="AQ4312" s="41"/>
      <c r="AR4312" s="41"/>
      <c r="AS4312" s="41"/>
      <c r="AT4312" s="41"/>
      <c r="AU4312" s="41"/>
      <c r="AV4312" s="41"/>
      <c r="AW4312" s="41"/>
      <c r="AX4312" s="41"/>
      <c r="AY4312" s="41"/>
      <c r="AZ4312" s="41"/>
      <c r="BA4312" s="41"/>
      <c r="BB4312" s="41"/>
      <c r="BC4312" s="41"/>
      <c r="BD4312" s="41"/>
      <c r="BE4312" s="41"/>
      <c r="BF4312" s="41"/>
      <c r="BG4312" s="41"/>
      <c r="BH4312" s="41"/>
      <c r="BI4312" s="41"/>
      <c r="BJ4312" s="41"/>
      <c r="BK4312" s="41"/>
      <c r="BL4312" s="41"/>
      <c r="BM4312" s="41"/>
      <c r="BN4312" s="41"/>
      <c r="BO4312" s="41"/>
      <c r="BP4312" s="108"/>
      <c r="CG4312" s="102"/>
      <c r="CI4312" s="45"/>
    </row>
    <row r="4313" spans="37:87" ht="13" customHeight="1">
      <c r="AK4313" s="114"/>
      <c r="AL4313" s="41"/>
      <c r="AM4313" s="41"/>
      <c r="AN4313" s="41"/>
      <c r="AO4313" s="41"/>
      <c r="AP4313" s="41"/>
      <c r="AQ4313" s="41"/>
      <c r="AR4313" s="41"/>
      <c r="AS4313" s="41"/>
      <c r="AT4313" s="41"/>
      <c r="AU4313" s="41"/>
      <c r="AV4313" s="41"/>
      <c r="AW4313" s="41"/>
      <c r="AX4313" s="41"/>
      <c r="AY4313" s="41"/>
      <c r="AZ4313" s="41"/>
      <c r="BA4313" s="41"/>
      <c r="BB4313" s="41"/>
      <c r="BC4313" s="41"/>
      <c r="BD4313" s="41"/>
      <c r="BE4313" s="41"/>
      <c r="BF4313" s="41"/>
      <c r="BG4313" s="41"/>
      <c r="BH4313" s="41"/>
      <c r="BI4313" s="41"/>
      <c r="BJ4313" s="41"/>
      <c r="BK4313" s="41"/>
      <c r="BL4313" s="41"/>
      <c r="BM4313" s="41"/>
      <c r="BN4313" s="41"/>
      <c r="BO4313" s="41"/>
      <c r="BP4313" s="108"/>
      <c r="CG4313" s="102"/>
      <c r="CI4313" s="45"/>
    </row>
    <row r="4314" spans="37:87" ht="13" customHeight="1">
      <c r="AK4314" s="114"/>
      <c r="AL4314" s="41"/>
      <c r="AM4314" s="41"/>
      <c r="AN4314" s="41"/>
      <c r="AO4314" s="41"/>
      <c r="AP4314" s="41"/>
      <c r="AQ4314" s="41"/>
      <c r="AR4314" s="41"/>
      <c r="AS4314" s="41"/>
      <c r="AT4314" s="41"/>
      <c r="AU4314" s="41"/>
      <c r="AV4314" s="41"/>
      <c r="AW4314" s="41"/>
      <c r="AX4314" s="41"/>
      <c r="AY4314" s="41"/>
      <c r="AZ4314" s="41"/>
      <c r="BA4314" s="41"/>
      <c r="BB4314" s="41"/>
      <c r="BC4314" s="41"/>
      <c r="BD4314" s="41"/>
      <c r="BE4314" s="41"/>
      <c r="BF4314" s="41"/>
      <c r="BG4314" s="41"/>
      <c r="BH4314" s="41"/>
      <c r="BI4314" s="41"/>
      <c r="BJ4314" s="41"/>
      <c r="BK4314" s="41"/>
      <c r="BL4314" s="41"/>
      <c r="BM4314" s="41"/>
      <c r="BN4314" s="41"/>
      <c r="BO4314" s="41"/>
      <c r="BP4314" s="108"/>
      <c r="CG4314" s="102"/>
      <c r="CI4314" s="45"/>
    </row>
    <row r="4315" spans="37:87" ht="13" customHeight="1">
      <c r="AK4315" s="114"/>
      <c r="AL4315" s="41"/>
      <c r="AM4315" s="41"/>
      <c r="AN4315" s="41"/>
      <c r="AO4315" s="41"/>
      <c r="AP4315" s="41"/>
      <c r="AQ4315" s="41"/>
      <c r="AR4315" s="41"/>
      <c r="AS4315" s="41"/>
      <c r="AT4315" s="41"/>
      <c r="AU4315" s="41"/>
      <c r="AV4315" s="41"/>
      <c r="AW4315" s="41"/>
      <c r="AX4315" s="41"/>
      <c r="AY4315" s="41"/>
      <c r="AZ4315" s="41"/>
      <c r="BA4315" s="41"/>
      <c r="BB4315" s="41"/>
      <c r="BC4315" s="41"/>
      <c r="BD4315" s="41"/>
      <c r="BE4315" s="41"/>
      <c r="BF4315" s="41"/>
      <c r="BG4315" s="41"/>
      <c r="BH4315" s="41"/>
      <c r="BI4315" s="41"/>
      <c r="BJ4315" s="41"/>
      <c r="BK4315" s="41"/>
      <c r="BL4315" s="41"/>
      <c r="BM4315" s="41"/>
      <c r="BN4315" s="41"/>
      <c r="BO4315" s="41"/>
      <c r="BP4315" s="108"/>
      <c r="CG4315" s="102"/>
      <c r="CI4315" s="45"/>
    </row>
    <row r="4316" spans="37:87" ht="13" customHeight="1">
      <c r="AK4316" s="114"/>
      <c r="AL4316" s="41"/>
      <c r="AM4316" s="41"/>
      <c r="AN4316" s="41"/>
      <c r="AO4316" s="41"/>
      <c r="AP4316" s="41"/>
      <c r="AQ4316" s="41"/>
      <c r="AR4316" s="41"/>
      <c r="AS4316" s="41"/>
      <c r="AT4316" s="41"/>
      <c r="AU4316" s="41"/>
      <c r="AV4316" s="41"/>
      <c r="AW4316" s="41"/>
      <c r="AX4316" s="41"/>
      <c r="AY4316" s="41"/>
      <c r="AZ4316" s="41"/>
      <c r="BA4316" s="41"/>
      <c r="BB4316" s="41"/>
      <c r="BC4316" s="41"/>
      <c r="BD4316" s="41"/>
      <c r="BE4316" s="41"/>
      <c r="BF4316" s="41"/>
      <c r="BG4316" s="41"/>
      <c r="BH4316" s="41"/>
      <c r="BI4316" s="41"/>
      <c r="BJ4316" s="41"/>
      <c r="BK4316" s="41"/>
      <c r="BL4316" s="41"/>
      <c r="BM4316" s="41"/>
      <c r="BN4316" s="41"/>
      <c r="BO4316" s="41"/>
      <c r="BP4316" s="108"/>
      <c r="CG4316" s="102"/>
      <c r="CI4316" s="45"/>
    </row>
    <row r="4317" spans="37:87" ht="13" customHeight="1">
      <c r="AK4317" s="114"/>
      <c r="AL4317" s="41"/>
      <c r="AM4317" s="41"/>
      <c r="AN4317" s="41"/>
      <c r="AO4317" s="41"/>
      <c r="AP4317" s="41"/>
      <c r="AQ4317" s="41"/>
      <c r="AR4317" s="41"/>
      <c r="AS4317" s="41"/>
      <c r="AT4317" s="41"/>
      <c r="AU4317" s="41"/>
      <c r="AV4317" s="41"/>
      <c r="AW4317" s="41"/>
      <c r="AX4317" s="41"/>
      <c r="AY4317" s="41"/>
      <c r="AZ4317" s="41"/>
      <c r="BA4317" s="41"/>
      <c r="BB4317" s="41"/>
      <c r="BC4317" s="41"/>
      <c r="BD4317" s="41"/>
      <c r="BE4317" s="41"/>
      <c r="BF4317" s="41"/>
      <c r="BG4317" s="41"/>
      <c r="BH4317" s="41"/>
      <c r="BI4317" s="41"/>
      <c r="BJ4317" s="41"/>
      <c r="BK4317" s="41"/>
      <c r="BL4317" s="41"/>
      <c r="BM4317" s="41"/>
      <c r="BN4317" s="41"/>
      <c r="BO4317" s="41"/>
      <c r="BP4317" s="108"/>
      <c r="CG4317" s="102"/>
      <c r="CI4317" s="45"/>
    </row>
    <row r="4318" spans="37:87" ht="13" customHeight="1">
      <c r="AK4318" s="114"/>
      <c r="AL4318" s="41"/>
      <c r="AM4318" s="41"/>
      <c r="AN4318" s="41"/>
      <c r="AO4318" s="41"/>
      <c r="AP4318" s="41"/>
      <c r="AQ4318" s="41"/>
      <c r="AR4318" s="41"/>
      <c r="AS4318" s="41"/>
      <c r="AT4318" s="41"/>
      <c r="AU4318" s="41"/>
      <c r="AV4318" s="41"/>
      <c r="AW4318" s="41"/>
      <c r="AX4318" s="41"/>
      <c r="AY4318" s="41"/>
      <c r="AZ4318" s="41"/>
      <c r="BA4318" s="41"/>
      <c r="BB4318" s="41"/>
      <c r="BC4318" s="41"/>
      <c r="BD4318" s="41"/>
      <c r="BE4318" s="41"/>
      <c r="BF4318" s="41"/>
      <c r="BG4318" s="41"/>
      <c r="BH4318" s="41"/>
      <c r="BI4318" s="41"/>
      <c r="BJ4318" s="41"/>
      <c r="BK4318" s="41"/>
      <c r="BL4318" s="41"/>
      <c r="BM4318" s="41"/>
      <c r="BN4318" s="41"/>
      <c r="BO4318" s="41"/>
      <c r="BP4318" s="108"/>
      <c r="CG4318" s="102"/>
      <c r="CI4318" s="45"/>
    </row>
    <row r="4319" spans="37:87" ht="13" customHeight="1">
      <c r="AK4319" s="114"/>
      <c r="AL4319" s="41"/>
      <c r="AM4319" s="41"/>
      <c r="AN4319" s="41"/>
      <c r="AO4319" s="41"/>
      <c r="AP4319" s="41"/>
      <c r="AQ4319" s="41"/>
      <c r="AR4319" s="41"/>
      <c r="AS4319" s="41"/>
      <c r="AT4319" s="41"/>
      <c r="AU4319" s="41"/>
      <c r="AV4319" s="41"/>
      <c r="AW4319" s="41"/>
      <c r="AX4319" s="41"/>
      <c r="AY4319" s="41"/>
      <c r="AZ4319" s="41"/>
      <c r="BA4319" s="41"/>
      <c r="BB4319" s="41"/>
      <c r="BC4319" s="41"/>
      <c r="BD4319" s="41"/>
      <c r="BE4319" s="41"/>
      <c r="BF4319" s="41"/>
      <c r="BG4319" s="41"/>
      <c r="BH4319" s="41"/>
      <c r="BI4319" s="41"/>
      <c r="BJ4319" s="41"/>
      <c r="BK4319" s="41"/>
      <c r="BL4319" s="41"/>
      <c r="BM4319" s="41"/>
      <c r="BN4319" s="41"/>
      <c r="BO4319" s="41"/>
      <c r="BP4319" s="108"/>
      <c r="CG4319" s="102"/>
      <c r="CI4319" s="45"/>
    </row>
    <row r="4320" spans="37:87" ht="13" customHeight="1">
      <c r="AK4320" s="114"/>
      <c r="AL4320" s="41"/>
      <c r="AM4320" s="41"/>
      <c r="AN4320" s="41"/>
      <c r="AO4320" s="41"/>
      <c r="AP4320" s="41"/>
      <c r="AQ4320" s="41"/>
      <c r="AR4320" s="41"/>
      <c r="AS4320" s="41"/>
      <c r="AT4320" s="41"/>
      <c r="AU4320" s="41"/>
      <c r="AV4320" s="41"/>
      <c r="AW4320" s="41"/>
      <c r="AX4320" s="41"/>
      <c r="AY4320" s="41"/>
      <c r="AZ4320" s="41"/>
      <c r="BA4320" s="41"/>
      <c r="BB4320" s="41"/>
      <c r="BC4320" s="41"/>
      <c r="BD4320" s="41"/>
      <c r="BE4320" s="41"/>
      <c r="BF4320" s="41"/>
      <c r="BG4320" s="41"/>
      <c r="BH4320" s="41"/>
      <c r="BI4320" s="41"/>
      <c r="BJ4320" s="41"/>
      <c r="BK4320" s="41"/>
      <c r="BL4320" s="41"/>
      <c r="BM4320" s="41"/>
      <c r="BN4320" s="41"/>
      <c r="BO4320" s="41"/>
      <c r="BP4320" s="108"/>
      <c r="CG4320" s="102"/>
      <c r="CI4320" s="45"/>
    </row>
    <row r="4321" spans="37:87" ht="13" customHeight="1">
      <c r="AK4321" s="114"/>
      <c r="AL4321" s="41"/>
      <c r="AM4321" s="41"/>
      <c r="AN4321" s="41"/>
      <c r="AO4321" s="41"/>
      <c r="AP4321" s="41"/>
      <c r="AQ4321" s="41"/>
      <c r="AR4321" s="41"/>
      <c r="AS4321" s="41"/>
      <c r="AT4321" s="41"/>
      <c r="AU4321" s="41"/>
      <c r="AV4321" s="41"/>
      <c r="AW4321" s="41"/>
      <c r="AX4321" s="41"/>
      <c r="AY4321" s="41"/>
      <c r="AZ4321" s="41"/>
      <c r="BA4321" s="41"/>
      <c r="BB4321" s="41"/>
      <c r="BC4321" s="41"/>
      <c r="BD4321" s="41"/>
      <c r="BE4321" s="41"/>
      <c r="BF4321" s="41"/>
      <c r="BG4321" s="41"/>
      <c r="BH4321" s="41"/>
      <c r="BI4321" s="41"/>
      <c r="BJ4321" s="41"/>
      <c r="BK4321" s="41"/>
      <c r="BL4321" s="41"/>
      <c r="BM4321" s="41"/>
      <c r="BN4321" s="41"/>
      <c r="BO4321" s="41"/>
      <c r="BP4321" s="108"/>
      <c r="CG4321" s="102"/>
      <c r="CI4321" s="45"/>
    </row>
    <row r="4322" spans="37:87" ht="13" customHeight="1">
      <c r="AK4322" s="114"/>
      <c r="AL4322" s="41"/>
      <c r="AM4322" s="41"/>
      <c r="AN4322" s="41"/>
      <c r="AO4322" s="41"/>
      <c r="AP4322" s="41"/>
      <c r="AQ4322" s="41"/>
      <c r="AR4322" s="41"/>
      <c r="AS4322" s="41"/>
      <c r="AT4322" s="41"/>
      <c r="AU4322" s="41"/>
      <c r="AV4322" s="41"/>
      <c r="AW4322" s="41"/>
      <c r="AX4322" s="41"/>
      <c r="AY4322" s="41"/>
      <c r="AZ4322" s="41"/>
      <c r="BA4322" s="41"/>
      <c r="BB4322" s="41"/>
      <c r="BC4322" s="41"/>
      <c r="BD4322" s="41"/>
      <c r="BE4322" s="41"/>
      <c r="BF4322" s="41"/>
      <c r="BG4322" s="41"/>
      <c r="BH4322" s="41"/>
      <c r="BI4322" s="41"/>
      <c r="BJ4322" s="41"/>
      <c r="BK4322" s="41"/>
      <c r="BL4322" s="41"/>
      <c r="BM4322" s="41"/>
      <c r="BN4322" s="41"/>
      <c r="BO4322" s="41"/>
      <c r="BP4322" s="108"/>
      <c r="CG4322" s="102"/>
      <c r="CI4322" s="45"/>
    </row>
    <row r="4323" spans="37:87" ht="13" customHeight="1">
      <c r="AK4323" s="114"/>
      <c r="AL4323" s="41"/>
      <c r="AM4323" s="41"/>
      <c r="AN4323" s="41"/>
      <c r="AO4323" s="41"/>
      <c r="AP4323" s="41"/>
      <c r="AQ4323" s="41"/>
      <c r="AR4323" s="41"/>
      <c r="AS4323" s="41"/>
      <c r="AT4323" s="41"/>
      <c r="AU4323" s="41"/>
      <c r="AV4323" s="41"/>
      <c r="AW4323" s="41"/>
      <c r="AX4323" s="41"/>
      <c r="AY4323" s="41"/>
      <c r="AZ4323" s="41"/>
      <c r="BA4323" s="41"/>
      <c r="BB4323" s="41"/>
      <c r="BC4323" s="41"/>
      <c r="BD4323" s="41"/>
      <c r="BE4323" s="41"/>
      <c r="BF4323" s="41"/>
      <c r="BG4323" s="41"/>
      <c r="BH4323" s="41"/>
      <c r="BI4323" s="41"/>
      <c r="BJ4323" s="41"/>
      <c r="BK4323" s="41"/>
      <c r="BL4323" s="41"/>
      <c r="BM4323" s="41"/>
      <c r="BN4323" s="41"/>
      <c r="BO4323" s="41"/>
      <c r="BP4323" s="108"/>
      <c r="CG4323" s="102"/>
      <c r="CI4323" s="45"/>
    </row>
    <row r="4324" spans="37:87" ht="13" customHeight="1">
      <c r="AK4324" s="114"/>
      <c r="AL4324" s="41"/>
      <c r="AM4324" s="41"/>
      <c r="AN4324" s="41"/>
      <c r="AO4324" s="41"/>
      <c r="AP4324" s="41"/>
      <c r="AQ4324" s="41"/>
      <c r="AR4324" s="41"/>
      <c r="AS4324" s="41"/>
      <c r="AT4324" s="41"/>
      <c r="AU4324" s="41"/>
      <c r="AV4324" s="41"/>
      <c r="AW4324" s="41"/>
      <c r="AX4324" s="41"/>
      <c r="AY4324" s="41"/>
      <c r="AZ4324" s="41"/>
      <c r="BA4324" s="41"/>
      <c r="BB4324" s="41"/>
      <c r="BC4324" s="41"/>
      <c r="BD4324" s="41"/>
      <c r="BE4324" s="41"/>
      <c r="BF4324" s="41"/>
      <c r="BG4324" s="41"/>
      <c r="BH4324" s="41"/>
      <c r="BI4324" s="41"/>
      <c r="BJ4324" s="41"/>
      <c r="BK4324" s="41"/>
      <c r="BL4324" s="41"/>
      <c r="BM4324" s="41"/>
      <c r="BN4324" s="41"/>
      <c r="BO4324" s="41"/>
      <c r="BP4324" s="108"/>
      <c r="CG4324" s="102"/>
      <c r="CI4324" s="45"/>
    </row>
    <row r="4325" spans="37:87" ht="13" customHeight="1">
      <c r="AK4325" s="114"/>
      <c r="AL4325" s="41"/>
      <c r="AM4325" s="41"/>
      <c r="AN4325" s="41"/>
      <c r="AO4325" s="41"/>
      <c r="AP4325" s="41"/>
      <c r="AQ4325" s="41"/>
      <c r="AR4325" s="41"/>
      <c r="AS4325" s="41"/>
      <c r="AT4325" s="41"/>
      <c r="AU4325" s="41"/>
      <c r="AV4325" s="41"/>
      <c r="AW4325" s="41"/>
      <c r="AX4325" s="41"/>
      <c r="AY4325" s="41"/>
      <c r="AZ4325" s="41"/>
      <c r="BA4325" s="41"/>
      <c r="BB4325" s="41"/>
      <c r="BC4325" s="41"/>
      <c r="BD4325" s="41"/>
      <c r="BE4325" s="41"/>
      <c r="BF4325" s="41"/>
      <c r="BG4325" s="41"/>
      <c r="BH4325" s="41"/>
      <c r="BI4325" s="41"/>
      <c r="BJ4325" s="41"/>
      <c r="BK4325" s="41"/>
      <c r="BL4325" s="41"/>
      <c r="BM4325" s="41"/>
      <c r="BN4325" s="41"/>
      <c r="BO4325" s="41"/>
      <c r="BP4325" s="108"/>
      <c r="CG4325" s="102"/>
      <c r="CI4325" s="45"/>
    </row>
    <row r="4326" spans="37:87" ht="13" customHeight="1">
      <c r="AK4326" s="114"/>
      <c r="AL4326" s="41"/>
      <c r="AM4326" s="41"/>
      <c r="AN4326" s="41"/>
      <c r="AO4326" s="41"/>
      <c r="AP4326" s="41"/>
      <c r="AQ4326" s="41"/>
      <c r="AR4326" s="41"/>
      <c r="AS4326" s="41"/>
      <c r="AT4326" s="41"/>
      <c r="AU4326" s="41"/>
      <c r="AV4326" s="41"/>
      <c r="AW4326" s="41"/>
      <c r="AX4326" s="41"/>
      <c r="AY4326" s="41"/>
      <c r="AZ4326" s="41"/>
      <c r="BA4326" s="41"/>
      <c r="BB4326" s="41"/>
      <c r="BC4326" s="41"/>
      <c r="BD4326" s="41"/>
      <c r="BE4326" s="41"/>
      <c r="BF4326" s="41"/>
      <c r="BG4326" s="41"/>
      <c r="BH4326" s="41"/>
      <c r="BI4326" s="41"/>
      <c r="BJ4326" s="41"/>
      <c r="BK4326" s="41"/>
      <c r="BL4326" s="41"/>
      <c r="BM4326" s="41"/>
      <c r="BN4326" s="41"/>
      <c r="BO4326" s="41"/>
      <c r="BP4326" s="108"/>
      <c r="CG4326" s="102"/>
      <c r="CI4326" s="45"/>
    </row>
    <row r="4327" spans="37:87" ht="13" customHeight="1">
      <c r="AK4327" s="114"/>
      <c r="AL4327" s="41"/>
      <c r="AM4327" s="41"/>
      <c r="AN4327" s="41"/>
      <c r="AO4327" s="41"/>
      <c r="AP4327" s="41"/>
      <c r="AQ4327" s="41"/>
      <c r="AR4327" s="41"/>
      <c r="AS4327" s="41"/>
      <c r="AT4327" s="41"/>
      <c r="AU4327" s="41"/>
      <c r="AV4327" s="41"/>
      <c r="AW4327" s="41"/>
      <c r="AX4327" s="41"/>
      <c r="AY4327" s="41"/>
      <c r="AZ4327" s="41"/>
      <c r="BA4327" s="41"/>
      <c r="BB4327" s="41"/>
      <c r="BC4327" s="41"/>
      <c r="BD4327" s="41"/>
      <c r="BE4327" s="41"/>
      <c r="BF4327" s="41"/>
      <c r="BG4327" s="41"/>
      <c r="BH4327" s="41"/>
      <c r="BI4327" s="41"/>
      <c r="BJ4327" s="41"/>
      <c r="BK4327" s="41"/>
      <c r="BL4327" s="41"/>
      <c r="BM4327" s="41"/>
      <c r="BN4327" s="41"/>
      <c r="BO4327" s="41"/>
      <c r="BP4327" s="108"/>
      <c r="CG4327" s="102"/>
      <c r="CI4327" s="45"/>
    </row>
    <row r="4328" spans="37:87" ht="13" customHeight="1">
      <c r="AK4328" s="114"/>
      <c r="AL4328" s="41"/>
      <c r="AM4328" s="41"/>
      <c r="AN4328" s="41"/>
      <c r="AO4328" s="41"/>
      <c r="AP4328" s="41"/>
      <c r="AQ4328" s="41"/>
      <c r="AR4328" s="41"/>
      <c r="AS4328" s="41"/>
      <c r="AT4328" s="41"/>
      <c r="AU4328" s="41"/>
      <c r="AV4328" s="41"/>
      <c r="AW4328" s="41"/>
      <c r="AX4328" s="41"/>
      <c r="AY4328" s="41"/>
      <c r="AZ4328" s="41"/>
      <c r="BA4328" s="41"/>
      <c r="BB4328" s="41"/>
      <c r="BC4328" s="41"/>
      <c r="BD4328" s="41"/>
      <c r="BE4328" s="41"/>
      <c r="BF4328" s="41"/>
      <c r="BG4328" s="41"/>
      <c r="BH4328" s="41"/>
      <c r="BI4328" s="41"/>
      <c r="BJ4328" s="41"/>
      <c r="BK4328" s="41"/>
      <c r="BL4328" s="41"/>
      <c r="BM4328" s="41"/>
      <c r="BN4328" s="41"/>
      <c r="BO4328" s="41"/>
      <c r="BP4328" s="108"/>
      <c r="CG4328" s="102"/>
      <c r="CI4328" s="45"/>
    </row>
    <row r="4329" spans="37:87" ht="13" customHeight="1">
      <c r="AK4329" s="114"/>
      <c r="AL4329" s="41"/>
      <c r="AM4329" s="41"/>
      <c r="AN4329" s="41"/>
      <c r="AO4329" s="41"/>
      <c r="AP4329" s="41"/>
      <c r="AQ4329" s="41"/>
      <c r="AR4329" s="41"/>
      <c r="AS4329" s="41"/>
      <c r="AT4329" s="41"/>
      <c r="AU4329" s="41"/>
      <c r="AV4329" s="41"/>
      <c r="AW4329" s="41"/>
      <c r="AX4329" s="41"/>
      <c r="AY4329" s="41"/>
      <c r="AZ4329" s="41"/>
      <c r="BA4329" s="41"/>
      <c r="BB4329" s="41"/>
      <c r="BC4329" s="41"/>
      <c r="BD4329" s="41"/>
      <c r="BE4329" s="41"/>
      <c r="BF4329" s="41"/>
      <c r="BG4329" s="41"/>
      <c r="BH4329" s="41"/>
      <c r="BI4329" s="41"/>
      <c r="BJ4329" s="41"/>
      <c r="BK4329" s="41"/>
      <c r="BL4329" s="41"/>
      <c r="BM4329" s="41"/>
      <c r="BN4329" s="41"/>
      <c r="BO4329" s="41"/>
      <c r="BP4329" s="108"/>
      <c r="CG4329" s="102"/>
      <c r="CI4329" s="45"/>
    </row>
    <row r="4330" spans="37:87" ht="13" customHeight="1">
      <c r="AK4330" s="114"/>
      <c r="AL4330" s="41"/>
      <c r="AM4330" s="41"/>
      <c r="AN4330" s="41"/>
      <c r="AO4330" s="41"/>
      <c r="AP4330" s="41"/>
      <c r="AQ4330" s="41"/>
      <c r="AR4330" s="41"/>
      <c r="AS4330" s="41"/>
      <c r="AT4330" s="41"/>
      <c r="AU4330" s="41"/>
      <c r="AV4330" s="41"/>
      <c r="AW4330" s="41"/>
      <c r="AX4330" s="41"/>
      <c r="AY4330" s="41"/>
      <c r="AZ4330" s="41"/>
      <c r="BA4330" s="41"/>
      <c r="BB4330" s="41"/>
      <c r="BC4330" s="41"/>
      <c r="BD4330" s="41"/>
      <c r="BE4330" s="41"/>
      <c r="BF4330" s="41"/>
      <c r="BG4330" s="41"/>
      <c r="BH4330" s="41"/>
      <c r="BI4330" s="41"/>
      <c r="BJ4330" s="41"/>
      <c r="BK4330" s="41"/>
      <c r="BL4330" s="41"/>
      <c r="BM4330" s="41"/>
      <c r="BN4330" s="41"/>
      <c r="BO4330" s="41"/>
      <c r="BP4330" s="108"/>
      <c r="CG4330" s="102"/>
      <c r="CI4330" s="45"/>
    </row>
    <row r="4331" spans="37:87" ht="13" customHeight="1">
      <c r="AK4331" s="114"/>
      <c r="AL4331" s="41"/>
      <c r="AM4331" s="41"/>
      <c r="AN4331" s="41"/>
      <c r="AO4331" s="41"/>
      <c r="AP4331" s="41"/>
      <c r="AQ4331" s="41"/>
      <c r="AR4331" s="41"/>
      <c r="AS4331" s="41"/>
      <c r="AT4331" s="41"/>
      <c r="AU4331" s="41"/>
      <c r="AV4331" s="41"/>
      <c r="AW4331" s="41"/>
      <c r="AX4331" s="41"/>
      <c r="AY4331" s="41"/>
      <c r="AZ4331" s="41"/>
      <c r="BA4331" s="41"/>
      <c r="BB4331" s="41"/>
      <c r="BC4331" s="41"/>
      <c r="BD4331" s="41"/>
      <c r="BE4331" s="41"/>
      <c r="BF4331" s="41"/>
      <c r="BG4331" s="41"/>
      <c r="BH4331" s="41"/>
      <c r="BI4331" s="41"/>
      <c r="BJ4331" s="41"/>
      <c r="BK4331" s="41"/>
      <c r="BL4331" s="41"/>
      <c r="BM4331" s="41"/>
      <c r="BN4331" s="41"/>
      <c r="BO4331" s="41"/>
      <c r="BP4331" s="108"/>
      <c r="CG4331" s="102"/>
      <c r="CI4331" s="45"/>
    </row>
    <row r="4332" spans="37:87" ht="13" customHeight="1">
      <c r="AK4332" s="114"/>
      <c r="AL4332" s="41"/>
      <c r="AM4332" s="41"/>
      <c r="AN4332" s="41"/>
      <c r="AO4332" s="41"/>
      <c r="AP4332" s="41"/>
      <c r="AQ4332" s="41"/>
      <c r="AR4332" s="41"/>
      <c r="AS4332" s="41"/>
      <c r="AT4332" s="41"/>
      <c r="AU4332" s="41"/>
      <c r="AV4332" s="41"/>
      <c r="AW4332" s="41"/>
      <c r="AX4332" s="41"/>
      <c r="AY4332" s="41"/>
      <c r="AZ4332" s="41"/>
      <c r="BA4332" s="41"/>
      <c r="BB4332" s="41"/>
      <c r="BC4332" s="41"/>
      <c r="BD4332" s="41"/>
      <c r="BE4332" s="41"/>
      <c r="BF4332" s="41"/>
      <c r="BG4332" s="41"/>
      <c r="BH4332" s="41"/>
      <c r="BI4332" s="41"/>
      <c r="BJ4332" s="41"/>
      <c r="BK4332" s="41"/>
      <c r="BL4332" s="41"/>
      <c r="BM4332" s="41"/>
      <c r="BN4332" s="41"/>
      <c r="BO4332" s="41"/>
      <c r="BP4332" s="108"/>
      <c r="CG4332" s="102"/>
      <c r="CI4332" s="45"/>
    </row>
    <row r="4333" spans="37:87" ht="13" customHeight="1">
      <c r="AK4333" s="114"/>
      <c r="AL4333" s="41"/>
      <c r="AM4333" s="41"/>
      <c r="AN4333" s="41"/>
      <c r="AO4333" s="41"/>
      <c r="AP4333" s="41"/>
      <c r="AQ4333" s="41"/>
      <c r="AR4333" s="41"/>
      <c r="AS4333" s="41"/>
      <c r="AT4333" s="41"/>
      <c r="AU4333" s="41"/>
      <c r="AV4333" s="41"/>
      <c r="AW4333" s="41"/>
      <c r="AX4333" s="41"/>
      <c r="AY4333" s="41"/>
      <c r="AZ4333" s="41"/>
      <c r="BA4333" s="41"/>
      <c r="BB4333" s="41"/>
      <c r="BC4333" s="41"/>
      <c r="BD4333" s="41"/>
      <c r="BE4333" s="41"/>
      <c r="BF4333" s="41"/>
      <c r="BG4333" s="41"/>
      <c r="BH4333" s="41"/>
      <c r="BI4333" s="41"/>
      <c r="BJ4333" s="41"/>
      <c r="BK4333" s="41"/>
      <c r="BL4333" s="41"/>
      <c r="BM4333" s="41"/>
      <c r="BN4333" s="41"/>
      <c r="BO4333" s="41"/>
      <c r="BP4333" s="108"/>
      <c r="CG4333" s="102"/>
      <c r="CI4333" s="45"/>
    </row>
    <row r="4334" spans="37:87" ht="13" customHeight="1">
      <c r="AK4334" s="114"/>
      <c r="AL4334" s="41"/>
      <c r="AM4334" s="41"/>
      <c r="AN4334" s="41"/>
      <c r="AO4334" s="41"/>
      <c r="AP4334" s="41"/>
      <c r="AQ4334" s="41"/>
      <c r="AR4334" s="41"/>
      <c r="AS4334" s="41"/>
      <c r="AT4334" s="41"/>
      <c r="AU4334" s="41"/>
      <c r="AV4334" s="41"/>
      <c r="AW4334" s="41"/>
      <c r="AX4334" s="41"/>
      <c r="AY4334" s="41"/>
      <c r="AZ4334" s="41"/>
      <c r="BA4334" s="41"/>
      <c r="BB4334" s="41"/>
      <c r="BC4334" s="41"/>
      <c r="BD4334" s="41"/>
      <c r="BE4334" s="41"/>
      <c r="BF4334" s="41"/>
      <c r="BG4334" s="41"/>
      <c r="BH4334" s="41"/>
      <c r="BI4334" s="41"/>
      <c r="BJ4334" s="41"/>
      <c r="BK4334" s="41"/>
      <c r="BL4334" s="41"/>
      <c r="BM4334" s="41"/>
      <c r="BN4334" s="41"/>
      <c r="BO4334" s="41"/>
      <c r="BP4334" s="108"/>
      <c r="CG4334" s="102"/>
      <c r="CI4334" s="45"/>
    </row>
    <row r="4335" spans="37:87" ht="13" customHeight="1">
      <c r="AK4335" s="114"/>
      <c r="AL4335" s="41"/>
      <c r="AM4335" s="41"/>
      <c r="AN4335" s="41"/>
      <c r="AO4335" s="41"/>
      <c r="AP4335" s="41"/>
      <c r="AQ4335" s="41"/>
      <c r="AR4335" s="41"/>
      <c r="AS4335" s="41"/>
      <c r="AT4335" s="41"/>
      <c r="AU4335" s="41"/>
      <c r="AV4335" s="41"/>
      <c r="AW4335" s="41"/>
      <c r="AX4335" s="41"/>
      <c r="AY4335" s="41"/>
      <c r="AZ4335" s="41"/>
      <c r="BA4335" s="41"/>
      <c r="BB4335" s="41"/>
      <c r="BC4335" s="41"/>
      <c r="BD4335" s="41"/>
      <c r="BE4335" s="41"/>
      <c r="BF4335" s="41"/>
      <c r="BG4335" s="41"/>
      <c r="BH4335" s="41"/>
      <c r="BI4335" s="41"/>
      <c r="BJ4335" s="41"/>
      <c r="BK4335" s="41"/>
      <c r="BL4335" s="41"/>
      <c r="BM4335" s="41"/>
      <c r="BN4335" s="41"/>
      <c r="BO4335" s="41"/>
      <c r="BP4335" s="108"/>
      <c r="CG4335" s="102"/>
      <c r="CI4335" s="45"/>
    </row>
    <row r="4336" spans="37:87" ht="13" customHeight="1">
      <c r="AK4336" s="114"/>
      <c r="AL4336" s="41"/>
      <c r="AM4336" s="41"/>
      <c r="AN4336" s="41"/>
      <c r="AO4336" s="41"/>
      <c r="AP4336" s="41"/>
      <c r="AQ4336" s="41"/>
      <c r="AR4336" s="41"/>
      <c r="AS4336" s="41"/>
      <c r="AT4336" s="41"/>
      <c r="AU4336" s="41"/>
      <c r="AV4336" s="41"/>
      <c r="AW4336" s="41"/>
      <c r="AX4336" s="41"/>
      <c r="AY4336" s="41"/>
      <c r="AZ4336" s="41"/>
      <c r="BA4336" s="41"/>
      <c r="BB4336" s="41"/>
      <c r="BC4336" s="41"/>
      <c r="BD4336" s="41"/>
      <c r="BE4336" s="41"/>
      <c r="BF4336" s="41"/>
      <c r="BG4336" s="41"/>
      <c r="BH4336" s="41"/>
      <c r="BI4336" s="41"/>
      <c r="BJ4336" s="41"/>
      <c r="BK4336" s="41"/>
      <c r="BL4336" s="41"/>
      <c r="BM4336" s="41"/>
      <c r="BN4336" s="41"/>
      <c r="BO4336" s="41"/>
      <c r="BP4336" s="108"/>
      <c r="CG4336" s="102"/>
      <c r="CI4336" s="45"/>
    </row>
    <row r="4337" spans="37:87" ht="13" customHeight="1">
      <c r="AK4337" s="114"/>
      <c r="AL4337" s="41"/>
      <c r="AM4337" s="41"/>
      <c r="AN4337" s="41"/>
      <c r="AO4337" s="41"/>
      <c r="AP4337" s="41"/>
      <c r="AQ4337" s="41"/>
      <c r="AR4337" s="41"/>
      <c r="AS4337" s="41"/>
      <c r="AT4337" s="41"/>
      <c r="AU4337" s="41"/>
      <c r="AV4337" s="41"/>
      <c r="AW4337" s="41"/>
      <c r="AX4337" s="41"/>
      <c r="AY4337" s="41"/>
      <c r="AZ4337" s="41"/>
      <c r="BA4337" s="41"/>
      <c r="BB4337" s="41"/>
      <c r="BC4337" s="41"/>
      <c r="BD4337" s="41"/>
      <c r="BE4337" s="41"/>
      <c r="BF4337" s="41"/>
      <c r="BG4337" s="41"/>
      <c r="BH4337" s="41"/>
      <c r="BI4337" s="41"/>
      <c r="BJ4337" s="41"/>
      <c r="BK4337" s="41"/>
      <c r="BL4337" s="41"/>
      <c r="BM4337" s="41"/>
      <c r="BN4337" s="41"/>
      <c r="BO4337" s="41"/>
      <c r="BP4337" s="108"/>
      <c r="CG4337" s="102"/>
      <c r="CI4337" s="45"/>
    </row>
    <row r="4338" spans="37:87" ht="13" customHeight="1">
      <c r="AK4338" s="114"/>
      <c r="AL4338" s="41"/>
      <c r="AM4338" s="41"/>
      <c r="AN4338" s="41"/>
      <c r="AO4338" s="41"/>
      <c r="AP4338" s="41"/>
      <c r="AQ4338" s="41"/>
      <c r="AR4338" s="41"/>
      <c r="AS4338" s="41"/>
      <c r="AT4338" s="41"/>
      <c r="AU4338" s="41"/>
      <c r="AV4338" s="41"/>
      <c r="AW4338" s="41"/>
      <c r="AX4338" s="41"/>
      <c r="AY4338" s="41"/>
      <c r="AZ4338" s="41"/>
      <c r="BA4338" s="41"/>
      <c r="BB4338" s="41"/>
      <c r="BC4338" s="41"/>
      <c r="BD4338" s="41"/>
      <c r="BE4338" s="41"/>
      <c r="BF4338" s="41"/>
      <c r="BG4338" s="41"/>
      <c r="BH4338" s="41"/>
      <c r="BI4338" s="41"/>
      <c r="BJ4338" s="41"/>
      <c r="BK4338" s="41"/>
      <c r="BL4338" s="41"/>
      <c r="BM4338" s="41"/>
      <c r="BN4338" s="41"/>
      <c r="BO4338" s="41"/>
      <c r="BP4338" s="108"/>
      <c r="CG4338" s="102"/>
      <c r="CI4338" s="45"/>
    </row>
    <row r="4339" spans="37:87" ht="13" customHeight="1">
      <c r="AK4339" s="114"/>
      <c r="AL4339" s="41"/>
      <c r="AM4339" s="41"/>
      <c r="AN4339" s="41"/>
      <c r="AO4339" s="41"/>
      <c r="AP4339" s="41"/>
      <c r="AQ4339" s="41"/>
      <c r="AR4339" s="41"/>
      <c r="AS4339" s="41"/>
      <c r="AT4339" s="41"/>
      <c r="AU4339" s="41"/>
      <c r="AV4339" s="41"/>
      <c r="AW4339" s="41"/>
      <c r="AX4339" s="41"/>
      <c r="AY4339" s="41"/>
      <c r="AZ4339" s="41"/>
      <c r="BA4339" s="41"/>
      <c r="BB4339" s="41"/>
      <c r="BC4339" s="41"/>
      <c r="BD4339" s="41"/>
      <c r="BE4339" s="41"/>
      <c r="BF4339" s="41"/>
      <c r="BG4339" s="41"/>
      <c r="BH4339" s="41"/>
      <c r="BI4339" s="41"/>
      <c r="BJ4339" s="41"/>
      <c r="BK4339" s="41"/>
      <c r="BL4339" s="41"/>
      <c r="BM4339" s="41"/>
      <c r="BN4339" s="41"/>
      <c r="BO4339" s="41"/>
      <c r="BP4339" s="108"/>
      <c r="CG4339" s="102"/>
      <c r="CI4339" s="45"/>
    </row>
    <row r="4340" spans="37:87" ht="13" customHeight="1">
      <c r="AK4340" s="114"/>
      <c r="AL4340" s="41"/>
      <c r="AM4340" s="41"/>
      <c r="AN4340" s="41"/>
      <c r="AO4340" s="41"/>
      <c r="AP4340" s="41"/>
      <c r="AQ4340" s="41"/>
      <c r="AR4340" s="41"/>
      <c r="AS4340" s="41"/>
      <c r="AT4340" s="41"/>
      <c r="AU4340" s="41"/>
      <c r="AV4340" s="41"/>
      <c r="AW4340" s="41"/>
      <c r="AX4340" s="41"/>
      <c r="AY4340" s="41"/>
      <c r="AZ4340" s="41"/>
      <c r="BA4340" s="41"/>
      <c r="BB4340" s="41"/>
      <c r="BC4340" s="41"/>
      <c r="BD4340" s="41"/>
      <c r="BE4340" s="41"/>
      <c r="BF4340" s="41"/>
      <c r="BG4340" s="41"/>
      <c r="BH4340" s="41"/>
      <c r="BI4340" s="41"/>
      <c r="BJ4340" s="41"/>
      <c r="BK4340" s="41"/>
      <c r="BL4340" s="41"/>
      <c r="BM4340" s="41"/>
      <c r="BN4340" s="41"/>
      <c r="BO4340" s="41"/>
      <c r="BP4340" s="108"/>
      <c r="CG4340" s="102"/>
      <c r="CI4340" s="45"/>
    </row>
    <row r="4341" spans="37:87" ht="13" customHeight="1">
      <c r="AK4341" s="114"/>
      <c r="AL4341" s="41"/>
      <c r="AM4341" s="41"/>
      <c r="AN4341" s="41"/>
      <c r="AO4341" s="41"/>
      <c r="AP4341" s="41"/>
      <c r="AQ4341" s="41"/>
      <c r="AR4341" s="41"/>
      <c r="AS4341" s="41"/>
      <c r="AT4341" s="41"/>
      <c r="AU4341" s="41"/>
      <c r="AV4341" s="41"/>
      <c r="AW4341" s="41"/>
      <c r="AX4341" s="41"/>
      <c r="AY4341" s="41"/>
      <c r="AZ4341" s="41"/>
      <c r="BA4341" s="41"/>
      <c r="BB4341" s="41"/>
      <c r="BC4341" s="41"/>
      <c r="BD4341" s="41"/>
      <c r="BE4341" s="41"/>
      <c r="BF4341" s="41"/>
      <c r="BG4341" s="41"/>
      <c r="BH4341" s="41"/>
      <c r="BI4341" s="41"/>
      <c r="BJ4341" s="41"/>
      <c r="BK4341" s="41"/>
      <c r="BL4341" s="41"/>
      <c r="BM4341" s="41"/>
      <c r="BN4341" s="41"/>
      <c r="BO4341" s="41"/>
      <c r="BP4341" s="108"/>
      <c r="CG4341" s="102"/>
      <c r="CI4341" s="45"/>
    </row>
    <row r="4342" spans="37:87" ht="13" customHeight="1">
      <c r="AK4342" s="114"/>
      <c r="AL4342" s="41"/>
      <c r="AM4342" s="41"/>
      <c r="AN4342" s="41"/>
      <c r="AO4342" s="41"/>
      <c r="AP4342" s="41"/>
      <c r="AQ4342" s="41"/>
      <c r="AR4342" s="41"/>
      <c r="AS4342" s="41"/>
      <c r="AT4342" s="41"/>
      <c r="AU4342" s="41"/>
      <c r="AV4342" s="41"/>
      <c r="AW4342" s="41"/>
      <c r="AX4342" s="41"/>
      <c r="AY4342" s="41"/>
      <c r="AZ4342" s="41"/>
      <c r="BA4342" s="41"/>
      <c r="BB4342" s="41"/>
      <c r="BC4342" s="41"/>
      <c r="BD4342" s="41"/>
      <c r="BE4342" s="41"/>
      <c r="BF4342" s="41"/>
      <c r="BG4342" s="41"/>
      <c r="BH4342" s="41"/>
      <c r="BI4342" s="41"/>
      <c r="BJ4342" s="41"/>
      <c r="BK4342" s="41"/>
      <c r="BL4342" s="41"/>
      <c r="BM4342" s="41"/>
      <c r="BN4342" s="41"/>
      <c r="BO4342" s="41"/>
      <c r="BP4342" s="108"/>
      <c r="CG4342" s="102"/>
      <c r="CI4342" s="45"/>
    </row>
    <row r="4343" spans="37:87" ht="13" customHeight="1">
      <c r="AK4343" s="114"/>
      <c r="AL4343" s="41"/>
      <c r="AM4343" s="41"/>
      <c r="AN4343" s="41"/>
      <c r="AO4343" s="41"/>
      <c r="AP4343" s="41"/>
      <c r="AQ4343" s="41"/>
      <c r="AR4343" s="41"/>
      <c r="AS4343" s="41"/>
      <c r="AT4343" s="41"/>
      <c r="AU4343" s="41"/>
      <c r="AV4343" s="41"/>
      <c r="AW4343" s="41"/>
      <c r="AX4343" s="41"/>
      <c r="AY4343" s="41"/>
      <c r="AZ4343" s="41"/>
      <c r="BA4343" s="41"/>
      <c r="BB4343" s="41"/>
      <c r="BC4343" s="41"/>
      <c r="BD4343" s="41"/>
      <c r="BE4343" s="41"/>
      <c r="BF4343" s="41"/>
      <c r="BG4343" s="41"/>
      <c r="BH4343" s="41"/>
      <c r="BI4343" s="41"/>
      <c r="BJ4343" s="41"/>
      <c r="BK4343" s="41"/>
      <c r="BL4343" s="41"/>
      <c r="BM4343" s="41"/>
      <c r="BN4343" s="41"/>
      <c r="BO4343" s="41"/>
      <c r="BP4343" s="108"/>
      <c r="CG4343" s="102"/>
      <c r="CI4343" s="45"/>
    </row>
    <row r="4344" spans="37:87" ht="13" customHeight="1">
      <c r="AK4344" s="114"/>
      <c r="AL4344" s="41"/>
      <c r="AM4344" s="41"/>
      <c r="AN4344" s="41"/>
      <c r="AO4344" s="41"/>
      <c r="AP4344" s="41"/>
      <c r="AQ4344" s="41"/>
      <c r="AR4344" s="41"/>
      <c r="AS4344" s="41"/>
      <c r="AT4344" s="41"/>
      <c r="AU4344" s="41"/>
      <c r="AV4344" s="41"/>
      <c r="AW4344" s="41"/>
      <c r="AX4344" s="41"/>
      <c r="AY4344" s="41"/>
      <c r="AZ4344" s="41"/>
      <c r="BA4344" s="41"/>
      <c r="BB4344" s="41"/>
      <c r="BC4344" s="41"/>
      <c r="BD4344" s="41"/>
      <c r="BE4344" s="41"/>
      <c r="BF4344" s="41"/>
      <c r="BG4344" s="41"/>
      <c r="BH4344" s="41"/>
      <c r="BI4344" s="41"/>
      <c r="BJ4344" s="41"/>
      <c r="BK4344" s="41"/>
      <c r="BL4344" s="41"/>
      <c r="BM4344" s="41"/>
      <c r="BN4344" s="41"/>
      <c r="BO4344" s="41"/>
      <c r="BP4344" s="108"/>
      <c r="CG4344" s="102"/>
      <c r="CI4344" s="45"/>
    </row>
    <row r="4345" spans="37:87" ht="13" customHeight="1">
      <c r="AK4345" s="114"/>
      <c r="AL4345" s="41"/>
      <c r="AM4345" s="41"/>
      <c r="AN4345" s="41"/>
      <c r="AO4345" s="41"/>
      <c r="AP4345" s="41"/>
      <c r="AQ4345" s="41"/>
      <c r="AR4345" s="41"/>
      <c r="AS4345" s="41"/>
      <c r="AT4345" s="41"/>
      <c r="AU4345" s="41"/>
      <c r="AV4345" s="41"/>
      <c r="AW4345" s="41"/>
      <c r="AX4345" s="41"/>
      <c r="AY4345" s="41"/>
      <c r="AZ4345" s="41"/>
      <c r="BA4345" s="41"/>
      <c r="BB4345" s="41"/>
      <c r="BC4345" s="41"/>
      <c r="BD4345" s="41"/>
      <c r="BE4345" s="41"/>
      <c r="BF4345" s="41"/>
      <c r="BG4345" s="41"/>
      <c r="BH4345" s="41"/>
      <c r="BI4345" s="41"/>
      <c r="BJ4345" s="41"/>
      <c r="BK4345" s="41"/>
      <c r="BL4345" s="41"/>
      <c r="BM4345" s="41"/>
      <c r="BN4345" s="41"/>
      <c r="BO4345" s="41"/>
      <c r="BP4345" s="108"/>
      <c r="CG4345" s="102"/>
      <c r="CI4345" s="45"/>
    </row>
    <row r="4346" spans="37:87" ht="13" customHeight="1">
      <c r="AK4346" s="114"/>
      <c r="AL4346" s="41"/>
      <c r="AM4346" s="41"/>
      <c r="AN4346" s="41"/>
      <c r="AO4346" s="41"/>
      <c r="AP4346" s="41"/>
      <c r="AQ4346" s="41"/>
      <c r="AR4346" s="41"/>
      <c r="AS4346" s="41"/>
      <c r="AT4346" s="41"/>
      <c r="AU4346" s="41"/>
      <c r="AV4346" s="41"/>
      <c r="AW4346" s="41"/>
      <c r="AX4346" s="41"/>
      <c r="AY4346" s="41"/>
      <c r="AZ4346" s="41"/>
      <c r="BA4346" s="41"/>
      <c r="BB4346" s="41"/>
      <c r="BC4346" s="41"/>
      <c r="BD4346" s="41"/>
      <c r="BE4346" s="41"/>
      <c r="BF4346" s="41"/>
      <c r="BG4346" s="41"/>
      <c r="BH4346" s="41"/>
      <c r="BI4346" s="41"/>
      <c r="BJ4346" s="41"/>
      <c r="BK4346" s="41"/>
      <c r="BL4346" s="41"/>
      <c r="BM4346" s="41"/>
      <c r="BN4346" s="41"/>
      <c r="BO4346" s="41"/>
      <c r="BP4346" s="108"/>
      <c r="CG4346" s="102"/>
      <c r="CI4346" s="45"/>
    </row>
    <row r="4347" spans="37:87" ht="13" customHeight="1">
      <c r="AK4347" s="114"/>
      <c r="AL4347" s="41"/>
      <c r="AM4347" s="41"/>
      <c r="AN4347" s="41"/>
      <c r="AO4347" s="41"/>
      <c r="AP4347" s="41"/>
      <c r="AQ4347" s="41"/>
      <c r="AR4347" s="41"/>
      <c r="AS4347" s="41"/>
      <c r="AT4347" s="41"/>
      <c r="AU4347" s="41"/>
      <c r="AV4347" s="41"/>
      <c r="AW4347" s="41"/>
      <c r="AX4347" s="41"/>
      <c r="AY4347" s="41"/>
      <c r="AZ4347" s="41"/>
      <c r="BA4347" s="41"/>
      <c r="BB4347" s="41"/>
      <c r="BC4347" s="41"/>
      <c r="BD4347" s="41"/>
      <c r="BE4347" s="41"/>
      <c r="BF4347" s="41"/>
      <c r="BG4347" s="41"/>
      <c r="BH4347" s="41"/>
      <c r="BI4347" s="41"/>
      <c r="BJ4347" s="41"/>
      <c r="BK4347" s="41"/>
      <c r="BL4347" s="41"/>
      <c r="BM4347" s="41"/>
      <c r="BN4347" s="41"/>
      <c r="BO4347" s="41"/>
      <c r="BP4347" s="108"/>
      <c r="CG4347" s="102"/>
      <c r="CI4347" s="45"/>
    </row>
    <row r="4348" spans="37:87" ht="13" customHeight="1">
      <c r="AK4348" s="114"/>
      <c r="AL4348" s="41"/>
      <c r="AM4348" s="41"/>
      <c r="AN4348" s="41"/>
      <c r="AO4348" s="41"/>
      <c r="AP4348" s="41"/>
      <c r="AQ4348" s="41"/>
      <c r="AR4348" s="41"/>
      <c r="AS4348" s="41"/>
      <c r="AT4348" s="41"/>
      <c r="AU4348" s="41"/>
      <c r="AV4348" s="41"/>
      <c r="AW4348" s="41"/>
      <c r="AX4348" s="41"/>
      <c r="AY4348" s="41"/>
      <c r="AZ4348" s="41"/>
      <c r="BA4348" s="41"/>
      <c r="BB4348" s="41"/>
      <c r="BC4348" s="41"/>
      <c r="BD4348" s="41"/>
      <c r="BE4348" s="41"/>
      <c r="BF4348" s="41"/>
      <c r="BG4348" s="41"/>
      <c r="BH4348" s="41"/>
      <c r="BI4348" s="41"/>
      <c r="BJ4348" s="41"/>
      <c r="BK4348" s="41"/>
      <c r="BL4348" s="41"/>
      <c r="BM4348" s="41"/>
      <c r="BN4348" s="41"/>
      <c r="BO4348" s="41"/>
      <c r="BP4348" s="108"/>
      <c r="CG4348" s="102"/>
      <c r="CI4348" s="45"/>
    </row>
    <row r="4349" spans="37:87" ht="13" customHeight="1">
      <c r="AK4349" s="114"/>
      <c r="AL4349" s="41"/>
      <c r="AM4349" s="41"/>
      <c r="AN4349" s="41"/>
      <c r="AO4349" s="41"/>
      <c r="AP4349" s="41"/>
      <c r="AQ4349" s="41"/>
      <c r="AR4349" s="41"/>
      <c r="AS4349" s="41"/>
      <c r="AT4349" s="41"/>
      <c r="AU4349" s="41"/>
      <c r="AV4349" s="41"/>
      <c r="AW4349" s="41"/>
      <c r="AX4349" s="41"/>
      <c r="AY4349" s="41"/>
      <c r="AZ4349" s="41"/>
      <c r="BA4349" s="41"/>
      <c r="BB4349" s="41"/>
      <c r="BC4349" s="41"/>
      <c r="BD4349" s="41"/>
      <c r="BE4349" s="41"/>
      <c r="BF4349" s="41"/>
      <c r="BG4349" s="41"/>
      <c r="BH4349" s="41"/>
      <c r="BI4349" s="41"/>
      <c r="BJ4349" s="41"/>
      <c r="BK4349" s="41"/>
      <c r="BL4349" s="41"/>
      <c r="BM4349" s="41"/>
      <c r="BN4349" s="41"/>
      <c r="BO4349" s="41"/>
      <c r="BP4349" s="108"/>
      <c r="CG4349" s="102"/>
      <c r="CI4349" s="45"/>
    </row>
    <row r="4350" spans="37:87" ht="13" customHeight="1">
      <c r="AK4350" s="114"/>
      <c r="AL4350" s="41"/>
      <c r="AM4350" s="41"/>
      <c r="AN4350" s="41"/>
      <c r="AO4350" s="41"/>
      <c r="AP4350" s="41"/>
      <c r="AQ4350" s="41"/>
      <c r="AR4350" s="41"/>
      <c r="AS4350" s="41"/>
      <c r="AT4350" s="41"/>
      <c r="AU4350" s="41"/>
      <c r="AV4350" s="41"/>
      <c r="AW4350" s="41"/>
      <c r="AX4350" s="41"/>
      <c r="AY4350" s="41"/>
      <c r="AZ4350" s="41"/>
      <c r="BA4350" s="41"/>
      <c r="BB4350" s="41"/>
      <c r="BC4350" s="41"/>
      <c r="BD4350" s="41"/>
      <c r="BE4350" s="41"/>
      <c r="BF4350" s="41"/>
      <c r="BG4350" s="41"/>
      <c r="BH4350" s="41"/>
      <c r="BI4350" s="41"/>
      <c r="BJ4350" s="41"/>
      <c r="BK4350" s="41"/>
      <c r="BL4350" s="41"/>
      <c r="BM4350" s="41"/>
      <c r="BN4350" s="41"/>
      <c r="BO4350" s="41"/>
      <c r="BP4350" s="108"/>
      <c r="CG4350" s="102"/>
      <c r="CI4350" s="45"/>
    </row>
    <row r="4351" spans="37:87" ht="13" customHeight="1">
      <c r="AK4351" s="114"/>
      <c r="AL4351" s="41"/>
      <c r="AM4351" s="41"/>
      <c r="AN4351" s="41"/>
      <c r="AO4351" s="41"/>
      <c r="AP4351" s="41"/>
      <c r="AQ4351" s="41"/>
      <c r="AR4351" s="41"/>
      <c r="AS4351" s="41"/>
      <c r="AT4351" s="41"/>
      <c r="AU4351" s="41"/>
      <c r="AV4351" s="41"/>
      <c r="AW4351" s="41"/>
      <c r="AX4351" s="41"/>
      <c r="AY4351" s="41"/>
      <c r="AZ4351" s="41"/>
      <c r="BA4351" s="41"/>
      <c r="BB4351" s="41"/>
      <c r="BC4351" s="41"/>
      <c r="BD4351" s="41"/>
      <c r="BE4351" s="41"/>
      <c r="BF4351" s="41"/>
      <c r="BG4351" s="41"/>
      <c r="BH4351" s="41"/>
      <c r="BI4351" s="41"/>
      <c r="BJ4351" s="41"/>
      <c r="BK4351" s="41"/>
      <c r="BL4351" s="41"/>
      <c r="BM4351" s="41"/>
      <c r="BN4351" s="41"/>
      <c r="BO4351" s="41"/>
      <c r="BP4351" s="108"/>
      <c r="CG4351" s="102"/>
      <c r="CI4351" s="45"/>
    </row>
    <row r="4352" spans="37:87" ht="13" customHeight="1">
      <c r="AK4352" s="114"/>
      <c r="AL4352" s="41"/>
      <c r="AM4352" s="41"/>
      <c r="AN4352" s="41"/>
      <c r="AO4352" s="41"/>
      <c r="AP4352" s="41"/>
      <c r="AQ4352" s="41"/>
      <c r="AR4352" s="41"/>
      <c r="AS4352" s="41"/>
      <c r="AT4352" s="41"/>
      <c r="AU4352" s="41"/>
      <c r="AV4352" s="41"/>
      <c r="AW4352" s="41"/>
      <c r="AX4352" s="41"/>
      <c r="AY4352" s="41"/>
      <c r="AZ4352" s="41"/>
      <c r="BA4352" s="41"/>
      <c r="BB4352" s="41"/>
      <c r="BC4352" s="41"/>
      <c r="BD4352" s="41"/>
      <c r="BE4352" s="41"/>
      <c r="BF4352" s="41"/>
      <c r="BG4352" s="41"/>
      <c r="BH4352" s="41"/>
      <c r="BI4352" s="41"/>
      <c r="BJ4352" s="41"/>
      <c r="BK4352" s="41"/>
      <c r="BL4352" s="41"/>
      <c r="BM4352" s="41"/>
      <c r="BN4352" s="41"/>
      <c r="BO4352" s="41"/>
      <c r="BP4352" s="108"/>
      <c r="CG4352" s="102"/>
      <c r="CI4352" s="45"/>
    </row>
    <row r="4353" spans="37:87" ht="13" customHeight="1">
      <c r="AK4353" s="114"/>
      <c r="AL4353" s="41"/>
      <c r="AM4353" s="41"/>
      <c r="AN4353" s="41"/>
      <c r="AO4353" s="41"/>
      <c r="AP4353" s="41"/>
      <c r="AQ4353" s="41"/>
      <c r="AR4353" s="41"/>
      <c r="AS4353" s="41"/>
      <c r="AT4353" s="41"/>
      <c r="AU4353" s="41"/>
      <c r="AV4353" s="41"/>
      <c r="AW4353" s="41"/>
      <c r="AX4353" s="41"/>
      <c r="AY4353" s="41"/>
      <c r="AZ4353" s="41"/>
      <c r="BA4353" s="41"/>
      <c r="BB4353" s="41"/>
      <c r="BC4353" s="41"/>
      <c r="BD4353" s="41"/>
      <c r="BE4353" s="41"/>
      <c r="BF4353" s="41"/>
      <c r="BG4353" s="41"/>
      <c r="BH4353" s="41"/>
      <c r="BI4353" s="41"/>
      <c r="BJ4353" s="41"/>
      <c r="BK4353" s="41"/>
      <c r="BL4353" s="41"/>
      <c r="BM4353" s="41"/>
      <c r="BN4353" s="41"/>
      <c r="BO4353" s="41"/>
      <c r="BP4353" s="108"/>
      <c r="CG4353" s="102"/>
      <c r="CI4353" s="45"/>
    </row>
    <row r="4354" spans="37:87" ht="13" customHeight="1">
      <c r="AK4354" s="114"/>
      <c r="AL4354" s="41"/>
      <c r="AM4354" s="41"/>
      <c r="AN4354" s="41"/>
      <c r="AO4354" s="41"/>
      <c r="AP4354" s="41"/>
      <c r="AQ4354" s="41"/>
      <c r="AR4354" s="41"/>
      <c r="AS4354" s="41"/>
      <c r="AT4354" s="41"/>
      <c r="AU4354" s="41"/>
      <c r="AV4354" s="41"/>
      <c r="AW4354" s="41"/>
      <c r="AX4354" s="41"/>
      <c r="AY4354" s="41"/>
      <c r="AZ4354" s="41"/>
      <c r="BA4354" s="41"/>
      <c r="BB4354" s="41"/>
      <c r="BC4354" s="41"/>
      <c r="BD4354" s="41"/>
      <c r="BE4354" s="41"/>
      <c r="BF4354" s="41"/>
      <c r="BG4354" s="41"/>
      <c r="BH4354" s="41"/>
      <c r="BI4354" s="41"/>
      <c r="BJ4354" s="41"/>
      <c r="BK4354" s="41"/>
      <c r="BL4354" s="41"/>
      <c r="BM4354" s="41"/>
      <c r="BN4354" s="41"/>
      <c r="BO4354" s="41"/>
      <c r="BP4354" s="108"/>
      <c r="CG4354" s="102"/>
      <c r="CI4354" s="45"/>
    </row>
    <row r="4355" spans="37:87" ht="13" customHeight="1">
      <c r="AK4355" s="114"/>
      <c r="AL4355" s="41"/>
      <c r="AM4355" s="41"/>
      <c r="AN4355" s="41"/>
      <c r="AO4355" s="41"/>
      <c r="AP4355" s="41"/>
      <c r="AQ4355" s="41"/>
      <c r="AR4355" s="41"/>
      <c r="AS4355" s="41"/>
      <c r="AT4355" s="41"/>
      <c r="AU4355" s="41"/>
      <c r="AV4355" s="41"/>
      <c r="AW4355" s="41"/>
      <c r="AX4355" s="41"/>
      <c r="AY4355" s="41"/>
      <c r="AZ4355" s="41"/>
      <c r="BA4355" s="41"/>
      <c r="BB4355" s="41"/>
      <c r="BC4355" s="41"/>
      <c r="BD4355" s="41"/>
      <c r="BE4355" s="41"/>
      <c r="BF4355" s="41"/>
      <c r="BG4355" s="41"/>
      <c r="BH4355" s="41"/>
      <c r="BI4355" s="41"/>
      <c r="BJ4355" s="41"/>
      <c r="BK4355" s="41"/>
      <c r="BL4355" s="41"/>
      <c r="BM4355" s="41"/>
      <c r="BN4355" s="41"/>
      <c r="BO4355" s="41"/>
      <c r="BP4355" s="108"/>
      <c r="CG4355" s="102"/>
      <c r="CI4355" s="45"/>
    </row>
    <row r="4356" spans="37:87" ht="13" customHeight="1">
      <c r="AK4356" s="114"/>
      <c r="AL4356" s="41"/>
      <c r="AM4356" s="41"/>
      <c r="AN4356" s="41"/>
      <c r="AO4356" s="41"/>
      <c r="AP4356" s="41"/>
      <c r="AQ4356" s="41"/>
      <c r="AR4356" s="41"/>
      <c r="AS4356" s="41"/>
      <c r="AT4356" s="41"/>
      <c r="AU4356" s="41"/>
      <c r="AV4356" s="41"/>
      <c r="AW4356" s="41"/>
      <c r="AX4356" s="41"/>
      <c r="AY4356" s="41"/>
      <c r="AZ4356" s="41"/>
      <c r="BA4356" s="41"/>
      <c r="BB4356" s="41"/>
      <c r="BC4356" s="41"/>
      <c r="BD4356" s="41"/>
      <c r="BE4356" s="41"/>
      <c r="BF4356" s="41"/>
      <c r="BG4356" s="41"/>
      <c r="BH4356" s="41"/>
      <c r="BI4356" s="41"/>
      <c r="BJ4356" s="41"/>
      <c r="BK4356" s="41"/>
      <c r="BL4356" s="41"/>
      <c r="BM4356" s="41"/>
      <c r="BN4356" s="41"/>
      <c r="BO4356" s="41"/>
      <c r="BP4356" s="108"/>
      <c r="CG4356" s="102"/>
      <c r="CI4356" s="45"/>
    </row>
    <row r="4357" spans="37:87" ht="13" customHeight="1">
      <c r="AK4357" s="114"/>
      <c r="AL4357" s="41"/>
      <c r="AM4357" s="41"/>
      <c r="AN4357" s="41"/>
      <c r="AO4357" s="41"/>
      <c r="AP4357" s="41"/>
      <c r="AQ4357" s="41"/>
      <c r="AR4357" s="41"/>
      <c r="AS4357" s="41"/>
      <c r="AT4357" s="41"/>
      <c r="AU4357" s="41"/>
      <c r="AV4357" s="41"/>
      <c r="AW4357" s="41"/>
      <c r="AX4357" s="41"/>
      <c r="AY4357" s="41"/>
      <c r="AZ4357" s="41"/>
      <c r="BA4357" s="41"/>
      <c r="BB4357" s="41"/>
      <c r="BC4357" s="41"/>
      <c r="BD4357" s="41"/>
      <c r="BE4357" s="41"/>
      <c r="BF4357" s="41"/>
      <c r="BG4357" s="41"/>
      <c r="BH4357" s="41"/>
      <c r="BI4357" s="41"/>
      <c r="BJ4357" s="41"/>
      <c r="BK4357" s="41"/>
      <c r="BL4357" s="41"/>
      <c r="BM4357" s="41"/>
      <c r="BN4357" s="41"/>
      <c r="BO4357" s="41"/>
      <c r="BP4357" s="108"/>
      <c r="CG4357" s="102"/>
      <c r="CI4357" s="45"/>
    </row>
    <row r="4358" spans="37:87" ht="13" customHeight="1">
      <c r="AK4358" s="114"/>
      <c r="AL4358" s="41"/>
      <c r="AM4358" s="41"/>
      <c r="AN4358" s="41"/>
      <c r="AO4358" s="41"/>
      <c r="AP4358" s="41"/>
      <c r="AQ4358" s="41"/>
      <c r="AR4358" s="41"/>
      <c r="AS4358" s="41"/>
      <c r="AT4358" s="41"/>
      <c r="AU4358" s="41"/>
      <c r="AV4358" s="41"/>
      <c r="AW4358" s="41"/>
      <c r="AX4358" s="41"/>
      <c r="AY4358" s="41"/>
      <c r="AZ4358" s="41"/>
      <c r="BA4358" s="41"/>
      <c r="BB4358" s="41"/>
      <c r="BC4358" s="41"/>
      <c r="BD4358" s="41"/>
      <c r="BE4358" s="41"/>
      <c r="BF4358" s="41"/>
      <c r="BG4358" s="41"/>
      <c r="BH4358" s="41"/>
      <c r="BI4358" s="41"/>
      <c r="BJ4358" s="41"/>
      <c r="BK4358" s="41"/>
      <c r="BL4358" s="41"/>
      <c r="BM4358" s="41"/>
      <c r="BN4358" s="41"/>
      <c r="BO4358" s="41"/>
      <c r="BP4358" s="108"/>
      <c r="CG4358" s="102"/>
      <c r="CI4358" s="45"/>
    </row>
    <row r="4359" spans="37:87" ht="13" customHeight="1">
      <c r="AK4359" s="114"/>
      <c r="AL4359" s="41"/>
      <c r="AM4359" s="41"/>
      <c r="AN4359" s="41"/>
      <c r="AO4359" s="41"/>
      <c r="AP4359" s="41"/>
      <c r="AQ4359" s="41"/>
      <c r="AR4359" s="41"/>
      <c r="AS4359" s="41"/>
      <c r="AT4359" s="41"/>
      <c r="AU4359" s="41"/>
      <c r="AV4359" s="41"/>
      <c r="AW4359" s="41"/>
      <c r="AX4359" s="41"/>
      <c r="AY4359" s="41"/>
      <c r="AZ4359" s="41"/>
      <c r="BA4359" s="41"/>
      <c r="BB4359" s="41"/>
      <c r="BC4359" s="41"/>
      <c r="BD4359" s="41"/>
      <c r="BE4359" s="41"/>
      <c r="BF4359" s="41"/>
      <c r="BG4359" s="41"/>
      <c r="BH4359" s="41"/>
      <c r="BI4359" s="41"/>
      <c r="BJ4359" s="41"/>
      <c r="BK4359" s="41"/>
      <c r="BL4359" s="41"/>
      <c r="BM4359" s="41"/>
      <c r="BN4359" s="41"/>
      <c r="BO4359" s="41"/>
      <c r="BP4359" s="108"/>
      <c r="CG4359" s="102"/>
      <c r="CI4359" s="45"/>
    </row>
    <row r="4360" spans="37:87" ht="13" customHeight="1">
      <c r="AK4360" s="114"/>
      <c r="AL4360" s="41"/>
      <c r="AM4360" s="41"/>
      <c r="AN4360" s="41"/>
      <c r="AO4360" s="41"/>
      <c r="AP4360" s="41"/>
      <c r="AQ4360" s="41"/>
      <c r="AR4360" s="41"/>
      <c r="AS4360" s="41"/>
      <c r="AT4360" s="41"/>
      <c r="AU4360" s="41"/>
      <c r="AV4360" s="41"/>
      <c r="AW4360" s="41"/>
      <c r="AX4360" s="41"/>
      <c r="AY4360" s="41"/>
      <c r="AZ4360" s="41"/>
      <c r="BA4360" s="41"/>
      <c r="BB4360" s="41"/>
      <c r="BC4360" s="41"/>
      <c r="BD4360" s="41"/>
      <c r="BE4360" s="41"/>
      <c r="BF4360" s="41"/>
      <c r="BG4360" s="41"/>
      <c r="BH4360" s="41"/>
      <c r="BI4360" s="41"/>
      <c r="BJ4360" s="41"/>
      <c r="BK4360" s="41"/>
      <c r="BL4360" s="41"/>
      <c r="BM4360" s="41"/>
      <c r="BN4360" s="41"/>
      <c r="BO4360" s="41"/>
      <c r="BP4360" s="108"/>
      <c r="CG4360" s="102"/>
      <c r="CI4360" s="45"/>
    </row>
    <row r="4361" spans="37:87" ht="13" customHeight="1">
      <c r="AK4361" s="114"/>
      <c r="AL4361" s="41"/>
      <c r="AM4361" s="41"/>
      <c r="AN4361" s="41"/>
      <c r="AO4361" s="41"/>
      <c r="AP4361" s="41"/>
      <c r="AQ4361" s="41"/>
      <c r="AR4361" s="41"/>
      <c r="AS4361" s="41"/>
      <c r="AT4361" s="41"/>
      <c r="AU4361" s="41"/>
      <c r="AV4361" s="41"/>
      <c r="AW4361" s="41"/>
      <c r="AX4361" s="41"/>
      <c r="AY4361" s="41"/>
      <c r="AZ4361" s="41"/>
      <c r="BA4361" s="41"/>
      <c r="BB4361" s="41"/>
      <c r="BC4361" s="41"/>
      <c r="BD4361" s="41"/>
      <c r="BE4361" s="41"/>
      <c r="BF4361" s="41"/>
      <c r="BG4361" s="41"/>
      <c r="BH4361" s="41"/>
      <c r="BI4361" s="41"/>
      <c r="BJ4361" s="41"/>
      <c r="BK4361" s="41"/>
      <c r="BL4361" s="41"/>
      <c r="BM4361" s="41"/>
      <c r="BN4361" s="41"/>
      <c r="BO4361" s="41"/>
      <c r="BP4361" s="108"/>
      <c r="CG4361" s="102"/>
      <c r="CI4361" s="45"/>
    </row>
    <row r="4362" spans="37:87" ht="13" customHeight="1">
      <c r="AK4362" s="114"/>
      <c r="AL4362" s="41"/>
      <c r="AM4362" s="41"/>
      <c r="AN4362" s="41"/>
      <c r="AO4362" s="41"/>
      <c r="AP4362" s="41"/>
      <c r="AQ4362" s="41"/>
      <c r="AR4362" s="41"/>
      <c r="AS4362" s="41"/>
      <c r="AT4362" s="41"/>
      <c r="AU4362" s="41"/>
      <c r="AV4362" s="41"/>
      <c r="AW4362" s="41"/>
      <c r="AX4362" s="41"/>
      <c r="AY4362" s="41"/>
      <c r="AZ4362" s="41"/>
      <c r="BA4362" s="41"/>
      <c r="BB4362" s="41"/>
      <c r="BC4362" s="41"/>
      <c r="BD4362" s="41"/>
      <c r="BE4362" s="41"/>
      <c r="BF4362" s="41"/>
      <c r="BG4362" s="41"/>
      <c r="BH4362" s="41"/>
      <c r="BI4362" s="41"/>
      <c r="BJ4362" s="41"/>
      <c r="BK4362" s="41"/>
      <c r="BL4362" s="41"/>
      <c r="BM4362" s="41"/>
      <c r="BN4362" s="41"/>
      <c r="BO4362" s="41"/>
      <c r="BP4362" s="108"/>
      <c r="CG4362" s="102"/>
      <c r="CI4362" s="45"/>
    </row>
    <row r="4363" spans="37:87" ht="13" customHeight="1">
      <c r="AK4363" s="114"/>
      <c r="AL4363" s="41"/>
      <c r="AM4363" s="41"/>
      <c r="AN4363" s="41"/>
      <c r="AO4363" s="41"/>
      <c r="AP4363" s="41"/>
      <c r="AQ4363" s="41"/>
      <c r="AR4363" s="41"/>
      <c r="AS4363" s="41"/>
      <c r="AT4363" s="41"/>
      <c r="AU4363" s="41"/>
      <c r="AV4363" s="41"/>
      <c r="AW4363" s="41"/>
      <c r="AX4363" s="41"/>
      <c r="AY4363" s="41"/>
      <c r="AZ4363" s="41"/>
      <c r="BA4363" s="41"/>
      <c r="BB4363" s="41"/>
      <c r="BC4363" s="41"/>
      <c r="BD4363" s="41"/>
      <c r="BE4363" s="41"/>
      <c r="BF4363" s="41"/>
      <c r="BG4363" s="41"/>
      <c r="BH4363" s="41"/>
      <c r="BI4363" s="41"/>
      <c r="BJ4363" s="41"/>
      <c r="BK4363" s="41"/>
      <c r="BL4363" s="41"/>
      <c r="BM4363" s="41"/>
      <c r="BN4363" s="41"/>
      <c r="BO4363" s="41"/>
      <c r="BP4363" s="108"/>
      <c r="CG4363" s="102"/>
      <c r="CI4363" s="45"/>
    </row>
    <row r="4364" spans="37:87" ht="13" customHeight="1">
      <c r="AK4364" s="114"/>
      <c r="AL4364" s="41"/>
      <c r="AM4364" s="41"/>
      <c r="AN4364" s="41"/>
      <c r="AO4364" s="41"/>
      <c r="AP4364" s="41"/>
      <c r="AQ4364" s="41"/>
      <c r="AR4364" s="41"/>
      <c r="AS4364" s="41"/>
      <c r="AT4364" s="41"/>
      <c r="AU4364" s="41"/>
      <c r="AV4364" s="41"/>
      <c r="AW4364" s="41"/>
      <c r="AX4364" s="41"/>
      <c r="AY4364" s="41"/>
      <c r="AZ4364" s="41"/>
      <c r="BA4364" s="41"/>
      <c r="BB4364" s="41"/>
      <c r="BC4364" s="41"/>
      <c r="BD4364" s="41"/>
      <c r="BE4364" s="41"/>
      <c r="BF4364" s="41"/>
      <c r="BG4364" s="41"/>
      <c r="BH4364" s="41"/>
      <c r="BI4364" s="41"/>
      <c r="BJ4364" s="41"/>
      <c r="BK4364" s="41"/>
      <c r="BL4364" s="41"/>
      <c r="BM4364" s="41"/>
      <c r="BN4364" s="41"/>
      <c r="BO4364" s="41"/>
      <c r="BP4364" s="108"/>
      <c r="CG4364" s="102"/>
      <c r="CI4364" s="45"/>
    </row>
    <row r="4365" spans="37:87" ht="13" customHeight="1">
      <c r="AK4365" s="114"/>
      <c r="AL4365" s="41"/>
      <c r="AM4365" s="41"/>
      <c r="AN4365" s="41"/>
      <c r="AO4365" s="41"/>
      <c r="AP4365" s="41"/>
      <c r="AQ4365" s="41"/>
      <c r="AR4365" s="41"/>
      <c r="AS4365" s="41"/>
      <c r="AT4365" s="41"/>
      <c r="AU4365" s="41"/>
      <c r="AV4365" s="41"/>
      <c r="AW4365" s="41"/>
      <c r="AX4365" s="41"/>
      <c r="AY4365" s="41"/>
      <c r="AZ4365" s="41"/>
      <c r="BA4365" s="41"/>
      <c r="BB4365" s="41"/>
      <c r="BC4365" s="41"/>
      <c r="BD4365" s="41"/>
      <c r="BE4365" s="41"/>
      <c r="BF4365" s="41"/>
      <c r="BG4365" s="41"/>
      <c r="BH4365" s="41"/>
      <c r="BI4365" s="41"/>
      <c r="BJ4365" s="41"/>
      <c r="BK4365" s="41"/>
      <c r="BL4365" s="41"/>
      <c r="BM4365" s="41"/>
      <c r="BN4365" s="41"/>
      <c r="BO4365" s="41"/>
      <c r="BP4365" s="108"/>
      <c r="CG4365" s="102"/>
      <c r="CI4365" s="45"/>
    </row>
    <row r="4366" spans="37:87" ht="13" customHeight="1">
      <c r="AK4366" s="114"/>
      <c r="AL4366" s="41"/>
      <c r="AM4366" s="41"/>
      <c r="AN4366" s="41"/>
      <c r="AO4366" s="41"/>
      <c r="AP4366" s="41"/>
      <c r="AQ4366" s="41"/>
      <c r="AR4366" s="41"/>
      <c r="AS4366" s="41"/>
      <c r="AT4366" s="41"/>
      <c r="AU4366" s="41"/>
      <c r="AV4366" s="41"/>
      <c r="AW4366" s="41"/>
      <c r="AX4366" s="41"/>
      <c r="AY4366" s="41"/>
      <c r="AZ4366" s="41"/>
      <c r="BA4366" s="41"/>
      <c r="BB4366" s="41"/>
      <c r="BC4366" s="41"/>
      <c r="BD4366" s="41"/>
      <c r="BE4366" s="41"/>
      <c r="BF4366" s="41"/>
      <c r="BG4366" s="41"/>
      <c r="BH4366" s="41"/>
      <c r="BI4366" s="41"/>
      <c r="BJ4366" s="41"/>
      <c r="BK4366" s="41"/>
      <c r="BL4366" s="41"/>
      <c r="BM4366" s="41"/>
      <c r="BN4366" s="41"/>
      <c r="BO4366" s="41"/>
      <c r="BP4366" s="108"/>
      <c r="CG4366" s="102"/>
      <c r="CI4366" s="45"/>
    </row>
    <row r="4367" spans="37:87" ht="13" customHeight="1">
      <c r="AK4367" s="114"/>
      <c r="AL4367" s="41"/>
      <c r="AM4367" s="41"/>
      <c r="AN4367" s="41"/>
      <c r="AO4367" s="41"/>
      <c r="AP4367" s="41"/>
      <c r="AQ4367" s="41"/>
      <c r="AR4367" s="41"/>
      <c r="AS4367" s="41"/>
      <c r="AT4367" s="41"/>
      <c r="AU4367" s="41"/>
      <c r="AV4367" s="41"/>
      <c r="AW4367" s="41"/>
      <c r="AX4367" s="41"/>
      <c r="AY4367" s="41"/>
      <c r="AZ4367" s="41"/>
      <c r="BA4367" s="41"/>
      <c r="BB4367" s="41"/>
      <c r="BC4367" s="41"/>
      <c r="BD4367" s="41"/>
      <c r="BE4367" s="41"/>
      <c r="BF4367" s="41"/>
      <c r="BG4367" s="41"/>
      <c r="BH4367" s="41"/>
      <c r="BI4367" s="41"/>
      <c r="BJ4367" s="41"/>
      <c r="BK4367" s="41"/>
      <c r="BL4367" s="41"/>
      <c r="BM4367" s="41"/>
      <c r="BN4367" s="41"/>
      <c r="BO4367" s="41"/>
      <c r="BP4367" s="108"/>
      <c r="CG4367" s="102"/>
      <c r="CI4367" s="45"/>
    </row>
    <row r="4368" spans="37:87" ht="13" customHeight="1">
      <c r="AK4368" s="114"/>
      <c r="AL4368" s="41"/>
      <c r="AM4368" s="41"/>
      <c r="AN4368" s="41"/>
      <c r="AO4368" s="41"/>
      <c r="AP4368" s="41"/>
      <c r="AQ4368" s="41"/>
      <c r="AR4368" s="41"/>
      <c r="AS4368" s="41"/>
      <c r="AT4368" s="41"/>
      <c r="AU4368" s="41"/>
      <c r="AV4368" s="41"/>
      <c r="AW4368" s="41"/>
      <c r="AX4368" s="41"/>
      <c r="AY4368" s="41"/>
      <c r="AZ4368" s="41"/>
      <c r="BA4368" s="41"/>
      <c r="BB4368" s="41"/>
      <c r="BC4368" s="41"/>
      <c r="BD4368" s="41"/>
      <c r="BE4368" s="41"/>
      <c r="BF4368" s="41"/>
      <c r="BG4368" s="41"/>
      <c r="BH4368" s="41"/>
      <c r="BI4368" s="41"/>
      <c r="BJ4368" s="41"/>
      <c r="BK4368" s="41"/>
      <c r="BL4368" s="41"/>
      <c r="BM4368" s="41"/>
      <c r="BN4368" s="41"/>
      <c r="BO4368" s="41"/>
      <c r="BP4368" s="108"/>
      <c r="CG4368" s="102"/>
      <c r="CI4368" s="45"/>
    </row>
    <row r="4369" spans="37:87" ht="13" customHeight="1">
      <c r="AK4369" s="114"/>
      <c r="AL4369" s="41"/>
      <c r="AM4369" s="41"/>
      <c r="AN4369" s="41"/>
      <c r="AO4369" s="41"/>
      <c r="AP4369" s="41"/>
      <c r="AQ4369" s="41"/>
      <c r="AR4369" s="41"/>
      <c r="AS4369" s="41"/>
      <c r="AT4369" s="41"/>
      <c r="AU4369" s="41"/>
      <c r="AV4369" s="41"/>
      <c r="AW4369" s="41"/>
      <c r="AX4369" s="41"/>
      <c r="AY4369" s="41"/>
      <c r="AZ4369" s="41"/>
      <c r="BA4369" s="41"/>
      <c r="BB4369" s="41"/>
      <c r="BC4369" s="41"/>
      <c r="BD4369" s="41"/>
      <c r="BE4369" s="41"/>
      <c r="BF4369" s="41"/>
      <c r="BG4369" s="41"/>
      <c r="BH4369" s="41"/>
      <c r="BI4369" s="41"/>
      <c r="BJ4369" s="41"/>
      <c r="BK4369" s="41"/>
      <c r="BL4369" s="41"/>
      <c r="BM4369" s="41"/>
      <c r="BN4369" s="41"/>
      <c r="BO4369" s="41"/>
      <c r="BP4369" s="108"/>
      <c r="CG4369" s="102"/>
      <c r="CI4369" s="45"/>
    </row>
    <row r="4370" spans="37:87" ht="13" customHeight="1">
      <c r="AK4370" s="114"/>
      <c r="AL4370" s="41"/>
      <c r="AM4370" s="41"/>
      <c r="AN4370" s="41"/>
      <c r="AO4370" s="41"/>
      <c r="AP4370" s="41"/>
      <c r="AQ4370" s="41"/>
      <c r="AR4370" s="41"/>
      <c r="AS4370" s="41"/>
      <c r="AT4370" s="41"/>
      <c r="AU4370" s="41"/>
      <c r="AV4370" s="41"/>
      <c r="AW4370" s="41"/>
      <c r="AX4370" s="41"/>
      <c r="AY4370" s="41"/>
      <c r="AZ4370" s="41"/>
      <c r="BA4370" s="41"/>
      <c r="BB4370" s="41"/>
      <c r="BC4370" s="41"/>
      <c r="BD4370" s="41"/>
      <c r="BE4370" s="41"/>
      <c r="BF4370" s="41"/>
      <c r="BG4370" s="41"/>
      <c r="BH4370" s="41"/>
      <c r="BI4370" s="41"/>
      <c r="BJ4370" s="41"/>
      <c r="BK4370" s="41"/>
      <c r="BL4370" s="41"/>
      <c r="BM4370" s="41"/>
      <c r="BN4370" s="41"/>
      <c r="BO4370" s="41"/>
      <c r="BP4370" s="108"/>
      <c r="CG4370" s="102"/>
      <c r="CI4370" s="45"/>
    </row>
    <row r="4371" spans="37:87" ht="13" customHeight="1">
      <c r="AK4371" s="114"/>
      <c r="AL4371" s="41"/>
      <c r="AM4371" s="41"/>
      <c r="AN4371" s="41"/>
      <c r="AO4371" s="41"/>
      <c r="AP4371" s="41"/>
      <c r="AQ4371" s="41"/>
      <c r="AR4371" s="41"/>
      <c r="AS4371" s="41"/>
      <c r="AT4371" s="41"/>
      <c r="AU4371" s="41"/>
      <c r="AV4371" s="41"/>
      <c r="AW4371" s="41"/>
      <c r="AX4371" s="41"/>
      <c r="AY4371" s="41"/>
      <c r="AZ4371" s="41"/>
      <c r="BA4371" s="41"/>
      <c r="BB4371" s="41"/>
      <c r="BC4371" s="41"/>
      <c r="BD4371" s="41"/>
      <c r="BE4371" s="41"/>
      <c r="BF4371" s="41"/>
      <c r="BG4371" s="41"/>
      <c r="BH4371" s="41"/>
      <c r="BI4371" s="41"/>
      <c r="BJ4371" s="41"/>
      <c r="BK4371" s="41"/>
      <c r="BL4371" s="41"/>
      <c r="BM4371" s="41"/>
      <c r="BN4371" s="41"/>
      <c r="BO4371" s="41"/>
      <c r="BP4371" s="108"/>
      <c r="CG4371" s="102"/>
      <c r="CI4371" s="45"/>
    </row>
    <row r="4372" spans="37:87" ht="13" customHeight="1">
      <c r="AK4372" s="114"/>
      <c r="AL4372" s="41"/>
      <c r="AM4372" s="41"/>
      <c r="AN4372" s="41"/>
      <c r="AO4372" s="41"/>
      <c r="AP4372" s="41"/>
      <c r="AQ4372" s="41"/>
      <c r="AR4372" s="41"/>
      <c r="AS4372" s="41"/>
      <c r="AT4372" s="41"/>
      <c r="AU4372" s="41"/>
      <c r="AV4372" s="41"/>
      <c r="AW4372" s="41"/>
      <c r="AX4372" s="41"/>
      <c r="AY4372" s="41"/>
      <c r="AZ4372" s="41"/>
      <c r="BA4372" s="41"/>
      <c r="BB4372" s="41"/>
      <c r="BC4372" s="41"/>
      <c r="BD4372" s="41"/>
      <c r="BE4372" s="41"/>
      <c r="BF4372" s="41"/>
      <c r="BG4372" s="41"/>
      <c r="BH4372" s="41"/>
      <c r="BI4372" s="41"/>
      <c r="BJ4372" s="41"/>
      <c r="BK4372" s="41"/>
      <c r="BL4372" s="41"/>
      <c r="BM4372" s="41"/>
      <c r="BN4372" s="41"/>
      <c r="BO4372" s="41"/>
      <c r="BP4372" s="108"/>
      <c r="CG4372" s="102"/>
      <c r="CI4372" s="45"/>
    </row>
    <row r="4373" spans="37:87" ht="13" customHeight="1">
      <c r="AK4373" s="114"/>
      <c r="AL4373" s="41"/>
      <c r="AM4373" s="41"/>
      <c r="AN4373" s="41"/>
      <c r="AO4373" s="41"/>
      <c r="AP4373" s="41"/>
      <c r="AQ4373" s="41"/>
      <c r="AR4373" s="41"/>
      <c r="AS4373" s="41"/>
      <c r="AT4373" s="41"/>
      <c r="AU4373" s="41"/>
      <c r="AV4373" s="41"/>
      <c r="AW4373" s="41"/>
      <c r="AX4373" s="41"/>
      <c r="AY4373" s="41"/>
      <c r="AZ4373" s="41"/>
      <c r="BA4373" s="41"/>
      <c r="BB4373" s="41"/>
      <c r="BC4373" s="41"/>
      <c r="BD4373" s="41"/>
      <c r="BE4373" s="41"/>
      <c r="BF4373" s="41"/>
      <c r="BG4373" s="41"/>
      <c r="BH4373" s="41"/>
      <c r="BI4373" s="41"/>
      <c r="BJ4373" s="41"/>
      <c r="BK4373" s="41"/>
      <c r="BL4373" s="41"/>
      <c r="BM4373" s="41"/>
      <c r="BN4373" s="41"/>
      <c r="BO4373" s="41"/>
      <c r="BP4373" s="108"/>
      <c r="CG4373" s="102"/>
      <c r="CI4373" s="45"/>
    </row>
    <row r="4374" spans="37:87" ht="13" customHeight="1">
      <c r="AK4374" s="114"/>
      <c r="AL4374" s="41"/>
      <c r="AM4374" s="41"/>
      <c r="AN4374" s="41"/>
      <c r="AO4374" s="41"/>
      <c r="AP4374" s="41"/>
      <c r="AQ4374" s="41"/>
      <c r="AR4374" s="41"/>
      <c r="AS4374" s="41"/>
      <c r="AT4374" s="41"/>
      <c r="AU4374" s="41"/>
      <c r="AV4374" s="41"/>
      <c r="AW4374" s="41"/>
      <c r="AX4374" s="41"/>
      <c r="AY4374" s="41"/>
      <c r="AZ4374" s="41"/>
      <c r="BA4374" s="41"/>
      <c r="BB4374" s="41"/>
      <c r="BC4374" s="41"/>
      <c r="BD4374" s="41"/>
      <c r="BE4374" s="41"/>
      <c r="BF4374" s="41"/>
      <c r="BG4374" s="41"/>
      <c r="BH4374" s="41"/>
      <c r="BI4374" s="41"/>
      <c r="BJ4374" s="41"/>
      <c r="BK4374" s="41"/>
      <c r="BL4374" s="41"/>
      <c r="BM4374" s="41"/>
      <c r="BN4374" s="41"/>
      <c r="BO4374" s="41"/>
      <c r="BP4374" s="108"/>
      <c r="CG4374" s="102"/>
      <c r="CI4374" s="45"/>
    </row>
    <row r="4375" spans="37:87" ht="13" customHeight="1">
      <c r="AK4375" s="114"/>
      <c r="AL4375" s="41"/>
      <c r="AM4375" s="41"/>
      <c r="AN4375" s="41"/>
      <c r="AO4375" s="41"/>
      <c r="AP4375" s="41"/>
      <c r="AQ4375" s="41"/>
      <c r="AR4375" s="41"/>
      <c r="AS4375" s="41"/>
      <c r="AT4375" s="41"/>
      <c r="AU4375" s="41"/>
      <c r="AV4375" s="41"/>
      <c r="AW4375" s="41"/>
      <c r="AX4375" s="41"/>
      <c r="AY4375" s="41"/>
      <c r="AZ4375" s="41"/>
      <c r="BA4375" s="41"/>
      <c r="BB4375" s="41"/>
      <c r="BC4375" s="41"/>
      <c r="BD4375" s="41"/>
      <c r="BE4375" s="41"/>
      <c r="BF4375" s="41"/>
      <c r="BG4375" s="41"/>
      <c r="BH4375" s="41"/>
      <c r="BI4375" s="41"/>
      <c r="BJ4375" s="41"/>
      <c r="BK4375" s="41"/>
      <c r="BL4375" s="41"/>
      <c r="BM4375" s="41"/>
      <c r="BN4375" s="41"/>
      <c r="BO4375" s="41"/>
      <c r="BP4375" s="108"/>
      <c r="CG4375" s="102"/>
      <c r="CI4375" s="45"/>
    </row>
    <row r="4376" spans="37:87" ht="13" customHeight="1">
      <c r="AK4376" s="114"/>
      <c r="AL4376" s="41"/>
      <c r="AM4376" s="41"/>
      <c r="AN4376" s="41"/>
      <c r="AO4376" s="41"/>
      <c r="AP4376" s="41"/>
      <c r="AQ4376" s="41"/>
      <c r="AR4376" s="41"/>
      <c r="AS4376" s="41"/>
      <c r="AT4376" s="41"/>
      <c r="AU4376" s="41"/>
      <c r="AV4376" s="41"/>
      <c r="AW4376" s="41"/>
      <c r="AX4376" s="41"/>
      <c r="AY4376" s="41"/>
      <c r="AZ4376" s="41"/>
      <c r="BA4376" s="41"/>
      <c r="BB4376" s="41"/>
      <c r="BC4376" s="41"/>
      <c r="BD4376" s="41"/>
      <c r="BE4376" s="41"/>
      <c r="BF4376" s="41"/>
      <c r="BG4376" s="41"/>
      <c r="BH4376" s="41"/>
      <c r="BI4376" s="41"/>
      <c r="BJ4376" s="41"/>
      <c r="BK4376" s="41"/>
      <c r="BL4376" s="41"/>
      <c r="BM4376" s="41"/>
      <c r="BN4376" s="41"/>
      <c r="BO4376" s="41"/>
      <c r="BP4376" s="108"/>
      <c r="CG4376" s="102"/>
      <c r="CI4376" s="45"/>
    </row>
    <row r="4377" spans="37:87" ht="13" customHeight="1">
      <c r="AK4377" s="114"/>
      <c r="AL4377" s="41"/>
      <c r="AM4377" s="41"/>
      <c r="AN4377" s="41"/>
      <c r="AO4377" s="41"/>
      <c r="AP4377" s="41"/>
      <c r="AQ4377" s="41"/>
      <c r="AR4377" s="41"/>
      <c r="AS4377" s="41"/>
      <c r="AT4377" s="41"/>
      <c r="AU4377" s="41"/>
      <c r="AV4377" s="41"/>
      <c r="AW4377" s="41"/>
      <c r="AX4377" s="41"/>
      <c r="AY4377" s="41"/>
      <c r="AZ4377" s="41"/>
      <c r="BA4377" s="41"/>
      <c r="BB4377" s="41"/>
      <c r="BC4377" s="41"/>
      <c r="BD4377" s="41"/>
      <c r="BE4377" s="41"/>
      <c r="BF4377" s="41"/>
      <c r="BG4377" s="41"/>
      <c r="BH4377" s="41"/>
      <c r="BI4377" s="41"/>
      <c r="BJ4377" s="41"/>
      <c r="BK4377" s="41"/>
      <c r="BL4377" s="41"/>
      <c r="BM4377" s="41"/>
      <c r="BN4377" s="41"/>
      <c r="BO4377" s="41"/>
      <c r="BP4377" s="108"/>
      <c r="CG4377" s="102"/>
      <c r="CI4377" s="45"/>
    </row>
    <row r="4378" spans="37:87" ht="13" customHeight="1">
      <c r="AK4378" s="114"/>
      <c r="AL4378" s="41"/>
      <c r="AM4378" s="41"/>
      <c r="AN4378" s="41"/>
      <c r="AO4378" s="41"/>
      <c r="AP4378" s="41"/>
      <c r="AQ4378" s="41"/>
      <c r="AR4378" s="41"/>
      <c r="AS4378" s="41"/>
      <c r="AT4378" s="41"/>
      <c r="AU4378" s="41"/>
      <c r="AV4378" s="41"/>
      <c r="AW4378" s="41"/>
      <c r="AX4378" s="41"/>
      <c r="AY4378" s="41"/>
      <c r="AZ4378" s="41"/>
      <c r="BA4378" s="41"/>
      <c r="BB4378" s="41"/>
      <c r="BC4378" s="41"/>
      <c r="BD4378" s="41"/>
      <c r="BE4378" s="41"/>
      <c r="BF4378" s="41"/>
      <c r="BG4378" s="41"/>
      <c r="BH4378" s="41"/>
      <c r="BI4378" s="41"/>
      <c r="BJ4378" s="41"/>
      <c r="BK4378" s="41"/>
      <c r="BL4378" s="41"/>
      <c r="BM4378" s="41"/>
      <c r="BN4378" s="41"/>
      <c r="BO4378" s="41"/>
      <c r="BP4378" s="108"/>
      <c r="CG4378" s="102"/>
      <c r="CI4378" s="45"/>
    </row>
    <row r="4379" spans="37:87" ht="13" customHeight="1">
      <c r="AK4379" s="114"/>
      <c r="AL4379" s="41"/>
      <c r="AM4379" s="41"/>
      <c r="AN4379" s="41"/>
      <c r="AO4379" s="41"/>
      <c r="AP4379" s="41"/>
      <c r="AQ4379" s="41"/>
      <c r="AR4379" s="41"/>
      <c r="AS4379" s="41"/>
      <c r="AT4379" s="41"/>
      <c r="AU4379" s="41"/>
      <c r="AV4379" s="41"/>
      <c r="AW4379" s="41"/>
      <c r="AX4379" s="41"/>
      <c r="AY4379" s="41"/>
      <c r="AZ4379" s="41"/>
      <c r="BA4379" s="41"/>
      <c r="BB4379" s="41"/>
      <c r="BC4379" s="41"/>
      <c r="BD4379" s="41"/>
      <c r="BE4379" s="41"/>
      <c r="BF4379" s="41"/>
      <c r="BG4379" s="41"/>
      <c r="BH4379" s="41"/>
      <c r="BI4379" s="41"/>
      <c r="BJ4379" s="41"/>
      <c r="BK4379" s="41"/>
      <c r="BL4379" s="41"/>
      <c r="BM4379" s="41"/>
      <c r="BN4379" s="41"/>
      <c r="BO4379" s="41"/>
      <c r="BP4379" s="108"/>
      <c r="CG4379" s="102"/>
      <c r="CI4379" s="45"/>
    </row>
    <row r="4380" spans="37:87" ht="13" customHeight="1">
      <c r="AK4380" s="114"/>
      <c r="AL4380" s="41"/>
      <c r="AM4380" s="41"/>
      <c r="AN4380" s="41"/>
      <c r="AO4380" s="41"/>
      <c r="AP4380" s="41"/>
      <c r="AQ4380" s="41"/>
      <c r="AR4380" s="41"/>
      <c r="AS4380" s="41"/>
      <c r="AT4380" s="41"/>
      <c r="AU4380" s="41"/>
      <c r="AV4380" s="41"/>
      <c r="AW4380" s="41"/>
      <c r="AX4380" s="41"/>
      <c r="AY4380" s="41"/>
      <c r="AZ4380" s="41"/>
      <c r="BA4380" s="41"/>
      <c r="BB4380" s="41"/>
      <c r="BC4380" s="41"/>
      <c r="BD4380" s="41"/>
      <c r="BE4380" s="41"/>
      <c r="BF4380" s="41"/>
      <c r="BG4380" s="41"/>
      <c r="BH4380" s="41"/>
      <c r="BI4380" s="41"/>
      <c r="BJ4380" s="41"/>
      <c r="BK4380" s="41"/>
      <c r="BL4380" s="41"/>
      <c r="BM4380" s="41"/>
      <c r="BN4380" s="41"/>
      <c r="BO4380" s="41"/>
      <c r="BP4380" s="108"/>
      <c r="CG4380" s="102"/>
      <c r="CI4380" s="45"/>
    </row>
    <row r="4381" spans="37:87" ht="13" customHeight="1">
      <c r="AK4381" s="114"/>
      <c r="AL4381" s="41"/>
      <c r="AM4381" s="41"/>
      <c r="AN4381" s="41"/>
      <c r="AO4381" s="41"/>
      <c r="AP4381" s="41"/>
      <c r="AQ4381" s="41"/>
      <c r="AR4381" s="41"/>
      <c r="AS4381" s="41"/>
      <c r="AT4381" s="41"/>
      <c r="AU4381" s="41"/>
      <c r="AV4381" s="41"/>
      <c r="AW4381" s="41"/>
      <c r="AX4381" s="41"/>
      <c r="AY4381" s="41"/>
      <c r="AZ4381" s="41"/>
      <c r="BA4381" s="41"/>
      <c r="BB4381" s="41"/>
      <c r="BC4381" s="41"/>
      <c r="BD4381" s="41"/>
      <c r="BE4381" s="41"/>
      <c r="BF4381" s="41"/>
      <c r="BG4381" s="41"/>
      <c r="BH4381" s="41"/>
      <c r="BI4381" s="41"/>
      <c r="BJ4381" s="41"/>
      <c r="BK4381" s="41"/>
      <c r="BL4381" s="41"/>
      <c r="BM4381" s="41"/>
      <c r="BN4381" s="41"/>
      <c r="BO4381" s="41"/>
      <c r="BP4381" s="108"/>
      <c r="CG4381" s="102"/>
      <c r="CI4381" s="45"/>
    </row>
    <row r="4382" spans="37:87" ht="13" customHeight="1">
      <c r="AK4382" s="114"/>
      <c r="AL4382" s="41"/>
      <c r="AM4382" s="41"/>
      <c r="AN4382" s="41"/>
      <c r="AO4382" s="41"/>
      <c r="AP4382" s="41"/>
      <c r="AQ4382" s="41"/>
      <c r="AR4382" s="41"/>
      <c r="AS4382" s="41"/>
      <c r="AT4382" s="41"/>
      <c r="AU4382" s="41"/>
      <c r="AV4382" s="41"/>
      <c r="AW4382" s="41"/>
      <c r="AX4382" s="41"/>
      <c r="AY4382" s="41"/>
      <c r="AZ4382" s="41"/>
      <c r="BA4382" s="41"/>
      <c r="BB4382" s="41"/>
      <c r="BC4382" s="41"/>
      <c r="BD4382" s="41"/>
      <c r="BE4382" s="41"/>
      <c r="BF4382" s="41"/>
      <c r="BG4382" s="41"/>
      <c r="BH4382" s="41"/>
      <c r="BI4382" s="41"/>
      <c r="BJ4382" s="41"/>
      <c r="BK4382" s="41"/>
      <c r="BL4382" s="41"/>
      <c r="BM4382" s="41"/>
      <c r="BN4382" s="41"/>
      <c r="BO4382" s="41"/>
      <c r="BP4382" s="108"/>
      <c r="CG4382" s="102"/>
      <c r="CI4382" s="45"/>
    </row>
    <row r="4383" spans="37:87" ht="13" customHeight="1">
      <c r="AK4383" s="114"/>
      <c r="AL4383" s="41"/>
      <c r="AM4383" s="41"/>
      <c r="AN4383" s="41"/>
      <c r="AO4383" s="41"/>
      <c r="AP4383" s="41"/>
      <c r="AQ4383" s="41"/>
      <c r="AR4383" s="41"/>
      <c r="AS4383" s="41"/>
      <c r="AT4383" s="41"/>
      <c r="AU4383" s="41"/>
      <c r="AV4383" s="41"/>
      <c r="AW4383" s="41"/>
      <c r="AX4383" s="41"/>
      <c r="AY4383" s="41"/>
      <c r="AZ4383" s="41"/>
      <c r="BA4383" s="41"/>
      <c r="BB4383" s="41"/>
      <c r="BC4383" s="41"/>
      <c r="BD4383" s="41"/>
      <c r="BE4383" s="41"/>
      <c r="BF4383" s="41"/>
      <c r="BG4383" s="41"/>
      <c r="BH4383" s="41"/>
      <c r="BI4383" s="41"/>
      <c r="BJ4383" s="41"/>
      <c r="BK4383" s="41"/>
      <c r="BL4383" s="41"/>
      <c r="BM4383" s="41"/>
      <c r="BN4383" s="41"/>
      <c r="BO4383" s="41"/>
      <c r="BP4383" s="108"/>
      <c r="CG4383" s="102"/>
      <c r="CI4383" s="45"/>
    </row>
    <row r="4384" spans="37:87" ht="13" customHeight="1">
      <c r="AK4384" s="114"/>
      <c r="AL4384" s="41"/>
      <c r="AM4384" s="41"/>
      <c r="AN4384" s="41"/>
      <c r="AO4384" s="41"/>
      <c r="AP4384" s="41"/>
      <c r="AQ4384" s="41"/>
      <c r="AR4384" s="41"/>
      <c r="AS4384" s="41"/>
      <c r="AT4384" s="41"/>
      <c r="AU4384" s="41"/>
      <c r="AV4384" s="41"/>
      <c r="AW4384" s="41"/>
      <c r="AX4384" s="41"/>
      <c r="AY4384" s="41"/>
      <c r="AZ4384" s="41"/>
      <c r="BA4384" s="41"/>
      <c r="BB4384" s="41"/>
      <c r="BC4384" s="41"/>
      <c r="BD4384" s="41"/>
      <c r="BE4384" s="41"/>
      <c r="BF4384" s="41"/>
      <c r="BG4384" s="41"/>
      <c r="BH4384" s="41"/>
      <c r="BI4384" s="41"/>
      <c r="BJ4384" s="41"/>
      <c r="BK4384" s="41"/>
      <c r="BL4384" s="41"/>
      <c r="BM4384" s="41"/>
      <c r="BN4384" s="41"/>
      <c r="BO4384" s="41"/>
      <c r="BP4384" s="108"/>
      <c r="CG4384" s="102"/>
      <c r="CI4384" s="45"/>
    </row>
    <row r="4385" spans="37:87" ht="13" customHeight="1">
      <c r="AK4385" s="114"/>
      <c r="AL4385" s="41"/>
      <c r="AM4385" s="41"/>
      <c r="AN4385" s="41"/>
      <c r="AO4385" s="41"/>
      <c r="AP4385" s="41"/>
      <c r="AQ4385" s="41"/>
      <c r="AR4385" s="41"/>
      <c r="AS4385" s="41"/>
      <c r="AT4385" s="41"/>
      <c r="AU4385" s="41"/>
      <c r="AV4385" s="41"/>
      <c r="AW4385" s="41"/>
      <c r="AX4385" s="41"/>
      <c r="AY4385" s="41"/>
      <c r="AZ4385" s="41"/>
      <c r="BA4385" s="41"/>
      <c r="BB4385" s="41"/>
      <c r="BC4385" s="41"/>
      <c r="BD4385" s="41"/>
      <c r="BE4385" s="41"/>
      <c r="BF4385" s="41"/>
      <c r="BG4385" s="41"/>
      <c r="BH4385" s="41"/>
      <c r="BI4385" s="41"/>
      <c r="BJ4385" s="41"/>
      <c r="BK4385" s="41"/>
      <c r="BL4385" s="41"/>
      <c r="BM4385" s="41"/>
      <c r="BN4385" s="41"/>
      <c r="BO4385" s="41"/>
      <c r="BP4385" s="108"/>
      <c r="CG4385" s="102"/>
      <c r="CI4385" s="45"/>
    </row>
    <row r="4386" spans="37:87" ht="13" customHeight="1">
      <c r="AK4386" s="114"/>
      <c r="AL4386" s="41"/>
      <c r="AM4386" s="41"/>
      <c r="AN4386" s="41"/>
      <c r="AO4386" s="41"/>
      <c r="AP4386" s="41"/>
      <c r="AQ4386" s="41"/>
      <c r="AR4386" s="41"/>
      <c r="AS4386" s="41"/>
      <c r="AT4386" s="41"/>
      <c r="AU4386" s="41"/>
      <c r="AV4386" s="41"/>
      <c r="AW4386" s="41"/>
      <c r="AX4386" s="41"/>
      <c r="AY4386" s="41"/>
      <c r="AZ4386" s="41"/>
      <c r="BA4386" s="41"/>
      <c r="BB4386" s="41"/>
      <c r="BC4386" s="41"/>
      <c r="BD4386" s="41"/>
      <c r="BE4386" s="41"/>
      <c r="BF4386" s="41"/>
      <c r="BG4386" s="41"/>
      <c r="BH4386" s="41"/>
      <c r="BI4386" s="41"/>
      <c r="BJ4386" s="41"/>
      <c r="BK4386" s="41"/>
      <c r="BL4386" s="41"/>
      <c r="BM4386" s="41"/>
      <c r="BN4386" s="41"/>
      <c r="BO4386" s="41"/>
      <c r="BP4386" s="108"/>
      <c r="CG4386" s="102"/>
      <c r="CI4386" s="45"/>
    </row>
    <row r="4387" spans="37:87" ht="13" customHeight="1">
      <c r="AK4387" s="114"/>
      <c r="AL4387" s="41"/>
      <c r="AM4387" s="41"/>
      <c r="AN4387" s="41"/>
      <c r="AO4387" s="41"/>
      <c r="AP4387" s="41"/>
      <c r="AQ4387" s="41"/>
      <c r="AR4387" s="41"/>
      <c r="AS4387" s="41"/>
      <c r="AT4387" s="41"/>
      <c r="AU4387" s="41"/>
      <c r="AV4387" s="41"/>
      <c r="AW4387" s="41"/>
      <c r="AX4387" s="41"/>
      <c r="AY4387" s="41"/>
      <c r="AZ4387" s="41"/>
      <c r="BA4387" s="41"/>
      <c r="BB4387" s="41"/>
      <c r="BC4387" s="41"/>
      <c r="BD4387" s="41"/>
      <c r="BE4387" s="41"/>
      <c r="BF4387" s="41"/>
      <c r="BG4387" s="41"/>
      <c r="BH4387" s="41"/>
      <c r="BI4387" s="41"/>
      <c r="BJ4387" s="41"/>
      <c r="BK4387" s="41"/>
      <c r="BL4387" s="41"/>
      <c r="BM4387" s="41"/>
      <c r="BN4387" s="41"/>
      <c r="BO4387" s="41"/>
      <c r="BP4387" s="108"/>
      <c r="CG4387" s="102"/>
      <c r="CI4387" s="45"/>
    </row>
    <row r="4388" spans="37:87" ht="13" customHeight="1">
      <c r="AK4388" s="114"/>
      <c r="AL4388" s="41"/>
      <c r="AM4388" s="41"/>
      <c r="AN4388" s="41"/>
      <c r="AO4388" s="41"/>
      <c r="AP4388" s="41"/>
      <c r="AQ4388" s="41"/>
      <c r="AR4388" s="41"/>
      <c r="AS4388" s="41"/>
      <c r="AT4388" s="41"/>
      <c r="AU4388" s="41"/>
      <c r="AV4388" s="41"/>
      <c r="AW4388" s="41"/>
      <c r="AX4388" s="41"/>
      <c r="AY4388" s="41"/>
      <c r="AZ4388" s="41"/>
      <c r="BA4388" s="41"/>
      <c r="BB4388" s="41"/>
      <c r="BC4388" s="41"/>
      <c r="BD4388" s="41"/>
      <c r="BE4388" s="41"/>
      <c r="BF4388" s="41"/>
      <c r="BG4388" s="41"/>
      <c r="BH4388" s="41"/>
      <c r="BI4388" s="41"/>
      <c r="BJ4388" s="41"/>
      <c r="BK4388" s="41"/>
      <c r="BL4388" s="41"/>
      <c r="BM4388" s="41"/>
      <c r="BN4388" s="41"/>
      <c r="BO4388" s="41"/>
      <c r="BP4388" s="108"/>
      <c r="CG4388" s="102"/>
      <c r="CI4388" s="45"/>
    </row>
    <row r="4389" spans="37:87" ht="13" customHeight="1">
      <c r="AK4389" s="114"/>
      <c r="AL4389" s="41"/>
      <c r="AM4389" s="41"/>
      <c r="AN4389" s="41"/>
      <c r="AO4389" s="41"/>
      <c r="AP4389" s="41"/>
      <c r="AQ4389" s="41"/>
      <c r="AR4389" s="41"/>
      <c r="AS4389" s="41"/>
      <c r="AT4389" s="41"/>
      <c r="AU4389" s="41"/>
      <c r="AV4389" s="41"/>
      <c r="AW4389" s="41"/>
      <c r="AX4389" s="41"/>
      <c r="AY4389" s="41"/>
      <c r="AZ4389" s="41"/>
      <c r="BA4389" s="41"/>
      <c r="BB4389" s="41"/>
      <c r="BC4389" s="41"/>
      <c r="BD4389" s="41"/>
      <c r="BE4389" s="41"/>
      <c r="BF4389" s="41"/>
      <c r="BG4389" s="41"/>
      <c r="BH4389" s="41"/>
      <c r="BI4389" s="41"/>
      <c r="BJ4389" s="41"/>
      <c r="BK4389" s="41"/>
      <c r="BL4389" s="41"/>
      <c r="BM4389" s="41"/>
      <c r="BN4389" s="41"/>
      <c r="BO4389" s="41"/>
      <c r="BP4389" s="108"/>
      <c r="CG4389" s="102"/>
      <c r="CI4389" s="45"/>
    </row>
    <row r="4390" spans="37:87" ht="13" customHeight="1">
      <c r="AK4390" s="114"/>
      <c r="AL4390" s="41"/>
      <c r="AM4390" s="41"/>
      <c r="AN4390" s="41"/>
      <c r="AO4390" s="41"/>
      <c r="AP4390" s="41"/>
      <c r="AQ4390" s="41"/>
      <c r="AR4390" s="41"/>
      <c r="AS4390" s="41"/>
      <c r="AT4390" s="41"/>
      <c r="AU4390" s="41"/>
      <c r="AV4390" s="41"/>
      <c r="AW4390" s="41"/>
      <c r="AX4390" s="41"/>
      <c r="AY4390" s="41"/>
      <c r="AZ4390" s="41"/>
      <c r="BA4390" s="41"/>
      <c r="BB4390" s="41"/>
      <c r="BC4390" s="41"/>
      <c r="BD4390" s="41"/>
      <c r="BE4390" s="41"/>
      <c r="BF4390" s="41"/>
      <c r="BG4390" s="41"/>
      <c r="BH4390" s="41"/>
      <c r="BI4390" s="41"/>
      <c r="BJ4390" s="41"/>
      <c r="BK4390" s="41"/>
      <c r="BL4390" s="41"/>
      <c r="BM4390" s="41"/>
      <c r="BN4390" s="41"/>
      <c r="BO4390" s="41"/>
      <c r="BP4390" s="108"/>
      <c r="CG4390" s="102"/>
      <c r="CI4390" s="45"/>
    </row>
    <row r="4391" spans="37:87" ht="13" customHeight="1">
      <c r="AK4391" s="114"/>
      <c r="AL4391" s="41"/>
      <c r="AM4391" s="41"/>
      <c r="AN4391" s="41"/>
      <c r="AO4391" s="41"/>
      <c r="AP4391" s="41"/>
      <c r="AQ4391" s="41"/>
      <c r="AR4391" s="41"/>
      <c r="AS4391" s="41"/>
      <c r="AT4391" s="41"/>
      <c r="AU4391" s="41"/>
      <c r="AV4391" s="41"/>
      <c r="AW4391" s="41"/>
      <c r="AX4391" s="41"/>
      <c r="AY4391" s="41"/>
      <c r="AZ4391" s="41"/>
      <c r="BA4391" s="41"/>
      <c r="BB4391" s="41"/>
      <c r="BC4391" s="41"/>
      <c r="BD4391" s="41"/>
      <c r="BE4391" s="41"/>
      <c r="BF4391" s="41"/>
      <c r="BG4391" s="41"/>
      <c r="BH4391" s="41"/>
      <c r="BI4391" s="41"/>
      <c r="BJ4391" s="41"/>
      <c r="BK4391" s="41"/>
      <c r="BL4391" s="41"/>
      <c r="BM4391" s="41"/>
      <c r="BN4391" s="41"/>
      <c r="BO4391" s="41"/>
      <c r="BP4391" s="108"/>
      <c r="CG4391" s="102"/>
      <c r="CI4391" s="45"/>
    </row>
    <row r="4392" spans="37:87" ht="13" customHeight="1">
      <c r="AK4392" s="114"/>
      <c r="AL4392" s="41"/>
      <c r="AM4392" s="41"/>
      <c r="AN4392" s="41"/>
      <c r="AO4392" s="41"/>
      <c r="AP4392" s="41"/>
      <c r="AQ4392" s="41"/>
      <c r="AR4392" s="41"/>
      <c r="AS4392" s="41"/>
      <c r="AT4392" s="41"/>
      <c r="AU4392" s="41"/>
      <c r="AV4392" s="41"/>
      <c r="AW4392" s="41"/>
      <c r="AX4392" s="41"/>
      <c r="AY4392" s="41"/>
      <c r="AZ4392" s="41"/>
      <c r="BA4392" s="41"/>
      <c r="BB4392" s="41"/>
      <c r="BC4392" s="41"/>
      <c r="BD4392" s="41"/>
      <c r="BE4392" s="41"/>
      <c r="BF4392" s="41"/>
      <c r="BG4392" s="41"/>
      <c r="BH4392" s="41"/>
      <c r="BI4392" s="41"/>
      <c r="BJ4392" s="41"/>
      <c r="BK4392" s="41"/>
      <c r="BL4392" s="41"/>
      <c r="BM4392" s="41"/>
      <c r="BN4392" s="41"/>
      <c r="BO4392" s="41"/>
      <c r="BP4392" s="108"/>
      <c r="CG4392" s="102"/>
      <c r="CI4392" s="45"/>
    </row>
    <row r="4393" spans="37:87" ht="13" customHeight="1">
      <c r="AK4393" s="114"/>
      <c r="AL4393" s="41"/>
      <c r="AM4393" s="41"/>
      <c r="AN4393" s="41"/>
      <c r="AO4393" s="41"/>
      <c r="AP4393" s="41"/>
      <c r="AQ4393" s="41"/>
      <c r="AR4393" s="41"/>
      <c r="AS4393" s="41"/>
      <c r="AT4393" s="41"/>
      <c r="AU4393" s="41"/>
      <c r="AV4393" s="41"/>
      <c r="AW4393" s="41"/>
      <c r="AX4393" s="41"/>
      <c r="AY4393" s="41"/>
      <c r="AZ4393" s="41"/>
      <c r="BA4393" s="41"/>
      <c r="BB4393" s="41"/>
      <c r="BC4393" s="41"/>
      <c r="BD4393" s="41"/>
      <c r="BE4393" s="41"/>
      <c r="BF4393" s="41"/>
      <c r="BG4393" s="41"/>
      <c r="BH4393" s="41"/>
      <c r="BI4393" s="41"/>
      <c r="BJ4393" s="41"/>
      <c r="BK4393" s="41"/>
      <c r="BL4393" s="41"/>
      <c r="BM4393" s="41"/>
      <c r="BN4393" s="41"/>
      <c r="BO4393" s="41"/>
      <c r="BP4393" s="108"/>
      <c r="CG4393" s="102"/>
      <c r="CI4393" s="45"/>
    </row>
    <row r="4394" spans="37:87" ht="13" customHeight="1">
      <c r="AK4394" s="114"/>
      <c r="AL4394" s="41"/>
      <c r="AM4394" s="41"/>
      <c r="AN4394" s="41"/>
      <c r="AO4394" s="41"/>
      <c r="AP4394" s="41"/>
      <c r="AQ4394" s="41"/>
      <c r="AR4394" s="41"/>
      <c r="AS4394" s="41"/>
      <c r="AT4394" s="41"/>
      <c r="AU4394" s="41"/>
      <c r="AV4394" s="41"/>
      <c r="AW4394" s="41"/>
      <c r="AX4394" s="41"/>
      <c r="AY4394" s="41"/>
      <c r="AZ4394" s="41"/>
      <c r="BA4394" s="41"/>
      <c r="BB4394" s="41"/>
      <c r="BC4394" s="41"/>
      <c r="BD4394" s="41"/>
      <c r="BE4394" s="41"/>
      <c r="BF4394" s="41"/>
      <c r="BG4394" s="41"/>
      <c r="BH4394" s="41"/>
      <c r="BI4394" s="41"/>
      <c r="BJ4394" s="41"/>
      <c r="BK4394" s="41"/>
      <c r="BL4394" s="41"/>
      <c r="BM4394" s="41"/>
      <c r="BN4394" s="41"/>
      <c r="BO4394" s="41"/>
      <c r="BP4394" s="108"/>
      <c r="CG4394" s="102"/>
      <c r="CI4394" s="45"/>
    </row>
    <row r="4395" spans="37:87" ht="13" customHeight="1">
      <c r="AK4395" s="114"/>
      <c r="AL4395" s="41"/>
      <c r="AM4395" s="41"/>
      <c r="AN4395" s="41"/>
      <c r="AO4395" s="41"/>
      <c r="AP4395" s="41"/>
      <c r="AQ4395" s="41"/>
      <c r="AR4395" s="41"/>
      <c r="AS4395" s="41"/>
      <c r="AT4395" s="41"/>
      <c r="AU4395" s="41"/>
      <c r="AV4395" s="41"/>
      <c r="AW4395" s="41"/>
      <c r="AX4395" s="41"/>
      <c r="AY4395" s="41"/>
      <c r="AZ4395" s="41"/>
      <c r="BA4395" s="41"/>
      <c r="BB4395" s="41"/>
      <c r="BC4395" s="41"/>
      <c r="BD4395" s="41"/>
      <c r="BE4395" s="41"/>
      <c r="BF4395" s="41"/>
      <c r="BG4395" s="41"/>
      <c r="BH4395" s="41"/>
      <c r="BI4395" s="41"/>
      <c r="BJ4395" s="41"/>
      <c r="BK4395" s="41"/>
      <c r="BL4395" s="41"/>
      <c r="BM4395" s="41"/>
      <c r="BN4395" s="41"/>
      <c r="BO4395" s="41"/>
      <c r="BP4395" s="108"/>
      <c r="CG4395" s="102"/>
      <c r="CI4395" s="45"/>
    </row>
    <row r="4396" spans="37:87" ht="13" customHeight="1">
      <c r="AK4396" s="114"/>
      <c r="AL4396" s="41"/>
      <c r="AM4396" s="41"/>
      <c r="AN4396" s="41"/>
      <c r="AO4396" s="41"/>
      <c r="AP4396" s="41"/>
      <c r="AQ4396" s="41"/>
      <c r="AR4396" s="41"/>
      <c r="AS4396" s="41"/>
      <c r="AT4396" s="41"/>
      <c r="AU4396" s="41"/>
      <c r="AV4396" s="41"/>
      <c r="AW4396" s="41"/>
      <c r="AX4396" s="41"/>
      <c r="AY4396" s="41"/>
      <c r="AZ4396" s="41"/>
      <c r="BA4396" s="41"/>
      <c r="BB4396" s="41"/>
      <c r="BC4396" s="41"/>
      <c r="BD4396" s="41"/>
      <c r="BE4396" s="41"/>
      <c r="BF4396" s="41"/>
      <c r="BG4396" s="41"/>
      <c r="BH4396" s="41"/>
      <c r="BI4396" s="41"/>
      <c r="BJ4396" s="41"/>
      <c r="BK4396" s="41"/>
      <c r="BL4396" s="41"/>
      <c r="BM4396" s="41"/>
      <c r="BN4396" s="41"/>
      <c r="BO4396" s="41"/>
      <c r="BP4396" s="108"/>
      <c r="CG4396" s="102"/>
      <c r="CI4396" s="45"/>
    </row>
    <row r="4397" spans="37:87" ht="13" customHeight="1">
      <c r="AK4397" s="114"/>
      <c r="AL4397" s="41"/>
      <c r="AM4397" s="41"/>
      <c r="AN4397" s="41"/>
      <c r="AO4397" s="41"/>
      <c r="AP4397" s="41"/>
      <c r="AQ4397" s="41"/>
      <c r="AR4397" s="41"/>
      <c r="AS4397" s="41"/>
      <c r="AT4397" s="41"/>
      <c r="AU4397" s="41"/>
      <c r="AV4397" s="41"/>
      <c r="AW4397" s="41"/>
      <c r="AX4397" s="41"/>
      <c r="AY4397" s="41"/>
      <c r="AZ4397" s="41"/>
      <c r="BA4397" s="41"/>
      <c r="BB4397" s="41"/>
      <c r="BC4397" s="41"/>
      <c r="BD4397" s="41"/>
      <c r="BE4397" s="41"/>
      <c r="BF4397" s="41"/>
      <c r="BG4397" s="41"/>
      <c r="BH4397" s="41"/>
      <c r="BI4397" s="41"/>
      <c r="BJ4397" s="41"/>
      <c r="BK4397" s="41"/>
      <c r="BL4397" s="41"/>
      <c r="BM4397" s="41"/>
      <c r="BN4397" s="41"/>
      <c r="BO4397" s="41"/>
      <c r="BP4397" s="108"/>
      <c r="CG4397" s="102"/>
      <c r="CI4397" s="45"/>
    </row>
    <row r="4398" spans="37:87" ht="13" customHeight="1">
      <c r="AK4398" s="114"/>
      <c r="AL4398" s="41"/>
      <c r="AM4398" s="41"/>
      <c r="AN4398" s="41"/>
      <c r="AO4398" s="41"/>
      <c r="AP4398" s="41"/>
      <c r="AQ4398" s="41"/>
      <c r="AR4398" s="41"/>
      <c r="AS4398" s="41"/>
      <c r="AT4398" s="41"/>
      <c r="AU4398" s="41"/>
      <c r="AV4398" s="41"/>
      <c r="AW4398" s="41"/>
      <c r="AX4398" s="41"/>
      <c r="AY4398" s="41"/>
      <c r="AZ4398" s="41"/>
      <c r="BA4398" s="41"/>
      <c r="BB4398" s="41"/>
      <c r="BC4398" s="41"/>
      <c r="BD4398" s="41"/>
      <c r="BE4398" s="41"/>
      <c r="BF4398" s="41"/>
      <c r="BG4398" s="41"/>
      <c r="BH4398" s="41"/>
      <c r="BI4398" s="41"/>
      <c r="BJ4398" s="41"/>
      <c r="BK4398" s="41"/>
      <c r="BL4398" s="41"/>
      <c r="BM4398" s="41"/>
      <c r="BN4398" s="41"/>
      <c r="BO4398" s="41"/>
      <c r="BP4398" s="108"/>
      <c r="CG4398" s="102"/>
      <c r="CI4398" s="45"/>
    </row>
    <row r="4399" spans="37:87" ht="13" customHeight="1">
      <c r="AK4399" s="114"/>
      <c r="AL4399" s="41"/>
      <c r="AM4399" s="41"/>
      <c r="AN4399" s="41"/>
      <c r="AO4399" s="41"/>
      <c r="AP4399" s="41"/>
      <c r="AQ4399" s="41"/>
      <c r="AR4399" s="41"/>
      <c r="AS4399" s="41"/>
      <c r="AT4399" s="41"/>
      <c r="AU4399" s="41"/>
      <c r="AV4399" s="41"/>
      <c r="AW4399" s="41"/>
      <c r="AX4399" s="41"/>
      <c r="AY4399" s="41"/>
      <c r="AZ4399" s="41"/>
      <c r="BA4399" s="41"/>
      <c r="BB4399" s="41"/>
      <c r="BC4399" s="41"/>
      <c r="BD4399" s="41"/>
      <c r="BE4399" s="41"/>
      <c r="BF4399" s="41"/>
      <c r="BG4399" s="41"/>
      <c r="BH4399" s="41"/>
      <c r="BI4399" s="41"/>
      <c r="BJ4399" s="41"/>
      <c r="BK4399" s="41"/>
      <c r="BL4399" s="41"/>
      <c r="BM4399" s="41"/>
      <c r="BN4399" s="41"/>
      <c r="BO4399" s="41"/>
      <c r="BP4399" s="108"/>
      <c r="CG4399" s="102"/>
      <c r="CI4399" s="45"/>
    </row>
    <row r="4400" spans="37:87" ht="13" customHeight="1">
      <c r="AK4400" s="114"/>
      <c r="AL4400" s="41"/>
      <c r="AM4400" s="41"/>
      <c r="AN4400" s="41"/>
      <c r="AO4400" s="41"/>
      <c r="AP4400" s="41"/>
      <c r="AQ4400" s="41"/>
      <c r="AR4400" s="41"/>
      <c r="AS4400" s="41"/>
      <c r="AT4400" s="41"/>
      <c r="AU4400" s="41"/>
      <c r="AV4400" s="41"/>
      <c r="AW4400" s="41"/>
      <c r="AX4400" s="41"/>
      <c r="AY4400" s="41"/>
      <c r="AZ4400" s="41"/>
      <c r="BA4400" s="41"/>
      <c r="BB4400" s="41"/>
      <c r="BC4400" s="41"/>
      <c r="BD4400" s="41"/>
      <c r="BE4400" s="41"/>
      <c r="BF4400" s="41"/>
      <c r="BG4400" s="41"/>
      <c r="BH4400" s="41"/>
      <c r="BI4400" s="41"/>
      <c r="BJ4400" s="41"/>
      <c r="BK4400" s="41"/>
      <c r="BL4400" s="41"/>
      <c r="BM4400" s="41"/>
      <c r="BN4400" s="41"/>
      <c r="BO4400" s="41"/>
      <c r="BP4400" s="108"/>
      <c r="CG4400" s="102"/>
      <c r="CI4400" s="45"/>
    </row>
    <row r="4401" spans="37:87" ht="13" customHeight="1">
      <c r="AK4401" s="114"/>
      <c r="AL4401" s="41"/>
      <c r="AM4401" s="41"/>
      <c r="AN4401" s="41"/>
      <c r="AO4401" s="41"/>
      <c r="AP4401" s="41"/>
      <c r="AQ4401" s="41"/>
      <c r="AR4401" s="41"/>
      <c r="AS4401" s="41"/>
      <c r="AT4401" s="41"/>
      <c r="AU4401" s="41"/>
      <c r="AV4401" s="41"/>
      <c r="AW4401" s="41"/>
      <c r="AX4401" s="41"/>
      <c r="AY4401" s="41"/>
      <c r="AZ4401" s="41"/>
      <c r="BA4401" s="41"/>
      <c r="BB4401" s="41"/>
      <c r="BC4401" s="41"/>
      <c r="BD4401" s="41"/>
      <c r="BE4401" s="41"/>
      <c r="BF4401" s="41"/>
      <c r="BG4401" s="41"/>
      <c r="BH4401" s="41"/>
      <c r="BI4401" s="41"/>
      <c r="BJ4401" s="41"/>
      <c r="BK4401" s="41"/>
      <c r="BL4401" s="41"/>
      <c r="BM4401" s="41"/>
      <c r="BN4401" s="41"/>
      <c r="BO4401" s="41"/>
      <c r="BP4401" s="108"/>
      <c r="CG4401" s="102"/>
      <c r="CI4401" s="45"/>
    </row>
    <row r="4402" spans="37:87" ht="13" customHeight="1">
      <c r="AK4402" s="114"/>
      <c r="AL4402" s="41"/>
      <c r="AM4402" s="41"/>
      <c r="AN4402" s="41"/>
      <c r="AO4402" s="41"/>
      <c r="AP4402" s="41"/>
      <c r="AQ4402" s="41"/>
      <c r="AR4402" s="41"/>
      <c r="AS4402" s="41"/>
      <c r="AT4402" s="41"/>
      <c r="AU4402" s="41"/>
      <c r="AV4402" s="41"/>
      <c r="AW4402" s="41"/>
      <c r="AX4402" s="41"/>
      <c r="AY4402" s="41"/>
      <c r="AZ4402" s="41"/>
      <c r="BA4402" s="41"/>
      <c r="BB4402" s="41"/>
      <c r="BC4402" s="41"/>
      <c r="BD4402" s="41"/>
      <c r="BE4402" s="41"/>
      <c r="BF4402" s="41"/>
      <c r="BG4402" s="41"/>
      <c r="BH4402" s="41"/>
      <c r="BI4402" s="41"/>
      <c r="BJ4402" s="41"/>
      <c r="BK4402" s="41"/>
      <c r="BL4402" s="41"/>
      <c r="BM4402" s="41"/>
      <c r="BN4402" s="41"/>
      <c r="BO4402" s="41"/>
      <c r="BP4402" s="108"/>
      <c r="CG4402" s="102"/>
      <c r="CI4402" s="45"/>
    </row>
    <row r="4403" spans="37:87" ht="13" customHeight="1">
      <c r="AK4403" s="114"/>
      <c r="AL4403" s="41"/>
      <c r="AM4403" s="41"/>
      <c r="AN4403" s="41"/>
      <c r="AO4403" s="41"/>
      <c r="AP4403" s="41"/>
      <c r="AQ4403" s="41"/>
      <c r="AR4403" s="41"/>
      <c r="AS4403" s="41"/>
      <c r="AT4403" s="41"/>
      <c r="AU4403" s="41"/>
      <c r="AV4403" s="41"/>
      <c r="AW4403" s="41"/>
      <c r="AX4403" s="41"/>
      <c r="AY4403" s="41"/>
      <c r="AZ4403" s="41"/>
      <c r="BA4403" s="41"/>
      <c r="BB4403" s="41"/>
      <c r="BC4403" s="41"/>
      <c r="BD4403" s="41"/>
      <c r="BE4403" s="41"/>
      <c r="BF4403" s="41"/>
      <c r="BG4403" s="41"/>
      <c r="BH4403" s="41"/>
      <c r="BI4403" s="41"/>
      <c r="BJ4403" s="41"/>
      <c r="BK4403" s="41"/>
      <c r="BL4403" s="41"/>
      <c r="BM4403" s="41"/>
      <c r="BN4403" s="41"/>
      <c r="BO4403" s="41"/>
      <c r="BP4403" s="108"/>
      <c r="CG4403" s="102"/>
      <c r="CI4403" s="45"/>
    </row>
    <row r="4404" spans="37:87" ht="13" customHeight="1">
      <c r="AK4404" s="114"/>
      <c r="AL4404" s="41"/>
      <c r="AM4404" s="41"/>
      <c r="AN4404" s="41"/>
      <c r="AO4404" s="41"/>
      <c r="AP4404" s="41"/>
      <c r="AQ4404" s="41"/>
      <c r="AR4404" s="41"/>
      <c r="AS4404" s="41"/>
      <c r="AT4404" s="41"/>
      <c r="AU4404" s="41"/>
      <c r="AV4404" s="41"/>
      <c r="AW4404" s="41"/>
      <c r="AX4404" s="41"/>
      <c r="AY4404" s="41"/>
      <c r="AZ4404" s="41"/>
      <c r="BA4404" s="41"/>
      <c r="BB4404" s="41"/>
      <c r="BC4404" s="41"/>
      <c r="BD4404" s="41"/>
      <c r="BE4404" s="41"/>
      <c r="BF4404" s="41"/>
      <c r="BG4404" s="41"/>
      <c r="BH4404" s="41"/>
      <c r="BI4404" s="41"/>
      <c r="BJ4404" s="41"/>
      <c r="BK4404" s="41"/>
      <c r="BL4404" s="41"/>
      <c r="BM4404" s="41"/>
      <c r="BN4404" s="41"/>
      <c r="BO4404" s="41"/>
      <c r="BP4404" s="108"/>
      <c r="CG4404" s="102"/>
      <c r="CI4404" s="45"/>
    </row>
    <row r="4405" spans="37:87" ht="13" customHeight="1">
      <c r="AK4405" s="114"/>
      <c r="AL4405" s="41"/>
      <c r="AM4405" s="41"/>
      <c r="AN4405" s="41"/>
      <c r="AO4405" s="41"/>
      <c r="AP4405" s="41"/>
      <c r="AQ4405" s="41"/>
      <c r="AR4405" s="41"/>
      <c r="AS4405" s="41"/>
      <c r="AT4405" s="41"/>
      <c r="AU4405" s="41"/>
      <c r="AV4405" s="41"/>
      <c r="AW4405" s="41"/>
      <c r="AX4405" s="41"/>
      <c r="AY4405" s="41"/>
      <c r="AZ4405" s="41"/>
      <c r="BA4405" s="41"/>
      <c r="BB4405" s="41"/>
      <c r="BC4405" s="41"/>
      <c r="BD4405" s="41"/>
      <c r="BE4405" s="41"/>
      <c r="BF4405" s="41"/>
      <c r="BG4405" s="41"/>
      <c r="BH4405" s="41"/>
      <c r="BI4405" s="41"/>
      <c r="BJ4405" s="41"/>
      <c r="BK4405" s="41"/>
      <c r="BL4405" s="41"/>
      <c r="BM4405" s="41"/>
      <c r="BN4405" s="41"/>
      <c r="BO4405" s="41"/>
      <c r="BP4405" s="108"/>
      <c r="CG4405" s="102"/>
      <c r="CI4405" s="45"/>
    </row>
    <row r="4406" spans="37:87" ht="13" customHeight="1">
      <c r="AK4406" s="114"/>
      <c r="AL4406" s="41"/>
      <c r="AM4406" s="41"/>
      <c r="AN4406" s="41"/>
      <c r="AO4406" s="41"/>
      <c r="AP4406" s="41"/>
      <c r="AQ4406" s="41"/>
      <c r="AR4406" s="41"/>
      <c r="AS4406" s="41"/>
      <c r="AT4406" s="41"/>
      <c r="AU4406" s="41"/>
      <c r="AV4406" s="41"/>
      <c r="AW4406" s="41"/>
      <c r="AX4406" s="41"/>
      <c r="AY4406" s="41"/>
      <c r="AZ4406" s="41"/>
      <c r="BA4406" s="41"/>
      <c r="BB4406" s="41"/>
      <c r="BC4406" s="41"/>
      <c r="BD4406" s="41"/>
      <c r="BE4406" s="41"/>
      <c r="BF4406" s="41"/>
      <c r="BG4406" s="41"/>
      <c r="BH4406" s="41"/>
      <c r="BI4406" s="41"/>
      <c r="BJ4406" s="41"/>
      <c r="BK4406" s="41"/>
      <c r="BL4406" s="41"/>
      <c r="BM4406" s="41"/>
      <c r="BN4406" s="41"/>
      <c r="BO4406" s="41"/>
      <c r="BP4406" s="108"/>
      <c r="CG4406" s="102"/>
      <c r="CI4406" s="45"/>
    </row>
    <row r="4407" spans="37:87" ht="13" customHeight="1">
      <c r="AK4407" s="114"/>
      <c r="AL4407" s="41"/>
      <c r="AM4407" s="41"/>
      <c r="AN4407" s="41"/>
      <c r="AO4407" s="41"/>
      <c r="AP4407" s="41"/>
      <c r="AQ4407" s="41"/>
      <c r="AR4407" s="41"/>
      <c r="AS4407" s="41"/>
      <c r="AT4407" s="41"/>
      <c r="AU4407" s="41"/>
      <c r="AV4407" s="41"/>
      <c r="AW4407" s="41"/>
      <c r="AX4407" s="41"/>
      <c r="AY4407" s="41"/>
      <c r="AZ4407" s="41"/>
      <c r="BA4407" s="41"/>
      <c r="BB4407" s="41"/>
      <c r="BC4407" s="41"/>
      <c r="BD4407" s="41"/>
      <c r="BE4407" s="41"/>
      <c r="BF4407" s="41"/>
      <c r="BG4407" s="41"/>
      <c r="BH4407" s="41"/>
      <c r="BI4407" s="41"/>
      <c r="BJ4407" s="41"/>
      <c r="BK4407" s="41"/>
      <c r="BL4407" s="41"/>
      <c r="BM4407" s="41"/>
      <c r="BN4407" s="41"/>
      <c r="BO4407" s="41"/>
      <c r="BP4407" s="108"/>
      <c r="CG4407" s="102"/>
      <c r="CI4407" s="45"/>
    </row>
    <row r="4408" spans="37:87" ht="13" customHeight="1">
      <c r="AK4408" s="114"/>
      <c r="AL4408" s="41"/>
      <c r="AM4408" s="41"/>
      <c r="AN4408" s="41"/>
      <c r="AO4408" s="41"/>
      <c r="AP4408" s="41"/>
      <c r="AQ4408" s="41"/>
      <c r="AR4408" s="41"/>
      <c r="AS4408" s="41"/>
      <c r="AT4408" s="41"/>
      <c r="AU4408" s="41"/>
      <c r="AV4408" s="41"/>
      <c r="AW4408" s="41"/>
      <c r="AX4408" s="41"/>
      <c r="AY4408" s="41"/>
      <c r="AZ4408" s="41"/>
      <c r="BA4408" s="41"/>
      <c r="BB4408" s="41"/>
      <c r="BC4408" s="41"/>
      <c r="BD4408" s="41"/>
      <c r="BE4408" s="41"/>
      <c r="BF4408" s="41"/>
      <c r="BG4408" s="41"/>
      <c r="BH4408" s="41"/>
      <c r="BI4408" s="41"/>
      <c r="BJ4408" s="41"/>
      <c r="BK4408" s="41"/>
      <c r="BL4408" s="41"/>
      <c r="BM4408" s="41"/>
      <c r="BN4408" s="41"/>
      <c r="BO4408" s="41"/>
      <c r="BP4408" s="108"/>
      <c r="CG4408" s="102"/>
      <c r="CI4408" s="45"/>
    </row>
    <row r="4409" spans="37:87" ht="13" customHeight="1">
      <c r="AK4409" s="114"/>
      <c r="AL4409" s="41"/>
      <c r="AM4409" s="41"/>
      <c r="AN4409" s="41"/>
      <c r="AO4409" s="41"/>
      <c r="AP4409" s="41"/>
      <c r="AQ4409" s="41"/>
      <c r="AR4409" s="41"/>
      <c r="AS4409" s="41"/>
      <c r="AT4409" s="41"/>
      <c r="AU4409" s="41"/>
      <c r="AV4409" s="41"/>
      <c r="AW4409" s="41"/>
      <c r="AX4409" s="41"/>
      <c r="AY4409" s="41"/>
      <c r="AZ4409" s="41"/>
      <c r="BA4409" s="41"/>
      <c r="BB4409" s="41"/>
      <c r="BC4409" s="41"/>
      <c r="BD4409" s="41"/>
      <c r="BE4409" s="41"/>
      <c r="BF4409" s="41"/>
      <c r="BG4409" s="41"/>
      <c r="BH4409" s="41"/>
      <c r="BI4409" s="41"/>
      <c r="BJ4409" s="41"/>
      <c r="BK4409" s="41"/>
      <c r="BL4409" s="41"/>
      <c r="BM4409" s="41"/>
      <c r="BN4409" s="41"/>
      <c r="BO4409" s="41"/>
      <c r="BP4409" s="108"/>
      <c r="CG4409" s="102"/>
      <c r="CI4409" s="45"/>
    </row>
    <row r="4410" spans="37:87" ht="13" customHeight="1">
      <c r="AK4410" s="114"/>
      <c r="AL4410" s="41"/>
      <c r="AM4410" s="41"/>
      <c r="AN4410" s="41"/>
      <c r="AO4410" s="41"/>
      <c r="AP4410" s="41"/>
      <c r="AQ4410" s="41"/>
      <c r="AR4410" s="41"/>
      <c r="AS4410" s="41"/>
      <c r="AT4410" s="41"/>
      <c r="AU4410" s="41"/>
      <c r="AV4410" s="41"/>
      <c r="AW4410" s="41"/>
      <c r="AX4410" s="41"/>
      <c r="AY4410" s="41"/>
      <c r="AZ4410" s="41"/>
      <c r="BA4410" s="41"/>
      <c r="BB4410" s="41"/>
      <c r="BC4410" s="41"/>
      <c r="BD4410" s="41"/>
      <c r="BE4410" s="41"/>
      <c r="BF4410" s="41"/>
      <c r="BG4410" s="41"/>
      <c r="BH4410" s="41"/>
      <c r="BI4410" s="41"/>
      <c r="BJ4410" s="41"/>
      <c r="BK4410" s="41"/>
      <c r="BL4410" s="41"/>
      <c r="BM4410" s="41"/>
      <c r="BN4410" s="41"/>
      <c r="BO4410" s="41"/>
      <c r="BP4410" s="108"/>
      <c r="CG4410" s="102"/>
      <c r="CI4410" s="45"/>
    </row>
    <row r="4411" spans="37:87" ht="13" customHeight="1">
      <c r="AK4411" s="114"/>
      <c r="AL4411" s="41"/>
      <c r="AM4411" s="41"/>
      <c r="AN4411" s="41"/>
      <c r="AO4411" s="41"/>
      <c r="AP4411" s="41"/>
      <c r="AQ4411" s="41"/>
      <c r="AR4411" s="41"/>
      <c r="AS4411" s="41"/>
      <c r="AT4411" s="41"/>
      <c r="AU4411" s="41"/>
      <c r="AV4411" s="41"/>
      <c r="AW4411" s="41"/>
      <c r="AX4411" s="41"/>
      <c r="AY4411" s="41"/>
      <c r="AZ4411" s="41"/>
      <c r="BA4411" s="41"/>
      <c r="BB4411" s="41"/>
      <c r="BC4411" s="41"/>
      <c r="BD4411" s="41"/>
      <c r="BE4411" s="41"/>
      <c r="BF4411" s="41"/>
      <c r="BG4411" s="41"/>
      <c r="BH4411" s="41"/>
      <c r="BI4411" s="41"/>
      <c r="BJ4411" s="41"/>
      <c r="BK4411" s="41"/>
      <c r="BL4411" s="41"/>
      <c r="BM4411" s="41"/>
      <c r="BN4411" s="41"/>
      <c r="BO4411" s="41"/>
      <c r="BP4411" s="108"/>
      <c r="CG4411" s="102"/>
      <c r="CI4411" s="45"/>
    </row>
    <row r="4412" spans="37:87" ht="13" customHeight="1">
      <c r="AK4412" s="114"/>
      <c r="AL4412" s="41"/>
      <c r="AM4412" s="41"/>
      <c r="AN4412" s="41"/>
      <c r="AO4412" s="41"/>
      <c r="AP4412" s="41"/>
      <c r="AQ4412" s="41"/>
      <c r="AR4412" s="41"/>
      <c r="AS4412" s="41"/>
      <c r="AT4412" s="41"/>
      <c r="AU4412" s="41"/>
      <c r="AV4412" s="41"/>
      <c r="AW4412" s="41"/>
      <c r="AX4412" s="41"/>
      <c r="AY4412" s="41"/>
      <c r="AZ4412" s="41"/>
      <c r="BA4412" s="41"/>
      <c r="BB4412" s="41"/>
      <c r="BC4412" s="41"/>
      <c r="BD4412" s="41"/>
      <c r="BE4412" s="41"/>
      <c r="BF4412" s="41"/>
      <c r="BG4412" s="41"/>
      <c r="BH4412" s="41"/>
      <c r="BI4412" s="41"/>
      <c r="BJ4412" s="41"/>
      <c r="BK4412" s="41"/>
      <c r="BL4412" s="41"/>
      <c r="BM4412" s="41"/>
      <c r="BN4412" s="41"/>
      <c r="BO4412" s="41"/>
      <c r="BP4412" s="108"/>
      <c r="CG4412" s="102"/>
      <c r="CI4412" s="45"/>
    </row>
    <row r="4413" spans="37:87" ht="13" customHeight="1">
      <c r="AK4413" s="114"/>
      <c r="AL4413" s="41"/>
      <c r="AM4413" s="41"/>
      <c r="AN4413" s="41"/>
      <c r="AO4413" s="41"/>
      <c r="AP4413" s="41"/>
      <c r="AQ4413" s="41"/>
      <c r="AR4413" s="41"/>
      <c r="AS4413" s="41"/>
      <c r="AT4413" s="41"/>
      <c r="AU4413" s="41"/>
      <c r="AV4413" s="41"/>
      <c r="AW4413" s="41"/>
      <c r="AX4413" s="41"/>
      <c r="AY4413" s="41"/>
      <c r="AZ4413" s="41"/>
      <c r="BA4413" s="41"/>
      <c r="BB4413" s="41"/>
      <c r="BC4413" s="41"/>
      <c r="BD4413" s="41"/>
      <c r="BE4413" s="41"/>
      <c r="BF4413" s="41"/>
      <c r="BG4413" s="41"/>
      <c r="BH4413" s="41"/>
      <c r="BI4413" s="41"/>
      <c r="BJ4413" s="41"/>
      <c r="BK4413" s="41"/>
      <c r="BL4413" s="41"/>
      <c r="BM4413" s="41"/>
      <c r="BN4413" s="41"/>
      <c r="BO4413" s="41"/>
      <c r="BP4413" s="108"/>
      <c r="CG4413" s="102"/>
      <c r="CI4413" s="45"/>
    </row>
    <row r="4414" spans="37:87" ht="13" customHeight="1">
      <c r="AK4414" s="114"/>
      <c r="AL4414" s="41"/>
      <c r="AM4414" s="41"/>
      <c r="AN4414" s="41"/>
      <c r="AO4414" s="41"/>
      <c r="AP4414" s="41"/>
      <c r="AQ4414" s="41"/>
      <c r="AR4414" s="41"/>
      <c r="AS4414" s="41"/>
      <c r="AT4414" s="41"/>
      <c r="AU4414" s="41"/>
      <c r="AV4414" s="41"/>
      <c r="AW4414" s="41"/>
      <c r="AX4414" s="41"/>
      <c r="AY4414" s="41"/>
      <c r="AZ4414" s="41"/>
      <c r="BA4414" s="41"/>
      <c r="BB4414" s="41"/>
      <c r="BC4414" s="41"/>
      <c r="BD4414" s="41"/>
      <c r="BE4414" s="41"/>
      <c r="BF4414" s="41"/>
      <c r="BG4414" s="41"/>
      <c r="BH4414" s="41"/>
      <c r="BI4414" s="41"/>
      <c r="BJ4414" s="41"/>
      <c r="BK4414" s="41"/>
      <c r="BL4414" s="41"/>
      <c r="BM4414" s="41"/>
      <c r="BN4414" s="41"/>
      <c r="BO4414" s="41"/>
      <c r="BP4414" s="108"/>
      <c r="CG4414" s="102"/>
      <c r="CI4414" s="45"/>
    </row>
    <row r="4415" spans="37:87" ht="13" customHeight="1">
      <c r="AK4415" s="114"/>
      <c r="AL4415" s="41"/>
      <c r="AM4415" s="41"/>
      <c r="AN4415" s="41"/>
      <c r="AO4415" s="41"/>
      <c r="AP4415" s="41"/>
      <c r="AQ4415" s="41"/>
      <c r="AR4415" s="41"/>
      <c r="AS4415" s="41"/>
      <c r="AT4415" s="41"/>
      <c r="AU4415" s="41"/>
      <c r="AV4415" s="41"/>
      <c r="AW4415" s="41"/>
      <c r="AX4415" s="41"/>
      <c r="AY4415" s="41"/>
      <c r="AZ4415" s="41"/>
      <c r="BA4415" s="41"/>
      <c r="BB4415" s="41"/>
      <c r="BC4415" s="41"/>
      <c r="BD4415" s="41"/>
      <c r="BE4415" s="41"/>
      <c r="BF4415" s="41"/>
      <c r="BG4415" s="41"/>
      <c r="BH4415" s="41"/>
      <c r="BI4415" s="41"/>
      <c r="BJ4415" s="41"/>
      <c r="BK4415" s="41"/>
      <c r="BL4415" s="41"/>
      <c r="BM4415" s="41"/>
      <c r="BN4415" s="41"/>
      <c r="BO4415" s="41"/>
      <c r="BP4415" s="108"/>
      <c r="CG4415" s="102"/>
      <c r="CI4415" s="45"/>
    </row>
    <row r="4416" spans="37:87" ht="13" customHeight="1">
      <c r="AK4416" s="114"/>
      <c r="AL4416" s="41"/>
      <c r="AM4416" s="41"/>
      <c r="AN4416" s="41"/>
      <c r="AO4416" s="41"/>
      <c r="AP4416" s="41"/>
      <c r="AQ4416" s="41"/>
      <c r="AR4416" s="41"/>
      <c r="AS4416" s="41"/>
      <c r="AT4416" s="41"/>
      <c r="AU4416" s="41"/>
      <c r="AV4416" s="41"/>
      <c r="AW4416" s="41"/>
      <c r="AX4416" s="41"/>
      <c r="AY4416" s="41"/>
      <c r="AZ4416" s="41"/>
      <c r="BA4416" s="41"/>
      <c r="BB4416" s="41"/>
      <c r="BC4416" s="41"/>
      <c r="BD4416" s="41"/>
      <c r="BE4416" s="41"/>
      <c r="BF4416" s="41"/>
      <c r="BG4416" s="41"/>
      <c r="BH4416" s="41"/>
      <c r="BI4416" s="41"/>
      <c r="BJ4416" s="41"/>
      <c r="BK4416" s="41"/>
      <c r="BL4416" s="41"/>
      <c r="BM4416" s="41"/>
      <c r="BN4416" s="41"/>
      <c r="BO4416" s="41"/>
      <c r="BP4416" s="108"/>
      <c r="CG4416" s="102"/>
      <c r="CI4416" s="45"/>
    </row>
    <row r="4417" spans="37:87" ht="13" customHeight="1">
      <c r="AK4417" s="114"/>
      <c r="AL4417" s="41"/>
      <c r="AM4417" s="41"/>
      <c r="AN4417" s="41"/>
      <c r="AO4417" s="41"/>
      <c r="AP4417" s="41"/>
      <c r="AQ4417" s="41"/>
      <c r="AR4417" s="41"/>
      <c r="AS4417" s="41"/>
      <c r="AT4417" s="41"/>
      <c r="AU4417" s="41"/>
      <c r="AV4417" s="41"/>
      <c r="AW4417" s="41"/>
      <c r="AX4417" s="41"/>
      <c r="AY4417" s="41"/>
      <c r="AZ4417" s="41"/>
      <c r="BA4417" s="41"/>
      <c r="BB4417" s="41"/>
      <c r="BC4417" s="41"/>
      <c r="BD4417" s="41"/>
      <c r="BE4417" s="41"/>
      <c r="BF4417" s="41"/>
      <c r="BG4417" s="41"/>
      <c r="BH4417" s="41"/>
      <c r="BI4417" s="41"/>
      <c r="BJ4417" s="41"/>
      <c r="BK4417" s="41"/>
      <c r="BL4417" s="41"/>
      <c r="BM4417" s="41"/>
      <c r="BN4417" s="41"/>
      <c r="BO4417" s="41"/>
      <c r="BP4417" s="108"/>
      <c r="CG4417" s="102"/>
      <c r="CI4417" s="45"/>
    </row>
    <row r="4418" spans="37:87" ht="13" customHeight="1">
      <c r="AK4418" s="114"/>
      <c r="AL4418" s="41"/>
      <c r="AM4418" s="41"/>
      <c r="AN4418" s="41"/>
      <c r="AO4418" s="41"/>
      <c r="AP4418" s="41"/>
      <c r="AQ4418" s="41"/>
      <c r="AR4418" s="41"/>
      <c r="AS4418" s="41"/>
      <c r="AT4418" s="41"/>
      <c r="AU4418" s="41"/>
      <c r="AV4418" s="41"/>
      <c r="AW4418" s="41"/>
      <c r="AX4418" s="41"/>
      <c r="AY4418" s="41"/>
      <c r="AZ4418" s="41"/>
      <c r="BA4418" s="41"/>
      <c r="BB4418" s="41"/>
      <c r="BC4418" s="41"/>
      <c r="BD4418" s="41"/>
      <c r="BE4418" s="41"/>
      <c r="BF4418" s="41"/>
      <c r="BG4418" s="41"/>
      <c r="BH4418" s="41"/>
      <c r="BI4418" s="41"/>
      <c r="BJ4418" s="41"/>
      <c r="BK4418" s="41"/>
      <c r="BL4418" s="41"/>
      <c r="BM4418" s="41"/>
      <c r="BN4418" s="41"/>
      <c r="BO4418" s="41"/>
      <c r="BP4418" s="108"/>
      <c r="CG4418" s="102"/>
      <c r="CI4418" s="45"/>
    </row>
    <row r="4419" spans="37:87" ht="13" customHeight="1">
      <c r="AK4419" s="114"/>
      <c r="AL4419" s="41"/>
      <c r="AM4419" s="41"/>
      <c r="AN4419" s="41"/>
      <c r="AO4419" s="41"/>
      <c r="AP4419" s="41"/>
      <c r="AQ4419" s="41"/>
      <c r="AR4419" s="41"/>
      <c r="AS4419" s="41"/>
      <c r="AT4419" s="41"/>
      <c r="AU4419" s="41"/>
      <c r="AV4419" s="41"/>
      <c r="AW4419" s="41"/>
      <c r="AX4419" s="41"/>
      <c r="AY4419" s="41"/>
      <c r="AZ4419" s="41"/>
      <c r="BA4419" s="41"/>
      <c r="BB4419" s="41"/>
      <c r="BC4419" s="41"/>
      <c r="BD4419" s="41"/>
      <c r="BE4419" s="41"/>
      <c r="BF4419" s="41"/>
      <c r="BG4419" s="41"/>
      <c r="BH4419" s="41"/>
      <c r="BI4419" s="41"/>
      <c r="BJ4419" s="41"/>
      <c r="BK4419" s="41"/>
      <c r="BL4419" s="41"/>
      <c r="BM4419" s="41"/>
      <c r="BN4419" s="41"/>
      <c r="BO4419" s="41"/>
      <c r="BP4419" s="108"/>
      <c r="CG4419" s="102"/>
      <c r="CI4419" s="45"/>
    </row>
    <row r="4420" spans="37:87" ht="13" customHeight="1">
      <c r="AK4420" s="114"/>
      <c r="AL4420" s="41"/>
      <c r="AM4420" s="41"/>
      <c r="AN4420" s="41"/>
      <c r="AO4420" s="41"/>
      <c r="AP4420" s="41"/>
      <c r="AQ4420" s="41"/>
      <c r="AR4420" s="41"/>
      <c r="AS4420" s="41"/>
      <c r="AT4420" s="41"/>
      <c r="AU4420" s="41"/>
      <c r="AV4420" s="41"/>
      <c r="AW4420" s="41"/>
      <c r="AX4420" s="41"/>
      <c r="AY4420" s="41"/>
      <c r="AZ4420" s="41"/>
      <c r="BA4420" s="41"/>
      <c r="BB4420" s="41"/>
      <c r="BC4420" s="41"/>
      <c r="BD4420" s="41"/>
      <c r="BE4420" s="41"/>
      <c r="BF4420" s="41"/>
      <c r="BG4420" s="41"/>
      <c r="BH4420" s="41"/>
      <c r="BI4420" s="41"/>
      <c r="BJ4420" s="41"/>
      <c r="BK4420" s="41"/>
      <c r="BL4420" s="41"/>
      <c r="BM4420" s="41"/>
      <c r="BN4420" s="41"/>
      <c r="BO4420" s="41"/>
      <c r="BP4420" s="108"/>
      <c r="CG4420" s="102"/>
      <c r="CI4420" s="45"/>
    </row>
    <row r="4421" spans="37:87" ht="13" customHeight="1">
      <c r="AK4421" s="114"/>
      <c r="AL4421" s="41"/>
      <c r="AM4421" s="41"/>
      <c r="AN4421" s="41"/>
      <c r="AO4421" s="41"/>
      <c r="AP4421" s="41"/>
      <c r="AQ4421" s="41"/>
      <c r="AR4421" s="41"/>
      <c r="AS4421" s="41"/>
      <c r="AT4421" s="41"/>
      <c r="AU4421" s="41"/>
      <c r="AV4421" s="41"/>
      <c r="AW4421" s="41"/>
      <c r="AX4421" s="41"/>
      <c r="AY4421" s="41"/>
      <c r="AZ4421" s="41"/>
      <c r="BA4421" s="41"/>
      <c r="BB4421" s="41"/>
      <c r="BC4421" s="41"/>
      <c r="BD4421" s="41"/>
      <c r="BE4421" s="41"/>
      <c r="BF4421" s="41"/>
      <c r="BG4421" s="41"/>
      <c r="BH4421" s="41"/>
      <c r="BI4421" s="41"/>
      <c r="BJ4421" s="41"/>
      <c r="BK4421" s="41"/>
      <c r="BL4421" s="41"/>
      <c r="BM4421" s="41"/>
      <c r="BN4421" s="41"/>
      <c r="BO4421" s="41"/>
      <c r="BP4421" s="108"/>
      <c r="CG4421" s="102"/>
      <c r="CI4421" s="45"/>
    </row>
    <row r="4422" spans="37:87" ht="13" customHeight="1">
      <c r="AK4422" s="114"/>
      <c r="AL4422" s="41"/>
      <c r="AM4422" s="41"/>
      <c r="AN4422" s="41"/>
      <c r="AO4422" s="41"/>
      <c r="AP4422" s="41"/>
      <c r="AQ4422" s="41"/>
      <c r="AR4422" s="41"/>
      <c r="AS4422" s="41"/>
      <c r="AT4422" s="41"/>
      <c r="AU4422" s="41"/>
      <c r="AV4422" s="41"/>
      <c r="AW4422" s="41"/>
      <c r="AX4422" s="41"/>
      <c r="AY4422" s="41"/>
      <c r="AZ4422" s="41"/>
      <c r="BA4422" s="41"/>
      <c r="BB4422" s="41"/>
      <c r="BC4422" s="41"/>
      <c r="BD4422" s="41"/>
      <c r="BE4422" s="41"/>
      <c r="BF4422" s="41"/>
      <c r="BG4422" s="41"/>
      <c r="BH4422" s="41"/>
      <c r="BI4422" s="41"/>
      <c r="BJ4422" s="41"/>
      <c r="BK4422" s="41"/>
      <c r="BL4422" s="41"/>
      <c r="BM4422" s="41"/>
      <c r="BN4422" s="41"/>
      <c r="BO4422" s="41"/>
      <c r="BP4422" s="108"/>
      <c r="CG4422" s="102"/>
      <c r="CI4422" s="45"/>
    </row>
    <row r="4423" spans="37:87" ht="13" customHeight="1">
      <c r="AK4423" s="114"/>
      <c r="AL4423" s="41"/>
      <c r="AM4423" s="41"/>
      <c r="AN4423" s="41"/>
      <c r="AO4423" s="41"/>
      <c r="AP4423" s="41"/>
      <c r="AQ4423" s="41"/>
      <c r="AR4423" s="41"/>
      <c r="AS4423" s="41"/>
      <c r="AT4423" s="41"/>
      <c r="AU4423" s="41"/>
      <c r="AV4423" s="41"/>
      <c r="AW4423" s="41"/>
      <c r="AX4423" s="41"/>
      <c r="AY4423" s="41"/>
      <c r="AZ4423" s="41"/>
      <c r="BA4423" s="41"/>
      <c r="BB4423" s="41"/>
      <c r="BC4423" s="41"/>
      <c r="BD4423" s="41"/>
      <c r="BE4423" s="41"/>
      <c r="BF4423" s="41"/>
      <c r="BG4423" s="41"/>
      <c r="BH4423" s="41"/>
      <c r="BI4423" s="41"/>
      <c r="BJ4423" s="41"/>
      <c r="BK4423" s="41"/>
      <c r="BL4423" s="41"/>
      <c r="BM4423" s="41"/>
      <c r="BN4423" s="41"/>
      <c r="BO4423" s="41"/>
      <c r="BP4423" s="108"/>
      <c r="CG4423" s="102"/>
      <c r="CI4423" s="45"/>
    </row>
    <row r="4424" spans="37:87" ht="13" customHeight="1">
      <c r="AK4424" s="114"/>
      <c r="AL4424" s="41"/>
      <c r="AM4424" s="41"/>
      <c r="AN4424" s="41"/>
      <c r="AO4424" s="41"/>
      <c r="AP4424" s="41"/>
      <c r="AQ4424" s="41"/>
      <c r="AR4424" s="41"/>
      <c r="AS4424" s="41"/>
      <c r="AT4424" s="41"/>
      <c r="AU4424" s="41"/>
      <c r="AV4424" s="41"/>
      <c r="AW4424" s="41"/>
      <c r="AX4424" s="41"/>
      <c r="AY4424" s="41"/>
      <c r="AZ4424" s="41"/>
      <c r="BA4424" s="41"/>
      <c r="BB4424" s="41"/>
      <c r="BC4424" s="41"/>
      <c r="BD4424" s="41"/>
      <c r="BE4424" s="41"/>
      <c r="BF4424" s="41"/>
      <c r="BG4424" s="41"/>
      <c r="BH4424" s="41"/>
      <c r="BI4424" s="41"/>
      <c r="BJ4424" s="41"/>
      <c r="BK4424" s="41"/>
      <c r="BL4424" s="41"/>
      <c r="BM4424" s="41"/>
      <c r="BN4424" s="41"/>
      <c r="BO4424" s="41"/>
      <c r="BP4424" s="108"/>
      <c r="CG4424" s="102"/>
      <c r="CI4424" s="45"/>
    </row>
    <row r="4425" spans="37:87" ht="13" customHeight="1">
      <c r="AK4425" s="114"/>
      <c r="AL4425" s="41"/>
      <c r="AM4425" s="41"/>
      <c r="AN4425" s="41"/>
      <c r="AO4425" s="41"/>
      <c r="AP4425" s="41"/>
      <c r="AQ4425" s="41"/>
      <c r="AR4425" s="41"/>
      <c r="AS4425" s="41"/>
      <c r="AT4425" s="41"/>
      <c r="AU4425" s="41"/>
      <c r="AV4425" s="41"/>
      <c r="AW4425" s="41"/>
      <c r="AX4425" s="41"/>
      <c r="AY4425" s="41"/>
      <c r="AZ4425" s="41"/>
      <c r="BA4425" s="41"/>
      <c r="BB4425" s="41"/>
      <c r="BC4425" s="41"/>
      <c r="BD4425" s="41"/>
      <c r="BE4425" s="41"/>
      <c r="BF4425" s="41"/>
      <c r="BG4425" s="41"/>
      <c r="BH4425" s="41"/>
      <c r="BI4425" s="41"/>
      <c r="BJ4425" s="41"/>
      <c r="BK4425" s="41"/>
      <c r="BL4425" s="41"/>
      <c r="BM4425" s="41"/>
      <c r="BN4425" s="41"/>
      <c r="BO4425" s="41"/>
      <c r="BP4425" s="108"/>
      <c r="CG4425" s="102"/>
      <c r="CI4425" s="45"/>
    </row>
    <row r="4426" spans="37:87" ht="13" customHeight="1">
      <c r="AK4426" s="114"/>
      <c r="AL4426" s="41"/>
      <c r="AM4426" s="41"/>
      <c r="AN4426" s="41"/>
      <c r="AO4426" s="41"/>
      <c r="AP4426" s="41"/>
      <c r="AQ4426" s="41"/>
      <c r="AR4426" s="41"/>
      <c r="AS4426" s="41"/>
      <c r="AT4426" s="41"/>
      <c r="AU4426" s="41"/>
      <c r="AV4426" s="41"/>
      <c r="AW4426" s="41"/>
      <c r="AX4426" s="41"/>
      <c r="AY4426" s="41"/>
      <c r="AZ4426" s="41"/>
      <c r="BA4426" s="41"/>
      <c r="BB4426" s="41"/>
      <c r="BC4426" s="41"/>
      <c r="BD4426" s="41"/>
      <c r="BE4426" s="41"/>
      <c r="BF4426" s="41"/>
      <c r="BG4426" s="41"/>
      <c r="BH4426" s="41"/>
      <c r="BI4426" s="41"/>
      <c r="BJ4426" s="41"/>
      <c r="BK4426" s="41"/>
      <c r="BL4426" s="41"/>
      <c r="BM4426" s="41"/>
      <c r="BN4426" s="41"/>
      <c r="BO4426" s="41"/>
      <c r="BP4426" s="108"/>
      <c r="CG4426" s="102"/>
      <c r="CI4426" s="45"/>
    </row>
    <row r="4427" spans="37:87" ht="13" customHeight="1">
      <c r="AK4427" s="114"/>
      <c r="AL4427" s="41"/>
      <c r="AM4427" s="41"/>
      <c r="AN4427" s="41"/>
      <c r="AO4427" s="41"/>
      <c r="AP4427" s="41"/>
      <c r="AQ4427" s="41"/>
      <c r="AR4427" s="41"/>
      <c r="AS4427" s="41"/>
      <c r="AT4427" s="41"/>
      <c r="AU4427" s="41"/>
      <c r="AV4427" s="41"/>
      <c r="AW4427" s="41"/>
      <c r="AX4427" s="41"/>
      <c r="AY4427" s="41"/>
      <c r="AZ4427" s="41"/>
      <c r="BA4427" s="41"/>
      <c r="BB4427" s="41"/>
      <c r="BC4427" s="41"/>
      <c r="BD4427" s="41"/>
      <c r="BE4427" s="41"/>
      <c r="BF4427" s="41"/>
      <c r="BG4427" s="41"/>
      <c r="BH4427" s="41"/>
      <c r="BI4427" s="41"/>
      <c r="BJ4427" s="41"/>
      <c r="BK4427" s="41"/>
      <c r="BL4427" s="41"/>
      <c r="BM4427" s="41"/>
      <c r="BN4427" s="41"/>
      <c r="BO4427" s="41"/>
      <c r="BP4427" s="108"/>
      <c r="CG4427" s="102"/>
      <c r="CI4427" s="45"/>
    </row>
    <row r="4428" spans="37:87" ht="13" customHeight="1">
      <c r="AK4428" s="114"/>
      <c r="AL4428" s="41"/>
      <c r="AM4428" s="41"/>
      <c r="AN4428" s="41"/>
      <c r="AO4428" s="41"/>
      <c r="AP4428" s="41"/>
      <c r="AQ4428" s="41"/>
      <c r="AR4428" s="41"/>
      <c r="AS4428" s="41"/>
      <c r="AT4428" s="41"/>
      <c r="AU4428" s="41"/>
      <c r="AV4428" s="41"/>
      <c r="AW4428" s="41"/>
      <c r="AX4428" s="41"/>
      <c r="AY4428" s="41"/>
      <c r="AZ4428" s="41"/>
      <c r="BA4428" s="41"/>
      <c r="BB4428" s="41"/>
      <c r="BC4428" s="41"/>
      <c r="BD4428" s="41"/>
      <c r="BE4428" s="41"/>
      <c r="BF4428" s="41"/>
      <c r="BG4428" s="41"/>
      <c r="BH4428" s="41"/>
      <c r="BI4428" s="41"/>
      <c r="BJ4428" s="41"/>
      <c r="BK4428" s="41"/>
      <c r="BL4428" s="41"/>
      <c r="BM4428" s="41"/>
      <c r="BN4428" s="41"/>
      <c r="BO4428" s="41"/>
      <c r="BP4428" s="108"/>
      <c r="CG4428" s="102"/>
      <c r="CI4428" s="45"/>
    </row>
    <row r="4429" spans="37:87" ht="13" customHeight="1">
      <c r="AK4429" s="114"/>
      <c r="AL4429" s="41"/>
      <c r="AM4429" s="41"/>
      <c r="AN4429" s="41"/>
      <c r="AO4429" s="41"/>
      <c r="AP4429" s="41"/>
      <c r="AQ4429" s="41"/>
      <c r="AR4429" s="41"/>
      <c r="AS4429" s="41"/>
      <c r="AT4429" s="41"/>
      <c r="AU4429" s="41"/>
      <c r="AV4429" s="41"/>
      <c r="AW4429" s="41"/>
      <c r="AX4429" s="41"/>
      <c r="AY4429" s="41"/>
      <c r="AZ4429" s="41"/>
      <c r="BA4429" s="41"/>
      <c r="BB4429" s="41"/>
      <c r="BC4429" s="41"/>
      <c r="BD4429" s="41"/>
      <c r="BE4429" s="41"/>
      <c r="BF4429" s="41"/>
      <c r="BG4429" s="41"/>
      <c r="BH4429" s="41"/>
      <c r="BI4429" s="41"/>
      <c r="BJ4429" s="41"/>
      <c r="BK4429" s="41"/>
      <c r="BL4429" s="41"/>
      <c r="BM4429" s="41"/>
      <c r="BN4429" s="41"/>
      <c r="BO4429" s="41"/>
      <c r="BP4429" s="108"/>
      <c r="CG4429" s="102"/>
      <c r="CI4429" s="45"/>
    </row>
    <row r="4430" spans="37:87" ht="13" customHeight="1">
      <c r="AK4430" s="114"/>
      <c r="AL4430" s="41"/>
      <c r="AM4430" s="41"/>
      <c r="AN4430" s="41"/>
      <c r="AO4430" s="41"/>
      <c r="AP4430" s="41"/>
      <c r="AQ4430" s="41"/>
      <c r="AR4430" s="41"/>
      <c r="AS4430" s="41"/>
      <c r="AT4430" s="41"/>
      <c r="AU4430" s="41"/>
      <c r="AV4430" s="41"/>
      <c r="AW4430" s="41"/>
      <c r="AX4430" s="41"/>
      <c r="AY4430" s="41"/>
      <c r="AZ4430" s="41"/>
      <c r="BA4430" s="41"/>
      <c r="BB4430" s="41"/>
      <c r="BC4430" s="41"/>
      <c r="BD4430" s="41"/>
      <c r="BE4430" s="41"/>
      <c r="BF4430" s="41"/>
      <c r="BG4430" s="41"/>
      <c r="BH4430" s="41"/>
      <c r="BI4430" s="41"/>
      <c r="BJ4430" s="41"/>
      <c r="BK4430" s="41"/>
      <c r="BL4430" s="41"/>
      <c r="BM4430" s="41"/>
      <c r="BN4430" s="41"/>
      <c r="BO4430" s="41"/>
      <c r="BP4430" s="108"/>
      <c r="CG4430" s="102"/>
      <c r="CI4430" s="45"/>
    </row>
    <row r="4431" spans="37:87" ht="13" customHeight="1">
      <c r="AK4431" s="114"/>
      <c r="AL4431" s="41"/>
      <c r="AM4431" s="41"/>
      <c r="AN4431" s="41"/>
      <c r="AO4431" s="41"/>
      <c r="AP4431" s="41"/>
      <c r="AQ4431" s="41"/>
      <c r="AR4431" s="41"/>
      <c r="AS4431" s="41"/>
      <c r="AT4431" s="41"/>
      <c r="AU4431" s="41"/>
      <c r="AV4431" s="41"/>
      <c r="AW4431" s="41"/>
      <c r="AX4431" s="41"/>
      <c r="AY4431" s="41"/>
      <c r="AZ4431" s="41"/>
      <c r="BA4431" s="41"/>
      <c r="BB4431" s="41"/>
      <c r="BC4431" s="41"/>
      <c r="BD4431" s="41"/>
      <c r="BE4431" s="41"/>
      <c r="BF4431" s="41"/>
      <c r="BG4431" s="41"/>
      <c r="BH4431" s="41"/>
      <c r="BI4431" s="41"/>
      <c r="BJ4431" s="41"/>
      <c r="BK4431" s="41"/>
      <c r="BL4431" s="41"/>
      <c r="BM4431" s="41"/>
      <c r="BN4431" s="41"/>
      <c r="BO4431" s="41"/>
      <c r="BP4431" s="108"/>
      <c r="CG4431" s="102"/>
      <c r="CI4431" s="45"/>
    </row>
    <row r="4432" spans="37:87" ht="13" customHeight="1">
      <c r="AK4432" s="114"/>
      <c r="AL4432" s="41"/>
      <c r="AM4432" s="41"/>
      <c r="AN4432" s="41"/>
      <c r="AO4432" s="41"/>
      <c r="AP4432" s="41"/>
      <c r="AQ4432" s="41"/>
      <c r="AR4432" s="41"/>
      <c r="AS4432" s="41"/>
      <c r="AT4432" s="41"/>
      <c r="AU4432" s="41"/>
      <c r="AV4432" s="41"/>
      <c r="AW4432" s="41"/>
      <c r="AX4432" s="41"/>
      <c r="AY4432" s="41"/>
      <c r="AZ4432" s="41"/>
      <c r="BA4432" s="41"/>
      <c r="BB4432" s="41"/>
      <c r="BC4432" s="41"/>
      <c r="BD4432" s="41"/>
      <c r="BE4432" s="41"/>
      <c r="BF4432" s="41"/>
      <c r="BG4432" s="41"/>
      <c r="BH4432" s="41"/>
      <c r="BI4432" s="41"/>
      <c r="BJ4432" s="41"/>
      <c r="BK4432" s="41"/>
      <c r="BL4432" s="41"/>
      <c r="BM4432" s="41"/>
      <c r="BN4432" s="41"/>
      <c r="BO4432" s="41"/>
      <c r="BP4432" s="108"/>
      <c r="CG4432" s="102"/>
      <c r="CI4432" s="45"/>
    </row>
    <row r="4433" spans="37:87" ht="13" customHeight="1">
      <c r="AK4433" s="114"/>
      <c r="AL4433" s="41"/>
      <c r="AM4433" s="41"/>
      <c r="AN4433" s="41"/>
      <c r="AO4433" s="41"/>
      <c r="AP4433" s="41"/>
      <c r="AQ4433" s="41"/>
      <c r="AR4433" s="41"/>
      <c r="AS4433" s="41"/>
      <c r="AT4433" s="41"/>
      <c r="AU4433" s="41"/>
      <c r="AV4433" s="41"/>
      <c r="AW4433" s="41"/>
      <c r="AX4433" s="41"/>
      <c r="AY4433" s="41"/>
      <c r="AZ4433" s="41"/>
      <c r="BA4433" s="41"/>
      <c r="BB4433" s="41"/>
      <c r="BC4433" s="41"/>
      <c r="BD4433" s="41"/>
      <c r="BE4433" s="41"/>
      <c r="BF4433" s="41"/>
      <c r="BG4433" s="41"/>
      <c r="BH4433" s="41"/>
      <c r="BI4433" s="41"/>
      <c r="BJ4433" s="41"/>
      <c r="BK4433" s="41"/>
      <c r="BL4433" s="41"/>
      <c r="BM4433" s="41"/>
      <c r="BN4433" s="41"/>
      <c r="BO4433" s="41"/>
      <c r="BP4433" s="108"/>
      <c r="CG4433" s="102"/>
      <c r="CI4433" s="45"/>
    </row>
    <row r="4434" spans="37:87" ht="13" customHeight="1">
      <c r="AK4434" s="114"/>
      <c r="AL4434" s="41"/>
      <c r="AM4434" s="41"/>
      <c r="AN4434" s="41"/>
      <c r="AO4434" s="41"/>
      <c r="AP4434" s="41"/>
      <c r="AQ4434" s="41"/>
      <c r="AR4434" s="41"/>
      <c r="AS4434" s="41"/>
      <c r="AT4434" s="41"/>
      <c r="AU4434" s="41"/>
      <c r="AV4434" s="41"/>
      <c r="AW4434" s="41"/>
      <c r="AX4434" s="41"/>
      <c r="AY4434" s="41"/>
      <c r="AZ4434" s="41"/>
      <c r="BA4434" s="41"/>
      <c r="BB4434" s="41"/>
      <c r="BC4434" s="41"/>
      <c r="BD4434" s="41"/>
      <c r="BE4434" s="41"/>
      <c r="BF4434" s="41"/>
      <c r="BG4434" s="41"/>
      <c r="BH4434" s="41"/>
      <c r="BI4434" s="41"/>
      <c r="BJ4434" s="41"/>
      <c r="BK4434" s="41"/>
      <c r="BL4434" s="41"/>
      <c r="BM4434" s="41"/>
      <c r="BN4434" s="41"/>
      <c r="BO4434" s="41"/>
      <c r="BP4434" s="108"/>
      <c r="CG4434" s="102"/>
      <c r="CI4434" s="45"/>
    </row>
    <row r="4435" spans="37:87" ht="13" customHeight="1">
      <c r="AK4435" s="114"/>
      <c r="AL4435" s="41"/>
      <c r="AM4435" s="41"/>
      <c r="AN4435" s="41"/>
      <c r="AO4435" s="41"/>
      <c r="AP4435" s="41"/>
      <c r="AQ4435" s="41"/>
      <c r="AR4435" s="41"/>
      <c r="AS4435" s="41"/>
      <c r="AT4435" s="41"/>
      <c r="AU4435" s="41"/>
      <c r="AV4435" s="41"/>
      <c r="AW4435" s="41"/>
      <c r="AX4435" s="41"/>
      <c r="AY4435" s="41"/>
      <c r="AZ4435" s="41"/>
      <c r="BA4435" s="41"/>
      <c r="BB4435" s="41"/>
      <c r="BC4435" s="41"/>
      <c r="BD4435" s="41"/>
      <c r="BE4435" s="41"/>
      <c r="BF4435" s="41"/>
      <c r="BG4435" s="41"/>
      <c r="BH4435" s="41"/>
      <c r="BI4435" s="41"/>
      <c r="BJ4435" s="41"/>
      <c r="BK4435" s="41"/>
      <c r="BL4435" s="41"/>
      <c r="BM4435" s="41"/>
      <c r="BN4435" s="41"/>
      <c r="BO4435" s="41"/>
      <c r="BP4435" s="108"/>
      <c r="CG4435" s="102"/>
      <c r="CI4435" s="45"/>
    </row>
    <row r="4436" spans="37:87" ht="13" customHeight="1">
      <c r="AK4436" s="114"/>
      <c r="AL4436" s="41"/>
      <c r="AM4436" s="41"/>
      <c r="AN4436" s="41"/>
      <c r="AO4436" s="41"/>
      <c r="AP4436" s="41"/>
      <c r="AQ4436" s="41"/>
      <c r="AR4436" s="41"/>
      <c r="AS4436" s="41"/>
      <c r="AT4436" s="41"/>
      <c r="AU4436" s="41"/>
      <c r="AV4436" s="41"/>
      <c r="AW4436" s="41"/>
      <c r="AX4436" s="41"/>
      <c r="AY4436" s="41"/>
      <c r="AZ4436" s="41"/>
      <c r="BA4436" s="41"/>
      <c r="BB4436" s="41"/>
      <c r="BC4436" s="41"/>
      <c r="BD4436" s="41"/>
      <c r="BE4436" s="41"/>
      <c r="BF4436" s="41"/>
      <c r="BG4436" s="41"/>
      <c r="BH4436" s="41"/>
      <c r="BI4436" s="41"/>
      <c r="BJ4436" s="41"/>
      <c r="BK4436" s="41"/>
      <c r="BL4436" s="41"/>
      <c r="BM4436" s="41"/>
      <c r="BN4436" s="41"/>
      <c r="BO4436" s="41"/>
      <c r="BP4436" s="108"/>
      <c r="CG4436" s="102"/>
      <c r="CI4436" s="45"/>
    </row>
    <row r="4437" spans="37:87" ht="13" customHeight="1">
      <c r="AK4437" s="114"/>
      <c r="AL4437" s="41"/>
      <c r="AM4437" s="41"/>
      <c r="AN4437" s="41"/>
      <c r="AO4437" s="41"/>
      <c r="AP4437" s="41"/>
      <c r="AQ4437" s="41"/>
      <c r="AR4437" s="41"/>
      <c r="AS4437" s="41"/>
      <c r="AT4437" s="41"/>
      <c r="AU4437" s="41"/>
      <c r="AV4437" s="41"/>
      <c r="AW4437" s="41"/>
      <c r="AX4437" s="41"/>
      <c r="AY4437" s="41"/>
      <c r="AZ4437" s="41"/>
      <c r="BA4437" s="41"/>
      <c r="BB4437" s="41"/>
      <c r="BC4437" s="41"/>
      <c r="BD4437" s="41"/>
      <c r="BE4437" s="41"/>
      <c r="BF4437" s="41"/>
      <c r="BG4437" s="41"/>
      <c r="BH4437" s="41"/>
      <c r="BI4437" s="41"/>
      <c r="BJ4437" s="41"/>
      <c r="BK4437" s="41"/>
      <c r="BL4437" s="41"/>
      <c r="BM4437" s="41"/>
      <c r="BN4437" s="41"/>
      <c r="BO4437" s="41"/>
      <c r="BP4437" s="108"/>
      <c r="CG4437" s="102"/>
      <c r="CI4437" s="45"/>
    </row>
    <row r="4438" spans="37:87" ht="13" customHeight="1">
      <c r="AK4438" s="114"/>
      <c r="AL4438" s="41"/>
      <c r="AM4438" s="41"/>
      <c r="AN4438" s="41"/>
      <c r="AO4438" s="41"/>
      <c r="AP4438" s="41"/>
      <c r="AQ4438" s="41"/>
      <c r="AR4438" s="41"/>
      <c r="AS4438" s="41"/>
      <c r="AT4438" s="41"/>
      <c r="AU4438" s="41"/>
      <c r="AV4438" s="41"/>
      <c r="AW4438" s="41"/>
      <c r="AX4438" s="41"/>
      <c r="AY4438" s="41"/>
      <c r="AZ4438" s="41"/>
      <c r="BA4438" s="41"/>
      <c r="BB4438" s="41"/>
      <c r="BC4438" s="41"/>
      <c r="BD4438" s="41"/>
      <c r="BE4438" s="41"/>
      <c r="BF4438" s="41"/>
      <c r="BG4438" s="41"/>
      <c r="BH4438" s="41"/>
      <c r="BI4438" s="41"/>
      <c r="BJ4438" s="41"/>
      <c r="BK4438" s="41"/>
      <c r="BL4438" s="41"/>
      <c r="BM4438" s="41"/>
      <c r="BN4438" s="41"/>
      <c r="BO4438" s="41"/>
      <c r="BP4438" s="108"/>
      <c r="CG4438" s="102"/>
      <c r="CI4438" s="45"/>
    </row>
    <row r="4439" spans="37:87" ht="13" customHeight="1">
      <c r="AK4439" s="114"/>
      <c r="AL4439" s="41"/>
      <c r="AM4439" s="41"/>
      <c r="AN4439" s="41"/>
      <c r="AO4439" s="41"/>
      <c r="AP4439" s="41"/>
      <c r="AQ4439" s="41"/>
      <c r="AR4439" s="41"/>
      <c r="AS4439" s="41"/>
      <c r="AT4439" s="41"/>
      <c r="AU4439" s="41"/>
      <c r="AV4439" s="41"/>
      <c r="AW4439" s="41"/>
      <c r="AX4439" s="41"/>
      <c r="AY4439" s="41"/>
      <c r="AZ4439" s="41"/>
      <c r="BA4439" s="41"/>
      <c r="BB4439" s="41"/>
      <c r="BC4439" s="41"/>
      <c r="BD4439" s="41"/>
      <c r="BE4439" s="41"/>
      <c r="BF4439" s="41"/>
      <c r="BG4439" s="41"/>
      <c r="BH4439" s="41"/>
      <c r="BI4439" s="41"/>
      <c r="BJ4439" s="41"/>
      <c r="BK4439" s="41"/>
      <c r="BL4439" s="41"/>
      <c r="BM4439" s="41"/>
      <c r="BN4439" s="41"/>
      <c r="BO4439" s="41"/>
      <c r="BP4439" s="108"/>
      <c r="CG4439" s="102"/>
      <c r="CI4439" s="45"/>
    </row>
    <row r="4440" spans="37:87" ht="13" customHeight="1">
      <c r="AK4440" s="114"/>
      <c r="AL4440" s="41"/>
      <c r="AM4440" s="41"/>
      <c r="AN4440" s="41"/>
      <c r="AO4440" s="41"/>
      <c r="AP4440" s="41"/>
      <c r="AQ4440" s="41"/>
      <c r="AR4440" s="41"/>
      <c r="AS4440" s="41"/>
      <c r="AT4440" s="41"/>
      <c r="AU4440" s="41"/>
      <c r="AV4440" s="41"/>
      <c r="AW4440" s="41"/>
      <c r="AX4440" s="41"/>
      <c r="AY4440" s="41"/>
      <c r="AZ4440" s="41"/>
      <c r="BA4440" s="41"/>
      <c r="BB4440" s="41"/>
      <c r="BC4440" s="41"/>
      <c r="BD4440" s="41"/>
      <c r="BE4440" s="41"/>
      <c r="BF4440" s="41"/>
      <c r="BG4440" s="41"/>
      <c r="BH4440" s="41"/>
      <c r="BI4440" s="41"/>
      <c r="BJ4440" s="41"/>
      <c r="BK4440" s="41"/>
      <c r="BL4440" s="41"/>
      <c r="BM4440" s="41"/>
      <c r="BN4440" s="41"/>
      <c r="BO4440" s="41"/>
      <c r="BP4440" s="108"/>
      <c r="CG4440" s="102"/>
      <c r="CI4440" s="45"/>
    </row>
    <row r="4441" spans="37:87" ht="13" customHeight="1">
      <c r="AK4441" s="114"/>
      <c r="AL4441" s="41"/>
      <c r="AM4441" s="41"/>
      <c r="AN4441" s="41"/>
      <c r="AO4441" s="41"/>
      <c r="AP4441" s="41"/>
      <c r="AQ4441" s="41"/>
      <c r="AR4441" s="41"/>
      <c r="AS4441" s="41"/>
      <c r="AT4441" s="41"/>
      <c r="AU4441" s="41"/>
      <c r="AV4441" s="41"/>
      <c r="AW4441" s="41"/>
      <c r="AX4441" s="41"/>
      <c r="AY4441" s="41"/>
      <c r="AZ4441" s="41"/>
      <c r="BA4441" s="41"/>
      <c r="BB4441" s="41"/>
      <c r="BC4441" s="41"/>
      <c r="BD4441" s="41"/>
      <c r="BE4441" s="41"/>
      <c r="BF4441" s="41"/>
      <c r="BG4441" s="41"/>
      <c r="BH4441" s="41"/>
      <c r="BI4441" s="41"/>
      <c r="BJ4441" s="41"/>
      <c r="BK4441" s="41"/>
      <c r="BL4441" s="41"/>
      <c r="BM4441" s="41"/>
      <c r="BN4441" s="41"/>
      <c r="BO4441" s="41"/>
      <c r="BP4441" s="108"/>
      <c r="CG4441" s="102"/>
      <c r="CI4441" s="45"/>
    </row>
    <row r="4442" spans="37:87" ht="13" customHeight="1">
      <c r="AK4442" s="114"/>
      <c r="AL4442" s="41"/>
      <c r="AM4442" s="41"/>
      <c r="AN4442" s="41"/>
      <c r="AO4442" s="41"/>
      <c r="AP4442" s="41"/>
      <c r="AQ4442" s="41"/>
      <c r="AR4442" s="41"/>
      <c r="AS4442" s="41"/>
      <c r="AT4442" s="41"/>
      <c r="AU4442" s="41"/>
      <c r="AV4442" s="41"/>
      <c r="AW4442" s="41"/>
      <c r="AX4442" s="41"/>
      <c r="AY4442" s="41"/>
      <c r="AZ4442" s="41"/>
      <c r="BA4442" s="41"/>
      <c r="BB4442" s="41"/>
      <c r="BC4442" s="41"/>
      <c r="BD4442" s="41"/>
      <c r="BE4442" s="41"/>
      <c r="BF4442" s="41"/>
      <c r="BG4442" s="41"/>
      <c r="BH4442" s="41"/>
      <c r="BI4442" s="41"/>
      <c r="BJ4442" s="41"/>
      <c r="BK4442" s="41"/>
      <c r="BL4442" s="41"/>
      <c r="BM4442" s="41"/>
      <c r="BN4442" s="41"/>
      <c r="BO4442" s="41"/>
      <c r="BP4442" s="108"/>
      <c r="CG4442" s="102"/>
      <c r="CI4442" s="45"/>
    </row>
    <row r="4443" spans="37:87" ht="13" customHeight="1">
      <c r="AK4443" s="114"/>
      <c r="AL4443" s="41"/>
      <c r="AM4443" s="41"/>
      <c r="AN4443" s="41"/>
      <c r="AO4443" s="41"/>
      <c r="AP4443" s="41"/>
      <c r="AQ4443" s="41"/>
      <c r="AR4443" s="41"/>
      <c r="AS4443" s="41"/>
      <c r="AT4443" s="41"/>
      <c r="AU4443" s="41"/>
      <c r="AV4443" s="41"/>
      <c r="AW4443" s="41"/>
      <c r="AX4443" s="41"/>
      <c r="AY4443" s="41"/>
      <c r="AZ4443" s="41"/>
      <c r="BA4443" s="41"/>
      <c r="BB4443" s="41"/>
      <c r="BC4443" s="41"/>
      <c r="BD4443" s="41"/>
      <c r="BE4443" s="41"/>
      <c r="BF4443" s="41"/>
      <c r="BG4443" s="41"/>
      <c r="BH4443" s="41"/>
      <c r="BI4443" s="41"/>
      <c r="BJ4443" s="41"/>
      <c r="BK4443" s="41"/>
      <c r="BL4443" s="41"/>
      <c r="BM4443" s="41"/>
      <c r="BN4443" s="41"/>
      <c r="BO4443" s="41"/>
      <c r="BP4443" s="108"/>
      <c r="CG4443" s="102"/>
      <c r="CI4443" s="45"/>
    </row>
    <row r="4444" spans="37:87" ht="13" customHeight="1">
      <c r="AK4444" s="114"/>
      <c r="AL4444" s="41"/>
      <c r="AM4444" s="41"/>
      <c r="AN4444" s="41"/>
      <c r="AO4444" s="41"/>
      <c r="AP4444" s="41"/>
      <c r="AQ4444" s="41"/>
      <c r="AR4444" s="41"/>
      <c r="AS4444" s="41"/>
      <c r="AT4444" s="41"/>
      <c r="AU4444" s="41"/>
      <c r="AV4444" s="41"/>
      <c r="AW4444" s="41"/>
      <c r="AX4444" s="41"/>
      <c r="AY4444" s="41"/>
      <c r="AZ4444" s="41"/>
      <c r="BA4444" s="41"/>
      <c r="BB4444" s="41"/>
      <c r="BC4444" s="41"/>
      <c r="BD4444" s="41"/>
      <c r="BE4444" s="41"/>
      <c r="BF4444" s="41"/>
      <c r="BG4444" s="41"/>
      <c r="BH4444" s="41"/>
      <c r="BI4444" s="41"/>
      <c r="BJ4444" s="41"/>
      <c r="BK4444" s="41"/>
      <c r="BL4444" s="41"/>
      <c r="BM4444" s="41"/>
      <c r="BN4444" s="41"/>
      <c r="BO4444" s="41"/>
      <c r="BP4444" s="108"/>
      <c r="CG4444" s="102"/>
      <c r="CI4444" s="45"/>
    </row>
    <row r="4445" spans="37:87" ht="13" customHeight="1">
      <c r="AK4445" s="114"/>
      <c r="AL4445" s="41"/>
      <c r="AM4445" s="41"/>
      <c r="AN4445" s="41"/>
      <c r="AO4445" s="41"/>
      <c r="AP4445" s="41"/>
      <c r="AQ4445" s="41"/>
      <c r="AR4445" s="41"/>
      <c r="AS4445" s="41"/>
      <c r="AT4445" s="41"/>
      <c r="AU4445" s="41"/>
      <c r="AV4445" s="41"/>
      <c r="AW4445" s="41"/>
      <c r="AX4445" s="41"/>
      <c r="AY4445" s="41"/>
      <c r="AZ4445" s="41"/>
      <c r="BA4445" s="41"/>
      <c r="BB4445" s="41"/>
      <c r="BC4445" s="41"/>
      <c r="BD4445" s="41"/>
      <c r="BE4445" s="41"/>
      <c r="BF4445" s="41"/>
      <c r="BG4445" s="41"/>
      <c r="BH4445" s="41"/>
      <c r="BI4445" s="41"/>
      <c r="BJ4445" s="41"/>
      <c r="BK4445" s="41"/>
      <c r="BL4445" s="41"/>
      <c r="BM4445" s="41"/>
      <c r="BN4445" s="41"/>
      <c r="BO4445" s="41"/>
      <c r="BP4445" s="108"/>
      <c r="CG4445" s="102"/>
      <c r="CI4445" s="45"/>
    </row>
    <row r="4446" spans="37:87" ht="13" customHeight="1">
      <c r="AK4446" s="114"/>
      <c r="AL4446" s="41"/>
      <c r="AM4446" s="41"/>
      <c r="AN4446" s="41"/>
      <c r="AO4446" s="41"/>
      <c r="AP4446" s="41"/>
      <c r="AQ4446" s="41"/>
      <c r="AR4446" s="41"/>
      <c r="AS4446" s="41"/>
      <c r="AT4446" s="41"/>
      <c r="AU4446" s="41"/>
      <c r="AV4446" s="41"/>
      <c r="AW4446" s="41"/>
      <c r="AX4446" s="41"/>
      <c r="AY4446" s="41"/>
      <c r="AZ4446" s="41"/>
      <c r="BA4446" s="41"/>
      <c r="BB4446" s="41"/>
      <c r="BC4446" s="41"/>
      <c r="BD4446" s="41"/>
      <c r="BE4446" s="41"/>
      <c r="BF4446" s="41"/>
      <c r="BG4446" s="41"/>
      <c r="BH4446" s="41"/>
      <c r="BI4446" s="41"/>
      <c r="BJ4446" s="41"/>
      <c r="BK4446" s="41"/>
      <c r="BL4446" s="41"/>
      <c r="BM4446" s="41"/>
      <c r="BN4446" s="41"/>
      <c r="BO4446" s="41"/>
      <c r="BP4446" s="108"/>
      <c r="CG4446" s="102"/>
      <c r="CI4446" s="45"/>
    </row>
    <row r="4447" spans="37:87" ht="13" customHeight="1">
      <c r="AK4447" s="114"/>
      <c r="AL4447" s="41"/>
      <c r="AM4447" s="41"/>
      <c r="AN4447" s="41"/>
      <c r="AO4447" s="41"/>
      <c r="AP4447" s="41"/>
      <c r="AQ4447" s="41"/>
      <c r="AR4447" s="41"/>
      <c r="AS4447" s="41"/>
      <c r="AT4447" s="41"/>
      <c r="AU4447" s="41"/>
      <c r="AV4447" s="41"/>
      <c r="AW4447" s="41"/>
      <c r="AX4447" s="41"/>
      <c r="AY4447" s="41"/>
      <c r="AZ4447" s="41"/>
      <c r="BA4447" s="41"/>
      <c r="BB4447" s="41"/>
      <c r="BC4447" s="41"/>
      <c r="BD4447" s="41"/>
      <c r="BE4447" s="41"/>
      <c r="BF4447" s="41"/>
      <c r="BG4447" s="41"/>
      <c r="BH4447" s="41"/>
      <c r="BI4447" s="41"/>
      <c r="BJ4447" s="41"/>
      <c r="BK4447" s="41"/>
      <c r="BL4447" s="41"/>
      <c r="BM4447" s="41"/>
      <c r="BN4447" s="41"/>
      <c r="BO4447" s="41"/>
      <c r="BP4447" s="108"/>
      <c r="CG4447" s="102"/>
      <c r="CI4447" s="45"/>
    </row>
    <row r="4448" spans="37:87" ht="13" customHeight="1">
      <c r="AK4448" s="114"/>
      <c r="AL4448" s="41"/>
      <c r="AM4448" s="41"/>
      <c r="AN4448" s="41"/>
      <c r="AO4448" s="41"/>
      <c r="AP4448" s="41"/>
      <c r="AQ4448" s="41"/>
      <c r="AR4448" s="41"/>
      <c r="AS4448" s="41"/>
      <c r="AT4448" s="41"/>
      <c r="AU4448" s="41"/>
      <c r="AV4448" s="41"/>
      <c r="AW4448" s="41"/>
      <c r="AX4448" s="41"/>
      <c r="AY4448" s="41"/>
      <c r="AZ4448" s="41"/>
      <c r="BA4448" s="41"/>
      <c r="BB4448" s="41"/>
      <c r="BC4448" s="41"/>
      <c r="BD4448" s="41"/>
      <c r="BE4448" s="41"/>
      <c r="BF4448" s="41"/>
      <c r="BG4448" s="41"/>
      <c r="BH4448" s="41"/>
      <c r="BI4448" s="41"/>
      <c r="BJ4448" s="41"/>
      <c r="BK4448" s="41"/>
      <c r="BL4448" s="41"/>
      <c r="BM4448" s="41"/>
      <c r="BN4448" s="41"/>
      <c r="BO4448" s="41"/>
      <c r="BP4448" s="108"/>
      <c r="CG4448" s="102"/>
      <c r="CI4448" s="45"/>
    </row>
    <row r="4449" spans="37:87" ht="13" customHeight="1">
      <c r="AK4449" s="114"/>
      <c r="AL4449" s="41"/>
      <c r="AM4449" s="41"/>
      <c r="AN4449" s="41"/>
      <c r="AO4449" s="41"/>
      <c r="AP4449" s="41"/>
      <c r="AQ4449" s="41"/>
      <c r="AR4449" s="41"/>
      <c r="AS4449" s="41"/>
      <c r="AT4449" s="41"/>
      <c r="AU4449" s="41"/>
      <c r="AV4449" s="41"/>
      <c r="AW4449" s="41"/>
      <c r="AX4449" s="41"/>
      <c r="AY4449" s="41"/>
      <c r="AZ4449" s="41"/>
      <c r="BA4449" s="41"/>
      <c r="BB4449" s="41"/>
      <c r="BC4449" s="41"/>
      <c r="BD4449" s="41"/>
      <c r="BE4449" s="41"/>
      <c r="BF4449" s="41"/>
      <c r="BG4449" s="41"/>
      <c r="BH4449" s="41"/>
      <c r="BI4449" s="41"/>
      <c r="BJ4449" s="41"/>
      <c r="BK4449" s="41"/>
      <c r="BL4449" s="41"/>
      <c r="BM4449" s="41"/>
      <c r="BN4449" s="41"/>
      <c r="BO4449" s="41"/>
      <c r="BP4449" s="108"/>
      <c r="CG4449" s="102"/>
      <c r="CI4449" s="45"/>
    </row>
    <row r="4450" spans="37:87" ht="13" customHeight="1">
      <c r="AK4450" s="114"/>
      <c r="AL4450" s="41"/>
      <c r="AM4450" s="41"/>
      <c r="AN4450" s="41"/>
      <c r="AO4450" s="41"/>
      <c r="AP4450" s="41"/>
      <c r="AQ4450" s="41"/>
      <c r="AR4450" s="41"/>
      <c r="AS4450" s="41"/>
      <c r="AT4450" s="41"/>
      <c r="AU4450" s="41"/>
      <c r="AV4450" s="41"/>
      <c r="AW4450" s="41"/>
      <c r="AX4450" s="41"/>
      <c r="AY4450" s="41"/>
      <c r="AZ4450" s="41"/>
      <c r="BA4450" s="41"/>
      <c r="BB4450" s="41"/>
      <c r="BC4450" s="41"/>
      <c r="BD4450" s="41"/>
      <c r="BE4450" s="41"/>
      <c r="BF4450" s="41"/>
      <c r="BG4450" s="41"/>
      <c r="BH4450" s="41"/>
      <c r="BI4450" s="41"/>
      <c r="BJ4450" s="41"/>
      <c r="BK4450" s="41"/>
      <c r="BL4450" s="41"/>
      <c r="BM4450" s="41"/>
      <c r="BN4450" s="41"/>
      <c r="BO4450" s="41"/>
      <c r="BP4450" s="108"/>
      <c r="CG4450" s="102"/>
      <c r="CI4450" s="45"/>
    </row>
    <row r="4451" spans="37:87" ht="13" customHeight="1">
      <c r="AK4451" s="114"/>
      <c r="AL4451" s="41"/>
      <c r="AM4451" s="41"/>
      <c r="AN4451" s="41"/>
      <c r="AO4451" s="41"/>
      <c r="AP4451" s="41"/>
      <c r="AQ4451" s="41"/>
      <c r="AR4451" s="41"/>
      <c r="AS4451" s="41"/>
      <c r="AT4451" s="41"/>
      <c r="AU4451" s="41"/>
      <c r="AV4451" s="41"/>
      <c r="AW4451" s="41"/>
      <c r="AX4451" s="41"/>
      <c r="AY4451" s="41"/>
      <c r="AZ4451" s="41"/>
      <c r="BA4451" s="41"/>
      <c r="BB4451" s="41"/>
      <c r="BC4451" s="41"/>
      <c r="BD4451" s="41"/>
      <c r="BE4451" s="41"/>
      <c r="BF4451" s="41"/>
      <c r="BG4451" s="41"/>
      <c r="BH4451" s="41"/>
      <c r="BI4451" s="41"/>
      <c r="BJ4451" s="41"/>
      <c r="BK4451" s="41"/>
      <c r="BL4451" s="41"/>
      <c r="BM4451" s="41"/>
      <c r="BN4451" s="41"/>
      <c r="BO4451" s="41"/>
      <c r="BP4451" s="108"/>
      <c r="CG4451" s="102"/>
      <c r="CI4451" s="45"/>
    </row>
    <row r="4452" spans="37:87" ht="13" customHeight="1">
      <c r="AK4452" s="114"/>
      <c r="AL4452" s="41"/>
      <c r="AM4452" s="41"/>
      <c r="AN4452" s="41"/>
      <c r="AO4452" s="41"/>
      <c r="AP4452" s="41"/>
      <c r="AQ4452" s="41"/>
      <c r="AR4452" s="41"/>
      <c r="AS4452" s="41"/>
      <c r="AT4452" s="41"/>
      <c r="AU4452" s="41"/>
      <c r="AV4452" s="41"/>
      <c r="AW4452" s="41"/>
      <c r="AX4452" s="41"/>
      <c r="AY4452" s="41"/>
      <c r="AZ4452" s="41"/>
      <c r="BA4452" s="41"/>
      <c r="BB4452" s="41"/>
      <c r="BC4452" s="41"/>
      <c r="BD4452" s="41"/>
      <c r="BE4452" s="41"/>
      <c r="BF4452" s="41"/>
      <c r="BG4452" s="41"/>
      <c r="BH4452" s="41"/>
      <c r="BI4452" s="41"/>
      <c r="BJ4452" s="41"/>
      <c r="BK4452" s="41"/>
      <c r="BL4452" s="41"/>
      <c r="BM4452" s="41"/>
      <c r="BN4452" s="41"/>
      <c r="BO4452" s="41"/>
      <c r="BP4452" s="108"/>
      <c r="CG4452" s="102"/>
      <c r="CI4452" s="45"/>
    </row>
    <row r="4453" spans="37:87" ht="13" customHeight="1">
      <c r="AK4453" s="114"/>
      <c r="AL4453" s="41"/>
      <c r="AM4453" s="41"/>
      <c r="AN4453" s="41"/>
      <c r="AO4453" s="41"/>
      <c r="AP4453" s="41"/>
      <c r="AQ4453" s="41"/>
      <c r="AR4453" s="41"/>
      <c r="AS4453" s="41"/>
      <c r="AT4453" s="41"/>
      <c r="AU4453" s="41"/>
      <c r="AV4453" s="41"/>
      <c r="AW4453" s="41"/>
      <c r="AX4453" s="41"/>
      <c r="AY4453" s="41"/>
      <c r="AZ4453" s="41"/>
      <c r="BA4453" s="41"/>
      <c r="BB4453" s="41"/>
      <c r="BC4453" s="41"/>
      <c r="BD4453" s="41"/>
      <c r="BE4453" s="41"/>
      <c r="BF4453" s="41"/>
      <c r="BG4453" s="41"/>
      <c r="BH4453" s="41"/>
      <c r="BI4453" s="41"/>
      <c r="BJ4453" s="41"/>
      <c r="BK4453" s="41"/>
      <c r="BL4453" s="41"/>
      <c r="BM4453" s="41"/>
      <c r="BN4453" s="41"/>
      <c r="BO4453" s="41"/>
      <c r="BP4453" s="108"/>
      <c r="CG4453" s="102"/>
      <c r="CI4453" s="45"/>
    </row>
    <row r="4454" spans="37:87" ht="13" customHeight="1">
      <c r="AK4454" s="114"/>
      <c r="AL4454" s="41"/>
      <c r="AM4454" s="41"/>
      <c r="AN4454" s="41"/>
      <c r="AO4454" s="41"/>
      <c r="AP4454" s="41"/>
      <c r="AQ4454" s="41"/>
      <c r="AR4454" s="41"/>
      <c r="AS4454" s="41"/>
      <c r="AT4454" s="41"/>
      <c r="AU4454" s="41"/>
      <c r="AV4454" s="41"/>
      <c r="AW4454" s="41"/>
      <c r="AX4454" s="41"/>
      <c r="AY4454" s="41"/>
      <c r="AZ4454" s="41"/>
      <c r="BA4454" s="41"/>
      <c r="BB4454" s="41"/>
      <c r="BC4454" s="41"/>
      <c r="BD4454" s="41"/>
      <c r="BE4454" s="41"/>
      <c r="BF4454" s="41"/>
      <c r="BG4454" s="41"/>
      <c r="BH4454" s="41"/>
      <c r="BI4454" s="41"/>
      <c r="BJ4454" s="41"/>
      <c r="BK4454" s="41"/>
      <c r="BL4454" s="41"/>
      <c r="BM4454" s="41"/>
      <c r="BN4454" s="41"/>
      <c r="BO4454" s="41"/>
      <c r="BP4454" s="108"/>
      <c r="CG4454" s="102"/>
      <c r="CI4454" s="45"/>
    </row>
    <row r="4455" spans="37:87" ht="13" customHeight="1">
      <c r="AK4455" s="114"/>
      <c r="AL4455" s="41"/>
      <c r="AM4455" s="41"/>
      <c r="AN4455" s="41"/>
      <c r="AO4455" s="41"/>
      <c r="AP4455" s="41"/>
      <c r="AQ4455" s="41"/>
      <c r="AR4455" s="41"/>
      <c r="AS4455" s="41"/>
      <c r="AT4455" s="41"/>
      <c r="AU4455" s="41"/>
      <c r="AV4455" s="41"/>
      <c r="AW4455" s="41"/>
      <c r="AX4455" s="41"/>
      <c r="AY4455" s="41"/>
      <c r="AZ4455" s="41"/>
      <c r="BA4455" s="41"/>
      <c r="BB4455" s="41"/>
      <c r="BC4455" s="41"/>
      <c r="BD4455" s="41"/>
      <c r="BE4455" s="41"/>
      <c r="BF4455" s="41"/>
      <c r="BG4455" s="41"/>
      <c r="BH4455" s="41"/>
      <c r="BI4455" s="41"/>
      <c r="BJ4455" s="41"/>
      <c r="BK4455" s="41"/>
      <c r="BL4455" s="41"/>
      <c r="BM4455" s="41"/>
      <c r="BN4455" s="41"/>
      <c r="BO4455" s="41"/>
      <c r="BP4455" s="108"/>
      <c r="CG4455" s="102"/>
      <c r="CI4455" s="45"/>
    </row>
    <row r="4456" spans="37:87" ht="13" customHeight="1">
      <c r="AK4456" s="114"/>
      <c r="AL4456" s="41"/>
      <c r="AM4456" s="41"/>
      <c r="AN4456" s="41"/>
      <c r="AO4456" s="41"/>
      <c r="AP4456" s="41"/>
      <c r="AQ4456" s="41"/>
      <c r="AR4456" s="41"/>
      <c r="AS4456" s="41"/>
      <c r="AT4456" s="41"/>
      <c r="AU4456" s="41"/>
      <c r="AV4456" s="41"/>
      <c r="AW4456" s="41"/>
      <c r="AX4456" s="41"/>
      <c r="AY4456" s="41"/>
      <c r="AZ4456" s="41"/>
      <c r="BA4456" s="41"/>
      <c r="BB4456" s="41"/>
      <c r="BC4456" s="41"/>
      <c r="BD4456" s="41"/>
      <c r="BE4456" s="41"/>
      <c r="BF4456" s="41"/>
      <c r="BG4456" s="41"/>
      <c r="BH4456" s="41"/>
      <c r="BI4456" s="41"/>
      <c r="BJ4456" s="41"/>
      <c r="BK4456" s="41"/>
      <c r="BL4456" s="41"/>
      <c r="BM4456" s="41"/>
      <c r="BN4456" s="41"/>
      <c r="BO4456" s="41"/>
      <c r="BP4456" s="108"/>
      <c r="CG4456" s="102"/>
      <c r="CI4456" s="45"/>
    </row>
    <row r="4457" spans="37:87" ht="13" customHeight="1">
      <c r="AK4457" s="114"/>
      <c r="AL4457" s="41"/>
      <c r="AM4457" s="41"/>
      <c r="AN4457" s="41"/>
      <c r="AO4457" s="41"/>
      <c r="AP4457" s="41"/>
      <c r="AQ4457" s="41"/>
      <c r="AR4457" s="41"/>
      <c r="AS4457" s="41"/>
      <c r="AT4457" s="41"/>
      <c r="AU4457" s="41"/>
      <c r="AV4457" s="41"/>
      <c r="AW4457" s="41"/>
      <c r="AX4457" s="41"/>
      <c r="AY4457" s="41"/>
      <c r="AZ4457" s="41"/>
      <c r="BA4457" s="41"/>
      <c r="BB4457" s="41"/>
      <c r="BC4457" s="41"/>
      <c r="BD4457" s="41"/>
      <c r="BE4457" s="41"/>
      <c r="BF4457" s="41"/>
      <c r="BG4457" s="41"/>
      <c r="BH4457" s="41"/>
      <c r="BI4457" s="41"/>
      <c r="BJ4457" s="41"/>
      <c r="BK4457" s="41"/>
      <c r="BL4457" s="41"/>
      <c r="BM4457" s="41"/>
      <c r="BN4457" s="41"/>
      <c r="BO4457" s="41"/>
      <c r="BP4457" s="108"/>
      <c r="CG4457" s="102"/>
      <c r="CI4457" s="45"/>
    </row>
    <row r="4458" spans="37:87" ht="13" customHeight="1">
      <c r="AK4458" s="114"/>
      <c r="AL4458" s="41"/>
      <c r="AM4458" s="41"/>
      <c r="AN4458" s="41"/>
      <c r="AO4458" s="41"/>
      <c r="AP4458" s="41"/>
      <c r="AQ4458" s="41"/>
      <c r="AR4458" s="41"/>
      <c r="AS4458" s="41"/>
      <c r="AT4458" s="41"/>
      <c r="AU4458" s="41"/>
      <c r="AV4458" s="41"/>
      <c r="AW4458" s="41"/>
      <c r="AX4458" s="41"/>
      <c r="AY4458" s="41"/>
      <c r="AZ4458" s="41"/>
      <c r="BA4458" s="41"/>
      <c r="BB4458" s="41"/>
      <c r="BC4458" s="41"/>
      <c r="BD4458" s="41"/>
      <c r="BE4458" s="41"/>
      <c r="BF4458" s="41"/>
      <c r="BG4458" s="41"/>
      <c r="BH4458" s="41"/>
      <c r="BI4458" s="41"/>
      <c r="BJ4458" s="41"/>
      <c r="BK4458" s="41"/>
      <c r="BL4458" s="41"/>
      <c r="BM4458" s="41"/>
      <c r="BN4458" s="41"/>
      <c r="BO4458" s="41"/>
      <c r="BP4458" s="108"/>
      <c r="CG4458" s="102"/>
      <c r="CI4458" s="45"/>
    </row>
    <row r="4459" spans="37:87" ht="13" customHeight="1">
      <c r="AK4459" s="114"/>
      <c r="AL4459" s="41"/>
      <c r="AM4459" s="41"/>
      <c r="AN4459" s="41"/>
      <c r="AO4459" s="41"/>
      <c r="AP4459" s="41"/>
      <c r="AQ4459" s="41"/>
      <c r="AR4459" s="41"/>
      <c r="AS4459" s="41"/>
      <c r="AT4459" s="41"/>
      <c r="AU4459" s="41"/>
      <c r="AV4459" s="41"/>
      <c r="AW4459" s="41"/>
      <c r="AX4459" s="41"/>
      <c r="AY4459" s="41"/>
      <c r="AZ4459" s="41"/>
      <c r="BA4459" s="41"/>
      <c r="BB4459" s="41"/>
      <c r="BC4459" s="41"/>
      <c r="BD4459" s="41"/>
      <c r="BE4459" s="41"/>
      <c r="BF4459" s="41"/>
      <c r="BG4459" s="41"/>
      <c r="BH4459" s="41"/>
      <c r="BI4459" s="41"/>
      <c r="BJ4459" s="41"/>
      <c r="BK4459" s="41"/>
      <c r="BL4459" s="41"/>
      <c r="BM4459" s="41"/>
      <c r="BN4459" s="41"/>
      <c r="BO4459" s="41"/>
      <c r="BP4459" s="108"/>
      <c r="CG4459" s="102"/>
      <c r="CI4459" s="45"/>
    </row>
    <row r="4460" spans="37:87" ht="13" customHeight="1">
      <c r="AK4460" s="114"/>
      <c r="AL4460" s="41"/>
      <c r="AM4460" s="41"/>
      <c r="AN4460" s="41"/>
      <c r="AO4460" s="41"/>
      <c r="AP4460" s="41"/>
      <c r="AQ4460" s="41"/>
      <c r="AR4460" s="41"/>
      <c r="AS4460" s="41"/>
      <c r="AT4460" s="41"/>
      <c r="AU4460" s="41"/>
      <c r="AV4460" s="41"/>
      <c r="AW4460" s="41"/>
      <c r="AX4460" s="41"/>
      <c r="AY4460" s="41"/>
      <c r="AZ4460" s="41"/>
      <c r="BA4460" s="41"/>
      <c r="BB4460" s="41"/>
      <c r="BC4460" s="41"/>
      <c r="BD4460" s="41"/>
      <c r="BE4460" s="41"/>
      <c r="BF4460" s="41"/>
      <c r="BG4460" s="41"/>
      <c r="BH4460" s="41"/>
      <c r="BI4460" s="41"/>
      <c r="BJ4460" s="41"/>
      <c r="BK4460" s="41"/>
      <c r="BL4460" s="41"/>
      <c r="BM4460" s="41"/>
      <c r="BN4460" s="41"/>
      <c r="BO4460" s="41"/>
      <c r="BP4460" s="108"/>
      <c r="CG4460" s="102"/>
      <c r="CI4460" s="45"/>
    </row>
    <row r="4461" spans="37:87" ht="13" customHeight="1">
      <c r="AK4461" s="114"/>
      <c r="AL4461" s="41"/>
      <c r="AM4461" s="41"/>
      <c r="AN4461" s="41"/>
      <c r="AO4461" s="41"/>
      <c r="AP4461" s="41"/>
      <c r="AQ4461" s="41"/>
      <c r="AR4461" s="41"/>
      <c r="AS4461" s="41"/>
      <c r="AT4461" s="41"/>
      <c r="AU4461" s="41"/>
      <c r="AV4461" s="41"/>
      <c r="AW4461" s="41"/>
      <c r="AX4461" s="41"/>
      <c r="AY4461" s="41"/>
      <c r="AZ4461" s="41"/>
      <c r="BA4461" s="41"/>
      <c r="BB4461" s="41"/>
      <c r="BC4461" s="41"/>
      <c r="BD4461" s="41"/>
      <c r="BE4461" s="41"/>
      <c r="BF4461" s="41"/>
      <c r="BG4461" s="41"/>
      <c r="BH4461" s="41"/>
      <c r="BI4461" s="41"/>
      <c r="BJ4461" s="41"/>
      <c r="BK4461" s="41"/>
      <c r="BL4461" s="41"/>
      <c r="BM4461" s="41"/>
      <c r="BN4461" s="41"/>
      <c r="BO4461" s="41"/>
      <c r="BP4461" s="108"/>
      <c r="CG4461" s="102"/>
      <c r="CI4461" s="45"/>
    </row>
    <row r="4462" spans="37:87" ht="13" customHeight="1">
      <c r="AK4462" s="114"/>
      <c r="AL4462" s="41"/>
      <c r="AM4462" s="41"/>
      <c r="AN4462" s="41"/>
      <c r="AO4462" s="41"/>
      <c r="AP4462" s="41"/>
      <c r="AQ4462" s="41"/>
      <c r="AR4462" s="41"/>
      <c r="AS4462" s="41"/>
      <c r="AT4462" s="41"/>
      <c r="AU4462" s="41"/>
      <c r="AV4462" s="41"/>
      <c r="AW4462" s="41"/>
      <c r="AX4462" s="41"/>
      <c r="AY4462" s="41"/>
      <c r="AZ4462" s="41"/>
      <c r="BA4462" s="41"/>
      <c r="BB4462" s="41"/>
      <c r="BC4462" s="41"/>
      <c r="BD4462" s="41"/>
      <c r="BE4462" s="41"/>
      <c r="BF4462" s="41"/>
      <c r="BG4462" s="41"/>
      <c r="BH4462" s="41"/>
      <c r="BI4462" s="41"/>
      <c r="BJ4462" s="41"/>
      <c r="BK4462" s="41"/>
      <c r="BL4462" s="41"/>
      <c r="BM4462" s="41"/>
      <c r="BN4462" s="41"/>
      <c r="BO4462" s="41"/>
      <c r="BP4462" s="108"/>
      <c r="CG4462" s="102"/>
      <c r="CI4462" s="45"/>
    </row>
    <row r="4463" spans="37:87" ht="13" customHeight="1">
      <c r="AK4463" s="114"/>
      <c r="AL4463" s="41"/>
      <c r="AM4463" s="41"/>
      <c r="AN4463" s="41"/>
      <c r="AO4463" s="41"/>
      <c r="AP4463" s="41"/>
      <c r="AQ4463" s="41"/>
      <c r="AR4463" s="41"/>
      <c r="AS4463" s="41"/>
      <c r="AT4463" s="41"/>
      <c r="AU4463" s="41"/>
      <c r="AV4463" s="41"/>
      <c r="AW4463" s="41"/>
      <c r="AX4463" s="41"/>
      <c r="AY4463" s="41"/>
      <c r="AZ4463" s="41"/>
      <c r="BA4463" s="41"/>
      <c r="BB4463" s="41"/>
      <c r="BC4463" s="41"/>
      <c r="BD4463" s="41"/>
      <c r="BE4463" s="41"/>
      <c r="BF4463" s="41"/>
      <c r="BG4463" s="41"/>
      <c r="BH4463" s="41"/>
      <c r="BI4463" s="41"/>
      <c r="BJ4463" s="41"/>
      <c r="BK4463" s="41"/>
      <c r="BL4463" s="41"/>
      <c r="BM4463" s="41"/>
      <c r="BN4463" s="41"/>
      <c r="BO4463" s="41"/>
      <c r="BP4463" s="108"/>
      <c r="CG4463" s="102"/>
      <c r="CI4463" s="45"/>
    </row>
    <row r="4464" spans="37:87" ht="13" customHeight="1">
      <c r="AK4464" s="114"/>
      <c r="AL4464" s="41"/>
      <c r="AM4464" s="41"/>
      <c r="AN4464" s="41"/>
      <c r="AO4464" s="41"/>
      <c r="AP4464" s="41"/>
      <c r="AQ4464" s="41"/>
      <c r="AR4464" s="41"/>
      <c r="AS4464" s="41"/>
      <c r="AT4464" s="41"/>
      <c r="AU4464" s="41"/>
      <c r="AV4464" s="41"/>
      <c r="AW4464" s="41"/>
      <c r="AX4464" s="41"/>
      <c r="AY4464" s="41"/>
      <c r="AZ4464" s="41"/>
      <c r="BA4464" s="41"/>
      <c r="BB4464" s="41"/>
      <c r="BC4464" s="41"/>
      <c r="BD4464" s="41"/>
      <c r="BE4464" s="41"/>
      <c r="BF4464" s="41"/>
      <c r="BG4464" s="41"/>
      <c r="BH4464" s="41"/>
      <c r="BI4464" s="41"/>
      <c r="BJ4464" s="41"/>
      <c r="BK4464" s="41"/>
      <c r="BL4464" s="41"/>
      <c r="BM4464" s="41"/>
      <c r="BN4464" s="41"/>
      <c r="BO4464" s="41"/>
      <c r="BP4464" s="108"/>
      <c r="CG4464" s="102"/>
      <c r="CI4464" s="45"/>
    </row>
    <row r="4465" spans="37:87" ht="13" customHeight="1">
      <c r="AK4465" s="114"/>
      <c r="AL4465" s="41"/>
      <c r="AM4465" s="41"/>
      <c r="AN4465" s="41"/>
      <c r="AO4465" s="41"/>
      <c r="AP4465" s="41"/>
      <c r="AQ4465" s="41"/>
      <c r="AR4465" s="41"/>
      <c r="AS4465" s="41"/>
      <c r="AT4465" s="41"/>
      <c r="AU4465" s="41"/>
      <c r="AV4465" s="41"/>
      <c r="AW4465" s="41"/>
      <c r="AX4465" s="41"/>
      <c r="AY4465" s="41"/>
      <c r="AZ4465" s="41"/>
      <c r="BA4465" s="41"/>
      <c r="BB4465" s="41"/>
      <c r="BC4465" s="41"/>
      <c r="BD4465" s="41"/>
      <c r="BE4465" s="41"/>
      <c r="BF4465" s="41"/>
      <c r="BG4465" s="41"/>
      <c r="BH4465" s="41"/>
      <c r="BI4465" s="41"/>
      <c r="BJ4465" s="41"/>
      <c r="BK4465" s="41"/>
      <c r="BL4465" s="41"/>
      <c r="BM4465" s="41"/>
      <c r="BN4465" s="41"/>
      <c r="BO4465" s="41"/>
      <c r="BP4465" s="108"/>
      <c r="CG4465" s="102"/>
      <c r="CI4465" s="45"/>
    </row>
    <row r="4466" spans="37:87" ht="13" customHeight="1">
      <c r="AK4466" s="114"/>
      <c r="AL4466" s="41"/>
      <c r="AM4466" s="41"/>
      <c r="AN4466" s="41"/>
      <c r="AO4466" s="41"/>
      <c r="AP4466" s="41"/>
      <c r="AQ4466" s="41"/>
      <c r="AR4466" s="41"/>
      <c r="AS4466" s="41"/>
      <c r="AT4466" s="41"/>
      <c r="AU4466" s="41"/>
      <c r="AV4466" s="41"/>
      <c r="AW4466" s="41"/>
      <c r="AX4466" s="41"/>
      <c r="AY4466" s="41"/>
      <c r="AZ4466" s="41"/>
      <c r="BA4466" s="41"/>
      <c r="BB4466" s="41"/>
      <c r="BC4466" s="41"/>
      <c r="BD4466" s="41"/>
      <c r="BE4466" s="41"/>
      <c r="BF4466" s="41"/>
      <c r="BG4466" s="41"/>
      <c r="BH4466" s="41"/>
      <c r="BI4466" s="41"/>
      <c r="BJ4466" s="41"/>
      <c r="BK4466" s="41"/>
      <c r="BL4466" s="41"/>
      <c r="BM4466" s="41"/>
      <c r="BN4466" s="41"/>
      <c r="BO4466" s="41"/>
      <c r="BP4466" s="108"/>
      <c r="CG4466" s="102"/>
      <c r="CI4466" s="45"/>
    </row>
    <row r="4467" spans="37:87" ht="13" customHeight="1">
      <c r="AK4467" s="114"/>
      <c r="AL4467" s="41"/>
      <c r="AM4467" s="41"/>
      <c r="AN4467" s="41"/>
      <c r="AO4467" s="41"/>
      <c r="AP4467" s="41"/>
      <c r="AQ4467" s="41"/>
      <c r="AR4467" s="41"/>
      <c r="AS4467" s="41"/>
      <c r="AT4467" s="41"/>
      <c r="AU4467" s="41"/>
      <c r="AV4467" s="41"/>
      <c r="AW4467" s="41"/>
      <c r="AX4467" s="41"/>
      <c r="AY4467" s="41"/>
      <c r="AZ4467" s="41"/>
      <c r="BA4467" s="41"/>
      <c r="BB4467" s="41"/>
      <c r="BC4467" s="41"/>
      <c r="BD4467" s="41"/>
      <c r="BE4467" s="41"/>
      <c r="BF4467" s="41"/>
      <c r="BG4467" s="41"/>
      <c r="BH4467" s="41"/>
      <c r="BI4467" s="41"/>
      <c r="BJ4467" s="41"/>
      <c r="BK4467" s="41"/>
      <c r="BL4467" s="41"/>
      <c r="BM4467" s="41"/>
      <c r="BN4467" s="41"/>
      <c r="BO4467" s="41"/>
      <c r="BP4467" s="108"/>
      <c r="CG4467" s="102"/>
      <c r="CI4467" s="45"/>
    </row>
    <row r="4468" spans="37:87" ht="13" customHeight="1">
      <c r="AK4468" s="114"/>
      <c r="AL4468" s="41"/>
      <c r="AM4468" s="41"/>
      <c r="AN4468" s="41"/>
      <c r="AO4468" s="41"/>
      <c r="AP4468" s="41"/>
      <c r="AQ4468" s="41"/>
      <c r="AR4468" s="41"/>
      <c r="AS4468" s="41"/>
      <c r="AT4468" s="41"/>
      <c r="AU4468" s="41"/>
      <c r="AV4468" s="41"/>
      <c r="AW4468" s="41"/>
      <c r="AX4468" s="41"/>
      <c r="AY4468" s="41"/>
      <c r="AZ4468" s="41"/>
      <c r="BA4468" s="41"/>
      <c r="BB4468" s="41"/>
      <c r="BC4468" s="41"/>
      <c r="BD4468" s="41"/>
      <c r="BE4468" s="41"/>
      <c r="BF4468" s="41"/>
      <c r="BG4468" s="41"/>
      <c r="BH4468" s="41"/>
      <c r="BI4468" s="41"/>
      <c r="BJ4468" s="41"/>
      <c r="BK4468" s="41"/>
      <c r="BL4468" s="41"/>
      <c r="BM4468" s="41"/>
      <c r="BN4468" s="41"/>
      <c r="BO4468" s="41"/>
      <c r="BP4468" s="108"/>
      <c r="CG4468" s="102"/>
      <c r="CI4468" s="45"/>
    </row>
    <row r="4469" spans="37:87" ht="13" customHeight="1">
      <c r="AK4469" s="114"/>
      <c r="AL4469" s="41"/>
      <c r="AM4469" s="41"/>
      <c r="AN4469" s="41"/>
      <c r="AO4469" s="41"/>
      <c r="AP4469" s="41"/>
      <c r="AQ4469" s="41"/>
      <c r="AR4469" s="41"/>
      <c r="AS4469" s="41"/>
      <c r="AT4469" s="41"/>
      <c r="AU4469" s="41"/>
      <c r="AV4469" s="41"/>
      <c r="AW4469" s="41"/>
      <c r="AX4469" s="41"/>
      <c r="AY4469" s="41"/>
      <c r="AZ4469" s="41"/>
      <c r="BA4469" s="41"/>
      <c r="BB4469" s="41"/>
      <c r="BC4469" s="41"/>
      <c r="BD4469" s="41"/>
      <c r="BE4469" s="41"/>
      <c r="BF4469" s="41"/>
      <c r="BG4469" s="41"/>
      <c r="BH4469" s="41"/>
      <c r="BI4469" s="41"/>
      <c r="BJ4469" s="41"/>
      <c r="BK4469" s="41"/>
      <c r="BL4469" s="41"/>
      <c r="BM4469" s="41"/>
      <c r="BN4469" s="41"/>
      <c r="BO4469" s="41"/>
      <c r="BP4469" s="108"/>
      <c r="CG4469" s="102"/>
      <c r="CI4469" s="45"/>
    </row>
    <row r="4470" spans="37:87" ht="13" customHeight="1">
      <c r="AK4470" s="114"/>
      <c r="AL4470" s="41"/>
      <c r="AM4470" s="41"/>
      <c r="AN4470" s="41"/>
      <c r="AO4470" s="41"/>
      <c r="AP4470" s="41"/>
      <c r="AQ4470" s="41"/>
      <c r="AR4470" s="41"/>
      <c r="AS4470" s="41"/>
      <c r="AT4470" s="41"/>
      <c r="AU4470" s="41"/>
      <c r="AV4470" s="41"/>
      <c r="AW4470" s="41"/>
      <c r="AX4470" s="41"/>
      <c r="AY4470" s="41"/>
      <c r="AZ4470" s="41"/>
      <c r="BA4470" s="41"/>
      <c r="BB4470" s="41"/>
      <c r="BC4470" s="41"/>
      <c r="BD4470" s="41"/>
      <c r="BE4470" s="41"/>
      <c r="BF4470" s="41"/>
      <c r="BG4470" s="41"/>
      <c r="BH4470" s="41"/>
      <c r="BI4470" s="41"/>
      <c r="BJ4470" s="41"/>
      <c r="BK4470" s="41"/>
      <c r="BL4470" s="41"/>
      <c r="BM4470" s="41"/>
      <c r="BN4470" s="41"/>
      <c r="BO4470" s="41"/>
      <c r="BP4470" s="108"/>
      <c r="CG4470" s="102"/>
      <c r="CI4470" s="45"/>
    </row>
    <row r="4471" spans="37:87" ht="13" customHeight="1">
      <c r="AK4471" s="114"/>
      <c r="AL4471" s="41"/>
      <c r="AM4471" s="41"/>
      <c r="AN4471" s="41"/>
      <c r="AO4471" s="41"/>
      <c r="AP4471" s="41"/>
      <c r="AQ4471" s="41"/>
      <c r="AR4471" s="41"/>
      <c r="AS4471" s="41"/>
      <c r="AT4471" s="41"/>
      <c r="AU4471" s="41"/>
      <c r="AV4471" s="41"/>
      <c r="AW4471" s="41"/>
      <c r="AX4471" s="41"/>
      <c r="AY4471" s="41"/>
      <c r="AZ4471" s="41"/>
      <c r="BA4471" s="41"/>
      <c r="BB4471" s="41"/>
      <c r="BC4471" s="41"/>
      <c r="BD4471" s="41"/>
      <c r="BE4471" s="41"/>
      <c r="BF4471" s="41"/>
      <c r="BG4471" s="41"/>
      <c r="BH4471" s="41"/>
      <c r="BI4471" s="41"/>
      <c r="BJ4471" s="41"/>
      <c r="BK4471" s="41"/>
      <c r="BL4471" s="41"/>
      <c r="BM4471" s="41"/>
      <c r="BN4471" s="41"/>
      <c r="BO4471" s="41"/>
      <c r="BP4471" s="108"/>
      <c r="CG4471" s="102"/>
      <c r="CI4471" s="45"/>
    </row>
    <row r="4472" spans="37:87" ht="13" customHeight="1">
      <c r="AK4472" s="114"/>
      <c r="AL4472" s="41"/>
      <c r="AM4472" s="41"/>
      <c r="AN4472" s="41"/>
      <c r="AO4472" s="41"/>
      <c r="AP4472" s="41"/>
      <c r="AQ4472" s="41"/>
      <c r="AR4472" s="41"/>
      <c r="AS4472" s="41"/>
      <c r="AT4472" s="41"/>
      <c r="AU4472" s="41"/>
      <c r="AV4472" s="41"/>
      <c r="AW4472" s="41"/>
      <c r="AX4472" s="41"/>
      <c r="AY4472" s="41"/>
      <c r="AZ4472" s="41"/>
      <c r="BA4472" s="41"/>
      <c r="BB4472" s="41"/>
      <c r="BC4472" s="41"/>
      <c r="BD4472" s="41"/>
      <c r="BE4472" s="41"/>
      <c r="BF4472" s="41"/>
      <c r="BG4472" s="41"/>
      <c r="BH4472" s="41"/>
      <c r="BI4472" s="41"/>
      <c r="BJ4472" s="41"/>
      <c r="BK4472" s="41"/>
      <c r="BL4472" s="41"/>
      <c r="BM4472" s="41"/>
      <c r="BN4472" s="41"/>
      <c r="BO4472" s="41"/>
      <c r="BP4472" s="108"/>
      <c r="CG4472" s="102"/>
      <c r="CI4472" s="45"/>
    </row>
    <row r="4473" spans="37:87" ht="13" customHeight="1">
      <c r="AK4473" s="114"/>
      <c r="AL4473" s="41"/>
      <c r="AM4473" s="41"/>
      <c r="AN4473" s="41"/>
      <c r="AO4473" s="41"/>
      <c r="AP4473" s="41"/>
      <c r="AQ4473" s="41"/>
      <c r="AR4473" s="41"/>
      <c r="AS4473" s="41"/>
      <c r="AT4473" s="41"/>
      <c r="AU4473" s="41"/>
      <c r="AV4473" s="41"/>
      <c r="AW4473" s="41"/>
      <c r="AX4473" s="41"/>
      <c r="AY4473" s="41"/>
      <c r="AZ4473" s="41"/>
      <c r="BA4473" s="41"/>
      <c r="BB4473" s="41"/>
      <c r="BC4473" s="41"/>
      <c r="BD4473" s="41"/>
      <c r="BE4473" s="41"/>
      <c r="BF4473" s="41"/>
      <c r="BG4473" s="41"/>
      <c r="BH4473" s="41"/>
      <c r="BI4473" s="41"/>
      <c r="BJ4473" s="41"/>
      <c r="BK4473" s="41"/>
      <c r="BL4473" s="41"/>
      <c r="BM4473" s="41"/>
      <c r="BN4473" s="41"/>
      <c r="BO4473" s="41"/>
      <c r="BP4473" s="108"/>
      <c r="CG4473" s="102"/>
      <c r="CI4473" s="45"/>
    </row>
    <row r="4474" spans="37:87" ht="13" customHeight="1">
      <c r="AK4474" s="114"/>
      <c r="AL4474" s="41"/>
      <c r="AM4474" s="41"/>
      <c r="AN4474" s="41"/>
      <c r="AO4474" s="41"/>
      <c r="AP4474" s="41"/>
      <c r="AQ4474" s="41"/>
      <c r="AR4474" s="41"/>
      <c r="AS4474" s="41"/>
      <c r="AT4474" s="41"/>
      <c r="AU4474" s="41"/>
      <c r="AV4474" s="41"/>
      <c r="AW4474" s="41"/>
      <c r="AX4474" s="41"/>
      <c r="AY4474" s="41"/>
      <c r="AZ4474" s="41"/>
      <c r="BA4474" s="41"/>
      <c r="BB4474" s="41"/>
      <c r="BC4474" s="41"/>
      <c r="BD4474" s="41"/>
      <c r="BE4474" s="41"/>
      <c r="BF4474" s="41"/>
      <c r="BG4474" s="41"/>
      <c r="BH4474" s="41"/>
      <c r="BI4474" s="41"/>
      <c r="BJ4474" s="41"/>
      <c r="BK4474" s="41"/>
      <c r="BL4474" s="41"/>
      <c r="BM4474" s="41"/>
      <c r="BN4474" s="41"/>
      <c r="BO4474" s="41"/>
      <c r="BP4474" s="108"/>
      <c r="CG4474" s="102"/>
      <c r="CI4474" s="45"/>
    </row>
    <row r="4475" spans="37:87" ht="13" customHeight="1">
      <c r="AK4475" s="114"/>
      <c r="AL4475" s="41"/>
      <c r="AM4475" s="41"/>
      <c r="AN4475" s="41"/>
      <c r="AO4475" s="41"/>
      <c r="AP4475" s="41"/>
      <c r="AQ4475" s="41"/>
      <c r="AR4475" s="41"/>
      <c r="AS4475" s="41"/>
      <c r="AT4475" s="41"/>
      <c r="AU4475" s="41"/>
      <c r="AV4475" s="41"/>
      <c r="AW4475" s="41"/>
      <c r="AX4475" s="41"/>
      <c r="AY4475" s="41"/>
      <c r="AZ4475" s="41"/>
      <c r="BA4475" s="41"/>
      <c r="BB4475" s="41"/>
      <c r="BC4475" s="41"/>
      <c r="BD4475" s="41"/>
      <c r="BE4475" s="41"/>
      <c r="BF4475" s="41"/>
      <c r="BG4475" s="41"/>
      <c r="BH4475" s="41"/>
      <c r="BI4475" s="41"/>
      <c r="BJ4475" s="41"/>
      <c r="BK4475" s="41"/>
      <c r="BL4475" s="41"/>
      <c r="BM4475" s="41"/>
      <c r="BN4475" s="41"/>
      <c r="BO4475" s="41"/>
      <c r="BP4475" s="108"/>
      <c r="CG4475" s="102"/>
      <c r="CI4475" s="45"/>
    </row>
    <row r="4476" spans="37:87" ht="13" customHeight="1">
      <c r="AK4476" s="114"/>
      <c r="AL4476" s="41"/>
      <c r="AM4476" s="41"/>
      <c r="AN4476" s="41"/>
      <c r="AO4476" s="41"/>
      <c r="AP4476" s="41"/>
      <c r="AQ4476" s="41"/>
      <c r="AR4476" s="41"/>
      <c r="AS4476" s="41"/>
      <c r="AT4476" s="41"/>
      <c r="AU4476" s="41"/>
      <c r="AV4476" s="41"/>
      <c r="AW4476" s="41"/>
      <c r="AX4476" s="41"/>
      <c r="AY4476" s="41"/>
      <c r="AZ4476" s="41"/>
      <c r="BA4476" s="41"/>
      <c r="BB4476" s="41"/>
      <c r="BC4476" s="41"/>
      <c r="BD4476" s="41"/>
      <c r="BE4476" s="41"/>
      <c r="BF4476" s="41"/>
      <c r="BG4476" s="41"/>
      <c r="BH4476" s="41"/>
      <c r="BI4476" s="41"/>
      <c r="BJ4476" s="41"/>
      <c r="BK4476" s="41"/>
      <c r="BL4476" s="41"/>
      <c r="BM4476" s="41"/>
      <c r="BN4476" s="41"/>
      <c r="BO4476" s="41"/>
      <c r="BP4476" s="108"/>
      <c r="CG4476" s="102"/>
      <c r="CI4476" s="45"/>
    </row>
    <row r="4477" spans="37:87" ht="13" customHeight="1">
      <c r="AK4477" s="114"/>
      <c r="AL4477" s="41"/>
      <c r="AM4477" s="41"/>
      <c r="AN4477" s="41"/>
      <c r="AO4477" s="41"/>
      <c r="AP4477" s="41"/>
      <c r="AQ4477" s="41"/>
      <c r="AR4477" s="41"/>
      <c r="AS4477" s="41"/>
      <c r="AT4477" s="41"/>
      <c r="AU4477" s="41"/>
      <c r="AV4477" s="41"/>
      <c r="AW4477" s="41"/>
      <c r="AX4477" s="41"/>
      <c r="AY4477" s="41"/>
      <c r="AZ4477" s="41"/>
      <c r="BA4477" s="41"/>
      <c r="BB4477" s="41"/>
      <c r="BC4477" s="41"/>
      <c r="BD4477" s="41"/>
      <c r="BE4477" s="41"/>
      <c r="BF4477" s="41"/>
      <c r="BG4477" s="41"/>
      <c r="BH4477" s="41"/>
      <c r="BI4477" s="41"/>
      <c r="BJ4477" s="41"/>
      <c r="BK4477" s="41"/>
      <c r="BL4477" s="41"/>
      <c r="BM4477" s="41"/>
      <c r="BN4477" s="41"/>
      <c r="BO4477" s="41"/>
      <c r="BP4477" s="108"/>
      <c r="CG4477" s="102"/>
      <c r="CI4477" s="45"/>
    </row>
    <row r="4478" spans="37:87" ht="13" customHeight="1">
      <c r="AK4478" s="114"/>
      <c r="AL4478" s="41"/>
      <c r="AM4478" s="41"/>
      <c r="AN4478" s="41"/>
      <c r="AO4478" s="41"/>
      <c r="AP4478" s="41"/>
      <c r="AQ4478" s="41"/>
      <c r="AR4478" s="41"/>
      <c r="AS4478" s="41"/>
      <c r="AT4478" s="41"/>
      <c r="AU4478" s="41"/>
      <c r="AV4478" s="41"/>
      <c r="AW4478" s="41"/>
      <c r="AX4478" s="41"/>
      <c r="AY4478" s="41"/>
      <c r="AZ4478" s="41"/>
      <c r="BA4478" s="41"/>
      <c r="BB4478" s="41"/>
      <c r="BC4478" s="41"/>
      <c r="BD4478" s="41"/>
      <c r="BE4478" s="41"/>
      <c r="BF4478" s="41"/>
      <c r="BG4478" s="41"/>
      <c r="BH4478" s="41"/>
      <c r="BI4478" s="41"/>
      <c r="BJ4478" s="41"/>
      <c r="BK4478" s="41"/>
      <c r="BL4478" s="41"/>
      <c r="BM4478" s="41"/>
      <c r="BN4478" s="41"/>
      <c r="BO4478" s="41"/>
      <c r="BP4478" s="108"/>
      <c r="CG4478" s="102"/>
      <c r="CI4478" s="45"/>
    </row>
    <row r="4479" spans="37:87" ht="13" customHeight="1">
      <c r="AK4479" s="114"/>
      <c r="AL4479" s="41"/>
      <c r="AM4479" s="41"/>
      <c r="AN4479" s="41"/>
      <c r="AO4479" s="41"/>
      <c r="AP4479" s="41"/>
      <c r="AQ4479" s="41"/>
      <c r="AR4479" s="41"/>
      <c r="AS4479" s="41"/>
      <c r="AT4479" s="41"/>
      <c r="AU4479" s="41"/>
      <c r="AV4479" s="41"/>
      <c r="AW4479" s="41"/>
      <c r="AX4479" s="41"/>
      <c r="AY4479" s="41"/>
      <c r="AZ4479" s="41"/>
      <c r="BA4479" s="41"/>
      <c r="BB4479" s="41"/>
      <c r="BC4479" s="41"/>
      <c r="BD4479" s="41"/>
      <c r="BE4479" s="41"/>
      <c r="BF4479" s="41"/>
      <c r="BG4479" s="41"/>
      <c r="BH4479" s="41"/>
      <c r="BI4479" s="41"/>
      <c r="BJ4479" s="41"/>
      <c r="BK4479" s="41"/>
      <c r="BL4479" s="41"/>
      <c r="BM4479" s="41"/>
      <c r="BN4479" s="41"/>
      <c r="BO4479" s="41"/>
      <c r="BP4479" s="108"/>
      <c r="CG4479" s="102"/>
      <c r="CI4479" s="45"/>
    </row>
    <row r="4480" spans="37:87" ht="13" customHeight="1">
      <c r="AK4480" s="114"/>
      <c r="AL4480" s="41"/>
      <c r="AM4480" s="41"/>
      <c r="AN4480" s="41"/>
      <c r="AO4480" s="41"/>
      <c r="AP4480" s="41"/>
      <c r="AQ4480" s="41"/>
      <c r="AR4480" s="41"/>
      <c r="AS4480" s="41"/>
      <c r="AT4480" s="41"/>
      <c r="AU4480" s="41"/>
      <c r="AV4480" s="41"/>
      <c r="AW4480" s="41"/>
      <c r="AX4480" s="41"/>
      <c r="AY4480" s="41"/>
      <c r="AZ4480" s="41"/>
      <c r="BA4480" s="41"/>
      <c r="BB4480" s="41"/>
      <c r="BC4480" s="41"/>
      <c r="BD4480" s="41"/>
      <c r="BE4480" s="41"/>
      <c r="BF4480" s="41"/>
      <c r="BG4480" s="41"/>
      <c r="BH4480" s="41"/>
      <c r="BI4480" s="41"/>
      <c r="BJ4480" s="41"/>
      <c r="BK4480" s="41"/>
      <c r="BL4480" s="41"/>
      <c r="BM4480" s="41"/>
      <c r="BN4480" s="41"/>
      <c r="BO4480" s="41"/>
      <c r="BP4480" s="108"/>
      <c r="CG4480" s="102"/>
      <c r="CI4480" s="45"/>
    </row>
    <row r="4481" spans="37:87" ht="13" customHeight="1">
      <c r="AK4481" s="114"/>
      <c r="AL4481" s="41"/>
      <c r="AM4481" s="41"/>
      <c r="AN4481" s="41"/>
      <c r="AO4481" s="41"/>
      <c r="AP4481" s="41"/>
      <c r="AQ4481" s="41"/>
      <c r="AR4481" s="41"/>
      <c r="AS4481" s="41"/>
      <c r="AT4481" s="41"/>
      <c r="AU4481" s="41"/>
      <c r="AV4481" s="41"/>
      <c r="AW4481" s="41"/>
      <c r="AX4481" s="41"/>
      <c r="AY4481" s="41"/>
      <c r="AZ4481" s="41"/>
      <c r="BA4481" s="41"/>
      <c r="BB4481" s="41"/>
      <c r="BC4481" s="41"/>
      <c r="BD4481" s="41"/>
      <c r="BE4481" s="41"/>
      <c r="BF4481" s="41"/>
      <c r="BG4481" s="41"/>
      <c r="BH4481" s="41"/>
      <c r="BI4481" s="41"/>
      <c r="BJ4481" s="41"/>
      <c r="BK4481" s="41"/>
      <c r="BL4481" s="41"/>
      <c r="BM4481" s="41"/>
      <c r="BN4481" s="41"/>
      <c r="BO4481" s="41"/>
      <c r="BP4481" s="108"/>
      <c r="CG4481" s="102"/>
      <c r="CI4481" s="45"/>
    </row>
    <row r="4482" spans="37:87" ht="13" customHeight="1">
      <c r="AK4482" s="114"/>
      <c r="AL4482" s="41"/>
      <c r="AM4482" s="41"/>
      <c r="AN4482" s="41"/>
      <c r="AO4482" s="41"/>
      <c r="AP4482" s="41"/>
      <c r="AQ4482" s="41"/>
      <c r="AR4482" s="41"/>
      <c r="AS4482" s="41"/>
      <c r="AT4482" s="41"/>
      <c r="AU4482" s="41"/>
      <c r="AV4482" s="41"/>
      <c r="AW4482" s="41"/>
      <c r="AX4482" s="41"/>
      <c r="AY4482" s="41"/>
      <c r="AZ4482" s="41"/>
      <c r="BA4482" s="41"/>
      <c r="BB4482" s="41"/>
      <c r="BC4482" s="41"/>
      <c r="BD4482" s="41"/>
      <c r="BE4482" s="41"/>
      <c r="BF4482" s="41"/>
      <c r="BG4482" s="41"/>
      <c r="BH4482" s="41"/>
      <c r="BI4482" s="41"/>
      <c r="BJ4482" s="41"/>
      <c r="BK4482" s="41"/>
      <c r="BL4482" s="41"/>
      <c r="BM4482" s="41"/>
      <c r="BN4482" s="41"/>
      <c r="BO4482" s="41"/>
      <c r="BP4482" s="108"/>
      <c r="CG4482" s="102"/>
      <c r="CI4482" s="45"/>
    </row>
    <row r="4483" spans="37:87" ht="13" customHeight="1">
      <c r="AK4483" s="114"/>
      <c r="AL4483" s="41"/>
      <c r="AM4483" s="41"/>
      <c r="AN4483" s="41"/>
      <c r="AO4483" s="41"/>
      <c r="AP4483" s="41"/>
      <c r="AQ4483" s="41"/>
      <c r="AR4483" s="41"/>
      <c r="AS4483" s="41"/>
      <c r="AT4483" s="41"/>
      <c r="AU4483" s="41"/>
      <c r="AV4483" s="41"/>
      <c r="AW4483" s="41"/>
      <c r="AX4483" s="41"/>
      <c r="AY4483" s="41"/>
      <c r="AZ4483" s="41"/>
      <c r="BA4483" s="41"/>
      <c r="BB4483" s="41"/>
      <c r="BC4483" s="41"/>
      <c r="BD4483" s="41"/>
      <c r="BE4483" s="41"/>
      <c r="BF4483" s="41"/>
      <c r="BG4483" s="41"/>
      <c r="BH4483" s="41"/>
      <c r="BI4483" s="41"/>
      <c r="BJ4483" s="41"/>
      <c r="BK4483" s="41"/>
      <c r="BL4483" s="41"/>
      <c r="BM4483" s="41"/>
      <c r="BN4483" s="41"/>
      <c r="BO4483" s="41"/>
      <c r="BP4483" s="108"/>
      <c r="CG4483" s="102"/>
      <c r="CI4483" s="45"/>
    </row>
    <row r="4484" spans="37:87" ht="13" customHeight="1">
      <c r="AK4484" s="114"/>
      <c r="AL4484" s="41"/>
      <c r="AM4484" s="41"/>
      <c r="AN4484" s="41"/>
      <c r="AO4484" s="41"/>
      <c r="AP4484" s="41"/>
      <c r="AQ4484" s="41"/>
      <c r="AR4484" s="41"/>
      <c r="AS4484" s="41"/>
      <c r="AT4484" s="41"/>
      <c r="AU4484" s="41"/>
      <c r="AV4484" s="41"/>
      <c r="AW4484" s="41"/>
      <c r="AX4484" s="41"/>
      <c r="AY4484" s="41"/>
      <c r="AZ4484" s="41"/>
      <c r="BA4484" s="41"/>
      <c r="BB4484" s="41"/>
      <c r="BC4484" s="41"/>
      <c r="BD4484" s="41"/>
      <c r="BE4484" s="41"/>
      <c r="BF4484" s="41"/>
      <c r="BG4484" s="41"/>
      <c r="BH4484" s="41"/>
      <c r="BI4484" s="41"/>
      <c r="BJ4484" s="41"/>
      <c r="BK4484" s="41"/>
      <c r="BL4484" s="41"/>
      <c r="BM4484" s="41"/>
      <c r="BN4484" s="41"/>
      <c r="BO4484" s="41"/>
      <c r="BP4484" s="108"/>
      <c r="CG4484" s="102"/>
      <c r="CI4484" s="45"/>
    </row>
    <row r="4485" spans="37:87" ht="13" customHeight="1">
      <c r="AK4485" s="114"/>
      <c r="AL4485" s="41"/>
      <c r="AM4485" s="41"/>
      <c r="AN4485" s="41"/>
      <c r="AO4485" s="41"/>
      <c r="AP4485" s="41"/>
      <c r="AQ4485" s="41"/>
      <c r="AR4485" s="41"/>
      <c r="AS4485" s="41"/>
      <c r="AT4485" s="41"/>
      <c r="AU4485" s="41"/>
      <c r="AV4485" s="41"/>
      <c r="AW4485" s="41"/>
      <c r="AX4485" s="41"/>
      <c r="AY4485" s="41"/>
      <c r="AZ4485" s="41"/>
      <c r="BA4485" s="41"/>
      <c r="BB4485" s="41"/>
      <c r="BC4485" s="41"/>
      <c r="BD4485" s="41"/>
      <c r="BE4485" s="41"/>
      <c r="BF4485" s="41"/>
      <c r="BG4485" s="41"/>
      <c r="BH4485" s="41"/>
      <c r="BI4485" s="41"/>
      <c r="BJ4485" s="41"/>
      <c r="BK4485" s="41"/>
      <c r="BL4485" s="41"/>
      <c r="BM4485" s="41"/>
      <c r="BN4485" s="41"/>
      <c r="BO4485" s="41"/>
      <c r="BP4485" s="108"/>
      <c r="CG4485" s="102"/>
      <c r="CI4485" s="45"/>
    </row>
    <row r="4486" spans="37:87" ht="13" customHeight="1">
      <c r="AK4486" s="114"/>
      <c r="AL4486" s="41"/>
      <c r="AM4486" s="41"/>
      <c r="AN4486" s="41"/>
      <c r="AO4486" s="41"/>
      <c r="AP4486" s="41"/>
      <c r="AQ4486" s="41"/>
      <c r="AR4486" s="41"/>
      <c r="AS4486" s="41"/>
      <c r="AT4486" s="41"/>
      <c r="AU4486" s="41"/>
      <c r="AV4486" s="41"/>
      <c r="AW4486" s="41"/>
      <c r="AX4486" s="41"/>
      <c r="AY4486" s="41"/>
      <c r="AZ4486" s="41"/>
      <c r="BA4486" s="41"/>
      <c r="BB4486" s="41"/>
      <c r="BC4486" s="41"/>
      <c r="BD4486" s="41"/>
      <c r="BE4486" s="41"/>
      <c r="BF4486" s="41"/>
      <c r="BG4486" s="41"/>
      <c r="BH4486" s="41"/>
      <c r="BI4486" s="41"/>
      <c r="BJ4486" s="41"/>
      <c r="BK4486" s="41"/>
      <c r="BL4486" s="41"/>
      <c r="BM4486" s="41"/>
      <c r="BN4486" s="41"/>
      <c r="BO4486" s="41"/>
      <c r="BP4486" s="108"/>
      <c r="CG4486" s="102"/>
      <c r="CI4486" s="45"/>
    </row>
    <row r="4487" spans="37:87" ht="13" customHeight="1">
      <c r="AK4487" s="114"/>
      <c r="AL4487" s="41"/>
      <c r="AM4487" s="41"/>
      <c r="AN4487" s="41"/>
      <c r="AO4487" s="41"/>
      <c r="AP4487" s="41"/>
      <c r="AQ4487" s="41"/>
      <c r="AR4487" s="41"/>
      <c r="AS4487" s="41"/>
      <c r="AT4487" s="41"/>
      <c r="AU4487" s="41"/>
      <c r="AV4487" s="41"/>
      <c r="AW4487" s="41"/>
      <c r="AX4487" s="41"/>
      <c r="AY4487" s="41"/>
      <c r="AZ4487" s="41"/>
      <c r="BA4487" s="41"/>
      <c r="BB4487" s="41"/>
      <c r="BC4487" s="41"/>
      <c r="BD4487" s="41"/>
      <c r="BE4487" s="41"/>
      <c r="BF4487" s="41"/>
      <c r="BG4487" s="41"/>
      <c r="BH4487" s="41"/>
      <c r="BI4487" s="41"/>
      <c r="BJ4487" s="41"/>
      <c r="BK4487" s="41"/>
      <c r="BL4487" s="41"/>
      <c r="BM4487" s="41"/>
      <c r="BN4487" s="41"/>
      <c r="BO4487" s="41"/>
      <c r="BP4487" s="108"/>
      <c r="CG4487" s="102"/>
      <c r="CI4487" s="45"/>
    </row>
    <row r="4488" spans="37:87" ht="13" customHeight="1">
      <c r="AK4488" s="114"/>
      <c r="AL4488" s="41"/>
      <c r="AM4488" s="41"/>
      <c r="AN4488" s="41"/>
      <c r="AO4488" s="41"/>
      <c r="AP4488" s="41"/>
      <c r="AQ4488" s="41"/>
      <c r="AR4488" s="41"/>
      <c r="AS4488" s="41"/>
      <c r="AT4488" s="41"/>
      <c r="AU4488" s="41"/>
      <c r="AV4488" s="41"/>
      <c r="AW4488" s="41"/>
      <c r="AX4488" s="41"/>
      <c r="AY4488" s="41"/>
      <c r="AZ4488" s="41"/>
      <c r="BA4488" s="41"/>
      <c r="BB4488" s="41"/>
      <c r="BC4488" s="41"/>
      <c r="BD4488" s="41"/>
      <c r="BE4488" s="41"/>
      <c r="BF4488" s="41"/>
      <c r="BG4488" s="41"/>
      <c r="BH4488" s="41"/>
      <c r="BI4488" s="41"/>
      <c r="BJ4488" s="41"/>
      <c r="BK4488" s="41"/>
      <c r="BL4488" s="41"/>
      <c r="BM4488" s="41"/>
      <c r="BN4488" s="41"/>
      <c r="BO4488" s="41"/>
      <c r="BP4488" s="108"/>
      <c r="CG4488" s="102"/>
      <c r="CI4488" s="45"/>
    </row>
    <row r="4489" spans="37:87" ht="13" customHeight="1">
      <c r="AK4489" s="114"/>
      <c r="AL4489" s="41"/>
      <c r="AM4489" s="41"/>
      <c r="AN4489" s="41"/>
      <c r="AO4489" s="41"/>
      <c r="AP4489" s="41"/>
      <c r="AQ4489" s="41"/>
      <c r="AR4489" s="41"/>
      <c r="AS4489" s="41"/>
      <c r="AT4489" s="41"/>
      <c r="AU4489" s="41"/>
      <c r="AV4489" s="41"/>
      <c r="AW4489" s="41"/>
      <c r="AX4489" s="41"/>
      <c r="AY4489" s="41"/>
      <c r="AZ4489" s="41"/>
      <c r="BA4489" s="41"/>
      <c r="BB4489" s="41"/>
      <c r="BC4489" s="41"/>
      <c r="BD4489" s="41"/>
      <c r="BE4489" s="41"/>
      <c r="BF4489" s="41"/>
      <c r="BG4489" s="41"/>
      <c r="BH4489" s="41"/>
      <c r="BI4489" s="41"/>
      <c r="BJ4489" s="41"/>
      <c r="BK4489" s="41"/>
      <c r="BL4489" s="41"/>
      <c r="BM4489" s="41"/>
      <c r="BN4489" s="41"/>
      <c r="BO4489" s="41"/>
      <c r="BP4489" s="108"/>
      <c r="CG4489" s="102"/>
      <c r="CI4489" s="45"/>
    </row>
    <row r="4490" spans="37:87" ht="13" customHeight="1">
      <c r="AK4490" s="114"/>
      <c r="AL4490" s="41"/>
      <c r="AM4490" s="41"/>
      <c r="AN4490" s="41"/>
      <c r="AO4490" s="41"/>
      <c r="AP4490" s="41"/>
      <c r="AQ4490" s="41"/>
      <c r="AR4490" s="41"/>
      <c r="AS4490" s="41"/>
      <c r="AT4490" s="41"/>
      <c r="AU4490" s="41"/>
      <c r="AV4490" s="41"/>
      <c r="AW4490" s="41"/>
      <c r="AX4490" s="41"/>
      <c r="AY4490" s="41"/>
      <c r="AZ4490" s="41"/>
      <c r="BA4490" s="41"/>
      <c r="BB4490" s="41"/>
      <c r="BC4490" s="41"/>
      <c r="BD4490" s="41"/>
      <c r="BE4490" s="41"/>
      <c r="BF4490" s="41"/>
      <c r="BG4490" s="41"/>
      <c r="BH4490" s="41"/>
      <c r="BI4490" s="41"/>
      <c r="BJ4490" s="41"/>
      <c r="BK4490" s="41"/>
      <c r="BL4490" s="41"/>
      <c r="BM4490" s="41"/>
      <c r="BN4490" s="41"/>
      <c r="BO4490" s="41"/>
      <c r="BP4490" s="108"/>
      <c r="CG4490" s="102"/>
      <c r="CI4490" s="45"/>
    </row>
    <row r="4491" spans="37:87" ht="13" customHeight="1">
      <c r="AK4491" s="114"/>
      <c r="AL4491" s="41"/>
      <c r="AM4491" s="41"/>
      <c r="AN4491" s="41"/>
      <c r="AO4491" s="41"/>
      <c r="AP4491" s="41"/>
      <c r="AQ4491" s="41"/>
      <c r="AR4491" s="41"/>
      <c r="AS4491" s="41"/>
      <c r="AT4491" s="41"/>
      <c r="AU4491" s="41"/>
      <c r="AV4491" s="41"/>
      <c r="AW4491" s="41"/>
      <c r="AX4491" s="41"/>
      <c r="AY4491" s="41"/>
      <c r="AZ4491" s="41"/>
      <c r="BA4491" s="41"/>
      <c r="BB4491" s="41"/>
      <c r="BC4491" s="41"/>
      <c r="BD4491" s="41"/>
      <c r="BE4491" s="41"/>
      <c r="BF4491" s="41"/>
      <c r="BG4491" s="41"/>
      <c r="BH4491" s="41"/>
      <c r="BI4491" s="41"/>
      <c r="BJ4491" s="41"/>
      <c r="BK4491" s="41"/>
      <c r="BL4491" s="41"/>
      <c r="BM4491" s="41"/>
      <c r="BN4491" s="41"/>
      <c r="BO4491" s="41"/>
      <c r="BP4491" s="108"/>
      <c r="CG4491" s="102"/>
      <c r="CI4491" s="45"/>
    </row>
    <row r="4492" spans="37:87" ht="13" customHeight="1">
      <c r="AK4492" s="114"/>
      <c r="AL4492" s="41"/>
      <c r="AM4492" s="41"/>
      <c r="AN4492" s="41"/>
      <c r="AO4492" s="41"/>
      <c r="AP4492" s="41"/>
      <c r="AQ4492" s="41"/>
      <c r="AR4492" s="41"/>
      <c r="AS4492" s="41"/>
      <c r="AT4492" s="41"/>
      <c r="AU4492" s="41"/>
      <c r="AV4492" s="41"/>
      <c r="AW4492" s="41"/>
      <c r="AX4492" s="41"/>
      <c r="AY4492" s="41"/>
      <c r="AZ4492" s="41"/>
      <c r="BA4492" s="41"/>
      <c r="BB4492" s="41"/>
      <c r="BC4492" s="41"/>
      <c r="BD4492" s="41"/>
      <c r="BE4492" s="41"/>
      <c r="BF4492" s="41"/>
      <c r="BG4492" s="41"/>
      <c r="BH4492" s="41"/>
      <c r="BI4492" s="41"/>
      <c r="BJ4492" s="41"/>
      <c r="BK4492" s="41"/>
      <c r="BL4492" s="41"/>
      <c r="BM4492" s="41"/>
      <c r="BN4492" s="41"/>
      <c r="BO4492" s="41"/>
      <c r="BP4492" s="108"/>
      <c r="CG4492" s="102"/>
      <c r="CI4492" s="45"/>
    </row>
    <row r="4493" spans="37:87" ht="13" customHeight="1">
      <c r="AK4493" s="114"/>
      <c r="AL4493" s="41"/>
      <c r="AM4493" s="41"/>
      <c r="AN4493" s="41"/>
      <c r="AO4493" s="41"/>
      <c r="AP4493" s="41"/>
      <c r="AQ4493" s="41"/>
      <c r="AR4493" s="41"/>
      <c r="AS4493" s="41"/>
      <c r="AT4493" s="41"/>
      <c r="AU4493" s="41"/>
      <c r="AV4493" s="41"/>
      <c r="AW4493" s="41"/>
      <c r="AX4493" s="41"/>
      <c r="AY4493" s="41"/>
      <c r="AZ4493" s="41"/>
      <c r="BA4493" s="41"/>
      <c r="BB4493" s="41"/>
      <c r="BC4493" s="41"/>
      <c r="BD4493" s="41"/>
      <c r="BE4493" s="41"/>
      <c r="BF4493" s="41"/>
      <c r="BG4493" s="41"/>
      <c r="BH4493" s="41"/>
      <c r="BI4493" s="41"/>
      <c r="BJ4493" s="41"/>
      <c r="BK4493" s="41"/>
      <c r="BL4493" s="41"/>
      <c r="BM4493" s="41"/>
      <c r="BN4493" s="41"/>
      <c r="BO4493" s="41"/>
      <c r="BP4493" s="108"/>
      <c r="CG4493" s="102"/>
      <c r="CI4493" s="45"/>
    </row>
    <row r="4494" spans="37:87" ht="13" customHeight="1">
      <c r="AK4494" s="114"/>
      <c r="AL4494" s="41"/>
      <c r="AM4494" s="41"/>
      <c r="AN4494" s="41"/>
      <c r="AO4494" s="41"/>
      <c r="AP4494" s="41"/>
      <c r="AQ4494" s="41"/>
      <c r="AR4494" s="41"/>
      <c r="AS4494" s="41"/>
      <c r="AT4494" s="41"/>
      <c r="AU4494" s="41"/>
      <c r="AV4494" s="41"/>
      <c r="AW4494" s="41"/>
      <c r="AX4494" s="41"/>
      <c r="AY4494" s="41"/>
      <c r="AZ4494" s="41"/>
      <c r="BA4494" s="41"/>
      <c r="BB4494" s="41"/>
      <c r="BC4494" s="41"/>
      <c r="BD4494" s="41"/>
      <c r="BE4494" s="41"/>
      <c r="BF4494" s="41"/>
      <c r="BG4494" s="41"/>
      <c r="BH4494" s="41"/>
      <c r="BI4494" s="41"/>
      <c r="BJ4494" s="41"/>
      <c r="BK4494" s="41"/>
      <c r="BL4494" s="41"/>
      <c r="BM4494" s="41"/>
      <c r="BN4494" s="41"/>
      <c r="BO4494" s="41"/>
      <c r="BP4494" s="108"/>
      <c r="CG4494" s="102"/>
      <c r="CI4494" s="45"/>
    </row>
    <row r="4495" spans="37:87" ht="13" customHeight="1">
      <c r="AK4495" s="114"/>
      <c r="AL4495" s="41"/>
      <c r="AM4495" s="41"/>
      <c r="AN4495" s="41"/>
      <c r="AO4495" s="41"/>
      <c r="AP4495" s="41"/>
      <c r="AQ4495" s="41"/>
      <c r="AR4495" s="41"/>
      <c r="AS4495" s="41"/>
      <c r="AT4495" s="41"/>
      <c r="AU4495" s="41"/>
      <c r="AV4495" s="41"/>
      <c r="AW4495" s="41"/>
      <c r="AX4495" s="41"/>
      <c r="AY4495" s="41"/>
      <c r="AZ4495" s="41"/>
      <c r="BA4495" s="41"/>
      <c r="BB4495" s="41"/>
      <c r="BC4495" s="41"/>
      <c r="BD4495" s="41"/>
      <c r="BE4495" s="41"/>
      <c r="BF4495" s="41"/>
      <c r="BG4495" s="41"/>
      <c r="BH4495" s="41"/>
      <c r="BI4495" s="41"/>
      <c r="BJ4495" s="41"/>
      <c r="BK4495" s="41"/>
      <c r="BL4495" s="41"/>
      <c r="BM4495" s="41"/>
      <c r="BN4495" s="41"/>
      <c r="BO4495" s="41"/>
      <c r="BP4495" s="108"/>
      <c r="CG4495" s="102"/>
      <c r="CI4495" s="45"/>
    </row>
    <row r="4496" spans="37:87" ht="13" customHeight="1">
      <c r="AK4496" s="114"/>
      <c r="AL4496" s="41"/>
      <c r="AM4496" s="41"/>
      <c r="AN4496" s="41"/>
      <c r="AO4496" s="41"/>
      <c r="AP4496" s="41"/>
      <c r="AQ4496" s="41"/>
      <c r="AR4496" s="41"/>
      <c r="AS4496" s="41"/>
      <c r="AT4496" s="41"/>
      <c r="AU4496" s="41"/>
      <c r="AV4496" s="41"/>
      <c r="AW4496" s="41"/>
      <c r="AX4496" s="41"/>
      <c r="AY4496" s="41"/>
      <c r="AZ4496" s="41"/>
      <c r="BA4496" s="41"/>
      <c r="BB4496" s="41"/>
      <c r="BC4496" s="41"/>
      <c r="BD4496" s="41"/>
      <c r="BE4496" s="41"/>
      <c r="BF4496" s="41"/>
      <c r="BG4496" s="41"/>
      <c r="BH4496" s="41"/>
      <c r="BI4496" s="41"/>
      <c r="BJ4496" s="41"/>
      <c r="BK4496" s="41"/>
      <c r="BL4496" s="41"/>
      <c r="BM4496" s="41"/>
      <c r="BN4496" s="41"/>
      <c r="BO4496" s="41"/>
      <c r="BP4496" s="108"/>
      <c r="CG4496" s="102"/>
      <c r="CI4496" s="45"/>
    </row>
    <row r="4497" spans="37:87" ht="13" customHeight="1">
      <c r="AK4497" s="114"/>
      <c r="AL4497" s="41"/>
      <c r="AM4497" s="41"/>
      <c r="AN4497" s="41"/>
      <c r="AO4497" s="41"/>
      <c r="AP4497" s="41"/>
      <c r="AQ4497" s="41"/>
      <c r="AR4497" s="41"/>
      <c r="AS4497" s="41"/>
      <c r="AT4497" s="41"/>
      <c r="AU4497" s="41"/>
      <c r="AV4497" s="41"/>
      <c r="AW4497" s="41"/>
      <c r="AX4497" s="41"/>
      <c r="AY4497" s="41"/>
      <c r="AZ4497" s="41"/>
      <c r="BA4497" s="41"/>
      <c r="BB4497" s="41"/>
      <c r="BC4497" s="41"/>
      <c r="BD4497" s="41"/>
      <c r="BE4497" s="41"/>
      <c r="BF4497" s="41"/>
      <c r="BG4497" s="41"/>
      <c r="BH4497" s="41"/>
      <c r="BI4497" s="41"/>
      <c r="BJ4497" s="41"/>
      <c r="BK4497" s="41"/>
      <c r="BL4497" s="41"/>
      <c r="BM4497" s="41"/>
      <c r="BN4497" s="41"/>
      <c r="BO4497" s="41"/>
      <c r="BP4497" s="108"/>
      <c r="CG4497" s="102"/>
      <c r="CI4497" s="45"/>
    </row>
    <row r="4498" spans="37:87" ht="13" customHeight="1">
      <c r="AK4498" s="114"/>
      <c r="AL4498" s="41"/>
      <c r="AM4498" s="41"/>
      <c r="AN4498" s="41"/>
      <c r="AO4498" s="41"/>
      <c r="AP4498" s="41"/>
      <c r="AQ4498" s="41"/>
      <c r="AR4498" s="41"/>
      <c r="AS4498" s="41"/>
      <c r="AT4498" s="41"/>
      <c r="AU4498" s="41"/>
      <c r="AV4498" s="41"/>
      <c r="AW4498" s="41"/>
      <c r="AX4498" s="41"/>
      <c r="AY4498" s="41"/>
      <c r="AZ4498" s="41"/>
      <c r="BA4498" s="41"/>
      <c r="BB4498" s="41"/>
      <c r="BC4498" s="41"/>
      <c r="BD4498" s="41"/>
      <c r="BE4498" s="41"/>
      <c r="BF4498" s="41"/>
      <c r="BG4498" s="41"/>
      <c r="BH4498" s="41"/>
      <c r="BI4498" s="41"/>
      <c r="BJ4498" s="41"/>
      <c r="BK4498" s="41"/>
      <c r="BL4498" s="41"/>
      <c r="BM4498" s="41"/>
      <c r="BN4498" s="41"/>
      <c r="BO4498" s="41"/>
      <c r="BP4498" s="108"/>
      <c r="CG4498" s="102"/>
      <c r="CI4498" s="45"/>
    </row>
    <row r="4499" spans="37:87" ht="13" customHeight="1">
      <c r="AK4499" s="114"/>
      <c r="AL4499" s="41"/>
      <c r="AM4499" s="41"/>
      <c r="AN4499" s="41"/>
      <c r="AO4499" s="41"/>
      <c r="AP4499" s="41"/>
      <c r="AQ4499" s="41"/>
      <c r="AR4499" s="41"/>
      <c r="AS4499" s="41"/>
      <c r="AT4499" s="41"/>
      <c r="AU4499" s="41"/>
      <c r="AV4499" s="41"/>
      <c r="AW4499" s="41"/>
      <c r="AX4499" s="41"/>
      <c r="AY4499" s="41"/>
      <c r="AZ4499" s="41"/>
      <c r="BA4499" s="41"/>
      <c r="BB4499" s="41"/>
      <c r="BC4499" s="41"/>
      <c r="BD4499" s="41"/>
      <c r="BE4499" s="41"/>
      <c r="BF4499" s="41"/>
      <c r="BG4499" s="41"/>
      <c r="BH4499" s="41"/>
      <c r="BI4499" s="41"/>
      <c r="BJ4499" s="41"/>
      <c r="BK4499" s="41"/>
      <c r="BL4499" s="41"/>
      <c r="BM4499" s="41"/>
      <c r="BN4499" s="41"/>
      <c r="BO4499" s="41"/>
      <c r="BP4499" s="108"/>
      <c r="CG4499" s="102"/>
      <c r="CI4499" s="45"/>
    </row>
    <row r="4500" spans="37:87" ht="13" customHeight="1">
      <c r="AK4500" s="114"/>
      <c r="AL4500" s="41"/>
      <c r="AM4500" s="41"/>
      <c r="AN4500" s="41"/>
      <c r="AO4500" s="41"/>
      <c r="AP4500" s="41"/>
      <c r="AQ4500" s="41"/>
      <c r="AR4500" s="41"/>
      <c r="AS4500" s="41"/>
      <c r="AT4500" s="41"/>
      <c r="AU4500" s="41"/>
      <c r="AV4500" s="41"/>
      <c r="AW4500" s="41"/>
      <c r="AX4500" s="41"/>
      <c r="AY4500" s="41"/>
      <c r="AZ4500" s="41"/>
      <c r="BA4500" s="41"/>
      <c r="BB4500" s="41"/>
      <c r="BC4500" s="41"/>
      <c r="BD4500" s="41"/>
      <c r="BE4500" s="41"/>
      <c r="BF4500" s="41"/>
      <c r="BG4500" s="41"/>
      <c r="BH4500" s="41"/>
      <c r="BI4500" s="41"/>
      <c r="BJ4500" s="41"/>
      <c r="BK4500" s="41"/>
      <c r="BL4500" s="41"/>
      <c r="BM4500" s="41"/>
      <c r="BN4500" s="41"/>
      <c r="BO4500" s="41"/>
      <c r="BP4500" s="108"/>
      <c r="CG4500" s="102"/>
      <c r="CI4500" s="45"/>
    </row>
    <row r="4501" spans="37:87" ht="13" customHeight="1">
      <c r="AK4501" s="114"/>
      <c r="AL4501" s="41"/>
      <c r="AM4501" s="41"/>
      <c r="AN4501" s="41"/>
      <c r="AO4501" s="41"/>
      <c r="AP4501" s="41"/>
      <c r="AQ4501" s="41"/>
      <c r="AR4501" s="41"/>
      <c r="AS4501" s="41"/>
      <c r="AT4501" s="41"/>
      <c r="AU4501" s="41"/>
      <c r="AV4501" s="41"/>
      <c r="AW4501" s="41"/>
      <c r="AX4501" s="41"/>
      <c r="AY4501" s="41"/>
      <c r="AZ4501" s="41"/>
      <c r="BA4501" s="41"/>
      <c r="BB4501" s="41"/>
      <c r="BC4501" s="41"/>
      <c r="BD4501" s="41"/>
      <c r="BE4501" s="41"/>
      <c r="BF4501" s="41"/>
      <c r="BG4501" s="41"/>
      <c r="BH4501" s="41"/>
      <c r="BI4501" s="41"/>
      <c r="BJ4501" s="41"/>
      <c r="BK4501" s="41"/>
      <c r="BL4501" s="41"/>
      <c r="BM4501" s="41"/>
      <c r="BN4501" s="41"/>
      <c r="BO4501" s="41"/>
      <c r="BP4501" s="108"/>
      <c r="CG4501" s="102"/>
      <c r="CI4501" s="45"/>
    </row>
    <row r="4502" spans="37:87" ht="13" customHeight="1">
      <c r="AK4502" s="114"/>
      <c r="AL4502" s="41"/>
      <c r="AM4502" s="41"/>
      <c r="AN4502" s="41"/>
      <c r="AO4502" s="41"/>
      <c r="AP4502" s="41"/>
      <c r="AQ4502" s="41"/>
      <c r="AR4502" s="41"/>
      <c r="AS4502" s="41"/>
      <c r="AT4502" s="41"/>
      <c r="AU4502" s="41"/>
      <c r="AV4502" s="41"/>
      <c r="AW4502" s="41"/>
      <c r="AX4502" s="41"/>
      <c r="AY4502" s="41"/>
      <c r="AZ4502" s="41"/>
      <c r="BA4502" s="41"/>
      <c r="BB4502" s="41"/>
      <c r="BC4502" s="41"/>
      <c r="BD4502" s="41"/>
      <c r="BE4502" s="41"/>
      <c r="BF4502" s="41"/>
      <c r="BG4502" s="41"/>
      <c r="BH4502" s="41"/>
      <c r="BI4502" s="41"/>
      <c r="BJ4502" s="41"/>
      <c r="BK4502" s="41"/>
      <c r="BL4502" s="41"/>
      <c r="BM4502" s="41"/>
      <c r="BN4502" s="41"/>
      <c r="BO4502" s="41"/>
      <c r="BP4502" s="108"/>
      <c r="CG4502" s="102"/>
      <c r="CI4502" s="45"/>
    </row>
    <row r="4503" spans="37:87" ht="13" customHeight="1">
      <c r="AK4503" s="114"/>
      <c r="AL4503" s="41"/>
      <c r="AM4503" s="41"/>
      <c r="AN4503" s="41"/>
      <c r="AO4503" s="41"/>
      <c r="AP4503" s="41"/>
      <c r="AQ4503" s="41"/>
      <c r="AR4503" s="41"/>
      <c r="AS4503" s="41"/>
      <c r="AT4503" s="41"/>
      <c r="AU4503" s="41"/>
      <c r="AV4503" s="41"/>
      <c r="AW4503" s="41"/>
      <c r="AX4503" s="41"/>
      <c r="AY4503" s="41"/>
      <c r="AZ4503" s="41"/>
      <c r="BA4503" s="41"/>
      <c r="BB4503" s="41"/>
      <c r="BC4503" s="41"/>
      <c r="BD4503" s="41"/>
      <c r="BE4503" s="41"/>
      <c r="BF4503" s="41"/>
      <c r="BG4503" s="41"/>
      <c r="BH4503" s="41"/>
      <c r="BI4503" s="41"/>
      <c r="BJ4503" s="41"/>
      <c r="BK4503" s="41"/>
      <c r="BL4503" s="41"/>
      <c r="BM4503" s="41"/>
      <c r="BN4503" s="41"/>
      <c r="BO4503" s="41"/>
      <c r="BP4503" s="108"/>
      <c r="CG4503" s="102"/>
      <c r="CI4503" s="45"/>
    </row>
    <row r="4504" spans="37:87" ht="13" customHeight="1">
      <c r="AK4504" s="114"/>
      <c r="AL4504" s="41"/>
      <c r="AM4504" s="41"/>
      <c r="AN4504" s="41"/>
      <c r="AO4504" s="41"/>
      <c r="AP4504" s="41"/>
      <c r="AQ4504" s="41"/>
      <c r="AR4504" s="41"/>
      <c r="AS4504" s="41"/>
      <c r="AT4504" s="41"/>
      <c r="AU4504" s="41"/>
      <c r="AV4504" s="41"/>
      <c r="AW4504" s="41"/>
      <c r="AX4504" s="41"/>
      <c r="AY4504" s="41"/>
      <c r="AZ4504" s="41"/>
      <c r="BA4504" s="41"/>
      <c r="BB4504" s="41"/>
      <c r="BC4504" s="41"/>
      <c r="BD4504" s="41"/>
      <c r="BE4504" s="41"/>
      <c r="BF4504" s="41"/>
      <c r="BG4504" s="41"/>
      <c r="BH4504" s="41"/>
      <c r="BI4504" s="41"/>
      <c r="BJ4504" s="41"/>
      <c r="BK4504" s="41"/>
      <c r="BL4504" s="41"/>
      <c r="BM4504" s="41"/>
      <c r="BN4504" s="41"/>
      <c r="BO4504" s="41"/>
      <c r="BP4504" s="108"/>
      <c r="CG4504" s="102"/>
      <c r="CI4504" s="45"/>
    </row>
    <row r="4505" spans="37:87" ht="13" customHeight="1">
      <c r="AK4505" s="114"/>
      <c r="AL4505" s="41"/>
      <c r="AM4505" s="41"/>
      <c r="AN4505" s="41"/>
      <c r="AO4505" s="41"/>
      <c r="AP4505" s="41"/>
      <c r="AQ4505" s="41"/>
      <c r="AR4505" s="41"/>
      <c r="AS4505" s="41"/>
      <c r="AT4505" s="41"/>
      <c r="AU4505" s="41"/>
      <c r="AV4505" s="41"/>
      <c r="AW4505" s="41"/>
      <c r="AX4505" s="41"/>
      <c r="AY4505" s="41"/>
      <c r="AZ4505" s="41"/>
      <c r="BA4505" s="41"/>
      <c r="BB4505" s="41"/>
      <c r="BC4505" s="41"/>
      <c r="BD4505" s="41"/>
      <c r="BE4505" s="41"/>
      <c r="BF4505" s="41"/>
      <c r="BG4505" s="41"/>
      <c r="BH4505" s="41"/>
      <c r="BI4505" s="41"/>
      <c r="BJ4505" s="41"/>
      <c r="BK4505" s="41"/>
      <c r="BL4505" s="41"/>
      <c r="BM4505" s="41"/>
      <c r="BN4505" s="41"/>
      <c r="BO4505" s="41"/>
      <c r="BP4505" s="108"/>
      <c r="CG4505" s="102"/>
      <c r="CI4505" s="45"/>
    </row>
    <row r="4506" spans="37:87" ht="13" customHeight="1">
      <c r="AK4506" s="114"/>
      <c r="AL4506" s="41"/>
      <c r="AM4506" s="41"/>
      <c r="AN4506" s="41"/>
      <c r="AO4506" s="41"/>
      <c r="AP4506" s="41"/>
      <c r="AQ4506" s="41"/>
      <c r="AR4506" s="41"/>
      <c r="AS4506" s="41"/>
      <c r="AT4506" s="41"/>
      <c r="AU4506" s="41"/>
      <c r="AV4506" s="41"/>
      <c r="AW4506" s="41"/>
      <c r="AX4506" s="41"/>
      <c r="AY4506" s="41"/>
      <c r="AZ4506" s="41"/>
      <c r="BA4506" s="41"/>
      <c r="BB4506" s="41"/>
      <c r="BC4506" s="41"/>
      <c r="BD4506" s="41"/>
      <c r="BE4506" s="41"/>
      <c r="BF4506" s="41"/>
      <c r="BG4506" s="41"/>
      <c r="BH4506" s="41"/>
      <c r="BI4506" s="41"/>
      <c r="BJ4506" s="41"/>
      <c r="BK4506" s="41"/>
      <c r="BL4506" s="41"/>
      <c r="BM4506" s="41"/>
      <c r="BN4506" s="41"/>
      <c r="BO4506" s="41"/>
      <c r="BP4506" s="108"/>
      <c r="CG4506" s="102"/>
      <c r="CI4506" s="45"/>
    </row>
    <row r="4507" spans="37:87" ht="13" customHeight="1">
      <c r="AK4507" s="114"/>
      <c r="AL4507" s="41"/>
      <c r="AM4507" s="41"/>
      <c r="AN4507" s="41"/>
      <c r="AO4507" s="41"/>
      <c r="AP4507" s="41"/>
      <c r="AQ4507" s="41"/>
      <c r="AR4507" s="41"/>
      <c r="AS4507" s="41"/>
      <c r="AT4507" s="41"/>
      <c r="AU4507" s="41"/>
      <c r="AV4507" s="41"/>
      <c r="AW4507" s="41"/>
      <c r="AX4507" s="41"/>
      <c r="AY4507" s="41"/>
      <c r="AZ4507" s="41"/>
      <c r="BA4507" s="41"/>
      <c r="BB4507" s="41"/>
      <c r="BC4507" s="41"/>
      <c r="BD4507" s="41"/>
      <c r="BE4507" s="41"/>
      <c r="BF4507" s="41"/>
      <c r="BG4507" s="41"/>
      <c r="BH4507" s="41"/>
      <c r="BI4507" s="41"/>
      <c r="BJ4507" s="41"/>
      <c r="BK4507" s="41"/>
      <c r="BL4507" s="41"/>
      <c r="BM4507" s="41"/>
      <c r="BN4507" s="41"/>
      <c r="BO4507" s="41"/>
      <c r="BP4507" s="108"/>
      <c r="CG4507" s="102"/>
      <c r="CI4507" s="45"/>
    </row>
    <row r="4508" spans="37:87" ht="13" customHeight="1">
      <c r="AK4508" s="114"/>
      <c r="AL4508" s="41"/>
      <c r="AM4508" s="41"/>
      <c r="AN4508" s="41"/>
      <c r="AO4508" s="41"/>
      <c r="AP4508" s="41"/>
      <c r="AQ4508" s="41"/>
      <c r="AR4508" s="41"/>
      <c r="AS4508" s="41"/>
      <c r="AT4508" s="41"/>
      <c r="AU4508" s="41"/>
      <c r="AV4508" s="41"/>
      <c r="AW4508" s="41"/>
      <c r="AX4508" s="41"/>
      <c r="AY4508" s="41"/>
      <c r="AZ4508" s="41"/>
      <c r="BA4508" s="41"/>
      <c r="BB4508" s="41"/>
      <c r="BC4508" s="41"/>
      <c r="BD4508" s="41"/>
      <c r="BE4508" s="41"/>
      <c r="BF4508" s="41"/>
      <c r="BG4508" s="41"/>
      <c r="BH4508" s="41"/>
      <c r="BI4508" s="41"/>
      <c r="BJ4508" s="41"/>
      <c r="BK4508" s="41"/>
      <c r="BL4508" s="41"/>
      <c r="BM4508" s="41"/>
      <c r="BN4508" s="41"/>
      <c r="BO4508" s="41"/>
      <c r="BP4508" s="108"/>
      <c r="CG4508" s="102"/>
      <c r="CI4508" s="45"/>
    </row>
    <row r="4509" spans="37:87" ht="13" customHeight="1">
      <c r="AK4509" s="114"/>
      <c r="AL4509" s="41"/>
      <c r="AM4509" s="41"/>
      <c r="AN4509" s="41"/>
      <c r="AO4509" s="41"/>
      <c r="AP4509" s="41"/>
      <c r="AQ4509" s="41"/>
      <c r="AR4509" s="41"/>
      <c r="AS4509" s="41"/>
      <c r="AT4509" s="41"/>
      <c r="AU4509" s="41"/>
      <c r="AV4509" s="41"/>
      <c r="AW4509" s="41"/>
      <c r="AX4509" s="41"/>
      <c r="AY4509" s="41"/>
      <c r="AZ4509" s="41"/>
      <c r="BA4509" s="41"/>
      <c r="BB4509" s="41"/>
      <c r="BC4509" s="41"/>
      <c r="BD4509" s="41"/>
      <c r="BE4509" s="41"/>
      <c r="BF4509" s="41"/>
      <c r="BG4509" s="41"/>
      <c r="BH4509" s="41"/>
      <c r="BI4509" s="41"/>
      <c r="BJ4509" s="41"/>
      <c r="BK4509" s="41"/>
      <c r="BL4509" s="41"/>
      <c r="BM4509" s="41"/>
      <c r="BN4509" s="41"/>
      <c r="BO4509" s="41"/>
      <c r="BP4509" s="108"/>
      <c r="CG4509" s="102"/>
      <c r="CI4509" s="45"/>
    </row>
    <row r="4510" spans="37:87" ht="13" customHeight="1">
      <c r="AK4510" s="114"/>
      <c r="AL4510" s="41"/>
      <c r="AM4510" s="41"/>
      <c r="AN4510" s="41"/>
      <c r="AO4510" s="41"/>
      <c r="AP4510" s="41"/>
      <c r="AQ4510" s="41"/>
      <c r="AR4510" s="41"/>
      <c r="AS4510" s="41"/>
      <c r="AT4510" s="41"/>
      <c r="AU4510" s="41"/>
      <c r="AV4510" s="41"/>
      <c r="AW4510" s="41"/>
      <c r="AX4510" s="41"/>
      <c r="AY4510" s="41"/>
      <c r="AZ4510" s="41"/>
      <c r="BA4510" s="41"/>
      <c r="BB4510" s="41"/>
      <c r="BC4510" s="41"/>
      <c r="BD4510" s="41"/>
      <c r="BE4510" s="41"/>
      <c r="BF4510" s="41"/>
      <c r="BG4510" s="41"/>
      <c r="BH4510" s="41"/>
      <c r="BI4510" s="41"/>
      <c r="BJ4510" s="41"/>
      <c r="BK4510" s="41"/>
      <c r="BL4510" s="41"/>
      <c r="BM4510" s="41"/>
      <c r="BN4510" s="41"/>
      <c r="BO4510" s="41"/>
      <c r="BP4510" s="108"/>
      <c r="CG4510" s="102"/>
      <c r="CI4510" s="45"/>
    </row>
    <row r="4511" spans="37:87" ht="13" customHeight="1">
      <c r="AK4511" s="114"/>
      <c r="AL4511" s="41"/>
      <c r="AM4511" s="41"/>
      <c r="AN4511" s="41"/>
      <c r="AO4511" s="41"/>
      <c r="AP4511" s="41"/>
      <c r="AQ4511" s="41"/>
      <c r="AR4511" s="41"/>
      <c r="AS4511" s="41"/>
      <c r="AT4511" s="41"/>
      <c r="AU4511" s="41"/>
      <c r="AV4511" s="41"/>
      <c r="AW4511" s="41"/>
      <c r="AX4511" s="41"/>
      <c r="AY4511" s="41"/>
      <c r="AZ4511" s="41"/>
      <c r="BA4511" s="41"/>
      <c r="BB4511" s="41"/>
      <c r="BC4511" s="41"/>
      <c r="BD4511" s="41"/>
      <c r="BE4511" s="41"/>
      <c r="BF4511" s="41"/>
      <c r="BG4511" s="41"/>
      <c r="BH4511" s="41"/>
      <c r="BI4511" s="41"/>
      <c r="BJ4511" s="41"/>
      <c r="BK4511" s="41"/>
      <c r="BL4511" s="41"/>
      <c r="BM4511" s="41"/>
      <c r="BN4511" s="41"/>
      <c r="BO4511" s="41"/>
      <c r="BP4511" s="108"/>
      <c r="CG4511" s="102"/>
      <c r="CI4511" s="45"/>
    </row>
    <row r="4512" spans="37:87" ht="13" customHeight="1">
      <c r="AK4512" s="114"/>
      <c r="AL4512" s="41"/>
      <c r="AM4512" s="41"/>
      <c r="AN4512" s="41"/>
      <c r="AO4512" s="41"/>
      <c r="AP4512" s="41"/>
      <c r="AQ4512" s="41"/>
      <c r="AR4512" s="41"/>
      <c r="AS4512" s="41"/>
      <c r="AT4512" s="41"/>
      <c r="AU4512" s="41"/>
      <c r="AV4512" s="41"/>
      <c r="AW4512" s="41"/>
      <c r="AX4512" s="41"/>
      <c r="AY4512" s="41"/>
      <c r="AZ4512" s="41"/>
      <c r="BA4512" s="41"/>
      <c r="BB4512" s="41"/>
      <c r="BC4512" s="41"/>
      <c r="BD4512" s="41"/>
      <c r="BE4512" s="41"/>
      <c r="BF4512" s="41"/>
      <c r="BG4512" s="41"/>
      <c r="BH4512" s="41"/>
      <c r="BI4512" s="41"/>
      <c r="BJ4512" s="41"/>
      <c r="BK4512" s="41"/>
      <c r="BL4512" s="41"/>
      <c r="BM4512" s="41"/>
      <c r="BN4512" s="41"/>
      <c r="BO4512" s="41"/>
      <c r="BP4512" s="108"/>
      <c r="CG4512" s="102"/>
      <c r="CI4512" s="45"/>
    </row>
    <row r="4513" spans="37:87" ht="13" customHeight="1">
      <c r="AK4513" s="114"/>
      <c r="AL4513" s="41"/>
      <c r="AM4513" s="41"/>
      <c r="AN4513" s="41"/>
      <c r="AO4513" s="41"/>
      <c r="AP4513" s="41"/>
      <c r="AQ4513" s="41"/>
      <c r="AR4513" s="41"/>
      <c r="AS4513" s="41"/>
      <c r="AT4513" s="41"/>
      <c r="AU4513" s="41"/>
      <c r="AV4513" s="41"/>
      <c r="AW4513" s="41"/>
      <c r="AX4513" s="41"/>
      <c r="AY4513" s="41"/>
      <c r="AZ4513" s="41"/>
      <c r="BA4513" s="41"/>
      <c r="BB4513" s="41"/>
      <c r="BC4513" s="41"/>
      <c r="BD4513" s="41"/>
      <c r="BE4513" s="41"/>
      <c r="BF4513" s="41"/>
      <c r="BG4513" s="41"/>
      <c r="BH4513" s="41"/>
      <c r="BI4513" s="41"/>
      <c r="BJ4513" s="41"/>
      <c r="BK4513" s="41"/>
      <c r="BL4513" s="41"/>
      <c r="BM4513" s="41"/>
      <c r="BN4513" s="41"/>
      <c r="BO4513" s="41"/>
      <c r="BP4513" s="108"/>
      <c r="CG4513" s="102"/>
      <c r="CI4513" s="45"/>
    </row>
    <row r="4514" spans="37:87" ht="13" customHeight="1">
      <c r="AK4514" s="114"/>
      <c r="AL4514" s="41"/>
      <c r="AM4514" s="41"/>
      <c r="AN4514" s="41"/>
      <c r="AO4514" s="41"/>
      <c r="AP4514" s="41"/>
      <c r="AQ4514" s="41"/>
      <c r="AR4514" s="41"/>
      <c r="AS4514" s="41"/>
      <c r="AT4514" s="41"/>
      <c r="AU4514" s="41"/>
      <c r="AV4514" s="41"/>
      <c r="AW4514" s="41"/>
      <c r="AX4514" s="41"/>
      <c r="AY4514" s="41"/>
      <c r="AZ4514" s="41"/>
      <c r="BA4514" s="41"/>
      <c r="BB4514" s="41"/>
      <c r="BC4514" s="41"/>
      <c r="BD4514" s="41"/>
      <c r="BE4514" s="41"/>
      <c r="BF4514" s="41"/>
      <c r="BG4514" s="41"/>
      <c r="BH4514" s="41"/>
      <c r="BI4514" s="41"/>
      <c r="BJ4514" s="41"/>
      <c r="BK4514" s="41"/>
      <c r="BL4514" s="41"/>
      <c r="BM4514" s="41"/>
      <c r="BN4514" s="41"/>
      <c r="BO4514" s="41"/>
      <c r="BP4514" s="108"/>
      <c r="CG4514" s="102"/>
      <c r="CI4514" s="45"/>
    </row>
    <row r="4515" spans="37:87" ht="13" customHeight="1">
      <c r="AK4515" s="114"/>
      <c r="AL4515" s="41"/>
      <c r="AM4515" s="41"/>
      <c r="AN4515" s="41"/>
      <c r="AO4515" s="41"/>
      <c r="AP4515" s="41"/>
      <c r="AQ4515" s="41"/>
      <c r="AR4515" s="41"/>
      <c r="AS4515" s="41"/>
      <c r="AT4515" s="41"/>
      <c r="AU4515" s="41"/>
      <c r="AV4515" s="41"/>
      <c r="AW4515" s="41"/>
      <c r="AX4515" s="41"/>
      <c r="AY4515" s="41"/>
      <c r="AZ4515" s="41"/>
      <c r="BA4515" s="41"/>
      <c r="BB4515" s="41"/>
      <c r="BC4515" s="41"/>
      <c r="BD4515" s="41"/>
      <c r="BE4515" s="41"/>
      <c r="BF4515" s="41"/>
      <c r="BG4515" s="41"/>
      <c r="BH4515" s="41"/>
      <c r="BI4515" s="41"/>
      <c r="BJ4515" s="41"/>
      <c r="BK4515" s="41"/>
      <c r="BL4515" s="41"/>
      <c r="BM4515" s="41"/>
      <c r="BN4515" s="41"/>
      <c r="BO4515" s="41"/>
      <c r="BP4515" s="108"/>
      <c r="CG4515" s="102"/>
      <c r="CI4515" s="45"/>
    </row>
    <row r="4516" spans="37:87" ht="13" customHeight="1">
      <c r="AK4516" s="114"/>
      <c r="AL4516" s="41"/>
      <c r="AM4516" s="41"/>
      <c r="AN4516" s="41"/>
      <c r="AO4516" s="41"/>
      <c r="AP4516" s="41"/>
      <c r="AQ4516" s="41"/>
      <c r="AR4516" s="41"/>
      <c r="AS4516" s="41"/>
      <c r="AT4516" s="41"/>
      <c r="AU4516" s="41"/>
      <c r="AV4516" s="41"/>
      <c r="AW4516" s="41"/>
      <c r="AX4516" s="41"/>
      <c r="AY4516" s="41"/>
      <c r="AZ4516" s="41"/>
      <c r="BA4516" s="41"/>
      <c r="BB4516" s="41"/>
      <c r="BC4516" s="41"/>
      <c r="BD4516" s="41"/>
      <c r="BE4516" s="41"/>
      <c r="BF4516" s="41"/>
      <c r="BG4516" s="41"/>
      <c r="BH4516" s="41"/>
      <c r="BI4516" s="41"/>
      <c r="BJ4516" s="41"/>
      <c r="BK4516" s="41"/>
      <c r="BL4516" s="41"/>
      <c r="BM4516" s="41"/>
      <c r="BN4516" s="41"/>
      <c r="BO4516" s="41"/>
      <c r="BP4516" s="108"/>
      <c r="CG4516" s="102"/>
      <c r="CI4516" s="45"/>
    </row>
    <row r="4517" spans="37:87" ht="13" customHeight="1">
      <c r="AK4517" s="114"/>
      <c r="AL4517" s="41"/>
      <c r="AM4517" s="41"/>
      <c r="AN4517" s="41"/>
      <c r="AO4517" s="41"/>
      <c r="AP4517" s="41"/>
      <c r="AQ4517" s="41"/>
      <c r="AR4517" s="41"/>
      <c r="AS4517" s="41"/>
      <c r="AT4517" s="41"/>
      <c r="AU4517" s="41"/>
      <c r="AV4517" s="41"/>
      <c r="AW4517" s="41"/>
      <c r="AX4517" s="41"/>
      <c r="AY4517" s="41"/>
      <c r="AZ4517" s="41"/>
      <c r="BA4517" s="41"/>
      <c r="BB4517" s="41"/>
      <c r="BC4517" s="41"/>
      <c r="BD4517" s="41"/>
      <c r="BE4517" s="41"/>
      <c r="BF4517" s="41"/>
      <c r="BG4517" s="41"/>
      <c r="BH4517" s="41"/>
      <c r="BI4517" s="41"/>
      <c r="BJ4517" s="41"/>
      <c r="BK4517" s="41"/>
      <c r="BL4517" s="41"/>
      <c r="BM4517" s="41"/>
      <c r="BN4517" s="41"/>
      <c r="BO4517" s="41"/>
      <c r="BP4517" s="108"/>
      <c r="CG4517" s="102"/>
      <c r="CI4517" s="45"/>
    </row>
    <row r="4518" spans="37:87" ht="13" customHeight="1">
      <c r="AK4518" s="114"/>
      <c r="AL4518" s="41"/>
      <c r="AM4518" s="41"/>
      <c r="AN4518" s="41"/>
      <c r="AO4518" s="41"/>
      <c r="AP4518" s="41"/>
      <c r="AQ4518" s="41"/>
      <c r="AR4518" s="41"/>
      <c r="AS4518" s="41"/>
      <c r="AT4518" s="41"/>
      <c r="AU4518" s="41"/>
      <c r="AV4518" s="41"/>
      <c r="AW4518" s="41"/>
      <c r="AX4518" s="41"/>
      <c r="AY4518" s="41"/>
      <c r="AZ4518" s="41"/>
      <c r="BA4518" s="41"/>
      <c r="BB4518" s="41"/>
      <c r="BC4518" s="41"/>
      <c r="BD4518" s="41"/>
      <c r="BE4518" s="41"/>
      <c r="BF4518" s="41"/>
      <c r="BG4518" s="41"/>
      <c r="BH4518" s="41"/>
      <c r="BI4518" s="41"/>
      <c r="BJ4518" s="41"/>
      <c r="BK4518" s="41"/>
      <c r="BL4518" s="41"/>
      <c r="BM4518" s="41"/>
      <c r="BN4518" s="41"/>
      <c r="BO4518" s="41"/>
      <c r="BP4518" s="108"/>
      <c r="CG4518" s="102"/>
      <c r="CI4518" s="45"/>
    </row>
    <row r="4519" spans="37:87" ht="13" customHeight="1">
      <c r="AK4519" s="114"/>
      <c r="AL4519" s="41"/>
      <c r="AM4519" s="41"/>
      <c r="AN4519" s="41"/>
      <c r="AO4519" s="41"/>
      <c r="AP4519" s="41"/>
      <c r="AQ4519" s="41"/>
      <c r="AR4519" s="41"/>
      <c r="AS4519" s="41"/>
      <c r="AT4519" s="41"/>
      <c r="AU4519" s="41"/>
      <c r="AV4519" s="41"/>
      <c r="AW4519" s="41"/>
      <c r="AX4519" s="41"/>
      <c r="AY4519" s="41"/>
      <c r="AZ4519" s="41"/>
      <c r="BA4519" s="41"/>
      <c r="BB4519" s="41"/>
      <c r="BC4519" s="41"/>
      <c r="BD4519" s="41"/>
      <c r="BE4519" s="41"/>
      <c r="BF4519" s="41"/>
      <c r="BG4519" s="41"/>
      <c r="BH4519" s="41"/>
      <c r="BI4519" s="41"/>
      <c r="BJ4519" s="41"/>
      <c r="BK4519" s="41"/>
      <c r="BL4519" s="41"/>
      <c r="BM4519" s="41"/>
      <c r="BN4519" s="41"/>
      <c r="BO4519" s="41"/>
      <c r="BP4519" s="108"/>
      <c r="CG4519" s="102"/>
      <c r="CI4519" s="45"/>
    </row>
    <row r="4520" spans="37:87" ht="13" customHeight="1">
      <c r="AK4520" s="114"/>
      <c r="AL4520" s="41"/>
      <c r="AM4520" s="41"/>
      <c r="AN4520" s="41"/>
      <c r="AO4520" s="41"/>
      <c r="AP4520" s="41"/>
      <c r="AQ4520" s="41"/>
      <c r="AR4520" s="41"/>
      <c r="AS4520" s="41"/>
      <c r="AT4520" s="41"/>
      <c r="AU4520" s="41"/>
      <c r="AV4520" s="41"/>
      <c r="AW4520" s="41"/>
      <c r="AX4520" s="41"/>
      <c r="AY4520" s="41"/>
      <c r="AZ4520" s="41"/>
      <c r="BA4520" s="41"/>
      <c r="BB4520" s="41"/>
      <c r="BC4520" s="41"/>
      <c r="BD4520" s="41"/>
      <c r="BE4520" s="41"/>
      <c r="BF4520" s="41"/>
      <c r="BG4520" s="41"/>
      <c r="BH4520" s="41"/>
      <c r="BI4520" s="41"/>
      <c r="BJ4520" s="41"/>
      <c r="BK4520" s="41"/>
      <c r="BL4520" s="41"/>
      <c r="BM4520" s="41"/>
      <c r="BN4520" s="41"/>
      <c r="BO4520" s="41"/>
      <c r="BP4520" s="108"/>
      <c r="CG4520" s="102"/>
      <c r="CI4520" s="45"/>
    </row>
    <row r="4521" spans="37:87" ht="13" customHeight="1">
      <c r="AK4521" s="114"/>
      <c r="AL4521" s="41"/>
      <c r="AM4521" s="41"/>
      <c r="AN4521" s="41"/>
      <c r="AO4521" s="41"/>
      <c r="AP4521" s="41"/>
      <c r="AQ4521" s="41"/>
      <c r="AR4521" s="41"/>
      <c r="AS4521" s="41"/>
      <c r="AT4521" s="41"/>
      <c r="AU4521" s="41"/>
      <c r="AV4521" s="41"/>
      <c r="AW4521" s="41"/>
      <c r="AX4521" s="41"/>
      <c r="AY4521" s="41"/>
      <c r="AZ4521" s="41"/>
      <c r="BA4521" s="41"/>
      <c r="BB4521" s="41"/>
      <c r="BC4521" s="41"/>
      <c r="BD4521" s="41"/>
      <c r="BE4521" s="41"/>
      <c r="BF4521" s="41"/>
      <c r="BG4521" s="41"/>
      <c r="BH4521" s="41"/>
      <c r="BI4521" s="41"/>
      <c r="BJ4521" s="41"/>
      <c r="BK4521" s="41"/>
      <c r="BL4521" s="41"/>
      <c r="BM4521" s="41"/>
      <c r="BN4521" s="41"/>
      <c r="BO4521" s="41"/>
      <c r="BP4521" s="108"/>
      <c r="CG4521" s="102"/>
      <c r="CI4521" s="45"/>
    </row>
    <row r="4522" spans="37:87" ht="13" customHeight="1">
      <c r="AK4522" s="114"/>
      <c r="AL4522" s="41"/>
      <c r="AM4522" s="41"/>
      <c r="AN4522" s="41"/>
      <c r="AO4522" s="41"/>
      <c r="AP4522" s="41"/>
      <c r="AQ4522" s="41"/>
      <c r="AR4522" s="41"/>
      <c r="AS4522" s="41"/>
      <c r="AT4522" s="41"/>
      <c r="AU4522" s="41"/>
      <c r="AV4522" s="41"/>
      <c r="AW4522" s="41"/>
      <c r="AX4522" s="41"/>
      <c r="AY4522" s="41"/>
      <c r="AZ4522" s="41"/>
      <c r="BA4522" s="41"/>
      <c r="BB4522" s="41"/>
      <c r="BC4522" s="41"/>
      <c r="BD4522" s="41"/>
      <c r="BE4522" s="41"/>
      <c r="BF4522" s="41"/>
      <c r="BG4522" s="41"/>
      <c r="BH4522" s="41"/>
      <c r="BI4522" s="41"/>
      <c r="BJ4522" s="41"/>
      <c r="BK4522" s="41"/>
      <c r="BL4522" s="41"/>
      <c r="BM4522" s="41"/>
      <c r="BN4522" s="41"/>
      <c r="BO4522" s="41"/>
      <c r="BP4522" s="108"/>
      <c r="CG4522" s="102"/>
      <c r="CI4522" s="45"/>
    </row>
    <row r="4523" spans="37:87" ht="13" customHeight="1">
      <c r="AK4523" s="114"/>
      <c r="AL4523" s="41"/>
      <c r="AM4523" s="41"/>
      <c r="AN4523" s="41"/>
      <c r="AO4523" s="41"/>
      <c r="AP4523" s="41"/>
      <c r="AQ4523" s="41"/>
      <c r="AR4523" s="41"/>
      <c r="AS4523" s="41"/>
      <c r="AT4523" s="41"/>
      <c r="AU4523" s="41"/>
      <c r="AV4523" s="41"/>
      <c r="AW4523" s="41"/>
      <c r="AX4523" s="41"/>
      <c r="AY4523" s="41"/>
      <c r="AZ4523" s="41"/>
      <c r="BA4523" s="41"/>
      <c r="BB4523" s="41"/>
      <c r="BC4523" s="41"/>
      <c r="BD4523" s="41"/>
      <c r="BE4523" s="41"/>
      <c r="BF4523" s="41"/>
      <c r="BG4523" s="41"/>
      <c r="BH4523" s="41"/>
      <c r="BI4523" s="41"/>
      <c r="BJ4523" s="41"/>
      <c r="BK4523" s="41"/>
      <c r="BL4523" s="41"/>
      <c r="BM4523" s="41"/>
      <c r="BN4523" s="41"/>
      <c r="BO4523" s="41"/>
      <c r="BP4523" s="108"/>
      <c r="CG4523" s="102"/>
      <c r="CI4523" s="45"/>
    </row>
    <row r="4524" spans="37:87" ht="13" customHeight="1">
      <c r="AK4524" s="114"/>
      <c r="AL4524" s="41"/>
      <c r="AM4524" s="41"/>
      <c r="AN4524" s="41"/>
      <c r="AO4524" s="41"/>
      <c r="AP4524" s="41"/>
      <c r="AQ4524" s="41"/>
      <c r="AR4524" s="41"/>
      <c r="AS4524" s="41"/>
      <c r="AT4524" s="41"/>
      <c r="AU4524" s="41"/>
      <c r="AV4524" s="41"/>
      <c r="AW4524" s="41"/>
      <c r="AX4524" s="41"/>
      <c r="AY4524" s="41"/>
      <c r="AZ4524" s="41"/>
      <c r="BA4524" s="41"/>
      <c r="BB4524" s="41"/>
      <c r="BC4524" s="41"/>
      <c r="BD4524" s="41"/>
      <c r="BE4524" s="41"/>
      <c r="BF4524" s="41"/>
      <c r="BG4524" s="41"/>
      <c r="BH4524" s="41"/>
      <c r="BI4524" s="41"/>
      <c r="BJ4524" s="41"/>
      <c r="BK4524" s="41"/>
      <c r="BL4524" s="41"/>
      <c r="BM4524" s="41"/>
      <c r="BN4524" s="41"/>
      <c r="BO4524" s="41"/>
      <c r="BP4524" s="108"/>
      <c r="CG4524" s="102"/>
      <c r="CI4524" s="45"/>
    </row>
    <row r="4525" spans="37:87" ht="13" customHeight="1">
      <c r="AK4525" s="114"/>
      <c r="AL4525" s="41"/>
      <c r="AM4525" s="41"/>
      <c r="AN4525" s="41"/>
      <c r="AO4525" s="41"/>
      <c r="AP4525" s="41"/>
      <c r="AQ4525" s="41"/>
      <c r="AR4525" s="41"/>
      <c r="AS4525" s="41"/>
      <c r="AT4525" s="41"/>
      <c r="AU4525" s="41"/>
      <c r="AV4525" s="41"/>
      <c r="AW4525" s="41"/>
      <c r="AX4525" s="41"/>
      <c r="AY4525" s="41"/>
      <c r="AZ4525" s="41"/>
      <c r="BA4525" s="41"/>
      <c r="BB4525" s="41"/>
      <c r="BC4525" s="41"/>
      <c r="BD4525" s="41"/>
      <c r="BE4525" s="41"/>
      <c r="BF4525" s="41"/>
      <c r="BG4525" s="41"/>
      <c r="BH4525" s="41"/>
      <c r="BI4525" s="41"/>
      <c r="BJ4525" s="41"/>
      <c r="BK4525" s="41"/>
      <c r="BL4525" s="41"/>
      <c r="BM4525" s="41"/>
      <c r="BN4525" s="41"/>
      <c r="BO4525" s="41"/>
      <c r="BP4525" s="108"/>
      <c r="CG4525" s="102"/>
      <c r="CI4525" s="45"/>
    </row>
    <row r="4526" spans="37:87" ht="13" customHeight="1">
      <c r="AK4526" s="114"/>
      <c r="AL4526" s="41"/>
      <c r="AM4526" s="41"/>
      <c r="AN4526" s="41"/>
      <c r="AO4526" s="41"/>
      <c r="AP4526" s="41"/>
      <c r="AQ4526" s="41"/>
      <c r="AR4526" s="41"/>
      <c r="AS4526" s="41"/>
      <c r="AT4526" s="41"/>
      <c r="AU4526" s="41"/>
      <c r="AV4526" s="41"/>
      <c r="AW4526" s="41"/>
      <c r="AX4526" s="41"/>
      <c r="AY4526" s="41"/>
      <c r="AZ4526" s="41"/>
      <c r="BA4526" s="41"/>
      <c r="BB4526" s="41"/>
      <c r="BC4526" s="41"/>
      <c r="BD4526" s="41"/>
      <c r="BE4526" s="41"/>
      <c r="BF4526" s="41"/>
      <c r="BG4526" s="41"/>
      <c r="BH4526" s="41"/>
      <c r="BI4526" s="41"/>
      <c r="BJ4526" s="41"/>
      <c r="BK4526" s="41"/>
      <c r="BL4526" s="41"/>
      <c r="BM4526" s="41"/>
      <c r="BN4526" s="41"/>
      <c r="BO4526" s="41"/>
      <c r="BP4526" s="108"/>
      <c r="CG4526" s="102"/>
      <c r="CI4526" s="45"/>
    </row>
    <row r="4527" spans="37:87" ht="13" customHeight="1">
      <c r="AK4527" s="114"/>
      <c r="AL4527" s="41"/>
      <c r="AM4527" s="41"/>
      <c r="AN4527" s="41"/>
      <c r="AO4527" s="41"/>
      <c r="AP4527" s="41"/>
      <c r="AQ4527" s="41"/>
      <c r="AR4527" s="41"/>
      <c r="AS4527" s="41"/>
      <c r="AT4527" s="41"/>
      <c r="AU4527" s="41"/>
      <c r="AV4527" s="41"/>
      <c r="AW4527" s="41"/>
      <c r="AX4527" s="41"/>
      <c r="AY4527" s="41"/>
      <c r="AZ4527" s="41"/>
      <c r="BA4527" s="41"/>
      <c r="BB4527" s="41"/>
      <c r="BC4527" s="41"/>
      <c r="BD4527" s="41"/>
      <c r="BE4527" s="41"/>
      <c r="BF4527" s="41"/>
      <c r="BG4527" s="41"/>
      <c r="BH4527" s="41"/>
      <c r="BI4527" s="41"/>
      <c r="BJ4527" s="41"/>
      <c r="BK4527" s="41"/>
      <c r="BL4527" s="41"/>
      <c r="BM4527" s="41"/>
      <c r="BN4527" s="41"/>
      <c r="BO4527" s="41"/>
      <c r="BP4527" s="108"/>
      <c r="CG4527" s="102"/>
      <c r="CI4527" s="45"/>
    </row>
    <row r="4528" spans="37:87" ht="13" customHeight="1">
      <c r="AK4528" s="114"/>
      <c r="AL4528" s="41"/>
      <c r="AM4528" s="41"/>
      <c r="AN4528" s="41"/>
      <c r="AO4528" s="41"/>
      <c r="AP4528" s="41"/>
      <c r="AQ4528" s="41"/>
      <c r="AR4528" s="41"/>
      <c r="AS4528" s="41"/>
      <c r="AT4528" s="41"/>
      <c r="AU4528" s="41"/>
      <c r="AV4528" s="41"/>
      <c r="AW4528" s="41"/>
      <c r="AX4528" s="41"/>
      <c r="AY4528" s="41"/>
      <c r="AZ4528" s="41"/>
      <c r="BA4528" s="41"/>
      <c r="BB4528" s="41"/>
      <c r="BC4528" s="41"/>
      <c r="BD4528" s="41"/>
      <c r="BE4528" s="41"/>
      <c r="BF4528" s="41"/>
      <c r="BG4528" s="41"/>
      <c r="BH4528" s="41"/>
      <c r="BI4528" s="41"/>
      <c r="BJ4528" s="41"/>
      <c r="BK4528" s="41"/>
      <c r="BL4528" s="41"/>
      <c r="BM4528" s="41"/>
      <c r="BN4528" s="41"/>
      <c r="BO4528" s="41"/>
      <c r="BP4528" s="108"/>
      <c r="CG4528" s="102"/>
      <c r="CI4528" s="45"/>
    </row>
    <row r="4529" spans="37:87" ht="13" customHeight="1">
      <c r="AK4529" s="114"/>
      <c r="AL4529" s="41"/>
      <c r="AM4529" s="41"/>
      <c r="AN4529" s="41"/>
      <c r="AO4529" s="41"/>
      <c r="AP4529" s="41"/>
      <c r="AQ4529" s="41"/>
      <c r="AR4529" s="41"/>
      <c r="AS4529" s="41"/>
      <c r="AT4529" s="41"/>
      <c r="AU4529" s="41"/>
      <c r="AV4529" s="41"/>
      <c r="AW4529" s="41"/>
      <c r="AX4529" s="41"/>
      <c r="AY4529" s="41"/>
      <c r="AZ4529" s="41"/>
      <c r="BA4529" s="41"/>
      <c r="BB4529" s="41"/>
      <c r="BC4529" s="41"/>
      <c r="BD4529" s="41"/>
      <c r="BE4529" s="41"/>
      <c r="BF4529" s="41"/>
      <c r="BG4529" s="41"/>
      <c r="BH4529" s="41"/>
      <c r="BI4529" s="41"/>
      <c r="BJ4529" s="41"/>
      <c r="BK4529" s="41"/>
      <c r="BL4529" s="41"/>
      <c r="BM4529" s="41"/>
      <c r="BN4529" s="41"/>
      <c r="BO4529" s="41"/>
      <c r="BP4529" s="108"/>
      <c r="CG4529" s="102"/>
      <c r="CI4529" s="45"/>
    </row>
    <row r="4530" spans="37:87" ht="13" customHeight="1">
      <c r="AK4530" s="114"/>
      <c r="AL4530" s="41"/>
      <c r="AM4530" s="41"/>
      <c r="AN4530" s="41"/>
      <c r="AO4530" s="41"/>
      <c r="AP4530" s="41"/>
      <c r="AQ4530" s="41"/>
      <c r="AR4530" s="41"/>
      <c r="AS4530" s="41"/>
      <c r="AT4530" s="41"/>
      <c r="AU4530" s="41"/>
      <c r="AV4530" s="41"/>
      <c r="AW4530" s="41"/>
      <c r="AX4530" s="41"/>
      <c r="AY4530" s="41"/>
      <c r="AZ4530" s="41"/>
      <c r="BA4530" s="41"/>
      <c r="BB4530" s="41"/>
      <c r="BC4530" s="41"/>
      <c r="BD4530" s="41"/>
      <c r="BE4530" s="41"/>
      <c r="BF4530" s="41"/>
      <c r="BG4530" s="41"/>
      <c r="BH4530" s="41"/>
      <c r="BI4530" s="41"/>
      <c r="BJ4530" s="41"/>
      <c r="BK4530" s="41"/>
      <c r="BL4530" s="41"/>
      <c r="BM4530" s="41"/>
      <c r="BN4530" s="41"/>
      <c r="BO4530" s="41"/>
      <c r="BP4530" s="108"/>
      <c r="CG4530" s="102"/>
      <c r="CI4530" s="45"/>
    </row>
    <row r="4531" spans="37:87" ht="13" customHeight="1">
      <c r="AK4531" s="114"/>
      <c r="AL4531" s="41"/>
      <c r="AM4531" s="41"/>
      <c r="AN4531" s="41"/>
      <c r="AO4531" s="41"/>
      <c r="AP4531" s="41"/>
      <c r="AQ4531" s="41"/>
      <c r="AR4531" s="41"/>
      <c r="AS4531" s="41"/>
      <c r="AT4531" s="41"/>
      <c r="AU4531" s="41"/>
      <c r="AV4531" s="41"/>
      <c r="AW4531" s="41"/>
      <c r="AX4531" s="41"/>
      <c r="AY4531" s="41"/>
      <c r="AZ4531" s="41"/>
      <c r="BA4531" s="41"/>
      <c r="BB4531" s="41"/>
      <c r="BC4531" s="41"/>
      <c r="BD4531" s="41"/>
      <c r="BE4531" s="41"/>
      <c r="BF4531" s="41"/>
      <c r="BG4531" s="41"/>
      <c r="BH4531" s="41"/>
      <c r="BI4531" s="41"/>
      <c r="BJ4531" s="41"/>
      <c r="BK4531" s="41"/>
      <c r="BL4531" s="41"/>
      <c r="BM4531" s="41"/>
      <c r="BN4531" s="41"/>
      <c r="BO4531" s="41"/>
      <c r="BP4531" s="108"/>
      <c r="CG4531" s="102"/>
      <c r="CI4531" s="45"/>
    </row>
    <row r="4532" spans="37:87" ht="13" customHeight="1">
      <c r="AK4532" s="114"/>
      <c r="AL4532" s="41"/>
      <c r="AM4532" s="41"/>
      <c r="AN4532" s="41"/>
      <c r="AO4532" s="41"/>
      <c r="AP4532" s="41"/>
      <c r="AQ4532" s="41"/>
      <c r="AR4532" s="41"/>
      <c r="AS4532" s="41"/>
      <c r="AT4532" s="41"/>
      <c r="AU4532" s="41"/>
      <c r="AV4532" s="41"/>
      <c r="AW4532" s="41"/>
      <c r="AX4532" s="41"/>
      <c r="AY4532" s="41"/>
      <c r="AZ4532" s="41"/>
      <c r="BA4532" s="41"/>
      <c r="BB4532" s="41"/>
      <c r="BC4532" s="41"/>
      <c r="BD4532" s="41"/>
      <c r="BE4532" s="41"/>
      <c r="BF4532" s="41"/>
      <c r="BG4532" s="41"/>
      <c r="BH4532" s="41"/>
      <c r="BI4532" s="41"/>
      <c r="BJ4532" s="41"/>
      <c r="BK4532" s="41"/>
      <c r="BL4532" s="41"/>
      <c r="BM4532" s="41"/>
      <c r="BN4532" s="41"/>
      <c r="BO4532" s="41"/>
      <c r="BP4532" s="108"/>
      <c r="CG4532" s="102"/>
      <c r="CI4532" s="45"/>
    </row>
    <row r="4533" spans="37:87" ht="13" customHeight="1">
      <c r="AK4533" s="114"/>
      <c r="AL4533" s="41"/>
      <c r="AM4533" s="41"/>
      <c r="AN4533" s="41"/>
      <c r="AO4533" s="41"/>
      <c r="AP4533" s="41"/>
      <c r="AQ4533" s="41"/>
      <c r="AR4533" s="41"/>
      <c r="AS4533" s="41"/>
      <c r="AT4533" s="41"/>
      <c r="AU4533" s="41"/>
      <c r="AV4533" s="41"/>
      <c r="AW4533" s="41"/>
      <c r="AX4533" s="41"/>
      <c r="AY4533" s="41"/>
      <c r="AZ4533" s="41"/>
      <c r="BA4533" s="41"/>
      <c r="BB4533" s="41"/>
      <c r="BC4533" s="41"/>
      <c r="BD4533" s="41"/>
      <c r="BE4533" s="41"/>
      <c r="BF4533" s="41"/>
      <c r="BG4533" s="41"/>
      <c r="BH4533" s="41"/>
      <c r="BI4533" s="41"/>
      <c r="BJ4533" s="41"/>
      <c r="BK4533" s="41"/>
      <c r="BL4533" s="41"/>
      <c r="BM4533" s="41"/>
      <c r="BN4533" s="41"/>
      <c r="BO4533" s="41"/>
      <c r="BP4533" s="108"/>
      <c r="CG4533" s="102"/>
      <c r="CI4533" s="45"/>
    </row>
    <row r="4534" spans="37:87" ht="13" customHeight="1">
      <c r="AK4534" s="114"/>
      <c r="AL4534" s="41"/>
      <c r="AM4534" s="41"/>
      <c r="AN4534" s="41"/>
      <c r="AO4534" s="41"/>
      <c r="AP4534" s="41"/>
      <c r="AQ4534" s="41"/>
      <c r="AR4534" s="41"/>
      <c r="AS4534" s="41"/>
      <c r="AT4534" s="41"/>
      <c r="AU4534" s="41"/>
      <c r="AV4534" s="41"/>
      <c r="AW4534" s="41"/>
      <c r="AX4534" s="41"/>
      <c r="AY4534" s="41"/>
      <c r="AZ4534" s="41"/>
      <c r="BA4534" s="41"/>
      <c r="BB4534" s="41"/>
      <c r="BC4534" s="41"/>
      <c r="BD4534" s="41"/>
      <c r="BE4534" s="41"/>
      <c r="BF4534" s="41"/>
      <c r="BG4534" s="41"/>
      <c r="BH4534" s="41"/>
      <c r="BI4534" s="41"/>
      <c r="BJ4534" s="41"/>
      <c r="BK4534" s="41"/>
      <c r="BL4534" s="41"/>
      <c r="BM4534" s="41"/>
      <c r="BN4534" s="41"/>
      <c r="BO4534" s="41"/>
      <c r="BP4534" s="108"/>
      <c r="CG4534" s="102"/>
      <c r="CI4534" s="45"/>
    </row>
    <row r="4535" spans="37:87" ht="13" customHeight="1">
      <c r="AK4535" s="114"/>
      <c r="AL4535" s="41"/>
      <c r="AM4535" s="41"/>
      <c r="AN4535" s="41"/>
      <c r="AO4535" s="41"/>
      <c r="AP4535" s="41"/>
      <c r="AQ4535" s="41"/>
      <c r="AR4535" s="41"/>
      <c r="AS4535" s="41"/>
      <c r="AT4535" s="41"/>
      <c r="AU4535" s="41"/>
      <c r="AV4535" s="41"/>
      <c r="AW4535" s="41"/>
      <c r="AX4535" s="41"/>
      <c r="AY4535" s="41"/>
      <c r="AZ4535" s="41"/>
      <c r="BA4535" s="41"/>
      <c r="BB4535" s="41"/>
      <c r="BC4535" s="41"/>
      <c r="BD4535" s="41"/>
      <c r="BE4535" s="41"/>
      <c r="BF4535" s="41"/>
      <c r="BG4535" s="41"/>
      <c r="BH4535" s="41"/>
      <c r="BI4535" s="41"/>
      <c r="BJ4535" s="41"/>
      <c r="BK4535" s="41"/>
      <c r="BL4535" s="41"/>
      <c r="BM4535" s="41"/>
      <c r="BN4535" s="41"/>
      <c r="BO4535" s="41"/>
      <c r="BP4535" s="108"/>
      <c r="CG4535" s="102"/>
      <c r="CI4535" s="45"/>
    </row>
    <row r="4536" spans="37:87" ht="13" customHeight="1">
      <c r="AK4536" s="114"/>
      <c r="AL4536" s="41"/>
      <c r="AM4536" s="41"/>
      <c r="AN4536" s="41"/>
      <c r="AO4536" s="41"/>
      <c r="AP4536" s="41"/>
      <c r="AQ4536" s="41"/>
      <c r="AR4536" s="41"/>
      <c r="AS4536" s="41"/>
      <c r="AT4536" s="41"/>
      <c r="AU4536" s="41"/>
      <c r="AV4536" s="41"/>
      <c r="AW4536" s="41"/>
      <c r="AX4536" s="41"/>
      <c r="AY4536" s="41"/>
      <c r="AZ4536" s="41"/>
      <c r="BA4536" s="41"/>
      <c r="BB4536" s="41"/>
      <c r="BC4536" s="41"/>
      <c r="BD4536" s="41"/>
      <c r="BE4536" s="41"/>
      <c r="BF4536" s="41"/>
      <c r="BG4536" s="41"/>
      <c r="BH4536" s="41"/>
      <c r="BI4536" s="41"/>
      <c r="BJ4536" s="41"/>
      <c r="BK4536" s="41"/>
      <c r="BL4536" s="41"/>
      <c r="BM4536" s="41"/>
      <c r="BN4536" s="41"/>
      <c r="BO4536" s="41"/>
      <c r="BP4536" s="108"/>
      <c r="CG4536" s="102"/>
      <c r="CI4536" s="45"/>
    </row>
    <row r="4537" spans="37:87" ht="13" customHeight="1">
      <c r="AK4537" s="114"/>
      <c r="AL4537" s="41"/>
      <c r="AM4537" s="41"/>
      <c r="AN4537" s="41"/>
      <c r="AO4537" s="41"/>
      <c r="AP4537" s="41"/>
      <c r="AQ4537" s="41"/>
      <c r="AR4537" s="41"/>
      <c r="AS4537" s="41"/>
      <c r="AT4537" s="41"/>
      <c r="AU4537" s="41"/>
      <c r="AV4537" s="41"/>
      <c r="AW4537" s="41"/>
      <c r="AX4537" s="41"/>
      <c r="AY4537" s="41"/>
      <c r="AZ4537" s="41"/>
      <c r="BA4537" s="41"/>
      <c r="BB4537" s="41"/>
      <c r="BC4537" s="41"/>
      <c r="BD4537" s="41"/>
      <c r="BE4537" s="41"/>
      <c r="BF4537" s="41"/>
      <c r="BG4537" s="41"/>
      <c r="BH4537" s="41"/>
      <c r="BI4537" s="41"/>
      <c r="BJ4537" s="41"/>
      <c r="BK4537" s="41"/>
      <c r="BL4537" s="41"/>
      <c r="BM4537" s="41"/>
      <c r="BN4537" s="41"/>
      <c r="BO4537" s="41"/>
      <c r="BP4537" s="108"/>
      <c r="CG4537" s="102"/>
      <c r="CI4537" s="45"/>
    </row>
    <row r="4538" spans="37:87" ht="13" customHeight="1">
      <c r="AK4538" s="114"/>
      <c r="AL4538" s="41"/>
      <c r="AM4538" s="41"/>
      <c r="AN4538" s="41"/>
      <c r="AO4538" s="41"/>
      <c r="AP4538" s="41"/>
      <c r="AQ4538" s="41"/>
      <c r="AR4538" s="41"/>
      <c r="AS4538" s="41"/>
      <c r="AT4538" s="41"/>
      <c r="AU4538" s="41"/>
      <c r="AV4538" s="41"/>
      <c r="AW4538" s="41"/>
      <c r="AX4538" s="41"/>
      <c r="AY4538" s="41"/>
      <c r="AZ4538" s="41"/>
      <c r="BA4538" s="41"/>
      <c r="BB4538" s="41"/>
      <c r="BC4538" s="41"/>
      <c r="BD4538" s="41"/>
      <c r="BE4538" s="41"/>
      <c r="BF4538" s="41"/>
      <c r="BG4538" s="41"/>
      <c r="BH4538" s="41"/>
      <c r="BI4538" s="41"/>
      <c r="BJ4538" s="41"/>
      <c r="BK4538" s="41"/>
      <c r="BL4538" s="41"/>
      <c r="BM4538" s="41"/>
      <c r="BN4538" s="41"/>
      <c r="BO4538" s="41"/>
      <c r="BP4538" s="108"/>
      <c r="CG4538" s="102"/>
      <c r="CI4538" s="45"/>
    </row>
    <row r="4539" spans="37:87" ht="13" customHeight="1">
      <c r="AK4539" s="114"/>
      <c r="AL4539" s="41"/>
      <c r="AM4539" s="41"/>
      <c r="AN4539" s="41"/>
      <c r="AO4539" s="41"/>
      <c r="AP4539" s="41"/>
      <c r="AQ4539" s="41"/>
      <c r="AR4539" s="41"/>
      <c r="AS4539" s="41"/>
      <c r="AT4539" s="41"/>
      <c r="AU4539" s="41"/>
      <c r="AV4539" s="41"/>
      <c r="AW4539" s="41"/>
      <c r="AX4539" s="41"/>
      <c r="AY4539" s="41"/>
      <c r="AZ4539" s="41"/>
      <c r="BA4539" s="41"/>
      <c r="BB4539" s="41"/>
      <c r="BC4539" s="41"/>
      <c r="BD4539" s="41"/>
      <c r="BE4539" s="41"/>
      <c r="BF4539" s="41"/>
      <c r="BG4539" s="41"/>
      <c r="BH4539" s="41"/>
      <c r="BI4539" s="41"/>
      <c r="BJ4539" s="41"/>
      <c r="BK4539" s="41"/>
      <c r="BL4539" s="41"/>
      <c r="BM4539" s="41"/>
      <c r="BN4539" s="41"/>
      <c r="BO4539" s="41"/>
      <c r="BP4539" s="108"/>
      <c r="CG4539" s="102"/>
      <c r="CI4539" s="45"/>
    </row>
    <row r="4540" spans="37:87" ht="13" customHeight="1">
      <c r="AK4540" s="114"/>
      <c r="AL4540" s="41"/>
      <c r="AM4540" s="41"/>
      <c r="AN4540" s="41"/>
      <c r="AO4540" s="41"/>
      <c r="AP4540" s="41"/>
      <c r="AQ4540" s="41"/>
      <c r="AR4540" s="41"/>
      <c r="AS4540" s="41"/>
      <c r="AT4540" s="41"/>
      <c r="AU4540" s="41"/>
      <c r="AV4540" s="41"/>
      <c r="AW4540" s="41"/>
      <c r="AX4540" s="41"/>
      <c r="AY4540" s="41"/>
      <c r="AZ4540" s="41"/>
      <c r="BA4540" s="41"/>
      <c r="BB4540" s="41"/>
      <c r="BC4540" s="41"/>
      <c r="BD4540" s="41"/>
      <c r="BE4540" s="41"/>
      <c r="BF4540" s="41"/>
      <c r="BG4540" s="41"/>
      <c r="BH4540" s="41"/>
      <c r="BI4540" s="41"/>
      <c r="BJ4540" s="41"/>
      <c r="BK4540" s="41"/>
      <c r="BL4540" s="41"/>
      <c r="BM4540" s="41"/>
      <c r="BN4540" s="41"/>
      <c r="BO4540" s="41"/>
      <c r="BP4540" s="108"/>
      <c r="CG4540" s="102"/>
      <c r="CI4540" s="45"/>
    </row>
    <row r="4541" spans="37:87" ht="13" customHeight="1">
      <c r="AK4541" s="114"/>
      <c r="AL4541" s="41"/>
      <c r="AM4541" s="41"/>
      <c r="AN4541" s="41"/>
      <c r="AO4541" s="41"/>
      <c r="AP4541" s="41"/>
      <c r="AQ4541" s="41"/>
      <c r="AR4541" s="41"/>
      <c r="AS4541" s="41"/>
      <c r="AT4541" s="41"/>
      <c r="AU4541" s="41"/>
      <c r="AV4541" s="41"/>
      <c r="AW4541" s="41"/>
      <c r="AX4541" s="41"/>
      <c r="AY4541" s="41"/>
      <c r="AZ4541" s="41"/>
      <c r="BA4541" s="41"/>
      <c r="BB4541" s="41"/>
      <c r="BC4541" s="41"/>
      <c r="BD4541" s="41"/>
      <c r="BE4541" s="41"/>
      <c r="BF4541" s="41"/>
      <c r="BG4541" s="41"/>
      <c r="BH4541" s="41"/>
      <c r="BI4541" s="41"/>
      <c r="BJ4541" s="41"/>
      <c r="BK4541" s="41"/>
      <c r="BL4541" s="41"/>
      <c r="BM4541" s="41"/>
      <c r="BN4541" s="41"/>
      <c r="BO4541" s="41"/>
      <c r="BP4541" s="108"/>
      <c r="CG4541" s="102"/>
      <c r="CI4541" s="45"/>
    </row>
    <row r="4542" spans="37:87" ht="13" customHeight="1">
      <c r="AK4542" s="114"/>
      <c r="AL4542" s="41"/>
      <c r="AM4542" s="41"/>
      <c r="AN4542" s="41"/>
      <c r="AO4542" s="41"/>
      <c r="AP4542" s="41"/>
      <c r="AQ4542" s="41"/>
      <c r="AR4542" s="41"/>
      <c r="AS4542" s="41"/>
      <c r="AT4542" s="41"/>
      <c r="AU4542" s="41"/>
      <c r="AV4542" s="41"/>
      <c r="AW4542" s="41"/>
      <c r="AX4542" s="41"/>
      <c r="AY4542" s="41"/>
      <c r="AZ4542" s="41"/>
      <c r="BA4542" s="41"/>
      <c r="BB4542" s="41"/>
      <c r="BC4542" s="41"/>
      <c r="BD4542" s="41"/>
      <c r="BE4542" s="41"/>
      <c r="BF4542" s="41"/>
      <c r="BG4542" s="41"/>
      <c r="BH4542" s="41"/>
      <c r="BI4542" s="41"/>
      <c r="BJ4542" s="41"/>
      <c r="BK4542" s="41"/>
      <c r="BL4542" s="41"/>
      <c r="BM4542" s="41"/>
      <c r="BN4542" s="41"/>
      <c r="BO4542" s="41"/>
      <c r="BP4542" s="108"/>
      <c r="CG4542" s="102"/>
      <c r="CI4542" s="45"/>
    </row>
    <row r="4543" spans="37:87" ht="13" customHeight="1">
      <c r="AK4543" s="114"/>
      <c r="AL4543" s="41"/>
      <c r="AM4543" s="41"/>
      <c r="AN4543" s="41"/>
      <c r="AO4543" s="41"/>
      <c r="AP4543" s="41"/>
      <c r="AQ4543" s="41"/>
      <c r="AR4543" s="41"/>
      <c r="AS4543" s="41"/>
      <c r="AT4543" s="41"/>
      <c r="AU4543" s="41"/>
      <c r="AV4543" s="41"/>
      <c r="AW4543" s="41"/>
      <c r="AX4543" s="41"/>
      <c r="AY4543" s="41"/>
      <c r="AZ4543" s="41"/>
      <c r="BA4543" s="41"/>
      <c r="BB4543" s="41"/>
      <c r="BC4543" s="41"/>
      <c r="BD4543" s="41"/>
      <c r="BE4543" s="41"/>
      <c r="BF4543" s="41"/>
      <c r="BG4543" s="41"/>
      <c r="BH4543" s="41"/>
      <c r="BI4543" s="41"/>
      <c r="BJ4543" s="41"/>
      <c r="BK4543" s="41"/>
      <c r="BL4543" s="41"/>
      <c r="BM4543" s="41"/>
      <c r="BN4543" s="41"/>
      <c r="BO4543" s="41"/>
      <c r="BP4543" s="108"/>
      <c r="CG4543" s="102"/>
      <c r="CI4543" s="45"/>
    </row>
    <row r="4544" spans="37:87" ht="13" customHeight="1">
      <c r="AK4544" s="114"/>
      <c r="AL4544" s="41"/>
      <c r="AM4544" s="41"/>
      <c r="AN4544" s="41"/>
      <c r="AO4544" s="41"/>
      <c r="AP4544" s="41"/>
      <c r="AQ4544" s="41"/>
      <c r="AR4544" s="41"/>
      <c r="AS4544" s="41"/>
      <c r="AT4544" s="41"/>
      <c r="AU4544" s="41"/>
      <c r="AV4544" s="41"/>
      <c r="AW4544" s="41"/>
      <c r="AX4544" s="41"/>
      <c r="AY4544" s="41"/>
      <c r="AZ4544" s="41"/>
      <c r="BA4544" s="41"/>
      <c r="BB4544" s="41"/>
      <c r="BC4544" s="41"/>
      <c r="BD4544" s="41"/>
      <c r="BE4544" s="41"/>
      <c r="BF4544" s="41"/>
      <c r="BG4544" s="41"/>
      <c r="BH4544" s="41"/>
      <c r="BI4544" s="41"/>
      <c r="BJ4544" s="41"/>
      <c r="BK4544" s="41"/>
      <c r="BL4544" s="41"/>
      <c r="BM4544" s="41"/>
      <c r="BN4544" s="41"/>
      <c r="BO4544" s="41"/>
      <c r="BP4544" s="108"/>
      <c r="CG4544" s="102"/>
      <c r="CI4544" s="45"/>
    </row>
    <row r="4545" spans="37:87" ht="13" customHeight="1">
      <c r="AK4545" s="114"/>
      <c r="AL4545" s="41"/>
      <c r="AM4545" s="41"/>
      <c r="AN4545" s="41"/>
      <c r="AO4545" s="41"/>
      <c r="AP4545" s="41"/>
      <c r="AQ4545" s="41"/>
      <c r="AR4545" s="41"/>
      <c r="AS4545" s="41"/>
      <c r="AT4545" s="41"/>
      <c r="AU4545" s="41"/>
      <c r="AV4545" s="41"/>
      <c r="AW4545" s="41"/>
      <c r="AX4545" s="41"/>
      <c r="AY4545" s="41"/>
      <c r="AZ4545" s="41"/>
      <c r="BA4545" s="41"/>
      <c r="BB4545" s="41"/>
      <c r="BC4545" s="41"/>
      <c r="BD4545" s="41"/>
      <c r="BE4545" s="41"/>
      <c r="BF4545" s="41"/>
      <c r="BG4545" s="41"/>
      <c r="BH4545" s="41"/>
      <c r="BI4545" s="41"/>
      <c r="BJ4545" s="41"/>
      <c r="BK4545" s="41"/>
      <c r="BL4545" s="41"/>
      <c r="BM4545" s="41"/>
      <c r="BN4545" s="41"/>
      <c r="BO4545" s="41"/>
      <c r="BP4545" s="108"/>
      <c r="CG4545" s="102"/>
      <c r="CI4545" s="45"/>
    </row>
    <row r="4546" spans="37:87" ht="13" customHeight="1">
      <c r="AK4546" s="114"/>
      <c r="AL4546" s="41"/>
      <c r="AM4546" s="41"/>
      <c r="AN4546" s="41"/>
      <c r="AO4546" s="41"/>
      <c r="AP4546" s="41"/>
      <c r="AQ4546" s="41"/>
      <c r="AR4546" s="41"/>
      <c r="AS4546" s="41"/>
      <c r="AT4546" s="41"/>
      <c r="AU4546" s="41"/>
      <c r="AV4546" s="41"/>
      <c r="AW4546" s="41"/>
      <c r="AX4546" s="41"/>
      <c r="AY4546" s="41"/>
      <c r="AZ4546" s="41"/>
      <c r="BA4546" s="41"/>
      <c r="BB4546" s="41"/>
      <c r="BC4546" s="41"/>
      <c r="BD4546" s="41"/>
      <c r="BE4546" s="41"/>
      <c r="BF4546" s="41"/>
      <c r="BG4546" s="41"/>
      <c r="BH4546" s="41"/>
      <c r="BI4546" s="41"/>
      <c r="BJ4546" s="41"/>
      <c r="BK4546" s="41"/>
      <c r="BL4546" s="41"/>
      <c r="BM4546" s="41"/>
      <c r="BN4546" s="41"/>
      <c r="BO4546" s="41"/>
      <c r="BP4546" s="108"/>
      <c r="CG4546" s="102"/>
      <c r="CI4546" s="45"/>
    </row>
    <row r="4547" spans="37:87" ht="13" customHeight="1">
      <c r="AK4547" s="114"/>
      <c r="AL4547" s="41"/>
      <c r="AM4547" s="41"/>
      <c r="AN4547" s="41"/>
      <c r="AO4547" s="41"/>
      <c r="AP4547" s="41"/>
      <c r="AQ4547" s="41"/>
      <c r="AR4547" s="41"/>
      <c r="AS4547" s="41"/>
      <c r="AT4547" s="41"/>
      <c r="AU4547" s="41"/>
      <c r="AV4547" s="41"/>
      <c r="AW4547" s="41"/>
      <c r="AX4547" s="41"/>
      <c r="AY4547" s="41"/>
      <c r="AZ4547" s="41"/>
      <c r="BA4547" s="41"/>
      <c r="BB4547" s="41"/>
      <c r="BC4547" s="41"/>
      <c r="BD4547" s="41"/>
      <c r="BE4547" s="41"/>
      <c r="BF4547" s="41"/>
      <c r="BG4547" s="41"/>
      <c r="BH4547" s="41"/>
      <c r="BI4547" s="41"/>
      <c r="BJ4547" s="41"/>
      <c r="BK4547" s="41"/>
      <c r="BL4547" s="41"/>
      <c r="BM4547" s="41"/>
      <c r="BN4547" s="41"/>
      <c r="BO4547" s="41"/>
      <c r="BP4547" s="108"/>
      <c r="CG4547" s="102"/>
      <c r="CI4547" s="45"/>
    </row>
    <row r="4548" spans="37:87" ht="13" customHeight="1">
      <c r="AK4548" s="114"/>
      <c r="AL4548" s="41"/>
      <c r="AM4548" s="41"/>
      <c r="AN4548" s="41"/>
      <c r="AO4548" s="41"/>
      <c r="AP4548" s="41"/>
      <c r="AQ4548" s="41"/>
      <c r="AR4548" s="41"/>
      <c r="AS4548" s="41"/>
      <c r="AT4548" s="41"/>
      <c r="AU4548" s="41"/>
      <c r="AV4548" s="41"/>
      <c r="AW4548" s="41"/>
      <c r="AX4548" s="41"/>
      <c r="AY4548" s="41"/>
      <c r="AZ4548" s="41"/>
      <c r="BA4548" s="41"/>
      <c r="BB4548" s="41"/>
      <c r="BC4548" s="41"/>
      <c r="BD4548" s="41"/>
      <c r="BE4548" s="41"/>
      <c r="BF4548" s="41"/>
      <c r="BG4548" s="41"/>
      <c r="BH4548" s="41"/>
      <c r="BI4548" s="41"/>
      <c r="BJ4548" s="41"/>
      <c r="BK4548" s="41"/>
      <c r="BL4548" s="41"/>
      <c r="BM4548" s="41"/>
      <c r="BN4548" s="41"/>
      <c r="BO4548" s="41"/>
      <c r="BP4548" s="108"/>
      <c r="CG4548" s="102"/>
      <c r="CI4548" s="45"/>
    </row>
    <row r="4549" spans="37:87" ht="13" customHeight="1">
      <c r="AK4549" s="114"/>
      <c r="AL4549" s="41"/>
      <c r="AM4549" s="41"/>
      <c r="AN4549" s="41"/>
      <c r="AO4549" s="41"/>
      <c r="AP4549" s="41"/>
      <c r="AQ4549" s="41"/>
      <c r="AR4549" s="41"/>
      <c r="AS4549" s="41"/>
      <c r="AT4549" s="41"/>
      <c r="AU4549" s="41"/>
      <c r="AV4549" s="41"/>
      <c r="AW4549" s="41"/>
      <c r="AX4549" s="41"/>
      <c r="AY4549" s="41"/>
      <c r="AZ4549" s="41"/>
      <c r="BA4549" s="41"/>
      <c r="BB4549" s="41"/>
      <c r="BC4549" s="41"/>
      <c r="BD4549" s="41"/>
      <c r="BE4549" s="41"/>
      <c r="BF4549" s="41"/>
      <c r="BG4549" s="41"/>
      <c r="BH4549" s="41"/>
      <c r="BI4549" s="41"/>
      <c r="BJ4549" s="41"/>
      <c r="BK4549" s="41"/>
      <c r="BL4549" s="41"/>
      <c r="BM4549" s="41"/>
      <c r="BN4549" s="41"/>
      <c r="BO4549" s="41"/>
      <c r="BP4549" s="108"/>
      <c r="CG4549" s="102"/>
      <c r="CI4549" s="45"/>
    </row>
    <row r="4550" spans="37:87" ht="13" customHeight="1">
      <c r="AK4550" s="114"/>
      <c r="AL4550" s="41"/>
      <c r="AM4550" s="41"/>
      <c r="AN4550" s="41"/>
      <c r="AO4550" s="41"/>
      <c r="AP4550" s="41"/>
      <c r="AQ4550" s="41"/>
      <c r="AR4550" s="41"/>
      <c r="AS4550" s="41"/>
      <c r="AT4550" s="41"/>
      <c r="AU4550" s="41"/>
      <c r="AV4550" s="41"/>
      <c r="AW4550" s="41"/>
      <c r="AX4550" s="41"/>
      <c r="AY4550" s="41"/>
      <c r="AZ4550" s="41"/>
      <c r="BA4550" s="41"/>
      <c r="BB4550" s="41"/>
      <c r="BC4550" s="41"/>
      <c r="BD4550" s="41"/>
      <c r="BE4550" s="41"/>
      <c r="BF4550" s="41"/>
      <c r="BG4550" s="41"/>
      <c r="BH4550" s="41"/>
      <c r="BI4550" s="41"/>
      <c r="BJ4550" s="41"/>
      <c r="BK4550" s="41"/>
      <c r="BL4550" s="41"/>
      <c r="BM4550" s="41"/>
      <c r="BN4550" s="41"/>
      <c r="BO4550" s="41"/>
      <c r="BP4550" s="108"/>
      <c r="CG4550" s="102"/>
      <c r="CI4550" s="45"/>
    </row>
    <row r="4551" spans="37:87" ht="13" customHeight="1">
      <c r="AK4551" s="114"/>
      <c r="AL4551" s="41"/>
      <c r="AM4551" s="41"/>
      <c r="AN4551" s="41"/>
      <c r="AO4551" s="41"/>
      <c r="AP4551" s="41"/>
      <c r="AQ4551" s="41"/>
      <c r="AR4551" s="41"/>
      <c r="AS4551" s="41"/>
      <c r="AT4551" s="41"/>
      <c r="AU4551" s="41"/>
      <c r="AV4551" s="41"/>
      <c r="AW4551" s="41"/>
      <c r="AX4551" s="41"/>
      <c r="AY4551" s="41"/>
      <c r="AZ4551" s="41"/>
      <c r="BA4551" s="41"/>
      <c r="BB4551" s="41"/>
      <c r="BC4551" s="41"/>
      <c r="BD4551" s="41"/>
      <c r="BE4551" s="41"/>
      <c r="BF4551" s="41"/>
      <c r="BG4551" s="41"/>
      <c r="BH4551" s="41"/>
      <c r="BI4551" s="41"/>
      <c r="BJ4551" s="41"/>
      <c r="BK4551" s="41"/>
      <c r="BL4551" s="41"/>
      <c r="BM4551" s="41"/>
      <c r="BN4551" s="41"/>
      <c r="BO4551" s="41"/>
      <c r="BP4551" s="108"/>
      <c r="CG4551" s="102"/>
      <c r="CI4551" s="45"/>
    </row>
    <row r="4552" spans="37:87" ht="13" customHeight="1">
      <c r="AK4552" s="114"/>
      <c r="AL4552" s="41"/>
      <c r="AM4552" s="41"/>
      <c r="AN4552" s="41"/>
      <c r="AO4552" s="41"/>
      <c r="AP4552" s="41"/>
      <c r="AQ4552" s="41"/>
      <c r="AR4552" s="41"/>
      <c r="AS4552" s="41"/>
      <c r="AT4552" s="41"/>
      <c r="AU4552" s="41"/>
      <c r="AV4552" s="41"/>
      <c r="AW4552" s="41"/>
      <c r="AX4552" s="41"/>
      <c r="AY4552" s="41"/>
      <c r="AZ4552" s="41"/>
      <c r="BA4552" s="41"/>
      <c r="BB4552" s="41"/>
      <c r="BC4552" s="41"/>
      <c r="BD4552" s="41"/>
      <c r="BE4552" s="41"/>
      <c r="BF4552" s="41"/>
      <c r="BG4552" s="41"/>
      <c r="BH4552" s="41"/>
      <c r="BI4552" s="41"/>
      <c r="BJ4552" s="41"/>
      <c r="BK4552" s="41"/>
      <c r="BL4552" s="41"/>
      <c r="BM4552" s="41"/>
      <c r="BN4552" s="41"/>
      <c r="BO4552" s="41"/>
      <c r="BP4552" s="108"/>
      <c r="CG4552" s="102"/>
      <c r="CI4552" s="45"/>
    </row>
    <row r="4553" spans="37:87" ht="13" customHeight="1">
      <c r="AK4553" s="114"/>
      <c r="AL4553" s="41"/>
      <c r="AM4553" s="41"/>
      <c r="AN4553" s="41"/>
      <c r="AO4553" s="41"/>
      <c r="AP4553" s="41"/>
      <c r="AQ4553" s="41"/>
      <c r="AR4553" s="41"/>
      <c r="AS4553" s="41"/>
      <c r="AT4553" s="41"/>
      <c r="AU4553" s="41"/>
      <c r="AV4553" s="41"/>
      <c r="AW4553" s="41"/>
      <c r="AX4553" s="41"/>
      <c r="AY4553" s="41"/>
      <c r="AZ4553" s="41"/>
      <c r="BA4553" s="41"/>
      <c r="BB4553" s="41"/>
      <c r="BC4553" s="41"/>
      <c r="BD4553" s="41"/>
      <c r="BE4553" s="41"/>
      <c r="BF4553" s="41"/>
      <c r="BG4553" s="41"/>
      <c r="BH4553" s="41"/>
      <c r="BI4553" s="41"/>
      <c r="BJ4553" s="41"/>
      <c r="BK4553" s="41"/>
      <c r="BL4553" s="41"/>
      <c r="BM4553" s="41"/>
      <c r="BN4553" s="41"/>
      <c r="BO4553" s="41"/>
      <c r="BP4553" s="108"/>
      <c r="CG4553" s="102"/>
      <c r="CI4553" s="45"/>
    </row>
    <row r="4554" spans="37:87" ht="13" customHeight="1">
      <c r="AK4554" s="114"/>
      <c r="AL4554" s="41"/>
      <c r="AM4554" s="41"/>
      <c r="AN4554" s="41"/>
      <c r="AO4554" s="41"/>
      <c r="AP4554" s="41"/>
      <c r="AQ4554" s="41"/>
      <c r="AR4554" s="41"/>
      <c r="AS4554" s="41"/>
      <c r="AT4554" s="41"/>
      <c r="AU4554" s="41"/>
      <c r="AV4554" s="41"/>
      <c r="AW4554" s="41"/>
      <c r="AX4554" s="41"/>
      <c r="AY4554" s="41"/>
      <c r="AZ4554" s="41"/>
      <c r="BA4554" s="41"/>
      <c r="BB4554" s="41"/>
      <c r="BC4554" s="41"/>
      <c r="BD4554" s="41"/>
      <c r="BE4554" s="41"/>
      <c r="BF4554" s="41"/>
      <c r="BG4554" s="41"/>
      <c r="BH4554" s="41"/>
      <c r="BI4554" s="41"/>
      <c r="BJ4554" s="41"/>
      <c r="BK4554" s="41"/>
      <c r="BL4554" s="41"/>
      <c r="BM4554" s="41"/>
      <c r="BN4554" s="41"/>
      <c r="BO4554" s="41"/>
      <c r="BP4554" s="108"/>
      <c r="CG4554" s="102"/>
      <c r="CI4554" s="45"/>
    </row>
    <row r="4555" spans="37:87" ht="13" customHeight="1">
      <c r="AK4555" s="114"/>
      <c r="AL4555" s="41"/>
      <c r="AM4555" s="41"/>
      <c r="AN4555" s="41"/>
      <c r="AO4555" s="41"/>
      <c r="AP4555" s="41"/>
      <c r="AQ4555" s="41"/>
      <c r="AR4555" s="41"/>
      <c r="AS4555" s="41"/>
      <c r="AT4555" s="41"/>
      <c r="AU4555" s="41"/>
      <c r="AV4555" s="41"/>
      <c r="AW4555" s="41"/>
      <c r="AX4555" s="41"/>
      <c r="AY4555" s="41"/>
      <c r="AZ4555" s="41"/>
      <c r="BA4555" s="41"/>
      <c r="BB4555" s="41"/>
      <c r="BC4555" s="41"/>
      <c r="BD4555" s="41"/>
      <c r="BE4555" s="41"/>
      <c r="BF4555" s="41"/>
      <c r="BG4555" s="41"/>
      <c r="BH4555" s="41"/>
      <c r="BI4555" s="41"/>
      <c r="BJ4555" s="41"/>
      <c r="BK4555" s="41"/>
      <c r="BL4555" s="41"/>
      <c r="BM4555" s="41"/>
      <c r="BN4555" s="41"/>
      <c r="BO4555" s="41"/>
      <c r="BP4555" s="108"/>
      <c r="CG4555" s="102"/>
      <c r="CI4555" s="45"/>
    </row>
    <row r="4556" spans="37:87" ht="13" customHeight="1">
      <c r="AK4556" s="114"/>
      <c r="AL4556" s="41"/>
      <c r="AM4556" s="41"/>
      <c r="AN4556" s="41"/>
      <c r="AO4556" s="41"/>
      <c r="AP4556" s="41"/>
      <c r="AQ4556" s="41"/>
      <c r="AR4556" s="41"/>
      <c r="AS4556" s="41"/>
      <c r="AT4556" s="41"/>
      <c r="AU4556" s="41"/>
      <c r="AV4556" s="41"/>
      <c r="AW4556" s="41"/>
      <c r="AX4556" s="41"/>
      <c r="AY4556" s="41"/>
      <c r="AZ4556" s="41"/>
      <c r="BA4556" s="41"/>
      <c r="BB4556" s="41"/>
      <c r="BC4556" s="41"/>
      <c r="BD4556" s="41"/>
      <c r="BE4556" s="41"/>
      <c r="BF4556" s="41"/>
      <c r="BG4556" s="41"/>
      <c r="BH4556" s="41"/>
      <c r="BI4556" s="41"/>
      <c r="BJ4556" s="41"/>
      <c r="BK4556" s="41"/>
      <c r="BL4556" s="41"/>
      <c r="BM4556" s="41"/>
      <c r="BN4556" s="41"/>
      <c r="BO4556" s="41"/>
      <c r="BP4556" s="108"/>
      <c r="CG4556" s="102"/>
      <c r="CI4556" s="45"/>
    </row>
    <row r="4557" spans="37:87" ht="13" customHeight="1">
      <c r="AK4557" s="114"/>
      <c r="AL4557" s="41"/>
      <c r="AM4557" s="41"/>
      <c r="AN4557" s="41"/>
      <c r="AO4557" s="41"/>
      <c r="AP4557" s="41"/>
      <c r="AQ4557" s="41"/>
      <c r="AR4557" s="41"/>
      <c r="AS4557" s="41"/>
      <c r="AT4557" s="41"/>
      <c r="AU4557" s="41"/>
      <c r="AV4557" s="41"/>
      <c r="AW4557" s="41"/>
      <c r="AX4557" s="41"/>
      <c r="AY4557" s="41"/>
      <c r="AZ4557" s="41"/>
      <c r="BA4557" s="41"/>
      <c r="BB4557" s="41"/>
      <c r="BC4557" s="41"/>
      <c r="BD4557" s="41"/>
      <c r="BE4557" s="41"/>
      <c r="BF4557" s="41"/>
      <c r="BG4557" s="41"/>
      <c r="BH4557" s="41"/>
      <c r="BI4557" s="41"/>
      <c r="BJ4557" s="41"/>
      <c r="BK4557" s="41"/>
      <c r="BL4557" s="41"/>
      <c r="BM4557" s="41"/>
      <c r="BN4557" s="41"/>
      <c r="BO4557" s="41"/>
      <c r="BP4557" s="108"/>
      <c r="CG4557" s="102"/>
      <c r="CI4557" s="45"/>
    </row>
    <row r="4558" spans="37:87" ht="13" customHeight="1">
      <c r="AK4558" s="114"/>
      <c r="AL4558" s="41"/>
      <c r="AM4558" s="41"/>
      <c r="AN4558" s="41"/>
      <c r="AO4558" s="41"/>
      <c r="AP4558" s="41"/>
      <c r="AQ4558" s="41"/>
      <c r="AR4558" s="41"/>
      <c r="AS4558" s="41"/>
      <c r="AT4558" s="41"/>
      <c r="AU4558" s="41"/>
      <c r="AV4558" s="41"/>
      <c r="AW4558" s="41"/>
      <c r="AX4558" s="41"/>
      <c r="AY4558" s="41"/>
      <c r="AZ4558" s="41"/>
      <c r="BA4558" s="41"/>
      <c r="BB4558" s="41"/>
      <c r="BC4558" s="41"/>
      <c r="BD4558" s="41"/>
      <c r="BE4558" s="41"/>
      <c r="BF4558" s="41"/>
      <c r="BG4558" s="41"/>
      <c r="BH4558" s="41"/>
      <c r="BI4558" s="41"/>
      <c r="BJ4558" s="41"/>
      <c r="BK4558" s="41"/>
      <c r="BL4558" s="41"/>
      <c r="BM4558" s="41"/>
      <c r="BN4558" s="41"/>
      <c r="BO4558" s="41"/>
      <c r="BP4558" s="108"/>
      <c r="CG4558" s="102"/>
      <c r="CI4558" s="45"/>
    </row>
    <row r="4559" spans="37:87" ht="13" customHeight="1">
      <c r="AK4559" s="114"/>
      <c r="AL4559" s="41"/>
      <c r="AM4559" s="41"/>
      <c r="AN4559" s="41"/>
      <c r="AO4559" s="41"/>
      <c r="AP4559" s="41"/>
      <c r="AQ4559" s="41"/>
      <c r="AR4559" s="41"/>
      <c r="AS4559" s="41"/>
      <c r="AT4559" s="41"/>
      <c r="AU4559" s="41"/>
      <c r="AV4559" s="41"/>
      <c r="AW4559" s="41"/>
      <c r="AX4559" s="41"/>
      <c r="AY4559" s="41"/>
      <c r="AZ4559" s="41"/>
      <c r="BA4559" s="41"/>
      <c r="BB4559" s="41"/>
      <c r="BC4559" s="41"/>
      <c r="BD4559" s="41"/>
      <c r="BE4559" s="41"/>
      <c r="BF4559" s="41"/>
      <c r="BG4559" s="41"/>
      <c r="BH4559" s="41"/>
      <c r="BI4559" s="41"/>
      <c r="BJ4559" s="41"/>
      <c r="BK4559" s="41"/>
      <c r="BL4559" s="41"/>
      <c r="BM4559" s="41"/>
      <c r="BN4559" s="41"/>
      <c r="BO4559" s="41"/>
      <c r="BP4559" s="108"/>
      <c r="CG4559" s="102"/>
      <c r="CI4559" s="45"/>
    </row>
    <row r="4560" spans="37:87" ht="13" customHeight="1">
      <c r="AK4560" s="114"/>
      <c r="AL4560" s="41"/>
      <c r="AM4560" s="41"/>
      <c r="AN4560" s="41"/>
      <c r="AO4560" s="41"/>
      <c r="AP4560" s="41"/>
      <c r="AQ4560" s="41"/>
      <c r="AR4560" s="41"/>
      <c r="AS4560" s="41"/>
      <c r="AT4560" s="41"/>
      <c r="AU4560" s="41"/>
      <c r="AV4560" s="41"/>
      <c r="AW4560" s="41"/>
      <c r="AX4560" s="41"/>
      <c r="AY4560" s="41"/>
      <c r="AZ4560" s="41"/>
      <c r="BA4560" s="41"/>
      <c r="BB4560" s="41"/>
      <c r="BC4560" s="41"/>
      <c r="BD4560" s="41"/>
      <c r="BE4560" s="41"/>
      <c r="BF4560" s="41"/>
      <c r="BG4560" s="41"/>
      <c r="BH4560" s="41"/>
      <c r="BI4560" s="41"/>
      <c r="BJ4560" s="41"/>
      <c r="BK4560" s="41"/>
      <c r="BL4560" s="41"/>
      <c r="BM4560" s="41"/>
      <c r="BN4560" s="41"/>
      <c r="BO4560" s="41"/>
      <c r="BP4560" s="108"/>
      <c r="CG4560" s="102"/>
      <c r="CI4560" s="45"/>
    </row>
    <row r="4561" spans="37:87" ht="13" customHeight="1">
      <c r="AK4561" s="114"/>
      <c r="AL4561" s="41"/>
      <c r="AM4561" s="41"/>
      <c r="AN4561" s="41"/>
      <c r="AO4561" s="41"/>
      <c r="AP4561" s="41"/>
      <c r="AQ4561" s="41"/>
      <c r="AR4561" s="41"/>
      <c r="AS4561" s="41"/>
      <c r="AT4561" s="41"/>
      <c r="AU4561" s="41"/>
      <c r="AV4561" s="41"/>
      <c r="AW4561" s="41"/>
      <c r="AX4561" s="41"/>
      <c r="AY4561" s="41"/>
      <c r="AZ4561" s="41"/>
      <c r="BA4561" s="41"/>
      <c r="BB4561" s="41"/>
      <c r="BC4561" s="41"/>
      <c r="BD4561" s="41"/>
      <c r="BE4561" s="41"/>
      <c r="BF4561" s="41"/>
      <c r="BG4561" s="41"/>
      <c r="BH4561" s="41"/>
      <c r="BI4561" s="41"/>
      <c r="BJ4561" s="41"/>
      <c r="BK4561" s="41"/>
      <c r="BL4561" s="41"/>
      <c r="BM4561" s="41"/>
      <c r="BN4561" s="41"/>
      <c r="BO4561" s="41"/>
      <c r="BP4561" s="108"/>
      <c r="CG4561" s="102"/>
      <c r="CI4561" s="45"/>
    </row>
    <row r="4562" spans="37:87" ht="13" customHeight="1">
      <c r="AK4562" s="114"/>
      <c r="AL4562" s="41"/>
      <c r="AM4562" s="41"/>
      <c r="AN4562" s="41"/>
      <c r="AO4562" s="41"/>
      <c r="AP4562" s="41"/>
      <c r="AQ4562" s="41"/>
      <c r="AR4562" s="41"/>
      <c r="AS4562" s="41"/>
      <c r="AT4562" s="41"/>
      <c r="AU4562" s="41"/>
      <c r="AV4562" s="41"/>
      <c r="AW4562" s="41"/>
      <c r="AX4562" s="41"/>
      <c r="AY4562" s="41"/>
      <c r="AZ4562" s="41"/>
      <c r="BA4562" s="41"/>
      <c r="BB4562" s="41"/>
      <c r="BC4562" s="41"/>
      <c r="BD4562" s="41"/>
      <c r="BE4562" s="41"/>
      <c r="BF4562" s="41"/>
      <c r="BG4562" s="41"/>
      <c r="BH4562" s="41"/>
      <c r="BI4562" s="41"/>
      <c r="BJ4562" s="41"/>
      <c r="BK4562" s="41"/>
      <c r="BL4562" s="41"/>
      <c r="BM4562" s="41"/>
      <c r="BN4562" s="41"/>
      <c r="BO4562" s="41"/>
      <c r="BP4562" s="108"/>
      <c r="CG4562" s="102"/>
      <c r="CI4562" s="45"/>
    </row>
    <row r="4563" spans="37:87" ht="13" customHeight="1">
      <c r="AK4563" s="114"/>
      <c r="AL4563" s="41"/>
      <c r="AM4563" s="41"/>
      <c r="AN4563" s="41"/>
      <c r="AO4563" s="41"/>
      <c r="AP4563" s="41"/>
      <c r="AQ4563" s="41"/>
      <c r="AR4563" s="41"/>
      <c r="AS4563" s="41"/>
      <c r="AT4563" s="41"/>
      <c r="AU4563" s="41"/>
      <c r="AV4563" s="41"/>
      <c r="AW4563" s="41"/>
      <c r="AX4563" s="41"/>
      <c r="AY4563" s="41"/>
      <c r="AZ4563" s="41"/>
      <c r="BA4563" s="41"/>
      <c r="BB4563" s="41"/>
      <c r="BC4563" s="41"/>
      <c r="BD4563" s="41"/>
      <c r="BE4563" s="41"/>
      <c r="BF4563" s="41"/>
      <c r="BG4563" s="41"/>
      <c r="BH4563" s="41"/>
      <c r="BI4563" s="41"/>
      <c r="BJ4563" s="41"/>
      <c r="BK4563" s="41"/>
      <c r="BL4563" s="41"/>
      <c r="BM4563" s="41"/>
      <c r="BN4563" s="41"/>
      <c r="BO4563" s="41"/>
      <c r="BP4563" s="108"/>
      <c r="CG4563" s="102"/>
      <c r="CI4563" s="45"/>
    </row>
    <row r="4564" spans="37:87" ht="13" customHeight="1">
      <c r="AK4564" s="114"/>
      <c r="AL4564" s="41"/>
      <c r="AM4564" s="41"/>
      <c r="AN4564" s="41"/>
      <c r="AO4564" s="41"/>
      <c r="AP4564" s="41"/>
      <c r="AQ4564" s="41"/>
      <c r="AR4564" s="41"/>
      <c r="AS4564" s="41"/>
      <c r="AT4564" s="41"/>
      <c r="AU4564" s="41"/>
      <c r="AV4564" s="41"/>
      <c r="AW4564" s="41"/>
      <c r="AX4564" s="41"/>
      <c r="AY4564" s="41"/>
      <c r="AZ4564" s="41"/>
      <c r="BA4564" s="41"/>
      <c r="BB4564" s="41"/>
      <c r="BC4564" s="41"/>
      <c r="BD4564" s="41"/>
      <c r="BE4564" s="41"/>
      <c r="BF4564" s="41"/>
      <c r="BG4564" s="41"/>
      <c r="BH4564" s="41"/>
      <c r="BI4564" s="41"/>
      <c r="BJ4564" s="41"/>
      <c r="BK4564" s="41"/>
      <c r="BL4564" s="41"/>
      <c r="BM4564" s="41"/>
      <c r="BN4564" s="41"/>
      <c r="BO4564" s="41"/>
      <c r="BP4564" s="108"/>
      <c r="CG4564" s="102"/>
      <c r="CI4564" s="45"/>
    </row>
    <row r="4565" spans="37:87" ht="13" customHeight="1">
      <c r="AK4565" s="114"/>
      <c r="AL4565" s="41"/>
      <c r="AM4565" s="41"/>
      <c r="AN4565" s="41"/>
      <c r="AO4565" s="41"/>
      <c r="AP4565" s="41"/>
      <c r="AQ4565" s="41"/>
      <c r="AR4565" s="41"/>
      <c r="AS4565" s="41"/>
      <c r="AT4565" s="41"/>
      <c r="AU4565" s="41"/>
      <c r="AV4565" s="41"/>
      <c r="AW4565" s="41"/>
      <c r="AX4565" s="41"/>
      <c r="AY4565" s="41"/>
      <c r="AZ4565" s="41"/>
      <c r="BA4565" s="41"/>
      <c r="BB4565" s="41"/>
      <c r="BC4565" s="41"/>
      <c r="BD4565" s="41"/>
      <c r="BE4565" s="41"/>
      <c r="BF4565" s="41"/>
      <c r="BG4565" s="41"/>
      <c r="BH4565" s="41"/>
      <c r="BI4565" s="41"/>
      <c r="BJ4565" s="41"/>
      <c r="BK4565" s="41"/>
      <c r="BL4565" s="41"/>
      <c r="BM4565" s="41"/>
      <c r="BN4565" s="41"/>
      <c r="BO4565" s="41"/>
      <c r="BP4565" s="108"/>
      <c r="CG4565" s="102"/>
      <c r="CI4565" s="45"/>
    </row>
    <row r="4566" spans="37:87" ht="13" customHeight="1">
      <c r="AK4566" s="114"/>
      <c r="AL4566" s="41"/>
      <c r="AM4566" s="41"/>
      <c r="AN4566" s="41"/>
      <c r="AO4566" s="41"/>
      <c r="AP4566" s="41"/>
      <c r="AQ4566" s="41"/>
      <c r="AR4566" s="41"/>
      <c r="AS4566" s="41"/>
      <c r="AT4566" s="41"/>
      <c r="AU4566" s="41"/>
      <c r="AV4566" s="41"/>
      <c r="AW4566" s="41"/>
      <c r="AX4566" s="41"/>
      <c r="AY4566" s="41"/>
      <c r="AZ4566" s="41"/>
      <c r="BA4566" s="41"/>
      <c r="BB4566" s="41"/>
      <c r="BC4566" s="41"/>
      <c r="BD4566" s="41"/>
      <c r="BE4566" s="41"/>
      <c r="BF4566" s="41"/>
      <c r="BG4566" s="41"/>
      <c r="BH4566" s="41"/>
      <c r="BI4566" s="41"/>
      <c r="BJ4566" s="41"/>
      <c r="BK4566" s="41"/>
      <c r="BL4566" s="41"/>
      <c r="BM4566" s="41"/>
      <c r="BN4566" s="41"/>
      <c r="BO4566" s="41"/>
      <c r="BP4566" s="108"/>
      <c r="CG4566" s="102"/>
      <c r="CI4566" s="45"/>
    </row>
    <row r="4567" spans="37:87" ht="13" customHeight="1">
      <c r="AK4567" s="114"/>
      <c r="AL4567" s="41"/>
      <c r="AM4567" s="41"/>
      <c r="AN4567" s="41"/>
      <c r="AO4567" s="41"/>
      <c r="AP4567" s="41"/>
      <c r="AQ4567" s="41"/>
      <c r="AR4567" s="41"/>
      <c r="AS4567" s="41"/>
      <c r="AT4567" s="41"/>
      <c r="AU4567" s="41"/>
      <c r="AV4567" s="41"/>
      <c r="AW4567" s="41"/>
      <c r="AX4567" s="41"/>
      <c r="AY4567" s="41"/>
      <c r="AZ4567" s="41"/>
      <c r="BA4567" s="41"/>
      <c r="BB4567" s="41"/>
      <c r="BC4567" s="41"/>
      <c r="BD4567" s="41"/>
      <c r="BE4567" s="41"/>
      <c r="BF4567" s="41"/>
      <c r="BG4567" s="41"/>
      <c r="BH4567" s="41"/>
      <c r="BI4567" s="41"/>
      <c r="BJ4567" s="41"/>
      <c r="BK4567" s="41"/>
      <c r="BL4567" s="41"/>
      <c r="BM4567" s="41"/>
      <c r="BN4567" s="41"/>
      <c r="BO4567" s="41"/>
      <c r="BP4567" s="108"/>
      <c r="CG4567" s="102"/>
      <c r="CI4567" s="45"/>
    </row>
    <row r="4568" spans="37:87" ht="13" customHeight="1">
      <c r="AK4568" s="114"/>
      <c r="AL4568" s="41"/>
      <c r="AM4568" s="41"/>
      <c r="AN4568" s="41"/>
      <c r="AO4568" s="41"/>
      <c r="AP4568" s="41"/>
      <c r="AQ4568" s="41"/>
      <c r="AR4568" s="41"/>
      <c r="AS4568" s="41"/>
      <c r="AT4568" s="41"/>
      <c r="AU4568" s="41"/>
      <c r="AV4568" s="41"/>
      <c r="AW4568" s="41"/>
      <c r="AX4568" s="41"/>
      <c r="AY4568" s="41"/>
      <c r="AZ4568" s="41"/>
      <c r="BA4568" s="41"/>
      <c r="BB4568" s="41"/>
      <c r="BC4568" s="41"/>
      <c r="BD4568" s="41"/>
      <c r="BE4568" s="41"/>
      <c r="BF4568" s="41"/>
      <c r="BG4568" s="41"/>
      <c r="BH4568" s="41"/>
      <c r="BI4568" s="41"/>
      <c r="BJ4568" s="41"/>
      <c r="BK4568" s="41"/>
      <c r="BL4568" s="41"/>
      <c r="BM4568" s="41"/>
      <c r="BN4568" s="41"/>
      <c r="BO4568" s="41"/>
      <c r="BP4568" s="108"/>
      <c r="CG4568" s="102"/>
      <c r="CI4568" s="45"/>
    </row>
    <row r="4569" spans="37:87" ht="13" customHeight="1">
      <c r="AK4569" s="114"/>
      <c r="AL4569" s="41"/>
      <c r="AM4569" s="41"/>
      <c r="AN4569" s="41"/>
      <c r="AO4569" s="41"/>
      <c r="AP4569" s="41"/>
      <c r="AQ4569" s="41"/>
      <c r="AR4569" s="41"/>
      <c r="AS4569" s="41"/>
      <c r="AT4569" s="41"/>
      <c r="AU4569" s="41"/>
      <c r="AV4569" s="41"/>
      <c r="AW4569" s="41"/>
      <c r="AX4569" s="41"/>
      <c r="AY4569" s="41"/>
      <c r="AZ4569" s="41"/>
      <c r="BA4569" s="41"/>
      <c r="BB4569" s="41"/>
      <c r="BC4569" s="41"/>
      <c r="BD4569" s="41"/>
      <c r="BE4569" s="41"/>
      <c r="BF4569" s="41"/>
      <c r="BG4569" s="41"/>
      <c r="BH4569" s="41"/>
      <c r="BI4569" s="41"/>
      <c r="BJ4569" s="41"/>
      <c r="BK4569" s="41"/>
      <c r="BL4569" s="41"/>
      <c r="BM4569" s="41"/>
      <c r="BN4569" s="41"/>
      <c r="BO4569" s="41"/>
      <c r="BP4569" s="108"/>
      <c r="CG4569" s="102"/>
      <c r="CI4569" s="45"/>
    </row>
    <row r="4570" spans="37:87" ht="13" customHeight="1">
      <c r="AK4570" s="114"/>
      <c r="AL4570" s="41"/>
      <c r="AM4570" s="41"/>
      <c r="AN4570" s="41"/>
      <c r="AO4570" s="41"/>
      <c r="AP4570" s="41"/>
      <c r="AQ4570" s="41"/>
      <c r="AR4570" s="41"/>
      <c r="AS4570" s="41"/>
      <c r="AT4570" s="41"/>
      <c r="AU4570" s="41"/>
      <c r="AV4570" s="41"/>
      <c r="AW4570" s="41"/>
      <c r="AX4570" s="41"/>
      <c r="AY4570" s="41"/>
      <c r="AZ4570" s="41"/>
      <c r="BA4570" s="41"/>
      <c r="BB4570" s="41"/>
      <c r="BC4570" s="41"/>
      <c r="BD4570" s="41"/>
      <c r="BE4570" s="41"/>
      <c r="BF4570" s="41"/>
      <c r="BG4570" s="41"/>
      <c r="BH4570" s="41"/>
      <c r="BI4570" s="41"/>
      <c r="BJ4570" s="41"/>
      <c r="BK4570" s="41"/>
      <c r="BL4570" s="41"/>
      <c r="BM4570" s="41"/>
      <c r="BN4570" s="41"/>
      <c r="BO4570" s="41"/>
      <c r="BP4570" s="108"/>
      <c r="CG4570" s="102"/>
      <c r="CI4570" s="45"/>
    </row>
    <row r="4571" spans="37:87" ht="13" customHeight="1">
      <c r="AK4571" s="114"/>
      <c r="AL4571" s="41"/>
      <c r="AM4571" s="41"/>
      <c r="AN4571" s="41"/>
      <c r="AO4571" s="41"/>
      <c r="AP4571" s="41"/>
      <c r="AQ4571" s="41"/>
      <c r="AR4571" s="41"/>
      <c r="AS4571" s="41"/>
      <c r="AT4571" s="41"/>
      <c r="AU4571" s="41"/>
      <c r="AV4571" s="41"/>
      <c r="AW4571" s="41"/>
      <c r="AX4571" s="41"/>
      <c r="AY4571" s="41"/>
      <c r="AZ4571" s="41"/>
      <c r="BA4571" s="41"/>
      <c r="BB4571" s="41"/>
      <c r="BC4571" s="41"/>
      <c r="BD4571" s="41"/>
      <c r="BE4571" s="41"/>
      <c r="BF4571" s="41"/>
      <c r="BG4571" s="41"/>
      <c r="BH4571" s="41"/>
      <c r="BI4571" s="41"/>
      <c r="BJ4571" s="41"/>
      <c r="BK4571" s="41"/>
      <c r="BL4571" s="41"/>
      <c r="BM4571" s="41"/>
      <c r="BN4571" s="41"/>
      <c r="BO4571" s="41"/>
      <c r="BP4571" s="108"/>
      <c r="CG4571" s="102"/>
      <c r="CI4571" s="45"/>
    </row>
    <row r="4572" spans="37:87" ht="13" customHeight="1">
      <c r="AK4572" s="114"/>
      <c r="AL4572" s="41"/>
      <c r="AM4572" s="41"/>
      <c r="AN4572" s="41"/>
      <c r="AO4572" s="41"/>
      <c r="AP4572" s="41"/>
      <c r="AQ4572" s="41"/>
      <c r="AR4572" s="41"/>
      <c r="AS4572" s="41"/>
      <c r="AT4572" s="41"/>
      <c r="AU4572" s="41"/>
      <c r="AV4572" s="41"/>
      <c r="AW4572" s="41"/>
      <c r="AX4572" s="41"/>
      <c r="AY4572" s="41"/>
      <c r="AZ4572" s="41"/>
      <c r="BA4572" s="41"/>
      <c r="BB4572" s="41"/>
      <c r="BC4572" s="41"/>
      <c r="BD4572" s="41"/>
      <c r="BE4572" s="41"/>
      <c r="BF4572" s="41"/>
      <c r="BG4572" s="41"/>
      <c r="BH4572" s="41"/>
      <c r="BI4572" s="41"/>
      <c r="BJ4572" s="41"/>
      <c r="BK4572" s="41"/>
      <c r="BL4572" s="41"/>
      <c r="BM4572" s="41"/>
      <c r="BN4572" s="41"/>
      <c r="BO4572" s="41"/>
      <c r="BP4572" s="108"/>
      <c r="CG4572" s="102"/>
      <c r="CI4572" s="45"/>
    </row>
    <row r="4573" spans="37:87" ht="13" customHeight="1">
      <c r="AK4573" s="114"/>
      <c r="AL4573" s="41"/>
      <c r="AM4573" s="41"/>
      <c r="AN4573" s="41"/>
      <c r="AO4573" s="41"/>
      <c r="AP4573" s="41"/>
      <c r="AQ4573" s="41"/>
      <c r="AR4573" s="41"/>
      <c r="AS4573" s="41"/>
      <c r="AT4573" s="41"/>
      <c r="AU4573" s="41"/>
      <c r="AV4573" s="41"/>
      <c r="AW4573" s="41"/>
      <c r="AX4573" s="41"/>
      <c r="AY4573" s="41"/>
      <c r="AZ4573" s="41"/>
      <c r="BA4573" s="41"/>
      <c r="BB4573" s="41"/>
      <c r="BC4573" s="41"/>
      <c r="BD4573" s="41"/>
      <c r="BE4573" s="41"/>
      <c r="BF4573" s="41"/>
      <c r="BG4573" s="41"/>
      <c r="BH4573" s="41"/>
      <c r="BI4573" s="41"/>
      <c r="BJ4573" s="41"/>
      <c r="BK4573" s="41"/>
      <c r="BL4573" s="41"/>
      <c r="BM4573" s="41"/>
      <c r="BN4573" s="41"/>
      <c r="BO4573" s="41"/>
      <c r="BP4573" s="108"/>
      <c r="CG4573" s="102"/>
      <c r="CI4573" s="45"/>
    </row>
    <row r="4574" spans="37:87" ht="13" customHeight="1">
      <c r="AK4574" s="114"/>
      <c r="AL4574" s="41"/>
      <c r="AM4574" s="41"/>
      <c r="AN4574" s="41"/>
      <c r="AO4574" s="41"/>
      <c r="AP4574" s="41"/>
      <c r="AQ4574" s="41"/>
      <c r="AR4574" s="41"/>
      <c r="AS4574" s="41"/>
      <c r="AT4574" s="41"/>
      <c r="AU4574" s="41"/>
      <c r="AV4574" s="41"/>
      <c r="AW4574" s="41"/>
      <c r="AX4574" s="41"/>
      <c r="AY4574" s="41"/>
      <c r="AZ4574" s="41"/>
      <c r="BA4574" s="41"/>
      <c r="BB4574" s="41"/>
      <c r="BC4574" s="41"/>
      <c r="BD4574" s="41"/>
      <c r="BE4574" s="41"/>
      <c r="BF4574" s="41"/>
      <c r="BG4574" s="41"/>
      <c r="BH4574" s="41"/>
      <c r="BI4574" s="41"/>
      <c r="BJ4574" s="41"/>
      <c r="BK4574" s="41"/>
      <c r="BL4574" s="41"/>
      <c r="BM4574" s="41"/>
      <c r="BN4574" s="41"/>
      <c r="BO4574" s="41"/>
      <c r="BP4574" s="108"/>
      <c r="CG4574" s="102"/>
      <c r="CI4574" s="45"/>
    </row>
    <row r="4575" spans="37:87" ht="13" customHeight="1">
      <c r="AK4575" s="114"/>
      <c r="AL4575" s="41"/>
      <c r="AM4575" s="41"/>
      <c r="AN4575" s="41"/>
      <c r="AO4575" s="41"/>
      <c r="AP4575" s="41"/>
      <c r="AQ4575" s="41"/>
      <c r="AR4575" s="41"/>
      <c r="AS4575" s="41"/>
      <c r="AT4575" s="41"/>
      <c r="AU4575" s="41"/>
      <c r="AV4575" s="41"/>
      <c r="AW4575" s="41"/>
      <c r="AX4575" s="41"/>
      <c r="AY4575" s="41"/>
      <c r="AZ4575" s="41"/>
      <c r="BA4575" s="41"/>
      <c r="BB4575" s="41"/>
      <c r="BC4575" s="41"/>
      <c r="BD4575" s="41"/>
      <c r="BE4575" s="41"/>
      <c r="BF4575" s="41"/>
      <c r="BG4575" s="41"/>
      <c r="BH4575" s="41"/>
      <c r="BI4575" s="41"/>
      <c r="BJ4575" s="41"/>
      <c r="BK4575" s="41"/>
      <c r="BL4575" s="41"/>
      <c r="BM4575" s="41"/>
      <c r="BN4575" s="41"/>
      <c r="BO4575" s="41"/>
      <c r="BP4575" s="108"/>
      <c r="CG4575" s="102"/>
      <c r="CI4575" s="45"/>
    </row>
    <row r="4576" spans="37:87" ht="13" customHeight="1">
      <c r="AK4576" s="114"/>
      <c r="AL4576" s="41"/>
      <c r="AM4576" s="41"/>
      <c r="AN4576" s="41"/>
      <c r="AO4576" s="41"/>
      <c r="AP4576" s="41"/>
      <c r="AQ4576" s="41"/>
      <c r="AR4576" s="41"/>
      <c r="AS4576" s="41"/>
      <c r="AT4576" s="41"/>
      <c r="AU4576" s="41"/>
      <c r="AV4576" s="41"/>
      <c r="AW4576" s="41"/>
      <c r="AX4576" s="41"/>
      <c r="AY4576" s="41"/>
      <c r="AZ4576" s="41"/>
      <c r="BA4576" s="41"/>
      <c r="BB4576" s="41"/>
      <c r="BC4576" s="41"/>
      <c r="BD4576" s="41"/>
      <c r="BE4576" s="41"/>
      <c r="BF4576" s="41"/>
      <c r="BG4576" s="41"/>
      <c r="BH4576" s="41"/>
      <c r="BI4576" s="41"/>
      <c r="BJ4576" s="41"/>
      <c r="BK4576" s="41"/>
      <c r="BL4576" s="41"/>
      <c r="BM4576" s="41"/>
      <c r="BN4576" s="41"/>
      <c r="BO4576" s="41"/>
      <c r="BP4576" s="108"/>
      <c r="CG4576" s="102"/>
      <c r="CI4576" s="45"/>
    </row>
    <row r="4577" spans="37:87" ht="13" customHeight="1">
      <c r="AK4577" s="114"/>
      <c r="AL4577" s="41"/>
      <c r="AM4577" s="41"/>
      <c r="AN4577" s="41"/>
      <c r="AO4577" s="41"/>
      <c r="AP4577" s="41"/>
      <c r="AQ4577" s="41"/>
      <c r="AR4577" s="41"/>
      <c r="AS4577" s="41"/>
      <c r="AT4577" s="41"/>
      <c r="AU4577" s="41"/>
      <c r="AV4577" s="41"/>
      <c r="AW4577" s="41"/>
      <c r="AX4577" s="41"/>
      <c r="AY4577" s="41"/>
      <c r="AZ4577" s="41"/>
      <c r="BA4577" s="41"/>
      <c r="BB4577" s="41"/>
      <c r="BC4577" s="41"/>
      <c r="BD4577" s="41"/>
      <c r="BE4577" s="41"/>
      <c r="BF4577" s="41"/>
      <c r="BG4577" s="41"/>
      <c r="BH4577" s="41"/>
      <c r="BI4577" s="41"/>
      <c r="BJ4577" s="41"/>
      <c r="BK4577" s="41"/>
      <c r="BL4577" s="41"/>
      <c r="BM4577" s="41"/>
      <c r="BN4577" s="41"/>
      <c r="BO4577" s="41"/>
      <c r="BP4577" s="108"/>
      <c r="CG4577" s="102"/>
      <c r="CI4577" s="45"/>
    </row>
    <row r="4578" spans="37:87" ht="13" customHeight="1">
      <c r="AK4578" s="114"/>
      <c r="AL4578" s="41"/>
      <c r="AM4578" s="41"/>
      <c r="AN4578" s="41"/>
      <c r="AO4578" s="41"/>
      <c r="AP4578" s="41"/>
      <c r="AQ4578" s="41"/>
      <c r="AR4578" s="41"/>
      <c r="AS4578" s="41"/>
      <c r="AT4578" s="41"/>
      <c r="AU4578" s="41"/>
      <c r="AV4578" s="41"/>
      <c r="AW4578" s="41"/>
      <c r="AX4578" s="41"/>
      <c r="AY4578" s="41"/>
      <c r="AZ4578" s="41"/>
      <c r="BA4578" s="41"/>
      <c r="BB4578" s="41"/>
      <c r="BC4578" s="41"/>
      <c r="BD4578" s="41"/>
      <c r="BE4578" s="41"/>
      <c r="BF4578" s="41"/>
      <c r="BG4578" s="41"/>
      <c r="BH4578" s="41"/>
      <c r="BI4578" s="41"/>
      <c r="BJ4578" s="41"/>
      <c r="BK4578" s="41"/>
      <c r="BL4578" s="41"/>
      <c r="BM4578" s="41"/>
      <c r="BN4578" s="41"/>
      <c r="BO4578" s="41"/>
      <c r="BP4578" s="108"/>
      <c r="CG4578" s="102"/>
      <c r="CI4578" s="45"/>
    </row>
    <row r="4579" spans="37:87" ht="13" customHeight="1">
      <c r="AK4579" s="114"/>
      <c r="AL4579" s="41"/>
      <c r="AM4579" s="41"/>
      <c r="AN4579" s="41"/>
      <c r="AO4579" s="41"/>
      <c r="AP4579" s="41"/>
      <c r="AQ4579" s="41"/>
      <c r="AR4579" s="41"/>
      <c r="AS4579" s="41"/>
      <c r="AT4579" s="41"/>
      <c r="AU4579" s="41"/>
      <c r="AV4579" s="41"/>
      <c r="AW4579" s="41"/>
      <c r="AX4579" s="41"/>
      <c r="AY4579" s="41"/>
      <c r="AZ4579" s="41"/>
      <c r="BA4579" s="41"/>
      <c r="BB4579" s="41"/>
      <c r="BC4579" s="41"/>
      <c r="BD4579" s="41"/>
      <c r="BE4579" s="41"/>
      <c r="BF4579" s="41"/>
      <c r="BG4579" s="41"/>
      <c r="BH4579" s="41"/>
      <c r="BI4579" s="41"/>
      <c r="BJ4579" s="41"/>
      <c r="BK4579" s="41"/>
      <c r="BL4579" s="41"/>
      <c r="BM4579" s="41"/>
      <c r="BN4579" s="41"/>
      <c r="BO4579" s="41"/>
      <c r="BP4579" s="108"/>
      <c r="CG4579" s="102"/>
      <c r="CI4579" s="45"/>
    </row>
    <row r="4580" spans="37:87" ht="13" customHeight="1">
      <c r="AK4580" s="114"/>
      <c r="AL4580" s="41"/>
      <c r="AM4580" s="41"/>
      <c r="AN4580" s="41"/>
      <c r="AO4580" s="41"/>
      <c r="AP4580" s="41"/>
      <c r="AQ4580" s="41"/>
      <c r="AR4580" s="41"/>
      <c r="AS4580" s="41"/>
      <c r="AT4580" s="41"/>
      <c r="AU4580" s="41"/>
      <c r="AV4580" s="41"/>
      <c r="AW4580" s="41"/>
      <c r="AX4580" s="41"/>
      <c r="AY4580" s="41"/>
      <c r="AZ4580" s="41"/>
      <c r="BA4580" s="41"/>
      <c r="BB4580" s="41"/>
      <c r="BC4580" s="41"/>
      <c r="BD4580" s="41"/>
      <c r="BE4580" s="41"/>
      <c r="BF4580" s="41"/>
      <c r="BG4580" s="41"/>
      <c r="BH4580" s="41"/>
      <c r="BI4580" s="41"/>
      <c r="BJ4580" s="41"/>
      <c r="BK4580" s="41"/>
      <c r="BL4580" s="41"/>
      <c r="BM4580" s="41"/>
      <c r="BN4580" s="41"/>
      <c r="BO4580" s="41"/>
      <c r="BP4580" s="108"/>
      <c r="CG4580" s="102"/>
      <c r="CI4580" s="45"/>
    </row>
    <row r="4581" spans="37:87" ht="13" customHeight="1">
      <c r="AK4581" s="114"/>
      <c r="AL4581" s="41"/>
      <c r="AM4581" s="41"/>
      <c r="AN4581" s="41"/>
      <c r="AO4581" s="41"/>
      <c r="AP4581" s="41"/>
      <c r="AQ4581" s="41"/>
      <c r="AR4581" s="41"/>
      <c r="AS4581" s="41"/>
      <c r="AT4581" s="41"/>
      <c r="AU4581" s="41"/>
      <c r="AV4581" s="41"/>
      <c r="AW4581" s="41"/>
      <c r="AX4581" s="41"/>
      <c r="AY4581" s="41"/>
      <c r="AZ4581" s="41"/>
      <c r="BA4581" s="41"/>
      <c r="BB4581" s="41"/>
      <c r="BC4581" s="41"/>
      <c r="BD4581" s="41"/>
      <c r="BE4581" s="41"/>
      <c r="BF4581" s="41"/>
      <c r="BG4581" s="41"/>
      <c r="BH4581" s="41"/>
      <c r="BI4581" s="41"/>
      <c r="BJ4581" s="41"/>
      <c r="BK4581" s="41"/>
      <c r="BL4581" s="41"/>
      <c r="BM4581" s="41"/>
      <c r="BN4581" s="41"/>
      <c r="BO4581" s="41"/>
      <c r="BP4581" s="108"/>
      <c r="CG4581" s="102"/>
      <c r="CI4581" s="45"/>
    </row>
    <row r="4582" spans="37:87" ht="13" customHeight="1">
      <c r="AK4582" s="114"/>
      <c r="AL4582" s="41"/>
      <c r="AM4582" s="41"/>
      <c r="AN4582" s="41"/>
      <c r="AO4582" s="41"/>
      <c r="AP4582" s="41"/>
      <c r="AQ4582" s="41"/>
      <c r="AR4582" s="41"/>
      <c r="AS4582" s="41"/>
      <c r="AT4582" s="41"/>
      <c r="AU4582" s="41"/>
      <c r="AV4582" s="41"/>
      <c r="AW4582" s="41"/>
      <c r="AX4582" s="41"/>
      <c r="AY4582" s="41"/>
      <c r="AZ4582" s="41"/>
      <c r="BA4582" s="41"/>
      <c r="BB4582" s="41"/>
      <c r="BC4582" s="41"/>
      <c r="BD4582" s="41"/>
      <c r="BE4582" s="41"/>
      <c r="BF4582" s="41"/>
      <c r="BG4582" s="41"/>
      <c r="BH4582" s="41"/>
      <c r="BI4582" s="41"/>
      <c r="BJ4582" s="41"/>
      <c r="BK4582" s="41"/>
      <c r="BL4582" s="41"/>
      <c r="BM4582" s="41"/>
      <c r="BN4582" s="41"/>
      <c r="BO4582" s="41"/>
      <c r="BP4582" s="108"/>
      <c r="CG4582" s="102"/>
      <c r="CI4582" s="45"/>
    </row>
    <row r="4583" spans="37:87" ht="13" customHeight="1">
      <c r="AK4583" s="114"/>
      <c r="AL4583" s="41"/>
      <c r="AM4583" s="41"/>
      <c r="AN4583" s="41"/>
      <c r="AO4583" s="41"/>
      <c r="AP4583" s="41"/>
      <c r="AQ4583" s="41"/>
      <c r="AR4583" s="41"/>
      <c r="AS4583" s="41"/>
      <c r="AT4583" s="41"/>
      <c r="AU4583" s="41"/>
      <c r="AV4583" s="41"/>
      <c r="AW4583" s="41"/>
      <c r="AX4583" s="41"/>
      <c r="AY4583" s="41"/>
      <c r="AZ4583" s="41"/>
      <c r="BA4583" s="41"/>
      <c r="BB4583" s="41"/>
      <c r="BC4583" s="41"/>
      <c r="BD4583" s="41"/>
      <c r="BE4583" s="41"/>
      <c r="BF4583" s="41"/>
      <c r="BG4583" s="41"/>
      <c r="BH4583" s="41"/>
      <c r="BI4583" s="41"/>
      <c r="BJ4583" s="41"/>
      <c r="BK4583" s="41"/>
      <c r="BL4583" s="41"/>
      <c r="BM4583" s="41"/>
      <c r="BN4583" s="41"/>
      <c r="BO4583" s="41"/>
      <c r="BP4583" s="108"/>
      <c r="CG4583" s="102"/>
      <c r="CI4583" s="45"/>
    </row>
    <row r="4584" spans="37:87" ht="13" customHeight="1">
      <c r="AK4584" s="114"/>
      <c r="AL4584" s="41"/>
      <c r="AM4584" s="41"/>
      <c r="AN4584" s="41"/>
      <c r="AO4584" s="41"/>
      <c r="AP4584" s="41"/>
      <c r="AQ4584" s="41"/>
      <c r="AR4584" s="41"/>
      <c r="AS4584" s="41"/>
      <c r="AT4584" s="41"/>
      <c r="AU4584" s="41"/>
      <c r="AV4584" s="41"/>
      <c r="AW4584" s="41"/>
      <c r="AX4584" s="41"/>
      <c r="AY4584" s="41"/>
      <c r="AZ4584" s="41"/>
      <c r="BA4584" s="41"/>
      <c r="BB4584" s="41"/>
      <c r="BC4584" s="41"/>
      <c r="BD4584" s="41"/>
      <c r="BE4584" s="41"/>
      <c r="BF4584" s="41"/>
      <c r="BG4584" s="41"/>
      <c r="BH4584" s="41"/>
      <c r="BI4584" s="41"/>
      <c r="BJ4584" s="41"/>
      <c r="BK4584" s="41"/>
      <c r="BL4584" s="41"/>
      <c r="BM4584" s="41"/>
      <c r="BN4584" s="41"/>
      <c r="BO4584" s="41"/>
      <c r="BP4584" s="108"/>
      <c r="CG4584" s="102"/>
      <c r="CI4584" s="45"/>
    </row>
    <row r="4585" spans="37:87" ht="13" customHeight="1">
      <c r="AK4585" s="114"/>
      <c r="AL4585" s="41"/>
      <c r="AM4585" s="41"/>
      <c r="AN4585" s="41"/>
      <c r="AO4585" s="41"/>
      <c r="AP4585" s="41"/>
      <c r="AQ4585" s="41"/>
      <c r="AR4585" s="41"/>
      <c r="AS4585" s="41"/>
      <c r="AT4585" s="41"/>
      <c r="AU4585" s="41"/>
      <c r="AV4585" s="41"/>
      <c r="AW4585" s="41"/>
      <c r="AX4585" s="41"/>
      <c r="AY4585" s="41"/>
      <c r="AZ4585" s="41"/>
      <c r="BA4585" s="41"/>
      <c r="BB4585" s="41"/>
      <c r="BC4585" s="41"/>
      <c r="BD4585" s="41"/>
      <c r="BE4585" s="41"/>
      <c r="BF4585" s="41"/>
      <c r="BG4585" s="41"/>
      <c r="BH4585" s="41"/>
      <c r="BI4585" s="41"/>
      <c r="BJ4585" s="41"/>
      <c r="BK4585" s="41"/>
      <c r="BL4585" s="41"/>
      <c r="BM4585" s="41"/>
      <c r="BN4585" s="41"/>
      <c r="BO4585" s="41"/>
      <c r="BP4585" s="108"/>
      <c r="CG4585" s="102"/>
      <c r="CI4585" s="45"/>
    </row>
    <row r="4586" spans="37:87" ht="13" customHeight="1">
      <c r="AK4586" s="114"/>
      <c r="AL4586" s="41"/>
      <c r="AM4586" s="41"/>
      <c r="AN4586" s="41"/>
      <c r="AO4586" s="41"/>
      <c r="AP4586" s="41"/>
      <c r="AQ4586" s="41"/>
      <c r="AR4586" s="41"/>
      <c r="AS4586" s="41"/>
      <c r="AT4586" s="41"/>
      <c r="AU4586" s="41"/>
      <c r="AV4586" s="41"/>
      <c r="AW4586" s="41"/>
      <c r="AX4586" s="41"/>
      <c r="AY4586" s="41"/>
      <c r="AZ4586" s="41"/>
      <c r="BA4586" s="41"/>
      <c r="BB4586" s="41"/>
      <c r="BC4586" s="41"/>
      <c r="BD4586" s="41"/>
      <c r="BE4586" s="41"/>
      <c r="BF4586" s="41"/>
      <c r="BG4586" s="41"/>
      <c r="BH4586" s="41"/>
      <c r="BI4586" s="41"/>
      <c r="BJ4586" s="41"/>
      <c r="BK4586" s="41"/>
      <c r="BL4586" s="41"/>
      <c r="BM4586" s="41"/>
      <c r="BN4586" s="41"/>
      <c r="BO4586" s="41"/>
      <c r="BP4586" s="108"/>
      <c r="CG4586" s="102"/>
      <c r="CI4586" s="45"/>
    </row>
    <row r="4587" spans="37:87" ht="13" customHeight="1">
      <c r="AK4587" s="114"/>
      <c r="AL4587" s="41"/>
      <c r="AM4587" s="41"/>
      <c r="AN4587" s="41"/>
      <c r="AO4587" s="41"/>
      <c r="AP4587" s="41"/>
      <c r="AQ4587" s="41"/>
      <c r="AR4587" s="41"/>
      <c r="AS4587" s="41"/>
      <c r="AT4587" s="41"/>
      <c r="AU4587" s="41"/>
      <c r="AV4587" s="41"/>
      <c r="AW4587" s="41"/>
      <c r="AX4587" s="41"/>
      <c r="AY4587" s="41"/>
      <c r="AZ4587" s="41"/>
      <c r="BA4587" s="41"/>
      <c r="BB4587" s="41"/>
      <c r="BC4587" s="41"/>
      <c r="BD4587" s="41"/>
      <c r="BE4587" s="41"/>
      <c r="BF4587" s="41"/>
      <c r="BG4587" s="41"/>
      <c r="BH4587" s="41"/>
      <c r="BI4587" s="41"/>
      <c r="BJ4587" s="41"/>
      <c r="BK4587" s="41"/>
      <c r="BL4587" s="41"/>
      <c r="BM4587" s="41"/>
      <c r="BN4587" s="41"/>
      <c r="BO4587" s="41"/>
      <c r="BP4587" s="108"/>
      <c r="CG4587" s="102"/>
      <c r="CI4587" s="45"/>
    </row>
    <row r="4588" spans="37:87" ht="13" customHeight="1">
      <c r="AK4588" s="114"/>
      <c r="AL4588" s="41"/>
      <c r="AM4588" s="41"/>
      <c r="AN4588" s="41"/>
      <c r="AO4588" s="41"/>
      <c r="AP4588" s="41"/>
      <c r="AQ4588" s="41"/>
      <c r="AR4588" s="41"/>
      <c r="AS4588" s="41"/>
      <c r="AT4588" s="41"/>
      <c r="AU4588" s="41"/>
      <c r="AV4588" s="41"/>
      <c r="AW4588" s="41"/>
      <c r="AX4588" s="41"/>
      <c r="AY4588" s="41"/>
      <c r="AZ4588" s="41"/>
      <c r="BA4588" s="41"/>
      <c r="BB4588" s="41"/>
      <c r="BC4588" s="41"/>
      <c r="BD4588" s="41"/>
      <c r="BE4588" s="41"/>
      <c r="BF4588" s="41"/>
      <c r="BG4588" s="41"/>
      <c r="BH4588" s="41"/>
      <c r="BI4588" s="41"/>
      <c r="BJ4588" s="41"/>
      <c r="BK4588" s="41"/>
      <c r="BL4588" s="41"/>
      <c r="BM4588" s="41"/>
      <c r="BN4588" s="41"/>
      <c r="BO4588" s="41"/>
      <c r="BP4588" s="108"/>
      <c r="CG4588" s="102"/>
      <c r="CI4588" s="45"/>
    </row>
    <row r="4589" spans="37:87" ht="13" customHeight="1">
      <c r="AK4589" s="114"/>
      <c r="AL4589" s="41"/>
      <c r="AM4589" s="41"/>
      <c r="AN4589" s="41"/>
      <c r="AO4589" s="41"/>
      <c r="AP4589" s="41"/>
      <c r="AQ4589" s="41"/>
      <c r="AR4589" s="41"/>
      <c r="AS4589" s="41"/>
      <c r="AT4589" s="41"/>
      <c r="AU4589" s="41"/>
      <c r="AV4589" s="41"/>
      <c r="AW4589" s="41"/>
      <c r="AX4589" s="41"/>
      <c r="AY4589" s="41"/>
      <c r="AZ4589" s="41"/>
      <c r="BA4589" s="41"/>
      <c r="BB4589" s="41"/>
      <c r="BC4589" s="41"/>
      <c r="BD4589" s="41"/>
      <c r="BE4589" s="41"/>
      <c r="BF4589" s="41"/>
      <c r="BG4589" s="41"/>
      <c r="BH4589" s="41"/>
      <c r="BI4589" s="41"/>
      <c r="BJ4589" s="41"/>
      <c r="BK4589" s="41"/>
      <c r="BL4589" s="41"/>
      <c r="BM4589" s="41"/>
      <c r="BN4589" s="41"/>
      <c r="BO4589" s="41"/>
      <c r="BP4589" s="108"/>
      <c r="CG4589" s="102"/>
      <c r="CI4589" s="45"/>
    </row>
    <row r="4590" spans="37:87" ht="13" customHeight="1">
      <c r="AK4590" s="114"/>
      <c r="AL4590" s="41"/>
      <c r="AM4590" s="41"/>
      <c r="AN4590" s="41"/>
      <c r="AO4590" s="41"/>
      <c r="AP4590" s="41"/>
      <c r="AQ4590" s="41"/>
      <c r="AR4590" s="41"/>
      <c r="AS4590" s="41"/>
      <c r="AT4590" s="41"/>
      <c r="AU4590" s="41"/>
      <c r="AV4590" s="41"/>
      <c r="AW4590" s="41"/>
      <c r="AX4590" s="41"/>
      <c r="AY4590" s="41"/>
      <c r="AZ4590" s="41"/>
      <c r="BA4590" s="41"/>
      <c r="BB4590" s="41"/>
      <c r="BC4590" s="41"/>
      <c r="BD4590" s="41"/>
      <c r="BE4590" s="41"/>
      <c r="BF4590" s="41"/>
      <c r="BG4590" s="41"/>
      <c r="BH4590" s="41"/>
      <c r="BI4590" s="41"/>
      <c r="BJ4590" s="41"/>
      <c r="BK4590" s="41"/>
      <c r="BL4590" s="41"/>
      <c r="BM4590" s="41"/>
      <c r="BN4590" s="41"/>
      <c r="BO4590" s="41"/>
      <c r="BP4590" s="108"/>
      <c r="CG4590" s="102"/>
      <c r="CI4590" s="45"/>
    </row>
    <row r="4591" spans="37:87" ht="13" customHeight="1">
      <c r="AK4591" s="114"/>
      <c r="AL4591" s="41"/>
      <c r="AM4591" s="41"/>
      <c r="AN4591" s="41"/>
      <c r="AO4591" s="41"/>
      <c r="AP4591" s="41"/>
      <c r="AQ4591" s="41"/>
      <c r="AR4591" s="41"/>
      <c r="AS4591" s="41"/>
      <c r="AT4591" s="41"/>
      <c r="AU4591" s="41"/>
      <c r="AV4591" s="41"/>
      <c r="AW4591" s="41"/>
      <c r="AX4591" s="41"/>
      <c r="AY4591" s="41"/>
      <c r="AZ4591" s="41"/>
      <c r="BA4591" s="41"/>
      <c r="BB4591" s="41"/>
      <c r="BC4591" s="41"/>
      <c r="BD4591" s="41"/>
      <c r="BE4591" s="41"/>
      <c r="BF4591" s="41"/>
      <c r="BG4591" s="41"/>
      <c r="BH4591" s="41"/>
      <c r="BI4591" s="41"/>
      <c r="BJ4591" s="41"/>
      <c r="BK4591" s="41"/>
      <c r="BL4591" s="41"/>
      <c r="BM4591" s="41"/>
      <c r="BN4591" s="41"/>
      <c r="BO4591" s="41"/>
      <c r="BP4591" s="108"/>
      <c r="CG4591" s="102"/>
      <c r="CI4591" s="45"/>
    </row>
    <row r="4592" spans="37:87" ht="13" customHeight="1">
      <c r="AK4592" s="114"/>
      <c r="AL4592" s="41"/>
      <c r="AM4592" s="41"/>
      <c r="AN4592" s="41"/>
      <c r="AO4592" s="41"/>
      <c r="AP4592" s="41"/>
      <c r="AQ4592" s="41"/>
      <c r="AR4592" s="41"/>
      <c r="AS4592" s="41"/>
      <c r="AT4592" s="41"/>
      <c r="AU4592" s="41"/>
      <c r="AV4592" s="41"/>
      <c r="AW4592" s="41"/>
      <c r="AX4592" s="41"/>
      <c r="AY4592" s="41"/>
      <c r="AZ4592" s="41"/>
      <c r="BA4592" s="41"/>
      <c r="BB4592" s="41"/>
      <c r="BC4592" s="41"/>
      <c r="BD4592" s="41"/>
      <c r="BE4592" s="41"/>
      <c r="BF4592" s="41"/>
      <c r="BG4592" s="41"/>
      <c r="BH4592" s="41"/>
      <c r="BI4592" s="41"/>
      <c r="BJ4592" s="41"/>
      <c r="BK4592" s="41"/>
      <c r="BL4592" s="41"/>
      <c r="BM4592" s="41"/>
      <c r="BN4592" s="41"/>
      <c r="BO4592" s="41"/>
      <c r="BP4592" s="108"/>
      <c r="CG4592" s="102"/>
      <c r="CI4592" s="45"/>
    </row>
    <row r="4593" spans="37:87" ht="13" customHeight="1">
      <c r="AK4593" s="114"/>
      <c r="AL4593" s="41"/>
      <c r="AM4593" s="41"/>
      <c r="AN4593" s="41"/>
      <c r="AO4593" s="41"/>
      <c r="AP4593" s="41"/>
      <c r="AQ4593" s="41"/>
      <c r="AR4593" s="41"/>
      <c r="AS4593" s="41"/>
      <c r="AT4593" s="41"/>
      <c r="AU4593" s="41"/>
      <c r="AV4593" s="41"/>
      <c r="AW4593" s="41"/>
      <c r="AX4593" s="41"/>
      <c r="AY4593" s="41"/>
      <c r="AZ4593" s="41"/>
      <c r="BA4593" s="41"/>
      <c r="BB4593" s="41"/>
      <c r="BC4593" s="41"/>
      <c r="BD4593" s="41"/>
      <c r="BE4593" s="41"/>
      <c r="BF4593" s="41"/>
      <c r="BG4593" s="41"/>
      <c r="BH4593" s="41"/>
      <c r="BI4593" s="41"/>
      <c r="BJ4593" s="41"/>
      <c r="BK4593" s="41"/>
      <c r="BL4593" s="41"/>
      <c r="BM4593" s="41"/>
      <c r="BN4593" s="41"/>
      <c r="BO4593" s="41"/>
      <c r="BP4593" s="108"/>
      <c r="CG4593" s="102"/>
      <c r="CI4593" s="45"/>
    </row>
    <row r="4594" spans="37:87" ht="13" customHeight="1">
      <c r="AK4594" s="114"/>
      <c r="AL4594" s="41"/>
      <c r="AM4594" s="41"/>
      <c r="AN4594" s="41"/>
      <c r="AO4594" s="41"/>
      <c r="AP4594" s="41"/>
      <c r="AQ4594" s="41"/>
      <c r="AR4594" s="41"/>
      <c r="AS4594" s="41"/>
      <c r="AT4594" s="41"/>
      <c r="AU4594" s="41"/>
      <c r="AV4594" s="41"/>
      <c r="AW4594" s="41"/>
      <c r="AX4594" s="41"/>
      <c r="AY4594" s="41"/>
      <c r="AZ4594" s="41"/>
      <c r="BA4594" s="41"/>
      <c r="BB4594" s="41"/>
      <c r="BC4594" s="41"/>
      <c r="BD4594" s="41"/>
      <c r="BE4594" s="41"/>
      <c r="BF4594" s="41"/>
      <c r="BG4594" s="41"/>
      <c r="BH4594" s="41"/>
      <c r="BI4594" s="41"/>
      <c r="BJ4594" s="41"/>
      <c r="BK4594" s="41"/>
      <c r="BL4594" s="41"/>
      <c r="BM4594" s="41"/>
      <c r="BN4594" s="41"/>
      <c r="BO4594" s="41"/>
      <c r="BP4594" s="108"/>
      <c r="CG4594" s="102"/>
      <c r="CI4594" s="45"/>
    </row>
    <row r="4595" spans="37:87" ht="13" customHeight="1">
      <c r="AK4595" s="114"/>
      <c r="AL4595" s="41"/>
      <c r="AM4595" s="41"/>
      <c r="AN4595" s="41"/>
      <c r="AO4595" s="41"/>
      <c r="AP4595" s="41"/>
      <c r="AQ4595" s="41"/>
      <c r="AR4595" s="41"/>
      <c r="AS4595" s="41"/>
      <c r="AT4595" s="41"/>
      <c r="AU4595" s="41"/>
      <c r="AV4595" s="41"/>
      <c r="AW4595" s="41"/>
      <c r="AX4595" s="41"/>
      <c r="AY4595" s="41"/>
      <c r="AZ4595" s="41"/>
      <c r="BA4595" s="41"/>
      <c r="BB4595" s="41"/>
      <c r="BC4595" s="41"/>
      <c r="BD4595" s="41"/>
      <c r="BE4595" s="41"/>
      <c r="BF4595" s="41"/>
      <c r="BG4595" s="41"/>
      <c r="BH4595" s="41"/>
      <c r="BI4595" s="41"/>
      <c r="BJ4595" s="41"/>
      <c r="BK4595" s="41"/>
      <c r="BL4595" s="41"/>
      <c r="BM4595" s="41"/>
      <c r="BN4595" s="41"/>
      <c r="BO4595" s="41"/>
      <c r="BP4595" s="108"/>
      <c r="CG4595" s="102"/>
      <c r="CI4595" s="45"/>
    </row>
    <row r="4596" spans="37:87" ht="13" customHeight="1">
      <c r="AK4596" s="114"/>
      <c r="AL4596" s="41"/>
      <c r="AM4596" s="41"/>
      <c r="AN4596" s="41"/>
      <c r="AO4596" s="41"/>
      <c r="AP4596" s="41"/>
      <c r="AQ4596" s="41"/>
      <c r="AR4596" s="41"/>
      <c r="AS4596" s="41"/>
      <c r="AT4596" s="41"/>
      <c r="AU4596" s="41"/>
      <c r="AV4596" s="41"/>
      <c r="AW4596" s="41"/>
      <c r="AX4596" s="41"/>
      <c r="AY4596" s="41"/>
      <c r="AZ4596" s="41"/>
      <c r="BA4596" s="41"/>
      <c r="BB4596" s="41"/>
      <c r="BC4596" s="41"/>
      <c r="BD4596" s="41"/>
      <c r="BE4596" s="41"/>
      <c r="BF4596" s="41"/>
      <c r="BG4596" s="41"/>
      <c r="BH4596" s="41"/>
      <c r="BI4596" s="41"/>
      <c r="BJ4596" s="41"/>
      <c r="BK4596" s="41"/>
      <c r="BL4596" s="41"/>
      <c r="BM4596" s="41"/>
      <c r="BN4596" s="41"/>
      <c r="BO4596" s="41"/>
      <c r="BP4596" s="108"/>
      <c r="CG4596" s="102"/>
      <c r="CI4596" s="45"/>
    </row>
    <row r="4597" spans="37:87" ht="13" customHeight="1">
      <c r="AK4597" s="114"/>
      <c r="AL4597" s="41"/>
      <c r="AM4597" s="41"/>
      <c r="AN4597" s="41"/>
      <c r="AO4597" s="41"/>
      <c r="AP4597" s="41"/>
      <c r="AQ4597" s="41"/>
      <c r="AR4597" s="41"/>
      <c r="AS4597" s="41"/>
      <c r="AT4597" s="41"/>
      <c r="AU4597" s="41"/>
      <c r="AV4597" s="41"/>
      <c r="AW4597" s="41"/>
      <c r="AX4597" s="41"/>
      <c r="AY4597" s="41"/>
      <c r="AZ4597" s="41"/>
      <c r="BA4597" s="41"/>
      <c r="BB4597" s="41"/>
      <c r="BC4597" s="41"/>
      <c r="BD4597" s="41"/>
      <c r="BE4597" s="41"/>
      <c r="BF4597" s="41"/>
      <c r="BG4597" s="41"/>
      <c r="BH4597" s="41"/>
      <c r="BI4597" s="41"/>
      <c r="BJ4597" s="41"/>
      <c r="BK4597" s="41"/>
      <c r="BL4597" s="41"/>
      <c r="BM4597" s="41"/>
      <c r="BN4597" s="41"/>
      <c r="BO4597" s="41"/>
      <c r="BP4597" s="108"/>
      <c r="CG4597" s="102"/>
      <c r="CI4597" s="45"/>
    </row>
    <row r="4598" spans="37:87" ht="13" customHeight="1">
      <c r="AK4598" s="114"/>
      <c r="AL4598" s="41"/>
      <c r="AM4598" s="41"/>
      <c r="AN4598" s="41"/>
      <c r="AO4598" s="41"/>
      <c r="AP4598" s="41"/>
      <c r="AQ4598" s="41"/>
      <c r="AR4598" s="41"/>
      <c r="AS4598" s="41"/>
      <c r="AT4598" s="41"/>
      <c r="AU4598" s="41"/>
      <c r="AV4598" s="41"/>
      <c r="AW4598" s="41"/>
      <c r="AX4598" s="41"/>
      <c r="AY4598" s="41"/>
      <c r="AZ4598" s="41"/>
      <c r="BA4598" s="41"/>
      <c r="BB4598" s="41"/>
      <c r="BC4598" s="41"/>
      <c r="BD4598" s="41"/>
      <c r="BE4598" s="41"/>
      <c r="BF4598" s="41"/>
      <c r="BG4598" s="41"/>
      <c r="BH4598" s="41"/>
      <c r="BI4598" s="41"/>
      <c r="BJ4598" s="41"/>
      <c r="BK4598" s="41"/>
      <c r="BL4598" s="41"/>
      <c r="BM4598" s="41"/>
      <c r="BN4598" s="41"/>
      <c r="BO4598" s="41"/>
      <c r="BP4598" s="108"/>
      <c r="CG4598" s="102"/>
      <c r="CI4598" s="45"/>
    </row>
    <row r="4599" spans="37:87" ht="13" customHeight="1">
      <c r="AK4599" s="114"/>
      <c r="AL4599" s="41"/>
      <c r="AM4599" s="41"/>
      <c r="AN4599" s="41"/>
      <c r="AO4599" s="41"/>
      <c r="AP4599" s="41"/>
      <c r="AQ4599" s="41"/>
      <c r="AR4599" s="41"/>
      <c r="AS4599" s="41"/>
      <c r="AT4599" s="41"/>
      <c r="AU4599" s="41"/>
      <c r="AV4599" s="41"/>
      <c r="AW4599" s="41"/>
      <c r="AX4599" s="41"/>
      <c r="AY4599" s="41"/>
      <c r="AZ4599" s="41"/>
      <c r="BA4599" s="41"/>
      <c r="BB4599" s="41"/>
      <c r="BC4599" s="41"/>
      <c r="BD4599" s="41"/>
      <c r="BE4599" s="41"/>
      <c r="BF4599" s="41"/>
      <c r="BG4599" s="41"/>
      <c r="BH4599" s="41"/>
      <c r="BI4599" s="41"/>
      <c r="BJ4599" s="41"/>
      <c r="BK4599" s="41"/>
      <c r="BL4599" s="41"/>
      <c r="BM4599" s="41"/>
      <c r="BN4599" s="41"/>
      <c r="BO4599" s="41"/>
      <c r="BP4599" s="108"/>
      <c r="CG4599" s="102"/>
      <c r="CI4599" s="45"/>
    </row>
    <row r="4600" spans="37:87" ht="13" customHeight="1">
      <c r="AK4600" s="114"/>
      <c r="AL4600" s="41"/>
      <c r="AM4600" s="41"/>
      <c r="AN4600" s="41"/>
      <c r="AO4600" s="41"/>
      <c r="AP4600" s="41"/>
      <c r="AQ4600" s="41"/>
      <c r="AR4600" s="41"/>
      <c r="AS4600" s="41"/>
      <c r="AT4600" s="41"/>
      <c r="AU4600" s="41"/>
      <c r="AV4600" s="41"/>
      <c r="AW4600" s="41"/>
      <c r="AX4600" s="41"/>
      <c r="AY4600" s="41"/>
      <c r="AZ4600" s="41"/>
      <c r="BA4600" s="41"/>
      <c r="BB4600" s="41"/>
      <c r="BC4600" s="41"/>
      <c r="BD4600" s="41"/>
      <c r="BE4600" s="41"/>
      <c r="BF4600" s="41"/>
      <c r="BG4600" s="41"/>
      <c r="BH4600" s="41"/>
      <c r="BI4600" s="41"/>
      <c r="BJ4600" s="41"/>
      <c r="BK4600" s="41"/>
      <c r="BL4600" s="41"/>
      <c r="BM4600" s="41"/>
      <c r="BN4600" s="41"/>
      <c r="BO4600" s="41"/>
      <c r="BP4600" s="108"/>
      <c r="CG4600" s="102"/>
      <c r="CI4600" s="45"/>
    </row>
    <row r="4601" spans="37:87" ht="13" customHeight="1">
      <c r="AK4601" s="114"/>
      <c r="AL4601" s="41"/>
      <c r="AM4601" s="41"/>
      <c r="AN4601" s="41"/>
      <c r="AO4601" s="41"/>
      <c r="AP4601" s="41"/>
      <c r="AQ4601" s="41"/>
      <c r="AR4601" s="41"/>
      <c r="AS4601" s="41"/>
      <c r="AT4601" s="41"/>
      <c r="AU4601" s="41"/>
      <c r="AV4601" s="41"/>
      <c r="AW4601" s="41"/>
      <c r="AX4601" s="41"/>
      <c r="AY4601" s="41"/>
      <c r="AZ4601" s="41"/>
      <c r="BA4601" s="41"/>
      <c r="BB4601" s="41"/>
      <c r="BC4601" s="41"/>
      <c r="BD4601" s="41"/>
      <c r="BE4601" s="41"/>
      <c r="BF4601" s="41"/>
      <c r="BG4601" s="41"/>
      <c r="BH4601" s="41"/>
      <c r="BI4601" s="41"/>
      <c r="BJ4601" s="41"/>
      <c r="BK4601" s="41"/>
      <c r="BL4601" s="41"/>
      <c r="BM4601" s="41"/>
      <c r="BN4601" s="41"/>
      <c r="BO4601" s="41"/>
      <c r="BP4601" s="108"/>
      <c r="CG4601" s="102"/>
      <c r="CI4601" s="45"/>
    </row>
    <row r="4602" spans="37:87" ht="13" customHeight="1">
      <c r="AK4602" s="114"/>
      <c r="AL4602" s="41"/>
      <c r="AM4602" s="41"/>
      <c r="AN4602" s="41"/>
      <c r="AO4602" s="41"/>
      <c r="AP4602" s="41"/>
      <c r="AQ4602" s="41"/>
      <c r="AR4602" s="41"/>
      <c r="AS4602" s="41"/>
      <c r="AT4602" s="41"/>
      <c r="AU4602" s="41"/>
      <c r="AV4602" s="41"/>
      <c r="AW4602" s="41"/>
      <c r="AX4602" s="41"/>
      <c r="AY4602" s="41"/>
      <c r="AZ4602" s="41"/>
      <c r="BA4602" s="41"/>
      <c r="BB4602" s="41"/>
      <c r="BC4602" s="41"/>
      <c r="BD4602" s="41"/>
      <c r="BE4602" s="41"/>
      <c r="BF4602" s="41"/>
      <c r="BG4602" s="41"/>
      <c r="BH4602" s="41"/>
      <c r="BI4602" s="41"/>
      <c r="BJ4602" s="41"/>
      <c r="BK4602" s="41"/>
      <c r="BL4602" s="41"/>
      <c r="BM4602" s="41"/>
      <c r="BN4602" s="41"/>
      <c r="BO4602" s="41"/>
      <c r="BP4602" s="108"/>
      <c r="CG4602" s="102"/>
      <c r="CI4602" s="45"/>
    </row>
    <row r="4603" spans="37:87" ht="13" customHeight="1">
      <c r="AK4603" s="114"/>
      <c r="AL4603" s="41"/>
      <c r="AM4603" s="41"/>
      <c r="AN4603" s="41"/>
      <c r="AO4603" s="41"/>
      <c r="AP4603" s="41"/>
      <c r="AQ4603" s="41"/>
      <c r="AR4603" s="41"/>
      <c r="AS4603" s="41"/>
      <c r="AT4603" s="41"/>
      <c r="AU4603" s="41"/>
      <c r="AV4603" s="41"/>
      <c r="AW4603" s="41"/>
      <c r="AX4603" s="41"/>
      <c r="AY4603" s="41"/>
      <c r="AZ4603" s="41"/>
      <c r="BA4603" s="41"/>
      <c r="BB4603" s="41"/>
      <c r="BC4603" s="41"/>
      <c r="BD4603" s="41"/>
      <c r="BE4603" s="41"/>
      <c r="BF4603" s="41"/>
      <c r="BG4603" s="41"/>
      <c r="BH4603" s="41"/>
      <c r="BI4603" s="41"/>
      <c r="BJ4603" s="41"/>
      <c r="BK4603" s="41"/>
      <c r="BL4603" s="41"/>
      <c r="BM4603" s="41"/>
      <c r="BN4603" s="41"/>
      <c r="BO4603" s="41"/>
      <c r="BP4603" s="108"/>
      <c r="CG4603" s="102"/>
      <c r="CI4603" s="45"/>
    </row>
    <row r="4604" spans="37:87" ht="13" customHeight="1">
      <c r="AK4604" s="114"/>
      <c r="AL4604" s="41"/>
      <c r="AM4604" s="41"/>
      <c r="AN4604" s="41"/>
      <c r="AO4604" s="41"/>
      <c r="AP4604" s="41"/>
      <c r="AQ4604" s="41"/>
      <c r="AR4604" s="41"/>
      <c r="AS4604" s="41"/>
      <c r="AT4604" s="41"/>
      <c r="AU4604" s="41"/>
      <c r="AV4604" s="41"/>
      <c r="AW4604" s="41"/>
      <c r="AX4604" s="41"/>
      <c r="AY4604" s="41"/>
      <c r="AZ4604" s="41"/>
      <c r="BA4604" s="41"/>
      <c r="BB4604" s="41"/>
      <c r="BC4604" s="41"/>
      <c r="BD4604" s="41"/>
      <c r="BE4604" s="41"/>
      <c r="BF4604" s="41"/>
      <c r="BG4604" s="41"/>
      <c r="BH4604" s="41"/>
      <c r="BI4604" s="41"/>
      <c r="BJ4604" s="41"/>
      <c r="BK4604" s="41"/>
      <c r="BL4604" s="41"/>
      <c r="BM4604" s="41"/>
      <c r="BN4604" s="41"/>
      <c r="BO4604" s="41"/>
      <c r="BP4604" s="108"/>
      <c r="CG4604" s="102"/>
      <c r="CI4604" s="45"/>
    </row>
    <row r="4605" spans="37:87" ht="13" customHeight="1">
      <c r="AK4605" s="114"/>
      <c r="AL4605" s="41"/>
      <c r="AM4605" s="41"/>
      <c r="AN4605" s="41"/>
      <c r="AO4605" s="41"/>
      <c r="AP4605" s="41"/>
      <c r="AQ4605" s="41"/>
      <c r="AR4605" s="41"/>
      <c r="AS4605" s="41"/>
      <c r="AT4605" s="41"/>
      <c r="AU4605" s="41"/>
      <c r="AV4605" s="41"/>
      <c r="AW4605" s="41"/>
      <c r="AX4605" s="41"/>
      <c r="AY4605" s="41"/>
      <c r="AZ4605" s="41"/>
      <c r="BA4605" s="41"/>
      <c r="BB4605" s="41"/>
      <c r="BC4605" s="41"/>
      <c r="BD4605" s="41"/>
      <c r="BE4605" s="41"/>
      <c r="BF4605" s="41"/>
      <c r="BG4605" s="41"/>
      <c r="BH4605" s="41"/>
      <c r="BI4605" s="41"/>
      <c r="BJ4605" s="41"/>
      <c r="BK4605" s="41"/>
      <c r="BL4605" s="41"/>
      <c r="BM4605" s="41"/>
      <c r="BN4605" s="41"/>
      <c r="BO4605" s="41"/>
      <c r="BP4605" s="108"/>
      <c r="CG4605" s="102"/>
      <c r="CI4605" s="45"/>
    </row>
    <row r="4606" spans="37:87" ht="13" customHeight="1">
      <c r="AK4606" s="114"/>
      <c r="AL4606" s="41"/>
      <c r="AM4606" s="41"/>
      <c r="AN4606" s="41"/>
      <c r="AO4606" s="41"/>
      <c r="AP4606" s="41"/>
      <c r="AQ4606" s="41"/>
      <c r="AR4606" s="41"/>
      <c r="AS4606" s="41"/>
      <c r="AT4606" s="41"/>
      <c r="AU4606" s="41"/>
      <c r="AV4606" s="41"/>
      <c r="AW4606" s="41"/>
      <c r="AX4606" s="41"/>
      <c r="AY4606" s="41"/>
      <c r="AZ4606" s="41"/>
      <c r="BA4606" s="41"/>
      <c r="BB4606" s="41"/>
      <c r="BC4606" s="41"/>
      <c r="BD4606" s="41"/>
      <c r="BE4606" s="41"/>
      <c r="BF4606" s="41"/>
      <c r="BG4606" s="41"/>
      <c r="BH4606" s="41"/>
      <c r="BI4606" s="41"/>
      <c r="BJ4606" s="41"/>
      <c r="BK4606" s="41"/>
      <c r="BL4606" s="41"/>
      <c r="BM4606" s="41"/>
      <c r="BN4606" s="41"/>
      <c r="BO4606" s="41"/>
      <c r="BP4606" s="108"/>
      <c r="CG4606" s="102"/>
      <c r="CI4606" s="45"/>
    </row>
    <row r="4607" spans="37:87" ht="13" customHeight="1">
      <c r="AK4607" s="114"/>
      <c r="AL4607" s="41"/>
      <c r="AM4607" s="41"/>
      <c r="AN4607" s="41"/>
      <c r="AO4607" s="41"/>
      <c r="AP4607" s="41"/>
      <c r="AQ4607" s="41"/>
      <c r="AR4607" s="41"/>
      <c r="AS4607" s="41"/>
      <c r="AT4607" s="41"/>
      <c r="AU4607" s="41"/>
      <c r="AV4607" s="41"/>
      <c r="AW4607" s="41"/>
      <c r="AX4607" s="41"/>
      <c r="AY4607" s="41"/>
      <c r="AZ4607" s="41"/>
      <c r="BA4607" s="41"/>
      <c r="BB4607" s="41"/>
      <c r="BC4607" s="41"/>
      <c r="BD4607" s="41"/>
      <c r="BE4607" s="41"/>
      <c r="BF4607" s="41"/>
      <c r="BG4607" s="41"/>
      <c r="BH4607" s="41"/>
      <c r="BI4607" s="41"/>
      <c r="BJ4607" s="41"/>
      <c r="BK4607" s="41"/>
      <c r="BL4607" s="41"/>
      <c r="BM4607" s="41"/>
      <c r="BN4607" s="41"/>
      <c r="BO4607" s="41"/>
      <c r="BP4607" s="108"/>
      <c r="CG4607" s="102"/>
      <c r="CI4607" s="45"/>
    </row>
    <row r="4608" spans="37:87" ht="13" customHeight="1">
      <c r="AK4608" s="114"/>
      <c r="AL4608" s="41"/>
      <c r="AM4608" s="41"/>
      <c r="AN4608" s="41"/>
      <c r="AO4608" s="41"/>
      <c r="AP4608" s="41"/>
      <c r="AQ4608" s="41"/>
      <c r="AR4608" s="41"/>
      <c r="AS4608" s="41"/>
      <c r="AT4608" s="41"/>
      <c r="AU4608" s="41"/>
      <c r="AV4608" s="41"/>
      <c r="AW4608" s="41"/>
      <c r="AX4608" s="41"/>
      <c r="AY4608" s="41"/>
      <c r="AZ4608" s="41"/>
      <c r="BA4608" s="41"/>
      <c r="BB4608" s="41"/>
      <c r="BC4608" s="41"/>
      <c r="BD4608" s="41"/>
      <c r="BE4608" s="41"/>
      <c r="BF4608" s="41"/>
      <c r="BG4608" s="41"/>
      <c r="BH4608" s="41"/>
      <c r="BI4608" s="41"/>
      <c r="BJ4608" s="41"/>
      <c r="BK4608" s="41"/>
      <c r="BL4608" s="41"/>
      <c r="BM4608" s="41"/>
      <c r="BN4608" s="41"/>
      <c r="BO4608" s="41"/>
      <c r="BP4608" s="108"/>
      <c r="CG4608" s="102"/>
      <c r="CI4608" s="45"/>
    </row>
    <row r="4609" spans="37:87" ht="13" customHeight="1">
      <c r="AK4609" s="114"/>
      <c r="AL4609" s="41"/>
      <c r="AM4609" s="41"/>
      <c r="AN4609" s="41"/>
      <c r="AO4609" s="41"/>
      <c r="AP4609" s="41"/>
      <c r="AQ4609" s="41"/>
      <c r="AR4609" s="41"/>
      <c r="AS4609" s="41"/>
      <c r="AT4609" s="41"/>
      <c r="AU4609" s="41"/>
      <c r="AV4609" s="41"/>
      <c r="AW4609" s="41"/>
      <c r="AX4609" s="41"/>
      <c r="AY4609" s="41"/>
      <c r="AZ4609" s="41"/>
      <c r="BA4609" s="41"/>
      <c r="BB4609" s="41"/>
      <c r="BC4609" s="41"/>
      <c r="BD4609" s="41"/>
      <c r="BE4609" s="41"/>
      <c r="BF4609" s="41"/>
      <c r="BG4609" s="41"/>
      <c r="BH4609" s="41"/>
      <c r="BI4609" s="41"/>
      <c r="BJ4609" s="41"/>
      <c r="BK4609" s="41"/>
      <c r="BL4609" s="41"/>
      <c r="BM4609" s="41"/>
      <c r="BN4609" s="41"/>
      <c r="BO4609" s="41"/>
      <c r="BP4609" s="108"/>
      <c r="CG4609" s="102"/>
      <c r="CI4609" s="45"/>
    </row>
    <row r="4610" spans="37:87" ht="13" customHeight="1">
      <c r="AK4610" s="114"/>
      <c r="AL4610" s="41"/>
      <c r="AM4610" s="41"/>
      <c r="AN4610" s="41"/>
      <c r="AO4610" s="41"/>
      <c r="AP4610" s="41"/>
      <c r="AQ4610" s="41"/>
      <c r="AR4610" s="41"/>
      <c r="AS4610" s="41"/>
      <c r="AT4610" s="41"/>
      <c r="AU4610" s="41"/>
      <c r="AV4610" s="41"/>
      <c r="AW4610" s="41"/>
      <c r="AX4610" s="41"/>
      <c r="AY4610" s="41"/>
      <c r="AZ4610" s="41"/>
      <c r="BA4610" s="41"/>
      <c r="BB4610" s="41"/>
      <c r="BC4610" s="41"/>
      <c r="BD4610" s="41"/>
      <c r="BE4610" s="41"/>
      <c r="BF4610" s="41"/>
      <c r="BG4610" s="41"/>
      <c r="BH4610" s="41"/>
      <c r="BI4610" s="41"/>
      <c r="BJ4610" s="41"/>
      <c r="BK4610" s="41"/>
      <c r="BL4610" s="41"/>
      <c r="BM4610" s="41"/>
      <c r="BN4610" s="41"/>
      <c r="BO4610" s="41"/>
      <c r="BP4610" s="108"/>
      <c r="CG4610" s="102"/>
      <c r="CI4610" s="45"/>
    </row>
    <row r="4611" spans="37:87" ht="13" customHeight="1">
      <c r="AK4611" s="114"/>
      <c r="AL4611" s="41"/>
      <c r="AM4611" s="41"/>
      <c r="AN4611" s="41"/>
      <c r="AO4611" s="41"/>
      <c r="AP4611" s="41"/>
      <c r="AQ4611" s="41"/>
      <c r="AR4611" s="41"/>
      <c r="AS4611" s="41"/>
      <c r="AT4611" s="41"/>
      <c r="AU4611" s="41"/>
      <c r="AV4611" s="41"/>
      <c r="AW4611" s="41"/>
      <c r="AX4611" s="41"/>
      <c r="AY4611" s="41"/>
      <c r="AZ4611" s="41"/>
      <c r="BA4611" s="41"/>
      <c r="BB4611" s="41"/>
      <c r="BC4611" s="41"/>
      <c r="BD4611" s="41"/>
      <c r="BE4611" s="41"/>
      <c r="BF4611" s="41"/>
      <c r="BG4611" s="41"/>
      <c r="BH4611" s="41"/>
      <c r="BI4611" s="41"/>
      <c r="BJ4611" s="41"/>
      <c r="BK4611" s="41"/>
      <c r="BL4611" s="41"/>
      <c r="BM4611" s="41"/>
      <c r="BN4611" s="41"/>
      <c r="BO4611" s="41"/>
      <c r="BP4611" s="108"/>
      <c r="CG4611" s="102"/>
      <c r="CI4611" s="45"/>
    </row>
    <row r="4612" spans="37:87" ht="13" customHeight="1">
      <c r="AK4612" s="114"/>
      <c r="AL4612" s="41"/>
      <c r="AM4612" s="41"/>
      <c r="AN4612" s="41"/>
      <c r="AO4612" s="41"/>
      <c r="AP4612" s="41"/>
      <c r="AQ4612" s="41"/>
      <c r="AR4612" s="41"/>
      <c r="AS4612" s="41"/>
      <c r="AT4612" s="41"/>
      <c r="AU4612" s="41"/>
      <c r="AV4612" s="41"/>
      <c r="AW4612" s="41"/>
      <c r="AX4612" s="41"/>
      <c r="AY4612" s="41"/>
      <c r="AZ4612" s="41"/>
      <c r="BA4612" s="41"/>
      <c r="BB4612" s="41"/>
      <c r="BC4612" s="41"/>
      <c r="BD4612" s="41"/>
      <c r="BE4612" s="41"/>
      <c r="BF4612" s="41"/>
      <c r="BG4612" s="41"/>
      <c r="BH4612" s="41"/>
      <c r="BI4612" s="41"/>
      <c r="BJ4612" s="41"/>
      <c r="BK4612" s="41"/>
      <c r="BL4612" s="41"/>
      <c r="BM4612" s="41"/>
      <c r="BN4612" s="41"/>
      <c r="BO4612" s="41"/>
      <c r="BP4612" s="108"/>
      <c r="CG4612" s="102"/>
      <c r="CI4612" s="45"/>
    </row>
    <row r="4613" spans="37:87" ht="13" customHeight="1">
      <c r="AK4613" s="114"/>
      <c r="AL4613" s="41"/>
      <c r="AM4613" s="41"/>
      <c r="AN4613" s="41"/>
      <c r="AO4613" s="41"/>
      <c r="AP4613" s="41"/>
      <c r="AQ4613" s="41"/>
      <c r="AR4613" s="41"/>
      <c r="AS4613" s="41"/>
      <c r="AT4613" s="41"/>
      <c r="AU4613" s="41"/>
      <c r="AV4613" s="41"/>
      <c r="AW4613" s="41"/>
      <c r="AX4613" s="41"/>
      <c r="AY4613" s="41"/>
      <c r="AZ4613" s="41"/>
      <c r="BA4613" s="41"/>
      <c r="BB4613" s="41"/>
      <c r="BC4613" s="41"/>
      <c r="BD4613" s="41"/>
      <c r="BE4613" s="41"/>
      <c r="BF4613" s="41"/>
      <c r="BG4613" s="41"/>
      <c r="BH4613" s="41"/>
      <c r="BI4613" s="41"/>
      <c r="BJ4613" s="41"/>
      <c r="BK4613" s="41"/>
      <c r="BL4613" s="41"/>
      <c r="BM4613" s="41"/>
      <c r="BN4613" s="41"/>
      <c r="BO4613" s="41"/>
      <c r="BP4613" s="108"/>
      <c r="CG4613" s="102"/>
      <c r="CI4613" s="45"/>
    </row>
    <row r="4614" spans="37:87" ht="13" customHeight="1">
      <c r="AK4614" s="114"/>
      <c r="AL4614" s="41"/>
      <c r="AM4614" s="41"/>
      <c r="AN4614" s="41"/>
      <c r="AO4614" s="41"/>
      <c r="AP4614" s="41"/>
      <c r="AQ4614" s="41"/>
      <c r="AR4614" s="41"/>
      <c r="AS4614" s="41"/>
      <c r="AT4614" s="41"/>
      <c r="AU4614" s="41"/>
      <c r="AV4614" s="41"/>
      <c r="AW4614" s="41"/>
      <c r="AX4614" s="41"/>
      <c r="AY4614" s="41"/>
      <c r="AZ4614" s="41"/>
      <c r="BA4614" s="41"/>
      <c r="BB4614" s="41"/>
      <c r="BC4614" s="41"/>
      <c r="BD4614" s="41"/>
      <c r="BE4614" s="41"/>
      <c r="BF4614" s="41"/>
      <c r="BG4614" s="41"/>
      <c r="BH4614" s="41"/>
      <c r="BI4614" s="41"/>
      <c r="BJ4614" s="41"/>
      <c r="BK4614" s="41"/>
      <c r="BL4614" s="41"/>
      <c r="BM4614" s="41"/>
      <c r="BN4614" s="41"/>
      <c r="BO4614" s="41"/>
      <c r="BP4614" s="108"/>
      <c r="CG4614" s="102"/>
      <c r="CI4614" s="45"/>
    </row>
    <row r="4615" spans="37:87" ht="13" customHeight="1">
      <c r="AK4615" s="114"/>
      <c r="AL4615" s="41"/>
      <c r="AM4615" s="41"/>
      <c r="AN4615" s="41"/>
      <c r="AO4615" s="41"/>
      <c r="AP4615" s="41"/>
      <c r="AQ4615" s="41"/>
      <c r="AR4615" s="41"/>
      <c r="AS4615" s="41"/>
      <c r="AT4615" s="41"/>
      <c r="AU4615" s="41"/>
      <c r="AV4615" s="41"/>
      <c r="AW4615" s="41"/>
      <c r="AX4615" s="41"/>
      <c r="AY4615" s="41"/>
      <c r="AZ4615" s="41"/>
      <c r="BA4615" s="41"/>
      <c r="BB4615" s="41"/>
      <c r="BC4615" s="41"/>
      <c r="BD4615" s="41"/>
      <c r="BE4615" s="41"/>
      <c r="BF4615" s="41"/>
      <c r="BG4615" s="41"/>
      <c r="BH4615" s="41"/>
      <c r="BI4615" s="41"/>
      <c r="BJ4615" s="41"/>
      <c r="BK4615" s="41"/>
      <c r="BL4615" s="41"/>
      <c r="BM4615" s="41"/>
      <c r="BN4615" s="41"/>
      <c r="BO4615" s="41"/>
      <c r="BP4615" s="108"/>
      <c r="CG4615" s="102"/>
      <c r="CI4615" s="45"/>
    </row>
    <row r="4616" spans="37:87" ht="13" customHeight="1">
      <c r="AK4616" s="114"/>
      <c r="AL4616" s="41"/>
      <c r="AM4616" s="41"/>
      <c r="AN4616" s="41"/>
      <c r="AO4616" s="41"/>
      <c r="AP4616" s="41"/>
      <c r="AQ4616" s="41"/>
      <c r="AR4616" s="41"/>
      <c r="AS4616" s="41"/>
      <c r="AT4616" s="41"/>
      <c r="AU4616" s="41"/>
      <c r="AV4616" s="41"/>
      <c r="AW4616" s="41"/>
      <c r="AX4616" s="41"/>
      <c r="AY4616" s="41"/>
      <c r="AZ4616" s="41"/>
      <c r="BA4616" s="41"/>
      <c r="BB4616" s="41"/>
      <c r="BC4616" s="41"/>
      <c r="BD4616" s="41"/>
      <c r="BE4616" s="41"/>
      <c r="BF4616" s="41"/>
      <c r="BG4616" s="41"/>
      <c r="BH4616" s="41"/>
      <c r="BI4616" s="41"/>
      <c r="BJ4616" s="41"/>
      <c r="BK4616" s="41"/>
      <c r="BL4616" s="41"/>
      <c r="BM4616" s="41"/>
      <c r="BN4616" s="41"/>
      <c r="BO4616" s="41"/>
      <c r="BP4616" s="108"/>
      <c r="CG4616" s="102"/>
      <c r="CI4616" s="45"/>
    </row>
    <row r="4617" spans="37:87" ht="13" customHeight="1">
      <c r="AK4617" s="114"/>
      <c r="AL4617" s="41"/>
      <c r="AM4617" s="41"/>
      <c r="AN4617" s="41"/>
      <c r="AO4617" s="41"/>
      <c r="AP4617" s="41"/>
      <c r="AQ4617" s="41"/>
      <c r="AR4617" s="41"/>
      <c r="AS4617" s="41"/>
      <c r="AT4617" s="41"/>
      <c r="AU4617" s="41"/>
      <c r="AV4617" s="41"/>
      <c r="AW4617" s="41"/>
      <c r="AX4617" s="41"/>
      <c r="AY4617" s="41"/>
      <c r="AZ4617" s="41"/>
      <c r="BA4617" s="41"/>
      <c r="BB4617" s="41"/>
      <c r="BC4617" s="41"/>
      <c r="BD4617" s="41"/>
      <c r="BE4617" s="41"/>
      <c r="BF4617" s="41"/>
      <c r="BG4617" s="41"/>
      <c r="BH4617" s="41"/>
      <c r="BI4617" s="41"/>
      <c r="BJ4617" s="41"/>
      <c r="BK4617" s="41"/>
      <c r="BL4617" s="41"/>
      <c r="BM4617" s="41"/>
      <c r="BN4617" s="41"/>
      <c r="BO4617" s="41"/>
      <c r="BP4617" s="108"/>
      <c r="CG4617" s="102"/>
      <c r="CI4617" s="45"/>
    </row>
    <row r="4618" spans="37:87" ht="13" customHeight="1">
      <c r="AK4618" s="114"/>
      <c r="AL4618" s="41"/>
      <c r="AM4618" s="41"/>
      <c r="AN4618" s="41"/>
      <c r="AO4618" s="41"/>
      <c r="AP4618" s="41"/>
      <c r="AQ4618" s="41"/>
      <c r="AR4618" s="41"/>
      <c r="AS4618" s="41"/>
      <c r="AT4618" s="41"/>
      <c r="AU4618" s="41"/>
      <c r="AV4618" s="41"/>
      <c r="AW4618" s="41"/>
      <c r="AX4618" s="41"/>
      <c r="AY4618" s="41"/>
      <c r="AZ4618" s="41"/>
      <c r="BA4618" s="41"/>
      <c r="BB4618" s="41"/>
      <c r="BC4618" s="41"/>
      <c r="BD4618" s="41"/>
      <c r="BE4618" s="41"/>
      <c r="BF4618" s="41"/>
      <c r="BG4618" s="41"/>
      <c r="BH4618" s="41"/>
      <c r="BI4618" s="41"/>
      <c r="BJ4618" s="41"/>
      <c r="BK4618" s="41"/>
      <c r="BL4618" s="41"/>
      <c r="BM4618" s="41"/>
      <c r="BN4618" s="41"/>
      <c r="BO4618" s="41"/>
      <c r="BP4618" s="108"/>
      <c r="CG4618" s="102"/>
      <c r="CI4618" s="45"/>
    </row>
    <row r="4619" spans="37:87" ht="13" customHeight="1">
      <c r="AK4619" s="114"/>
      <c r="AL4619" s="41"/>
      <c r="AM4619" s="41"/>
      <c r="AN4619" s="41"/>
      <c r="AO4619" s="41"/>
      <c r="AP4619" s="41"/>
      <c r="AQ4619" s="41"/>
      <c r="AR4619" s="41"/>
      <c r="AS4619" s="41"/>
      <c r="AT4619" s="41"/>
      <c r="AU4619" s="41"/>
      <c r="AV4619" s="41"/>
      <c r="AW4619" s="41"/>
      <c r="AX4619" s="41"/>
      <c r="AY4619" s="41"/>
      <c r="AZ4619" s="41"/>
      <c r="BA4619" s="41"/>
      <c r="BB4619" s="41"/>
      <c r="BC4619" s="41"/>
      <c r="BD4619" s="41"/>
      <c r="BE4619" s="41"/>
      <c r="BF4619" s="41"/>
      <c r="BG4619" s="41"/>
      <c r="BH4619" s="41"/>
      <c r="BI4619" s="41"/>
      <c r="BJ4619" s="41"/>
      <c r="BK4619" s="41"/>
      <c r="BL4619" s="41"/>
      <c r="BM4619" s="41"/>
      <c r="BN4619" s="41"/>
      <c r="BO4619" s="41"/>
      <c r="BP4619" s="108"/>
      <c r="CG4619" s="102"/>
      <c r="CI4619" s="45"/>
    </row>
    <row r="4620" spans="37:87" ht="13" customHeight="1">
      <c r="AK4620" s="114"/>
      <c r="AL4620" s="41"/>
      <c r="AM4620" s="41"/>
      <c r="AN4620" s="41"/>
      <c r="AO4620" s="41"/>
      <c r="AP4620" s="41"/>
      <c r="AQ4620" s="41"/>
      <c r="AR4620" s="41"/>
      <c r="AS4620" s="41"/>
      <c r="AT4620" s="41"/>
      <c r="AU4620" s="41"/>
      <c r="AV4620" s="41"/>
      <c r="AW4620" s="41"/>
      <c r="AX4620" s="41"/>
      <c r="AY4620" s="41"/>
      <c r="AZ4620" s="41"/>
      <c r="BA4620" s="41"/>
      <c r="BB4620" s="41"/>
      <c r="BC4620" s="41"/>
      <c r="BD4620" s="41"/>
      <c r="BE4620" s="41"/>
      <c r="BF4620" s="41"/>
      <c r="BG4620" s="41"/>
      <c r="BH4620" s="41"/>
      <c r="BI4620" s="41"/>
      <c r="BJ4620" s="41"/>
      <c r="BK4620" s="41"/>
      <c r="BL4620" s="41"/>
      <c r="BM4620" s="41"/>
      <c r="BN4620" s="41"/>
      <c r="BO4620" s="41"/>
      <c r="BP4620" s="108"/>
      <c r="CG4620" s="102"/>
      <c r="CI4620" s="45"/>
    </row>
    <row r="4621" spans="37:87" ht="13" customHeight="1">
      <c r="AK4621" s="114"/>
      <c r="AL4621" s="41"/>
      <c r="AM4621" s="41"/>
      <c r="AN4621" s="41"/>
      <c r="AO4621" s="41"/>
      <c r="AP4621" s="41"/>
      <c r="AQ4621" s="41"/>
      <c r="AR4621" s="41"/>
      <c r="AS4621" s="41"/>
      <c r="AT4621" s="41"/>
      <c r="AU4621" s="41"/>
      <c r="AV4621" s="41"/>
      <c r="AW4621" s="41"/>
      <c r="AX4621" s="41"/>
      <c r="AY4621" s="41"/>
      <c r="AZ4621" s="41"/>
      <c r="BA4621" s="41"/>
      <c r="BB4621" s="41"/>
      <c r="BC4621" s="41"/>
      <c r="BD4621" s="41"/>
      <c r="BE4621" s="41"/>
      <c r="BF4621" s="41"/>
      <c r="BG4621" s="41"/>
      <c r="BH4621" s="41"/>
      <c r="BI4621" s="41"/>
      <c r="BJ4621" s="41"/>
      <c r="BK4621" s="41"/>
      <c r="BL4621" s="41"/>
      <c r="BM4621" s="41"/>
      <c r="BN4621" s="41"/>
      <c r="BO4621" s="41"/>
      <c r="BP4621" s="108"/>
      <c r="CG4621" s="102"/>
      <c r="CI4621" s="45"/>
    </row>
    <row r="4622" spans="37:87" ht="13" customHeight="1">
      <c r="AK4622" s="114"/>
      <c r="AL4622" s="41"/>
      <c r="AM4622" s="41"/>
      <c r="AN4622" s="41"/>
      <c r="AO4622" s="41"/>
      <c r="AP4622" s="41"/>
      <c r="AQ4622" s="41"/>
      <c r="AR4622" s="41"/>
      <c r="AS4622" s="41"/>
      <c r="AT4622" s="41"/>
      <c r="AU4622" s="41"/>
      <c r="AV4622" s="41"/>
      <c r="AW4622" s="41"/>
      <c r="AX4622" s="41"/>
      <c r="AY4622" s="41"/>
      <c r="AZ4622" s="41"/>
      <c r="BA4622" s="41"/>
      <c r="BB4622" s="41"/>
      <c r="BC4622" s="41"/>
      <c r="BD4622" s="41"/>
      <c r="BE4622" s="41"/>
      <c r="BF4622" s="41"/>
      <c r="BG4622" s="41"/>
      <c r="BH4622" s="41"/>
      <c r="BI4622" s="41"/>
      <c r="BJ4622" s="41"/>
      <c r="BK4622" s="41"/>
      <c r="BL4622" s="41"/>
      <c r="BM4622" s="41"/>
      <c r="BN4622" s="41"/>
      <c r="BO4622" s="41"/>
      <c r="BP4622" s="108"/>
      <c r="CG4622" s="102"/>
      <c r="CI4622" s="45"/>
    </row>
    <row r="4623" spans="37:87" ht="13" customHeight="1">
      <c r="AK4623" s="114"/>
      <c r="AL4623" s="41"/>
      <c r="AM4623" s="41"/>
      <c r="AN4623" s="41"/>
      <c r="AO4623" s="41"/>
      <c r="AP4623" s="41"/>
      <c r="AQ4623" s="41"/>
      <c r="AR4623" s="41"/>
      <c r="AS4623" s="41"/>
      <c r="AT4623" s="41"/>
      <c r="AU4623" s="41"/>
      <c r="AV4623" s="41"/>
      <c r="AW4623" s="41"/>
      <c r="AX4623" s="41"/>
      <c r="AY4623" s="41"/>
      <c r="AZ4623" s="41"/>
      <c r="BA4623" s="41"/>
      <c r="BB4623" s="41"/>
      <c r="BC4623" s="41"/>
      <c r="BD4623" s="41"/>
      <c r="BE4623" s="41"/>
      <c r="BF4623" s="41"/>
      <c r="BG4623" s="41"/>
      <c r="BH4623" s="41"/>
      <c r="BI4623" s="41"/>
      <c r="BJ4623" s="41"/>
      <c r="BK4623" s="41"/>
      <c r="BL4623" s="41"/>
      <c r="BM4623" s="41"/>
      <c r="BN4623" s="41"/>
      <c r="BO4623" s="41"/>
      <c r="BP4623" s="108"/>
      <c r="CG4623" s="102"/>
      <c r="CI4623" s="45"/>
    </row>
    <row r="4624" spans="37:87" ht="13" customHeight="1">
      <c r="AK4624" s="114"/>
      <c r="AL4624" s="41"/>
      <c r="AM4624" s="41"/>
      <c r="AN4624" s="41"/>
      <c r="AO4624" s="41"/>
      <c r="AP4624" s="41"/>
      <c r="AQ4624" s="41"/>
      <c r="AR4624" s="41"/>
      <c r="AS4624" s="41"/>
      <c r="AT4624" s="41"/>
      <c r="AU4624" s="41"/>
      <c r="AV4624" s="41"/>
      <c r="AW4624" s="41"/>
      <c r="AX4624" s="41"/>
      <c r="AY4624" s="41"/>
      <c r="AZ4624" s="41"/>
      <c r="BA4624" s="41"/>
      <c r="BB4624" s="41"/>
      <c r="BC4624" s="41"/>
      <c r="BD4624" s="41"/>
      <c r="BE4624" s="41"/>
      <c r="BF4624" s="41"/>
      <c r="BG4624" s="41"/>
      <c r="BH4624" s="41"/>
      <c r="BI4624" s="41"/>
      <c r="BJ4624" s="41"/>
      <c r="BK4624" s="41"/>
      <c r="BL4624" s="41"/>
      <c r="BM4624" s="41"/>
      <c r="BN4624" s="41"/>
      <c r="BO4624" s="41"/>
      <c r="BP4624" s="108"/>
      <c r="CG4624" s="102"/>
      <c r="CI4624" s="45"/>
    </row>
    <row r="4625" spans="37:87" ht="13" customHeight="1">
      <c r="AK4625" s="114"/>
      <c r="AL4625" s="41"/>
      <c r="AM4625" s="41"/>
      <c r="AN4625" s="41"/>
      <c r="AO4625" s="41"/>
      <c r="AP4625" s="41"/>
      <c r="AQ4625" s="41"/>
      <c r="AR4625" s="41"/>
      <c r="AS4625" s="41"/>
      <c r="AT4625" s="41"/>
      <c r="AU4625" s="41"/>
      <c r="AV4625" s="41"/>
      <c r="AW4625" s="41"/>
      <c r="AX4625" s="41"/>
      <c r="AY4625" s="41"/>
      <c r="AZ4625" s="41"/>
      <c r="BA4625" s="41"/>
      <c r="BB4625" s="41"/>
      <c r="BC4625" s="41"/>
      <c r="BD4625" s="41"/>
      <c r="BE4625" s="41"/>
      <c r="BF4625" s="41"/>
      <c r="BG4625" s="41"/>
      <c r="BH4625" s="41"/>
      <c r="BI4625" s="41"/>
      <c r="BJ4625" s="41"/>
      <c r="BK4625" s="41"/>
      <c r="BL4625" s="41"/>
      <c r="BM4625" s="41"/>
      <c r="BN4625" s="41"/>
      <c r="BO4625" s="41"/>
      <c r="BP4625" s="108"/>
      <c r="CG4625" s="102"/>
      <c r="CI4625" s="45"/>
    </row>
    <row r="4626" spans="37:87" ht="13" customHeight="1">
      <c r="AK4626" s="114"/>
      <c r="AL4626" s="41"/>
      <c r="AM4626" s="41"/>
      <c r="AN4626" s="41"/>
      <c r="AO4626" s="41"/>
      <c r="AP4626" s="41"/>
      <c r="AQ4626" s="41"/>
      <c r="AR4626" s="41"/>
      <c r="AS4626" s="41"/>
      <c r="AT4626" s="41"/>
      <c r="AU4626" s="41"/>
      <c r="AV4626" s="41"/>
      <c r="AW4626" s="41"/>
      <c r="AX4626" s="41"/>
      <c r="AY4626" s="41"/>
      <c r="AZ4626" s="41"/>
      <c r="BA4626" s="41"/>
      <c r="BB4626" s="41"/>
      <c r="BC4626" s="41"/>
      <c r="BD4626" s="41"/>
      <c r="BE4626" s="41"/>
      <c r="BF4626" s="41"/>
      <c r="BG4626" s="41"/>
      <c r="BH4626" s="41"/>
      <c r="BI4626" s="41"/>
      <c r="BJ4626" s="41"/>
      <c r="BK4626" s="41"/>
      <c r="BL4626" s="41"/>
      <c r="BM4626" s="41"/>
      <c r="BN4626" s="41"/>
      <c r="BO4626" s="41"/>
      <c r="BP4626" s="108"/>
      <c r="CG4626" s="102"/>
      <c r="CI4626" s="45"/>
    </row>
    <row r="4627" spans="37:87" ht="13" customHeight="1">
      <c r="AK4627" s="114"/>
      <c r="AL4627" s="41"/>
      <c r="AM4627" s="41"/>
      <c r="AN4627" s="41"/>
      <c r="AO4627" s="41"/>
      <c r="AP4627" s="41"/>
      <c r="AQ4627" s="41"/>
      <c r="AR4627" s="41"/>
      <c r="AS4627" s="41"/>
      <c r="AT4627" s="41"/>
      <c r="AU4627" s="41"/>
      <c r="AV4627" s="41"/>
      <c r="AW4627" s="41"/>
      <c r="AX4627" s="41"/>
      <c r="AY4627" s="41"/>
      <c r="AZ4627" s="41"/>
      <c r="BA4627" s="41"/>
      <c r="BB4627" s="41"/>
      <c r="BC4627" s="41"/>
      <c r="BD4627" s="41"/>
      <c r="BE4627" s="41"/>
      <c r="BF4627" s="41"/>
      <c r="BG4627" s="41"/>
      <c r="BH4627" s="41"/>
      <c r="BI4627" s="41"/>
      <c r="BJ4627" s="41"/>
      <c r="BK4627" s="41"/>
      <c r="BL4627" s="41"/>
      <c r="BM4627" s="41"/>
      <c r="BN4627" s="41"/>
      <c r="BO4627" s="41"/>
      <c r="BP4627" s="108"/>
      <c r="CG4627" s="102"/>
      <c r="CI4627" s="45"/>
    </row>
    <row r="4628" spans="37:87" ht="13" customHeight="1">
      <c r="AK4628" s="114"/>
      <c r="AL4628" s="41"/>
      <c r="AM4628" s="41"/>
      <c r="AN4628" s="41"/>
      <c r="AO4628" s="41"/>
      <c r="AP4628" s="41"/>
      <c r="AQ4628" s="41"/>
      <c r="AR4628" s="41"/>
      <c r="AS4628" s="41"/>
      <c r="AT4628" s="41"/>
      <c r="AU4628" s="41"/>
      <c r="AV4628" s="41"/>
      <c r="AW4628" s="41"/>
      <c r="AX4628" s="41"/>
      <c r="AY4628" s="41"/>
      <c r="AZ4628" s="41"/>
      <c r="BA4628" s="41"/>
      <c r="BB4628" s="41"/>
      <c r="BC4628" s="41"/>
      <c r="BD4628" s="41"/>
      <c r="BE4628" s="41"/>
      <c r="BF4628" s="41"/>
      <c r="BG4628" s="41"/>
      <c r="BH4628" s="41"/>
      <c r="BI4628" s="41"/>
      <c r="BJ4628" s="41"/>
      <c r="BK4628" s="41"/>
      <c r="BL4628" s="41"/>
      <c r="BM4628" s="41"/>
      <c r="BN4628" s="41"/>
      <c r="BO4628" s="41"/>
      <c r="BP4628" s="108"/>
      <c r="CG4628" s="102"/>
      <c r="CI4628" s="45"/>
    </row>
    <row r="4629" spans="37:87" ht="13" customHeight="1">
      <c r="AK4629" s="114"/>
      <c r="AL4629" s="41"/>
      <c r="AM4629" s="41"/>
      <c r="AN4629" s="41"/>
      <c r="AO4629" s="41"/>
      <c r="AP4629" s="41"/>
      <c r="AQ4629" s="41"/>
      <c r="AR4629" s="41"/>
      <c r="AS4629" s="41"/>
      <c r="AT4629" s="41"/>
      <c r="AU4629" s="41"/>
      <c r="AV4629" s="41"/>
      <c r="AW4629" s="41"/>
      <c r="AX4629" s="41"/>
      <c r="AY4629" s="41"/>
      <c r="AZ4629" s="41"/>
      <c r="BA4629" s="41"/>
      <c r="BB4629" s="41"/>
      <c r="BC4629" s="41"/>
      <c r="BD4629" s="41"/>
      <c r="BE4629" s="41"/>
      <c r="BF4629" s="41"/>
      <c r="BG4629" s="41"/>
      <c r="BH4629" s="41"/>
      <c r="BI4629" s="41"/>
      <c r="BJ4629" s="41"/>
      <c r="BK4629" s="41"/>
      <c r="BL4629" s="41"/>
      <c r="BM4629" s="41"/>
      <c r="BN4629" s="41"/>
      <c r="BO4629" s="41"/>
      <c r="BP4629" s="108"/>
      <c r="CG4629" s="102"/>
      <c r="CI4629" s="45"/>
    </row>
    <row r="4630" spans="37:87" ht="13" customHeight="1">
      <c r="AK4630" s="114"/>
      <c r="AL4630" s="41"/>
      <c r="AM4630" s="41"/>
      <c r="AN4630" s="41"/>
      <c r="AO4630" s="41"/>
      <c r="AP4630" s="41"/>
      <c r="AQ4630" s="41"/>
      <c r="AR4630" s="41"/>
      <c r="AS4630" s="41"/>
      <c r="AT4630" s="41"/>
      <c r="AU4630" s="41"/>
      <c r="AV4630" s="41"/>
      <c r="AW4630" s="41"/>
      <c r="AX4630" s="41"/>
      <c r="AY4630" s="41"/>
      <c r="AZ4630" s="41"/>
      <c r="BA4630" s="41"/>
      <c r="BB4630" s="41"/>
      <c r="BC4630" s="41"/>
      <c r="BD4630" s="41"/>
      <c r="BE4630" s="41"/>
      <c r="BF4630" s="41"/>
      <c r="BG4630" s="41"/>
      <c r="BH4630" s="41"/>
      <c r="BI4630" s="41"/>
      <c r="BJ4630" s="41"/>
      <c r="BK4630" s="41"/>
      <c r="BL4630" s="41"/>
      <c r="BM4630" s="41"/>
      <c r="BN4630" s="41"/>
      <c r="BO4630" s="41"/>
      <c r="BP4630" s="108"/>
      <c r="CG4630" s="102"/>
      <c r="CI4630" s="45"/>
    </row>
    <row r="4631" spans="37:87" ht="13" customHeight="1">
      <c r="AK4631" s="114"/>
      <c r="AL4631" s="41"/>
      <c r="AM4631" s="41"/>
      <c r="AN4631" s="41"/>
      <c r="AO4631" s="41"/>
      <c r="AP4631" s="41"/>
      <c r="AQ4631" s="41"/>
      <c r="AR4631" s="41"/>
      <c r="AS4631" s="41"/>
      <c r="AT4631" s="41"/>
      <c r="AU4631" s="41"/>
      <c r="AV4631" s="41"/>
      <c r="AW4631" s="41"/>
      <c r="AX4631" s="41"/>
      <c r="AY4631" s="41"/>
      <c r="AZ4631" s="41"/>
      <c r="BA4631" s="41"/>
      <c r="BB4631" s="41"/>
      <c r="BC4631" s="41"/>
      <c r="BD4631" s="41"/>
      <c r="BE4631" s="41"/>
      <c r="BF4631" s="41"/>
      <c r="BG4631" s="41"/>
      <c r="BH4631" s="41"/>
      <c r="BI4631" s="41"/>
      <c r="BJ4631" s="41"/>
      <c r="BK4631" s="41"/>
      <c r="BL4631" s="41"/>
      <c r="BM4631" s="41"/>
      <c r="BN4631" s="41"/>
      <c r="BO4631" s="41"/>
      <c r="BP4631" s="108"/>
      <c r="CG4631" s="102"/>
      <c r="CI4631" s="45"/>
    </row>
    <row r="4632" spans="37:87" ht="13" customHeight="1">
      <c r="AK4632" s="114"/>
      <c r="AL4632" s="41"/>
      <c r="AM4632" s="41"/>
      <c r="AN4632" s="41"/>
      <c r="AO4632" s="41"/>
      <c r="AP4632" s="41"/>
      <c r="AQ4632" s="41"/>
      <c r="AR4632" s="41"/>
      <c r="AS4632" s="41"/>
      <c r="AT4632" s="41"/>
      <c r="AU4632" s="41"/>
      <c r="AV4632" s="41"/>
      <c r="AW4632" s="41"/>
      <c r="AX4632" s="41"/>
      <c r="AY4632" s="41"/>
      <c r="AZ4632" s="41"/>
      <c r="BA4632" s="41"/>
      <c r="BB4632" s="41"/>
      <c r="BC4632" s="41"/>
      <c r="BD4632" s="41"/>
      <c r="BE4632" s="41"/>
      <c r="BF4632" s="41"/>
      <c r="BG4632" s="41"/>
      <c r="BH4632" s="41"/>
      <c r="BI4632" s="41"/>
      <c r="BJ4632" s="41"/>
      <c r="BK4632" s="41"/>
      <c r="BL4632" s="41"/>
      <c r="BM4632" s="41"/>
      <c r="BN4632" s="41"/>
      <c r="BO4632" s="41"/>
      <c r="BP4632" s="108"/>
      <c r="CG4632" s="102"/>
      <c r="CI4632" s="45"/>
    </row>
    <row r="4633" spans="37:87" ht="13" customHeight="1">
      <c r="AK4633" s="114"/>
      <c r="AL4633" s="41"/>
      <c r="AM4633" s="41"/>
      <c r="AN4633" s="41"/>
      <c r="AO4633" s="41"/>
      <c r="AP4633" s="41"/>
      <c r="AQ4633" s="41"/>
      <c r="AR4633" s="41"/>
      <c r="AS4633" s="41"/>
      <c r="AT4633" s="41"/>
      <c r="AU4633" s="41"/>
      <c r="AV4633" s="41"/>
      <c r="AW4633" s="41"/>
      <c r="AX4633" s="41"/>
      <c r="AY4633" s="41"/>
      <c r="AZ4633" s="41"/>
      <c r="BA4633" s="41"/>
      <c r="BB4633" s="41"/>
      <c r="BC4633" s="41"/>
      <c r="BD4633" s="41"/>
      <c r="BE4633" s="41"/>
      <c r="BF4633" s="41"/>
      <c r="BG4633" s="41"/>
      <c r="BH4633" s="41"/>
      <c r="BI4633" s="41"/>
      <c r="BJ4633" s="41"/>
      <c r="BK4633" s="41"/>
      <c r="BL4633" s="41"/>
      <c r="BM4633" s="41"/>
      <c r="BN4633" s="41"/>
      <c r="BO4633" s="41"/>
      <c r="BP4633" s="108"/>
      <c r="CG4633" s="102"/>
      <c r="CI4633" s="45"/>
    </row>
    <row r="4634" spans="37:87" ht="13" customHeight="1">
      <c r="AK4634" s="114"/>
      <c r="AL4634" s="41"/>
      <c r="AM4634" s="41"/>
      <c r="AN4634" s="41"/>
      <c r="AO4634" s="41"/>
      <c r="AP4634" s="41"/>
      <c r="AQ4634" s="41"/>
      <c r="AR4634" s="41"/>
      <c r="AS4634" s="41"/>
      <c r="AT4634" s="41"/>
      <c r="AU4634" s="41"/>
      <c r="AV4634" s="41"/>
      <c r="AW4634" s="41"/>
      <c r="AX4634" s="41"/>
      <c r="AY4634" s="41"/>
      <c r="AZ4634" s="41"/>
      <c r="BA4634" s="41"/>
      <c r="BB4634" s="41"/>
      <c r="BC4634" s="41"/>
      <c r="BD4634" s="41"/>
      <c r="BE4634" s="41"/>
      <c r="BF4634" s="41"/>
      <c r="BG4634" s="41"/>
      <c r="BH4634" s="41"/>
      <c r="BI4634" s="41"/>
      <c r="BJ4634" s="41"/>
      <c r="BK4634" s="41"/>
      <c r="BL4634" s="41"/>
      <c r="BM4634" s="41"/>
      <c r="BN4634" s="41"/>
      <c r="BO4634" s="41"/>
      <c r="BP4634" s="108"/>
      <c r="CG4634" s="102"/>
      <c r="CI4634" s="45"/>
    </row>
    <row r="4635" spans="37:87" ht="13" customHeight="1">
      <c r="AK4635" s="114"/>
      <c r="AL4635" s="41"/>
      <c r="AM4635" s="41"/>
      <c r="AN4635" s="41"/>
      <c r="AO4635" s="41"/>
      <c r="AP4635" s="41"/>
      <c r="AQ4635" s="41"/>
      <c r="AR4635" s="41"/>
      <c r="AS4635" s="41"/>
      <c r="AT4635" s="41"/>
      <c r="AU4635" s="41"/>
      <c r="AV4635" s="41"/>
      <c r="AW4635" s="41"/>
      <c r="AX4635" s="41"/>
      <c r="AY4635" s="41"/>
      <c r="AZ4635" s="41"/>
      <c r="BA4635" s="41"/>
      <c r="BB4635" s="41"/>
      <c r="BC4635" s="41"/>
      <c r="BD4635" s="41"/>
      <c r="BE4635" s="41"/>
      <c r="BF4635" s="41"/>
      <c r="BG4635" s="41"/>
      <c r="BH4635" s="41"/>
      <c r="BI4635" s="41"/>
      <c r="BJ4635" s="41"/>
      <c r="BK4635" s="41"/>
      <c r="BL4635" s="41"/>
      <c r="BM4635" s="41"/>
      <c r="BN4635" s="41"/>
      <c r="BO4635" s="41"/>
      <c r="BP4635" s="108"/>
      <c r="CG4635" s="102"/>
      <c r="CI4635" s="45"/>
    </row>
    <row r="4636" spans="37:87" ht="13" customHeight="1">
      <c r="AK4636" s="114"/>
      <c r="AL4636" s="41"/>
      <c r="AM4636" s="41"/>
      <c r="AN4636" s="41"/>
      <c r="AO4636" s="41"/>
      <c r="AP4636" s="41"/>
      <c r="AQ4636" s="41"/>
      <c r="AR4636" s="41"/>
      <c r="AS4636" s="41"/>
      <c r="AT4636" s="41"/>
      <c r="AU4636" s="41"/>
      <c r="AV4636" s="41"/>
      <c r="AW4636" s="41"/>
      <c r="AX4636" s="41"/>
      <c r="AY4636" s="41"/>
      <c r="AZ4636" s="41"/>
      <c r="BA4636" s="41"/>
      <c r="BB4636" s="41"/>
      <c r="BC4636" s="41"/>
      <c r="BD4636" s="41"/>
      <c r="BE4636" s="41"/>
      <c r="BF4636" s="41"/>
      <c r="BG4636" s="41"/>
      <c r="BH4636" s="41"/>
      <c r="BI4636" s="41"/>
      <c r="BJ4636" s="41"/>
      <c r="BK4636" s="41"/>
      <c r="BL4636" s="41"/>
      <c r="BM4636" s="41"/>
      <c r="BN4636" s="41"/>
      <c r="BO4636" s="41"/>
      <c r="BP4636" s="108"/>
      <c r="CG4636" s="102"/>
      <c r="CI4636" s="45"/>
    </row>
    <row r="4637" spans="37:87" ht="13" customHeight="1">
      <c r="AK4637" s="114"/>
      <c r="AL4637" s="41"/>
      <c r="AM4637" s="41"/>
      <c r="AN4637" s="41"/>
      <c r="AO4637" s="41"/>
      <c r="AP4637" s="41"/>
      <c r="AQ4637" s="41"/>
      <c r="AR4637" s="41"/>
      <c r="AS4637" s="41"/>
      <c r="AT4637" s="41"/>
      <c r="AU4637" s="41"/>
      <c r="AV4637" s="41"/>
      <c r="AW4637" s="41"/>
      <c r="AX4637" s="41"/>
      <c r="AY4637" s="41"/>
      <c r="AZ4637" s="41"/>
      <c r="BA4637" s="41"/>
      <c r="BB4637" s="41"/>
      <c r="BC4637" s="41"/>
      <c r="BD4637" s="41"/>
      <c r="BE4637" s="41"/>
      <c r="BF4637" s="41"/>
      <c r="BG4637" s="41"/>
      <c r="BH4637" s="41"/>
      <c r="BI4637" s="41"/>
      <c r="BJ4637" s="41"/>
      <c r="BK4637" s="41"/>
      <c r="BL4637" s="41"/>
      <c r="BM4637" s="41"/>
      <c r="BN4637" s="41"/>
      <c r="BO4637" s="41"/>
      <c r="BP4637" s="108"/>
      <c r="CG4637" s="102"/>
      <c r="CI4637" s="45"/>
    </row>
    <row r="4638" spans="37:87" ht="13" customHeight="1">
      <c r="AK4638" s="114"/>
      <c r="AL4638" s="41"/>
      <c r="AM4638" s="41"/>
      <c r="AN4638" s="41"/>
      <c r="AO4638" s="41"/>
      <c r="AP4638" s="41"/>
      <c r="AQ4638" s="41"/>
      <c r="AR4638" s="41"/>
      <c r="AS4638" s="41"/>
      <c r="AT4638" s="41"/>
      <c r="AU4638" s="41"/>
      <c r="AV4638" s="41"/>
      <c r="AW4638" s="41"/>
      <c r="AX4638" s="41"/>
      <c r="AY4638" s="41"/>
      <c r="AZ4638" s="41"/>
      <c r="BA4638" s="41"/>
      <c r="BB4638" s="41"/>
      <c r="BC4638" s="41"/>
      <c r="BD4638" s="41"/>
      <c r="BE4638" s="41"/>
      <c r="BF4638" s="41"/>
      <c r="BG4638" s="41"/>
      <c r="BH4638" s="41"/>
      <c r="BI4638" s="41"/>
      <c r="BJ4638" s="41"/>
      <c r="BK4638" s="41"/>
      <c r="BL4638" s="41"/>
      <c r="BM4638" s="41"/>
      <c r="BN4638" s="41"/>
      <c r="BO4638" s="41"/>
      <c r="BP4638" s="108"/>
      <c r="CG4638" s="102"/>
      <c r="CI4638" s="45"/>
    </row>
    <row r="4639" spans="37:87" ht="13" customHeight="1">
      <c r="AK4639" s="114"/>
      <c r="AL4639" s="41"/>
      <c r="AM4639" s="41"/>
      <c r="AN4639" s="41"/>
      <c r="AO4639" s="41"/>
      <c r="AP4639" s="41"/>
      <c r="AQ4639" s="41"/>
      <c r="AR4639" s="41"/>
      <c r="AS4639" s="41"/>
      <c r="AT4639" s="41"/>
      <c r="AU4639" s="41"/>
      <c r="AV4639" s="41"/>
      <c r="AW4639" s="41"/>
      <c r="AX4639" s="41"/>
      <c r="AY4639" s="41"/>
      <c r="AZ4639" s="41"/>
      <c r="BA4639" s="41"/>
      <c r="BB4639" s="41"/>
      <c r="BC4639" s="41"/>
      <c r="BD4639" s="41"/>
      <c r="BE4639" s="41"/>
      <c r="BF4639" s="41"/>
      <c r="BG4639" s="41"/>
      <c r="BH4639" s="41"/>
      <c r="BI4639" s="41"/>
      <c r="BJ4639" s="41"/>
      <c r="BK4639" s="41"/>
      <c r="BL4639" s="41"/>
      <c r="BM4639" s="41"/>
      <c r="BN4639" s="41"/>
      <c r="BO4639" s="41"/>
      <c r="BP4639" s="108"/>
      <c r="CG4639" s="102"/>
      <c r="CI4639" s="45"/>
    </row>
    <row r="4640" spans="37:87" ht="13" customHeight="1">
      <c r="AK4640" s="114"/>
      <c r="AL4640" s="41"/>
      <c r="AM4640" s="41"/>
      <c r="AN4640" s="41"/>
      <c r="AO4640" s="41"/>
      <c r="AP4640" s="41"/>
      <c r="AQ4640" s="41"/>
      <c r="AR4640" s="41"/>
      <c r="AS4640" s="41"/>
      <c r="AT4640" s="41"/>
      <c r="AU4640" s="41"/>
      <c r="AV4640" s="41"/>
      <c r="AW4640" s="41"/>
      <c r="AX4640" s="41"/>
      <c r="AY4640" s="41"/>
      <c r="AZ4640" s="41"/>
      <c r="BA4640" s="41"/>
      <c r="BB4640" s="41"/>
      <c r="BC4640" s="41"/>
      <c r="BD4640" s="41"/>
      <c r="BE4640" s="41"/>
      <c r="BF4640" s="41"/>
      <c r="BG4640" s="41"/>
      <c r="BH4640" s="41"/>
      <c r="BI4640" s="41"/>
      <c r="BJ4640" s="41"/>
      <c r="BK4640" s="41"/>
      <c r="BL4640" s="41"/>
      <c r="BM4640" s="41"/>
      <c r="BN4640" s="41"/>
      <c r="BO4640" s="41"/>
      <c r="BP4640" s="108"/>
      <c r="CG4640" s="102"/>
      <c r="CI4640" s="45"/>
    </row>
    <row r="4641" spans="37:87" ht="13" customHeight="1">
      <c r="AK4641" s="114"/>
      <c r="AL4641" s="41"/>
      <c r="AM4641" s="41"/>
      <c r="AN4641" s="41"/>
      <c r="AO4641" s="41"/>
      <c r="AP4641" s="41"/>
      <c r="AQ4641" s="41"/>
      <c r="AR4641" s="41"/>
      <c r="AS4641" s="41"/>
      <c r="AT4641" s="41"/>
      <c r="AU4641" s="41"/>
      <c r="AV4641" s="41"/>
      <c r="AW4641" s="41"/>
      <c r="AX4641" s="41"/>
      <c r="AY4641" s="41"/>
      <c r="AZ4641" s="41"/>
      <c r="BA4641" s="41"/>
      <c r="BB4641" s="41"/>
      <c r="BC4641" s="41"/>
      <c r="BD4641" s="41"/>
      <c r="BE4641" s="41"/>
      <c r="BF4641" s="41"/>
      <c r="BG4641" s="41"/>
      <c r="BH4641" s="41"/>
      <c r="BI4641" s="41"/>
      <c r="BJ4641" s="41"/>
      <c r="BK4641" s="41"/>
      <c r="BL4641" s="41"/>
      <c r="BM4641" s="41"/>
      <c r="BN4641" s="41"/>
      <c r="BO4641" s="41"/>
      <c r="BP4641" s="108"/>
      <c r="CG4641" s="102"/>
      <c r="CI4641" s="45"/>
    </row>
    <row r="4642" spans="37:87" ht="13" customHeight="1">
      <c r="AK4642" s="114"/>
      <c r="AL4642" s="41"/>
      <c r="AM4642" s="41"/>
      <c r="AN4642" s="41"/>
      <c r="AO4642" s="41"/>
      <c r="AP4642" s="41"/>
      <c r="AQ4642" s="41"/>
      <c r="AR4642" s="41"/>
      <c r="AS4642" s="41"/>
      <c r="AT4642" s="41"/>
      <c r="AU4642" s="41"/>
      <c r="AV4642" s="41"/>
      <c r="AW4642" s="41"/>
      <c r="AX4642" s="41"/>
      <c r="AY4642" s="41"/>
      <c r="AZ4642" s="41"/>
      <c r="BA4642" s="41"/>
      <c r="BB4642" s="41"/>
      <c r="BC4642" s="41"/>
      <c r="BD4642" s="41"/>
      <c r="BE4642" s="41"/>
      <c r="BF4642" s="41"/>
      <c r="BG4642" s="41"/>
      <c r="BH4642" s="41"/>
      <c r="BI4642" s="41"/>
      <c r="BJ4642" s="41"/>
      <c r="BK4642" s="41"/>
      <c r="BL4642" s="41"/>
      <c r="BM4642" s="41"/>
      <c r="BN4642" s="41"/>
      <c r="BO4642" s="41"/>
      <c r="BP4642" s="108"/>
      <c r="CG4642" s="102"/>
      <c r="CI4642" s="45"/>
    </row>
    <row r="4643" spans="37:87" ht="13" customHeight="1">
      <c r="AK4643" s="114"/>
      <c r="AL4643" s="41"/>
      <c r="AM4643" s="41"/>
      <c r="AN4643" s="41"/>
      <c r="AO4643" s="41"/>
      <c r="AP4643" s="41"/>
      <c r="AQ4643" s="41"/>
      <c r="AR4643" s="41"/>
      <c r="AS4643" s="41"/>
      <c r="AT4643" s="41"/>
      <c r="AU4643" s="41"/>
      <c r="AV4643" s="41"/>
      <c r="AW4643" s="41"/>
      <c r="AX4643" s="41"/>
      <c r="AY4643" s="41"/>
      <c r="AZ4643" s="41"/>
      <c r="BA4643" s="41"/>
      <c r="BB4643" s="41"/>
      <c r="BC4643" s="41"/>
      <c r="BD4643" s="41"/>
      <c r="BE4643" s="41"/>
      <c r="BF4643" s="41"/>
      <c r="BG4643" s="41"/>
      <c r="BH4643" s="41"/>
      <c r="BI4643" s="41"/>
      <c r="BJ4643" s="41"/>
      <c r="BK4643" s="41"/>
      <c r="BL4643" s="41"/>
      <c r="BM4643" s="41"/>
      <c r="BN4643" s="41"/>
      <c r="BO4643" s="41"/>
      <c r="BP4643" s="108"/>
      <c r="CG4643" s="102"/>
      <c r="CI4643" s="45"/>
    </row>
    <row r="4644" spans="37:87" ht="13" customHeight="1">
      <c r="AK4644" s="114"/>
      <c r="AL4644" s="41"/>
      <c r="AM4644" s="41"/>
      <c r="AN4644" s="41"/>
      <c r="AO4644" s="41"/>
      <c r="AP4644" s="41"/>
      <c r="AQ4644" s="41"/>
      <c r="AR4644" s="41"/>
      <c r="AS4644" s="41"/>
      <c r="AT4644" s="41"/>
      <c r="AU4644" s="41"/>
      <c r="AV4644" s="41"/>
      <c r="AW4644" s="41"/>
      <c r="AX4644" s="41"/>
      <c r="AY4644" s="41"/>
      <c r="AZ4644" s="41"/>
      <c r="BA4644" s="41"/>
      <c r="BB4644" s="41"/>
      <c r="BC4644" s="41"/>
      <c r="BD4644" s="41"/>
      <c r="BE4644" s="41"/>
      <c r="BF4644" s="41"/>
      <c r="BG4644" s="41"/>
      <c r="BH4644" s="41"/>
      <c r="BI4644" s="41"/>
      <c r="BJ4644" s="41"/>
      <c r="BK4644" s="41"/>
      <c r="BL4644" s="41"/>
      <c r="BM4644" s="41"/>
      <c r="BN4644" s="41"/>
      <c r="BO4644" s="41"/>
      <c r="BP4644" s="108"/>
      <c r="CG4644" s="102"/>
      <c r="CI4644" s="45"/>
    </row>
    <row r="4645" spans="37:87" ht="13" customHeight="1">
      <c r="AK4645" s="114"/>
      <c r="AL4645" s="41"/>
      <c r="AM4645" s="41"/>
      <c r="AN4645" s="41"/>
      <c r="AO4645" s="41"/>
      <c r="AP4645" s="41"/>
      <c r="AQ4645" s="41"/>
      <c r="AR4645" s="41"/>
      <c r="AS4645" s="41"/>
      <c r="AT4645" s="41"/>
      <c r="AU4645" s="41"/>
      <c r="AV4645" s="41"/>
      <c r="AW4645" s="41"/>
      <c r="AX4645" s="41"/>
      <c r="AY4645" s="41"/>
      <c r="AZ4645" s="41"/>
      <c r="BA4645" s="41"/>
      <c r="BB4645" s="41"/>
      <c r="BC4645" s="41"/>
      <c r="BD4645" s="41"/>
      <c r="BE4645" s="41"/>
      <c r="BF4645" s="41"/>
      <c r="BG4645" s="41"/>
      <c r="BH4645" s="41"/>
      <c r="BI4645" s="41"/>
      <c r="BJ4645" s="41"/>
      <c r="BK4645" s="41"/>
      <c r="BL4645" s="41"/>
      <c r="BM4645" s="41"/>
      <c r="BN4645" s="41"/>
      <c r="BO4645" s="41"/>
      <c r="BP4645" s="108"/>
      <c r="CG4645" s="102"/>
      <c r="CI4645" s="45"/>
    </row>
    <row r="4646" spans="37:87" ht="13" customHeight="1">
      <c r="AK4646" s="114"/>
      <c r="AL4646" s="41"/>
      <c r="AM4646" s="41"/>
      <c r="AN4646" s="41"/>
      <c r="AO4646" s="41"/>
      <c r="AP4646" s="41"/>
      <c r="AQ4646" s="41"/>
      <c r="AR4646" s="41"/>
      <c r="AS4646" s="41"/>
      <c r="AT4646" s="41"/>
      <c r="AU4646" s="41"/>
      <c r="AV4646" s="41"/>
      <c r="AW4646" s="41"/>
      <c r="AX4646" s="41"/>
      <c r="AY4646" s="41"/>
      <c r="AZ4646" s="41"/>
      <c r="BA4646" s="41"/>
      <c r="BB4646" s="41"/>
      <c r="BC4646" s="41"/>
      <c r="BD4646" s="41"/>
      <c r="BE4646" s="41"/>
      <c r="BF4646" s="41"/>
      <c r="BG4646" s="41"/>
      <c r="BH4646" s="41"/>
      <c r="BI4646" s="41"/>
      <c r="BJ4646" s="41"/>
      <c r="BK4646" s="41"/>
      <c r="BL4646" s="41"/>
      <c r="BM4646" s="41"/>
      <c r="BN4646" s="41"/>
      <c r="BO4646" s="41"/>
      <c r="BP4646" s="108"/>
      <c r="CG4646" s="102"/>
      <c r="CI4646" s="45"/>
    </row>
    <row r="4647" spans="37:87" ht="13" customHeight="1">
      <c r="AK4647" s="114"/>
      <c r="AL4647" s="41"/>
      <c r="AM4647" s="41"/>
      <c r="AN4647" s="41"/>
      <c r="AO4647" s="41"/>
      <c r="AP4647" s="41"/>
      <c r="AQ4647" s="41"/>
      <c r="AR4647" s="41"/>
      <c r="AS4647" s="41"/>
      <c r="AT4647" s="41"/>
      <c r="AU4647" s="41"/>
      <c r="AV4647" s="41"/>
      <c r="AW4647" s="41"/>
      <c r="AX4647" s="41"/>
      <c r="AY4647" s="41"/>
      <c r="AZ4647" s="41"/>
      <c r="BA4647" s="41"/>
      <c r="BB4647" s="41"/>
      <c r="BC4647" s="41"/>
      <c r="BD4647" s="41"/>
      <c r="BE4647" s="41"/>
      <c r="BF4647" s="41"/>
      <c r="BG4647" s="41"/>
      <c r="BH4647" s="41"/>
      <c r="BI4647" s="41"/>
      <c r="BJ4647" s="41"/>
      <c r="BK4647" s="41"/>
      <c r="BL4647" s="41"/>
      <c r="BM4647" s="41"/>
      <c r="BN4647" s="41"/>
      <c r="BO4647" s="41"/>
      <c r="BP4647" s="108"/>
      <c r="CG4647" s="102"/>
      <c r="CI4647" s="45"/>
    </row>
    <row r="4648" spans="37:87" ht="13" customHeight="1">
      <c r="AK4648" s="114"/>
      <c r="AL4648" s="41"/>
      <c r="AM4648" s="41"/>
      <c r="AN4648" s="41"/>
      <c r="AO4648" s="41"/>
      <c r="AP4648" s="41"/>
      <c r="AQ4648" s="41"/>
      <c r="AR4648" s="41"/>
      <c r="AS4648" s="41"/>
      <c r="AT4648" s="41"/>
      <c r="AU4648" s="41"/>
      <c r="AV4648" s="41"/>
      <c r="AW4648" s="41"/>
      <c r="AX4648" s="41"/>
      <c r="AY4648" s="41"/>
      <c r="AZ4648" s="41"/>
      <c r="BA4648" s="41"/>
      <c r="BB4648" s="41"/>
      <c r="BC4648" s="41"/>
      <c r="BD4648" s="41"/>
      <c r="BE4648" s="41"/>
      <c r="BF4648" s="41"/>
      <c r="BG4648" s="41"/>
      <c r="BH4648" s="41"/>
      <c r="BI4648" s="41"/>
      <c r="BJ4648" s="41"/>
      <c r="BK4648" s="41"/>
      <c r="BL4648" s="41"/>
      <c r="BM4648" s="41"/>
      <c r="BN4648" s="41"/>
      <c r="BO4648" s="41"/>
      <c r="BP4648" s="108"/>
      <c r="CG4648" s="102"/>
      <c r="CI4648" s="45"/>
    </row>
    <row r="4649" spans="37:87" ht="13" customHeight="1">
      <c r="AK4649" s="114"/>
      <c r="AL4649" s="41"/>
      <c r="AM4649" s="41"/>
      <c r="AN4649" s="41"/>
      <c r="AO4649" s="41"/>
      <c r="AP4649" s="41"/>
      <c r="AQ4649" s="41"/>
      <c r="AR4649" s="41"/>
      <c r="AS4649" s="41"/>
      <c r="AT4649" s="41"/>
      <c r="AU4649" s="41"/>
      <c r="AV4649" s="41"/>
      <c r="AW4649" s="41"/>
      <c r="AX4649" s="41"/>
      <c r="AY4649" s="41"/>
      <c r="AZ4649" s="41"/>
      <c r="BA4649" s="41"/>
      <c r="BB4649" s="41"/>
      <c r="BC4649" s="41"/>
      <c r="BD4649" s="41"/>
      <c r="BE4649" s="41"/>
      <c r="BF4649" s="41"/>
      <c r="BG4649" s="41"/>
      <c r="BH4649" s="41"/>
      <c r="BI4649" s="41"/>
      <c r="BJ4649" s="41"/>
      <c r="BK4649" s="41"/>
      <c r="BL4649" s="41"/>
      <c r="BM4649" s="41"/>
      <c r="BN4649" s="41"/>
      <c r="BO4649" s="41"/>
      <c r="BP4649" s="108"/>
      <c r="CG4649" s="102"/>
      <c r="CI4649" s="45"/>
    </row>
    <row r="4650" spans="37:87" ht="13" customHeight="1">
      <c r="AK4650" s="114"/>
      <c r="AL4650" s="41"/>
      <c r="AM4650" s="41"/>
      <c r="AN4650" s="41"/>
      <c r="AO4650" s="41"/>
      <c r="AP4650" s="41"/>
      <c r="AQ4650" s="41"/>
      <c r="AR4650" s="41"/>
      <c r="AS4650" s="41"/>
      <c r="AT4650" s="41"/>
      <c r="AU4650" s="41"/>
      <c r="AV4650" s="41"/>
      <c r="AW4650" s="41"/>
      <c r="AX4650" s="41"/>
      <c r="AY4650" s="41"/>
      <c r="AZ4650" s="41"/>
      <c r="BA4650" s="41"/>
      <c r="BB4650" s="41"/>
      <c r="BC4650" s="41"/>
      <c r="BD4650" s="41"/>
      <c r="BE4650" s="41"/>
      <c r="BF4650" s="41"/>
      <c r="BG4650" s="41"/>
      <c r="BH4650" s="41"/>
      <c r="BI4650" s="41"/>
      <c r="BJ4650" s="41"/>
      <c r="BK4650" s="41"/>
      <c r="BL4650" s="41"/>
      <c r="BM4650" s="41"/>
      <c r="BN4650" s="41"/>
      <c r="BO4650" s="41"/>
      <c r="BP4650" s="108"/>
      <c r="CG4650" s="102"/>
      <c r="CI4650" s="45"/>
    </row>
    <row r="4651" spans="37:87" ht="13" customHeight="1">
      <c r="AK4651" s="114"/>
      <c r="AL4651" s="41"/>
      <c r="AM4651" s="41"/>
      <c r="AN4651" s="41"/>
      <c r="AO4651" s="41"/>
      <c r="AP4651" s="41"/>
      <c r="AQ4651" s="41"/>
      <c r="AR4651" s="41"/>
      <c r="AS4651" s="41"/>
      <c r="AT4651" s="41"/>
      <c r="AU4651" s="41"/>
      <c r="AV4651" s="41"/>
      <c r="AW4651" s="41"/>
      <c r="AX4651" s="41"/>
      <c r="AY4651" s="41"/>
      <c r="AZ4651" s="41"/>
      <c r="BA4651" s="41"/>
      <c r="BB4651" s="41"/>
      <c r="BC4651" s="41"/>
      <c r="BD4651" s="41"/>
      <c r="BE4651" s="41"/>
      <c r="BF4651" s="41"/>
      <c r="BG4651" s="41"/>
      <c r="BH4651" s="41"/>
      <c r="BI4651" s="41"/>
      <c r="BJ4651" s="41"/>
      <c r="BK4651" s="41"/>
      <c r="BL4651" s="41"/>
      <c r="BM4651" s="41"/>
      <c r="BN4651" s="41"/>
      <c r="BO4651" s="41"/>
      <c r="BP4651" s="108"/>
      <c r="CG4651" s="102"/>
      <c r="CI4651" s="45"/>
    </row>
    <row r="4652" spans="37:87" ht="13" customHeight="1">
      <c r="AK4652" s="114"/>
      <c r="AL4652" s="41"/>
      <c r="AM4652" s="41"/>
      <c r="AN4652" s="41"/>
      <c r="AO4652" s="41"/>
      <c r="AP4652" s="41"/>
      <c r="AQ4652" s="41"/>
      <c r="AR4652" s="41"/>
      <c r="AS4652" s="41"/>
      <c r="AT4652" s="41"/>
      <c r="AU4652" s="41"/>
      <c r="AV4652" s="41"/>
      <c r="AW4652" s="41"/>
      <c r="AX4652" s="41"/>
      <c r="AY4652" s="41"/>
      <c r="AZ4652" s="41"/>
      <c r="BA4652" s="41"/>
      <c r="BB4652" s="41"/>
      <c r="BC4652" s="41"/>
      <c r="BD4652" s="41"/>
      <c r="BE4652" s="41"/>
      <c r="BF4652" s="41"/>
      <c r="BG4652" s="41"/>
      <c r="BH4652" s="41"/>
      <c r="BI4652" s="41"/>
      <c r="BJ4652" s="41"/>
      <c r="BK4652" s="41"/>
      <c r="BL4652" s="41"/>
      <c r="BM4652" s="41"/>
      <c r="BN4652" s="41"/>
      <c r="BO4652" s="41"/>
      <c r="BP4652" s="108"/>
      <c r="CG4652" s="102"/>
      <c r="CI4652" s="45"/>
    </row>
    <row r="4653" spans="37:87" ht="13" customHeight="1">
      <c r="AK4653" s="114"/>
      <c r="AL4653" s="41"/>
      <c r="AM4653" s="41"/>
      <c r="AN4653" s="41"/>
      <c r="AO4653" s="41"/>
      <c r="AP4653" s="41"/>
      <c r="AQ4653" s="41"/>
      <c r="AR4653" s="41"/>
      <c r="AS4653" s="41"/>
      <c r="AT4653" s="41"/>
      <c r="AU4653" s="41"/>
      <c r="AV4653" s="41"/>
      <c r="AW4653" s="41"/>
      <c r="AX4653" s="41"/>
      <c r="AY4653" s="41"/>
      <c r="AZ4653" s="41"/>
      <c r="BA4653" s="41"/>
      <c r="BB4653" s="41"/>
      <c r="BC4653" s="41"/>
      <c r="BD4653" s="41"/>
      <c r="BE4653" s="41"/>
      <c r="BF4653" s="41"/>
      <c r="BG4653" s="41"/>
      <c r="BH4653" s="41"/>
      <c r="BI4653" s="41"/>
      <c r="BJ4653" s="41"/>
      <c r="BK4653" s="41"/>
      <c r="BL4653" s="41"/>
      <c r="BM4653" s="41"/>
      <c r="BN4653" s="41"/>
      <c r="BO4653" s="41"/>
      <c r="BP4653" s="108"/>
      <c r="CG4653" s="102"/>
      <c r="CI4653" s="45"/>
    </row>
    <row r="4654" spans="37:87" ht="13" customHeight="1">
      <c r="AK4654" s="114"/>
      <c r="AL4654" s="41"/>
      <c r="AM4654" s="41"/>
      <c r="AN4654" s="41"/>
      <c r="AO4654" s="41"/>
      <c r="AP4654" s="41"/>
      <c r="AQ4654" s="41"/>
      <c r="AR4654" s="41"/>
      <c r="AS4654" s="41"/>
      <c r="AT4654" s="41"/>
      <c r="AU4654" s="41"/>
      <c r="AV4654" s="41"/>
      <c r="AW4654" s="41"/>
      <c r="AX4654" s="41"/>
      <c r="AY4654" s="41"/>
      <c r="AZ4654" s="41"/>
      <c r="BA4654" s="41"/>
      <c r="BB4654" s="41"/>
      <c r="BC4654" s="41"/>
      <c r="BD4654" s="41"/>
      <c r="BE4654" s="41"/>
      <c r="BF4654" s="41"/>
      <c r="BG4654" s="41"/>
      <c r="BH4654" s="41"/>
      <c r="BI4654" s="41"/>
      <c r="BJ4654" s="41"/>
      <c r="BK4654" s="41"/>
      <c r="BL4654" s="41"/>
      <c r="BM4654" s="41"/>
      <c r="BN4654" s="41"/>
      <c r="BO4654" s="41"/>
      <c r="BP4654" s="108"/>
      <c r="CG4654" s="102"/>
      <c r="CI4654" s="45"/>
    </row>
    <row r="4655" spans="37:87" ht="13" customHeight="1">
      <c r="AK4655" s="114"/>
      <c r="AL4655" s="41"/>
      <c r="AM4655" s="41"/>
      <c r="AN4655" s="41"/>
      <c r="AO4655" s="41"/>
      <c r="AP4655" s="41"/>
      <c r="AQ4655" s="41"/>
      <c r="AR4655" s="41"/>
      <c r="AS4655" s="41"/>
      <c r="AT4655" s="41"/>
      <c r="AU4655" s="41"/>
      <c r="AV4655" s="41"/>
      <c r="AW4655" s="41"/>
      <c r="AX4655" s="41"/>
      <c r="AY4655" s="41"/>
      <c r="AZ4655" s="41"/>
      <c r="BA4655" s="41"/>
      <c r="BB4655" s="41"/>
      <c r="BC4655" s="41"/>
      <c r="BD4655" s="41"/>
      <c r="BE4655" s="41"/>
      <c r="BF4655" s="41"/>
      <c r="BG4655" s="41"/>
      <c r="BH4655" s="41"/>
      <c r="BI4655" s="41"/>
      <c r="BJ4655" s="41"/>
      <c r="BK4655" s="41"/>
      <c r="BL4655" s="41"/>
      <c r="BM4655" s="41"/>
      <c r="BN4655" s="41"/>
      <c r="BO4655" s="41"/>
      <c r="BP4655" s="108"/>
      <c r="CG4655" s="102"/>
      <c r="CI4655" s="45"/>
    </row>
    <row r="4656" spans="37:87" ht="13" customHeight="1">
      <c r="AK4656" s="114"/>
      <c r="AL4656" s="41"/>
      <c r="AM4656" s="41"/>
      <c r="AN4656" s="41"/>
      <c r="AO4656" s="41"/>
      <c r="AP4656" s="41"/>
      <c r="AQ4656" s="41"/>
      <c r="AR4656" s="41"/>
      <c r="AS4656" s="41"/>
      <c r="AT4656" s="41"/>
      <c r="AU4656" s="41"/>
      <c r="AV4656" s="41"/>
      <c r="AW4656" s="41"/>
      <c r="AX4656" s="41"/>
      <c r="AY4656" s="41"/>
      <c r="AZ4656" s="41"/>
      <c r="BA4656" s="41"/>
      <c r="BB4656" s="41"/>
      <c r="BC4656" s="41"/>
      <c r="BD4656" s="41"/>
      <c r="BE4656" s="41"/>
      <c r="BF4656" s="41"/>
      <c r="BG4656" s="41"/>
      <c r="BH4656" s="41"/>
      <c r="BI4656" s="41"/>
      <c r="BJ4656" s="41"/>
      <c r="BK4656" s="41"/>
      <c r="BL4656" s="41"/>
      <c r="BM4656" s="41"/>
      <c r="BN4656" s="41"/>
      <c r="BO4656" s="41"/>
      <c r="BP4656" s="108"/>
      <c r="CG4656" s="102"/>
      <c r="CI4656" s="45"/>
    </row>
    <row r="4657" spans="37:87" ht="13" customHeight="1">
      <c r="AK4657" s="114"/>
      <c r="AL4657" s="41"/>
      <c r="AM4657" s="41"/>
      <c r="AN4657" s="41"/>
      <c r="AO4657" s="41"/>
      <c r="AP4657" s="41"/>
      <c r="AQ4657" s="41"/>
      <c r="AR4657" s="41"/>
      <c r="AS4657" s="41"/>
      <c r="AT4657" s="41"/>
      <c r="AU4657" s="41"/>
      <c r="AV4657" s="41"/>
      <c r="AW4657" s="41"/>
      <c r="AX4657" s="41"/>
      <c r="AY4657" s="41"/>
      <c r="AZ4657" s="41"/>
      <c r="BA4657" s="41"/>
      <c r="BB4657" s="41"/>
      <c r="BC4657" s="41"/>
      <c r="BD4657" s="41"/>
      <c r="BE4657" s="41"/>
      <c r="BF4657" s="41"/>
      <c r="BG4657" s="41"/>
      <c r="BH4657" s="41"/>
      <c r="BI4657" s="41"/>
      <c r="BJ4657" s="41"/>
      <c r="BK4657" s="41"/>
      <c r="BL4657" s="41"/>
      <c r="BM4657" s="41"/>
      <c r="BN4657" s="41"/>
      <c r="BO4657" s="41"/>
      <c r="BP4657" s="108"/>
      <c r="CG4657" s="102"/>
      <c r="CI4657" s="45"/>
    </row>
    <row r="4658" spans="37:87" ht="13" customHeight="1">
      <c r="AK4658" s="114"/>
      <c r="AL4658" s="41"/>
      <c r="AM4658" s="41"/>
      <c r="AN4658" s="41"/>
      <c r="AO4658" s="41"/>
      <c r="AP4658" s="41"/>
      <c r="AQ4658" s="41"/>
      <c r="AR4658" s="41"/>
      <c r="AS4658" s="41"/>
      <c r="AT4658" s="41"/>
      <c r="AU4658" s="41"/>
      <c r="AV4658" s="41"/>
      <c r="AW4658" s="41"/>
      <c r="AX4658" s="41"/>
      <c r="AY4658" s="41"/>
      <c r="AZ4658" s="41"/>
      <c r="BA4658" s="41"/>
      <c r="BB4658" s="41"/>
      <c r="BC4658" s="41"/>
      <c r="BD4658" s="41"/>
      <c r="BE4658" s="41"/>
      <c r="BF4658" s="41"/>
      <c r="BG4658" s="41"/>
      <c r="BH4658" s="41"/>
      <c r="BI4658" s="41"/>
      <c r="BJ4658" s="41"/>
      <c r="BK4658" s="41"/>
      <c r="BL4658" s="41"/>
      <c r="BM4658" s="41"/>
      <c r="BN4658" s="41"/>
      <c r="BO4658" s="41"/>
      <c r="BP4658" s="108"/>
      <c r="CG4658" s="102"/>
      <c r="CI4658" s="45"/>
    </row>
    <row r="4659" spans="37:87" ht="13" customHeight="1">
      <c r="AK4659" s="114"/>
      <c r="AL4659" s="41"/>
      <c r="AM4659" s="41"/>
      <c r="AN4659" s="41"/>
      <c r="AO4659" s="41"/>
      <c r="AP4659" s="41"/>
      <c r="AQ4659" s="41"/>
      <c r="AR4659" s="41"/>
      <c r="AS4659" s="41"/>
      <c r="AT4659" s="41"/>
      <c r="AU4659" s="41"/>
      <c r="AV4659" s="41"/>
      <c r="AW4659" s="41"/>
      <c r="AX4659" s="41"/>
      <c r="AY4659" s="41"/>
      <c r="AZ4659" s="41"/>
      <c r="BA4659" s="41"/>
      <c r="BB4659" s="41"/>
      <c r="BC4659" s="41"/>
      <c r="BD4659" s="41"/>
      <c r="BE4659" s="41"/>
      <c r="BF4659" s="41"/>
      <c r="BG4659" s="41"/>
      <c r="BH4659" s="41"/>
      <c r="BI4659" s="41"/>
      <c r="BJ4659" s="41"/>
      <c r="BK4659" s="41"/>
      <c r="BL4659" s="41"/>
      <c r="BM4659" s="41"/>
      <c r="BN4659" s="41"/>
      <c r="BO4659" s="41"/>
      <c r="BP4659" s="108"/>
      <c r="CG4659" s="102"/>
      <c r="CI4659" s="45"/>
    </row>
    <row r="4660" spans="37:87" ht="13" customHeight="1">
      <c r="AK4660" s="114"/>
      <c r="AL4660" s="41"/>
      <c r="AM4660" s="41"/>
      <c r="AN4660" s="41"/>
      <c r="AO4660" s="41"/>
      <c r="AP4660" s="41"/>
      <c r="AQ4660" s="41"/>
      <c r="AR4660" s="41"/>
      <c r="AS4660" s="41"/>
      <c r="AT4660" s="41"/>
      <c r="AU4660" s="41"/>
      <c r="AV4660" s="41"/>
      <c r="AW4660" s="41"/>
      <c r="AX4660" s="41"/>
      <c r="AY4660" s="41"/>
      <c r="AZ4660" s="41"/>
      <c r="BA4660" s="41"/>
      <c r="BB4660" s="41"/>
      <c r="BC4660" s="41"/>
      <c r="BD4660" s="41"/>
      <c r="BE4660" s="41"/>
      <c r="BF4660" s="41"/>
      <c r="BG4660" s="41"/>
      <c r="BH4660" s="41"/>
      <c r="BI4660" s="41"/>
      <c r="BJ4660" s="41"/>
      <c r="BK4660" s="41"/>
      <c r="BL4660" s="41"/>
      <c r="BM4660" s="41"/>
      <c r="BN4660" s="41"/>
      <c r="BO4660" s="41"/>
      <c r="BP4660" s="108"/>
      <c r="CG4660" s="102"/>
      <c r="CI4660" s="45"/>
    </row>
    <row r="4661" spans="37:87" ht="13" customHeight="1">
      <c r="AK4661" s="114"/>
      <c r="AL4661" s="41"/>
      <c r="AM4661" s="41"/>
      <c r="AN4661" s="41"/>
      <c r="AO4661" s="41"/>
      <c r="AP4661" s="41"/>
      <c r="AQ4661" s="41"/>
      <c r="AR4661" s="41"/>
      <c r="AS4661" s="41"/>
      <c r="AT4661" s="41"/>
      <c r="AU4661" s="41"/>
      <c r="AV4661" s="41"/>
      <c r="AW4661" s="41"/>
      <c r="AX4661" s="41"/>
      <c r="AY4661" s="41"/>
      <c r="AZ4661" s="41"/>
      <c r="BA4661" s="41"/>
      <c r="BB4661" s="41"/>
      <c r="BC4661" s="41"/>
      <c r="BD4661" s="41"/>
      <c r="BE4661" s="41"/>
      <c r="BF4661" s="41"/>
      <c r="BG4661" s="41"/>
      <c r="BH4661" s="41"/>
      <c r="BI4661" s="41"/>
      <c r="BJ4661" s="41"/>
      <c r="BK4661" s="41"/>
      <c r="BL4661" s="41"/>
      <c r="BM4661" s="41"/>
      <c r="BN4661" s="41"/>
      <c r="BO4661" s="41"/>
      <c r="BP4661" s="108"/>
      <c r="CG4661" s="102"/>
      <c r="CI4661" s="45"/>
    </row>
    <row r="4662" spans="37:87" ht="13" customHeight="1">
      <c r="AK4662" s="114"/>
      <c r="AL4662" s="41"/>
      <c r="AM4662" s="41"/>
      <c r="AN4662" s="41"/>
      <c r="AO4662" s="41"/>
      <c r="AP4662" s="41"/>
      <c r="AQ4662" s="41"/>
      <c r="AR4662" s="41"/>
      <c r="AS4662" s="41"/>
      <c r="AT4662" s="41"/>
      <c r="AU4662" s="41"/>
      <c r="AV4662" s="41"/>
      <c r="AW4662" s="41"/>
      <c r="AX4662" s="41"/>
      <c r="AY4662" s="41"/>
      <c r="AZ4662" s="41"/>
      <c r="BA4662" s="41"/>
      <c r="BB4662" s="41"/>
      <c r="BC4662" s="41"/>
      <c r="BD4662" s="41"/>
      <c r="BE4662" s="41"/>
      <c r="BF4662" s="41"/>
      <c r="BG4662" s="41"/>
      <c r="BH4662" s="41"/>
      <c r="BI4662" s="41"/>
      <c r="BJ4662" s="41"/>
      <c r="BK4662" s="41"/>
      <c r="BL4662" s="41"/>
      <c r="BM4662" s="41"/>
      <c r="BN4662" s="41"/>
      <c r="BO4662" s="41"/>
      <c r="BP4662" s="108"/>
      <c r="CG4662" s="102"/>
      <c r="CI4662" s="45"/>
    </row>
    <row r="4663" spans="37:87" ht="13" customHeight="1">
      <c r="AK4663" s="114"/>
      <c r="AL4663" s="41"/>
      <c r="AM4663" s="41"/>
      <c r="AN4663" s="41"/>
      <c r="AO4663" s="41"/>
      <c r="AP4663" s="41"/>
      <c r="AQ4663" s="41"/>
      <c r="AR4663" s="41"/>
      <c r="AS4663" s="41"/>
      <c r="AT4663" s="41"/>
      <c r="AU4663" s="41"/>
      <c r="AV4663" s="41"/>
      <c r="AW4663" s="41"/>
      <c r="AX4663" s="41"/>
      <c r="AY4663" s="41"/>
      <c r="AZ4663" s="41"/>
      <c r="BA4663" s="41"/>
      <c r="BB4663" s="41"/>
      <c r="BC4663" s="41"/>
      <c r="BD4663" s="41"/>
      <c r="BE4663" s="41"/>
      <c r="BF4663" s="41"/>
      <c r="BG4663" s="41"/>
      <c r="BH4663" s="41"/>
      <c r="BI4663" s="41"/>
      <c r="BJ4663" s="41"/>
      <c r="BK4663" s="41"/>
      <c r="BL4663" s="41"/>
      <c r="BM4663" s="41"/>
      <c r="BN4663" s="41"/>
      <c r="BO4663" s="41"/>
      <c r="BP4663" s="108"/>
      <c r="CG4663" s="102"/>
      <c r="CI4663" s="45"/>
    </row>
    <row r="4664" spans="37:87" ht="13" customHeight="1">
      <c r="AK4664" s="114"/>
      <c r="AL4664" s="41"/>
      <c r="AM4664" s="41"/>
      <c r="AN4664" s="41"/>
      <c r="AO4664" s="41"/>
      <c r="AP4664" s="41"/>
      <c r="AQ4664" s="41"/>
      <c r="AR4664" s="41"/>
      <c r="AS4664" s="41"/>
      <c r="AT4664" s="41"/>
      <c r="AU4664" s="41"/>
      <c r="AV4664" s="41"/>
      <c r="AW4664" s="41"/>
      <c r="AX4664" s="41"/>
      <c r="AY4664" s="41"/>
      <c r="AZ4664" s="41"/>
      <c r="BA4664" s="41"/>
      <c r="BB4664" s="41"/>
      <c r="BC4664" s="41"/>
      <c r="BD4664" s="41"/>
      <c r="BE4664" s="41"/>
      <c r="BF4664" s="41"/>
      <c r="BG4664" s="41"/>
      <c r="BH4664" s="41"/>
      <c r="BI4664" s="41"/>
      <c r="BJ4664" s="41"/>
      <c r="BK4664" s="41"/>
      <c r="BL4664" s="41"/>
      <c r="BM4664" s="41"/>
      <c r="BN4664" s="41"/>
      <c r="BO4664" s="41"/>
      <c r="BP4664" s="108"/>
      <c r="CG4664" s="102"/>
      <c r="CI4664" s="45"/>
    </row>
    <row r="4665" spans="37:87" ht="13" customHeight="1">
      <c r="AK4665" s="114"/>
      <c r="AL4665" s="41"/>
      <c r="AM4665" s="41"/>
      <c r="AN4665" s="41"/>
      <c r="AO4665" s="41"/>
      <c r="AP4665" s="41"/>
      <c r="AQ4665" s="41"/>
      <c r="AR4665" s="41"/>
      <c r="AS4665" s="41"/>
      <c r="AT4665" s="41"/>
      <c r="AU4665" s="41"/>
      <c r="AV4665" s="41"/>
      <c r="AW4665" s="41"/>
      <c r="AX4665" s="41"/>
      <c r="AY4665" s="41"/>
      <c r="AZ4665" s="41"/>
      <c r="BA4665" s="41"/>
      <c r="BB4665" s="41"/>
      <c r="BC4665" s="41"/>
      <c r="BD4665" s="41"/>
      <c r="BE4665" s="41"/>
      <c r="BF4665" s="41"/>
      <c r="BG4665" s="41"/>
      <c r="BH4665" s="41"/>
      <c r="BI4665" s="41"/>
      <c r="BJ4665" s="41"/>
      <c r="BK4665" s="41"/>
      <c r="BL4665" s="41"/>
      <c r="BM4665" s="41"/>
      <c r="BN4665" s="41"/>
      <c r="BO4665" s="41"/>
      <c r="BP4665" s="108"/>
      <c r="CG4665" s="102"/>
      <c r="CI4665" s="45"/>
    </row>
    <row r="4666" spans="37:87" ht="13" customHeight="1">
      <c r="AK4666" s="114"/>
      <c r="AL4666" s="41"/>
      <c r="AM4666" s="41"/>
      <c r="AN4666" s="41"/>
      <c r="AO4666" s="41"/>
      <c r="AP4666" s="41"/>
      <c r="AQ4666" s="41"/>
      <c r="AR4666" s="41"/>
      <c r="AS4666" s="41"/>
      <c r="AT4666" s="41"/>
      <c r="AU4666" s="41"/>
      <c r="AV4666" s="41"/>
      <c r="AW4666" s="41"/>
      <c r="AX4666" s="41"/>
      <c r="AY4666" s="41"/>
      <c r="AZ4666" s="41"/>
      <c r="BA4666" s="41"/>
      <c r="BB4666" s="41"/>
      <c r="BC4666" s="41"/>
      <c r="BD4666" s="41"/>
      <c r="BE4666" s="41"/>
      <c r="BF4666" s="41"/>
      <c r="BG4666" s="41"/>
      <c r="BH4666" s="41"/>
      <c r="BI4666" s="41"/>
      <c r="BJ4666" s="41"/>
      <c r="BK4666" s="41"/>
      <c r="BL4666" s="41"/>
      <c r="BM4666" s="41"/>
      <c r="BN4666" s="41"/>
      <c r="BO4666" s="41"/>
      <c r="BP4666" s="108"/>
      <c r="CG4666" s="102"/>
      <c r="CI4666" s="45"/>
    </row>
    <row r="4667" spans="37:87" ht="13" customHeight="1">
      <c r="AK4667" s="114"/>
      <c r="AL4667" s="41"/>
      <c r="AM4667" s="41"/>
      <c r="AN4667" s="41"/>
      <c r="AO4667" s="41"/>
      <c r="AP4667" s="41"/>
      <c r="AQ4667" s="41"/>
      <c r="AR4667" s="41"/>
      <c r="AS4667" s="41"/>
      <c r="AT4667" s="41"/>
      <c r="AU4667" s="41"/>
      <c r="AV4667" s="41"/>
      <c r="AW4667" s="41"/>
      <c r="AX4667" s="41"/>
      <c r="AY4667" s="41"/>
      <c r="AZ4667" s="41"/>
      <c r="BA4667" s="41"/>
      <c r="BB4667" s="41"/>
      <c r="BC4667" s="41"/>
      <c r="BD4667" s="41"/>
      <c r="BE4667" s="41"/>
      <c r="BF4667" s="41"/>
      <c r="BG4667" s="41"/>
      <c r="BH4667" s="41"/>
      <c r="BI4667" s="41"/>
      <c r="BJ4667" s="41"/>
      <c r="BK4667" s="41"/>
      <c r="BL4667" s="41"/>
      <c r="BM4667" s="41"/>
      <c r="BN4667" s="41"/>
      <c r="BO4667" s="41"/>
      <c r="BP4667" s="108"/>
      <c r="CG4667" s="102"/>
      <c r="CI4667" s="45"/>
    </row>
    <row r="4668" spans="37:87" ht="13" customHeight="1">
      <c r="AK4668" s="114"/>
      <c r="AL4668" s="41"/>
      <c r="AM4668" s="41"/>
      <c r="AN4668" s="41"/>
      <c r="AO4668" s="41"/>
      <c r="AP4668" s="41"/>
      <c r="AQ4668" s="41"/>
      <c r="AR4668" s="41"/>
      <c r="AS4668" s="41"/>
      <c r="AT4668" s="41"/>
      <c r="AU4668" s="41"/>
      <c r="AV4668" s="41"/>
      <c r="AW4668" s="41"/>
      <c r="AX4668" s="41"/>
      <c r="AY4668" s="41"/>
      <c r="AZ4668" s="41"/>
      <c r="BA4668" s="41"/>
      <c r="BB4668" s="41"/>
      <c r="BC4668" s="41"/>
      <c r="BD4668" s="41"/>
      <c r="BE4668" s="41"/>
      <c r="BF4668" s="41"/>
      <c r="BG4668" s="41"/>
      <c r="BH4668" s="41"/>
      <c r="BI4668" s="41"/>
      <c r="BJ4668" s="41"/>
      <c r="BK4668" s="41"/>
      <c r="BL4668" s="41"/>
      <c r="BM4668" s="41"/>
      <c r="BN4668" s="41"/>
      <c r="BO4668" s="41"/>
      <c r="BP4668" s="108"/>
      <c r="CG4668" s="102"/>
      <c r="CI4668" s="45"/>
    </row>
    <row r="4669" spans="37:87" ht="13" customHeight="1">
      <c r="AK4669" s="114"/>
      <c r="AL4669" s="41"/>
      <c r="AM4669" s="41"/>
      <c r="AN4669" s="41"/>
      <c r="AO4669" s="41"/>
      <c r="AP4669" s="41"/>
      <c r="AQ4669" s="41"/>
      <c r="AR4669" s="41"/>
      <c r="AS4669" s="41"/>
      <c r="AT4669" s="41"/>
      <c r="AU4669" s="41"/>
      <c r="AV4669" s="41"/>
      <c r="AW4669" s="41"/>
      <c r="AX4669" s="41"/>
      <c r="AY4669" s="41"/>
      <c r="AZ4669" s="41"/>
      <c r="BA4669" s="41"/>
      <c r="BB4669" s="41"/>
      <c r="BC4669" s="41"/>
      <c r="BD4669" s="41"/>
      <c r="BE4669" s="41"/>
      <c r="BF4669" s="41"/>
      <c r="BG4669" s="41"/>
      <c r="BH4669" s="41"/>
      <c r="BI4669" s="41"/>
      <c r="BJ4669" s="41"/>
      <c r="BK4669" s="41"/>
      <c r="BL4669" s="41"/>
      <c r="BM4669" s="41"/>
      <c r="BN4669" s="41"/>
      <c r="BO4669" s="41"/>
      <c r="BP4669" s="108"/>
      <c r="CG4669" s="102"/>
      <c r="CI4669" s="45"/>
    </row>
    <row r="4670" spans="37:87" ht="13" customHeight="1">
      <c r="AK4670" s="114"/>
      <c r="AL4670" s="41"/>
      <c r="AM4670" s="41"/>
      <c r="AN4670" s="41"/>
      <c r="AO4670" s="41"/>
      <c r="AP4670" s="41"/>
      <c r="AQ4670" s="41"/>
      <c r="AR4670" s="41"/>
      <c r="AS4670" s="41"/>
      <c r="AT4670" s="41"/>
      <c r="AU4670" s="41"/>
      <c r="AV4670" s="41"/>
      <c r="AW4670" s="41"/>
      <c r="AX4670" s="41"/>
      <c r="AY4670" s="41"/>
      <c r="AZ4670" s="41"/>
      <c r="BA4670" s="41"/>
      <c r="BB4670" s="41"/>
      <c r="BC4670" s="41"/>
      <c r="BD4670" s="41"/>
      <c r="BE4670" s="41"/>
      <c r="BF4670" s="41"/>
      <c r="BG4670" s="41"/>
      <c r="BH4670" s="41"/>
      <c r="BI4670" s="41"/>
      <c r="BJ4670" s="41"/>
      <c r="BK4670" s="41"/>
      <c r="BL4670" s="41"/>
      <c r="BM4670" s="41"/>
      <c r="BN4670" s="41"/>
      <c r="BO4670" s="41"/>
      <c r="BP4670" s="108"/>
      <c r="CG4670" s="102"/>
      <c r="CI4670" s="45"/>
    </row>
    <row r="4671" spans="37:87" ht="13" customHeight="1">
      <c r="AK4671" s="114"/>
      <c r="AL4671" s="41"/>
      <c r="AM4671" s="41"/>
      <c r="AN4671" s="41"/>
      <c r="AO4671" s="41"/>
      <c r="AP4671" s="41"/>
      <c r="AQ4671" s="41"/>
      <c r="AR4671" s="41"/>
      <c r="AS4671" s="41"/>
      <c r="AT4671" s="41"/>
      <c r="AU4671" s="41"/>
      <c r="AV4671" s="41"/>
      <c r="AW4671" s="41"/>
      <c r="AX4671" s="41"/>
      <c r="AY4671" s="41"/>
      <c r="AZ4671" s="41"/>
      <c r="BA4671" s="41"/>
      <c r="BB4671" s="41"/>
      <c r="BC4671" s="41"/>
      <c r="BD4671" s="41"/>
      <c r="BE4671" s="41"/>
      <c r="BF4671" s="41"/>
      <c r="BG4671" s="41"/>
      <c r="BH4671" s="41"/>
      <c r="BI4671" s="41"/>
      <c r="BJ4671" s="41"/>
      <c r="BK4671" s="41"/>
      <c r="BL4671" s="41"/>
      <c r="BM4671" s="41"/>
      <c r="BN4671" s="41"/>
      <c r="BO4671" s="41"/>
      <c r="BP4671" s="108"/>
      <c r="CG4671" s="102"/>
      <c r="CI4671" s="45"/>
    </row>
    <row r="4672" spans="37:87" ht="13" customHeight="1">
      <c r="AK4672" s="114"/>
      <c r="AL4672" s="41"/>
      <c r="AM4672" s="41"/>
      <c r="AN4672" s="41"/>
      <c r="AO4672" s="41"/>
      <c r="AP4672" s="41"/>
      <c r="AQ4672" s="41"/>
      <c r="AR4672" s="41"/>
      <c r="AS4672" s="41"/>
      <c r="AT4672" s="41"/>
      <c r="AU4672" s="41"/>
      <c r="AV4672" s="41"/>
      <c r="AW4672" s="41"/>
      <c r="AX4672" s="41"/>
      <c r="AY4672" s="41"/>
      <c r="AZ4672" s="41"/>
      <c r="BA4672" s="41"/>
      <c r="BB4672" s="41"/>
      <c r="BC4672" s="41"/>
      <c r="BD4672" s="41"/>
      <c r="BE4672" s="41"/>
      <c r="BF4672" s="41"/>
      <c r="BG4672" s="41"/>
      <c r="BH4672" s="41"/>
      <c r="BI4672" s="41"/>
      <c r="BJ4672" s="41"/>
      <c r="BK4672" s="41"/>
      <c r="BL4672" s="41"/>
      <c r="BM4672" s="41"/>
      <c r="BN4672" s="41"/>
      <c r="BO4672" s="41"/>
      <c r="BP4672" s="108"/>
      <c r="CG4672" s="102"/>
      <c r="CI4672" s="45"/>
    </row>
    <row r="4673" spans="37:87" ht="13" customHeight="1">
      <c r="AK4673" s="114"/>
      <c r="AL4673" s="41"/>
      <c r="AM4673" s="41"/>
      <c r="AN4673" s="41"/>
      <c r="AO4673" s="41"/>
      <c r="AP4673" s="41"/>
      <c r="AQ4673" s="41"/>
      <c r="AR4673" s="41"/>
      <c r="AS4673" s="41"/>
      <c r="AT4673" s="41"/>
      <c r="AU4673" s="41"/>
      <c r="AV4673" s="41"/>
      <c r="AW4673" s="41"/>
      <c r="AX4673" s="41"/>
      <c r="AY4673" s="41"/>
      <c r="AZ4673" s="41"/>
      <c r="BA4673" s="41"/>
      <c r="BB4673" s="41"/>
      <c r="BC4673" s="41"/>
      <c r="BD4673" s="41"/>
      <c r="BE4673" s="41"/>
      <c r="BF4673" s="41"/>
      <c r="BG4673" s="41"/>
      <c r="BH4673" s="41"/>
      <c r="BI4673" s="41"/>
      <c r="BJ4673" s="41"/>
      <c r="BK4673" s="41"/>
      <c r="BL4673" s="41"/>
      <c r="BM4673" s="41"/>
      <c r="BN4673" s="41"/>
      <c r="BO4673" s="41"/>
      <c r="BP4673" s="108"/>
      <c r="CG4673" s="102"/>
      <c r="CI4673" s="45"/>
    </row>
    <row r="4674" spans="37:87" ht="13" customHeight="1">
      <c r="AK4674" s="114"/>
      <c r="AL4674" s="41"/>
      <c r="AM4674" s="41"/>
      <c r="AN4674" s="41"/>
      <c r="AO4674" s="41"/>
      <c r="AP4674" s="41"/>
      <c r="AQ4674" s="41"/>
      <c r="AR4674" s="41"/>
      <c r="AS4674" s="41"/>
      <c r="AT4674" s="41"/>
      <c r="AU4674" s="41"/>
      <c r="AV4674" s="41"/>
      <c r="AW4674" s="41"/>
      <c r="AX4674" s="41"/>
      <c r="AY4674" s="41"/>
      <c r="AZ4674" s="41"/>
      <c r="BA4674" s="41"/>
      <c r="BB4674" s="41"/>
      <c r="BC4674" s="41"/>
      <c r="BD4674" s="41"/>
      <c r="BE4674" s="41"/>
      <c r="BF4674" s="41"/>
      <c r="BG4674" s="41"/>
      <c r="BH4674" s="41"/>
      <c r="BI4674" s="41"/>
      <c r="BJ4674" s="41"/>
      <c r="BK4674" s="41"/>
      <c r="BL4674" s="41"/>
      <c r="BM4674" s="41"/>
      <c r="BN4674" s="41"/>
      <c r="BO4674" s="41"/>
      <c r="BP4674" s="108"/>
      <c r="CG4674" s="102"/>
      <c r="CI4674" s="45"/>
    </row>
    <row r="4675" spans="37:87" ht="13" customHeight="1">
      <c r="AK4675" s="114"/>
      <c r="AL4675" s="41"/>
      <c r="AM4675" s="41"/>
      <c r="AN4675" s="41"/>
      <c r="AO4675" s="41"/>
      <c r="AP4675" s="41"/>
      <c r="AQ4675" s="41"/>
      <c r="AR4675" s="41"/>
      <c r="AS4675" s="41"/>
      <c r="AT4675" s="41"/>
      <c r="AU4675" s="41"/>
      <c r="AV4675" s="41"/>
      <c r="AW4675" s="41"/>
      <c r="AX4675" s="41"/>
      <c r="AY4675" s="41"/>
      <c r="AZ4675" s="41"/>
      <c r="BA4675" s="41"/>
      <c r="BB4675" s="41"/>
      <c r="BC4675" s="41"/>
      <c r="BD4675" s="41"/>
      <c r="BE4675" s="41"/>
      <c r="BF4675" s="41"/>
      <c r="BG4675" s="41"/>
      <c r="BH4675" s="41"/>
      <c r="BI4675" s="41"/>
      <c r="BJ4675" s="41"/>
      <c r="BK4675" s="41"/>
      <c r="BL4675" s="41"/>
      <c r="BM4675" s="41"/>
      <c r="BN4675" s="41"/>
      <c r="BO4675" s="41"/>
      <c r="BP4675" s="108"/>
      <c r="CG4675" s="102"/>
      <c r="CI4675" s="45"/>
    </row>
    <row r="4676" spans="37:87" ht="13" customHeight="1">
      <c r="AK4676" s="114"/>
      <c r="AL4676" s="41"/>
      <c r="AM4676" s="41"/>
      <c r="AN4676" s="41"/>
      <c r="AO4676" s="41"/>
      <c r="AP4676" s="41"/>
      <c r="AQ4676" s="41"/>
      <c r="AR4676" s="41"/>
      <c r="AS4676" s="41"/>
      <c r="AT4676" s="41"/>
      <c r="AU4676" s="41"/>
      <c r="AV4676" s="41"/>
      <c r="AW4676" s="41"/>
      <c r="AX4676" s="41"/>
      <c r="AY4676" s="41"/>
      <c r="AZ4676" s="41"/>
      <c r="BA4676" s="41"/>
      <c r="BB4676" s="41"/>
      <c r="BC4676" s="41"/>
      <c r="BD4676" s="41"/>
      <c r="BE4676" s="41"/>
      <c r="BF4676" s="41"/>
      <c r="BG4676" s="41"/>
      <c r="BH4676" s="41"/>
      <c r="BI4676" s="41"/>
      <c r="BJ4676" s="41"/>
      <c r="BK4676" s="41"/>
      <c r="BL4676" s="41"/>
      <c r="BM4676" s="41"/>
      <c r="BN4676" s="41"/>
      <c r="BO4676" s="41"/>
      <c r="BP4676" s="108"/>
      <c r="CG4676" s="102"/>
      <c r="CI4676" s="45"/>
    </row>
    <row r="4677" spans="37:87" ht="13" customHeight="1">
      <c r="AK4677" s="114"/>
      <c r="AL4677" s="41"/>
      <c r="AM4677" s="41"/>
      <c r="AN4677" s="41"/>
      <c r="AO4677" s="41"/>
      <c r="AP4677" s="41"/>
      <c r="AQ4677" s="41"/>
      <c r="AR4677" s="41"/>
      <c r="AS4677" s="41"/>
      <c r="AT4677" s="41"/>
      <c r="AU4677" s="41"/>
      <c r="AV4677" s="41"/>
      <c r="AW4677" s="41"/>
      <c r="AX4677" s="41"/>
      <c r="AY4677" s="41"/>
      <c r="AZ4677" s="41"/>
      <c r="BA4677" s="41"/>
      <c r="BB4677" s="41"/>
      <c r="BC4677" s="41"/>
      <c r="BD4677" s="41"/>
      <c r="BE4677" s="41"/>
      <c r="BF4677" s="41"/>
      <c r="BG4677" s="41"/>
      <c r="BH4677" s="41"/>
      <c r="BI4677" s="41"/>
      <c r="BJ4677" s="41"/>
      <c r="BK4677" s="41"/>
      <c r="BL4677" s="41"/>
      <c r="BM4677" s="41"/>
      <c r="BN4677" s="41"/>
      <c r="BO4677" s="41"/>
      <c r="BP4677" s="108"/>
      <c r="CG4677" s="102"/>
      <c r="CI4677" s="45"/>
    </row>
    <row r="4678" spans="37:87" ht="13" customHeight="1">
      <c r="AK4678" s="114"/>
      <c r="AL4678" s="41"/>
      <c r="AM4678" s="41"/>
      <c r="AN4678" s="41"/>
      <c r="AO4678" s="41"/>
      <c r="AP4678" s="41"/>
      <c r="AQ4678" s="41"/>
      <c r="AR4678" s="41"/>
      <c r="AS4678" s="41"/>
      <c r="AT4678" s="41"/>
      <c r="AU4678" s="41"/>
      <c r="AV4678" s="41"/>
      <c r="AW4678" s="41"/>
      <c r="AX4678" s="41"/>
      <c r="AY4678" s="41"/>
      <c r="AZ4678" s="41"/>
      <c r="BA4678" s="41"/>
      <c r="BB4678" s="41"/>
      <c r="BC4678" s="41"/>
      <c r="BD4678" s="41"/>
      <c r="BE4678" s="41"/>
      <c r="BF4678" s="41"/>
      <c r="BG4678" s="41"/>
      <c r="BH4678" s="41"/>
      <c r="BI4678" s="41"/>
      <c r="BJ4678" s="41"/>
      <c r="BK4678" s="41"/>
      <c r="BL4678" s="41"/>
      <c r="BM4678" s="41"/>
      <c r="BN4678" s="41"/>
      <c r="BO4678" s="41"/>
      <c r="BP4678" s="108"/>
      <c r="CG4678" s="102"/>
      <c r="CI4678" s="45"/>
    </row>
    <row r="4679" spans="37:87" ht="13" customHeight="1">
      <c r="AK4679" s="114"/>
      <c r="AL4679" s="41"/>
      <c r="AM4679" s="41"/>
      <c r="AN4679" s="41"/>
      <c r="AO4679" s="41"/>
      <c r="AP4679" s="41"/>
      <c r="AQ4679" s="41"/>
      <c r="AR4679" s="41"/>
      <c r="AS4679" s="41"/>
      <c r="AT4679" s="41"/>
      <c r="AU4679" s="41"/>
      <c r="AV4679" s="41"/>
      <c r="AW4679" s="41"/>
      <c r="AX4679" s="41"/>
      <c r="AY4679" s="41"/>
      <c r="AZ4679" s="41"/>
      <c r="BA4679" s="41"/>
      <c r="BB4679" s="41"/>
      <c r="BC4679" s="41"/>
      <c r="BD4679" s="41"/>
      <c r="BE4679" s="41"/>
      <c r="BF4679" s="41"/>
      <c r="BG4679" s="41"/>
      <c r="BH4679" s="41"/>
      <c r="BI4679" s="41"/>
      <c r="BJ4679" s="41"/>
      <c r="BK4679" s="41"/>
      <c r="BL4679" s="41"/>
      <c r="BM4679" s="41"/>
      <c r="BN4679" s="41"/>
      <c r="BO4679" s="41"/>
      <c r="BP4679" s="108"/>
      <c r="CG4679" s="102"/>
      <c r="CI4679" s="45"/>
    </row>
    <row r="4680" spans="37:87" ht="13" customHeight="1">
      <c r="AK4680" s="114"/>
      <c r="AL4680" s="41"/>
      <c r="AM4680" s="41"/>
      <c r="AN4680" s="41"/>
      <c r="AO4680" s="41"/>
      <c r="AP4680" s="41"/>
      <c r="AQ4680" s="41"/>
      <c r="AR4680" s="41"/>
      <c r="AS4680" s="41"/>
      <c r="AT4680" s="41"/>
      <c r="AU4680" s="41"/>
      <c r="AV4680" s="41"/>
      <c r="AW4680" s="41"/>
      <c r="AX4680" s="41"/>
      <c r="AY4680" s="41"/>
      <c r="AZ4680" s="41"/>
      <c r="BA4680" s="41"/>
      <c r="BB4680" s="41"/>
      <c r="BC4680" s="41"/>
      <c r="BD4680" s="41"/>
      <c r="BE4680" s="41"/>
      <c r="BF4680" s="41"/>
      <c r="BG4680" s="41"/>
      <c r="BH4680" s="41"/>
      <c r="BI4680" s="41"/>
      <c r="BJ4680" s="41"/>
      <c r="BK4680" s="41"/>
      <c r="BL4680" s="41"/>
      <c r="BM4680" s="41"/>
      <c r="BN4680" s="41"/>
      <c r="BO4680" s="41"/>
      <c r="BP4680" s="108"/>
      <c r="CG4680" s="102"/>
      <c r="CI4680" s="45"/>
    </row>
    <row r="4681" spans="37:87" ht="13" customHeight="1">
      <c r="AK4681" s="114"/>
      <c r="AL4681" s="41"/>
      <c r="AM4681" s="41"/>
      <c r="AN4681" s="41"/>
      <c r="AO4681" s="41"/>
      <c r="AP4681" s="41"/>
      <c r="AQ4681" s="41"/>
      <c r="AR4681" s="41"/>
      <c r="AS4681" s="41"/>
      <c r="AT4681" s="41"/>
      <c r="AU4681" s="41"/>
      <c r="AV4681" s="41"/>
      <c r="AW4681" s="41"/>
      <c r="AX4681" s="41"/>
      <c r="AY4681" s="41"/>
      <c r="AZ4681" s="41"/>
      <c r="BA4681" s="41"/>
      <c r="BB4681" s="41"/>
      <c r="BC4681" s="41"/>
      <c r="BD4681" s="41"/>
      <c r="BE4681" s="41"/>
      <c r="BF4681" s="41"/>
      <c r="BG4681" s="41"/>
      <c r="BH4681" s="41"/>
      <c r="BI4681" s="41"/>
      <c r="BJ4681" s="41"/>
      <c r="BK4681" s="41"/>
      <c r="BL4681" s="41"/>
      <c r="BM4681" s="41"/>
      <c r="BN4681" s="41"/>
      <c r="BO4681" s="41"/>
      <c r="BP4681" s="108"/>
      <c r="CG4681" s="102"/>
      <c r="CI4681" s="45"/>
    </row>
    <row r="4682" spans="37:87" ht="13" customHeight="1">
      <c r="AK4682" s="114"/>
      <c r="AL4682" s="41"/>
      <c r="AM4682" s="41"/>
      <c r="AN4682" s="41"/>
      <c r="AO4682" s="41"/>
      <c r="AP4682" s="41"/>
      <c r="AQ4682" s="41"/>
      <c r="AR4682" s="41"/>
      <c r="AS4682" s="41"/>
      <c r="AT4682" s="41"/>
      <c r="AU4682" s="41"/>
      <c r="AV4682" s="41"/>
      <c r="AW4682" s="41"/>
      <c r="AX4682" s="41"/>
      <c r="AY4682" s="41"/>
      <c r="AZ4682" s="41"/>
      <c r="BA4682" s="41"/>
      <c r="BB4682" s="41"/>
      <c r="BC4682" s="41"/>
      <c r="BD4682" s="41"/>
      <c r="BE4682" s="41"/>
      <c r="BF4682" s="41"/>
      <c r="BG4682" s="41"/>
      <c r="BH4682" s="41"/>
      <c r="BI4682" s="41"/>
      <c r="BJ4682" s="41"/>
      <c r="BK4682" s="41"/>
      <c r="BL4682" s="41"/>
      <c r="BM4682" s="41"/>
      <c r="BN4682" s="41"/>
      <c r="BO4682" s="41"/>
      <c r="BP4682" s="108"/>
      <c r="CG4682" s="102"/>
      <c r="CI4682" s="45"/>
    </row>
    <row r="4683" spans="37:87" ht="13" customHeight="1">
      <c r="AK4683" s="114"/>
      <c r="AL4683" s="41"/>
      <c r="AM4683" s="41"/>
      <c r="AN4683" s="41"/>
      <c r="AO4683" s="41"/>
      <c r="AP4683" s="41"/>
      <c r="AQ4683" s="41"/>
      <c r="AR4683" s="41"/>
      <c r="AS4683" s="41"/>
      <c r="AT4683" s="41"/>
      <c r="AU4683" s="41"/>
      <c r="AV4683" s="41"/>
      <c r="AW4683" s="41"/>
      <c r="AX4683" s="41"/>
      <c r="AY4683" s="41"/>
      <c r="AZ4683" s="41"/>
      <c r="BA4683" s="41"/>
      <c r="BB4683" s="41"/>
      <c r="BC4683" s="41"/>
      <c r="BD4683" s="41"/>
      <c r="BE4683" s="41"/>
      <c r="BF4683" s="41"/>
      <c r="BG4683" s="41"/>
      <c r="BH4683" s="41"/>
      <c r="BI4683" s="41"/>
      <c r="BJ4683" s="41"/>
      <c r="BK4683" s="41"/>
      <c r="BL4683" s="41"/>
      <c r="BM4683" s="41"/>
      <c r="BN4683" s="41"/>
      <c r="BO4683" s="41"/>
      <c r="BP4683" s="108"/>
      <c r="CG4683" s="102"/>
      <c r="CI4683" s="45"/>
    </row>
    <row r="4684" spans="37:87" ht="13" customHeight="1">
      <c r="AK4684" s="114"/>
      <c r="AL4684" s="41"/>
      <c r="AM4684" s="41"/>
      <c r="AN4684" s="41"/>
      <c r="AO4684" s="41"/>
      <c r="AP4684" s="41"/>
      <c r="AQ4684" s="41"/>
      <c r="AR4684" s="41"/>
      <c r="AS4684" s="41"/>
      <c r="AT4684" s="41"/>
      <c r="AU4684" s="41"/>
      <c r="AV4684" s="41"/>
      <c r="AW4684" s="41"/>
      <c r="AX4684" s="41"/>
      <c r="AY4684" s="41"/>
      <c r="AZ4684" s="41"/>
      <c r="BA4684" s="41"/>
      <c r="BB4684" s="41"/>
      <c r="BC4684" s="41"/>
      <c r="BD4684" s="41"/>
      <c r="BE4684" s="41"/>
      <c r="BF4684" s="41"/>
      <c r="BG4684" s="41"/>
      <c r="BH4684" s="41"/>
      <c r="BI4684" s="41"/>
      <c r="BJ4684" s="41"/>
      <c r="BK4684" s="41"/>
      <c r="BL4684" s="41"/>
      <c r="BM4684" s="41"/>
      <c r="BN4684" s="41"/>
      <c r="BO4684" s="41"/>
      <c r="BP4684" s="108"/>
      <c r="CG4684" s="102"/>
      <c r="CI4684" s="45"/>
    </row>
    <row r="4685" spans="37:87" ht="13" customHeight="1">
      <c r="AK4685" s="114"/>
      <c r="AL4685" s="41"/>
      <c r="AM4685" s="41"/>
      <c r="AN4685" s="41"/>
      <c r="AO4685" s="41"/>
      <c r="AP4685" s="41"/>
      <c r="AQ4685" s="41"/>
      <c r="AR4685" s="41"/>
      <c r="AS4685" s="41"/>
      <c r="AT4685" s="41"/>
      <c r="AU4685" s="41"/>
      <c r="AV4685" s="41"/>
      <c r="AW4685" s="41"/>
      <c r="AX4685" s="41"/>
      <c r="AY4685" s="41"/>
      <c r="AZ4685" s="41"/>
      <c r="BA4685" s="41"/>
      <c r="BB4685" s="41"/>
      <c r="BC4685" s="41"/>
      <c r="BD4685" s="41"/>
      <c r="BE4685" s="41"/>
      <c r="BF4685" s="41"/>
      <c r="BG4685" s="41"/>
      <c r="BH4685" s="41"/>
      <c r="BI4685" s="41"/>
      <c r="BJ4685" s="41"/>
      <c r="BK4685" s="41"/>
      <c r="BL4685" s="41"/>
      <c r="BM4685" s="41"/>
      <c r="BN4685" s="41"/>
      <c r="BO4685" s="41"/>
      <c r="BP4685" s="108"/>
      <c r="CG4685" s="102"/>
      <c r="CI4685" s="45"/>
    </row>
    <row r="4686" spans="37:87" ht="13" customHeight="1">
      <c r="AK4686" s="114"/>
      <c r="AL4686" s="41"/>
      <c r="AM4686" s="41"/>
      <c r="AN4686" s="41"/>
      <c r="AO4686" s="41"/>
      <c r="AP4686" s="41"/>
      <c r="AQ4686" s="41"/>
      <c r="AR4686" s="41"/>
      <c r="AS4686" s="41"/>
      <c r="AT4686" s="41"/>
      <c r="AU4686" s="41"/>
      <c r="AV4686" s="41"/>
      <c r="AW4686" s="41"/>
      <c r="AX4686" s="41"/>
      <c r="AY4686" s="41"/>
      <c r="AZ4686" s="41"/>
      <c r="BA4686" s="41"/>
      <c r="BB4686" s="41"/>
      <c r="BC4686" s="41"/>
      <c r="BD4686" s="41"/>
      <c r="BE4686" s="41"/>
      <c r="BF4686" s="41"/>
      <c r="BG4686" s="41"/>
      <c r="BH4686" s="41"/>
      <c r="BI4686" s="41"/>
      <c r="BJ4686" s="41"/>
      <c r="BK4686" s="41"/>
      <c r="BL4686" s="41"/>
      <c r="BM4686" s="41"/>
      <c r="BN4686" s="41"/>
      <c r="BO4686" s="41"/>
      <c r="BP4686" s="108"/>
      <c r="CG4686" s="102"/>
      <c r="CI4686" s="45"/>
    </row>
    <row r="4687" spans="37:87" ht="13" customHeight="1">
      <c r="AK4687" s="114"/>
      <c r="AL4687" s="41"/>
      <c r="AM4687" s="41"/>
      <c r="AN4687" s="41"/>
      <c r="AO4687" s="41"/>
      <c r="AP4687" s="41"/>
      <c r="AQ4687" s="41"/>
      <c r="AR4687" s="41"/>
      <c r="AS4687" s="41"/>
      <c r="AT4687" s="41"/>
      <c r="AU4687" s="41"/>
      <c r="AV4687" s="41"/>
      <c r="AW4687" s="41"/>
      <c r="AX4687" s="41"/>
      <c r="AY4687" s="41"/>
      <c r="AZ4687" s="41"/>
      <c r="BA4687" s="41"/>
      <c r="BB4687" s="41"/>
      <c r="BC4687" s="41"/>
      <c r="BD4687" s="41"/>
      <c r="BE4687" s="41"/>
      <c r="BF4687" s="41"/>
      <c r="BG4687" s="41"/>
      <c r="BH4687" s="41"/>
      <c r="BI4687" s="41"/>
      <c r="BJ4687" s="41"/>
      <c r="BK4687" s="41"/>
      <c r="BL4687" s="41"/>
      <c r="BM4687" s="41"/>
      <c r="BN4687" s="41"/>
      <c r="BO4687" s="41"/>
      <c r="BP4687" s="108"/>
      <c r="CG4687" s="102"/>
      <c r="CI4687" s="45"/>
    </row>
    <row r="4688" spans="37:87" ht="13" customHeight="1">
      <c r="AK4688" s="114"/>
      <c r="AL4688" s="41"/>
      <c r="AM4688" s="41"/>
      <c r="AN4688" s="41"/>
      <c r="AO4688" s="41"/>
      <c r="AP4688" s="41"/>
      <c r="AQ4688" s="41"/>
      <c r="AR4688" s="41"/>
      <c r="AS4688" s="41"/>
      <c r="AT4688" s="41"/>
      <c r="AU4688" s="41"/>
      <c r="AV4688" s="41"/>
      <c r="AW4688" s="41"/>
      <c r="AX4688" s="41"/>
      <c r="AY4688" s="41"/>
      <c r="AZ4688" s="41"/>
      <c r="BA4688" s="41"/>
      <c r="BB4688" s="41"/>
      <c r="BC4688" s="41"/>
      <c r="BD4688" s="41"/>
      <c r="BE4688" s="41"/>
      <c r="BF4688" s="41"/>
      <c r="BG4688" s="41"/>
      <c r="BH4688" s="41"/>
      <c r="BI4688" s="41"/>
      <c r="BJ4688" s="41"/>
      <c r="BK4688" s="41"/>
      <c r="BL4688" s="41"/>
      <c r="BM4688" s="41"/>
      <c r="BN4688" s="41"/>
      <c r="BO4688" s="41"/>
      <c r="BP4688" s="108"/>
      <c r="CG4688" s="102"/>
      <c r="CI4688" s="45"/>
    </row>
    <row r="4689" spans="37:87" ht="13" customHeight="1">
      <c r="AK4689" s="114"/>
      <c r="AL4689" s="41"/>
      <c r="AM4689" s="41"/>
      <c r="AN4689" s="41"/>
      <c r="AO4689" s="41"/>
      <c r="AP4689" s="41"/>
      <c r="AQ4689" s="41"/>
      <c r="AR4689" s="41"/>
      <c r="AS4689" s="41"/>
      <c r="AT4689" s="41"/>
      <c r="AU4689" s="41"/>
      <c r="AV4689" s="41"/>
      <c r="AW4689" s="41"/>
      <c r="AX4689" s="41"/>
      <c r="AY4689" s="41"/>
      <c r="AZ4689" s="41"/>
      <c r="BA4689" s="41"/>
      <c r="BB4689" s="41"/>
      <c r="BC4689" s="41"/>
      <c r="BD4689" s="41"/>
      <c r="BE4689" s="41"/>
      <c r="BF4689" s="41"/>
      <c r="BG4689" s="41"/>
      <c r="BH4689" s="41"/>
      <c r="BI4689" s="41"/>
      <c r="BJ4689" s="41"/>
      <c r="BK4689" s="41"/>
      <c r="BL4689" s="41"/>
      <c r="BM4689" s="41"/>
      <c r="BN4689" s="41"/>
      <c r="BO4689" s="41"/>
      <c r="BP4689" s="108"/>
      <c r="CG4689" s="102"/>
      <c r="CI4689" s="45"/>
    </row>
    <row r="4690" spans="37:87" ht="13" customHeight="1">
      <c r="AK4690" s="114"/>
      <c r="AL4690" s="41"/>
      <c r="AM4690" s="41"/>
      <c r="AN4690" s="41"/>
      <c r="AO4690" s="41"/>
      <c r="AP4690" s="41"/>
      <c r="AQ4690" s="41"/>
      <c r="AR4690" s="41"/>
      <c r="AS4690" s="41"/>
      <c r="AT4690" s="41"/>
      <c r="AU4690" s="41"/>
      <c r="AV4690" s="41"/>
      <c r="AW4690" s="41"/>
      <c r="AX4690" s="41"/>
      <c r="AY4690" s="41"/>
      <c r="AZ4690" s="41"/>
      <c r="BA4690" s="41"/>
      <c r="BB4690" s="41"/>
      <c r="BC4690" s="41"/>
      <c r="BD4690" s="41"/>
      <c r="BE4690" s="41"/>
      <c r="BF4690" s="41"/>
      <c r="BG4690" s="41"/>
      <c r="BH4690" s="41"/>
      <c r="BI4690" s="41"/>
      <c r="BJ4690" s="41"/>
      <c r="BK4690" s="41"/>
      <c r="BL4690" s="41"/>
      <c r="BM4690" s="41"/>
      <c r="BN4690" s="41"/>
      <c r="BO4690" s="41"/>
      <c r="BP4690" s="108"/>
      <c r="CG4690" s="102"/>
      <c r="CI4690" s="45"/>
    </row>
    <row r="4691" spans="37:87" ht="13" customHeight="1">
      <c r="AK4691" s="114"/>
      <c r="AL4691" s="41"/>
      <c r="AM4691" s="41"/>
      <c r="AN4691" s="41"/>
      <c r="AO4691" s="41"/>
      <c r="AP4691" s="41"/>
      <c r="AQ4691" s="41"/>
      <c r="AR4691" s="41"/>
      <c r="AS4691" s="41"/>
      <c r="AT4691" s="41"/>
      <c r="AU4691" s="41"/>
      <c r="AV4691" s="41"/>
      <c r="AW4691" s="41"/>
      <c r="AX4691" s="41"/>
      <c r="AY4691" s="41"/>
      <c r="AZ4691" s="41"/>
      <c r="BA4691" s="41"/>
      <c r="BB4691" s="41"/>
      <c r="BC4691" s="41"/>
      <c r="BD4691" s="41"/>
      <c r="BE4691" s="41"/>
      <c r="BF4691" s="41"/>
      <c r="BG4691" s="41"/>
      <c r="BH4691" s="41"/>
      <c r="BI4691" s="41"/>
      <c r="BJ4691" s="41"/>
      <c r="BK4691" s="41"/>
      <c r="BL4691" s="41"/>
      <c r="BM4691" s="41"/>
      <c r="BN4691" s="41"/>
      <c r="BO4691" s="41"/>
      <c r="BP4691" s="108"/>
      <c r="CG4691" s="102"/>
      <c r="CI4691" s="45"/>
    </row>
    <row r="4692" spans="37:87" ht="13" customHeight="1">
      <c r="AK4692" s="114"/>
      <c r="AL4692" s="41"/>
      <c r="AM4692" s="41"/>
      <c r="AN4692" s="41"/>
      <c r="AO4692" s="41"/>
      <c r="AP4692" s="41"/>
      <c r="AQ4692" s="41"/>
      <c r="AR4692" s="41"/>
      <c r="AS4692" s="41"/>
      <c r="AT4692" s="41"/>
      <c r="AU4692" s="41"/>
      <c r="AV4692" s="41"/>
      <c r="AW4692" s="41"/>
      <c r="AX4692" s="41"/>
      <c r="AY4692" s="41"/>
      <c r="AZ4692" s="41"/>
      <c r="BA4692" s="41"/>
      <c r="BB4692" s="41"/>
      <c r="BC4692" s="41"/>
      <c r="BD4692" s="41"/>
      <c r="BE4692" s="41"/>
      <c r="BF4692" s="41"/>
      <c r="BG4692" s="41"/>
      <c r="BH4692" s="41"/>
      <c r="BI4692" s="41"/>
      <c r="BJ4692" s="41"/>
      <c r="BK4692" s="41"/>
      <c r="BL4692" s="41"/>
      <c r="BM4692" s="41"/>
      <c r="BN4692" s="41"/>
      <c r="BO4692" s="41"/>
      <c r="BP4692" s="108"/>
      <c r="CG4692" s="102"/>
      <c r="CI4692" s="45"/>
    </row>
    <row r="4693" spans="37:87" ht="13" customHeight="1">
      <c r="AK4693" s="114"/>
      <c r="AL4693" s="41"/>
      <c r="AM4693" s="41"/>
      <c r="AN4693" s="41"/>
      <c r="AO4693" s="41"/>
      <c r="AP4693" s="41"/>
      <c r="AQ4693" s="41"/>
      <c r="AR4693" s="41"/>
      <c r="AS4693" s="41"/>
      <c r="AT4693" s="41"/>
      <c r="AU4693" s="41"/>
      <c r="AV4693" s="41"/>
      <c r="AW4693" s="41"/>
      <c r="AX4693" s="41"/>
      <c r="AY4693" s="41"/>
      <c r="AZ4693" s="41"/>
      <c r="BA4693" s="41"/>
      <c r="BB4693" s="41"/>
      <c r="BC4693" s="41"/>
      <c r="BD4693" s="41"/>
      <c r="BE4693" s="41"/>
      <c r="BF4693" s="41"/>
      <c r="BG4693" s="41"/>
      <c r="BH4693" s="41"/>
      <c r="BI4693" s="41"/>
      <c r="BJ4693" s="41"/>
      <c r="BK4693" s="41"/>
      <c r="BL4693" s="41"/>
      <c r="BM4693" s="41"/>
      <c r="BN4693" s="41"/>
      <c r="BO4693" s="41"/>
      <c r="BP4693" s="108"/>
      <c r="CG4693" s="102"/>
      <c r="CI4693" s="45"/>
    </row>
    <row r="4694" spans="37:87" ht="13" customHeight="1">
      <c r="AK4694" s="114"/>
      <c r="AL4694" s="41"/>
      <c r="AM4694" s="41"/>
      <c r="AN4694" s="41"/>
      <c r="AO4694" s="41"/>
      <c r="AP4694" s="41"/>
      <c r="AQ4694" s="41"/>
      <c r="AR4694" s="41"/>
      <c r="AS4694" s="41"/>
      <c r="AT4694" s="41"/>
      <c r="AU4694" s="41"/>
      <c r="AV4694" s="41"/>
      <c r="AW4694" s="41"/>
      <c r="AX4694" s="41"/>
      <c r="AY4694" s="41"/>
      <c r="AZ4694" s="41"/>
      <c r="BA4694" s="41"/>
      <c r="BB4694" s="41"/>
      <c r="BC4694" s="41"/>
      <c r="BD4694" s="41"/>
      <c r="BE4694" s="41"/>
      <c r="BF4694" s="41"/>
      <c r="BG4694" s="41"/>
      <c r="BH4694" s="41"/>
      <c r="BI4694" s="41"/>
      <c r="BJ4694" s="41"/>
      <c r="BK4694" s="41"/>
      <c r="BL4694" s="41"/>
      <c r="BM4694" s="41"/>
      <c r="BN4694" s="41"/>
      <c r="BO4694" s="41"/>
      <c r="BP4694" s="108"/>
      <c r="CG4694" s="102"/>
      <c r="CI4694" s="45"/>
    </row>
    <row r="4695" spans="37:87" ht="13" customHeight="1">
      <c r="AK4695" s="114"/>
      <c r="AL4695" s="41"/>
      <c r="AM4695" s="41"/>
      <c r="AN4695" s="41"/>
      <c r="AO4695" s="41"/>
      <c r="AP4695" s="41"/>
      <c r="AQ4695" s="41"/>
      <c r="AR4695" s="41"/>
      <c r="AS4695" s="41"/>
      <c r="AT4695" s="41"/>
      <c r="AU4695" s="41"/>
      <c r="AV4695" s="41"/>
      <c r="AW4695" s="41"/>
      <c r="AX4695" s="41"/>
      <c r="AY4695" s="41"/>
      <c r="AZ4695" s="41"/>
      <c r="BA4695" s="41"/>
      <c r="BB4695" s="41"/>
      <c r="BC4695" s="41"/>
      <c r="BD4695" s="41"/>
      <c r="BE4695" s="41"/>
      <c r="BF4695" s="41"/>
      <c r="BG4695" s="41"/>
      <c r="BH4695" s="41"/>
      <c r="BI4695" s="41"/>
      <c r="BJ4695" s="41"/>
      <c r="BK4695" s="41"/>
      <c r="BL4695" s="41"/>
      <c r="BM4695" s="41"/>
      <c r="BN4695" s="41"/>
      <c r="BO4695" s="41"/>
      <c r="BP4695" s="108"/>
      <c r="CG4695" s="102"/>
      <c r="CI4695" s="45"/>
    </row>
    <row r="4696" spans="37:87" ht="13" customHeight="1">
      <c r="AK4696" s="114"/>
      <c r="AL4696" s="41"/>
      <c r="AM4696" s="41"/>
      <c r="AN4696" s="41"/>
      <c r="AO4696" s="41"/>
      <c r="AP4696" s="41"/>
      <c r="AQ4696" s="41"/>
      <c r="AR4696" s="41"/>
      <c r="AS4696" s="41"/>
      <c r="AT4696" s="41"/>
      <c r="AU4696" s="41"/>
      <c r="AV4696" s="41"/>
      <c r="AW4696" s="41"/>
      <c r="AX4696" s="41"/>
      <c r="AY4696" s="41"/>
      <c r="AZ4696" s="41"/>
      <c r="BA4696" s="41"/>
      <c r="BB4696" s="41"/>
      <c r="BC4696" s="41"/>
      <c r="BD4696" s="41"/>
      <c r="BE4696" s="41"/>
      <c r="BF4696" s="41"/>
      <c r="BG4696" s="41"/>
      <c r="BH4696" s="41"/>
      <c r="BI4696" s="41"/>
      <c r="BJ4696" s="41"/>
      <c r="BK4696" s="41"/>
      <c r="BL4696" s="41"/>
      <c r="BM4696" s="41"/>
      <c r="BN4696" s="41"/>
      <c r="BO4696" s="41"/>
      <c r="BP4696" s="108"/>
      <c r="CG4696" s="102"/>
      <c r="CI4696" s="45"/>
    </row>
    <row r="4697" spans="37:87" ht="13" customHeight="1">
      <c r="AK4697" s="114"/>
      <c r="AL4697" s="41"/>
      <c r="AM4697" s="41"/>
      <c r="AN4697" s="41"/>
      <c r="AO4697" s="41"/>
      <c r="AP4697" s="41"/>
      <c r="AQ4697" s="41"/>
      <c r="AR4697" s="41"/>
      <c r="AS4697" s="41"/>
      <c r="AT4697" s="41"/>
      <c r="AU4697" s="41"/>
      <c r="AV4697" s="41"/>
      <c r="AW4697" s="41"/>
      <c r="AX4697" s="41"/>
      <c r="AY4697" s="41"/>
      <c r="AZ4697" s="41"/>
      <c r="BA4697" s="41"/>
      <c r="BB4697" s="41"/>
      <c r="BC4697" s="41"/>
      <c r="BD4697" s="41"/>
      <c r="BE4697" s="41"/>
      <c r="BF4697" s="41"/>
      <c r="BG4697" s="41"/>
      <c r="BH4697" s="41"/>
      <c r="BI4697" s="41"/>
      <c r="BJ4697" s="41"/>
      <c r="BK4697" s="41"/>
      <c r="BL4697" s="41"/>
      <c r="BM4697" s="41"/>
      <c r="BN4697" s="41"/>
      <c r="BO4697" s="41"/>
      <c r="BP4697" s="108"/>
      <c r="CG4697" s="102"/>
      <c r="CI4697" s="45"/>
    </row>
    <row r="4698" spans="37:87" ht="13" customHeight="1">
      <c r="AK4698" s="114"/>
      <c r="AL4698" s="41"/>
      <c r="AM4698" s="41"/>
      <c r="AN4698" s="41"/>
      <c r="AO4698" s="41"/>
      <c r="AP4698" s="41"/>
      <c r="AQ4698" s="41"/>
      <c r="AR4698" s="41"/>
      <c r="AS4698" s="41"/>
      <c r="AT4698" s="41"/>
      <c r="AU4698" s="41"/>
      <c r="AV4698" s="41"/>
      <c r="AW4698" s="41"/>
      <c r="AX4698" s="41"/>
      <c r="AY4698" s="41"/>
      <c r="AZ4698" s="41"/>
      <c r="BA4698" s="41"/>
      <c r="BB4698" s="41"/>
      <c r="BC4698" s="41"/>
      <c r="BD4698" s="41"/>
      <c r="BE4698" s="41"/>
      <c r="BF4698" s="41"/>
      <c r="BG4698" s="41"/>
      <c r="BH4698" s="41"/>
      <c r="BI4698" s="41"/>
      <c r="BJ4698" s="41"/>
      <c r="BK4698" s="41"/>
      <c r="BL4698" s="41"/>
      <c r="BM4698" s="41"/>
      <c r="BN4698" s="41"/>
      <c r="BO4698" s="41"/>
      <c r="BP4698" s="108"/>
      <c r="CG4698" s="102"/>
      <c r="CI4698" s="45"/>
    </row>
    <row r="4699" spans="37:87" ht="13" customHeight="1">
      <c r="AK4699" s="114"/>
      <c r="AL4699" s="41"/>
      <c r="AM4699" s="41"/>
      <c r="AN4699" s="41"/>
      <c r="AO4699" s="41"/>
      <c r="AP4699" s="41"/>
      <c r="AQ4699" s="41"/>
      <c r="AR4699" s="41"/>
      <c r="AS4699" s="41"/>
      <c r="AT4699" s="41"/>
      <c r="AU4699" s="41"/>
      <c r="AV4699" s="41"/>
      <c r="AW4699" s="41"/>
      <c r="AX4699" s="41"/>
      <c r="AY4699" s="41"/>
      <c r="AZ4699" s="41"/>
      <c r="BA4699" s="41"/>
      <c r="BB4699" s="41"/>
      <c r="BC4699" s="41"/>
      <c r="BD4699" s="41"/>
      <c r="BE4699" s="41"/>
      <c r="BF4699" s="41"/>
      <c r="BG4699" s="41"/>
      <c r="BH4699" s="41"/>
      <c r="BI4699" s="41"/>
      <c r="BJ4699" s="41"/>
      <c r="BK4699" s="41"/>
      <c r="BL4699" s="41"/>
      <c r="BM4699" s="41"/>
      <c r="BN4699" s="41"/>
      <c r="BO4699" s="41"/>
      <c r="BP4699" s="108"/>
      <c r="CG4699" s="102"/>
      <c r="CI4699" s="45"/>
    </row>
    <row r="4700" spans="37:87" ht="13" customHeight="1">
      <c r="AK4700" s="114"/>
      <c r="AL4700" s="41"/>
      <c r="AM4700" s="41"/>
      <c r="AN4700" s="41"/>
      <c r="AO4700" s="41"/>
      <c r="AP4700" s="41"/>
      <c r="AQ4700" s="41"/>
      <c r="AR4700" s="41"/>
      <c r="AS4700" s="41"/>
      <c r="AT4700" s="41"/>
      <c r="AU4700" s="41"/>
      <c r="AV4700" s="41"/>
      <c r="AW4700" s="41"/>
      <c r="AX4700" s="41"/>
      <c r="AY4700" s="41"/>
      <c r="AZ4700" s="41"/>
      <c r="BA4700" s="41"/>
      <c r="BB4700" s="41"/>
      <c r="BC4700" s="41"/>
      <c r="BD4700" s="41"/>
      <c r="BE4700" s="41"/>
      <c r="BF4700" s="41"/>
      <c r="BG4700" s="41"/>
      <c r="BH4700" s="41"/>
      <c r="BI4700" s="41"/>
      <c r="BJ4700" s="41"/>
      <c r="BK4700" s="41"/>
      <c r="BL4700" s="41"/>
      <c r="BM4700" s="41"/>
      <c r="BN4700" s="41"/>
      <c r="BO4700" s="41"/>
      <c r="BP4700" s="108"/>
      <c r="CG4700" s="102"/>
      <c r="CI4700" s="45"/>
    </row>
    <row r="4701" spans="37:87" ht="13" customHeight="1">
      <c r="AK4701" s="114"/>
      <c r="AL4701" s="41"/>
      <c r="AM4701" s="41"/>
      <c r="AN4701" s="41"/>
      <c r="AO4701" s="41"/>
      <c r="AP4701" s="41"/>
      <c r="AQ4701" s="41"/>
      <c r="AR4701" s="41"/>
      <c r="AS4701" s="41"/>
      <c r="AT4701" s="41"/>
      <c r="AU4701" s="41"/>
      <c r="AV4701" s="41"/>
      <c r="AW4701" s="41"/>
      <c r="AX4701" s="41"/>
      <c r="AY4701" s="41"/>
      <c r="AZ4701" s="41"/>
      <c r="BA4701" s="41"/>
      <c r="BB4701" s="41"/>
      <c r="BC4701" s="41"/>
      <c r="BD4701" s="41"/>
      <c r="BE4701" s="41"/>
      <c r="BF4701" s="41"/>
      <c r="BG4701" s="41"/>
      <c r="BH4701" s="41"/>
      <c r="BI4701" s="41"/>
      <c r="BJ4701" s="41"/>
      <c r="BK4701" s="41"/>
      <c r="BL4701" s="41"/>
      <c r="BM4701" s="41"/>
      <c r="BN4701" s="41"/>
      <c r="BO4701" s="41"/>
      <c r="BP4701" s="108"/>
      <c r="CG4701" s="102"/>
      <c r="CI4701" s="45"/>
    </row>
    <row r="4702" spans="37:87" ht="13" customHeight="1">
      <c r="AK4702" s="114"/>
      <c r="AL4702" s="41"/>
      <c r="AM4702" s="41"/>
      <c r="AN4702" s="41"/>
      <c r="AO4702" s="41"/>
      <c r="AP4702" s="41"/>
      <c r="AQ4702" s="41"/>
      <c r="AR4702" s="41"/>
      <c r="AS4702" s="41"/>
      <c r="AT4702" s="41"/>
      <c r="AU4702" s="41"/>
      <c r="AV4702" s="41"/>
      <c r="AW4702" s="41"/>
      <c r="AX4702" s="41"/>
      <c r="AY4702" s="41"/>
      <c r="AZ4702" s="41"/>
      <c r="BA4702" s="41"/>
      <c r="BB4702" s="41"/>
      <c r="BC4702" s="41"/>
      <c r="BD4702" s="41"/>
      <c r="BE4702" s="41"/>
      <c r="BF4702" s="41"/>
      <c r="BG4702" s="41"/>
      <c r="BH4702" s="41"/>
      <c r="BI4702" s="41"/>
      <c r="BJ4702" s="41"/>
      <c r="BK4702" s="41"/>
      <c r="BL4702" s="41"/>
      <c r="BM4702" s="41"/>
      <c r="BN4702" s="41"/>
      <c r="BO4702" s="41"/>
      <c r="BP4702" s="108"/>
      <c r="CG4702" s="102"/>
      <c r="CI4702" s="45"/>
    </row>
    <row r="4703" spans="37:87" ht="13" customHeight="1">
      <c r="AK4703" s="114"/>
      <c r="AL4703" s="41"/>
      <c r="AM4703" s="41"/>
      <c r="AN4703" s="41"/>
      <c r="AO4703" s="41"/>
      <c r="AP4703" s="41"/>
      <c r="AQ4703" s="41"/>
      <c r="AR4703" s="41"/>
      <c r="AS4703" s="41"/>
      <c r="AT4703" s="41"/>
      <c r="AU4703" s="41"/>
      <c r="AV4703" s="41"/>
      <c r="AW4703" s="41"/>
      <c r="AX4703" s="41"/>
      <c r="AY4703" s="41"/>
      <c r="AZ4703" s="41"/>
      <c r="BA4703" s="41"/>
      <c r="BB4703" s="41"/>
      <c r="BC4703" s="41"/>
      <c r="BD4703" s="41"/>
      <c r="BE4703" s="41"/>
      <c r="BF4703" s="41"/>
      <c r="BG4703" s="41"/>
      <c r="BH4703" s="41"/>
      <c r="BI4703" s="41"/>
      <c r="BJ4703" s="41"/>
      <c r="BK4703" s="41"/>
      <c r="BL4703" s="41"/>
      <c r="BM4703" s="41"/>
      <c r="BN4703" s="41"/>
      <c r="BO4703" s="41"/>
      <c r="BP4703" s="108"/>
      <c r="CG4703" s="102"/>
      <c r="CI4703" s="45"/>
    </row>
    <row r="4704" spans="37:87" ht="13" customHeight="1">
      <c r="AK4704" s="114"/>
      <c r="AL4704" s="41"/>
      <c r="AM4704" s="41"/>
      <c r="AN4704" s="41"/>
      <c r="AO4704" s="41"/>
      <c r="AP4704" s="41"/>
      <c r="AQ4704" s="41"/>
      <c r="AR4704" s="41"/>
      <c r="AS4704" s="41"/>
      <c r="AT4704" s="41"/>
      <c r="AU4704" s="41"/>
      <c r="AV4704" s="41"/>
      <c r="AW4704" s="41"/>
      <c r="AX4704" s="41"/>
      <c r="AY4704" s="41"/>
      <c r="AZ4704" s="41"/>
      <c r="BA4704" s="41"/>
      <c r="BB4704" s="41"/>
      <c r="BC4704" s="41"/>
      <c r="BD4704" s="41"/>
      <c r="BE4704" s="41"/>
      <c r="BF4704" s="41"/>
      <c r="BG4704" s="41"/>
      <c r="BH4704" s="41"/>
      <c r="BI4704" s="41"/>
      <c r="BJ4704" s="41"/>
      <c r="BK4704" s="41"/>
      <c r="BL4704" s="41"/>
      <c r="BM4704" s="41"/>
      <c r="BN4704" s="41"/>
      <c r="BO4704" s="41"/>
      <c r="BP4704" s="108"/>
      <c r="CG4704" s="102"/>
      <c r="CI4704" s="45"/>
    </row>
    <row r="4705" spans="37:87" ht="13" customHeight="1">
      <c r="AK4705" s="114"/>
      <c r="AL4705" s="41"/>
      <c r="AM4705" s="41"/>
      <c r="AN4705" s="41"/>
      <c r="AO4705" s="41"/>
      <c r="AP4705" s="41"/>
      <c r="AQ4705" s="41"/>
      <c r="AR4705" s="41"/>
      <c r="AS4705" s="41"/>
      <c r="AT4705" s="41"/>
      <c r="AU4705" s="41"/>
      <c r="AV4705" s="41"/>
      <c r="AW4705" s="41"/>
      <c r="AX4705" s="41"/>
      <c r="AY4705" s="41"/>
      <c r="AZ4705" s="41"/>
      <c r="BA4705" s="41"/>
      <c r="BB4705" s="41"/>
      <c r="BC4705" s="41"/>
      <c r="BD4705" s="41"/>
      <c r="BE4705" s="41"/>
      <c r="BF4705" s="41"/>
      <c r="BG4705" s="41"/>
      <c r="BH4705" s="41"/>
      <c r="BI4705" s="41"/>
      <c r="BJ4705" s="41"/>
      <c r="BK4705" s="41"/>
      <c r="BL4705" s="41"/>
      <c r="BM4705" s="41"/>
      <c r="BN4705" s="41"/>
      <c r="BO4705" s="41"/>
      <c r="BP4705" s="108"/>
      <c r="CG4705" s="102"/>
      <c r="CI4705" s="45"/>
    </row>
    <row r="4706" spans="37:87" ht="13" customHeight="1">
      <c r="AK4706" s="114"/>
      <c r="AL4706" s="41"/>
      <c r="AM4706" s="41"/>
      <c r="AN4706" s="41"/>
      <c r="AO4706" s="41"/>
      <c r="AP4706" s="41"/>
      <c r="AQ4706" s="41"/>
      <c r="AR4706" s="41"/>
      <c r="AS4706" s="41"/>
      <c r="AT4706" s="41"/>
      <c r="AU4706" s="41"/>
      <c r="AV4706" s="41"/>
      <c r="AW4706" s="41"/>
      <c r="AX4706" s="41"/>
      <c r="AY4706" s="41"/>
      <c r="AZ4706" s="41"/>
      <c r="BA4706" s="41"/>
      <c r="BB4706" s="41"/>
      <c r="BC4706" s="41"/>
      <c r="BD4706" s="41"/>
      <c r="BE4706" s="41"/>
      <c r="BF4706" s="41"/>
      <c r="BG4706" s="41"/>
      <c r="BH4706" s="41"/>
      <c r="BI4706" s="41"/>
      <c r="BJ4706" s="41"/>
      <c r="BK4706" s="41"/>
      <c r="BL4706" s="41"/>
      <c r="BM4706" s="41"/>
      <c r="BN4706" s="41"/>
      <c r="BO4706" s="41"/>
      <c r="BP4706" s="108"/>
      <c r="CG4706" s="102"/>
      <c r="CI4706" s="45"/>
    </row>
    <row r="4707" spans="37:87" ht="13" customHeight="1">
      <c r="AK4707" s="114"/>
      <c r="AL4707" s="41"/>
      <c r="AM4707" s="41"/>
      <c r="AN4707" s="41"/>
      <c r="AO4707" s="41"/>
      <c r="AP4707" s="41"/>
      <c r="AQ4707" s="41"/>
      <c r="AR4707" s="41"/>
      <c r="AS4707" s="41"/>
      <c r="AT4707" s="41"/>
      <c r="AU4707" s="41"/>
      <c r="AV4707" s="41"/>
      <c r="AW4707" s="41"/>
      <c r="AX4707" s="41"/>
      <c r="AY4707" s="41"/>
      <c r="AZ4707" s="41"/>
      <c r="BA4707" s="41"/>
      <c r="BB4707" s="41"/>
      <c r="BC4707" s="41"/>
      <c r="BD4707" s="41"/>
      <c r="BE4707" s="41"/>
      <c r="BF4707" s="41"/>
      <c r="BG4707" s="41"/>
      <c r="BH4707" s="41"/>
      <c r="BI4707" s="41"/>
      <c r="BJ4707" s="41"/>
      <c r="BK4707" s="41"/>
      <c r="BL4707" s="41"/>
      <c r="BM4707" s="41"/>
      <c r="BN4707" s="41"/>
      <c r="BO4707" s="41"/>
      <c r="BP4707" s="108"/>
      <c r="CG4707" s="102"/>
      <c r="CI4707" s="45"/>
    </row>
    <row r="4708" spans="37:87" ht="13" customHeight="1">
      <c r="AK4708" s="114"/>
      <c r="AL4708" s="41"/>
      <c r="AM4708" s="41"/>
      <c r="AN4708" s="41"/>
      <c r="AO4708" s="41"/>
      <c r="AP4708" s="41"/>
      <c r="AQ4708" s="41"/>
      <c r="AR4708" s="41"/>
      <c r="AS4708" s="41"/>
      <c r="AT4708" s="41"/>
      <c r="AU4708" s="41"/>
      <c r="AV4708" s="41"/>
      <c r="AW4708" s="41"/>
      <c r="AX4708" s="41"/>
      <c r="AY4708" s="41"/>
      <c r="AZ4708" s="41"/>
      <c r="BA4708" s="41"/>
      <c r="BB4708" s="41"/>
      <c r="BC4708" s="41"/>
      <c r="BD4708" s="41"/>
      <c r="BE4708" s="41"/>
      <c r="BF4708" s="41"/>
      <c r="BG4708" s="41"/>
      <c r="BH4708" s="41"/>
      <c r="BI4708" s="41"/>
      <c r="BJ4708" s="41"/>
      <c r="BK4708" s="41"/>
      <c r="BL4708" s="41"/>
      <c r="BM4708" s="41"/>
      <c r="BN4708" s="41"/>
      <c r="BO4708" s="41"/>
      <c r="BP4708" s="108"/>
      <c r="CG4708" s="102"/>
      <c r="CI4708" s="45"/>
    </row>
    <row r="4709" spans="37:87" ht="13" customHeight="1">
      <c r="AK4709" s="114"/>
      <c r="AL4709" s="41"/>
      <c r="AM4709" s="41"/>
      <c r="AN4709" s="41"/>
      <c r="AO4709" s="41"/>
      <c r="AP4709" s="41"/>
      <c r="AQ4709" s="41"/>
      <c r="AR4709" s="41"/>
      <c r="AS4709" s="41"/>
      <c r="AT4709" s="41"/>
      <c r="AU4709" s="41"/>
      <c r="AV4709" s="41"/>
      <c r="AW4709" s="41"/>
      <c r="AX4709" s="41"/>
      <c r="AY4709" s="41"/>
      <c r="AZ4709" s="41"/>
      <c r="BA4709" s="41"/>
      <c r="BB4709" s="41"/>
      <c r="BC4709" s="41"/>
      <c r="BD4709" s="41"/>
      <c r="BE4709" s="41"/>
      <c r="BF4709" s="41"/>
      <c r="BG4709" s="41"/>
      <c r="BH4709" s="41"/>
      <c r="BI4709" s="41"/>
      <c r="BJ4709" s="41"/>
      <c r="BK4709" s="41"/>
      <c r="BL4709" s="41"/>
      <c r="BM4709" s="41"/>
      <c r="BN4709" s="41"/>
      <c r="BO4709" s="41"/>
      <c r="BP4709" s="108"/>
      <c r="CG4709" s="102"/>
      <c r="CI4709" s="45"/>
    </row>
    <row r="4710" spans="37:87" ht="13" customHeight="1">
      <c r="AK4710" s="114"/>
      <c r="AL4710" s="41"/>
      <c r="AM4710" s="41"/>
      <c r="AN4710" s="41"/>
      <c r="AO4710" s="41"/>
      <c r="AP4710" s="41"/>
      <c r="AQ4710" s="41"/>
      <c r="AR4710" s="41"/>
      <c r="AS4710" s="41"/>
      <c r="AT4710" s="41"/>
      <c r="AU4710" s="41"/>
      <c r="AV4710" s="41"/>
      <c r="AW4710" s="41"/>
      <c r="AX4710" s="41"/>
      <c r="AY4710" s="41"/>
      <c r="AZ4710" s="41"/>
      <c r="BA4710" s="41"/>
      <c r="BB4710" s="41"/>
      <c r="BC4710" s="41"/>
      <c r="BD4710" s="41"/>
      <c r="BE4710" s="41"/>
      <c r="BF4710" s="41"/>
      <c r="BG4710" s="41"/>
      <c r="BH4710" s="41"/>
      <c r="BI4710" s="41"/>
      <c r="BJ4710" s="41"/>
      <c r="BK4710" s="41"/>
      <c r="BL4710" s="41"/>
      <c r="BM4710" s="41"/>
      <c r="BN4710" s="41"/>
      <c r="BO4710" s="41"/>
      <c r="BP4710" s="108"/>
      <c r="CG4710" s="102"/>
      <c r="CI4710" s="45"/>
    </row>
    <row r="4711" spans="37:87" ht="13" customHeight="1">
      <c r="AK4711" s="114"/>
      <c r="AL4711" s="41"/>
      <c r="AM4711" s="41"/>
      <c r="AN4711" s="41"/>
      <c r="AO4711" s="41"/>
      <c r="AP4711" s="41"/>
      <c r="AQ4711" s="41"/>
      <c r="AR4711" s="41"/>
      <c r="AS4711" s="41"/>
      <c r="AT4711" s="41"/>
      <c r="AU4711" s="41"/>
      <c r="AV4711" s="41"/>
      <c r="AW4711" s="41"/>
      <c r="AX4711" s="41"/>
      <c r="AY4711" s="41"/>
      <c r="AZ4711" s="41"/>
      <c r="BA4711" s="41"/>
      <c r="BB4711" s="41"/>
      <c r="BC4711" s="41"/>
      <c r="BD4711" s="41"/>
      <c r="BE4711" s="41"/>
      <c r="BF4711" s="41"/>
      <c r="BG4711" s="41"/>
      <c r="BH4711" s="41"/>
      <c r="BI4711" s="41"/>
      <c r="BJ4711" s="41"/>
      <c r="BK4711" s="41"/>
      <c r="BL4711" s="41"/>
      <c r="BM4711" s="41"/>
      <c r="BN4711" s="41"/>
      <c r="BO4711" s="41"/>
      <c r="BP4711" s="108"/>
      <c r="CG4711" s="102"/>
      <c r="CI4711" s="45"/>
    </row>
    <row r="4712" spans="37:87" ht="13" customHeight="1">
      <c r="AK4712" s="114"/>
      <c r="AL4712" s="41"/>
      <c r="AM4712" s="41"/>
      <c r="AN4712" s="41"/>
      <c r="AO4712" s="41"/>
      <c r="AP4712" s="41"/>
      <c r="AQ4712" s="41"/>
      <c r="AR4712" s="41"/>
      <c r="AS4712" s="41"/>
      <c r="AT4712" s="41"/>
      <c r="AU4712" s="41"/>
      <c r="AV4712" s="41"/>
      <c r="AW4712" s="41"/>
      <c r="AX4712" s="41"/>
      <c r="AY4712" s="41"/>
      <c r="AZ4712" s="41"/>
      <c r="BA4712" s="41"/>
      <c r="BB4712" s="41"/>
      <c r="BC4712" s="41"/>
      <c r="BD4712" s="41"/>
      <c r="BE4712" s="41"/>
      <c r="BF4712" s="41"/>
      <c r="BG4712" s="41"/>
      <c r="BH4712" s="41"/>
      <c r="BI4712" s="41"/>
      <c r="BJ4712" s="41"/>
      <c r="BK4712" s="41"/>
      <c r="BL4712" s="41"/>
      <c r="BM4712" s="41"/>
      <c r="BN4712" s="41"/>
      <c r="BO4712" s="41"/>
      <c r="BP4712" s="108"/>
      <c r="CG4712" s="102"/>
      <c r="CI4712" s="45"/>
    </row>
    <row r="4713" spans="37:87" ht="13" customHeight="1">
      <c r="AK4713" s="114"/>
      <c r="AL4713" s="41"/>
      <c r="AM4713" s="41"/>
      <c r="AN4713" s="41"/>
      <c r="AO4713" s="41"/>
      <c r="AP4713" s="41"/>
      <c r="AQ4713" s="41"/>
      <c r="AR4713" s="41"/>
      <c r="AS4713" s="41"/>
      <c r="AT4713" s="41"/>
      <c r="AU4713" s="41"/>
      <c r="AV4713" s="41"/>
      <c r="AW4713" s="41"/>
      <c r="AX4713" s="41"/>
      <c r="AY4713" s="41"/>
      <c r="AZ4713" s="41"/>
      <c r="BA4713" s="41"/>
      <c r="BB4713" s="41"/>
      <c r="BC4713" s="41"/>
      <c r="BD4713" s="41"/>
      <c r="BE4713" s="41"/>
      <c r="BF4713" s="41"/>
      <c r="BG4713" s="41"/>
      <c r="BH4713" s="41"/>
      <c r="BI4713" s="41"/>
      <c r="BJ4713" s="41"/>
      <c r="BK4713" s="41"/>
      <c r="BL4713" s="41"/>
      <c r="BM4713" s="41"/>
      <c r="BN4713" s="41"/>
      <c r="BO4713" s="41"/>
      <c r="BP4713" s="108"/>
      <c r="CG4713" s="102"/>
      <c r="CI4713" s="45"/>
    </row>
    <row r="4714" spans="37:87" ht="13" customHeight="1">
      <c r="AK4714" s="114"/>
      <c r="AL4714" s="41"/>
      <c r="AM4714" s="41"/>
      <c r="AN4714" s="41"/>
      <c r="AO4714" s="41"/>
      <c r="AP4714" s="41"/>
      <c r="AQ4714" s="41"/>
      <c r="AR4714" s="41"/>
      <c r="AS4714" s="41"/>
      <c r="AT4714" s="41"/>
      <c r="AU4714" s="41"/>
      <c r="AV4714" s="41"/>
      <c r="AW4714" s="41"/>
      <c r="AX4714" s="41"/>
      <c r="AY4714" s="41"/>
      <c r="AZ4714" s="41"/>
      <c r="BA4714" s="41"/>
      <c r="BB4714" s="41"/>
      <c r="BC4714" s="41"/>
      <c r="BD4714" s="41"/>
      <c r="BE4714" s="41"/>
      <c r="BF4714" s="41"/>
      <c r="BG4714" s="41"/>
      <c r="BH4714" s="41"/>
      <c r="BI4714" s="41"/>
      <c r="BJ4714" s="41"/>
      <c r="BK4714" s="41"/>
      <c r="BL4714" s="41"/>
      <c r="BM4714" s="41"/>
      <c r="BN4714" s="41"/>
      <c r="BO4714" s="41"/>
      <c r="BP4714" s="108"/>
      <c r="CG4714" s="102"/>
      <c r="CI4714" s="45"/>
    </row>
    <row r="4715" spans="37:87" ht="13" customHeight="1">
      <c r="AK4715" s="114"/>
      <c r="AL4715" s="41"/>
      <c r="AM4715" s="41"/>
      <c r="AN4715" s="41"/>
      <c r="AO4715" s="41"/>
      <c r="AP4715" s="41"/>
      <c r="AQ4715" s="41"/>
      <c r="AR4715" s="41"/>
      <c r="AS4715" s="41"/>
      <c r="AT4715" s="41"/>
      <c r="AU4715" s="41"/>
      <c r="AV4715" s="41"/>
      <c r="AW4715" s="41"/>
      <c r="AX4715" s="41"/>
      <c r="AY4715" s="41"/>
      <c r="AZ4715" s="41"/>
      <c r="BA4715" s="41"/>
      <c r="BB4715" s="41"/>
      <c r="BC4715" s="41"/>
      <c r="BD4715" s="41"/>
      <c r="BE4715" s="41"/>
      <c r="BF4715" s="41"/>
      <c r="BG4715" s="41"/>
      <c r="BH4715" s="41"/>
      <c r="BI4715" s="41"/>
      <c r="BJ4715" s="41"/>
      <c r="BK4715" s="41"/>
      <c r="BL4715" s="41"/>
      <c r="BM4715" s="41"/>
      <c r="BN4715" s="41"/>
      <c r="BO4715" s="41"/>
      <c r="BP4715" s="108"/>
      <c r="CG4715" s="102"/>
      <c r="CI4715" s="45"/>
    </row>
    <row r="4716" spans="37:87" ht="13" customHeight="1">
      <c r="AK4716" s="114"/>
      <c r="AL4716" s="41"/>
      <c r="AM4716" s="41"/>
      <c r="AN4716" s="41"/>
      <c r="AO4716" s="41"/>
      <c r="AP4716" s="41"/>
      <c r="AQ4716" s="41"/>
      <c r="AR4716" s="41"/>
      <c r="AS4716" s="41"/>
      <c r="AT4716" s="41"/>
      <c r="AU4716" s="41"/>
      <c r="AV4716" s="41"/>
      <c r="AW4716" s="41"/>
      <c r="AX4716" s="41"/>
      <c r="AY4716" s="41"/>
      <c r="AZ4716" s="41"/>
      <c r="BA4716" s="41"/>
      <c r="BB4716" s="41"/>
      <c r="BC4716" s="41"/>
      <c r="BD4716" s="41"/>
      <c r="BE4716" s="41"/>
      <c r="BF4716" s="41"/>
      <c r="BG4716" s="41"/>
      <c r="BH4716" s="41"/>
      <c r="BI4716" s="41"/>
      <c r="BJ4716" s="41"/>
      <c r="BK4716" s="41"/>
      <c r="BL4716" s="41"/>
      <c r="BM4716" s="41"/>
      <c r="BN4716" s="41"/>
      <c r="BO4716" s="41"/>
      <c r="BP4716" s="108"/>
      <c r="CG4716" s="102"/>
      <c r="CI4716" s="45"/>
    </row>
    <row r="4717" spans="37:87" ht="13" customHeight="1">
      <c r="AK4717" s="114"/>
      <c r="AL4717" s="41"/>
      <c r="AM4717" s="41"/>
      <c r="AN4717" s="41"/>
      <c r="AO4717" s="41"/>
      <c r="AP4717" s="41"/>
      <c r="AQ4717" s="41"/>
      <c r="AR4717" s="41"/>
      <c r="AS4717" s="41"/>
      <c r="AT4717" s="41"/>
      <c r="AU4717" s="41"/>
      <c r="AV4717" s="41"/>
      <c r="AW4717" s="41"/>
      <c r="AX4717" s="41"/>
      <c r="AY4717" s="41"/>
      <c r="AZ4717" s="41"/>
      <c r="BA4717" s="41"/>
      <c r="BB4717" s="41"/>
      <c r="BC4717" s="41"/>
      <c r="BD4717" s="41"/>
      <c r="BE4717" s="41"/>
      <c r="BF4717" s="41"/>
      <c r="BG4717" s="41"/>
      <c r="BH4717" s="41"/>
      <c r="BI4717" s="41"/>
      <c r="BJ4717" s="41"/>
      <c r="BK4717" s="41"/>
      <c r="BL4717" s="41"/>
      <c r="BM4717" s="41"/>
      <c r="BN4717" s="41"/>
      <c r="BO4717" s="41"/>
      <c r="BP4717" s="108"/>
      <c r="CG4717" s="102"/>
      <c r="CI4717" s="45"/>
    </row>
    <row r="4718" spans="37:87" ht="13" customHeight="1">
      <c r="AK4718" s="114"/>
      <c r="AL4718" s="41"/>
      <c r="AM4718" s="41"/>
      <c r="AN4718" s="41"/>
      <c r="AO4718" s="41"/>
      <c r="AP4718" s="41"/>
      <c r="AQ4718" s="41"/>
      <c r="AR4718" s="41"/>
      <c r="AS4718" s="41"/>
      <c r="AT4718" s="41"/>
      <c r="AU4718" s="41"/>
      <c r="AV4718" s="41"/>
      <c r="AW4718" s="41"/>
      <c r="AX4718" s="41"/>
      <c r="AY4718" s="41"/>
      <c r="AZ4718" s="41"/>
      <c r="BA4718" s="41"/>
      <c r="BB4718" s="41"/>
      <c r="BC4718" s="41"/>
      <c r="BD4718" s="41"/>
      <c r="BE4718" s="41"/>
      <c r="BF4718" s="41"/>
      <c r="BG4718" s="41"/>
      <c r="BH4718" s="41"/>
      <c r="BI4718" s="41"/>
      <c r="BJ4718" s="41"/>
      <c r="BK4718" s="41"/>
      <c r="BL4718" s="41"/>
      <c r="BM4718" s="41"/>
      <c r="BN4718" s="41"/>
      <c r="BO4718" s="41"/>
      <c r="BP4718" s="108"/>
      <c r="CG4718" s="102"/>
      <c r="CI4718" s="45"/>
    </row>
    <row r="4719" spans="37:87" ht="13" customHeight="1">
      <c r="AK4719" s="114"/>
      <c r="AL4719" s="41"/>
      <c r="AM4719" s="41"/>
      <c r="AN4719" s="41"/>
      <c r="AO4719" s="41"/>
      <c r="AP4719" s="41"/>
      <c r="AQ4719" s="41"/>
      <c r="AR4719" s="41"/>
      <c r="AS4719" s="41"/>
      <c r="AT4719" s="41"/>
      <c r="AU4719" s="41"/>
      <c r="AV4719" s="41"/>
      <c r="AW4719" s="41"/>
      <c r="AX4719" s="41"/>
      <c r="AY4719" s="41"/>
      <c r="AZ4719" s="41"/>
      <c r="BA4719" s="41"/>
      <c r="BB4719" s="41"/>
      <c r="BC4719" s="41"/>
      <c r="BD4719" s="41"/>
      <c r="BE4719" s="41"/>
      <c r="BF4719" s="41"/>
      <c r="BG4719" s="41"/>
      <c r="BH4719" s="41"/>
      <c r="BI4719" s="41"/>
      <c r="BJ4719" s="41"/>
      <c r="BK4719" s="41"/>
      <c r="BL4719" s="41"/>
      <c r="BM4719" s="41"/>
      <c r="BN4719" s="41"/>
      <c r="BO4719" s="41"/>
      <c r="BP4719" s="108"/>
      <c r="CG4719" s="102"/>
      <c r="CI4719" s="45"/>
    </row>
    <row r="4720" spans="37:87" ht="13" customHeight="1">
      <c r="AK4720" s="114"/>
      <c r="AL4720" s="41"/>
      <c r="AM4720" s="41"/>
      <c r="AN4720" s="41"/>
      <c r="AO4720" s="41"/>
      <c r="AP4720" s="41"/>
      <c r="AQ4720" s="41"/>
      <c r="AR4720" s="41"/>
      <c r="AS4720" s="41"/>
      <c r="AT4720" s="41"/>
      <c r="AU4720" s="41"/>
      <c r="AV4720" s="41"/>
      <c r="AW4720" s="41"/>
      <c r="AX4720" s="41"/>
      <c r="AY4720" s="41"/>
      <c r="AZ4720" s="41"/>
      <c r="BA4720" s="41"/>
      <c r="BB4720" s="41"/>
      <c r="BC4720" s="41"/>
      <c r="BD4720" s="41"/>
      <c r="BE4720" s="41"/>
      <c r="BF4720" s="41"/>
      <c r="BG4720" s="41"/>
      <c r="BH4720" s="41"/>
      <c r="BI4720" s="41"/>
      <c r="BJ4720" s="41"/>
      <c r="BK4720" s="41"/>
      <c r="BL4720" s="41"/>
      <c r="BM4720" s="41"/>
      <c r="BN4720" s="41"/>
      <c r="BO4720" s="41"/>
      <c r="BP4720" s="108"/>
      <c r="CG4720" s="102"/>
      <c r="CI4720" s="45"/>
    </row>
    <row r="4721" spans="37:87" ht="13" customHeight="1">
      <c r="AK4721" s="114"/>
      <c r="AL4721" s="41"/>
      <c r="AM4721" s="41"/>
      <c r="AN4721" s="41"/>
      <c r="AO4721" s="41"/>
      <c r="AP4721" s="41"/>
      <c r="AQ4721" s="41"/>
      <c r="AR4721" s="41"/>
      <c r="AS4721" s="41"/>
      <c r="AT4721" s="41"/>
      <c r="AU4721" s="41"/>
      <c r="AV4721" s="41"/>
      <c r="AW4721" s="41"/>
      <c r="AX4721" s="41"/>
      <c r="AY4721" s="41"/>
      <c r="AZ4721" s="41"/>
      <c r="BA4721" s="41"/>
      <c r="BB4721" s="41"/>
      <c r="BC4721" s="41"/>
      <c r="BD4721" s="41"/>
      <c r="BE4721" s="41"/>
      <c r="BF4721" s="41"/>
      <c r="BG4721" s="41"/>
      <c r="BH4721" s="41"/>
      <c r="BI4721" s="41"/>
      <c r="BJ4721" s="41"/>
      <c r="BK4721" s="41"/>
      <c r="BL4721" s="41"/>
      <c r="BM4721" s="41"/>
      <c r="BN4721" s="41"/>
      <c r="BO4721" s="41"/>
      <c r="BP4721" s="108"/>
      <c r="CG4721" s="102"/>
      <c r="CI4721" s="45"/>
    </row>
    <row r="4722" spans="37:87" ht="13" customHeight="1">
      <c r="AK4722" s="114"/>
      <c r="AL4722" s="41"/>
      <c r="AM4722" s="41"/>
      <c r="AN4722" s="41"/>
      <c r="AO4722" s="41"/>
      <c r="AP4722" s="41"/>
      <c r="AQ4722" s="41"/>
      <c r="AR4722" s="41"/>
      <c r="AS4722" s="41"/>
      <c r="AT4722" s="41"/>
      <c r="AU4722" s="41"/>
      <c r="AV4722" s="41"/>
      <c r="AW4722" s="41"/>
      <c r="AX4722" s="41"/>
      <c r="AY4722" s="41"/>
      <c r="AZ4722" s="41"/>
      <c r="BA4722" s="41"/>
      <c r="BB4722" s="41"/>
      <c r="BC4722" s="41"/>
      <c r="BD4722" s="41"/>
      <c r="BE4722" s="41"/>
      <c r="BF4722" s="41"/>
      <c r="BG4722" s="41"/>
      <c r="BH4722" s="41"/>
      <c r="BI4722" s="41"/>
      <c r="BJ4722" s="41"/>
      <c r="BK4722" s="41"/>
      <c r="BL4722" s="41"/>
      <c r="BM4722" s="41"/>
      <c r="BN4722" s="41"/>
      <c r="BO4722" s="41"/>
      <c r="BP4722" s="108"/>
      <c r="CG4722" s="102"/>
      <c r="CI4722" s="45"/>
    </row>
    <row r="4723" spans="37:87" ht="13" customHeight="1">
      <c r="AK4723" s="114"/>
      <c r="AL4723" s="41"/>
      <c r="AM4723" s="41"/>
      <c r="AN4723" s="41"/>
      <c r="AO4723" s="41"/>
      <c r="AP4723" s="41"/>
      <c r="AQ4723" s="41"/>
      <c r="AR4723" s="41"/>
      <c r="AS4723" s="41"/>
      <c r="AT4723" s="41"/>
      <c r="AU4723" s="41"/>
      <c r="AV4723" s="41"/>
      <c r="AW4723" s="41"/>
      <c r="AX4723" s="41"/>
      <c r="AY4723" s="41"/>
      <c r="AZ4723" s="41"/>
      <c r="BA4723" s="41"/>
      <c r="BB4723" s="41"/>
      <c r="BC4723" s="41"/>
      <c r="BD4723" s="41"/>
      <c r="BE4723" s="41"/>
      <c r="BF4723" s="41"/>
      <c r="BG4723" s="41"/>
      <c r="BH4723" s="41"/>
      <c r="BI4723" s="41"/>
      <c r="BJ4723" s="41"/>
      <c r="BK4723" s="41"/>
      <c r="BL4723" s="41"/>
      <c r="BM4723" s="41"/>
      <c r="BN4723" s="41"/>
      <c r="BO4723" s="41"/>
      <c r="BP4723" s="108"/>
      <c r="CG4723" s="102"/>
      <c r="CI4723" s="45"/>
    </row>
    <row r="4724" spans="37:87" ht="13" customHeight="1">
      <c r="AK4724" s="114"/>
      <c r="AL4724" s="41"/>
      <c r="AM4724" s="41"/>
      <c r="AN4724" s="41"/>
      <c r="AO4724" s="41"/>
      <c r="AP4724" s="41"/>
      <c r="AQ4724" s="41"/>
      <c r="AR4724" s="41"/>
      <c r="AS4724" s="41"/>
      <c r="AT4724" s="41"/>
      <c r="AU4724" s="41"/>
      <c r="AV4724" s="41"/>
      <c r="AW4724" s="41"/>
      <c r="AX4724" s="41"/>
      <c r="AY4724" s="41"/>
      <c r="AZ4724" s="41"/>
      <c r="BA4724" s="41"/>
      <c r="BB4724" s="41"/>
      <c r="BC4724" s="41"/>
      <c r="BD4724" s="41"/>
      <c r="BE4724" s="41"/>
      <c r="BF4724" s="41"/>
      <c r="BG4724" s="41"/>
      <c r="BH4724" s="41"/>
      <c r="BI4724" s="41"/>
      <c r="BJ4724" s="41"/>
      <c r="BK4724" s="41"/>
      <c r="BL4724" s="41"/>
      <c r="BM4724" s="41"/>
      <c r="BN4724" s="41"/>
      <c r="BO4724" s="41"/>
      <c r="BP4724" s="108"/>
      <c r="CG4724" s="102"/>
      <c r="CI4724" s="45"/>
    </row>
    <row r="4725" spans="37:87" ht="13" customHeight="1">
      <c r="AK4725" s="114"/>
      <c r="AL4725" s="41"/>
      <c r="AM4725" s="41"/>
      <c r="AN4725" s="41"/>
      <c r="AO4725" s="41"/>
      <c r="AP4725" s="41"/>
      <c r="AQ4725" s="41"/>
      <c r="AR4725" s="41"/>
      <c r="AS4725" s="41"/>
      <c r="AT4725" s="41"/>
      <c r="AU4725" s="41"/>
      <c r="AV4725" s="41"/>
      <c r="AW4725" s="41"/>
      <c r="AX4725" s="41"/>
      <c r="AY4725" s="41"/>
      <c r="AZ4725" s="41"/>
      <c r="BA4725" s="41"/>
      <c r="BB4725" s="41"/>
      <c r="BC4725" s="41"/>
      <c r="BD4725" s="41"/>
      <c r="BE4725" s="41"/>
      <c r="BF4725" s="41"/>
      <c r="BG4725" s="41"/>
      <c r="BH4725" s="41"/>
      <c r="BI4725" s="41"/>
      <c r="BJ4725" s="41"/>
      <c r="BK4725" s="41"/>
      <c r="BL4725" s="41"/>
      <c r="BM4725" s="41"/>
      <c r="BN4725" s="41"/>
      <c r="BO4725" s="41"/>
      <c r="BP4725" s="108"/>
      <c r="CG4725" s="102"/>
      <c r="CI4725" s="45"/>
    </row>
    <row r="4726" spans="37:87" ht="13" customHeight="1">
      <c r="AK4726" s="114"/>
      <c r="AL4726" s="41"/>
      <c r="AM4726" s="41"/>
      <c r="AN4726" s="41"/>
      <c r="AO4726" s="41"/>
      <c r="AP4726" s="41"/>
      <c r="AQ4726" s="41"/>
      <c r="AR4726" s="41"/>
      <c r="AS4726" s="41"/>
      <c r="AT4726" s="41"/>
      <c r="AU4726" s="41"/>
      <c r="AV4726" s="41"/>
      <c r="AW4726" s="41"/>
      <c r="AX4726" s="41"/>
      <c r="AY4726" s="41"/>
      <c r="AZ4726" s="41"/>
      <c r="BA4726" s="41"/>
      <c r="BB4726" s="41"/>
      <c r="BC4726" s="41"/>
      <c r="BD4726" s="41"/>
      <c r="BE4726" s="41"/>
      <c r="BF4726" s="41"/>
      <c r="BG4726" s="41"/>
      <c r="BH4726" s="41"/>
      <c r="BI4726" s="41"/>
      <c r="BJ4726" s="41"/>
      <c r="BK4726" s="41"/>
      <c r="BL4726" s="41"/>
      <c r="BM4726" s="41"/>
      <c r="BN4726" s="41"/>
      <c r="BO4726" s="41"/>
      <c r="BP4726" s="108"/>
      <c r="CG4726" s="102"/>
      <c r="CI4726" s="45"/>
    </row>
    <row r="4727" spans="37:87" ht="13" customHeight="1">
      <c r="AK4727" s="114"/>
      <c r="AL4727" s="41"/>
      <c r="AM4727" s="41"/>
      <c r="AN4727" s="41"/>
      <c r="AO4727" s="41"/>
      <c r="AP4727" s="41"/>
      <c r="AQ4727" s="41"/>
      <c r="AR4727" s="41"/>
      <c r="AS4727" s="41"/>
      <c r="AT4727" s="41"/>
      <c r="AU4727" s="41"/>
      <c r="AV4727" s="41"/>
      <c r="AW4727" s="41"/>
      <c r="AX4727" s="41"/>
      <c r="AY4727" s="41"/>
      <c r="AZ4727" s="41"/>
      <c r="BA4727" s="41"/>
      <c r="BB4727" s="41"/>
      <c r="BC4727" s="41"/>
      <c r="BD4727" s="41"/>
      <c r="BE4727" s="41"/>
      <c r="BF4727" s="41"/>
      <c r="BG4727" s="41"/>
      <c r="BH4727" s="41"/>
      <c r="BI4727" s="41"/>
      <c r="BJ4727" s="41"/>
      <c r="BK4727" s="41"/>
      <c r="BL4727" s="41"/>
      <c r="BM4727" s="41"/>
      <c r="BN4727" s="41"/>
      <c r="BO4727" s="41"/>
      <c r="BP4727" s="108"/>
      <c r="CG4727" s="102"/>
      <c r="CI4727" s="45"/>
    </row>
    <row r="4728" spans="37:87" ht="13" customHeight="1">
      <c r="AK4728" s="114"/>
      <c r="AL4728" s="41"/>
      <c r="AM4728" s="41"/>
      <c r="AN4728" s="41"/>
      <c r="AO4728" s="41"/>
      <c r="AP4728" s="41"/>
      <c r="AQ4728" s="41"/>
      <c r="AR4728" s="41"/>
      <c r="AS4728" s="41"/>
      <c r="AT4728" s="41"/>
      <c r="AU4728" s="41"/>
      <c r="AV4728" s="41"/>
      <c r="AW4728" s="41"/>
      <c r="AX4728" s="41"/>
      <c r="AY4728" s="41"/>
      <c r="AZ4728" s="41"/>
      <c r="BA4728" s="41"/>
      <c r="BB4728" s="41"/>
      <c r="BC4728" s="41"/>
      <c r="BD4728" s="41"/>
      <c r="BE4728" s="41"/>
      <c r="BF4728" s="41"/>
      <c r="BG4728" s="41"/>
      <c r="BH4728" s="41"/>
      <c r="BI4728" s="41"/>
      <c r="BJ4728" s="41"/>
      <c r="BK4728" s="41"/>
      <c r="BL4728" s="41"/>
      <c r="BM4728" s="41"/>
      <c r="BN4728" s="41"/>
      <c r="BO4728" s="41"/>
      <c r="BP4728" s="108"/>
      <c r="CG4728" s="102"/>
      <c r="CI4728" s="45"/>
    </row>
    <row r="4729" spans="37:87" ht="13" customHeight="1">
      <c r="AK4729" s="114"/>
      <c r="AL4729" s="41"/>
      <c r="AM4729" s="41"/>
      <c r="AN4729" s="41"/>
      <c r="AO4729" s="41"/>
      <c r="AP4729" s="41"/>
      <c r="AQ4729" s="41"/>
      <c r="AR4729" s="41"/>
      <c r="AS4729" s="41"/>
      <c r="AT4729" s="41"/>
      <c r="AU4729" s="41"/>
      <c r="AV4729" s="41"/>
      <c r="AW4729" s="41"/>
      <c r="AX4729" s="41"/>
      <c r="AY4729" s="41"/>
      <c r="AZ4729" s="41"/>
      <c r="BA4729" s="41"/>
      <c r="BB4729" s="41"/>
      <c r="BC4729" s="41"/>
      <c r="BD4729" s="41"/>
      <c r="BE4729" s="41"/>
      <c r="BF4729" s="41"/>
      <c r="BG4729" s="41"/>
      <c r="BH4729" s="41"/>
      <c r="BI4729" s="41"/>
      <c r="BJ4729" s="41"/>
      <c r="BK4729" s="41"/>
      <c r="BL4729" s="41"/>
      <c r="BM4729" s="41"/>
      <c r="BN4729" s="41"/>
      <c r="BO4729" s="41"/>
      <c r="BP4729" s="108"/>
      <c r="CG4729" s="102"/>
      <c r="CI4729" s="45"/>
    </row>
    <row r="4730" spans="37:87" ht="13" customHeight="1">
      <c r="AK4730" s="114"/>
      <c r="AL4730" s="41"/>
      <c r="AM4730" s="41"/>
      <c r="AN4730" s="41"/>
      <c r="AO4730" s="41"/>
      <c r="AP4730" s="41"/>
      <c r="AQ4730" s="41"/>
      <c r="AR4730" s="41"/>
      <c r="AS4730" s="41"/>
      <c r="AT4730" s="41"/>
      <c r="AU4730" s="41"/>
      <c r="AV4730" s="41"/>
      <c r="AW4730" s="41"/>
      <c r="AX4730" s="41"/>
      <c r="AY4730" s="41"/>
      <c r="AZ4730" s="41"/>
      <c r="BA4730" s="41"/>
      <c r="BB4730" s="41"/>
      <c r="BC4730" s="41"/>
      <c r="BD4730" s="41"/>
      <c r="BE4730" s="41"/>
      <c r="BF4730" s="41"/>
      <c r="BG4730" s="41"/>
      <c r="BH4730" s="41"/>
      <c r="BI4730" s="41"/>
      <c r="BJ4730" s="41"/>
      <c r="BK4730" s="41"/>
      <c r="BL4730" s="41"/>
      <c r="BM4730" s="41"/>
      <c r="BN4730" s="41"/>
      <c r="BO4730" s="41"/>
      <c r="BP4730" s="108"/>
      <c r="CG4730" s="102"/>
      <c r="CI4730" s="45"/>
    </row>
    <row r="4731" spans="37:87" ht="13" customHeight="1">
      <c r="AK4731" s="114"/>
      <c r="AL4731" s="41"/>
      <c r="AM4731" s="41"/>
      <c r="AN4731" s="41"/>
      <c r="AO4731" s="41"/>
      <c r="AP4731" s="41"/>
      <c r="AQ4731" s="41"/>
      <c r="AR4731" s="41"/>
      <c r="AS4731" s="41"/>
      <c r="AT4731" s="41"/>
      <c r="AU4731" s="41"/>
      <c r="AV4731" s="41"/>
      <c r="AW4731" s="41"/>
      <c r="AX4731" s="41"/>
      <c r="AY4731" s="41"/>
      <c r="AZ4731" s="41"/>
      <c r="BA4731" s="41"/>
      <c r="BB4731" s="41"/>
      <c r="BC4731" s="41"/>
      <c r="BD4731" s="41"/>
      <c r="BE4731" s="41"/>
      <c r="BF4731" s="41"/>
      <c r="BG4731" s="41"/>
      <c r="BH4731" s="41"/>
      <c r="BI4731" s="41"/>
      <c r="BJ4731" s="41"/>
      <c r="BK4731" s="41"/>
      <c r="BL4731" s="41"/>
      <c r="BM4731" s="41"/>
      <c r="BN4731" s="41"/>
      <c r="BO4731" s="41"/>
      <c r="BP4731" s="108"/>
      <c r="CG4731" s="102"/>
      <c r="CI4731" s="45"/>
    </row>
    <row r="4732" spans="37:87" ht="13" customHeight="1">
      <c r="AK4732" s="114"/>
      <c r="AL4732" s="41"/>
      <c r="AM4732" s="41"/>
      <c r="AN4732" s="41"/>
      <c r="AO4732" s="41"/>
      <c r="AP4732" s="41"/>
      <c r="AQ4732" s="41"/>
      <c r="AR4732" s="41"/>
      <c r="AS4732" s="41"/>
      <c r="AT4732" s="41"/>
      <c r="AU4732" s="41"/>
      <c r="AV4732" s="41"/>
      <c r="AW4732" s="41"/>
      <c r="AX4732" s="41"/>
      <c r="AY4732" s="41"/>
      <c r="AZ4732" s="41"/>
      <c r="BA4732" s="41"/>
      <c r="BB4732" s="41"/>
      <c r="BC4732" s="41"/>
      <c r="BD4732" s="41"/>
      <c r="BE4732" s="41"/>
      <c r="BF4732" s="41"/>
      <c r="BG4732" s="41"/>
      <c r="BH4732" s="41"/>
      <c r="BI4732" s="41"/>
      <c r="BJ4732" s="41"/>
      <c r="BK4732" s="41"/>
      <c r="BL4732" s="41"/>
      <c r="BM4732" s="41"/>
      <c r="BN4732" s="41"/>
      <c r="BO4732" s="41"/>
      <c r="BP4732" s="108"/>
      <c r="CG4732" s="102"/>
      <c r="CI4732" s="45"/>
    </row>
    <row r="4733" spans="37:87" ht="13" customHeight="1">
      <c r="AK4733" s="114"/>
      <c r="AL4733" s="41"/>
      <c r="AM4733" s="41"/>
      <c r="AN4733" s="41"/>
      <c r="AO4733" s="41"/>
      <c r="AP4733" s="41"/>
      <c r="AQ4733" s="41"/>
      <c r="AR4733" s="41"/>
      <c r="AS4733" s="41"/>
      <c r="AT4733" s="41"/>
      <c r="AU4733" s="41"/>
      <c r="AV4733" s="41"/>
      <c r="AW4733" s="41"/>
      <c r="AX4733" s="41"/>
      <c r="AY4733" s="41"/>
      <c r="AZ4733" s="41"/>
      <c r="BA4733" s="41"/>
      <c r="BB4733" s="41"/>
      <c r="BC4733" s="41"/>
      <c r="BD4733" s="41"/>
      <c r="BE4733" s="41"/>
      <c r="BF4733" s="41"/>
      <c r="BG4733" s="41"/>
      <c r="BH4733" s="41"/>
      <c r="BI4733" s="41"/>
      <c r="BJ4733" s="41"/>
      <c r="BK4733" s="41"/>
      <c r="BL4733" s="41"/>
      <c r="BM4733" s="41"/>
      <c r="BN4733" s="41"/>
      <c r="BO4733" s="41"/>
      <c r="BP4733" s="108"/>
      <c r="CG4733" s="102"/>
      <c r="CI4733" s="45"/>
    </row>
    <row r="4734" spans="37:87" ht="13" customHeight="1">
      <c r="AK4734" s="114"/>
      <c r="AL4734" s="41"/>
      <c r="AM4734" s="41"/>
      <c r="AN4734" s="41"/>
      <c r="AO4734" s="41"/>
      <c r="AP4734" s="41"/>
      <c r="AQ4734" s="41"/>
      <c r="AR4734" s="41"/>
      <c r="AS4734" s="41"/>
      <c r="AT4734" s="41"/>
      <c r="AU4734" s="41"/>
      <c r="AV4734" s="41"/>
      <c r="AW4734" s="41"/>
      <c r="AX4734" s="41"/>
      <c r="AY4734" s="41"/>
      <c r="AZ4734" s="41"/>
      <c r="BA4734" s="41"/>
      <c r="BB4734" s="41"/>
      <c r="BC4734" s="41"/>
      <c r="BD4734" s="41"/>
      <c r="BE4734" s="41"/>
      <c r="BF4734" s="41"/>
      <c r="BG4734" s="41"/>
      <c r="BH4734" s="41"/>
      <c r="BI4734" s="41"/>
      <c r="BJ4734" s="41"/>
      <c r="BK4734" s="41"/>
      <c r="BL4734" s="41"/>
      <c r="BM4734" s="41"/>
      <c r="BN4734" s="41"/>
      <c r="BO4734" s="41"/>
      <c r="BP4734" s="108"/>
      <c r="CG4734" s="102"/>
      <c r="CI4734" s="45"/>
    </row>
    <row r="4735" spans="37:87" ht="13" customHeight="1">
      <c r="AK4735" s="114"/>
      <c r="AL4735" s="41"/>
      <c r="AM4735" s="41"/>
      <c r="AN4735" s="41"/>
      <c r="AO4735" s="41"/>
      <c r="AP4735" s="41"/>
      <c r="AQ4735" s="41"/>
      <c r="AR4735" s="41"/>
      <c r="AS4735" s="41"/>
      <c r="AT4735" s="41"/>
      <c r="AU4735" s="41"/>
      <c r="AV4735" s="41"/>
      <c r="AW4735" s="41"/>
      <c r="AX4735" s="41"/>
      <c r="AY4735" s="41"/>
      <c r="AZ4735" s="41"/>
      <c r="BA4735" s="41"/>
      <c r="BB4735" s="41"/>
      <c r="BC4735" s="41"/>
      <c r="BD4735" s="41"/>
      <c r="BE4735" s="41"/>
      <c r="BF4735" s="41"/>
      <c r="BG4735" s="41"/>
      <c r="BH4735" s="41"/>
      <c r="BI4735" s="41"/>
      <c r="BJ4735" s="41"/>
      <c r="BK4735" s="41"/>
      <c r="BL4735" s="41"/>
      <c r="BM4735" s="41"/>
      <c r="BN4735" s="41"/>
      <c r="BO4735" s="41"/>
      <c r="BP4735" s="108"/>
      <c r="CG4735" s="102"/>
      <c r="CI4735" s="45"/>
    </row>
    <row r="4736" spans="37:87" ht="13" customHeight="1">
      <c r="AK4736" s="114"/>
      <c r="AL4736" s="41"/>
      <c r="AM4736" s="41"/>
      <c r="AN4736" s="41"/>
      <c r="AO4736" s="41"/>
      <c r="AP4736" s="41"/>
      <c r="AQ4736" s="41"/>
      <c r="AR4736" s="41"/>
      <c r="AS4736" s="41"/>
      <c r="AT4736" s="41"/>
      <c r="AU4736" s="41"/>
      <c r="AV4736" s="41"/>
      <c r="AW4736" s="41"/>
      <c r="AX4736" s="41"/>
      <c r="AY4736" s="41"/>
      <c r="AZ4736" s="41"/>
      <c r="BA4736" s="41"/>
      <c r="BB4736" s="41"/>
      <c r="BC4736" s="41"/>
      <c r="BD4736" s="41"/>
      <c r="BE4736" s="41"/>
      <c r="BF4736" s="41"/>
      <c r="BG4736" s="41"/>
      <c r="BH4736" s="41"/>
      <c r="BI4736" s="41"/>
      <c r="BJ4736" s="41"/>
      <c r="BK4736" s="41"/>
      <c r="BL4736" s="41"/>
      <c r="BM4736" s="41"/>
      <c r="BN4736" s="41"/>
      <c r="BO4736" s="41"/>
      <c r="BP4736" s="108"/>
      <c r="CG4736" s="102"/>
      <c r="CI4736" s="45"/>
    </row>
    <row r="4737" spans="37:87" ht="13" customHeight="1">
      <c r="AK4737" s="114"/>
      <c r="AL4737" s="41"/>
      <c r="AM4737" s="41"/>
      <c r="AN4737" s="41"/>
      <c r="AO4737" s="41"/>
      <c r="AP4737" s="41"/>
      <c r="AQ4737" s="41"/>
      <c r="AR4737" s="41"/>
      <c r="AS4737" s="41"/>
      <c r="AT4737" s="41"/>
      <c r="AU4737" s="41"/>
      <c r="AV4737" s="41"/>
      <c r="AW4737" s="41"/>
      <c r="AX4737" s="41"/>
      <c r="AY4737" s="41"/>
      <c r="AZ4737" s="41"/>
      <c r="BA4737" s="41"/>
      <c r="BB4737" s="41"/>
      <c r="BC4737" s="41"/>
      <c r="BD4737" s="41"/>
      <c r="BE4737" s="41"/>
      <c r="BF4737" s="41"/>
      <c r="BG4737" s="41"/>
      <c r="BH4737" s="41"/>
      <c r="BI4737" s="41"/>
      <c r="BJ4737" s="41"/>
      <c r="BK4737" s="41"/>
      <c r="BL4737" s="41"/>
      <c r="BM4737" s="41"/>
      <c r="BN4737" s="41"/>
      <c r="BO4737" s="41"/>
      <c r="BP4737" s="108"/>
      <c r="CG4737" s="102"/>
      <c r="CI4737" s="45"/>
    </row>
    <row r="4738" spans="37:87" ht="13" customHeight="1">
      <c r="AK4738" s="114"/>
      <c r="AL4738" s="41"/>
      <c r="AM4738" s="41"/>
      <c r="AN4738" s="41"/>
      <c r="AO4738" s="41"/>
      <c r="AP4738" s="41"/>
      <c r="AQ4738" s="41"/>
      <c r="AR4738" s="41"/>
      <c r="AS4738" s="41"/>
      <c r="AT4738" s="41"/>
      <c r="AU4738" s="41"/>
      <c r="AV4738" s="41"/>
      <c r="AW4738" s="41"/>
      <c r="AX4738" s="41"/>
      <c r="AY4738" s="41"/>
      <c r="AZ4738" s="41"/>
      <c r="BA4738" s="41"/>
      <c r="BB4738" s="41"/>
      <c r="BC4738" s="41"/>
      <c r="BD4738" s="41"/>
      <c r="BE4738" s="41"/>
      <c r="BF4738" s="41"/>
      <c r="BG4738" s="41"/>
      <c r="BH4738" s="41"/>
      <c r="BI4738" s="41"/>
      <c r="BJ4738" s="41"/>
      <c r="BK4738" s="41"/>
      <c r="BL4738" s="41"/>
      <c r="BM4738" s="41"/>
      <c r="BN4738" s="41"/>
      <c r="BO4738" s="41"/>
      <c r="BP4738" s="108"/>
      <c r="CG4738" s="102"/>
      <c r="CI4738" s="45"/>
    </row>
    <row r="4739" spans="37:87" ht="13" customHeight="1">
      <c r="AK4739" s="114"/>
      <c r="AL4739" s="41"/>
      <c r="AM4739" s="41"/>
      <c r="AN4739" s="41"/>
      <c r="AO4739" s="41"/>
      <c r="AP4739" s="41"/>
      <c r="AQ4739" s="41"/>
      <c r="AR4739" s="41"/>
      <c r="AS4739" s="41"/>
      <c r="AT4739" s="41"/>
      <c r="AU4739" s="41"/>
      <c r="AV4739" s="41"/>
      <c r="AW4739" s="41"/>
      <c r="AX4739" s="41"/>
      <c r="AY4739" s="41"/>
      <c r="AZ4739" s="41"/>
      <c r="BA4739" s="41"/>
      <c r="BB4739" s="41"/>
      <c r="BC4739" s="41"/>
      <c r="BD4739" s="41"/>
      <c r="BE4739" s="41"/>
      <c r="BF4739" s="41"/>
      <c r="BG4739" s="41"/>
      <c r="BH4739" s="41"/>
      <c r="BI4739" s="41"/>
      <c r="BJ4739" s="41"/>
      <c r="BK4739" s="41"/>
      <c r="BL4739" s="41"/>
      <c r="BM4739" s="41"/>
      <c r="BN4739" s="41"/>
      <c r="BO4739" s="41"/>
      <c r="BP4739" s="108"/>
      <c r="CG4739" s="102"/>
      <c r="CI4739" s="45"/>
    </row>
    <row r="4740" spans="37:87" ht="13" customHeight="1">
      <c r="AK4740" s="114"/>
      <c r="AL4740" s="41"/>
      <c r="AM4740" s="41"/>
      <c r="AN4740" s="41"/>
      <c r="AO4740" s="41"/>
      <c r="AP4740" s="41"/>
      <c r="AQ4740" s="41"/>
      <c r="AR4740" s="41"/>
      <c r="AS4740" s="41"/>
      <c r="AT4740" s="41"/>
      <c r="AU4740" s="41"/>
      <c r="AV4740" s="41"/>
      <c r="AW4740" s="41"/>
      <c r="AX4740" s="41"/>
      <c r="AY4740" s="41"/>
      <c r="AZ4740" s="41"/>
      <c r="BA4740" s="41"/>
      <c r="BB4740" s="41"/>
      <c r="BC4740" s="41"/>
      <c r="BD4740" s="41"/>
      <c r="BE4740" s="41"/>
      <c r="BF4740" s="41"/>
      <c r="BG4740" s="41"/>
      <c r="BH4740" s="41"/>
      <c r="BI4740" s="41"/>
      <c r="BJ4740" s="41"/>
      <c r="BK4740" s="41"/>
      <c r="BL4740" s="41"/>
      <c r="BM4740" s="41"/>
      <c r="BN4740" s="41"/>
      <c r="BO4740" s="41"/>
      <c r="BP4740" s="108"/>
      <c r="CG4740" s="102"/>
      <c r="CI4740" s="45"/>
    </row>
    <row r="4741" spans="37:87" ht="13" customHeight="1">
      <c r="AK4741" s="114"/>
      <c r="AL4741" s="41"/>
      <c r="AM4741" s="41"/>
      <c r="AN4741" s="41"/>
      <c r="AO4741" s="41"/>
      <c r="AP4741" s="41"/>
      <c r="AQ4741" s="41"/>
      <c r="AR4741" s="41"/>
      <c r="AS4741" s="41"/>
      <c r="AT4741" s="41"/>
      <c r="AU4741" s="41"/>
      <c r="AV4741" s="41"/>
      <c r="AW4741" s="41"/>
      <c r="AX4741" s="41"/>
      <c r="AY4741" s="41"/>
      <c r="AZ4741" s="41"/>
      <c r="BA4741" s="41"/>
      <c r="BB4741" s="41"/>
      <c r="BC4741" s="41"/>
      <c r="BD4741" s="41"/>
      <c r="BE4741" s="41"/>
      <c r="BF4741" s="41"/>
      <c r="BG4741" s="41"/>
      <c r="BH4741" s="41"/>
      <c r="BI4741" s="41"/>
      <c r="BJ4741" s="41"/>
      <c r="BK4741" s="41"/>
      <c r="BL4741" s="41"/>
      <c r="BM4741" s="41"/>
      <c r="BN4741" s="41"/>
      <c r="BO4741" s="41"/>
      <c r="BP4741" s="108"/>
      <c r="CG4741" s="102"/>
      <c r="CI4741" s="45"/>
    </row>
    <row r="4742" spans="37:87" ht="13" customHeight="1">
      <c r="AK4742" s="114"/>
      <c r="AL4742" s="41"/>
      <c r="AM4742" s="41"/>
      <c r="AN4742" s="41"/>
      <c r="AO4742" s="41"/>
      <c r="AP4742" s="41"/>
      <c r="AQ4742" s="41"/>
      <c r="AR4742" s="41"/>
      <c r="AS4742" s="41"/>
      <c r="AT4742" s="41"/>
      <c r="AU4742" s="41"/>
      <c r="AV4742" s="41"/>
      <c r="AW4742" s="41"/>
      <c r="AX4742" s="41"/>
      <c r="AY4742" s="41"/>
      <c r="AZ4742" s="41"/>
      <c r="BA4742" s="41"/>
      <c r="BB4742" s="41"/>
      <c r="BC4742" s="41"/>
      <c r="BD4742" s="41"/>
      <c r="BE4742" s="41"/>
      <c r="BF4742" s="41"/>
      <c r="BG4742" s="41"/>
      <c r="BH4742" s="41"/>
      <c r="BI4742" s="41"/>
      <c r="BJ4742" s="41"/>
      <c r="BK4742" s="41"/>
      <c r="BL4742" s="41"/>
      <c r="BM4742" s="41"/>
      <c r="BN4742" s="41"/>
      <c r="BO4742" s="41"/>
      <c r="BP4742" s="108"/>
      <c r="CG4742" s="102"/>
      <c r="CI4742" s="45"/>
    </row>
    <row r="4743" spans="37:87" ht="13" customHeight="1">
      <c r="AK4743" s="114"/>
      <c r="AL4743" s="41"/>
      <c r="AM4743" s="41"/>
      <c r="AN4743" s="41"/>
      <c r="AO4743" s="41"/>
      <c r="AP4743" s="41"/>
      <c r="AQ4743" s="41"/>
      <c r="AR4743" s="41"/>
      <c r="AS4743" s="41"/>
      <c r="AT4743" s="41"/>
      <c r="AU4743" s="41"/>
      <c r="AV4743" s="41"/>
      <c r="AW4743" s="41"/>
      <c r="AX4743" s="41"/>
      <c r="AY4743" s="41"/>
      <c r="AZ4743" s="41"/>
      <c r="BA4743" s="41"/>
      <c r="BB4743" s="41"/>
      <c r="BC4743" s="41"/>
      <c r="BD4743" s="41"/>
      <c r="BE4743" s="41"/>
      <c r="BF4743" s="41"/>
      <c r="BG4743" s="41"/>
      <c r="BH4743" s="41"/>
      <c r="BI4743" s="41"/>
      <c r="BJ4743" s="41"/>
      <c r="BK4743" s="41"/>
      <c r="BL4743" s="41"/>
      <c r="BM4743" s="41"/>
      <c r="BN4743" s="41"/>
      <c r="BO4743" s="41"/>
      <c r="BP4743" s="108"/>
      <c r="CG4743" s="102"/>
      <c r="CI4743" s="45"/>
    </row>
    <row r="4744" spans="37:87" ht="13" customHeight="1">
      <c r="AK4744" s="114"/>
      <c r="AL4744" s="41"/>
      <c r="AM4744" s="41"/>
      <c r="AN4744" s="41"/>
      <c r="AO4744" s="41"/>
      <c r="AP4744" s="41"/>
      <c r="AQ4744" s="41"/>
      <c r="AR4744" s="41"/>
      <c r="AS4744" s="41"/>
      <c r="AT4744" s="41"/>
      <c r="AU4744" s="41"/>
      <c r="AV4744" s="41"/>
      <c r="AW4744" s="41"/>
      <c r="AX4744" s="41"/>
      <c r="AY4744" s="41"/>
      <c r="AZ4744" s="41"/>
      <c r="BA4744" s="41"/>
      <c r="BB4744" s="41"/>
      <c r="BC4744" s="41"/>
      <c r="BD4744" s="41"/>
      <c r="BE4744" s="41"/>
      <c r="BF4744" s="41"/>
      <c r="BG4744" s="41"/>
      <c r="BH4744" s="41"/>
      <c r="BI4744" s="41"/>
      <c r="BJ4744" s="41"/>
      <c r="BK4744" s="41"/>
      <c r="BL4744" s="41"/>
      <c r="BM4744" s="41"/>
      <c r="BN4744" s="41"/>
      <c r="BO4744" s="41"/>
      <c r="BP4744" s="108"/>
      <c r="CG4744" s="102"/>
      <c r="CI4744" s="45"/>
    </row>
    <row r="4745" spans="37:87" ht="13" customHeight="1">
      <c r="AK4745" s="114"/>
      <c r="AL4745" s="41"/>
      <c r="AM4745" s="41"/>
      <c r="AN4745" s="41"/>
      <c r="AO4745" s="41"/>
      <c r="AP4745" s="41"/>
      <c r="AQ4745" s="41"/>
      <c r="AR4745" s="41"/>
      <c r="AS4745" s="41"/>
      <c r="AT4745" s="41"/>
      <c r="AU4745" s="41"/>
      <c r="AV4745" s="41"/>
      <c r="AW4745" s="41"/>
      <c r="AX4745" s="41"/>
      <c r="AY4745" s="41"/>
      <c r="AZ4745" s="41"/>
      <c r="BA4745" s="41"/>
      <c r="BB4745" s="41"/>
      <c r="BC4745" s="41"/>
      <c r="BD4745" s="41"/>
      <c r="BE4745" s="41"/>
      <c r="BF4745" s="41"/>
      <c r="BG4745" s="41"/>
      <c r="BH4745" s="41"/>
      <c r="BI4745" s="41"/>
      <c r="BJ4745" s="41"/>
      <c r="BK4745" s="41"/>
      <c r="BL4745" s="41"/>
      <c r="BM4745" s="41"/>
      <c r="BN4745" s="41"/>
      <c r="BO4745" s="41"/>
      <c r="BP4745" s="108"/>
      <c r="CG4745" s="102"/>
      <c r="CI4745" s="45"/>
    </row>
    <row r="4746" spans="37:87" ht="13" customHeight="1">
      <c r="AK4746" s="114"/>
      <c r="AL4746" s="41"/>
      <c r="AM4746" s="41"/>
      <c r="AN4746" s="41"/>
      <c r="AO4746" s="41"/>
      <c r="AP4746" s="41"/>
      <c r="AQ4746" s="41"/>
      <c r="AR4746" s="41"/>
      <c r="AS4746" s="41"/>
      <c r="AT4746" s="41"/>
      <c r="AU4746" s="41"/>
      <c r="AV4746" s="41"/>
      <c r="AW4746" s="41"/>
      <c r="AX4746" s="41"/>
      <c r="AY4746" s="41"/>
      <c r="AZ4746" s="41"/>
      <c r="BA4746" s="41"/>
      <c r="BB4746" s="41"/>
      <c r="BC4746" s="41"/>
      <c r="BD4746" s="41"/>
      <c r="BE4746" s="41"/>
      <c r="BF4746" s="41"/>
      <c r="BG4746" s="41"/>
      <c r="BH4746" s="41"/>
      <c r="BI4746" s="41"/>
      <c r="BJ4746" s="41"/>
      <c r="BK4746" s="41"/>
      <c r="BL4746" s="41"/>
      <c r="BM4746" s="41"/>
      <c r="BN4746" s="41"/>
      <c r="BO4746" s="41"/>
      <c r="BP4746" s="108"/>
      <c r="CG4746" s="102"/>
      <c r="CI4746" s="45"/>
    </row>
    <row r="4747" spans="37:87" ht="13" customHeight="1">
      <c r="AK4747" s="114"/>
      <c r="AL4747" s="41"/>
      <c r="AM4747" s="41"/>
      <c r="AN4747" s="41"/>
      <c r="AO4747" s="41"/>
      <c r="AP4747" s="41"/>
      <c r="AQ4747" s="41"/>
      <c r="AR4747" s="41"/>
      <c r="AS4747" s="41"/>
      <c r="AT4747" s="41"/>
      <c r="AU4747" s="41"/>
      <c r="AV4747" s="41"/>
      <c r="AW4747" s="41"/>
      <c r="AX4747" s="41"/>
      <c r="AY4747" s="41"/>
      <c r="AZ4747" s="41"/>
      <c r="BA4747" s="41"/>
      <c r="BB4747" s="41"/>
      <c r="BC4747" s="41"/>
      <c r="BD4747" s="41"/>
      <c r="BE4747" s="41"/>
      <c r="BF4747" s="41"/>
      <c r="BG4747" s="41"/>
      <c r="BH4747" s="41"/>
      <c r="BI4747" s="41"/>
      <c r="BJ4747" s="41"/>
      <c r="BK4747" s="41"/>
      <c r="BL4747" s="41"/>
      <c r="BM4747" s="41"/>
      <c r="BN4747" s="41"/>
      <c r="BO4747" s="41"/>
      <c r="BP4747" s="108"/>
      <c r="CG4747" s="102"/>
      <c r="CI4747" s="45"/>
    </row>
    <row r="4748" spans="37:87" ht="13" customHeight="1">
      <c r="AK4748" s="114"/>
      <c r="AL4748" s="41"/>
      <c r="AM4748" s="41"/>
      <c r="AN4748" s="41"/>
      <c r="AO4748" s="41"/>
      <c r="AP4748" s="41"/>
      <c r="AQ4748" s="41"/>
      <c r="AR4748" s="41"/>
      <c r="AS4748" s="41"/>
      <c r="AT4748" s="41"/>
      <c r="AU4748" s="41"/>
      <c r="AV4748" s="41"/>
      <c r="AW4748" s="41"/>
      <c r="AX4748" s="41"/>
      <c r="AY4748" s="41"/>
      <c r="AZ4748" s="41"/>
      <c r="BA4748" s="41"/>
      <c r="BB4748" s="41"/>
      <c r="BC4748" s="41"/>
      <c r="BD4748" s="41"/>
      <c r="BE4748" s="41"/>
      <c r="BF4748" s="41"/>
      <c r="BG4748" s="41"/>
      <c r="BH4748" s="41"/>
      <c r="BI4748" s="41"/>
      <c r="BJ4748" s="41"/>
      <c r="BK4748" s="41"/>
      <c r="BL4748" s="41"/>
      <c r="BM4748" s="41"/>
      <c r="BN4748" s="41"/>
      <c r="BO4748" s="41"/>
      <c r="BP4748" s="108"/>
      <c r="CG4748" s="102"/>
      <c r="CI4748" s="45"/>
    </row>
    <row r="4749" spans="37:87" ht="13" customHeight="1">
      <c r="AK4749" s="114"/>
      <c r="AL4749" s="41"/>
      <c r="AM4749" s="41"/>
      <c r="AN4749" s="41"/>
      <c r="AO4749" s="41"/>
      <c r="AP4749" s="41"/>
      <c r="AQ4749" s="41"/>
      <c r="AR4749" s="41"/>
      <c r="AS4749" s="41"/>
      <c r="AT4749" s="41"/>
      <c r="AU4749" s="41"/>
      <c r="AV4749" s="41"/>
      <c r="AW4749" s="41"/>
      <c r="AX4749" s="41"/>
      <c r="AY4749" s="41"/>
      <c r="AZ4749" s="41"/>
      <c r="BA4749" s="41"/>
      <c r="BB4749" s="41"/>
      <c r="BC4749" s="41"/>
      <c r="BD4749" s="41"/>
      <c r="BE4749" s="41"/>
      <c r="BF4749" s="41"/>
      <c r="BG4749" s="41"/>
      <c r="BH4749" s="41"/>
      <c r="BI4749" s="41"/>
      <c r="BJ4749" s="41"/>
      <c r="BK4749" s="41"/>
      <c r="BL4749" s="41"/>
      <c r="BM4749" s="41"/>
      <c r="BN4749" s="41"/>
      <c r="BO4749" s="41"/>
      <c r="BP4749" s="108"/>
      <c r="CG4749" s="102"/>
      <c r="CI4749" s="45"/>
    </row>
    <row r="4750" spans="37:87" ht="13" customHeight="1">
      <c r="AK4750" s="114"/>
      <c r="AL4750" s="41"/>
      <c r="AM4750" s="41"/>
      <c r="AN4750" s="41"/>
      <c r="AO4750" s="41"/>
      <c r="AP4750" s="41"/>
      <c r="AQ4750" s="41"/>
      <c r="AR4750" s="41"/>
      <c r="AS4750" s="41"/>
      <c r="AT4750" s="41"/>
      <c r="AU4750" s="41"/>
      <c r="AV4750" s="41"/>
      <c r="AW4750" s="41"/>
      <c r="AX4750" s="41"/>
      <c r="AY4750" s="41"/>
      <c r="AZ4750" s="41"/>
      <c r="BA4750" s="41"/>
      <c r="BB4750" s="41"/>
      <c r="BC4750" s="41"/>
      <c r="BD4750" s="41"/>
      <c r="BE4750" s="41"/>
      <c r="BF4750" s="41"/>
      <c r="BG4750" s="41"/>
      <c r="BH4750" s="41"/>
      <c r="BI4750" s="41"/>
      <c r="BJ4750" s="41"/>
      <c r="BK4750" s="41"/>
      <c r="BL4750" s="41"/>
      <c r="BM4750" s="41"/>
      <c r="BN4750" s="41"/>
      <c r="BO4750" s="41"/>
      <c r="BP4750" s="108"/>
      <c r="CG4750" s="102"/>
      <c r="CI4750" s="45"/>
    </row>
    <row r="4751" spans="37:87" ht="13" customHeight="1">
      <c r="AK4751" s="114"/>
      <c r="AL4751" s="41"/>
      <c r="AM4751" s="41"/>
      <c r="AN4751" s="41"/>
      <c r="AO4751" s="41"/>
      <c r="AP4751" s="41"/>
      <c r="AQ4751" s="41"/>
      <c r="AR4751" s="41"/>
      <c r="AS4751" s="41"/>
      <c r="AT4751" s="41"/>
      <c r="AU4751" s="41"/>
      <c r="AV4751" s="41"/>
      <c r="AW4751" s="41"/>
      <c r="AX4751" s="41"/>
      <c r="AY4751" s="41"/>
      <c r="AZ4751" s="41"/>
      <c r="BA4751" s="41"/>
      <c r="BB4751" s="41"/>
      <c r="BC4751" s="41"/>
      <c r="BD4751" s="41"/>
      <c r="BE4751" s="41"/>
      <c r="BF4751" s="41"/>
      <c r="BG4751" s="41"/>
      <c r="BH4751" s="41"/>
      <c r="BI4751" s="41"/>
      <c r="BJ4751" s="41"/>
      <c r="BK4751" s="41"/>
      <c r="BL4751" s="41"/>
      <c r="BM4751" s="41"/>
      <c r="BN4751" s="41"/>
      <c r="BO4751" s="41"/>
      <c r="BP4751" s="108"/>
      <c r="CG4751" s="102"/>
      <c r="CI4751" s="45"/>
    </row>
    <row r="4752" spans="37:87" ht="13" customHeight="1">
      <c r="AK4752" s="114"/>
      <c r="AL4752" s="41"/>
      <c r="AM4752" s="41"/>
      <c r="AN4752" s="41"/>
      <c r="AO4752" s="41"/>
      <c r="AP4752" s="41"/>
      <c r="AQ4752" s="41"/>
      <c r="AR4752" s="41"/>
      <c r="AS4752" s="41"/>
      <c r="AT4752" s="41"/>
      <c r="AU4752" s="41"/>
      <c r="AV4752" s="41"/>
      <c r="AW4752" s="41"/>
      <c r="AX4752" s="41"/>
      <c r="AY4752" s="41"/>
      <c r="AZ4752" s="41"/>
      <c r="BA4752" s="41"/>
      <c r="BB4752" s="41"/>
      <c r="BC4752" s="41"/>
      <c r="BD4752" s="41"/>
      <c r="BE4752" s="41"/>
      <c r="BF4752" s="41"/>
      <c r="BG4752" s="41"/>
      <c r="BH4752" s="41"/>
      <c r="BI4752" s="41"/>
      <c r="BJ4752" s="41"/>
      <c r="BK4752" s="41"/>
      <c r="BL4752" s="41"/>
      <c r="BM4752" s="41"/>
      <c r="BN4752" s="41"/>
      <c r="BO4752" s="41"/>
      <c r="BP4752" s="108"/>
      <c r="CG4752" s="102"/>
      <c r="CI4752" s="45"/>
    </row>
    <row r="4753" spans="37:87" ht="13" customHeight="1">
      <c r="AK4753" s="114"/>
      <c r="AL4753" s="41"/>
      <c r="AM4753" s="41"/>
      <c r="AN4753" s="41"/>
      <c r="AO4753" s="41"/>
      <c r="AP4753" s="41"/>
      <c r="AQ4753" s="41"/>
      <c r="AR4753" s="41"/>
      <c r="AS4753" s="41"/>
      <c r="AT4753" s="41"/>
      <c r="AU4753" s="41"/>
      <c r="AV4753" s="41"/>
      <c r="AW4753" s="41"/>
      <c r="AX4753" s="41"/>
      <c r="AY4753" s="41"/>
      <c r="AZ4753" s="41"/>
      <c r="BA4753" s="41"/>
      <c r="BB4753" s="41"/>
      <c r="BC4753" s="41"/>
      <c r="BD4753" s="41"/>
      <c r="BE4753" s="41"/>
      <c r="BF4753" s="41"/>
      <c r="BG4753" s="41"/>
      <c r="BH4753" s="41"/>
      <c r="BI4753" s="41"/>
      <c r="BJ4753" s="41"/>
      <c r="BK4753" s="41"/>
      <c r="BL4753" s="41"/>
      <c r="BM4753" s="41"/>
      <c r="BN4753" s="41"/>
      <c r="BO4753" s="41"/>
      <c r="BP4753" s="108"/>
      <c r="CG4753" s="102"/>
      <c r="CI4753" s="45"/>
    </row>
    <row r="4754" spans="37:87" ht="13" customHeight="1">
      <c r="AK4754" s="114"/>
      <c r="AL4754" s="41"/>
      <c r="AM4754" s="41"/>
      <c r="AN4754" s="41"/>
      <c r="AO4754" s="41"/>
      <c r="AP4754" s="41"/>
      <c r="AQ4754" s="41"/>
      <c r="AR4754" s="41"/>
      <c r="AS4754" s="41"/>
      <c r="AT4754" s="41"/>
      <c r="AU4754" s="41"/>
      <c r="AV4754" s="41"/>
      <c r="AW4754" s="41"/>
      <c r="AX4754" s="41"/>
      <c r="AY4754" s="41"/>
      <c r="AZ4754" s="41"/>
      <c r="BA4754" s="41"/>
      <c r="BB4754" s="41"/>
      <c r="BC4754" s="41"/>
      <c r="BD4754" s="41"/>
      <c r="BE4754" s="41"/>
      <c r="BF4754" s="41"/>
      <c r="BG4754" s="41"/>
      <c r="BH4754" s="41"/>
      <c r="BI4754" s="41"/>
      <c r="BJ4754" s="41"/>
      <c r="BK4754" s="41"/>
      <c r="BL4754" s="41"/>
      <c r="BM4754" s="41"/>
      <c r="BN4754" s="41"/>
      <c r="BO4754" s="41"/>
      <c r="BP4754" s="108"/>
      <c r="CG4754" s="102"/>
      <c r="CI4754" s="45"/>
    </row>
    <row r="4755" spans="37:87" ht="13" customHeight="1">
      <c r="AK4755" s="114"/>
      <c r="AL4755" s="41"/>
      <c r="AM4755" s="41"/>
      <c r="AN4755" s="41"/>
      <c r="AO4755" s="41"/>
      <c r="AP4755" s="41"/>
      <c r="AQ4755" s="41"/>
      <c r="AR4755" s="41"/>
      <c r="AS4755" s="41"/>
      <c r="AT4755" s="41"/>
      <c r="AU4755" s="41"/>
      <c r="AV4755" s="41"/>
      <c r="AW4755" s="41"/>
      <c r="AX4755" s="41"/>
      <c r="AY4755" s="41"/>
      <c r="AZ4755" s="41"/>
      <c r="BA4755" s="41"/>
      <c r="BB4755" s="41"/>
      <c r="BC4755" s="41"/>
      <c r="BD4755" s="41"/>
      <c r="BE4755" s="41"/>
      <c r="BF4755" s="41"/>
      <c r="BG4755" s="41"/>
      <c r="BH4755" s="41"/>
      <c r="BI4755" s="41"/>
      <c r="BJ4755" s="41"/>
      <c r="BK4755" s="41"/>
      <c r="BL4755" s="41"/>
      <c r="BM4755" s="41"/>
      <c r="BN4755" s="41"/>
      <c r="BO4755" s="41"/>
      <c r="BP4755" s="108"/>
      <c r="CG4755" s="102"/>
      <c r="CI4755" s="45"/>
    </row>
    <row r="4756" spans="37:87" ht="13" customHeight="1">
      <c r="AK4756" s="114"/>
      <c r="AL4756" s="41"/>
      <c r="AM4756" s="41"/>
      <c r="AN4756" s="41"/>
      <c r="AO4756" s="41"/>
      <c r="AP4756" s="41"/>
      <c r="AQ4756" s="41"/>
      <c r="AR4756" s="41"/>
      <c r="AS4756" s="41"/>
      <c r="AT4756" s="41"/>
      <c r="AU4756" s="41"/>
      <c r="AV4756" s="41"/>
      <c r="AW4756" s="41"/>
      <c r="AX4756" s="41"/>
      <c r="AY4756" s="41"/>
      <c r="AZ4756" s="41"/>
      <c r="BA4756" s="41"/>
      <c r="BB4756" s="41"/>
      <c r="BC4756" s="41"/>
      <c r="BD4756" s="41"/>
      <c r="BE4756" s="41"/>
      <c r="BF4756" s="41"/>
      <c r="BG4756" s="41"/>
      <c r="BH4756" s="41"/>
      <c r="BI4756" s="41"/>
      <c r="BJ4756" s="41"/>
      <c r="BK4756" s="41"/>
      <c r="BL4756" s="41"/>
      <c r="BM4756" s="41"/>
      <c r="BN4756" s="41"/>
      <c r="BO4756" s="41"/>
      <c r="BP4756" s="108"/>
      <c r="CG4756" s="102"/>
      <c r="CI4756" s="45"/>
    </row>
    <row r="4757" spans="37:87" ht="13" customHeight="1">
      <c r="AK4757" s="114"/>
      <c r="AL4757" s="41"/>
      <c r="AM4757" s="41"/>
      <c r="AN4757" s="41"/>
      <c r="AO4757" s="41"/>
      <c r="AP4757" s="41"/>
      <c r="AQ4757" s="41"/>
      <c r="AR4757" s="41"/>
      <c r="AS4757" s="41"/>
      <c r="AT4757" s="41"/>
      <c r="AU4757" s="41"/>
      <c r="AV4757" s="41"/>
      <c r="AW4757" s="41"/>
      <c r="AX4757" s="41"/>
      <c r="AY4757" s="41"/>
      <c r="AZ4757" s="41"/>
      <c r="BA4757" s="41"/>
      <c r="BB4757" s="41"/>
      <c r="BC4757" s="41"/>
      <c r="BD4757" s="41"/>
      <c r="BE4757" s="41"/>
      <c r="BF4757" s="41"/>
      <c r="BG4757" s="41"/>
      <c r="BH4757" s="41"/>
      <c r="BI4757" s="41"/>
      <c r="BJ4757" s="41"/>
      <c r="BK4757" s="41"/>
      <c r="BL4757" s="41"/>
      <c r="BM4757" s="41"/>
      <c r="BN4757" s="41"/>
      <c r="BO4757" s="41"/>
      <c r="BP4757" s="108"/>
      <c r="CG4757" s="102"/>
      <c r="CI4757" s="45"/>
    </row>
    <row r="4758" spans="37:87" ht="13" customHeight="1">
      <c r="AK4758" s="114"/>
      <c r="AL4758" s="41"/>
      <c r="AM4758" s="41"/>
      <c r="AN4758" s="41"/>
      <c r="AO4758" s="41"/>
      <c r="AP4758" s="41"/>
      <c r="AQ4758" s="41"/>
      <c r="AR4758" s="41"/>
      <c r="AS4758" s="41"/>
      <c r="AT4758" s="41"/>
      <c r="AU4758" s="41"/>
      <c r="AV4758" s="41"/>
      <c r="AW4758" s="41"/>
      <c r="AX4758" s="41"/>
      <c r="AY4758" s="41"/>
      <c r="AZ4758" s="41"/>
      <c r="BA4758" s="41"/>
      <c r="BB4758" s="41"/>
      <c r="BC4758" s="41"/>
      <c r="BD4758" s="41"/>
      <c r="BE4758" s="41"/>
      <c r="BF4758" s="41"/>
      <c r="BG4758" s="41"/>
      <c r="BH4758" s="41"/>
      <c r="BI4758" s="41"/>
      <c r="BJ4758" s="41"/>
      <c r="BK4758" s="41"/>
      <c r="BL4758" s="41"/>
      <c r="BM4758" s="41"/>
      <c r="BN4758" s="41"/>
      <c r="BO4758" s="41"/>
      <c r="BP4758" s="108"/>
      <c r="CG4758" s="102"/>
      <c r="CI4758" s="45"/>
    </row>
    <row r="4759" spans="37:87" ht="13" customHeight="1">
      <c r="AK4759" s="114"/>
      <c r="AL4759" s="41"/>
      <c r="AM4759" s="41"/>
      <c r="AN4759" s="41"/>
      <c r="AO4759" s="41"/>
      <c r="AP4759" s="41"/>
      <c r="AQ4759" s="41"/>
      <c r="AR4759" s="41"/>
      <c r="AS4759" s="41"/>
      <c r="AT4759" s="41"/>
      <c r="AU4759" s="41"/>
      <c r="AV4759" s="41"/>
      <c r="AW4759" s="41"/>
      <c r="AX4759" s="41"/>
      <c r="AY4759" s="41"/>
      <c r="AZ4759" s="41"/>
      <c r="BA4759" s="41"/>
      <c r="BB4759" s="41"/>
      <c r="BC4759" s="41"/>
      <c r="BD4759" s="41"/>
      <c r="BE4759" s="41"/>
      <c r="BF4759" s="41"/>
      <c r="BG4759" s="41"/>
      <c r="BH4759" s="41"/>
      <c r="BI4759" s="41"/>
      <c r="BJ4759" s="41"/>
      <c r="BK4759" s="41"/>
      <c r="BL4759" s="41"/>
      <c r="BM4759" s="41"/>
      <c r="BN4759" s="41"/>
      <c r="BO4759" s="41"/>
      <c r="BP4759" s="108"/>
      <c r="CG4759" s="102"/>
      <c r="CI4759" s="45"/>
    </row>
    <row r="4760" spans="37:87" ht="13" customHeight="1">
      <c r="AK4760" s="114"/>
      <c r="AL4760" s="41"/>
      <c r="AM4760" s="41"/>
      <c r="AN4760" s="41"/>
      <c r="AO4760" s="41"/>
      <c r="AP4760" s="41"/>
      <c r="AQ4760" s="41"/>
      <c r="AR4760" s="41"/>
      <c r="AS4760" s="41"/>
      <c r="AT4760" s="41"/>
      <c r="AU4760" s="41"/>
      <c r="AV4760" s="41"/>
      <c r="AW4760" s="41"/>
      <c r="AX4760" s="41"/>
      <c r="AY4760" s="41"/>
      <c r="AZ4760" s="41"/>
      <c r="BA4760" s="41"/>
      <c r="BB4760" s="41"/>
      <c r="BC4760" s="41"/>
      <c r="BD4760" s="41"/>
      <c r="BE4760" s="41"/>
      <c r="BF4760" s="41"/>
      <c r="BG4760" s="41"/>
      <c r="BH4760" s="41"/>
      <c r="BI4760" s="41"/>
      <c r="BJ4760" s="41"/>
      <c r="BK4760" s="41"/>
      <c r="BL4760" s="41"/>
      <c r="BM4760" s="41"/>
      <c r="BN4760" s="41"/>
      <c r="BO4760" s="41"/>
      <c r="BP4760" s="108"/>
      <c r="CG4760" s="102"/>
      <c r="CI4760" s="45"/>
    </row>
    <row r="4761" spans="37:87" ht="13" customHeight="1">
      <c r="AK4761" s="114"/>
      <c r="AL4761" s="41"/>
      <c r="AM4761" s="41"/>
      <c r="AN4761" s="41"/>
      <c r="AO4761" s="41"/>
      <c r="AP4761" s="41"/>
      <c r="AQ4761" s="41"/>
      <c r="AR4761" s="41"/>
      <c r="AS4761" s="41"/>
      <c r="AT4761" s="41"/>
      <c r="AU4761" s="41"/>
      <c r="AV4761" s="41"/>
      <c r="AW4761" s="41"/>
      <c r="AX4761" s="41"/>
      <c r="AY4761" s="41"/>
      <c r="AZ4761" s="41"/>
      <c r="BA4761" s="41"/>
      <c r="BB4761" s="41"/>
      <c r="BC4761" s="41"/>
      <c r="BD4761" s="41"/>
      <c r="BE4761" s="41"/>
      <c r="BF4761" s="41"/>
      <c r="BG4761" s="41"/>
      <c r="BH4761" s="41"/>
      <c r="BI4761" s="41"/>
      <c r="BJ4761" s="41"/>
      <c r="BK4761" s="41"/>
      <c r="BL4761" s="41"/>
      <c r="BM4761" s="41"/>
      <c r="BN4761" s="41"/>
      <c r="BO4761" s="41"/>
      <c r="BP4761" s="108"/>
      <c r="CG4761" s="102"/>
      <c r="CI4761" s="45"/>
    </row>
    <row r="4762" spans="37:87" ht="13" customHeight="1">
      <c r="AK4762" s="114"/>
      <c r="AL4762" s="41"/>
      <c r="AM4762" s="41"/>
      <c r="AN4762" s="41"/>
      <c r="AO4762" s="41"/>
      <c r="AP4762" s="41"/>
      <c r="AQ4762" s="41"/>
      <c r="AR4762" s="41"/>
      <c r="AS4762" s="41"/>
      <c r="AT4762" s="41"/>
      <c r="AU4762" s="41"/>
      <c r="AV4762" s="41"/>
      <c r="AW4762" s="41"/>
      <c r="AX4762" s="41"/>
      <c r="AY4762" s="41"/>
      <c r="AZ4762" s="41"/>
      <c r="BA4762" s="41"/>
      <c r="BB4762" s="41"/>
      <c r="BC4762" s="41"/>
      <c r="BD4762" s="41"/>
      <c r="BE4762" s="41"/>
      <c r="BF4762" s="41"/>
      <c r="BG4762" s="41"/>
      <c r="BH4762" s="41"/>
      <c r="BI4762" s="41"/>
      <c r="BJ4762" s="41"/>
      <c r="BK4762" s="41"/>
      <c r="BL4762" s="41"/>
      <c r="BM4762" s="41"/>
      <c r="BN4762" s="41"/>
      <c r="BO4762" s="41"/>
      <c r="BP4762" s="108"/>
      <c r="CG4762" s="102"/>
      <c r="CI4762" s="45"/>
    </row>
    <row r="4763" spans="37:87" ht="13" customHeight="1">
      <c r="AK4763" s="114"/>
      <c r="AL4763" s="41"/>
      <c r="AM4763" s="41"/>
      <c r="AN4763" s="41"/>
      <c r="AO4763" s="41"/>
      <c r="AP4763" s="41"/>
      <c r="AQ4763" s="41"/>
      <c r="AR4763" s="41"/>
      <c r="AS4763" s="41"/>
      <c r="AT4763" s="41"/>
      <c r="AU4763" s="41"/>
      <c r="AV4763" s="41"/>
      <c r="AW4763" s="41"/>
      <c r="AX4763" s="41"/>
      <c r="AY4763" s="41"/>
      <c r="AZ4763" s="41"/>
      <c r="BA4763" s="41"/>
      <c r="BB4763" s="41"/>
      <c r="BC4763" s="41"/>
      <c r="BD4763" s="41"/>
      <c r="BE4763" s="41"/>
      <c r="BF4763" s="41"/>
      <c r="BG4763" s="41"/>
      <c r="BH4763" s="41"/>
      <c r="BI4763" s="41"/>
      <c r="BJ4763" s="41"/>
      <c r="BK4763" s="41"/>
      <c r="BL4763" s="41"/>
      <c r="BM4763" s="41"/>
      <c r="BN4763" s="41"/>
      <c r="BO4763" s="41"/>
      <c r="BP4763" s="108"/>
      <c r="CG4763" s="102"/>
      <c r="CI4763" s="45"/>
    </row>
    <row r="4764" spans="37:87" ht="13" customHeight="1">
      <c r="AK4764" s="114"/>
      <c r="AL4764" s="41"/>
      <c r="AM4764" s="41"/>
      <c r="AN4764" s="41"/>
      <c r="AO4764" s="41"/>
      <c r="AP4764" s="41"/>
      <c r="AQ4764" s="41"/>
      <c r="AR4764" s="41"/>
      <c r="AS4764" s="41"/>
      <c r="AT4764" s="41"/>
      <c r="AU4764" s="41"/>
      <c r="AV4764" s="41"/>
      <c r="AW4764" s="41"/>
      <c r="AX4764" s="41"/>
      <c r="AY4764" s="41"/>
      <c r="AZ4764" s="41"/>
      <c r="BA4764" s="41"/>
      <c r="BB4764" s="41"/>
      <c r="BC4764" s="41"/>
      <c r="BD4764" s="41"/>
      <c r="BE4764" s="41"/>
      <c r="BF4764" s="41"/>
      <c r="BG4764" s="41"/>
      <c r="BH4764" s="41"/>
      <c r="BI4764" s="41"/>
      <c r="BJ4764" s="41"/>
      <c r="BK4764" s="41"/>
      <c r="BL4764" s="41"/>
      <c r="BM4764" s="41"/>
      <c r="BN4764" s="41"/>
      <c r="BO4764" s="41"/>
      <c r="BP4764" s="108"/>
      <c r="CG4764" s="102"/>
      <c r="CI4764" s="45"/>
    </row>
    <row r="4765" spans="37:87" ht="13" customHeight="1">
      <c r="AK4765" s="114"/>
      <c r="AL4765" s="41"/>
      <c r="AM4765" s="41"/>
      <c r="AN4765" s="41"/>
      <c r="AO4765" s="41"/>
      <c r="AP4765" s="41"/>
      <c r="AQ4765" s="41"/>
      <c r="AR4765" s="41"/>
      <c r="AS4765" s="41"/>
      <c r="AT4765" s="41"/>
      <c r="AU4765" s="41"/>
      <c r="AV4765" s="41"/>
      <c r="AW4765" s="41"/>
      <c r="AX4765" s="41"/>
      <c r="AY4765" s="41"/>
      <c r="AZ4765" s="41"/>
      <c r="BA4765" s="41"/>
      <c r="BB4765" s="41"/>
      <c r="BC4765" s="41"/>
      <c r="BD4765" s="41"/>
      <c r="BE4765" s="41"/>
      <c r="BF4765" s="41"/>
      <c r="BG4765" s="41"/>
      <c r="BH4765" s="41"/>
      <c r="BI4765" s="41"/>
      <c r="BJ4765" s="41"/>
      <c r="BK4765" s="41"/>
      <c r="BL4765" s="41"/>
      <c r="BM4765" s="41"/>
      <c r="BN4765" s="41"/>
      <c r="BO4765" s="41"/>
      <c r="BP4765" s="108"/>
      <c r="CG4765" s="102"/>
      <c r="CI4765" s="45"/>
    </row>
    <row r="4766" spans="37:87" ht="13" customHeight="1">
      <c r="AK4766" s="114"/>
      <c r="AL4766" s="41"/>
      <c r="AM4766" s="41"/>
      <c r="AN4766" s="41"/>
      <c r="AO4766" s="41"/>
      <c r="AP4766" s="41"/>
      <c r="AQ4766" s="41"/>
      <c r="AR4766" s="41"/>
      <c r="AS4766" s="41"/>
      <c r="AT4766" s="41"/>
      <c r="AU4766" s="41"/>
      <c r="AV4766" s="41"/>
      <c r="AW4766" s="41"/>
      <c r="AX4766" s="41"/>
      <c r="AY4766" s="41"/>
      <c r="AZ4766" s="41"/>
      <c r="BA4766" s="41"/>
      <c r="BB4766" s="41"/>
      <c r="BC4766" s="41"/>
      <c r="BD4766" s="41"/>
      <c r="BE4766" s="41"/>
      <c r="BF4766" s="41"/>
      <c r="BG4766" s="41"/>
      <c r="BH4766" s="41"/>
      <c r="BI4766" s="41"/>
      <c r="BJ4766" s="41"/>
      <c r="BK4766" s="41"/>
      <c r="BL4766" s="41"/>
      <c r="BM4766" s="41"/>
      <c r="BN4766" s="41"/>
      <c r="BO4766" s="41"/>
      <c r="BP4766" s="108"/>
      <c r="CG4766" s="102"/>
      <c r="CI4766" s="45"/>
    </row>
    <row r="4767" spans="37:87" ht="13" customHeight="1">
      <c r="AK4767" s="114"/>
      <c r="AL4767" s="41"/>
      <c r="AM4767" s="41"/>
      <c r="AN4767" s="41"/>
      <c r="AO4767" s="41"/>
      <c r="AP4767" s="41"/>
      <c r="AQ4767" s="41"/>
      <c r="AR4767" s="41"/>
      <c r="AS4767" s="41"/>
      <c r="AT4767" s="41"/>
      <c r="AU4767" s="41"/>
      <c r="AV4767" s="41"/>
      <c r="AW4767" s="41"/>
      <c r="AX4767" s="41"/>
      <c r="AY4767" s="41"/>
      <c r="AZ4767" s="41"/>
      <c r="BA4767" s="41"/>
      <c r="BB4767" s="41"/>
      <c r="BC4767" s="41"/>
      <c r="BD4767" s="41"/>
      <c r="BE4767" s="41"/>
      <c r="BF4767" s="41"/>
      <c r="BG4767" s="41"/>
      <c r="BH4767" s="41"/>
      <c r="BI4767" s="41"/>
      <c r="BJ4767" s="41"/>
      <c r="BK4767" s="41"/>
      <c r="BL4767" s="41"/>
      <c r="BM4767" s="41"/>
      <c r="BN4767" s="41"/>
      <c r="BO4767" s="41"/>
      <c r="BP4767" s="108"/>
      <c r="CG4767" s="102"/>
      <c r="CI4767" s="45"/>
    </row>
    <row r="4768" spans="37:87" ht="13" customHeight="1">
      <c r="AK4768" s="114"/>
      <c r="AL4768" s="41"/>
      <c r="AM4768" s="41"/>
      <c r="AN4768" s="41"/>
      <c r="AO4768" s="41"/>
      <c r="AP4768" s="41"/>
      <c r="AQ4768" s="41"/>
      <c r="AR4768" s="41"/>
      <c r="AS4768" s="41"/>
      <c r="AT4768" s="41"/>
      <c r="AU4768" s="41"/>
      <c r="AV4768" s="41"/>
      <c r="AW4768" s="41"/>
      <c r="AX4768" s="41"/>
      <c r="AY4768" s="41"/>
      <c r="AZ4768" s="41"/>
      <c r="BA4768" s="41"/>
      <c r="BB4768" s="41"/>
      <c r="BC4768" s="41"/>
      <c r="BD4768" s="41"/>
      <c r="BE4768" s="41"/>
      <c r="BF4768" s="41"/>
      <c r="BG4768" s="41"/>
      <c r="BH4768" s="41"/>
      <c r="BI4768" s="41"/>
      <c r="BJ4768" s="41"/>
      <c r="BK4768" s="41"/>
      <c r="BL4768" s="41"/>
      <c r="BM4768" s="41"/>
      <c r="BN4768" s="41"/>
      <c r="BO4768" s="41"/>
      <c r="BP4768" s="108"/>
      <c r="CG4768" s="102"/>
      <c r="CI4768" s="45"/>
    </row>
    <row r="4769" spans="37:87" ht="13" customHeight="1">
      <c r="AK4769" s="114"/>
      <c r="AL4769" s="41"/>
      <c r="AM4769" s="41"/>
      <c r="AN4769" s="41"/>
      <c r="AO4769" s="41"/>
      <c r="AP4769" s="41"/>
      <c r="AQ4769" s="41"/>
      <c r="AR4769" s="41"/>
      <c r="AS4769" s="41"/>
      <c r="AT4769" s="41"/>
      <c r="AU4769" s="41"/>
      <c r="AV4769" s="41"/>
      <c r="AW4769" s="41"/>
      <c r="AX4769" s="41"/>
      <c r="AY4769" s="41"/>
      <c r="AZ4769" s="41"/>
      <c r="BA4769" s="41"/>
      <c r="BB4769" s="41"/>
      <c r="BC4769" s="41"/>
      <c r="BD4769" s="41"/>
      <c r="BE4769" s="41"/>
      <c r="BF4769" s="41"/>
      <c r="BG4769" s="41"/>
      <c r="BH4769" s="41"/>
      <c r="BI4769" s="41"/>
      <c r="BJ4769" s="41"/>
      <c r="BK4769" s="41"/>
      <c r="BL4769" s="41"/>
      <c r="BM4769" s="41"/>
      <c r="BN4769" s="41"/>
      <c r="BO4769" s="41"/>
      <c r="BP4769" s="108"/>
      <c r="CG4769" s="102"/>
      <c r="CI4769" s="45"/>
    </row>
    <row r="4770" spans="37:87" ht="13" customHeight="1">
      <c r="AK4770" s="114"/>
      <c r="AL4770" s="41"/>
      <c r="AM4770" s="41"/>
      <c r="AN4770" s="41"/>
      <c r="AO4770" s="41"/>
      <c r="AP4770" s="41"/>
      <c r="AQ4770" s="41"/>
      <c r="AR4770" s="41"/>
      <c r="AS4770" s="41"/>
      <c r="AT4770" s="41"/>
      <c r="AU4770" s="41"/>
      <c r="AV4770" s="41"/>
      <c r="AW4770" s="41"/>
      <c r="AX4770" s="41"/>
      <c r="AY4770" s="41"/>
      <c r="AZ4770" s="41"/>
      <c r="BA4770" s="41"/>
      <c r="BB4770" s="41"/>
      <c r="BC4770" s="41"/>
      <c r="BD4770" s="41"/>
      <c r="BE4770" s="41"/>
      <c r="BF4770" s="41"/>
      <c r="BG4770" s="41"/>
      <c r="BH4770" s="41"/>
      <c r="BI4770" s="41"/>
      <c r="BJ4770" s="41"/>
      <c r="BK4770" s="41"/>
      <c r="BL4770" s="41"/>
      <c r="BM4770" s="41"/>
      <c r="BN4770" s="41"/>
      <c r="BO4770" s="41"/>
      <c r="BP4770" s="108"/>
      <c r="CG4770" s="102"/>
      <c r="CI4770" s="45"/>
    </row>
    <row r="4771" spans="37:87" ht="13" customHeight="1">
      <c r="AK4771" s="114"/>
      <c r="AL4771" s="41"/>
      <c r="AM4771" s="41"/>
      <c r="AN4771" s="41"/>
      <c r="AO4771" s="41"/>
      <c r="AP4771" s="41"/>
      <c r="AQ4771" s="41"/>
      <c r="AR4771" s="41"/>
      <c r="AS4771" s="41"/>
      <c r="AT4771" s="41"/>
      <c r="AU4771" s="41"/>
      <c r="AV4771" s="41"/>
      <c r="AW4771" s="41"/>
      <c r="AX4771" s="41"/>
      <c r="AY4771" s="41"/>
      <c r="AZ4771" s="41"/>
      <c r="BA4771" s="41"/>
      <c r="BB4771" s="41"/>
      <c r="BC4771" s="41"/>
      <c r="BD4771" s="41"/>
      <c r="BE4771" s="41"/>
      <c r="BF4771" s="41"/>
      <c r="BG4771" s="41"/>
      <c r="BH4771" s="41"/>
      <c r="BI4771" s="41"/>
      <c r="BJ4771" s="41"/>
      <c r="BK4771" s="41"/>
      <c r="BL4771" s="41"/>
      <c r="BM4771" s="41"/>
      <c r="BN4771" s="41"/>
      <c r="BO4771" s="41"/>
      <c r="BP4771" s="108"/>
      <c r="CG4771" s="102"/>
      <c r="CI4771" s="45"/>
    </row>
    <row r="4772" spans="37:87" ht="13" customHeight="1">
      <c r="AK4772" s="114"/>
      <c r="AL4772" s="41"/>
      <c r="AM4772" s="41"/>
      <c r="AN4772" s="41"/>
      <c r="AO4772" s="41"/>
      <c r="AP4772" s="41"/>
      <c r="AQ4772" s="41"/>
      <c r="AR4772" s="41"/>
      <c r="AS4772" s="41"/>
      <c r="AT4772" s="41"/>
      <c r="AU4772" s="41"/>
      <c r="AV4772" s="41"/>
      <c r="AW4772" s="41"/>
      <c r="AX4772" s="41"/>
      <c r="AY4772" s="41"/>
      <c r="AZ4772" s="41"/>
      <c r="BA4772" s="41"/>
      <c r="BB4772" s="41"/>
      <c r="BC4772" s="41"/>
      <c r="BD4772" s="41"/>
      <c r="BE4772" s="41"/>
      <c r="BF4772" s="41"/>
      <c r="BG4772" s="41"/>
      <c r="BH4772" s="41"/>
      <c r="BI4772" s="41"/>
      <c r="BJ4772" s="41"/>
      <c r="BK4772" s="41"/>
      <c r="BL4772" s="41"/>
      <c r="BM4772" s="41"/>
      <c r="BN4772" s="41"/>
      <c r="BO4772" s="41"/>
      <c r="BP4772" s="108"/>
      <c r="CG4772" s="102"/>
      <c r="CI4772" s="45"/>
    </row>
    <row r="4773" spans="37:87" ht="13" customHeight="1">
      <c r="AK4773" s="114"/>
      <c r="AL4773" s="41"/>
      <c r="AM4773" s="41"/>
      <c r="AN4773" s="41"/>
      <c r="AO4773" s="41"/>
      <c r="AP4773" s="41"/>
      <c r="AQ4773" s="41"/>
      <c r="AR4773" s="41"/>
      <c r="AS4773" s="41"/>
      <c r="AT4773" s="41"/>
      <c r="AU4773" s="41"/>
      <c r="AV4773" s="41"/>
      <c r="AW4773" s="41"/>
      <c r="AX4773" s="41"/>
      <c r="AY4773" s="41"/>
      <c r="AZ4773" s="41"/>
      <c r="BA4773" s="41"/>
      <c r="BB4773" s="41"/>
      <c r="BC4773" s="41"/>
      <c r="BD4773" s="41"/>
      <c r="BE4773" s="41"/>
      <c r="BF4773" s="41"/>
      <c r="BG4773" s="41"/>
      <c r="BH4773" s="41"/>
      <c r="BI4773" s="41"/>
      <c r="BJ4773" s="41"/>
      <c r="BK4773" s="41"/>
      <c r="BL4773" s="41"/>
      <c r="BM4773" s="41"/>
      <c r="BN4773" s="41"/>
      <c r="BO4773" s="41"/>
      <c r="BP4773" s="108"/>
      <c r="CG4773" s="102"/>
      <c r="CI4773" s="45"/>
    </row>
    <row r="4774" spans="37:87" ht="13" customHeight="1">
      <c r="AK4774" s="114"/>
      <c r="AL4774" s="41"/>
      <c r="AM4774" s="41"/>
      <c r="AN4774" s="41"/>
      <c r="AO4774" s="41"/>
      <c r="AP4774" s="41"/>
      <c r="AQ4774" s="41"/>
      <c r="AR4774" s="41"/>
      <c r="AS4774" s="41"/>
      <c r="AT4774" s="41"/>
      <c r="AU4774" s="41"/>
      <c r="AV4774" s="41"/>
      <c r="AW4774" s="41"/>
      <c r="AX4774" s="41"/>
      <c r="AY4774" s="41"/>
      <c r="AZ4774" s="41"/>
      <c r="BA4774" s="41"/>
      <c r="BB4774" s="41"/>
      <c r="BC4774" s="41"/>
      <c r="BD4774" s="41"/>
      <c r="BE4774" s="41"/>
      <c r="BF4774" s="41"/>
      <c r="BG4774" s="41"/>
      <c r="BH4774" s="41"/>
      <c r="BI4774" s="41"/>
      <c r="BJ4774" s="41"/>
      <c r="BK4774" s="41"/>
      <c r="BL4774" s="41"/>
      <c r="BM4774" s="41"/>
      <c r="BN4774" s="41"/>
      <c r="BO4774" s="41"/>
      <c r="BP4774" s="108"/>
      <c r="CG4774" s="102"/>
      <c r="CI4774" s="45"/>
    </row>
    <row r="4775" spans="37:87" ht="13" customHeight="1">
      <c r="AK4775" s="114"/>
      <c r="AL4775" s="41"/>
      <c r="AM4775" s="41"/>
      <c r="AN4775" s="41"/>
      <c r="AO4775" s="41"/>
      <c r="AP4775" s="41"/>
      <c r="AQ4775" s="41"/>
      <c r="AR4775" s="41"/>
      <c r="AS4775" s="41"/>
      <c r="AT4775" s="41"/>
      <c r="AU4775" s="41"/>
      <c r="AV4775" s="41"/>
      <c r="AW4775" s="41"/>
      <c r="AX4775" s="41"/>
      <c r="AY4775" s="41"/>
      <c r="AZ4775" s="41"/>
      <c r="BA4775" s="41"/>
      <c r="BB4775" s="41"/>
      <c r="BC4775" s="41"/>
      <c r="BD4775" s="41"/>
      <c r="BE4775" s="41"/>
      <c r="BF4775" s="41"/>
      <c r="BG4775" s="41"/>
      <c r="BH4775" s="41"/>
      <c r="BI4775" s="41"/>
      <c r="BJ4775" s="41"/>
      <c r="BK4775" s="41"/>
      <c r="BL4775" s="41"/>
      <c r="BM4775" s="41"/>
      <c r="BN4775" s="41"/>
      <c r="BO4775" s="41"/>
      <c r="BP4775" s="108"/>
      <c r="CG4775" s="102"/>
      <c r="CI4775" s="45"/>
    </row>
    <row r="4776" spans="37:87" ht="13" customHeight="1">
      <c r="AK4776" s="114"/>
      <c r="AL4776" s="41"/>
      <c r="AM4776" s="41"/>
      <c r="AN4776" s="41"/>
      <c r="AO4776" s="41"/>
      <c r="AP4776" s="41"/>
      <c r="AQ4776" s="41"/>
      <c r="AR4776" s="41"/>
      <c r="AS4776" s="41"/>
      <c r="AT4776" s="41"/>
      <c r="AU4776" s="41"/>
      <c r="AV4776" s="41"/>
      <c r="AW4776" s="41"/>
      <c r="AX4776" s="41"/>
      <c r="AY4776" s="41"/>
      <c r="AZ4776" s="41"/>
      <c r="BA4776" s="41"/>
      <c r="BB4776" s="41"/>
      <c r="BC4776" s="41"/>
      <c r="BD4776" s="41"/>
      <c r="BE4776" s="41"/>
      <c r="BF4776" s="41"/>
      <c r="BG4776" s="41"/>
      <c r="BH4776" s="41"/>
      <c r="BI4776" s="41"/>
      <c r="BJ4776" s="41"/>
      <c r="BK4776" s="41"/>
      <c r="BL4776" s="41"/>
      <c r="BM4776" s="41"/>
      <c r="BN4776" s="41"/>
      <c r="BO4776" s="41"/>
      <c r="BP4776" s="108"/>
      <c r="CG4776" s="102"/>
      <c r="CI4776" s="45"/>
    </row>
    <row r="4777" spans="37:87" ht="13" customHeight="1">
      <c r="AK4777" s="114"/>
      <c r="AL4777" s="41"/>
      <c r="AM4777" s="41"/>
      <c r="AN4777" s="41"/>
      <c r="AO4777" s="41"/>
      <c r="AP4777" s="41"/>
      <c r="AQ4777" s="41"/>
      <c r="AR4777" s="41"/>
      <c r="AS4777" s="41"/>
      <c r="AT4777" s="41"/>
      <c r="AU4777" s="41"/>
      <c r="AV4777" s="41"/>
      <c r="AW4777" s="41"/>
      <c r="AX4777" s="41"/>
      <c r="AY4777" s="41"/>
      <c r="AZ4777" s="41"/>
      <c r="BA4777" s="41"/>
      <c r="BB4777" s="41"/>
      <c r="BC4777" s="41"/>
      <c r="BD4777" s="41"/>
      <c r="BE4777" s="41"/>
      <c r="BF4777" s="41"/>
      <c r="BG4777" s="41"/>
      <c r="BH4777" s="41"/>
      <c r="BI4777" s="41"/>
      <c r="BJ4777" s="41"/>
      <c r="BK4777" s="41"/>
      <c r="BL4777" s="41"/>
      <c r="BM4777" s="41"/>
      <c r="BN4777" s="41"/>
      <c r="BO4777" s="41"/>
      <c r="BP4777" s="108"/>
      <c r="CG4777" s="102"/>
      <c r="CI4777" s="45"/>
    </row>
    <row r="4778" spans="37:87" ht="13" customHeight="1">
      <c r="AK4778" s="114"/>
      <c r="AL4778" s="41"/>
      <c r="AM4778" s="41"/>
      <c r="AN4778" s="41"/>
      <c r="AO4778" s="41"/>
      <c r="AP4778" s="41"/>
      <c r="AQ4778" s="41"/>
      <c r="AR4778" s="41"/>
      <c r="AS4778" s="41"/>
      <c r="AT4778" s="41"/>
      <c r="AU4778" s="41"/>
      <c r="AV4778" s="41"/>
      <c r="AW4778" s="41"/>
      <c r="AX4778" s="41"/>
      <c r="AY4778" s="41"/>
      <c r="AZ4778" s="41"/>
      <c r="BA4778" s="41"/>
      <c r="BB4778" s="41"/>
      <c r="BC4778" s="41"/>
      <c r="BD4778" s="41"/>
      <c r="BE4778" s="41"/>
      <c r="BF4778" s="41"/>
      <c r="BG4778" s="41"/>
      <c r="BH4778" s="41"/>
      <c r="BI4778" s="41"/>
      <c r="BJ4778" s="41"/>
      <c r="BK4778" s="41"/>
      <c r="BL4778" s="41"/>
      <c r="BM4778" s="41"/>
      <c r="BN4778" s="41"/>
      <c r="BO4778" s="41"/>
      <c r="BP4778" s="108"/>
      <c r="CG4778" s="102"/>
      <c r="CI4778" s="45"/>
    </row>
    <row r="4779" spans="37:87" ht="13" customHeight="1">
      <c r="AK4779" s="114"/>
      <c r="AL4779" s="41"/>
      <c r="AM4779" s="41"/>
      <c r="AN4779" s="41"/>
      <c r="AO4779" s="41"/>
      <c r="AP4779" s="41"/>
      <c r="AQ4779" s="41"/>
      <c r="AR4779" s="41"/>
      <c r="AS4779" s="41"/>
      <c r="AT4779" s="41"/>
      <c r="AU4779" s="41"/>
      <c r="AV4779" s="41"/>
      <c r="AW4779" s="41"/>
      <c r="AX4779" s="41"/>
      <c r="AY4779" s="41"/>
      <c r="AZ4779" s="41"/>
      <c r="BA4779" s="41"/>
      <c r="BB4779" s="41"/>
      <c r="BC4779" s="41"/>
      <c r="BD4779" s="41"/>
      <c r="BE4779" s="41"/>
      <c r="BF4779" s="41"/>
      <c r="BG4779" s="41"/>
      <c r="BH4779" s="41"/>
      <c r="BI4779" s="41"/>
      <c r="BJ4779" s="41"/>
      <c r="BK4779" s="41"/>
      <c r="BL4779" s="41"/>
      <c r="BM4779" s="41"/>
      <c r="BN4779" s="41"/>
      <c r="BO4779" s="41"/>
      <c r="BP4779" s="108"/>
      <c r="CG4779" s="102"/>
      <c r="CI4779" s="45"/>
    </row>
    <row r="4780" spans="37:87" ht="13" customHeight="1">
      <c r="AK4780" s="114"/>
      <c r="AL4780" s="41"/>
      <c r="AM4780" s="41"/>
      <c r="AN4780" s="41"/>
      <c r="AO4780" s="41"/>
      <c r="AP4780" s="41"/>
      <c r="AQ4780" s="41"/>
      <c r="AR4780" s="41"/>
      <c r="AS4780" s="41"/>
      <c r="AT4780" s="41"/>
      <c r="AU4780" s="41"/>
      <c r="AV4780" s="41"/>
      <c r="AW4780" s="41"/>
      <c r="AX4780" s="41"/>
      <c r="AY4780" s="41"/>
      <c r="AZ4780" s="41"/>
      <c r="BA4780" s="41"/>
      <c r="BB4780" s="41"/>
      <c r="BC4780" s="41"/>
      <c r="BD4780" s="41"/>
      <c r="BE4780" s="41"/>
      <c r="BF4780" s="41"/>
      <c r="BG4780" s="41"/>
      <c r="BH4780" s="41"/>
      <c r="BI4780" s="41"/>
      <c r="BJ4780" s="41"/>
      <c r="BK4780" s="41"/>
      <c r="BL4780" s="41"/>
      <c r="BM4780" s="41"/>
      <c r="BN4780" s="41"/>
      <c r="BO4780" s="41"/>
      <c r="BP4780" s="108"/>
      <c r="CG4780" s="102"/>
      <c r="CI4780" s="45"/>
    </row>
    <row r="4781" spans="37:87" ht="13" customHeight="1">
      <c r="AK4781" s="114"/>
      <c r="AL4781" s="41"/>
      <c r="AM4781" s="41"/>
      <c r="AN4781" s="41"/>
      <c r="AO4781" s="41"/>
      <c r="AP4781" s="41"/>
      <c r="AQ4781" s="41"/>
      <c r="AR4781" s="41"/>
      <c r="AS4781" s="41"/>
      <c r="AT4781" s="41"/>
      <c r="AU4781" s="41"/>
      <c r="AV4781" s="41"/>
      <c r="AW4781" s="41"/>
      <c r="AX4781" s="41"/>
      <c r="AY4781" s="41"/>
      <c r="AZ4781" s="41"/>
      <c r="BA4781" s="41"/>
      <c r="BB4781" s="41"/>
      <c r="BC4781" s="41"/>
      <c r="BD4781" s="41"/>
      <c r="BE4781" s="41"/>
      <c r="BF4781" s="41"/>
      <c r="BG4781" s="41"/>
      <c r="BH4781" s="41"/>
      <c r="BI4781" s="41"/>
      <c r="BJ4781" s="41"/>
      <c r="BK4781" s="41"/>
      <c r="BL4781" s="41"/>
      <c r="BM4781" s="41"/>
      <c r="BN4781" s="41"/>
      <c r="BO4781" s="41"/>
      <c r="BP4781" s="108"/>
      <c r="CG4781" s="102"/>
      <c r="CI4781" s="45"/>
    </row>
    <row r="4782" spans="37:87" ht="13" customHeight="1">
      <c r="AK4782" s="114"/>
      <c r="AL4782" s="41"/>
      <c r="AM4782" s="41"/>
      <c r="AN4782" s="41"/>
      <c r="AO4782" s="41"/>
      <c r="AP4782" s="41"/>
      <c r="AQ4782" s="41"/>
      <c r="AR4782" s="41"/>
      <c r="AS4782" s="41"/>
      <c r="AT4782" s="41"/>
      <c r="AU4782" s="41"/>
      <c r="AV4782" s="41"/>
      <c r="AW4782" s="41"/>
      <c r="AX4782" s="41"/>
      <c r="AY4782" s="41"/>
      <c r="AZ4782" s="41"/>
      <c r="BA4782" s="41"/>
      <c r="BB4782" s="41"/>
      <c r="BC4782" s="41"/>
      <c r="BD4782" s="41"/>
      <c r="BE4782" s="41"/>
      <c r="BF4782" s="41"/>
      <c r="BG4782" s="41"/>
      <c r="BH4782" s="41"/>
      <c r="BI4782" s="41"/>
      <c r="BJ4782" s="41"/>
      <c r="BK4782" s="41"/>
      <c r="BL4782" s="41"/>
      <c r="BM4782" s="41"/>
      <c r="BN4782" s="41"/>
      <c r="BO4782" s="41"/>
      <c r="BP4782" s="108"/>
      <c r="CG4782" s="102"/>
      <c r="CI4782" s="45"/>
    </row>
    <row r="4783" spans="37:87" ht="13" customHeight="1">
      <c r="AK4783" s="114"/>
      <c r="AL4783" s="41"/>
      <c r="AM4783" s="41"/>
      <c r="AN4783" s="41"/>
      <c r="AO4783" s="41"/>
      <c r="AP4783" s="41"/>
      <c r="AQ4783" s="41"/>
      <c r="AR4783" s="41"/>
      <c r="AS4783" s="41"/>
      <c r="AT4783" s="41"/>
      <c r="AU4783" s="41"/>
      <c r="AV4783" s="41"/>
      <c r="AW4783" s="41"/>
      <c r="AX4783" s="41"/>
      <c r="AY4783" s="41"/>
      <c r="AZ4783" s="41"/>
      <c r="BA4783" s="41"/>
      <c r="BB4783" s="41"/>
      <c r="BC4783" s="41"/>
      <c r="BD4783" s="41"/>
      <c r="BE4783" s="41"/>
      <c r="BF4783" s="41"/>
      <c r="BG4783" s="41"/>
      <c r="BH4783" s="41"/>
      <c r="BI4783" s="41"/>
      <c r="BJ4783" s="41"/>
      <c r="BK4783" s="41"/>
      <c r="BL4783" s="41"/>
      <c r="BM4783" s="41"/>
      <c r="BN4783" s="41"/>
      <c r="BO4783" s="41"/>
      <c r="BP4783" s="108"/>
      <c r="CG4783" s="102"/>
      <c r="CI4783" s="45"/>
    </row>
    <row r="4784" spans="37:87" ht="13" customHeight="1">
      <c r="AK4784" s="114"/>
      <c r="AL4784" s="41"/>
      <c r="AM4784" s="41"/>
      <c r="AN4784" s="41"/>
      <c r="AO4784" s="41"/>
      <c r="AP4784" s="41"/>
      <c r="AQ4784" s="41"/>
      <c r="AR4784" s="41"/>
      <c r="AS4784" s="41"/>
      <c r="AT4784" s="41"/>
      <c r="AU4784" s="41"/>
      <c r="AV4784" s="41"/>
      <c r="AW4784" s="41"/>
      <c r="AX4784" s="41"/>
      <c r="AY4784" s="41"/>
      <c r="AZ4784" s="41"/>
      <c r="BA4784" s="41"/>
      <c r="BB4784" s="41"/>
      <c r="BC4784" s="41"/>
      <c r="BD4784" s="41"/>
      <c r="BE4784" s="41"/>
      <c r="BF4784" s="41"/>
      <c r="BG4784" s="41"/>
      <c r="BH4784" s="41"/>
      <c r="BI4784" s="41"/>
      <c r="BJ4784" s="41"/>
      <c r="BK4784" s="41"/>
      <c r="BL4784" s="41"/>
      <c r="BM4784" s="41"/>
      <c r="BN4784" s="41"/>
      <c r="BO4784" s="41"/>
      <c r="BP4784" s="108"/>
      <c r="CG4784" s="102"/>
      <c r="CI4784" s="45"/>
    </row>
    <row r="4785" spans="37:87" ht="13" customHeight="1">
      <c r="AK4785" s="114"/>
      <c r="AL4785" s="41"/>
      <c r="AM4785" s="41"/>
      <c r="AN4785" s="41"/>
      <c r="AO4785" s="41"/>
      <c r="AP4785" s="41"/>
      <c r="AQ4785" s="41"/>
      <c r="AR4785" s="41"/>
      <c r="AS4785" s="41"/>
      <c r="AT4785" s="41"/>
      <c r="AU4785" s="41"/>
      <c r="AV4785" s="41"/>
      <c r="AW4785" s="41"/>
      <c r="AX4785" s="41"/>
      <c r="AY4785" s="41"/>
      <c r="AZ4785" s="41"/>
      <c r="BA4785" s="41"/>
      <c r="BB4785" s="41"/>
      <c r="BC4785" s="41"/>
      <c r="BD4785" s="41"/>
      <c r="BE4785" s="41"/>
      <c r="BF4785" s="41"/>
      <c r="BG4785" s="41"/>
      <c r="BH4785" s="41"/>
      <c r="BI4785" s="41"/>
      <c r="BJ4785" s="41"/>
      <c r="BK4785" s="41"/>
      <c r="BL4785" s="41"/>
      <c r="BM4785" s="41"/>
      <c r="BN4785" s="41"/>
      <c r="BO4785" s="41"/>
      <c r="BP4785" s="108"/>
      <c r="CG4785" s="102"/>
      <c r="CI4785" s="45"/>
    </row>
    <row r="4786" spans="37:87" ht="13" customHeight="1">
      <c r="AK4786" s="114"/>
      <c r="AL4786" s="41"/>
      <c r="AM4786" s="41"/>
      <c r="AN4786" s="41"/>
      <c r="AO4786" s="41"/>
      <c r="AP4786" s="41"/>
      <c r="AQ4786" s="41"/>
      <c r="AR4786" s="41"/>
      <c r="AS4786" s="41"/>
      <c r="AT4786" s="41"/>
      <c r="AU4786" s="41"/>
      <c r="AV4786" s="41"/>
      <c r="AW4786" s="41"/>
      <c r="AX4786" s="41"/>
      <c r="AY4786" s="41"/>
      <c r="AZ4786" s="41"/>
      <c r="BA4786" s="41"/>
      <c r="BB4786" s="41"/>
      <c r="BC4786" s="41"/>
      <c r="BD4786" s="41"/>
      <c r="BE4786" s="41"/>
      <c r="BF4786" s="41"/>
      <c r="BG4786" s="41"/>
      <c r="BH4786" s="41"/>
      <c r="BI4786" s="41"/>
      <c r="BJ4786" s="41"/>
      <c r="BK4786" s="41"/>
      <c r="BL4786" s="41"/>
      <c r="BM4786" s="41"/>
      <c r="BN4786" s="41"/>
      <c r="BO4786" s="41"/>
      <c r="BP4786" s="108"/>
      <c r="CG4786" s="102"/>
      <c r="CI4786" s="45"/>
    </row>
    <row r="4787" spans="37:87" ht="13" customHeight="1">
      <c r="AK4787" s="114"/>
      <c r="AL4787" s="41"/>
      <c r="AM4787" s="41"/>
      <c r="AN4787" s="41"/>
      <c r="AO4787" s="41"/>
      <c r="AP4787" s="41"/>
      <c r="AQ4787" s="41"/>
      <c r="AR4787" s="41"/>
      <c r="AS4787" s="41"/>
      <c r="AT4787" s="41"/>
      <c r="AU4787" s="41"/>
      <c r="AV4787" s="41"/>
      <c r="AW4787" s="41"/>
      <c r="AX4787" s="41"/>
      <c r="AY4787" s="41"/>
      <c r="AZ4787" s="41"/>
      <c r="BA4787" s="41"/>
      <c r="BB4787" s="41"/>
      <c r="BC4787" s="41"/>
      <c r="BD4787" s="41"/>
      <c r="BE4787" s="41"/>
      <c r="BF4787" s="41"/>
      <c r="BG4787" s="41"/>
      <c r="BH4787" s="41"/>
      <c r="BI4787" s="41"/>
      <c r="BJ4787" s="41"/>
      <c r="BK4787" s="41"/>
      <c r="BL4787" s="41"/>
      <c r="BM4787" s="41"/>
      <c r="BN4787" s="41"/>
      <c r="BO4787" s="41"/>
      <c r="BP4787" s="108"/>
      <c r="CG4787" s="102"/>
      <c r="CI4787" s="45"/>
    </row>
    <row r="4788" spans="37:87" ht="13" customHeight="1">
      <c r="AK4788" s="114"/>
      <c r="AL4788" s="41"/>
      <c r="AM4788" s="41"/>
      <c r="AN4788" s="41"/>
      <c r="AO4788" s="41"/>
      <c r="AP4788" s="41"/>
      <c r="AQ4788" s="41"/>
      <c r="AR4788" s="41"/>
      <c r="AS4788" s="41"/>
      <c r="AT4788" s="41"/>
      <c r="AU4788" s="41"/>
      <c r="AV4788" s="41"/>
      <c r="AW4788" s="41"/>
      <c r="AX4788" s="41"/>
      <c r="AY4788" s="41"/>
      <c r="AZ4788" s="41"/>
      <c r="BA4788" s="41"/>
      <c r="BB4788" s="41"/>
      <c r="BC4788" s="41"/>
      <c r="BD4788" s="41"/>
      <c r="BE4788" s="41"/>
      <c r="BF4788" s="41"/>
      <c r="BG4788" s="41"/>
      <c r="BH4788" s="41"/>
      <c r="BI4788" s="41"/>
      <c r="BJ4788" s="41"/>
      <c r="BK4788" s="41"/>
      <c r="BL4788" s="41"/>
      <c r="BM4788" s="41"/>
      <c r="BN4788" s="41"/>
      <c r="BO4788" s="41"/>
      <c r="BP4788" s="108"/>
      <c r="CG4788" s="102"/>
      <c r="CI4788" s="45"/>
    </row>
    <row r="4789" spans="37:87" ht="13" customHeight="1">
      <c r="AK4789" s="114"/>
      <c r="AL4789" s="41"/>
      <c r="AM4789" s="41"/>
      <c r="AN4789" s="41"/>
      <c r="AO4789" s="41"/>
      <c r="AP4789" s="41"/>
      <c r="AQ4789" s="41"/>
      <c r="AR4789" s="41"/>
      <c r="AS4789" s="41"/>
      <c r="AT4789" s="41"/>
      <c r="AU4789" s="41"/>
      <c r="AV4789" s="41"/>
      <c r="AW4789" s="41"/>
      <c r="AX4789" s="41"/>
      <c r="AY4789" s="41"/>
      <c r="AZ4789" s="41"/>
      <c r="BA4789" s="41"/>
      <c r="BB4789" s="41"/>
      <c r="BC4789" s="41"/>
      <c r="BD4789" s="41"/>
      <c r="BE4789" s="41"/>
      <c r="BF4789" s="41"/>
      <c r="BG4789" s="41"/>
      <c r="BH4789" s="41"/>
      <c r="BI4789" s="41"/>
      <c r="BJ4789" s="41"/>
      <c r="BK4789" s="41"/>
      <c r="BL4789" s="41"/>
      <c r="BM4789" s="41"/>
      <c r="BN4789" s="41"/>
      <c r="BO4789" s="41"/>
      <c r="BP4789" s="108"/>
      <c r="CG4789" s="102"/>
      <c r="CI4789" s="45"/>
    </row>
    <row r="4790" spans="37:87" ht="13" customHeight="1">
      <c r="AK4790" s="114"/>
      <c r="AL4790" s="41"/>
      <c r="AM4790" s="41"/>
      <c r="AN4790" s="41"/>
      <c r="AO4790" s="41"/>
      <c r="AP4790" s="41"/>
      <c r="AQ4790" s="41"/>
      <c r="AR4790" s="41"/>
      <c r="AS4790" s="41"/>
      <c r="AT4790" s="41"/>
      <c r="AU4790" s="41"/>
      <c r="AV4790" s="41"/>
      <c r="AW4790" s="41"/>
      <c r="AX4790" s="41"/>
      <c r="AY4790" s="41"/>
      <c r="AZ4790" s="41"/>
      <c r="BA4790" s="41"/>
      <c r="BB4790" s="41"/>
      <c r="BC4790" s="41"/>
      <c r="BD4790" s="41"/>
      <c r="BE4790" s="41"/>
      <c r="BF4790" s="41"/>
      <c r="BG4790" s="41"/>
      <c r="BH4790" s="41"/>
      <c r="BI4790" s="41"/>
      <c r="BJ4790" s="41"/>
      <c r="BK4790" s="41"/>
      <c r="BL4790" s="41"/>
      <c r="BM4790" s="41"/>
      <c r="BN4790" s="41"/>
      <c r="BO4790" s="41"/>
      <c r="BP4790" s="108"/>
      <c r="CG4790" s="102"/>
      <c r="CI4790" s="45"/>
    </row>
    <row r="4791" spans="37:87" ht="13" customHeight="1">
      <c r="AK4791" s="114"/>
      <c r="AL4791" s="41"/>
      <c r="AM4791" s="41"/>
      <c r="AN4791" s="41"/>
      <c r="AO4791" s="41"/>
      <c r="AP4791" s="41"/>
      <c r="AQ4791" s="41"/>
      <c r="AR4791" s="41"/>
      <c r="AS4791" s="41"/>
      <c r="AT4791" s="41"/>
      <c r="AU4791" s="41"/>
      <c r="AV4791" s="41"/>
      <c r="AW4791" s="41"/>
      <c r="AX4791" s="41"/>
      <c r="AY4791" s="41"/>
      <c r="AZ4791" s="41"/>
      <c r="BA4791" s="41"/>
      <c r="BB4791" s="41"/>
      <c r="BC4791" s="41"/>
      <c r="BD4791" s="41"/>
      <c r="BE4791" s="41"/>
      <c r="BF4791" s="41"/>
      <c r="BG4791" s="41"/>
      <c r="BH4791" s="41"/>
      <c r="BI4791" s="41"/>
      <c r="BJ4791" s="41"/>
      <c r="BK4791" s="41"/>
      <c r="BL4791" s="41"/>
      <c r="BM4791" s="41"/>
      <c r="BN4791" s="41"/>
      <c r="BO4791" s="41"/>
      <c r="BP4791" s="108"/>
      <c r="CG4791" s="102"/>
      <c r="CI4791" s="45"/>
    </row>
    <row r="4792" spans="37:87" ht="13" customHeight="1">
      <c r="AK4792" s="114"/>
      <c r="AL4792" s="41"/>
      <c r="AM4792" s="41"/>
      <c r="AN4792" s="41"/>
      <c r="AO4792" s="41"/>
      <c r="AP4792" s="41"/>
      <c r="AQ4792" s="41"/>
      <c r="AR4792" s="41"/>
      <c r="AS4792" s="41"/>
      <c r="AT4792" s="41"/>
      <c r="AU4792" s="41"/>
      <c r="AV4792" s="41"/>
      <c r="AW4792" s="41"/>
      <c r="AX4792" s="41"/>
      <c r="AY4792" s="41"/>
      <c r="AZ4792" s="41"/>
      <c r="BA4792" s="41"/>
      <c r="BB4792" s="41"/>
      <c r="BC4792" s="41"/>
      <c r="BD4792" s="41"/>
      <c r="BE4792" s="41"/>
      <c r="BF4792" s="41"/>
      <c r="BG4792" s="41"/>
      <c r="BH4792" s="41"/>
      <c r="BI4792" s="41"/>
      <c r="BJ4792" s="41"/>
      <c r="BK4792" s="41"/>
      <c r="BL4792" s="41"/>
      <c r="BM4792" s="41"/>
      <c r="BN4792" s="41"/>
      <c r="BO4792" s="41"/>
      <c r="BP4792" s="108"/>
      <c r="CG4792" s="102"/>
      <c r="CI4792" s="45"/>
    </row>
    <row r="4793" spans="37:87" ht="13" customHeight="1">
      <c r="AK4793" s="114"/>
      <c r="AL4793" s="41"/>
      <c r="AM4793" s="41"/>
      <c r="AN4793" s="41"/>
      <c r="AO4793" s="41"/>
      <c r="AP4793" s="41"/>
      <c r="AQ4793" s="41"/>
      <c r="AR4793" s="41"/>
      <c r="AS4793" s="41"/>
      <c r="AT4793" s="41"/>
      <c r="AU4793" s="41"/>
      <c r="AV4793" s="41"/>
      <c r="AW4793" s="41"/>
      <c r="AX4793" s="41"/>
      <c r="AY4793" s="41"/>
      <c r="AZ4793" s="41"/>
      <c r="BA4793" s="41"/>
      <c r="BB4793" s="41"/>
      <c r="BC4793" s="41"/>
      <c r="BD4793" s="41"/>
      <c r="BE4793" s="41"/>
      <c r="BF4793" s="41"/>
      <c r="BG4793" s="41"/>
      <c r="BH4793" s="41"/>
      <c r="BI4793" s="41"/>
      <c r="BJ4793" s="41"/>
      <c r="BK4793" s="41"/>
      <c r="BL4793" s="41"/>
      <c r="BM4793" s="41"/>
      <c r="BN4793" s="41"/>
      <c r="BO4793" s="41"/>
      <c r="BP4793" s="108"/>
      <c r="CG4793" s="102"/>
      <c r="CI4793" s="45"/>
    </row>
    <row r="4794" spans="37:87" ht="13" customHeight="1">
      <c r="AK4794" s="114"/>
      <c r="AL4794" s="41"/>
      <c r="AM4794" s="41"/>
      <c r="AN4794" s="41"/>
      <c r="AO4794" s="41"/>
      <c r="AP4794" s="41"/>
      <c r="AQ4794" s="41"/>
      <c r="AR4794" s="41"/>
      <c r="AS4794" s="41"/>
      <c r="AT4794" s="41"/>
      <c r="AU4794" s="41"/>
      <c r="AV4794" s="41"/>
      <c r="AW4794" s="41"/>
      <c r="AX4794" s="41"/>
      <c r="AY4794" s="41"/>
      <c r="AZ4794" s="41"/>
      <c r="BA4794" s="41"/>
      <c r="BB4794" s="41"/>
      <c r="BC4794" s="41"/>
      <c r="BD4794" s="41"/>
      <c r="BE4794" s="41"/>
      <c r="BF4794" s="41"/>
      <c r="BG4794" s="41"/>
      <c r="BH4794" s="41"/>
      <c r="BI4794" s="41"/>
      <c r="BJ4794" s="41"/>
      <c r="BK4794" s="41"/>
      <c r="BL4794" s="41"/>
      <c r="BM4794" s="41"/>
      <c r="BN4794" s="41"/>
      <c r="BO4794" s="41"/>
      <c r="BP4794" s="108"/>
      <c r="CG4794" s="102"/>
      <c r="CI4794" s="45"/>
    </row>
    <row r="4795" spans="37:87" ht="13" customHeight="1">
      <c r="AK4795" s="114"/>
      <c r="AL4795" s="41"/>
      <c r="AM4795" s="41"/>
      <c r="AN4795" s="41"/>
      <c r="AO4795" s="41"/>
      <c r="AP4795" s="41"/>
      <c r="AQ4795" s="41"/>
      <c r="AR4795" s="41"/>
      <c r="AS4795" s="41"/>
      <c r="AT4795" s="41"/>
      <c r="AU4795" s="41"/>
      <c r="AV4795" s="41"/>
      <c r="AW4795" s="41"/>
      <c r="AX4795" s="41"/>
      <c r="AY4795" s="41"/>
      <c r="AZ4795" s="41"/>
      <c r="BA4795" s="41"/>
      <c r="BB4795" s="41"/>
      <c r="BC4795" s="41"/>
      <c r="BD4795" s="41"/>
      <c r="BE4795" s="41"/>
      <c r="BF4795" s="41"/>
      <c r="BG4795" s="41"/>
      <c r="BH4795" s="41"/>
      <c r="BI4795" s="41"/>
      <c r="BJ4795" s="41"/>
      <c r="BK4795" s="41"/>
      <c r="BL4795" s="41"/>
      <c r="BM4795" s="41"/>
      <c r="BN4795" s="41"/>
      <c r="BO4795" s="41"/>
      <c r="BP4795" s="108"/>
      <c r="CG4795" s="102"/>
      <c r="CI4795" s="45"/>
    </row>
    <row r="4796" spans="37:87" ht="13" customHeight="1">
      <c r="AK4796" s="114"/>
      <c r="AL4796" s="41"/>
      <c r="AM4796" s="41"/>
      <c r="AN4796" s="41"/>
      <c r="AO4796" s="41"/>
      <c r="AP4796" s="41"/>
      <c r="AQ4796" s="41"/>
      <c r="AR4796" s="41"/>
      <c r="AS4796" s="41"/>
      <c r="AT4796" s="41"/>
      <c r="AU4796" s="41"/>
      <c r="AV4796" s="41"/>
      <c r="AW4796" s="41"/>
      <c r="AX4796" s="41"/>
      <c r="AY4796" s="41"/>
      <c r="AZ4796" s="41"/>
      <c r="BA4796" s="41"/>
      <c r="BB4796" s="41"/>
      <c r="BC4796" s="41"/>
      <c r="BD4796" s="41"/>
      <c r="BE4796" s="41"/>
      <c r="BF4796" s="41"/>
      <c r="BG4796" s="41"/>
      <c r="BH4796" s="41"/>
      <c r="BI4796" s="41"/>
      <c r="BJ4796" s="41"/>
      <c r="BK4796" s="41"/>
      <c r="BL4796" s="41"/>
      <c r="BM4796" s="41"/>
      <c r="BN4796" s="41"/>
      <c r="BO4796" s="41"/>
      <c r="BP4796" s="108"/>
      <c r="CG4796" s="102"/>
      <c r="CI4796" s="45"/>
    </row>
    <row r="4797" spans="37:87" ht="13" customHeight="1">
      <c r="AK4797" s="114"/>
      <c r="AL4797" s="41"/>
      <c r="AM4797" s="41"/>
      <c r="AN4797" s="41"/>
      <c r="AO4797" s="41"/>
      <c r="AP4797" s="41"/>
      <c r="AQ4797" s="41"/>
      <c r="AR4797" s="41"/>
      <c r="AS4797" s="41"/>
      <c r="AT4797" s="41"/>
      <c r="AU4797" s="41"/>
      <c r="AV4797" s="41"/>
      <c r="AW4797" s="41"/>
      <c r="AX4797" s="41"/>
      <c r="AY4797" s="41"/>
      <c r="AZ4797" s="41"/>
      <c r="BA4797" s="41"/>
      <c r="BB4797" s="41"/>
      <c r="BC4797" s="41"/>
      <c r="BD4797" s="41"/>
      <c r="BE4797" s="41"/>
      <c r="BF4797" s="41"/>
      <c r="BG4797" s="41"/>
      <c r="BH4797" s="41"/>
      <c r="BI4797" s="41"/>
      <c r="BJ4797" s="41"/>
      <c r="BK4797" s="41"/>
      <c r="BL4797" s="41"/>
      <c r="BM4797" s="41"/>
      <c r="BN4797" s="41"/>
      <c r="BO4797" s="41"/>
      <c r="BP4797" s="108"/>
      <c r="CG4797" s="102"/>
      <c r="CI4797" s="45"/>
    </row>
    <row r="4798" spans="37:87" ht="13" customHeight="1">
      <c r="AK4798" s="114"/>
      <c r="AL4798" s="41"/>
      <c r="AM4798" s="41"/>
      <c r="AN4798" s="41"/>
      <c r="AO4798" s="41"/>
      <c r="AP4798" s="41"/>
      <c r="AQ4798" s="41"/>
      <c r="AR4798" s="41"/>
      <c r="AS4798" s="41"/>
      <c r="AT4798" s="41"/>
      <c r="AU4798" s="41"/>
      <c r="AV4798" s="41"/>
      <c r="AW4798" s="41"/>
      <c r="AX4798" s="41"/>
      <c r="AY4798" s="41"/>
      <c r="AZ4798" s="41"/>
      <c r="BA4798" s="41"/>
      <c r="BB4798" s="41"/>
      <c r="BC4798" s="41"/>
      <c r="BD4798" s="41"/>
      <c r="BE4798" s="41"/>
      <c r="BF4798" s="41"/>
      <c r="BG4798" s="41"/>
      <c r="BH4798" s="41"/>
      <c r="BI4798" s="41"/>
      <c r="BJ4798" s="41"/>
      <c r="BK4798" s="41"/>
      <c r="BL4798" s="41"/>
      <c r="BM4798" s="41"/>
      <c r="BN4798" s="41"/>
      <c r="BO4798" s="41"/>
      <c r="BP4798" s="108"/>
      <c r="CG4798" s="102"/>
      <c r="CI4798" s="45"/>
    </row>
    <row r="4799" spans="37:87" ht="13" customHeight="1">
      <c r="AK4799" s="114"/>
      <c r="AL4799" s="41"/>
      <c r="AM4799" s="41"/>
      <c r="AN4799" s="41"/>
      <c r="AO4799" s="41"/>
      <c r="AP4799" s="41"/>
      <c r="AQ4799" s="41"/>
      <c r="AR4799" s="41"/>
      <c r="AS4799" s="41"/>
      <c r="AT4799" s="41"/>
      <c r="AU4799" s="41"/>
      <c r="AV4799" s="41"/>
      <c r="AW4799" s="41"/>
      <c r="AX4799" s="41"/>
      <c r="AY4799" s="41"/>
      <c r="AZ4799" s="41"/>
      <c r="BA4799" s="41"/>
      <c r="BB4799" s="41"/>
      <c r="BC4799" s="41"/>
      <c r="BD4799" s="41"/>
      <c r="BE4799" s="41"/>
      <c r="BF4799" s="41"/>
      <c r="BG4799" s="41"/>
      <c r="BH4799" s="41"/>
      <c r="BI4799" s="41"/>
      <c r="BJ4799" s="41"/>
      <c r="BK4799" s="41"/>
      <c r="BL4799" s="41"/>
      <c r="BM4799" s="41"/>
      <c r="BN4799" s="41"/>
      <c r="BO4799" s="41"/>
      <c r="BP4799" s="108"/>
      <c r="CG4799" s="102"/>
      <c r="CI4799" s="45"/>
    </row>
    <row r="4800" spans="37:87" ht="13" customHeight="1">
      <c r="AK4800" s="114"/>
      <c r="AL4800" s="41"/>
      <c r="AM4800" s="41"/>
      <c r="AN4800" s="41"/>
      <c r="AO4800" s="41"/>
      <c r="AP4800" s="41"/>
      <c r="AQ4800" s="41"/>
      <c r="AR4800" s="41"/>
      <c r="AS4800" s="41"/>
      <c r="AT4800" s="41"/>
      <c r="AU4800" s="41"/>
      <c r="AV4800" s="41"/>
      <c r="AW4800" s="41"/>
      <c r="AX4800" s="41"/>
      <c r="AY4800" s="41"/>
      <c r="AZ4800" s="41"/>
      <c r="BA4800" s="41"/>
      <c r="BB4800" s="41"/>
      <c r="BC4800" s="41"/>
      <c r="BD4800" s="41"/>
      <c r="BE4800" s="41"/>
      <c r="BF4800" s="41"/>
      <c r="BG4800" s="41"/>
      <c r="BH4800" s="41"/>
      <c r="BI4800" s="41"/>
      <c r="BJ4800" s="41"/>
      <c r="BK4800" s="41"/>
      <c r="BL4800" s="41"/>
      <c r="BM4800" s="41"/>
      <c r="BN4800" s="41"/>
      <c r="BO4800" s="41"/>
      <c r="BP4800" s="108"/>
      <c r="CG4800" s="102"/>
      <c r="CI4800" s="45"/>
    </row>
    <row r="4801" spans="37:87" ht="13" customHeight="1">
      <c r="AK4801" s="114"/>
      <c r="AL4801" s="41"/>
      <c r="AM4801" s="41"/>
      <c r="AN4801" s="41"/>
      <c r="AO4801" s="41"/>
      <c r="AP4801" s="41"/>
      <c r="AQ4801" s="41"/>
      <c r="AR4801" s="41"/>
      <c r="AS4801" s="41"/>
      <c r="AT4801" s="41"/>
      <c r="AU4801" s="41"/>
      <c r="AV4801" s="41"/>
      <c r="AW4801" s="41"/>
      <c r="AX4801" s="41"/>
      <c r="AY4801" s="41"/>
      <c r="AZ4801" s="41"/>
      <c r="BA4801" s="41"/>
      <c r="BB4801" s="41"/>
      <c r="BC4801" s="41"/>
      <c r="BD4801" s="41"/>
      <c r="BE4801" s="41"/>
      <c r="BF4801" s="41"/>
      <c r="BG4801" s="41"/>
      <c r="BH4801" s="41"/>
      <c r="BI4801" s="41"/>
      <c r="BJ4801" s="41"/>
      <c r="BK4801" s="41"/>
      <c r="BL4801" s="41"/>
      <c r="BM4801" s="41"/>
      <c r="BN4801" s="41"/>
      <c r="BO4801" s="41"/>
      <c r="BP4801" s="108"/>
      <c r="CG4801" s="102"/>
      <c r="CI4801" s="45"/>
    </row>
    <row r="4802" spans="37:87" ht="13" customHeight="1">
      <c r="AK4802" s="114"/>
      <c r="AL4802" s="41"/>
      <c r="AM4802" s="41"/>
      <c r="AN4802" s="41"/>
      <c r="AO4802" s="41"/>
      <c r="AP4802" s="41"/>
      <c r="AQ4802" s="41"/>
      <c r="AR4802" s="41"/>
      <c r="AS4802" s="41"/>
      <c r="AT4802" s="41"/>
      <c r="AU4802" s="41"/>
      <c r="AV4802" s="41"/>
      <c r="AW4802" s="41"/>
      <c r="AX4802" s="41"/>
      <c r="AY4802" s="41"/>
      <c r="AZ4802" s="41"/>
      <c r="BA4802" s="41"/>
      <c r="BB4802" s="41"/>
      <c r="BC4802" s="41"/>
      <c r="BD4802" s="41"/>
      <c r="BE4802" s="41"/>
      <c r="BF4802" s="41"/>
      <c r="BG4802" s="41"/>
      <c r="BH4802" s="41"/>
      <c r="BI4802" s="41"/>
      <c r="BJ4802" s="41"/>
      <c r="BK4802" s="41"/>
      <c r="BL4802" s="41"/>
      <c r="BM4802" s="41"/>
      <c r="BN4802" s="41"/>
      <c r="BO4802" s="41"/>
      <c r="BP4802" s="108"/>
      <c r="CG4802" s="102"/>
      <c r="CI4802" s="45"/>
    </row>
    <row r="4803" spans="37:87" ht="13" customHeight="1">
      <c r="AK4803" s="114"/>
      <c r="AL4803" s="41"/>
      <c r="AM4803" s="41"/>
      <c r="AN4803" s="41"/>
      <c r="AO4803" s="41"/>
      <c r="AP4803" s="41"/>
      <c r="AQ4803" s="41"/>
      <c r="AR4803" s="41"/>
      <c r="AS4803" s="41"/>
      <c r="AT4803" s="41"/>
      <c r="AU4803" s="41"/>
      <c r="AV4803" s="41"/>
      <c r="AW4803" s="41"/>
      <c r="AX4803" s="41"/>
      <c r="AY4803" s="41"/>
      <c r="AZ4803" s="41"/>
      <c r="BA4803" s="41"/>
      <c r="BB4803" s="41"/>
      <c r="BC4803" s="41"/>
      <c r="BD4803" s="41"/>
      <c r="BE4803" s="41"/>
      <c r="BF4803" s="41"/>
      <c r="BG4803" s="41"/>
      <c r="BH4803" s="41"/>
      <c r="BI4803" s="41"/>
      <c r="BJ4803" s="41"/>
      <c r="BK4803" s="41"/>
      <c r="BL4803" s="41"/>
      <c r="BM4803" s="41"/>
      <c r="BN4803" s="41"/>
      <c r="BO4803" s="41"/>
      <c r="BP4803" s="108"/>
      <c r="CG4803" s="102"/>
      <c r="CI4803" s="45"/>
    </row>
    <row r="4804" spans="37:87" ht="13" customHeight="1">
      <c r="AK4804" s="114"/>
      <c r="AL4804" s="41"/>
      <c r="AM4804" s="41"/>
      <c r="AN4804" s="41"/>
      <c r="AO4804" s="41"/>
      <c r="AP4804" s="41"/>
      <c r="AQ4804" s="41"/>
      <c r="AR4804" s="41"/>
      <c r="AS4804" s="41"/>
      <c r="AT4804" s="41"/>
      <c r="AU4804" s="41"/>
      <c r="AV4804" s="41"/>
      <c r="AW4804" s="41"/>
      <c r="AX4804" s="41"/>
      <c r="AY4804" s="41"/>
      <c r="AZ4804" s="41"/>
      <c r="BA4804" s="41"/>
      <c r="BB4804" s="41"/>
      <c r="BC4804" s="41"/>
      <c r="BD4804" s="41"/>
      <c r="BE4804" s="41"/>
      <c r="BF4804" s="41"/>
      <c r="BG4804" s="41"/>
      <c r="BH4804" s="41"/>
      <c r="BI4804" s="41"/>
      <c r="BJ4804" s="41"/>
      <c r="BK4804" s="41"/>
      <c r="BL4804" s="41"/>
      <c r="BM4804" s="41"/>
      <c r="BN4804" s="41"/>
      <c r="BO4804" s="41"/>
      <c r="BP4804" s="108"/>
      <c r="CG4804" s="102"/>
      <c r="CI4804" s="45"/>
    </row>
    <row r="4805" spans="37:87" ht="13" customHeight="1">
      <c r="AK4805" s="114"/>
      <c r="AL4805" s="41"/>
      <c r="AM4805" s="41"/>
      <c r="AN4805" s="41"/>
      <c r="AO4805" s="41"/>
      <c r="AP4805" s="41"/>
      <c r="AQ4805" s="41"/>
      <c r="AR4805" s="41"/>
      <c r="AS4805" s="41"/>
      <c r="AT4805" s="41"/>
      <c r="AU4805" s="41"/>
      <c r="AV4805" s="41"/>
      <c r="AW4805" s="41"/>
      <c r="AX4805" s="41"/>
      <c r="AY4805" s="41"/>
      <c r="AZ4805" s="41"/>
      <c r="BA4805" s="41"/>
      <c r="BB4805" s="41"/>
      <c r="BC4805" s="41"/>
      <c r="BD4805" s="41"/>
      <c r="BE4805" s="41"/>
      <c r="BF4805" s="41"/>
      <c r="BG4805" s="41"/>
      <c r="BH4805" s="41"/>
      <c r="BI4805" s="41"/>
      <c r="BJ4805" s="41"/>
      <c r="BK4805" s="41"/>
      <c r="BL4805" s="41"/>
      <c r="BM4805" s="41"/>
      <c r="BN4805" s="41"/>
      <c r="BO4805" s="41"/>
      <c r="BP4805" s="108"/>
      <c r="CG4805" s="102"/>
      <c r="CI4805" s="45"/>
    </row>
    <row r="4806" spans="37:87" ht="13" customHeight="1">
      <c r="AK4806" s="114"/>
      <c r="AL4806" s="41"/>
      <c r="AM4806" s="41"/>
      <c r="AN4806" s="41"/>
      <c r="AO4806" s="41"/>
      <c r="AP4806" s="41"/>
      <c r="AQ4806" s="41"/>
      <c r="AR4806" s="41"/>
      <c r="AS4806" s="41"/>
      <c r="AT4806" s="41"/>
      <c r="AU4806" s="41"/>
      <c r="AV4806" s="41"/>
      <c r="AW4806" s="41"/>
      <c r="AX4806" s="41"/>
      <c r="AY4806" s="41"/>
      <c r="AZ4806" s="41"/>
      <c r="BA4806" s="41"/>
      <c r="BB4806" s="41"/>
      <c r="BC4806" s="41"/>
      <c r="BD4806" s="41"/>
      <c r="BE4806" s="41"/>
      <c r="BF4806" s="41"/>
      <c r="BG4806" s="41"/>
      <c r="BH4806" s="41"/>
      <c r="BI4806" s="41"/>
      <c r="BJ4806" s="41"/>
      <c r="BK4806" s="41"/>
      <c r="BL4806" s="41"/>
      <c r="BM4806" s="41"/>
      <c r="BN4806" s="41"/>
      <c r="BO4806" s="41"/>
      <c r="BP4806" s="108"/>
      <c r="CG4806" s="102"/>
      <c r="CI4806" s="45"/>
    </row>
    <row r="4807" spans="37:87" ht="13" customHeight="1">
      <c r="AK4807" s="114"/>
      <c r="AL4807" s="41"/>
      <c r="AM4807" s="41"/>
      <c r="AN4807" s="41"/>
      <c r="AO4807" s="41"/>
      <c r="AP4807" s="41"/>
      <c r="AQ4807" s="41"/>
      <c r="AR4807" s="41"/>
      <c r="AS4807" s="41"/>
      <c r="AT4807" s="41"/>
      <c r="AU4807" s="41"/>
      <c r="AV4807" s="41"/>
      <c r="AW4807" s="41"/>
      <c r="AX4807" s="41"/>
      <c r="AY4807" s="41"/>
      <c r="AZ4807" s="41"/>
      <c r="BA4807" s="41"/>
      <c r="BB4807" s="41"/>
      <c r="BC4807" s="41"/>
      <c r="BD4807" s="41"/>
      <c r="BE4807" s="41"/>
      <c r="BF4807" s="41"/>
      <c r="BG4807" s="41"/>
      <c r="BH4807" s="41"/>
      <c r="BI4807" s="41"/>
      <c r="BJ4807" s="41"/>
      <c r="BK4807" s="41"/>
      <c r="BL4807" s="41"/>
      <c r="BM4807" s="41"/>
      <c r="BN4807" s="41"/>
      <c r="BO4807" s="41"/>
      <c r="BP4807" s="108"/>
      <c r="CG4807" s="102"/>
      <c r="CI4807" s="45"/>
    </row>
    <row r="4808" spans="37:87" ht="13" customHeight="1">
      <c r="AK4808" s="114"/>
      <c r="AL4808" s="41"/>
      <c r="AM4808" s="41"/>
      <c r="AN4808" s="41"/>
      <c r="AO4808" s="41"/>
      <c r="AP4808" s="41"/>
      <c r="AQ4808" s="41"/>
      <c r="AR4808" s="41"/>
      <c r="AS4808" s="41"/>
      <c r="AT4808" s="41"/>
      <c r="AU4808" s="41"/>
      <c r="AV4808" s="41"/>
      <c r="AW4808" s="41"/>
      <c r="AX4808" s="41"/>
      <c r="AY4808" s="41"/>
      <c r="AZ4808" s="41"/>
      <c r="BA4808" s="41"/>
      <c r="BB4808" s="41"/>
      <c r="BC4808" s="41"/>
      <c r="BD4808" s="41"/>
      <c r="BE4808" s="41"/>
      <c r="BF4808" s="41"/>
      <c r="BG4808" s="41"/>
      <c r="BH4808" s="41"/>
      <c r="BI4808" s="41"/>
      <c r="BJ4808" s="41"/>
      <c r="BK4808" s="41"/>
      <c r="BL4808" s="41"/>
      <c r="BM4808" s="41"/>
      <c r="BN4808" s="41"/>
      <c r="BO4808" s="41"/>
      <c r="BP4808" s="108"/>
      <c r="CG4808" s="102"/>
      <c r="CI4808" s="45"/>
    </row>
    <row r="4809" spans="37:87" ht="13" customHeight="1">
      <c r="AK4809" s="114"/>
      <c r="AL4809" s="41"/>
      <c r="AM4809" s="41"/>
      <c r="AN4809" s="41"/>
      <c r="AO4809" s="41"/>
      <c r="AP4809" s="41"/>
      <c r="AQ4809" s="41"/>
      <c r="AR4809" s="41"/>
      <c r="AS4809" s="41"/>
      <c r="AT4809" s="41"/>
      <c r="AU4809" s="41"/>
      <c r="AV4809" s="41"/>
      <c r="AW4809" s="41"/>
      <c r="AX4809" s="41"/>
      <c r="AY4809" s="41"/>
      <c r="AZ4809" s="41"/>
      <c r="BA4809" s="41"/>
      <c r="BB4809" s="41"/>
      <c r="BC4809" s="41"/>
      <c r="BD4809" s="41"/>
      <c r="BE4809" s="41"/>
      <c r="BF4809" s="41"/>
      <c r="BG4809" s="41"/>
      <c r="BH4809" s="41"/>
      <c r="BI4809" s="41"/>
      <c r="BJ4809" s="41"/>
      <c r="BK4809" s="41"/>
      <c r="BL4809" s="41"/>
      <c r="BM4809" s="41"/>
      <c r="BN4809" s="41"/>
      <c r="BO4809" s="41"/>
      <c r="BP4809" s="108"/>
      <c r="CG4809" s="102"/>
      <c r="CI4809" s="45"/>
    </row>
    <row r="4810" spans="37:87" ht="13" customHeight="1">
      <c r="AK4810" s="114"/>
      <c r="AL4810" s="41"/>
      <c r="AM4810" s="41"/>
      <c r="AN4810" s="41"/>
      <c r="AO4810" s="41"/>
      <c r="AP4810" s="41"/>
      <c r="AQ4810" s="41"/>
      <c r="AR4810" s="41"/>
      <c r="AS4810" s="41"/>
      <c r="AT4810" s="41"/>
      <c r="AU4810" s="41"/>
      <c r="AV4810" s="41"/>
      <c r="AW4810" s="41"/>
      <c r="AX4810" s="41"/>
      <c r="AY4810" s="41"/>
      <c r="AZ4810" s="41"/>
      <c r="BA4810" s="41"/>
      <c r="BB4810" s="41"/>
      <c r="BC4810" s="41"/>
      <c r="BD4810" s="41"/>
      <c r="BE4810" s="41"/>
      <c r="BF4810" s="41"/>
      <c r="BG4810" s="41"/>
      <c r="BH4810" s="41"/>
      <c r="BI4810" s="41"/>
      <c r="BJ4810" s="41"/>
      <c r="BK4810" s="41"/>
      <c r="BL4810" s="41"/>
      <c r="BM4810" s="41"/>
      <c r="BN4810" s="41"/>
      <c r="BO4810" s="41"/>
      <c r="BP4810" s="108"/>
      <c r="CG4810" s="102"/>
      <c r="CI4810" s="45"/>
    </row>
    <row r="4811" spans="37:87" ht="13" customHeight="1">
      <c r="AK4811" s="114"/>
      <c r="AL4811" s="41"/>
      <c r="AM4811" s="41"/>
      <c r="AN4811" s="41"/>
      <c r="AO4811" s="41"/>
      <c r="AP4811" s="41"/>
      <c r="AQ4811" s="41"/>
      <c r="AR4811" s="41"/>
      <c r="AS4811" s="41"/>
      <c r="AT4811" s="41"/>
      <c r="AU4811" s="41"/>
      <c r="AV4811" s="41"/>
      <c r="AW4811" s="41"/>
      <c r="AX4811" s="41"/>
      <c r="AY4811" s="41"/>
      <c r="AZ4811" s="41"/>
      <c r="BA4811" s="41"/>
      <c r="BB4811" s="41"/>
      <c r="BC4811" s="41"/>
      <c r="BD4811" s="41"/>
      <c r="BE4811" s="41"/>
      <c r="BF4811" s="41"/>
      <c r="BG4811" s="41"/>
      <c r="BH4811" s="41"/>
      <c r="BI4811" s="41"/>
      <c r="BJ4811" s="41"/>
      <c r="BK4811" s="41"/>
      <c r="BL4811" s="41"/>
      <c r="BM4811" s="41"/>
      <c r="BN4811" s="41"/>
      <c r="BO4811" s="41"/>
      <c r="BP4811" s="108"/>
      <c r="CG4811" s="102"/>
      <c r="CI4811" s="45"/>
    </row>
    <row r="4812" spans="37:87" ht="13" customHeight="1">
      <c r="AK4812" s="114"/>
      <c r="AL4812" s="41"/>
      <c r="AM4812" s="41"/>
      <c r="AN4812" s="41"/>
      <c r="AO4812" s="41"/>
      <c r="AP4812" s="41"/>
      <c r="AQ4812" s="41"/>
      <c r="AR4812" s="41"/>
      <c r="AS4812" s="41"/>
      <c r="AT4812" s="41"/>
      <c r="AU4812" s="41"/>
      <c r="AV4812" s="41"/>
      <c r="AW4812" s="41"/>
      <c r="AX4812" s="41"/>
      <c r="AY4812" s="41"/>
      <c r="AZ4812" s="41"/>
      <c r="BA4812" s="41"/>
      <c r="BB4812" s="41"/>
      <c r="BC4812" s="41"/>
      <c r="BD4812" s="41"/>
      <c r="BE4812" s="41"/>
      <c r="BF4812" s="41"/>
      <c r="BG4812" s="41"/>
      <c r="BH4812" s="41"/>
      <c r="BI4812" s="41"/>
      <c r="BJ4812" s="41"/>
      <c r="BK4812" s="41"/>
      <c r="BL4812" s="41"/>
      <c r="BM4812" s="41"/>
      <c r="BN4812" s="41"/>
      <c r="BO4812" s="41"/>
      <c r="BP4812" s="108"/>
      <c r="CG4812" s="102"/>
      <c r="CI4812" s="45"/>
    </row>
    <row r="4813" spans="37:87" ht="13" customHeight="1">
      <c r="AK4813" s="114"/>
      <c r="AL4813" s="41"/>
      <c r="AM4813" s="41"/>
      <c r="AN4813" s="41"/>
      <c r="AO4813" s="41"/>
      <c r="AP4813" s="41"/>
      <c r="AQ4813" s="41"/>
      <c r="AR4813" s="41"/>
      <c r="AS4813" s="41"/>
      <c r="AT4813" s="41"/>
      <c r="AU4813" s="41"/>
      <c r="AV4813" s="41"/>
      <c r="AW4813" s="41"/>
      <c r="AX4813" s="41"/>
      <c r="AY4813" s="41"/>
      <c r="AZ4813" s="41"/>
      <c r="BA4813" s="41"/>
      <c r="BB4813" s="41"/>
      <c r="BC4813" s="41"/>
      <c r="BD4813" s="41"/>
      <c r="BE4813" s="41"/>
      <c r="BF4813" s="41"/>
      <c r="BG4813" s="41"/>
      <c r="BH4813" s="41"/>
      <c r="BI4813" s="41"/>
      <c r="BJ4813" s="41"/>
      <c r="BK4813" s="41"/>
      <c r="BL4813" s="41"/>
      <c r="BM4813" s="41"/>
      <c r="BN4813" s="41"/>
      <c r="BO4813" s="41"/>
      <c r="BP4813" s="108"/>
      <c r="CG4813" s="102"/>
      <c r="CI4813" s="45"/>
    </row>
    <row r="4814" spans="37:87" ht="13" customHeight="1">
      <c r="AK4814" s="114"/>
      <c r="AL4814" s="41"/>
      <c r="AM4814" s="41"/>
      <c r="AN4814" s="41"/>
      <c r="AO4814" s="41"/>
      <c r="AP4814" s="41"/>
      <c r="AQ4814" s="41"/>
      <c r="AR4814" s="41"/>
      <c r="AS4814" s="41"/>
      <c r="AT4814" s="41"/>
      <c r="AU4814" s="41"/>
      <c r="AV4814" s="41"/>
      <c r="AW4814" s="41"/>
      <c r="AX4814" s="41"/>
      <c r="AY4814" s="41"/>
      <c r="AZ4814" s="41"/>
      <c r="BA4814" s="41"/>
      <c r="BB4814" s="41"/>
      <c r="BC4814" s="41"/>
      <c r="BD4814" s="41"/>
      <c r="BE4814" s="41"/>
      <c r="BF4814" s="41"/>
      <c r="BG4814" s="41"/>
      <c r="BH4814" s="41"/>
      <c r="BI4814" s="41"/>
      <c r="BJ4814" s="41"/>
      <c r="BK4814" s="41"/>
      <c r="BL4814" s="41"/>
      <c r="BM4814" s="41"/>
      <c r="BN4814" s="41"/>
      <c r="BO4814" s="41"/>
      <c r="BP4814" s="108"/>
      <c r="CG4814" s="102"/>
      <c r="CI4814" s="45"/>
    </row>
    <row r="4815" spans="37:87" ht="13" customHeight="1">
      <c r="AK4815" s="114"/>
      <c r="AL4815" s="41"/>
      <c r="AM4815" s="41"/>
      <c r="AN4815" s="41"/>
      <c r="AO4815" s="41"/>
      <c r="AP4815" s="41"/>
      <c r="AQ4815" s="41"/>
      <c r="AR4815" s="41"/>
      <c r="AS4815" s="41"/>
      <c r="AT4815" s="41"/>
      <c r="AU4815" s="41"/>
      <c r="AV4815" s="41"/>
      <c r="AW4815" s="41"/>
      <c r="AX4815" s="41"/>
      <c r="AY4815" s="41"/>
      <c r="AZ4815" s="41"/>
      <c r="BA4815" s="41"/>
      <c r="BB4815" s="41"/>
      <c r="BC4815" s="41"/>
      <c r="BD4815" s="41"/>
      <c r="BE4815" s="41"/>
      <c r="BF4815" s="41"/>
      <c r="BG4815" s="41"/>
      <c r="BH4815" s="41"/>
      <c r="BI4815" s="41"/>
      <c r="BJ4815" s="41"/>
      <c r="BK4815" s="41"/>
      <c r="BL4815" s="41"/>
      <c r="BM4815" s="41"/>
      <c r="BN4815" s="41"/>
      <c r="BO4815" s="41"/>
      <c r="BP4815" s="108"/>
      <c r="CG4815" s="102"/>
      <c r="CI4815" s="45"/>
    </row>
    <row r="4816" spans="37:87" ht="13" customHeight="1">
      <c r="AK4816" s="114"/>
      <c r="AL4816" s="41"/>
      <c r="AM4816" s="41"/>
      <c r="AN4816" s="41"/>
      <c r="AO4816" s="41"/>
      <c r="AP4816" s="41"/>
      <c r="AQ4816" s="41"/>
      <c r="AR4816" s="41"/>
      <c r="AS4816" s="41"/>
      <c r="AT4816" s="41"/>
      <c r="AU4816" s="41"/>
      <c r="AV4816" s="41"/>
      <c r="AW4816" s="41"/>
      <c r="AX4816" s="41"/>
      <c r="AY4816" s="41"/>
      <c r="AZ4816" s="41"/>
      <c r="BA4816" s="41"/>
      <c r="BB4816" s="41"/>
      <c r="BC4816" s="41"/>
      <c r="BD4816" s="41"/>
      <c r="BE4816" s="41"/>
      <c r="BF4816" s="41"/>
      <c r="BG4816" s="41"/>
      <c r="BH4816" s="41"/>
      <c r="BI4816" s="41"/>
      <c r="BJ4816" s="41"/>
      <c r="BK4816" s="41"/>
      <c r="BL4816" s="41"/>
      <c r="BM4816" s="41"/>
      <c r="BN4816" s="41"/>
      <c r="BO4816" s="41"/>
      <c r="BP4816" s="108"/>
      <c r="CG4816" s="102"/>
      <c r="CI4816" s="45"/>
    </row>
    <row r="4817" spans="37:87" ht="13" customHeight="1">
      <c r="AK4817" s="114"/>
      <c r="AL4817" s="41"/>
      <c r="AM4817" s="41"/>
      <c r="AN4817" s="41"/>
      <c r="AO4817" s="41"/>
      <c r="AP4817" s="41"/>
      <c r="AQ4817" s="41"/>
      <c r="AR4817" s="41"/>
      <c r="AS4817" s="41"/>
      <c r="AT4817" s="41"/>
      <c r="AU4817" s="41"/>
      <c r="AV4817" s="41"/>
      <c r="AW4817" s="41"/>
      <c r="AX4817" s="41"/>
      <c r="AY4817" s="41"/>
      <c r="AZ4817" s="41"/>
      <c r="BA4817" s="41"/>
      <c r="BB4817" s="41"/>
      <c r="BC4817" s="41"/>
      <c r="BD4817" s="41"/>
      <c r="BE4817" s="41"/>
      <c r="BF4817" s="41"/>
      <c r="BG4817" s="41"/>
      <c r="BH4817" s="41"/>
      <c r="BI4817" s="41"/>
      <c r="BJ4817" s="41"/>
      <c r="BK4817" s="41"/>
      <c r="BL4817" s="41"/>
      <c r="BM4817" s="41"/>
      <c r="BN4817" s="41"/>
      <c r="BO4817" s="41"/>
      <c r="BP4817" s="108"/>
      <c r="CG4817" s="102"/>
      <c r="CI4817" s="45"/>
    </row>
    <row r="4818" spans="37:87" ht="13" customHeight="1">
      <c r="AK4818" s="114"/>
      <c r="AL4818" s="41"/>
      <c r="AM4818" s="41"/>
      <c r="AN4818" s="41"/>
      <c r="AO4818" s="41"/>
      <c r="AP4818" s="41"/>
      <c r="AQ4818" s="41"/>
      <c r="AR4818" s="41"/>
      <c r="AS4818" s="41"/>
      <c r="AT4818" s="41"/>
      <c r="AU4818" s="41"/>
      <c r="AV4818" s="41"/>
      <c r="AW4818" s="41"/>
      <c r="AX4818" s="41"/>
      <c r="AY4818" s="41"/>
      <c r="AZ4818" s="41"/>
      <c r="BA4818" s="41"/>
      <c r="BB4818" s="41"/>
      <c r="BC4818" s="41"/>
      <c r="BD4818" s="41"/>
      <c r="BE4818" s="41"/>
      <c r="BF4818" s="41"/>
      <c r="BG4818" s="41"/>
      <c r="BH4818" s="41"/>
      <c r="BI4818" s="41"/>
      <c r="BJ4818" s="41"/>
      <c r="BK4818" s="41"/>
      <c r="BL4818" s="41"/>
      <c r="BM4818" s="41"/>
      <c r="BN4818" s="41"/>
      <c r="BO4818" s="41"/>
      <c r="BP4818" s="108"/>
      <c r="CG4818" s="102"/>
      <c r="CI4818" s="45"/>
    </row>
    <row r="4819" spans="37:87" ht="13" customHeight="1">
      <c r="AK4819" s="114"/>
      <c r="AL4819" s="41"/>
      <c r="AM4819" s="41"/>
      <c r="AN4819" s="41"/>
      <c r="AO4819" s="41"/>
      <c r="AP4819" s="41"/>
      <c r="AQ4819" s="41"/>
      <c r="AR4819" s="41"/>
      <c r="AS4819" s="41"/>
      <c r="AT4819" s="41"/>
      <c r="AU4819" s="41"/>
      <c r="AV4819" s="41"/>
      <c r="AW4819" s="41"/>
      <c r="AX4819" s="41"/>
      <c r="AY4819" s="41"/>
      <c r="AZ4819" s="41"/>
      <c r="BA4819" s="41"/>
      <c r="BB4819" s="41"/>
      <c r="BC4819" s="41"/>
      <c r="BD4819" s="41"/>
      <c r="BE4819" s="41"/>
      <c r="BF4819" s="41"/>
      <c r="BG4819" s="41"/>
      <c r="BH4819" s="41"/>
      <c r="BI4819" s="41"/>
      <c r="BJ4819" s="41"/>
      <c r="BK4819" s="41"/>
      <c r="BL4819" s="41"/>
      <c r="BM4819" s="41"/>
      <c r="BN4819" s="41"/>
      <c r="BO4819" s="41"/>
      <c r="BP4819" s="108"/>
      <c r="CG4819" s="102"/>
      <c r="CI4819" s="45"/>
    </row>
    <row r="4820" spans="37:87" ht="13" customHeight="1">
      <c r="AK4820" s="114"/>
      <c r="AL4820" s="41"/>
      <c r="AM4820" s="41"/>
      <c r="AN4820" s="41"/>
      <c r="AO4820" s="41"/>
      <c r="AP4820" s="41"/>
      <c r="AQ4820" s="41"/>
      <c r="AR4820" s="41"/>
      <c r="AS4820" s="41"/>
      <c r="AT4820" s="41"/>
      <c r="AU4820" s="41"/>
      <c r="AV4820" s="41"/>
      <c r="AW4820" s="41"/>
      <c r="AX4820" s="41"/>
      <c r="AY4820" s="41"/>
      <c r="AZ4820" s="41"/>
      <c r="BA4820" s="41"/>
      <c r="BB4820" s="41"/>
      <c r="BC4820" s="41"/>
      <c r="BD4820" s="41"/>
      <c r="BE4820" s="41"/>
      <c r="BF4820" s="41"/>
      <c r="BG4820" s="41"/>
      <c r="BH4820" s="41"/>
      <c r="BI4820" s="41"/>
      <c r="BJ4820" s="41"/>
      <c r="BK4820" s="41"/>
      <c r="BL4820" s="41"/>
      <c r="BM4820" s="41"/>
      <c r="BN4820" s="41"/>
      <c r="BO4820" s="41"/>
      <c r="BP4820" s="108"/>
      <c r="CG4820" s="102"/>
      <c r="CI4820" s="45"/>
    </row>
    <row r="4821" spans="37:87" ht="13" customHeight="1">
      <c r="AK4821" s="114"/>
      <c r="AL4821" s="41"/>
      <c r="AM4821" s="41"/>
      <c r="AN4821" s="41"/>
      <c r="AO4821" s="41"/>
      <c r="AP4821" s="41"/>
      <c r="AQ4821" s="41"/>
      <c r="AR4821" s="41"/>
      <c r="AS4821" s="41"/>
      <c r="AT4821" s="41"/>
      <c r="AU4821" s="41"/>
      <c r="AV4821" s="41"/>
      <c r="AW4821" s="41"/>
      <c r="AX4821" s="41"/>
      <c r="AY4821" s="41"/>
      <c r="AZ4821" s="41"/>
      <c r="BA4821" s="41"/>
      <c r="BB4821" s="41"/>
      <c r="BC4821" s="41"/>
      <c r="BD4821" s="41"/>
      <c r="BE4821" s="41"/>
      <c r="BF4821" s="41"/>
      <c r="BG4821" s="41"/>
      <c r="BH4821" s="41"/>
      <c r="BI4821" s="41"/>
      <c r="BJ4821" s="41"/>
      <c r="BK4821" s="41"/>
      <c r="BL4821" s="41"/>
      <c r="BM4821" s="41"/>
      <c r="BN4821" s="41"/>
      <c r="BO4821" s="41"/>
      <c r="BP4821" s="108"/>
      <c r="CG4821" s="102"/>
      <c r="CI4821" s="45"/>
    </row>
    <row r="4822" spans="37:87" ht="13" customHeight="1">
      <c r="AK4822" s="114"/>
      <c r="AL4822" s="41"/>
      <c r="AM4822" s="41"/>
      <c r="AN4822" s="41"/>
      <c r="AO4822" s="41"/>
      <c r="AP4822" s="41"/>
      <c r="AQ4822" s="41"/>
      <c r="AR4822" s="41"/>
      <c r="AS4822" s="41"/>
      <c r="AT4822" s="41"/>
      <c r="AU4822" s="41"/>
      <c r="AV4822" s="41"/>
      <c r="AW4822" s="41"/>
      <c r="AX4822" s="41"/>
      <c r="AY4822" s="41"/>
      <c r="AZ4822" s="41"/>
      <c r="BA4822" s="41"/>
      <c r="BB4822" s="41"/>
      <c r="BC4822" s="41"/>
      <c r="BD4822" s="41"/>
      <c r="BE4822" s="41"/>
      <c r="BF4822" s="41"/>
      <c r="BG4822" s="41"/>
      <c r="BH4822" s="41"/>
      <c r="BI4822" s="41"/>
      <c r="BJ4822" s="41"/>
      <c r="BK4822" s="41"/>
      <c r="BL4822" s="41"/>
      <c r="BM4822" s="41"/>
      <c r="BN4822" s="41"/>
      <c r="BO4822" s="41"/>
      <c r="BP4822" s="108"/>
      <c r="CG4822" s="102"/>
      <c r="CI4822" s="45"/>
    </row>
    <row r="4823" spans="37:87" ht="13" customHeight="1">
      <c r="AK4823" s="114"/>
      <c r="AL4823" s="41"/>
      <c r="AM4823" s="41"/>
      <c r="AN4823" s="41"/>
      <c r="AO4823" s="41"/>
      <c r="AP4823" s="41"/>
      <c r="AQ4823" s="41"/>
      <c r="AR4823" s="41"/>
      <c r="AS4823" s="41"/>
      <c r="AT4823" s="41"/>
      <c r="AU4823" s="41"/>
      <c r="AV4823" s="41"/>
      <c r="AW4823" s="41"/>
      <c r="AX4823" s="41"/>
      <c r="AY4823" s="41"/>
      <c r="AZ4823" s="41"/>
      <c r="BA4823" s="41"/>
      <c r="BB4823" s="41"/>
      <c r="BC4823" s="41"/>
      <c r="BD4823" s="41"/>
      <c r="BE4823" s="41"/>
      <c r="BF4823" s="41"/>
      <c r="BG4823" s="41"/>
      <c r="BH4823" s="41"/>
      <c r="BI4823" s="41"/>
      <c r="BJ4823" s="41"/>
      <c r="BK4823" s="41"/>
      <c r="BL4823" s="41"/>
      <c r="BM4823" s="41"/>
      <c r="BN4823" s="41"/>
      <c r="BO4823" s="41"/>
      <c r="BP4823" s="108"/>
      <c r="CG4823" s="102"/>
      <c r="CI4823" s="45"/>
    </row>
    <row r="4824" spans="37:87" ht="13" customHeight="1">
      <c r="AK4824" s="114"/>
      <c r="AL4824" s="41"/>
      <c r="AM4824" s="41"/>
      <c r="AN4824" s="41"/>
      <c r="AO4824" s="41"/>
      <c r="AP4824" s="41"/>
      <c r="AQ4824" s="41"/>
      <c r="AR4824" s="41"/>
      <c r="AS4824" s="41"/>
      <c r="AT4824" s="41"/>
      <c r="AU4824" s="41"/>
      <c r="AV4824" s="41"/>
      <c r="AW4824" s="41"/>
      <c r="AX4824" s="41"/>
      <c r="AY4824" s="41"/>
      <c r="AZ4824" s="41"/>
      <c r="BA4824" s="41"/>
      <c r="BB4824" s="41"/>
      <c r="BC4824" s="41"/>
      <c r="BD4824" s="41"/>
      <c r="BE4824" s="41"/>
      <c r="BF4824" s="41"/>
      <c r="BG4824" s="41"/>
      <c r="BH4824" s="41"/>
      <c r="BI4824" s="41"/>
      <c r="BJ4824" s="41"/>
      <c r="BK4824" s="41"/>
      <c r="BL4824" s="41"/>
      <c r="BM4824" s="41"/>
      <c r="BN4824" s="41"/>
      <c r="BO4824" s="41"/>
      <c r="BP4824" s="108"/>
      <c r="CG4824" s="102"/>
      <c r="CI4824" s="45"/>
    </row>
    <row r="4825" spans="37:87" ht="13" customHeight="1">
      <c r="AK4825" s="114"/>
      <c r="AL4825" s="41"/>
      <c r="AM4825" s="41"/>
      <c r="AN4825" s="41"/>
      <c r="AO4825" s="41"/>
      <c r="AP4825" s="41"/>
      <c r="AQ4825" s="41"/>
      <c r="AR4825" s="41"/>
      <c r="AS4825" s="41"/>
      <c r="AT4825" s="41"/>
      <c r="AU4825" s="41"/>
      <c r="AV4825" s="41"/>
      <c r="AW4825" s="41"/>
      <c r="AX4825" s="41"/>
      <c r="AY4825" s="41"/>
      <c r="AZ4825" s="41"/>
      <c r="BA4825" s="41"/>
      <c r="BB4825" s="41"/>
      <c r="BC4825" s="41"/>
      <c r="BD4825" s="41"/>
      <c r="BE4825" s="41"/>
      <c r="BF4825" s="41"/>
      <c r="BG4825" s="41"/>
      <c r="BH4825" s="41"/>
      <c r="BI4825" s="41"/>
      <c r="BJ4825" s="41"/>
      <c r="BK4825" s="41"/>
      <c r="BL4825" s="41"/>
      <c r="BM4825" s="41"/>
      <c r="BN4825" s="41"/>
      <c r="BO4825" s="41"/>
      <c r="BP4825" s="108"/>
      <c r="CG4825" s="102"/>
      <c r="CI4825" s="45"/>
    </row>
    <row r="4826" spans="37:87" ht="13" customHeight="1">
      <c r="AK4826" s="114"/>
      <c r="AL4826" s="41"/>
      <c r="AM4826" s="41"/>
      <c r="AN4826" s="41"/>
      <c r="AO4826" s="41"/>
      <c r="AP4826" s="41"/>
      <c r="AQ4826" s="41"/>
      <c r="AR4826" s="41"/>
      <c r="AS4826" s="41"/>
      <c r="AT4826" s="41"/>
      <c r="AU4826" s="41"/>
      <c r="AV4826" s="41"/>
      <c r="AW4826" s="41"/>
      <c r="AX4826" s="41"/>
      <c r="AY4826" s="41"/>
      <c r="AZ4826" s="41"/>
      <c r="BA4826" s="41"/>
      <c r="BB4826" s="41"/>
      <c r="BC4826" s="41"/>
      <c r="BD4826" s="41"/>
      <c r="BE4826" s="41"/>
      <c r="BF4826" s="41"/>
      <c r="BG4826" s="41"/>
      <c r="BH4826" s="41"/>
      <c r="BI4826" s="41"/>
      <c r="BJ4826" s="41"/>
      <c r="BK4826" s="41"/>
      <c r="BL4826" s="41"/>
      <c r="BM4826" s="41"/>
      <c r="BN4826" s="41"/>
      <c r="BO4826" s="41"/>
      <c r="BP4826" s="108"/>
      <c r="CG4826" s="102"/>
      <c r="CI4826" s="45"/>
    </row>
    <row r="4827" spans="37:87" ht="13" customHeight="1">
      <c r="AK4827" s="114"/>
      <c r="AL4827" s="41"/>
      <c r="AM4827" s="41"/>
      <c r="AN4827" s="41"/>
      <c r="AO4827" s="41"/>
      <c r="AP4827" s="41"/>
      <c r="AQ4827" s="41"/>
      <c r="AR4827" s="41"/>
      <c r="AS4827" s="41"/>
      <c r="AT4827" s="41"/>
      <c r="AU4827" s="41"/>
      <c r="AV4827" s="41"/>
      <c r="AW4827" s="41"/>
      <c r="AX4827" s="41"/>
      <c r="AY4827" s="41"/>
      <c r="AZ4827" s="41"/>
      <c r="BA4827" s="41"/>
      <c r="BB4827" s="41"/>
      <c r="BC4827" s="41"/>
      <c r="BD4827" s="41"/>
      <c r="BE4827" s="41"/>
      <c r="BF4827" s="41"/>
      <c r="BG4827" s="41"/>
      <c r="BH4827" s="41"/>
      <c r="BI4827" s="41"/>
      <c r="BJ4827" s="41"/>
      <c r="BK4827" s="41"/>
      <c r="BL4827" s="41"/>
      <c r="BM4827" s="41"/>
      <c r="BN4827" s="41"/>
      <c r="BO4827" s="41"/>
      <c r="BP4827" s="108"/>
      <c r="CG4827" s="102"/>
      <c r="CI4827" s="45"/>
    </row>
    <row r="4828" spans="37:87" ht="13" customHeight="1">
      <c r="AK4828" s="114"/>
      <c r="AL4828" s="41"/>
      <c r="AM4828" s="41"/>
      <c r="AN4828" s="41"/>
      <c r="AO4828" s="41"/>
      <c r="AP4828" s="41"/>
      <c r="AQ4828" s="41"/>
      <c r="AR4828" s="41"/>
      <c r="AS4828" s="41"/>
      <c r="AT4828" s="41"/>
      <c r="AU4828" s="41"/>
      <c r="AV4828" s="41"/>
      <c r="AW4828" s="41"/>
      <c r="AX4828" s="41"/>
      <c r="AY4828" s="41"/>
      <c r="AZ4828" s="41"/>
      <c r="BA4828" s="41"/>
      <c r="BB4828" s="41"/>
      <c r="BC4828" s="41"/>
      <c r="BD4828" s="41"/>
      <c r="BE4828" s="41"/>
      <c r="BF4828" s="41"/>
      <c r="BG4828" s="41"/>
      <c r="BH4828" s="41"/>
      <c r="BI4828" s="41"/>
      <c r="BJ4828" s="41"/>
      <c r="BK4828" s="41"/>
      <c r="BL4828" s="41"/>
      <c r="BM4828" s="41"/>
      <c r="BN4828" s="41"/>
      <c r="BO4828" s="41"/>
      <c r="BP4828" s="108"/>
      <c r="CG4828" s="102"/>
      <c r="CI4828" s="45"/>
    </row>
    <row r="4829" spans="37:87" ht="13" customHeight="1">
      <c r="AK4829" s="114"/>
      <c r="AL4829" s="41"/>
      <c r="AM4829" s="41"/>
      <c r="AN4829" s="41"/>
      <c r="AO4829" s="41"/>
      <c r="AP4829" s="41"/>
      <c r="AQ4829" s="41"/>
      <c r="AR4829" s="41"/>
      <c r="AS4829" s="41"/>
      <c r="AT4829" s="41"/>
      <c r="AU4829" s="41"/>
      <c r="AV4829" s="41"/>
      <c r="AW4829" s="41"/>
      <c r="AX4829" s="41"/>
      <c r="AY4829" s="41"/>
      <c r="AZ4829" s="41"/>
      <c r="BA4829" s="41"/>
      <c r="BB4829" s="41"/>
      <c r="BC4829" s="41"/>
      <c r="BD4829" s="41"/>
      <c r="BE4829" s="41"/>
      <c r="BF4829" s="41"/>
      <c r="BG4829" s="41"/>
      <c r="BH4829" s="41"/>
      <c r="BI4829" s="41"/>
      <c r="BJ4829" s="41"/>
      <c r="BK4829" s="41"/>
      <c r="BL4829" s="41"/>
      <c r="BM4829" s="41"/>
      <c r="BN4829" s="41"/>
      <c r="BO4829" s="41"/>
      <c r="BP4829" s="108"/>
      <c r="CG4829" s="102"/>
      <c r="CI4829" s="45"/>
    </row>
    <row r="4830" spans="37:87" ht="13" customHeight="1">
      <c r="AK4830" s="114"/>
      <c r="AL4830" s="41"/>
      <c r="AM4830" s="41"/>
      <c r="AN4830" s="41"/>
      <c r="AO4830" s="41"/>
      <c r="AP4830" s="41"/>
      <c r="AQ4830" s="41"/>
      <c r="AR4830" s="41"/>
      <c r="AS4830" s="41"/>
      <c r="AT4830" s="41"/>
      <c r="AU4830" s="41"/>
      <c r="AV4830" s="41"/>
      <c r="AW4830" s="41"/>
      <c r="AX4830" s="41"/>
      <c r="AY4830" s="41"/>
      <c r="AZ4830" s="41"/>
      <c r="BA4830" s="41"/>
      <c r="BB4830" s="41"/>
      <c r="BC4830" s="41"/>
      <c r="BD4830" s="41"/>
      <c r="BE4830" s="41"/>
      <c r="BF4830" s="41"/>
      <c r="BG4830" s="41"/>
      <c r="BH4830" s="41"/>
      <c r="BI4830" s="41"/>
      <c r="BJ4830" s="41"/>
      <c r="BK4830" s="41"/>
      <c r="BL4830" s="41"/>
      <c r="BM4830" s="41"/>
      <c r="BN4830" s="41"/>
      <c r="BO4830" s="41"/>
      <c r="BP4830" s="108"/>
      <c r="CG4830" s="102"/>
      <c r="CI4830" s="45"/>
    </row>
    <row r="4831" spans="37:87" ht="13" customHeight="1">
      <c r="AK4831" s="114"/>
      <c r="AL4831" s="41"/>
      <c r="AM4831" s="41"/>
      <c r="AN4831" s="41"/>
      <c r="AO4831" s="41"/>
      <c r="AP4831" s="41"/>
      <c r="AQ4831" s="41"/>
      <c r="AR4831" s="41"/>
      <c r="AS4831" s="41"/>
      <c r="AT4831" s="41"/>
      <c r="AU4831" s="41"/>
      <c r="AV4831" s="41"/>
      <c r="AW4831" s="41"/>
      <c r="AX4831" s="41"/>
      <c r="AY4831" s="41"/>
      <c r="AZ4831" s="41"/>
      <c r="BA4831" s="41"/>
      <c r="BB4831" s="41"/>
      <c r="BC4831" s="41"/>
      <c r="BD4831" s="41"/>
      <c r="BE4831" s="41"/>
      <c r="BF4831" s="41"/>
      <c r="BG4831" s="41"/>
      <c r="BH4831" s="41"/>
      <c r="BI4831" s="41"/>
      <c r="BJ4831" s="41"/>
      <c r="BK4831" s="41"/>
      <c r="BL4831" s="41"/>
      <c r="BM4831" s="41"/>
      <c r="BN4831" s="41"/>
      <c r="BO4831" s="41"/>
      <c r="BP4831" s="108"/>
      <c r="CG4831" s="102"/>
      <c r="CI4831" s="45"/>
    </row>
    <row r="4832" spans="37:87" ht="13" customHeight="1">
      <c r="AK4832" s="114"/>
      <c r="AL4832" s="41"/>
      <c r="AM4832" s="41"/>
      <c r="AN4832" s="41"/>
      <c r="AO4832" s="41"/>
      <c r="AP4832" s="41"/>
      <c r="AQ4832" s="41"/>
      <c r="AR4832" s="41"/>
      <c r="AS4832" s="41"/>
      <c r="AT4832" s="41"/>
      <c r="AU4832" s="41"/>
      <c r="AV4832" s="41"/>
      <c r="AW4832" s="41"/>
      <c r="AX4832" s="41"/>
      <c r="AY4832" s="41"/>
      <c r="AZ4832" s="41"/>
      <c r="BA4832" s="41"/>
      <c r="BB4832" s="41"/>
      <c r="BC4832" s="41"/>
      <c r="BD4832" s="41"/>
      <c r="BE4832" s="41"/>
      <c r="BF4832" s="41"/>
      <c r="BG4832" s="41"/>
      <c r="BH4832" s="41"/>
      <c r="BI4832" s="41"/>
      <c r="BJ4832" s="41"/>
      <c r="BK4832" s="41"/>
      <c r="BL4832" s="41"/>
      <c r="BM4832" s="41"/>
      <c r="BN4832" s="41"/>
      <c r="BO4832" s="41"/>
      <c r="BP4832" s="108"/>
      <c r="CG4832" s="102"/>
      <c r="CI4832" s="45"/>
    </row>
    <row r="4833" spans="37:87" ht="13" customHeight="1">
      <c r="AK4833" s="114"/>
      <c r="AL4833" s="41"/>
      <c r="AM4833" s="41"/>
      <c r="AN4833" s="41"/>
      <c r="AO4833" s="41"/>
      <c r="AP4833" s="41"/>
      <c r="AQ4833" s="41"/>
      <c r="AR4833" s="41"/>
      <c r="AS4833" s="41"/>
      <c r="AT4833" s="41"/>
      <c r="AU4833" s="41"/>
      <c r="AV4833" s="41"/>
      <c r="AW4833" s="41"/>
      <c r="AX4833" s="41"/>
      <c r="AY4833" s="41"/>
      <c r="AZ4833" s="41"/>
      <c r="BA4833" s="41"/>
      <c r="BB4833" s="41"/>
      <c r="BC4833" s="41"/>
      <c r="BD4833" s="41"/>
      <c r="BE4833" s="41"/>
      <c r="BF4833" s="41"/>
      <c r="BG4833" s="41"/>
      <c r="BH4833" s="41"/>
      <c r="BI4833" s="41"/>
      <c r="BJ4833" s="41"/>
      <c r="BK4833" s="41"/>
      <c r="BL4833" s="41"/>
      <c r="BM4833" s="41"/>
      <c r="BN4833" s="41"/>
      <c r="BO4833" s="41"/>
      <c r="BP4833" s="108"/>
      <c r="CG4833" s="102"/>
      <c r="CI4833" s="45"/>
    </row>
    <row r="4834" spans="37:87" ht="13" customHeight="1">
      <c r="AK4834" s="114"/>
      <c r="AL4834" s="41"/>
      <c r="AM4834" s="41"/>
      <c r="AN4834" s="41"/>
      <c r="AO4834" s="41"/>
      <c r="AP4834" s="41"/>
      <c r="AQ4834" s="41"/>
      <c r="AR4834" s="41"/>
      <c r="AS4834" s="41"/>
      <c r="AT4834" s="41"/>
      <c r="AU4834" s="41"/>
      <c r="AV4834" s="41"/>
      <c r="AW4834" s="41"/>
      <c r="AX4834" s="41"/>
      <c r="AY4834" s="41"/>
      <c r="AZ4834" s="41"/>
      <c r="BA4834" s="41"/>
      <c r="BB4834" s="41"/>
      <c r="BC4834" s="41"/>
      <c r="BD4834" s="41"/>
      <c r="BE4834" s="41"/>
      <c r="BF4834" s="41"/>
      <c r="BG4834" s="41"/>
      <c r="BH4834" s="41"/>
      <c r="BI4834" s="41"/>
      <c r="BJ4834" s="41"/>
      <c r="BK4834" s="41"/>
      <c r="BL4834" s="41"/>
      <c r="BM4834" s="41"/>
      <c r="BN4834" s="41"/>
      <c r="BO4834" s="41"/>
      <c r="BP4834" s="108"/>
      <c r="CG4834" s="102"/>
      <c r="CI4834" s="45"/>
    </row>
    <row r="4835" spans="37:87" ht="13" customHeight="1">
      <c r="AK4835" s="114"/>
      <c r="AL4835" s="41"/>
      <c r="AM4835" s="41"/>
      <c r="AN4835" s="41"/>
      <c r="AO4835" s="41"/>
      <c r="AP4835" s="41"/>
      <c r="AQ4835" s="41"/>
      <c r="AR4835" s="41"/>
      <c r="AS4835" s="41"/>
      <c r="AT4835" s="41"/>
      <c r="AU4835" s="41"/>
      <c r="AV4835" s="41"/>
      <c r="AW4835" s="41"/>
      <c r="AX4835" s="41"/>
      <c r="AY4835" s="41"/>
      <c r="AZ4835" s="41"/>
      <c r="BA4835" s="41"/>
      <c r="BB4835" s="41"/>
      <c r="BC4835" s="41"/>
      <c r="BD4835" s="41"/>
      <c r="BE4835" s="41"/>
      <c r="BF4835" s="41"/>
      <c r="BG4835" s="41"/>
      <c r="BH4835" s="41"/>
      <c r="BI4835" s="41"/>
      <c r="BJ4835" s="41"/>
      <c r="BK4835" s="41"/>
      <c r="BL4835" s="41"/>
      <c r="BM4835" s="41"/>
      <c r="BN4835" s="41"/>
      <c r="BO4835" s="41"/>
      <c r="BP4835" s="108"/>
      <c r="CG4835" s="102"/>
      <c r="CI4835" s="45"/>
    </row>
    <row r="4836" spans="37:87" ht="13" customHeight="1">
      <c r="AK4836" s="114"/>
      <c r="AL4836" s="41"/>
      <c r="AM4836" s="41"/>
      <c r="AN4836" s="41"/>
      <c r="AO4836" s="41"/>
      <c r="AP4836" s="41"/>
      <c r="AQ4836" s="41"/>
      <c r="AR4836" s="41"/>
      <c r="AS4836" s="41"/>
      <c r="AT4836" s="41"/>
      <c r="AU4836" s="41"/>
      <c r="AV4836" s="41"/>
      <c r="AW4836" s="41"/>
      <c r="AX4836" s="41"/>
      <c r="AY4836" s="41"/>
      <c r="AZ4836" s="41"/>
      <c r="BA4836" s="41"/>
      <c r="BB4836" s="41"/>
      <c r="BC4836" s="41"/>
      <c r="BD4836" s="41"/>
      <c r="BE4836" s="41"/>
      <c r="BF4836" s="41"/>
      <c r="BG4836" s="41"/>
      <c r="BH4836" s="41"/>
      <c r="BI4836" s="41"/>
      <c r="BJ4836" s="41"/>
      <c r="BK4836" s="41"/>
      <c r="BL4836" s="41"/>
      <c r="BM4836" s="41"/>
      <c r="BN4836" s="41"/>
      <c r="BO4836" s="41"/>
      <c r="BP4836" s="108"/>
      <c r="CG4836" s="102"/>
      <c r="CI4836" s="45"/>
    </row>
    <row r="4837" spans="37:87" ht="13" customHeight="1">
      <c r="AK4837" s="114"/>
      <c r="AL4837" s="41"/>
      <c r="AM4837" s="41"/>
      <c r="AN4837" s="41"/>
      <c r="AO4837" s="41"/>
      <c r="AP4837" s="41"/>
      <c r="AQ4837" s="41"/>
      <c r="AR4837" s="41"/>
      <c r="AS4837" s="41"/>
      <c r="AT4837" s="41"/>
      <c r="AU4837" s="41"/>
      <c r="AV4837" s="41"/>
      <c r="AW4837" s="41"/>
      <c r="AX4837" s="41"/>
      <c r="AY4837" s="41"/>
      <c r="AZ4837" s="41"/>
      <c r="BA4837" s="41"/>
      <c r="BB4837" s="41"/>
      <c r="BC4837" s="41"/>
      <c r="BD4837" s="41"/>
      <c r="BE4837" s="41"/>
      <c r="BF4837" s="41"/>
      <c r="BG4837" s="41"/>
      <c r="BH4837" s="41"/>
      <c r="BI4837" s="41"/>
      <c r="BJ4837" s="41"/>
      <c r="BK4837" s="41"/>
      <c r="BL4837" s="41"/>
      <c r="BM4837" s="41"/>
      <c r="BN4837" s="41"/>
      <c r="BO4837" s="41"/>
      <c r="BP4837" s="108"/>
      <c r="CG4837" s="102"/>
      <c r="CI4837" s="45"/>
    </row>
    <row r="4838" spans="37:87" ht="13" customHeight="1">
      <c r="AK4838" s="114"/>
      <c r="AL4838" s="41"/>
      <c r="AM4838" s="41"/>
      <c r="AN4838" s="41"/>
      <c r="AO4838" s="41"/>
      <c r="AP4838" s="41"/>
      <c r="AQ4838" s="41"/>
      <c r="AR4838" s="41"/>
      <c r="AS4838" s="41"/>
      <c r="AT4838" s="41"/>
      <c r="AU4838" s="41"/>
      <c r="AV4838" s="41"/>
      <c r="AW4838" s="41"/>
      <c r="AX4838" s="41"/>
      <c r="AY4838" s="41"/>
      <c r="AZ4838" s="41"/>
      <c r="BA4838" s="41"/>
      <c r="BB4838" s="41"/>
      <c r="BC4838" s="41"/>
      <c r="BD4838" s="41"/>
      <c r="BE4838" s="41"/>
      <c r="BF4838" s="41"/>
      <c r="BG4838" s="41"/>
      <c r="BH4838" s="41"/>
      <c r="BI4838" s="41"/>
      <c r="BJ4838" s="41"/>
      <c r="BK4838" s="41"/>
      <c r="BL4838" s="41"/>
      <c r="BM4838" s="41"/>
      <c r="BN4838" s="41"/>
      <c r="BO4838" s="41"/>
      <c r="BP4838" s="108"/>
      <c r="CG4838" s="102"/>
      <c r="CI4838" s="45"/>
    </row>
    <row r="4839" spans="37:87" ht="13" customHeight="1">
      <c r="AK4839" s="114"/>
      <c r="AL4839" s="41"/>
      <c r="AM4839" s="41"/>
      <c r="AN4839" s="41"/>
      <c r="AO4839" s="41"/>
      <c r="AP4839" s="41"/>
      <c r="AQ4839" s="41"/>
      <c r="AR4839" s="41"/>
      <c r="AS4839" s="41"/>
      <c r="AT4839" s="41"/>
      <c r="AU4839" s="41"/>
      <c r="AV4839" s="41"/>
      <c r="AW4839" s="41"/>
      <c r="AX4839" s="41"/>
      <c r="AY4839" s="41"/>
      <c r="AZ4839" s="41"/>
      <c r="BA4839" s="41"/>
      <c r="BB4839" s="41"/>
      <c r="BC4839" s="41"/>
      <c r="BD4839" s="41"/>
      <c r="BE4839" s="41"/>
      <c r="BF4839" s="41"/>
      <c r="BG4839" s="41"/>
      <c r="BH4839" s="41"/>
      <c r="BI4839" s="41"/>
      <c r="BJ4839" s="41"/>
      <c r="BK4839" s="41"/>
      <c r="BL4839" s="41"/>
      <c r="BM4839" s="41"/>
      <c r="BN4839" s="41"/>
      <c r="BO4839" s="41"/>
      <c r="BP4839" s="108"/>
      <c r="CG4839" s="102"/>
      <c r="CI4839" s="45"/>
    </row>
    <row r="4840" spans="37:87" ht="13" customHeight="1">
      <c r="AK4840" s="114"/>
      <c r="AL4840" s="41"/>
      <c r="AM4840" s="41"/>
      <c r="AN4840" s="41"/>
      <c r="AO4840" s="41"/>
      <c r="AP4840" s="41"/>
      <c r="AQ4840" s="41"/>
      <c r="AR4840" s="41"/>
      <c r="AS4840" s="41"/>
      <c r="AT4840" s="41"/>
      <c r="AU4840" s="41"/>
      <c r="AV4840" s="41"/>
      <c r="AW4840" s="41"/>
      <c r="AX4840" s="41"/>
      <c r="AY4840" s="41"/>
      <c r="AZ4840" s="41"/>
      <c r="BA4840" s="41"/>
      <c r="BB4840" s="41"/>
      <c r="BC4840" s="41"/>
      <c r="BD4840" s="41"/>
      <c r="BE4840" s="41"/>
      <c r="BF4840" s="41"/>
      <c r="BG4840" s="41"/>
      <c r="BH4840" s="41"/>
      <c r="BI4840" s="41"/>
      <c r="BJ4840" s="41"/>
      <c r="BK4840" s="41"/>
      <c r="BL4840" s="41"/>
      <c r="BM4840" s="41"/>
      <c r="BN4840" s="41"/>
      <c r="BO4840" s="41"/>
      <c r="BP4840" s="108"/>
      <c r="CG4840" s="102"/>
      <c r="CI4840" s="45"/>
    </row>
    <row r="4841" spans="37:87" ht="13" customHeight="1">
      <c r="AK4841" s="114"/>
      <c r="AL4841" s="41"/>
      <c r="AM4841" s="41"/>
      <c r="AN4841" s="41"/>
      <c r="AO4841" s="41"/>
      <c r="AP4841" s="41"/>
      <c r="AQ4841" s="41"/>
      <c r="AR4841" s="41"/>
      <c r="AS4841" s="41"/>
      <c r="AT4841" s="41"/>
      <c r="AU4841" s="41"/>
      <c r="AV4841" s="41"/>
      <c r="AW4841" s="41"/>
      <c r="AX4841" s="41"/>
      <c r="AY4841" s="41"/>
      <c r="AZ4841" s="41"/>
      <c r="BA4841" s="41"/>
      <c r="BB4841" s="41"/>
      <c r="BC4841" s="41"/>
      <c r="BD4841" s="41"/>
      <c r="BE4841" s="41"/>
      <c r="BF4841" s="41"/>
      <c r="BG4841" s="41"/>
      <c r="BH4841" s="41"/>
      <c r="BI4841" s="41"/>
      <c r="BJ4841" s="41"/>
      <c r="BK4841" s="41"/>
      <c r="BL4841" s="41"/>
      <c r="BM4841" s="41"/>
      <c r="BN4841" s="41"/>
      <c r="BO4841" s="41"/>
      <c r="BP4841" s="108"/>
      <c r="CG4841" s="102"/>
      <c r="CI4841" s="45"/>
    </row>
    <row r="4842" spans="37:87" ht="13" customHeight="1">
      <c r="AK4842" s="114"/>
      <c r="AL4842" s="41"/>
      <c r="AM4842" s="41"/>
      <c r="AN4842" s="41"/>
      <c r="AO4842" s="41"/>
      <c r="AP4842" s="41"/>
      <c r="AQ4842" s="41"/>
      <c r="AR4842" s="41"/>
      <c r="AS4842" s="41"/>
      <c r="AT4842" s="41"/>
      <c r="AU4842" s="41"/>
      <c r="AV4842" s="41"/>
      <c r="AW4842" s="41"/>
      <c r="AX4842" s="41"/>
      <c r="AY4842" s="41"/>
      <c r="AZ4842" s="41"/>
      <c r="BA4842" s="41"/>
      <c r="BB4842" s="41"/>
      <c r="BC4842" s="41"/>
      <c r="BD4842" s="41"/>
      <c r="BE4842" s="41"/>
      <c r="BF4842" s="41"/>
      <c r="BG4842" s="41"/>
      <c r="BH4842" s="41"/>
      <c r="BI4842" s="41"/>
      <c r="BJ4842" s="41"/>
      <c r="BK4842" s="41"/>
      <c r="BL4842" s="41"/>
      <c r="BM4842" s="41"/>
      <c r="BN4842" s="41"/>
      <c r="BO4842" s="41"/>
      <c r="BP4842" s="108"/>
      <c r="CG4842" s="102"/>
      <c r="CI4842" s="45"/>
    </row>
    <row r="4843" spans="37:87" ht="13" customHeight="1">
      <c r="AK4843" s="114"/>
      <c r="AL4843" s="41"/>
      <c r="AM4843" s="41"/>
      <c r="AN4843" s="41"/>
      <c r="AO4843" s="41"/>
      <c r="AP4843" s="41"/>
      <c r="AQ4843" s="41"/>
      <c r="AR4843" s="41"/>
      <c r="AS4843" s="41"/>
      <c r="AT4843" s="41"/>
      <c r="AU4843" s="41"/>
      <c r="AV4843" s="41"/>
      <c r="AW4843" s="41"/>
      <c r="AX4843" s="41"/>
      <c r="AY4843" s="41"/>
      <c r="AZ4843" s="41"/>
      <c r="BA4843" s="41"/>
      <c r="BB4843" s="41"/>
      <c r="BC4843" s="41"/>
      <c r="BD4843" s="41"/>
      <c r="BE4843" s="41"/>
      <c r="BF4843" s="41"/>
      <c r="BG4843" s="41"/>
      <c r="BH4843" s="41"/>
      <c r="BI4843" s="41"/>
      <c r="BJ4843" s="41"/>
      <c r="BK4843" s="41"/>
      <c r="BL4843" s="41"/>
      <c r="BM4843" s="41"/>
      <c r="BN4843" s="41"/>
      <c r="BO4843" s="41"/>
      <c r="BP4843" s="108"/>
      <c r="CG4843" s="102"/>
      <c r="CI4843" s="45"/>
    </row>
    <row r="4844" spans="37:87" ht="13" customHeight="1">
      <c r="AK4844" s="114"/>
      <c r="AL4844" s="41"/>
      <c r="AM4844" s="41"/>
      <c r="AN4844" s="41"/>
      <c r="AO4844" s="41"/>
      <c r="AP4844" s="41"/>
      <c r="AQ4844" s="41"/>
      <c r="AR4844" s="41"/>
      <c r="AS4844" s="41"/>
      <c r="AT4844" s="41"/>
      <c r="AU4844" s="41"/>
      <c r="AV4844" s="41"/>
      <c r="AW4844" s="41"/>
      <c r="AX4844" s="41"/>
      <c r="AY4844" s="41"/>
      <c r="AZ4844" s="41"/>
      <c r="BA4844" s="41"/>
      <c r="BB4844" s="41"/>
      <c r="BC4844" s="41"/>
      <c r="BD4844" s="41"/>
      <c r="BE4844" s="41"/>
      <c r="BF4844" s="41"/>
      <c r="BG4844" s="41"/>
      <c r="BH4844" s="41"/>
      <c r="BI4844" s="41"/>
      <c r="BJ4844" s="41"/>
      <c r="BK4844" s="41"/>
      <c r="BL4844" s="41"/>
      <c r="BM4844" s="41"/>
      <c r="BN4844" s="41"/>
      <c r="BO4844" s="41"/>
      <c r="BP4844" s="108"/>
      <c r="CG4844" s="102"/>
      <c r="CI4844" s="45"/>
    </row>
    <row r="4845" spans="37:87" ht="13" customHeight="1">
      <c r="AK4845" s="114"/>
      <c r="AL4845" s="41"/>
      <c r="AM4845" s="41"/>
      <c r="AN4845" s="41"/>
      <c r="AO4845" s="41"/>
      <c r="AP4845" s="41"/>
      <c r="AQ4845" s="41"/>
      <c r="AR4845" s="41"/>
      <c r="AS4845" s="41"/>
      <c r="AT4845" s="41"/>
      <c r="AU4845" s="41"/>
      <c r="AV4845" s="41"/>
      <c r="AW4845" s="41"/>
      <c r="AX4845" s="41"/>
      <c r="AY4845" s="41"/>
      <c r="AZ4845" s="41"/>
      <c r="BA4845" s="41"/>
      <c r="BB4845" s="41"/>
      <c r="BC4845" s="41"/>
      <c r="BD4845" s="41"/>
      <c r="BE4845" s="41"/>
      <c r="BF4845" s="41"/>
      <c r="BG4845" s="41"/>
      <c r="BH4845" s="41"/>
      <c r="BI4845" s="41"/>
      <c r="BJ4845" s="41"/>
      <c r="BK4845" s="41"/>
      <c r="BL4845" s="41"/>
      <c r="BM4845" s="41"/>
      <c r="BN4845" s="41"/>
      <c r="BO4845" s="41"/>
      <c r="BP4845" s="108"/>
      <c r="CG4845" s="102"/>
      <c r="CI4845" s="45"/>
    </row>
    <row r="4846" spans="37:87" ht="13" customHeight="1">
      <c r="AK4846" s="114"/>
      <c r="AL4846" s="41"/>
      <c r="AM4846" s="41"/>
      <c r="AN4846" s="41"/>
      <c r="AO4846" s="41"/>
      <c r="AP4846" s="41"/>
      <c r="AQ4846" s="41"/>
      <c r="AR4846" s="41"/>
      <c r="AS4846" s="41"/>
      <c r="AT4846" s="41"/>
      <c r="AU4846" s="41"/>
      <c r="AV4846" s="41"/>
      <c r="AW4846" s="41"/>
      <c r="AX4846" s="41"/>
      <c r="AY4846" s="41"/>
      <c r="AZ4846" s="41"/>
      <c r="BA4846" s="41"/>
      <c r="BB4846" s="41"/>
      <c r="BC4846" s="41"/>
      <c r="BD4846" s="41"/>
      <c r="BE4846" s="41"/>
      <c r="BF4846" s="41"/>
      <c r="BG4846" s="41"/>
      <c r="BH4846" s="41"/>
      <c r="BI4846" s="41"/>
      <c r="BJ4846" s="41"/>
      <c r="BK4846" s="41"/>
      <c r="BL4846" s="41"/>
      <c r="BM4846" s="41"/>
      <c r="BN4846" s="41"/>
      <c r="BO4846" s="41"/>
      <c r="BP4846" s="108"/>
      <c r="CG4846" s="102"/>
      <c r="CI4846" s="45"/>
    </row>
    <row r="4847" spans="37:87" ht="13" customHeight="1">
      <c r="AK4847" s="114"/>
      <c r="AL4847" s="41"/>
      <c r="AM4847" s="41"/>
      <c r="AN4847" s="41"/>
      <c r="AO4847" s="41"/>
      <c r="AP4847" s="41"/>
      <c r="AQ4847" s="41"/>
      <c r="AR4847" s="41"/>
      <c r="AS4847" s="41"/>
      <c r="AT4847" s="41"/>
      <c r="AU4847" s="41"/>
      <c r="AV4847" s="41"/>
      <c r="AW4847" s="41"/>
      <c r="AX4847" s="41"/>
      <c r="AY4847" s="41"/>
      <c r="AZ4847" s="41"/>
      <c r="BA4847" s="41"/>
      <c r="BB4847" s="41"/>
      <c r="BC4847" s="41"/>
      <c r="BD4847" s="41"/>
      <c r="BE4847" s="41"/>
      <c r="BF4847" s="41"/>
      <c r="BG4847" s="41"/>
      <c r="BH4847" s="41"/>
      <c r="BI4847" s="41"/>
      <c r="BJ4847" s="41"/>
      <c r="BK4847" s="41"/>
      <c r="BL4847" s="41"/>
      <c r="BM4847" s="41"/>
      <c r="BN4847" s="41"/>
      <c r="BO4847" s="41"/>
      <c r="BP4847" s="108"/>
      <c r="CG4847" s="102"/>
      <c r="CI4847" s="45"/>
    </row>
    <row r="4848" spans="37:87" ht="13" customHeight="1">
      <c r="AK4848" s="114"/>
      <c r="AL4848" s="41"/>
      <c r="AM4848" s="41"/>
      <c r="AN4848" s="41"/>
      <c r="AO4848" s="41"/>
      <c r="AP4848" s="41"/>
      <c r="AQ4848" s="41"/>
      <c r="AR4848" s="41"/>
      <c r="AS4848" s="41"/>
      <c r="AT4848" s="41"/>
      <c r="AU4848" s="41"/>
      <c r="AV4848" s="41"/>
      <c r="AW4848" s="41"/>
      <c r="AX4848" s="41"/>
      <c r="AY4848" s="41"/>
      <c r="AZ4848" s="41"/>
      <c r="BA4848" s="41"/>
      <c r="BB4848" s="41"/>
      <c r="BC4848" s="41"/>
      <c r="BD4848" s="41"/>
      <c r="BE4848" s="41"/>
      <c r="BF4848" s="41"/>
      <c r="BG4848" s="41"/>
      <c r="BH4848" s="41"/>
      <c r="BI4848" s="41"/>
      <c r="BJ4848" s="41"/>
      <c r="BK4848" s="41"/>
      <c r="BL4848" s="41"/>
      <c r="BM4848" s="41"/>
      <c r="BN4848" s="41"/>
      <c r="BO4848" s="41"/>
      <c r="BP4848" s="108"/>
      <c r="CG4848" s="102"/>
      <c r="CI4848" s="45"/>
    </row>
    <row r="4849" spans="37:87" ht="13" customHeight="1">
      <c r="AK4849" s="114"/>
      <c r="AL4849" s="41"/>
      <c r="AM4849" s="41"/>
      <c r="AN4849" s="41"/>
      <c r="AO4849" s="41"/>
      <c r="AP4849" s="41"/>
      <c r="AQ4849" s="41"/>
      <c r="AR4849" s="41"/>
      <c r="AS4849" s="41"/>
      <c r="AT4849" s="41"/>
      <c r="AU4849" s="41"/>
      <c r="AV4849" s="41"/>
      <c r="AW4849" s="41"/>
      <c r="AX4849" s="41"/>
      <c r="AY4849" s="41"/>
      <c r="AZ4849" s="41"/>
      <c r="BA4849" s="41"/>
      <c r="BB4849" s="41"/>
      <c r="BC4849" s="41"/>
      <c r="BD4849" s="41"/>
      <c r="BE4849" s="41"/>
      <c r="BF4849" s="41"/>
      <c r="BG4849" s="41"/>
      <c r="BH4849" s="41"/>
      <c r="BI4849" s="41"/>
      <c r="BJ4849" s="41"/>
      <c r="BK4849" s="41"/>
      <c r="BL4849" s="41"/>
      <c r="BM4849" s="41"/>
      <c r="BN4849" s="41"/>
      <c r="BO4849" s="41"/>
      <c r="BP4849" s="108"/>
      <c r="CG4849" s="102"/>
      <c r="CI4849" s="45"/>
    </row>
    <row r="4850" spans="37:87" ht="13" customHeight="1">
      <c r="AK4850" s="114"/>
      <c r="AL4850" s="41"/>
      <c r="AM4850" s="41"/>
      <c r="AN4850" s="41"/>
      <c r="AO4850" s="41"/>
      <c r="AP4850" s="41"/>
      <c r="AQ4850" s="41"/>
      <c r="AR4850" s="41"/>
      <c r="AS4850" s="41"/>
      <c r="AT4850" s="41"/>
      <c r="AU4850" s="41"/>
      <c r="AV4850" s="41"/>
      <c r="AW4850" s="41"/>
      <c r="AX4850" s="41"/>
      <c r="AY4850" s="41"/>
      <c r="AZ4850" s="41"/>
      <c r="BA4850" s="41"/>
      <c r="BB4850" s="41"/>
      <c r="BC4850" s="41"/>
      <c r="BD4850" s="41"/>
      <c r="BE4850" s="41"/>
      <c r="BF4850" s="41"/>
      <c r="BG4850" s="41"/>
      <c r="BH4850" s="41"/>
      <c r="BI4850" s="41"/>
      <c r="BJ4850" s="41"/>
      <c r="BK4850" s="41"/>
      <c r="BL4850" s="41"/>
      <c r="BM4850" s="41"/>
      <c r="BN4850" s="41"/>
      <c r="BO4850" s="41"/>
      <c r="BP4850" s="108"/>
      <c r="CG4850" s="102"/>
      <c r="CI4850" s="45"/>
    </row>
    <row r="4851" spans="37:87" ht="13" customHeight="1">
      <c r="AK4851" s="114"/>
      <c r="AL4851" s="41"/>
      <c r="AM4851" s="41"/>
      <c r="AN4851" s="41"/>
      <c r="AO4851" s="41"/>
      <c r="AP4851" s="41"/>
      <c r="AQ4851" s="41"/>
      <c r="AR4851" s="41"/>
      <c r="AS4851" s="41"/>
      <c r="AT4851" s="41"/>
      <c r="AU4851" s="41"/>
      <c r="AV4851" s="41"/>
      <c r="AW4851" s="41"/>
      <c r="AX4851" s="41"/>
      <c r="AY4851" s="41"/>
      <c r="AZ4851" s="41"/>
      <c r="BA4851" s="41"/>
      <c r="BB4851" s="41"/>
      <c r="BC4851" s="41"/>
      <c r="BD4851" s="41"/>
      <c r="BE4851" s="41"/>
      <c r="BF4851" s="41"/>
      <c r="BG4851" s="41"/>
      <c r="BH4851" s="41"/>
      <c r="BI4851" s="41"/>
      <c r="BJ4851" s="41"/>
      <c r="BK4851" s="41"/>
      <c r="BL4851" s="41"/>
      <c r="BM4851" s="41"/>
      <c r="BN4851" s="41"/>
      <c r="BO4851" s="41"/>
      <c r="BP4851" s="108"/>
      <c r="CG4851" s="102"/>
      <c r="CI4851" s="45"/>
    </row>
    <row r="4852" spans="37:87" ht="13" customHeight="1">
      <c r="AK4852" s="114"/>
      <c r="AL4852" s="41"/>
      <c r="AM4852" s="41"/>
      <c r="AN4852" s="41"/>
      <c r="AO4852" s="41"/>
      <c r="AP4852" s="41"/>
      <c r="AQ4852" s="41"/>
      <c r="AR4852" s="41"/>
      <c r="AS4852" s="41"/>
      <c r="AT4852" s="41"/>
      <c r="AU4852" s="41"/>
      <c r="AV4852" s="41"/>
      <c r="AW4852" s="41"/>
      <c r="AX4852" s="41"/>
      <c r="AY4852" s="41"/>
      <c r="AZ4852" s="41"/>
      <c r="BA4852" s="41"/>
      <c r="BB4852" s="41"/>
      <c r="BC4852" s="41"/>
      <c r="BD4852" s="41"/>
      <c r="BE4852" s="41"/>
      <c r="BF4852" s="41"/>
      <c r="BG4852" s="41"/>
      <c r="BH4852" s="41"/>
      <c r="BI4852" s="41"/>
      <c r="BJ4852" s="41"/>
      <c r="BK4852" s="41"/>
      <c r="BL4852" s="41"/>
      <c r="BM4852" s="41"/>
      <c r="BN4852" s="41"/>
      <c r="BO4852" s="41"/>
      <c r="BP4852" s="108"/>
      <c r="CG4852" s="102"/>
      <c r="CI4852" s="45"/>
    </row>
    <row r="4853" spans="37:87" ht="13" customHeight="1">
      <c r="AK4853" s="114"/>
      <c r="AL4853" s="41"/>
      <c r="AM4853" s="41"/>
      <c r="AN4853" s="41"/>
      <c r="AO4853" s="41"/>
      <c r="AP4853" s="41"/>
      <c r="AQ4853" s="41"/>
      <c r="AR4853" s="41"/>
      <c r="AS4853" s="41"/>
      <c r="AT4853" s="41"/>
      <c r="AU4853" s="41"/>
      <c r="AV4853" s="41"/>
      <c r="AW4853" s="41"/>
      <c r="AX4853" s="41"/>
      <c r="AY4853" s="41"/>
      <c r="AZ4853" s="41"/>
      <c r="BA4853" s="41"/>
      <c r="BB4853" s="41"/>
      <c r="BC4853" s="41"/>
      <c r="BD4853" s="41"/>
      <c r="BE4853" s="41"/>
      <c r="BF4853" s="41"/>
      <c r="BG4853" s="41"/>
      <c r="BH4853" s="41"/>
      <c r="BI4853" s="41"/>
      <c r="BJ4853" s="41"/>
      <c r="BK4853" s="41"/>
      <c r="BL4853" s="41"/>
      <c r="BM4853" s="41"/>
      <c r="BN4853" s="41"/>
      <c r="BO4853" s="41"/>
      <c r="BP4853" s="108"/>
      <c r="CG4853" s="102"/>
      <c r="CI4853" s="45"/>
    </row>
    <row r="4854" spans="37:87" ht="13" customHeight="1">
      <c r="AK4854" s="114"/>
      <c r="AL4854" s="41"/>
      <c r="AM4854" s="41"/>
      <c r="AN4854" s="41"/>
      <c r="AO4854" s="41"/>
      <c r="AP4854" s="41"/>
      <c r="AQ4854" s="41"/>
      <c r="AR4854" s="41"/>
      <c r="AS4854" s="41"/>
      <c r="AT4854" s="41"/>
      <c r="AU4854" s="41"/>
      <c r="AV4854" s="41"/>
      <c r="AW4854" s="41"/>
      <c r="AX4854" s="41"/>
      <c r="AY4854" s="41"/>
      <c r="AZ4854" s="41"/>
      <c r="BA4854" s="41"/>
      <c r="BB4854" s="41"/>
      <c r="BC4854" s="41"/>
      <c r="BD4854" s="41"/>
      <c r="BE4854" s="41"/>
      <c r="BF4854" s="41"/>
      <c r="BG4854" s="41"/>
      <c r="BH4854" s="41"/>
      <c r="BI4854" s="41"/>
      <c r="BJ4854" s="41"/>
      <c r="BK4854" s="41"/>
      <c r="BL4854" s="41"/>
      <c r="BM4854" s="41"/>
      <c r="BN4854" s="41"/>
      <c r="BO4854" s="41"/>
      <c r="BP4854" s="108"/>
      <c r="CG4854" s="102"/>
      <c r="CI4854" s="45"/>
    </row>
    <row r="4855" spans="37:87" ht="13" customHeight="1">
      <c r="AK4855" s="114"/>
      <c r="AL4855" s="41"/>
      <c r="AM4855" s="41"/>
      <c r="AN4855" s="41"/>
      <c r="AO4855" s="41"/>
      <c r="AP4855" s="41"/>
      <c r="AQ4855" s="41"/>
      <c r="AR4855" s="41"/>
      <c r="AS4855" s="41"/>
      <c r="AT4855" s="41"/>
      <c r="AU4855" s="41"/>
      <c r="AV4855" s="41"/>
      <c r="AW4855" s="41"/>
      <c r="AX4855" s="41"/>
      <c r="AY4855" s="41"/>
      <c r="AZ4855" s="41"/>
      <c r="BA4855" s="41"/>
      <c r="BB4855" s="41"/>
      <c r="BC4855" s="41"/>
      <c r="BD4855" s="41"/>
      <c r="BE4855" s="41"/>
      <c r="BF4855" s="41"/>
      <c r="BG4855" s="41"/>
      <c r="BH4855" s="41"/>
      <c r="BI4855" s="41"/>
      <c r="BJ4855" s="41"/>
      <c r="BK4855" s="41"/>
      <c r="BL4855" s="41"/>
      <c r="BM4855" s="41"/>
      <c r="BN4855" s="41"/>
      <c r="BO4855" s="41"/>
      <c r="BP4855" s="108"/>
      <c r="CG4855" s="102"/>
      <c r="CI4855" s="45"/>
    </row>
    <row r="4856" spans="37:87" ht="13" customHeight="1">
      <c r="AK4856" s="114"/>
      <c r="AL4856" s="41"/>
      <c r="AM4856" s="41"/>
      <c r="AN4856" s="41"/>
      <c r="AO4856" s="41"/>
      <c r="AP4856" s="41"/>
      <c r="AQ4856" s="41"/>
      <c r="AR4856" s="41"/>
      <c r="AS4856" s="41"/>
      <c r="AT4856" s="41"/>
      <c r="AU4856" s="41"/>
      <c r="AV4856" s="41"/>
      <c r="AW4856" s="41"/>
      <c r="AX4856" s="41"/>
      <c r="AY4856" s="41"/>
      <c r="AZ4856" s="41"/>
      <c r="BA4856" s="41"/>
      <c r="BB4856" s="41"/>
      <c r="BC4856" s="41"/>
      <c r="BD4856" s="41"/>
      <c r="BE4856" s="41"/>
      <c r="BF4856" s="41"/>
      <c r="BG4856" s="41"/>
      <c r="BH4856" s="41"/>
      <c r="BI4856" s="41"/>
      <c r="BJ4856" s="41"/>
      <c r="BK4856" s="41"/>
      <c r="BL4856" s="41"/>
      <c r="BM4856" s="41"/>
      <c r="BN4856" s="41"/>
      <c r="BO4856" s="41"/>
      <c r="BP4856" s="108"/>
      <c r="CG4856" s="102"/>
      <c r="CI4856" s="45"/>
    </row>
    <row r="4857" spans="37:87" ht="13" customHeight="1">
      <c r="AK4857" s="114"/>
      <c r="AL4857" s="41"/>
      <c r="AM4857" s="41"/>
      <c r="AN4857" s="41"/>
      <c r="AO4857" s="41"/>
      <c r="AP4857" s="41"/>
      <c r="AQ4857" s="41"/>
      <c r="AR4857" s="41"/>
      <c r="AS4857" s="41"/>
      <c r="AT4857" s="41"/>
      <c r="AU4857" s="41"/>
      <c r="AV4857" s="41"/>
      <c r="AW4857" s="41"/>
      <c r="AX4857" s="41"/>
      <c r="AY4857" s="41"/>
      <c r="AZ4857" s="41"/>
      <c r="BA4857" s="41"/>
      <c r="BB4857" s="41"/>
      <c r="BC4857" s="41"/>
      <c r="BD4857" s="41"/>
      <c r="BE4857" s="41"/>
      <c r="BF4857" s="41"/>
      <c r="BG4857" s="41"/>
      <c r="BH4857" s="41"/>
      <c r="BI4857" s="41"/>
      <c r="BJ4857" s="41"/>
      <c r="BK4857" s="41"/>
      <c r="BL4857" s="41"/>
      <c r="BM4857" s="41"/>
      <c r="BN4857" s="41"/>
      <c r="BO4857" s="41"/>
      <c r="BP4857" s="108"/>
      <c r="CG4857" s="102"/>
      <c r="CI4857" s="45"/>
    </row>
    <row r="4858" spans="37:87" ht="13" customHeight="1">
      <c r="AK4858" s="114"/>
      <c r="AL4858" s="41"/>
      <c r="AM4858" s="41"/>
      <c r="AN4858" s="41"/>
      <c r="AO4858" s="41"/>
      <c r="AP4858" s="41"/>
      <c r="AQ4858" s="41"/>
      <c r="AR4858" s="41"/>
      <c r="AS4858" s="41"/>
      <c r="AT4858" s="41"/>
      <c r="AU4858" s="41"/>
      <c r="AV4858" s="41"/>
      <c r="AW4858" s="41"/>
      <c r="AX4858" s="41"/>
      <c r="AY4858" s="41"/>
      <c r="AZ4858" s="41"/>
      <c r="BA4858" s="41"/>
      <c r="BB4858" s="41"/>
      <c r="BC4858" s="41"/>
      <c r="BD4858" s="41"/>
      <c r="BE4858" s="41"/>
      <c r="BF4858" s="41"/>
      <c r="BG4858" s="41"/>
      <c r="BH4858" s="41"/>
      <c r="BI4858" s="41"/>
      <c r="BJ4858" s="41"/>
      <c r="BK4858" s="41"/>
      <c r="BL4858" s="41"/>
      <c r="BM4858" s="41"/>
      <c r="BN4858" s="41"/>
      <c r="BO4858" s="41"/>
      <c r="BP4858" s="108"/>
      <c r="CG4858" s="102"/>
      <c r="CI4858" s="45"/>
    </row>
    <row r="4859" spans="37:87" ht="13" customHeight="1">
      <c r="AK4859" s="114"/>
      <c r="AL4859" s="41"/>
      <c r="AM4859" s="41"/>
      <c r="AN4859" s="41"/>
      <c r="AO4859" s="41"/>
      <c r="AP4859" s="41"/>
      <c r="AQ4859" s="41"/>
      <c r="AR4859" s="41"/>
      <c r="AS4859" s="41"/>
      <c r="AT4859" s="41"/>
      <c r="AU4859" s="41"/>
      <c r="AV4859" s="41"/>
      <c r="AW4859" s="41"/>
      <c r="AX4859" s="41"/>
      <c r="AY4859" s="41"/>
      <c r="AZ4859" s="41"/>
      <c r="BA4859" s="41"/>
      <c r="BB4859" s="41"/>
      <c r="BC4859" s="41"/>
      <c r="BD4859" s="41"/>
      <c r="BE4859" s="41"/>
      <c r="BF4859" s="41"/>
      <c r="BG4859" s="41"/>
      <c r="BH4859" s="41"/>
      <c r="BI4859" s="41"/>
      <c r="BJ4859" s="41"/>
      <c r="BK4859" s="41"/>
      <c r="BL4859" s="41"/>
      <c r="BM4859" s="41"/>
      <c r="BN4859" s="41"/>
      <c r="BO4859" s="41"/>
      <c r="BP4859" s="108"/>
      <c r="CG4859" s="102"/>
      <c r="CI4859" s="45"/>
    </row>
    <row r="4860" spans="37:87" ht="13" customHeight="1">
      <c r="AK4860" s="114"/>
      <c r="AL4860" s="41"/>
      <c r="AM4860" s="41"/>
      <c r="AN4860" s="41"/>
      <c r="AO4860" s="41"/>
      <c r="AP4860" s="41"/>
      <c r="AQ4860" s="41"/>
      <c r="AR4860" s="41"/>
      <c r="AS4860" s="41"/>
      <c r="AT4860" s="41"/>
      <c r="AU4860" s="41"/>
      <c r="AV4860" s="41"/>
      <c r="AW4860" s="41"/>
      <c r="AX4860" s="41"/>
      <c r="AY4860" s="41"/>
      <c r="AZ4860" s="41"/>
      <c r="BA4860" s="41"/>
      <c r="BB4860" s="41"/>
      <c r="BC4860" s="41"/>
      <c r="BD4860" s="41"/>
      <c r="BE4860" s="41"/>
      <c r="BF4860" s="41"/>
      <c r="BG4860" s="41"/>
      <c r="BH4860" s="41"/>
      <c r="BI4860" s="41"/>
      <c r="BJ4860" s="41"/>
      <c r="BK4860" s="41"/>
      <c r="BL4860" s="41"/>
      <c r="BM4860" s="41"/>
      <c r="BN4860" s="41"/>
      <c r="BO4860" s="41"/>
      <c r="BP4860" s="108"/>
      <c r="CG4860" s="102"/>
      <c r="CI4860" s="45"/>
    </row>
    <row r="4861" spans="37:87" ht="13" customHeight="1">
      <c r="AK4861" s="114"/>
      <c r="AL4861" s="41"/>
      <c r="AM4861" s="41"/>
      <c r="AN4861" s="41"/>
      <c r="AO4861" s="41"/>
      <c r="AP4861" s="41"/>
      <c r="AQ4861" s="41"/>
      <c r="AR4861" s="41"/>
      <c r="AS4861" s="41"/>
      <c r="AT4861" s="41"/>
      <c r="AU4861" s="41"/>
      <c r="AV4861" s="41"/>
      <c r="AW4861" s="41"/>
      <c r="AX4861" s="41"/>
      <c r="AY4861" s="41"/>
      <c r="AZ4861" s="41"/>
      <c r="BA4861" s="41"/>
      <c r="BB4861" s="41"/>
      <c r="BC4861" s="41"/>
      <c r="BD4861" s="41"/>
      <c r="BE4861" s="41"/>
      <c r="BF4861" s="41"/>
      <c r="BG4861" s="41"/>
      <c r="BH4861" s="41"/>
      <c r="BI4861" s="41"/>
      <c r="BJ4861" s="41"/>
      <c r="BK4861" s="41"/>
      <c r="BL4861" s="41"/>
      <c r="BM4861" s="41"/>
      <c r="BN4861" s="41"/>
      <c r="BO4861" s="41"/>
      <c r="BP4861" s="108"/>
      <c r="CG4861" s="102"/>
      <c r="CI4861" s="45"/>
    </row>
    <row r="4862" spans="37:87" ht="13" customHeight="1">
      <c r="AK4862" s="114"/>
      <c r="AL4862" s="41"/>
      <c r="AM4862" s="41"/>
      <c r="AN4862" s="41"/>
      <c r="AO4862" s="41"/>
      <c r="AP4862" s="41"/>
      <c r="AQ4862" s="41"/>
      <c r="AR4862" s="41"/>
      <c r="AS4862" s="41"/>
      <c r="AT4862" s="41"/>
      <c r="AU4862" s="41"/>
      <c r="AV4862" s="41"/>
      <c r="AW4862" s="41"/>
      <c r="AX4862" s="41"/>
      <c r="AY4862" s="41"/>
      <c r="AZ4862" s="41"/>
      <c r="BA4862" s="41"/>
      <c r="BB4862" s="41"/>
      <c r="BC4862" s="41"/>
      <c r="BD4862" s="41"/>
      <c r="BE4862" s="41"/>
      <c r="BF4862" s="41"/>
      <c r="BG4862" s="41"/>
      <c r="BH4862" s="41"/>
      <c r="BI4862" s="41"/>
      <c r="BJ4862" s="41"/>
      <c r="BK4862" s="41"/>
      <c r="BL4862" s="41"/>
      <c r="BM4862" s="41"/>
      <c r="BN4862" s="41"/>
      <c r="BO4862" s="41"/>
      <c r="BP4862" s="108"/>
      <c r="CG4862" s="102"/>
      <c r="CI4862" s="45"/>
    </row>
    <row r="4863" spans="37:87" ht="13" customHeight="1">
      <c r="AK4863" s="114"/>
      <c r="AL4863" s="41"/>
      <c r="AM4863" s="41"/>
      <c r="AN4863" s="41"/>
      <c r="AO4863" s="41"/>
      <c r="AP4863" s="41"/>
      <c r="AQ4863" s="41"/>
      <c r="AR4863" s="41"/>
      <c r="AS4863" s="41"/>
      <c r="AT4863" s="41"/>
      <c r="AU4863" s="41"/>
      <c r="AV4863" s="41"/>
      <c r="AW4863" s="41"/>
      <c r="AX4863" s="41"/>
      <c r="AY4863" s="41"/>
      <c r="AZ4863" s="41"/>
      <c r="BA4863" s="41"/>
      <c r="BB4863" s="41"/>
      <c r="BC4863" s="41"/>
      <c r="BD4863" s="41"/>
      <c r="BE4863" s="41"/>
      <c r="BF4863" s="41"/>
      <c r="BG4863" s="41"/>
      <c r="BH4863" s="41"/>
      <c r="BI4863" s="41"/>
      <c r="BJ4863" s="41"/>
      <c r="BK4863" s="41"/>
      <c r="BL4863" s="41"/>
      <c r="BM4863" s="41"/>
      <c r="BN4863" s="41"/>
      <c r="BO4863" s="41"/>
      <c r="BP4863" s="108"/>
      <c r="CG4863" s="102"/>
      <c r="CI4863" s="45"/>
    </row>
    <row r="4864" spans="37:87" ht="13" customHeight="1">
      <c r="AK4864" s="114"/>
      <c r="AL4864" s="41"/>
      <c r="AM4864" s="41"/>
      <c r="AN4864" s="41"/>
      <c r="AO4864" s="41"/>
      <c r="AP4864" s="41"/>
      <c r="AQ4864" s="41"/>
      <c r="AR4864" s="41"/>
      <c r="AS4864" s="41"/>
      <c r="AT4864" s="41"/>
      <c r="AU4864" s="41"/>
      <c r="AV4864" s="41"/>
      <c r="AW4864" s="41"/>
      <c r="AX4864" s="41"/>
      <c r="AY4864" s="41"/>
      <c r="AZ4864" s="41"/>
      <c r="BA4864" s="41"/>
      <c r="BB4864" s="41"/>
      <c r="BC4864" s="41"/>
      <c r="BD4864" s="41"/>
      <c r="BE4864" s="41"/>
      <c r="BF4864" s="41"/>
      <c r="BG4864" s="41"/>
      <c r="BH4864" s="41"/>
      <c r="BI4864" s="41"/>
      <c r="BJ4864" s="41"/>
      <c r="BK4864" s="41"/>
      <c r="BL4864" s="41"/>
      <c r="BM4864" s="41"/>
      <c r="BN4864" s="41"/>
      <c r="BO4864" s="41"/>
      <c r="BP4864" s="108"/>
      <c r="CG4864" s="102"/>
      <c r="CI4864" s="45"/>
    </row>
    <row r="4865" spans="37:87" ht="13" customHeight="1">
      <c r="AK4865" s="114"/>
      <c r="AL4865" s="41"/>
      <c r="AM4865" s="41"/>
      <c r="AN4865" s="41"/>
      <c r="AO4865" s="41"/>
      <c r="AP4865" s="41"/>
      <c r="AQ4865" s="41"/>
      <c r="AR4865" s="41"/>
      <c r="AS4865" s="41"/>
      <c r="AT4865" s="41"/>
      <c r="AU4865" s="41"/>
      <c r="AV4865" s="41"/>
      <c r="AW4865" s="41"/>
      <c r="AX4865" s="41"/>
      <c r="AY4865" s="41"/>
      <c r="AZ4865" s="41"/>
      <c r="BA4865" s="41"/>
      <c r="BB4865" s="41"/>
      <c r="BC4865" s="41"/>
      <c r="BD4865" s="41"/>
      <c r="BE4865" s="41"/>
      <c r="BF4865" s="41"/>
      <c r="BG4865" s="41"/>
      <c r="BH4865" s="41"/>
      <c r="BI4865" s="41"/>
      <c r="BJ4865" s="41"/>
      <c r="BK4865" s="41"/>
      <c r="BL4865" s="41"/>
      <c r="BM4865" s="41"/>
      <c r="BN4865" s="41"/>
      <c r="BO4865" s="41"/>
      <c r="BP4865" s="108"/>
      <c r="CG4865" s="102"/>
      <c r="CI4865" s="45"/>
    </row>
    <row r="4866" spans="37:87" ht="13" customHeight="1">
      <c r="AK4866" s="114"/>
      <c r="AL4866" s="41"/>
      <c r="AM4866" s="41"/>
      <c r="AN4866" s="41"/>
      <c r="AO4866" s="41"/>
      <c r="AP4866" s="41"/>
      <c r="AQ4866" s="41"/>
      <c r="AR4866" s="41"/>
      <c r="AS4866" s="41"/>
      <c r="AT4866" s="41"/>
      <c r="AU4866" s="41"/>
      <c r="AV4866" s="41"/>
      <c r="AW4866" s="41"/>
      <c r="AX4866" s="41"/>
      <c r="AY4866" s="41"/>
      <c r="AZ4866" s="41"/>
      <c r="BA4866" s="41"/>
      <c r="BB4866" s="41"/>
      <c r="BC4866" s="41"/>
      <c r="BD4866" s="41"/>
      <c r="BE4866" s="41"/>
      <c r="BF4866" s="41"/>
      <c r="BG4866" s="41"/>
      <c r="BH4866" s="41"/>
      <c r="BI4866" s="41"/>
      <c r="BJ4866" s="41"/>
      <c r="BK4866" s="41"/>
      <c r="BL4866" s="41"/>
      <c r="BM4866" s="41"/>
      <c r="BN4866" s="41"/>
      <c r="BO4866" s="41"/>
      <c r="BP4866" s="108"/>
      <c r="CG4866" s="102"/>
      <c r="CI4866" s="45"/>
    </row>
    <row r="4867" spans="37:87" ht="13" customHeight="1">
      <c r="AK4867" s="114"/>
      <c r="AL4867" s="41"/>
      <c r="AM4867" s="41"/>
      <c r="AN4867" s="41"/>
      <c r="AO4867" s="41"/>
      <c r="AP4867" s="41"/>
      <c r="AQ4867" s="41"/>
      <c r="AR4867" s="41"/>
      <c r="AS4867" s="41"/>
      <c r="AT4867" s="41"/>
      <c r="AU4867" s="41"/>
      <c r="AV4867" s="41"/>
      <c r="AW4867" s="41"/>
      <c r="AX4867" s="41"/>
      <c r="AY4867" s="41"/>
      <c r="AZ4867" s="41"/>
      <c r="BA4867" s="41"/>
      <c r="BB4867" s="41"/>
      <c r="BC4867" s="41"/>
      <c r="BD4867" s="41"/>
      <c r="BE4867" s="41"/>
      <c r="BF4867" s="41"/>
      <c r="BG4867" s="41"/>
      <c r="BH4867" s="41"/>
      <c r="BI4867" s="41"/>
      <c r="BJ4867" s="41"/>
      <c r="BK4867" s="41"/>
      <c r="BL4867" s="41"/>
      <c r="BM4867" s="41"/>
      <c r="BN4867" s="41"/>
      <c r="BO4867" s="41"/>
      <c r="BP4867" s="108"/>
      <c r="CG4867" s="102"/>
      <c r="CI4867" s="45"/>
    </row>
    <row r="4868" spans="37:87" ht="13" customHeight="1">
      <c r="AK4868" s="114"/>
      <c r="AL4868" s="41"/>
      <c r="AM4868" s="41"/>
      <c r="AN4868" s="41"/>
      <c r="AO4868" s="41"/>
      <c r="AP4868" s="41"/>
      <c r="AQ4868" s="41"/>
      <c r="AR4868" s="41"/>
      <c r="AS4868" s="41"/>
      <c r="AT4868" s="41"/>
      <c r="AU4868" s="41"/>
      <c r="AV4868" s="41"/>
      <c r="AW4868" s="41"/>
      <c r="AX4868" s="41"/>
      <c r="AY4868" s="41"/>
      <c r="AZ4868" s="41"/>
      <c r="BA4868" s="41"/>
      <c r="BB4868" s="41"/>
      <c r="BC4868" s="41"/>
      <c r="BD4868" s="41"/>
      <c r="BE4868" s="41"/>
      <c r="BF4868" s="41"/>
      <c r="BG4868" s="41"/>
      <c r="BH4868" s="41"/>
      <c r="BI4868" s="41"/>
      <c r="BJ4868" s="41"/>
      <c r="BK4868" s="41"/>
      <c r="BL4868" s="41"/>
      <c r="BM4868" s="41"/>
      <c r="BN4868" s="41"/>
      <c r="BO4868" s="41"/>
      <c r="BP4868" s="108"/>
      <c r="CG4868" s="102"/>
      <c r="CI4868" s="45"/>
    </row>
    <row r="4869" spans="37:87" ht="13" customHeight="1">
      <c r="AK4869" s="114"/>
      <c r="AL4869" s="41"/>
      <c r="AM4869" s="41"/>
      <c r="AN4869" s="41"/>
      <c r="AO4869" s="41"/>
      <c r="AP4869" s="41"/>
      <c r="AQ4869" s="41"/>
      <c r="AR4869" s="41"/>
      <c r="AS4869" s="41"/>
      <c r="AT4869" s="41"/>
      <c r="AU4869" s="41"/>
      <c r="AV4869" s="41"/>
      <c r="AW4869" s="41"/>
      <c r="AX4869" s="41"/>
      <c r="AY4869" s="41"/>
      <c r="AZ4869" s="41"/>
      <c r="BA4869" s="41"/>
      <c r="BB4869" s="41"/>
      <c r="BC4869" s="41"/>
      <c r="BD4869" s="41"/>
      <c r="BE4869" s="41"/>
      <c r="BF4869" s="41"/>
      <c r="BG4869" s="41"/>
      <c r="BH4869" s="41"/>
      <c r="BI4869" s="41"/>
      <c r="BJ4869" s="41"/>
      <c r="BK4869" s="41"/>
      <c r="BL4869" s="41"/>
      <c r="BM4869" s="41"/>
      <c r="BN4869" s="41"/>
      <c r="BO4869" s="41"/>
      <c r="BP4869" s="108"/>
      <c r="CG4869" s="102"/>
      <c r="CI4869" s="45"/>
    </row>
    <row r="4870" spans="37:87" ht="13" customHeight="1">
      <c r="AK4870" s="114"/>
      <c r="AL4870" s="41"/>
      <c r="AM4870" s="41"/>
      <c r="AN4870" s="41"/>
      <c r="AO4870" s="41"/>
      <c r="AP4870" s="41"/>
      <c r="AQ4870" s="41"/>
      <c r="AR4870" s="41"/>
      <c r="AS4870" s="41"/>
      <c r="AT4870" s="41"/>
      <c r="AU4870" s="41"/>
      <c r="AV4870" s="41"/>
      <c r="AW4870" s="41"/>
      <c r="AX4870" s="41"/>
      <c r="AY4870" s="41"/>
      <c r="AZ4870" s="41"/>
      <c r="BA4870" s="41"/>
      <c r="BB4870" s="41"/>
      <c r="BC4870" s="41"/>
      <c r="BD4870" s="41"/>
      <c r="BE4870" s="41"/>
      <c r="BF4870" s="41"/>
      <c r="BG4870" s="41"/>
      <c r="BH4870" s="41"/>
      <c r="BI4870" s="41"/>
      <c r="BJ4870" s="41"/>
      <c r="BK4870" s="41"/>
      <c r="BL4870" s="41"/>
      <c r="BM4870" s="41"/>
      <c r="BN4870" s="41"/>
      <c r="BO4870" s="41"/>
      <c r="BP4870" s="108"/>
      <c r="CG4870" s="102"/>
      <c r="CI4870" s="45"/>
    </row>
    <row r="4871" spans="37:87" ht="13" customHeight="1">
      <c r="AK4871" s="114"/>
      <c r="AL4871" s="41"/>
      <c r="AM4871" s="41"/>
      <c r="AN4871" s="41"/>
      <c r="AO4871" s="41"/>
      <c r="AP4871" s="41"/>
      <c r="AQ4871" s="41"/>
      <c r="AR4871" s="41"/>
      <c r="AS4871" s="41"/>
      <c r="AT4871" s="41"/>
      <c r="AU4871" s="41"/>
      <c r="AV4871" s="41"/>
      <c r="AW4871" s="41"/>
      <c r="AX4871" s="41"/>
      <c r="AY4871" s="41"/>
      <c r="AZ4871" s="41"/>
      <c r="BA4871" s="41"/>
      <c r="BB4871" s="41"/>
      <c r="BC4871" s="41"/>
      <c r="BD4871" s="41"/>
      <c r="BE4871" s="41"/>
      <c r="BF4871" s="41"/>
      <c r="BG4871" s="41"/>
      <c r="BH4871" s="41"/>
      <c r="BI4871" s="41"/>
      <c r="BJ4871" s="41"/>
      <c r="BK4871" s="41"/>
      <c r="BL4871" s="41"/>
      <c r="BM4871" s="41"/>
      <c r="BN4871" s="41"/>
      <c r="BO4871" s="41"/>
      <c r="BP4871" s="108"/>
      <c r="CG4871" s="102"/>
      <c r="CI4871" s="45"/>
    </row>
    <row r="4872" spans="37:87" ht="13" customHeight="1">
      <c r="AK4872" s="114"/>
      <c r="AL4872" s="41"/>
      <c r="AM4872" s="41"/>
      <c r="AN4872" s="41"/>
      <c r="AO4872" s="41"/>
      <c r="AP4872" s="41"/>
      <c r="AQ4872" s="41"/>
      <c r="AR4872" s="41"/>
      <c r="AS4872" s="41"/>
      <c r="AT4872" s="41"/>
      <c r="AU4872" s="41"/>
      <c r="AV4872" s="41"/>
      <c r="AW4872" s="41"/>
      <c r="AX4872" s="41"/>
      <c r="AY4872" s="41"/>
      <c r="AZ4872" s="41"/>
      <c r="BA4872" s="41"/>
      <c r="BB4872" s="41"/>
      <c r="BC4872" s="41"/>
      <c r="BD4872" s="41"/>
      <c r="BE4872" s="41"/>
      <c r="BF4872" s="41"/>
      <c r="BG4872" s="41"/>
      <c r="BH4872" s="41"/>
      <c r="BI4872" s="41"/>
      <c r="BJ4872" s="41"/>
      <c r="BK4872" s="41"/>
      <c r="BL4872" s="41"/>
      <c r="BM4872" s="41"/>
      <c r="BN4872" s="41"/>
      <c r="BO4872" s="41"/>
      <c r="BP4872" s="108"/>
      <c r="CG4872" s="102"/>
      <c r="CI4872" s="45"/>
    </row>
    <row r="4873" spans="37:87" ht="13" customHeight="1">
      <c r="AK4873" s="114"/>
      <c r="AL4873" s="41"/>
      <c r="AM4873" s="41"/>
      <c r="AN4873" s="41"/>
      <c r="AO4873" s="41"/>
      <c r="AP4873" s="41"/>
      <c r="AQ4873" s="41"/>
      <c r="AR4873" s="41"/>
      <c r="AS4873" s="41"/>
      <c r="AT4873" s="41"/>
      <c r="AU4873" s="41"/>
      <c r="AV4873" s="41"/>
      <c r="AW4873" s="41"/>
      <c r="AX4873" s="41"/>
      <c r="AY4873" s="41"/>
      <c r="AZ4873" s="41"/>
      <c r="BA4873" s="41"/>
      <c r="BB4873" s="41"/>
      <c r="BC4873" s="41"/>
      <c r="BD4873" s="41"/>
      <c r="BE4873" s="41"/>
      <c r="BF4873" s="41"/>
      <c r="BG4873" s="41"/>
      <c r="BH4873" s="41"/>
      <c r="BI4873" s="41"/>
      <c r="BJ4873" s="41"/>
      <c r="BK4873" s="41"/>
      <c r="BL4873" s="41"/>
      <c r="BM4873" s="41"/>
      <c r="BN4873" s="41"/>
      <c r="BO4873" s="41"/>
      <c r="BP4873" s="108"/>
      <c r="CG4873" s="102"/>
      <c r="CI4873" s="45"/>
    </row>
    <row r="4874" spans="37:87" ht="13" customHeight="1">
      <c r="AK4874" s="114"/>
      <c r="AL4874" s="41"/>
      <c r="AM4874" s="41"/>
      <c r="AN4874" s="41"/>
      <c r="AO4874" s="41"/>
      <c r="AP4874" s="41"/>
      <c r="AQ4874" s="41"/>
      <c r="AR4874" s="41"/>
      <c r="AS4874" s="41"/>
      <c r="AT4874" s="41"/>
      <c r="AU4874" s="41"/>
      <c r="AV4874" s="41"/>
      <c r="AW4874" s="41"/>
      <c r="AX4874" s="41"/>
      <c r="AY4874" s="41"/>
      <c r="AZ4874" s="41"/>
      <c r="BA4874" s="41"/>
      <c r="BB4874" s="41"/>
      <c r="BC4874" s="41"/>
      <c r="BD4874" s="41"/>
      <c r="BE4874" s="41"/>
      <c r="BF4874" s="41"/>
      <c r="BG4874" s="41"/>
      <c r="BH4874" s="41"/>
      <c r="BI4874" s="41"/>
      <c r="BJ4874" s="41"/>
      <c r="BK4874" s="41"/>
      <c r="BL4874" s="41"/>
      <c r="BM4874" s="41"/>
      <c r="BN4874" s="41"/>
      <c r="BO4874" s="41"/>
      <c r="BP4874" s="108"/>
      <c r="CG4874" s="102"/>
      <c r="CI4874" s="45"/>
    </row>
    <row r="4875" spans="37:87" ht="13" customHeight="1">
      <c r="AK4875" s="114"/>
      <c r="AL4875" s="41"/>
      <c r="AM4875" s="41"/>
      <c r="AN4875" s="41"/>
      <c r="AO4875" s="41"/>
      <c r="AP4875" s="41"/>
      <c r="AQ4875" s="41"/>
      <c r="AR4875" s="41"/>
      <c r="AS4875" s="41"/>
      <c r="AT4875" s="41"/>
      <c r="AU4875" s="41"/>
      <c r="AV4875" s="41"/>
      <c r="AW4875" s="41"/>
      <c r="AX4875" s="41"/>
      <c r="AY4875" s="41"/>
      <c r="AZ4875" s="41"/>
      <c r="BA4875" s="41"/>
      <c r="BB4875" s="41"/>
      <c r="BC4875" s="41"/>
      <c r="BD4875" s="41"/>
      <c r="BE4875" s="41"/>
      <c r="BF4875" s="41"/>
      <c r="BG4875" s="41"/>
      <c r="BH4875" s="41"/>
      <c r="BI4875" s="41"/>
      <c r="BJ4875" s="41"/>
      <c r="BK4875" s="41"/>
      <c r="BL4875" s="41"/>
      <c r="BM4875" s="41"/>
      <c r="BN4875" s="41"/>
      <c r="BO4875" s="41"/>
      <c r="BP4875" s="108"/>
      <c r="CG4875" s="102"/>
      <c r="CI4875" s="45"/>
    </row>
    <row r="4876" spans="37:87" ht="13" customHeight="1">
      <c r="AK4876" s="114"/>
      <c r="AL4876" s="41"/>
      <c r="AM4876" s="41"/>
      <c r="AN4876" s="41"/>
      <c r="AO4876" s="41"/>
      <c r="AP4876" s="41"/>
      <c r="AQ4876" s="41"/>
      <c r="AR4876" s="41"/>
      <c r="AS4876" s="41"/>
      <c r="AT4876" s="41"/>
      <c r="AU4876" s="41"/>
      <c r="AV4876" s="41"/>
      <c r="AW4876" s="41"/>
      <c r="AX4876" s="41"/>
      <c r="AY4876" s="41"/>
      <c r="AZ4876" s="41"/>
      <c r="BA4876" s="41"/>
      <c r="BB4876" s="41"/>
      <c r="BC4876" s="41"/>
      <c r="BD4876" s="41"/>
      <c r="BE4876" s="41"/>
      <c r="BF4876" s="41"/>
      <c r="BG4876" s="41"/>
      <c r="BH4876" s="41"/>
      <c r="BI4876" s="41"/>
      <c r="BJ4876" s="41"/>
      <c r="BK4876" s="41"/>
      <c r="BL4876" s="41"/>
      <c r="BM4876" s="41"/>
      <c r="BN4876" s="41"/>
      <c r="BO4876" s="41"/>
      <c r="BP4876" s="108"/>
      <c r="CG4876" s="102"/>
      <c r="CI4876" s="45"/>
    </row>
    <row r="4877" spans="37:87" ht="13" customHeight="1">
      <c r="AK4877" s="114"/>
      <c r="AL4877" s="41"/>
      <c r="AM4877" s="41"/>
      <c r="AN4877" s="41"/>
      <c r="AO4877" s="41"/>
      <c r="AP4877" s="41"/>
      <c r="AQ4877" s="41"/>
      <c r="AR4877" s="41"/>
      <c r="AS4877" s="41"/>
      <c r="AT4877" s="41"/>
      <c r="AU4877" s="41"/>
      <c r="AV4877" s="41"/>
      <c r="AW4877" s="41"/>
      <c r="AX4877" s="41"/>
      <c r="AY4877" s="41"/>
      <c r="AZ4877" s="41"/>
      <c r="BA4877" s="41"/>
      <c r="BB4877" s="41"/>
      <c r="BC4877" s="41"/>
      <c r="BD4877" s="41"/>
      <c r="BE4877" s="41"/>
      <c r="BF4877" s="41"/>
      <c r="BG4877" s="41"/>
      <c r="BH4877" s="41"/>
      <c r="BI4877" s="41"/>
      <c r="BJ4877" s="41"/>
      <c r="BK4877" s="41"/>
      <c r="BL4877" s="41"/>
      <c r="BM4877" s="41"/>
      <c r="BN4877" s="41"/>
      <c r="BO4877" s="41"/>
      <c r="BP4877" s="108"/>
      <c r="CG4877" s="102"/>
      <c r="CI4877" s="45"/>
    </row>
    <row r="4878" spans="37:87" ht="13" customHeight="1">
      <c r="AK4878" s="114"/>
      <c r="AL4878" s="41"/>
      <c r="AM4878" s="41"/>
      <c r="AN4878" s="41"/>
      <c r="AO4878" s="41"/>
      <c r="AP4878" s="41"/>
      <c r="AQ4878" s="41"/>
      <c r="AR4878" s="41"/>
      <c r="AS4878" s="41"/>
      <c r="AT4878" s="41"/>
      <c r="AU4878" s="41"/>
      <c r="AV4878" s="41"/>
      <c r="AW4878" s="41"/>
      <c r="AX4878" s="41"/>
      <c r="AY4878" s="41"/>
      <c r="AZ4878" s="41"/>
      <c r="BA4878" s="41"/>
      <c r="BB4878" s="41"/>
      <c r="BC4878" s="41"/>
      <c r="BD4878" s="41"/>
      <c r="BE4878" s="41"/>
      <c r="BF4878" s="41"/>
      <c r="BG4878" s="41"/>
      <c r="BH4878" s="41"/>
      <c r="BI4878" s="41"/>
      <c r="BJ4878" s="41"/>
      <c r="BK4878" s="41"/>
      <c r="BL4878" s="41"/>
      <c r="BM4878" s="41"/>
      <c r="BN4878" s="41"/>
      <c r="BO4878" s="41"/>
      <c r="BP4878" s="108"/>
      <c r="CG4878" s="102"/>
      <c r="CI4878" s="45"/>
    </row>
    <row r="4879" spans="37:87" ht="13" customHeight="1">
      <c r="AK4879" s="114"/>
      <c r="AL4879" s="41"/>
      <c r="AM4879" s="41"/>
      <c r="AN4879" s="41"/>
      <c r="AO4879" s="41"/>
      <c r="AP4879" s="41"/>
      <c r="AQ4879" s="41"/>
      <c r="AR4879" s="41"/>
      <c r="AS4879" s="41"/>
      <c r="AT4879" s="41"/>
      <c r="AU4879" s="41"/>
      <c r="AV4879" s="41"/>
      <c r="AW4879" s="41"/>
      <c r="AX4879" s="41"/>
      <c r="AY4879" s="41"/>
      <c r="AZ4879" s="41"/>
      <c r="BA4879" s="41"/>
      <c r="BB4879" s="41"/>
      <c r="BC4879" s="41"/>
      <c r="BD4879" s="41"/>
      <c r="BE4879" s="41"/>
      <c r="BF4879" s="41"/>
      <c r="BG4879" s="41"/>
      <c r="BH4879" s="41"/>
      <c r="BI4879" s="41"/>
      <c r="BJ4879" s="41"/>
      <c r="BK4879" s="41"/>
      <c r="BL4879" s="41"/>
      <c r="BM4879" s="41"/>
      <c r="BN4879" s="41"/>
      <c r="BO4879" s="41"/>
      <c r="BP4879" s="108"/>
      <c r="CG4879" s="102"/>
      <c r="CI4879" s="45"/>
    </row>
    <row r="4880" spans="37:87" ht="13" customHeight="1">
      <c r="AK4880" s="114"/>
      <c r="AL4880" s="41"/>
      <c r="AM4880" s="41"/>
      <c r="AN4880" s="41"/>
      <c r="AO4880" s="41"/>
      <c r="AP4880" s="41"/>
      <c r="AQ4880" s="41"/>
      <c r="AR4880" s="41"/>
      <c r="AS4880" s="41"/>
      <c r="AT4880" s="41"/>
      <c r="AU4880" s="41"/>
      <c r="AV4880" s="41"/>
      <c r="AW4880" s="41"/>
      <c r="AX4880" s="41"/>
      <c r="AY4880" s="41"/>
      <c r="AZ4880" s="41"/>
      <c r="BA4880" s="41"/>
      <c r="BB4880" s="41"/>
      <c r="BC4880" s="41"/>
      <c r="BD4880" s="41"/>
      <c r="BE4880" s="41"/>
      <c r="BF4880" s="41"/>
      <c r="BG4880" s="41"/>
      <c r="BH4880" s="41"/>
      <c r="BI4880" s="41"/>
      <c r="BJ4880" s="41"/>
      <c r="BK4880" s="41"/>
      <c r="BL4880" s="41"/>
      <c r="BM4880" s="41"/>
      <c r="BN4880" s="41"/>
      <c r="BO4880" s="41"/>
      <c r="BP4880" s="108"/>
      <c r="CG4880" s="102"/>
      <c r="CI4880" s="45"/>
    </row>
    <row r="4881" spans="37:87" ht="13" customHeight="1">
      <c r="AK4881" s="114"/>
      <c r="AL4881" s="41"/>
      <c r="AM4881" s="41"/>
      <c r="AN4881" s="41"/>
      <c r="AO4881" s="41"/>
      <c r="AP4881" s="41"/>
      <c r="AQ4881" s="41"/>
      <c r="AR4881" s="41"/>
      <c r="AS4881" s="41"/>
      <c r="AT4881" s="41"/>
      <c r="AU4881" s="41"/>
      <c r="AV4881" s="41"/>
      <c r="AW4881" s="41"/>
      <c r="AX4881" s="41"/>
      <c r="AY4881" s="41"/>
      <c r="AZ4881" s="41"/>
      <c r="BA4881" s="41"/>
      <c r="BB4881" s="41"/>
      <c r="BC4881" s="41"/>
      <c r="BD4881" s="41"/>
      <c r="BE4881" s="41"/>
      <c r="BF4881" s="41"/>
      <c r="BG4881" s="41"/>
      <c r="BH4881" s="41"/>
      <c r="BI4881" s="41"/>
      <c r="BJ4881" s="41"/>
      <c r="BK4881" s="41"/>
      <c r="BL4881" s="41"/>
      <c r="BM4881" s="41"/>
      <c r="BN4881" s="41"/>
      <c r="BO4881" s="41"/>
      <c r="BP4881" s="108"/>
      <c r="CG4881" s="102"/>
      <c r="CI4881" s="45"/>
    </row>
    <row r="4882" spans="37:87" ht="13" customHeight="1">
      <c r="AK4882" s="114"/>
      <c r="AL4882" s="41"/>
      <c r="AM4882" s="41"/>
      <c r="AN4882" s="41"/>
      <c r="AO4882" s="41"/>
      <c r="AP4882" s="41"/>
      <c r="AQ4882" s="41"/>
      <c r="AR4882" s="41"/>
      <c r="AS4882" s="41"/>
      <c r="AT4882" s="41"/>
      <c r="AU4882" s="41"/>
      <c r="AV4882" s="41"/>
      <c r="AW4882" s="41"/>
      <c r="AX4882" s="41"/>
      <c r="AY4882" s="41"/>
      <c r="AZ4882" s="41"/>
      <c r="BA4882" s="41"/>
      <c r="BB4882" s="41"/>
      <c r="BC4882" s="41"/>
      <c r="BD4882" s="41"/>
      <c r="BE4882" s="41"/>
      <c r="BF4882" s="41"/>
      <c r="BG4882" s="41"/>
      <c r="BH4882" s="41"/>
      <c r="BI4882" s="41"/>
      <c r="BJ4882" s="41"/>
      <c r="BK4882" s="41"/>
      <c r="BL4882" s="41"/>
      <c r="BM4882" s="41"/>
      <c r="BN4882" s="41"/>
      <c r="BO4882" s="41"/>
      <c r="BP4882" s="108"/>
      <c r="CG4882" s="102"/>
      <c r="CI4882" s="45"/>
    </row>
    <row r="4883" spans="37:87" ht="13" customHeight="1">
      <c r="AK4883" s="114"/>
      <c r="AL4883" s="41"/>
      <c r="AM4883" s="41"/>
      <c r="AN4883" s="41"/>
      <c r="AO4883" s="41"/>
      <c r="AP4883" s="41"/>
      <c r="AQ4883" s="41"/>
      <c r="AR4883" s="41"/>
      <c r="AS4883" s="41"/>
      <c r="AT4883" s="41"/>
      <c r="AU4883" s="41"/>
      <c r="AV4883" s="41"/>
      <c r="AW4883" s="41"/>
      <c r="AX4883" s="41"/>
      <c r="AY4883" s="41"/>
      <c r="AZ4883" s="41"/>
      <c r="BA4883" s="41"/>
      <c r="BB4883" s="41"/>
      <c r="BC4883" s="41"/>
      <c r="BD4883" s="41"/>
      <c r="BE4883" s="41"/>
      <c r="BF4883" s="41"/>
      <c r="BG4883" s="41"/>
      <c r="BH4883" s="41"/>
      <c r="BI4883" s="41"/>
      <c r="BJ4883" s="41"/>
      <c r="BK4883" s="41"/>
      <c r="BL4883" s="41"/>
      <c r="BM4883" s="41"/>
      <c r="BN4883" s="41"/>
      <c r="BO4883" s="41"/>
      <c r="BP4883" s="108"/>
      <c r="CG4883" s="102"/>
      <c r="CI4883" s="45"/>
    </row>
    <row r="4884" spans="37:87" ht="13" customHeight="1">
      <c r="AK4884" s="114"/>
      <c r="AL4884" s="41"/>
      <c r="AM4884" s="41"/>
      <c r="AN4884" s="41"/>
      <c r="AO4884" s="41"/>
      <c r="AP4884" s="41"/>
      <c r="AQ4884" s="41"/>
      <c r="AR4884" s="41"/>
      <c r="AS4884" s="41"/>
      <c r="AT4884" s="41"/>
      <c r="AU4884" s="41"/>
      <c r="AV4884" s="41"/>
      <c r="AW4884" s="41"/>
      <c r="AX4884" s="41"/>
      <c r="AY4884" s="41"/>
      <c r="AZ4884" s="41"/>
      <c r="BA4884" s="41"/>
      <c r="BB4884" s="41"/>
      <c r="BC4884" s="41"/>
      <c r="BD4884" s="41"/>
      <c r="BE4884" s="41"/>
      <c r="BF4884" s="41"/>
      <c r="BG4884" s="41"/>
      <c r="BH4884" s="41"/>
      <c r="BI4884" s="41"/>
      <c r="BJ4884" s="41"/>
      <c r="BK4884" s="41"/>
      <c r="BL4884" s="41"/>
      <c r="BM4884" s="41"/>
      <c r="BN4884" s="41"/>
      <c r="BO4884" s="41"/>
      <c r="BP4884" s="108"/>
      <c r="CG4884" s="102"/>
      <c r="CI4884" s="45"/>
    </row>
    <row r="4885" spans="37:87" ht="13" customHeight="1">
      <c r="AK4885" s="114"/>
      <c r="AL4885" s="41"/>
      <c r="AM4885" s="41"/>
      <c r="AN4885" s="41"/>
      <c r="AO4885" s="41"/>
      <c r="AP4885" s="41"/>
      <c r="AQ4885" s="41"/>
      <c r="AR4885" s="41"/>
      <c r="AS4885" s="41"/>
      <c r="AT4885" s="41"/>
      <c r="AU4885" s="41"/>
      <c r="AV4885" s="41"/>
      <c r="AW4885" s="41"/>
      <c r="AX4885" s="41"/>
      <c r="AY4885" s="41"/>
      <c r="AZ4885" s="41"/>
      <c r="BA4885" s="41"/>
      <c r="BB4885" s="41"/>
      <c r="BC4885" s="41"/>
      <c r="BD4885" s="41"/>
      <c r="BE4885" s="41"/>
      <c r="BF4885" s="41"/>
      <c r="BG4885" s="41"/>
      <c r="BH4885" s="41"/>
      <c r="BI4885" s="41"/>
      <c r="BJ4885" s="41"/>
      <c r="BK4885" s="41"/>
      <c r="BL4885" s="41"/>
      <c r="BM4885" s="41"/>
      <c r="BN4885" s="41"/>
      <c r="BO4885" s="41"/>
      <c r="BP4885" s="108"/>
      <c r="CG4885" s="102"/>
      <c r="CI4885" s="45"/>
    </row>
    <row r="4886" spans="37:87" ht="13" customHeight="1">
      <c r="AK4886" s="114"/>
      <c r="AL4886" s="41"/>
      <c r="AM4886" s="41"/>
      <c r="AN4886" s="41"/>
      <c r="AO4886" s="41"/>
      <c r="AP4886" s="41"/>
      <c r="AQ4886" s="41"/>
      <c r="AR4886" s="41"/>
      <c r="AS4886" s="41"/>
      <c r="AT4886" s="41"/>
      <c r="AU4886" s="41"/>
      <c r="AV4886" s="41"/>
      <c r="AW4886" s="41"/>
      <c r="AX4886" s="41"/>
      <c r="AY4886" s="41"/>
      <c r="AZ4886" s="41"/>
      <c r="BA4886" s="41"/>
      <c r="BB4886" s="41"/>
      <c r="BC4886" s="41"/>
      <c r="BD4886" s="41"/>
      <c r="BE4886" s="41"/>
      <c r="BF4886" s="41"/>
      <c r="BG4886" s="41"/>
      <c r="BH4886" s="41"/>
      <c r="BI4886" s="41"/>
      <c r="BJ4886" s="41"/>
      <c r="BK4886" s="41"/>
      <c r="BL4886" s="41"/>
      <c r="BM4886" s="41"/>
      <c r="BN4886" s="41"/>
      <c r="BO4886" s="41"/>
      <c r="BP4886" s="108"/>
      <c r="CG4886" s="102"/>
      <c r="CI4886" s="45"/>
    </row>
    <row r="4887" spans="37:87" ht="13" customHeight="1">
      <c r="AK4887" s="114"/>
      <c r="AL4887" s="41"/>
      <c r="AM4887" s="41"/>
      <c r="AN4887" s="41"/>
      <c r="AO4887" s="41"/>
      <c r="AP4887" s="41"/>
      <c r="AQ4887" s="41"/>
      <c r="AR4887" s="41"/>
      <c r="AS4887" s="41"/>
      <c r="AT4887" s="41"/>
      <c r="AU4887" s="41"/>
      <c r="AV4887" s="41"/>
      <c r="AW4887" s="41"/>
      <c r="AX4887" s="41"/>
      <c r="AY4887" s="41"/>
      <c r="AZ4887" s="41"/>
      <c r="BA4887" s="41"/>
      <c r="BB4887" s="41"/>
      <c r="BC4887" s="41"/>
      <c r="BD4887" s="41"/>
      <c r="BE4887" s="41"/>
      <c r="BF4887" s="41"/>
      <c r="BG4887" s="41"/>
      <c r="BH4887" s="41"/>
      <c r="BI4887" s="41"/>
      <c r="BJ4887" s="41"/>
      <c r="BK4887" s="41"/>
      <c r="BL4887" s="41"/>
      <c r="BM4887" s="41"/>
      <c r="BN4887" s="41"/>
      <c r="BO4887" s="41"/>
      <c r="BP4887" s="108"/>
      <c r="CG4887" s="102"/>
      <c r="CI4887" s="45"/>
    </row>
    <row r="4888" spans="37:87" ht="13" customHeight="1">
      <c r="AK4888" s="114"/>
      <c r="AL4888" s="41"/>
      <c r="AM4888" s="41"/>
      <c r="AN4888" s="41"/>
      <c r="AO4888" s="41"/>
      <c r="AP4888" s="41"/>
      <c r="AQ4888" s="41"/>
      <c r="AR4888" s="41"/>
      <c r="AS4888" s="41"/>
      <c r="AT4888" s="41"/>
      <c r="AU4888" s="41"/>
      <c r="AV4888" s="41"/>
      <c r="AW4888" s="41"/>
      <c r="AX4888" s="41"/>
      <c r="AY4888" s="41"/>
      <c r="AZ4888" s="41"/>
      <c r="BA4888" s="41"/>
      <c r="BB4888" s="41"/>
      <c r="BC4888" s="41"/>
      <c r="BD4888" s="41"/>
      <c r="BE4888" s="41"/>
      <c r="BF4888" s="41"/>
      <c r="BG4888" s="41"/>
      <c r="BH4888" s="41"/>
      <c r="BI4888" s="41"/>
      <c r="BJ4888" s="41"/>
      <c r="BK4888" s="41"/>
      <c r="BL4888" s="41"/>
      <c r="BM4888" s="41"/>
      <c r="BN4888" s="41"/>
      <c r="BO4888" s="41"/>
      <c r="BP4888" s="108"/>
      <c r="CG4888" s="102"/>
      <c r="CI4888" s="45"/>
    </row>
    <row r="4889" spans="37:87" ht="13" customHeight="1">
      <c r="AK4889" s="114"/>
      <c r="AL4889" s="41"/>
      <c r="AM4889" s="41"/>
      <c r="AN4889" s="41"/>
      <c r="AO4889" s="41"/>
      <c r="AP4889" s="41"/>
      <c r="AQ4889" s="41"/>
      <c r="AR4889" s="41"/>
      <c r="AS4889" s="41"/>
      <c r="AT4889" s="41"/>
      <c r="AU4889" s="41"/>
      <c r="AV4889" s="41"/>
      <c r="AW4889" s="41"/>
      <c r="AX4889" s="41"/>
      <c r="AY4889" s="41"/>
      <c r="AZ4889" s="41"/>
      <c r="BA4889" s="41"/>
      <c r="BB4889" s="41"/>
      <c r="BC4889" s="41"/>
      <c r="BD4889" s="41"/>
      <c r="BE4889" s="41"/>
      <c r="BF4889" s="41"/>
      <c r="BG4889" s="41"/>
      <c r="BH4889" s="41"/>
      <c r="BI4889" s="41"/>
      <c r="BJ4889" s="41"/>
      <c r="BK4889" s="41"/>
      <c r="BL4889" s="41"/>
      <c r="BM4889" s="41"/>
      <c r="BN4889" s="41"/>
      <c r="BO4889" s="41"/>
      <c r="BP4889" s="108"/>
      <c r="CG4889" s="102"/>
      <c r="CI4889" s="45"/>
    </row>
    <row r="4890" spans="37:87" ht="13" customHeight="1">
      <c r="AK4890" s="114"/>
      <c r="AL4890" s="41"/>
      <c r="AM4890" s="41"/>
      <c r="AN4890" s="41"/>
      <c r="AO4890" s="41"/>
      <c r="AP4890" s="41"/>
      <c r="AQ4890" s="41"/>
      <c r="AR4890" s="41"/>
      <c r="AS4890" s="41"/>
      <c r="AT4890" s="41"/>
      <c r="AU4890" s="41"/>
      <c r="AV4890" s="41"/>
      <c r="AW4890" s="41"/>
      <c r="AX4890" s="41"/>
      <c r="AY4890" s="41"/>
      <c r="AZ4890" s="41"/>
      <c r="BA4890" s="41"/>
      <c r="BB4890" s="41"/>
      <c r="BC4890" s="41"/>
      <c r="BD4890" s="41"/>
      <c r="BE4890" s="41"/>
      <c r="BF4890" s="41"/>
      <c r="BG4890" s="41"/>
      <c r="BH4890" s="41"/>
      <c r="BI4890" s="41"/>
      <c r="BJ4890" s="41"/>
      <c r="BK4890" s="41"/>
      <c r="BL4890" s="41"/>
      <c r="BM4890" s="41"/>
      <c r="BN4890" s="41"/>
      <c r="BO4890" s="41"/>
      <c r="BP4890" s="108"/>
      <c r="CG4890" s="102"/>
      <c r="CI4890" s="45"/>
    </row>
    <row r="4891" spans="37:87" ht="13" customHeight="1">
      <c r="AK4891" s="114"/>
      <c r="AL4891" s="41"/>
      <c r="AM4891" s="41"/>
      <c r="AN4891" s="41"/>
      <c r="AO4891" s="41"/>
      <c r="AP4891" s="41"/>
      <c r="AQ4891" s="41"/>
      <c r="AR4891" s="41"/>
      <c r="AS4891" s="41"/>
      <c r="AT4891" s="41"/>
      <c r="AU4891" s="41"/>
      <c r="AV4891" s="41"/>
      <c r="AW4891" s="41"/>
      <c r="AX4891" s="41"/>
      <c r="AY4891" s="41"/>
      <c r="AZ4891" s="41"/>
      <c r="BA4891" s="41"/>
      <c r="BB4891" s="41"/>
      <c r="BC4891" s="41"/>
      <c r="BD4891" s="41"/>
      <c r="BE4891" s="41"/>
      <c r="BF4891" s="41"/>
      <c r="BG4891" s="41"/>
      <c r="BH4891" s="41"/>
      <c r="BI4891" s="41"/>
      <c r="BJ4891" s="41"/>
      <c r="BK4891" s="41"/>
      <c r="BL4891" s="41"/>
      <c r="BM4891" s="41"/>
      <c r="BN4891" s="41"/>
      <c r="BO4891" s="41"/>
      <c r="BP4891" s="108"/>
      <c r="CG4891" s="102"/>
      <c r="CI4891" s="45"/>
    </row>
    <row r="4892" spans="37:87" ht="13" customHeight="1">
      <c r="AK4892" s="114"/>
      <c r="AL4892" s="41"/>
      <c r="AM4892" s="41"/>
      <c r="AN4892" s="41"/>
      <c r="AO4892" s="41"/>
      <c r="AP4892" s="41"/>
      <c r="AQ4892" s="41"/>
      <c r="AR4892" s="41"/>
      <c r="AS4892" s="41"/>
      <c r="AT4892" s="41"/>
      <c r="AU4892" s="41"/>
      <c r="AV4892" s="41"/>
      <c r="AW4892" s="41"/>
      <c r="AX4892" s="41"/>
      <c r="AY4892" s="41"/>
      <c r="AZ4892" s="41"/>
      <c r="BA4892" s="41"/>
      <c r="BB4892" s="41"/>
      <c r="BC4892" s="41"/>
      <c r="BD4892" s="41"/>
      <c r="BE4892" s="41"/>
      <c r="BF4892" s="41"/>
      <c r="BG4892" s="41"/>
      <c r="BH4892" s="41"/>
      <c r="BI4892" s="41"/>
      <c r="BJ4892" s="41"/>
      <c r="BK4892" s="41"/>
      <c r="BL4892" s="41"/>
      <c r="BM4892" s="41"/>
      <c r="BN4892" s="41"/>
      <c r="BO4892" s="41"/>
      <c r="BP4892" s="108"/>
      <c r="CG4892" s="102"/>
      <c r="CI4892" s="45"/>
    </row>
    <row r="4893" spans="37:87" ht="13" customHeight="1">
      <c r="AK4893" s="114"/>
      <c r="AL4893" s="41"/>
      <c r="AM4893" s="41"/>
      <c r="AN4893" s="41"/>
      <c r="AO4893" s="41"/>
      <c r="AP4893" s="41"/>
      <c r="AQ4893" s="41"/>
      <c r="AR4893" s="41"/>
      <c r="AS4893" s="41"/>
      <c r="AT4893" s="41"/>
      <c r="AU4893" s="41"/>
      <c r="AV4893" s="41"/>
      <c r="AW4893" s="41"/>
      <c r="AX4893" s="41"/>
      <c r="AY4893" s="41"/>
      <c r="AZ4893" s="41"/>
      <c r="BA4893" s="41"/>
      <c r="BB4893" s="41"/>
      <c r="BC4893" s="41"/>
      <c r="BD4893" s="41"/>
      <c r="BE4893" s="41"/>
      <c r="BF4893" s="41"/>
      <c r="BG4893" s="41"/>
      <c r="BH4893" s="41"/>
      <c r="BI4893" s="41"/>
      <c r="BJ4893" s="41"/>
      <c r="BK4893" s="41"/>
      <c r="BL4893" s="41"/>
      <c r="BM4893" s="41"/>
      <c r="BN4893" s="41"/>
      <c r="BO4893" s="41"/>
      <c r="BP4893" s="108"/>
      <c r="CG4893" s="102"/>
      <c r="CI4893" s="45"/>
    </row>
    <row r="4894" spans="37:87" ht="13" customHeight="1">
      <c r="AK4894" s="114"/>
      <c r="AL4894" s="41"/>
      <c r="AM4894" s="41"/>
      <c r="AN4894" s="41"/>
      <c r="AO4894" s="41"/>
      <c r="AP4894" s="41"/>
      <c r="AQ4894" s="41"/>
      <c r="AR4894" s="41"/>
      <c r="AS4894" s="41"/>
      <c r="AT4894" s="41"/>
      <c r="AU4894" s="41"/>
      <c r="AV4894" s="41"/>
      <c r="AW4894" s="41"/>
      <c r="AX4894" s="41"/>
      <c r="AY4894" s="41"/>
      <c r="AZ4894" s="41"/>
      <c r="BA4894" s="41"/>
      <c r="BB4894" s="41"/>
      <c r="BC4894" s="41"/>
      <c r="BD4894" s="41"/>
      <c r="BE4894" s="41"/>
      <c r="BF4894" s="41"/>
      <c r="BG4894" s="41"/>
      <c r="BH4894" s="41"/>
      <c r="BI4894" s="41"/>
      <c r="BJ4894" s="41"/>
      <c r="BK4894" s="41"/>
      <c r="BL4894" s="41"/>
      <c r="BM4894" s="41"/>
      <c r="BN4894" s="41"/>
      <c r="BO4894" s="41"/>
      <c r="BP4894" s="108"/>
      <c r="CG4894" s="102"/>
      <c r="CI4894" s="45"/>
    </row>
    <row r="4895" spans="37:87" ht="13" customHeight="1">
      <c r="AK4895" s="114"/>
      <c r="AL4895" s="41"/>
      <c r="AM4895" s="41"/>
      <c r="AN4895" s="41"/>
      <c r="AO4895" s="41"/>
      <c r="AP4895" s="41"/>
      <c r="AQ4895" s="41"/>
      <c r="AR4895" s="41"/>
      <c r="AS4895" s="41"/>
      <c r="AT4895" s="41"/>
      <c r="AU4895" s="41"/>
      <c r="AV4895" s="41"/>
      <c r="AW4895" s="41"/>
      <c r="AX4895" s="41"/>
      <c r="AY4895" s="41"/>
      <c r="AZ4895" s="41"/>
      <c r="BA4895" s="41"/>
      <c r="BB4895" s="41"/>
      <c r="BC4895" s="41"/>
      <c r="BD4895" s="41"/>
      <c r="BE4895" s="41"/>
      <c r="BF4895" s="41"/>
      <c r="BG4895" s="41"/>
      <c r="BH4895" s="41"/>
      <c r="BI4895" s="41"/>
      <c r="BJ4895" s="41"/>
      <c r="BK4895" s="41"/>
      <c r="BL4895" s="41"/>
      <c r="BM4895" s="41"/>
      <c r="BN4895" s="41"/>
      <c r="BO4895" s="41"/>
      <c r="BP4895" s="108"/>
      <c r="CG4895" s="102"/>
      <c r="CI4895" s="45"/>
    </row>
    <row r="4896" spans="37:87" ht="13" customHeight="1">
      <c r="AK4896" s="114"/>
      <c r="AL4896" s="41"/>
      <c r="AM4896" s="41"/>
      <c r="AN4896" s="41"/>
      <c r="AO4896" s="41"/>
      <c r="AP4896" s="41"/>
      <c r="AQ4896" s="41"/>
      <c r="AR4896" s="41"/>
      <c r="AS4896" s="41"/>
      <c r="AT4896" s="41"/>
      <c r="AU4896" s="41"/>
      <c r="AV4896" s="41"/>
      <c r="AW4896" s="41"/>
      <c r="AX4896" s="41"/>
      <c r="AY4896" s="41"/>
      <c r="AZ4896" s="41"/>
      <c r="BA4896" s="41"/>
      <c r="BB4896" s="41"/>
      <c r="BC4896" s="41"/>
      <c r="BD4896" s="41"/>
      <c r="BE4896" s="41"/>
      <c r="BF4896" s="41"/>
      <c r="BG4896" s="41"/>
      <c r="BH4896" s="41"/>
      <c r="BI4896" s="41"/>
      <c r="BJ4896" s="41"/>
      <c r="BK4896" s="41"/>
      <c r="BL4896" s="41"/>
      <c r="BM4896" s="41"/>
      <c r="BN4896" s="41"/>
      <c r="BO4896" s="41"/>
      <c r="BP4896" s="108"/>
      <c r="CG4896" s="102"/>
      <c r="CI4896" s="45"/>
    </row>
    <row r="4897" spans="37:87" ht="13" customHeight="1">
      <c r="AK4897" s="114"/>
      <c r="AL4897" s="41"/>
      <c r="AM4897" s="41"/>
      <c r="AN4897" s="41"/>
      <c r="AO4897" s="41"/>
      <c r="AP4897" s="41"/>
      <c r="AQ4897" s="41"/>
      <c r="AR4897" s="41"/>
      <c r="AS4897" s="41"/>
      <c r="AT4897" s="41"/>
      <c r="AU4897" s="41"/>
      <c r="AV4897" s="41"/>
      <c r="AW4897" s="41"/>
      <c r="AX4897" s="41"/>
      <c r="AY4897" s="41"/>
      <c r="AZ4897" s="41"/>
      <c r="BA4897" s="41"/>
      <c r="BB4897" s="41"/>
      <c r="BC4897" s="41"/>
      <c r="BD4897" s="41"/>
      <c r="BE4897" s="41"/>
      <c r="BF4897" s="41"/>
      <c r="BG4897" s="41"/>
      <c r="BH4897" s="41"/>
      <c r="BI4897" s="41"/>
      <c r="BJ4897" s="41"/>
      <c r="BK4897" s="41"/>
      <c r="BL4897" s="41"/>
      <c r="BM4897" s="41"/>
      <c r="BN4897" s="41"/>
      <c r="BO4897" s="41"/>
      <c r="BP4897" s="108"/>
      <c r="CG4897" s="102"/>
      <c r="CI4897" s="45"/>
    </row>
    <row r="4898" spans="37:87" ht="13" customHeight="1">
      <c r="AK4898" s="114"/>
      <c r="AL4898" s="41"/>
      <c r="AM4898" s="41"/>
      <c r="AN4898" s="41"/>
      <c r="AO4898" s="41"/>
      <c r="AP4898" s="41"/>
      <c r="AQ4898" s="41"/>
      <c r="AR4898" s="41"/>
      <c r="AS4898" s="41"/>
      <c r="AT4898" s="41"/>
      <c r="AU4898" s="41"/>
      <c r="AV4898" s="41"/>
      <c r="AW4898" s="41"/>
      <c r="AX4898" s="41"/>
      <c r="AY4898" s="41"/>
      <c r="AZ4898" s="41"/>
      <c r="BA4898" s="41"/>
      <c r="BB4898" s="41"/>
      <c r="BC4898" s="41"/>
      <c r="BD4898" s="41"/>
      <c r="BE4898" s="41"/>
      <c r="BF4898" s="41"/>
      <c r="BG4898" s="41"/>
      <c r="BH4898" s="41"/>
      <c r="BI4898" s="41"/>
      <c r="BJ4898" s="41"/>
      <c r="BK4898" s="41"/>
      <c r="BL4898" s="41"/>
      <c r="BM4898" s="41"/>
      <c r="BN4898" s="41"/>
      <c r="BO4898" s="41"/>
      <c r="BP4898" s="108"/>
      <c r="CG4898" s="102"/>
      <c r="CI4898" s="45"/>
    </row>
    <row r="4899" spans="37:87" ht="13" customHeight="1">
      <c r="AK4899" s="114"/>
      <c r="AL4899" s="41"/>
      <c r="AM4899" s="41"/>
      <c r="AN4899" s="41"/>
      <c r="AO4899" s="41"/>
      <c r="AP4899" s="41"/>
      <c r="AQ4899" s="41"/>
      <c r="AR4899" s="41"/>
      <c r="AS4899" s="41"/>
      <c r="AT4899" s="41"/>
      <c r="AU4899" s="41"/>
      <c r="AV4899" s="41"/>
      <c r="AW4899" s="41"/>
      <c r="AX4899" s="41"/>
      <c r="AY4899" s="41"/>
      <c r="AZ4899" s="41"/>
      <c r="BA4899" s="41"/>
      <c r="BB4899" s="41"/>
      <c r="BC4899" s="41"/>
      <c r="BD4899" s="41"/>
      <c r="BE4899" s="41"/>
      <c r="BF4899" s="41"/>
      <c r="BG4899" s="41"/>
      <c r="BH4899" s="41"/>
      <c r="BI4899" s="41"/>
      <c r="BJ4899" s="41"/>
      <c r="BK4899" s="41"/>
      <c r="BL4899" s="41"/>
      <c r="BM4899" s="41"/>
      <c r="BN4899" s="41"/>
      <c r="BO4899" s="41"/>
      <c r="BP4899" s="108"/>
      <c r="CG4899" s="102"/>
      <c r="CI4899" s="45"/>
    </row>
    <row r="4900" spans="37:87" ht="13" customHeight="1">
      <c r="AK4900" s="114"/>
      <c r="AL4900" s="41"/>
      <c r="AM4900" s="41"/>
      <c r="AN4900" s="41"/>
      <c r="AO4900" s="41"/>
      <c r="AP4900" s="41"/>
      <c r="AQ4900" s="41"/>
      <c r="AR4900" s="41"/>
      <c r="AS4900" s="41"/>
      <c r="AT4900" s="41"/>
      <c r="AU4900" s="41"/>
      <c r="AV4900" s="41"/>
      <c r="AW4900" s="41"/>
      <c r="AX4900" s="41"/>
      <c r="AY4900" s="41"/>
      <c r="AZ4900" s="41"/>
      <c r="BA4900" s="41"/>
      <c r="BB4900" s="41"/>
      <c r="BC4900" s="41"/>
      <c r="BD4900" s="41"/>
      <c r="BE4900" s="41"/>
      <c r="BF4900" s="41"/>
      <c r="BG4900" s="41"/>
      <c r="BH4900" s="41"/>
      <c r="BI4900" s="41"/>
      <c r="BJ4900" s="41"/>
      <c r="BK4900" s="41"/>
      <c r="BL4900" s="41"/>
      <c r="BM4900" s="41"/>
      <c r="BN4900" s="41"/>
      <c r="BO4900" s="41"/>
      <c r="BP4900" s="108"/>
      <c r="CG4900" s="102"/>
      <c r="CI4900" s="45"/>
    </row>
    <row r="4901" spans="37:87" ht="13" customHeight="1">
      <c r="AK4901" s="114"/>
      <c r="AL4901" s="41"/>
      <c r="AM4901" s="41"/>
      <c r="AN4901" s="41"/>
      <c r="AO4901" s="41"/>
      <c r="AP4901" s="41"/>
      <c r="AQ4901" s="41"/>
      <c r="AR4901" s="41"/>
      <c r="AS4901" s="41"/>
      <c r="AT4901" s="41"/>
      <c r="AU4901" s="41"/>
      <c r="AV4901" s="41"/>
      <c r="AW4901" s="41"/>
      <c r="AX4901" s="41"/>
      <c r="AY4901" s="41"/>
      <c r="AZ4901" s="41"/>
      <c r="BA4901" s="41"/>
      <c r="BB4901" s="41"/>
      <c r="BC4901" s="41"/>
      <c r="BD4901" s="41"/>
      <c r="BE4901" s="41"/>
      <c r="BF4901" s="41"/>
      <c r="BG4901" s="41"/>
      <c r="BH4901" s="41"/>
      <c r="BI4901" s="41"/>
      <c r="BJ4901" s="41"/>
      <c r="BK4901" s="41"/>
      <c r="BL4901" s="41"/>
      <c r="BM4901" s="41"/>
      <c r="BN4901" s="41"/>
      <c r="BO4901" s="41"/>
      <c r="BP4901" s="108"/>
      <c r="CG4901" s="102"/>
      <c r="CI4901" s="45"/>
    </row>
    <row r="4902" spans="37:87" ht="13" customHeight="1">
      <c r="AK4902" s="114"/>
      <c r="AL4902" s="41"/>
      <c r="AM4902" s="41"/>
      <c r="AN4902" s="41"/>
      <c r="AO4902" s="41"/>
      <c r="AP4902" s="41"/>
      <c r="AQ4902" s="41"/>
      <c r="AR4902" s="41"/>
      <c r="AS4902" s="41"/>
      <c r="AT4902" s="41"/>
      <c r="AU4902" s="41"/>
      <c r="AV4902" s="41"/>
      <c r="AW4902" s="41"/>
      <c r="AX4902" s="41"/>
      <c r="AY4902" s="41"/>
      <c r="AZ4902" s="41"/>
      <c r="BA4902" s="41"/>
      <c r="BB4902" s="41"/>
      <c r="BC4902" s="41"/>
      <c r="BD4902" s="41"/>
      <c r="BE4902" s="41"/>
      <c r="BF4902" s="41"/>
      <c r="BG4902" s="41"/>
      <c r="BH4902" s="41"/>
      <c r="BI4902" s="41"/>
      <c r="BJ4902" s="41"/>
      <c r="BK4902" s="41"/>
      <c r="BL4902" s="41"/>
      <c r="BM4902" s="41"/>
      <c r="BN4902" s="41"/>
      <c r="BO4902" s="41"/>
      <c r="BP4902" s="108"/>
      <c r="CG4902" s="102"/>
      <c r="CI4902" s="45"/>
    </row>
    <row r="4903" spans="37:87" ht="13" customHeight="1">
      <c r="AK4903" s="114"/>
      <c r="AL4903" s="41"/>
      <c r="AM4903" s="41"/>
      <c r="AN4903" s="41"/>
      <c r="AO4903" s="41"/>
      <c r="AP4903" s="41"/>
      <c r="AQ4903" s="41"/>
      <c r="AR4903" s="41"/>
      <c r="AS4903" s="41"/>
      <c r="AT4903" s="41"/>
      <c r="AU4903" s="41"/>
      <c r="AV4903" s="41"/>
      <c r="AW4903" s="41"/>
      <c r="AX4903" s="41"/>
      <c r="AY4903" s="41"/>
      <c r="AZ4903" s="41"/>
      <c r="BA4903" s="41"/>
      <c r="BB4903" s="41"/>
      <c r="BC4903" s="41"/>
      <c r="BD4903" s="41"/>
      <c r="BE4903" s="41"/>
      <c r="BF4903" s="41"/>
      <c r="BG4903" s="41"/>
      <c r="BH4903" s="41"/>
      <c r="BI4903" s="41"/>
      <c r="BJ4903" s="41"/>
      <c r="BK4903" s="41"/>
      <c r="BL4903" s="41"/>
      <c r="BM4903" s="41"/>
      <c r="BN4903" s="41"/>
      <c r="BO4903" s="41"/>
      <c r="BP4903" s="108"/>
      <c r="CG4903" s="102"/>
      <c r="CI4903" s="45"/>
    </row>
    <row r="4904" spans="37:87" ht="13" customHeight="1">
      <c r="AK4904" s="114"/>
      <c r="AL4904" s="41"/>
      <c r="AM4904" s="41"/>
      <c r="AN4904" s="41"/>
      <c r="AO4904" s="41"/>
      <c r="AP4904" s="41"/>
      <c r="AQ4904" s="41"/>
      <c r="AR4904" s="41"/>
      <c r="AS4904" s="41"/>
      <c r="AT4904" s="41"/>
      <c r="AU4904" s="41"/>
      <c r="AV4904" s="41"/>
      <c r="AW4904" s="41"/>
      <c r="AX4904" s="41"/>
      <c r="AY4904" s="41"/>
      <c r="AZ4904" s="41"/>
      <c r="BA4904" s="41"/>
      <c r="BB4904" s="41"/>
      <c r="BC4904" s="41"/>
      <c r="BD4904" s="41"/>
      <c r="BE4904" s="41"/>
      <c r="BF4904" s="41"/>
      <c r="BG4904" s="41"/>
      <c r="BH4904" s="41"/>
      <c r="BI4904" s="41"/>
      <c r="BJ4904" s="41"/>
      <c r="BK4904" s="41"/>
      <c r="BL4904" s="41"/>
      <c r="BM4904" s="41"/>
      <c r="BN4904" s="41"/>
      <c r="BO4904" s="41"/>
      <c r="BP4904" s="108"/>
      <c r="CG4904" s="102"/>
      <c r="CI4904" s="45"/>
    </row>
    <row r="4905" spans="37:87" ht="13" customHeight="1">
      <c r="AK4905" s="114"/>
      <c r="AL4905" s="41"/>
      <c r="AM4905" s="41"/>
      <c r="AN4905" s="41"/>
      <c r="AO4905" s="41"/>
      <c r="AP4905" s="41"/>
      <c r="AQ4905" s="41"/>
      <c r="AR4905" s="41"/>
      <c r="AS4905" s="41"/>
      <c r="AT4905" s="41"/>
      <c r="AU4905" s="41"/>
      <c r="AV4905" s="41"/>
      <c r="AW4905" s="41"/>
      <c r="AX4905" s="41"/>
      <c r="AY4905" s="41"/>
      <c r="AZ4905" s="41"/>
      <c r="BA4905" s="41"/>
      <c r="BB4905" s="41"/>
      <c r="BC4905" s="41"/>
      <c r="BD4905" s="41"/>
      <c r="BE4905" s="41"/>
      <c r="BF4905" s="41"/>
      <c r="BG4905" s="41"/>
      <c r="BH4905" s="41"/>
      <c r="BI4905" s="41"/>
      <c r="BJ4905" s="41"/>
      <c r="BK4905" s="41"/>
      <c r="BL4905" s="41"/>
      <c r="BM4905" s="41"/>
      <c r="BN4905" s="41"/>
      <c r="BO4905" s="41"/>
      <c r="BP4905" s="108"/>
      <c r="CG4905" s="102"/>
      <c r="CI4905" s="45"/>
    </row>
    <row r="4906" spans="37:87" ht="13" customHeight="1">
      <c r="AK4906" s="114"/>
      <c r="AL4906" s="41"/>
      <c r="AM4906" s="41"/>
      <c r="AN4906" s="41"/>
      <c r="AO4906" s="41"/>
      <c r="AP4906" s="41"/>
      <c r="AQ4906" s="41"/>
      <c r="AR4906" s="41"/>
      <c r="AS4906" s="41"/>
      <c r="AT4906" s="41"/>
      <c r="AU4906" s="41"/>
      <c r="AV4906" s="41"/>
      <c r="AW4906" s="41"/>
      <c r="AX4906" s="41"/>
      <c r="AY4906" s="41"/>
      <c r="AZ4906" s="41"/>
      <c r="BA4906" s="41"/>
      <c r="BB4906" s="41"/>
      <c r="BC4906" s="41"/>
      <c r="BD4906" s="41"/>
      <c r="BE4906" s="41"/>
      <c r="BF4906" s="41"/>
      <c r="BG4906" s="41"/>
      <c r="BH4906" s="41"/>
      <c r="BI4906" s="41"/>
      <c r="BJ4906" s="41"/>
      <c r="BK4906" s="41"/>
      <c r="BL4906" s="41"/>
      <c r="BM4906" s="41"/>
      <c r="BN4906" s="41"/>
      <c r="BO4906" s="41"/>
      <c r="BP4906" s="108"/>
      <c r="CG4906" s="102"/>
      <c r="CI4906" s="45"/>
    </row>
    <row r="4907" spans="37:87" ht="13" customHeight="1">
      <c r="AK4907" s="114"/>
      <c r="AL4907" s="41"/>
      <c r="AM4907" s="41"/>
      <c r="AN4907" s="41"/>
      <c r="AO4907" s="41"/>
      <c r="AP4907" s="41"/>
      <c r="AQ4907" s="41"/>
      <c r="AR4907" s="41"/>
      <c r="AS4907" s="41"/>
      <c r="AT4907" s="41"/>
      <c r="AU4907" s="41"/>
      <c r="AV4907" s="41"/>
      <c r="AW4907" s="41"/>
      <c r="AX4907" s="41"/>
      <c r="AY4907" s="41"/>
      <c r="AZ4907" s="41"/>
      <c r="BA4907" s="41"/>
      <c r="BB4907" s="41"/>
      <c r="BC4907" s="41"/>
      <c r="BD4907" s="41"/>
      <c r="BE4907" s="41"/>
      <c r="BF4907" s="41"/>
      <c r="BG4907" s="41"/>
      <c r="BH4907" s="41"/>
      <c r="BI4907" s="41"/>
      <c r="BJ4907" s="41"/>
      <c r="BK4907" s="41"/>
      <c r="BL4907" s="41"/>
      <c r="BM4907" s="41"/>
      <c r="BN4907" s="41"/>
      <c r="BO4907" s="41"/>
      <c r="BP4907" s="108"/>
      <c r="CG4907" s="102"/>
      <c r="CI4907" s="45"/>
    </row>
    <row r="4908" spans="37:87" ht="13" customHeight="1">
      <c r="AK4908" s="114"/>
      <c r="AL4908" s="41"/>
      <c r="AM4908" s="41"/>
      <c r="AN4908" s="41"/>
      <c r="AO4908" s="41"/>
      <c r="AP4908" s="41"/>
      <c r="AQ4908" s="41"/>
      <c r="AR4908" s="41"/>
      <c r="AS4908" s="41"/>
      <c r="AT4908" s="41"/>
      <c r="AU4908" s="41"/>
      <c r="AV4908" s="41"/>
      <c r="AW4908" s="41"/>
      <c r="AX4908" s="41"/>
      <c r="AY4908" s="41"/>
      <c r="AZ4908" s="41"/>
      <c r="BA4908" s="41"/>
      <c r="BB4908" s="41"/>
      <c r="BC4908" s="41"/>
      <c r="BD4908" s="41"/>
      <c r="BE4908" s="41"/>
      <c r="BF4908" s="41"/>
      <c r="BG4908" s="41"/>
      <c r="BH4908" s="41"/>
      <c r="BI4908" s="41"/>
      <c r="BJ4908" s="41"/>
      <c r="BK4908" s="41"/>
      <c r="BL4908" s="41"/>
      <c r="BM4908" s="41"/>
      <c r="BN4908" s="41"/>
      <c r="BO4908" s="41"/>
      <c r="BP4908" s="108"/>
      <c r="CG4908" s="102"/>
      <c r="CI4908" s="45"/>
    </row>
    <row r="4909" spans="37:87" ht="13" customHeight="1">
      <c r="AK4909" s="114"/>
      <c r="AL4909" s="41"/>
      <c r="AM4909" s="41"/>
      <c r="AN4909" s="41"/>
      <c r="AO4909" s="41"/>
      <c r="AP4909" s="41"/>
      <c r="AQ4909" s="41"/>
      <c r="AR4909" s="41"/>
      <c r="AS4909" s="41"/>
      <c r="AT4909" s="41"/>
      <c r="AU4909" s="41"/>
      <c r="AV4909" s="41"/>
      <c r="AW4909" s="41"/>
      <c r="AX4909" s="41"/>
      <c r="AY4909" s="41"/>
      <c r="AZ4909" s="41"/>
      <c r="BA4909" s="41"/>
      <c r="BB4909" s="41"/>
      <c r="BC4909" s="41"/>
      <c r="BD4909" s="41"/>
      <c r="BE4909" s="41"/>
      <c r="BF4909" s="41"/>
      <c r="BG4909" s="41"/>
      <c r="BH4909" s="41"/>
      <c r="BI4909" s="41"/>
      <c r="BJ4909" s="41"/>
      <c r="BK4909" s="41"/>
      <c r="BL4909" s="41"/>
      <c r="BM4909" s="41"/>
      <c r="BN4909" s="41"/>
      <c r="BO4909" s="41"/>
      <c r="BP4909" s="108"/>
      <c r="CG4909" s="102"/>
      <c r="CI4909" s="45"/>
    </row>
    <row r="4910" spans="37:87" ht="13" customHeight="1">
      <c r="AK4910" s="114"/>
      <c r="AL4910" s="41"/>
      <c r="AM4910" s="41"/>
      <c r="AN4910" s="41"/>
      <c r="AO4910" s="41"/>
      <c r="AP4910" s="41"/>
      <c r="AQ4910" s="41"/>
      <c r="AR4910" s="41"/>
      <c r="AS4910" s="41"/>
      <c r="AT4910" s="41"/>
      <c r="AU4910" s="41"/>
      <c r="AV4910" s="41"/>
      <c r="AW4910" s="41"/>
      <c r="AX4910" s="41"/>
      <c r="AY4910" s="41"/>
      <c r="AZ4910" s="41"/>
      <c r="BA4910" s="41"/>
      <c r="BB4910" s="41"/>
      <c r="BC4910" s="41"/>
      <c r="BD4910" s="41"/>
      <c r="BE4910" s="41"/>
      <c r="BF4910" s="41"/>
      <c r="BG4910" s="41"/>
      <c r="BH4910" s="41"/>
      <c r="BI4910" s="41"/>
      <c r="BJ4910" s="41"/>
      <c r="BK4910" s="41"/>
      <c r="BL4910" s="41"/>
      <c r="BM4910" s="41"/>
      <c r="BN4910" s="41"/>
      <c r="BO4910" s="41"/>
      <c r="BP4910" s="108"/>
      <c r="CG4910" s="102"/>
      <c r="CI4910" s="45"/>
    </row>
    <row r="4911" spans="37:87" ht="13" customHeight="1">
      <c r="AK4911" s="114"/>
      <c r="AL4911" s="41"/>
      <c r="AM4911" s="41"/>
      <c r="AN4911" s="41"/>
      <c r="AO4911" s="41"/>
      <c r="AP4911" s="41"/>
      <c r="AQ4911" s="41"/>
      <c r="AR4911" s="41"/>
      <c r="AS4911" s="41"/>
      <c r="AT4911" s="41"/>
      <c r="AU4911" s="41"/>
      <c r="AV4911" s="41"/>
      <c r="AW4911" s="41"/>
      <c r="AX4911" s="41"/>
      <c r="AY4911" s="41"/>
      <c r="AZ4911" s="41"/>
      <c r="BA4911" s="41"/>
      <c r="BB4911" s="41"/>
      <c r="BC4911" s="41"/>
      <c r="BD4911" s="41"/>
      <c r="BE4911" s="41"/>
      <c r="BF4911" s="41"/>
      <c r="BG4911" s="41"/>
      <c r="BH4911" s="41"/>
      <c r="BI4911" s="41"/>
      <c r="BJ4911" s="41"/>
      <c r="BK4911" s="41"/>
      <c r="BL4911" s="41"/>
      <c r="BM4911" s="41"/>
      <c r="BN4911" s="41"/>
      <c r="BO4911" s="41"/>
      <c r="BP4911" s="108"/>
      <c r="CG4911" s="102"/>
      <c r="CI4911" s="45"/>
    </row>
    <row r="4912" spans="37:87" ht="13" customHeight="1">
      <c r="AK4912" s="114"/>
      <c r="AL4912" s="41"/>
      <c r="AM4912" s="41"/>
      <c r="AN4912" s="41"/>
      <c r="AO4912" s="41"/>
      <c r="AP4912" s="41"/>
      <c r="AQ4912" s="41"/>
      <c r="AR4912" s="41"/>
      <c r="AS4912" s="41"/>
      <c r="AT4912" s="41"/>
      <c r="AU4912" s="41"/>
      <c r="AV4912" s="41"/>
      <c r="AW4912" s="41"/>
      <c r="AX4912" s="41"/>
      <c r="AY4912" s="41"/>
      <c r="AZ4912" s="41"/>
      <c r="BA4912" s="41"/>
      <c r="BB4912" s="41"/>
      <c r="BC4912" s="41"/>
      <c r="BD4912" s="41"/>
      <c r="BE4912" s="41"/>
      <c r="BF4912" s="41"/>
      <c r="BG4912" s="41"/>
      <c r="BH4912" s="41"/>
      <c r="BI4912" s="41"/>
      <c r="BJ4912" s="41"/>
      <c r="BK4912" s="41"/>
      <c r="BL4912" s="41"/>
      <c r="BM4912" s="41"/>
      <c r="BN4912" s="41"/>
      <c r="BO4912" s="41"/>
      <c r="BP4912" s="108"/>
      <c r="CG4912" s="102"/>
      <c r="CI4912" s="45"/>
    </row>
    <row r="4913" spans="37:87" ht="13" customHeight="1">
      <c r="AK4913" s="114"/>
      <c r="AL4913" s="41"/>
      <c r="AM4913" s="41"/>
      <c r="AN4913" s="41"/>
      <c r="AO4913" s="41"/>
      <c r="AP4913" s="41"/>
      <c r="AQ4913" s="41"/>
      <c r="AR4913" s="41"/>
      <c r="AS4913" s="41"/>
      <c r="AT4913" s="41"/>
      <c r="AU4913" s="41"/>
      <c r="AV4913" s="41"/>
      <c r="AW4913" s="41"/>
      <c r="AX4913" s="41"/>
      <c r="AY4913" s="41"/>
      <c r="AZ4913" s="41"/>
      <c r="BA4913" s="41"/>
      <c r="BB4913" s="41"/>
      <c r="BC4913" s="41"/>
      <c r="BD4913" s="41"/>
      <c r="BE4913" s="41"/>
      <c r="BF4913" s="41"/>
      <c r="BG4913" s="41"/>
      <c r="BH4913" s="41"/>
      <c r="BI4913" s="41"/>
      <c r="BJ4913" s="41"/>
      <c r="BK4913" s="41"/>
      <c r="BL4913" s="41"/>
      <c r="BM4913" s="41"/>
      <c r="BN4913" s="41"/>
      <c r="BO4913" s="41"/>
      <c r="BP4913" s="108"/>
      <c r="CG4913" s="102"/>
      <c r="CI4913" s="45"/>
    </row>
    <row r="4914" spans="37:87" ht="13" customHeight="1">
      <c r="AK4914" s="114"/>
      <c r="AL4914" s="41"/>
      <c r="AM4914" s="41"/>
      <c r="AN4914" s="41"/>
      <c r="AO4914" s="41"/>
      <c r="AP4914" s="41"/>
      <c r="AQ4914" s="41"/>
      <c r="AR4914" s="41"/>
      <c r="AS4914" s="41"/>
      <c r="AT4914" s="41"/>
      <c r="AU4914" s="41"/>
      <c r="AV4914" s="41"/>
      <c r="AW4914" s="41"/>
      <c r="AX4914" s="41"/>
      <c r="AY4914" s="41"/>
      <c r="AZ4914" s="41"/>
      <c r="BA4914" s="41"/>
      <c r="BB4914" s="41"/>
      <c r="BC4914" s="41"/>
      <c r="BD4914" s="41"/>
      <c r="BE4914" s="41"/>
      <c r="BF4914" s="41"/>
      <c r="BG4914" s="41"/>
      <c r="BH4914" s="41"/>
      <c r="BI4914" s="41"/>
      <c r="BJ4914" s="41"/>
      <c r="BK4914" s="41"/>
      <c r="BL4914" s="41"/>
      <c r="BM4914" s="41"/>
      <c r="BN4914" s="41"/>
      <c r="BO4914" s="41"/>
      <c r="BP4914" s="108"/>
      <c r="CG4914" s="102"/>
      <c r="CI4914" s="45"/>
    </row>
    <row r="4915" spans="37:87" ht="13" customHeight="1">
      <c r="AK4915" s="114"/>
      <c r="AL4915" s="41"/>
      <c r="AM4915" s="41"/>
      <c r="AN4915" s="41"/>
      <c r="AO4915" s="41"/>
      <c r="AP4915" s="41"/>
      <c r="AQ4915" s="41"/>
      <c r="AR4915" s="41"/>
      <c r="AS4915" s="41"/>
      <c r="AT4915" s="41"/>
      <c r="AU4915" s="41"/>
      <c r="AV4915" s="41"/>
      <c r="AW4915" s="41"/>
      <c r="AX4915" s="41"/>
      <c r="AY4915" s="41"/>
      <c r="AZ4915" s="41"/>
      <c r="BA4915" s="41"/>
      <c r="BB4915" s="41"/>
      <c r="BC4915" s="41"/>
      <c r="BD4915" s="41"/>
      <c r="BE4915" s="41"/>
      <c r="BF4915" s="41"/>
      <c r="BG4915" s="41"/>
      <c r="BH4915" s="41"/>
      <c r="BI4915" s="41"/>
      <c r="BJ4915" s="41"/>
      <c r="BK4915" s="41"/>
      <c r="BL4915" s="41"/>
      <c r="BM4915" s="41"/>
      <c r="BN4915" s="41"/>
      <c r="BO4915" s="41"/>
      <c r="BP4915" s="108"/>
      <c r="CG4915" s="102"/>
      <c r="CI4915" s="45"/>
    </row>
    <row r="4916" spans="37:87" ht="13" customHeight="1">
      <c r="AK4916" s="114"/>
      <c r="AL4916" s="41"/>
      <c r="AM4916" s="41"/>
      <c r="AN4916" s="41"/>
      <c r="AO4916" s="41"/>
      <c r="AP4916" s="41"/>
      <c r="AQ4916" s="41"/>
      <c r="AR4916" s="41"/>
      <c r="AS4916" s="41"/>
      <c r="AT4916" s="41"/>
      <c r="AU4916" s="41"/>
      <c r="AV4916" s="41"/>
      <c r="AW4916" s="41"/>
      <c r="AX4916" s="41"/>
      <c r="AY4916" s="41"/>
      <c r="AZ4916" s="41"/>
      <c r="BA4916" s="41"/>
      <c r="BB4916" s="41"/>
      <c r="BC4916" s="41"/>
      <c r="BD4916" s="41"/>
      <c r="BE4916" s="41"/>
      <c r="BF4916" s="41"/>
      <c r="BG4916" s="41"/>
      <c r="BH4916" s="41"/>
      <c r="BI4916" s="41"/>
      <c r="BJ4916" s="41"/>
      <c r="BK4916" s="41"/>
      <c r="BL4916" s="41"/>
      <c r="BM4916" s="41"/>
      <c r="BN4916" s="41"/>
      <c r="BO4916" s="41"/>
      <c r="BP4916" s="108"/>
      <c r="CG4916" s="102"/>
      <c r="CI4916" s="45"/>
    </row>
    <row r="4917" spans="37:87" ht="13" customHeight="1">
      <c r="AK4917" s="114"/>
      <c r="AL4917" s="41"/>
      <c r="AM4917" s="41"/>
      <c r="AN4917" s="41"/>
      <c r="AO4917" s="41"/>
      <c r="AP4917" s="41"/>
      <c r="AQ4917" s="41"/>
      <c r="AR4917" s="41"/>
      <c r="AS4917" s="41"/>
      <c r="AT4917" s="41"/>
      <c r="AU4917" s="41"/>
      <c r="AV4917" s="41"/>
      <c r="AW4917" s="41"/>
      <c r="AX4917" s="41"/>
      <c r="AY4917" s="41"/>
      <c r="AZ4917" s="41"/>
      <c r="BA4917" s="41"/>
      <c r="BB4917" s="41"/>
      <c r="BC4917" s="41"/>
      <c r="BD4917" s="41"/>
      <c r="BE4917" s="41"/>
      <c r="BF4917" s="41"/>
      <c r="BG4917" s="41"/>
      <c r="BH4917" s="41"/>
      <c r="BI4917" s="41"/>
      <c r="BJ4917" s="41"/>
      <c r="BK4917" s="41"/>
      <c r="BL4917" s="41"/>
      <c r="BM4917" s="41"/>
      <c r="BN4917" s="41"/>
      <c r="BO4917" s="41"/>
      <c r="BP4917" s="108"/>
      <c r="CG4917" s="102"/>
      <c r="CI4917" s="45"/>
    </row>
    <row r="4918" spans="37:87" ht="13" customHeight="1">
      <c r="AK4918" s="114"/>
      <c r="AL4918" s="41"/>
      <c r="AM4918" s="41"/>
      <c r="AN4918" s="41"/>
      <c r="AO4918" s="41"/>
      <c r="AP4918" s="41"/>
      <c r="AQ4918" s="41"/>
      <c r="AR4918" s="41"/>
      <c r="AS4918" s="41"/>
      <c r="AT4918" s="41"/>
      <c r="AU4918" s="41"/>
      <c r="AV4918" s="41"/>
      <c r="AW4918" s="41"/>
      <c r="AX4918" s="41"/>
      <c r="AY4918" s="41"/>
      <c r="AZ4918" s="41"/>
      <c r="BA4918" s="41"/>
      <c r="BB4918" s="41"/>
      <c r="BC4918" s="41"/>
      <c r="BD4918" s="41"/>
      <c r="BE4918" s="41"/>
      <c r="BF4918" s="41"/>
      <c r="BG4918" s="41"/>
      <c r="BH4918" s="41"/>
      <c r="BI4918" s="41"/>
      <c r="BJ4918" s="41"/>
      <c r="BK4918" s="41"/>
      <c r="BL4918" s="41"/>
      <c r="BM4918" s="41"/>
      <c r="BN4918" s="41"/>
      <c r="BO4918" s="41"/>
      <c r="BP4918" s="108"/>
      <c r="CG4918" s="102"/>
      <c r="CI4918" s="45"/>
    </row>
    <row r="4919" spans="37:87" ht="13" customHeight="1">
      <c r="AK4919" s="114"/>
      <c r="AL4919" s="41"/>
      <c r="AM4919" s="41"/>
      <c r="AN4919" s="41"/>
      <c r="AO4919" s="41"/>
      <c r="AP4919" s="41"/>
      <c r="AQ4919" s="41"/>
      <c r="AR4919" s="41"/>
      <c r="AS4919" s="41"/>
      <c r="AT4919" s="41"/>
      <c r="AU4919" s="41"/>
      <c r="AV4919" s="41"/>
      <c r="AW4919" s="41"/>
      <c r="AX4919" s="41"/>
      <c r="AY4919" s="41"/>
      <c r="AZ4919" s="41"/>
      <c r="BA4919" s="41"/>
      <c r="BB4919" s="41"/>
      <c r="BC4919" s="41"/>
      <c r="BD4919" s="41"/>
      <c r="BE4919" s="41"/>
      <c r="BF4919" s="41"/>
      <c r="BG4919" s="41"/>
      <c r="BH4919" s="41"/>
      <c r="BI4919" s="41"/>
      <c r="BJ4919" s="41"/>
      <c r="BK4919" s="41"/>
      <c r="BL4919" s="41"/>
      <c r="BM4919" s="41"/>
      <c r="BN4919" s="41"/>
      <c r="BO4919" s="41"/>
      <c r="BP4919" s="108"/>
      <c r="CG4919" s="102"/>
      <c r="CI4919" s="45"/>
    </row>
    <row r="4920" spans="37:87" ht="13" customHeight="1">
      <c r="AK4920" s="114"/>
      <c r="AL4920" s="41"/>
      <c r="AM4920" s="41"/>
      <c r="AN4920" s="41"/>
      <c r="AO4920" s="41"/>
      <c r="AP4920" s="41"/>
      <c r="AQ4920" s="41"/>
      <c r="AR4920" s="41"/>
      <c r="AS4920" s="41"/>
      <c r="AT4920" s="41"/>
      <c r="AU4920" s="41"/>
      <c r="AV4920" s="41"/>
      <c r="AW4920" s="41"/>
      <c r="AX4920" s="41"/>
      <c r="AY4920" s="41"/>
      <c r="AZ4920" s="41"/>
      <c r="BA4920" s="41"/>
      <c r="BB4920" s="41"/>
      <c r="BC4920" s="41"/>
      <c r="BD4920" s="41"/>
      <c r="BE4920" s="41"/>
      <c r="BF4920" s="41"/>
      <c r="BG4920" s="41"/>
      <c r="BH4920" s="41"/>
      <c r="BI4920" s="41"/>
      <c r="BJ4920" s="41"/>
      <c r="BK4920" s="41"/>
      <c r="BL4920" s="41"/>
      <c r="BM4920" s="41"/>
      <c r="BN4920" s="41"/>
      <c r="BO4920" s="41"/>
      <c r="BP4920" s="108"/>
      <c r="CG4920" s="102"/>
      <c r="CI4920" s="45"/>
    </row>
    <row r="4921" spans="37:87" ht="13" customHeight="1">
      <c r="AK4921" s="114"/>
      <c r="AL4921" s="41"/>
      <c r="AM4921" s="41"/>
      <c r="AN4921" s="41"/>
      <c r="AO4921" s="41"/>
      <c r="AP4921" s="41"/>
      <c r="AQ4921" s="41"/>
      <c r="AR4921" s="41"/>
      <c r="AS4921" s="41"/>
      <c r="AT4921" s="41"/>
      <c r="AU4921" s="41"/>
      <c r="AV4921" s="41"/>
      <c r="AW4921" s="41"/>
      <c r="AX4921" s="41"/>
      <c r="AY4921" s="41"/>
      <c r="AZ4921" s="41"/>
      <c r="BA4921" s="41"/>
      <c r="BB4921" s="41"/>
      <c r="BC4921" s="41"/>
      <c r="BD4921" s="41"/>
      <c r="BE4921" s="41"/>
      <c r="BF4921" s="41"/>
      <c r="BG4921" s="41"/>
      <c r="BH4921" s="41"/>
      <c r="BI4921" s="41"/>
      <c r="BJ4921" s="41"/>
      <c r="BK4921" s="41"/>
      <c r="BL4921" s="41"/>
      <c r="BM4921" s="41"/>
      <c r="BN4921" s="41"/>
      <c r="BO4921" s="41"/>
      <c r="BP4921" s="108"/>
      <c r="CG4921" s="102"/>
      <c r="CI4921" s="45"/>
    </row>
    <row r="4922" spans="37:87" ht="13" customHeight="1">
      <c r="AK4922" s="114"/>
      <c r="AL4922" s="41"/>
      <c r="AM4922" s="41"/>
      <c r="AN4922" s="41"/>
      <c r="AO4922" s="41"/>
      <c r="AP4922" s="41"/>
      <c r="AQ4922" s="41"/>
      <c r="AR4922" s="41"/>
      <c r="AS4922" s="41"/>
      <c r="AT4922" s="41"/>
      <c r="AU4922" s="41"/>
      <c r="AV4922" s="41"/>
      <c r="AW4922" s="41"/>
      <c r="AX4922" s="41"/>
      <c r="AY4922" s="41"/>
      <c r="AZ4922" s="41"/>
      <c r="BA4922" s="41"/>
      <c r="BB4922" s="41"/>
      <c r="BC4922" s="41"/>
      <c r="BD4922" s="41"/>
      <c r="BE4922" s="41"/>
      <c r="BF4922" s="41"/>
      <c r="BG4922" s="41"/>
      <c r="BH4922" s="41"/>
      <c r="BI4922" s="41"/>
      <c r="BJ4922" s="41"/>
      <c r="BK4922" s="41"/>
      <c r="BL4922" s="41"/>
      <c r="BM4922" s="41"/>
      <c r="BN4922" s="41"/>
      <c r="BO4922" s="41"/>
      <c r="BP4922" s="108"/>
      <c r="CG4922" s="102"/>
      <c r="CI4922" s="45"/>
    </row>
    <row r="4923" spans="37:87" ht="13" customHeight="1">
      <c r="AK4923" s="114"/>
      <c r="AL4923" s="41"/>
      <c r="AM4923" s="41"/>
      <c r="AN4923" s="41"/>
      <c r="AO4923" s="41"/>
      <c r="AP4923" s="41"/>
      <c r="AQ4923" s="41"/>
      <c r="AR4923" s="41"/>
      <c r="AS4923" s="41"/>
      <c r="AT4923" s="41"/>
      <c r="AU4923" s="41"/>
      <c r="AV4923" s="41"/>
      <c r="AW4923" s="41"/>
      <c r="AX4923" s="41"/>
      <c r="AY4923" s="41"/>
      <c r="AZ4923" s="41"/>
      <c r="BA4923" s="41"/>
      <c r="BB4923" s="41"/>
      <c r="BC4923" s="41"/>
      <c r="BD4923" s="41"/>
      <c r="BE4923" s="41"/>
      <c r="BF4923" s="41"/>
      <c r="BG4923" s="41"/>
      <c r="BH4923" s="41"/>
      <c r="BI4923" s="41"/>
      <c r="BJ4923" s="41"/>
      <c r="BK4923" s="41"/>
      <c r="BL4923" s="41"/>
      <c r="BM4923" s="41"/>
      <c r="BN4923" s="41"/>
      <c r="BO4923" s="41"/>
      <c r="BP4923" s="108"/>
      <c r="CG4923" s="102"/>
      <c r="CI4923" s="45"/>
    </row>
    <row r="4924" spans="37:87" ht="13" customHeight="1">
      <c r="AK4924" s="114"/>
      <c r="AL4924" s="41"/>
      <c r="AM4924" s="41"/>
      <c r="AN4924" s="41"/>
      <c r="AO4924" s="41"/>
      <c r="AP4924" s="41"/>
      <c r="AQ4924" s="41"/>
      <c r="AR4924" s="41"/>
      <c r="AS4924" s="41"/>
      <c r="AT4924" s="41"/>
      <c r="AU4924" s="41"/>
      <c r="AV4924" s="41"/>
      <c r="AW4924" s="41"/>
      <c r="AX4924" s="41"/>
      <c r="AY4924" s="41"/>
      <c r="AZ4924" s="41"/>
      <c r="BA4924" s="41"/>
      <c r="BB4924" s="41"/>
      <c r="BC4924" s="41"/>
      <c r="BD4924" s="41"/>
      <c r="BE4924" s="41"/>
      <c r="BF4924" s="41"/>
      <c r="BG4924" s="41"/>
      <c r="BH4924" s="41"/>
      <c r="BI4924" s="41"/>
      <c r="BJ4924" s="41"/>
      <c r="BK4924" s="41"/>
      <c r="BL4924" s="41"/>
      <c r="BM4924" s="41"/>
      <c r="BN4924" s="41"/>
      <c r="BO4924" s="41"/>
      <c r="BP4924" s="108"/>
      <c r="CG4924" s="102"/>
      <c r="CI4924" s="45"/>
    </row>
    <row r="4925" spans="37:87" ht="13" customHeight="1">
      <c r="AK4925" s="114"/>
      <c r="AL4925" s="41"/>
      <c r="AM4925" s="41"/>
      <c r="AN4925" s="41"/>
      <c r="AO4925" s="41"/>
      <c r="AP4925" s="41"/>
      <c r="AQ4925" s="41"/>
      <c r="AR4925" s="41"/>
      <c r="AS4925" s="41"/>
      <c r="AT4925" s="41"/>
      <c r="AU4925" s="41"/>
      <c r="AV4925" s="41"/>
      <c r="AW4925" s="41"/>
      <c r="AX4925" s="41"/>
      <c r="AY4925" s="41"/>
      <c r="AZ4925" s="41"/>
      <c r="BA4925" s="41"/>
      <c r="BB4925" s="41"/>
      <c r="BC4925" s="41"/>
      <c r="BD4925" s="41"/>
      <c r="BE4925" s="41"/>
      <c r="BF4925" s="41"/>
      <c r="BG4925" s="41"/>
      <c r="BH4925" s="41"/>
      <c r="BI4925" s="41"/>
      <c r="BJ4925" s="41"/>
      <c r="BK4925" s="41"/>
      <c r="BL4925" s="41"/>
      <c r="BM4925" s="41"/>
      <c r="BN4925" s="41"/>
      <c r="BO4925" s="41"/>
      <c r="BP4925" s="108"/>
      <c r="CG4925" s="102"/>
      <c r="CI4925" s="45"/>
    </row>
    <row r="4926" spans="37:87" ht="13" customHeight="1">
      <c r="AK4926" s="114"/>
      <c r="AL4926" s="41"/>
      <c r="AM4926" s="41"/>
      <c r="AN4926" s="41"/>
      <c r="AO4926" s="41"/>
      <c r="AP4926" s="41"/>
      <c r="AQ4926" s="41"/>
      <c r="AR4926" s="41"/>
      <c r="AS4926" s="41"/>
      <c r="AT4926" s="41"/>
      <c r="AU4926" s="41"/>
      <c r="AV4926" s="41"/>
      <c r="AW4926" s="41"/>
      <c r="AX4926" s="41"/>
      <c r="AY4926" s="41"/>
      <c r="AZ4926" s="41"/>
      <c r="BA4926" s="41"/>
      <c r="BB4926" s="41"/>
      <c r="BC4926" s="41"/>
      <c r="BD4926" s="41"/>
      <c r="BE4926" s="41"/>
      <c r="BF4926" s="41"/>
      <c r="BG4926" s="41"/>
      <c r="BH4926" s="41"/>
      <c r="BI4926" s="41"/>
      <c r="BJ4926" s="41"/>
      <c r="BK4926" s="41"/>
      <c r="BL4926" s="41"/>
      <c r="BM4926" s="41"/>
      <c r="BN4926" s="41"/>
      <c r="BO4926" s="41"/>
      <c r="BP4926" s="108"/>
      <c r="CG4926" s="102"/>
      <c r="CI4926" s="45"/>
    </row>
    <row r="4927" spans="37:87" ht="13" customHeight="1">
      <c r="AK4927" s="114"/>
      <c r="AL4927" s="41"/>
      <c r="AM4927" s="41"/>
      <c r="AN4927" s="41"/>
      <c r="AO4927" s="41"/>
      <c r="AP4927" s="41"/>
      <c r="AQ4927" s="41"/>
      <c r="AR4927" s="41"/>
      <c r="AS4927" s="41"/>
      <c r="AT4927" s="41"/>
      <c r="AU4927" s="41"/>
      <c r="AV4927" s="41"/>
      <c r="AW4927" s="41"/>
      <c r="AX4927" s="41"/>
      <c r="AY4927" s="41"/>
      <c r="AZ4927" s="41"/>
      <c r="BA4927" s="41"/>
      <c r="BB4927" s="41"/>
      <c r="BC4927" s="41"/>
      <c r="BD4927" s="41"/>
      <c r="BE4927" s="41"/>
      <c r="BF4927" s="41"/>
      <c r="BG4927" s="41"/>
      <c r="BH4927" s="41"/>
      <c r="BI4927" s="41"/>
      <c r="BJ4927" s="41"/>
      <c r="BK4927" s="41"/>
      <c r="BL4927" s="41"/>
      <c r="BM4927" s="41"/>
      <c r="BN4927" s="41"/>
      <c r="BO4927" s="41"/>
      <c r="BP4927" s="108"/>
      <c r="CG4927" s="102"/>
      <c r="CI4927" s="45"/>
    </row>
    <row r="4928" spans="37:87" ht="13" customHeight="1">
      <c r="AK4928" s="114"/>
      <c r="AL4928" s="41"/>
      <c r="AM4928" s="41"/>
      <c r="AN4928" s="41"/>
      <c r="AO4928" s="41"/>
      <c r="AP4928" s="41"/>
      <c r="AQ4928" s="41"/>
      <c r="AR4928" s="41"/>
      <c r="AS4928" s="41"/>
      <c r="AT4928" s="41"/>
      <c r="AU4928" s="41"/>
      <c r="AV4928" s="41"/>
      <c r="AW4928" s="41"/>
      <c r="AX4928" s="41"/>
      <c r="AY4928" s="41"/>
      <c r="AZ4928" s="41"/>
      <c r="BA4928" s="41"/>
      <c r="BB4928" s="41"/>
      <c r="BC4928" s="41"/>
      <c r="BD4928" s="41"/>
      <c r="BE4928" s="41"/>
      <c r="BF4928" s="41"/>
      <c r="BG4928" s="41"/>
      <c r="BH4928" s="41"/>
      <c r="BI4928" s="41"/>
      <c r="BJ4928" s="41"/>
      <c r="BK4928" s="41"/>
      <c r="BL4928" s="41"/>
      <c r="BM4928" s="41"/>
      <c r="BN4928" s="41"/>
      <c r="BO4928" s="41"/>
      <c r="BP4928" s="108"/>
      <c r="CG4928" s="102"/>
      <c r="CI4928" s="45"/>
    </row>
    <row r="4929" spans="37:87" ht="13" customHeight="1">
      <c r="AK4929" s="114"/>
      <c r="AL4929" s="41"/>
      <c r="AM4929" s="41"/>
      <c r="AN4929" s="41"/>
      <c r="AO4929" s="41"/>
      <c r="AP4929" s="41"/>
      <c r="AQ4929" s="41"/>
      <c r="AR4929" s="41"/>
      <c r="AS4929" s="41"/>
      <c r="AT4929" s="41"/>
      <c r="AU4929" s="41"/>
      <c r="AV4929" s="41"/>
      <c r="AW4929" s="41"/>
      <c r="AX4929" s="41"/>
      <c r="AY4929" s="41"/>
      <c r="AZ4929" s="41"/>
      <c r="BA4929" s="41"/>
      <c r="BB4929" s="41"/>
      <c r="BC4929" s="41"/>
      <c r="BD4929" s="41"/>
      <c r="BE4929" s="41"/>
      <c r="BF4929" s="41"/>
      <c r="BG4929" s="41"/>
      <c r="BH4929" s="41"/>
      <c r="BI4929" s="41"/>
      <c r="BJ4929" s="41"/>
      <c r="BK4929" s="41"/>
      <c r="BL4929" s="41"/>
      <c r="BM4929" s="41"/>
      <c r="BN4929" s="41"/>
      <c r="BO4929" s="41"/>
      <c r="BP4929" s="108"/>
      <c r="CG4929" s="102"/>
      <c r="CI4929" s="45"/>
    </row>
    <row r="4930" spans="37:87" ht="13" customHeight="1">
      <c r="AK4930" s="114"/>
      <c r="AL4930" s="41"/>
      <c r="AM4930" s="41"/>
      <c r="AN4930" s="41"/>
      <c r="AO4930" s="41"/>
      <c r="AP4930" s="41"/>
      <c r="AQ4930" s="41"/>
      <c r="AR4930" s="41"/>
      <c r="AS4930" s="41"/>
      <c r="AT4930" s="41"/>
      <c r="AU4930" s="41"/>
      <c r="AV4930" s="41"/>
      <c r="AW4930" s="41"/>
      <c r="AX4930" s="41"/>
      <c r="AY4930" s="41"/>
      <c r="AZ4930" s="41"/>
      <c r="BA4930" s="41"/>
      <c r="BB4930" s="41"/>
      <c r="BC4930" s="41"/>
      <c r="BD4930" s="41"/>
      <c r="BE4930" s="41"/>
      <c r="BF4930" s="41"/>
      <c r="BG4930" s="41"/>
      <c r="BH4930" s="41"/>
      <c r="BI4930" s="41"/>
      <c r="BJ4930" s="41"/>
      <c r="BK4930" s="41"/>
      <c r="BL4930" s="41"/>
      <c r="BM4930" s="41"/>
      <c r="BN4930" s="41"/>
      <c r="BO4930" s="41"/>
      <c r="BP4930" s="108"/>
      <c r="CG4930" s="102"/>
      <c r="CI4930" s="45"/>
    </row>
    <row r="4931" spans="37:87" ht="13" customHeight="1">
      <c r="AK4931" s="114"/>
      <c r="AL4931" s="41"/>
      <c r="AM4931" s="41"/>
      <c r="AN4931" s="41"/>
      <c r="AO4931" s="41"/>
      <c r="AP4931" s="41"/>
      <c r="AQ4931" s="41"/>
      <c r="AR4931" s="41"/>
      <c r="AS4931" s="41"/>
      <c r="AT4931" s="41"/>
      <c r="AU4931" s="41"/>
      <c r="AV4931" s="41"/>
      <c r="AW4931" s="41"/>
      <c r="AX4931" s="41"/>
      <c r="AY4931" s="41"/>
      <c r="AZ4931" s="41"/>
      <c r="BA4931" s="41"/>
      <c r="BB4931" s="41"/>
      <c r="BC4931" s="41"/>
      <c r="BD4931" s="41"/>
      <c r="BE4931" s="41"/>
      <c r="BF4931" s="41"/>
      <c r="BG4931" s="41"/>
      <c r="BH4931" s="41"/>
      <c r="BI4931" s="41"/>
      <c r="BJ4931" s="41"/>
      <c r="BK4931" s="41"/>
      <c r="BL4931" s="41"/>
      <c r="BM4931" s="41"/>
      <c r="BN4931" s="41"/>
      <c r="BO4931" s="41"/>
      <c r="BP4931" s="108"/>
      <c r="CG4931" s="102"/>
      <c r="CI4931" s="45"/>
    </row>
    <row r="4932" spans="37:87" ht="13" customHeight="1">
      <c r="AK4932" s="114"/>
      <c r="AL4932" s="41"/>
      <c r="AM4932" s="41"/>
      <c r="AN4932" s="41"/>
      <c r="AO4932" s="41"/>
      <c r="AP4932" s="41"/>
      <c r="AQ4932" s="41"/>
      <c r="AR4932" s="41"/>
      <c r="AS4932" s="41"/>
      <c r="AT4932" s="41"/>
      <c r="AU4932" s="41"/>
      <c r="AV4932" s="41"/>
      <c r="AW4932" s="41"/>
      <c r="AX4932" s="41"/>
      <c r="AY4932" s="41"/>
      <c r="AZ4932" s="41"/>
      <c r="BA4932" s="41"/>
      <c r="BB4932" s="41"/>
      <c r="BC4932" s="41"/>
      <c r="BD4932" s="41"/>
      <c r="BE4932" s="41"/>
      <c r="BF4932" s="41"/>
      <c r="BG4932" s="41"/>
      <c r="BH4932" s="41"/>
      <c r="BI4932" s="41"/>
      <c r="BJ4932" s="41"/>
      <c r="BK4932" s="41"/>
      <c r="BL4932" s="41"/>
      <c r="BM4932" s="41"/>
      <c r="BN4932" s="41"/>
      <c r="BO4932" s="41"/>
      <c r="BP4932" s="108"/>
      <c r="CG4932" s="102"/>
      <c r="CI4932" s="45"/>
    </row>
    <row r="4933" spans="37:87" ht="13" customHeight="1">
      <c r="AK4933" s="114"/>
      <c r="AL4933" s="41"/>
      <c r="AM4933" s="41"/>
      <c r="AN4933" s="41"/>
      <c r="AO4933" s="41"/>
      <c r="AP4933" s="41"/>
      <c r="AQ4933" s="41"/>
      <c r="AR4933" s="41"/>
      <c r="AS4933" s="41"/>
      <c r="AT4933" s="41"/>
      <c r="AU4933" s="41"/>
      <c r="AV4933" s="41"/>
      <c r="AW4933" s="41"/>
      <c r="AX4933" s="41"/>
      <c r="AY4933" s="41"/>
      <c r="AZ4933" s="41"/>
      <c r="BA4933" s="41"/>
      <c r="BB4933" s="41"/>
      <c r="BC4933" s="41"/>
      <c r="BD4933" s="41"/>
      <c r="BE4933" s="41"/>
      <c r="BF4933" s="41"/>
      <c r="BG4933" s="41"/>
      <c r="BH4933" s="41"/>
      <c r="BI4933" s="41"/>
      <c r="BJ4933" s="41"/>
      <c r="BK4933" s="41"/>
      <c r="BL4933" s="41"/>
      <c r="BM4933" s="41"/>
      <c r="BN4933" s="41"/>
      <c r="BO4933" s="41"/>
      <c r="BP4933" s="108"/>
      <c r="CG4933" s="102"/>
      <c r="CI4933" s="45"/>
    </row>
    <row r="4934" spans="37:87" ht="13" customHeight="1">
      <c r="AK4934" s="114"/>
      <c r="AL4934" s="41"/>
      <c r="AM4934" s="41"/>
      <c r="AN4934" s="41"/>
      <c r="AO4934" s="41"/>
      <c r="AP4934" s="41"/>
      <c r="AQ4934" s="41"/>
      <c r="AR4934" s="41"/>
      <c r="AS4934" s="41"/>
      <c r="AT4934" s="41"/>
      <c r="AU4934" s="41"/>
      <c r="AV4934" s="41"/>
      <c r="AW4934" s="41"/>
      <c r="AX4934" s="41"/>
      <c r="AY4934" s="41"/>
      <c r="AZ4934" s="41"/>
      <c r="BA4934" s="41"/>
      <c r="BB4934" s="41"/>
      <c r="BC4934" s="41"/>
      <c r="BD4934" s="41"/>
      <c r="BE4934" s="41"/>
      <c r="BF4934" s="41"/>
      <c r="BG4934" s="41"/>
      <c r="BH4934" s="41"/>
      <c r="BI4934" s="41"/>
      <c r="BJ4934" s="41"/>
      <c r="BK4934" s="41"/>
      <c r="BL4934" s="41"/>
      <c r="BM4934" s="41"/>
      <c r="BN4934" s="41"/>
      <c r="BO4934" s="41"/>
      <c r="BP4934" s="108"/>
      <c r="CG4934" s="102"/>
      <c r="CI4934" s="45"/>
    </row>
    <row r="4935" spans="37:87" ht="13" customHeight="1">
      <c r="AK4935" s="114"/>
      <c r="AL4935" s="41"/>
      <c r="AM4935" s="41"/>
      <c r="AN4935" s="41"/>
      <c r="AO4935" s="41"/>
      <c r="AP4935" s="41"/>
      <c r="AQ4935" s="41"/>
      <c r="AR4935" s="41"/>
      <c r="AS4935" s="41"/>
      <c r="AT4935" s="41"/>
      <c r="AU4935" s="41"/>
      <c r="AV4935" s="41"/>
      <c r="AW4935" s="41"/>
      <c r="AX4935" s="41"/>
      <c r="AY4935" s="41"/>
      <c r="AZ4935" s="41"/>
      <c r="BA4935" s="41"/>
      <c r="BB4935" s="41"/>
      <c r="BC4935" s="41"/>
      <c r="BD4935" s="41"/>
      <c r="BE4935" s="41"/>
      <c r="BF4935" s="41"/>
      <c r="BG4935" s="41"/>
      <c r="BH4935" s="41"/>
      <c r="BI4935" s="41"/>
      <c r="BJ4935" s="41"/>
      <c r="BK4935" s="41"/>
      <c r="BL4935" s="41"/>
      <c r="BM4935" s="41"/>
      <c r="BN4935" s="41"/>
      <c r="BO4935" s="41"/>
      <c r="BP4935" s="108"/>
      <c r="CG4935" s="102"/>
      <c r="CI4935" s="45"/>
    </row>
    <row r="4936" spans="37:87" ht="13" customHeight="1">
      <c r="AK4936" s="114"/>
      <c r="AL4936" s="41"/>
      <c r="AM4936" s="41"/>
      <c r="AN4936" s="41"/>
      <c r="AO4936" s="41"/>
      <c r="AP4936" s="41"/>
      <c r="AQ4936" s="41"/>
      <c r="AR4936" s="41"/>
      <c r="AS4936" s="41"/>
      <c r="AT4936" s="41"/>
      <c r="AU4936" s="41"/>
      <c r="AV4936" s="41"/>
      <c r="AW4936" s="41"/>
      <c r="AX4936" s="41"/>
      <c r="AY4936" s="41"/>
      <c r="AZ4936" s="41"/>
      <c r="BA4936" s="41"/>
      <c r="BB4936" s="41"/>
      <c r="BC4936" s="41"/>
      <c r="BD4936" s="41"/>
      <c r="BE4936" s="41"/>
      <c r="BF4936" s="41"/>
      <c r="BG4936" s="41"/>
      <c r="BH4936" s="41"/>
      <c r="BI4936" s="41"/>
      <c r="BJ4936" s="41"/>
      <c r="BK4936" s="41"/>
      <c r="BL4936" s="41"/>
      <c r="BM4936" s="41"/>
      <c r="BN4936" s="41"/>
      <c r="BO4936" s="41"/>
      <c r="BP4936" s="108"/>
      <c r="CG4936" s="102"/>
      <c r="CI4936" s="45"/>
    </row>
    <row r="4937" spans="37:87" ht="13" customHeight="1">
      <c r="AK4937" s="114"/>
      <c r="AL4937" s="41"/>
      <c r="AM4937" s="41"/>
      <c r="AN4937" s="41"/>
      <c r="AO4937" s="41"/>
      <c r="AP4937" s="41"/>
      <c r="AQ4937" s="41"/>
      <c r="AR4937" s="41"/>
      <c r="AS4937" s="41"/>
      <c r="AT4937" s="41"/>
      <c r="AU4937" s="41"/>
      <c r="AV4937" s="41"/>
      <c r="AW4937" s="41"/>
      <c r="AX4937" s="41"/>
      <c r="AY4937" s="41"/>
      <c r="AZ4937" s="41"/>
      <c r="BA4937" s="41"/>
      <c r="BB4937" s="41"/>
      <c r="BC4937" s="41"/>
      <c r="BD4937" s="41"/>
      <c r="BE4937" s="41"/>
      <c r="BF4937" s="41"/>
      <c r="BG4937" s="41"/>
      <c r="BH4937" s="41"/>
      <c r="BI4937" s="41"/>
      <c r="BJ4937" s="41"/>
      <c r="BK4937" s="41"/>
      <c r="BL4937" s="41"/>
      <c r="BM4937" s="41"/>
      <c r="BN4937" s="41"/>
      <c r="BO4937" s="41"/>
      <c r="BP4937" s="108"/>
      <c r="CG4937" s="102"/>
      <c r="CI4937" s="45"/>
    </row>
    <row r="4938" spans="37:87" ht="13" customHeight="1">
      <c r="AK4938" s="114"/>
      <c r="AL4938" s="41"/>
      <c r="AM4938" s="41"/>
      <c r="AN4938" s="41"/>
      <c r="AO4938" s="41"/>
      <c r="AP4938" s="41"/>
      <c r="AQ4938" s="41"/>
      <c r="AR4938" s="41"/>
      <c r="AS4938" s="41"/>
      <c r="AT4938" s="41"/>
      <c r="AU4938" s="41"/>
      <c r="AV4938" s="41"/>
      <c r="AW4938" s="41"/>
      <c r="AX4938" s="41"/>
      <c r="AY4938" s="41"/>
      <c r="AZ4938" s="41"/>
      <c r="BA4938" s="41"/>
      <c r="BB4938" s="41"/>
      <c r="BC4938" s="41"/>
      <c r="BD4938" s="41"/>
      <c r="BE4938" s="41"/>
      <c r="BF4938" s="41"/>
      <c r="BG4938" s="41"/>
      <c r="BH4938" s="41"/>
      <c r="BI4938" s="41"/>
      <c r="BJ4938" s="41"/>
      <c r="BK4938" s="41"/>
      <c r="BL4938" s="41"/>
      <c r="BM4938" s="41"/>
      <c r="BN4938" s="41"/>
      <c r="BO4938" s="41"/>
      <c r="BP4938" s="108"/>
      <c r="CG4938" s="102"/>
      <c r="CI4938" s="45"/>
    </row>
    <row r="4939" spans="37:87" ht="13" customHeight="1">
      <c r="AK4939" s="114"/>
      <c r="AL4939" s="41"/>
      <c r="AM4939" s="41"/>
      <c r="AN4939" s="41"/>
      <c r="AO4939" s="41"/>
      <c r="AP4939" s="41"/>
      <c r="AQ4939" s="41"/>
      <c r="AR4939" s="41"/>
      <c r="AS4939" s="41"/>
      <c r="AT4939" s="41"/>
      <c r="AU4939" s="41"/>
      <c r="AV4939" s="41"/>
      <c r="AW4939" s="41"/>
      <c r="AX4939" s="41"/>
      <c r="AY4939" s="41"/>
      <c r="AZ4939" s="41"/>
      <c r="BA4939" s="41"/>
      <c r="BB4939" s="41"/>
      <c r="BC4939" s="41"/>
      <c r="BD4939" s="41"/>
      <c r="BE4939" s="41"/>
      <c r="BF4939" s="41"/>
      <c r="BG4939" s="41"/>
      <c r="BH4939" s="41"/>
      <c r="BI4939" s="41"/>
      <c r="BJ4939" s="41"/>
      <c r="BK4939" s="41"/>
      <c r="BL4939" s="41"/>
      <c r="BM4939" s="41"/>
      <c r="BN4939" s="41"/>
      <c r="BO4939" s="41"/>
      <c r="BP4939" s="108"/>
      <c r="CG4939" s="102"/>
      <c r="CI4939" s="45"/>
    </row>
    <row r="4940" spans="37:87" ht="13" customHeight="1">
      <c r="AK4940" s="114"/>
      <c r="AL4940" s="41"/>
      <c r="AM4940" s="41"/>
      <c r="AN4940" s="41"/>
      <c r="AO4940" s="41"/>
      <c r="AP4940" s="41"/>
      <c r="AQ4940" s="41"/>
      <c r="AR4940" s="41"/>
      <c r="AS4940" s="41"/>
      <c r="AT4940" s="41"/>
      <c r="AU4940" s="41"/>
      <c r="AV4940" s="41"/>
      <c r="AW4940" s="41"/>
      <c r="AX4940" s="41"/>
      <c r="AY4940" s="41"/>
      <c r="AZ4940" s="41"/>
      <c r="BA4940" s="41"/>
      <c r="BB4940" s="41"/>
      <c r="BC4940" s="41"/>
      <c r="BD4940" s="41"/>
      <c r="BE4940" s="41"/>
      <c r="BF4940" s="41"/>
      <c r="BG4940" s="41"/>
      <c r="BH4940" s="41"/>
      <c r="BI4940" s="41"/>
      <c r="BJ4940" s="41"/>
      <c r="BK4940" s="41"/>
      <c r="BL4940" s="41"/>
      <c r="BM4940" s="41"/>
      <c r="BN4940" s="41"/>
      <c r="BO4940" s="41"/>
      <c r="BP4940" s="108"/>
      <c r="CG4940" s="102"/>
      <c r="CI4940" s="45"/>
    </row>
    <row r="4941" spans="37:87" ht="13" customHeight="1">
      <c r="AK4941" s="114"/>
      <c r="AL4941" s="41"/>
      <c r="AM4941" s="41"/>
      <c r="AN4941" s="41"/>
      <c r="AO4941" s="41"/>
      <c r="AP4941" s="41"/>
      <c r="AQ4941" s="41"/>
      <c r="AR4941" s="41"/>
      <c r="AS4941" s="41"/>
      <c r="AT4941" s="41"/>
      <c r="AU4941" s="41"/>
      <c r="AV4941" s="41"/>
      <c r="AW4941" s="41"/>
      <c r="AX4941" s="41"/>
      <c r="AY4941" s="41"/>
      <c r="AZ4941" s="41"/>
      <c r="BA4941" s="41"/>
      <c r="BB4941" s="41"/>
      <c r="BC4941" s="41"/>
      <c r="BD4941" s="41"/>
      <c r="BE4941" s="41"/>
      <c r="BF4941" s="41"/>
      <c r="BG4941" s="41"/>
      <c r="BH4941" s="41"/>
      <c r="BI4941" s="41"/>
      <c r="BJ4941" s="41"/>
      <c r="BK4941" s="41"/>
      <c r="BL4941" s="41"/>
      <c r="BM4941" s="41"/>
      <c r="BN4941" s="41"/>
      <c r="BO4941" s="41"/>
      <c r="BP4941" s="108"/>
      <c r="CG4941" s="102"/>
      <c r="CI4941" s="45"/>
    </row>
    <row r="4942" spans="37:87" ht="13" customHeight="1">
      <c r="AK4942" s="114"/>
      <c r="AL4942" s="41"/>
      <c r="AM4942" s="41"/>
      <c r="AN4942" s="41"/>
      <c r="AO4942" s="41"/>
      <c r="AP4942" s="41"/>
      <c r="AQ4942" s="41"/>
      <c r="AR4942" s="41"/>
      <c r="AS4942" s="41"/>
      <c r="AT4942" s="41"/>
      <c r="AU4942" s="41"/>
      <c r="AV4942" s="41"/>
      <c r="AW4942" s="41"/>
      <c r="AX4942" s="41"/>
      <c r="AY4942" s="41"/>
      <c r="AZ4942" s="41"/>
      <c r="BA4942" s="41"/>
      <c r="BB4942" s="41"/>
      <c r="BC4942" s="41"/>
      <c r="BD4942" s="41"/>
      <c r="BE4942" s="41"/>
      <c r="BF4942" s="41"/>
      <c r="BG4942" s="41"/>
      <c r="BH4942" s="41"/>
      <c r="BI4942" s="41"/>
      <c r="BJ4942" s="41"/>
      <c r="BK4942" s="41"/>
      <c r="BL4942" s="41"/>
      <c r="BM4942" s="41"/>
      <c r="BN4942" s="41"/>
      <c r="BO4942" s="41"/>
      <c r="BP4942" s="108"/>
      <c r="CG4942" s="102"/>
      <c r="CI4942" s="45"/>
    </row>
    <row r="4943" spans="37:87" ht="13" customHeight="1">
      <c r="AK4943" s="114"/>
      <c r="AL4943" s="41"/>
      <c r="AM4943" s="41"/>
      <c r="AN4943" s="41"/>
      <c r="AO4943" s="41"/>
      <c r="AP4943" s="41"/>
      <c r="AQ4943" s="41"/>
      <c r="AR4943" s="41"/>
      <c r="AS4943" s="41"/>
      <c r="AT4943" s="41"/>
      <c r="AU4943" s="41"/>
      <c r="AV4943" s="41"/>
      <c r="AW4943" s="41"/>
      <c r="AX4943" s="41"/>
      <c r="AY4943" s="41"/>
      <c r="AZ4943" s="41"/>
      <c r="BA4943" s="41"/>
      <c r="BB4943" s="41"/>
      <c r="BC4943" s="41"/>
      <c r="BD4943" s="41"/>
      <c r="BE4943" s="41"/>
      <c r="BF4943" s="41"/>
      <c r="BG4943" s="41"/>
      <c r="BH4943" s="41"/>
      <c r="BI4943" s="41"/>
      <c r="BJ4943" s="41"/>
      <c r="BK4943" s="41"/>
      <c r="BL4943" s="41"/>
      <c r="BM4943" s="41"/>
      <c r="BN4943" s="41"/>
      <c r="BO4943" s="41"/>
      <c r="BP4943" s="108"/>
      <c r="CG4943" s="102"/>
      <c r="CI4943" s="45"/>
    </row>
    <row r="4944" spans="37:87" ht="13" customHeight="1">
      <c r="AK4944" s="114"/>
      <c r="AL4944" s="41"/>
      <c r="AM4944" s="41"/>
      <c r="AN4944" s="41"/>
      <c r="AO4944" s="41"/>
      <c r="AP4944" s="41"/>
      <c r="AQ4944" s="41"/>
      <c r="AR4944" s="41"/>
      <c r="AS4944" s="41"/>
      <c r="AT4944" s="41"/>
      <c r="AU4944" s="41"/>
      <c r="AV4944" s="41"/>
      <c r="AW4944" s="41"/>
      <c r="AX4944" s="41"/>
      <c r="AY4944" s="41"/>
      <c r="AZ4944" s="41"/>
      <c r="BA4944" s="41"/>
      <c r="BB4944" s="41"/>
      <c r="BC4944" s="41"/>
      <c r="BD4944" s="41"/>
      <c r="BE4944" s="41"/>
      <c r="BF4944" s="41"/>
      <c r="BG4944" s="41"/>
      <c r="BH4944" s="41"/>
      <c r="BI4944" s="41"/>
      <c r="BJ4944" s="41"/>
      <c r="BK4944" s="41"/>
      <c r="BL4944" s="41"/>
      <c r="BM4944" s="41"/>
      <c r="BN4944" s="41"/>
      <c r="BO4944" s="41"/>
      <c r="BP4944" s="108"/>
      <c r="CG4944" s="102"/>
      <c r="CI4944" s="45"/>
    </row>
    <row r="4945" spans="37:87" ht="13" customHeight="1">
      <c r="AK4945" s="114"/>
      <c r="AL4945" s="41"/>
      <c r="AM4945" s="41"/>
      <c r="AN4945" s="41"/>
      <c r="AO4945" s="41"/>
      <c r="AP4945" s="41"/>
      <c r="AQ4945" s="41"/>
      <c r="AR4945" s="41"/>
      <c r="AS4945" s="41"/>
      <c r="AT4945" s="41"/>
      <c r="AU4945" s="41"/>
      <c r="AV4945" s="41"/>
      <c r="AW4945" s="41"/>
      <c r="AX4945" s="41"/>
      <c r="AY4945" s="41"/>
      <c r="AZ4945" s="41"/>
      <c r="BA4945" s="41"/>
      <c r="BB4945" s="41"/>
      <c r="BC4945" s="41"/>
      <c r="BD4945" s="41"/>
      <c r="BE4945" s="41"/>
      <c r="BF4945" s="41"/>
      <c r="BG4945" s="41"/>
      <c r="BH4945" s="41"/>
      <c r="BI4945" s="41"/>
      <c r="BJ4945" s="41"/>
      <c r="BK4945" s="41"/>
      <c r="BL4945" s="41"/>
      <c r="BM4945" s="41"/>
      <c r="BN4945" s="41"/>
      <c r="BO4945" s="41"/>
      <c r="BP4945" s="108"/>
      <c r="CG4945" s="102"/>
      <c r="CI4945" s="45"/>
    </row>
    <row r="4946" spans="37:87" ht="13" customHeight="1">
      <c r="AK4946" s="114"/>
      <c r="AL4946" s="41"/>
      <c r="AM4946" s="41"/>
      <c r="AN4946" s="41"/>
      <c r="AO4946" s="41"/>
      <c r="AP4946" s="41"/>
      <c r="AQ4946" s="41"/>
      <c r="AR4946" s="41"/>
      <c r="AS4946" s="41"/>
      <c r="AT4946" s="41"/>
      <c r="AU4946" s="41"/>
      <c r="AV4946" s="41"/>
      <c r="AW4946" s="41"/>
      <c r="AX4946" s="41"/>
      <c r="AY4946" s="41"/>
      <c r="AZ4946" s="41"/>
      <c r="BA4946" s="41"/>
      <c r="BB4946" s="41"/>
      <c r="BC4946" s="41"/>
      <c r="BD4946" s="41"/>
      <c r="BE4946" s="41"/>
      <c r="BF4946" s="41"/>
      <c r="BG4946" s="41"/>
      <c r="BH4946" s="41"/>
      <c r="BI4946" s="41"/>
      <c r="BJ4946" s="41"/>
      <c r="BK4946" s="41"/>
      <c r="BL4946" s="41"/>
      <c r="BM4946" s="41"/>
      <c r="BN4946" s="41"/>
      <c r="BO4946" s="41"/>
      <c r="BP4946" s="108"/>
      <c r="CG4946" s="102"/>
      <c r="CI4946" s="45"/>
    </row>
    <row r="4947" spans="37:87" ht="13" customHeight="1">
      <c r="AK4947" s="114"/>
      <c r="AL4947" s="41"/>
      <c r="AM4947" s="41"/>
      <c r="AN4947" s="41"/>
      <c r="AO4947" s="41"/>
      <c r="AP4947" s="41"/>
      <c r="AQ4947" s="41"/>
      <c r="AR4947" s="41"/>
      <c r="AS4947" s="41"/>
      <c r="AT4947" s="41"/>
      <c r="AU4947" s="41"/>
      <c r="AV4947" s="41"/>
      <c r="AW4947" s="41"/>
      <c r="AX4947" s="41"/>
      <c r="AY4947" s="41"/>
      <c r="AZ4947" s="41"/>
      <c r="BA4947" s="41"/>
      <c r="BB4947" s="41"/>
      <c r="BC4947" s="41"/>
      <c r="BD4947" s="41"/>
      <c r="BE4947" s="41"/>
      <c r="BF4947" s="41"/>
      <c r="BG4947" s="41"/>
      <c r="BH4947" s="41"/>
      <c r="BI4947" s="41"/>
      <c r="BJ4947" s="41"/>
      <c r="BK4947" s="41"/>
      <c r="BL4947" s="41"/>
      <c r="BM4947" s="41"/>
      <c r="BN4947" s="41"/>
      <c r="BO4947" s="41"/>
      <c r="BP4947" s="108"/>
      <c r="CG4947" s="102"/>
      <c r="CI4947" s="45"/>
    </row>
    <row r="4948" spans="37:87" ht="13" customHeight="1">
      <c r="AK4948" s="114"/>
      <c r="AL4948" s="41"/>
      <c r="AM4948" s="41"/>
      <c r="AN4948" s="41"/>
      <c r="AO4948" s="41"/>
      <c r="AP4948" s="41"/>
      <c r="AQ4948" s="41"/>
      <c r="AR4948" s="41"/>
      <c r="AS4948" s="41"/>
      <c r="AT4948" s="41"/>
      <c r="AU4948" s="41"/>
      <c r="AV4948" s="41"/>
      <c r="AW4948" s="41"/>
      <c r="AX4948" s="41"/>
      <c r="AY4948" s="41"/>
      <c r="AZ4948" s="41"/>
      <c r="BA4948" s="41"/>
      <c r="BB4948" s="41"/>
      <c r="BC4948" s="41"/>
      <c r="BD4948" s="41"/>
      <c r="BE4948" s="41"/>
      <c r="BF4948" s="41"/>
      <c r="BG4948" s="41"/>
      <c r="BH4948" s="41"/>
      <c r="BI4948" s="41"/>
      <c r="BJ4948" s="41"/>
      <c r="BK4948" s="41"/>
      <c r="BL4948" s="41"/>
      <c r="BM4948" s="41"/>
      <c r="BN4948" s="41"/>
      <c r="BO4948" s="41"/>
      <c r="BP4948" s="108"/>
      <c r="CG4948" s="102"/>
      <c r="CI4948" s="45"/>
    </row>
    <row r="4949" spans="37:87" ht="13" customHeight="1">
      <c r="AK4949" s="114"/>
      <c r="AL4949" s="41"/>
      <c r="AM4949" s="41"/>
      <c r="AN4949" s="41"/>
      <c r="AO4949" s="41"/>
      <c r="AP4949" s="41"/>
      <c r="AQ4949" s="41"/>
      <c r="AR4949" s="41"/>
      <c r="AS4949" s="41"/>
      <c r="AT4949" s="41"/>
      <c r="AU4949" s="41"/>
      <c r="AV4949" s="41"/>
      <c r="AW4949" s="41"/>
      <c r="AX4949" s="41"/>
      <c r="AY4949" s="41"/>
      <c r="AZ4949" s="41"/>
      <c r="BA4949" s="41"/>
      <c r="BB4949" s="41"/>
      <c r="BC4949" s="41"/>
      <c r="BD4949" s="41"/>
      <c r="BE4949" s="41"/>
      <c r="BF4949" s="41"/>
      <c r="BG4949" s="41"/>
      <c r="BH4949" s="41"/>
      <c r="BI4949" s="41"/>
      <c r="BJ4949" s="41"/>
      <c r="BK4949" s="41"/>
      <c r="BL4949" s="41"/>
      <c r="BM4949" s="41"/>
      <c r="BN4949" s="41"/>
      <c r="BO4949" s="41"/>
      <c r="BP4949" s="108"/>
      <c r="CG4949" s="102"/>
      <c r="CI4949" s="45"/>
    </row>
    <row r="4950" spans="37:87" ht="13" customHeight="1">
      <c r="AK4950" s="114"/>
      <c r="AL4950" s="41"/>
      <c r="AM4950" s="41"/>
      <c r="AN4950" s="41"/>
      <c r="AO4950" s="41"/>
      <c r="AP4950" s="41"/>
      <c r="AQ4950" s="41"/>
      <c r="AR4950" s="41"/>
      <c r="AS4950" s="41"/>
      <c r="AT4950" s="41"/>
      <c r="AU4950" s="41"/>
      <c r="AV4950" s="41"/>
      <c r="AW4950" s="41"/>
      <c r="AX4950" s="41"/>
      <c r="AY4950" s="41"/>
      <c r="AZ4950" s="41"/>
      <c r="BA4950" s="41"/>
      <c r="BB4950" s="41"/>
      <c r="BC4950" s="41"/>
      <c r="BD4950" s="41"/>
      <c r="BE4950" s="41"/>
      <c r="BF4950" s="41"/>
      <c r="BG4950" s="41"/>
      <c r="BH4950" s="41"/>
      <c r="BI4950" s="41"/>
      <c r="BJ4950" s="41"/>
      <c r="BK4950" s="41"/>
      <c r="BL4950" s="41"/>
      <c r="BM4950" s="41"/>
      <c r="BN4950" s="41"/>
      <c r="BO4950" s="41"/>
      <c r="BP4950" s="108"/>
      <c r="CG4950" s="102"/>
      <c r="CI4950" s="45"/>
    </row>
    <row r="4951" spans="37:87" ht="13" customHeight="1">
      <c r="AK4951" s="114"/>
      <c r="AL4951" s="41"/>
      <c r="AM4951" s="41"/>
      <c r="AN4951" s="41"/>
      <c r="AO4951" s="41"/>
      <c r="AP4951" s="41"/>
      <c r="AQ4951" s="41"/>
      <c r="AR4951" s="41"/>
      <c r="AS4951" s="41"/>
      <c r="AT4951" s="41"/>
      <c r="AU4951" s="41"/>
      <c r="AV4951" s="41"/>
      <c r="AW4951" s="41"/>
      <c r="AX4951" s="41"/>
      <c r="AY4951" s="41"/>
      <c r="AZ4951" s="41"/>
      <c r="BA4951" s="41"/>
      <c r="BB4951" s="41"/>
      <c r="BC4951" s="41"/>
      <c r="BD4951" s="41"/>
      <c r="BE4951" s="41"/>
      <c r="BF4951" s="41"/>
      <c r="BG4951" s="41"/>
      <c r="BH4951" s="41"/>
      <c r="BI4951" s="41"/>
      <c r="BJ4951" s="41"/>
      <c r="BK4951" s="41"/>
      <c r="BL4951" s="41"/>
      <c r="BM4951" s="41"/>
      <c r="BN4951" s="41"/>
      <c r="BO4951" s="41"/>
      <c r="BP4951" s="108"/>
      <c r="CG4951" s="102"/>
      <c r="CI4951" s="45"/>
    </row>
    <row r="4952" spans="37:87" ht="13" customHeight="1">
      <c r="AK4952" s="114"/>
      <c r="AL4952" s="41"/>
      <c r="AM4952" s="41"/>
      <c r="AN4952" s="41"/>
      <c r="AO4952" s="41"/>
      <c r="AP4952" s="41"/>
      <c r="AQ4952" s="41"/>
      <c r="AR4952" s="41"/>
      <c r="AS4952" s="41"/>
      <c r="AT4952" s="41"/>
      <c r="AU4952" s="41"/>
      <c r="AV4952" s="41"/>
      <c r="AW4952" s="41"/>
      <c r="AX4952" s="41"/>
      <c r="AY4952" s="41"/>
      <c r="AZ4952" s="41"/>
      <c r="BA4952" s="41"/>
      <c r="BB4952" s="41"/>
      <c r="BC4952" s="41"/>
      <c r="BD4952" s="41"/>
      <c r="BE4952" s="41"/>
      <c r="BF4952" s="41"/>
      <c r="BG4952" s="41"/>
      <c r="BH4952" s="41"/>
      <c r="BI4952" s="41"/>
      <c r="BJ4952" s="41"/>
      <c r="BK4952" s="41"/>
      <c r="BL4952" s="41"/>
      <c r="BM4952" s="41"/>
      <c r="BN4952" s="41"/>
      <c r="BO4952" s="41"/>
      <c r="BP4952" s="108"/>
      <c r="CG4952" s="102"/>
      <c r="CI4952" s="45"/>
    </row>
    <row r="4953" spans="37:87" ht="13" customHeight="1">
      <c r="AK4953" s="114"/>
      <c r="AL4953" s="41"/>
      <c r="AM4953" s="41"/>
      <c r="AN4953" s="41"/>
      <c r="AO4953" s="41"/>
      <c r="AP4953" s="41"/>
      <c r="AQ4953" s="41"/>
      <c r="AR4953" s="41"/>
      <c r="AS4953" s="41"/>
      <c r="AT4953" s="41"/>
      <c r="AU4953" s="41"/>
      <c r="AV4953" s="41"/>
      <c r="AW4953" s="41"/>
      <c r="AX4953" s="41"/>
      <c r="AY4953" s="41"/>
      <c r="AZ4953" s="41"/>
      <c r="BA4953" s="41"/>
      <c r="BB4953" s="41"/>
      <c r="BC4953" s="41"/>
      <c r="BD4953" s="41"/>
      <c r="BE4953" s="41"/>
      <c r="BF4953" s="41"/>
      <c r="BG4953" s="41"/>
      <c r="BH4953" s="41"/>
      <c r="BI4953" s="41"/>
      <c r="BJ4953" s="41"/>
      <c r="BK4953" s="41"/>
      <c r="BL4953" s="41"/>
      <c r="BM4953" s="41"/>
      <c r="BN4953" s="41"/>
      <c r="BO4953" s="41"/>
      <c r="BP4953" s="108"/>
      <c r="CG4953" s="102"/>
      <c r="CI4953" s="45"/>
    </row>
    <row r="4954" spans="37:87" ht="13" customHeight="1">
      <c r="AK4954" s="114"/>
      <c r="AL4954" s="41"/>
      <c r="AM4954" s="41"/>
      <c r="AN4954" s="41"/>
      <c r="AO4954" s="41"/>
      <c r="AP4954" s="41"/>
      <c r="AQ4954" s="41"/>
      <c r="AR4954" s="41"/>
      <c r="AS4954" s="41"/>
      <c r="AT4954" s="41"/>
      <c r="AU4954" s="41"/>
      <c r="AV4954" s="41"/>
      <c r="AW4954" s="41"/>
      <c r="AX4954" s="41"/>
      <c r="AY4954" s="41"/>
      <c r="AZ4954" s="41"/>
      <c r="BA4954" s="41"/>
      <c r="BB4954" s="41"/>
      <c r="BC4954" s="41"/>
      <c r="BD4954" s="41"/>
      <c r="BE4954" s="41"/>
      <c r="BF4954" s="41"/>
      <c r="BG4954" s="41"/>
      <c r="BH4954" s="41"/>
      <c r="BI4954" s="41"/>
      <c r="BJ4954" s="41"/>
      <c r="BK4954" s="41"/>
      <c r="BL4954" s="41"/>
      <c r="BM4954" s="41"/>
      <c r="BN4954" s="41"/>
      <c r="BO4954" s="41"/>
      <c r="BP4954" s="108"/>
      <c r="CG4954" s="102"/>
      <c r="CI4954" s="45"/>
    </row>
    <row r="4955" spans="37:87" ht="13" customHeight="1">
      <c r="AK4955" s="114"/>
      <c r="AL4955" s="41"/>
      <c r="AM4955" s="41"/>
      <c r="AN4955" s="41"/>
      <c r="AO4955" s="41"/>
      <c r="AP4955" s="41"/>
      <c r="AQ4955" s="41"/>
      <c r="AR4955" s="41"/>
      <c r="AS4955" s="41"/>
      <c r="AT4955" s="41"/>
      <c r="AU4955" s="41"/>
      <c r="AV4955" s="41"/>
      <c r="AW4955" s="41"/>
      <c r="AX4955" s="41"/>
      <c r="AY4955" s="41"/>
      <c r="AZ4955" s="41"/>
      <c r="BA4955" s="41"/>
      <c r="BB4955" s="41"/>
      <c r="BC4955" s="41"/>
      <c r="BD4955" s="41"/>
      <c r="BE4955" s="41"/>
      <c r="BF4955" s="41"/>
      <c r="BG4955" s="41"/>
      <c r="BH4955" s="41"/>
      <c r="BI4955" s="41"/>
      <c r="BJ4955" s="41"/>
      <c r="BK4955" s="41"/>
      <c r="BL4955" s="41"/>
      <c r="BM4955" s="41"/>
      <c r="BN4955" s="41"/>
      <c r="BO4955" s="41"/>
      <c r="BP4955" s="108"/>
      <c r="CG4955" s="102"/>
      <c r="CI4955" s="45"/>
    </row>
    <row r="4956" spans="37:87" ht="13" customHeight="1">
      <c r="AK4956" s="114"/>
      <c r="AL4956" s="41"/>
      <c r="AM4956" s="41"/>
      <c r="AN4956" s="41"/>
      <c r="AO4956" s="41"/>
      <c r="AP4956" s="41"/>
      <c r="AQ4956" s="41"/>
      <c r="AR4956" s="41"/>
      <c r="AS4956" s="41"/>
      <c r="AT4956" s="41"/>
      <c r="AU4956" s="41"/>
      <c r="AV4956" s="41"/>
      <c r="AW4956" s="41"/>
      <c r="AX4956" s="41"/>
      <c r="AY4956" s="41"/>
      <c r="AZ4956" s="41"/>
      <c r="BA4956" s="41"/>
      <c r="BB4956" s="41"/>
      <c r="BC4956" s="41"/>
      <c r="BD4956" s="41"/>
      <c r="BE4956" s="41"/>
      <c r="BF4956" s="41"/>
      <c r="BG4956" s="41"/>
      <c r="BH4956" s="41"/>
      <c r="BI4956" s="41"/>
      <c r="BJ4956" s="41"/>
      <c r="BK4956" s="41"/>
      <c r="BL4956" s="41"/>
      <c r="BM4956" s="41"/>
      <c r="BN4956" s="41"/>
      <c r="BO4956" s="41"/>
      <c r="BP4956" s="108"/>
      <c r="CG4956" s="102"/>
      <c r="CI4956" s="45"/>
    </row>
    <row r="4957" spans="37:87" ht="13" customHeight="1">
      <c r="AK4957" s="114"/>
      <c r="AL4957" s="41"/>
      <c r="AM4957" s="41"/>
      <c r="AN4957" s="41"/>
      <c r="AO4957" s="41"/>
      <c r="AP4957" s="41"/>
      <c r="AQ4957" s="41"/>
      <c r="AR4957" s="41"/>
      <c r="AS4957" s="41"/>
      <c r="AT4957" s="41"/>
      <c r="AU4957" s="41"/>
      <c r="AV4957" s="41"/>
      <c r="AW4957" s="41"/>
      <c r="AX4957" s="41"/>
      <c r="AY4957" s="41"/>
      <c r="AZ4957" s="41"/>
      <c r="BA4957" s="41"/>
      <c r="BB4957" s="41"/>
      <c r="BC4957" s="41"/>
      <c r="BD4957" s="41"/>
      <c r="BE4957" s="41"/>
      <c r="BF4957" s="41"/>
      <c r="BG4957" s="41"/>
      <c r="BH4957" s="41"/>
      <c r="BI4957" s="41"/>
      <c r="BJ4957" s="41"/>
      <c r="BK4957" s="41"/>
      <c r="BL4957" s="41"/>
      <c r="BM4957" s="41"/>
      <c r="BN4957" s="41"/>
      <c r="BO4957" s="41"/>
      <c r="BP4957" s="108"/>
      <c r="CG4957" s="102"/>
      <c r="CI4957" s="45"/>
    </row>
    <row r="4958" spans="37:87" ht="13" customHeight="1">
      <c r="AK4958" s="114"/>
      <c r="AL4958" s="41"/>
      <c r="AM4958" s="41"/>
      <c r="AN4958" s="41"/>
      <c r="AO4958" s="41"/>
      <c r="AP4958" s="41"/>
      <c r="AQ4958" s="41"/>
      <c r="AR4958" s="41"/>
      <c r="AS4958" s="41"/>
      <c r="AT4958" s="41"/>
      <c r="AU4958" s="41"/>
      <c r="AV4958" s="41"/>
      <c r="AW4958" s="41"/>
      <c r="AX4958" s="41"/>
      <c r="AY4958" s="41"/>
      <c r="AZ4958" s="41"/>
      <c r="BA4958" s="41"/>
      <c r="BB4958" s="41"/>
      <c r="BC4958" s="41"/>
      <c r="BD4958" s="41"/>
      <c r="BE4958" s="41"/>
      <c r="BF4958" s="41"/>
      <c r="BG4958" s="41"/>
      <c r="BH4958" s="41"/>
      <c r="BI4958" s="41"/>
      <c r="BJ4958" s="41"/>
      <c r="BK4958" s="41"/>
      <c r="BL4958" s="41"/>
      <c r="BM4958" s="41"/>
      <c r="BN4958" s="41"/>
      <c r="BO4958" s="41"/>
      <c r="BP4958" s="108"/>
      <c r="CG4958" s="102"/>
      <c r="CI4958" s="45"/>
    </row>
    <row r="4959" spans="37:87" ht="13" customHeight="1">
      <c r="AK4959" s="114"/>
      <c r="AL4959" s="41"/>
      <c r="AM4959" s="41"/>
      <c r="AN4959" s="41"/>
      <c r="AO4959" s="41"/>
      <c r="AP4959" s="41"/>
      <c r="AQ4959" s="41"/>
      <c r="AR4959" s="41"/>
      <c r="AS4959" s="41"/>
      <c r="AT4959" s="41"/>
      <c r="AU4959" s="41"/>
      <c r="AV4959" s="41"/>
      <c r="AW4959" s="41"/>
      <c r="AX4959" s="41"/>
      <c r="AY4959" s="41"/>
      <c r="AZ4959" s="41"/>
      <c r="BA4959" s="41"/>
      <c r="BB4959" s="41"/>
      <c r="BC4959" s="41"/>
      <c r="BD4959" s="41"/>
      <c r="BE4959" s="41"/>
      <c r="BF4959" s="41"/>
      <c r="BG4959" s="41"/>
      <c r="BH4959" s="41"/>
      <c r="BI4959" s="41"/>
      <c r="BJ4959" s="41"/>
      <c r="BK4959" s="41"/>
      <c r="BL4959" s="41"/>
      <c r="BM4959" s="41"/>
      <c r="BN4959" s="41"/>
      <c r="BO4959" s="41"/>
      <c r="BP4959" s="108"/>
      <c r="CG4959" s="102"/>
      <c r="CI4959" s="45"/>
    </row>
    <row r="4960" spans="37:87" ht="13" customHeight="1">
      <c r="AK4960" s="114"/>
      <c r="AL4960" s="41"/>
      <c r="AM4960" s="41"/>
      <c r="AN4960" s="41"/>
      <c r="AO4960" s="41"/>
      <c r="AP4960" s="41"/>
      <c r="AQ4960" s="41"/>
      <c r="AR4960" s="41"/>
      <c r="AS4960" s="41"/>
      <c r="AT4960" s="41"/>
      <c r="AU4960" s="41"/>
      <c r="AV4960" s="41"/>
      <c r="AW4960" s="41"/>
      <c r="AX4960" s="41"/>
      <c r="AY4960" s="41"/>
      <c r="AZ4960" s="41"/>
      <c r="BA4960" s="41"/>
      <c r="BB4960" s="41"/>
      <c r="BC4960" s="41"/>
      <c r="BD4960" s="41"/>
      <c r="BE4960" s="41"/>
      <c r="BF4960" s="41"/>
      <c r="BG4960" s="41"/>
      <c r="BH4960" s="41"/>
      <c r="BI4960" s="41"/>
      <c r="BJ4960" s="41"/>
      <c r="BK4960" s="41"/>
      <c r="BL4960" s="41"/>
      <c r="BM4960" s="41"/>
      <c r="BN4960" s="41"/>
      <c r="BO4960" s="41"/>
      <c r="BP4960" s="108"/>
      <c r="CG4960" s="102"/>
      <c r="CI4960" s="45"/>
    </row>
    <row r="4961" spans="37:87" ht="13" customHeight="1">
      <c r="AK4961" s="114"/>
      <c r="AL4961" s="41"/>
      <c r="AM4961" s="41"/>
      <c r="AN4961" s="41"/>
      <c r="AO4961" s="41"/>
      <c r="AP4961" s="41"/>
      <c r="AQ4961" s="41"/>
      <c r="AR4961" s="41"/>
      <c r="AS4961" s="41"/>
      <c r="AT4961" s="41"/>
      <c r="AU4961" s="41"/>
      <c r="AV4961" s="41"/>
      <c r="AW4961" s="41"/>
      <c r="AX4961" s="41"/>
      <c r="AY4961" s="41"/>
      <c r="AZ4961" s="41"/>
      <c r="BA4961" s="41"/>
      <c r="BB4961" s="41"/>
      <c r="BC4961" s="41"/>
      <c r="BD4961" s="41"/>
      <c r="BE4961" s="41"/>
      <c r="BF4961" s="41"/>
      <c r="BG4961" s="41"/>
      <c r="BH4961" s="41"/>
      <c r="BI4961" s="41"/>
      <c r="BJ4961" s="41"/>
      <c r="BK4961" s="41"/>
      <c r="BL4961" s="41"/>
      <c r="BM4961" s="41"/>
      <c r="BN4961" s="41"/>
      <c r="BO4961" s="41"/>
      <c r="BP4961" s="108"/>
      <c r="CG4961" s="102"/>
      <c r="CI4961" s="45"/>
    </row>
    <row r="4962" spans="37:87" ht="13" customHeight="1">
      <c r="AK4962" s="114"/>
      <c r="AL4962" s="41"/>
      <c r="AM4962" s="41"/>
      <c r="AN4962" s="41"/>
      <c r="AO4962" s="41"/>
      <c r="AP4962" s="41"/>
      <c r="AQ4962" s="41"/>
      <c r="AR4962" s="41"/>
      <c r="AS4962" s="41"/>
      <c r="AT4962" s="41"/>
      <c r="AU4962" s="41"/>
      <c r="AV4962" s="41"/>
      <c r="AW4962" s="41"/>
      <c r="AX4962" s="41"/>
      <c r="AY4962" s="41"/>
      <c r="AZ4962" s="41"/>
      <c r="BA4962" s="41"/>
      <c r="BB4962" s="41"/>
      <c r="BC4962" s="41"/>
      <c r="BD4962" s="41"/>
      <c r="BE4962" s="41"/>
      <c r="BF4962" s="41"/>
      <c r="BG4962" s="41"/>
      <c r="BH4962" s="41"/>
      <c r="BI4962" s="41"/>
      <c r="BJ4962" s="41"/>
      <c r="BK4962" s="41"/>
      <c r="BL4962" s="41"/>
      <c r="BM4962" s="41"/>
      <c r="BN4962" s="41"/>
      <c r="BO4962" s="41"/>
      <c r="BP4962" s="108"/>
      <c r="CG4962" s="102"/>
      <c r="CI4962" s="45"/>
    </row>
    <row r="4963" spans="37:87" ht="13" customHeight="1">
      <c r="AK4963" s="114"/>
      <c r="AL4963" s="41"/>
      <c r="AM4963" s="41"/>
      <c r="AN4963" s="41"/>
      <c r="AO4963" s="41"/>
      <c r="AP4963" s="41"/>
      <c r="AQ4963" s="41"/>
      <c r="AR4963" s="41"/>
      <c r="AS4963" s="41"/>
      <c r="AT4963" s="41"/>
      <c r="AU4963" s="41"/>
      <c r="AV4963" s="41"/>
      <c r="AW4963" s="41"/>
      <c r="AX4963" s="41"/>
      <c r="AY4963" s="41"/>
      <c r="AZ4963" s="41"/>
      <c r="BA4963" s="41"/>
      <c r="BB4963" s="41"/>
      <c r="BC4963" s="41"/>
      <c r="BD4963" s="41"/>
      <c r="BE4963" s="41"/>
      <c r="BF4963" s="41"/>
      <c r="BG4963" s="41"/>
      <c r="BH4963" s="41"/>
      <c r="BI4963" s="41"/>
      <c r="BJ4963" s="41"/>
      <c r="BK4963" s="41"/>
      <c r="BL4963" s="41"/>
      <c r="BM4963" s="41"/>
      <c r="BN4963" s="41"/>
      <c r="BO4963" s="41"/>
      <c r="BP4963" s="108"/>
      <c r="CG4963" s="102"/>
      <c r="CI4963" s="45"/>
    </row>
    <row r="4964" spans="37:87" ht="13" customHeight="1">
      <c r="AK4964" s="114"/>
      <c r="AL4964" s="41"/>
      <c r="AM4964" s="41"/>
      <c r="AN4964" s="41"/>
      <c r="AO4964" s="41"/>
      <c r="AP4964" s="41"/>
      <c r="AQ4964" s="41"/>
      <c r="AR4964" s="41"/>
      <c r="AS4964" s="41"/>
      <c r="AT4964" s="41"/>
      <c r="AU4964" s="41"/>
      <c r="AV4964" s="41"/>
      <c r="AW4964" s="41"/>
      <c r="AX4964" s="41"/>
      <c r="AY4964" s="41"/>
      <c r="AZ4964" s="41"/>
      <c r="BA4964" s="41"/>
      <c r="BB4964" s="41"/>
      <c r="BC4964" s="41"/>
      <c r="BD4964" s="41"/>
      <c r="BE4964" s="41"/>
      <c r="BF4964" s="41"/>
      <c r="BG4964" s="41"/>
      <c r="BH4964" s="41"/>
      <c r="BI4964" s="41"/>
      <c r="BJ4964" s="41"/>
      <c r="BK4964" s="41"/>
      <c r="BL4964" s="41"/>
      <c r="BM4964" s="41"/>
      <c r="BN4964" s="41"/>
      <c r="BO4964" s="41"/>
      <c r="BP4964" s="108"/>
      <c r="CG4964" s="102"/>
      <c r="CI4964" s="45"/>
    </row>
    <row r="4965" spans="37:87" ht="13" customHeight="1">
      <c r="AK4965" s="114"/>
      <c r="AL4965" s="41"/>
      <c r="AM4965" s="41"/>
      <c r="AN4965" s="41"/>
      <c r="AO4965" s="41"/>
      <c r="AP4965" s="41"/>
      <c r="AQ4965" s="41"/>
      <c r="AR4965" s="41"/>
      <c r="AS4965" s="41"/>
      <c r="AT4965" s="41"/>
      <c r="AU4965" s="41"/>
      <c r="AV4965" s="41"/>
      <c r="AW4965" s="41"/>
      <c r="AX4965" s="41"/>
      <c r="AY4965" s="41"/>
      <c r="AZ4965" s="41"/>
      <c r="BA4965" s="41"/>
      <c r="BB4965" s="41"/>
      <c r="BC4965" s="41"/>
      <c r="BD4965" s="41"/>
      <c r="BE4965" s="41"/>
      <c r="BF4965" s="41"/>
      <c r="BG4965" s="41"/>
      <c r="BH4965" s="41"/>
      <c r="BI4965" s="41"/>
      <c r="BJ4965" s="41"/>
      <c r="BK4965" s="41"/>
      <c r="BL4965" s="41"/>
      <c r="BM4965" s="41"/>
      <c r="BN4965" s="41"/>
      <c r="BO4965" s="41"/>
      <c r="BP4965" s="108"/>
      <c r="CG4965" s="102"/>
      <c r="CI4965" s="45"/>
    </row>
    <row r="4966" spans="37:87" ht="13" customHeight="1">
      <c r="AK4966" s="114"/>
      <c r="AL4966" s="41"/>
      <c r="AM4966" s="41"/>
      <c r="AN4966" s="41"/>
      <c r="AO4966" s="41"/>
      <c r="AP4966" s="41"/>
      <c r="AQ4966" s="41"/>
      <c r="AR4966" s="41"/>
      <c r="AS4966" s="41"/>
      <c r="AT4966" s="41"/>
      <c r="AU4966" s="41"/>
      <c r="AV4966" s="41"/>
      <c r="AW4966" s="41"/>
      <c r="AX4966" s="41"/>
      <c r="AY4966" s="41"/>
      <c r="AZ4966" s="41"/>
      <c r="BA4966" s="41"/>
      <c r="BB4966" s="41"/>
      <c r="BC4966" s="41"/>
      <c r="BD4966" s="41"/>
      <c r="BE4966" s="41"/>
      <c r="BF4966" s="41"/>
      <c r="BG4966" s="41"/>
      <c r="BH4966" s="41"/>
      <c r="BI4966" s="41"/>
      <c r="BJ4966" s="41"/>
      <c r="BK4966" s="41"/>
      <c r="BL4966" s="41"/>
      <c r="BM4966" s="41"/>
      <c r="BN4966" s="41"/>
      <c r="BO4966" s="41"/>
      <c r="BP4966" s="108"/>
      <c r="CG4966" s="102"/>
      <c r="CI4966" s="45"/>
    </row>
    <row r="4967" spans="37:87" ht="13" customHeight="1">
      <c r="AK4967" s="114"/>
      <c r="AL4967" s="41"/>
      <c r="AM4967" s="41"/>
      <c r="AN4967" s="41"/>
      <c r="AO4967" s="41"/>
      <c r="AP4967" s="41"/>
      <c r="AQ4967" s="41"/>
      <c r="AR4967" s="41"/>
      <c r="AS4967" s="41"/>
      <c r="AT4967" s="41"/>
      <c r="AU4967" s="41"/>
      <c r="AV4967" s="41"/>
      <c r="AW4967" s="41"/>
      <c r="AX4967" s="41"/>
      <c r="AY4967" s="41"/>
      <c r="AZ4967" s="41"/>
      <c r="BA4967" s="41"/>
      <c r="BB4967" s="41"/>
      <c r="BC4967" s="41"/>
      <c r="BD4967" s="41"/>
      <c r="BE4967" s="41"/>
      <c r="BF4967" s="41"/>
      <c r="BG4967" s="41"/>
      <c r="BH4967" s="41"/>
      <c r="BI4967" s="41"/>
      <c r="BJ4967" s="41"/>
      <c r="BK4967" s="41"/>
      <c r="BL4967" s="41"/>
      <c r="BM4967" s="41"/>
      <c r="BN4967" s="41"/>
      <c r="BO4967" s="41"/>
      <c r="BP4967" s="108"/>
      <c r="CG4967" s="102"/>
      <c r="CI4967" s="45"/>
    </row>
    <row r="4968" spans="37:87" ht="13" customHeight="1">
      <c r="AK4968" s="114"/>
      <c r="AL4968" s="41"/>
      <c r="AM4968" s="41"/>
      <c r="AN4968" s="41"/>
      <c r="AO4968" s="41"/>
      <c r="AP4968" s="41"/>
      <c r="AQ4968" s="41"/>
      <c r="AR4968" s="41"/>
      <c r="AS4968" s="41"/>
      <c r="AT4968" s="41"/>
      <c r="AU4968" s="41"/>
      <c r="AV4968" s="41"/>
      <c r="AW4968" s="41"/>
      <c r="AX4968" s="41"/>
      <c r="AY4968" s="41"/>
      <c r="AZ4968" s="41"/>
      <c r="BA4968" s="41"/>
      <c r="BB4968" s="41"/>
      <c r="BC4968" s="41"/>
      <c r="BD4968" s="41"/>
      <c r="BE4968" s="41"/>
      <c r="BF4968" s="41"/>
      <c r="BG4968" s="41"/>
      <c r="BH4968" s="41"/>
      <c r="BI4968" s="41"/>
      <c r="BJ4968" s="41"/>
      <c r="BK4968" s="41"/>
      <c r="BL4968" s="41"/>
      <c r="BM4968" s="41"/>
      <c r="BN4968" s="41"/>
      <c r="BO4968" s="41"/>
      <c r="BP4968" s="108"/>
      <c r="CG4968" s="102"/>
      <c r="CI4968" s="45"/>
    </row>
    <row r="4969" spans="37:87" ht="13" customHeight="1">
      <c r="AK4969" s="114"/>
      <c r="AL4969" s="41"/>
      <c r="AM4969" s="41"/>
      <c r="AN4969" s="41"/>
      <c r="AO4969" s="41"/>
      <c r="AP4969" s="41"/>
      <c r="AQ4969" s="41"/>
      <c r="AR4969" s="41"/>
      <c r="AS4969" s="41"/>
      <c r="AT4969" s="41"/>
      <c r="AU4969" s="41"/>
      <c r="AV4969" s="41"/>
      <c r="AW4969" s="41"/>
      <c r="AX4969" s="41"/>
      <c r="AY4969" s="41"/>
      <c r="AZ4969" s="41"/>
      <c r="BA4969" s="41"/>
      <c r="BB4969" s="41"/>
      <c r="BC4969" s="41"/>
      <c r="BD4969" s="41"/>
      <c r="BE4969" s="41"/>
      <c r="BF4969" s="41"/>
      <c r="BG4969" s="41"/>
      <c r="BH4969" s="41"/>
      <c r="BI4969" s="41"/>
      <c r="BJ4969" s="41"/>
      <c r="BK4969" s="41"/>
      <c r="BL4969" s="41"/>
      <c r="BM4969" s="41"/>
      <c r="BN4969" s="41"/>
      <c r="BO4969" s="41"/>
      <c r="BP4969" s="108"/>
      <c r="CG4969" s="102"/>
      <c r="CI4969" s="45"/>
    </row>
    <row r="4970" spans="37:87" ht="13" customHeight="1">
      <c r="AK4970" s="114"/>
      <c r="AL4970" s="41"/>
      <c r="AM4970" s="41"/>
      <c r="AN4970" s="41"/>
      <c r="AO4970" s="41"/>
      <c r="AP4970" s="41"/>
      <c r="AQ4970" s="41"/>
      <c r="AR4970" s="41"/>
      <c r="AS4970" s="41"/>
      <c r="AT4970" s="41"/>
      <c r="AU4970" s="41"/>
      <c r="AV4970" s="41"/>
      <c r="AW4970" s="41"/>
      <c r="AX4970" s="41"/>
      <c r="AY4970" s="41"/>
      <c r="AZ4970" s="41"/>
      <c r="BA4970" s="41"/>
      <c r="BB4970" s="41"/>
      <c r="BC4970" s="41"/>
      <c r="BD4970" s="41"/>
      <c r="BE4970" s="41"/>
      <c r="BF4970" s="41"/>
      <c r="BG4970" s="41"/>
      <c r="BH4970" s="41"/>
      <c r="BI4970" s="41"/>
      <c r="BJ4970" s="41"/>
      <c r="BK4970" s="41"/>
      <c r="BL4970" s="41"/>
      <c r="BM4970" s="41"/>
      <c r="BN4970" s="41"/>
      <c r="BO4970" s="41"/>
      <c r="BP4970" s="108"/>
      <c r="CG4970" s="102"/>
      <c r="CI4970" s="45"/>
    </row>
    <row r="4971" spans="37:87" ht="13" customHeight="1">
      <c r="AK4971" s="114"/>
      <c r="AL4971" s="41"/>
      <c r="AM4971" s="41"/>
      <c r="AN4971" s="41"/>
      <c r="AO4971" s="41"/>
      <c r="AP4971" s="41"/>
      <c r="AQ4971" s="41"/>
      <c r="AR4971" s="41"/>
      <c r="AS4971" s="41"/>
      <c r="AT4971" s="41"/>
      <c r="AU4971" s="41"/>
      <c r="AV4971" s="41"/>
      <c r="AW4971" s="41"/>
      <c r="AX4971" s="41"/>
      <c r="AY4971" s="41"/>
      <c r="AZ4971" s="41"/>
      <c r="BA4971" s="41"/>
      <c r="BB4971" s="41"/>
      <c r="BC4971" s="41"/>
      <c r="BD4971" s="41"/>
      <c r="BE4971" s="41"/>
      <c r="BF4971" s="41"/>
      <c r="BG4971" s="41"/>
      <c r="BH4971" s="41"/>
      <c r="BI4971" s="41"/>
      <c r="BJ4971" s="41"/>
      <c r="BK4971" s="41"/>
      <c r="BL4971" s="41"/>
      <c r="BM4971" s="41"/>
      <c r="BN4971" s="41"/>
      <c r="BO4971" s="41"/>
      <c r="BP4971" s="108"/>
      <c r="CG4971" s="102"/>
      <c r="CI4971" s="45"/>
    </row>
    <row r="4972" spans="37:87" ht="13" customHeight="1">
      <c r="AK4972" s="114"/>
      <c r="AL4972" s="41"/>
      <c r="AM4972" s="41"/>
      <c r="AN4972" s="41"/>
      <c r="AO4972" s="41"/>
      <c r="AP4972" s="41"/>
      <c r="AQ4972" s="41"/>
      <c r="AR4972" s="41"/>
      <c r="AS4972" s="41"/>
      <c r="AT4972" s="41"/>
      <c r="AU4972" s="41"/>
      <c r="AV4972" s="41"/>
      <c r="AW4972" s="41"/>
      <c r="AX4972" s="41"/>
      <c r="AY4972" s="41"/>
      <c r="AZ4972" s="41"/>
      <c r="BA4972" s="41"/>
      <c r="BB4972" s="41"/>
      <c r="BC4972" s="41"/>
      <c r="BD4972" s="41"/>
      <c r="BE4972" s="41"/>
      <c r="BF4972" s="41"/>
      <c r="BG4972" s="41"/>
      <c r="BH4972" s="41"/>
      <c r="BI4972" s="41"/>
      <c r="BJ4972" s="41"/>
      <c r="BK4972" s="41"/>
      <c r="BL4972" s="41"/>
      <c r="BM4972" s="41"/>
      <c r="BN4972" s="41"/>
      <c r="BO4972" s="41"/>
      <c r="BP4972" s="108"/>
      <c r="CG4972" s="102"/>
      <c r="CI4972" s="45"/>
    </row>
    <row r="4973" spans="37:87" ht="13" customHeight="1">
      <c r="AK4973" s="114"/>
      <c r="AL4973" s="41"/>
      <c r="AM4973" s="41"/>
      <c r="AN4973" s="41"/>
      <c r="AO4973" s="41"/>
      <c r="AP4973" s="41"/>
      <c r="AQ4973" s="41"/>
      <c r="AR4973" s="41"/>
      <c r="AS4973" s="41"/>
      <c r="AT4973" s="41"/>
      <c r="AU4973" s="41"/>
      <c r="AV4973" s="41"/>
      <c r="AW4973" s="41"/>
      <c r="AX4973" s="41"/>
      <c r="AY4973" s="41"/>
      <c r="AZ4973" s="41"/>
      <c r="BA4973" s="41"/>
      <c r="BB4973" s="41"/>
      <c r="BC4973" s="41"/>
      <c r="BD4973" s="41"/>
      <c r="BE4973" s="41"/>
      <c r="BF4973" s="41"/>
      <c r="BG4973" s="41"/>
      <c r="BH4973" s="41"/>
      <c r="BI4973" s="41"/>
      <c r="BJ4973" s="41"/>
      <c r="BK4973" s="41"/>
      <c r="BL4973" s="41"/>
      <c r="BM4973" s="41"/>
      <c r="BN4973" s="41"/>
      <c r="BO4973" s="41"/>
      <c r="BP4973" s="108"/>
      <c r="CG4973" s="102"/>
      <c r="CI4973" s="45"/>
    </row>
    <row r="4974" spans="37:87" ht="13" customHeight="1">
      <c r="AK4974" s="114"/>
      <c r="AL4974" s="41"/>
      <c r="AM4974" s="41"/>
      <c r="AN4974" s="41"/>
      <c r="AO4974" s="41"/>
      <c r="AP4974" s="41"/>
      <c r="AQ4974" s="41"/>
      <c r="AR4974" s="41"/>
      <c r="AS4974" s="41"/>
      <c r="AT4974" s="41"/>
      <c r="AU4974" s="41"/>
      <c r="AV4974" s="41"/>
      <c r="AW4974" s="41"/>
      <c r="AX4974" s="41"/>
      <c r="AY4974" s="41"/>
      <c r="AZ4974" s="41"/>
      <c r="BA4974" s="41"/>
      <c r="BB4974" s="41"/>
      <c r="BC4974" s="41"/>
      <c r="BD4974" s="41"/>
      <c r="BE4974" s="41"/>
      <c r="BF4974" s="41"/>
      <c r="BG4974" s="41"/>
      <c r="BH4974" s="41"/>
      <c r="BI4974" s="41"/>
      <c r="BJ4974" s="41"/>
      <c r="BK4974" s="41"/>
      <c r="BL4974" s="41"/>
      <c r="BM4974" s="41"/>
      <c r="BN4974" s="41"/>
      <c r="BO4974" s="41"/>
      <c r="BP4974" s="108"/>
      <c r="CG4974" s="102"/>
      <c r="CI4974" s="45"/>
    </row>
    <row r="4975" spans="37:87" ht="13" customHeight="1">
      <c r="AK4975" s="114"/>
      <c r="AL4975" s="41"/>
      <c r="AM4975" s="41"/>
      <c r="AN4975" s="41"/>
      <c r="AO4975" s="41"/>
      <c r="AP4975" s="41"/>
      <c r="AQ4975" s="41"/>
      <c r="AR4975" s="41"/>
      <c r="AS4975" s="41"/>
      <c r="AT4975" s="41"/>
      <c r="AU4975" s="41"/>
      <c r="AV4975" s="41"/>
      <c r="AW4975" s="41"/>
      <c r="AX4975" s="41"/>
      <c r="AY4975" s="41"/>
      <c r="AZ4975" s="41"/>
      <c r="BA4975" s="41"/>
      <c r="BB4975" s="41"/>
      <c r="BC4975" s="41"/>
      <c r="BD4975" s="41"/>
      <c r="BE4975" s="41"/>
      <c r="BF4975" s="41"/>
      <c r="BG4975" s="41"/>
      <c r="BH4975" s="41"/>
      <c r="BI4975" s="41"/>
      <c r="BJ4975" s="41"/>
      <c r="BK4975" s="41"/>
      <c r="BL4975" s="41"/>
      <c r="BM4975" s="41"/>
      <c r="BN4975" s="41"/>
      <c r="BO4975" s="41"/>
      <c r="BP4975" s="108"/>
      <c r="CG4975" s="102"/>
      <c r="CI4975" s="45"/>
    </row>
    <row r="4976" spans="37:87" ht="13" customHeight="1">
      <c r="AK4976" s="114"/>
      <c r="AL4976" s="41"/>
      <c r="AM4976" s="41"/>
      <c r="AN4976" s="41"/>
      <c r="AO4976" s="41"/>
      <c r="AP4976" s="41"/>
      <c r="AQ4976" s="41"/>
      <c r="AR4976" s="41"/>
      <c r="AS4976" s="41"/>
      <c r="AT4976" s="41"/>
      <c r="AU4976" s="41"/>
      <c r="AV4976" s="41"/>
      <c r="AW4976" s="41"/>
      <c r="AX4976" s="41"/>
      <c r="AY4976" s="41"/>
      <c r="AZ4976" s="41"/>
      <c r="BA4976" s="41"/>
      <c r="BB4976" s="41"/>
      <c r="BC4976" s="41"/>
      <c r="BD4976" s="41"/>
      <c r="BE4976" s="41"/>
      <c r="BF4976" s="41"/>
      <c r="BG4976" s="41"/>
      <c r="BH4976" s="41"/>
      <c r="BI4976" s="41"/>
      <c r="BJ4976" s="41"/>
      <c r="BK4976" s="41"/>
      <c r="BL4976" s="41"/>
      <c r="BM4976" s="41"/>
      <c r="BN4976" s="41"/>
      <c r="BO4976" s="41"/>
      <c r="BP4976" s="108"/>
      <c r="CG4976" s="102"/>
      <c r="CI4976" s="45"/>
    </row>
    <row r="4977" spans="37:87" ht="13" customHeight="1">
      <c r="AK4977" s="114"/>
      <c r="AL4977" s="41"/>
      <c r="AM4977" s="41"/>
      <c r="AN4977" s="41"/>
      <c r="AO4977" s="41"/>
      <c r="AP4977" s="41"/>
      <c r="AQ4977" s="41"/>
      <c r="AR4977" s="41"/>
      <c r="AS4977" s="41"/>
      <c r="AT4977" s="41"/>
      <c r="AU4977" s="41"/>
      <c r="AV4977" s="41"/>
      <c r="AW4977" s="41"/>
      <c r="AX4977" s="41"/>
      <c r="AY4977" s="41"/>
      <c r="AZ4977" s="41"/>
      <c r="BA4977" s="41"/>
      <c r="BB4977" s="41"/>
      <c r="BC4977" s="41"/>
      <c r="BD4977" s="41"/>
      <c r="BE4977" s="41"/>
      <c r="BF4977" s="41"/>
      <c r="BG4977" s="41"/>
      <c r="BH4977" s="41"/>
      <c r="BI4977" s="41"/>
      <c r="BJ4977" s="41"/>
      <c r="BK4977" s="41"/>
      <c r="BL4977" s="41"/>
      <c r="BM4977" s="41"/>
      <c r="BN4977" s="41"/>
      <c r="BO4977" s="41"/>
      <c r="BP4977" s="108"/>
      <c r="CG4977" s="102"/>
      <c r="CI4977" s="45"/>
    </row>
    <row r="4978" spans="37:87" ht="13" customHeight="1">
      <c r="AK4978" s="114"/>
      <c r="AL4978" s="41"/>
      <c r="AM4978" s="41"/>
      <c r="AN4978" s="41"/>
      <c r="AO4978" s="41"/>
      <c r="AP4978" s="41"/>
      <c r="AQ4978" s="41"/>
      <c r="AR4978" s="41"/>
      <c r="AS4978" s="41"/>
      <c r="AT4978" s="41"/>
      <c r="AU4978" s="41"/>
      <c r="AV4978" s="41"/>
      <c r="AW4978" s="41"/>
      <c r="AX4978" s="41"/>
      <c r="AY4978" s="41"/>
      <c r="AZ4978" s="41"/>
      <c r="BA4978" s="41"/>
      <c r="BB4978" s="41"/>
      <c r="BC4978" s="41"/>
      <c r="BD4978" s="41"/>
      <c r="BE4978" s="41"/>
      <c r="BF4978" s="41"/>
      <c r="BG4978" s="41"/>
      <c r="BH4978" s="41"/>
      <c r="BI4978" s="41"/>
      <c r="BJ4978" s="41"/>
      <c r="BK4978" s="41"/>
      <c r="BL4978" s="41"/>
      <c r="BM4978" s="41"/>
      <c r="BN4978" s="41"/>
      <c r="BO4978" s="41"/>
      <c r="BP4978" s="108"/>
      <c r="CG4978" s="102"/>
      <c r="CI4978" s="45"/>
    </row>
    <row r="4979" spans="37:87" ht="13" customHeight="1">
      <c r="AK4979" s="114"/>
      <c r="AL4979" s="41"/>
      <c r="AM4979" s="41"/>
      <c r="AN4979" s="41"/>
      <c r="AO4979" s="41"/>
      <c r="AP4979" s="41"/>
      <c r="AQ4979" s="41"/>
      <c r="AR4979" s="41"/>
      <c r="AS4979" s="41"/>
      <c r="AT4979" s="41"/>
      <c r="AU4979" s="41"/>
      <c r="AV4979" s="41"/>
      <c r="AW4979" s="41"/>
      <c r="AX4979" s="41"/>
      <c r="AY4979" s="41"/>
      <c r="AZ4979" s="41"/>
      <c r="BA4979" s="41"/>
      <c r="BB4979" s="41"/>
      <c r="BC4979" s="41"/>
      <c r="BD4979" s="41"/>
      <c r="BE4979" s="41"/>
      <c r="BF4979" s="41"/>
      <c r="BG4979" s="41"/>
      <c r="BH4979" s="41"/>
      <c r="BI4979" s="41"/>
      <c r="BJ4979" s="41"/>
      <c r="BK4979" s="41"/>
      <c r="BL4979" s="41"/>
      <c r="BM4979" s="41"/>
      <c r="BN4979" s="41"/>
      <c r="BO4979" s="41"/>
      <c r="BP4979" s="108"/>
      <c r="CG4979" s="102"/>
      <c r="CI4979" s="45"/>
    </row>
    <row r="4980" spans="37:87" ht="13" customHeight="1">
      <c r="AK4980" s="114"/>
      <c r="AL4980" s="41"/>
      <c r="AM4980" s="41"/>
      <c r="AN4980" s="41"/>
      <c r="AO4980" s="41"/>
      <c r="AP4980" s="41"/>
      <c r="AQ4980" s="41"/>
      <c r="AR4980" s="41"/>
      <c r="AS4980" s="41"/>
      <c r="AT4980" s="41"/>
      <c r="AU4980" s="41"/>
      <c r="AV4980" s="41"/>
      <c r="AW4980" s="41"/>
      <c r="AX4980" s="41"/>
      <c r="AY4980" s="41"/>
      <c r="AZ4980" s="41"/>
      <c r="BA4980" s="41"/>
      <c r="BB4980" s="41"/>
      <c r="BC4980" s="41"/>
      <c r="BD4980" s="41"/>
      <c r="BE4980" s="41"/>
      <c r="BF4980" s="41"/>
      <c r="BG4980" s="41"/>
      <c r="BH4980" s="41"/>
      <c r="BI4980" s="41"/>
      <c r="BJ4980" s="41"/>
      <c r="BK4980" s="41"/>
      <c r="BL4980" s="41"/>
      <c r="BM4980" s="41"/>
      <c r="BN4980" s="41"/>
      <c r="BO4980" s="41"/>
      <c r="BP4980" s="108"/>
      <c r="CG4980" s="102"/>
      <c r="CI4980" s="45"/>
    </row>
    <row r="4981" spans="37:87" ht="13" customHeight="1">
      <c r="AK4981" s="114"/>
      <c r="AL4981" s="41"/>
      <c r="AM4981" s="41"/>
      <c r="AN4981" s="41"/>
      <c r="AO4981" s="41"/>
      <c r="AP4981" s="41"/>
      <c r="AQ4981" s="41"/>
      <c r="AR4981" s="41"/>
      <c r="AS4981" s="41"/>
      <c r="AT4981" s="41"/>
      <c r="AU4981" s="41"/>
      <c r="AV4981" s="41"/>
      <c r="AW4981" s="41"/>
      <c r="AX4981" s="41"/>
      <c r="AY4981" s="41"/>
      <c r="AZ4981" s="41"/>
      <c r="BA4981" s="41"/>
      <c r="BB4981" s="41"/>
      <c r="BC4981" s="41"/>
      <c r="BD4981" s="41"/>
      <c r="BE4981" s="41"/>
      <c r="BF4981" s="41"/>
      <c r="BG4981" s="41"/>
      <c r="BH4981" s="41"/>
      <c r="BI4981" s="41"/>
      <c r="BJ4981" s="41"/>
      <c r="BK4981" s="41"/>
      <c r="BL4981" s="41"/>
      <c r="BM4981" s="41"/>
      <c r="BN4981" s="41"/>
      <c r="BO4981" s="41"/>
      <c r="BP4981" s="108"/>
      <c r="CG4981" s="102"/>
      <c r="CI4981" s="45"/>
    </row>
    <row r="4982" spans="37:87" ht="13" customHeight="1">
      <c r="AK4982" s="114"/>
      <c r="AL4982" s="41"/>
      <c r="AM4982" s="41"/>
      <c r="AN4982" s="41"/>
      <c r="AO4982" s="41"/>
      <c r="AP4982" s="41"/>
      <c r="AQ4982" s="41"/>
      <c r="AR4982" s="41"/>
      <c r="AS4982" s="41"/>
      <c r="AT4982" s="41"/>
      <c r="AU4982" s="41"/>
      <c r="AV4982" s="41"/>
      <c r="AW4982" s="41"/>
      <c r="AX4982" s="41"/>
      <c r="AY4982" s="41"/>
      <c r="AZ4982" s="41"/>
      <c r="BA4982" s="41"/>
      <c r="BB4982" s="41"/>
      <c r="BC4982" s="41"/>
      <c r="BD4982" s="41"/>
      <c r="BE4982" s="41"/>
      <c r="BF4982" s="41"/>
      <c r="BG4982" s="41"/>
      <c r="BH4982" s="41"/>
      <c r="BI4982" s="41"/>
      <c r="BJ4982" s="41"/>
      <c r="BK4982" s="41"/>
      <c r="BL4982" s="41"/>
      <c r="BM4982" s="41"/>
      <c r="BN4982" s="41"/>
      <c r="BO4982" s="41"/>
      <c r="BP4982" s="108"/>
      <c r="CG4982" s="102"/>
      <c r="CI4982" s="45"/>
    </row>
    <row r="4983" spans="37:87" ht="13" customHeight="1">
      <c r="AK4983" s="114"/>
      <c r="AL4983" s="41"/>
      <c r="AM4983" s="41"/>
      <c r="AN4983" s="41"/>
      <c r="AO4983" s="41"/>
      <c r="AP4983" s="41"/>
      <c r="AQ4983" s="41"/>
      <c r="AR4983" s="41"/>
      <c r="AS4983" s="41"/>
      <c r="AT4983" s="41"/>
      <c r="AU4983" s="41"/>
      <c r="AV4983" s="41"/>
      <c r="AW4983" s="41"/>
      <c r="AX4983" s="41"/>
      <c r="AY4983" s="41"/>
      <c r="AZ4983" s="41"/>
      <c r="BA4983" s="41"/>
      <c r="BB4983" s="41"/>
      <c r="BC4983" s="41"/>
      <c r="BD4983" s="41"/>
      <c r="BE4983" s="41"/>
      <c r="BF4983" s="41"/>
      <c r="BG4983" s="41"/>
      <c r="BH4983" s="41"/>
      <c r="BI4983" s="41"/>
      <c r="BJ4983" s="41"/>
      <c r="BK4983" s="41"/>
      <c r="BL4983" s="41"/>
      <c r="BM4983" s="41"/>
      <c r="BN4983" s="41"/>
      <c r="BO4983" s="41"/>
      <c r="BP4983" s="108"/>
      <c r="CG4983" s="102"/>
      <c r="CI4983" s="45"/>
    </row>
    <row r="4984" spans="37:87" ht="13" customHeight="1">
      <c r="AK4984" s="114"/>
      <c r="AL4984" s="41"/>
      <c r="AM4984" s="41"/>
      <c r="AN4984" s="41"/>
      <c r="AO4984" s="41"/>
      <c r="AP4984" s="41"/>
      <c r="AQ4984" s="41"/>
      <c r="AR4984" s="41"/>
      <c r="AS4984" s="41"/>
      <c r="AT4984" s="41"/>
      <c r="AU4984" s="41"/>
      <c r="AV4984" s="41"/>
      <c r="AW4984" s="41"/>
      <c r="AX4984" s="41"/>
      <c r="AY4984" s="41"/>
      <c r="AZ4984" s="41"/>
      <c r="BA4984" s="41"/>
      <c r="BB4984" s="41"/>
      <c r="BC4984" s="41"/>
      <c r="BD4984" s="41"/>
      <c r="BE4984" s="41"/>
      <c r="BF4984" s="41"/>
      <c r="BG4984" s="41"/>
      <c r="BH4984" s="41"/>
      <c r="BI4984" s="41"/>
      <c r="BJ4984" s="41"/>
      <c r="BK4984" s="41"/>
      <c r="BL4984" s="41"/>
      <c r="BM4984" s="41"/>
      <c r="BN4984" s="41"/>
      <c r="BO4984" s="41"/>
      <c r="BP4984" s="108"/>
      <c r="CG4984" s="102"/>
      <c r="CI4984" s="45"/>
    </row>
    <row r="4985" spans="37:87" ht="13" customHeight="1">
      <c r="AK4985" s="114"/>
      <c r="AL4985" s="41"/>
      <c r="AM4985" s="41"/>
      <c r="AN4985" s="41"/>
      <c r="AO4985" s="41"/>
      <c r="AP4985" s="41"/>
      <c r="AQ4985" s="41"/>
      <c r="AR4985" s="41"/>
      <c r="AS4985" s="41"/>
      <c r="AT4985" s="41"/>
      <c r="AU4985" s="41"/>
      <c r="AV4985" s="41"/>
      <c r="AW4985" s="41"/>
      <c r="AX4985" s="41"/>
      <c r="AY4985" s="41"/>
      <c r="AZ4985" s="41"/>
      <c r="BA4985" s="41"/>
      <c r="BB4985" s="41"/>
      <c r="BC4985" s="41"/>
      <c r="BD4985" s="41"/>
      <c r="BE4985" s="41"/>
      <c r="BF4985" s="41"/>
      <c r="BG4985" s="41"/>
      <c r="BH4985" s="41"/>
      <c r="BI4985" s="41"/>
      <c r="BJ4985" s="41"/>
      <c r="BK4985" s="41"/>
      <c r="BL4985" s="41"/>
      <c r="BM4985" s="41"/>
      <c r="BN4985" s="41"/>
      <c r="BO4985" s="41"/>
      <c r="BP4985" s="108"/>
      <c r="CG4985" s="102"/>
      <c r="CI4985" s="45"/>
    </row>
    <row r="4986" spans="37:87" ht="13" customHeight="1">
      <c r="AK4986" s="114"/>
      <c r="AL4986" s="41"/>
      <c r="AM4986" s="41"/>
      <c r="AN4986" s="41"/>
      <c r="AO4986" s="41"/>
      <c r="AP4986" s="41"/>
      <c r="AQ4986" s="41"/>
      <c r="AR4986" s="41"/>
      <c r="AS4986" s="41"/>
      <c r="AT4986" s="41"/>
      <c r="AU4986" s="41"/>
      <c r="AV4986" s="41"/>
      <c r="AW4986" s="41"/>
      <c r="AX4986" s="41"/>
      <c r="AY4986" s="41"/>
      <c r="AZ4986" s="41"/>
      <c r="BA4986" s="41"/>
      <c r="BB4986" s="41"/>
      <c r="BC4986" s="41"/>
      <c r="BD4986" s="41"/>
      <c r="BE4986" s="41"/>
      <c r="BF4986" s="41"/>
      <c r="BG4986" s="41"/>
      <c r="BH4986" s="41"/>
      <c r="BI4986" s="41"/>
      <c r="BJ4986" s="41"/>
      <c r="BK4986" s="41"/>
      <c r="BL4986" s="41"/>
      <c r="BM4986" s="41"/>
      <c r="BN4986" s="41"/>
      <c r="BO4986" s="41"/>
      <c r="BP4986" s="108"/>
      <c r="CG4986" s="102"/>
      <c r="CI4986" s="45"/>
    </row>
    <row r="4987" spans="37:87" ht="13" customHeight="1">
      <c r="AK4987" s="114"/>
      <c r="AL4987" s="41"/>
      <c r="AM4987" s="41"/>
      <c r="AN4987" s="41"/>
      <c r="AO4987" s="41"/>
      <c r="AP4987" s="41"/>
      <c r="AQ4987" s="41"/>
      <c r="AR4987" s="41"/>
      <c r="AS4987" s="41"/>
      <c r="AT4987" s="41"/>
      <c r="AU4987" s="41"/>
      <c r="AV4987" s="41"/>
      <c r="AW4987" s="41"/>
      <c r="AX4987" s="41"/>
      <c r="AY4987" s="41"/>
      <c r="AZ4987" s="41"/>
      <c r="BA4987" s="41"/>
      <c r="BB4987" s="41"/>
      <c r="BC4987" s="41"/>
      <c r="BD4987" s="41"/>
      <c r="BE4987" s="41"/>
      <c r="BF4987" s="41"/>
      <c r="BG4987" s="41"/>
      <c r="BH4987" s="41"/>
      <c r="BI4987" s="41"/>
      <c r="BJ4987" s="41"/>
      <c r="BK4987" s="41"/>
      <c r="BL4987" s="41"/>
      <c r="BM4987" s="41"/>
      <c r="BN4987" s="41"/>
      <c r="BO4987" s="41"/>
      <c r="BP4987" s="108"/>
      <c r="CG4987" s="102"/>
      <c r="CI4987" s="45"/>
    </row>
    <row r="4988" spans="37:87" ht="13" customHeight="1">
      <c r="AK4988" s="114"/>
      <c r="AL4988" s="41"/>
      <c r="AM4988" s="41"/>
      <c r="AN4988" s="41"/>
      <c r="AO4988" s="41"/>
      <c r="AP4988" s="41"/>
      <c r="AQ4988" s="41"/>
      <c r="AR4988" s="41"/>
      <c r="AS4988" s="41"/>
      <c r="AT4988" s="41"/>
      <c r="AU4988" s="41"/>
      <c r="AV4988" s="41"/>
      <c r="AW4988" s="41"/>
      <c r="AX4988" s="41"/>
      <c r="AY4988" s="41"/>
      <c r="AZ4988" s="41"/>
      <c r="BA4988" s="41"/>
      <c r="BB4988" s="41"/>
      <c r="BC4988" s="41"/>
      <c r="BD4988" s="41"/>
      <c r="BE4988" s="41"/>
      <c r="BF4988" s="41"/>
      <c r="BG4988" s="41"/>
      <c r="BH4988" s="41"/>
      <c r="BI4988" s="41"/>
      <c r="BJ4988" s="41"/>
      <c r="BK4988" s="41"/>
      <c r="BL4988" s="41"/>
      <c r="BM4988" s="41"/>
      <c r="BN4988" s="41"/>
      <c r="BO4988" s="41"/>
      <c r="BP4988" s="108"/>
      <c r="CG4988" s="102"/>
      <c r="CI4988" s="45"/>
    </row>
    <row r="4989" spans="37:87" ht="13" customHeight="1">
      <c r="AK4989" s="114"/>
      <c r="AL4989" s="41"/>
      <c r="AM4989" s="41"/>
      <c r="AN4989" s="41"/>
      <c r="AO4989" s="41"/>
      <c r="AP4989" s="41"/>
      <c r="AQ4989" s="41"/>
      <c r="AR4989" s="41"/>
      <c r="AS4989" s="41"/>
      <c r="AT4989" s="41"/>
      <c r="AU4989" s="41"/>
      <c r="AV4989" s="41"/>
      <c r="AW4989" s="41"/>
      <c r="AX4989" s="41"/>
      <c r="AY4989" s="41"/>
      <c r="AZ4989" s="41"/>
      <c r="BA4989" s="41"/>
      <c r="BB4989" s="41"/>
      <c r="BC4989" s="41"/>
      <c r="BD4989" s="41"/>
      <c r="BE4989" s="41"/>
      <c r="BF4989" s="41"/>
      <c r="BG4989" s="41"/>
      <c r="BH4989" s="41"/>
      <c r="BI4989" s="41"/>
      <c r="BJ4989" s="41"/>
      <c r="BK4989" s="41"/>
      <c r="BL4989" s="41"/>
      <c r="BM4989" s="41"/>
      <c r="BN4989" s="41"/>
      <c r="BO4989" s="41"/>
      <c r="BP4989" s="108"/>
      <c r="CG4989" s="102"/>
      <c r="CI4989" s="45"/>
    </row>
    <row r="4990" spans="37:87" ht="13" customHeight="1">
      <c r="AK4990" s="114"/>
      <c r="AL4990" s="41"/>
      <c r="AM4990" s="41"/>
      <c r="AN4990" s="41"/>
      <c r="AO4990" s="41"/>
      <c r="AP4990" s="41"/>
      <c r="AQ4990" s="41"/>
      <c r="AR4990" s="41"/>
      <c r="AS4990" s="41"/>
      <c r="AT4990" s="41"/>
      <c r="AU4990" s="41"/>
      <c r="AV4990" s="41"/>
      <c r="AW4990" s="41"/>
      <c r="AX4990" s="41"/>
      <c r="AY4990" s="41"/>
      <c r="AZ4990" s="41"/>
      <c r="BA4990" s="41"/>
      <c r="BB4990" s="41"/>
      <c r="BC4990" s="41"/>
      <c r="BD4990" s="41"/>
      <c r="BE4990" s="41"/>
      <c r="BF4990" s="41"/>
      <c r="BG4990" s="41"/>
      <c r="BH4990" s="41"/>
      <c r="BI4990" s="41"/>
      <c r="BJ4990" s="41"/>
      <c r="BK4990" s="41"/>
      <c r="BL4990" s="41"/>
      <c r="BM4990" s="41"/>
      <c r="BN4990" s="41"/>
      <c r="BO4990" s="41"/>
      <c r="BP4990" s="108"/>
      <c r="CG4990" s="102"/>
      <c r="CI4990" s="45"/>
    </row>
    <row r="4991" spans="37:87" ht="13" customHeight="1">
      <c r="AK4991" s="114"/>
      <c r="AL4991" s="41"/>
      <c r="AM4991" s="41"/>
      <c r="AN4991" s="41"/>
      <c r="AO4991" s="41"/>
      <c r="AP4991" s="41"/>
      <c r="AQ4991" s="41"/>
      <c r="AR4991" s="41"/>
      <c r="AS4991" s="41"/>
      <c r="AT4991" s="41"/>
      <c r="AU4991" s="41"/>
      <c r="AV4991" s="41"/>
      <c r="AW4991" s="41"/>
      <c r="AX4991" s="41"/>
      <c r="AY4991" s="41"/>
      <c r="AZ4991" s="41"/>
      <c r="BA4991" s="41"/>
      <c r="BB4991" s="41"/>
      <c r="BC4991" s="41"/>
      <c r="BD4991" s="41"/>
      <c r="BE4991" s="41"/>
      <c r="BF4991" s="41"/>
      <c r="BG4991" s="41"/>
      <c r="BH4991" s="41"/>
      <c r="BI4991" s="41"/>
      <c r="BJ4991" s="41"/>
      <c r="BK4991" s="41"/>
      <c r="BL4991" s="41"/>
      <c r="BM4991" s="41"/>
      <c r="BN4991" s="41"/>
      <c r="BO4991" s="41"/>
      <c r="BP4991" s="108"/>
      <c r="CG4991" s="102"/>
      <c r="CI4991" s="45"/>
    </row>
    <row r="4992" spans="37:87" ht="13" customHeight="1">
      <c r="AK4992" s="114"/>
      <c r="AL4992" s="41"/>
      <c r="AM4992" s="41"/>
      <c r="AN4992" s="41"/>
      <c r="AO4992" s="41"/>
      <c r="AP4992" s="41"/>
      <c r="AQ4992" s="41"/>
      <c r="AR4992" s="41"/>
      <c r="AS4992" s="41"/>
      <c r="AT4992" s="41"/>
      <c r="AU4992" s="41"/>
      <c r="AV4992" s="41"/>
      <c r="AW4992" s="41"/>
      <c r="AX4992" s="41"/>
      <c r="AY4992" s="41"/>
      <c r="AZ4992" s="41"/>
      <c r="BA4992" s="41"/>
      <c r="BB4992" s="41"/>
      <c r="BC4992" s="41"/>
      <c r="BD4992" s="41"/>
      <c r="BE4992" s="41"/>
      <c r="BF4992" s="41"/>
      <c r="BG4992" s="41"/>
      <c r="BH4992" s="41"/>
      <c r="BI4992" s="41"/>
      <c r="BJ4992" s="41"/>
      <c r="BK4992" s="41"/>
      <c r="BL4992" s="41"/>
      <c r="BM4992" s="41"/>
      <c r="BN4992" s="41"/>
      <c r="BO4992" s="41"/>
      <c r="BP4992" s="108"/>
      <c r="CG4992" s="102"/>
      <c r="CI4992" s="45"/>
    </row>
    <row r="4993" spans="37:87" ht="13" customHeight="1">
      <c r="AK4993" s="114"/>
      <c r="AL4993" s="41"/>
      <c r="AM4993" s="41"/>
      <c r="AN4993" s="41"/>
      <c r="AO4993" s="41"/>
      <c r="AP4993" s="41"/>
      <c r="AQ4993" s="41"/>
      <c r="AR4993" s="41"/>
      <c r="AS4993" s="41"/>
      <c r="AT4993" s="41"/>
      <c r="AU4993" s="41"/>
      <c r="AV4993" s="41"/>
      <c r="AW4993" s="41"/>
      <c r="AX4993" s="41"/>
      <c r="AY4993" s="41"/>
      <c r="AZ4993" s="41"/>
      <c r="BA4993" s="41"/>
      <c r="BB4993" s="41"/>
      <c r="BC4993" s="41"/>
      <c r="BD4993" s="41"/>
      <c r="BE4993" s="41"/>
      <c r="BF4993" s="41"/>
      <c r="BG4993" s="41"/>
      <c r="BH4993" s="41"/>
      <c r="BI4993" s="41"/>
      <c r="BJ4993" s="41"/>
      <c r="BK4993" s="41"/>
      <c r="BL4993" s="41"/>
      <c r="BM4993" s="41"/>
      <c r="BN4993" s="41"/>
      <c r="BO4993" s="41"/>
      <c r="BP4993" s="108"/>
      <c r="CG4993" s="102"/>
      <c r="CI4993" s="45"/>
    </row>
    <row r="4994" spans="37:87" ht="13" customHeight="1">
      <c r="AK4994" s="114"/>
      <c r="AL4994" s="41"/>
      <c r="AM4994" s="41"/>
      <c r="AN4994" s="41"/>
      <c r="AO4994" s="41"/>
      <c r="AP4994" s="41"/>
      <c r="AQ4994" s="41"/>
      <c r="AR4994" s="41"/>
      <c r="AS4994" s="41"/>
      <c r="AT4994" s="41"/>
      <c r="AU4994" s="41"/>
      <c r="AV4994" s="41"/>
      <c r="AW4994" s="41"/>
      <c r="AX4994" s="41"/>
      <c r="AY4994" s="41"/>
      <c r="AZ4994" s="41"/>
      <c r="BA4994" s="41"/>
      <c r="BB4994" s="41"/>
      <c r="BC4994" s="41"/>
      <c r="BD4994" s="41"/>
      <c r="BE4994" s="41"/>
      <c r="BF4994" s="41"/>
      <c r="BG4994" s="41"/>
      <c r="BH4994" s="41"/>
      <c r="BI4994" s="41"/>
      <c r="BJ4994" s="41"/>
      <c r="BK4994" s="41"/>
      <c r="BL4994" s="41"/>
      <c r="BM4994" s="41"/>
      <c r="BN4994" s="41"/>
      <c r="BO4994" s="41"/>
      <c r="BP4994" s="108"/>
      <c r="CG4994" s="102"/>
      <c r="CI4994" s="45"/>
    </row>
    <row r="4995" spans="37:87" ht="13" customHeight="1">
      <c r="AK4995" s="114"/>
      <c r="AL4995" s="41"/>
      <c r="AM4995" s="41"/>
      <c r="AN4995" s="41"/>
      <c r="AO4995" s="41"/>
      <c r="AP4995" s="41"/>
      <c r="AQ4995" s="41"/>
      <c r="AR4995" s="41"/>
      <c r="AS4995" s="41"/>
      <c r="AT4995" s="41"/>
      <c r="AU4995" s="41"/>
      <c r="AV4995" s="41"/>
      <c r="AW4995" s="41"/>
      <c r="AX4995" s="41"/>
      <c r="AY4995" s="41"/>
      <c r="AZ4995" s="41"/>
      <c r="BA4995" s="41"/>
      <c r="BB4995" s="41"/>
      <c r="BC4995" s="41"/>
      <c r="BD4995" s="41"/>
      <c r="BE4995" s="41"/>
      <c r="BF4995" s="41"/>
      <c r="BG4995" s="41"/>
      <c r="BH4995" s="41"/>
      <c r="BI4995" s="41"/>
      <c r="BJ4995" s="41"/>
      <c r="BK4995" s="41"/>
      <c r="BL4995" s="41"/>
      <c r="BM4995" s="41"/>
      <c r="BN4995" s="41"/>
      <c r="BO4995" s="41"/>
      <c r="BP4995" s="108"/>
      <c r="CG4995" s="102"/>
      <c r="CI4995" s="45"/>
    </row>
    <row r="4996" spans="37:87" ht="13" customHeight="1">
      <c r="AK4996" s="114"/>
      <c r="AL4996" s="41"/>
      <c r="AM4996" s="41"/>
      <c r="AN4996" s="41"/>
      <c r="AO4996" s="41"/>
      <c r="AP4996" s="41"/>
      <c r="AQ4996" s="41"/>
      <c r="AR4996" s="41"/>
      <c r="AS4996" s="41"/>
      <c r="AT4996" s="41"/>
      <c r="AU4996" s="41"/>
      <c r="AV4996" s="41"/>
      <c r="AW4996" s="41"/>
      <c r="AX4996" s="41"/>
      <c r="AY4996" s="41"/>
      <c r="AZ4996" s="41"/>
      <c r="BA4996" s="41"/>
      <c r="BB4996" s="41"/>
      <c r="BC4996" s="41"/>
      <c r="BD4996" s="41"/>
      <c r="BE4996" s="41"/>
      <c r="BF4996" s="41"/>
      <c r="BG4996" s="41"/>
      <c r="BH4996" s="41"/>
      <c r="BI4996" s="41"/>
      <c r="BJ4996" s="41"/>
      <c r="BK4996" s="41"/>
      <c r="BL4996" s="41"/>
      <c r="BM4996" s="41"/>
      <c r="BN4996" s="41"/>
      <c r="BO4996" s="41"/>
      <c r="BP4996" s="108"/>
      <c r="CG4996" s="102"/>
      <c r="CI4996" s="45"/>
    </row>
    <row r="4997" spans="37:87" ht="13" customHeight="1">
      <c r="AK4997" s="114"/>
      <c r="AL4997" s="41"/>
      <c r="AM4997" s="41"/>
      <c r="AN4997" s="41"/>
      <c r="AO4997" s="41"/>
      <c r="AP4997" s="41"/>
      <c r="AQ4997" s="41"/>
      <c r="AR4997" s="41"/>
      <c r="AS4997" s="41"/>
      <c r="AT4997" s="41"/>
      <c r="AU4997" s="41"/>
      <c r="AV4997" s="41"/>
      <c r="AW4997" s="41"/>
      <c r="AX4997" s="41"/>
      <c r="AY4997" s="41"/>
      <c r="AZ4997" s="41"/>
      <c r="BA4997" s="41"/>
      <c r="BB4997" s="41"/>
      <c r="BC4997" s="41"/>
      <c r="BD4997" s="41"/>
      <c r="BE4997" s="41"/>
      <c r="BF4997" s="41"/>
      <c r="BG4997" s="41"/>
      <c r="BH4997" s="41"/>
      <c r="BI4997" s="41"/>
      <c r="BJ4997" s="41"/>
      <c r="BK4997" s="41"/>
      <c r="BL4997" s="41"/>
      <c r="BM4997" s="41"/>
      <c r="BN4997" s="41"/>
      <c r="BO4997" s="41"/>
      <c r="BP4997" s="108"/>
      <c r="CG4997" s="102"/>
      <c r="CI4997" s="45"/>
    </row>
    <row r="4998" spans="37:87" ht="13" customHeight="1">
      <c r="AK4998" s="114"/>
      <c r="AL4998" s="41"/>
      <c r="AM4998" s="41"/>
      <c r="AN4998" s="41"/>
      <c r="AO4998" s="41"/>
      <c r="AP4998" s="41"/>
      <c r="AQ4998" s="41"/>
      <c r="AR4998" s="41"/>
      <c r="AS4998" s="41"/>
      <c r="AT4998" s="41"/>
      <c r="AU4998" s="41"/>
      <c r="AV4998" s="41"/>
      <c r="AW4998" s="41"/>
      <c r="AX4998" s="41"/>
      <c r="AY4998" s="41"/>
      <c r="AZ4998" s="41"/>
      <c r="BA4998" s="41"/>
      <c r="BB4998" s="41"/>
      <c r="BC4998" s="41"/>
      <c r="BD4998" s="41"/>
      <c r="BE4998" s="41"/>
      <c r="BF4998" s="41"/>
      <c r="BG4998" s="41"/>
      <c r="BH4998" s="41"/>
      <c r="BI4998" s="41"/>
      <c r="BJ4998" s="41"/>
      <c r="BK4998" s="41"/>
      <c r="BL4998" s="41"/>
      <c r="BM4998" s="41"/>
      <c r="BN4998" s="41"/>
      <c r="BO4998" s="41"/>
      <c r="BP4998" s="108"/>
      <c r="CG4998" s="102"/>
      <c r="CI4998" s="45"/>
    </row>
    <row r="4999" spans="37:87" ht="13" customHeight="1">
      <c r="AK4999" s="114"/>
      <c r="AL4999" s="41"/>
      <c r="AM4999" s="41"/>
      <c r="AN4999" s="41"/>
      <c r="AO4999" s="41"/>
      <c r="AP4999" s="41"/>
      <c r="AQ4999" s="41"/>
      <c r="AR4999" s="41"/>
      <c r="AS4999" s="41"/>
      <c r="AT4999" s="41"/>
      <c r="AU4999" s="41"/>
      <c r="AV4999" s="41"/>
      <c r="AW4999" s="41"/>
      <c r="AX4999" s="41"/>
      <c r="AY4999" s="41"/>
      <c r="AZ4999" s="41"/>
      <c r="BA4999" s="41"/>
      <c r="BB4999" s="41"/>
      <c r="BC4999" s="41"/>
      <c r="BD4999" s="41"/>
      <c r="BE4999" s="41"/>
      <c r="BF4999" s="41"/>
      <c r="BG4999" s="41"/>
      <c r="BH4999" s="41"/>
      <c r="BI4999" s="41"/>
      <c r="BJ4999" s="41"/>
      <c r="BK4999" s="41"/>
      <c r="BL4999" s="41"/>
      <c r="BM4999" s="41"/>
      <c r="BN4999" s="41"/>
      <c r="BO4999" s="41"/>
      <c r="BP4999" s="108"/>
      <c r="CG4999" s="102"/>
      <c r="CI4999" s="45"/>
    </row>
    <row r="5000" spans="37:87" ht="13" customHeight="1">
      <c r="AK5000" s="114"/>
      <c r="AL5000" s="41"/>
      <c r="AM5000" s="41"/>
      <c r="AN5000" s="41"/>
      <c r="AO5000" s="41"/>
      <c r="AP5000" s="41"/>
      <c r="AQ5000" s="41"/>
      <c r="AR5000" s="41"/>
      <c r="AS5000" s="41"/>
      <c r="AT5000" s="41"/>
      <c r="AU5000" s="41"/>
      <c r="AV5000" s="41"/>
      <c r="AW5000" s="41"/>
      <c r="AX5000" s="41"/>
      <c r="AY5000" s="41"/>
      <c r="AZ5000" s="41"/>
      <c r="BA5000" s="41"/>
      <c r="BB5000" s="41"/>
      <c r="BC5000" s="41"/>
      <c r="BD5000" s="41"/>
      <c r="BE5000" s="41"/>
      <c r="BF5000" s="41"/>
      <c r="BG5000" s="41"/>
      <c r="BH5000" s="41"/>
      <c r="BI5000" s="41"/>
      <c r="BJ5000" s="41"/>
      <c r="BK5000" s="41"/>
      <c r="BL5000" s="41"/>
      <c r="BM5000" s="41"/>
      <c r="BN5000" s="41"/>
      <c r="BO5000" s="41"/>
      <c r="BP5000" s="108"/>
      <c r="CG5000" s="102"/>
      <c r="CI5000" s="45"/>
    </row>
    <row r="5001" spans="37:87" ht="13" customHeight="1">
      <c r="AK5001" s="114"/>
      <c r="AL5001" s="41"/>
      <c r="AM5001" s="41"/>
      <c r="AN5001" s="41"/>
      <c r="AO5001" s="41"/>
      <c r="AP5001" s="41"/>
      <c r="AQ5001" s="41"/>
      <c r="AR5001" s="41"/>
      <c r="AS5001" s="41"/>
      <c r="AT5001" s="41"/>
      <c r="AU5001" s="41"/>
      <c r="AV5001" s="41"/>
      <c r="AW5001" s="41"/>
      <c r="AX5001" s="41"/>
      <c r="AY5001" s="41"/>
      <c r="AZ5001" s="41"/>
      <c r="BA5001" s="41"/>
      <c r="BB5001" s="41"/>
      <c r="BC5001" s="41"/>
      <c r="BD5001" s="41"/>
      <c r="BE5001" s="41"/>
      <c r="BF5001" s="41"/>
      <c r="BG5001" s="41"/>
      <c r="BH5001" s="41"/>
      <c r="BI5001" s="41"/>
      <c r="BJ5001" s="41"/>
      <c r="BK5001" s="41"/>
      <c r="BL5001" s="41"/>
      <c r="BM5001" s="41"/>
      <c r="BN5001" s="41"/>
      <c r="BO5001" s="41"/>
      <c r="BP5001" s="108"/>
      <c r="CG5001" s="102"/>
      <c r="CI5001" s="45"/>
    </row>
    <row r="5002" spans="37:87" ht="13" customHeight="1">
      <c r="AK5002" s="114"/>
      <c r="AL5002" s="41"/>
      <c r="AM5002" s="41"/>
      <c r="AN5002" s="41"/>
      <c r="AO5002" s="41"/>
      <c r="AP5002" s="41"/>
      <c r="AQ5002" s="41"/>
      <c r="AR5002" s="41"/>
      <c r="AS5002" s="41"/>
      <c r="AT5002" s="41"/>
      <c r="AU5002" s="41"/>
      <c r="AV5002" s="41"/>
      <c r="AW5002" s="41"/>
      <c r="AX5002" s="41"/>
      <c r="AY5002" s="41"/>
      <c r="AZ5002" s="41"/>
      <c r="BA5002" s="41"/>
      <c r="BB5002" s="41"/>
      <c r="BC5002" s="41"/>
      <c r="BD5002" s="41"/>
      <c r="BE5002" s="41"/>
      <c r="BF5002" s="41"/>
      <c r="BG5002" s="41"/>
      <c r="BH5002" s="41"/>
      <c r="BI5002" s="41"/>
      <c r="BJ5002" s="41"/>
      <c r="BK5002" s="41"/>
      <c r="BL5002" s="41"/>
      <c r="BM5002" s="41"/>
      <c r="BN5002" s="41"/>
      <c r="BO5002" s="41"/>
      <c r="BP5002" s="108"/>
      <c r="CG5002" s="102"/>
      <c r="CI5002" s="45"/>
    </row>
    <row r="5003" spans="37:87" ht="13" customHeight="1">
      <c r="AK5003" s="114"/>
      <c r="AL5003" s="41"/>
      <c r="AM5003" s="41"/>
      <c r="AN5003" s="41"/>
      <c r="AO5003" s="41"/>
      <c r="AP5003" s="41"/>
      <c r="AQ5003" s="41"/>
      <c r="AR5003" s="41"/>
      <c r="AS5003" s="41"/>
      <c r="AT5003" s="41"/>
      <c r="AU5003" s="41"/>
      <c r="AV5003" s="41"/>
      <c r="AW5003" s="41"/>
      <c r="AX5003" s="41"/>
      <c r="AY5003" s="41"/>
      <c r="AZ5003" s="41"/>
      <c r="BA5003" s="41"/>
      <c r="BB5003" s="41"/>
      <c r="BC5003" s="41"/>
      <c r="BD5003" s="41"/>
      <c r="BE5003" s="41"/>
      <c r="BF5003" s="41"/>
      <c r="BG5003" s="41"/>
      <c r="BH5003" s="41"/>
      <c r="BI5003" s="41"/>
      <c r="BJ5003" s="41"/>
      <c r="BK5003" s="41"/>
      <c r="BL5003" s="41"/>
      <c r="BM5003" s="41"/>
      <c r="BN5003" s="41"/>
      <c r="BO5003" s="41"/>
      <c r="BP5003" s="108"/>
      <c r="CG5003" s="102"/>
      <c r="CI5003" s="45"/>
    </row>
    <row r="5004" spans="37:87" ht="13" customHeight="1">
      <c r="AK5004" s="114"/>
      <c r="AL5004" s="41"/>
      <c r="AM5004" s="41"/>
      <c r="AN5004" s="41"/>
      <c r="AO5004" s="41"/>
      <c r="AP5004" s="41"/>
      <c r="AQ5004" s="41"/>
      <c r="AR5004" s="41"/>
      <c r="AS5004" s="41"/>
      <c r="AT5004" s="41"/>
      <c r="AU5004" s="41"/>
      <c r="AV5004" s="41"/>
      <c r="AW5004" s="41"/>
      <c r="AX5004" s="41"/>
      <c r="AY5004" s="41"/>
      <c r="AZ5004" s="41"/>
      <c r="BA5004" s="41"/>
      <c r="BB5004" s="41"/>
      <c r="BC5004" s="41"/>
      <c r="BD5004" s="41"/>
      <c r="BE5004" s="41"/>
      <c r="BF5004" s="41"/>
      <c r="BG5004" s="41"/>
      <c r="BH5004" s="41"/>
      <c r="BI5004" s="41"/>
      <c r="BJ5004" s="41"/>
      <c r="BK5004" s="41"/>
      <c r="BL5004" s="41"/>
      <c r="BM5004" s="41"/>
      <c r="BN5004" s="41"/>
      <c r="BO5004" s="41"/>
      <c r="BP5004" s="108"/>
      <c r="CG5004" s="102"/>
      <c r="CI5004" s="45"/>
    </row>
    <row r="5005" spans="37:87" ht="13" customHeight="1">
      <c r="AK5005" s="114"/>
      <c r="AL5005" s="41"/>
      <c r="AM5005" s="41"/>
      <c r="AN5005" s="41"/>
      <c r="AO5005" s="41"/>
      <c r="AP5005" s="41"/>
      <c r="AQ5005" s="41"/>
      <c r="AR5005" s="41"/>
      <c r="AS5005" s="41"/>
      <c r="AT5005" s="41"/>
      <c r="AU5005" s="41"/>
      <c r="AV5005" s="41"/>
      <c r="AW5005" s="41"/>
      <c r="AX5005" s="41"/>
      <c r="AY5005" s="41"/>
      <c r="AZ5005" s="41"/>
      <c r="BA5005" s="41"/>
      <c r="BB5005" s="41"/>
      <c r="BC5005" s="41"/>
      <c r="BD5005" s="41"/>
      <c r="BE5005" s="41"/>
      <c r="BF5005" s="41"/>
      <c r="BG5005" s="41"/>
      <c r="BH5005" s="41"/>
      <c r="BI5005" s="41"/>
      <c r="BJ5005" s="41"/>
      <c r="BK5005" s="41"/>
      <c r="BL5005" s="41"/>
      <c r="BM5005" s="41"/>
      <c r="BN5005" s="41"/>
      <c r="BO5005" s="41"/>
      <c r="BP5005" s="108"/>
      <c r="CG5005" s="102"/>
      <c r="CI5005" s="45"/>
    </row>
    <row r="5006" spans="37:87" ht="13" customHeight="1">
      <c r="AK5006" s="114"/>
      <c r="AL5006" s="41"/>
      <c r="AM5006" s="41"/>
      <c r="AN5006" s="41"/>
      <c r="AO5006" s="41"/>
      <c r="AP5006" s="41"/>
      <c r="AQ5006" s="41"/>
      <c r="AR5006" s="41"/>
      <c r="AS5006" s="41"/>
      <c r="AT5006" s="41"/>
      <c r="AU5006" s="41"/>
      <c r="AV5006" s="41"/>
      <c r="AW5006" s="41"/>
      <c r="AX5006" s="41"/>
      <c r="AY5006" s="41"/>
      <c r="AZ5006" s="41"/>
      <c r="BA5006" s="41"/>
      <c r="BB5006" s="41"/>
      <c r="BC5006" s="41"/>
      <c r="BD5006" s="41"/>
      <c r="BE5006" s="41"/>
      <c r="BF5006" s="41"/>
      <c r="BG5006" s="41"/>
      <c r="BH5006" s="41"/>
      <c r="BI5006" s="41"/>
      <c r="BJ5006" s="41"/>
      <c r="BK5006" s="41"/>
      <c r="BL5006" s="41"/>
      <c r="BM5006" s="41"/>
      <c r="BN5006" s="41"/>
      <c r="BO5006" s="41"/>
      <c r="BP5006" s="108"/>
      <c r="CG5006" s="102"/>
      <c r="CI5006" s="45"/>
    </row>
    <row r="5007" spans="37:87" ht="13" customHeight="1">
      <c r="AK5007" s="114"/>
      <c r="AL5007" s="41"/>
      <c r="AM5007" s="41"/>
      <c r="AN5007" s="41"/>
      <c r="AO5007" s="41"/>
      <c r="AP5007" s="41"/>
      <c r="AQ5007" s="41"/>
      <c r="AR5007" s="41"/>
      <c r="AS5007" s="41"/>
      <c r="AT5007" s="41"/>
      <c r="AU5007" s="41"/>
      <c r="AV5007" s="41"/>
      <c r="AW5007" s="41"/>
      <c r="AX5007" s="41"/>
      <c r="AY5007" s="41"/>
      <c r="AZ5007" s="41"/>
      <c r="BA5007" s="41"/>
      <c r="BB5007" s="41"/>
      <c r="BC5007" s="41"/>
      <c r="BD5007" s="41"/>
      <c r="BE5007" s="41"/>
      <c r="BF5007" s="41"/>
      <c r="BG5007" s="41"/>
      <c r="BH5007" s="41"/>
      <c r="BI5007" s="41"/>
      <c r="BJ5007" s="41"/>
      <c r="BK5007" s="41"/>
      <c r="BL5007" s="41"/>
      <c r="BM5007" s="41"/>
      <c r="BN5007" s="41"/>
      <c r="BO5007" s="41"/>
      <c r="BP5007" s="108"/>
      <c r="CG5007" s="102"/>
      <c r="CI5007" s="45"/>
    </row>
    <row r="5008" spans="37:87" ht="13" customHeight="1">
      <c r="AK5008" s="114"/>
      <c r="AL5008" s="41"/>
      <c r="AM5008" s="41"/>
      <c r="AN5008" s="41"/>
      <c r="AO5008" s="41"/>
      <c r="AP5008" s="41"/>
      <c r="AQ5008" s="41"/>
      <c r="AR5008" s="41"/>
      <c r="AS5008" s="41"/>
      <c r="AT5008" s="41"/>
      <c r="AU5008" s="41"/>
      <c r="AV5008" s="41"/>
      <c r="AW5008" s="41"/>
      <c r="AX5008" s="41"/>
      <c r="AY5008" s="41"/>
      <c r="AZ5008" s="41"/>
      <c r="BA5008" s="41"/>
      <c r="BB5008" s="41"/>
      <c r="BC5008" s="41"/>
      <c r="BD5008" s="41"/>
      <c r="BE5008" s="41"/>
      <c r="BF5008" s="41"/>
      <c r="BG5008" s="41"/>
      <c r="BH5008" s="41"/>
      <c r="BI5008" s="41"/>
      <c r="BJ5008" s="41"/>
      <c r="BK5008" s="41"/>
      <c r="BL5008" s="41"/>
      <c r="BM5008" s="41"/>
      <c r="BN5008" s="41"/>
      <c r="BO5008" s="41"/>
      <c r="BP5008" s="108"/>
      <c r="CG5008" s="102"/>
      <c r="CI5008" s="45"/>
    </row>
    <row r="5009" spans="37:87" ht="13" customHeight="1">
      <c r="AK5009" s="114"/>
      <c r="AL5009" s="41"/>
      <c r="AM5009" s="41"/>
      <c r="AN5009" s="41"/>
      <c r="AO5009" s="41"/>
      <c r="AP5009" s="41"/>
      <c r="AQ5009" s="41"/>
      <c r="AR5009" s="41"/>
      <c r="AS5009" s="41"/>
      <c r="AT5009" s="41"/>
      <c r="AU5009" s="41"/>
      <c r="AV5009" s="41"/>
      <c r="AW5009" s="41"/>
      <c r="AX5009" s="41"/>
      <c r="AY5009" s="41"/>
      <c r="AZ5009" s="41"/>
      <c r="BA5009" s="41"/>
      <c r="BB5009" s="41"/>
      <c r="BC5009" s="41"/>
      <c r="BD5009" s="41"/>
      <c r="BE5009" s="41"/>
      <c r="BF5009" s="41"/>
      <c r="BG5009" s="41"/>
      <c r="BH5009" s="41"/>
      <c r="BI5009" s="41"/>
      <c r="BJ5009" s="41"/>
      <c r="BK5009" s="41"/>
      <c r="BL5009" s="41"/>
      <c r="BM5009" s="41"/>
      <c r="BN5009" s="41"/>
      <c r="BO5009" s="41"/>
      <c r="BP5009" s="108"/>
      <c r="CG5009" s="102"/>
      <c r="CI5009" s="45"/>
    </row>
    <row r="5010" spans="37:87" ht="13" customHeight="1">
      <c r="AK5010" s="114"/>
      <c r="AL5010" s="41"/>
      <c r="AM5010" s="41"/>
      <c r="AN5010" s="41"/>
      <c r="AO5010" s="41"/>
      <c r="AP5010" s="41"/>
      <c r="AQ5010" s="41"/>
      <c r="AR5010" s="41"/>
      <c r="AS5010" s="41"/>
      <c r="AT5010" s="41"/>
      <c r="AU5010" s="41"/>
      <c r="AV5010" s="41"/>
      <c r="AW5010" s="41"/>
      <c r="AX5010" s="41"/>
      <c r="AY5010" s="41"/>
      <c r="AZ5010" s="41"/>
      <c r="BA5010" s="41"/>
      <c r="BB5010" s="41"/>
      <c r="BC5010" s="41"/>
      <c r="BD5010" s="41"/>
      <c r="BE5010" s="41"/>
      <c r="BF5010" s="41"/>
      <c r="BG5010" s="41"/>
      <c r="BH5010" s="41"/>
      <c r="BI5010" s="41"/>
      <c r="BJ5010" s="41"/>
      <c r="BK5010" s="41"/>
      <c r="BL5010" s="41"/>
      <c r="BM5010" s="41"/>
      <c r="BN5010" s="41"/>
      <c r="BO5010" s="41"/>
      <c r="BP5010" s="108"/>
      <c r="CG5010" s="102"/>
      <c r="CI5010" s="45"/>
    </row>
    <row r="5011" spans="37:87" ht="13" customHeight="1">
      <c r="AK5011" s="114"/>
      <c r="AL5011" s="41"/>
      <c r="AM5011" s="41"/>
      <c r="AN5011" s="41"/>
      <c r="AO5011" s="41"/>
      <c r="AP5011" s="41"/>
      <c r="AQ5011" s="41"/>
      <c r="AR5011" s="41"/>
      <c r="AS5011" s="41"/>
      <c r="AT5011" s="41"/>
      <c r="AU5011" s="41"/>
      <c r="AV5011" s="41"/>
      <c r="AW5011" s="41"/>
      <c r="AX5011" s="41"/>
      <c r="AY5011" s="41"/>
      <c r="AZ5011" s="41"/>
      <c r="BA5011" s="41"/>
      <c r="BB5011" s="41"/>
      <c r="BC5011" s="41"/>
      <c r="BD5011" s="41"/>
      <c r="BE5011" s="41"/>
      <c r="BF5011" s="41"/>
      <c r="BG5011" s="41"/>
      <c r="BH5011" s="41"/>
      <c r="BI5011" s="41"/>
      <c r="BJ5011" s="41"/>
      <c r="BK5011" s="41"/>
      <c r="BL5011" s="41"/>
      <c r="BM5011" s="41"/>
      <c r="BN5011" s="41"/>
      <c r="BO5011" s="41"/>
      <c r="BP5011" s="108"/>
      <c r="CG5011" s="102"/>
      <c r="CI5011" s="45"/>
    </row>
    <row r="5012" spans="37:87" ht="13" customHeight="1">
      <c r="AK5012" s="114"/>
      <c r="AL5012" s="41"/>
      <c r="AM5012" s="41"/>
      <c r="AN5012" s="41"/>
      <c r="AO5012" s="41"/>
      <c r="AP5012" s="41"/>
      <c r="AQ5012" s="41"/>
      <c r="AR5012" s="41"/>
      <c r="AS5012" s="41"/>
      <c r="AT5012" s="41"/>
      <c r="AU5012" s="41"/>
      <c r="AV5012" s="41"/>
      <c r="AW5012" s="41"/>
      <c r="AX5012" s="41"/>
      <c r="AY5012" s="41"/>
      <c r="AZ5012" s="41"/>
      <c r="BA5012" s="41"/>
      <c r="BB5012" s="41"/>
      <c r="BC5012" s="41"/>
      <c r="BD5012" s="41"/>
      <c r="BE5012" s="41"/>
      <c r="BF5012" s="41"/>
      <c r="BG5012" s="41"/>
      <c r="BH5012" s="41"/>
      <c r="BI5012" s="41"/>
      <c r="BJ5012" s="41"/>
      <c r="BK5012" s="41"/>
      <c r="BL5012" s="41"/>
      <c r="BM5012" s="41"/>
      <c r="BN5012" s="41"/>
      <c r="BO5012" s="41"/>
      <c r="BP5012" s="108"/>
      <c r="CG5012" s="102"/>
      <c r="CI5012" s="45"/>
    </row>
    <row r="5013" spans="37:87" ht="13" customHeight="1">
      <c r="AK5013" s="114"/>
      <c r="AL5013" s="41"/>
      <c r="AM5013" s="41"/>
      <c r="AN5013" s="41"/>
      <c r="AO5013" s="41"/>
      <c r="AP5013" s="41"/>
      <c r="AQ5013" s="41"/>
      <c r="AR5013" s="41"/>
      <c r="AS5013" s="41"/>
      <c r="AT5013" s="41"/>
      <c r="AU5013" s="41"/>
      <c r="AV5013" s="41"/>
      <c r="AW5013" s="41"/>
      <c r="AX5013" s="41"/>
      <c r="AY5013" s="41"/>
      <c r="AZ5013" s="41"/>
      <c r="BA5013" s="41"/>
      <c r="BB5013" s="41"/>
      <c r="BC5013" s="41"/>
      <c r="BD5013" s="41"/>
      <c r="BE5013" s="41"/>
      <c r="BF5013" s="41"/>
      <c r="BG5013" s="41"/>
      <c r="BH5013" s="41"/>
      <c r="BI5013" s="41"/>
      <c r="BJ5013" s="41"/>
      <c r="BK5013" s="41"/>
      <c r="BL5013" s="41"/>
      <c r="BM5013" s="41"/>
      <c r="BN5013" s="41"/>
      <c r="BO5013" s="41"/>
      <c r="BP5013" s="108"/>
      <c r="CG5013" s="102"/>
      <c r="CI5013" s="45"/>
    </row>
    <row r="5014" spans="37:87" ht="13" customHeight="1">
      <c r="AK5014" s="114"/>
      <c r="AL5014" s="41"/>
      <c r="AM5014" s="41"/>
      <c r="AN5014" s="41"/>
      <c r="AO5014" s="41"/>
      <c r="AP5014" s="41"/>
      <c r="AQ5014" s="41"/>
      <c r="AR5014" s="41"/>
      <c r="AS5014" s="41"/>
      <c r="AT5014" s="41"/>
      <c r="AU5014" s="41"/>
      <c r="AV5014" s="41"/>
      <c r="AW5014" s="41"/>
      <c r="AX5014" s="41"/>
      <c r="AY5014" s="41"/>
      <c r="AZ5014" s="41"/>
      <c r="BA5014" s="41"/>
      <c r="BB5014" s="41"/>
      <c r="BC5014" s="41"/>
      <c r="BD5014" s="41"/>
      <c r="BE5014" s="41"/>
      <c r="BF5014" s="41"/>
      <c r="BG5014" s="41"/>
      <c r="BH5014" s="41"/>
      <c r="BI5014" s="41"/>
      <c r="BJ5014" s="41"/>
      <c r="BK5014" s="41"/>
      <c r="BL5014" s="41"/>
      <c r="BM5014" s="41"/>
      <c r="BN5014" s="41"/>
      <c r="BO5014" s="41"/>
      <c r="BP5014" s="108"/>
      <c r="CG5014" s="102"/>
      <c r="CI5014" s="45"/>
    </row>
    <row r="5015" spans="37:87" ht="13" customHeight="1">
      <c r="AK5015" s="114"/>
      <c r="AL5015" s="41"/>
      <c r="AM5015" s="41"/>
      <c r="AN5015" s="41"/>
      <c r="AO5015" s="41"/>
      <c r="AP5015" s="41"/>
      <c r="AQ5015" s="41"/>
      <c r="AR5015" s="41"/>
      <c r="AS5015" s="41"/>
      <c r="AT5015" s="41"/>
      <c r="AU5015" s="41"/>
      <c r="AV5015" s="41"/>
      <c r="AW5015" s="41"/>
      <c r="AX5015" s="41"/>
      <c r="AY5015" s="41"/>
      <c r="AZ5015" s="41"/>
      <c r="BA5015" s="41"/>
      <c r="BB5015" s="41"/>
      <c r="BC5015" s="41"/>
      <c r="BD5015" s="41"/>
      <c r="BE5015" s="41"/>
      <c r="BF5015" s="41"/>
      <c r="BG5015" s="41"/>
      <c r="BH5015" s="41"/>
      <c r="BI5015" s="41"/>
      <c r="BJ5015" s="41"/>
      <c r="BK5015" s="41"/>
      <c r="BL5015" s="41"/>
      <c r="BM5015" s="41"/>
      <c r="BN5015" s="41"/>
      <c r="BO5015" s="41"/>
      <c r="BP5015" s="108"/>
      <c r="CG5015" s="102"/>
      <c r="CI5015" s="45"/>
    </row>
    <row r="5016" spans="37:87" ht="13" customHeight="1">
      <c r="AK5016" s="114"/>
      <c r="AL5016" s="41"/>
      <c r="AM5016" s="41"/>
      <c r="AN5016" s="41"/>
      <c r="AO5016" s="41"/>
      <c r="AP5016" s="41"/>
      <c r="AQ5016" s="41"/>
      <c r="AR5016" s="41"/>
      <c r="AS5016" s="41"/>
      <c r="AT5016" s="41"/>
      <c r="AU5016" s="41"/>
      <c r="AV5016" s="41"/>
      <c r="AW5016" s="41"/>
      <c r="AX5016" s="41"/>
      <c r="AY5016" s="41"/>
      <c r="AZ5016" s="41"/>
      <c r="BA5016" s="41"/>
      <c r="BB5016" s="41"/>
      <c r="BC5016" s="41"/>
      <c r="BD5016" s="41"/>
      <c r="BE5016" s="41"/>
      <c r="BF5016" s="41"/>
      <c r="BG5016" s="41"/>
      <c r="BH5016" s="41"/>
      <c r="BI5016" s="41"/>
      <c r="BJ5016" s="41"/>
      <c r="BK5016" s="41"/>
      <c r="BL5016" s="41"/>
      <c r="BM5016" s="41"/>
      <c r="BN5016" s="41"/>
      <c r="BO5016" s="41"/>
      <c r="BP5016" s="108"/>
      <c r="CG5016" s="102"/>
      <c r="CI5016" s="45"/>
    </row>
    <row r="5017" spans="37:87" ht="13" customHeight="1">
      <c r="AK5017" s="114"/>
      <c r="AL5017" s="41"/>
      <c r="AM5017" s="41"/>
      <c r="AN5017" s="41"/>
      <c r="AO5017" s="41"/>
      <c r="AP5017" s="41"/>
      <c r="AQ5017" s="41"/>
      <c r="AR5017" s="41"/>
      <c r="AS5017" s="41"/>
      <c r="AT5017" s="41"/>
      <c r="AU5017" s="41"/>
      <c r="AV5017" s="41"/>
      <c r="AW5017" s="41"/>
      <c r="AX5017" s="41"/>
      <c r="AY5017" s="41"/>
      <c r="AZ5017" s="41"/>
      <c r="BA5017" s="41"/>
      <c r="BB5017" s="41"/>
      <c r="BC5017" s="41"/>
      <c r="BD5017" s="41"/>
      <c r="BE5017" s="41"/>
      <c r="BF5017" s="41"/>
      <c r="BG5017" s="41"/>
      <c r="BH5017" s="41"/>
      <c r="BI5017" s="41"/>
      <c r="BJ5017" s="41"/>
      <c r="BK5017" s="41"/>
      <c r="BL5017" s="41"/>
      <c r="BM5017" s="41"/>
      <c r="BN5017" s="41"/>
      <c r="BO5017" s="41"/>
      <c r="BP5017" s="108"/>
      <c r="CG5017" s="102"/>
      <c r="CI5017" s="45"/>
    </row>
    <row r="5018" spans="37:87" ht="13" customHeight="1">
      <c r="AK5018" s="114"/>
      <c r="AL5018" s="41"/>
      <c r="AM5018" s="41"/>
      <c r="AN5018" s="41"/>
      <c r="AO5018" s="41"/>
      <c r="AP5018" s="41"/>
      <c r="AQ5018" s="41"/>
      <c r="AR5018" s="41"/>
      <c r="AS5018" s="41"/>
      <c r="AT5018" s="41"/>
      <c r="AU5018" s="41"/>
      <c r="AV5018" s="41"/>
      <c r="AW5018" s="41"/>
      <c r="AX5018" s="41"/>
      <c r="AY5018" s="41"/>
      <c r="AZ5018" s="41"/>
      <c r="BA5018" s="41"/>
      <c r="BB5018" s="41"/>
      <c r="BC5018" s="41"/>
      <c r="BD5018" s="41"/>
      <c r="BE5018" s="41"/>
      <c r="BF5018" s="41"/>
      <c r="BG5018" s="41"/>
      <c r="BH5018" s="41"/>
      <c r="BI5018" s="41"/>
      <c r="BJ5018" s="41"/>
      <c r="BK5018" s="41"/>
      <c r="BL5018" s="41"/>
      <c r="BM5018" s="41"/>
      <c r="BN5018" s="41"/>
      <c r="BO5018" s="41"/>
      <c r="BP5018" s="108"/>
      <c r="CG5018" s="102"/>
      <c r="CI5018" s="45"/>
    </row>
    <row r="5019" spans="37:87" ht="13" customHeight="1">
      <c r="AK5019" s="114"/>
      <c r="AL5019" s="41"/>
      <c r="AM5019" s="41"/>
      <c r="AN5019" s="41"/>
      <c r="AO5019" s="41"/>
      <c r="AP5019" s="41"/>
      <c r="AQ5019" s="41"/>
      <c r="AR5019" s="41"/>
      <c r="AS5019" s="41"/>
      <c r="AT5019" s="41"/>
      <c r="AU5019" s="41"/>
      <c r="AV5019" s="41"/>
      <c r="AW5019" s="41"/>
      <c r="AX5019" s="41"/>
      <c r="AY5019" s="41"/>
      <c r="AZ5019" s="41"/>
      <c r="BA5019" s="41"/>
      <c r="BB5019" s="41"/>
      <c r="BC5019" s="41"/>
      <c r="BD5019" s="41"/>
      <c r="BE5019" s="41"/>
      <c r="BF5019" s="41"/>
      <c r="BG5019" s="41"/>
      <c r="BH5019" s="41"/>
      <c r="BI5019" s="41"/>
      <c r="BJ5019" s="41"/>
      <c r="BK5019" s="41"/>
      <c r="BL5019" s="41"/>
      <c r="BM5019" s="41"/>
      <c r="BN5019" s="41"/>
      <c r="BO5019" s="41"/>
      <c r="BP5019" s="108"/>
      <c r="CG5019" s="102"/>
      <c r="CI5019" s="45"/>
    </row>
    <row r="5020" spans="37:87" ht="13" customHeight="1">
      <c r="AK5020" s="114"/>
      <c r="AL5020" s="41"/>
      <c r="AM5020" s="41"/>
      <c r="AN5020" s="41"/>
      <c r="AO5020" s="41"/>
      <c r="AP5020" s="41"/>
      <c r="AQ5020" s="41"/>
      <c r="AR5020" s="41"/>
      <c r="AS5020" s="41"/>
      <c r="AT5020" s="41"/>
      <c r="AU5020" s="41"/>
      <c r="AV5020" s="41"/>
      <c r="AW5020" s="41"/>
      <c r="AX5020" s="41"/>
      <c r="AY5020" s="41"/>
      <c r="AZ5020" s="41"/>
      <c r="BA5020" s="41"/>
      <c r="BB5020" s="41"/>
      <c r="BC5020" s="41"/>
      <c r="BD5020" s="41"/>
      <c r="BE5020" s="41"/>
      <c r="BF5020" s="41"/>
      <c r="BG5020" s="41"/>
      <c r="BH5020" s="41"/>
      <c r="BI5020" s="41"/>
      <c r="BJ5020" s="41"/>
      <c r="BK5020" s="41"/>
      <c r="BL5020" s="41"/>
      <c r="BM5020" s="41"/>
      <c r="BN5020" s="41"/>
      <c r="BO5020" s="41"/>
      <c r="BP5020" s="108"/>
      <c r="CG5020" s="102"/>
      <c r="CI5020" s="45"/>
    </row>
    <row r="5021" spans="37:87" ht="13" customHeight="1">
      <c r="AK5021" s="114"/>
      <c r="AL5021" s="41"/>
      <c r="AM5021" s="41"/>
      <c r="AN5021" s="41"/>
      <c r="AO5021" s="41"/>
      <c r="AP5021" s="41"/>
      <c r="AQ5021" s="41"/>
      <c r="AR5021" s="41"/>
      <c r="AS5021" s="41"/>
      <c r="AT5021" s="41"/>
      <c r="AU5021" s="41"/>
      <c r="AV5021" s="41"/>
      <c r="AW5021" s="41"/>
      <c r="AX5021" s="41"/>
      <c r="AY5021" s="41"/>
      <c r="AZ5021" s="41"/>
      <c r="BA5021" s="41"/>
      <c r="BB5021" s="41"/>
      <c r="BC5021" s="41"/>
      <c r="BD5021" s="41"/>
      <c r="BE5021" s="41"/>
      <c r="BF5021" s="41"/>
      <c r="BG5021" s="41"/>
      <c r="BH5021" s="41"/>
      <c r="BI5021" s="41"/>
      <c r="BJ5021" s="41"/>
      <c r="BK5021" s="41"/>
      <c r="BL5021" s="41"/>
      <c r="BM5021" s="41"/>
      <c r="BN5021" s="41"/>
      <c r="BO5021" s="41"/>
      <c r="BP5021" s="108"/>
      <c r="CG5021" s="102"/>
      <c r="CI5021" s="45"/>
    </row>
    <row r="5022" spans="37:87" ht="13" customHeight="1">
      <c r="AK5022" s="114"/>
      <c r="AL5022" s="41"/>
      <c r="AM5022" s="41"/>
      <c r="AN5022" s="41"/>
      <c r="AO5022" s="41"/>
      <c r="AP5022" s="41"/>
      <c r="AQ5022" s="41"/>
      <c r="AR5022" s="41"/>
      <c r="AS5022" s="41"/>
      <c r="AT5022" s="41"/>
      <c r="AU5022" s="41"/>
      <c r="AV5022" s="41"/>
      <c r="AW5022" s="41"/>
      <c r="AX5022" s="41"/>
      <c r="AY5022" s="41"/>
      <c r="AZ5022" s="41"/>
      <c r="BA5022" s="41"/>
      <c r="BB5022" s="41"/>
      <c r="BC5022" s="41"/>
      <c r="BD5022" s="41"/>
      <c r="BE5022" s="41"/>
      <c r="BF5022" s="41"/>
      <c r="BG5022" s="41"/>
      <c r="BH5022" s="41"/>
      <c r="BI5022" s="41"/>
      <c r="BJ5022" s="41"/>
      <c r="BK5022" s="41"/>
      <c r="BL5022" s="41"/>
      <c r="BM5022" s="41"/>
      <c r="BN5022" s="41"/>
      <c r="BO5022" s="41"/>
      <c r="BP5022" s="108"/>
      <c r="CG5022" s="102"/>
      <c r="CI5022" s="45"/>
    </row>
    <row r="5023" spans="37:87" ht="13" customHeight="1">
      <c r="AK5023" s="114"/>
      <c r="AL5023" s="41"/>
      <c r="AM5023" s="41"/>
      <c r="AN5023" s="41"/>
      <c r="AO5023" s="41"/>
      <c r="AP5023" s="41"/>
      <c r="AQ5023" s="41"/>
      <c r="AR5023" s="41"/>
      <c r="AS5023" s="41"/>
      <c r="AT5023" s="41"/>
      <c r="AU5023" s="41"/>
      <c r="AV5023" s="41"/>
      <c r="AW5023" s="41"/>
      <c r="AX5023" s="41"/>
      <c r="AY5023" s="41"/>
      <c r="AZ5023" s="41"/>
      <c r="BA5023" s="41"/>
      <c r="BB5023" s="41"/>
      <c r="BC5023" s="41"/>
      <c r="BD5023" s="41"/>
      <c r="BE5023" s="41"/>
      <c r="BF5023" s="41"/>
      <c r="BG5023" s="41"/>
      <c r="BH5023" s="41"/>
      <c r="BI5023" s="41"/>
      <c r="BJ5023" s="41"/>
      <c r="BK5023" s="41"/>
      <c r="BL5023" s="41"/>
      <c r="BM5023" s="41"/>
      <c r="BN5023" s="41"/>
      <c r="BO5023" s="41"/>
      <c r="BP5023" s="108"/>
      <c r="CG5023" s="102"/>
      <c r="CI5023" s="45"/>
    </row>
    <row r="5024" spans="37:87" ht="13" customHeight="1">
      <c r="AK5024" s="114"/>
      <c r="AL5024" s="41"/>
      <c r="AM5024" s="41"/>
      <c r="AN5024" s="41"/>
      <c r="AO5024" s="41"/>
      <c r="AP5024" s="41"/>
      <c r="AQ5024" s="41"/>
      <c r="AR5024" s="41"/>
      <c r="AS5024" s="41"/>
      <c r="AT5024" s="41"/>
      <c r="AU5024" s="41"/>
      <c r="AV5024" s="41"/>
      <c r="AW5024" s="41"/>
      <c r="AX5024" s="41"/>
      <c r="AY5024" s="41"/>
      <c r="AZ5024" s="41"/>
      <c r="BA5024" s="41"/>
      <c r="BB5024" s="41"/>
      <c r="BC5024" s="41"/>
      <c r="BD5024" s="41"/>
      <c r="BE5024" s="41"/>
      <c r="BF5024" s="41"/>
      <c r="BG5024" s="41"/>
      <c r="BH5024" s="41"/>
      <c r="BI5024" s="41"/>
      <c r="BJ5024" s="41"/>
      <c r="BK5024" s="41"/>
      <c r="BL5024" s="41"/>
      <c r="BM5024" s="41"/>
      <c r="BN5024" s="41"/>
      <c r="BO5024" s="41"/>
      <c r="BP5024" s="108"/>
      <c r="CG5024" s="102"/>
      <c r="CI5024" s="45"/>
    </row>
    <row r="5025" spans="37:87" ht="13" customHeight="1">
      <c r="AK5025" s="114"/>
      <c r="AL5025" s="41"/>
      <c r="AM5025" s="41"/>
      <c r="AN5025" s="41"/>
      <c r="AO5025" s="41"/>
      <c r="AP5025" s="41"/>
      <c r="AQ5025" s="41"/>
      <c r="AR5025" s="41"/>
      <c r="AS5025" s="41"/>
      <c r="AT5025" s="41"/>
      <c r="AU5025" s="41"/>
      <c r="AV5025" s="41"/>
      <c r="AW5025" s="41"/>
      <c r="AX5025" s="41"/>
      <c r="AY5025" s="41"/>
      <c r="AZ5025" s="41"/>
      <c r="BA5025" s="41"/>
      <c r="BB5025" s="41"/>
      <c r="BC5025" s="41"/>
      <c r="BD5025" s="41"/>
      <c r="BE5025" s="41"/>
      <c r="BF5025" s="41"/>
      <c r="BG5025" s="41"/>
      <c r="BH5025" s="41"/>
      <c r="BI5025" s="41"/>
      <c r="BJ5025" s="41"/>
      <c r="BK5025" s="41"/>
      <c r="BL5025" s="41"/>
      <c r="BM5025" s="41"/>
      <c r="BN5025" s="41"/>
      <c r="BO5025" s="41"/>
      <c r="BP5025" s="108"/>
      <c r="CG5025" s="102"/>
      <c r="CI5025" s="45"/>
    </row>
    <row r="5026" spans="37:87" ht="13" customHeight="1">
      <c r="AK5026" s="114"/>
      <c r="AL5026" s="41"/>
      <c r="AM5026" s="41"/>
      <c r="AN5026" s="41"/>
      <c r="AO5026" s="41"/>
      <c r="AP5026" s="41"/>
      <c r="AQ5026" s="41"/>
      <c r="AR5026" s="41"/>
      <c r="AS5026" s="41"/>
      <c r="AT5026" s="41"/>
      <c r="AU5026" s="41"/>
      <c r="AV5026" s="41"/>
      <c r="AW5026" s="41"/>
      <c r="AX5026" s="41"/>
      <c r="AY5026" s="41"/>
      <c r="AZ5026" s="41"/>
      <c r="BA5026" s="41"/>
      <c r="BB5026" s="41"/>
      <c r="BC5026" s="41"/>
      <c r="BD5026" s="41"/>
      <c r="BE5026" s="41"/>
      <c r="BF5026" s="41"/>
      <c r="BG5026" s="41"/>
      <c r="BH5026" s="41"/>
      <c r="BI5026" s="41"/>
      <c r="BJ5026" s="41"/>
      <c r="BK5026" s="41"/>
      <c r="BL5026" s="41"/>
      <c r="BM5026" s="41"/>
      <c r="BN5026" s="41"/>
      <c r="BO5026" s="41"/>
      <c r="BP5026" s="108"/>
      <c r="CG5026" s="102"/>
      <c r="CI5026" s="45"/>
    </row>
    <row r="5027" spans="37:87" ht="13" customHeight="1">
      <c r="AK5027" s="114"/>
      <c r="AL5027" s="41"/>
      <c r="AM5027" s="41"/>
      <c r="AN5027" s="41"/>
      <c r="AO5027" s="41"/>
      <c r="AP5027" s="41"/>
      <c r="AQ5027" s="41"/>
      <c r="AR5027" s="41"/>
      <c r="AS5027" s="41"/>
      <c r="AT5027" s="41"/>
      <c r="AU5027" s="41"/>
      <c r="AV5027" s="41"/>
      <c r="AW5027" s="41"/>
      <c r="AX5027" s="41"/>
      <c r="AY5027" s="41"/>
      <c r="AZ5027" s="41"/>
      <c r="BA5027" s="41"/>
      <c r="BB5027" s="41"/>
      <c r="BC5027" s="41"/>
      <c r="BD5027" s="41"/>
      <c r="BE5027" s="41"/>
      <c r="BF5027" s="41"/>
      <c r="BG5027" s="41"/>
      <c r="BH5027" s="41"/>
      <c r="BI5027" s="41"/>
      <c r="BJ5027" s="41"/>
      <c r="BK5027" s="41"/>
      <c r="BL5027" s="41"/>
      <c r="BM5027" s="41"/>
      <c r="BN5027" s="41"/>
      <c r="BO5027" s="41"/>
      <c r="BP5027" s="108"/>
      <c r="CG5027" s="102"/>
      <c r="CI5027" s="45"/>
    </row>
    <row r="5028" spans="37:87" ht="13" customHeight="1">
      <c r="AK5028" s="114"/>
      <c r="AL5028" s="41"/>
      <c r="AM5028" s="41"/>
      <c r="AN5028" s="41"/>
      <c r="AO5028" s="41"/>
      <c r="AP5028" s="41"/>
      <c r="AQ5028" s="41"/>
      <c r="AR5028" s="41"/>
      <c r="AS5028" s="41"/>
      <c r="AT5028" s="41"/>
      <c r="AU5028" s="41"/>
      <c r="AV5028" s="41"/>
      <c r="AW5028" s="41"/>
      <c r="AX5028" s="41"/>
      <c r="AY5028" s="41"/>
      <c r="AZ5028" s="41"/>
      <c r="BA5028" s="41"/>
      <c r="BB5028" s="41"/>
      <c r="BC5028" s="41"/>
      <c r="BD5028" s="41"/>
      <c r="BE5028" s="41"/>
      <c r="BF5028" s="41"/>
      <c r="BG5028" s="41"/>
      <c r="BH5028" s="41"/>
      <c r="BI5028" s="41"/>
      <c r="BJ5028" s="41"/>
      <c r="BK5028" s="41"/>
      <c r="BL5028" s="41"/>
      <c r="BM5028" s="41"/>
      <c r="BN5028" s="41"/>
      <c r="BO5028" s="41"/>
      <c r="BP5028" s="108"/>
      <c r="CG5028" s="102"/>
      <c r="CI5028" s="45"/>
    </row>
    <row r="5029" spans="37:87" ht="13" customHeight="1">
      <c r="AK5029" s="114"/>
      <c r="AL5029" s="41"/>
      <c r="AM5029" s="41"/>
      <c r="AN5029" s="41"/>
      <c r="AO5029" s="41"/>
      <c r="AP5029" s="41"/>
      <c r="AQ5029" s="41"/>
      <c r="AR5029" s="41"/>
      <c r="AS5029" s="41"/>
      <c r="AT5029" s="41"/>
      <c r="AU5029" s="41"/>
      <c r="AV5029" s="41"/>
      <c r="AW5029" s="41"/>
      <c r="AX5029" s="41"/>
      <c r="AY5029" s="41"/>
      <c r="AZ5029" s="41"/>
      <c r="BA5029" s="41"/>
      <c r="BB5029" s="41"/>
      <c r="BC5029" s="41"/>
      <c r="BD5029" s="41"/>
      <c r="BE5029" s="41"/>
      <c r="BF5029" s="41"/>
      <c r="BG5029" s="41"/>
      <c r="BH5029" s="41"/>
      <c r="BI5029" s="41"/>
      <c r="BJ5029" s="41"/>
      <c r="BK5029" s="41"/>
      <c r="BL5029" s="41"/>
      <c r="BM5029" s="41"/>
      <c r="BN5029" s="41"/>
      <c r="BO5029" s="41"/>
      <c r="BP5029" s="108"/>
      <c r="CG5029" s="102"/>
      <c r="CI5029" s="45"/>
    </row>
    <row r="5030" spans="37:87" ht="13" customHeight="1">
      <c r="AK5030" s="114"/>
      <c r="AL5030" s="41"/>
      <c r="AM5030" s="41"/>
      <c r="AN5030" s="41"/>
      <c r="AO5030" s="41"/>
      <c r="AP5030" s="41"/>
      <c r="AQ5030" s="41"/>
      <c r="AR5030" s="41"/>
      <c r="AS5030" s="41"/>
      <c r="AT5030" s="41"/>
      <c r="AU5030" s="41"/>
      <c r="AV5030" s="41"/>
      <c r="AW5030" s="41"/>
      <c r="AX5030" s="41"/>
      <c r="AY5030" s="41"/>
      <c r="AZ5030" s="41"/>
      <c r="BA5030" s="41"/>
      <c r="BB5030" s="41"/>
      <c r="BC5030" s="41"/>
      <c r="BD5030" s="41"/>
      <c r="BE5030" s="41"/>
      <c r="BF5030" s="41"/>
      <c r="BG5030" s="41"/>
      <c r="BH5030" s="41"/>
      <c r="BI5030" s="41"/>
      <c r="BJ5030" s="41"/>
      <c r="BK5030" s="41"/>
      <c r="BL5030" s="41"/>
      <c r="BM5030" s="41"/>
      <c r="BN5030" s="41"/>
      <c r="BO5030" s="41"/>
      <c r="BP5030" s="108"/>
      <c r="CG5030" s="102"/>
      <c r="CI5030" s="45"/>
    </row>
    <row r="5031" spans="37:87" ht="13" customHeight="1">
      <c r="AK5031" s="114"/>
      <c r="AL5031" s="41"/>
      <c r="AM5031" s="41"/>
      <c r="AN5031" s="41"/>
      <c r="AO5031" s="41"/>
      <c r="AP5031" s="41"/>
      <c r="AQ5031" s="41"/>
      <c r="AR5031" s="41"/>
      <c r="AS5031" s="41"/>
      <c r="AT5031" s="41"/>
      <c r="AU5031" s="41"/>
      <c r="AV5031" s="41"/>
      <c r="AW5031" s="41"/>
      <c r="AX5031" s="41"/>
      <c r="AY5031" s="41"/>
      <c r="AZ5031" s="41"/>
      <c r="BA5031" s="41"/>
      <c r="BB5031" s="41"/>
      <c r="BC5031" s="41"/>
      <c r="BD5031" s="41"/>
      <c r="BE5031" s="41"/>
      <c r="BF5031" s="41"/>
      <c r="BG5031" s="41"/>
      <c r="BH5031" s="41"/>
      <c r="BI5031" s="41"/>
      <c r="BJ5031" s="41"/>
      <c r="BK5031" s="41"/>
      <c r="BL5031" s="41"/>
      <c r="BM5031" s="41"/>
      <c r="BN5031" s="41"/>
      <c r="BO5031" s="41"/>
      <c r="BP5031" s="108"/>
      <c r="CG5031" s="102"/>
      <c r="CI5031" s="45"/>
    </row>
    <row r="5032" spans="37:87" ht="13" customHeight="1">
      <c r="AK5032" s="114"/>
      <c r="AL5032" s="41"/>
      <c r="AM5032" s="41"/>
      <c r="AN5032" s="41"/>
      <c r="AO5032" s="41"/>
      <c r="AP5032" s="41"/>
      <c r="AQ5032" s="41"/>
      <c r="AR5032" s="41"/>
      <c r="AS5032" s="41"/>
      <c r="AT5032" s="41"/>
      <c r="AU5032" s="41"/>
      <c r="AV5032" s="41"/>
      <c r="AW5032" s="41"/>
      <c r="AX5032" s="41"/>
      <c r="AY5032" s="41"/>
      <c r="AZ5032" s="41"/>
      <c r="BA5032" s="41"/>
      <c r="BB5032" s="41"/>
      <c r="BC5032" s="41"/>
      <c r="BD5032" s="41"/>
      <c r="BE5032" s="41"/>
      <c r="BF5032" s="41"/>
      <c r="BG5032" s="41"/>
      <c r="BH5032" s="41"/>
      <c r="BI5032" s="41"/>
      <c r="BJ5032" s="41"/>
      <c r="BK5032" s="41"/>
      <c r="BL5032" s="41"/>
      <c r="BM5032" s="41"/>
      <c r="BN5032" s="41"/>
      <c r="BO5032" s="41"/>
      <c r="BP5032" s="108"/>
      <c r="CG5032" s="102"/>
      <c r="CI5032" s="45"/>
    </row>
    <row r="5033" spans="37:87" ht="13" customHeight="1">
      <c r="AK5033" s="114"/>
      <c r="AL5033" s="41"/>
      <c r="AM5033" s="41"/>
      <c r="AN5033" s="41"/>
      <c r="AO5033" s="41"/>
      <c r="AP5033" s="41"/>
      <c r="AQ5033" s="41"/>
      <c r="AR5033" s="41"/>
      <c r="AS5033" s="41"/>
      <c r="AT5033" s="41"/>
      <c r="AU5033" s="41"/>
      <c r="AV5033" s="41"/>
      <c r="AW5033" s="41"/>
      <c r="AX5033" s="41"/>
      <c r="AY5033" s="41"/>
      <c r="AZ5033" s="41"/>
      <c r="BA5033" s="41"/>
      <c r="BB5033" s="41"/>
      <c r="BC5033" s="41"/>
      <c r="BD5033" s="41"/>
      <c r="BE5033" s="41"/>
      <c r="BF5033" s="41"/>
      <c r="BG5033" s="41"/>
      <c r="BH5033" s="41"/>
      <c r="BI5033" s="41"/>
      <c r="BJ5033" s="41"/>
      <c r="BK5033" s="41"/>
      <c r="BL5033" s="41"/>
      <c r="BM5033" s="41"/>
      <c r="BN5033" s="41"/>
      <c r="BO5033" s="41"/>
      <c r="BP5033" s="108"/>
      <c r="CG5033" s="102"/>
      <c r="CI5033" s="45"/>
    </row>
    <row r="5034" spans="37:87" ht="13" customHeight="1">
      <c r="AK5034" s="114"/>
      <c r="AL5034" s="41"/>
      <c r="AM5034" s="41"/>
      <c r="AN5034" s="41"/>
      <c r="AO5034" s="41"/>
      <c r="AP5034" s="41"/>
      <c r="AQ5034" s="41"/>
      <c r="AR5034" s="41"/>
      <c r="AS5034" s="41"/>
      <c r="AT5034" s="41"/>
      <c r="AU5034" s="41"/>
      <c r="AV5034" s="41"/>
      <c r="AW5034" s="41"/>
      <c r="AX5034" s="41"/>
      <c r="AY5034" s="41"/>
      <c r="AZ5034" s="41"/>
      <c r="BA5034" s="41"/>
      <c r="BB5034" s="41"/>
      <c r="BC5034" s="41"/>
      <c r="BD5034" s="41"/>
      <c r="BE5034" s="41"/>
      <c r="BF5034" s="41"/>
      <c r="BG5034" s="41"/>
      <c r="BH5034" s="41"/>
      <c r="BI5034" s="41"/>
      <c r="BJ5034" s="41"/>
      <c r="BK5034" s="41"/>
      <c r="BL5034" s="41"/>
      <c r="BM5034" s="41"/>
      <c r="BN5034" s="41"/>
      <c r="BO5034" s="41"/>
      <c r="BP5034" s="108"/>
      <c r="CG5034" s="102"/>
      <c r="CI5034" s="45"/>
    </row>
    <row r="5035" spans="37:87" ht="13" customHeight="1">
      <c r="AK5035" s="114"/>
      <c r="AL5035" s="41"/>
      <c r="AM5035" s="41"/>
      <c r="AN5035" s="41"/>
      <c r="AO5035" s="41"/>
      <c r="AP5035" s="41"/>
      <c r="AQ5035" s="41"/>
      <c r="AR5035" s="41"/>
      <c r="AS5035" s="41"/>
      <c r="AT5035" s="41"/>
      <c r="AU5035" s="41"/>
      <c r="AV5035" s="41"/>
      <c r="AW5035" s="41"/>
      <c r="AX5035" s="41"/>
      <c r="AY5035" s="41"/>
      <c r="AZ5035" s="41"/>
      <c r="BA5035" s="41"/>
      <c r="BB5035" s="41"/>
      <c r="BC5035" s="41"/>
      <c r="BD5035" s="41"/>
      <c r="BE5035" s="41"/>
      <c r="BF5035" s="41"/>
      <c r="BG5035" s="41"/>
      <c r="BH5035" s="41"/>
      <c r="BI5035" s="41"/>
      <c r="BJ5035" s="41"/>
      <c r="BK5035" s="41"/>
      <c r="BL5035" s="41"/>
      <c r="BM5035" s="41"/>
      <c r="BN5035" s="41"/>
      <c r="BO5035" s="41"/>
      <c r="BP5035" s="108"/>
      <c r="CG5035" s="102"/>
      <c r="CI5035" s="45"/>
    </row>
    <row r="5036" spans="37:87" ht="13" customHeight="1">
      <c r="AK5036" s="114"/>
      <c r="AL5036" s="41"/>
      <c r="AM5036" s="41"/>
      <c r="AN5036" s="41"/>
      <c r="AO5036" s="41"/>
      <c r="AP5036" s="41"/>
      <c r="AQ5036" s="41"/>
      <c r="AR5036" s="41"/>
      <c r="AS5036" s="41"/>
      <c r="AT5036" s="41"/>
      <c r="AU5036" s="41"/>
      <c r="AV5036" s="41"/>
      <c r="AW5036" s="41"/>
      <c r="AX5036" s="41"/>
      <c r="AY5036" s="41"/>
      <c r="AZ5036" s="41"/>
      <c r="BA5036" s="41"/>
      <c r="BB5036" s="41"/>
      <c r="BC5036" s="41"/>
      <c r="BD5036" s="41"/>
      <c r="BE5036" s="41"/>
      <c r="BF5036" s="41"/>
      <c r="BG5036" s="41"/>
      <c r="BH5036" s="41"/>
      <c r="BI5036" s="41"/>
      <c r="BJ5036" s="41"/>
      <c r="BK5036" s="41"/>
      <c r="BL5036" s="41"/>
      <c r="BM5036" s="41"/>
      <c r="BN5036" s="41"/>
      <c r="BO5036" s="41"/>
      <c r="BP5036" s="108"/>
      <c r="CG5036" s="102"/>
      <c r="CI5036" s="45"/>
    </row>
    <row r="5037" spans="37:87" ht="13" customHeight="1">
      <c r="AK5037" s="114"/>
      <c r="AL5037" s="41"/>
      <c r="AM5037" s="41"/>
      <c r="AN5037" s="41"/>
      <c r="AO5037" s="41"/>
      <c r="AP5037" s="41"/>
      <c r="AQ5037" s="41"/>
      <c r="AR5037" s="41"/>
      <c r="AS5037" s="41"/>
      <c r="AT5037" s="41"/>
      <c r="AU5037" s="41"/>
      <c r="AV5037" s="41"/>
      <c r="AW5037" s="41"/>
      <c r="AX5037" s="41"/>
      <c r="AY5037" s="41"/>
      <c r="AZ5037" s="41"/>
      <c r="BA5037" s="41"/>
      <c r="BB5037" s="41"/>
      <c r="BC5037" s="41"/>
      <c r="BD5037" s="41"/>
      <c r="BE5037" s="41"/>
      <c r="BF5037" s="41"/>
      <c r="BG5037" s="41"/>
      <c r="BH5037" s="41"/>
      <c r="BI5037" s="41"/>
      <c r="BJ5037" s="41"/>
      <c r="BK5037" s="41"/>
      <c r="BL5037" s="41"/>
      <c r="BM5037" s="41"/>
      <c r="BN5037" s="41"/>
      <c r="BO5037" s="41"/>
      <c r="BP5037" s="108"/>
      <c r="CG5037" s="102"/>
      <c r="CI5037" s="45"/>
    </row>
    <row r="5038" spans="37:87" ht="13" customHeight="1">
      <c r="AK5038" s="114"/>
      <c r="AL5038" s="41"/>
      <c r="AM5038" s="41"/>
      <c r="AN5038" s="41"/>
      <c r="AO5038" s="41"/>
      <c r="AP5038" s="41"/>
      <c r="AQ5038" s="41"/>
      <c r="AR5038" s="41"/>
      <c r="AS5038" s="41"/>
      <c r="AT5038" s="41"/>
      <c r="AU5038" s="41"/>
      <c r="AV5038" s="41"/>
      <c r="AW5038" s="41"/>
      <c r="AX5038" s="41"/>
      <c r="AY5038" s="41"/>
      <c r="AZ5038" s="41"/>
      <c r="BA5038" s="41"/>
      <c r="BB5038" s="41"/>
      <c r="BC5038" s="41"/>
      <c r="BD5038" s="41"/>
      <c r="BE5038" s="41"/>
      <c r="BF5038" s="41"/>
      <c r="BG5038" s="41"/>
      <c r="BH5038" s="41"/>
      <c r="BI5038" s="41"/>
      <c r="BJ5038" s="41"/>
      <c r="BK5038" s="41"/>
      <c r="BL5038" s="41"/>
      <c r="BM5038" s="41"/>
      <c r="BN5038" s="41"/>
      <c r="BO5038" s="41"/>
      <c r="BP5038" s="108"/>
      <c r="CG5038" s="102"/>
      <c r="CI5038" s="45"/>
    </row>
    <row r="5039" spans="37:87" ht="13" customHeight="1">
      <c r="AK5039" s="114"/>
      <c r="AL5039" s="41"/>
      <c r="AM5039" s="41"/>
      <c r="AN5039" s="41"/>
      <c r="AO5039" s="41"/>
      <c r="AP5039" s="41"/>
      <c r="AQ5039" s="41"/>
      <c r="AR5039" s="41"/>
      <c r="AS5039" s="41"/>
      <c r="AT5039" s="41"/>
      <c r="AU5039" s="41"/>
      <c r="AV5039" s="41"/>
      <c r="AW5039" s="41"/>
      <c r="AX5039" s="41"/>
      <c r="AY5039" s="41"/>
      <c r="AZ5039" s="41"/>
      <c r="BA5039" s="41"/>
      <c r="BB5039" s="41"/>
      <c r="BC5039" s="41"/>
      <c r="BD5039" s="41"/>
      <c r="BE5039" s="41"/>
      <c r="BF5039" s="41"/>
      <c r="BG5039" s="41"/>
      <c r="BH5039" s="41"/>
      <c r="BI5039" s="41"/>
      <c r="BJ5039" s="41"/>
      <c r="BK5039" s="41"/>
      <c r="BL5039" s="41"/>
      <c r="BM5039" s="41"/>
      <c r="BN5039" s="41"/>
      <c r="BO5039" s="41"/>
      <c r="BP5039" s="108"/>
      <c r="CG5039" s="102"/>
      <c r="CI5039" s="45"/>
    </row>
    <row r="5040" spans="37:87" ht="13" customHeight="1">
      <c r="AK5040" s="114"/>
      <c r="AL5040" s="41"/>
      <c r="AM5040" s="41"/>
      <c r="AN5040" s="41"/>
      <c r="AO5040" s="41"/>
      <c r="AP5040" s="41"/>
      <c r="AQ5040" s="41"/>
      <c r="AR5040" s="41"/>
      <c r="AS5040" s="41"/>
      <c r="AT5040" s="41"/>
      <c r="AU5040" s="41"/>
      <c r="AV5040" s="41"/>
      <c r="AW5040" s="41"/>
      <c r="AX5040" s="41"/>
      <c r="AY5040" s="41"/>
      <c r="AZ5040" s="41"/>
      <c r="BA5040" s="41"/>
      <c r="BB5040" s="41"/>
      <c r="BC5040" s="41"/>
      <c r="BD5040" s="41"/>
      <c r="BE5040" s="41"/>
      <c r="BF5040" s="41"/>
      <c r="BG5040" s="41"/>
      <c r="BH5040" s="41"/>
      <c r="BI5040" s="41"/>
      <c r="BJ5040" s="41"/>
      <c r="BK5040" s="41"/>
      <c r="BL5040" s="41"/>
      <c r="BM5040" s="41"/>
      <c r="BN5040" s="41"/>
      <c r="BO5040" s="41"/>
      <c r="BP5040" s="108"/>
      <c r="CG5040" s="102"/>
      <c r="CI5040" s="45"/>
    </row>
    <row r="5041" spans="37:87" ht="13" customHeight="1">
      <c r="AK5041" s="114"/>
      <c r="AL5041" s="41"/>
      <c r="AM5041" s="41"/>
      <c r="AN5041" s="41"/>
      <c r="AO5041" s="41"/>
      <c r="AP5041" s="41"/>
      <c r="AQ5041" s="41"/>
      <c r="AR5041" s="41"/>
      <c r="AS5041" s="41"/>
      <c r="AT5041" s="41"/>
      <c r="AU5041" s="41"/>
      <c r="AV5041" s="41"/>
      <c r="AW5041" s="41"/>
      <c r="AX5041" s="41"/>
      <c r="AY5041" s="41"/>
      <c r="AZ5041" s="41"/>
      <c r="BA5041" s="41"/>
      <c r="BB5041" s="41"/>
      <c r="BC5041" s="41"/>
      <c r="BD5041" s="41"/>
      <c r="BE5041" s="41"/>
      <c r="BF5041" s="41"/>
      <c r="BG5041" s="41"/>
      <c r="BH5041" s="41"/>
      <c r="BI5041" s="41"/>
      <c r="BJ5041" s="41"/>
      <c r="BK5041" s="41"/>
      <c r="BL5041" s="41"/>
      <c r="BM5041" s="41"/>
      <c r="BN5041" s="41"/>
      <c r="BO5041" s="41"/>
      <c r="BP5041" s="108"/>
      <c r="CG5041" s="102"/>
      <c r="CI5041" s="45"/>
    </row>
    <row r="5042" spans="37:87" ht="13" customHeight="1">
      <c r="AK5042" s="114"/>
      <c r="AL5042" s="41"/>
      <c r="AM5042" s="41"/>
      <c r="AN5042" s="41"/>
      <c r="AO5042" s="41"/>
      <c r="AP5042" s="41"/>
      <c r="AQ5042" s="41"/>
      <c r="AR5042" s="41"/>
      <c r="AS5042" s="41"/>
      <c r="AT5042" s="41"/>
      <c r="AU5042" s="41"/>
      <c r="AV5042" s="41"/>
      <c r="AW5042" s="41"/>
      <c r="AX5042" s="41"/>
      <c r="AY5042" s="41"/>
      <c r="AZ5042" s="41"/>
      <c r="BA5042" s="41"/>
      <c r="BB5042" s="41"/>
      <c r="BC5042" s="41"/>
      <c r="BD5042" s="41"/>
      <c r="BE5042" s="41"/>
      <c r="BF5042" s="41"/>
      <c r="BG5042" s="41"/>
      <c r="BH5042" s="41"/>
      <c r="BI5042" s="41"/>
      <c r="BJ5042" s="41"/>
      <c r="BK5042" s="41"/>
      <c r="BL5042" s="41"/>
      <c r="BM5042" s="41"/>
      <c r="BN5042" s="41"/>
      <c r="BO5042" s="41"/>
      <c r="BP5042" s="108"/>
      <c r="CG5042" s="102"/>
      <c r="CI5042" s="45"/>
    </row>
    <row r="5043" spans="37:87" ht="13" customHeight="1">
      <c r="AK5043" s="114"/>
      <c r="AL5043" s="41"/>
      <c r="AM5043" s="41"/>
      <c r="AN5043" s="41"/>
      <c r="AO5043" s="41"/>
      <c r="AP5043" s="41"/>
      <c r="AQ5043" s="41"/>
      <c r="AR5043" s="41"/>
      <c r="AS5043" s="41"/>
      <c r="AT5043" s="41"/>
      <c r="AU5043" s="41"/>
      <c r="AV5043" s="41"/>
      <c r="AW5043" s="41"/>
      <c r="AX5043" s="41"/>
      <c r="AY5043" s="41"/>
      <c r="AZ5043" s="41"/>
      <c r="BA5043" s="41"/>
      <c r="BB5043" s="41"/>
      <c r="BC5043" s="41"/>
      <c r="BD5043" s="41"/>
      <c r="BE5043" s="41"/>
      <c r="BF5043" s="41"/>
      <c r="BG5043" s="41"/>
      <c r="BH5043" s="41"/>
      <c r="BI5043" s="41"/>
      <c r="BJ5043" s="41"/>
      <c r="BK5043" s="41"/>
      <c r="BL5043" s="41"/>
      <c r="BM5043" s="41"/>
      <c r="BN5043" s="41"/>
      <c r="BO5043" s="41"/>
      <c r="BP5043" s="108"/>
      <c r="CG5043" s="102"/>
      <c r="CI5043" s="45"/>
    </row>
    <row r="5044" spans="37:87" ht="13" customHeight="1">
      <c r="AK5044" s="114"/>
      <c r="AL5044" s="41"/>
      <c r="AM5044" s="41"/>
      <c r="AN5044" s="41"/>
      <c r="AO5044" s="41"/>
      <c r="AP5044" s="41"/>
      <c r="AQ5044" s="41"/>
      <c r="AR5044" s="41"/>
      <c r="AS5044" s="41"/>
      <c r="AT5044" s="41"/>
      <c r="AU5044" s="41"/>
      <c r="AV5044" s="41"/>
      <c r="AW5044" s="41"/>
      <c r="AX5044" s="41"/>
      <c r="AY5044" s="41"/>
      <c r="AZ5044" s="41"/>
      <c r="BA5044" s="41"/>
      <c r="BB5044" s="41"/>
      <c r="BC5044" s="41"/>
      <c r="BD5044" s="41"/>
      <c r="BE5044" s="41"/>
      <c r="BF5044" s="41"/>
      <c r="BG5044" s="41"/>
      <c r="BH5044" s="41"/>
      <c r="BI5044" s="41"/>
      <c r="BJ5044" s="41"/>
      <c r="BK5044" s="41"/>
      <c r="BL5044" s="41"/>
      <c r="BM5044" s="41"/>
      <c r="BN5044" s="41"/>
      <c r="BO5044" s="41"/>
      <c r="BP5044" s="108"/>
      <c r="CG5044" s="102"/>
      <c r="CI5044" s="45"/>
    </row>
    <row r="5045" spans="37:87" ht="13" customHeight="1">
      <c r="AK5045" s="114"/>
      <c r="AL5045" s="41"/>
      <c r="AM5045" s="41"/>
      <c r="AN5045" s="41"/>
      <c r="AO5045" s="41"/>
      <c r="AP5045" s="41"/>
      <c r="AQ5045" s="41"/>
      <c r="AR5045" s="41"/>
      <c r="AS5045" s="41"/>
      <c r="AT5045" s="41"/>
      <c r="AU5045" s="41"/>
      <c r="AV5045" s="41"/>
      <c r="AW5045" s="41"/>
      <c r="AX5045" s="41"/>
      <c r="AY5045" s="41"/>
      <c r="AZ5045" s="41"/>
      <c r="BA5045" s="41"/>
      <c r="BB5045" s="41"/>
      <c r="BC5045" s="41"/>
      <c r="BD5045" s="41"/>
      <c r="BE5045" s="41"/>
      <c r="BF5045" s="41"/>
      <c r="BG5045" s="41"/>
      <c r="BH5045" s="41"/>
      <c r="BI5045" s="41"/>
      <c r="BJ5045" s="41"/>
      <c r="BK5045" s="41"/>
      <c r="BL5045" s="41"/>
      <c r="BM5045" s="41"/>
      <c r="BN5045" s="41"/>
      <c r="BO5045" s="41"/>
      <c r="BP5045" s="108"/>
      <c r="CG5045" s="102"/>
      <c r="CI5045" s="45"/>
    </row>
    <row r="5046" spans="37:87" ht="13" customHeight="1">
      <c r="AK5046" s="114"/>
      <c r="AL5046" s="41"/>
      <c r="AM5046" s="41"/>
      <c r="AN5046" s="41"/>
      <c r="AO5046" s="41"/>
      <c r="AP5046" s="41"/>
      <c r="AQ5046" s="41"/>
      <c r="AR5046" s="41"/>
      <c r="AS5046" s="41"/>
      <c r="AT5046" s="41"/>
      <c r="AU5046" s="41"/>
      <c r="AV5046" s="41"/>
      <c r="AW5046" s="41"/>
      <c r="AX5046" s="41"/>
      <c r="AY5046" s="41"/>
      <c r="AZ5046" s="41"/>
      <c r="BA5046" s="41"/>
      <c r="BB5046" s="41"/>
      <c r="BC5046" s="41"/>
      <c r="BD5046" s="41"/>
      <c r="BE5046" s="41"/>
      <c r="BF5046" s="41"/>
      <c r="BG5046" s="41"/>
      <c r="BH5046" s="41"/>
      <c r="BI5046" s="41"/>
      <c r="BJ5046" s="41"/>
      <c r="BK5046" s="41"/>
      <c r="BL5046" s="41"/>
      <c r="BM5046" s="41"/>
      <c r="BN5046" s="41"/>
      <c r="BO5046" s="41"/>
      <c r="BP5046" s="108"/>
      <c r="CG5046" s="102"/>
      <c r="CI5046" s="45"/>
    </row>
    <row r="5047" spans="37:87" ht="13" customHeight="1">
      <c r="AK5047" s="114"/>
      <c r="AL5047" s="41"/>
      <c r="AM5047" s="41"/>
      <c r="AN5047" s="41"/>
      <c r="AO5047" s="41"/>
      <c r="AP5047" s="41"/>
      <c r="AQ5047" s="41"/>
      <c r="AR5047" s="41"/>
      <c r="AS5047" s="41"/>
      <c r="AT5047" s="41"/>
      <c r="AU5047" s="41"/>
      <c r="AV5047" s="41"/>
      <c r="AW5047" s="41"/>
      <c r="AX5047" s="41"/>
      <c r="AY5047" s="41"/>
      <c r="AZ5047" s="41"/>
      <c r="BA5047" s="41"/>
      <c r="BB5047" s="41"/>
      <c r="BC5047" s="41"/>
      <c r="BD5047" s="41"/>
      <c r="BE5047" s="41"/>
      <c r="BF5047" s="41"/>
      <c r="BG5047" s="41"/>
      <c r="BH5047" s="41"/>
      <c r="BI5047" s="41"/>
      <c r="BJ5047" s="41"/>
      <c r="BK5047" s="41"/>
      <c r="BL5047" s="41"/>
      <c r="BM5047" s="41"/>
      <c r="BN5047" s="41"/>
      <c r="BO5047" s="41"/>
      <c r="BP5047" s="108"/>
      <c r="CG5047" s="102"/>
      <c r="CI5047" s="45"/>
    </row>
    <row r="5048" spans="37:87" ht="13" customHeight="1">
      <c r="AK5048" s="114"/>
      <c r="AL5048" s="41"/>
      <c r="AM5048" s="41"/>
      <c r="AN5048" s="41"/>
      <c r="AO5048" s="41"/>
      <c r="AP5048" s="41"/>
      <c r="AQ5048" s="41"/>
      <c r="AR5048" s="41"/>
      <c r="AS5048" s="41"/>
      <c r="AT5048" s="41"/>
      <c r="AU5048" s="41"/>
      <c r="AV5048" s="41"/>
      <c r="AW5048" s="41"/>
      <c r="AX5048" s="41"/>
      <c r="AY5048" s="41"/>
      <c r="AZ5048" s="41"/>
      <c r="BA5048" s="41"/>
      <c r="BB5048" s="41"/>
      <c r="BC5048" s="41"/>
      <c r="BD5048" s="41"/>
      <c r="BE5048" s="41"/>
      <c r="BF5048" s="41"/>
      <c r="BG5048" s="41"/>
      <c r="BH5048" s="41"/>
      <c r="BI5048" s="41"/>
      <c r="BJ5048" s="41"/>
      <c r="BK5048" s="41"/>
      <c r="BL5048" s="41"/>
      <c r="BM5048" s="41"/>
      <c r="BN5048" s="41"/>
      <c r="BO5048" s="41"/>
      <c r="BP5048" s="108"/>
      <c r="CG5048" s="102"/>
      <c r="CI5048" s="45"/>
    </row>
    <row r="5049" spans="37:87" ht="13" customHeight="1">
      <c r="AK5049" s="114"/>
      <c r="AL5049" s="41"/>
      <c r="AM5049" s="41"/>
      <c r="AN5049" s="41"/>
      <c r="AO5049" s="41"/>
      <c r="AP5049" s="41"/>
      <c r="AQ5049" s="41"/>
      <c r="AR5049" s="41"/>
      <c r="AS5049" s="41"/>
      <c r="AT5049" s="41"/>
      <c r="AU5049" s="41"/>
      <c r="AV5049" s="41"/>
      <c r="AW5049" s="41"/>
      <c r="AX5049" s="41"/>
      <c r="AY5049" s="41"/>
      <c r="AZ5049" s="41"/>
      <c r="BA5049" s="41"/>
      <c r="BB5049" s="41"/>
      <c r="BC5049" s="41"/>
      <c r="BD5049" s="41"/>
      <c r="BE5049" s="41"/>
      <c r="BF5049" s="41"/>
      <c r="BG5049" s="41"/>
      <c r="BH5049" s="41"/>
      <c r="BI5049" s="41"/>
      <c r="BJ5049" s="41"/>
      <c r="BK5049" s="41"/>
      <c r="BL5049" s="41"/>
      <c r="BM5049" s="41"/>
      <c r="BN5049" s="41"/>
      <c r="BO5049" s="41"/>
      <c r="BP5049" s="108"/>
      <c r="CG5049" s="102"/>
      <c r="CI5049" s="45"/>
    </row>
    <row r="5050" spans="37:87" ht="13" customHeight="1">
      <c r="AK5050" s="114"/>
      <c r="AL5050" s="41"/>
      <c r="AM5050" s="41"/>
      <c r="AN5050" s="41"/>
      <c r="AO5050" s="41"/>
      <c r="AP5050" s="41"/>
      <c r="AQ5050" s="41"/>
      <c r="AR5050" s="41"/>
      <c r="AS5050" s="41"/>
      <c r="AT5050" s="41"/>
      <c r="AU5050" s="41"/>
      <c r="AV5050" s="41"/>
      <c r="AW5050" s="41"/>
      <c r="AX5050" s="41"/>
      <c r="AY5050" s="41"/>
      <c r="AZ5050" s="41"/>
      <c r="BA5050" s="41"/>
      <c r="BB5050" s="41"/>
      <c r="BC5050" s="41"/>
      <c r="BD5050" s="41"/>
      <c r="BE5050" s="41"/>
      <c r="BF5050" s="41"/>
      <c r="BG5050" s="41"/>
      <c r="BH5050" s="41"/>
      <c r="BI5050" s="41"/>
      <c r="BJ5050" s="41"/>
      <c r="BK5050" s="41"/>
      <c r="BL5050" s="41"/>
      <c r="BM5050" s="41"/>
      <c r="BN5050" s="41"/>
      <c r="BO5050" s="41"/>
      <c r="BP5050" s="108"/>
      <c r="CG5050" s="102"/>
      <c r="CI5050" s="45"/>
    </row>
    <row r="5051" spans="37:87" ht="13" customHeight="1">
      <c r="AK5051" s="114"/>
      <c r="AL5051" s="41"/>
      <c r="AM5051" s="41"/>
      <c r="AN5051" s="41"/>
      <c r="AO5051" s="41"/>
      <c r="AP5051" s="41"/>
      <c r="AQ5051" s="41"/>
      <c r="AR5051" s="41"/>
      <c r="AS5051" s="41"/>
      <c r="AT5051" s="41"/>
      <c r="AU5051" s="41"/>
      <c r="AV5051" s="41"/>
      <c r="AW5051" s="41"/>
      <c r="AX5051" s="41"/>
      <c r="AY5051" s="41"/>
      <c r="AZ5051" s="41"/>
      <c r="BA5051" s="41"/>
      <c r="BB5051" s="41"/>
      <c r="BC5051" s="41"/>
      <c r="BD5051" s="41"/>
      <c r="BE5051" s="41"/>
      <c r="BF5051" s="41"/>
      <c r="BG5051" s="41"/>
      <c r="BH5051" s="41"/>
      <c r="BI5051" s="41"/>
      <c r="BJ5051" s="41"/>
      <c r="BK5051" s="41"/>
      <c r="BL5051" s="41"/>
      <c r="BM5051" s="41"/>
      <c r="BN5051" s="41"/>
      <c r="BO5051" s="41"/>
      <c r="BP5051" s="108"/>
      <c r="CG5051" s="102"/>
      <c r="CI5051" s="45"/>
    </row>
    <row r="5052" spans="37:87" ht="13" customHeight="1">
      <c r="AK5052" s="114"/>
      <c r="AL5052" s="41"/>
      <c r="AM5052" s="41"/>
      <c r="AN5052" s="41"/>
      <c r="AO5052" s="41"/>
      <c r="AP5052" s="41"/>
      <c r="AQ5052" s="41"/>
      <c r="AR5052" s="41"/>
      <c r="AS5052" s="41"/>
      <c r="AT5052" s="41"/>
      <c r="AU5052" s="41"/>
      <c r="AV5052" s="41"/>
      <c r="AW5052" s="41"/>
      <c r="AX5052" s="41"/>
      <c r="AY5052" s="41"/>
      <c r="AZ5052" s="41"/>
      <c r="BA5052" s="41"/>
      <c r="BB5052" s="41"/>
      <c r="BC5052" s="41"/>
      <c r="BD5052" s="41"/>
      <c r="BE5052" s="41"/>
      <c r="BF5052" s="41"/>
      <c r="BG5052" s="41"/>
      <c r="BH5052" s="41"/>
      <c r="BI5052" s="41"/>
      <c r="BJ5052" s="41"/>
      <c r="BK5052" s="41"/>
      <c r="BL5052" s="41"/>
      <c r="BM5052" s="41"/>
      <c r="BN5052" s="41"/>
      <c r="BO5052" s="41"/>
      <c r="BP5052" s="108"/>
      <c r="CG5052" s="102"/>
      <c r="CI5052" s="45"/>
    </row>
    <row r="5053" spans="37:87" ht="13" customHeight="1">
      <c r="AK5053" s="114"/>
      <c r="AL5053" s="41"/>
      <c r="AM5053" s="41"/>
      <c r="AN5053" s="41"/>
      <c r="AO5053" s="41"/>
      <c r="AP5053" s="41"/>
      <c r="AQ5053" s="41"/>
      <c r="AR5053" s="41"/>
      <c r="AS5053" s="41"/>
      <c r="AT5053" s="41"/>
      <c r="AU5053" s="41"/>
      <c r="AV5053" s="41"/>
      <c r="AW5053" s="41"/>
      <c r="AX5053" s="41"/>
      <c r="AY5053" s="41"/>
      <c r="AZ5053" s="41"/>
      <c r="BA5053" s="41"/>
      <c r="BB5053" s="41"/>
      <c r="BC5053" s="41"/>
      <c r="BD5053" s="41"/>
      <c r="BE5053" s="41"/>
      <c r="BF5053" s="41"/>
      <c r="BG5053" s="41"/>
      <c r="BH5053" s="41"/>
      <c r="BI5053" s="41"/>
      <c r="BJ5053" s="41"/>
      <c r="BK5053" s="41"/>
      <c r="BL5053" s="41"/>
      <c r="BM5053" s="41"/>
      <c r="BN5053" s="41"/>
      <c r="BO5053" s="41"/>
      <c r="BP5053" s="108"/>
      <c r="CG5053" s="102"/>
      <c r="CI5053" s="45"/>
    </row>
    <row r="5054" spans="37:87" ht="13" customHeight="1">
      <c r="AK5054" s="114"/>
      <c r="AL5054" s="41"/>
      <c r="AM5054" s="41"/>
      <c r="AN5054" s="41"/>
      <c r="AO5054" s="41"/>
      <c r="AP5054" s="41"/>
      <c r="AQ5054" s="41"/>
      <c r="AR5054" s="41"/>
      <c r="AS5054" s="41"/>
      <c r="AT5054" s="41"/>
      <c r="AU5054" s="41"/>
      <c r="AV5054" s="41"/>
      <c r="AW5054" s="41"/>
      <c r="AX5054" s="41"/>
      <c r="AY5054" s="41"/>
      <c r="AZ5054" s="41"/>
      <c r="BA5054" s="41"/>
      <c r="BB5054" s="41"/>
      <c r="BC5054" s="41"/>
      <c r="BD5054" s="41"/>
      <c r="BE5054" s="41"/>
      <c r="BF5054" s="41"/>
      <c r="BG5054" s="41"/>
      <c r="BH5054" s="41"/>
      <c r="BI5054" s="41"/>
      <c r="BJ5054" s="41"/>
      <c r="BK5054" s="41"/>
      <c r="BL5054" s="41"/>
      <c r="BM5054" s="41"/>
      <c r="BN5054" s="41"/>
      <c r="BO5054" s="41"/>
      <c r="BP5054" s="108"/>
      <c r="CG5054" s="102"/>
      <c r="CI5054" s="45"/>
    </row>
    <row r="5055" spans="37:87" ht="13" customHeight="1">
      <c r="AK5055" s="114"/>
      <c r="AL5055" s="41"/>
      <c r="AM5055" s="41"/>
      <c r="AN5055" s="41"/>
      <c r="AO5055" s="41"/>
      <c r="AP5055" s="41"/>
      <c r="AQ5055" s="41"/>
      <c r="AR5055" s="41"/>
      <c r="AS5055" s="41"/>
      <c r="AT5055" s="41"/>
      <c r="AU5055" s="41"/>
      <c r="AV5055" s="41"/>
      <c r="AW5055" s="41"/>
      <c r="AX5055" s="41"/>
      <c r="AY5055" s="41"/>
      <c r="AZ5055" s="41"/>
      <c r="BA5055" s="41"/>
      <c r="BB5055" s="41"/>
      <c r="BC5055" s="41"/>
      <c r="BD5055" s="41"/>
      <c r="BE5055" s="41"/>
      <c r="BF5055" s="41"/>
      <c r="BG5055" s="41"/>
      <c r="BH5055" s="41"/>
      <c r="BI5055" s="41"/>
      <c r="BJ5055" s="41"/>
      <c r="BK5055" s="41"/>
      <c r="BL5055" s="41"/>
      <c r="BM5055" s="41"/>
      <c r="BN5055" s="41"/>
      <c r="BO5055" s="41"/>
      <c r="BP5055" s="108"/>
      <c r="CG5055" s="102"/>
      <c r="CI5055" s="45"/>
    </row>
    <row r="5056" spans="37:87" ht="13" customHeight="1">
      <c r="AK5056" s="114"/>
      <c r="AL5056" s="41"/>
      <c r="AM5056" s="41"/>
      <c r="AN5056" s="41"/>
      <c r="AO5056" s="41"/>
      <c r="AP5056" s="41"/>
      <c r="AQ5056" s="41"/>
      <c r="AR5056" s="41"/>
      <c r="AS5056" s="41"/>
      <c r="AT5056" s="41"/>
      <c r="AU5056" s="41"/>
      <c r="AV5056" s="41"/>
      <c r="AW5056" s="41"/>
      <c r="AX5056" s="41"/>
      <c r="AY5056" s="41"/>
      <c r="AZ5056" s="41"/>
      <c r="BA5056" s="41"/>
      <c r="BB5056" s="41"/>
      <c r="BC5056" s="41"/>
      <c r="BD5056" s="41"/>
      <c r="BE5056" s="41"/>
      <c r="BF5056" s="41"/>
      <c r="BG5056" s="41"/>
      <c r="BH5056" s="41"/>
      <c r="BI5056" s="41"/>
      <c r="BJ5056" s="41"/>
      <c r="BK5056" s="41"/>
      <c r="BL5056" s="41"/>
      <c r="BM5056" s="41"/>
      <c r="BN5056" s="41"/>
      <c r="BO5056" s="41"/>
      <c r="BP5056" s="108"/>
      <c r="CG5056" s="102"/>
      <c r="CI5056" s="45"/>
    </row>
    <row r="5057" spans="37:87" ht="13" customHeight="1">
      <c r="AK5057" s="114"/>
      <c r="AL5057" s="41"/>
      <c r="AM5057" s="41"/>
      <c r="AN5057" s="41"/>
      <c r="AO5057" s="41"/>
      <c r="AP5057" s="41"/>
      <c r="AQ5057" s="41"/>
      <c r="AR5057" s="41"/>
      <c r="AS5057" s="41"/>
      <c r="AT5057" s="41"/>
      <c r="AU5057" s="41"/>
      <c r="AV5057" s="41"/>
      <c r="AW5057" s="41"/>
      <c r="AX5057" s="41"/>
      <c r="AY5057" s="41"/>
      <c r="AZ5057" s="41"/>
      <c r="BA5057" s="41"/>
      <c r="BB5057" s="41"/>
      <c r="BC5057" s="41"/>
      <c r="BD5057" s="41"/>
      <c r="BE5057" s="41"/>
      <c r="BF5057" s="41"/>
      <c r="BG5057" s="41"/>
      <c r="BH5057" s="41"/>
      <c r="BI5057" s="41"/>
      <c r="BJ5057" s="41"/>
      <c r="BK5057" s="41"/>
      <c r="BL5057" s="41"/>
      <c r="BM5057" s="41"/>
      <c r="BN5057" s="41"/>
      <c r="BO5057" s="41"/>
      <c r="BP5057" s="108"/>
      <c r="CG5057" s="102"/>
      <c r="CI5057" s="45"/>
    </row>
    <row r="5058" spans="37:87" ht="13" customHeight="1">
      <c r="AK5058" s="114"/>
      <c r="AL5058" s="41"/>
      <c r="AM5058" s="41"/>
      <c r="AN5058" s="41"/>
      <c r="AO5058" s="41"/>
      <c r="AP5058" s="41"/>
      <c r="AQ5058" s="41"/>
      <c r="AR5058" s="41"/>
      <c r="AS5058" s="41"/>
      <c r="AT5058" s="41"/>
      <c r="AU5058" s="41"/>
      <c r="AV5058" s="41"/>
      <c r="AW5058" s="41"/>
      <c r="AX5058" s="41"/>
      <c r="AY5058" s="41"/>
      <c r="AZ5058" s="41"/>
      <c r="BA5058" s="41"/>
      <c r="BB5058" s="41"/>
      <c r="BC5058" s="41"/>
      <c r="BD5058" s="41"/>
      <c r="BE5058" s="41"/>
      <c r="BF5058" s="41"/>
      <c r="BG5058" s="41"/>
      <c r="BH5058" s="41"/>
      <c r="BI5058" s="41"/>
      <c r="BJ5058" s="41"/>
      <c r="BK5058" s="41"/>
      <c r="BL5058" s="41"/>
      <c r="BM5058" s="41"/>
      <c r="BN5058" s="41"/>
      <c r="BO5058" s="41"/>
      <c r="BP5058" s="108"/>
      <c r="CG5058" s="102"/>
      <c r="CI5058" s="45"/>
    </row>
    <row r="5059" spans="37:87" ht="13" customHeight="1">
      <c r="AK5059" s="114"/>
      <c r="AL5059" s="41"/>
      <c r="AM5059" s="41"/>
      <c r="AN5059" s="41"/>
      <c r="AO5059" s="41"/>
      <c r="AP5059" s="41"/>
      <c r="AQ5059" s="41"/>
      <c r="AR5059" s="41"/>
      <c r="AS5059" s="41"/>
      <c r="AT5059" s="41"/>
      <c r="AU5059" s="41"/>
      <c r="AV5059" s="41"/>
      <c r="AW5059" s="41"/>
      <c r="AX5059" s="41"/>
      <c r="AY5059" s="41"/>
      <c r="AZ5059" s="41"/>
      <c r="BA5059" s="41"/>
      <c r="BB5059" s="41"/>
      <c r="BC5059" s="41"/>
      <c r="BD5059" s="41"/>
      <c r="BE5059" s="41"/>
      <c r="BF5059" s="41"/>
      <c r="BG5059" s="41"/>
      <c r="BH5059" s="41"/>
      <c r="BI5059" s="41"/>
      <c r="BJ5059" s="41"/>
      <c r="BK5059" s="41"/>
      <c r="BL5059" s="41"/>
      <c r="BM5059" s="41"/>
      <c r="BN5059" s="41"/>
      <c r="BO5059" s="41"/>
      <c r="BP5059" s="108"/>
      <c r="CG5059" s="102"/>
      <c r="CI5059" s="45"/>
    </row>
    <row r="5060" spans="37:87" ht="13" customHeight="1">
      <c r="AK5060" s="114"/>
      <c r="AL5060" s="41"/>
      <c r="AM5060" s="41"/>
      <c r="AN5060" s="41"/>
      <c r="AO5060" s="41"/>
      <c r="AP5060" s="41"/>
      <c r="AQ5060" s="41"/>
      <c r="AR5060" s="41"/>
      <c r="AS5060" s="41"/>
      <c r="AT5060" s="41"/>
      <c r="AU5060" s="41"/>
      <c r="AV5060" s="41"/>
      <c r="AW5060" s="41"/>
      <c r="AX5060" s="41"/>
      <c r="AY5060" s="41"/>
      <c r="AZ5060" s="41"/>
      <c r="BA5060" s="41"/>
      <c r="BB5060" s="41"/>
      <c r="BC5060" s="41"/>
      <c r="BD5060" s="41"/>
      <c r="BE5060" s="41"/>
      <c r="BF5060" s="41"/>
      <c r="BG5060" s="41"/>
      <c r="BH5060" s="41"/>
      <c r="BI5060" s="41"/>
      <c r="BJ5060" s="41"/>
      <c r="BK5060" s="41"/>
      <c r="BL5060" s="41"/>
      <c r="BM5060" s="41"/>
      <c r="BN5060" s="41"/>
      <c r="BO5060" s="41"/>
      <c r="BP5060" s="108"/>
      <c r="CG5060" s="102"/>
      <c r="CI5060" s="45"/>
    </row>
    <row r="5061" spans="37:87" ht="13" customHeight="1">
      <c r="AK5061" s="114"/>
      <c r="AL5061" s="41"/>
      <c r="AM5061" s="41"/>
      <c r="AN5061" s="41"/>
      <c r="AO5061" s="41"/>
      <c r="AP5061" s="41"/>
      <c r="AQ5061" s="41"/>
      <c r="AR5061" s="41"/>
      <c r="AS5061" s="41"/>
      <c r="AT5061" s="41"/>
      <c r="AU5061" s="41"/>
      <c r="AV5061" s="41"/>
      <c r="AW5061" s="41"/>
      <c r="AX5061" s="41"/>
      <c r="AY5061" s="41"/>
      <c r="AZ5061" s="41"/>
      <c r="BA5061" s="41"/>
      <c r="BB5061" s="41"/>
      <c r="BC5061" s="41"/>
      <c r="BD5061" s="41"/>
      <c r="BE5061" s="41"/>
      <c r="BF5061" s="41"/>
      <c r="BG5061" s="41"/>
      <c r="BH5061" s="41"/>
      <c r="BI5061" s="41"/>
      <c r="BJ5061" s="41"/>
      <c r="BK5061" s="41"/>
      <c r="BL5061" s="41"/>
      <c r="BM5061" s="41"/>
      <c r="BN5061" s="41"/>
      <c r="BO5061" s="41"/>
      <c r="BP5061" s="108"/>
      <c r="CG5061" s="102"/>
      <c r="CI5061" s="45"/>
    </row>
    <row r="5062" spans="37:87" ht="13" customHeight="1">
      <c r="AK5062" s="114"/>
      <c r="AL5062" s="41"/>
      <c r="AM5062" s="41"/>
      <c r="AN5062" s="41"/>
      <c r="AO5062" s="41"/>
      <c r="AP5062" s="41"/>
      <c r="AQ5062" s="41"/>
      <c r="AR5062" s="41"/>
      <c r="AS5062" s="41"/>
      <c r="AT5062" s="41"/>
      <c r="AU5062" s="41"/>
      <c r="AV5062" s="41"/>
      <c r="AW5062" s="41"/>
      <c r="AX5062" s="41"/>
      <c r="AY5062" s="41"/>
      <c r="AZ5062" s="41"/>
      <c r="BA5062" s="41"/>
      <c r="BB5062" s="41"/>
      <c r="BC5062" s="41"/>
      <c r="BD5062" s="41"/>
      <c r="BE5062" s="41"/>
      <c r="BF5062" s="41"/>
      <c r="BG5062" s="41"/>
      <c r="BH5062" s="41"/>
      <c r="BI5062" s="41"/>
      <c r="BJ5062" s="41"/>
      <c r="BK5062" s="41"/>
      <c r="BL5062" s="41"/>
      <c r="BM5062" s="41"/>
      <c r="BN5062" s="41"/>
      <c r="BO5062" s="41"/>
      <c r="BP5062" s="108"/>
      <c r="CG5062" s="102"/>
      <c r="CI5062" s="45"/>
    </row>
    <row r="5063" spans="37:87" ht="13" customHeight="1">
      <c r="AK5063" s="114"/>
      <c r="AL5063" s="41"/>
      <c r="AM5063" s="41"/>
      <c r="AN5063" s="41"/>
      <c r="AO5063" s="41"/>
      <c r="AP5063" s="41"/>
      <c r="AQ5063" s="41"/>
      <c r="AR5063" s="41"/>
      <c r="AS5063" s="41"/>
      <c r="AT5063" s="41"/>
      <c r="AU5063" s="41"/>
      <c r="AV5063" s="41"/>
      <c r="AW5063" s="41"/>
      <c r="AX5063" s="41"/>
      <c r="AY5063" s="41"/>
      <c r="AZ5063" s="41"/>
      <c r="BA5063" s="41"/>
      <c r="BB5063" s="41"/>
      <c r="BC5063" s="41"/>
      <c r="BD5063" s="41"/>
      <c r="BE5063" s="41"/>
      <c r="BF5063" s="41"/>
      <c r="BG5063" s="41"/>
      <c r="BH5063" s="41"/>
      <c r="BI5063" s="41"/>
      <c r="BJ5063" s="41"/>
      <c r="BK5063" s="41"/>
      <c r="BL5063" s="41"/>
      <c r="BM5063" s="41"/>
      <c r="BN5063" s="41"/>
      <c r="BO5063" s="41"/>
      <c r="BP5063" s="108"/>
      <c r="CG5063" s="102"/>
      <c r="CI5063" s="45"/>
    </row>
    <row r="5064" spans="37:87" ht="13" customHeight="1">
      <c r="AK5064" s="114"/>
      <c r="AL5064" s="41"/>
      <c r="AM5064" s="41"/>
      <c r="AN5064" s="41"/>
      <c r="AO5064" s="41"/>
      <c r="AP5064" s="41"/>
      <c r="AQ5064" s="41"/>
      <c r="AR5064" s="41"/>
      <c r="AS5064" s="41"/>
      <c r="AT5064" s="41"/>
      <c r="AU5064" s="41"/>
      <c r="AV5064" s="41"/>
      <c r="AW5064" s="41"/>
      <c r="AX5064" s="41"/>
      <c r="AY5064" s="41"/>
      <c r="AZ5064" s="41"/>
      <c r="BA5064" s="41"/>
      <c r="BB5064" s="41"/>
      <c r="BC5064" s="41"/>
      <c r="BD5064" s="41"/>
      <c r="BE5064" s="41"/>
      <c r="BF5064" s="41"/>
      <c r="BG5064" s="41"/>
      <c r="BH5064" s="41"/>
      <c r="BI5064" s="41"/>
      <c r="BJ5064" s="41"/>
      <c r="BK5064" s="41"/>
      <c r="BL5064" s="41"/>
      <c r="BM5064" s="41"/>
      <c r="BN5064" s="41"/>
      <c r="BO5064" s="41"/>
      <c r="BP5064" s="108"/>
      <c r="CG5064" s="102"/>
      <c r="CI5064" s="45"/>
    </row>
    <row r="5065" spans="37:87" ht="13" customHeight="1">
      <c r="AK5065" s="114"/>
      <c r="AL5065" s="41"/>
      <c r="AM5065" s="41"/>
      <c r="AN5065" s="41"/>
      <c r="AO5065" s="41"/>
      <c r="AP5065" s="41"/>
      <c r="AQ5065" s="41"/>
      <c r="AR5065" s="41"/>
      <c r="AS5065" s="41"/>
      <c r="AT5065" s="41"/>
      <c r="AU5065" s="41"/>
      <c r="AV5065" s="41"/>
      <c r="AW5065" s="41"/>
      <c r="AX5065" s="41"/>
      <c r="AY5065" s="41"/>
      <c r="AZ5065" s="41"/>
      <c r="BA5065" s="41"/>
      <c r="BB5065" s="41"/>
      <c r="BC5065" s="41"/>
      <c r="BD5065" s="41"/>
      <c r="BE5065" s="41"/>
      <c r="BF5065" s="41"/>
      <c r="BG5065" s="41"/>
      <c r="BH5065" s="41"/>
      <c r="BI5065" s="41"/>
      <c r="BJ5065" s="41"/>
      <c r="BK5065" s="41"/>
      <c r="BL5065" s="41"/>
      <c r="BM5065" s="41"/>
      <c r="BN5065" s="41"/>
      <c r="BO5065" s="41"/>
      <c r="BP5065" s="108"/>
      <c r="CG5065" s="102"/>
      <c r="CI5065" s="45"/>
    </row>
    <row r="5066" spans="37:87" ht="13" customHeight="1">
      <c r="AK5066" s="114"/>
      <c r="AL5066" s="41"/>
      <c r="AM5066" s="41"/>
      <c r="AN5066" s="41"/>
      <c r="AO5066" s="41"/>
      <c r="AP5066" s="41"/>
      <c r="AQ5066" s="41"/>
      <c r="AR5066" s="41"/>
      <c r="AS5066" s="41"/>
      <c r="AT5066" s="41"/>
      <c r="AU5066" s="41"/>
      <c r="AV5066" s="41"/>
      <c r="AW5066" s="41"/>
      <c r="AX5066" s="41"/>
      <c r="AY5066" s="41"/>
      <c r="AZ5066" s="41"/>
      <c r="BA5066" s="41"/>
      <c r="BB5066" s="41"/>
      <c r="BC5066" s="41"/>
      <c r="BD5066" s="41"/>
      <c r="BE5066" s="41"/>
      <c r="BF5066" s="41"/>
      <c r="BG5066" s="41"/>
      <c r="BH5066" s="41"/>
      <c r="BI5066" s="41"/>
      <c r="BJ5066" s="41"/>
      <c r="BK5066" s="41"/>
      <c r="BL5066" s="41"/>
      <c r="BM5066" s="41"/>
      <c r="BN5066" s="41"/>
      <c r="BO5066" s="41"/>
      <c r="BP5066" s="108"/>
      <c r="CG5066" s="102"/>
      <c r="CI5066" s="45"/>
    </row>
    <row r="5067" spans="37:87" ht="13" customHeight="1">
      <c r="AK5067" s="114"/>
      <c r="AL5067" s="41"/>
      <c r="AM5067" s="41"/>
      <c r="AN5067" s="41"/>
      <c r="AO5067" s="41"/>
      <c r="AP5067" s="41"/>
      <c r="AQ5067" s="41"/>
      <c r="AR5067" s="41"/>
      <c r="AS5067" s="41"/>
      <c r="AT5067" s="41"/>
      <c r="AU5067" s="41"/>
      <c r="AV5067" s="41"/>
      <c r="AW5067" s="41"/>
      <c r="AX5067" s="41"/>
      <c r="AY5067" s="41"/>
      <c r="AZ5067" s="41"/>
      <c r="BA5067" s="41"/>
      <c r="BB5067" s="41"/>
      <c r="BC5067" s="41"/>
      <c r="BD5067" s="41"/>
      <c r="BE5067" s="41"/>
      <c r="BF5067" s="41"/>
      <c r="BG5067" s="41"/>
      <c r="BH5067" s="41"/>
      <c r="BI5067" s="41"/>
      <c r="BJ5067" s="41"/>
      <c r="BK5067" s="41"/>
      <c r="BL5067" s="41"/>
      <c r="BM5067" s="41"/>
      <c r="BN5067" s="41"/>
      <c r="BO5067" s="41"/>
      <c r="BP5067" s="108"/>
      <c r="CG5067" s="102"/>
      <c r="CI5067" s="45"/>
    </row>
    <row r="5068" spans="37:87" ht="13" customHeight="1">
      <c r="AK5068" s="114"/>
      <c r="AL5068" s="41"/>
      <c r="AM5068" s="41"/>
      <c r="AN5068" s="41"/>
      <c r="AO5068" s="41"/>
      <c r="AP5068" s="41"/>
      <c r="AQ5068" s="41"/>
      <c r="AR5068" s="41"/>
      <c r="AS5068" s="41"/>
      <c r="AT5068" s="41"/>
      <c r="AU5068" s="41"/>
      <c r="AV5068" s="41"/>
      <c r="AW5068" s="41"/>
      <c r="AX5068" s="41"/>
      <c r="AY5068" s="41"/>
      <c r="AZ5068" s="41"/>
      <c r="BA5068" s="41"/>
      <c r="BB5068" s="41"/>
      <c r="BC5068" s="41"/>
      <c r="BD5068" s="41"/>
      <c r="BE5068" s="41"/>
      <c r="BF5068" s="41"/>
      <c r="BG5068" s="41"/>
      <c r="BH5068" s="41"/>
      <c r="BI5068" s="41"/>
      <c r="BJ5068" s="41"/>
      <c r="BK5068" s="41"/>
      <c r="BL5068" s="41"/>
      <c r="BM5068" s="41"/>
      <c r="BN5068" s="41"/>
      <c r="BO5068" s="41"/>
      <c r="BP5068" s="108"/>
      <c r="CG5068" s="102"/>
      <c r="CI5068" s="45"/>
    </row>
    <row r="5069" spans="37:87" ht="13" customHeight="1">
      <c r="AK5069" s="114"/>
      <c r="AL5069" s="41"/>
      <c r="AM5069" s="41"/>
      <c r="AN5069" s="41"/>
      <c r="AO5069" s="41"/>
      <c r="AP5069" s="41"/>
      <c r="AQ5069" s="41"/>
      <c r="AR5069" s="41"/>
      <c r="AS5069" s="41"/>
      <c r="AT5069" s="41"/>
      <c r="AU5069" s="41"/>
      <c r="AV5069" s="41"/>
      <c r="AW5069" s="41"/>
      <c r="AX5069" s="41"/>
      <c r="AY5069" s="41"/>
      <c r="AZ5069" s="41"/>
      <c r="BA5069" s="41"/>
      <c r="BB5069" s="41"/>
      <c r="BC5069" s="41"/>
      <c r="BD5069" s="41"/>
      <c r="BE5069" s="41"/>
      <c r="BF5069" s="41"/>
      <c r="BG5069" s="41"/>
      <c r="BH5069" s="41"/>
      <c r="BI5069" s="41"/>
      <c r="BJ5069" s="41"/>
      <c r="BK5069" s="41"/>
      <c r="BL5069" s="41"/>
      <c r="BM5069" s="41"/>
      <c r="BN5069" s="41"/>
      <c r="BO5069" s="41"/>
      <c r="BP5069" s="108"/>
      <c r="CG5069" s="102"/>
      <c r="CI5069" s="45"/>
    </row>
    <row r="5070" spans="37:87" ht="13" customHeight="1">
      <c r="AK5070" s="114"/>
      <c r="AL5070" s="41"/>
      <c r="AM5070" s="41"/>
      <c r="AN5070" s="41"/>
      <c r="AO5070" s="41"/>
      <c r="AP5070" s="41"/>
      <c r="AQ5070" s="41"/>
      <c r="AR5070" s="41"/>
      <c r="AS5070" s="41"/>
      <c r="AT5070" s="41"/>
      <c r="AU5070" s="41"/>
      <c r="AV5070" s="41"/>
      <c r="AW5070" s="41"/>
      <c r="AX5070" s="41"/>
      <c r="AY5070" s="41"/>
      <c r="AZ5070" s="41"/>
      <c r="BA5070" s="41"/>
      <c r="BB5070" s="41"/>
      <c r="BC5070" s="41"/>
      <c r="BD5070" s="41"/>
      <c r="BE5070" s="41"/>
      <c r="BF5070" s="41"/>
      <c r="BG5070" s="41"/>
      <c r="BH5070" s="41"/>
      <c r="BI5070" s="41"/>
      <c r="BJ5070" s="41"/>
      <c r="BK5070" s="41"/>
      <c r="BL5070" s="41"/>
      <c r="BM5070" s="41"/>
      <c r="BN5070" s="41"/>
      <c r="BO5070" s="41"/>
      <c r="BP5070" s="108"/>
      <c r="CG5070" s="102"/>
      <c r="CI5070" s="45"/>
    </row>
    <row r="5071" spans="37:87" ht="13" customHeight="1">
      <c r="AK5071" s="114"/>
      <c r="AL5071" s="41"/>
      <c r="AM5071" s="41"/>
      <c r="AN5071" s="41"/>
      <c r="AO5071" s="41"/>
      <c r="AP5071" s="41"/>
      <c r="AQ5071" s="41"/>
      <c r="AR5071" s="41"/>
      <c r="AS5071" s="41"/>
      <c r="AT5071" s="41"/>
      <c r="AU5071" s="41"/>
      <c r="AV5071" s="41"/>
      <c r="AW5071" s="41"/>
      <c r="AX5071" s="41"/>
      <c r="AY5071" s="41"/>
      <c r="AZ5071" s="41"/>
      <c r="BA5071" s="41"/>
      <c r="BB5071" s="41"/>
      <c r="BC5071" s="41"/>
      <c r="BD5071" s="41"/>
      <c r="BE5071" s="41"/>
      <c r="BF5071" s="41"/>
      <c r="BG5071" s="41"/>
      <c r="BH5071" s="41"/>
      <c r="BI5071" s="41"/>
      <c r="BJ5071" s="41"/>
      <c r="BK5071" s="41"/>
      <c r="BL5071" s="41"/>
      <c r="BM5071" s="41"/>
      <c r="BN5071" s="41"/>
      <c r="BO5071" s="41"/>
      <c r="BP5071" s="108"/>
      <c r="CG5071" s="102"/>
      <c r="CI5071" s="45"/>
    </row>
    <row r="5072" spans="37:87" ht="13" customHeight="1">
      <c r="AK5072" s="114"/>
      <c r="AL5072" s="41"/>
      <c r="AM5072" s="41"/>
      <c r="AN5072" s="41"/>
      <c r="AO5072" s="41"/>
      <c r="AP5072" s="41"/>
      <c r="AQ5072" s="41"/>
      <c r="AR5072" s="41"/>
      <c r="AS5072" s="41"/>
      <c r="AT5072" s="41"/>
      <c r="AU5072" s="41"/>
      <c r="AV5072" s="41"/>
      <c r="AW5072" s="41"/>
      <c r="AX5072" s="41"/>
      <c r="AY5072" s="41"/>
      <c r="AZ5072" s="41"/>
      <c r="BA5072" s="41"/>
      <c r="BB5072" s="41"/>
      <c r="BC5072" s="41"/>
      <c r="BD5072" s="41"/>
      <c r="BE5072" s="41"/>
      <c r="BF5072" s="41"/>
      <c r="BG5072" s="41"/>
      <c r="BH5072" s="41"/>
      <c r="BI5072" s="41"/>
      <c r="BJ5072" s="41"/>
      <c r="BK5072" s="41"/>
      <c r="BL5072" s="41"/>
      <c r="BM5072" s="41"/>
      <c r="BN5072" s="41"/>
      <c r="BO5072" s="41"/>
      <c r="BP5072" s="108"/>
      <c r="CG5072" s="102"/>
      <c r="CI5072" s="45"/>
    </row>
    <row r="5073" spans="37:87" ht="13" customHeight="1">
      <c r="AK5073" s="114"/>
      <c r="AL5073" s="41"/>
      <c r="AM5073" s="41"/>
      <c r="AN5073" s="41"/>
      <c r="AO5073" s="41"/>
      <c r="AP5073" s="41"/>
      <c r="AQ5073" s="41"/>
      <c r="AR5073" s="41"/>
      <c r="AS5073" s="41"/>
      <c r="AT5073" s="41"/>
      <c r="AU5073" s="41"/>
      <c r="AV5073" s="41"/>
      <c r="AW5073" s="41"/>
      <c r="AX5073" s="41"/>
      <c r="AY5073" s="41"/>
      <c r="AZ5073" s="41"/>
      <c r="BA5073" s="41"/>
      <c r="BB5073" s="41"/>
      <c r="BC5073" s="41"/>
      <c r="BD5073" s="41"/>
      <c r="BE5073" s="41"/>
      <c r="BF5073" s="41"/>
      <c r="BG5073" s="41"/>
      <c r="BH5073" s="41"/>
      <c r="BI5073" s="41"/>
      <c r="BJ5073" s="41"/>
      <c r="BK5073" s="41"/>
      <c r="BL5073" s="41"/>
      <c r="BM5073" s="41"/>
      <c r="BN5073" s="41"/>
      <c r="BO5073" s="41"/>
      <c r="BP5073" s="108"/>
      <c r="CG5073" s="102"/>
      <c r="CI5073" s="45"/>
    </row>
    <row r="5074" spans="37:87" ht="13" customHeight="1">
      <c r="AK5074" s="114"/>
      <c r="AL5074" s="41"/>
      <c r="AM5074" s="41"/>
      <c r="AN5074" s="41"/>
      <c r="AO5074" s="41"/>
      <c r="AP5074" s="41"/>
      <c r="AQ5074" s="41"/>
      <c r="AR5074" s="41"/>
      <c r="AS5074" s="41"/>
      <c r="AT5074" s="41"/>
      <c r="AU5074" s="41"/>
      <c r="AV5074" s="41"/>
      <c r="AW5074" s="41"/>
      <c r="AX5074" s="41"/>
      <c r="AY5074" s="41"/>
      <c r="AZ5074" s="41"/>
      <c r="BA5074" s="41"/>
      <c r="BB5074" s="41"/>
      <c r="BC5074" s="41"/>
      <c r="BD5074" s="41"/>
      <c r="BE5074" s="41"/>
      <c r="BF5074" s="41"/>
      <c r="BG5074" s="41"/>
      <c r="BH5074" s="41"/>
      <c r="BI5074" s="41"/>
      <c r="BJ5074" s="41"/>
      <c r="BK5074" s="41"/>
      <c r="BL5074" s="41"/>
      <c r="BM5074" s="41"/>
      <c r="BN5074" s="41"/>
      <c r="BO5074" s="41"/>
      <c r="BP5074" s="108"/>
      <c r="CG5074" s="102"/>
      <c r="CI5074" s="45"/>
    </row>
    <row r="5075" spans="37:87" ht="13" customHeight="1">
      <c r="AK5075" s="114"/>
      <c r="AL5075" s="41"/>
      <c r="AM5075" s="41"/>
      <c r="AN5075" s="41"/>
      <c r="AO5075" s="41"/>
      <c r="AP5075" s="41"/>
      <c r="AQ5075" s="41"/>
      <c r="AR5075" s="41"/>
      <c r="AS5075" s="41"/>
      <c r="AT5075" s="41"/>
      <c r="AU5075" s="41"/>
      <c r="AV5075" s="41"/>
      <c r="AW5075" s="41"/>
      <c r="AX5075" s="41"/>
      <c r="AY5075" s="41"/>
      <c r="AZ5075" s="41"/>
      <c r="BA5075" s="41"/>
      <c r="BB5075" s="41"/>
      <c r="BC5075" s="41"/>
      <c r="BD5075" s="41"/>
      <c r="BE5075" s="41"/>
      <c r="BF5075" s="41"/>
      <c r="BG5075" s="41"/>
      <c r="BH5075" s="41"/>
      <c r="BI5075" s="41"/>
      <c r="BJ5075" s="41"/>
      <c r="BK5075" s="41"/>
      <c r="BL5075" s="41"/>
      <c r="BM5075" s="41"/>
      <c r="BN5075" s="41"/>
      <c r="BO5075" s="41"/>
      <c r="BP5075" s="108"/>
      <c r="CG5075" s="102"/>
      <c r="CI5075" s="45"/>
    </row>
    <row r="5076" spans="37:87" ht="13" customHeight="1">
      <c r="AK5076" s="114"/>
      <c r="AL5076" s="41"/>
      <c r="AM5076" s="41"/>
      <c r="AN5076" s="41"/>
      <c r="AO5076" s="41"/>
      <c r="AP5076" s="41"/>
      <c r="AQ5076" s="41"/>
      <c r="AR5076" s="41"/>
      <c r="AS5076" s="41"/>
      <c r="AT5076" s="41"/>
      <c r="AU5076" s="41"/>
      <c r="AV5076" s="41"/>
      <c r="AW5076" s="41"/>
      <c r="AX5076" s="41"/>
      <c r="AY5076" s="41"/>
      <c r="AZ5076" s="41"/>
      <c r="BA5076" s="41"/>
      <c r="BB5076" s="41"/>
      <c r="BC5076" s="41"/>
      <c r="BD5076" s="41"/>
      <c r="BE5076" s="41"/>
      <c r="BF5076" s="41"/>
      <c r="BG5076" s="41"/>
      <c r="BH5076" s="41"/>
      <c r="BI5076" s="41"/>
      <c r="BJ5076" s="41"/>
      <c r="BK5076" s="41"/>
      <c r="BL5076" s="41"/>
      <c r="BM5076" s="41"/>
      <c r="BN5076" s="41"/>
      <c r="BO5076" s="41"/>
      <c r="BP5076" s="108"/>
      <c r="CG5076" s="102"/>
      <c r="CI5076" s="45"/>
    </row>
    <row r="5077" spans="37:87" ht="13" customHeight="1">
      <c r="AK5077" s="114"/>
      <c r="AL5077" s="41"/>
      <c r="AM5077" s="41"/>
      <c r="AN5077" s="41"/>
      <c r="AO5077" s="41"/>
      <c r="AP5077" s="41"/>
      <c r="AQ5077" s="41"/>
      <c r="AR5077" s="41"/>
      <c r="AS5077" s="41"/>
      <c r="AT5077" s="41"/>
      <c r="AU5077" s="41"/>
      <c r="AV5077" s="41"/>
      <c r="AW5077" s="41"/>
      <c r="AX5077" s="41"/>
      <c r="AY5077" s="41"/>
      <c r="AZ5077" s="41"/>
      <c r="BA5077" s="41"/>
      <c r="BB5077" s="41"/>
      <c r="BC5077" s="41"/>
      <c r="BD5077" s="41"/>
      <c r="BE5077" s="41"/>
      <c r="BF5077" s="41"/>
      <c r="BG5077" s="41"/>
      <c r="BH5077" s="41"/>
      <c r="BI5077" s="41"/>
      <c r="BJ5077" s="41"/>
      <c r="BK5077" s="41"/>
      <c r="BL5077" s="41"/>
      <c r="BM5077" s="41"/>
      <c r="BN5077" s="41"/>
      <c r="BO5077" s="41"/>
      <c r="BP5077" s="108"/>
      <c r="CG5077" s="102"/>
      <c r="CI5077" s="45"/>
    </row>
    <row r="5078" spans="37:87" ht="13" customHeight="1">
      <c r="AK5078" s="114"/>
      <c r="AL5078" s="41"/>
      <c r="AM5078" s="41"/>
      <c r="AN5078" s="41"/>
      <c r="AO5078" s="41"/>
      <c r="AP5078" s="41"/>
      <c r="AQ5078" s="41"/>
      <c r="AR5078" s="41"/>
      <c r="AS5078" s="41"/>
      <c r="AT5078" s="41"/>
      <c r="AU5078" s="41"/>
      <c r="AV5078" s="41"/>
      <c r="AW5078" s="41"/>
      <c r="AX5078" s="41"/>
      <c r="AY5078" s="41"/>
      <c r="AZ5078" s="41"/>
      <c r="BA5078" s="41"/>
      <c r="BB5078" s="41"/>
      <c r="BC5078" s="41"/>
      <c r="BD5078" s="41"/>
      <c r="BE5078" s="41"/>
      <c r="BF5078" s="41"/>
      <c r="BG5078" s="41"/>
      <c r="BH5078" s="41"/>
      <c r="BI5078" s="41"/>
      <c r="BJ5078" s="41"/>
      <c r="BK5078" s="41"/>
      <c r="BL5078" s="41"/>
      <c r="BM5078" s="41"/>
      <c r="BN5078" s="41"/>
      <c r="BO5078" s="41"/>
      <c r="BP5078" s="108"/>
      <c r="CG5078" s="102"/>
      <c r="CI5078" s="45"/>
    </row>
    <row r="5079" spans="37:87" ht="13" customHeight="1">
      <c r="AK5079" s="114"/>
      <c r="AL5079" s="41"/>
      <c r="AM5079" s="41"/>
      <c r="AN5079" s="41"/>
      <c r="AO5079" s="41"/>
      <c r="AP5079" s="41"/>
      <c r="AQ5079" s="41"/>
      <c r="AR5079" s="41"/>
      <c r="AS5079" s="41"/>
      <c r="AT5079" s="41"/>
      <c r="AU5079" s="41"/>
      <c r="AV5079" s="41"/>
      <c r="AW5079" s="41"/>
      <c r="AX5079" s="41"/>
      <c r="AY5079" s="41"/>
      <c r="AZ5079" s="41"/>
      <c r="BA5079" s="41"/>
      <c r="BB5079" s="41"/>
      <c r="BC5079" s="41"/>
      <c r="BD5079" s="41"/>
      <c r="BE5079" s="41"/>
      <c r="BF5079" s="41"/>
      <c r="BG5079" s="41"/>
      <c r="BH5079" s="41"/>
      <c r="BI5079" s="41"/>
      <c r="BJ5079" s="41"/>
      <c r="BK5079" s="41"/>
      <c r="BL5079" s="41"/>
      <c r="BM5079" s="41"/>
      <c r="BN5079" s="41"/>
      <c r="BO5079" s="41"/>
      <c r="BP5079" s="108"/>
      <c r="CG5079" s="102"/>
      <c r="CI5079" s="45"/>
    </row>
    <row r="5080" spans="37:87" ht="13" customHeight="1">
      <c r="AK5080" s="114"/>
      <c r="AL5080" s="41"/>
      <c r="AM5080" s="41"/>
      <c r="AN5080" s="41"/>
      <c r="AO5080" s="41"/>
      <c r="AP5080" s="41"/>
      <c r="AQ5080" s="41"/>
      <c r="AR5080" s="41"/>
      <c r="AS5080" s="41"/>
      <c r="AT5080" s="41"/>
      <c r="AU5080" s="41"/>
      <c r="AV5080" s="41"/>
      <c r="AW5080" s="41"/>
      <c r="AX5080" s="41"/>
      <c r="AY5080" s="41"/>
      <c r="AZ5080" s="41"/>
      <c r="BA5080" s="41"/>
      <c r="BB5080" s="41"/>
      <c r="BC5080" s="41"/>
      <c r="BD5080" s="41"/>
      <c r="BE5080" s="41"/>
      <c r="BF5080" s="41"/>
      <c r="BG5080" s="41"/>
      <c r="BH5080" s="41"/>
      <c r="BI5080" s="41"/>
      <c r="BJ5080" s="41"/>
      <c r="BK5080" s="41"/>
      <c r="BL5080" s="41"/>
      <c r="BM5080" s="41"/>
      <c r="BN5080" s="41"/>
      <c r="BO5080" s="41"/>
      <c r="BP5080" s="108"/>
      <c r="CG5080" s="102"/>
      <c r="CI5080" s="45"/>
    </row>
    <row r="5081" spans="37:87" ht="13" customHeight="1">
      <c r="AK5081" s="114"/>
      <c r="AL5081" s="41"/>
      <c r="AM5081" s="41"/>
      <c r="AN5081" s="41"/>
      <c r="AO5081" s="41"/>
      <c r="AP5081" s="41"/>
      <c r="AQ5081" s="41"/>
      <c r="AR5081" s="41"/>
      <c r="AS5081" s="41"/>
      <c r="AT5081" s="41"/>
      <c r="AU5081" s="41"/>
      <c r="AV5081" s="41"/>
      <c r="AW5081" s="41"/>
      <c r="AX5081" s="41"/>
      <c r="AY5081" s="41"/>
      <c r="AZ5081" s="41"/>
      <c r="BA5081" s="41"/>
      <c r="BB5081" s="41"/>
      <c r="BC5081" s="41"/>
      <c r="BD5081" s="41"/>
      <c r="BE5081" s="41"/>
      <c r="BF5081" s="41"/>
      <c r="BG5081" s="41"/>
      <c r="BH5081" s="41"/>
      <c r="BI5081" s="41"/>
      <c r="BJ5081" s="41"/>
      <c r="BK5081" s="41"/>
      <c r="BL5081" s="41"/>
      <c r="BM5081" s="41"/>
      <c r="BN5081" s="41"/>
      <c r="BO5081" s="41"/>
      <c r="BP5081" s="108"/>
      <c r="CG5081" s="102"/>
      <c r="CI5081" s="45"/>
    </row>
    <row r="5082" spans="37:87" ht="13" customHeight="1">
      <c r="AK5082" s="114"/>
      <c r="AL5082" s="41"/>
      <c r="AM5082" s="41"/>
      <c r="AN5082" s="41"/>
      <c r="AO5082" s="41"/>
      <c r="AP5082" s="41"/>
      <c r="AQ5082" s="41"/>
      <c r="AR5082" s="41"/>
      <c r="AS5082" s="41"/>
      <c r="AT5082" s="41"/>
      <c r="AU5082" s="41"/>
      <c r="AV5082" s="41"/>
      <c r="AW5082" s="41"/>
      <c r="AX5082" s="41"/>
      <c r="AY5082" s="41"/>
      <c r="AZ5082" s="41"/>
      <c r="BA5082" s="41"/>
      <c r="BB5082" s="41"/>
      <c r="BC5082" s="41"/>
      <c r="BD5082" s="41"/>
      <c r="BE5082" s="41"/>
      <c r="BF5082" s="41"/>
      <c r="BG5082" s="41"/>
      <c r="BH5082" s="41"/>
      <c r="BI5082" s="41"/>
      <c r="BJ5082" s="41"/>
      <c r="BK5082" s="41"/>
      <c r="BL5082" s="41"/>
      <c r="BM5082" s="41"/>
      <c r="BN5082" s="41"/>
      <c r="BO5082" s="41"/>
      <c r="BP5082" s="108"/>
      <c r="CG5082" s="102"/>
      <c r="CI5082" s="45"/>
    </row>
    <row r="5083" spans="37:87" ht="13" customHeight="1">
      <c r="AK5083" s="114"/>
      <c r="AL5083" s="41"/>
      <c r="AM5083" s="41"/>
      <c r="AN5083" s="41"/>
      <c r="AO5083" s="41"/>
      <c r="AP5083" s="41"/>
      <c r="AQ5083" s="41"/>
      <c r="AR5083" s="41"/>
      <c r="AS5083" s="41"/>
      <c r="AT5083" s="41"/>
      <c r="AU5083" s="41"/>
      <c r="AV5083" s="41"/>
      <c r="AW5083" s="41"/>
      <c r="AX5083" s="41"/>
      <c r="AY5083" s="41"/>
      <c r="AZ5083" s="41"/>
      <c r="BA5083" s="41"/>
      <c r="BB5083" s="41"/>
      <c r="BC5083" s="41"/>
      <c r="BD5083" s="41"/>
      <c r="BE5083" s="41"/>
      <c r="BF5083" s="41"/>
      <c r="BG5083" s="41"/>
      <c r="BH5083" s="41"/>
      <c r="BI5083" s="41"/>
      <c r="BJ5083" s="41"/>
      <c r="BK5083" s="41"/>
      <c r="BL5083" s="41"/>
      <c r="BM5083" s="41"/>
      <c r="BN5083" s="41"/>
      <c r="BO5083" s="41"/>
      <c r="BP5083" s="108"/>
      <c r="CG5083" s="102"/>
      <c r="CI5083" s="45"/>
    </row>
    <row r="5084" spans="37:87" ht="13" customHeight="1">
      <c r="AK5084" s="114"/>
      <c r="AL5084" s="41"/>
      <c r="AM5084" s="41"/>
      <c r="AN5084" s="41"/>
      <c r="AO5084" s="41"/>
      <c r="AP5084" s="41"/>
      <c r="AQ5084" s="41"/>
      <c r="AR5084" s="41"/>
      <c r="AS5084" s="41"/>
      <c r="AT5084" s="41"/>
      <c r="AU5084" s="41"/>
      <c r="AV5084" s="41"/>
      <c r="AW5084" s="41"/>
      <c r="AX5084" s="41"/>
      <c r="AY5084" s="41"/>
      <c r="AZ5084" s="41"/>
      <c r="BA5084" s="41"/>
      <c r="BB5084" s="41"/>
      <c r="BC5084" s="41"/>
      <c r="BD5084" s="41"/>
      <c r="BE5084" s="41"/>
      <c r="BF5084" s="41"/>
      <c r="BG5084" s="41"/>
      <c r="BH5084" s="41"/>
      <c r="BI5084" s="41"/>
      <c r="BJ5084" s="41"/>
      <c r="BK5084" s="41"/>
      <c r="BL5084" s="41"/>
      <c r="BM5084" s="41"/>
      <c r="BN5084" s="41"/>
      <c r="BO5084" s="41"/>
      <c r="BP5084" s="108"/>
      <c r="CG5084" s="102"/>
      <c r="CI5084" s="45"/>
    </row>
    <row r="5085" spans="37:87" ht="13" customHeight="1">
      <c r="AK5085" s="114"/>
      <c r="AL5085" s="41"/>
      <c r="AM5085" s="41"/>
      <c r="AN5085" s="41"/>
      <c r="AO5085" s="41"/>
      <c r="AP5085" s="41"/>
      <c r="AQ5085" s="41"/>
      <c r="AR5085" s="41"/>
      <c r="AS5085" s="41"/>
      <c r="AT5085" s="41"/>
      <c r="AU5085" s="41"/>
      <c r="AV5085" s="41"/>
      <c r="AW5085" s="41"/>
      <c r="AX5085" s="41"/>
      <c r="AY5085" s="41"/>
      <c r="AZ5085" s="41"/>
      <c r="BA5085" s="41"/>
      <c r="BB5085" s="41"/>
      <c r="BC5085" s="41"/>
      <c r="BD5085" s="41"/>
      <c r="BE5085" s="41"/>
      <c r="BF5085" s="41"/>
      <c r="BG5085" s="41"/>
      <c r="BH5085" s="41"/>
      <c r="BI5085" s="41"/>
      <c r="BJ5085" s="41"/>
      <c r="BK5085" s="41"/>
      <c r="BL5085" s="41"/>
      <c r="BM5085" s="41"/>
      <c r="BN5085" s="41"/>
      <c r="BO5085" s="41"/>
      <c r="BP5085" s="108"/>
      <c r="CG5085" s="102"/>
      <c r="CI5085" s="45"/>
    </row>
    <row r="5086" spans="37:87" ht="13" customHeight="1">
      <c r="AK5086" s="114"/>
      <c r="AL5086" s="41"/>
      <c r="AM5086" s="41"/>
      <c r="AN5086" s="41"/>
      <c r="AO5086" s="41"/>
      <c r="AP5086" s="41"/>
      <c r="AQ5086" s="41"/>
      <c r="AR5086" s="41"/>
      <c r="AS5086" s="41"/>
      <c r="AT5086" s="41"/>
      <c r="AU5086" s="41"/>
      <c r="AV5086" s="41"/>
      <c r="AW5086" s="41"/>
      <c r="AX5086" s="41"/>
      <c r="AY5086" s="41"/>
      <c r="AZ5086" s="41"/>
      <c r="BA5086" s="41"/>
      <c r="BB5086" s="41"/>
      <c r="BC5086" s="41"/>
      <c r="BD5086" s="41"/>
      <c r="BE5086" s="41"/>
      <c r="BF5086" s="41"/>
      <c r="BG5086" s="41"/>
      <c r="BH5086" s="41"/>
      <c r="BI5086" s="41"/>
      <c r="BJ5086" s="41"/>
      <c r="BK5086" s="41"/>
      <c r="BL5086" s="41"/>
      <c r="BM5086" s="41"/>
      <c r="BN5086" s="41"/>
      <c r="BO5086" s="41"/>
      <c r="BP5086" s="108"/>
      <c r="CG5086" s="102"/>
      <c r="CI5086" s="45"/>
    </row>
    <row r="5087" spans="37:87" ht="13" customHeight="1">
      <c r="AK5087" s="114"/>
      <c r="AL5087" s="41"/>
      <c r="AM5087" s="41"/>
      <c r="AN5087" s="41"/>
      <c r="AO5087" s="41"/>
      <c r="AP5087" s="41"/>
      <c r="AQ5087" s="41"/>
      <c r="AR5087" s="41"/>
      <c r="AS5087" s="41"/>
      <c r="AT5087" s="41"/>
      <c r="AU5087" s="41"/>
      <c r="AV5087" s="41"/>
      <c r="AW5087" s="41"/>
      <c r="AX5087" s="41"/>
      <c r="AY5087" s="41"/>
      <c r="AZ5087" s="41"/>
      <c r="BA5087" s="41"/>
      <c r="BB5087" s="41"/>
      <c r="BC5087" s="41"/>
      <c r="BD5087" s="41"/>
      <c r="BE5087" s="41"/>
      <c r="BF5087" s="41"/>
      <c r="BG5087" s="41"/>
      <c r="BH5087" s="41"/>
      <c r="BI5087" s="41"/>
      <c r="BJ5087" s="41"/>
      <c r="BK5087" s="41"/>
      <c r="BL5087" s="41"/>
      <c r="BM5087" s="41"/>
      <c r="BN5087" s="41"/>
      <c r="BO5087" s="41"/>
      <c r="BP5087" s="108"/>
      <c r="CG5087" s="102"/>
      <c r="CI5087" s="45"/>
    </row>
    <row r="5088" spans="37:87" ht="13" customHeight="1">
      <c r="AK5088" s="114"/>
      <c r="AL5088" s="41"/>
      <c r="AM5088" s="41"/>
      <c r="AN5088" s="41"/>
      <c r="AO5088" s="41"/>
      <c r="AP5088" s="41"/>
      <c r="AQ5088" s="41"/>
      <c r="AR5088" s="41"/>
      <c r="AS5088" s="41"/>
      <c r="AT5088" s="41"/>
      <c r="AU5088" s="41"/>
      <c r="AV5088" s="41"/>
      <c r="AW5088" s="41"/>
      <c r="AX5088" s="41"/>
      <c r="AY5088" s="41"/>
      <c r="AZ5088" s="41"/>
      <c r="BA5088" s="41"/>
      <c r="BB5088" s="41"/>
      <c r="BC5088" s="41"/>
      <c r="BD5088" s="41"/>
      <c r="BE5088" s="41"/>
      <c r="BF5088" s="41"/>
      <c r="BG5088" s="41"/>
      <c r="BH5088" s="41"/>
      <c r="BI5088" s="41"/>
      <c r="BJ5088" s="41"/>
      <c r="BK5088" s="41"/>
      <c r="BL5088" s="41"/>
      <c r="BM5088" s="41"/>
      <c r="BN5088" s="41"/>
      <c r="BO5088" s="41"/>
      <c r="BP5088" s="108"/>
      <c r="CG5088" s="102"/>
      <c r="CI5088" s="45"/>
    </row>
    <row r="5089" spans="37:87" ht="13" customHeight="1">
      <c r="AK5089" s="114"/>
      <c r="AL5089" s="41"/>
      <c r="AM5089" s="41"/>
      <c r="AN5089" s="41"/>
      <c r="AO5089" s="41"/>
      <c r="AP5089" s="41"/>
      <c r="AQ5089" s="41"/>
      <c r="AR5089" s="41"/>
      <c r="AS5089" s="41"/>
      <c r="AT5089" s="41"/>
      <c r="AU5089" s="41"/>
      <c r="AV5089" s="41"/>
      <c r="AW5089" s="41"/>
      <c r="AX5089" s="41"/>
      <c r="AY5089" s="41"/>
      <c r="AZ5089" s="41"/>
      <c r="BA5089" s="41"/>
      <c r="BB5089" s="41"/>
      <c r="BC5089" s="41"/>
      <c r="BD5089" s="41"/>
      <c r="BE5089" s="41"/>
      <c r="BF5089" s="41"/>
      <c r="BG5089" s="41"/>
      <c r="BH5089" s="41"/>
      <c r="BI5089" s="41"/>
      <c r="BJ5089" s="41"/>
      <c r="BK5089" s="41"/>
      <c r="BL5089" s="41"/>
      <c r="BM5089" s="41"/>
      <c r="BN5089" s="41"/>
      <c r="BO5089" s="41"/>
      <c r="BP5089" s="108"/>
      <c r="CG5089" s="102"/>
      <c r="CI5089" s="45"/>
    </row>
    <row r="5090" spans="37:87" ht="13" customHeight="1">
      <c r="AK5090" s="114"/>
      <c r="AL5090" s="41"/>
      <c r="AM5090" s="41"/>
      <c r="AN5090" s="41"/>
      <c r="AO5090" s="41"/>
      <c r="AP5090" s="41"/>
      <c r="AQ5090" s="41"/>
      <c r="AR5090" s="41"/>
      <c r="AS5090" s="41"/>
      <c r="AT5090" s="41"/>
      <c r="AU5090" s="41"/>
      <c r="AV5090" s="41"/>
      <c r="AW5090" s="41"/>
      <c r="AX5090" s="41"/>
      <c r="AY5090" s="41"/>
      <c r="AZ5090" s="41"/>
      <c r="BA5090" s="41"/>
      <c r="BB5090" s="41"/>
      <c r="BC5090" s="41"/>
      <c r="BD5090" s="41"/>
      <c r="BE5090" s="41"/>
      <c r="BF5090" s="41"/>
      <c r="BG5090" s="41"/>
      <c r="BH5090" s="41"/>
      <c r="BI5090" s="41"/>
      <c r="BJ5090" s="41"/>
      <c r="BK5090" s="41"/>
      <c r="BL5090" s="41"/>
      <c r="BM5090" s="41"/>
      <c r="BN5090" s="41"/>
      <c r="BO5090" s="41"/>
      <c r="BP5090" s="108"/>
      <c r="CG5090" s="102"/>
      <c r="CI5090" s="45"/>
    </row>
    <row r="5091" spans="37:87" ht="13" customHeight="1">
      <c r="AK5091" s="114"/>
      <c r="AL5091" s="41"/>
      <c r="AM5091" s="41"/>
      <c r="AN5091" s="41"/>
      <c r="AO5091" s="41"/>
      <c r="AP5091" s="41"/>
      <c r="AQ5091" s="41"/>
      <c r="AR5091" s="41"/>
      <c r="AS5091" s="41"/>
      <c r="AT5091" s="41"/>
      <c r="AU5091" s="41"/>
      <c r="AV5091" s="41"/>
      <c r="AW5091" s="41"/>
      <c r="AX5091" s="41"/>
      <c r="AY5091" s="41"/>
      <c r="AZ5091" s="41"/>
      <c r="BA5091" s="41"/>
      <c r="BB5091" s="41"/>
      <c r="BC5091" s="41"/>
      <c r="BD5091" s="41"/>
      <c r="BE5091" s="41"/>
      <c r="BF5091" s="41"/>
      <c r="BG5091" s="41"/>
      <c r="BH5091" s="41"/>
      <c r="BI5091" s="41"/>
      <c r="BJ5091" s="41"/>
      <c r="BK5091" s="41"/>
      <c r="BL5091" s="41"/>
      <c r="BM5091" s="41"/>
      <c r="BN5091" s="41"/>
      <c r="BO5091" s="41"/>
      <c r="BP5091" s="108"/>
      <c r="CG5091" s="102"/>
      <c r="CI5091" s="45"/>
    </row>
    <row r="5092" spans="37:87" ht="13" customHeight="1">
      <c r="AK5092" s="114"/>
      <c r="AL5092" s="41"/>
      <c r="AM5092" s="41"/>
      <c r="AN5092" s="41"/>
      <c r="AO5092" s="41"/>
      <c r="AP5092" s="41"/>
      <c r="AQ5092" s="41"/>
      <c r="AR5092" s="41"/>
      <c r="AS5092" s="41"/>
      <c r="AT5092" s="41"/>
      <c r="AU5092" s="41"/>
      <c r="AV5092" s="41"/>
      <c r="AW5092" s="41"/>
      <c r="AX5092" s="41"/>
      <c r="AY5092" s="41"/>
      <c r="AZ5092" s="41"/>
      <c r="BA5092" s="41"/>
      <c r="BB5092" s="41"/>
      <c r="BC5092" s="41"/>
      <c r="BD5092" s="41"/>
      <c r="BE5092" s="41"/>
      <c r="BF5092" s="41"/>
      <c r="BG5092" s="41"/>
      <c r="BH5092" s="41"/>
      <c r="BI5092" s="41"/>
      <c r="BJ5092" s="41"/>
      <c r="BK5092" s="41"/>
      <c r="BL5092" s="41"/>
      <c r="BM5092" s="41"/>
      <c r="BN5092" s="41"/>
      <c r="BO5092" s="41"/>
      <c r="BP5092" s="108"/>
      <c r="CG5092" s="102"/>
      <c r="CI5092" s="45"/>
    </row>
    <row r="5093" spans="37:87" ht="13" customHeight="1">
      <c r="AK5093" s="114"/>
      <c r="AL5093" s="41"/>
      <c r="AM5093" s="41"/>
      <c r="AN5093" s="41"/>
      <c r="AO5093" s="41"/>
      <c r="AP5093" s="41"/>
      <c r="AQ5093" s="41"/>
      <c r="AR5093" s="41"/>
      <c r="AS5093" s="41"/>
      <c r="AT5093" s="41"/>
      <c r="AU5093" s="41"/>
      <c r="AV5093" s="41"/>
      <c r="AW5093" s="41"/>
      <c r="AX5093" s="41"/>
      <c r="AY5093" s="41"/>
      <c r="AZ5093" s="41"/>
      <c r="BA5093" s="41"/>
      <c r="BB5093" s="41"/>
      <c r="BC5093" s="41"/>
      <c r="BD5093" s="41"/>
      <c r="BE5093" s="41"/>
      <c r="BF5093" s="41"/>
      <c r="BG5093" s="41"/>
      <c r="BH5093" s="41"/>
      <c r="BI5093" s="41"/>
      <c r="BJ5093" s="41"/>
      <c r="BK5093" s="41"/>
      <c r="BL5093" s="41"/>
      <c r="BM5093" s="41"/>
      <c r="BN5093" s="41"/>
      <c r="BO5093" s="41"/>
      <c r="BP5093" s="108"/>
      <c r="CG5093" s="102"/>
      <c r="CI5093" s="45"/>
    </row>
    <row r="5094" spans="37:87" ht="13" customHeight="1">
      <c r="AK5094" s="114"/>
      <c r="AL5094" s="41"/>
      <c r="AM5094" s="41"/>
      <c r="AN5094" s="41"/>
      <c r="AO5094" s="41"/>
      <c r="AP5094" s="41"/>
      <c r="AQ5094" s="41"/>
      <c r="AR5094" s="41"/>
      <c r="AS5094" s="41"/>
      <c r="AT5094" s="41"/>
      <c r="AU5094" s="41"/>
      <c r="AV5094" s="41"/>
      <c r="AW5094" s="41"/>
      <c r="AX5094" s="41"/>
      <c r="AY5094" s="41"/>
      <c r="AZ5094" s="41"/>
      <c r="BA5094" s="41"/>
      <c r="BB5094" s="41"/>
      <c r="BC5094" s="41"/>
      <c r="BD5094" s="41"/>
      <c r="BE5094" s="41"/>
      <c r="BF5094" s="41"/>
      <c r="BG5094" s="41"/>
      <c r="BH5094" s="41"/>
      <c r="BI5094" s="41"/>
      <c r="BJ5094" s="41"/>
      <c r="BK5094" s="41"/>
      <c r="BL5094" s="41"/>
      <c r="BM5094" s="41"/>
      <c r="BN5094" s="41"/>
      <c r="BO5094" s="41"/>
      <c r="BP5094" s="108"/>
      <c r="CG5094" s="102"/>
      <c r="CI5094" s="45"/>
    </row>
    <row r="5095" spans="37:87" ht="13" customHeight="1">
      <c r="AK5095" s="114"/>
      <c r="AL5095" s="41"/>
      <c r="AM5095" s="41"/>
      <c r="AN5095" s="41"/>
      <c r="AO5095" s="41"/>
      <c r="AP5095" s="41"/>
      <c r="AQ5095" s="41"/>
      <c r="AR5095" s="41"/>
      <c r="AS5095" s="41"/>
      <c r="AT5095" s="41"/>
      <c r="AU5095" s="41"/>
      <c r="AV5095" s="41"/>
      <c r="AW5095" s="41"/>
      <c r="AX5095" s="41"/>
      <c r="AY5095" s="41"/>
      <c r="AZ5095" s="41"/>
      <c r="BA5095" s="41"/>
      <c r="BB5095" s="41"/>
      <c r="BC5095" s="41"/>
      <c r="BD5095" s="41"/>
      <c r="BE5095" s="41"/>
      <c r="BF5095" s="41"/>
      <c r="BG5095" s="41"/>
      <c r="BH5095" s="41"/>
      <c r="BI5095" s="41"/>
      <c r="BJ5095" s="41"/>
      <c r="BK5095" s="41"/>
      <c r="BL5095" s="41"/>
      <c r="BM5095" s="41"/>
      <c r="BN5095" s="41"/>
      <c r="BO5095" s="41"/>
      <c r="BP5095" s="108"/>
      <c r="CG5095" s="102"/>
      <c r="CI5095" s="45"/>
    </row>
    <row r="5096" spans="37:87" ht="13" customHeight="1">
      <c r="AK5096" s="114"/>
      <c r="AL5096" s="41"/>
      <c r="AM5096" s="41"/>
      <c r="AN5096" s="41"/>
      <c r="AO5096" s="41"/>
      <c r="AP5096" s="41"/>
      <c r="AQ5096" s="41"/>
      <c r="AR5096" s="41"/>
      <c r="AS5096" s="41"/>
      <c r="AT5096" s="41"/>
      <c r="AU5096" s="41"/>
      <c r="AV5096" s="41"/>
      <c r="AW5096" s="41"/>
      <c r="AX5096" s="41"/>
      <c r="AY5096" s="41"/>
      <c r="AZ5096" s="41"/>
      <c r="BA5096" s="41"/>
      <c r="BB5096" s="41"/>
      <c r="BC5096" s="41"/>
      <c r="BD5096" s="41"/>
      <c r="BE5096" s="41"/>
      <c r="BF5096" s="41"/>
      <c r="BG5096" s="41"/>
      <c r="BH5096" s="41"/>
      <c r="BI5096" s="41"/>
      <c r="BJ5096" s="41"/>
      <c r="BK5096" s="41"/>
      <c r="BL5096" s="41"/>
      <c r="BM5096" s="41"/>
      <c r="BN5096" s="41"/>
      <c r="BO5096" s="41"/>
      <c r="BP5096" s="108"/>
      <c r="CG5096" s="102"/>
      <c r="CI5096" s="45"/>
    </row>
    <row r="5097" spans="37:87" ht="13" customHeight="1">
      <c r="AK5097" s="114"/>
      <c r="AL5097" s="41"/>
      <c r="AM5097" s="41"/>
      <c r="AN5097" s="41"/>
      <c r="AO5097" s="41"/>
      <c r="AP5097" s="41"/>
      <c r="AQ5097" s="41"/>
      <c r="AR5097" s="41"/>
      <c r="AS5097" s="41"/>
      <c r="AT5097" s="41"/>
      <c r="AU5097" s="41"/>
      <c r="AV5097" s="41"/>
      <c r="AW5097" s="41"/>
      <c r="AX5097" s="41"/>
      <c r="AY5097" s="41"/>
      <c r="AZ5097" s="41"/>
      <c r="BA5097" s="41"/>
      <c r="BB5097" s="41"/>
      <c r="BC5097" s="41"/>
      <c r="BD5097" s="41"/>
      <c r="BE5097" s="41"/>
      <c r="BF5097" s="41"/>
      <c r="BG5097" s="41"/>
      <c r="BH5097" s="41"/>
      <c r="BI5097" s="41"/>
      <c r="BJ5097" s="41"/>
      <c r="BK5097" s="41"/>
      <c r="BL5097" s="41"/>
      <c r="BM5097" s="41"/>
      <c r="BN5097" s="41"/>
      <c r="BO5097" s="41"/>
      <c r="BP5097" s="108"/>
      <c r="CG5097" s="102"/>
      <c r="CI5097" s="45"/>
    </row>
    <row r="5098" spans="37:87" ht="13" customHeight="1">
      <c r="AK5098" s="114"/>
      <c r="AL5098" s="41"/>
      <c r="AM5098" s="41"/>
      <c r="AN5098" s="41"/>
      <c r="AO5098" s="41"/>
      <c r="AP5098" s="41"/>
      <c r="AQ5098" s="41"/>
      <c r="AR5098" s="41"/>
      <c r="AS5098" s="41"/>
      <c r="AT5098" s="41"/>
      <c r="AU5098" s="41"/>
      <c r="AV5098" s="41"/>
      <c r="AW5098" s="41"/>
      <c r="AX5098" s="41"/>
      <c r="AY5098" s="41"/>
      <c r="AZ5098" s="41"/>
      <c r="BA5098" s="41"/>
      <c r="BB5098" s="41"/>
      <c r="BC5098" s="41"/>
      <c r="BD5098" s="41"/>
      <c r="BE5098" s="41"/>
      <c r="BF5098" s="41"/>
      <c r="BG5098" s="41"/>
      <c r="BH5098" s="41"/>
      <c r="BI5098" s="41"/>
      <c r="BJ5098" s="41"/>
      <c r="BK5098" s="41"/>
      <c r="BL5098" s="41"/>
      <c r="BM5098" s="41"/>
      <c r="BN5098" s="41"/>
      <c r="BO5098" s="41"/>
      <c r="BP5098" s="108"/>
      <c r="CG5098" s="102"/>
      <c r="CI5098" s="45"/>
    </row>
    <row r="5099" spans="37:87" ht="13" customHeight="1">
      <c r="AK5099" s="114"/>
      <c r="AL5099" s="41"/>
      <c r="AM5099" s="41"/>
      <c r="AN5099" s="41"/>
      <c r="AO5099" s="41"/>
      <c r="AP5099" s="41"/>
      <c r="AQ5099" s="41"/>
      <c r="AR5099" s="41"/>
      <c r="AS5099" s="41"/>
      <c r="AT5099" s="41"/>
      <c r="AU5099" s="41"/>
      <c r="AV5099" s="41"/>
      <c r="AW5099" s="41"/>
      <c r="AX5099" s="41"/>
      <c r="AY5099" s="41"/>
      <c r="AZ5099" s="41"/>
      <c r="BA5099" s="41"/>
      <c r="BB5099" s="41"/>
      <c r="BC5099" s="41"/>
      <c r="BD5099" s="41"/>
      <c r="BE5099" s="41"/>
      <c r="BF5099" s="41"/>
      <c r="BG5099" s="41"/>
      <c r="BH5099" s="41"/>
      <c r="BI5099" s="41"/>
      <c r="BJ5099" s="41"/>
      <c r="BK5099" s="41"/>
      <c r="BL5099" s="41"/>
      <c r="BM5099" s="41"/>
      <c r="BN5099" s="41"/>
      <c r="BO5099" s="41"/>
      <c r="BP5099" s="108"/>
      <c r="CG5099" s="102"/>
      <c r="CI5099" s="45"/>
    </row>
    <row r="5100" spans="37:87" ht="13" customHeight="1">
      <c r="AK5100" s="114"/>
      <c r="AL5100" s="41"/>
      <c r="AM5100" s="41"/>
      <c r="AN5100" s="41"/>
      <c r="AO5100" s="41"/>
      <c r="AP5100" s="41"/>
      <c r="AQ5100" s="41"/>
      <c r="AR5100" s="41"/>
      <c r="AS5100" s="41"/>
      <c r="AT5100" s="41"/>
      <c r="AU5100" s="41"/>
      <c r="AV5100" s="41"/>
      <c r="AW5100" s="41"/>
      <c r="AX5100" s="41"/>
      <c r="AY5100" s="41"/>
      <c r="AZ5100" s="41"/>
      <c r="BA5100" s="41"/>
      <c r="BB5100" s="41"/>
      <c r="BC5100" s="41"/>
      <c r="BD5100" s="41"/>
      <c r="BE5100" s="41"/>
      <c r="BF5100" s="41"/>
      <c r="BG5100" s="41"/>
      <c r="BH5100" s="41"/>
      <c r="BI5100" s="41"/>
      <c r="BJ5100" s="41"/>
      <c r="BK5100" s="41"/>
      <c r="BL5100" s="41"/>
      <c r="BM5100" s="41"/>
      <c r="BN5100" s="41"/>
      <c r="BO5100" s="41"/>
      <c r="BP5100" s="108"/>
      <c r="CG5100" s="102"/>
      <c r="CI5100" s="45"/>
    </row>
    <row r="5101" spans="37:87" ht="13" customHeight="1">
      <c r="AK5101" s="114"/>
      <c r="AL5101" s="41"/>
      <c r="AM5101" s="41"/>
      <c r="AN5101" s="41"/>
      <c r="AO5101" s="41"/>
      <c r="AP5101" s="41"/>
      <c r="AQ5101" s="41"/>
      <c r="AR5101" s="41"/>
      <c r="AS5101" s="41"/>
      <c r="AT5101" s="41"/>
      <c r="AU5101" s="41"/>
      <c r="AV5101" s="41"/>
      <c r="AW5101" s="41"/>
      <c r="AX5101" s="41"/>
      <c r="AY5101" s="41"/>
      <c r="AZ5101" s="41"/>
      <c r="BA5101" s="41"/>
      <c r="BB5101" s="41"/>
      <c r="BC5101" s="41"/>
      <c r="BD5101" s="41"/>
      <c r="BE5101" s="41"/>
      <c r="BF5101" s="41"/>
      <c r="BG5101" s="41"/>
      <c r="BH5101" s="41"/>
      <c r="BI5101" s="41"/>
      <c r="BJ5101" s="41"/>
      <c r="BK5101" s="41"/>
      <c r="BL5101" s="41"/>
      <c r="BM5101" s="41"/>
      <c r="BN5101" s="41"/>
      <c r="BO5101" s="41"/>
      <c r="BP5101" s="108"/>
      <c r="CG5101" s="102"/>
      <c r="CI5101" s="45"/>
    </row>
    <row r="5102" spans="37:87" ht="13" customHeight="1">
      <c r="AK5102" s="114"/>
      <c r="AL5102" s="41"/>
      <c r="AM5102" s="41"/>
      <c r="AN5102" s="41"/>
      <c r="AO5102" s="41"/>
      <c r="AP5102" s="41"/>
      <c r="AQ5102" s="41"/>
      <c r="AR5102" s="41"/>
      <c r="AS5102" s="41"/>
      <c r="AT5102" s="41"/>
      <c r="AU5102" s="41"/>
      <c r="AV5102" s="41"/>
      <c r="AW5102" s="41"/>
      <c r="AX5102" s="41"/>
      <c r="AY5102" s="41"/>
      <c r="AZ5102" s="41"/>
      <c r="BA5102" s="41"/>
      <c r="BB5102" s="41"/>
      <c r="BC5102" s="41"/>
      <c r="BD5102" s="41"/>
      <c r="BE5102" s="41"/>
      <c r="BF5102" s="41"/>
      <c r="BG5102" s="41"/>
      <c r="BH5102" s="41"/>
      <c r="BI5102" s="41"/>
      <c r="BJ5102" s="41"/>
      <c r="BK5102" s="41"/>
      <c r="BL5102" s="41"/>
      <c r="BM5102" s="41"/>
      <c r="BN5102" s="41"/>
      <c r="BO5102" s="41"/>
      <c r="BP5102" s="108"/>
      <c r="CG5102" s="102"/>
      <c r="CI5102" s="45"/>
    </row>
    <row r="5103" spans="37:87" ht="13" customHeight="1">
      <c r="AK5103" s="114"/>
      <c r="AL5103" s="41"/>
      <c r="AM5103" s="41"/>
      <c r="AN5103" s="41"/>
      <c r="AO5103" s="41"/>
      <c r="AP5103" s="41"/>
      <c r="AQ5103" s="41"/>
      <c r="AR5103" s="41"/>
      <c r="AS5103" s="41"/>
      <c r="AT5103" s="41"/>
      <c r="AU5103" s="41"/>
      <c r="AV5103" s="41"/>
      <c r="AW5103" s="41"/>
      <c r="AX5103" s="41"/>
      <c r="AY5103" s="41"/>
      <c r="AZ5103" s="41"/>
      <c r="BA5103" s="41"/>
      <c r="BB5103" s="41"/>
      <c r="BC5103" s="41"/>
      <c r="BD5103" s="41"/>
      <c r="BE5103" s="41"/>
      <c r="BF5103" s="41"/>
      <c r="BG5103" s="41"/>
      <c r="BH5103" s="41"/>
      <c r="BI5103" s="41"/>
      <c r="BJ5103" s="41"/>
      <c r="BK5103" s="41"/>
      <c r="BL5103" s="41"/>
      <c r="BM5103" s="41"/>
      <c r="BN5103" s="41"/>
      <c r="BO5103" s="41"/>
      <c r="BP5103" s="108"/>
      <c r="CG5103" s="102"/>
      <c r="CI5103" s="45"/>
    </row>
    <row r="5104" spans="37:87" ht="13" customHeight="1">
      <c r="AK5104" s="114"/>
      <c r="AL5104" s="41"/>
      <c r="AM5104" s="41"/>
      <c r="AN5104" s="41"/>
      <c r="AO5104" s="41"/>
      <c r="AP5104" s="41"/>
      <c r="AQ5104" s="41"/>
      <c r="AR5104" s="41"/>
      <c r="AS5104" s="41"/>
      <c r="AT5104" s="41"/>
      <c r="AU5104" s="41"/>
      <c r="AV5104" s="41"/>
      <c r="AW5104" s="41"/>
      <c r="AX5104" s="41"/>
      <c r="AY5104" s="41"/>
      <c r="AZ5104" s="41"/>
      <c r="BA5104" s="41"/>
      <c r="BB5104" s="41"/>
      <c r="BC5104" s="41"/>
      <c r="BD5104" s="41"/>
      <c r="BE5104" s="41"/>
      <c r="BF5104" s="41"/>
      <c r="BG5104" s="41"/>
      <c r="BH5104" s="41"/>
      <c r="BI5104" s="41"/>
      <c r="BJ5104" s="41"/>
      <c r="BK5104" s="41"/>
      <c r="BL5104" s="41"/>
      <c r="BM5104" s="41"/>
      <c r="BN5104" s="41"/>
      <c r="BO5104" s="41"/>
      <c r="BP5104" s="108"/>
      <c r="CG5104" s="102"/>
      <c r="CI5104" s="45"/>
    </row>
    <row r="5105" spans="37:87" ht="13" customHeight="1">
      <c r="AK5105" s="114"/>
      <c r="AL5105" s="41"/>
      <c r="AM5105" s="41"/>
      <c r="AN5105" s="41"/>
      <c r="AO5105" s="41"/>
      <c r="AP5105" s="41"/>
      <c r="AQ5105" s="41"/>
      <c r="AR5105" s="41"/>
      <c r="AS5105" s="41"/>
      <c r="AT5105" s="41"/>
      <c r="AU5105" s="41"/>
      <c r="AV5105" s="41"/>
      <c r="AW5105" s="41"/>
      <c r="AX5105" s="41"/>
      <c r="AY5105" s="41"/>
      <c r="AZ5105" s="41"/>
      <c r="BA5105" s="41"/>
      <c r="BB5105" s="41"/>
      <c r="BC5105" s="41"/>
      <c r="BD5105" s="41"/>
      <c r="BE5105" s="41"/>
      <c r="BF5105" s="41"/>
      <c r="BG5105" s="41"/>
      <c r="BH5105" s="41"/>
      <c r="BI5105" s="41"/>
      <c r="BJ5105" s="41"/>
      <c r="BK5105" s="41"/>
      <c r="BL5105" s="41"/>
      <c r="BM5105" s="41"/>
      <c r="BN5105" s="41"/>
      <c r="BO5105" s="41"/>
      <c r="BP5105" s="108"/>
      <c r="CG5105" s="102"/>
      <c r="CI5105" s="45"/>
    </row>
    <row r="5106" spans="37:87" ht="13" customHeight="1">
      <c r="AK5106" s="114"/>
      <c r="AL5106" s="41"/>
      <c r="AM5106" s="41"/>
      <c r="AN5106" s="41"/>
      <c r="AO5106" s="41"/>
      <c r="AP5106" s="41"/>
      <c r="AQ5106" s="41"/>
      <c r="AR5106" s="41"/>
      <c r="AS5106" s="41"/>
      <c r="AT5106" s="41"/>
      <c r="AU5106" s="41"/>
      <c r="AV5106" s="41"/>
      <c r="AW5106" s="41"/>
      <c r="AX5106" s="41"/>
      <c r="AY5106" s="41"/>
      <c r="AZ5106" s="41"/>
      <c r="BA5106" s="41"/>
      <c r="BB5106" s="41"/>
      <c r="BC5106" s="41"/>
      <c r="BD5106" s="41"/>
      <c r="BE5106" s="41"/>
      <c r="BF5106" s="41"/>
      <c r="BG5106" s="41"/>
      <c r="BH5106" s="41"/>
      <c r="BI5106" s="41"/>
      <c r="BJ5106" s="41"/>
      <c r="BK5106" s="41"/>
      <c r="BL5106" s="41"/>
      <c r="BM5106" s="41"/>
      <c r="BN5106" s="41"/>
      <c r="BO5106" s="41"/>
      <c r="BP5106" s="108"/>
      <c r="CG5106" s="102"/>
      <c r="CI5106" s="45"/>
    </row>
    <row r="5107" spans="37:87" ht="13" customHeight="1">
      <c r="AK5107" s="114"/>
      <c r="AL5107" s="41"/>
      <c r="AM5107" s="41"/>
      <c r="AN5107" s="41"/>
      <c r="AO5107" s="41"/>
      <c r="AP5107" s="41"/>
      <c r="AQ5107" s="41"/>
      <c r="AR5107" s="41"/>
      <c r="AS5107" s="41"/>
      <c r="AT5107" s="41"/>
      <c r="AU5107" s="41"/>
      <c r="AV5107" s="41"/>
      <c r="AW5107" s="41"/>
      <c r="AX5107" s="41"/>
      <c r="AY5107" s="41"/>
      <c r="AZ5107" s="41"/>
      <c r="BA5107" s="41"/>
      <c r="BB5107" s="41"/>
      <c r="BC5107" s="41"/>
      <c r="BD5107" s="41"/>
      <c r="BE5107" s="41"/>
      <c r="BF5107" s="41"/>
      <c r="BG5107" s="41"/>
      <c r="BH5107" s="41"/>
      <c r="BI5107" s="41"/>
      <c r="BJ5107" s="41"/>
      <c r="BK5107" s="41"/>
      <c r="BL5107" s="41"/>
      <c r="BM5107" s="41"/>
      <c r="BN5107" s="41"/>
      <c r="BO5107" s="41"/>
      <c r="BP5107" s="108"/>
      <c r="CG5107" s="102"/>
      <c r="CI5107" s="45"/>
    </row>
    <row r="5108" spans="37:87" ht="13" customHeight="1">
      <c r="AK5108" s="114"/>
      <c r="AL5108" s="41"/>
      <c r="AM5108" s="41"/>
      <c r="AN5108" s="41"/>
      <c r="AO5108" s="41"/>
      <c r="AP5108" s="41"/>
      <c r="AQ5108" s="41"/>
      <c r="AR5108" s="41"/>
      <c r="AS5108" s="41"/>
      <c r="AT5108" s="41"/>
      <c r="AU5108" s="41"/>
      <c r="AV5108" s="41"/>
      <c r="AW5108" s="41"/>
      <c r="AX5108" s="41"/>
      <c r="AY5108" s="41"/>
      <c r="AZ5108" s="41"/>
      <c r="BA5108" s="41"/>
      <c r="BB5108" s="41"/>
      <c r="BC5108" s="41"/>
      <c r="BD5108" s="41"/>
      <c r="BE5108" s="41"/>
      <c r="BF5108" s="41"/>
      <c r="BG5108" s="41"/>
      <c r="BH5108" s="41"/>
      <c r="BI5108" s="41"/>
      <c r="BJ5108" s="41"/>
      <c r="BK5108" s="41"/>
      <c r="BL5108" s="41"/>
      <c r="BM5108" s="41"/>
      <c r="BN5108" s="41"/>
      <c r="BO5108" s="41"/>
      <c r="BP5108" s="108"/>
      <c r="CG5108" s="102"/>
      <c r="CI5108" s="45"/>
    </row>
    <row r="5109" spans="37:87" ht="13" customHeight="1">
      <c r="AK5109" s="114"/>
      <c r="AL5109" s="41"/>
      <c r="AM5109" s="41"/>
      <c r="AN5109" s="41"/>
      <c r="AO5109" s="41"/>
      <c r="AP5109" s="41"/>
      <c r="AQ5109" s="41"/>
      <c r="AR5109" s="41"/>
      <c r="AS5109" s="41"/>
      <c r="AT5109" s="41"/>
      <c r="AU5109" s="41"/>
      <c r="AV5109" s="41"/>
      <c r="AW5109" s="41"/>
      <c r="AX5109" s="41"/>
      <c r="AY5109" s="41"/>
      <c r="AZ5109" s="41"/>
      <c r="BA5109" s="41"/>
      <c r="BB5109" s="41"/>
      <c r="BC5109" s="41"/>
      <c r="BD5109" s="41"/>
      <c r="BE5109" s="41"/>
      <c r="BF5109" s="41"/>
      <c r="BG5109" s="41"/>
      <c r="BH5109" s="41"/>
      <c r="BI5109" s="41"/>
      <c r="BJ5109" s="41"/>
      <c r="BK5109" s="41"/>
      <c r="BL5109" s="41"/>
      <c r="BM5109" s="41"/>
      <c r="BN5109" s="41"/>
      <c r="BO5109" s="41"/>
      <c r="BP5109" s="108"/>
      <c r="CG5109" s="102"/>
      <c r="CI5109" s="45"/>
    </row>
    <row r="5110" spans="37:87" ht="13" customHeight="1">
      <c r="AK5110" s="114"/>
      <c r="AL5110" s="41"/>
      <c r="AM5110" s="41"/>
      <c r="AN5110" s="41"/>
      <c r="AO5110" s="41"/>
      <c r="AP5110" s="41"/>
      <c r="AQ5110" s="41"/>
      <c r="AR5110" s="41"/>
      <c r="AS5110" s="41"/>
      <c r="AT5110" s="41"/>
      <c r="AU5110" s="41"/>
      <c r="AV5110" s="41"/>
      <c r="AW5110" s="41"/>
      <c r="AX5110" s="41"/>
      <c r="AY5110" s="41"/>
      <c r="AZ5110" s="41"/>
      <c r="BA5110" s="41"/>
      <c r="BB5110" s="41"/>
      <c r="BC5110" s="41"/>
      <c r="BD5110" s="41"/>
      <c r="BE5110" s="41"/>
      <c r="BF5110" s="41"/>
      <c r="BG5110" s="41"/>
      <c r="BH5110" s="41"/>
      <c r="BI5110" s="41"/>
      <c r="BJ5110" s="41"/>
      <c r="BK5110" s="41"/>
      <c r="BL5110" s="41"/>
      <c r="BM5110" s="41"/>
      <c r="BN5110" s="41"/>
      <c r="BO5110" s="41"/>
      <c r="BP5110" s="108"/>
      <c r="CG5110" s="102"/>
      <c r="CI5110" s="45"/>
    </row>
    <row r="5111" spans="37:87" ht="13" customHeight="1">
      <c r="AK5111" s="114"/>
      <c r="AL5111" s="41"/>
      <c r="AM5111" s="41"/>
      <c r="AN5111" s="41"/>
      <c r="AO5111" s="41"/>
      <c r="AP5111" s="41"/>
      <c r="AQ5111" s="41"/>
      <c r="AR5111" s="41"/>
      <c r="AS5111" s="41"/>
      <c r="AT5111" s="41"/>
      <c r="AU5111" s="41"/>
      <c r="AV5111" s="41"/>
      <c r="AW5111" s="41"/>
      <c r="AX5111" s="41"/>
      <c r="AY5111" s="41"/>
      <c r="AZ5111" s="41"/>
      <c r="BA5111" s="41"/>
      <c r="BB5111" s="41"/>
      <c r="BC5111" s="41"/>
      <c r="BD5111" s="41"/>
      <c r="BE5111" s="41"/>
      <c r="BF5111" s="41"/>
      <c r="BG5111" s="41"/>
      <c r="BH5111" s="41"/>
      <c r="BI5111" s="41"/>
      <c r="BJ5111" s="41"/>
      <c r="BK5111" s="41"/>
      <c r="BL5111" s="41"/>
      <c r="BM5111" s="41"/>
      <c r="BN5111" s="41"/>
      <c r="BO5111" s="41"/>
      <c r="BP5111" s="108"/>
      <c r="CG5111" s="102"/>
      <c r="CI5111" s="45"/>
    </row>
    <row r="5112" spans="37:87" ht="13" customHeight="1">
      <c r="AK5112" s="114"/>
      <c r="AL5112" s="41"/>
      <c r="AM5112" s="41"/>
      <c r="AN5112" s="41"/>
      <c r="AO5112" s="41"/>
      <c r="AP5112" s="41"/>
      <c r="AQ5112" s="41"/>
      <c r="AR5112" s="41"/>
      <c r="AS5112" s="41"/>
      <c r="AT5112" s="41"/>
      <c r="AU5112" s="41"/>
      <c r="AV5112" s="41"/>
      <c r="AW5112" s="41"/>
      <c r="AX5112" s="41"/>
      <c r="AY5112" s="41"/>
      <c r="AZ5112" s="41"/>
      <c r="BA5112" s="41"/>
      <c r="BB5112" s="41"/>
      <c r="BC5112" s="41"/>
      <c r="BD5112" s="41"/>
      <c r="BE5112" s="41"/>
      <c r="BF5112" s="41"/>
      <c r="BG5112" s="41"/>
      <c r="BH5112" s="41"/>
      <c r="BI5112" s="41"/>
      <c r="BJ5112" s="41"/>
      <c r="BK5112" s="41"/>
      <c r="BL5112" s="41"/>
      <c r="BM5112" s="41"/>
      <c r="BN5112" s="41"/>
      <c r="BO5112" s="41"/>
      <c r="BP5112" s="108"/>
      <c r="CG5112" s="102"/>
      <c r="CI5112" s="45"/>
    </row>
    <row r="5113" spans="37:87" ht="13" customHeight="1">
      <c r="AK5113" s="114"/>
      <c r="AL5113" s="41"/>
      <c r="AM5113" s="41"/>
      <c r="AN5113" s="41"/>
      <c r="AO5113" s="41"/>
      <c r="AP5113" s="41"/>
      <c r="AQ5113" s="41"/>
      <c r="AR5113" s="41"/>
      <c r="AS5113" s="41"/>
      <c r="AT5113" s="41"/>
      <c r="AU5113" s="41"/>
      <c r="AV5113" s="41"/>
      <c r="AW5113" s="41"/>
      <c r="AX5113" s="41"/>
      <c r="AY5113" s="41"/>
      <c r="AZ5113" s="41"/>
      <c r="BA5113" s="41"/>
      <c r="BB5113" s="41"/>
      <c r="BC5113" s="41"/>
      <c r="BD5113" s="41"/>
      <c r="BE5113" s="41"/>
      <c r="BF5113" s="41"/>
      <c r="BG5113" s="41"/>
      <c r="BH5113" s="41"/>
      <c r="BI5113" s="41"/>
      <c r="BJ5113" s="41"/>
      <c r="BK5113" s="41"/>
      <c r="BL5113" s="41"/>
      <c r="BM5113" s="41"/>
      <c r="BN5113" s="41"/>
      <c r="BO5113" s="41"/>
      <c r="BP5113" s="108"/>
      <c r="CG5113" s="102"/>
      <c r="CI5113" s="45"/>
    </row>
    <row r="5114" spans="37:87" ht="13" customHeight="1">
      <c r="AK5114" s="114"/>
      <c r="AL5114" s="41"/>
      <c r="AM5114" s="41"/>
      <c r="AN5114" s="41"/>
      <c r="AO5114" s="41"/>
      <c r="AP5114" s="41"/>
      <c r="AQ5114" s="41"/>
      <c r="AR5114" s="41"/>
      <c r="AS5114" s="41"/>
      <c r="AT5114" s="41"/>
      <c r="AU5114" s="41"/>
      <c r="AV5114" s="41"/>
      <c r="AW5114" s="41"/>
      <c r="AX5114" s="41"/>
      <c r="AY5114" s="41"/>
      <c r="AZ5114" s="41"/>
      <c r="BA5114" s="41"/>
      <c r="BB5114" s="41"/>
      <c r="BC5114" s="41"/>
      <c r="BD5114" s="41"/>
      <c r="BE5114" s="41"/>
      <c r="BF5114" s="41"/>
      <c r="BG5114" s="41"/>
      <c r="BH5114" s="41"/>
      <c r="BI5114" s="41"/>
      <c r="BJ5114" s="41"/>
      <c r="BK5114" s="41"/>
      <c r="BL5114" s="41"/>
      <c r="BM5114" s="41"/>
      <c r="BN5114" s="41"/>
      <c r="BO5114" s="41"/>
      <c r="BP5114" s="108"/>
      <c r="CG5114" s="102"/>
      <c r="CI5114" s="45"/>
    </row>
    <row r="5115" spans="37:87" ht="13" customHeight="1">
      <c r="AK5115" s="114"/>
      <c r="AL5115" s="41"/>
      <c r="AM5115" s="41"/>
      <c r="AN5115" s="41"/>
      <c r="AO5115" s="41"/>
      <c r="AP5115" s="41"/>
      <c r="AQ5115" s="41"/>
      <c r="AR5115" s="41"/>
      <c r="AS5115" s="41"/>
      <c r="AT5115" s="41"/>
      <c r="AU5115" s="41"/>
      <c r="AV5115" s="41"/>
      <c r="AW5115" s="41"/>
      <c r="AX5115" s="41"/>
      <c r="AY5115" s="41"/>
      <c r="AZ5115" s="41"/>
      <c r="BA5115" s="41"/>
      <c r="BB5115" s="41"/>
      <c r="BC5115" s="41"/>
      <c r="BD5115" s="41"/>
      <c r="BE5115" s="41"/>
      <c r="BF5115" s="41"/>
      <c r="BG5115" s="41"/>
      <c r="BH5115" s="41"/>
      <c r="BI5115" s="41"/>
      <c r="BJ5115" s="41"/>
      <c r="BK5115" s="41"/>
      <c r="BL5115" s="41"/>
      <c r="BM5115" s="41"/>
      <c r="BN5115" s="41"/>
      <c r="BO5115" s="41"/>
      <c r="BP5115" s="108"/>
      <c r="CG5115" s="102"/>
      <c r="CI5115" s="45"/>
    </row>
    <row r="5116" spans="37:87" ht="13" customHeight="1">
      <c r="AK5116" s="114"/>
      <c r="AL5116" s="41"/>
      <c r="AM5116" s="41"/>
      <c r="AN5116" s="41"/>
      <c r="AO5116" s="41"/>
      <c r="AP5116" s="41"/>
      <c r="AQ5116" s="41"/>
      <c r="AR5116" s="41"/>
      <c r="AS5116" s="41"/>
      <c r="AT5116" s="41"/>
      <c r="AU5116" s="41"/>
      <c r="AV5116" s="41"/>
      <c r="AW5116" s="41"/>
      <c r="AX5116" s="41"/>
      <c r="AY5116" s="41"/>
      <c r="AZ5116" s="41"/>
      <c r="BA5116" s="41"/>
      <c r="BB5116" s="41"/>
      <c r="BC5116" s="41"/>
      <c r="BD5116" s="41"/>
      <c r="BE5116" s="41"/>
      <c r="BF5116" s="41"/>
      <c r="BG5116" s="41"/>
      <c r="BH5116" s="41"/>
      <c r="BI5116" s="41"/>
      <c r="BJ5116" s="41"/>
      <c r="BK5116" s="41"/>
      <c r="BL5116" s="41"/>
      <c r="BM5116" s="41"/>
      <c r="BN5116" s="41"/>
      <c r="BO5116" s="41"/>
      <c r="BP5116" s="108"/>
      <c r="CG5116" s="102"/>
      <c r="CI5116" s="45"/>
    </row>
    <row r="5117" spans="37:87" ht="13" customHeight="1">
      <c r="AK5117" s="114"/>
      <c r="AL5117" s="41"/>
      <c r="AM5117" s="41"/>
      <c r="AN5117" s="41"/>
      <c r="AO5117" s="41"/>
      <c r="AP5117" s="41"/>
      <c r="AQ5117" s="41"/>
      <c r="AR5117" s="41"/>
      <c r="AS5117" s="41"/>
      <c r="AT5117" s="41"/>
      <c r="AU5117" s="41"/>
      <c r="AV5117" s="41"/>
      <c r="AW5117" s="41"/>
      <c r="AX5117" s="41"/>
      <c r="AY5117" s="41"/>
      <c r="AZ5117" s="41"/>
      <c r="BA5117" s="41"/>
      <c r="BB5117" s="41"/>
      <c r="BC5117" s="41"/>
      <c r="BD5117" s="41"/>
      <c r="BE5117" s="41"/>
      <c r="BF5117" s="41"/>
      <c r="BG5117" s="41"/>
      <c r="BH5117" s="41"/>
      <c r="BI5117" s="41"/>
      <c r="BJ5117" s="41"/>
      <c r="BK5117" s="41"/>
      <c r="BL5117" s="41"/>
      <c r="BM5117" s="41"/>
      <c r="BN5117" s="41"/>
      <c r="BO5117" s="41"/>
      <c r="BP5117" s="108"/>
      <c r="CG5117" s="102"/>
      <c r="CI5117" s="45"/>
    </row>
    <row r="5118" spans="37:87" ht="13" customHeight="1">
      <c r="AK5118" s="114"/>
      <c r="AL5118" s="41"/>
      <c r="AM5118" s="41"/>
      <c r="AN5118" s="41"/>
      <c r="AO5118" s="41"/>
      <c r="AP5118" s="41"/>
      <c r="AQ5118" s="41"/>
      <c r="AR5118" s="41"/>
      <c r="AS5118" s="41"/>
      <c r="AT5118" s="41"/>
      <c r="AU5118" s="41"/>
      <c r="AV5118" s="41"/>
      <c r="AW5118" s="41"/>
      <c r="AX5118" s="41"/>
      <c r="AY5118" s="41"/>
      <c r="AZ5118" s="41"/>
      <c r="BA5118" s="41"/>
      <c r="BB5118" s="41"/>
      <c r="BC5118" s="41"/>
      <c r="BD5118" s="41"/>
      <c r="BE5118" s="41"/>
      <c r="BF5118" s="41"/>
      <c r="BG5118" s="41"/>
      <c r="BH5118" s="41"/>
      <c r="BI5118" s="41"/>
      <c r="BJ5118" s="41"/>
      <c r="BK5118" s="41"/>
      <c r="BL5118" s="41"/>
      <c r="BM5118" s="41"/>
      <c r="BN5118" s="41"/>
      <c r="BO5118" s="41"/>
      <c r="BP5118" s="108"/>
      <c r="CG5118" s="102"/>
      <c r="CI5118" s="45"/>
    </row>
    <row r="5119" spans="37:87" ht="13" customHeight="1">
      <c r="AK5119" s="114"/>
      <c r="AL5119" s="41"/>
      <c r="AM5119" s="41"/>
      <c r="AN5119" s="41"/>
      <c r="AO5119" s="41"/>
      <c r="AP5119" s="41"/>
      <c r="AQ5119" s="41"/>
      <c r="AR5119" s="41"/>
      <c r="AS5119" s="41"/>
      <c r="AT5119" s="41"/>
      <c r="AU5119" s="41"/>
      <c r="AV5119" s="41"/>
      <c r="AW5119" s="41"/>
      <c r="AX5119" s="41"/>
      <c r="AY5119" s="41"/>
      <c r="AZ5119" s="41"/>
      <c r="BA5119" s="41"/>
      <c r="BB5119" s="41"/>
      <c r="BC5119" s="41"/>
      <c r="BD5119" s="41"/>
      <c r="BE5119" s="41"/>
      <c r="BF5119" s="41"/>
      <c r="BG5119" s="41"/>
      <c r="BH5119" s="41"/>
      <c r="BI5119" s="41"/>
      <c r="BJ5119" s="41"/>
      <c r="BK5119" s="41"/>
      <c r="BL5119" s="41"/>
      <c r="BM5119" s="41"/>
      <c r="BN5119" s="41"/>
      <c r="BO5119" s="41"/>
      <c r="BP5119" s="108"/>
      <c r="CG5119" s="102"/>
      <c r="CI5119" s="45"/>
    </row>
    <row r="5120" spans="37:87" ht="13" customHeight="1">
      <c r="AK5120" s="114"/>
      <c r="AL5120" s="41"/>
      <c r="AM5120" s="41"/>
      <c r="AN5120" s="41"/>
      <c r="AO5120" s="41"/>
      <c r="AP5120" s="41"/>
      <c r="AQ5120" s="41"/>
      <c r="AR5120" s="41"/>
      <c r="AS5120" s="41"/>
      <c r="AT5120" s="41"/>
      <c r="AU5120" s="41"/>
      <c r="AV5120" s="41"/>
      <c r="AW5120" s="41"/>
      <c r="AX5120" s="41"/>
      <c r="AY5120" s="41"/>
      <c r="AZ5120" s="41"/>
      <c r="BA5120" s="41"/>
      <c r="BB5120" s="41"/>
      <c r="BC5120" s="41"/>
      <c r="BD5120" s="41"/>
      <c r="BE5120" s="41"/>
      <c r="BF5120" s="41"/>
      <c r="BG5120" s="41"/>
      <c r="BH5120" s="41"/>
      <c r="BI5120" s="41"/>
      <c r="BJ5120" s="41"/>
      <c r="BK5120" s="41"/>
      <c r="BL5120" s="41"/>
      <c r="BM5120" s="41"/>
      <c r="BN5120" s="41"/>
      <c r="BO5120" s="41"/>
      <c r="BP5120" s="108"/>
      <c r="CG5120" s="102"/>
      <c r="CI5120" s="45"/>
    </row>
    <row r="5121" spans="37:87" ht="13" customHeight="1">
      <c r="AK5121" s="114"/>
      <c r="AL5121" s="41"/>
      <c r="AM5121" s="41"/>
      <c r="AN5121" s="41"/>
      <c r="AO5121" s="41"/>
      <c r="AP5121" s="41"/>
      <c r="AQ5121" s="41"/>
      <c r="AR5121" s="41"/>
      <c r="AS5121" s="41"/>
      <c r="AT5121" s="41"/>
      <c r="AU5121" s="41"/>
      <c r="AV5121" s="41"/>
      <c r="AW5121" s="41"/>
      <c r="AX5121" s="41"/>
      <c r="AY5121" s="41"/>
      <c r="AZ5121" s="41"/>
      <c r="BA5121" s="41"/>
      <c r="BB5121" s="41"/>
      <c r="BC5121" s="41"/>
      <c r="BD5121" s="41"/>
      <c r="BE5121" s="41"/>
      <c r="BF5121" s="41"/>
      <c r="BG5121" s="41"/>
      <c r="BH5121" s="41"/>
      <c r="BI5121" s="41"/>
      <c r="BJ5121" s="41"/>
      <c r="BK5121" s="41"/>
      <c r="BL5121" s="41"/>
      <c r="BM5121" s="41"/>
      <c r="BN5121" s="41"/>
      <c r="BO5121" s="41"/>
      <c r="BP5121" s="108"/>
      <c r="CG5121" s="102"/>
      <c r="CI5121" s="45"/>
    </row>
    <row r="5122" spans="37:87" ht="13" customHeight="1">
      <c r="AK5122" s="114"/>
      <c r="AL5122" s="41"/>
      <c r="AM5122" s="41"/>
      <c r="AN5122" s="41"/>
      <c r="AO5122" s="41"/>
      <c r="AP5122" s="41"/>
      <c r="AQ5122" s="41"/>
      <c r="AR5122" s="41"/>
      <c r="AS5122" s="41"/>
      <c r="AT5122" s="41"/>
      <c r="AU5122" s="41"/>
      <c r="AV5122" s="41"/>
      <c r="AW5122" s="41"/>
      <c r="AX5122" s="41"/>
      <c r="AY5122" s="41"/>
      <c r="AZ5122" s="41"/>
      <c r="BA5122" s="41"/>
      <c r="BB5122" s="41"/>
      <c r="BC5122" s="41"/>
      <c r="BD5122" s="41"/>
      <c r="BE5122" s="41"/>
      <c r="BF5122" s="41"/>
      <c r="BG5122" s="41"/>
      <c r="BH5122" s="41"/>
      <c r="BI5122" s="41"/>
      <c r="BJ5122" s="41"/>
      <c r="BK5122" s="41"/>
      <c r="BL5122" s="41"/>
      <c r="BM5122" s="41"/>
      <c r="BN5122" s="41"/>
      <c r="BO5122" s="41"/>
      <c r="BP5122" s="108"/>
      <c r="CG5122" s="102"/>
      <c r="CI5122" s="45"/>
    </row>
    <row r="5123" spans="37:87" ht="13" customHeight="1">
      <c r="AK5123" s="114"/>
      <c r="AL5123" s="41"/>
      <c r="AM5123" s="41"/>
      <c r="AN5123" s="41"/>
      <c r="AO5123" s="41"/>
      <c r="AP5123" s="41"/>
      <c r="AQ5123" s="41"/>
      <c r="AR5123" s="41"/>
      <c r="AS5123" s="41"/>
      <c r="AT5123" s="41"/>
      <c r="AU5123" s="41"/>
      <c r="AV5123" s="41"/>
      <c r="AW5123" s="41"/>
      <c r="AX5123" s="41"/>
      <c r="AY5123" s="41"/>
      <c r="AZ5123" s="41"/>
      <c r="BA5123" s="41"/>
      <c r="BB5123" s="41"/>
      <c r="BC5123" s="41"/>
      <c r="BD5123" s="41"/>
      <c r="BE5123" s="41"/>
      <c r="BF5123" s="41"/>
      <c r="BG5123" s="41"/>
      <c r="BH5123" s="41"/>
      <c r="BI5123" s="41"/>
      <c r="BJ5123" s="41"/>
      <c r="BK5123" s="41"/>
      <c r="BL5123" s="41"/>
      <c r="BM5123" s="41"/>
      <c r="BN5123" s="41"/>
      <c r="BO5123" s="41"/>
      <c r="BP5123" s="108"/>
      <c r="CG5123" s="102"/>
      <c r="CI5123" s="45"/>
    </row>
    <row r="5124" spans="37:87" ht="13" customHeight="1">
      <c r="AK5124" s="114"/>
      <c r="AL5124" s="41"/>
      <c r="AM5124" s="41"/>
      <c r="AN5124" s="41"/>
      <c r="AO5124" s="41"/>
      <c r="AP5124" s="41"/>
      <c r="AQ5124" s="41"/>
      <c r="AR5124" s="41"/>
      <c r="AS5124" s="41"/>
      <c r="AT5124" s="41"/>
      <c r="AU5124" s="41"/>
      <c r="AV5124" s="41"/>
      <c r="AW5124" s="41"/>
      <c r="AX5124" s="41"/>
      <c r="AY5124" s="41"/>
      <c r="AZ5124" s="41"/>
      <c r="BA5124" s="41"/>
      <c r="BB5124" s="41"/>
      <c r="BC5124" s="41"/>
      <c r="BD5124" s="41"/>
      <c r="BE5124" s="41"/>
      <c r="BF5124" s="41"/>
      <c r="BG5124" s="41"/>
      <c r="BH5124" s="41"/>
      <c r="BI5124" s="41"/>
      <c r="BJ5124" s="41"/>
      <c r="BK5124" s="41"/>
      <c r="BL5124" s="41"/>
      <c r="BM5124" s="41"/>
      <c r="BN5124" s="41"/>
      <c r="BO5124" s="41"/>
      <c r="BP5124" s="108"/>
      <c r="CG5124" s="102"/>
      <c r="CI5124" s="45"/>
    </row>
    <row r="5125" spans="37:87" ht="13" customHeight="1">
      <c r="AK5125" s="114"/>
      <c r="AL5125" s="41"/>
      <c r="AM5125" s="41"/>
      <c r="AN5125" s="41"/>
      <c r="AO5125" s="41"/>
      <c r="AP5125" s="41"/>
      <c r="AQ5125" s="41"/>
      <c r="AR5125" s="41"/>
      <c r="AS5125" s="41"/>
      <c r="AT5125" s="41"/>
      <c r="AU5125" s="41"/>
      <c r="AV5125" s="41"/>
      <c r="AW5125" s="41"/>
      <c r="AX5125" s="41"/>
      <c r="AY5125" s="41"/>
      <c r="AZ5125" s="41"/>
      <c r="BA5125" s="41"/>
      <c r="BB5125" s="41"/>
      <c r="BC5125" s="41"/>
      <c r="BD5125" s="41"/>
      <c r="BE5125" s="41"/>
      <c r="BF5125" s="41"/>
      <c r="BG5125" s="41"/>
      <c r="BH5125" s="41"/>
      <c r="BI5125" s="41"/>
      <c r="BJ5125" s="41"/>
      <c r="BK5125" s="41"/>
      <c r="BL5125" s="41"/>
      <c r="BM5125" s="41"/>
      <c r="BN5125" s="41"/>
      <c r="BO5125" s="41"/>
      <c r="BP5125" s="108"/>
      <c r="CG5125" s="102"/>
      <c r="CI5125" s="45"/>
    </row>
    <row r="5126" spans="37:87" ht="13" customHeight="1">
      <c r="AK5126" s="114"/>
      <c r="AL5126" s="41"/>
      <c r="AM5126" s="41"/>
      <c r="AN5126" s="41"/>
      <c r="AO5126" s="41"/>
      <c r="AP5126" s="41"/>
      <c r="AQ5126" s="41"/>
      <c r="AR5126" s="41"/>
      <c r="AS5126" s="41"/>
      <c r="AT5126" s="41"/>
      <c r="AU5126" s="41"/>
      <c r="AV5126" s="41"/>
      <c r="AW5126" s="41"/>
      <c r="AX5126" s="41"/>
      <c r="AY5126" s="41"/>
      <c r="AZ5126" s="41"/>
      <c r="BA5126" s="41"/>
      <c r="BB5126" s="41"/>
      <c r="BC5126" s="41"/>
      <c r="BD5126" s="41"/>
      <c r="BE5126" s="41"/>
      <c r="BF5126" s="41"/>
      <c r="BG5126" s="41"/>
      <c r="BH5126" s="41"/>
      <c r="BI5126" s="41"/>
      <c r="BJ5126" s="41"/>
      <c r="BK5126" s="41"/>
      <c r="BL5126" s="41"/>
      <c r="BM5126" s="41"/>
      <c r="BN5126" s="41"/>
      <c r="BO5126" s="41"/>
      <c r="BP5126" s="108"/>
      <c r="CG5126" s="102"/>
      <c r="CI5126" s="45"/>
    </row>
    <row r="5127" spans="37:87" ht="13" customHeight="1">
      <c r="AK5127" s="114"/>
      <c r="AL5127" s="41"/>
      <c r="AM5127" s="41"/>
      <c r="AN5127" s="41"/>
      <c r="AO5127" s="41"/>
      <c r="AP5127" s="41"/>
      <c r="AQ5127" s="41"/>
      <c r="AR5127" s="41"/>
      <c r="AS5127" s="41"/>
      <c r="AT5127" s="41"/>
      <c r="AU5127" s="41"/>
      <c r="AV5127" s="41"/>
      <c r="AW5127" s="41"/>
      <c r="AX5127" s="41"/>
      <c r="AY5127" s="41"/>
      <c r="AZ5127" s="41"/>
      <c r="BA5127" s="41"/>
      <c r="BB5127" s="41"/>
      <c r="BC5127" s="41"/>
      <c r="BD5127" s="41"/>
      <c r="BE5127" s="41"/>
      <c r="BF5127" s="41"/>
      <c r="BG5127" s="41"/>
      <c r="BH5127" s="41"/>
      <c r="BI5127" s="41"/>
      <c r="BJ5127" s="41"/>
      <c r="BK5127" s="41"/>
      <c r="BL5127" s="41"/>
      <c r="BM5127" s="41"/>
      <c r="BN5127" s="41"/>
      <c r="BO5127" s="41"/>
      <c r="BP5127" s="108"/>
      <c r="CG5127" s="102"/>
      <c r="CI5127" s="45"/>
    </row>
    <row r="5128" spans="37:87" ht="13" customHeight="1">
      <c r="AK5128" s="114"/>
      <c r="AL5128" s="41"/>
      <c r="AM5128" s="41"/>
      <c r="AN5128" s="41"/>
      <c r="AO5128" s="41"/>
      <c r="AP5128" s="41"/>
      <c r="AQ5128" s="41"/>
      <c r="AR5128" s="41"/>
      <c r="AS5128" s="41"/>
      <c r="AT5128" s="41"/>
      <c r="AU5128" s="41"/>
      <c r="AV5128" s="41"/>
      <c r="AW5128" s="41"/>
      <c r="AX5128" s="41"/>
      <c r="AY5128" s="41"/>
      <c r="AZ5128" s="41"/>
      <c r="BA5128" s="41"/>
      <c r="BB5128" s="41"/>
      <c r="BC5128" s="41"/>
      <c r="BD5128" s="41"/>
      <c r="BE5128" s="41"/>
      <c r="BF5128" s="41"/>
      <c r="BG5128" s="41"/>
      <c r="BH5128" s="41"/>
      <c r="BI5128" s="41"/>
      <c r="BJ5128" s="41"/>
      <c r="BK5128" s="41"/>
      <c r="BL5128" s="41"/>
      <c r="BM5128" s="41"/>
      <c r="BN5128" s="41"/>
      <c r="BO5128" s="41"/>
      <c r="BP5128" s="108"/>
      <c r="CG5128" s="102"/>
      <c r="CI5128" s="45"/>
    </row>
    <row r="5129" spans="37:87" ht="13" customHeight="1">
      <c r="AK5129" s="114"/>
      <c r="AL5129" s="41"/>
      <c r="AM5129" s="41"/>
      <c r="AN5129" s="41"/>
      <c r="AO5129" s="41"/>
      <c r="AP5129" s="41"/>
      <c r="AQ5129" s="41"/>
      <c r="AR5129" s="41"/>
      <c r="AS5129" s="41"/>
      <c r="AT5129" s="41"/>
      <c r="AU5129" s="41"/>
      <c r="AV5129" s="41"/>
      <c r="AW5129" s="41"/>
      <c r="AX5129" s="41"/>
      <c r="AY5129" s="41"/>
      <c r="AZ5129" s="41"/>
      <c r="BA5129" s="41"/>
      <c r="BB5129" s="41"/>
      <c r="BC5129" s="41"/>
      <c r="BD5129" s="41"/>
      <c r="BE5129" s="41"/>
      <c r="BF5129" s="41"/>
      <c r="BG5129" s="41"/>
      <c r="BH5129" s="41"/>
      <c r="BI5129" s="41"/>
      <c r="BJ5129" s="41"/>
      <c r="BK5129" s="41"/>
      <c r="BL5129" s="41"/>
      <c r="BM5129" s="41"/>
      <c r="BN5129" s="41"/>
      <c r="BO5129" s="41"/>
      <c r="BP5129" s="108"/>
      <c r="CG5129" s="102"/>
      <c r="CI5129" s="45"/>
    </row>
    <row r="5130" spans="37:87" ht="13" customHeight="1">
      <c r="AK5130" s="114"/>
      <c r="AL5130" s="41"/>
      <c r="AM5130" s="41"/>
      <c r="AN5130" s="41"/>
      <c r="AO5130" s="41"/>
      <c r="AP5130" s="41"/>
      <c r="AQ5130" s="41"/>
      <c r="AR5130" s="41"/>
      <c r="AS5130" s="41"/>
      <c r="AT5130" s="41"/>
      <c r="AU5130" s="41"/>
      <c r="AV5130" s="41"/>
      <c r="AW5130" s="41"/>
      <c r="AX5130" s="41"/>
      <c r="AY5130" s="41"/>
      <c r="AZ5130" s="41"/>
      <c r="BA5130" s="41"/>
      <c r="BB5130" s="41"/>
      <c r="BC5130" s="41"/>
      <c r="BD5130" s="41"/>
      <c r="BE5130" s="41"/>
      <c r="BF5130" s="41"/>
      <c r="BG5130" s="41"/>
      <c r="BH5130" s="41"/>
      <c r="BI5130" s="41"/>
      <c r="BJ5130" s="41"/>
      <c r="BK5130" s="41"/>
      <c r="BL5130" s="41"/>
      <c r="BM5130" s="41"/>
      <c r="BN5130" s="41"/>
      <c r="BO5130" s="41"/>
      <c r="BP5130" s="108"/>
      <c r="CG5130" s="102"/>
      <c r="CI5130" s="45"/>
    </row>
    <row r="5131" spans="37:87" ht="13" customHeight="1">
      <c r="AK5131" s="114"/>
      <c r="AL5131" s="41"/>
      <c r="AM5131" s="41"/>
      <c r="AN5131" s="41"/>
      <c r="AO5131" s="41"/>
      <c r="AP5131" s="41"/>
      <c r="AQ5131" s="41"/>
      <c r="AR5131" s="41"/>
      <c r="AS5131" s="41"/>
      <c r="AT5131" s="41"/>
      <c r="AU5131" s="41"/>
      <c r="AV5131" s="41"/>
      <c r="AW5131" s="41"/>
      <c r="AX5131" s="41"/>
      <c r="AY5131" s="41"/>
      <c r="AZ5131" s="41"/>
      <c r="BA5131" s="41"/>
      <c r="BB5131" s="41"/>
      <c r="BC5131" s="41"/>
      <c r="BD5131" s="41"/>
      <c r="BE5131" s="41"/>
      <c r="BF5131" s="41"/>
      <c r="BG5131" s="41"/>
      <c r="BH5131" s="41"/>
      <c r="BI5131" s="41"/>
      <c r="BJ5131" s="41"/>
      <c r="BK5131" s="41"/>
      <c r="BL5131" s="41"/>
      <c r="BM5131" s="41"/>
      <c r="BN5131" s="41"/>
      <c r="BO5131" s="41"/>
      <c r="BP5131" s="108"/>
      <c r="CG5131" s="102"/>
      <c r="CI5131" s="45"/>
    </row>
    <row r="5132" spans="37:87" ht="13" customHeight="1">
      <c r="AK5132" s="114"/>
      <c r="AL5132" s="41"/>
      <c r="AM5132" s="41"/>
      <c r="AN5132" s="41"/>
      <c r="AO5132" s="41"/>
      <c r="AP5132" s="41"/>
      <c r="AQ5132" s="41"/>
      <c r="AR5132" s="41"/>
      <c r="AS5132" s="41"/>
      <c r="AT5132" s="41"/>
      <c r="AU5132" s="41"/>
      <c r="AV5132" s="41"/>
      <c r="AW5132" s="41"/>
      <c r="AX5132" s="41"/>
      <c r="AY5132" s="41"/>
      <c r="AZ5132" s="41"/>
      <c r="BA5132" s="41"/>
      <c r="BB5132" s="41"/>
      <c r="BC5132" s="41"/>
      <c r="BD5132" s="41"/>
      <c r="BE5132" s="41"/>
      <c r="BF5132" s="41"/>
      <c r="BG5132" s="41"/>
      <c r="BH5132" s="41"/>
      <c r="BI5132" s="41"/>
      <c r="BJ5132" s="41"/>
      <c r="BK5132" s="41"/>
      <c r="BL5132" s="41"/>
      <c r="BM5132" s="41"/>
      <c r="BN5132" s="41"/>
      <c r="BO5132" s="41"/>
      <c r="BP5132" s="108"/>
      <c r="CG5132" s="102"/>
      <c r="CI5132" s="45"/>
    </row>
    <row r="5133" spans="37:87" ht="13" customHeight="1">
      <c r="AK5133" s="114"/>
      <c r="AL5133" s="41"/>
      <c r="AM5133" s="41"/>
      <c r="AN5133" s="41"/>
      <c r="AO5133" s="41"/>
      <c r="AP5133" s="41"/>
      <c r="AQ5133" s="41"/>
      <c r="AR5133" s="41"/>
      <c r="AS5133" s="41"/>
      <c r="AT5133" s="41"/>
      <c r="AU5133" s="41"/>
      <c r="AV5133" s="41"/>
      <c r="AW5133" s="41"/>
      <c r="AX5133" s="41"/>
      <c r="AY5133" s="41"/>
      <c r="AZ5133" s="41"/>
      <c r="BA5133" s="41"/>
      <c r="BB5133" s="41"/>
      <c r="BC5133" s="41"/>
      <c r="BD5133" s="41"/>
      <c r="BE5133" s="41"/>
      <c r="BF5133" s="41"/>
      <c r="BG5133" s="41"/>
      <c r="BH5133" s="41"/>
      <c r="BI5133" s="41"/>
      <c r="BJ5133" s="41"/>
      <c r="BK5133" s="41"/>
      <c r="BL5133" s="41"/>
      <c r="BM5133" s="41"/>
      <c r="BN5133" s="41"/>
      <c r="BO5133" s="41"/>
      <c r="BP5133" s="108"/>
      <c r="CG5133" s="102"/>
      <c r="CI5133" s="45"/>
    </row>
    <row r="5134" spans="37:87" ht="13" customHeight="1">
      <c r="AK5134" s="114"/>
      <c r="AL5134" s="41"/>
      <c r="AM5134" s="41"/>
      <c r="AN5134" s="41"/>
      <c r="AO5134" s="41"/>
      <c r="AP5134" s="41"/>
      <c r="AQ5134" s="41"/>
      <c r="AR5134" s="41"/>
      <c r="AS5134" s="41"/>
      <c r="AT5134" s="41"/>
      <c r="AU5134" s="41"/>
      <c r="AV5134" s="41"/>
      <c r="AW5134" s="41"/>
      <c r="AX5134" s="41"/>
      <c r="AY5134" s="41"/>
      <c r="AZ5134" s="41"/>
      <c r="BA5134" s="41"/>
      <c r="BB5134" s="41"/>
      <c r="BC5134" s="41"/>
      <c r="BD5134" s="41"/>
      <c r="BE5134" s="41"/>
      <c r="BF5134" s="41"/>
      <c r="BG5134" s="41"/>
      <c r="BH5134" s="41"/>
      <c r="BI5134" s="41"/>
      <c r="BJ5134" s="41"/>
      <c r="BK5134" s="41"/>
      <c r="BL5134" s="41"/>
      <c r="BM5134" s="41"/>
      <c r="BN5134" s="41"/>
      <c r="BO5134" s="41"/>
      <c r="BP5134" s="108"/>
      <c r="CG5134" s="102"/>
      <c r="CI5134" s="45"/>
    </row>
    <row r="5135" spans="37:87" ht="13" customHeight="1">
      <c r="AK5135" s="114"/>
      <c r="AL5135" s="41"/>
      <c r="AM5135" s="41"/>
      <c r="AN5135" s="41"/>
      <c r="AO5135" s="41"/>
      <c r="AP5135" s="41"/>
      <c r="AQ5135" s="41"/>
      <c r="AR5135" s="41"/>
      <c r="AS5135" s="41"/>
      <c r="AT5135" s="41"/>
      <c r="AU5135" s="41"/>
      <c r="AV5135" s="41"/>
      <c r="AW5135" s="41"/>
      <c r="AX5135" s="41"/>
      <c r="AY5135" s="41"/>
      <c r="AZ5135" s="41"/>
      <c r="BA5135" s="41"/>
      <c r="BB5135" s="41"/>
      <c r="BC5135" s="41"/>
      <c r="BD5135" s="41"/>
      <c r="BE5135" s="41"/>
      <c r="BF5135" s="41"/>
      <c r="BG5135" s="41"/>
      <c r="BH5135" s="41"/>
      <c r="BI5135" s="41"/>
      <c r="BJ5135" s="41"/>
      <c r="BK5135" s="41"/>
      <c r="BL5135" s="41"/>
      <c r="BM5135" s="41"/>
      <c r="BN5135" s="41"/>
      <c r="BO5135" s="41"/>
      <c r="BP5135" s="108"/>
      <c r="CG5135" s="102"/>
      <c r="CI5135" s="45"/>
    </row>
    <row r="5136" spans="37:87" ht="13" customHeight="1">
      <c r="AK5136" s="114"/>
      <c r="AL5136" s="41"/>
      <c r="AM5136" s="41"/>
      <c r="AN5136" s="41"/>
      <c r="AO5136" s="41"/>
      <c r="AP5136" s="41"/>
      <c r="AQ5136" s="41"/>
      <c r="AR5136" s="41"/>
      <c r="AS5136" s="41"/>
      <c r="AT5136" s="41"/>
      <c r="AU5136" s="41"/>
      <c r="AV5136" s="41"/>
      <c r="AW5136" s="41"/>
      <c r="AX5136" s="41"/>
      <c r="AY5136" s="41"/>
      <c r="AZ5136" s="41"/>
      <c r="BA5136" s="41"/>
      <c r="BB5136" s="41"/>
      <c r="BC5136" s="41"/>
      <c r="BD5136" s="41"/>
      <c r="BE5136" s="41"/>
      <c r="BF5136" s="41"/>
      <c r="BG5136" s="41"/>
      <c r="BH5136" s="41"/>
      <c r="BI5136" s="41"/>
      <c r="BJ5136" s="41"/>
      <c r="BK5136" s="41"/>
      <c r="BL5136" s="41"/>
      <c r="BM5136" s="41"/>
      <c r="BN5136" s="41"/>
      <c r="BO5136" s="41"/>
      <c r="BP5136" s="108"/>
      <c r="CG5136" s="102"/>
      <c r="CI5136" s="45"/>
    </row>
    <row r="5137" spans="37:87" ht="13" customHeight="1">
      <c r="AK5137" s="114"/>
      <c r="AL5137" s="41"/>
      <c r="AM5137" s="41"/>
      <c r="AN5137" s="41"/>
      <c r="AO5137" s="41"/>
      <c r="AP5137" s="41"/>
      <c r="AQ5137" s="41"/>
      <c r="AR5137" s="41"/>
      <c r="AS5137" s="41"/>
      <c r="AT5137" s="41"/>
      <c r="AU5137" s="41"/>
      <c r="AV5137" s="41"/>
      <c r="AW5137" s="41"/>
      <c r="AX5137" s="41"/>
      <c r="AY5137" s="41"/>
      <c r="AZ5137" s="41"/>
      <c r="BA5137" s="41"/>
      <c r="BB5137" s="41"/>
      <c r="BC5137" s="41"/>
      <c r="BD5137" s="41"/>
      <c r="BE5137" s="41"/>
      <c r="BF5137" s="41"/>
      <c r="BG5137" s="41"/>
      <c r="BH5137" s="41"/>
      <c r="BI5137" s="41"/>
      <c r="BJ5137" s="41"/>
      <c r="BK5137" s="41"/>
      <c r="BL5137" s="41"/>
      <c r="BM5137" s="41"/>
      <c r="BN5137" s="41"/>
      <c r="BO5137" s="41"/>
      <c r="BP5137" s="108"/>
      <c r="CG5137" s="102"/>
      <c r="CI5137" s="45"/>
    </row>
    <row r="5138" spans="37:87" ht="13" customHeight="1">
      <c r="AK5138" s="114"/>
      <c r="AL5138" s="41"/>
      <c r="AM5138" s="41"/>
      <c r="AN5138" s="41"/>
      <c r="AO5138" s="41"/>
      <c r="AP5138" s="41"/>
      <c r="AQ5138" s="41"/>
      <c r="AR5138" s="41"/>
      <c r="AS5138" s="41"/>
      <c r="AT5138" s="41"/>
      <c r="AU5138" s="41"/>
      <c r="AV5138" s="41"/>
      <c r="AW5138" s="41"/>
      <c r="AX5138" s="41"/>
      <c r="AY5138" s="41"/>
      <c r="AZ5138" s="41"/>
      <c r="BA5138" s="41"/>
      <c r="BB5138" s="41"/>
      <c r="BC5138" s="41"/>
      <c r="BD5138" s="41"/>
      <c r="BE5138" s="41"/>
      <c r="BF5138" s="41"/>
      <c r="BG5138" s="41"/>
      <c r="BH5138" s="41"/>
      <c r="BI5138" s="41"/>
      <c r="BJ5138" s="41"/>
      <c r="BK5138" s="41"/>
      <c r="BL5138" s="41"/>
      <c r="BM5138" s="41"/>
      <c r="BN5138" s="41"/>
      <c r="BO5138" s="41"/>
      <c r="BP5138" s="108"/>
      <c r="CG5138" s="102"/>
      <c r="CI5138" s="45"/>
    </row>
    <row r="5139" spans="37:87" ht="13" customHeight="1">
      <c r="AK5139" s="114"/>
      <c r="AL5139" s="41"/>
      <c r="AM5139" s="41"/>
      <c r="AN5139" s="41"/>
      <c r="AO5139" s="41"/>
      <c r="AP5139" s="41"/>
      <c r="AQ5139" s="41"/>
      <c r="AR5139" s="41"/>
      <c r="AS5139" s="41"/>
      <c r="AT5139" s="41"/>
      <c r="AU5139" s="41"/>
      <c r="AV5139" s="41"/>
      <c r="AW5139" s="41"/>
      <c r="AX5139" s="41"/>
      <c r="AY5139" s="41"/>
      <c r="AZ5139" s="41"/>
      <c r="BA5139" s="41"/>
      <c r="BB5139" s="41"/>
      <c r="BC5139" s="41"/>
      <c r="BD5139" s="41"/>
      <c r="BE5139" s="41"/>
      <c r="BF5139" s="41"/>
      <c r="BG5139" s="41"/>
      <c r="BH5139" s="41"/>
      <c r="BI5139" s="41"/>
      <c r="BJ5139" s="41"/>
      <c r="BK5139" s="41"/>
      <c r="BL5139" s="41"/>
      <c r="BM5139" s="41"/>
      <c r="BN5139" s="41"/>
      <c r="BO5139" s="41"/>
      <c r="BP5139" s="108"/>
      <c r="CG5139" s="102"/>
      <c r="CI5139" s="45"/>
    </row>
    <row r="5140" spans="37:87" ht="13" customHeight="1">
      <c r="AK5140" s="114"/>
      <c r="AL5140" s="41"/>
      <c r="AM5140" s="41"/>
      <c r="AN5140" s="41"/>
      <c r="AO5140" s="41"/>
      <c r="AP5140" s="41"/>
      <c r="AQ5140" s="41"/>
      <c r="AR5140" s="41"/>
      <c r="AS5140" s="41"/>
      <c r="AT5140" s="41"/>
      <c r="AU5140" s="41"/>
      <c r="AV5140" s="41"/>
      <c r="AW5140" s="41"/>
      <c r="AX5140" s="41"/>
      <c r="AY5140" s="41"/>
      <c r="AZ5140" s="41"/>
      <c r="BA5140" s="41"/>
      <c r="BB5140" s="41"/>
      <c r="BC5140" s="41"/>
      <c r="BD5140" s="41"/>
      <c r="BE5140" s="41"/>
      <c r="BF5140" s="41"/>
      <c r="BG5140" s="41"/>
      <c r="BH5140" s="41"/>
      <c r="BI5140" s="41"/>
      <c r="BJ5140" s="41"/>
      <c r="BK5140" s="41"/>
      <c r="BL5140" s="41"/>
      <c r="BM5140" s="41"/>
      <c r="BN5140" s="41"/>
      <c r="BO5140" s="41"/>
      <c r="BP5140" s="108"/>
      <c r="CG5140" s="102"/>
      <c r="CI5140" s="45"/>
    </row>
    <row r="5141" spans="37:87" ht="13" customHeight="1">
      <c r="AK5141" s="114"/>
      <c r="AL5141" s="41"/>
      <c r="AM5141" s="41"/>
      <c r="AN5141" s="41"/>
      <c r="AO5141" s="41"/>
      <c r="AP5141" s="41"/>
      <c r="AQ5141" s="41"/>
      <c r="AR5141" s="41"/>
      <c r="AS5141" s="41"/>
      <c r="AT5141" s="41"/>
      <c r="AU5141" s="41"/>
      <c r="AV5141" s="41"/>
      <c r="AW5141" s="41"/>
      <c r="AX5141" s="41"/>
      <c r="AY5141" s="41"/>
      <c r="AZ5141" s="41"/>
      <c r="BA5141" s="41"/>
      <c r="BB5141" s="41"/>
      <c r="BC5141" s="41"/>
      <c r="BD5141" s="41"/>
      <c r="BE5141" s="41"/>
      <c r="BF5141" s="41"/>
      <c r="BG5141" s="41"/>
      <c r="BH5141" s="41"/>
      <c r="BI5141" s="41"/>
      <c r="BJ5141" s="41"/>
      <c r="BK5141" s="41"/>
      <c r="BL5141" s="41"/>
      <c r="BM5141" s="41"/>
      <c r="BN5141" s="41"/>
      <c r="BO5141" s="41"/>
      <c r="BP5141" s="108"/>
      <c r="CG5141" s="102"/>
      <c r="CI5141" s="45"/>
    </row>
    <row r="5142" spans="37:87" ht="13" customHeight="1">
      <c r="AK5142" s="114"/>
      <c r="AL5142" s="41"/>
      <c r="AM5142" s="41"/>
      <c r="AN5142" s="41"/>
      <c r="AO5142" s="41"/>
      <c r="AP5142" s="41"/>
      <c r="AQ5142" s="41"/>
      <c r="AR5142" s="41"/>
      <c r="AS5142" s="41"/>
      <c r="AT5142" s="41"/>
      <c r="AU5142" s="41"/>
      <c r="AV5142" s="41"/>
      <c r="AW5142" s="41"/>
      <c r="AX5142" s="41"/>
      <c r="AY5142" s="41"/>
      <c r="AZ5142" s="41"/>
      <c r="BA5142" s="41"/>
      <c r="BB5142" s="41"/>
      <c r="BC5142" s="41"/>
      <c r="BD5142" s="41"/>
      <c r="BE5142" s="41"/>
      <c r="BF5142" s="41"/>
      <c r="BG5142" s="41"/>
      <c r="BH5142" s="41"/>
      <c r="BI5142" s="41"/>
      <c r="BJ5142" s="41"/>
      <c r="BK5142" s="41"/>
      <c r="BL5142" s="41"/>
      <c r="BM5142" s="41"/>
      <c r="BN5142" s="41"/>
      <c r="BO5142" s="41"/>
      <c r="BP5142" s="108"/>
      <c r="CG5142" s="102"/>
      <c r="CI5142" s="45"/>
    </row>
    <row r="5143" spans="37:87" ht="13" customHeight="1">
      <c r="AK5143" s="114"/>
      <c r="AL5143" s="41"/>
      <c r="AM5143" s="41"/>
      <c r="AN5143" s="41"/>
      <c r="AO5143" s="41"/>
      <c r="AP5143" s="41"/>
      <c r="AQ5143" s="41"/>
      <c r="AR5143" s="41"/>
      <c r="AS5143" s="41"/>
      <c r="AT5143" s="41"/>
      <c r="AU5143" s="41"/>
      <c r="AV5143" s="41"/>
      <c r="AW5143" s="41"/>
      <c r="AX5143" s="41"/>
      <c r="AY5143" s="41"/>
      <c r="AZ5143" s="41"/>
      <c r="BA5143" s="41"/>
      <c r="BB5143" s="41"/>
      <c r="BC5143" s="41"/>
      <c r="BD5143" s="41"/>
      <c r="BE5143" s="41"/>
      <c r="BF5143" s="41"/>
      <c r="BG5143" s="41"/>
      <c r="BH5143" s="41"/>
      <c r="BI5143" s="41"/>
      <c r="BJ5143" s="41"/>
      <c r="BK5143" s="41"/>
      <c r="BL5143" s="41"/>
      <c r="BM5143" s="41"/>
      <c r="BN5143" s="41"/>
      <c r="BO5143" s="41"/>
      <c r="BP5143" s="108"/>
      <c r="CG5143" s="102"/>
      <c r="CI5143" s="45"/>
    </row>
    <row r="5144" spans="37:87" ht="13" customHeight="1">
      <c r="AK5144" s="114"/>
      <c r="AL5144" s="41"/>
      <c r="AM5144" s="41"/>
      <c r="AN5144" s="41"/>
      <c r="AO5144" s="41"/>
      <c r="AP5144" s="41"/>
      <c r="AQ5144" s="41"/>
      <c r="AR5144" s="41"/>
      <c r="AS5144" s="41"/>
      <c r="AT5144" s="41"/>
      <c r="AU5144" s="41"/>
      <c r="AV5144" s="41"/>
      <c r="AW5144" s="41"/>
      <c r="AX5144" s="41"/>
      <c r="AY5144" s="41"/>
      <c r="AZ5144" s="41"/>
      <c r="BA5144" s="41"/>
      <c r="BB5144" s="41"/>
      <c r="BC5144" s="41"/>
      <c r="BD5144" s="41"/>
      <c r="BE5144" s="41"/>
      <c r="BF5144" s="41"/>
      <c r="BG5144" s="41"/>
      <c r="BH5144" s="41"/>
      <c r="BI5144" s="41"/>
      <c r="BJ5144" s="41"/>
      <c r="BK5144" s="41"/>
      <c r="BL5144" s="41"/>
      <c r="BM5144" s="41"/>
      <c r="BN5144" s="41"/>
      <c r="BO5144" s="41"/>
      <c r="BP5144" s="108"/>
      <c r="CG5144" s="102"/>
      <c r="CI5144" s="45"/>
    </row>
    <row r="5145" spans="37:87" ht="13" customHeight="1">
      <c r="AK5145" s="114"/>
      <c r="AL5145" s="41"/>
      <c r="AM5145" s="41"/>
      <c r="AN5145" s="41"/>
      <c r="AO5145" s="41"/>
      <c r="AP5145" s="41"/>
      <c r="AQ5145" s="41"/>
      <c r="AR5145" s="41"/>
      <c r="AS5145" s="41"/>
      <c r="AT5145" s="41"/>
      <c r="AU5145" s="41"/>
      <c r="AV5145" s="41"/>
      <c r="AW5145" s="41"/>
      <c r="AX5145" s="41"/>
      <c r="AY5145" s="41"/>
      <c r="AZ5145" s="41"/>
      <c r="BA5145" s="41"/>
      <c r="BB5145" s="41"/>
      <c r="BC5145" s="41"/>
      <c r="BD5145" s="41"/>
      <c r="BE5145" s="41"/>
      <c r="BF5145" s="41"/>
      <c r="BG5145" s="41"/>
      <c r="BH5145" s="41"/>
      <c r="BI5145" s="41"/>
      <c r="BJ5145" s="41"/>
      <c r="BK5145" s="41"/>
      <c r="BL5145" s="41"/>
      <c r="BM5145" s="41"/>
      <c r="BN5145" s="41"/>
      <c r="BO5145" s="41"/>
      <c r="BP5145" s="108"/>
      <c r="CG5145" s="102"/>
      <c r="CI5145" s="45"/>
    </row>
    <row r="5146" spans="37:87" ht="13" customHeight="1">
      <c r="AK5146" s="114"/>
      <c r="AL5146" s="41"/>
      <c r="AM5146" s="41"/>
      <c r="AN5146" s="41"/>
      <c r="AO5146" s="41"/>
      <c r="AP5146" s="41"/>
      <c r="AQ5146" s="41"/>
      <c r="AR5146" s="41"/>
      <c r="AS5146" s="41"/>
      <c r="AT5146" s="41"/>
      <c r="AU5146" s="41"/>
      <c r="AV5146" s="41"/>
      <c r="AW5146" s="41"/>
      <c r="AX5146" s="41"/>
      <c r="AY5146" s="41"/>
      <c r="AZ5146" s="41"/>
      <c r="BA5146" s="41"/>
      <c r="BB5146" s="41"/>
      <c r="BC5146" s="41"/>
      <c r="BD5146" s="41"/>
      <c r="BE5146" s="41"/>
      <c r="BF5146" s="41"/>
      <c r="BG5146" s="41"/>
      <c r="BH5146" s="41"/>
      <c r="BI5146" s="41"/>
      <c r="BJ5146" s="41"/>
      <c r="BK5146" s="41"/>
      <c r="BL5146" s="41"/>
      <c r="BM5146" s="41"/>
      <c r="BN5146" s="41"/>
      <c r="BO5146" s="41"/>
      <c r="BP5146" s="108"/>
      <c r="CG5146" s="102"/>
      <c r="CI5146" s="45"/>
    </row>
    <row r="5147" spans="37:87" ht="13" customHeight="1">
      <c r="AK5147" s="114"/>
      <c r="AL5147" s="41"/>
      <c r="AM5147" s="41"/>
      <c r="AN5147" s="41"/>
      <c r="AO5147" s="41"/>
      <c r="AP5147" s="41"/>
      <c r="AQ5147" s="41"/>
      <c r="AR5147" s="41"/>
      <c r="AS5147" s="41"/>
      <c r="AT5147" s="41"/>
      <c r="AU5147" s="41"/>
      <c r="AV5147" s="41"/>
      <c r="AW5147" s="41"/>
      <c r="AX5147" s="41"/>
      <c r="AY5147" s="41"/>
      <c r="AZ5147" s="41"/>
      <c r="BA5147" s="41"/>
      <c r="BB5147" s="41"/>
      <c r="BC5147" s="41"/>
      <c r="BD5147" s="41"/>
      <c r="BE5147" s="41"/>
      <c r="BF5147" s="41"/>
      <c r="BG5147" s="41"/>
      <c r="BH5147" s="41"/>
      <c r="BI5147" s="41"/>
      <c r="BJ5147" s="41"/>
      <c r="BK5147" s="41"/>
      <c r="BL5147" s="41"/>
      <c r="BM5147" s="41"/>
      <c r="BN5147" s="41"/>
      <c r="BO5147" s="41"/>
      <c r="BP5147" s="108"/>
      <c r="CG5147" s="102"/>
      <c r="CI5147" s="45"/>
    </row>
    <row r="5148" spans="37:87" ht="13" customHeight="1">
      <c r="AK5148" s="114"/>
      <c r="AL5148" s="41"/>
      <c r="AM5148" s="41"/>
      <c r="AN5148" s="41"/>
      <c r="AO5148" s="41"/>
      <c r="AP5148" s="41"/>
      <c r="AQ5148" s="41"/>
      <c r="AR5148" s="41"/>
      <c r="AS5148" s="41"/>
      <c r="AT5148" s="41"/>
      <c r="AU5148" s="41"/>
      <c r="AV5148" s="41"/>
      <c r="AW5148" s="41"/>
      <c r="AX5148" s="41"/>
      <c r="AY5148" s="41"/>
      <c r="AZ5148" s="41"/>
      <c r="BA5148" s="41"/>
      <c r="BB5148" s="41"/>
      <c r="BC5148" s="41"/>
      <c r="BD5148" s="41"/>
      <c r="BE5148" s="41"/>
      <c r="BF5148" s="41"/>
      <c r="BG5148" s="41"/>
      <c r="BH5148" s="41"/>
      <c r="BI5148" s="41"/>
      <c r="BJ5148" s="41"/>
      <c r="BK5148" s="41"/>
      <c r="BL5148" s="41"/>
      <c r="BM5148" s="41"/>
      <c r="BN5148" s="41"/>
      <c r="BO5148" s="41"/>
      <c r="BP5148" s="108"/>
      <c r="CG5148" s="102"/>
      <c r="CI5148" s="45"/>
    </row>
    <row r="5149" spans="37:87" ht="13" customHeight="1">
      <c r="AK5149" s="114"/>
      <c r="AL5149" s="41"/>
      <c r="AM5149" s="41"/>
      <c r="AN5149" s="41"/>
      <c r="AO5149" s="41"/>
      <c r="AP5149" s="41"/>
      <c r="AQ5149" s="41"/>
      <c r="AR5149" s="41"/>
      <c r="AS5149" s="41"/>
      <c r="AT5149" s="41"/>
      <c r="AU5149" s="41"/>
      <c r="AV5149" s="41"/>
      <c r="AW5149" s="41"/>
      <c r="AX5149" s="41"/>
      <c r="AY5149" s="41"/>
      <c r="AZ5149" s="41"/>
      <c r="BA5149" s="41"/>
      <c r="BB5149" s="41"/>
      <c r="BC5149" s="41"/>
      <c r="BD5149" s="41"/>
      <c r="BE5149" s="41"/>
      <c r="BF5149" s="41"/>
      <c r="BG5149" s="41"/>
      <c r="BH5149" s="41"/>
      <c r="BI5149" s="41"/>
      <c r="BJ5149" s="41"/>
      <c r="BK5149" s="41"/>
      <c r="BL5149" s="41"/>
      <c r="BM5149" s="41"/>
      <c r="BN5149" s="41"/>
      <c r="BO5149" s="41"/>
      <c r="BP5149" s="108"/>
      <c r="CG5149" s="102"/>
      <c r="CI5149" s="45"/>
    </row>
    <row r="5150" spans="37:87" ht="13" customHeight="1">
      <c r="AK5150" s="114"/>
      <c r="AL5150" s="41"/>
      <c r="AM5150" s="41"/>
      <c r="AN5150" s="41"/>
      <c r="AO5150" s="41"/>
      <c r="AP5150" s="41"/>
      <c r="AQ5150" s="41"/>
      <c r="AR5150" s="41"/>
      <c r="AS5150" s="41"/>
      <c r="AT5150" s="41"/>
      <c r="AU5150" s="41"/>
      <c r="AV5150" s="41"/>
      <c r="AW5150" s="41"/>
      <c r="AX5150" s="41"/>
      <c r="AY5150" s="41"/>
      <c r="AZ5150" s="41"/>
      <c r="BA5150" s="41"/>
      <c r="BB5150" s="41"/>
      <c r="BC5150" s="41"/>
      <c r="BD5150" s="41"/>
      <c r="BE5150" s="41"/>
      <c r="BF5150" s="41"/>
      <c r="BG5150" s="41"/>
      <c r="BH5150" s="41"/>
      <c r="BI5150" s="41"/>
      <c r="BJ5150" s="41"/>
      <c r="BK5150" s="41"/>
      <c r="BL5150" s="41"/>
      <c r="BM5150" s="41"/>
      <c r="BN5150" s="41"/>
      <c r="BO5150" s="41"/>
      <c r="BP5150" s="108"/>
      <c r="CG5150" s="102"/>
      <c r="CI5150" s="45"/>
    </row>
    <row r="5151" spans="37:87" ht="13" customHeight="1">
      <c r="AK5151" s="114"/>
      <c r="AL5151" s="41"/>
      <c r="AM5151" s="41"/>
      <c r="AN5151" s="41"/>
      <c r="AO5151" s="41"/>
      <c r="AP5151" s="41"/>
      <c r="AQ5151" s="41"/>
      <c r="AR5151" s="41"/>
      <c r="AS5151" s="41"/>
      <c r="AT5151" s="41"/>
      <c r="AU5151" s="41"/>
      <c r="AV5151" s="41"/>
      <c r="AW5151" s="41"/>
      <c r="AX5151" s="41"/>
      <c r="AY5151" s="41"/>
      <c r="AZ5151" s="41"/>
      <c r="BA5151" s="41"/>
      <c r="BB5151" s="41"/>
      <c r="BC5151" s="41"/>
      <c r="BD5151" s="41"/>
      <c r="BE5151" s="41"/>
      <c r="BF5151" s="41"/>
      <c r="BG5151" s="41"/>
      <c r="BH5151" s="41"/>
      <c r="BI5151" s="41"/>
      <c r="BJ5151" s="41"/>
      <c r="BK5151" s="41"/>
      <c r="BL5151" s="41"/>
      <c r="BM5151" s="41"/>
      <c r="BN5151" s="41"/>
      <c r="BO5151" s="41"/>
      <c r="BP5151" s="108"/>
      <c r="CG5151" s="102"/>
      <c r="CI5151" s="45"/>
    </row>
    <row r="5152" spans="37:87" ht="13" customHeight="1">
      <c r="AK5152" s="114"/>
      <c r="AL5152" s="41"/>
      <c r="AM5152" s="41"/>
      <c r="AN5152" s="41"/>
      <c r="AO5152" s="41"/>
      <c r="AP5152" s="41"/>
      <c r="AQ5152" s="41"/>
      <c r="AR5152" s="41"/>
      <c r="AS5152" s="41"/>
      <c r="AT5152" s="41"/>
      <c r="AU5152" s="41"/>
      <c r="AV5152" s="41"/>
      <c r="AW5152" s="41"/>
      <c r="AX5152" s="41"/>
      <c r="AY5152" s="41"/>
      <c r="AZ5152" s="41"/>
      <c r="BA5152" s="41"/>
      <c r="BB5152" s="41"/>
      <c r="BC5152" s="41"/>
      <c r="BD5152" s="41"/>
      <c r="BE5152" s="41"/>
      <c r="BF5152" s="41"/>
      <c r="BG5152" s="41"/>
      <c r="BH5152" s="41"/>
      <c r="BI5152" s="41"/>
      <c r="BJ5152" s="41"/>
      <c r="BK5152" s="41"/>
      <c r="BL5152" s="41"/>
      <c r="BM5152" s="41"/>
      <c r="BN5152" s="41"/>
      <c r="BO5152" s="41"/>
      <c r="BP5152" s="108"/>
      <c r="CG5152" s="102"/>
      <c r="CI5152" s="45"/>
    </row>
    <row r="5153" spans="37:87" ht="13" customHeight="1">
      <c r="AK5153" s="114"/>
      <c r="AL5153" s="41"/>
      <c r="AM5153" s="41"/>
      <c r="AN5153" s="41"/>
      <c r="AO5153" s="41"/>
      <c r="AP5153" s="41"/>
      <c r="AQ5153" s="41"/>
      <c r="AR5153" s="41"/>
      <c r="AS5153" s="41"/>
      <c r="AT5153" s="41"/>
      <c r="AU5153" s="41"/>
      <c r="AV5153" s="41"/>
      <c r="AW5153" s="41"/>
      <c r="AX5153" s="41"/>
      <c r="AY5153" s="41"/>
      <c r="AZ5153" s="41"/>
      <c r="BA5153" s="41"/>
      <c r="BB5153" s="41"/>
      <c r="BC5153" s="41"/>
      <c r="BD5153" s="41"/>
      <c r="BE5153" s="41"/>
      <c r="BF5153" s="41"/>
      <c r="BG5153" s="41"/>
      <c r="BH5153" s="41"/>
      <c r="BI5153" s="41"/>
      <c r="BJ5153" s="41"/>
      <c r="BK5153" s="41"/>
      <c r="BL5153" s="41"/>
      <c r="BM5153" s="41"/>
      <c r="BN5153" s="41"/>
      <c r="BO5153" s="41"/>
      <c r="BP5153" s="108"/>
      <c r="CG5153" s="102"/>
      <c r="CI5153" s="45"/>
    </row>
    <row r="5154" spans="37:87" ht="13" customHeight="1">
      <c r="AK5154" s="114"/>
      <c r="AL5154" s="41"/>
      <c r="AM5154" s="41"/>
      <c r="AN5154" s="41"/>
      <c r="AO5154" s="41"/>
      <c r="AP5154" s="41"/>
      <c r="AQ5154" s="41"/>
      <c r="AR5154" s="41"/>
      <c r="AS5154" s="41"/>
      <c r="AT5154" s="41"/>
      <c r="AU5154" s="41"/>
      <c r="AV5154" s="41"/>
      <c r="AW5154" s="41"/>
      <c r="AX5154" s="41"/>
      <c r="AY5154" s="41"/>
      <c r="AZ5154" s="41"/>
      <c r="BA5154" s="41"/>
      <c r="BB5154" s="41"/>
      <c r="BC5154" s="41"/>
      <c r="BD5154" s="41"/>
      <c r="BE5154" s="41"/>
      <c r="BF5154" s="41"/>
      <c r="BG5154" s="41"/>
      <c r="BH5154" s="41"/>
      <c r="BI5154" s="41"/>
      <c r="BJ5154" s="41"/>
      <c r="BK5154" s="41"/>
      <c r="BL5154" s="41"/>
      <c r="BM5154" s="41"/>
      <c r="BN5154" s="41"/>
      <c r="BO5154" s="41"/>
      <c r="BP5154" s="108"/>
      <c r="CG5154" s="102"/>
      <c r="CI5154" s="45"/>
    </row>
    <row r="5155" spans="37:87" ht="13" customHeight="1">
      <c r="AK5155" s="114"/>
      <c r="AL5155" s="41"/>
      <c r="AM5155" s="41"/>
      <c r="AN5155" s="41"/>
      <c r="AO5155" s="41"/>
      <c r="AP5155" s="41"/>
      <c r="AQ5155" s="41"/>
      <c r="AR5155" s="41"/>
      <c r="AS5155" s="41"/>
      <c r="AT5155" s="41"/>
      <c r="AU5155" s="41"/>
      <c r="AV5155" s="41"/>
      <c r="AW5155" s="41"/>
      <c r="AX5155" s="41"/>
      <c r="AY5155" s="41"/>
      <c r="AZ5155" s="41"/>
      <c r="BA5155" s="41"/>
      <c r="BB5155" s="41"/>
      <c r="BC5155" s="41"/>
      <c r="BD5155" s="41"/>
      <c r="BE5155" s="41"/>
      <c r="BF5155" s="41"/>
      <c r="BG5155" s="41"/>
      <c r="BH5155" s="41"/>
      <c r="BI5155" s="41"/>
      <c r="BJ5155" s="41"/>
      <c r="BK5155" s="41"/>
      <c r="BL5155" s="41"/>
      <c r="BM5155" s="41"/>
      <c r="BN5155" s="41"/>
      <c r="BO5155" s="41"/>
      <c r="BP5155" s="108"/>
      <c r="CG5155" s="102"/>
      <c r="CI5155" s="45"/>
    </row>
    <row r="5156" spans="37:87" ht="13" customHeight="1">
      <c r="AK5156" s="114"/>
      <c r="AL5156" s="41"/>
      <c r="AM5156" s="41"/>
      <c r="AN5156" s="41"/>
      <c r="AO5156" s="41"/>
      <c r="AP5156" s="41"/>
      <c r="AQ5156" s="41"/>
      <c r="AR5156" s="41"/>
      <c r="AS5156" s="41"/>
      <c r="AT5156" s="41"/>
      <c r="AU5156" s="41"/>
      <c r="AV5156" s="41"/>
      <c r="AW5156" s="41"/>
      <c r="AX5156" s="41"/>
      <c r="AY5156" s="41"/>
      <c r="AZ5156" s="41"/>
      <c r="BA5156" s="41"/>
      <c r="BB5156" s="41"/>
      <c r="BC5156" s="41"/>
      <c r="BD5156" s="41"/>
      <c r="BE5156" s="41"/>
      <c r="BF5156" s="41"/>
      <c r="BG5156" s="41"/>
      <c r="BH5156" s="41"/>
      <c r="BI5156" s="41"/>
      <c r="BJ5156" s="41"/>
      <c r="BK5156" s="41"/>
      <c r="BL5156" s="41"/>
      <c r="BM5156" s="41"/>
      <c r="BN5156" s="41"/>
      <c r="BO5156" s="41"/>
      <c r="BP5156" s="108"/>
      <c r="CG5156" s="102"/>
      <c r="CI5156" s="45"/>
    </row>
    <row r="5157" spans="37:87" ht="13" customHeight="1">
      <c r="AK5157" s="114"/>
      <c r="AL5157" s="41"/>
      <c r="AM5157" s="41"/>
      <c r="AN5157" s="41"/>
      <c r="AO5157" s="41"/>
      <c r="AP5157" s="41"/>
      <c r="AQ5157" s="41"/>
      <c r="AR5157" s="41"/>
      <c r="AS5157" s="41"/>
      <c r="AT5157" s="41"/>
      <c r="AU5157" s="41"/>
      <c r="AV5157" s="41"/>
      <c r="AW5157" s="41"/>
      <c r="AX5157" s="41"/>
      <c r="AY5157" s="41"/>
      <c r="AZ5157" s="41"/>
      <c r="BA5157" s="41"/>
      <c r="BB5157" s="41"/>
      <c r="BC5157" s="41"/>
      <c r="BD5157" s="41"/>
      <c r="BE5157" s="41"/>
      <c r="BF5157" s="41"/>
      <c r="BG5157" s="41"/>
      <c r="BH5157" s="41"/>
      <c r="BI5157" s="41"/>
      <c r="BJ5157" s="41"/>
      <c r="BK5157" s="41"/>
      <c r="BL5157" s="41"/>
      <c r="BM5157" s="41"/>
      <c r="BN5157" s="41"/>
      <c r="BO5157" s="41"/>
      <c r="BP5157" s="108"/>
      <c r="CG5157" s="102"/>
      <c r="CI5157" s="45"/>
    </row>
    <row r="5158" spans="37:87" ht="13" customHeight="1">
      <c r="AK5158" s="114"/>
      <c r="AL5158" s="41"/>
      <c r="AM5158" s="41"/>
      <c r="AN5158" s="41"/>
      <c r="AO5158" s="41"/>
      <c r="AP5158" s="41"/>
      <c r="AQ5158" s="41"/>
      <c r="AR5158" s="41"/>
      <c r="AS5158" s="41"/>
      <c r="AT5158" s="41"/>
      <c r="AU5158" s="41"/>
      <c r="AV5158" s="41"/>
      <c r="AW5158" s="41"/>
      <c r="AX5158" s="41"/>
      <c r="AY5158" s="41"/>
      <c r="AZ5158" s="41"/>
      <c r="BA5158" s="41"/>
      <c r="BB5158" s="41"/>
      <c r="BC5158" s="41"/>
      <c r="BD5158" s="41"/>
      <c r="BE5158" s="41"/>
      <c r="BF5158" s="41"/>
      <c r="BG5158" s="41"/>
      <c r="BH5158" s="41"/>
      <c r="BI5158" s="41"/>
      <c r="BJ5158" s="41"/>
      <c r="BK5158" s="41"/>
      <c r="BL5158" s="41"/>
      <c r="BM5158" s="41"/>
      <c r="BN5158" s="41"/>
      <c r="BO5158" s="41"/>
      <c r="BP5158" s="108"/>
      <c r="CG5158" s="102"/>
      <c r="CI5158" s="45"/>
    </row>
    <row r="5159" spans="37:87" ht="13" customHeight="1">
      <c r="AK5159" s="114"/>
      <c r="AL5159" s="41"/>
      <c r="AM5159" s="41"/>
      <c r="AN5159" s="41"/>
      <c r="AO5159" s="41"/>
      <c r="AP5159" s="41"/>
      <c r="AQ5159" s="41"/>
      <c r="AR5159" s="41"/>
      <c r="AS5159" s="41"/>
      <c r="AT5159" s="41"/>
      <c r="AU5159" s="41"/>
      <c r="AV5159" s="41"/>
      <c r="AW5159" s="41"/>
      <c r="AX5159" s="41"/>
      <c r="AY5159" s="41"/>
      <c r="AZ5159" s="41"/>
      <c r="BA5159" s="41"/>
      <c r="BB5159" s="41"/>
      <c r="BC5159" s="41"/>
      <c r="BD5159" s="41"/>
      <c r="BE5159" s="41"/>
      <c r="BF5159" s="41"/>
      <c r="BG5159" s="41"/>
      <c r="BH5159" s="41"/>
      <c r="BI5159" s="41"/>
      <c r="BJ5159" s="41"/>
      <c r="BK5159" s="41"/>
      <c r="BL5159" s="41"/>
      <c r="BM5159" s="41"/>
      <c r="BN5159" s="41"/>
      <c r="BO5159" s="41"/>
      <c r="BP5159" s="108"/>
      <c r="CG5159" s="102"/>
      <c r="CI5159" s="45"/>
    </row>
    <row r="5160" spans="37:87" ht="13" customHeight="1">
      <c r="AK5160" s="114"/>
      <c r="AL5160" s="41"/>
      <c r="AM5160" s="41"/>
      <c r="AN5160" s="41"/>
      <c r="AO5160" s="41"/>
      <c r="AP5160" s="41"/>
      <c r="AQ5160" s="41"/>
      <c r="AR5160" s="41"/>
      <c r="AS5160" s="41"/>
      <c r="AT5160" s="41"/>
      <c r="AU5160" s="41"/>
      <c r="AV5160" s="41"/>
      <c r="AW5160" s="41"/>
      <c r="AX5160" s="41"/>
      <c r="AY5160" s="41"/>
      <c r="AZ5160" s="41"/>
      <c r="BA5160" s="41"/>
      <c r="BB5160" s="41"/>
      <c r="BC5160" s="41"/>
      <c r="BD5160" s="41"/>
      <c r="BE5160" s="41"/>
      <c r="BF5160" s="41"/>
      <c r="BG5160" s="41"/>
      <c r="BH5160" s="41"/>
      <c r="BI5160" s="41"/>
      <c r="BJ5160" s="41"/>
      <c r="BK5160" s="41"/>
      <c r="BL5160" s="41"/>
      <c r="BM5160" s="41"/>
      <c r="BN5160" s="41"/>
      <c r="BO5160" s="41"/>
      <c r="BP5160" s="108"/>
      <c r="CG5160" s="102"/>
      <c r="CI5160" s="45"/>
    </row>
    <row r="5161" spans="37:87" ht="13" customHeight="1">
      <c r="AK5161" s="114"/>
      <c r="AL5161" s="41"/>
      <c r="AM5161" s="41"/>
      <c r="AN5161" s="41"/>
      <c r="AO5161" s="41"/>
      <c r="AP5161" s="41"/>
      <c r="AQ5161" s="41"/>
      <c r="AR5161" s="41"/>
      <c r="AS5161" s="41"/>
      <c r="AT5161" s="41"/>
      <c r="AU5161" s="41"/>
      <c r="AV5161" s="41"/>
      <c r="AW5161" s="41"/>
      <c r="AX5161" s="41"/>
      <c r="AY5161" s="41"/>
      <c r="AZ5161" s="41"/>
      <c r="BA5161" s="41"/>
      <c r="BB5161" s="41"/>
      <c r="BC5161" s="41"/>
      <c r="BD5161" s="41"/>
      <c r="BE5161" s="41"/>
      <c r="BF5161" s="41"/>
      <c r="BG5161" s="41"/>
      <c r="BH5161" s="41"/>
      <c r="BI5161" s="41"/>
      <c r="BJ5161" s="41"/>
      <c r="BK5161" s="41"/>
      <c r="BL5161" s="41"/>
      <c r="BM5161" s="41"/>
      <c r="BN5161" s="41"/>
      <c r="BO5161" s="41"/>
      <c r="BP5161" s="108"/>
      <c r="CG5161" s="102"/>
      <c r="CI5161" s="45"/>
    </row>
    <row r="5162" spans="37:87" ht="13" customHeight="1">
      <c r="AK5162" s="114"/>
      <c r="AL5162" s="41"/>
      <c r="AM5162" s="41"/>
      <c r="AN5162" s="41"/>
      <c r="AO5162" s="41"/>
      <c r="AP5162" s="41"/>
      <c r="AQ5162" s="41"/>
      <c r="AR5162" s="41"/>
      <c r="AS5162" s="41"/>
      <c r="AT5162" s="41"/>
      <c r="AU5162" s="41"/>
      <c r="AV5162" s="41"/>
      <c r="AW5162" s="41"/>
      <c r="AX5162" s="41"/>
      <c r="AY5162" s="41"/>
      <c r="AZ5162" s="41"/>
      <c r="BA5162" s="41"/>
      <c r="BB5162" s="41"/>
      <c r="BC5162" s="41"/>
      <c r="BD5162" s="41"/>
      <c r="BE5162" s="41"/>
      <c r="BF5162" s="41"/>
      <c r="BG5162" s="41"/>
      <c r="BH5162" s="41"/>
      <c r="BI5162" s="41"/>
      <c r="BJ5162" s="41"/>
      <c r="BK5162" s="41"/>
      <c r="BL5162" s="41"/>
      <c r="BM5162" s="41"/>
      <c r="BN5162" s="41"/>
      <c r="BO5162" s="41"/>
      <c r="BP5162" s="108"/>
      <c r="CG5162" s="102"/>
      <c r="CI5162" s="45"/>
    </row>
    <row r="5163" spans="37:87" ht="13" customHeight="1">
      <c r="AK5163" s="114"/>
      <c r="AL5163" s="41"/>
      <c r="AM5163" s="41"/>
      <c r="AN5163" s="41"/>
      <c r="AO5163" s="41"/>
      <c r="AP5163" s="41"/>
      <c r="AQ5163" s="41"/>
      <c r="AR5163" s="41"/>
      <c r="AS5163" s="41"/>
      <c r="AT5163" s="41"/>
      <c r="AU5163" s="41"/>
      <c r="AV5163" s="41"/>
      <c r="AW5163" s="41"/>
      <c r="AX5163" s="41"/>
      <c r="AY5163" s="41"/>
      <c r="AZ5163" s="41"/>
      <c r="BA5163" s="41"/>
      <c r="BB5163" s="41"/>
      <c r="BC5163" s="41"/>
      <c r="BD5163" s="41"/>
      <c r="BE5163" s="41"/>
      <c r="BF5163" s="41"/>
      <c r="BG5163" s="41"/>
      <c r="BH5163" s="41"/>
      <c r="BI5163" s="41"/>
      <c r="BJ5163" s="41"/>
      <c r="BK5163" s="41"/>
      <c r="BL5163" s="41"/>
      <c r="BM5163" s="41"/>
      <c r="BN5163" s="41"/>
      <c r="BO5163" s="41"/>
      <c r="BP5163" s="108"/>
      <c r="CG5163" s="102"/>
      <c r="CI5163" s="45"/>
    </row>
    <row r="5164" spans="37:87" ht="13" customHeight="1">
      <c r="AK5164" s="114"/>
      <c r="AL5164" s="41"/>
      <c r="AM5164" s="41"/>
      <c r="AN5164" s="41"/>
      <c r="AO5164" s="41"/>
      <c r="AP5164" s="41"/>
      <c r="AQ5164" s="41"/>
      <c r="AR5164" s="41"/>
      <c r="AS5164" s="41"/>
      <c r="AT5164" s="41"/>
      <c r="AU5164" s="41"/>
      <c r="AV5164" s="41"/>
      <c r="AW5164" s="41"/>
      <c r="AX5164" s="41"/>
      <c r="AY5164" s="41"/>
      <c r="AZ5164" s="41"/>
      <c r="BA5164" s="41"/>
      <c r="BB5164" s="41"/>
      <c r="BC5164" s="41"/>
      <c r="BD5164" s="41"/>
      <c r="BE5164" s="41"/>
      <c r="BF5164" s="41"/>
      <c r="BG5164" s="41"/>
      <c r="BH5164" s="41"/>
      <c r="BI5164" s="41"/>
      <c r="BJ5164" s="41"/>
      <c r="BK5164" s="41"/>
      <c r="BL5164" s="41"/>
      <c r="BM5164" s="41"/>
      <c r="BN5164" s="41"/>
      <c r="BO5164" s="41"/>
      <c r="BP5164" s="108"/>
      <c r="CG5164" s="102"/>
      <c r="CI5164" s="45"/>
    </row>
    <row r="5165" spans="37:87" ht="13" customHeight="1">
      <c r="AK5165" s="114"/>
      <c r="AL5165" s="41"/>
      <c r="AM5165" s="41"/>
      <c r="AN5165" s="41"/>
      <c r="AO5165" s="41"/>
      <c r="AP5165" s="41"/>
      <c r="AQ5165" s="41"/>
      <c r="AR5165" s="41"/>
      <c r="AS5165" s="41"/>
      <c r="AT5165" s="41"/>
      <c r="AU5165" s="41"/>
      <c r="AV5165" s="41"/>
      <c r="AW5165" s="41"/>
      <c r="AX5165" s="41"/>
      <c r="AY5165" s="41"/>
      <c r="AZ5165" s="41"/>
      <c r="BA5165" s="41"/>
      <c r="BB5165" s="41"/>
      <c r="BC5165" s="41"/>
      <c r="BD5165" s="41"/>
      <c r="BE5165" s="41"/>
      <c r="BF5165" s="41"/>
      <c r="BG5165" s="41"/>
      <c r="BH5165" s="41"/>
      <c r="BI5165" s="41"/>
      <c r="BJ5165" s="41"/>
      <c r="BK5165" s="41"/>
      <c r="BL5165" s="41"/>
      <c r="BM5165" s="41"/>
      <c r="BN5165" s="41"/>
      <c r="BO5165" s="41"/>
      <c r="BP5165" s="108"/>
      <c r="CG5165" s="102"/>
      <c r="CI5165" s="45"/>
    </row>
    <row r="5166" spans="37:87" ht="13" customHeight="1">
      <c r="AK5166" s="114"/>
      <c r="AL5166" s="41"/>
      <c r="AM5166" s="41"/>
      <c r="AN5166" s="41"/>
      <c r="AO5166" s="41"/>
      <c r="AP5166" s="41"/>
      <c r="AQ5166" s="41"/>
      <c r="AR5166" s="41"/>
      <c r="AS5166" s="41"/>
      <c r="AT5166" s="41"/>
      <c r="AU5166" s="41"/>
      <c r="AV5166" s="41"/>
      <c r="AW5166" s="41"/>
      <c r="AX5166" s="41"/>
      <c r="AY5166" s="41"/>
      <c r="AZ5166" s="41"/>
      <c r="BA5166" s="41"/>
      <c r="BB5166" s="41"/>
      <c r="BC5166" s="41"/>
      <c r="BD5166" s="41"/>
      <c r="BE5166" s="41"/>
      <c r="BF5166" s="41"/>
      <c r="BG5166" s="41"/>
      <c r="BH5166" s="41"/>
      <c r="BI5166" s="41"/>
      <c r="BJ5166" s="41"/>
      <c r="BK5166" s="41"/>
      <c r="BL5166" s="41"/>
      <c r="BM5166" s="41"/>
      <c r="BN5166" s="41"/>
      <c r="BO5166" s="41"/>
      <c r="BP5166" s="108"/>
      <c r="CG5166" s="102"/>
      <c r="CI5166" s="45"/>
    </row>
    <row r="5167" spans="37:87" ht="13" customHeight="1">
      <c r="AK5167" s="114"/>
      <c r="AL5167" s="41"/>
      <c r="AM5167" s="41"/>
      <c r="AN5167" s="41"/>
      <c r="AO5167" s="41"/>
      <c r="AP5167" s="41"/>
      <c r="AQ5167" s="41"/>
      <c r="AR5167" s="41"/>
      <c r="AS5167" s="41"/>
      <c r="AT5167" s="41"/>
      <c r="AU5167" s="41"/>
      <c r="AV5167" s="41"/>
      <c r="AW5167" s="41"/>
      <c r="AX5167" s="41"/>
      <c r="AY5167" s="41"/>
      <c r="AZ5167" s="41"/>
      <c r="BA5167" s="41"/>
      <c r="BB5167" s="41"/>
      <c r="BC5167" s="41"/>
      <c r="BD5167" s="41"/>
      <c r="BE5167" s="41"/>
      <c r="BF5167" s="41"/>
      <c r="BG5167" s="41"/>
      <c r="BH5167" s="41"/>
      <c r="BI5167" s="41"/>
      <c r="BJ5167" s="41"/>
      <c r="BK5167" s="41"/>
      <c r="BL5167" s="41"/>
      <c r="BM5167" s="41"/>
      <c r="BN5167" s="41"/>
      <c r="BO5167" s="41"/>
      <c r="BP5167" s="108"/>
      <c r="CG5167" s="102"/>
      <c r="CI5167" s="45"/>
    </row>
    <row r="5168" spans="37:87" ht="13" customHeight="1">
      <c r="AK5168" s="114"/>
      <c r="AL5168" s="41"/>
      <c r="AM5168" s="41"/>
      <c r="AN5168" s="41"/>
      <c r="AO5168" s="41"/>
      <c r="AP5168" s="41"/>
      <c r="AQ5168" s="41"/>
      <c r="AR5168" s="41"/>
      <c r="AS5168" s="41"/>
      <c r="AT5168" s="41"/>
      <c r="AU5168" s="41"/>
      <c r="AV5168" s="41"/>
      <c r="AW5168" s="41"/>
      <c r="AX5168" s="41"/>
      <c r="AY5168" s="41"/>
      <c r="AZ5168" s="41"/>
      <c r="BA5168" s="41"/>
      <c r="BB5168" s="41"/>
      <c r="BC5168" s="41"/>
      <c r="BD5168" s="41"/>
      <c r="BE5168" s="41"/>
      <c r="BF5168" s="41"/>
      <c r="BG5168" s="41"/>
      <c r="BH5168" s="41"/>
      <c r="BI5168" s="41"/>
      <c r="BJ5168" s="41"/>
      <c r="BK5168" s="41"/>
      <c r="BL5168" s="41"/>
      <c r="BM5168" s="41"/>
      <c r="BN5168" s="41"/>
      <c r="BO5168" s="41"/>
      <c r="BP5168" s="108"/>
      <c r="CG5168" s="102"/>
      <c r="CI5168" s="45"/>
    </row>
    <row r="5169" spans="37:87" ht="13" customHeight="1">
      <c r="AK5169" s="114"/>
      <c r="AL5169" s="41"/>
      <c r="AM5169" s="41"/>
      <c r="AN5169" s="41"/>
      <c r="AO5169" s="41"/>
      <c r="AP5169" s="41"/>
      <c r="AQ5169" s="41"/>
      <c r="AR5169" s="41"/>
      <c r="AS5169" s="41"/>
      <c r="AT5169" s="41"/>
      <c r="AU5169" s="41"/>
      <c r="AV5169" s="41"/>
      <c r="AW5169" s="41"/>
      <c r="AX5169" s="41"/>
      <c r="AY5169" s="41"/>
      <c r="AZ5169" s="41"/>
      <c r="BA5169" s="41"/>
      <c r="BB5169" s="41"/>
      <c r="BC5169" s="41"/>
      <c r="BD5169" s="41"/>
      <c r="BE5169" s="41"/>
      <c r="BF5169" s="41"/>
      <c r="BG5169" s="41"/>
      <c r="BH5169" s="41"/>
      <c r="BI5169" s="41"/>
      <c r="BJ5169" s="41"/>
      <c r="BK5169" s="41"/>
      <c r="BL5169" s="41"/>
      <c r="BM5169" s="41"/>
      <c r="BN5169" s="41"/>
      <c r="BO5169" s="41"/>
      <c r="BP5169" s="108"/>
      <c r="CG5169" s="102"/>
      <c r="CI5169" s="45"/>
    </row>
    <row r="5170" spans="37:87" ht="13" customHeight="1">
      <c r="AK5170" s="114"/>
      <c r="AL5170" s="41"/>
      <c r="AM5170" s="41"/>
      <c r="AN5170" s="41"/>
      <c r="AO5170" s="41"/>
      <c r="AP5170" s="41"/>
      <c r="AQ5170" s="41"/>
      <c r="AR5170" s="41"/>
      <c r="AS5170" s="41"/>
      <c r="AT5170" s="41"/>
      <c r="AU5170" s="41"/>
      <c r="AV5170" s="41"/>
      <c r="AW5170" s="41"/>
      <c r="AX5170" s="41"/>
      <c r="AY5170" s="41"/>
      <c r="AZ5170" s="41"/>
      <c r="BA5170" s="41"/>
      <c r="BB5170" s="41"/>
      <c r="BC5170" s="41"/>
      <c r="BD5170" s="41"/>
      <c r="BE5170" s="41"/>
      <c r="BF5170" s="41"/>
      <c r="BG5170" s="41"/>
      <c r="BH5170" s="41"/>
      <c r="BI5170" s="41"/>
      <c r="BJ5170" s="41"/>
      <c r="BK5170" s="41"/>
      <c r="BL5170" s="41"/>
      <c r="BM5170" s="41"/>
      <c r="BN5170" s="41"/>
      <c r="BO5170" s="41"/>
      <c r="BP5170" s="108"/>
      <c r="CG5170" s="102"/>
      <c r="CI5170" s="45"/>
    </row>
    <row r="5171" spans="37:87" ht="13" customHeight="1">
      <c r="AK5171" s="114"/>
      <c r="AL5171" s="41"/>
      <c r="AM5171" s="41"/>
      <c r="AN5171" s="41"/>
      <c r="AO5171" s="41"/>
      <c r="AP5171" s="41"/>
      <c r="AQ5171" s="41"/>
      <c r="AR5171" s="41"/>
      <c r="AS5171" s="41"/>
      <c r="AT5171" s="41"/>
      <c r="AU5171" s="41"/>
      <c r="AV5171" s="41"/>
      <c r="AW5171" s="41"/>
      <c r="AX5171" s="41"/>
      <c r="AY5171" s="41"/>
      <c r="AZ5171" s="41"/>
      <c r="BA5171" s="41"/>
      <c r="BB5171" s="41"/>
      <c r="BC5171" s="41"/>
      <c r="BD5171" s="41"/>
      <c r="BE5171" s="41"/>
      <c r="BF5171" s="41"/>
      <c r="BG5171" s="41"/>
      <c r="BH5171" s="41"/>
      <c r="BI5171" s="41"/>
      <c r="BJ5171" s="41"/>
      <c r="BK5171" s="41"/>
      <c r="BL5171" s="41"/>
      <c r="BM5171" s="41"/>
      <c r="BN5171" s="41"/>
      <c r="BO5171" s="41"/>
      <c r="BP5171" s="108"/>
      <c r="CG5171" s="102"/>
      <c r="CI5171" s="45"/>
    </row>
    <row r="5172" spans="37:87" ht="13" customHeight="1">
      <c r="AK5172" s="114"/>
      <c r="AL5172" s="41"/>
      <c r="AM5172" s="41"/>
      <c r="AN5172" s="41"/>
      <c r="AO5172" s="41"/>
      <c r="AP5172" s="41"/>
      <c r="AQ5172" s="41"/>
      <c r="AR5172" s="41"/>
      <c r="AS5172" s="41"/>
      <c r="AT5172" s="41"/>
      <c r="AU5172" s="41"/>
      <c r="AV5172" s="41"/>
      <c r="AW5172" s="41"/>
      <c r="AX5172" s="41"/>
      <c r="AY5172" s="41"/>
      <c r="AZ5172" s="41"/>
      <c r="BA5172" s="41"/>
      <c r="BB5172" s="41"/>
      <c r="BC5172" s="41"/>
      <c r="BD5172" s="41"/>
      <c r="BE5172" s="41"/>
      <c r="BF5172" s="41"/>
      <c r="BG5172" s="41"/>
      <c r="BH5172" s="41"/>
      <c r="BI5172" s="41"/>
      <c r="BJ5172" s="41"/>
      <c r="BK5172" s="41"/>
      <c r="BL5172" s="41"/>
      <c r="BM5172" s="41"/>
      <c r="BN5172" s="41"/>
      <c r="BO5172" s="41"/>
      <c r="BP5172" s="108"/>
      <c r="CG5172" s="102"/>
      <c r="CI5172" s="45"/>
    </row>
    <row r="5173" spans="37:87" ht="13" customHeight="1">
      <c r="AK5173" s="114"/>
      <c r="AL5173" s="41"/>
      <c r="AM5173" s="41"/>
      <c r="AN5173" s="41"/>
      <c r="AO5173" s="41"/>
      <c r="AP5173" s="41"/>
      <c r="AQ5173" s="41"/>
      <c r="AR5173" s="41"/>
      <c r="AS5173" s="41"/>
      <c r="AT5173" s="41"/>
      <c r="AU5173" s="41"/>
      <c r="AV5173" s="41"/>
      <c r="AW5173" s="41"/>
      <c r="AX5173" s="41"/>
      <c r="AY5173" s="41"/>
      <c r="AZ5173" s="41"/>
      <c r="BA5173" s="41"/>
      <c r="BB5173" s="41"/>
      <c r="BC5173" s="41"/>
      <c r="BD5173" s="41"/>
      <c r="BE5173" s="41"/>
      <c r="BF5173" s="41"/>
      <c r="BG5173" s="41"/>
      <c r="BH5173" s="41"/>
      <c r="BI5173" s="41"/>
      <c r="BJ5173" s="41"/>
      <c r="BK5173" s="41"/>
      <c r="BL5173" s="41"/>
      <c r="BM5173" s="41"/>
      <c r="BN5173" s="41"/>
      <c r="BO5173" s="41"/>
      <c r="BP5173" s="108"/>
      <c r="CG5173" s="102"/>
      <c r="CI5173" s="45"/>
    </row>
    <row r="5174" spans="37:87" ht="13" customHeight="1">
      <c r="AK5174" s="114"/>
      <c r="AL5174" s="41"/>
      <c r="AM5174" s="41"/>
      <c r="AN5174" s="41"/>
      <c r="AO5174" s="41"/>
      <c r="AP5174" s="41"/>
      <c r="AQ5174" s="41"/>
      <c r="AR5174" s="41"/>
      <c r="AS5174" s="41"/>
      <c r="AT5174" s="41"/>
      <c r="AU5174" s="41"/>
      <c r="AV5174" s="41"/>
      <c r="AW5174" s="41"/>
      <c r="AX5174" s="41"/>
      <c r="AY5174" s="41"/>
      <c r="AZ5174" s="41"/>
      <c r="BA5174" s="41"/>
      <c r="BB5174" s="41"/>
      <c r="BC5174" s="41"/>
      <c r="BD5174" s="41"/>
      <c r="BE5174" s="41"/>
      <c r="BF5174" s="41"/>
      <c r="BG5174" s="41"/>
      <c r="BH5174" s="41"/>
      <c r="BI5174" s="41"/>
      <c r="BJ5174" s="41"/>
      <c r="BK5174" s="41"/>
      <c r="BL5174" s="41"/>
      <c r="BM5174" s="41"/>
      <c r="BN5174" s="41"/>
      <c r="BO5174" s="41"/>
      <c r="BP5174" s="108"/>
      <c r="CG5174" s="102"/>
      <c r="CI5174" s="45"/>
    </row>
    <row r="5175" spans="37:87" ht="13" customHeight="1">
      <c r="AK5175" s="114"/>
      <c r="AL5175" s="41"/>
      <c r="AM5175" s="41"/>
      <c r="AN5175" s="41"/>
      <c r="AO5175" s="41"/>
      <c r="AP5175" s="41"/>
      <c r="AQ5175" s="41"/>
      <c r="AR5175" s="41"/>
      <c r="AS5175" s="41"/>
      <c r="AT5175" s="41"/>
      <c r="AU5175" s="41"/>
      <c r="AV5175" s="41"/>
      <c r="AW5175" s="41"/>
      <c r="AX5175" s="41"/>
      <c r="AY5175" s="41"/>
      <c r="AZ5175" s="41"/>
      <c r="BA5175" s="41"/>
      <c r="BB5175" s="41"/>
      <c r="BC5175" s="41"/>
      <c r="BD5175" s="41"/>
      <c r="BE5175" s="41"/>
      <c r="BF5175" s="41"/>
      <c r="BG5175" s="41"/>
      <c r="BH5175" s="41"/>
      <c r="BI5175" s="41"/>
      <c r="BJ5175" s="41"/>
      <c r="BK5175" s="41"/>
      <c r="BL5175" s="41"/>
      <c r="BM5175" s="41"/>
      <c r="BN5175" s="41"/>
      <c r="BO5175" s="41"/>
      <c r="BP5175" s="108"/>
      <c r="CG5175" s="102"/>
      <c r="CI5175" s="45"/>
    </row>
    <row r="5176" spans="37:87" ht="13" customHeight="1">
      <c r="AK5176" s="114"/>
      <c r="AL5176" s="41"/>
      <c r="AM5176" s="41"/>
      <c r="AN5176" s="41"/>
      <c r="AO5176" s="41"/>
      <c r="AP5176" s="41"/>
      <c r="AQ5176" s="41"/>
      <c r="AR5176" s="41"/>
      <c r="AS5176" s="41"/>
      <c r="AT5176" s="41"/>
      <c r="AU5176" s="41"/>
      <c r="AV5176" s="41"/>
      <c r="AW5176" s="41"/>
      <c r="AX5176" s="41"/>
      <c r="AY5176" s="41"/>
      <c r="AZ5176" s="41"/>
      <c r="BA5176" s="41"/>
      <c r="BB5176" s="41"/>
      <c r="BC5176" s="41"/>
      <c r="BD5176" s="41"/>
      <c r="BE5176" s="41"/>
      <c r="BF5176" s="41"/>
      <c r="BG5176" s="41"/>
      <c r="BH5176" s="41"/>
      <c r="BI5176" s="41"/>
      <c r="BJ5176" s="41"/>
      <c r="BK5176" s="41"/>
      <c r="BL5176" s="41"/>
      <c r="BM5176" s="41"/>
      <c r="BN5176" s="41"/>
      <c r="BO5176" s="41"/>
      <c r="BP5176" s="108"/>
      <c r="CG5176" s="102"/>
      <c r="CI5176" s="45"/>
    </row>
    <row r="5177" spans="37:87" ht="13" customHeight="1">
      <c r="AK5177" s="114"/>
      <c r="AL5177" s="41"/>
      <c r="AM5177" s="41"/>
      <c r="AN5177" s="41"/>
      <c r="AO5177" s="41"/>
      <c r="AP5177" s="41"/>
      <c r="AQ5177" s="41"/>
      <c r="AR5177" s="41"/>
      <c r="AS5177" s="41"/>
      <c r="AT5177" s="41"/>
      <c r="AU5177" s="41"/>
      <c r="AV5177" s="41"/>
      <c r="AW5177" s="41"/>
      <c r="AX5177" s="41"/>
      <c r="AY5177" s="41"/>
      <c r="AZ5177" s="41"/>
      <c r="BA5177" s="41"/>
      <c r="BB5177" s="41"/>
      <c r="BC5177" s="41"/>
      <c r="BD5177" s="41"/>
      <c r="BE5177" s="41"/>
      <c r="BF5177" s="41"/>
      <c r="BG5177" s="41"/>
      <c r="BH5177" s="41"/>
      <c r="BI5177" s="41"/>
      <c r="BJ5177" s="41"/>
      <c r="BK5177" s="41"/>
      <c r="BL5177" s="41"/>
      <c r="BM5177" s="41"/>
      <c r="BN5177" s="41"/>
      <c r="BO5177" s="41"/>
      <c r="BP5177" s="108"/>
      <c r="CG5177" s="102"/>
      <c r="CI5177" s="45"/>
    </row>
    <row r="5178" spans="37:87" ht="13" customHeight="1">
      <c r="AK5178" s="114"/>
      <c r="AL5178" s="41"/>
      <c r="AM5178" s="41"/>
      <c r="AN5178" s="41"/>
      <c r="AO5178" s="41"/>
      <c r="AP5178" s="41"/>
      <c r="AQ5178" s="41"/>
      <c r="AR5178" s="41"/>
      <c r="AS5178" s="41"/>
      <c r="AT5178" s="41"/>
      <c r="AU5178" s="41"/>
      <c r="AV5178" s="41"/>
      <c r="AW5178" s="41"/>
      <c r="AX5178" s="41"/>
      <c r="AY5178" s="41"/>
      <c r="AZ5178" s="41"/>
      <c r="BA5178" s="41"/>
      <c r="BB5178" s="41"/>
      <c r="BC5178" s="41"/>
      <c r="BD5178" s="41"/>
      <c r="BE5178" s="41"/>
      <c r="BF5178" s="41"/>
      <c r="BG5178" s="41"/>
      <c r="BH5178" s="41"/>
      <c r="BI5178" s="41"/>
      <c r="BJ5178" s="41"/>
      <c r="BK5178" s="41"/>
      <c r="BL5178" s="41"/>
      <c r="BM5178" s="41"/>
      <c r="BN5178" s="41"/>
      <c r="BO5178" s="41"/>
      <c r="BP5178" s="108"/>
      <c r="CG5178" s="102"/>
      <c r="CI5178" s="45"/>
    </row>
    <row r="5179" spans="37:87" ht="13" customHeight="1">
      <c r="AK5179" s="114"/>
      <c r="AL5179" s="41"/>
      <c r="AM5179" s="41"/>
      <c r="AN5179" s="41"/>
      <c r="AO5179" s="41"/>
      <c r="AP5179" s="41"/>
      <c r="AQ5179" s="41"/>
      <c r="AR5179" s="41"/>
      <c r="AS5179" s="41"/>
      <c r="AT5179" s="41"/>
      <c r="AU5179" s="41"/>
      <c r="AV5179" s="41"/>
      <c r="AW5179" s="41"/>
      <c r="AX5179" s="41"/>
      <c r="AY5179" s="41"/>
      <c r="AZ5179" s="41"/>
      <c r="BA5179" s="41"/>
      <c r="BB5179" s="41"/>
      <c r="BC5179" s="41"/>
      <c r="BD5179" s="41"/>
      <c r="BE5179" s="41"/>
      <c r="BF5179" s="41"/>
      <c r="BG5179" s="41"/>
      <c r="BH5179" s="41"/>
      <c r="BI5179" s="41"/>
      <c r="BJ5179" s="41"/>
      <c r="BK5179" s="41"/>
      <c r="BL5179" s="41"/>
      <c r="BM5179" s="41"/>
      <c r="BN5179" s="41"/>
      <c r="BO5179" s="41"/>
      <c r="BP5179" s="108"/>
      <c r="CG5179" s="102"/>
      <c r="CI5179" s="45"/>
    </row>
    <row r="5180" spans="37:87" ht="13" customHeight="1">
      <c r="AK5180" s="114"/>
      <c r="AL5180" s="41"/>
      <c r="AM5180" s="41"/>
      <c r="AN5180" s="41"/>
      <c r="AO5180" s="41"/>
      <c r="AP5180" s="41"/>
      <c r="AQ5180" s="41"/>
      <c r="AR5180" s="41"/>
      <c r="AS5180" s="41"/>
      <c r="AT5180" s="41"/>
      <c r="AU5180" s="41"/>
      <c r="AV5180" s="41"/>
      <c r="AW5180" s="41"/>
      <c r="AX5180" s="41"/>
      <c r="AY5180" s="41"/>
      <c r="AZ5180" s="41"/>
      <c r="BA5180" s="41"/>
      <c r="BB5180" s="41"/>
      <c r="BC5180" s="41"/>
      <c r="BD5180" s="41"/>
      <c r="BE5180" s="41"/>
      <c r="BF5180" s="41"/>
      <c r="BG5180" s="41"/>
      <c r="BH5180" s="41"/>
      <c r="BI5180" s="41"/>
      <c r="BJ5180" s="41"/>
      <c r="BK5180" s="41"/>
      <c r="BL5180" s="41"/>
      <c r="BM5180" s="41"/>
      <c r="BN5180" s="41"/>
      <c r="BO5180" s="41"/>
      <c r="BP5180" s="108"/>
      <c r="CG5180" s="102"/>
      <c r="CI5180" s="45"/>
    </row>
    <row r="5181" spans="37:87" ht="13" customHeight="1">
      <c r="AK5181" s="114"/>
      <c r="AL5181" s="41"/>
      <c r="AM5181" s="41"/>
      <c r="AN5181" s="41"/>
      <c r="AO5181" s="41"/>
      <c r="AP5181" s="41"/>
      <c r="AQ5181" s="41"/>
      <c r="AR5181" s="41"/>
      <c r="AS5181" s="41"/>
      <c r="AT5181" s="41"/>
      <c r="AU5181" s="41"/>
      <c r="AV5181" s="41"/>
      <c r="AW5181" s="41"/>
      <c r="AX5181" s="41"/>
      <c r="AY5181" s="41"/>
      <c r="AZ5181" s="41"/>
      <c r="BA5181" s="41"/>
      <c r="BB5181" s="41"/>
      <c r="BC5181" s="41"/>
      <c r="BD5181" s="41"/>
      <c r="BE5181" s="41"/>
      <c r="BF5181" s="41"/>
      <c r="BG5181" s="41"/>
      <c r="BH5181" s="41"/>
      <c r="BI5181" s="41"/>
      <c r="BJ5181" s="41"/>
      <c r="BK5181" s="41"/>
      <c r="BL5181" s="41"/>
      <c r="BM5181" s="41"/>
      <c r="BN5181" s="41"/>
      <c r="BO5181" s="41"/>
      <c r="BP5181" s="108"/>
      <c r="CG5181" s="102"/>
      <c r="CI5181" s="45"/>
    </row>
    <row r="5182" spans="37:87" ht="13" customHeight="1">
      <c r="AK5182" s="114"/>
      <c r="AL5182" s="41"/>
      <c r="AM5182" s="41"/>
      <c r="AN5182" s="41"/>
      <c r="AO5182" s="41"/>
      <c r="AP5182" s="41"/>
      <c r="AQ5182" s="41"/>
      <c r="AR5182" s="41"/>
      <c r="AS5182" s="41"/>
      <c r="AT5182" s="41"/>
      <c r="AU5182" s="41"/>
      <c r="AV5182" s="41"/>
      <c r="AW5182" s="41"/>
      <c r="AX5182" s="41"/>
      <c r="AY5182" s="41"/>
      <c r="AZ5182" s="41"/>
      <c r="BA5182" s="41"/>
      <c r="BB5182" s="41"/>
      <c r="BC5182" s="41"/>
      <c r="BD5182" s="41"/>
      <c r="BE5182" s="41"/>
      <c r="BF5182" s="41"/>
      <c r="BG5182" s="41"/>
      <c r="BH5182" s="41"/>
      <c r="BI5182" s="41"/>
      <c r="BJ5182" s="41"/>
      <c r="BK5182" s="41"/>
      <c r="BL5182" s="41"/>
      <c r="BM5182" s="41"/>
      <c r="BN5182" s="41"/>
      <c r="BO5182" s="41"/>
      <c r="BP5182" s="108"/>
      <c r="CG5182" s="102"/>
      <c r="CI5182" s="45"/>
    </row>
    <row r="5183" spans="37:87" ht="13" customHeight="1">
      <c r="AK5183" s="114"/>
      <c r="AL5183" s="41"/>
      <c r="AM5183" s="41"/>
      <c r="AN5183" s="41"/>
      <c r="AO5183" s="41"/>
      <c r="AP5183" s="41"/>
      <c r="AQ5183" s="41"/>
      <c r="AR5183" s="41"/>
      <c r="AS5183" s="41"/>
      <c r="AT5183" s="41"/>
      <c r="AU5183" s="41"/>
      <c r="AV5183" s="41"/>
      <c r="AW5183" s="41"/>
      <c r="AX5183" s="41"/>
      <c r="AY5183" s="41"/>
      <c r="AZ5183" s="41"/>
      <c r="BA5183" s="41"/>
      <c r="BB5183" s="41"/>
      <c r="BC5183" s="41"/>
      <c r="BD5183" s="41"/>
      <c r="BE5183" s="41"/>
      <c r="BF5183" s="41"/>
      <c r="BG5183" s="41"/>
      <c r="BH5183" s="41"/>
      <c r="BI5183" s="41"/>
      <c r="BJ5183" s="41"/>
      <c r="BK5183" s="41"/>
      <c r="BL5183" s="41"/>
      <c r="BM5183" s="41"/>
      <c r="BN5183" s="41"/>
      <c r="BO5183" s="41"/>
      <c r="BP5183" s="108"/>
      <c r="CG5183" s="102"/>
      <c r="CI5183" s="45"/>
    </row>
    <row r="5184" spans="37:87" ht="13" customHeight="1">
      <c r="AK5184" s="114"/>
      <c r="AL5184" s="41"/>
      <c r="AM5184" s="41"/>
      <c r="AN5184" s="41"/>
      <c r="AO5184" s="41"/>
      <c r="AP5184" s="41"/>
      <c r="AQ5184" s="41"/>
      <c r="AR5184" s="41"/>
      <c r="AS5184" s="41"/>
      <c r="AT5184" s="41"/>
      <c r="AU5184" s="41"/>
      <c r="AV5184" s="41"/>
      <c r="AW5184" s="41"/>
      <c r="AX5184" s="41"/>
      <c r="AY5184" s="41"/>
      <c r="AZ5184" s="41"/>
      <c r="BA5184" s="41"/>
      <c r="BB5184" s="41"/>
      <c r="BC5184" s="41"/>
      <c r="BD5184" s="41"/>
      <c r="BE5184" s="41"/>
      <c r="BF5184" s="41"/>
      <c r="BG5184" s="41"/>
      <c r="BH5184" s="41"/>
      <c r="BI5184" s="41"/>
      <c r="BJ5184" s="41"/>
      <c r="BK5184" s="41"/>
      <c r="BL5184" s="41"/>
      <c r="BM5184" s="41"/>
      <c r="BN5184" s="41"/>
      <c r="BO5184" s="41"/>
      <c r="BP5184" s="108"/>
      <c r="CG5184" s="102"/>
      <c r="CI5184" s="45"/>
    </row>
    <row r="5185" spans="37:87" ht="13" customHeight="1">
      <c r="AK5185" s="114"/>
      <c r="AL5185" s="41"/>
      <c r="AM5185" s="41"/>
      <c r="AN5185" s="41"/>
      <c r="AO5185" s="41"/>
      <c r="AP5185" s="41"/>
      <c r="AQ5185" s="41"/>
      <c r="AR5185" s="41"/>
      <c r="AS5185" s="41"/>
      <c r="AT5185" s="41"/>
      <c r="AU5185" s="41"/>
      <c r="AV5185" s="41"/>
      <c r="AW5185" s="41"/>
      <c r="AX5185" s="41"/>
      <c r="AY5185" s="41"/>
      <c r="AZ5185" s="41"/>
      <c r="BA5185" s="41"/>
      <c r="BB5185" s="41"/>
      <c r="BC5185" s="41"/>
      <c r="BD5185" s="41"/>
      <c r="BE5185" s="41"/>
      <c r="BF5185" s="41"/>
      <c r="BG5185" s="41"/>
      <c r="BH5185" s="41"/>
      <c r="BI5185" s="41"/>
      <c r="BJ5185" s="41"/>
      <c r="BK5185" s="41"/>
      <c r="BL5185" s="41"/>
      <c r="BM5185" s="41"/>
      <c r="BN5185" s="41"/>
      <c r="BO5185" s="41"/>
      <c r="BP5185" s="108"/>
      <c r="CG5185" s="102"/>
      <c r="CI5185" s="45"/>
    </row>
    <row r="5186" spans="37:87" ht="13" customHeight="1">
      <c r="AK5186" s="114"/>
      <c r="AL5186" s="41"/>
      <c r="AM5186" s="41"/>
      <c r="AN5186" s="41"/>
      <c r="AO5186" s="41"/>
      <c r="AP5186" s="41"/>
      <c r="AQ5186" s="41"/>
      <c r="AR5186" s="41"/>
      <c r="AS5186" s="41"/>
      <c r="AT5186" s="41"/>
      <c r="AU5186" s="41"/>
      <c r="AV5186" s="41"/>
      <c r="AW5186" s="41"/>
      <c r="AX5186" s="41"/>
      <c r="AY5186" s="41"/>
      <c r="AZ5186" s="41"/>
      <c r="BA5186" s="41"/>
      <c r="BB5186" s="41"/>
      <c r="BC5186" s="41"/>
      <c r="BD5186" s="41"/>
      <c r="BE5186" s="41"/>
      <c r="BF5186" s="41"/>
      <c r="BG5186" s="41"/>
      <c r="BH5186" s="41"/>
      <c r="BI5186" s="41"/>
      <c r="BJ5186" s="41"/>
      <c r="BK5186" s="41"/>
      <c r="BL5186" s="41"/>
      <c r="BM5186" s="41"/>
      <c r="BN5186" s="41"/>
      <c r="BO5186" s="41"/>
      <c r="BP5186" s="108"/>
      <c r="CG5186" s="102"/>
      <c r="CI5186" s="45"/>
    </row>
    <row r="5187" spans="37:87" ht="13" customHeight="1">
      <c r="AK5187" s="114"/>
      <c r="AL5187" s="41"/>
      <c r="AM5187" s="41"/>
      <c r="AN5187" s="41"/>
      <c r="AO5187" s="41"/>
      <c r="AP5187" s="41"/>
      <c r="AQ5187" s="41"/>
      <c r="AR5187" s="41"/>
      <c r="AS5187" s="41"/>
      <c r="AT5187" s="41"/>
      <c r="AU5187" s="41"/>
      <c r="AV5187" s="41"/>
      <c r="AW5187" s="41"/>
      <c r="AX5187" s="41"/>
      <c r="AY5187" s="41"/>
      <c r="AZ5187" s="41"/>
      <c r="BA5187" s="41"/>
      <c r="BB5187" s="41"/>
      <c r="BC5187" s="41"/>
      <c r="BD5187" s="41"/>
      <c r="BE5187" s="41"/>
      <c r="BF5187" s="41"/>
      <c r="BG5187" s="41"/>
      <c r="BH5187" s="41"/>
      <c r="BI5187" s="41"/>
      <c r="BJ5187" s="41"/>
      <c r="BK5187" s="41"/>
      <c r="BL5187" s="41"/>
      <c r="BM5187" s="41"/>
      <c r="BN5187" s="41"/>
      <c r="BO5187" s="41"/>
      <c r="BP5187" s="108"/>
      <c r="CG5187" s="102"/>
      <c r="CI5187" s="45"/>
    </row>
    <row r="5188" spans="37:87" ht="13" customHeight="1">
      <c r="AK5188" s="114"/>
      <c r="AL5188" s="41"/>
      <c r="AM5188" s="41"/>
      <c r="AN5188" s="41"/>
      <c r="AO5188" s="41"/>
      <c r="AP5188" s="41"/>
      <c r="AQ5188" s="41"/>
      <c r="AR5188" s="41"/>
      <c r="AS5188" s="41"/>
      <c r="AT5188" s="41"/>
      <c r="AU5188" s="41"/>
      <c r="AV5188" s="41"/>
      <c r="AW5188" s="41"/>
      <c r="AX5188" s="41"/>
      <c r="AY5188" s="41"/>
      <c r="AZ5188" s="41"/>
      <c r="BA5188" s="41"/>
      <c r="BB5188" s="41"/>
      <c r="BC5188" s="41"/>
      <c r="BD5188" s="41"/>
      <c r="BE5188" s="41"/>
      <c r="BF5188" s="41"/>
      <c r="BG5188" s="41"/>
      <c r="BH5188" s="41"/>
      <c r="BI5188" s="41"/>
      <c r="BJ5188" s="41"/>
      <c r="BK5188" s="41"/>
      <c r="BL5188" s="41"/>
      <c r="BM5188" s="41"/>
      <c r="BN5188" s="41"/>
      <c r="BO5188" s="41"/>
      <c r="BP5188" s="108"/>
      <c r="CG5188" s="102"/>
      <c r="CI5188" s="45"/>
    </row>
    <row r="5189" spans="37:87" ht="13" customHeight="1">
      <c r="AK5189" s="114"/>
      <c r="AL5189" s="41"/>
      <c r="AM5189" s="41"/>
      <c r="AN5189" s="41"/>
      <c r="AO5189" s="41"/>
      <c r="AP5189" s="41"/>
      <c r="AQ5189" s="41"/>
      <c r="AR5189" s="41"/>
      <c r="AS5189" s="41"/>
      <c r="AT5189" s="41"/>
      <c r="AU5189" s="41"/>
      <c r="AV5189" s="41"/>
      <c r="AW5189" s="41"/>
      <c r="AX5189" s="41"/>
      <c r="AY5189" s="41"/>
      <c r="AZ5189" s="41"/>
      <c r="BA5189" s="41"/>
      <c r="BB5189" s="41"/>
      <c r="BC5189" s="41"/>
      <c r="BD5189" s="41"/>
      <c r="BE5189" s="41"/>
      <c r="BF5189" s="41"/>
      <c r="BG5189" s="41"/>
      <c r="BH5189" s="41"/>
      <c r="BI5189" s="41"/>
      <c r="BJ5189" s="41"/>
      <c r="BK5189" s="41"/>
      <c r="BL5189" s="41"/>
      <c r="BM5189" s="41"/>
      <c r="BN5189" s="41"/>
      <c r="BO5189" s="41"/>
      <c r="BP5189" s="108"/>
      <c r="CG5189" s="102"/>
      <c r="CI5189" s="45"/>
    </row>
    <row r="5190" spans="37:87" ht="13" customHeight="1">
      <c r="AK5190" s="114"/>
      <c r="AL5190" s="41"/>
      <c r="AM5190" s="41"/>
      <c r="AN5190" s="41"/>
      <c r="AO5190" s="41"/>
      <c r="AP5190" s="41"/>
      <c r="AQ5190" s="41"/>
      <c r="AR5190" s="41"/>
      <c r="AS5190" s="41"/>
      <c r="AT5190" s="41"/>
      <c r="AU5190" s="41"/>
      <c r="AV5190" s="41"/>
      <c r="AW5190" s="41"/>
      <c r="AX5190" s="41"/>
      <c r="AY5190" s="41"/>
      <c r="AZ5190" s="41"/>
      <c r="BA5190" s="41"/>
      <c r="BB5190" s="41"/>
      <c r="BC5190" s="41"/>
      <c r="BD5190" s="41"/>
      <c r="BE5190" s="41"/>
      <c r="BF5190" s="41"/>
      <c r="BG5190" s="41"/>
      <c r="BH5190" s="41"/>
      <c r="BI5190" s="41"/>
      <c r="BJ5190" s="41"/>
      <c r="BK5190" s="41"/>
      <c r="BL5190" s="41"/>
      <c r="BM5190" s="41"/>
      <c r="BN5190" s="41"/>
      <c r="BO5190" s="41"/>
      <c r="BP5190" s="108"/>
      <c r="CG5190" s="102"/>
      <c r="CI5190" s="45"/>
    </row>
    <row r="5191" spans="37:87" ht="13" customHeight="1">
      <c r="AK5191" s="114"/>
      <c r="AL5191" s="41"/>
      <c r="AM5191" s="41"/>
      <c r="AN5191" s="41"/>
      <c r="AO5191" s="41"/>
      <c r="AP5191" s="41"/>
      <c r="AQ5191" s="41"/>
      <c r="AR5191" s="41"/>
      <c r="AS5191" s="41"/>
      <c r="AT5191" s="41"/>
      <c r="AU5191" s="41"/>
      <c r="AV5191" s="41"/>
      <c r="AW5191" s="41"/>
      <c r="AX5191" s="41"/>
      <c r="AY5191" s="41"/>
      <c r="AZ5191" s="41"/>
      <c r="BA5191" s="41"/>
      <c r="BB5191" s="41"/>
      <c r="BC5191" s="41"/>
      <c r="BD5191" s="41"/>
      <c r="BE5191" s="41"/>
      <c r="BF5191" s="41"/>
      <c r="BG5191" s="41"/>
      <c r="BH5191" s="41"/>
      <c r="BI5191" s="41"/>
      <c r="BJ5191" s="41"/>
      <c r="BK5191" s="41"/>
      <c r="BL5191" s="41"/>
      <c r="BM5191" s="41"/>
      <c r="BN5191" s="41"/>
      <c r="BO5191" s="41"/>
      <c r="BP5191" s="108"/>
      <c r="CG5191" s="102"/>
      <c r="CI5191" s="45"/>
    </row>
    <row r="5192" spans="37:87" ht="13" customHeight="1">
      <c r="AK5192" s="114"/>
      <c r="AL5192" s="41"/>
      <c r="AM5192" s="41"/>
      <c r="AN5192" s="41"/>
      <c r="AO5192" s="41"/>
      <c r="AP5192" s="41"/>
      <c r="AQ5192" s="41"/>
      <c r="AR5192" s="41"/>
      <c r="AS5192" s="41"/>
      <c r="AT5192" s="41"/>
      <c r="AU5192" s="41"/>
      <c r="AV5192" s="41"/>
      <c r="AW5192" s="41"/>
      <c r="AX5192" s="41"/>
      <c r="AY5192" s="41"/>
      <c r="AZ5192" s="41"/>
      <c r="BA5192" s="41"/>
      <c r="BB5192" s="41"/>
      <c r="BC5192" s="41"/>
      <c r="BD5192" s="41"/>
      <c r="BE5192" s="41"/>
      <c r="BF5192" s="41"/>
      <c r="BG5192" s="41"/>
      <c r="BH5192" s="41"/>
      <c r="BI5192" s="41"/>
      <c r="BJ5192" s="41"/>
      <c r="BK5192" s="41"/>
      <c r="BL5192" s="41"/>
      <c r="BM5192" s="41"/>
      <c r="BN5192" s="41"/>
      <c r="BO5192" s="41"/>
      <c r="BP5192" s="108"/>
      <c r="CG5192" s="102"/>
      <c r="CI5192" s="45"/>
    </row>
    <row r="5193" spans="37:87" ht="13" customHeight="1">
      <c r="AK5193" s="114"/>
      <c r="AL5193" s="41"/>
      <c r="AM5193" s="41"/>
      <c r="AN5193" s="41"/>
      <c r="AO5193" s="41"/>
      <c r="AP5193" s="41"/>
      <c r="AQ5193" s="41"/>
      <c r="AR5193" s="41"/>
      <c r="AS5193" s="41"/>
      <c r="AT5193" s="41"/>
      <c r="AU5193" s="41"/>
      <c r="AV5193" s="41"/>
      <c r="AW5193" s="41"/>
      <c r="AX5193" s="41"/>
      <c r="AY5193" s="41"/>
      <c r="AZ5193" s="41"/>
      <c r="BA5193" s="41"/>
      <c r="BB5193" s="41"/>
      <c r="BC5193" s="41"/>
      <c r="BD5193" s="41"/>
      <c r="BE5193" s="41"/>
      <c r="BF5193" s="41"/>
      <c r="BG5193" s="41"/>
      <c r="BH5193" s="41"/>
      <c r="BI5193" s="41"/>
      <c r="BJ5193" s="41"/>
      <c r="BK5193" s="41"/>
      <c r="BL5193" s="41"/>
      <c r="BM5193" s="41"/>
      <c r="BN5193" s="41"/>
      <c r="BO5193" s="41"/>
      <c r="BP5193" s="108"/>
      <c r="CG5193" s="102"/>
      <c r="CI5193" s="45"/>
    </row>
    <row r="5194" spans="37:87" ht="13" customHeight="1">
      <c r="AK5194" s="114"/>
      <c r="AL5194" s="41"/>
      <c r="AM5194" s="41"/>
      <c r="AN5194" s="41"/>
      <c r="AO5194" s="41"/>
      <c r="AP5194" s="41"/>
      <c r="AQ5194" s="41"/>
      <c r="AR5194" s="41"/>
      <c r="AS5194" s="41"/>
      <c r="AT5194" s="41"/>
      <c r="AU5194" s="41"/>
      <c r="AV5194" s="41"/>
      <c r="AW5194" s="41"/>
      <c r="AX5194" s="41"/>
      <c r="AY5194" s="41"/>
      <c r="AZ5194" s="41"/>
      <c r="BA5194" s="41"/>
      <c r="BB5194" s="41"/>
      <c r="BC5194" s="41"/>
      <c r="BD5194" s="41"/>
      <c r="BE5194" s="41"/>
      <c r="BF5194" s="41"/>
      <c r="BG5194" s="41"/>
      <c r="BH5194" s="41"/>
      <c r="BI5194" s="41"/>
      <c r="BJ5194" s="41"/>
      <c r="BK5194" s="41"/>
      <c r="BL5194" s="41"/>
      <c r="BM5194" s="41"/>
      <c r="BN5194" s="41"/>
      <c r="BO5194" s="41"/>
      <c r="BP5194" s="108"/>
      <c r="CG5194" s="102"/>
      <c r="CI5194" s="45"/>
    </row>
    <row r="5195" spans="37:87" ht="13" customHeight="1">
      <c r="AK5195" s="114"/>
      <c r="AL5195" s="41"/>
      <c r="AM5195" s="41"/>
      <c r="AN5195" s="41"/>
      <c r="AO5195" s="41"/>
      <c r="AP5195" s="41"/>
      <c r="AQ5195" s="41"/>
      <c r="AR5195" s="41"/>
      <c r="AS5195" s="41"/>
      <c r="AT5195" s="41"/>
      <c r="AU5195" s="41"/>
      <c r="AV5195" s="41"/>
      <c r="AW5195" s="41"/>
      <c r="AX5195" s="41"/>
      <c r="AY5195" s="41"/>
      <c r="AZ5195" s="41"/>
      <c r="BA5195" s="41"/>
      <c r="BB5195" s="41"/>
      <c r="BC5195" s="41"/>
      <c r="BD5195" s="41"/>
      <c r="BE5195" s="41"/>
      <c r="BF5195" s="41"/>
      <c r="BG5195" s="41"/>
      <c r="BH5195" s="41"/>
      <c r="BI5195" s="41"/>
      <c r="BJ5195" s="41"/>
      <c r="BK5195" s="41"/>
      <c r="BL5195" s="41"/>
      <c r="BM5195" s="41"/>
      <c r="BN5195" s="41"/>
      <c r="BO5195" s="41"/>
      <c r="BP5195" s="108"/>
      <c r="CG5195" s="102"/>
      <c r="CI5195" s="45"/>
    </row>
    <row r="5196" spans="37:87" ht="13" customHeight="1">
      <c r="AK5196" s="114"/>
      <c r="AL5196" s="41"/>
      <c r="AM5196" s="41"/>
      <c r="AN5196" s="41"/>
      <c r="AO5196" s="41"/>
      <c r="AP5196" s="41"/>
      <c r="AQ5196" s="41"/>
      <c r="AR5196" s="41"/>
      <c r="AS5196" s="41"/>
      <c r="AT5196" s="41"/>
      <c r="AU5196" s="41"/>
      <c r="AV5196" s="41"/>
      <c r="AW5196" s="41"/>
      <c r="AX5196" s="41"/>
      <c r="AY5196" s="41"/>
      <c r="AZ5196" s="41"/>
      <c r="BA5196" s="41"/>
      <c r="BB5196" s="41"/>
      <c r="BC5196" s="41"/>
      <c r="BD5196" s="41"/>
      <c r="BE5196" s="41"/>
      <c r="BF5196" s="41"/>
      <c r="BG5196" s="41"/>
      <c r="BH5196" s="41"/>
      <c r="BI5196" s="41"/>
      <c r="BJ5196" s="41"/>
      <c r="BK5196" s="41"/>
      <c r="BL5196" s="41"/>
      <c r="BM5196" s="41"/>
      <c r="BN5196" s="41"/>
      <c r="BO5196" s="41"/>
      <c r="BP5196" s="108"/>
      <c r="CG5196" s="102"/>
      <c r="CI5196" s="45"/>
    </row>
    <row r="5197" spans="37:87" ht="13" customHeight="1">
      <c r="AK5197" s="114"/>
      <c r="AL5197" s="41"/>
      <c r="AM5197" s="41"/>
      <c r="AN5197" s="41"/>
      <c r="AO5197" s="41"/>
      <c r="AP5197" s="41"/>
      <c r="AQ5197" s="41"/>
      <c r="AR5197" s="41"/>
      <c r="AS5197" s="41"/>
      <c r="AT5197" s="41"/>
      <c r="AU5197" s="41"/>
      <c r="AV5197" s="41"/>
      <c r="AW5197" s="41"/>
      <c r="AX5197" s="41"/>
      <c r="AY5197" s="41"/>
      <c r="AZ5197" s="41"/>
      <c r="BA5197" s="41"/>
      <c r="BB5197" s="41"/>
      <c r="BC5197" s="41"/>
      <c r="BD5197" s="41"/>
      <c r="BE5197" s="41"/>
      <c r="BF5197" s="41"/>
      <c r="BG5197" s="41"/>
      <c r="BH5197" s="41"/>
      <c r="BI5197" s="41"/>
      <c r="BJ5197" s="41"/>
      <c r="BK5197" s="41"/>
      <c r="BL5197" s="41"/>
      <c r="BM5197" s="41"/>
      <c r="BN5197" s="41"/>
      <c r="BO5197" s="41"/>
      <c r="BP5197" s="108"/>
      <c r="CG5197" s="102"/>
      <c r="CI5197" s="45"/>
    </row>
    <row r="5198" spans="37:87" ht="13" customHeight="1">
      <c r="AK5198" s="114"/>
      <c r="AL5198" s="41"/>
      <c r="AM5198" s="41"/>
      <c r="AN5198" s="41"/>
      <c r="AO5198" s="41"/>
      <c r="AP5198" s="41"/>
      <c r="AQ5198" s="41"/>
      <c r="AR5198" s="41"/>
      <c r="AS5198" s="41"/>
      <c r="AT5198" s="41"/>
      <c r="AU5198" s="41"/>
      <c r="AV5198" s="41"/>
      <c r="AW5198" s="41"/>
      <c r="AX5198" s="41"/>
      <c r="AY5198" s="41"/>
      <c r="AZ5198" s="41"/>
      <c r="BA5198" s="41"/>
      <c r="BB5198" s="41"/>
      <c r="BC5198" s="41"/>
      <c r="BD5198" s="41"/>
      <c r="BE5198" s="41"/>
      <c r="BF5198" s="41"/>
      <c r="BG5198" s="41"/>
      <c r="BH5198" s="41"/>
      <c r="BI5198" s="41"/>
      <c r="BJ5198" s="41"/>
      <c r="BK5198" s="41"/>
      <c r="BL5198" s="41"/>
      <c r="BM5198" s="41"/>
      <c r="BN5198" s="41"/>
      <c r="BO5198" s="41"/>
      <c r="BP5198" s="108"/>
      <c r="CG5198" s="102"/>
      <c r="CI5198" s="45"/>
    </row>
    <row r="5199" spans="37:87" ht="13" customHeight="1">
      <c r="AK5199" s="114"/>
      <c r="AL5199" s="41"/>
      <c r="AM5199" s="41"/>
      <c r="AN5199" s="41"/>
      <c r="AO5199" s="41"/>
      <c r="AP5199" s="41"/>
      <c r="AQ5199" s="41"/>
      <c r="AR5199" s="41"/>
      <c r="AS5199" s="41"/>
      <c r="AT5199" s="41"/>
      <c r="AU5199" s="41"/>
      <c r="AV5199" s="41"/>
      <c r="AW5199" s="41"/>
      <c r="AX5199" s="41"/>
      <c r="AY5199" s="41"/>
      <c r="AZ5199" s="41"/>
      <c r="BA5199" s="41"/>
      <c r="BB5199" s="41"/>
      <c r="BC5199" s="41"/>
      <c r="BD5199" s="41"/>
      <c r="BE5199" s="41"/>
      <c r="BF5199" s="41"/>
      <c r="BG5199" s="41"/>
      <c r="BH5199" s="41"/>
      <c r="BI5199" s="41"/>
      <c r="BJ5199" s="41"/>
      <c r="BK5199" s="41"/>
      <c r="BL5199" s="41"/>
      <c r="BM5199" s="41"/>
      <c r="BN5199" s="41"/>
      <c r="BO5199" s="41"/>
      <c r="BP5199" s="108"/>
      <c r="CG5199" s="102"/>
      <c r="CI5199" s="45"/>
    </row>
    <row r="5200" spans="37:87" ht="13" customHeight="1">
      <c r="AK5200" s="114"/>
      <c r="AL5200" s="41"/>
      <c r="AM5200" s="41"/>
      <c r="AN5200" s="41"/>
      <c r="AO5200" s="41"/>
      <c r="AP5200" s="41"/>
      <c r="AQ5200" s="41"/>
      <c r="AR5200" s="41"/>
      <c r="AS5200" s="41"/>
      <c r="AT5200" s="41"/>
      <c r="AU5200" s="41"/>
      <c r="AV5200" s="41"/>
      <c r="AW5200" s="41"/>
      <c r="AX5200" s="41"/>
      <c r="AY5200" s="41"/>
      <c r="AZ5200" s="41"/>
      <c r="BA5200" s="41"/>
      <c r="BB5200" s="41"/>
      <c r="BC5200" s="41"/>
      <c r="BD5200" s="41"/>
      <c r="BE5200" s="41"/>
      <c r="BF5200" s="41"/>
      <c r="BG5200" s="41"/>
      <c r="BH5200" s="41"/>
      <c r="BI5200" s="41"/>
      <c r="BJ5200" s="41"/>
      <c r="BK5200" s="41"/>
      <c r="BL5200" s="41"/>
      <c r="BM5200" s="41"/>
      <c r="BN5200" s="41"/>
      <c r="BO5200" s="41"/>
      <c r="BP5200" s="108"/>
      <c r="CG5200" s="102"/>
      <c r="CI5200" s="45"/>
    </row>
    <row r="5201" spans="37:87" ht="13" customHeight="1">
      <c r="AK5201" s="114"/>
      <c r="AL5201" s="41"/>
      <c r="AM5201" s="41"/>
      <c r="AN5201" s="41"/>
      <c r="AO5201" s="41"/>
      <c r="AP5201" s="41"/>
      <c r="AQ5201" s="41"/>
      <c r="AR5201" s="41"/>
      <c r="AS5201" s="41"/>
      <c r="AT5201" s="41"/>
      <c r="AU5201" s="41"/>
      <c r="AV5201" s="41"/>
      <c r="AW5201" s="41"/>
      <c r="AX5201" s="41"/>
      <c r="AY5201" s="41"/>
      <c r="AZ5201" s="41"/>
      <c r="BA5201" s="41"/>
      <c r="BB5201" s="41"/>
      <c r="BC5201" s="41"/>
      <c r="BD5201" s="41"/>
      <c r="BE5201" s="41"/>
      <c r="BF5201" s="41"/>
      <c r="BG5201" s="41"/>
      <c r="BH5201" s="41"/>
      <c r="BI5201" s="41"/>
      <c r="BJ5201" s="41"/>
      <c r="BK5201" s="41"/>
      <c r="BL5201" s="41"/>
      <c r="BM5201" s="41"/>
      <c r="BN5201" s="41"/>
      <c r="BO5201" s="41"/>
      <c r="BP5201" s="108"/>
      <c r="CG5201" s="102"/>
      <c r="CI5201" s="45"/>
    </row>
    <row r="5202" spans="37:87" ht="13" customHeight="1">
      <c r="AK5202" s="114"/>
      <c r="AL5202" s="41"/>
      <c r="AM5202" s="41"/>
      <c r="AN5202" s="41"/>
      <c r="AO5202" s="41"/>
      <c r="AP5202" s="41"/>
      <c r="AQ5202" s="41"/>
      <c r="AR5202" s="41"/>
      <c r="AS5202" s="41"/>
      <c r="AT5202" s="41"/>
      <c r="AU5202" s="41"/>
      <c r="AV5202" s="41"/>
      <c r="AW5202" s="41"/>
      <c r="AX5202" s="41"/>
      <c r="AY5202" s="41"/>
      <c r="AZ5202" s="41"/>
      <c r="BA5202" s="41"/>
      <c r="BB5202" s="41"/>
      <c r="BC5202" s="41"/>
      <c r="BD5202" s="41"/>
      <c r="BE5202" s="41"/>
      <c r="BF5202" s="41"/>
      <c r="BG5202" s="41"/>
      <c r="BH5202" s="41"/>
      <c r="BI5202" s="41"/>
      <c r="BJ5202" s="41"/>
      <c r="BK5202" s="41"/>
      <c r="BL5202" s="41"/>
      <c r="BM5202" s="41"/>
      <c r="BN5202" s="41"/>
      <c r="BO5202" s="41"/>
      <c r="BP5202" s="108"/>
      <c r="CG5202" s="102"/>
      <c r="CI5202" s="45"/>
    </row>
    <row r="5203" spans="37:87" ht="13" customHeight="1">
      <c r="AK5203" s="114"/>
      <c r="AL5203" s="41"/>
      <c r="AM5203" s="41"/>
      <c r="AN5203" s="41"/>
      <c r="AO5203" s="41"/>
      <c r="AP5203" s="41"/>
      <c r="AQ5203" s="41"/>
      <c r="AR5203" s="41"/>
      <c r="AS5203" s="41"/>
      <c r="AT5203" s="41"/>
      <c r="AU5203" s="41"/>
      <c r="AV5203" s="41"/>
      <c r="AW5203" s="41"/>
      <c r="AX5203" s="41"/>
      <c r="AY5203" s="41"/>
      <c r="AZ5203" s="41"/>
      <c r="BA5203" s="41"/>
      <c r="BB5203" s="41"/>
      <c r="BC5203" s="41"/>
      <c r="BD5203" s="41"/>
      <c r="BE5203" s="41"/>
      <c r="BF5203" s="41"/>
      <c r="BG5203" s="41"/>
      <c r="BH5203" s="41"/>
      <c r="BI5203" s="41"/>
      <c r="BJ5203" s="41"/>
      <c r="BK5203" s="41"/>
      <c r="BL5203" s="41"/>
      <c r="BM5203" s="41"/>
      <c r="BN5203" s="41"/>
      <c r="BO5203" s="41"/>
      <c r="BP5203" s="108"/>
      <c r="CG5203" s="102"/>
      <c r="CI5203" s="45"/>
    </row>
    <row r="5204" spans="37:87" ht="13" customHeight="1">
      <c r="AK5204" s="114"/>
      <c r="AL5204" s="41"/>
      <c r="AM5204" s="41"/>
      <c r="AN5204" s="41"/>
      <c r="AO5204" s="41"/>
      <c r="AP5204" s="41"/>
      <c r="AQ5204" s="41"/>
      <c r="AR5204" s="41"/>
      <c r="AS5204" s="41"/>
      <c r="AT5204" s="41"/>
      <c r="AU5204" s="41"/>
      <c r="AV5204" s="41"/>
      <c r="AW5204" s="41"/>
      <c r="AX5204" s="41"/>
      <c r="AY5204" s="41"/>
      <c r="AZ5204" s="41"/>
      <c r="BA5204" s="41"/>
      <c r="BB5204" s="41"/>
      <c r="BC5204" s="41"/>
      <c r="BD5204" s="41"/>
      <c r="BE5204" s="41"/>
      <c r="BF5204" s="41"/>
      <c r="BG5204" s="41"/>
      <c r="BH5204" s="41"/>
      <c r="BI5204" s="41"/>
      <c r="BJ5204" s="41"/>
      <c r="BK5204" s="41"/>
      <c r="BL5204" s="41"/>
      <c r="BM5204" s="41"/>
      <c r="BN5204" s="41"/>
      <c r="BO5204" s="41"/>
      <c r="BP5204" s="108"/>
      <c r="CG5204" s="102"/>
      <c r="CI5204" s="45"/>
    </row>
    <row r="5205" spans="37:87" ht="13" customHeight="1">
      <c r="AK5205" s="114"/>
      <c r="AL5205" s="41"/>
      <c r="AM5205" s="41"/>
      <c r="AN5205" s="41"/>
      <c r="AO5205" s="41"/>
      <c r="AP5205" s="41"/>
      <c r="AQ5205" s="41"/>
      <c r="AR5205" s="41"/>
      <c r="AS5205" s="41"/>
      <c r="AT5205" s="41"/>
      <c r="AU5205" s="41"/>
      <c r="AV5205" s="41"/>
      <c r="AW5205" s="41"/>
      <c r="AX5205" s="41"/>
      <c r="AY5205" s="41"/>
      <c r="AZ5205" s="41"/>
      <c r="BA5205" s="41"/>
      <c r="BB5205" s="41"/>
      <c r="BC5205" s="41"/>
      <c r="BD5205" s="41"/>
      <c r="BE5205" s="41"/>
      <c r="BF5205" s="41"/>
      <c r="BG5205" s="41"/>
      <c r="BH5205" s="41"/>
      <c r="BI5205" s="41"/>
      <c r="BJ5205" s="41"/>
      <c r="BK5205" s="41"/>
      <c r="BL5205" s="41"/>
      <c r="BM5205" s="41"/>
      <c r="BN5205" s="41"/>
      <c r="BO5205" s="41"/>
      <c r="BP5205" s="108"/>
      <c r="CG5205" s="102"/>
      <c r="CI5205" s="45"/>
    </row>
    <row r="5206" spans="37:87" ht="13" customHeight="1">
      <c r="AK5206" s="114"/>
      <c r="AL5206" s="41"/>
      <c r="AM5206" s="41"/>
      <c r="AN5206" s="41"/>
      <c r="AO5206" s="41"/>
      <c r="AP5206" s="41"/>
      <c r="AQ5206" s="41"/>
      <c r="AR5206" s="41"/>
      <c r="AS5206" s="41"/>
      <c r="AT5206" s="41"/>
      <c r="AU5206" s="41"/>
      <c r="AV5206" s="41"/>
      <c r="AW5206" s="41"/>
      <c r="AX5206" s="41"/>
      <c r="AY5206" s="41"/>
      <c r="AZ5206" s="41"/>
      <c r="BA5206" s="41"/>
      <c r="BB5206" s="41"/>
      <c r="BC5206" s="41"/>
      <c r="BD5206" s="41"/>
      <c r="BE5206" s="41"/>
      <c r="BF5206" s="41"/>
      <c r="BG5206" s="41"/>
      <c r="BH5206" s="41"/>
      <c r="BI5206" s="41"/>
      <c r="BJ5206" s="41"/>
      <c r="BK5206" s="41"/>
      <c r="BL5206" s="41"/>
      <c r="BM5206" s="41"/>
      <c r="BN5206" s="41"/>
      <c r="BO5206" s="41"/>
      <c r="BP5206" s="108"/>
      <c r="CG5206" s="102"/>
      <c r="CI5206" s="45"/>
    </row>
    <row r="5207" spans="37:87" ht="13" customHeight="1">
      <c r="AK5207" s="114"/>
      <c r="AL5207" s="41"/>
      <c r="AM5207" s="41"/>
      <c r="AN5207" s="41"/>
      <c r="AO5207" s="41"/>
      <c r="AP5207" s="41"/>
      <c r="AQ5207" s="41"/>
      <c r="AR5207" s="41"/>
      <c r="AS5207" s="41"/>
      <c r="AT5207" s="41"/>
      <c r="AU5207" s="41"/>
      <c r="AV5207" s="41"/>
      <c r="AW5207" s="41"/>
      <c r="AX5207" s="41"/>
      <c r="AY5207" s="41"/>
      <c r="AZ5207" s="41"/>
      <c r="BA5207" s="41"/>
      <c r="BB5207" s="41"/>
      <c r="BC5207" s="41"/>
      <c r="BD5207" s="41"/>
      <c r="BE5207" s="41"/>
      <c r="BF5207" s="41"/>
      <c r="BG5207" s="41"/>
      <c r="BH5207" s="41"/>
      <c r="BI5207" s="41"/>
      <c r="BJ5207" s="41"/>
      <c r="BK5207" s="41"/>
      <c r="BL5207" s="41"/>
      <c r="BM5207" s="41"/>
      <c r="BN5207" s="41"/>
      <c r="BO5207" s="41"/>
      <c r="BP5207" s="108"/>
      <c r="CG5207" s="102"/>
      <c r="CI5207" s="45"/>
    </row>
    <row r="5208" spans="37:87" ht="13" customHeight="1">
      <c r="AK5208" s="114"/>
      <c r="AL5208" s="41"/>
      <c r="AM5208" s="41"/>
      <c r="AN5208" s="41"/>
      <c r="AO5208" s="41"/>
      <c r="AP5208" s="41"/>
      <c r="AQ5208" s="41"/>
      <c r="AR5208" s="41"/>
      <c r="AS5208" s="41"/>
      <c r="AT5208" s="41"/>
      <c r="AU5208" s="41"/>
      <c r="AV5208" s="41"/>
      <c r="AW5208" s="41"/>
      <c r="AX5208" s="41"/>
      <c r="AY5208" s="41"/>
      <c r="AZ5208" s="41"/>
      <c r="BA5208" s="41"/>
      <c r="BB5208" s="41"/>
      <c r="BC5208" s="41"/>
      <c r="BD5208" s="41"/>
      <c r="BE5208" s="41"/>
      <c r="BF5208" s="41"/>
      <c r="BG5208" s="41"/>
      <c r="BH5208" s="41"/>
      <c r="BI5208" s="41"/>
      <c r="BJ5208" s="41"/>
      <c r="BK5208" s="41"/>
      <c r="BL5208" s="41"/>
      <c r="BM5208" s="41"/>
      <c r="BN5208" s="41"/>
      <c r="BO5208" s="41"/>
      <c r="BP5208" s="108"/>
      <c r="CG5208" s="102"/>
      <c r="CI5208" s="45"/>
    </row>
    <row r="5209" spans="37:87" ht="13" customHeight="1">
      <c r="AK5209" s="114"/>
      <c r="AL5209" s="41"/>
      <c r="AM5209" s="41"/>
      <c r="AN5209" s="41"/>
      <c r="AO5209" s="41"/>
      <c r="AP5209" s="41"/>
      <c r="AQ5209" s="41"/>
      <c r="AR5209" s="41"/>
      <c r="AS5209" s="41"/>
      <c r="AT5209" s="41"/>
      <c r="AU5209" s="41"/>
      <c r="AV5209" s="41"/>
      <c r="AW5209" s="41"/>
      <c r="AX5209" s="41"/>
      <c r="AY5209" s="41"/>
      <c r="AZ5209" s="41"/>
      <c r="BA5209" s="41"/>
      <c r="BB5209" s="41"/>
      <c r="BC5209" s="41"/>
      <c r="BD5209" s="41"/>
      <c r="BE5209" s="41"/>
      <c r="BF5209" s="41"/>
      <c r="BG5209" s="41"/>
      <c r="BH5209" s="41"/>
      <c r="BI5209" s="41"/>
      <c r="BJ5209" s="41"/>
      <c r="BK5209" s="41"/>
      <c r="BL5209" s="41"/>
      <c r="BM5209" s="41"/>
      <c r="BN5209" s="41"/>
      <c r="BO5209" s="41"/>
      <c r="BP5209" s="108"/>
      <c r="CG5209" s="102"/>
      <c r="CI5209" s="45"/>
    </row>
    <row r="5210" spans="37:87" ht="13" customHeight="1">
      <c r="AK5210" s="114"/>
      <c r="AL5210" s="41"/>
      <c r="AM5210" s="41"/>
      <c r="AN5210" s="41"/>
      <c r="AO5210" s="41"/>
      <c r="AP5210" s="41"/>
      <c r="AQ5210" s="41"/>
      <c r="AR5210" s="41"/>
      <c r="AS5210" s="41"/>
      <c r="AT5210" s="41"/>
      <c r="AU5210" s="41"/>
      <c r="AV5210" s="41"/>
      <c r="AW5210" s="41"/>
      <c r="AX5210" s="41"/>
      <c r="AY5210" s="41"/>
      <c r="AZ5210" s="41"/>
      <c r="BA5210" s="41"/>
      <c r="BB5210" s="41"/>
      <c r="BC5210" s="41"/>
      <c r="BD5210" s="41"/>
      <c r="BE5210" s="41"/>
      <c r="BF5210" s="41"/>
      <c r="BG5210" s="41"/>
      <c r="BH5210" s="41"/>
      <c r="BI5210" s="41"/>
      <c r="BJ5210" s="41"/>
      <c r="BK5210" s="41"/>
      <c r="BL5210" s="41"/>
      <c r="BM5210" s="41"/>
      <c r="BN5210" s="41"/>
      <c r="BO5210" s="41"/>
      <c r="BP5210" s="108"/>
      <c r="CG5210" s="102"/>
      <c r="CI5210" s="45"/>
    </row>
    <row r="5211" spans="37:87" ht="13" customHeight="1">
      <c r="AK5211" s="114"/>
      <c r="AL5211" s="41"/>
      <c r="AM5211" s="41"/>
      <c r="AN5211" s="41"/>
      <c r="AO5211" s="41"/>
      <c r="AP5211" s="41"/>
      <c r="AQ5211" s="41"/>
      <c r="AR5211" s="41"/>
      <c r="AS5211" s="41"/>
      <c r="AT5211" s="41"/>
      <c r="AU5211" s="41"/>
      <c r="AV5211" s="41"/>
      <c r="AW5211" s="41"/>
      <c r="AX5211" s="41"/>
      <c r="AY5211" s="41"/>
      <c r="AZ5211" s="41"/>
      <c r="BA5211" s="41"/>
      <c r="BB5211" s="41"/>
      <c r="BC5211" s="41"/>
      <c r="BD5211" s="41"/>
      <c r="BE5211" s="41"/>
      <c r="BF5211" s="41"/>
      <c r="BG5211" s="41"/>
      <c r="BH5211" s="41"/>
      <c r="BI5211" s="41"/>
      <c r="BJ5211" s="41"/>
      <c r="BK5211" s="41"/>
      <c r="BL5211" s="41"/>
      <c r="BM5211" s="41"/>
      <c r="BN5211" s="41"/>
      <c r="BO5211" s="41"/>
      <c r="BP5211" s="108"/>
      <c r="CG5211" s="102"/>
      <c r="CI5211" s="45"/>
    </row>
    <row r="5212" spans="37:87" ht="13" customHeight="1">
      <c r="AK5212" s="114"/>
      <c r="AL5212" s="41"/>
      <c r="AM5212" s="41"/>
      <c r="AN5212" s="41"/>
      <c r="AO5212" s="41"/>
      <c r="AP5212" s="41"/>
      <c r="AQ5212" s="41"/>
      <c r="AR5212" s="41"/>
      <c r="AS5212" s="41"/>
      <c r="AT5212" s="41"/>
      <c r="AU5212" s="41"/>
      <c r="AV5212" s="41"/>
      <c r="AW5212" s="41"/>
      <c r="AX5212" s="41"/>
      <c r="AY5212" s="41"/>
      <c r="AZ5212" s="41"/>
      <c r="BA5212" s="41"/>
      <c r="BB5212" s="41"/>
      <c r="BC5212" s="41"/>
      <c r="BD5212" s="41"/>
      <c r="BE5212" s="41"/>
      <c r="BF5212" s="41"/>
      <c r="BG5212" s="41"/>
      <c r="BH5212" s="41"/>
      <c r="BI5212" s="41"/>
      <c r="BJ5212" s="41"/>
      <c r="BK5212" s="41"/>
      <c r="BL5212" s="41"/>
      <c r="BM5212" s="41"/>
      <c r="BN5212" s="41"/>
      <c r="BO5212" s="41"/>
      <c r="BP5212" s="108"/>
      <c r="CG5212" s="102"/>
      <c r="CI5212" s="45"/>
    </row>
    <row r="5213" spans="37:87" ht="13" customHeight="1">
      <c r="AK5213" s="114"/>
      <c r="AL5213" s="41"/>
      <c r="AM5213" s="41"/>
      <c r="AN5213" s="41"/>
      <c r="AO5213" s="41"/>
      <c r="AP5213" s="41"/>
      <c r="AQ5213" s="41"/>
      <c r="AR5213" s="41"/>
      <c r="AS5213" s="41"/>
      <c r="AT5213" s="41"/>
      <c r="AU5213" s="41"/>
      <c r="AV5213" s="41"/>
      <c r="AW5213" s="41"/>
      <c r="AX5213" s="41"/>
      <c r="AY5213" s="41"/>
      <c r="AZ5213" s="41"/>
      <c r="BA5213" s="41"/>
      <c r="BB5213" s="41"/>
      <c r="BC5213" s="41"/>
      <c r="BD5213" s="41"/>
      <c r="BE5213" s="41"/>
      <c r="BF5213" s="41"/>
      <c r="BG5213" s="41"/>
      <c r="BH5213" s="41"/>
      <c r="BI5213" s="41"/>
      <c r="BJ5213" s="41"/>
      <c r="BK5213" s="41"/>
      <c r="BL5213" s="41"/>
      <c r="BM5213" s="41"/>
      <c r="BN5213" s="41"/>
      <c r="BO5213" s="41"/>
      <c r="BP5213" s="108"/>
      <c r="CG5213" s="102"/>
      <c r="CI5213" s="45"/>
    </row>
    <row r="5214" spans="37:87" ht="13" customHeight="1">
      <c r="AK5214" s="114"/>
      <c r="AL5214" s="41"/>
      <c r="AM5214" s="41"/>
      <c r="AN5214" s="41"/>
      <c r="AO5214" s="41"/>
      <c r="AP5214" s="41"/>
      <c r="AQ5214" s="41"/>
      <c r="AR5214" s="41"/>
      <c r="AS5214" s="41"/>
      <c r="AT5214" s="41"/>
      <c r="AU5214" s="41"/>
      <c r="AV5214" s="41"/>
      <c r="AW5214" s="41"/>
      <c r="AX5214" s="41"/>
      <c r="AY5214" s="41"/>
      <c r="AZ5214" s="41"/>
      <c r="BA5214" s="41"/>
      <c r="BB5214" s="41"/>
      <c r="BC5214" s="41"/>
      <c r="BD5214" s="41"/>
      <c r="BE5214" s="41"/>
      <c r="BF5214" s="41"/>
      <c r="BG5214" s="41"/>
      <c r="BH5214" s="41"/>
      <c r="BI5214" s="41"/>
      <c r="BJ5214" s="41"/>
      <c r="BK5214" s="41"/>
      <c r="BL5214" s="41"/>
      <c r="BM5214" s="41"/>
      <c r="BN5214" s="41"/>
      <c r="BO5214" s="41"/>
      <c r="BP5214" s="108"/>
      <c r="CG5214" s="102"/>
      <c r="CI5214" s="45"/>
    </row>
    <row r="5215" spans="37:87" ht="13" customHeight="1">
      <c r="AK5215" s="114"/>
      <c r="AL5215" s="41"/>
      <c r="AM5215" s="41"/>
      <c r="AN5215" s="41"/>
      <c r="AO5215" s="41"/>
      <c r="AP5215" s="41"/>
      <c r="AQ5215" s="41"/>
      <c r="AR5215" s="41"/>
      <c r="AS5215" s="41"/>
      <c r="AT5215" s="41"/>
      <c r="AU5215" s="41"/>
      <c r="AV5215" s="41"/>
      <c r="AW5215" s="41"/>
      <c r="AX5215" s="41"/>
      <c r="AY5215" s="41"/>
      <c r="AZ5215" s="41"/>
      <c r="BA5215" s="41"/>
      <c r="BB5215" s="41"/>
      <c r="BC5215" s="41"/>
      <c r="BD5215" s="41"/>
      <c r="BE5215" s="41"/>
      <c r="BF5215" s="41"/>
      <c r="BG5215" s="41"/>
      <c r="BH5215" s="41"/>
      <c r="BI5215" s="41"/>
      <c r="BJ5215" s="41"/>
      <c r="BK5215" s="41"/>
      <c r="BL5215" s="41"/>
      <c r="BM5215" s="41"/>
      <c r="BN5215" s="41"/>
      <c r="BO5215" s="41"/>
      <c r="BP5215" s="108"/>
      <c r="CG5215" s="102"/>
      <c r="CI5215" s="45"/>
    </row>
    <row r="5216" spans="37:87" ht="13" customHeight="1">
      <c r="AK5216" s="114"/>
      <c r="AL5216" s="41"/>
      <c r="AM5216" s="41"/>
      <c r="AN5216" s="41"/>
      <c r="AO5216" s="41"/>
      <c r="AP5216" s="41"/>
      <c r="AQ5216" s="41"/>
      <c r="AR5216" s="41"/>
      <c r="AS5216" s="41"/>
      <c r="AT5216" s="41"/>
      <c r="AU5216" s="41"/>
      <c r="AV5216" s="41"/>
      <c r="AW5216" s="41"/>
      <c r="AX5216" s="41"/>
      <c r="AY5216" s="41"/>
      <c r="AZ5216" s="41"/>
      <c r="BA5216" s="41"/>
      <c r="BB5216" s="41"/>
      <c r="BC5216" s="41"/>
      <c r="BD5216" s="41"/>
      <c r="BE5216" s="41"/>
      <c r="BF5216" s="41"/>
      <c r="BG5216" s="41"/>
      <c r="BH5216" s="41"/>
      <c r="BI5216" s="41"/>
      <c r="BJ5216" s="41"/>
      <c r="BK5216" s="41"/>
      <c r="BL5216" s="41"/>
      <c r="BM5216" s="41"/>
      <c r="BN5216" s="41"/>
      <c r="BO5216" s="41"/>
      <c r="BP5216" s="108"/>
      <c r="CG5216" s="102"/>
      <c r="CI5216" s="45"/>
    </row>
    <row r="5217" spans="37:87" ht="13" customHeight="1">
      <c r="AK5217" s="114"/>
      <c r="AL5217" s="41"/>
      <c r="AM5217" s="41"/>
      <c r="AN5217" s="41"/>
      <c r="AO5217" s="41"/>
      <c r="AP5217" s="41"/>
      <c r="AQ5217" s="41"/>
      <c r="AR5217" s="41"/>
      <c r="AS5217" s="41"/>
      <c r="AT5217" s="41"/>
      <c r="AU5217" s="41"/>
      <c r="AV5217" s="41"/>
      <c r="AW5217" s="41"/>
      <c r="AX5217" s="41"/>
      <c r="AY5217" s="41"/>
      <c r="AZ5217" s="41"/>
      <c r="BA5217" s="41"/>
      <c r="BB5217" s="41"/>
      <c r="BC5217" s="41"/>
      <c r="BD5217" s="41"/>
      <c r="BE5217" s="41"/>
      <c r="BF5217" s="41"/>
      <c r="BG5217" s="41"/>
      <c r="BH5217" s="41"/>
      <c r="BI5217" s="41"/>
      <c r="BJ5217" s="41"/>
      <c r="BK5217" s="41"/>
      <c r="BL5217" s="41"/>
      <c r="BM5217" s="41"/>
      <c r="BN5217" s="41"/>
      <c r="BO5217" s="41"/>
      <c r="BP5217" s="108"/>
      <c r="CG5217" s="102"/>
      <c r="CI5217" s="45"/>
    </row>
    <row r="5218" spans="37:87" ht="13" customHeight="1">
      <c r="AK5218" s="114"/>
      <c r="AL5218" s="41"/>
      <c r="AM5218" s="41"/>
      <c r="AN5218" s="41"/>
      <c r="AO5218" s="41"/>
      <c r="AP5218" s="41"/>
      <c r="AQ5218" s="41"/>
      <c r="AR5218" s="41"/>
      <c r="AS5218" s="41"/>
      <c r="AT5218" s="41"/>
      <c r="AU5218" s="41"/>
      <c r="AV5218" s="41"/>
      <c r="AW5218" s="41"/>
      <c r="AX5218" s="41"/>
      <c r="AY5218" s="41"/>
      <c r="AZ5218" s="41"/>
      <c r="BA5218" s="41"/>
      <c r="BB5218" s="41"/>
      <c r="BC5218" s="41"/>
      <c r="BD5218" s="41"/>
      <c r="BE5218" s="41"/>
      <c r="BF5218" s="41"/>
      <c r="BG5218" s="41"/>
      <c r="BH5218" s="41"/>
      <c r="BI5218" s="41"/>
      <c r="BJ5218" s="41"/>
      <c r="BK5218" s="41"/>
      <c r="BL5218" s="41"/>
      <c r="BM5218" s="41"/>
      <c r="BN5218" s="41"/>
      <c r="BO5218" s="41"/>
      <c r="BP5218" s="108"/>
      <c r="CG5218" s="102"/>
      <c r="CI5218" s="45"/>
    </row>
    <row r="5219" spans="37:87" ht="13" customHeight="1">
      <c r="AK5219" s="114"/>
      <c r="AL5219" s="41"/>
      <c r="AM5219" s="41"/>
      <c r="AN5219" s="41"/>
      <c r="AO5219" s="41"/>
      <c r="AP5219" s="41"/>
      <c r="AQ5219" s="41"/>
      <c r="AR5219" s="41"/>
      <c r="AS5219" s="41"/>
      <c r="AT5219" s="41"/>
      <c r="AU5219" s="41"/>
      <c r="AV5219" s="41"/>
      <c r="AW5219" s="41"/>
      <c r="AX5219" s="41"/>
      <c r="AY5219" s="41"/>
      <c r="AZ5219" s="41"/>
      <c r="BA5219" s="41"/>
      <c r="BB5219" s="41"/>
      <c r="BC5219" s="41"/>
      <c r="BD5219" s="41"/>
      <c r="BE5219" s="41"/>
      <c r="BF5219" s="41"/>
      <c r="BG5219" s="41"/>
      <c r="BH5219" s="41"/>
      <c r="BI5219" s="41"/>
      <c r="BJ5219" s="41"/>
      <c r="BK5219" s="41"/>
      <c r="BL5219" s="41"/>
      <c r="BM5219" s="41"/>
      <c r="BN5219" s="41"/>
      <c r="BO5219" s="41"/>
      <c r="BP5219" s="108"/>
      <c r="CG5219" s="102"/>
      <c r="CI5219" s="45"/>
    </row>
    <row r="5220" spans="37:87" ht="13" customHeight="1">
      <c r="AK5220" s="114"/>
      <c r="AL5220" s="41"/>
      <c r="AM5220" s="41"/>
      <c r="AN5220" s="41"/>
      <c r="AO5220" s="41"/>
      <c r="AP5220" s="41"/>
      <c r="AQ5220" s="41"/>
      <c r="AR5220" s="41"/>
      <c r="AS5220" s="41"/>
      <c r="AT5220" s="41"/>
      <c r="AU5220" s="41"/>
      <c r="AV5220" s="41"/>
      <c r="AW5220" s="41"/>
      <c r="AX5220" s="41"/>
      <c r="AY5220" s="41"/>
      <c r="AZ5220" s="41"/>
      <c r="BA5220" s="41"/>
      <c r="BB5220" s="41"/>
      <c r="BC5220" s="41"/>
      <c r="BD5220" s="41"/>
      <c r="BE5220" s="41"/>
      <c r="BF5220" s="41"/>
      <c r="BG5220" s="41"/>
      <c r="BH5220" s="41"/>
      <c r="BI5220" s="41"/>
      <c r="BJ5220" s="41"/>
      <c r="BK5220" s="41"/>
      <c r="BL5220" s="41"/>
      <c r="BM5220" s="41"/>
      <c r="BN5220" s="41"/>
      <c r="BO5220" s="41"/>
      <c r="BP5220" s="108"/>
      <c r="CG5220" s="102"/>
      <c r="CI5220" s="45"/>
    </row>
    <row r="5221" spans="37:87" ht="13" customHeight="1">
      <c r="AK5221" s="114"/>
      <c r="AL5221" s="41"/>
      <c r="AM5221" s="41"/>
      <c r="AN5221" s="41"/>
      <c r="AO5221" s="41"/>
      <c r="AP5221" s="41"/>
      <c r="AQ5221" s="41"/>
      <c r="AR5221" s="41"/>
      <c r="AS5221" s="41"/>
      <c r="AT5221" s="41"/>
      <c r="AU5221" s="41"/>
      <c r="AV5221" s="41"/>
      <c r="AW5221" s="41"/>
      <c r="AX5221" s="41"/>
      <c r="AY5221" s="41"/>
      <c r="AZ5221" s="41"/>
      <c r="BA5221" s="41"/>
      <c r="BB5221" s="41"/>
      <c r="BC5221" s="41"/>
      <c r="BD5221" s="41"/>
      <c r="BE5221" s="41"/>
      <c r="BF5221" s="41"/>
      <c r="BG5221" s="41"/>
      <c r="BH5221" s="41"/>
      <c r="BI5221" s="41"/>
      <c r="BJ5221" s="41"/>
      <c r="BK5221" s="41"/>
      <c r="BL5221" s="41"/>
      <c r="BM5221" s="41"/>
      <c r="BN5221" s="41"/>
      <c r="BO5221" s="41"/>
      <c r="BP5221" s="108"/>
      <c r="CG5221" s="102"/>
      <c r="CI5221" s="45"/>
    </row>
    <row r="5222" spans="37:87" ht="13" customHeight="1">
      <c r="AK5222" s="114"/>
      <c r="AL5222" s="41"/>
      <c r="AM5222" s="41"/>
      <c r="AN5222" s="41"/>
      <c r="AO5222" s="41"/>
      <c r="AP5222" s="41"/>
      <c r="AQ5222" s="41"/>
      <c r="AR5222" s="41"/>
      <c r="AS5222" s="41"/>
      <c r="AT5222" s="41"/>
      <c r="AU5222" s="41"/>
      <c r="AV5222" s="41"/>
      <c r="AW5222" s="41"/>
      <c r="AX5222" s="41"/>
      <c r="AY5222" s="41"/>
      <c r="AZ5222" s="41"/>
      <c r="BA5222" s="41"/>
      <c r="BB5222" s="41"/>
      <c r="BC5222" s="41"/>
      <c r="BD5222" s="41"/>
      <c r="BE5222" s="41"/>
      <c r="BF5222" s="41"/>
      <c r="BG5222" s="41"/>
      <c r="BH5222" s="41"/>
      <c r="BI5222" s="41"/>
      <c r="BJ5222" s="41"/>
      <c r="BK5222" s="41"/>
      <c r="BL5222" s="41"/>
      <c r="BM5222" s="41"/>
      <c r="BN5222" s="41"/>
      <c r="BO5222" s="41"/>
      <c r="BP5222" s="108"/>
      <c r="CG5222" s="102"/>
      <c r="CI5222" s="45"/>
    </row>
    <row r="5223" spans="37:87" ht="13" customHeight="1">
      <c r="AK5223" s="114"/>
      <c r="AL5223" s="41"/>
      <c r="AM5223" s="41"/>
      <c r="AN5223" s="41"/>
      <c r="AO5223" s="41"/>
      <c r="AP5223" s="41"/>
      <c r="AQ5223" s="41"/>
      <c r="AR5223" s="41"/>
      <c r="AS5223" s="41"/>
      <c r="AT5223" s="41"/>
      <c r="AU5223" s="41"/>
      <c r="AV5223" s="41"/>
      <c r="AW5223" s="41"/>
      <c r="AX5223" s="41"/>
      <c r="AY5223" s="41"/>
      <c r="AZ5223" s="41"/>
      <c r="BA5223" s="41"/>
      <c r="BB5223" s="41"/>
      <c r="BC5223" s="41"/>
      <c r="BD5223" s="41"/>
      <c r="BE5223" s="41"/>
      <c r="BF5223" s="41"/>
      <c r="BG5223" s="41"/>
      <c r="BH5223" s="41"/>
      <c r="BI5223" s="41"/>
      <c r="BJ5223" s="41"/>
      <c r="BK5223" s="41"/>
      <c r="BL5223" s="41"/>
      <c r="BM5223" s="41"/>
      <c r="BN5223" s="41"/>
      <c r="BO5223" s="41"/>
      <c r="BP5223" s="108"/>
      <c r="CG5223" s="102"/>
      <c r="CI5223" s="45"/>
    </row>
    <row r="5224" spans="37:87" ht="13" customHeight="1">
      <c r="AK5224" s="114"/>
      <c r="AL5224" s="41"/>
      <c r="AM5224" s="41"/>
      <c r="AN5224" s="41"/>
      <c r="AO5224" s="41"/>
      <c r="AP5224" s="41"/>
      <c r="AQ5224" s="41"/>
      <c r="AR5224" s="41"/>
      <c r="AS5224" s="41"/>
      <c r="AT5224" s="41"/>
      <c r="AU5224" s="41"/>
      <c r="AV5224" s="41"/>
      <c r="AW5224" s="41"/>
      <c r="AX5224" s="41"/>
      <c r="AY5224" s="41"/>
      <c r="AZ5224" s="41"/>
      <c r="BA5224" s="41"/>
      <c r="BB5224" s="41"/>
      <c r="BC5224" s="41"/>
      <c r="BD5224" s="41"/>
      <c r="BE5224" s="41"/>
      <c r="BF5224" s="41"/>
      <c r="BG5224" s="41"/>
      <c r="BH5224" s="41"/>
      <c r="BI5224" s="41"/>
      <c r="BJ5224" s="41"/>
      <c r="BK5224" s="41"/>
      <c r="BL5224" s="41"/>
      <c r="BM5224" s="41"/>
      <c r="BN5224" s="41"/>
      <c r="BO5224" s="41"/>
      <c r="BP5224" s="108"/>
      <c r="CG5224" s="102"/>
      <c r="CI5224" s="45"/>
    </row>
    <row r="5225" spans="37:87" ht="13" customHeight="1">
      <c r="AK5225" s="114"/>
      <c r="AL5225" s="41"/>
      <c r="AM5225" s="41"/>
      <c r="AN5225" s="41"/>
      <c r="AO5225" s="41"/>
      <c r="AP5225" s="41"/>
      <c r="AQ5225" s="41"/>
      <c r="AR5225" s="41"/>
      <c r="AS5225" s="41"/>
      <c r="AT5225" s="41"/>
      <c r="AU5225" s="41"/>
      <c r="AV5225" s="41"/>
      <c r="AW5225" s="41"/>
      <c r="AX5225" s="41"/>
      <c r="AY5225" s="41"/>
      <c r="AZ5225" s="41"/>
      <c r="BA5225" s="41"/>
      <c r="BB5225" s="41"/>
      <c r="BC5225" s="41"/>
      <c r="BD5225" s="41"/>
      <c r="BE5225" s="41"/>
      <c r="BF5225" s="41"/>
      <c r="BG5225" s="41"/>
      <c r="BH5225" s="41"/>
      <c r="BI5225" s="41"/>
      <c r="BJ5225" s="41"/>
      <c r="BK5225" s="41"/>
      <c r="BL5225" s="41"/>
      <c r="BM5225" s="41"/>
      <c r="BN5225" s="41"/>
      <c r="BO5225" s="41"/>
      <c r="BP5225" s="108"/>
      <c r="CG5225" s="102"/>
      <c r="CI5225" s="45"/>
    </row>
    <row r="5226" spans="37:87" ht="13" customHeight="1">
      <c r="AK5226" s="114"/>
      <c r="AL5226" s="41"/>
      <c r="AM5226" s="41"/>
      <c r="AN5226" s="41"/>
      <c r="AO5226" s="41"/>
      <c r="AP5226" s="41"/>
      <c r="AQ5226" s="41"/>
      <c r="AR5226" s="41"/>
      <c r="AS5226" s="41"/>
      <c r="AT5226" s="41"/>
      <c r="AU5226" s="41"/>
      <c r="AV5226" s="41"/>
      <c r="AW5226" s="41"/>
      <c r="AX5226" s="41"/>
      <c r="AY5226" s="41"/>
      <c r="AZ5226" s="41"/>
      <c r="BA5226" s="41"/>
      <c r="BB5226" s="41"/>
      <c r="BC5226" s="41"/>
      <c r="BD5226" s="41"/>
      <c r="BE5226" s="41"/>
      <c r="BF5226" s="41"/>
      <c r="BG5226" s="41"/>
      <c r="BH5226" s="41"/>
      <c r="BI5226" s="41"/>
      <c r="BJ5226" s="41"/>
      <c r="BK5226" s="41"/>
      <c r="BL5226" s="41"/>
      <c r="BM5226" s="41"/>
      <c r="BN5226" s="41"/>
      <c r="BO5226" s="41"/>
      <c r="BP5226" s="108"/>
      <c r="CG5226" s="102"/>
      <c r="CI5226" s="45"/>
    </row>
    <row r="5227" spans="37:87" ht="13" customHeight="1">
      <c r="AK5227" s="114"/>
      <c r="AL5227" s="41"/>
      <c r="AM5227" s="41"/>
      <c r="AN5227" s="41"/>
      <c r="AO5227" s="41"/>
      <c r="AP5227" s="41"/>
      <c r="AQ5227" s="41"/>
      <c r="AR5227" s="41"/>
      <c r="AS5227" s="41"/>
      <c r="AT5227" s="41"/>
      <c r="AU5227" s="41"/>
      <c r="AV5227" s="41"/>
      <c r="AW5227" s="41"/>
      <c r="AX5227" s="41"/>
      <c r="AY5227" s="41"/>
      <c r="AZ5227" s="41"/>
      <c r="BA5227" s="41"/>
      <c r="BB5227" s="41"/>
      <c r="BC5227" s="41"/>
      <c r="BD5227" s="41"/>
      <c r="BE5227" s="41"/>
      <c r="BF5227" s="41"/>
      <c r="BG5227" s="41"/>
      <c r="BH5227" s="41"/>
      <c r="BI5227" s="41"/>
      <c r="BJ5227" s="41"/>
      <c r="BK5227" s="41"/>
      <c r="BL5227" s="41"/>
      <c r="BM5227" s="41"/>
      <c r="BN5227" s="41"/>
      <c r="BO5227" s="41"/>
      <c r="BP5227" s="108"/>
      <c r="CG5227" s="102"/>
      <c r="CI5227" s="45"/>
    </row>
    <row r="5228" spans="37:87" ht="13" customHeight="1">
      <c r="AK5228" s="114"/>
      <c r="AL5228" s="41"/>
      <c r="AM5228" s="41"/>
      <c r="AN5228" s="41"/>
      <c r="AO5228" s="41"/>
      <c r="AP5228" s="41"/>
      <c r="AQ5228" s="41"/>
      <c r="AR5228" s="41"/>
      <c r="AS5228" s="41"/>
      <c r="AT5228" s="41"/>
      <c r="AU5228" s="41"/>
      <c r="AV5228" s="41"/>
      <c r="AW5228" s="41"/>
      <c r="AX5228" s="41"/>
      <c r="AY5228" s="41"/>
      <c r="AZ5228" s="41"/>
      <c r="BA5228" s="41"/>
      <c r="BB5228" s="41"/>
      <c r="BC5228" s="41"/>
      <c r="BD5228" s="41"/>
      <c r="BE5228" s="41"/>
      <c r="BF5228" s="41"/>
      <c r="BG5228" s="41"/>
      <c r="BH5228" s="41"/>
      <c r="BI5228" s="41"/>
      <c r="BJ5228" s="41"/>
      <c r="BK5228" s="41"/>
      <c r="BL5228" s="41"/>
      <c r="BM5228" s="41"/>
      <c r="BN5228" s="41"/>
      <c r="BO5228" s="41"/>
      <c r="BP5228" s="108"/>
      <c r="CG5228" s="102"/>
      <c r="CI5228" s="45"/>
    </row>
    <row r="5229" spans="37:87" ht="13" customHeight="1">
      <c r="AK5229" s="114"/>
      <c r="AL5229" s="41"/>
      <c r="AM5229" s="41"/>
      <c r="AN5229" s="41"/>
      <c r="AO5229" s="41"/>
      <c r="AP5229" s="41"/>
      <c r="AQ5229" s="41"/>
      <c r="AR5229" s="41"/>
      <c r="AS5229" s="41"/>
      <c r="AT5229" s="41"/>
      <c r="AU5229" s="41"/>
      <c r="AV5229" s="41"/>
      <c r="AW5229" s="41"/>
      <c r="AX5229" s="41"/>
      <c r="AY5229" s="41"/>
      <c r="AZ5229" s="41"/>
      <c r="BA5229" s="41"/>
      <c r="BB5229" s="41"/>
      <c r="BC5229" s="41"/>
      <c r="BD5229" s="41"/>
      <c r="BE5229" s="41"/>
      <c r="BF5229" s="41"/>
      <c r="BG5229" s="41"/>
      <c r="BH5229" s="41"/>
      <c r="BI5229" s="41"/>
      <c r="BJ5229" s="41"/>
      <c r="BK5229" s="41"/>
      <c r="BL5229" s="41"/>
      <c r="BM5229" s="41"/>
      <c r="BN5229" s="41"/>
      <c r="BO5229" s="41"/>
      <c r="BP5229" s="108"/>
      <c r="CG5229" s="102"/>
      <c r="CI5229" s="45"/>
    </row>
    <row r="5230" spans="37:87" ht="13" customHeight="1">
      <c r="AK5230" s="114"/>
      <c r="AL5230" s="41"/>
      <c r="AM5230" s="41"/>
      <c r="AN5230" s="41"/>
      <c r="AO5230" s="41"/>
      <c r="AP5230" s="41"/>
      <c r="AQ5230" s="41"/>
      <c r="AR5230" s="41"/>
      <c r="AS5230" s="41"/>
      <c r="AT5230" s="41"/>
      <c r="AU5230" s="41"/>
      <c r="AV5230" s="41"/>
      <c r="AW5230" s="41"/>
      <c r="AX5230" s="41"/>
      <c r="AY5230" s="41"/>
      <c r="AZ5230" s="41"/>
      <c r="BA5230" s="41"/>
      <c r="BB5230" s="41"/>
      <c r="BC5230" s="41"/>
      <c r="BD5230" s="41"/>
      <c r="BE5230" s="41"/>
      <c r="BF5230" s="41"/>
      <c r="BG5230" s="41"/>
      <c r="BH5230" s="41"/>
      <c r="BI5230" s="41"/>
      <c r="BJ5230" s="41"/>
      <c r="BK5230" s="41"/>
      <c r="BL5230" s="41"/>
      <c r="BM5230" s="41"/>
      <c r="BN5230" s="41"/>
      <c r="BO5230" s="41"/>
      <c r="BP5230" s="108"/>
      <c r="CG5230" s="102"/>
      <c r="CI5230" s="45"/>
    </row>
    <row r="5231" spans="37:87" ht="13" customHeight="1">
      <c r="AK5231" s="114"/>
      <c r="AL5231" s="41"/>
      <c r="AM5231" s="41"/>
      <c r="AN5231" s="41"/>
      <c r="AO5231" s="41"/>
      <c r="AP5231" s="41"/>
      <c r="AQ5231" s="41"/>
      <c r="AR5231" s="41"/>
      <c r="AS5231" s="41"/>
      <c r="AT5231" s="41"/>
      <c r="AU5231" s="41"/>
      <c r="AV5231" s="41"/>
      <c r="AW5231" s="41"/>
      <c r="AX5231" s="41"/>
      <c r="AY5231" s="41"/>
      <c r="AZ5231" s="41"/>
      <c r="BA5231" s="41"/>
      <c r="BB5231" s="41"/>
      <c r="BC5231" s="41"/>
      <c r="BD5231" s="41"/>
      <c r="BE5231" s="41"/>
      <c r="BF5231" s="41"/>
      <c r="BG5231" s="41"/>
      <c r="BH5231" s="41"/>
      <c r="BI5231" s="41"/>
      <c r="BJ5231" s="41"/>
      <c r="BK5231" s="41"/>
      <c r="BL5231" s="41"/>
      <c r="BM5231" s="41"/>
      <c r="BN5231" s="41"/>
      <c r="BO5231" s="41"/>
      <c r="BP5231" s="108"/>
      <c r="CG5231" s="102"/>
      <c r="CI5231" s="45"/>
    </row>
    <row r="5232" spans="37:87" ht="13" customHeight="1">
      <c r="AK5232" s="114"/>
      <c r="AL5232" s="41"/>
      <c r="AM5232" s="41"/>
      <c r="AN5232" s="41"/>
      <c r="AO5232" s="41"/>
      <c r="AP5232" s="41"/>
      <c r="AQ5232" s="41"/>
      <c r="AR5232" s="41"/>
      <c r="AS5232" s="41"/>
      <c r="AT5232" s="41"/>
      <c r="AU5232" s="41"/>
      <c r="AV5232" s="41"/>
      <c r="AW5232" s="41"/>
      <c r="AX5232" s="41"/>
      <c r="AY5232" s="41"/>
      <c r="AZ5232" s="41"/>
      <c r="BA5232" s="41"/>
      <c r="BB5232" s="41"/>
      <c r="BC5232" s="41"/>
      <c r="BD5232" s="41"/>
      <c r="BE5232" s="41"/>
      <c r="BF5232" s="41"/>
      <c r="BG5232" s="41"/>
      <c r="BH5232" s="41"/>
      <c r="BI5232" s="41"/>
      <c r="BJ5232" s="41"/>
      <c r="BK5232" s="41"/>
      <c r="BL5232" s="41"/>
      <c r="BM5232" s="41"/>
      <c r="BN5232" s="41"/>
      <c r="BO5232" s="41"/>
      <c r="BP5232" s="108"/>
      <c r="CG5232" s="102"/>
      <c r="CI5232" s="45"/>
    </row>
    <row r="5233" spans="37:87" ht="13" customHeight="1">
      <c r="AK5233" s="114"/>
      <c r="AL5233" s="41"/>
      <c r="AM5233" s="41"/>
      <c r="AN5233" s="41"/>
      <c r="AO5233" s="41"/>
      <c r="AP5233" s="41"/>
      <c r="AQ5233" s="41"/>
      <c r="AR5233" s="41"/>
      <c r="AS5233" s="41"/>
      <c r="AT5233" s="41"/>
      <c r="AU5233" s="41"/>
      <c r="AV5233" s="41"/>
      <c r="AW5233" s="41"/>
      <c r="AX5233" s="41"/>
      <c r="AY5233" s="41"/>
      <c r="AZ5233" s="41"/>
      <c r="BA5233" s="41"/>
      <c r="BB5233" s="41"/>
      <c r="BC5233" s="41"/>
      <c r="BD5233" s="41"/>
      <c r="BE5233" s="41"/>
      <c r="BF5233" s="41"/>
      <c r="BG5233" s="41"/>
      <c r="BH5233" s="41"/>
      <c r="BI5233" s="41"/>
      <c r="BJ5233" s="41"/>
      <c r="BK5233" s="41"/>
      <c r="BL5233" s="41"/>
      <c r="BM5233" s="41"/>
      <c r="BN5233" s="41"/>
      <c r="BO5233" s="41"/>
      <c r="BP5233" s="108"/>
      <c r="CG5233" s="102"/>
      <c r="CI5233" s="45"/>
    </row>
    <row r="5234" spans="37:87" ht="13" customHeight="1">
      <c r="AK5234" s="114"/>
      <c r="AL5234" s="41"/>
      <c r="AM5234" s="41"/>
      <c r="AN5234" s="41"/>
      <c r="AO5234" s="41"/>
      <c r="AP5234" s="41"/>
      <c r="AQ5234" s="41"/>
      <c r="AR5234" s="41"/>
      <c r="AS5234" s="41"/>
      <c r="AT5234" s="41"/>
      <c r="AU5234" s="41"/>
      <c r="AV5234" s="41"/>
      <c r="AW5234" s="41"/>
      <c r="AX5234" s="41"/>
      <c r="AY5234" s="41"/>
      <c r="AZ5234" s="41"/>
      <c r="BA5234" s="41"/>
      <c r="BB5234" s="41"/>
      <c r="BC5234" s="41"/>
      <c r="BD5234" s="41"/>
      <c r="BE5234" s="41"/>
      <c r="BF5234" s="41"/>
      <c r="BG5234" s="41"/>
      <c r="BH5234" s="41"/>
      <c r="BI5234" s="41"/>
      <c r="BJ5234" s="41"/>
      <c r="BK5234" s="41"/>
      <c r="BL5234" s="41"/>
      <c r="BM5234" s="41"/>
      <c r="BN5234" s="41"/>
      <c r="BO5234" s="41"/>
      <c r="BP5234" s="108"/>
      <c r="CG5234" s="102"/>
      <c r="CI5234" s="45"/>
    </row>
    <row r="5235" spans="37:87" ht="13" customHeight="1">
      <c r="AK5235" s="114"/>
      <c r="AL5235" s="41"/>
      <c r="AM5235" s="41"/>
      <c r="AN5235" s="41"/>
      <c r="AO5235" s="41"/>
      <c r="AP5235" s="41"/>
      <c r="AQ5235" s="41"/>
      <c r="AR5235" s="41"/>
      <c r="AS5235" s="41"/>
      <c r="AT5235" s="41"/>
      <c r="AU5235" s="41"/>
      <c r="AV5235" s="41"/>
      <c r="AW5235" s="41"/>
      <c r="AX5235" s="41"/>
      <c r="AY5235" s="41"/>
      <c r="AZ5235" s="41"/>
      <c r="BA5235" s="41"/>
      <c r="BB5235" s="41"/>
      <c r="BC5235" s="41"/>
      <c r="BD5235" s="41"/>
      <c r="BE5235" s="41"/>
      <c r="BF5235" s="41"/>
      <c r="BG5235" s="41"/>
      <c r="BH5235" s="41"/>
      <c r="BI5235" s="41"/>
      <c r="BJ5235" s="41"/>
      <c r="BK5235" s="41"/>
      <c r="BL5235" s="41"/>
      <c r="BM5235" s="41"/>
      <c r="BN5235" s="41"/>
      <c r="BO5235" s="41"/>
      <c r="BP5235" s="108"/>
      <c r="CG5235" s="102"/>
      <c r="CI5235" s="45"/>
    </row>
    <row r="5236" spans="37:87" ht="13" customHeight="1">
      <c r="AK5236" s="114"/>
      <c r="AL5236" s="41"/>
      <c r="AM5236" s="41"/>
      <c r="AN5236" s="41"/>
      <c r="AO5236" s="41"/>
      <c r="AP5236" s="41"/>
      <c r="AQ5236" s="41"/>
      <c r="AR5236" s="41"/>
      <c r="AS5236" s="41"/>
      <c r="AT5236" s="41"/>
      <c r="AU5236" s="41"/>
      <c r="AV5236" s="41"/>
      <c r="AW5236" s="41"/>
      <c r="AX5236" s="41"/>
      <c r="AY5236" s="41"/>
      <c r="AZ5236" s="41"/>
      <c r="BA5236" s="41"/>
      <c r="BB5236" s="41"/>
      <c r="BC5236" s="41"/>
      <c r="BD5236" s="41"/>
      <c r="BE5236" s="41"/>
      <c r="BF5236" s="41"/>
      <c r="BG5236" s="41"/>
      <c r="BH5236" s="41"/>
      <c r="BI5236" s="41"/>
      <c r="BJ5236" s="41"/>
      <c r="BK5236" s="41"/>
      <c r="BL5236" s="41"/>
      <c r="BM5236" s="41"/>
      <c r="BN5236" s="41"/>
      <c r="BO5236" s="41"/>
      <c r="BP5236" s="108"/>
      <c r="CG5236" s="102"/>
      <c r="CI5236" s="45"/>
    </row>
    <row r="5237" spans="37:87" ht="13" customHeight="1">
      <c r="AK5237" s="114"/>
      <c r="AL5237" s="41"/>
      <c r="AM5237" s="41"/>
      <c r="AN5237" s="41"/>
      <c r="AO5237" s="41"/>
      <c r="AP5237" s="41"/>
      <c r="AQ5237" s="41"/>
      <c r="AR5237" s="41"/>
      <c r="AS5237" s="41"/>
      <c r="AT5237" s="41"/>
      <c r="AU5237" s="41"/>
      <c r="AV5237" s="41"/>
      <c r="AW5237" s="41"/>
      <c r="AX5237" s="41"/>
      <c r="AY5237" s="41"/>
      <c r="AZ5237" s="41"/>
      <c r="BA5237" s="41"/>
      <c r="BB5237" s="41"/>
      <c r="BC5237" s="41"/>
      <c r="BD5237" s="41"/>
      <c r="BE5237" s="41"/>
      <c r="BF5237" s="41"/>
      <c r="BG5237" s="41"/>
      <c r="BH5237" s="41"/>
      <c r="BI5237" s="41"/>
      <c r="BJ5237" s="41"/>
      <c r="BK5237" s="41"/>
      <c r="BL5237" s="41"/>
      <c r="BM5237" s="41"/>
      <c r="BN5237" s="41"/>
      <c r="BO5237" s="41"/>
      <c r="BP5237" s="108"/>
      <c r="CG5237" s="102"/>
      <c r="CI5237" s="45"/>
    </row>
    <row r="5238" spans="37:87" ht="13" customHeight="1">
      <c r="AK5238" s="114"/>
      <c r="AL5238" s="41"/>
      <c r="AM5238" s="41"/>
      <c r="AN5238" s="41"/>
      <c r="AO5238" s="41"/>
      <c r="AP5238" s="41"/>
      <c r="AQ5238" s="41"/>
      <c r="AR5238" s="41"/>
      <c r="AS5238" s="41"/>
      <c r="AT5238" s="41"/>
      <c r="AU5238" s="41"/>
      <c r="AV5238" s="41"/>
      <c r="AW5238" s="41"/>
      <c r="AX5238" s="41"/>
      <c r="AY5238" s="41"/>
      <c r="AZ5238" s="41"/>
      <c r="BA5238" s="41"/>
      <c r="BB5238" s="41"/>
      <c r="BC5238" s="41"/>
      <c r="BD5238" s="41"/>
      <c r="BE5238" s="41"/>
      <c r="BF5238" s="41"/>
      <c r="BG5238" s="41"/>
      <c r="BH5238" s="41"/>
      <c r="BI5238" s="41"/>
      <c r="BJ5238" s="41"/>
      <c r="BK5238" s="41"/>
      <c r="BL5238" s="41"/>
      <c r="BM5238" s="41"/>
      <c r="BN5238" s="41"/>
      <c r="BO5238" s="41"/>
      <c r="BP5238" s="108"/>
      <c r="CG5238" s="102"/>
      <c r="CI5238" s="45"/>
    </row>
    <row r="5239" spans="37:87" ht="13" customHeight="1">
      <c r="AK5239" s="114"/>
      <c r="AL5239" s="41"/>
      <c r="AM5239" s="41"/>
      <c r="AN5239" s="41"/>
      <c r="AO5239" s="41"/>
      <c r="AP5239" s="41"/>
      <c r="AQ5239" s="41"/>
      <c r="AR5239" s="41"/>
      <c r="AS5239" s="41"/>
      <c r="AT5239" s="41"/>
      <c r="AU5239" s="41"/>
      <c r="AV5239" s="41"/>
      <c r="AW5239" s="41"/>
      <c r="AX5239" s="41"/>
      <c r="AY5239" s="41"/>
      <c r="AZ5239" s="41"/>
      <c r="BA5239" s="41"/>
      <c r="BB5239" s="41"/>
      <c r="BC5239" s="41"/>
      <c r="BD5239" s="41"/>
      <c r="BE5239" s="41"/>
      <c r="BF5239" s="41"/>
      <c r="BG5239" s="41"/>
      <c r="BH5239" s="41"/>
      <c r="BI5239" s="41"/>
      <c r="BJ5239" s="41"/>
      <c r="BK5239" s="41"/>
      <c r="BL5239" s="41"/>
      <c r="BM5239" s="41"/>
      <c r="BN5239" s="41"/>
      <c r="BO5239" s="41"/>
      <c r="BP5239" s="108"/>
      <c r="CG5239" s="102"/>
      <c r="CI5239" s="45"/>
    </row>
    <row r="5240" spans="37:87" ht="13" customHeight="1">
      <c r="AK5240" s="114"/>
      <c r="AL5240" s="41"/>
      <c r="AM5240" s="41"/>
      <c r="AN5240" s="41"/>
      <c r="AO5240" s="41"/>
      <c r="AP5240" s="41"/>
      <c r="AQ5240" s="41"/>
      <c r="AR5240" s="41"/>
      <c r="AS5240" s="41"/>
      <c r="AT5240" s="41"/>
      <c r="AU5240" s="41"/>
      <c r="AV5240" s="41"/>
      <c r="AW5240" s="41"/>
      <c r="AX5240" s="41"/>
      <c r="AY5240" s="41"/>
      <c r="AZ5240" s="41"/>
      <c r="BA5240" s="41"/>
      <c r="BB5240" s="41"/>
      <c r="BC5240" s="41"/>
      <c r="BD5240" s="41"/>
      <c r="BE5240" s="41"/>
      <c r="BF5240" s="41"/>
      <c r="BG5240" s="41"/>
      <c r="BH5240" s="41"/>
      <c r="BI5240" s="41"/>
      <c r="BJ5240" s="41"/>
      <c r="BK5240" s="41"/>
      <c r="BL5240" s="41"/>
      <c r="BM5240" s="41"/>
      <c r="BN5240" s="41"/>
      <c r="BO5240" s="41"/>
      <c r="BP5240" s="108"/>
      <c r="CG5240" s="102"/>
      <c r="CI5240" s="45"/>
    </row>
    <row r="5241" spans="37:87" ht="13" customHeight="1">
      <c r="AK5241" s="114"/>
      <c r="AL5241" s="41"/>
      <c r="AM5241" s="41"/>
      <c r="AN5241" s="41"/>
      <c r="AO5241" s="41"/>
      <c r="AP5241" s="41"/>
      <c r="AQ5241" s="41"/>
      <c r="AR5241" s="41"/>
      <c r="AS5241" s="41"/>
      <c r="AT5241" s="41"/>
      <c r="AU5241" s="41"/>
      <c r="AV5241" s="41"/>
      <c r="AW5241" s="41"/>
      <c r="AX5241" s="41"/>
      <c r="AY5241" s="41"/>
      <c r="AZ5241" s="41"/>
      <c r="BA5241" s="41"/>
      <c r="BB5241" s="41"/>
      <c r="BC5241" s="41"/>
      <c r="BD5241" s="41"/>
      <c r="BE5241" s="41"/>
      <c r="BF5241" s="41"/>
      <c r="BG5241" s="41"/>
      <c r="BH5241" s="41"/>
      <c r="BI5241" s="41"/>
      <c r="BJ5241" s="41"/>
      <c r="BK5241" s="41"/>
      <c r="BL5241" s="41"/>
      <c r="BM5241" s="41"/>
      <c r="BN5241" s="41"/>
      <c r="BO5241" s="41"/>
      <c r="BP5241" s="108"/>
      <c r="CG5241" s="102"/>
      <c r="CI5241" s="45"/>
    </row>
    <row r="5242" spans="37:87" ht="13" customHeight="1">
      <c r="AK5242" s="114"/>
      <c r="AL5242" s="41"/>
      <c r="AM5242" s="41"/>
      <c r="AN5242" s="41"/>
      <c r="AO5242" s="41"/>
      <c r="AP5242" s="41"/>
      <c r="AQ5242" s="41"/>
      <c r="AR5242" s="41"/>
      <c r="AS5242" s="41"/>
      <c r="AT5242" s="41"/>
      <c r="AU5242" s="41"/>
      <c r="AV5242" s="41"/>
      <c r="AW5242" s="41"/>
      <c r="AX5242" s="41"/>
      <c r="AY5242" s="41"/>
      <c r="AZ5242" s="41"/>
      <c r="BA5242" s="41"/>
      <c r="BB5242" s="41"/>
      <c r="BC5242" s="41"/>
      <c r="BD5242" s="41"/>
      <c r="BE5242" s="41"/>
      <c r="BF5242" s="41"/>
      <c r="BG5242" s="41"/>
      <c r="BH5242" s="41"/>
      <c r="BI5242" s="41"/>
      <c r="BJ5242" s="41"/>
      <c r="BK5242" s="41"/>
      <c r="BL5242" s="41"/>
      <c r="BM5242" s="41"/>
      <c r="BN5242" s="41"/>
      <c r="BO5242" s="41"/>
      <c r="BP5242" s="108"/>
      <c r="CG5242" s="102"/>
      <c r="CI5242" s="45"/>
    </row>
    <row r="5243" spans="37:87" ht="13" customHeight="1">
      <c r="AK5243" s="114"/>
      <c r="AL5243" s="41"/>
      <c r="AM5243" s="41"/>
      <c r="AN5243" s="41"/>
      <c r="AO5243" s="41"/>
      <c r="AP5243" s="41"/>
      <c r="AQ5243" s="41"/>
      <c r="AR5243" s="41"/>
      <c r="AS5243" s="41"/>
      <c r="AT5243" s="41"/>
      <c r="AU5243" s="41"/>
      <c r="AV5243" s="41"/>
      <c r="AW5243" s="41"/>
      <c r="AX5243" s="41"/>
      <c r="AY5243" s="41"/>
      <c r="AZ5243" s="41"/>
      <c r="BA5243" s="41"/>
      <c r="BB5243" s="41"/>
      <c r="BC5243" s="41"/>
      <c r="BD5243" s="41"/>
      <c r="BE5243" s="41"/>
      <c r="BF5243" s="41"/>
      <c r="BG5243" s="41"/>
      <c r="BH5243" s="41"/>
      <c r="BI5243" s="41"/>
      <c r="BJ5243" s="41"/>
      <c r="BK5243" s="41"/>
      <c r="BL5243" s="41"/>
      <c r="BM5243" s="41"/>
      <c r="BN5243" s="41"/>
      <c r="BO5243" s="41"/>
      <c r="BP5243" s="108"/>
      <c r="CG5243" s="102"/>
      <c r="CI5243" s="45"/>
    </row>
    <row r="5244" spans="37:87" ht="13" customHeight="1">
      <c r="AK5244" s="114"/>
      <c r="AL5244" s="41"/>
      <c r="AM5244" s="41"/>
      <c r="AN5244" s="41"/>
      <c r="AO5244" s="41"/>
      <c r="AP5244" s="41"/>
      <c r="AQ5244" s="41"/>
      <c r="AR5244" s="41"/>
      <c r="AS5244" s="41"/>
      <c r="AT5244" s="41"/>
      <c r="AU5244" s="41"/>
      <c r="AV5244" s="41"/>
      <c r="AW5244" s="41"/>
      <c r="AX5244" s="41"/>
      <c r="AY5244" s="41"/>
      <c r="AZ5244" s="41"/>
      <c r="BA5244" s="41"/>
      <c r="BB5244" s="41"/>
      <c r="BC5244" s="41"/>
      <c r="BD5244" s="41"/>
      <c r="BE5244" s="41"/>
      <c r="BF5244" s="41"/>
      <c r="BG5244" s="41"/>
      <c r="BH5244" s="41"/>
      <c r="BI5244" s="41"/>
      <c r="BJ5244" s="41"/>
      <c r="BK5244" s="41"/>
      <c r="BL5244" s="41"/>
      <c r="BM5244" s="41"/>
      <c r="BN5244" s="41"/>
      <c r="BO5244" s="41"/>
      <c r="BP5244" s="108"/>
      <c r="CG5244" s="102"/>
      <c r="CI5244" s="45"/>
    </row>
    <row r="5245" spans="37:87" ht="13" customHeight="1">
      <c r="AK5245" s="114"/>
      <c r="AL5245" s="41"/>
      <c r="AM5245" s="41"/>
      <c r="AN5245" s="41"/>
      <c r="AO5245" s="41"/>
      <c r="AP5245" s="41"/>
      <c r="AQ5245" s="41"/>
      <c r="AR5245" s="41"/>
      <c r="AS5245" s="41"/>
      <c r="AT5245" s="41"/>
      <c r="AU5245" s="41"/>
      <c r="AV5245" s="41"/>
      <c r="AW5245" s="41"/>
      <c r="AX5245" s="41"/>
      <c r="AY5245" s="41"/>
      <c r="AZ5245" s="41"/>
      <c r="BA5245" s="41"/>
      <c r="BB5245" s="41"/>
      <c r="BC5245" s="41"/>
      <c r="BD5245" s="41"/>
      <c r="BE5245" s="41"/>
      <c r="BF5245" s="41"/>
      <c r="BG5245" s="41"/>
      <c r="BH5245" s="41"/>
      <c r="BI5245" s="41"/>
      <c r="BJ5245" s="41"/>
      <c r="BK5245" s="41"/>
      <c r="BL5245" s="41"/>
      <c r="BM5245" s="41"/>
      <c r="BN5245" s="41"/>
      <c r="BO5245" s="41"/>
      <c r="BP5245" s="108"/>
      <c r="CG5245" s="102"/>
      <c r="CI5245" s="45"/>
    </row>
    <row r="5246" spans="37:87" ht="13" customHeight="1">
      <c r="AK5246" s="114"/>
      <c r="AL5246" s="41"/>
      <c r="AM5246" s="41"/>
      <c r="AN5246" s="41"/>
      <c r="AO5246" s="41"/>
      <c r="AP5246" s="41"/>
      <c r="AQ5246" s="41"/>
      <c r="AR5246" s="41"/>
      <c r="AS5246" s="41"/>
      <c r="AT5246" s="41"/>
      <c r="AU5246" s="41"/>
      <c r="AV5246" s="41"/>
      <c r="AW5246" s="41"/>
      <c r="AX5246" s="41"/>
      <c r="AY5246" s="41"/>
      <c r="AZ5246" s="41"/>
      <c r="BA5246" s="41"/>
      <c r="BB5246" s="41"/>
      <c r="BC5246" s="41"/>
      <c r="BD5246" s="41"/>
      <c r="BE5246" s="41"/>
      <c r="BF5246" s="41"/>
      <c r="BG5246" s="41"/>
      <c r="BH5246" s="41"/>
      <c r="BI5246" s="41"/>
      <c r="BJ5246" s="41"/>
      <c r="BK5246" s="41"/>
      <c r="BL5246" s="41"/>
      <c r="BM5246" s="41"/>
      <c r="BN5246" s="41"/>
      <c r="BO5246" s="41"/>
      <c r="BP5246" s="108"/>
      <c r="CG5246" s="102"/>
      <c r="CI5246" s="45"/>
    </row>
    <row r="5247" spans="37:87" ht="13" customHeight="1">
      <c r="AK5247" s="114"/>
      <c r="AL5247" s="41"/>
      <c r="AM5247" s="41"/>
      <c r="AN5247" s="41"/>
      <c r="AO5247" s="41"/>
      <c r="AP5247" s="41"/>
      <c r="AQ5247" s="41"/>
      <c r="AR5247" s="41"/>
      <c r="AS5247" s="41"/>
      <c r="AT5247" s="41"/>
      <c r="AU5247" s="41"/>
      <c r="AV5247" s="41"/>
      <c r="AW5247" s="41"/>
      <c r="AX5247" s="41"/>
      <c r="AY5247" s="41"/>
      <c r="AZ5247" s="41"/>
      <c r="BA5247" s="41"/>
      <c r="BB5247" s="41"/>
      <c r="BC5247" s="41"/>
      <c r="BD5247" s="41"/>
      <c r="BE5247" s="41"/>
      <c r="BF5247" s="41"/>
      <c r="BG5247" s="41"/>
      <c r="BH5247" s="41"/>
      <c r="BI5247" s="41"/>
      <c r="BJ5247" s="41"/>
      <c r="BK5247" s="41"/>
      <c r="BL5247" s="41"/>
      <c r="BM5247" s="41"/>
      <c r="BN5247" s="41"/>
      <c r="BO5247" s="41"/>
      <c r="BP5247" s="108"/>
      <c r="CG5247" s="102"/>
      <c r="CI5247" s="45"/>
    </row>
    <row r="5248" spans="37:87" ht="13" customHeight="1">
      <c r="AK5248" s="114"/>
      <c r="AL5248" s="41"/>
      <c r="AM5248" s="41"/>
      <c r="AN5248" s="41"/>
      <c r="AO5248" s="41"/>
      <c r="AP5248" s="41"/>
      <c r="AQ5248" s="41"/>
      <c r="AR5248" s="41"/>
      <c r="AS5248" s="41"/>
      <c r="AT5248" s="41"/>
      <c r="AU5248" s="41"/>
      <c r="AV5248" s="41"/>
      <c r="AW5248" s="41"/>
      <c r="AX5248" s="41"/>
      <c r="AY5248" s="41"/>
      <c r="AZ5248" s="41"/>
      <c r="BA5248" s="41"/>
      <c r="BB5248" s="41"/>
      <c r="BC5248" s="41"/>
      <c r="BD5248" s="41"/>
      <c r="BE5248" s="41"/>
      <c r="BF5248" s="41"/>
      <c r="BG5248" s="41"/>
      <c r="BH5248" s="41"/>
      <c r="BI5248" s="41"/>
      <c r="BJ5248" s="41"/>
      <c r="BK5248" s="41"/>
      <c r="BL5248" s="41"/>
      <c r="BM5248" s="41"/>
      <c r="BN5248" s="41"/>
      <c r="BO5248" s="41"/>
      <c r="BP5248" s="108"/>
      <c r="CG5248" s="102"/>
      <c r="CI5248" s="45"/>
    </row>
    <row r="5249" spans="37:87" ht="13" customHeight="1">
      <c r="AK5249" s="114"/>
      <c r="AL5249" s="41"/>
      <c r="AM5249" s="41"/>
      <c r="AN5249" s="41"/>
      <c r="AO5249" s="41"/>
      <c r="AP5249" s="41"/>
      <c r="AQ5249" s="41"/>
      <c r="AR5249" s="41"/>
      <c r="AS5249" s="41"/>
      <c r="AT5249" s="41"/>
      <c r="AU5249" s="41"/>
      <c r="AV5249" s="41"/>
      <c r="AW5249" s="41"/>
      <c r="AX5249" s="41"/>
      <c r="AY5249" s="41"/>
      <c r="AZ5249" s="41"/>
      <c r="BA5249" s="41"/>
      <c r="BB5249" s="41"/>
      <c r="BC5249" s="41"/>
      <c r="BD5249" s="41"/>
      <c r="BE5249" s="41"/>
      <c r="BF5249" s="41"/>
      <c r="BG5249" s="41"/>
      <c r="BH5249" s="41"/>
      <c r="BI5249" s="41"/>
      <c r="BJ5249" s="41"/>
      <c r="BK5249" s="41"/>
      <c r="BL5249" s="41"/>
      <c r="BM5249" s="41"/>
      <c r="BN5249" s="41"/>
      <c r="BO5249" s="41"/>
      <c r="BP5249" s="108"/>
      <c r="CG5249" s="102"/>
      <c r="CI5249" s="45"/>
    </row>
    <row r="5250" spans="37:87" ht="13" customHeight="1">
      <c r="AK5250" s="114"/>
      <c r="AL5250" s="41"/>
      <c r="AM5250" s="41"/>
      <c r="AN5250" s="41"/>
      <c r="AO5250" s="41"/>
      <c r="AP5250" s="41"/>
      <c r="AQ5250" s="41"/>
      <c r="AR5250" s="41"/>
      <c r="AS5250" s="41"/>
      <c r="AT5250" s="41"/>
      <c r="AU5250" s="41"/>
      <c r="AV5250" s="41"/>
      <c r="AW5250" s="41"/>
      <c r="AX5250" s="41"/>
      <c r="AY5250" s="41"/>
      <c r="AZ5250" s="41"/>
      <c r="BA5250" s="41"/>
      <c r="BB5250" s="41"/>
      <c r="BC5250" s="41"/>
      <c r="BD5250" s="41"/>
      <c r="BE5250" s="41"/>
      <c r="BF5250" s="41"/>
      <c r="BG5250" s="41"/>
      <c r="BH5250" s="41"/>
      <c r="BI5250" s="41"/>
      <c r="BJ5250" s="41"/>
      <c r="BK5250" s="41"/>
      <c r="BL5250" s="41"/>
      <c r="BM5250" s="41"/>
      <c r="BN5250" s="41"/>
      <c r="BO5250" s="41"/>
      <c r="BP5250" s="108"/>
      <c r="CG5250" s="102"/>
      <c r="CI5250" s="45"/>
    </row>
    <row r="5251" spans="37:87" ht="13" customHeight="1">
      <c r="AK5251" s="114"/>
      <c r="AL5251" s="41"/>
      <c r="AM5251" s="41"/>
      <c r="AN5251" s="41"/>
      <c r="AO5251" s="41"/>
      <c r="AP5251" s="41"/>
      <c r="AQ5251" s="41"/>
      <c r="AR5251" s="41"/>
      <c r="AS5251" s="41"/>
      <c r="AT5251" s="41"/>
      <c r="AU5251" s="41"/>
      <c r="AV5251" s="41"/>
      <c r="AW5251" s="41"/>
      <c r="AX5251" s="41"/>
      <c r="AY5251" s="41"/>
      <c r="AZ5251" s="41"/>
      <c r="BA5251" s="41"/>
      <c r="BB5251" s="41"/>
      <c r="BC5251" s="41"/>
      <c r="BD5251" s="41"/>
      <c r="BE5251" s="41"/>
      <c r="BF5251" s="41"/>
      <c r="BG5251" s="41"/>
      <c r="BH5251" s="41"/>
      <c r="BI5251" s="41"/>
      <c r="BJ5251" s="41"/>
      <c r="BK5251" s="41"/>
      <c r="BL5251" s="41"/>
      <c r="BM5251" s="41"/>
      <c r="BN5251" s="41"/>
      <c r="BO5251" s="41"/>
      <c r="BP5251" s="108"/>
      <c r="CG5251" s="102"/>
      <c r="CI5251" s="45"/>
    </row>
    <row r="5252" spans="37:87" ht="13" customHeight="1">
      <c r="AK5252" s="114"/>
      <c r="AL5252" s="41"/>
      <c r="AM5252" s="41"/>
      <c r="AN5252" s="41"/>
      <c r="AO5252" s="41"/>
      <c r="AP5252" s="41"/>
      <c r="AQ5252" s="41"/>
      <c r="AR5252" s="41"/>
      <c r="AS5252" s="41"/>
      <c r="AT5252" s="41"/>
      <c r="AU5252" s="41"/>
      <c r="AV5252" s="41"/>
      <c r="AW5252" s="41"/>
      <c r="AX5252" s="41"/>
      <c r="AY5252" s="41"/>
      <c r="AZ5252" s="41"/>
      <c r="BA5252" s="41"/>
      <c r="BB5252" s="41"/>
      <c r="BC5252" s="41"/>
      <c r="BD5252" s="41"/>
      <c r="BE5252" s="41"/>
      <c r="BF5252" s="41"/>
      <c r="BG5252" s="41"/>
      <c r="BH5252" s="41"/>
      <c r="BI5252" s="41"/>
      <c r="BJ5252" s="41"/>
      <c r="BK5252" s="41"/>
      <c r="BL5252" s="41"/>
      <c r="BM5252" s="41"/>
      <c r="BN5252" s="41"/>
      <c r="BO5252" s="41"/>
      <c r="BP5252" s="108"/>
      <c r="CG5252" s="102"/>
      <c r="CI5252" s="45"/>
    </row>
    <row r="5253" spans="37:87" ht="13" customHeight="1">
      <c r="AK5253" s="114"/>
      <c r="AL5253" s="41"/>
      <c r="AM5253" s="41"/>
      <c r="AN5253" s="41"/>
      <c r="AO5253" s="41"/>
      <c r="AP5253" s="41"/>
      <c r="AQ5253" s="41"/>
      <c r="AR5253" s="41"/>
      <c r="AS5253" s="41"/>
      <c r="AT5253" s="41"/>
      <c r="AU5253" s="41"/>
      <c r="AV5253" s="41"/>
      <c r="AW5253" s="41"/>
      <c r="AX5253" s="41"/>
      <c r="AY5253" s="41"/>
      <c r="AZ5253" s="41"/>
      <c r="BA5253" s="41"/>
      <c r="BB5253" s="41"/>
      <c r="BC5253" s="41"/>
      <c r="BD5253" s="41"/>
      <c r="BE5253" s="41"/>
      <c r="BF5253" s="41"/>
      <c r="BG5253" s="41"/>
      <c r="BH5253" s="41"/>
      <c r="BI5253" s="41"/>
      <c r="BJ5253" s="41"/>
      <c r="BK5253" s="41"/>
      <c r="BL5253" s="41"/>
      <c r="BM5253" s="41"/>
      <c r="BN5253" s="41"/>
      <c r="BO5253" s="41"/>
      <c r="BP5253" s="108"/>
      <c r="CG5253" s="102"/>
      <c r="CI5253" s="45"/>
    </row>
    <row r="5254" spans="37:87" ht="13" customHeight="1">
      <c r="AK5254" s="114"/>
      <c r="AL5254" s="41"/>
      <c r="AM5254" s="41"/>
      <c r="AN5254" s="41"/>
      <c r="AO5254" s="41"/>
      <c r="AP5254" s="41"/>
      <c r="AQ5254" s="41"/>
      <c r="AR5254" s="41"/>
      <c r="AS5254" s="41"/>
      <c r="AT5254" s="41"/>
      <c r="AU5254" s="41"/>
      <c r="AV5254" s="41"/>
      <c r="AW5254" s="41"/>
      <c r="AX5254" s="41"/>
      <c r="AY5254" s="41"/>
      <c r="AZ5254" s="41"/>
      <c r="BA5254" s="41"/>
      <c r="BB5254" s="41"/>
      <c r="BC5254" s="41"/>
      <c r="BD5254" s="41"/>
      <c r="BE5254" s="41"/>
      <c r="BF5254" s="41"/>
      <c r="BG5254" s="41"/>
      <c r="BH5254" s="41"/>
      <c r="BI5254" s="41"/>
      <c r="BJ5254" s="41"/>
      <c r="BK5254" s="41"/>
      <c r="BL5254" s="41"/>
      <c r="BM5254" s="41"/>
      <c r="BN5254" s="41"/>
      <c r="BO5254" s="41"/>
      <c r="BP5254" s="108"/>
      <c r="CG5254" s="102"/>
      <c r="CI5254" s="45"/>
    </row>
    <row r="5255" spans="37:87" ht="13" customHeight="1">
      <c r="AK5255" s="114"/>
      <c r="AL5255" s="41"/>
      <c r="AM5255" s="41"/>
      <c r="AN5255" s="41"/>
      <c r="AO5255" s="41"/>
      <c r="AP5255" s="41"/>
      <c r="AQ5255" s="41"/>
      <c r="AR5255" s="41"/>
      <c r="AS5255" s="41"/>
      <c r="AT5255" s="41"/>
      <c r="AU5255" s="41"/>
      <c r="AV5255" s="41"/>
      <c r="AW5255" s="41"/>
      <c r="AX5255" s="41"/>
      <c r="AY5255" s="41"/>
      <c r="AZ5255" s="41"/>
      <c r="BA5255" s="41"/>
      <c r="BB5255" s="41"/>
      <c r="BC5255" s="41"/>
      <c r="BD5255" s="41"/>
      <c r="BE5255" s="41"/>
      <c r="BF5255" s="41"/>
      <c r="BG5255" s="41"/>
      <c r="BH5255" s="41"/>
      <c r="BI5255" s="41"/>
      <c r="BJ5255" s="41"/>
      <c r="BK5255" s="41"/>
      <c r="BL5255" s="41"/>
      <c r="BM5255" s="41"/>
      <c r="BN5255" s="41"/>
      <c r="BO5255" s="41"/>
      <c r="BP5255" s="108"/>
      <c r="CG5255" s="102"/>
      <c r="CI5255" s="45"/>
    </row>
    <row r="5256" spans="37:87" ht="13" customHeight="1">
      <c r="AK5256" s="114"/>
      <c r="AL5256" s="41"/>
      <c r="AM5256" s="41"/>
      <c r="AN5256" s="41"/>
      <c r="AO5256" s="41"/>
      <c r="AP5256" s="41"/>
      <c r="AQ5256" s="41"/>
      <c r="AR5256" s="41"/>
      <c r="AS5256" s="41"/>
      <c r="AT5256" s="41"/>
      <c r="AU5256" s="41"/>
      <c r="AV5256" s="41"/>
      <c r="AW5256" s="41"/>
      <c r="AX5256" s="41"/>
      <c r="AY5256" s="41"/>
      <c r="AZ5256" s="41"/>
      <c r="BA5256" s="41"/>
      <c r="BB5256" s="41"/>
      <c r="BC5256" s="41"/>
      <c r="BD5256" s="41"/>
      <c r="BE5256" s="41"/>
      <c r="BF5256" s="41"/>
      <c r="BG5256" s="41"/>
      <c r="BH5256" s="41"/>
      <c r="BI5256" s="41"/>
      <c r="BJ5256" s="41"/>
      <c r="BK5256" s="41"/>
      <c r="BL5256" s="41"/>
      <c r="BM5256" s="41"/>
      <c r="BN5256" s="41"/>
      <c r="BO5256" s="41"/>
      <c r="BP5256" s="108"/>
      <c r="CG5256" s="102"/>
      <c r="CI5256" s="45"/>
    </row>
    <row r="5257" spans="37:87" ht="13" customHeight="1">
      <c r="AK5257" s="114"/>
      <c r="AL5257" s="41"/>
      <c r="AM5257" s="41"/>
      <c r="AN5257" s="41"/>
      <c r="AO5257" s="41"/>
      <c r="AP5257" s="41"/>
      <c r="AQ5257" s="41"/>
      <c r="AR5257" s="41"/>
      <c r="AS5257" s="41"/>
      <c r="AT5257" s="41"/>
      <c r="AU5257" s="41"/>
      <c r="AV5257" s="41"/>
      <c r="AW5257" s="41"/>
      <c r="AX5257" s="41"/>
      <c r="AY5257" s="41"/>
      <c r="AZ5257" s="41"/>
      <c r="BA5257" s="41"/>
      <c r="BB5257" s="41"/>
      <c r="BC5257" s="41"/>
      <c r="BD5257" s="41"/>
      <c r="BE5257" s="41"/>
      <c r="BF5257" s="41"/>
      <c r="BG5257" s="41"/>
      <c r="BH5257" s="41"/>
      <c r="BI5257" s="41"/>
      <c r="BJ5257" s="41"/>
      <c r="BK5257" s="41"/>
      <c r="BL5257" s="41"/>
      <c r="BM5257" s="41"/>
      <c r="BN5257" s="41"/>
      <c r="BO5257" s="41"/>
      <c r="BP5257" s="108"/>
      <c r="CG5257" s="102"/>
      <c r="CI5257" s="45"/>
    </row>
    <row r="5258" spans="37:87" ht="13" customHeight="1">
      <c r="AK5258" s="114"/>
      <c r="AL5258" s="41"/>
      <c r="AM5258" s="41"/>
      <c r="AN5258" s="41"/>
      <c r="AO5258" s="41"/>
      <c r="AP5258" s="41"/>
      <c r="AQ5258" s="41"/>
      <c r="AR5258" s="41"/>
      <c r="AS5258" s="41"/>
      <c r="AT5258" s="41"/>
      <c r="AU5258" s="41"/>
      <c r="AV5258" s="41"/>
      <c r="AW5258" s="41"/>
      <c r="AX5258" s="41"/>
      <c r="AY5258" s="41"/>
      <c r="AZ5258" s="41"/>
      <c r="BA5258" s="41"/>
      <c r="BB5258" s="41"/>
      <c r="BC5258" s="41"/>
      <c r="BD5258" s="41"/>
      <c r="BE5258" s="41"/>
      <c r="BF5258" s="41"/>
      <c r="BG5258" s="41"/>
      <c r="BH5258" s="41"/>
      <c r="BI5258" s="41"/>
      <c r="BJ5258" s="41"/>
      <c r="BK5258" s="41"/>
      <c r="BL5258" s="41"/>
      <c r="BM5258" s="41"/>
      <c r="BN5258" s="41"/>
      <c r="BO5258" s="41"/>
      <c r="BP5258" s="108"/>
      <c r="CG5258" s="102"/>
      <c r="CI5258" s="45"/>
    </row>
    <row r="5259" spans="37:87" ht="13" customHeight="1">
      <c r="AK5259" s="114"/>
      <c r="AL5259" s="41"/>
      <c r="AM5259" s="41"/>
      <c r="AN5259" s="41"/>
      <c r="AO5259" s="41"/>
      <c r="AP5259" s="41"/>
      <c r="AQ5259" s="41"/>
      <c r="AR5259" s="41"/>
      <c r="AS5259" s="41"/>
      <c r="AT5259" s="41"/>
      <c r="AU5259" s="41"/>
      <c r="AV5259" s="41"/>
      <c r="AW5259" s="41"/>
      <c r="AX5259" s="41"/>
      <c r="AY5259" s="41"/>
      <c r="AZ5259" s="41"/>
      <c r="BA5259" s="41"/>
      <c r="BB5259" s="41"/>
      <c r="BC5259" s="41"/>
      <c r="BD5259" s="41"/>
      <c r="BE5259" s="41"/>
      <c r="BF5259" s="41"/>
      <c r="BG5259" s="41"/>
      <c r="BH5259" s="41"/>
      <c r="BI5259" s="41"/>
      <c r="BJ5259" s="41"/>
      <c r="BK5259" s="41"/>
      <c r="BL5259" s="41"/>
      <c r="BM5259" s="41"/>
      <c r="BN5259" s="41"/>
      <c r="BO5259" s="41"/>
      <c r="BP5259" s="108"/>
      <c r="CG5259" s="102"/>
      <c r="CI5259" s="45"/>
    </row>
    <row r="5260" spans="37:87" ht="13" customHeight="1">
      <c r="AK5260" s="114"/>
      <c r="AL5260" s="41"/>
      <c r="AM5260" s="41"/>
      <c r="AN5260" s="41"/>
      <c r="AO5260" s="41"/>
      <c r="AP5260" s="41"/>
      <c r="AQ5260" s="41"/>
      <c r="AR5260" s="41"/>
      <c r="AS5260" s="41"/>
      <c r="AT5260" s="41"/>
      <c r="AU5260" s="41"/>
      <c r="AV5260" s="41"/>
      <c r="AW5260" s="41"/>
      <c r="AX5260" s="41"/>
      <c r="AY5260" s="41"/>
      <c r="AZ5260" s="41"/>
      <c r="BA5260" s="41"/>
      <c r="BB5260" s="41"/>
      <c r="BC5260" s="41"/>
      <c r="BD5260" s="41"/>
      <c r="BE5260" s="41"/>
      <c r="BF5260" s="41"/>
      <c r="BG5260" s="41"/>
      <c r="BH5260" s="41"/>
      <c r="BI5260" s="41"/>
      <c r="BJ5260" s="41"/>
      <c r="BK5260" s="41"/>
      <c r="BL5260" s="41"/>
      <c r="BM5260" s="41"/>
      <c r="BN5260" s="41"/>
      <c r="BO5260" s="41"/>
      <c r="BP5260" s="108"/>
      <c r="CG5260" s="102"/>
      <c r="CI5260" s="45"/>
    </row>
    <row r="5261" spans="37:87" ht="13" customHeight="1">
      <c r="AK5261" s="114"/>
      <c r="AL5261" s="41"/>
      <c r="AM5261" s="41"/>
      <c r="AN5261" s="41"/>
      <c r="AO5261" s="41"/>
      <c r="AP5261" s="41"/>
      <c r="AQ5261" s="41"/>
      <c r="AR5261" s="41"/>
      <c r="AS5261" s="41"/>
      <c r="AT5261" s="41"/>
      <c r="AU5261" s="41"/>
      <c r="AV5261" s="41"/>
      <c r="AW5261" s="41"/>
      <c r="AX5261" s="41"/>
      <c r="AY5261" s="41"/>
      <c r="AZ5261" s="41"/>
      <c r="BA5261" s="41"/>
      <c r="BB5261" s="41"/>
      <c r="BC5261" s="41"/>
      <c r="BD5261" s="41"/>
      <c r="BE5261" s="41"/>
      <c r="BF5261" s="41"/>
      <c r="BG5261" s="41"/>
      <c r="BH5261" s="41"/>
      <c r="BI5261" s="41"/>
      <c r="BJ5261" s="41"/>
      <c r="BK5261" s="41"/>
      <c r="BL5261" s="41"/>
      <c r="BM5261" s="41"/>
      <c r="BN5261" s="41"/>
      <c r="BO5261" s="41"/>
      <c r="BP5261" s="108"/>
      <c r="CG5261" s="102"/>
      <c r="CI5261" s="45"/>
    </row>
    <row r="5262" spans="37:87" ht="13" customHeight="1">
      <c r="AK5262" s="114"/>
      <c r="AL5262" s="41"/>
      <c r="AM5262" s="41"/>
      <c r="AN5262" s="41"/>
      <c r="AO5262" s="41"/>
      <c r="AP5262" s="41"/>
      <c r="AQ5262" s="41"/>
      <c r="AR5262" s="41"/>
      <c r="AS5262" s="41"/>
      <c r="AT5262" s="41"/>
      <c r="AU5262" s="41"/>
      <c r="AV5262" s="41"/>
      <c r="AW5262" s="41"/>
      <c r="AX5262" s="41"/>
      <c r="AY5262" s="41"/>
      <c r="AZ5262" s="41"/>
      <c r="BA5262" s="41"/>
      <c r="BB5262" s="41"/>
      <c r="BC5262" s="41"/>
      <c r="BD5262" s="41"/>
      <c r="BE5262" s="41"/>
      <c r="BF5262" s="41"/>
      <c r="BG5262" s="41"/>
      <c r="BH5262" s="41"/>
      <c r="BI5262" s="41"/>
      <c r="BJ5262" s="41"/>
      <c r="BK5262" s="41"/>
      <c r="BL5262" s="41"/>
      <c r="BM5262" s="41"/>
      <c r="BN5262" s="41"/>
      <c r="BO5262" s="41"/>
      <c r="BP5262" s="108"/>
      <c r="CG5262" s="102"/>
      <c r="CI5262" s="45"/>
    </row>
    <row r="5263" spans="37:87" ht="13" customHeight="1">
      <c r="AK5263" s="114"/>
      <c r="AL5263" s="41"/>
      <c r="AM5263" s="41"/>
      <c r="AN5263" s="41"/>
      <c r="AO5263" s="41"/>
      <c r="AP5263" s="41"/>
      <c r="AQ5263" s="41"/>
      <c r="AR5263" s="41"/>
      <c r="AS5263" s="41"/>
      <c r="AT5263" s="41"/>
      <c r="AU5263" s="41"/>
      <c r="AV5263" s="41"/>
      <c r="AW5263" s="41"/>
      <c r="AX5263" s="41"/>
      <c r="AY5263" s="41"/>
      <c r="AZ5263" s="41"/>
      <c r="BA5263" s="41"/>
      <c r="BB5263" s="41"/>
      <c r="BC5263" s="41"/>
      <c r="BD5263" s="41"/>
      <c r="BE5263" s="41"/>
      <c r="BF5263" s="41"/>
      <c r="BG5263" s="41"/>
      <c r="BH5263" s="41"/>
      <c r="BI5263" s="41"/>
      <c r="BJ5263" s="41"/>
      <c r="BK5263" s="41"/>
      <c r="BL5263" s="41"/>
      <c r="BM5263" s="41"/>
      <c r="BN5263" s="41"/>
      <c r="BO5263" s="41"/>
      <c r="BP5263" s="108"/>
      <c r="CG5263" s="102"/>
      <c r="CI5263" s="45"/>
    </row>
    <row r="5264" spans="37:87" ht="13" customHeight="1">
      <c r="AK5264" s="114"/>
      <c r="AL5264" s="41"/>
      <c r="AM5264" s="41"/>
      <c r="AN5264" s="41"/>
      <c r="AO5264" s="41"/>
      <c r="AP5264" s="41"/>
      <c r="AQ5264" s="41"/>
      <c r="AR5264" s="41"/>
      <c r="AS5264" s="41"/>
      <c r="AT5264" s="41"/>
      <c r="AU5264" s="41"/>
      <c r="AV5264" s="41"/>
      <c r="AW5264" s="41"/>
      <c r="AX5264" s="41"/>
      <c r="AY5264" s="41"/>
      <c r="AZ5264" s="41"/>
      <c r="BA5264" s="41"/>
      <c r="BB5264" s="41"/>
      <c r="BC5264" s="41"/>
      <c r="BD5264" s="41"/>
      <c r="BE5264" s="41"/>
      <c r="BF5264" s="41"/>
      <c r="BG5264" s="41"/>
      <c r="BH5264" s="41"/>
      <c r="BI5264" s="41"/>
      <c r="BJ5264" s="41"/>
      <c r="BK5264" s="41"/>
      <c r="BL5264" s="41"/>
      <c r="BM5264" s="41"/>
      <c r="BN5264" s="41"/>
      <c r="BO5264" s="41"/>
      <c r="BP5264" s="108"/>
      <c r="CG5264" s="102"/>
      <c r="CI5264" s="45"/>
    </row>
    <row r="5265" spans="37:87" ht="13" customHeight="1">
      <c r="AK5265" s="114"/>
      <c r="AL5265" s="41"/>
      <c r="AM5265" s="41"/>
      <c r="AN5265" s="41"/>
      <c r="AO5265" s="41"/>
      <c r="AP5265" s="41"/>
      <c r="AQ5265" s="41"/>
      <c r="AR5265" s="41"/>
      <c r="AS5265" s="41"/>
      <c r="AT5265" s="41"/>
      <c r="AU5265" s="41"/>
      <c r="AV5265" s="41"/>
      <c r="AW5265" s="41"/>
      <c r="AX5265" s="41"/>
      <c r="AY5265" s="41"/>
      <c r="AZ5265" s="41"/>
      <c r="BA5265" s="41"/>
      <c r="BB5265" s="41"/>
      <c r="BC5265" s="41"/>
      <c r="BD5265" s="41"/>
      <c r="BE5265" s="41"/>
      <c r="BF5265" s="41"/>
      <c r="BG5265" s="41"/>
      <c r="BH5265" s="41"/>
      <c r="BI5265" s="41"/>
      <c r="BJ5265" s="41"/>
      <c r="BK5265" s="41"/>
      <c r="BL5265" s="41"/>
      <c r="BM5265" s="41"/>
      <c r="BN5265" s="41"/>
      <c r="BO5265" s="41"/>
      <c r="BP5265" s="108"/>
      <c r="CG5265" s="102"/>
      <c r="CI5265" s="45"/>
    </row>
    <row r="5266" spans="37:87" ht="13" customHeight="1">
      <c r="AK5266" s="114"/>
      <c r="AL5266" s="41"/>
      <c r="AM5266" s="41"/>
      <c r="AN5266" s="41"/>
      <c r="AO5266" s="41"/>
      <c r="AP5266" s="41"/>
      <c r="AQ5266" s="41"/>
      <c r="AR5266" s="41"/>
      <c r="AS5266" s="41"/>
      <c r="AT5266" s="41"/>
      <c r="AU5266" s="41"/>
      <c r="AV5266" s="41"/>
      <c r="AW5266" s="41"/>
      <c r="AX5266" s="41"/>
      <c r="AY5266" s="41"/>
      <c r="AZ5266" s="41"/>
      <c r="BA5266" s="41"/>
      <c r="BB5266" s="41"/>
      <c r="BC5266" s="41"/>
      <c r="BD5266" s="41"/>
      <c r="BE5266" s="41"/>
      <c r="BF5266" s="41"/>
      <c r="BG5266" s="41"/>
      <c r="BH5266" s="41"/>
      <c r="BI5266" s="41"/>
      <c r="BJ5266" s="41"/>
      <c r="BK5266" s="41"/>
      <c r="BL5266" s="41"/>
      <c r="BM5266" s="41"/>
      <c r="BN5266" s="41"/>
      <c r="BO5266" s="41"/>
      <c r="BP5266" s="108"/>
      <c r="CG5266" s="102"/>
      <c r="CI5266" s="45"/>
    </row>
    <row r="5267" spans="37:87" ht="13" customHeight="1">
      <c r="AK5267" s="114"/>
      <c r="AL5267" s="41"/>
      <c r="AM5267" s="41"/>
      <c r="AN5267" s="41"/>
      <c r="AO5267" s="41"/>
      <c r="AP5267" s="41"/>
      <c r="AQ5267" s="41"/>
      <c r="AR5267" s="41"/>
      <c r="AS5267" s="41"/>
      <c r="AT5267" s="41"/>
      <c r="AU5267" s="41"/>
      <c r="AV5267" s="41"/>
      <c r="AW5267" s="41"/>
      <c r="AX5267" s="41"/>
      <c r="AY5267" s="41"/>
      <c r="AZ5267" s="41"/>
      <c r="BA5267" s="41"/>
      <c r="BB5267" s="41"/>
      <c r="BC5267" s="41"/>
      <c r="BD5267" s="41"/>
      <c r="BE5267" s="41"/>
      <c r="BF5267" s="41"/>
      <c r="BG5267" s="41"/>
      <c r="BH5267" s="41"/>
      <c r="BI5267" s="41"/>
      <c r="BJ5267" s="41"/>
      <c r="BK5267" s="41"/>
      <c r="BL5267" s="41"/>
      <c r="BM5267" s="41"/>
      <c r="BN5267" s="41"/>
      <c r="BO5267" s="41"/>
      <c r="BP5267" s="108"/>
      <c r="CG5267" s="102"/>
      <c r="CI5267" s="45"/>
    </row>
    <row r="5268" spans="37:87" ht="13" customHeight="1">
      <c r="AK5268" s="114"/>
      <c r="AL5268" s="41"/>
      <c r="AM5268" s="41"/>
      <c r="AN5268" s="41"/>
      <c r="AO5268" s="41"/>
      <c r="AP5268" s="41"/>
      <c r="AQ5268" s="41"/>
      <c r="AR5268" s="41"/>
      <c r="AS5268" s="41"/>
      <c r="AT5268" s="41"/>
      <c r="AU5268" s="41"/>
      <c r="AV5268" s="41"/>
      <c r="AW5268" s="41"/>
      <c r="AX5268" s="41"/>
      <c r="AY5268" s="41"/>
      <c r="AZ5268" s="41"/>
      <c r="BA5268" s="41"/>
      <c r="BB5268" s="41"/>
      <c r="BC5268" s="41"/>
      <c r="BD5268" s="41"/>
      <c r="BE5268" s="41"/>
      <c r="BF5268" s="41"/>
      <c r="BG5268" s="41"/>
      <c r="BH5268" s="41"/>
      <c r="BI5268" s="41"/>
      <c r="BJ5268" s="41"/>
      <c r="BK5268" s="41"/>
      <c r="BL5268" s="41"/>
      <c r="BM5268" s="41"/>
      <c r="BN5268" s="41"/>
      <c r="BO5268" s="41"/>
      <c r="BP5268" s="108"/>
      <c r="CG5268" s="102"/>
      <c r="CI5268" s="45"/>
    </row>
    <row r="5269" spans="37:87" ht="13" customHeight="1">
      <c r="AK5269" s="114"/>
      <c r="AL5269" s="41"/>
      <c r="AM5269" s="41"/>
      <c r="AN5269" s="41"/>
      <c r="AO5269" s="41"/>
      <c r="AP5269" s="41"/>
      <c r="AQ5269" s="41"/>
      <c r="AR5269" s="41"/>
      <c r="AS5269" s="41"/>
      <c r="AT5269" s="41"/>
      <c r="AU5269" s="41"/>
      <c r="AV5269" s="41"/>
      <c r="AW5269" s="41"/>
      <c r="AX5269" s="41"/>
      <c r="AY5269" s="41"/>
      <c r="AZ5269" s="41"/>
      <c r="BA5269" s="41"/>
      <c r="BB5269" s="41"/>
      <c r="BC5269" s="41"/>
      <c r="BD5269" s="41"/>
      <c r="BE5269" s="41"/>
      <c r="BF5269" s="41"/>
      <c r="BG5269" s="41"/>
      <c r="BH5269" s="41"/>
      <c r="BI5269" s="41"/>
      <c r="BJ5269" s="41"/>
      <c r="BK5269" s="41"/>
      <c r="BL5269" s="41"/>
      <c r="BM5269" s="41"/>
      <c r="BN5269" s="41"/>
      <c r="BO5269" s="41"/>
      <c r="BP5269" s="108"/>
      <c r="CG5269" s="102"/>
      <c r="CI5269" s="45"/>
    </row>
    <row r="5270" spans="37:87" ht="13" customHeight="1">
      <c r="AK5270" s="114"/>
      <c r="AL5270" s="41"/>
      <c r="AM5270" s="41"/>
      <c r="AN5270" s="41"/>
      <c r="AO5270" s="41"/>
      <c r="AP5270" s="41"/>
      <c r="AQ5270" s="41"/>
      <c r="AR5270" s="41"/>
      <c r="AS5270" s="41"/>
      <c r="AT5270" s="41"/>
      <c r="AU5270" s="41"/>
      <c r="AV5270" s="41"/>
      <c r="AW5270" s="41"/>
      <c r="AX5270" s="41"/>
      <c r="AY5270" s="41"/>
      <c r="AZ5270" s="41"/>
      <c r="BA5270" s="41"/>
      <c r="BB5270" s="41"/>
      <c r="BC5270" s="41"/>
      <c r="BD5270" s="41"/>
      <c r="BE5270" s="41"/>
      <c r="BF5270" s="41"/>
      <c r="BG5270" s="41"/>
      <c r="BH5270" s="41"/>
      <c r="BI5270" s="41"/>
      <c r="BJ5270" s="41"/>
      <c r="BK5270" s="41"/>
      <c r="BL5270" s="41"/>
      <c r="BM5270" s="41"/>
      <c r="BN5270" s="41"/>
      <c r="BO5270" s="41"/>
      <c r="BP5270" s="108"/>
      <c r="CG5270" s="102"/>
      <c r="CI5270" s="45"/>
    </row>
    <row r="5271" spans="37:87" ht="13" customHeight="1">
      <c r="AK5271" s="114"/>
      <c r="AL5271" s="41"/>
      <c r="AM5271" s="41"/>
      <c r="AN5271" s="41"/>
      <c r="AO5271" s="41"/>
      <c r="AP5271" s="41"/>
      <c r="AQ5271" s="41"/>
      <c r="AR5271" s="41"/>
      <c r="AS5271" s="41"/>
      <c r="AT5271" s="41"/>
      <c r="AU5271" s="41"/>
      <c r="AV5271" s="41"/>
      <c r="AW5271" s="41"/>
      <c r="AX5271" s="41"/>
      <c r="AY5271" s="41"/>
      <c r="AZ5271" s="41"/>
      <c r="BA5271" s="41"/>
      <c r="BB5271" s="41"/>
      <c r="BC5271" s="41"/>
      <c r="BD5271" s="41"/>
      <c r="BE5271" s="41"/>
      <c r="BF5271" s="41"/>
      <c r="BG5271" s="41"/>
      <c r="BH5271" s="41"/>
      <c r="BI5271" s="41"/>
      <c r="BJ5271" s="41"/>
      <c r="BK5271" s="41"/>
      <c r="BL5271" s="41"/>
      <c r="BM5271" s="41"/>
      <c r="BN5271" s="41"/>
      <c r="BO5271" s="41"/>
      <c r="BP5271" s="108"/>
      <c r="CG5271" s="102"/>
      <c r="CI5271" s="45"/>
    </row>
    <row r="5272" spans="37:87" ht="13" customHeight="1">
      <c r="AK5272" s="114"/>
      <c r="AL5272" s="41"/>
      <c r="AM5272" s="41"/>
      <c r="AN5272" s="41"/>
      <c r="AO5272" s="41"/>
      <c r="AP5272" s="41"/>
      <c r="AQ5272" s="41"/>
      <c r="AR5272" s="41"/>
      <c r="AS5272" s="41"/>
      <c r="AT5272" s="41"/>
      <c r="AU5272" s="41"/>
      <c r="AV5272" s="41"/>
      <c r="AW5272" s="41"/>
      <c r="AX5272" s="41"/>
      <c r="AY5272" s="41"/>
      <c r="AZ5272" s="41"/>
      <c r="BA5272" s="41"/>
      <c r="BB5272" s="41"/>
      <c r="BC5272" s="41"/>
      <c r="BD5272" s="41"/>
      <c r="BE5272" s="41"/>
      <c r="BF5272" s="41"/>
      <c r="BG5272" s="41"/>
      <c r="BH5272" s="41"/>
      <c r="BI5272" s="41"/>
      <c r="BJ5272" s="41"/>
      <c r="BK5272" s="41"/>
      <c r="BL5272" s="41"/>
      <c r="BM5272" s="41"/>
      <c r="BN5272" s="41"/>
      <c r="BO5272" s="41"/>
      <c r="BP5272" s="108"/>
      <c r="CG5272" s="102"/>
      <c r="CI5272" s="45"/>
    </row>
    <row r="5273" spans="37:87" ht="13" customHeight="1">
      <c r="AK5273" s="114"/>
      <c r="AL5273" s="41"/>
      <c r="AM5273" s="41"/>
      <c r="AN5273" s="41"/>
      <c r="AO5273" s="41"/>
      <c r="AP5273" s="41"/>
      <c r="AQ5273" s="41"/>
      <c r="AR5273" s="41"/>
      <c r="AS5273" s="41"/>
      <c r="AT5273" s="41"/>
      <c r="AU5273" s="41"/>
      <c r="AV5273" s="41"/>
      <c r="AW5273" s="41"/>
      <c r="AX5273" s="41"/>
      <c r="AY5273" s="41"/>
      <c r="AZ5273" s="41"/>
      <c r="BA5273" s="41"/>
      <c r="BB5273" s="41"/>
      <c r="BC5273" s="41"/>
      <c r="BD5273" s="41"/>
      <c r="BE5273" s="41"/>
      <c r="BF5273" s="41"/>
      <c r="BG5273" s="41"/>
      <c r="BH5273" s="41"/>
      <c r="BI5273" s="41"/>
      <c r="BJ5273" s="41"/>
      <c r="BK5273" s="41"/>
      <c r="BL5273" s="41"/>
      <c r="BM5273" s="41"/>
      <c r="BN5273" s="41"/>
      <c r="BO5273" s="41"/>
      <c r="BP5273" s="108"/>
      <c r="CG5273" s="102"/>
      <c r="CI5273" s="45"/>
    </row>
    <row r="5274" spans="37:87" ht="13" customHeight="1">
      <c r="AK5274" s="114"/>
      <c r="AL5274" s="41"/>
      <c r="AM5274" s="41"/>
      <c r="AN5274" s="41"/>
      <c r="AO5274" s="41"/>
      <c r="AP5274" s="41"/>
      <c r="AQ5274" s="41"/>
      <c r="AR5274" s="41"/>
      <c r="AS5274" s="41"/>
      <c r="AT5274" s="41"/>
      <c r="AU5274" s="41"/>
      <c r="AV5274" s="41"/>
      <c r="AW5274" s="41"/>
      <c r="AX5274" s="41"/>
      <c r="AY5274" s="41"/>
      <c r="AZ5274" s="41"/>
      <c r="BA5274" s="41"/>
      <c r="BB5274" s="41"/>
      <c r="BC5274" s="41"/>
      <c r="BD5274" s="41"/>
      <c r="BE5274" s="41"/>
      <c r="BF5274" s="41"/>
      <c r="BG5274" s="41"/>
      <c r="BH5274" s="41"/>
      <c r="BI5274" s="41"/>
      <c r="BJ5274" s="41"/>
      <c r="BK5274" s="41"/>
      <c r="BL5274" s="41"/>
      <c r="BM5274" s="41"/>
      <c r="BN5274" s="41"/>
      <c r="BO5274" s="41"/>
      <c r="BP5274" s="108"/>
      <c r="CG5274" s="102"/>
      <c r="CI5274" s="45"/>
    </row>
    <row r="5275" spans="37:87" ht="13" customHeight="1">
      <c r="AK5275" s="114"/>
      <c r="AL5275" s="41"/>
      <c r="AM5275" s="41"/>
      <c r="AN5275" s="41"/>
      <c r="AO5275" s="41"/>
      <c r="AP5275" s="41"/>
      <c r="AQ5275" s="41"/>
      <c r="AR5275" s="41"/>
      <c r="AS5275" s="41"/>
      <c r="AT5275" s="41"/>
      <c r="AU5275" s="41"/>
      <c r="AV5275" s="41"/>
      <c r="AW5275" s="41"/>
      <c r="AX5275" s="41"/>
      <c r="AY5275" s="41"/>
      <c r="AZ5275" s="41"/>
      <c r="BA5275" s="41"/>
      <c r="BB5275" s="41"/>
      <c r="BC5275" s="41"/>
      <c r="BD5275" s="41"/>
      <c r="BE5275" s="41"/>
      <c r="BF5275" s="41"/>
      <c r="BG5275" s="41"/>
      <c r="BH5275" s="41"/>
      <c r="BI5275" s="41"/>
      <c r="BJ5275" s="41"/>
      <c r="BK5275" s="41"/>
      <c r="BL5275" s="41"/>
      <c r="BM5275" s="41"/>
      <c r="BN5275" s="41"/>
      <c r="BO5275" s="41"/>
      <c r="BP5275" s="108"/>
      <c r="CG5275" s="102"/>
      <c r="CI5275" s="45"/>
    </row>
    <row r="5276" spans="37:87" ht="13" customHeight="1">
      <c r="AK5276" s="114"/>
      <c r="AL5276" s="41"/>
      <c r="AM5276" s="41"/>
      <c r="AN5276" s="41"/>
      <c r="AO5276" s="41"/>
      <c r="AP5276" s="41"/>
      <c r="AQ5276" s="41"/>
      <c r="AR5276" s="41"/>
      <c r="AS5276" s="41"/>
      <c r="AT5276" s="41"/>
      <c r="AU5276" s="41"/>
      <c r="AV5276" s="41"/>
      <c r="AW5276" s="41"/>
      <c r="AX5276" s="41"/>
      <c r="AY5276" s="41"/>
      <c r="AZ5276" s="41"/>
      <c r="BA5276" s="41"/>
      <c r="BB5276" s="41"/>
      <c r="BC5276" s="41"/>
      <c r="BD5276" s="41"/>
      <c r="BE5276" s="41"/>
      <c r="BF5276" s="41"/>
      <c r="BG5276" s="41"/>
      <c r="BH5276" s="41"/>
      <c r="BI5276" s="41"/>
      <c r="BJ5276" s="41"/>
      <c r="BK5276" s="41"/>
      <c r="BL5276" s="41"/>
      <c r="BM5276" s="41"/>
      <c r="BN5276" s="41"/>
      <c r="BO5276" s="41"/>
      <c r="BP5276" s="108"/>
      <c r="CG5276" s="102"/>
      <c r="CI5276" s="45"/>
    </row>
    <row r="5277" spans="37:87" ht="13" customHeight="1">
      <c r="AK5277" s="114"/>
      <c r="AL5277" s="41"/>
      <c r="AM5277" s="41"/>
      <c r="AN5277" s="41"/>
      <c r="AO5277" s="41"/>
      <c r="AP5277" s="41"/>
      <c r="AQ5277" s="41"/>
      <c r="AR5277" s="41"/>
      <c r="AS5277" s="41"/>
      <c r="AT5277" s="41"/>
      <c r="AU5277" s="41"/>
      <c r="AV5277" s="41"/>
      <c r="AW5277" s="41"/>
      <c r="AX5277" s="41"/>
      <c r="AY5277" s="41"/>
      <c r="AZ5277" s="41"/>
      <c r="BA5277" s="41"/>
      <c r="BB5277" s="41"/>
      <c r="BC5277" s="41"/>
      <c r="BD5277" s="41"/>
      <c r="BE5277" s="41"/>
      <c r="BF5277" s="41"/>
      <c r="BG5277" s="41"/>
      <c r="BH5277" s="41"/>
      <c r="BI5277" s="41"/>
      <c r="BJ5277" s="41"/>
      <c r="BK5277" s="41"/>
      <c r="BL5277" s="41"/>
      <c r="BM5277" s="41"/>
      <c r="BN5277" s="41"/>
      <c r="BO5277" s="41"/>
      <c r="BP5277" s="108"/>
      <c r="CG5277" s="102"/>
      <c r="CI5277" s="45"/>
    </row>
    <row r="5278" spans="37:87" ht="13" customHeight="1">
      <c r="AK5278" s="114"/>
      <c r="AL5278" s="41"/>
      <c r="AM5278" s="41"/>
      <c r="AN5278" s="41"/>
      <c r="AO5278" s="41"/>
      <c r="AP5278" s="41"/>
      <c r="AQ5278" s="41"/>
      <c r="AR5278" s="41"/>
      <c r="AS5278" s="41"/>
      <c r="AT5278" s="41"/>
      <c r="AU5278" s="41"/>
      <c r="AV5278" s="41"/>
      <c r="AW5278" s="41"/>
      <c r="AX5278" s="41"/>
      <c r="AY5278" s="41"/>
      <c r="AZ5278" s="41"/>
      <c r="BA5278" s="41"/>
      <c r="BB5278" s="41"/>
      <c r="BC5278" s="41"/>
      <c r="BD5278" s="41"/>
      <c r="BE5278" s="41"/>
      <c r="BF5278" s="41"/>
      <c r="BG5278" s="41"/>
      <c r="BH5278" s="41"/>
      <c r="BI5278" s="41"/>
      <c r="BJ5278" s="41"/>
      <c r="BK5278" s="41"/>
      <c r="BL5278" s="41"/>
      <c r="BM5278" s="41"/>
      <c r="BN5278" s="41"/>
      <c r="BO5278" s="41"/>
      <c r="BP5278" s="108"/>
      <c r="CG5278" s="102"/>
      <c r="CI5278" s="45"/>
    </row>
    <row r="5279" spans="37:87" ht="13" customHeight="1">
      <c r="AK5279" s="114"/>
      <c r="AL5279" s="41"/>
      <c r="AM5279" s="41"/>
      <c r="AN5279" s="41"/>
      <c r="AO5279" s="41"/>
      <c r="AP5279" s="41"/>
      <c r="AQ5279" s="41"/>
      <c r="AR5279" s="41"/>
      <c r="AS5279" s="41"/>
      <c r="AT5279" s="41"/>
      <c r="AU5279" s="41"/>
      <c r="AV5279" s="41"/>
      <c r="AW5279" s="41"/>
      <c r="AX5279" s="41"/>
      <c r="AY5279" s="41"/>
      <c r="AZ5279" s="41"/>
      <c r="BA5279" s="41"/>
      <c r="BB5279" s="41"/>
      <c r="BC5279" s="41"/>
      <c r="BD5279" s="41"/>
      <c r="BE5279" s="41"/>
      <c r="BF5279" s="41"/>
      <c r="BG5279" s="41"/>
      <c r="BH5279" s="41"/>
      <c r="BI5279" s="41"/>
      <c r="BJ5279" s="41"/>
      <c r="BK5279" s="41"/>
      <c r="BL5279" s="41"/>
      <c r="BM5279" s="41"/>
      <c r="BN5279" s="41"/>
      <c r="BO5279" s="41"/>
      <c r="BP5279" s="108"/>
      <c r="CG5279" s="102"/>
      <c r="CI5279" s="45"/>
    </row>
    <row r="5280" spans="37:87" ht="13" customHeight="1">
      <c r="AK5280" s="114"/>
      <c r="AL5280" s="41"/>
      <c r="AM5280" s="41"/>
      <c r="AN5280" s="41"/>
      <c r="AO5280" s="41"/>
      <c r="AP5280" s="41"/>
      <c r="AQ5280" s="41"/>
      <c r="AR5280" s="41"/>
      <c r="AS5280" s="41"/>
      <c r="AT5280" s="41"/>
      <c r="AU5280" s="41"/>
      <c r="AV5280" s="41"/>
      <c r="AW5280" s="41"/>
      <c r="AX5280" s="41"/>
      <c r="AY5280" s="41"/>
      <c r="AZ5280" s="41"/>
      <c r="BA5280" s="41"/>
      <c r="BB5280" s="41"/>
      <c r="BC5280" s="41"/>
      <c r="BD5280" s="41"/>
      <c r="BE5280" s="41"/>
      <c r="BF5280" s="41"/>
      <c r="BG5280" s="41"/>
      <c r="BH5280" s="41"/>
      <c r="BI5280" s="41"/>
      <c r="BJ5280" s="41"/>
      <c r="BK5280" s="41"/>
      <c r="BL5280" s="41"/>
      <c r="BM5280" s="41"/>
      <c r="BN5280" s="41"/>
      <c r="BO5280" s="41"/>
      <c r="BP5280" s="108"/>
      <c r="CG5280" s="102"/>
      <c r="CI5280" s="45"/>
    </row>
    <row r="5281" spans="37:87" ht="13" customHeight="1">
      <c r="AK5281" s="114"/>
      <c r="AL5281" s="41"/>
      <c r="AM5281" s="41"/>
      <c r="AN5281" s="41"/>
      <c r="AO5281" s="41"/>
      <c r="AP5281" s="41"/>
      <c r="AQ5281" s="41"/>
      <c r="AR5281" s="41"/>
      <c r="AS5281" s="41"/>
      <c r="AT5281" s="41"/>
      <c r="AU5281" s="41"/>
      <c r="AV5281" s="41"/>
      <c r="AW5281" s="41"/>
      <c r="AX5281" s="41"/>
      <c r="AY5281" s="41"/>
      <c r="AZ5281" s="41"/>
      <c r="BA5281" s="41"/>
      <c r="BB5281" s="41"/>
      <c r="BC5281" s="41"/>
      <c r="BD5281" s="41"/>
      <c r="BE5281" s="41"/>
      <c r="BF5281" s="41"/>
      <c r="BG5281" s="41"/>
      <c r="BH5281" s="41"/>
      <c r="BI5281" s="41"/>
      <c r="BJ5281" s="41"/>
      <c r="BK5281" s="41"/>
      <c r="BL5281" s="41"/>
      <c r="BM5281" s="41"/>
      <c r="BN5281" s="41"/>
      <c r="BO5281" s="41"/>
      <c r="BP5281" s="108"/>
      <c r="CG5281" s="102"/>
      <c r="CI5281" s="45"/>
    </row>
    <row r="5282" spans="37:87" ht="13" customHeight="1">
      <c r="AK5282" s="114"/>
      <c r="AL5282" s="41"/>
      <c r="AM5282" s="41"/>
      <c r="AN5282" s="41"/>
      <c r="AO5282" s="41"/>
      <c r="AP5282" s="41"/>
      <c r="AQ5282" s="41"/>
      <c r="AR5282" s="41"/>
      <c r="AS5282" s="41"/>
      <c r="AT5282" s="41"/>
      <c r="AU5282" s="41"/>
      <c r="AV5282" s="41"/>
      <c r="AW5282" s="41"/>
      <c r="AX5282" s="41"/>
      <c r="AY5282" s="41"/>
      <c r="AZ5282" s="41"/>
      <c r="BA5282" s="41"/>
      <c r="BB5282" s="41"/>
      <c r="BC5282" s="41"/>
      <c r="BD5282" s="41"/>
      <c r="BE5282" s="41"/>
      <c r="BF5282" s="41"/>
      <c r="BG5282" s="41"/>
      <c r="BH5282" s="41"/>
      <c r="BI5282" s="41"/>
      <c r="BJ5282" s="41"/>
      <c r="BK5282" s="41"/>
      <c r="BL5282" s="41"/>
      <c r="BM5282" s="41"/>
      <c r="BN5282" s="41"/>
      <c r="BO5282" s="41"/>
      <c r="BP5282" s="108"/>
      <c r="CG5282" s="102"/>
      <c r="CI5282" s="45"/>
    </row>
    <row r="5283" spans="37:87" ht="13" customHeight="1">
      <c r="AK5283" s="114"/>
      <c r="AL5283" s="41"/>
      <c r="AM5283" s="41"/>
      <c r="AN5283" s="41"/>
      <c r="AO5283" s="41"/>
      <c r="AP5283" s="41"/>
      <c r="AQ5283" s="41"/>
      <c r="AR5283" s="41"/>
      <c r="AS5283" s="41"/>
      <c r="AT5283" s="41"/>
      <c r="AU5283" s="41"/>
      <c r="AV5283" s="41"/>
      <c r="AW5283" s="41"/>
      <c r="AX5283" s="41"/>
      <c r="AY5283" s="41"/>
      <c r="AZ5283" s="41"/>
      <c r="BA5283" s="41"/>
      <c r="BB5283" s="41"/>
      <c r="BC5283" s="41"/>
      <c r="BD5283" s="41"/>
      <c r="BE5283" s="41"/>
      <c r="BF5283" s="41"/>
      <c r="BG5283" s="41"/>
      <c r="BH5283" s="41"/>
      <c r="BI5283" s="41"/>
      <c r="BJ5283" s="41"/>
      <c r="BK5283" s="41"/>
      <c r="BL5283" s="41"/>
      <c r="BM5283" s="41"/>
      <c r="BN5283" s="41"/>
      <c r="BO5283" s="41"/>
      <c r="BP5283" s="108"/>
      <c r="CG5283" s="102"/>
      <c r="CI5283" s="45"/>
    </row>
    <row r="5284" spans="37:87" ht="13" customHeight="1">
      <c r="AK5284" s="114"/>
      <c r="AL5284" s="41"/>
      <c r="AM5284" s="41"/>
      <c r="AN5284" s="41"/>
      <c r="AO5284" s="41"/>
      <c r="AP5284" s="41"/>
      <c r="AQ5284" s="41"/>
      <c r="AR5284" s="41"/>
      <c r="AS5284" s="41"/>
      <c r="AT5284" s="41"/>
      <c r="AU5284" s="41"/>
      <c r="AV5284" s="41"/>
      <c r="AW5284" s="41"/>
      <c r="AX5284" s="41"/>
      <c r="AY5284" s="41"/>
      <c r="AZ5284" s="41"/>
      <c r="BA5284" s="41"/>
      <c r="BB5284" s="41"/>
      <c r="BC5284" s="41"/>
      <c r="BD5284" s="41"/>
      <c r="BE5284" s="41"/>
      <c r="BF5284" s="41"/>
      <c r="BG5284" s="41"/>
      <c r="BH5284" s="41"/>
      <c r="BI5284" s="41"/>
      <c r="BJ5284" s="41"/>
      <c r="BK5284" s="41"/>
      <c r="BL5284" s="41"/>
      <c r="BM5284" s="41"/>
      <c r="BN5284" s="41"/>
      <c r="BO5284" s="41"/>
      <c r="BP5284" s="108"/>
      <c r="CG5284" s="102"/>
      <c r="CI5284" s="45"/>
    </row>
    <row r="5285" spans="37:87" ht="13" customHeight="1">
      <c r="AK5285" s="114"/>
      <c r="AL5285" s="41"/>
      <c r="AM5285" s="41"/>
      <c r="AN5285" s="41"/>
      <c r="AO5285" s="41"/>
      <c r="AP5285" s="41"/>
      <c r="AQ5285" s="41"/>
      <c r="AR5285" s="41"/>
      <c r="AS5285" s="41"/>
      <c r="AT5285" s="41"/>
      <c r="AU5285" s="41"/>
      <c r="AV5285" s="41"/>
      <c r="AW5285" s="41"/>
      <c r="AX5285" s="41"/>
      <c r="AY5285" s="41"/>
      <c r="AZ5285" s="41"/>
      <c r="BA5285" s="41"/>
      <c r="BB5285" s="41"/>
      <c r="BC5285" s="41"/>
      <c r="BD5285" s="41"/>
      <c r="BE5285" s="41"/>
      <c r="BF5285" s="41"/>
      <c r="BG5285" s="41"/>
      <c r="BH5285" s="41"/>
      <c r="BI5285" s="41"/>
      <c r="BJ5285" s="41"/>
      <c r="BK5285" s="41"/>
      <c r="BL5285" s="41"/>
      <c r="BM5285" s="41"/>
      <c r="BN5285" s="41"/>
      <c r="BO5285" s="41"/>
      <c r="BP5285" s="108"/>
      <c r="CG5285" s="102"/>
      <c r="CI5285" s="45"/>
    </row>
    <row r="5286" spans="37:87" ht="13" customHeight="1">
      <c r="AK5286" s="114"/>
      <c r="AL5286" s="41"/>
      <c r="AM5286" s="41"/>
      <c r="AN5286" s="41"/>
      <c r="AO5286" s="41"/>
      <c r="AP5286" s="41"/>
      <c r="AQ5286" s="41"/>
      <c r="AR5286" s="41"/>
      <c r="AS5286" s="41"/>
      <c r="AT5286" s="41"/>
      <c r="AU5286" s="41"/>
      <c r="AV5286" s="41"/>
      <c r="AW5286" s="41"/>
      <c r="AX5286" s="41"/>
      <c r="AY5286" s="41"/>
      <c r="AZ5286" s="41"/>
      <c r="BA5286" s="41"/>
      <c r="BB5286" s="41"/>
      <c r="BC5286" s="41"/>
      <c r="BD5286" s="41"/>
      <c r="BE5286" s="41"/>
      <c r="BF5286" s="41"/>
      <c r="BG5286" s="41"/>
      <c r="BH5286" s="41"/>
      <c r="BI5286" s="41"/>
      <c r="BJ5286" s="41"/>
      <c r="BK5286" s="41"/>
      <c r="BL5286" s="41"/>
      <c r="BM5286" s="41"/>
      <c r="BN5286" s="41"/>
      <c r="BO5286" s="41"/>
      <c r="BP5286" s="108"/>
      <c r="CG5286" s="102"/>
      <c r="CI5286" s="45"/>
    </row>
    <row r="5287" spans="37:87" ht="13" customHeight="1">
      <c r="AK5287" s="114"/>
      <c r="AL5287" s="41"/>
      <c r="AM5287" s="41"/>
      <c r="AN5287" s="41"/>
      <c r="AO5287" s="41"/>
      <c r="AP5287" s="41"/>
      <c r="AQ5287" s="41"/>
      <c r="AR5287" s="41"/>
      <c r="AS5287" s="41"/>
      <c r="AT5287" s="41"/>
      <c r="AU5287" s="41"/>
      <c r="AV5287" s="41"/>
      <c r="AW5287" s="41"/>
      <c r="AX5287" s="41"/>
      <c r="AY5287" s="41"/>
      <c r="AZ5287" s="41"/>
      <c r="BA5287" s="41"/>
      <c r="BB5287" s="41"/>
      <c r="BC5287" s="41"/>
      <c r="BD5287" s="41"/>
      <c r="BE5287" s="41"/>
      <c r="BF5287" s="41"/>
      <c r="BG5287" s="41"/>
      <c r="BH5287" s="41"/>
      <c r="BI5287" s="41"/>
      <c r="BJ5287" s="41"/>
      <c r="BK5287" s="41"/>
      <c r="BL5287" s="41"/>
      <c r="BM5287" s="41"/>
      <c r="BN5287" s="41"/>
      <c r="BO5287" s="41"/>
      <c r="BP5287" s="108"/>
      <c r="CG5287" s="102"/>
      <c r="CI5287" s="45"/>
    </row>
    <row r="5288" spans="37:87" ht="13" customHeight="1">
      <c r="AK5288" s="114"/>
      <c r="AL5288" s="41"/>
      <c r="AM5288" s="41"/>
      <c r="AN5288" s="41"/>
      <c r="AO5288" s="41"/>
      <c r="AP5288" s="41"/>
      <c r="AQ5288" s="41"/>
      <c r="AR5288" s="41"/>
      <c r="AS5288" s="41"/>
      <c r="AT5288" s="41"/>
      <c r="AU5288" s="41"/>
      <c r="AV5288" s="41"/>
      <c r="AW5288" s="41"/>
      <c r="AX5288" s="41"/>
      <c r="AY5288" s="41"/>
      <c r="AZ5288" s="41"/>
      <c r="BA5288" s="41"/>
      <c r="BB5288" s="41"/>
      <c r="BC5288" s="41"/>
      <c r="BD5288" s="41"/>
      <c r="BE5288" s="41"/>
      <c r="BF5288" s="41"/>
      <c r="BG5288" s="41"/>
      <c r="BH5288" s="41"/>
      <c r="BI5288" s="41"/>
      <c r="BJ5288" s="41"/>
      <c r="BK5288" s="41"/>
      <c r="BL5288" s="41"/>
      <c r="BM5288" s="41"/>
      <c r="BN5288" s="41"/>
      <c r="BO5288" s="41"/>
      <c r="BP5288" s="108"/>
      <c r="CG5288" s="102"/>
      <c r="CI5288" s="45"/>
    </row>
    <row r="5289" spans="37:87" ht="13" customHeight="1">
      <c r="AK5289" s="114"/>
      <c r="AL5289" s="41"/>
      <c r="AM5289" s="41"/>
      <c r="AN5289" s="41"/>
      <c r="AO5289" s="41"/>
      <c r="AP5289" s="41"/>
      <c r="AQ5289" s="41"/>
      <c r="AR5289" s="41"/>
      <c r="AS5289" s="41"/>
      <c r="AT5289" s="41"/>
      <c r="AU5289" s="41"/>
      <c r="AV5289" s="41"/>
      <c r="AW5289" s="41"/>
      <c r="AX5289" s="41"/>
      <c r="AY5289" s="41"/>
      <c r="AZ5289" s="41"/>
      <c r="BA5289" s="41"/>
      <c r="BB5289" s="41"/>
      <c r="BC5289" s="41"/>
      <c r="BD5289" s="41"/>
      <c r="BE5289" s="41"/>
      <c r="BF5289" s="41"/>
      <c r="BG5289" s="41"/>
      <c r="BH5289" s="41"/>
      <c r="BI5289" s="41"/>
      <c r="BJ5289" s="41"/>
      <c r="BK5289" s="41"/>
      <c r="BL5289" s="41"/>
      <c r="BM5289" s="41"/>
      <c r="BN5289" s="41"/>
      <c r="BO5289" s="41"/>
      <c r="BP5289" s="108"/>
      <c r="CG5289" s="102"/>
      <c r="CI5289" s="45"/>
    </row>
    <row r="5290" spans="37:87" ht="13" customHeight="1">
      <c r="AK5290" s="114"/>
      <c r="AL5290" s="41"/>
      <c r="AM5290" s="41"/>
      <c r="AN5290" s="41"/>
      <c r="AO5290" s="41"/>
      <c r="AP5290" s="41"/>
      <c r="AQ5290" s="41"/>
      <c r="AR5290" s="41"/>
      <c r="AS5290" s="41"/>
      <c r="AT5290" s="41"/>
      <c r="AU5290" s="41"/>
      <c r="AV5290" s="41"/>
      <c r="AW5290" s="41"/>
      <c r="AX5290" s="41"/>
      <c r="AY5290" s="41"/>
      <c r="AZ5290" s="41"/>
      <c r="BA5290" s="41"/>
      <c r="BB5290" s="41"/>
      <c r="BC5290" s="41"/>
      <c r="BD5290" s="41"/>
      <c r="BE5290" s="41"/>
      <c r="BF5290" s="41"/>
      <c r="BG5290" s="41"/>
      <c r="BH5290" s="41"/>
      <c r="BI5290" s="41"/>
      <c r="BJ5290" s="41"/>
      <c r="BK5290" s="41"/>
      <c r="BL5290" s="41"/>
      <c r="BM5290" s="41"/>
      <c r="BN5290" s="41"/>
      <c r="BO5290" s="41"/>
      <c r="BP5290" s="108"/>
      <c r="CG5290" s="102"/>
      <c r="CI5290" s="45"/>
    </row>
    <row r="5291" spans="37:87" ht="13" customHeight="1">
      <c r="AK5291" s="114"/>
      <c r="AL5291" s="41"/>
      <c r="AM5291" s="41"/>
      <c r="AN5291" s="41"/>
      <c r="AO5291" s="41"/>
      <c r="AP5291" s="41"/>
      <c r="AQ5291" s="41"/>
      <c r="AR5291" s="41"/>
      <c r="AS5291" s="41"/>
      <c r="AT5291" s="41"/>
      <c r="AU5291" s="41"/>
      <c r="AV5291" s="41"/>
      <c r="AW5291" s="41"/>
      <c r="AX5291" s="41"/>
      <c r="AY5291" s="41"/>
      <c r="AZ5291" s="41"/>
      <c r="BA5291" s="41"/>
      <c r="BB5291" s="41"/>
      <c r="BC5291" s="41"/>
      <c r="BD5291" s="41"/>
      <c r="BE5291" s="41"/>
      <c r="BF5291" s="41"/>
      <c r="BG5291" s="41"/>
      <c r="BH5291" s="41"/>
      <c r="BI5291" s="41"/>
      <c r="BJ5291" s="41"/>
      <c r="BK5291" s="41"/>
      <c r="BL5291" s="41"/>
      <c r="BM5291" s="41"/>
      <c r="BN5291" s="41"/>
      <c r="BO5291" s="41"/>
      <c r="BP5291" s="108"/>
      <c r="CG5291" s="102"/>
      <c r="CI5291" s="45"/>
    </row>
    <row r="5292" spans="37:87" ht="13" customHeight="1">
      <c r="AK5292" s="114"/>
      <c r="AL5292" s="41"/>
      <c r="AM5292" s="41"/>
      <c r="AN5292" s="41"/>
      <c r="AO5292" s="41"/>
      <c r="AP5292" s="41"/>
      <c r="AQ5292" s="41"/>
      <c r="AR5292" s="41"/>
      <c r="AS5292" s="41"/>
      <c r="AT5292" s="41"/>
      <c r="AU5292" s="41"/>
      <c r="AV5292" s="41"/>
      <c r="AW5292" s="41"/>
      <c r="AX5292" s="41"/>
      <c r="AY5292" s="41"/>
      <c r="AZ5292" s="41"/>
      <c r="BA5292" s="41"/>
      <c r="BB5292" s="41"/>
      <c r="BC5292" s="41"/>
      <c r="BD5292" s="41"/>
      <c r="BE5292" s="41"/>
      <c r="BF5292" s="41"/>
      <c r="BG5292" s="41"/>
      <c r="BH5292" s="41"/>
      <c r="BI5292" s="41"/>
      <c r="BJ5292" s="41"/>
      <c r="BK5292" s="41"/>
      <c r="BL5292" s="41"/>
      <c r="BM5292" s="41"/>
      <c r="BN5292" s="41"/>
      <c r="BO5292" s="41"/>
      <c r="BP5292" s="108"/>
      <c r="CG5292" s="102"/>
      <c r="CI5292" s="45"/>
    </row>
    <row r="5293" spans="37:87" ht="13" customHeight="1">
      <c r="AK5293" s="114"/>
      <c r="AL5293" s="41"/>
      <c r="AM5293" s="41"/>
      <c r="AN5293" s="41"/>
      <c r="AO5293" s="41"/>
      <c r="AP5293" s="41"/>
      <c r="AQ5293" s="41"/>
      <c r="AR5293" s="41"/>
      <c r="AS5293" s="41"/>
      <c r="AT5293" s="41"/>
      <c r="AU5293" s="41"/>
      <c r="AV5293" s="41"/>
      <c r="AW5293" s="41"/>
      <c r="AX5293" s="41"/>
      <c r="AY5293" s="41"/>
      <c r="AZ5293" s="41"/>
      <c r="BA5293" s="41"/>
      <c r="BB5293" s="41"/>
      <c r="BC5293" s="41"/>
      <c r="BD5293" s="41"/>
      <c r="BE5293" s="41"/>
      <c r="BF5293" s="41"/>
      <c r="BG5293" s="41"/>
      <c r="BH5293" s="41"/>
      <c r="BI5293" s="41"/>
      <c r="BJ5293" s="41"/>
      <c r="BK5293" s="41"/>
      <c r="BL5293" s="41"/>
      <c r="BM5293" s="41"/>
      <c r="BN5293" s="41"/>
      <c r="BO5293" s="41"/>
      <c r="BP5293" s="108"/>
      <c r="CG5293" s="102"/>
      <c r="CI5293" s="45"/>
    </row>
    <row r="5294" spans="37:87" ht="13" customHeight="1">
      <c r="AK5294" s="114"/>
      <c r="AL5294" s="41"/>
      <c r="AM5294" s="41"/>
      <c r="AN5294" s="41"/>
      <c r="AO5294" s="41"/>
      <c r="AP5294" s="41"/>
      <c r="AQ5294" s="41"/>
      <c r="AR5294" s="41"/>
      <c r="AS5294" s="41"/>
      <c r="AT5294" s="41"/>
      <c r="AU5294" s="41"/>
      <c r="AV5294" s="41"/>
      <c r="AW5294" s="41"/>
      <c r="AX5294" s="41"/>
      <c r="AY5294" s="41"/>
      <c r="AZ5294" s="41"/>
      <c r="BA5294" s="41"/>
      <c r="BB5294" s="41"/>
      <c r="BC5294" s="41"/>
      <c r="BD5294" s="41"/>
      <c r="BE5294" s="41"/>
      <c r="BF5294" s="41"/>
      <c r="BG5294" s="41"/>
      <c r="BH5294" s="41"/>
      <c r="BI5294" s="41"/>
      <c r="BJ5294" s="41"/>
      <c r="BK5294" s="41"/>
      <c r="BL5294" s="41"/>
      <c r="BM5294" s="41"/>
      <c r="BN5294" s="41"/>
      <c r="BO5294" s="41"/>
      <c r="BP5294" s="108"/>
      <c r="CG5294" s="102"/>
      <c r="CI5294" s="45"/>
    </row>
    <row r="5295" spans="37:87" ht="13" customHeight="1">
      <c r="AK5295" s="114"/>
      <c r="AL5295" s="41"/>
      <c r="AM5295" s="41"/>
      <c r="AN5295" s="41"/>
      <c r="AO5295" s="41"/>
      <c r="AP5295" s="41"/>
      <c r="AQ5295" s="41"/>
      <c r="AR5295" s="41"/>
      <c r="AS5295" s="41"/>
      <c r="AT5295" s="41"/>
      <c r="AU5295" s="41"/>
      <c r="AV5295" s="41"/>
      <c r="AW5295" s="41"/>
      <c r="AX5295" s="41"/>
      <c r="AY5295" s="41"/>
      <c r="AZ5295" s="41"/>
      <c r="BA5295" s="41"/>
      <c r="BB5295" s="41"/>
      <c r="BC5295" s="41"/>
      <c r="BD5295" s="41"/>
      <c r="BE5295" s="41"/>
      <c r="BF5295" s="41"/>
      <c r="BG5295" s="41"/>
      <c r="BH5295" s="41"/>
      <c r="BI5295" s="41"/>
      <c r="BJ5295" s="41"/>
      <c r="BK5295" s="41"/>
      <c r="BL5295" s="41"/>
      <c r="BM5295" s="41"/>
      <c r="BN5295" s="41"/>
      <c r="BO5295" s="41"/>
      <c r="BP5295" s="108"/>
      <c r="CG5295" s="102"/>
      <c r="CI5295" s="45"/>
    </row>
    <row r="5296" spans="37:87" ht="13" customHeight="1">
      <c r="AK5296" s="114"/>
      <c r="AL5296" s="41"/>
      <c r="AM5296" s="41"/>
      <c r="AN5296" s="41"/>
      <c r="AO5296" s="41"/>
      <c r="AP5296" s="41"/>
      <c r="AQ5296" s="41"/>
      <c r="AR5296" s="41"/>
      <c r="AS5296" s="41"/>
      <c r="AT5296" s="41"/>
      <c r="AU5296" s="41"/>
      <c r="AV5296" s="41"/>
      <c r="AW5296" s="41"/>
      <c r="AX5296" s="41"/>
      <c r="AY5296" s="41"/>
      <c r="AZ5296" s="41"/>
      <c r="BA5296" s="41"/>
      <c r="BB5296" s="41"/>
      <c r="BC5296" s="41"/>
      <c r="BD5296" s="41"/>
      <c r="BE5296" s="41"/>
      <c r="BF5296" s="41"/>
      <c r="BG5296" s="41"/>
      <c r="BH5296" s="41"/>
      <c r="BI5296" s="41"/>
      <c r="BJ5296" s="41"/>
      <c r="BK5296" s="41"/>
      <c r="BL5296" s="41"/>
      <c r="BM5296" s="41"/>
      <c r="BN5296" s="41"/>
      <c r="BO5296" s="41"/>
      <c r="BP5296" s="108"/>
      <c r="CG5296" s="102"/>
      <c r="CI5296" s="45"/>
    </row>
    <row r="5297" spans="37:87" ht="13" customHeight="1">
      <c r="AK5297" s="114"/>
      <c r="AL5297" s="41"/>
      <c r="AM5297" s="41"/>
      <c r="AN5297" s="41"/>
      <c r="AO5297" s="41"/>
      <c r="AP5297" s="41"/>
      <c r="AQ5297" s="41"/>
      <c r="AR5297" s="41"/>
      <c r="AS5297" s="41"/>
      <c r="AT5297" s="41"/>
      <c r="AU5297" s="41"/>
      <c r="AV5297" s="41"/>
      <c r="AW5297" s="41"/>
      <c r="AX5297" s="41"/>
      <c r="AY5297" s="41"/>
      <c r="AZ5297" s="41"/>
      <c r="BA5297" s="41"/>
      <c r="BB5297" s="41"/>
      <c r="BC5297" s="41"/>
      <c r="BD5297" s="41"/>
      <c r="BE5297" s="41"/>
      <c r="BF5297" s="41"/>
      <c r="BG5297" s="41"/>
      <c r="BH5297" s="41"/>
      <c r="BI5297" s="41"/>
      <c r="BJ5297" s="41"/>
      <c r="BK5297" s="41"/>
      <c r="BL5297" s="41"/>
      <c r="BM5297" s="41"/>
      <c r="BN5297" s="41"/>
      <c r="BO5297" s="41"/>
      <c r="BP5297" s="108"/>
      <c r="CG5297" s="102"/>
      <c r="CI5297" s="45"/>
    </row>
    <row r="5298" spans="37:87" ht="13" customHeight="1">
      <c r="AK5298" s="114"/>
      <c r="AL5298" s="41"/>
      <c r="AM5298" s="41"/>
      <c r="AN5298" s="41"/>
      <c r="AO5298" s="41"/>
      <c r="AP5298" s="41"/>
      <c r="AQ5298" s="41"/>
      <c r="AR5298" s="41"/>
      <c r="AS5298" s="41"/>
      <c r="AT5298" s="41"/>
      <c r="AU5298" s="41"/>
      <c r="AV5298" s="41"/>
      <c r="AW5298" s="41"/>
      <c r="AX5298" s="41"/>
      <c r="AY5298" s="41"/>
      <c r="AZ5298" s="41"/>
      <c r="BA5298" s="41"/>
      <c r="BB5298" s="41"/>
      <c r="BC5298" s="41"/>
      <c r="BD5298" s="41"/>
      <c r="BE5298" s="41"/>
      <c r="BF5298" s="41"/>
      <c r="BG5298" s="41"/>
      <c r="BH5298" s="41"/>
      <c r="BI5298" s="41"/>
      <c r="BJ5298" s="41"/>
      <c r="BK5298" s="41"/>
      <c r="BL5298" s="41"/>
      <c r="BM5298" s="41"/>
      <c r="BN5298" s="41"/>
      <c r="BO5298" s="41"/>
      <c r="BP5298" s="108"/>
      <c r="CG5298" s="102"/>
      <c r="CI5298" s="45"/>
    </row>
    <row r="5299" spans="37:87" ht="13" customHeight="1">
      <c r="AK5299" s="114"/>
      <c r="AL5299" s="41"/>
      <c r="AM5299" s="41"/>
      <c r="AN5299" s="41"/>
      <c r="AO5299" s="41"/>
      <c r="AP5299" s="41"/>
      <c r="AQ5299" s="41"/>
      <c r="AR5299" s="41"/>
      <c r="AS5299" s="41"/>
      <c r="AT5299" s="41"/>
      <c r="AU5299" s="41"/>
      <c r="AV5299" s="41"/>
      <c r="AW5299" s="41"/>
      <c r="AX5299" s="41"/>
      <c r="AY5299" s="41"/>
      <c r="AZ5299" s="41"/>
      <c r="BA5299" s="41"/>
      <c r="BB5299" s="41"/>
      <c r="BC5299" s="41"/>
      <c r="BD5299" s="41"/>
      <c r="BE5299" s="41"/>
      <c r="BF5299" s="41"/>
      <c r="BG5299" s="41"/>
      <c r="BH5299" s="41"/>
      <c r="BI5299" s="41"/>
      <c r="BJ5299" s="41"/>
      <c r="BK5299" s="41"/>
      <c r="BL5299" s="41"/>
      <c r="BM5299" s="41"/>
      <c r="BN5299" s="41"/>
      <c r="BO5299" s="41"/>
      <c r="BP5299" s="108"/>
      <c r="CG5299" s="102"/>
      <c r="CI5299" s="45"/>
    </row>
    <row r="5300" spans="37:87" ht="13" customHeight="1">
      <c r="AK5300" s="114"/>
      <c r="AL5300" s="41"/>
      <c r="AM5300" s="41"/>
      <c r="AN5300" s="41"/>
      <c r="AO5300" s="41"/>
      <c r="AP5300" s="41"/>
      <c r="AQ5300" s="41"/>
      <c r="AR5300" s="41"/>
      <c r="AS5300" s="41"/>
      <c r="AT5300" s="41"/>
      <c r="AU5300" s="41"/>
      <c r="AV5300" s="41"/>
      <c r="AW5300" s="41"/>
      <c r="AX5300" s="41"/>
      <c r="AY5300" s="41"/>
      <c r="AZ5300" s="41"/>
      <c r="BA5300" s="41"/>
      <c r="BB5300" s="41"/>
      <c r="BC5300" s="41"/>
      <c r="BD5300" s="41"/>
      <c r="BE5300" s="41"/>
      <c r="BF5300" s="41"/>
      <c r="BG5300" s="41"/>
      <c r="BH5300" s="41"/>
      <c r="BI5300" s="41"/>
      <c r="BJ5300" s="41"/>
      <c r="BK5300" s="41"/>
      <c r="BL5300" s="41"/>
      <c r="BM5300" s="41"/>
      <c r="BN5300" s="41"/>
      <c r="BO5300" s="41"/>
      <c r="BP5300" s="108"/>
      <c r="CG5300" s="102"/>
      <c r="CI5300" s="45"/>
    </row>
    <row r="5301" spans="37:87" ht="13" customHeight="1">
      <c r="AK5301" s="114"/>
      <c r="AL5301" s="41"/>
      <c r="AM5301" s="41"/>
      <c r="AN5301" s="41"/>
      <c r="AO5301" s="41"/>
      <c r="AP5301" s="41"/>
      <c r="AQ5301" s="41"/>
      <c r="AR5301" s="41"/>
      <c r="AS5301" s="41"/>
      <c r="AT5301" s="41"/>
      <c r="AU5301" s="41"/>
      <c r="AV5301" s="41"/>
      <c r="AW5301" s="41"/>
      <c r="AX5301" s="41"/>
      <c r="AY5301" s="41"/>
      <c r="AZ5301" s="41"/>
      <c r="BA5301" s="41"/>
      <c r="BB5301" s="41"/>
      <c r="BC5301" s="41"/>
      <c r="BD5301" s="41"/>
      <c r="BE5301" s="41"/>
      <c r="BF5301" s="41"/>
      <c r="BG5301" s="41"/>
      <c r="BH5301" s="41"/>
      <c r="BI5301" s="41"/>
      <c r="BJ5301" s="41"/>
      <c r="BK5301" s="41"/>
      <c r="BL5301" s="41"/>
      <c r="BM5301" s="41"/>
      <c r="BN5301" s="41"/>
      <c r="BO5301" s="41"/>
      <c r="BP5301" s="108"/>
      <c r="CG5301" s="102"/>
      <c r="CI5301" s="45"/>
    </row>
    <row r="5302" spans="37:87" ht="13" customHeight="1">
      <c r="AK5302" s="114"/>
      <c r="AL5302" s="41"/>
      <c r="AM5302" s="41"/>
      <c r="AN5302" s="41"/>
      <c r="AO5302" s="41"/>
      <c r="AP5302" s="41"/>
      <c r="AQ5302" s="41"/>
      <c r="AR5302" s="41"/>
      <c r="AS5302" s="41"/>
      <c r="AT5302" s="41"/>
      <c r="AU5302" s="41"/>
      <c r="AV5302" s="41"/>
      <c r="AW5302" s="41"/>
      <c r="AX5302" s="41"/>
      <c r="AY5302" s="41"/>
      <c r="AZ5302" s="41"/>
      <c r="BA5302" s="41"/>
      <c r="BB5302" s="41"/>
      <c r="BC5302" s="41"/>
      <c r="BD5302" s="41"/>
      <c r="BE5302" s="41"/>
      <c r="BF5302" s="41"/>
      <c r="BG5302" s="41"/>
      <c r="BH5302" s="41"/>
      <c r="BI5302" s="41"/>
      <c r="BJ5302" s="41"/>
      <c r="BK5302" s="41"/>
      <c r="BL5302" s="41"/>
      <c r="BM5302" s="41"/>
      <c r="BN5302" s="41"/>
      <c r="BO5302" s="41"/>
      <c r="BP5302" s="108"/>
      <c r="CG5302" s="102"/>
      <c r="CI5302" s="45"/>
    </row>
    <row r="5303" spans="37:87" ht="13" customHeight="1">
      <c r="AK5303" s="114"/>
      <c r="AL5303" s="41"/>
      <c r="AM5303" s="41"/>
      <c r="AN5303" s="41"/>
      <c r="AO5303" s="41"/>
      <c r="AP5303" s="41"/>
      <c r="AQ5303" s="41"/>
      <c r="AR5303" s="41"/>
      <c r="AS5303" s="41"/>
      <c r="AT5303" s="41"/>
      <c r="AU5303" s="41"/>
      <c r="AV5303" s="41"/>
      <c r="AW5303" s="41"/>
      <c r="AX5303" s="41"/>
      <c r="AY5303" s="41"/>
      <c r="AZ5303" s="41"/>
      <c r="BA5303" s="41"/>
      <c r="BB5303" s="41"/>
      <c r="BC5303" s="41"/>
      <c r="BD5303" s="41"/>
      <c r="BE5303" s="41"/>
      <c r="BF5303" s="41"/>
      <c r="BG5303" s="41"/>
      <c r="BH5303" s="41"/>
      <c r="BI5303" s="41"/>
      <c r="BJ5303" s="41"/>
      <c r="BK5303" s="41"/>
      <c r="BL5303" s="41"/>
      <c r="BM5303" s="41"/>
      <c r="BN5303" s="41"/>
      <c r="BO5303" s="41"/>
      <c r="BP5303" s="108"/>
      <c r="CG5303" s="102"/>
      <c r="CI5303" s="45"/>
    </row>
    <row r="5304" spans="37:87" ht="13" customHeight="1">
      <c r="AK5304" s="114"/>
      <c r="AL5304" s="41"/>
      <c r="AM5304" s="41"/>
      <c r="AN5304" s="41"/>
      <c r="AO5304" s="41"/>
      <c r="AP5304" s="41"/>
      <c r="AQ5304" s="41"/>
      <c r="AR5304" s="41"/>
      <c r="AS5304" s="41"/>
      <c r="AT5304" s="41"/>
      <c r="AU5304" s="41"/>
      <c r="AV5304" s="41"/>
      <c r="AW5304" s="41"/>
      <c r="AX5304" s="41"/>
      <c r="AY5304" s="41"/>
      <c r="AZ5304" s="41"/>
      <c r="BA5304" s="41"/>
      <c r="BB5304" s="41"/>
      <c r="BC5304" s="41"/>
      <c r="BD5304" s="41"/>
      <c r="BE5304" s="41"/>
      <c r="BF5304" s="41"/>
      <c r="BG5304" s="41"/>
      <c r="BH5304" s="41"/>
      <c r="BI5304" s="41"/>
      <c r="BJ5304" s="41"/>
      <c r="BK5304" s="41"/>
      <c r="BL5304" s="41"/>
      <c r="BM5304" s="41"/>
      <c r="BN5304" s="41"/>
      <c r="BO5304" s="41"/>
      <c r="BP5304" s="108"/>
      <c r="CG5304" s="102"/>
      <c r="CI5304" s="45"/>
    </row>
    <row r="5305" spans="37:87" ht="13" customHeight="1">
      <c r="AK5305" s="114"/>
      <c r="AL5305" s="41"/>
      <c r="AM5305" s="41"/>
      <c r="AN5305" s="41"/>
      <c r="AO5305" s="41"/>
      <c r="AP5305" s="41"/>
      <c r="AQ5305" s="41"/>
      <c r="AR5305" s="41"/>
      <c r="AS5305" s="41"/>
      <c r="AT5305" s="41"/>
      <c r="AU5305" s="41"/>
      <c r="AV5305" s="41"/>
      <c r="AW5305" s="41"/>
      <c r="AX5305" s="41"/>
      <c r="AY5305" s="41"/>
      <c r="AZ5305" s="41"/>
      <c r="BA5305" s="41"/>
      <c r="BB5305" s="41"/>
      <c r="BC5305" s="41"/>
      <c r="BD5305" s="41"/>
      <c r="BE5305" s="41"/>
      <c r="BF5305" s="41"/>
      <c r="BG5305" s="41"/>
      <c r="BH5305" s="41"/>
      <c r="BI5305" s="41"/>
      <c r="BJ5305" s="41"/>
      <c r="BK5305" s="41"/>
      <c r="BL5305" s="41"/>
      <c r="BM5305" s="41"/>
      <c r="BN5305" s="41"/>
      <c r="BO5305" s="41"/>
      <c r="BP5305" s="108"/>
      <c r="CG5305" s="102"/>
      <c r="CI5305" s="45"/>
    </row>
    <row r="5306" spans="37:87" ht="13" customHeight="1">
      <c r="AK5306" s="114"/>
      <c r="AL5306" s="41"/>
      <c r="AM5306" s="41"/>
      <c r="AN5306" s="41"/>
      <c r="AO5306" s="41"/>
      <c r="AP5306" s="41"/>
      <c r="AQ5306" s="41"/>
      <c r="AR5306" s="41"/>
      <c r="AS5306" s="41"/>
      <c r="AT5306" s="41"/>
      <c r="AU5306" s="41"/>
      <c r="AV5306" s="41"/>
      <c r="AW5306" s="41"/>
      <c r="AX5306" s="41"/>
      <c r="AY5306" s="41"/>
      <c r="AZ5306" s="41"/>
      <c r="BA5306" s="41"/>
      <c r="BB5306" s="41"/>
      <c r="BC5306" s="41"/>
      <c r="BD5306" s="41"/>
      <c r="BE5306" s="41"/>
      <c r="BF5306" s="41"/>
      <c r="BG5306" s="41"/>
      <c r="BH5306" s="41"/>
      <c r="BI5306" s="41"/>
      <c r="BJ5306" s="41"/>
      <c r="BK5306" s="41"/>
      <c r="BL5306" s="41"/>
      <c r="BM5306" s="41"/>
      <c r="BN5306" s="41"/>
      <c r="BO5306" s="41"/>
      <c r="BP5306" s="108"/>
      <c r="CG5306" s="102"/>
      <c r="CI5306" s="45"/>
    </row>
    <row r="5307" spans="37:87" ht="13" customHeight="1">
      <c r="AK5307" s="114"/>
      <c r="AL5307" s="41"/>
      <c r="AM5307" s="41"/>
      <c r="AN5307" s="41"/>
      <c r="AO5307" s="41"/>
      <c r="AP5307" s="41"/>
      <c r="AQ5307" s="41"/>
      <c r="AR5307" s="41"/>
      <c r="AS5307" s="41"/>
      <c r="AT5307" s="41"/>
      <c r="AU5307" s="41"/>
      <c r="AV5307" s="41"/>
      <c r="AW5307" s="41"/>
      <c r="AX5307" s="41"/>
      <c r="AY5307" s="41"/>
      <c r="AZ5307" s="41"/>
      <c r="BA5307" s="41"/>
      <c r="BB5307" s="41"/>
      <c r="BC5307" s="41"/>
      <c r="BD5307" s="41"/>
      <c r="BE5307" s="41"/>
      <c r="BF5307" s="41"/>
      <c r="BG5307" s="41"/>
      <c r="BH5307" s="41"/>
      <c r="BI5307" s="41"/>
      <c r="BJ5307" s="41"/>
      <c r="BK5307" s="41"/>
      <c r="BL5307" s="41"/>
      <c r="BM5307" s="41"/>
      <c r="BN5307" s="41"/>
      <c r="BO5307" s="41"/>
      <c r="BP5307" s="108"/>
      <c r="CG5307" s="102"/>
      <c r="CI5307" s="45"/>
    </row>
    <row r="5308" spans="37:87" ht="13" customHeight="1">
      <c r="AK5308" s="114"/>
      <c r="AL5308" s="41"/>
      <c r="AM5308" s="41"/>
      <c r="AN5308" s="41"/>
      <c r="AO5308" s="41"/>
      <c r="AP5308" s="41"/>
      <c r="AQ5308" s="41"/>
      <c r="AR5308" s="41"/>
      <c r="AS5308" s="41"/>
      <c r="AT5308" s="41"/>
      <c r="AU5308" s="41"/>
      <c r="AV5308" s="41"/>
      <c r="AW5308" s="41"/>
      <c r="AX5308" s="41"/>
      <c r="AY5308" s="41"/>
      <c r="AZ5308" s="41"/>
      <c r="BA5308" s="41"/>
      <c r="BB5308" s="41"/>
      <c r="BC5308" s="41"/>
      <c r="BD5308" s="41"/>
      <c r="BE5308" s="41"/>
      <c r="BF5308" s="41"/>
      <c r="BG5308" s="41"/>
      <c r="BH5308" s="41"/>
      <c r="BI5308" s="41"/>
      <c r="BJ5308" s="41"/>
      <c r="BK5308" s="41"/>
      <c r="BL5308" s="41"/>
      <c r="BM5308" s="41"/>
      <c r="BN5308" s="41"/>
      <c r="BO5308" s="41"/>
      <c r="BP5308" s="108"/>
      <c r="CG5308" s="102"/>
      <c r="CI5308" s="45"/>
    </row>
    <row r="5309" spans="37:87" ht="13" customHeight="1">
      <c r="AK5309" s="114"/>
      <c r="AL5309" s="41"/>
      <c r="AM5309" s="41"/>
      <c r="AN5309" s="41"/>
      <c r="AO5309" s="41"/>
      <c r="AP5309" s="41"/>
      <c r="AQ5309" s="41"/>
      <c r="AR5309" s="41"/>
      <c r="AS5309" s="41"/>
      <c r="AT5309" s="41"/>
      <c r="AU5309" s="41"/>
      <c r="AV5309" s="41"/>
      <c r="AW5309" s="41"/>
      <c r="AX5309" s="41"/>
      <c r="AY5309" s="41"/>
      <c r="AZ5309" s="41"/>
      <c r="BA5309" s="41"/>
      <c r="BB5309" s="41"/>
      <c r="BC5309" s="41"/>
      <c r="BD5309" s="41"/>
      <c r="BE5309" s="41"/>
      <c r="BF5309" s="41"/>
      <c r="BG5309" s="41"/>
      <c r="BH5309" s="41"/>
      <c r="BI5309" s="41"/>
      <c r="BJ5309" s="41"/>
      <c r="BK5309" s="41"/>
      <c r="BL5309" s="41"/>
      <c r="BM5309" s="41"/>
      <c r="BN5309" s="41"/>
      <c r="BO5309" s="41"/>
      <c r="BP5309" s="108"/>
      <c r="CG5309" s="102"/>
      <c r="CI5309" s="45"/>
    </row>
    <row r="5310" spans="37:87" ht="13" customHeight="1">
      <c r="AK5310" s="114"/>
      <c r="AL5310" s="41"/>
      <c r="AM5310" s="41"/>
      <c r="AN5310" s="41"/>
      <c r="AO5310" s="41"/>
      <c r="AP5310" s="41"/>
      <c r="AQ5310" s="41"/>
      <c r="AR5310" s="41"/>
      <c r="AS5310" s="41"/>
      <c r="AT5310" s="41"/>
      <c r="AU5310" s="41"/>
      <c r="AV5310" s="41"/>
      <c r="AW5310" s="41"/>
      <c r="AX5310" s="41"/>
      <c r="AY5310" s="41"/>
      <c r="AZ5310" s="41"/>
      <c r="BA5310" s="41"/>
      <c r="BB5310" s="41"/>
      <c r="BC5310" s="41"/>
      <c r="BD5310" s="41"/>
      <c r="BE5310" s="41"/>
      <c r="BF5310" s="41"/>
      <c r="BG5310" s="41"/>
      <c r="BH5310" s="41"/>
      <c r="BI5310" s="41"/>
      <c r="BJ5310" s="41"/>
      <c r="BK5310" s="41"/>
      <c r="BL5310" s="41"/>
      <c r="BM5310" s="41"/>
      <c r="BN5310" s="41"/>
      <c r="BO5310" s="41"/>
      <c r="BP5310" s="108"/>
      <c r="CG5310" s="102"/>
      <c r="CI5310" s="45"/>
    </row>
    <row r="5311" spans="37:87" ht="13" customHeight="1">
      <c r="AK5311" s="114"/>
      <c r="AL5311" s="41"/>
      <c r="AM5311" s="41"/>
      <c r="AN5311" s="41"/>
      <c r="AO5311" s="41"/>
      <c r="AP5311" s="41"/>
      <c r="AQ5311" s="41"/>
      <c r="AR5311" s="41"/>
      <c r="AS5311" s="41"/>
      <c r="AT5311" s="41"/>
      <c r="AU5311" s="41"/>
      <c r="AV5311" s="41"/>
      <c r="AW5311" s="41"/>
      <c r="AX5311" s="41"/>
      <c r="AY5311" s="41"/>
      <c r="AZ5311" s="41"/>
      <c r="BA5311" s="41"/>
      <c r="BB5311" s="41"/>
      <c r="BC5311" s="41"/>
      <c r="BD5311" s="41"/>
      <c r="BE5311" s="41"/>
      <c r="BF5311" s="41"/>
      <c r="BG5311" s="41"/>
      <c r="BH5311" s="41"/>
      <c r="BI5311" s="41"/>
      <c r="BJ5311" s="41"/>
      <c r="BK5311" s="41"/>
      <c r="BL5311" s="41"/>
      <c r="BM5311" s="41"/>
      <c r="BN5311" s="41"/>
      <c r="BO5311" s="41"/>
      <c r="BP5311" s="108"/>
      <c r="CG5311" s="102"/>
      <c r="CI5311" s="45"/>
    </row>
    <row r="5312" spans="37:87" ht="13" customHeight="1">
      <c r="AK5312" s="114"/>
      <c r="AL5312" s="41"/>
      <c r="AM5312" s="41"/>
      <c r="AN5312" s="41"/>
      <c r="AO5312" s="41"/>
      <c r="AP5312" s="41"/>
      <c r="AQ5312" s="41"/>
      <c r="AR5312" s="41"/>
      <c r="AS5312" s="41"/>
      <c r="AT5312" s="41"/>
      <c r="AU5312" s="41"/>
      <c r="AV5312" s="41"/>
      <c r="AW5312" s="41"/>
      <c r="AX5312" s="41"/>
      <c r="AY5312" s="41"/>
      <c r="AZ5312" s="41"/>
      <c r="BA5312" s="41"/>
      <c r="BB5312" s="41"/>
      <c r="BC5312" s="41"/>
      <c r="BD5312" s="41"/>
      <c r="BE5312" s="41"/>
      <c r="BF5312" s="41"/>
      <c r="BG5312" s="41"/>
      <c r="BH5312" s="41"/>
      <c r="BI5312" s="41"/>
      <c r="BJ5312" s="41"/>
      <c r="BK5312" s="41"/>
      <c r="BL5312" s="41"/>
      <c r="BM5312" s="41"/>
      <c r="BN5312" s="41"/>
      <c r="BO5312" s="41"/>
      <c r="BP5312" s="108"/>
      <c r="CG5312" s="102"/>
      <c r="CI5312" s="45"/>
    </row>
    <row r="5313" spans="37:87" ht="13" customHeight="1">
      <c r="AK5313" s="114"/>
      <c r="AL5313" s="41"/>
      <c r="AM5313" s="41"/>
      <c r="AN5313" s="41"/>
      <c r="AO5313" s="41"/>
      <c r="AP5313" s="41"/>
      <c r="AQ5313" s="41"/>
      <c r="AR5313" s="41"/>
      <c r="AS5313" s="41"/>
      <c r="AT5313" s="41"/>
      <c r="AU5313" s="41"/>
      <c r="AV5313" s="41"/>
      <c r="AW5313" s="41"/>
      <c r="AX5313" s="41"/>
      <c r="AY5313" s="41"/>
      <c r="AZ5313" s="41"/>
      <c r="BA5313" s="41"/>
      <c r="BB5313" s="41"/>
      <c r="BC5313" s="41"/>
      <c r="BD5313" s="41"/>
      <c r="BE5313" s="41"/>
      <c r="BF5313" s="41"/>
      <c r="BG5313" s="41"/>
      <c r="BH5313" s="41"/>
      <c r="BI5313" s="41"/>
      <c r="BJ5313" s="41"/>
      <c r="BK5313" s="41"/>
      <c r="BL5313" s="41"/>
      <c r="BM5313" s="41"/>
      <c r="BN5313" s="41"/>
      <c r="BO5313" s="41"/>
      <c r="BP5313" s="108"/>
      <c r="CG5313" s="102"/>
      <c r="CI5313" s="45"/>
    </row>
    <row r="5314" spans="37:87" ht="13" customHeight="1">
      <c r="AK5314" s="114"/>
      <c r="AL5314" s="41"/>
      <c r="AM5314" s="41"/>
      <c r="AN5314" s="41"/>
      <c r="AO5314" s="41"/>
      <c r="AP5314" s="41"/>
      <c r="AQ5314" s="41"/>
      <c r="AR5314" s="41"/>
      <c r="AS5314" s="41"/>
      <c r="AT5314" s="41"/>
      <c r="AU5314" s="41"/>
      <c r="AV5314" s="41"/>
      <c r="AW5314" s="41"/>
      <c r="AX5314" s="41"/>
      <c r="AY5314" s="41"/>
      <c r="AZ5314" s="41"/>
      <c r="BA5314" s="41"/>
      <c r="BB5314" s="41"/>
      <c r="BC5314" s="41"/>
      <c r="BD5314" s="41"/>
      <c r="BE5314" s="41"/>
      <c r="BF5314" s="41"/>
      <c r="BG5314" s="41"/>
      <c r="BH5314" s="41"/>
      <c r="BI5314" s="41"/>
      <c r="BJ5314" s="41"/>
      <c r="BK5314" s="41"/>
      <c r="BL5314" s="41"/>
      <c r="BM5314" s="41"/>
      <c r="BN5314" s="41"/>
      <c r="BO5314" s="41"/>
      <c r="BP5314" s="108"/>
      <c r="CG5314" s="102"/>
      <c r="CI5314" s="45"/>
    </row>
    <row r="5315" spans="37:87" ht="13" customHeight="1">
      <c r="AK5315" s="114"/>
      <c r="AL5315" s="41"/>
      <c r="AM5315" s="41"/>
      <c r="AN5315" s="41"/>
      <c r="AO5315" s="41"/>
      <c r="AP5315" s="41"/>
      <c r="AQ5315" s="41"/>
      <c r="AR5315" s="41"/>
      <c r="AS5315" s="41"/>
      <c r="AT5315" s="41"/>
      <c r="AU5315" s="41"/>
      <c r="AV5315" s="41"/>
      <c r="AW5315" s="41"/>
      <c r="AX5315" s="41"/>
      <c r="AY5315" s="41"/>
      <c r="AZ5315" s="41"/>
      <c r="BA5315" s="41"/>
      <c r="BB5315" s="41"/>
      <c r="BC5315" s="41"/>
      <c r="BD5315" s="41"/>
      <c r="BE5315" s="41"/>
      <c r="BF5315" s="41"/>
      <c r="BG5315" s="41"/>
      <c r="BH5315" s="41"/>
      <c r="BI5315" s="41"/>
      <c r="BJ5315" s="41"/>
      <c r="BK5315" s="41"/>
      <c r="BL5315" s="41"/>
      <c r="BM5315" s="41"/>
      <c r="BN5315" s="41"/>
      <c r="BO5315" s="41"/>
      <c r="BP5315" s="108"/>
      <c r="CG5315" s="102"/>
      <c r="CI5315" s="45"/>
    </row>
    <row r="5316" spans="37:87" ht="13" customHeight="1">
      <c r="AK5316" s="114"/>
      <c r="AL5316" s="41"/>
      <c r="AM5316" s="41"/>
      <c r="AN5316" s="41"/>
      <c r="AO5316" s="41"/>
      <c r="AP5316" s="41"/>
      <c r="AQ5316" s="41"/>
      <c r="AR5316" s="41"/>
      <c r="AS5316" s="41"/>
      <c r="AT5316" s="41"/>
      <c r="AU5316" s="41"/>
      <c r="AV5316" s="41"/>
      <c r="AW5316" s="41"/>
      <c r="AX5316" s="41"/>
      <c r="AY5316" s="41"/>
      <c r="AZ5316" s="41"/>
      <c r="BA5316" s="41"/>
      <c r="BB5316" s="41"/>
      <c r="BC5316" s="41"/>
      <c r="BD5316" s="41"/>
      <c r="BE5316" s="41"/>
      <c r="BF5316" s="41"/>
      <c r="BG5316" s="41"/>
      <c r="BH5316" s="41"/>
      <c r="BI5316" s="41"/>
      <c r="BJ5316" s="41"/>
      <c r="BK5316" s="41"/>
      <c r="BL5316" s="41"/>
      <c r="BM5316" s="41"/>
      <c r="BN5316" s="41"/>
      <c r="BO5316" s="41"/>
      <c r="BP5316" s="108"/>
      <c r="CG5316" s="102"/>
      <c r="CI5316" s="45"/>
    </row>
    <row r="5317" spans="37:87" ht="13" customHeight="1">
      <c r="AK5317" s="114"/>
      <c r="AL5317" s="41"/>
      <c r="AM5317" s="41"/>
      <c r="AN5317" s="41"/>
      <c r="AO5317" s="41"/>
      <c r="AP5317" s="41"/>
      <c r="AQ5317" s="41"/>
      <c r="AR5317" s="41"/>
      <c r="AS5317" s="41"/>
      <c r="AT5317" s="41"/>
      <c r="AU5317" s="41"/>
      <c r="AV5317" s="41"/>
      <c r="AW5317" s="41"/>
      <c r="AX5317" s="41"/>
      <c r="AY5317" s="41"/>
      <c r="AZ5317" s="41"/>
      <c r="BA5317" s="41"/>
      <c r="BB5317" s="41"/>
      <c r="BC5317" s="41"/>
      <c r="BD5317" s="41"/>
      <c r="BE5317" s="41"/>
      <c r="BF5317" s="41"/>
      <c r="BG5317" s="41"/>
      <c r="BH5317" s="41"/>
      <c r="BI5317" s="41"/>
      <c r="BJ5317" s="41"/>
      <c r="BK5317" s="41"/>
      <c r="BL5317" s="41"/>
      <c r="BM5317" s="41"/>
      <c r="BN5317" s="41"/>
      <c r="BO5317" s="41"/>
      <c r="BP5317" s="108"/>
      <c r="CG5317" s="102"/>
      <c r="CI5317" s="45"/>
    </row>
    <row r="5318" spans="37:87" ht="13" customHeight="1">
      <c r="AK5318" s="114"/>
      <c r="AL5318" s="41"/>
      <c r="AM5318" s="41"/>
      <c r="AN5318" s="41"/>
      <c r="AO5318" s="41"/>
      <c r="AP5318" s="41"/>
      <c r="AQ5318" s="41"/>
      <c r="AR5318" s="41"/>
      <c r="AS5318" s="41"/>
      <c r="AT5318" s="41"/>
      <c r="AU5318" s="41"/>
      <c r="AV5318" s="41"/>
      <c r="AW5318" s="41"/>
      <c r="AX5318" s="41"/>
      <c r="AY5318" s="41"/>
      <c r="AZ5318" s="41"/>
      <c r="BA5318" s="41"/>
      <c r="BB5318" s="41"/>
      <c r="BC5318" s="41"/>
      <c r="BD5318" s="41"/>
      <c r="BE5318" s="41"/>
      <c r="BF5318" s="41"/>
      <c r="BG5318" s="41"/>
      <c r="BH5318" s="41"/>
      <c r="BI5318" s="41"/>
      <c r="BJ5318" s="41"/>
      <c r="BK5318" s="41"/>
      <c r="BL5318" s="41"/>
      <c r="BM5318" s="41"/>
      <c r="BN5318" s="41"/>
      <c r="BO5318" s="41"/>
      <c r="BP5318" s="108"/>
      <c r="CG5318" s="102"/>
      <c r="CI5318" s="45"/>
    </row>
    <row r="5319" spans="37:87" ht="13" customHeight="1">
      <c r="AK5319" s="114"/>
      <c r="AL5319" s="41"/>
      <c r="AM5319" s="41"/>
      <c r="AN5319" s="41"/>
      <c r="AO5319" s="41"/>
      <c r="AP5319" s="41"/>
      <c r="AQ5319" s="41"/>
      <c r="AR5319" s="41"/>
      <c r="AS5319" s="41"/>
      <c r="AT5319" s="41"/>
      <c r="AU5319" s="41"/>
      <c r="AV5319" s="41"/>
      <c r="AW5319" s="41"/>
      <c r="AX5319" s="41"/>
      <c r="AY5319" s="41"/>
      <c r="AZ5319" s="41"/>
      <c r="BA5319" s="41"/>
      <c r="BB5319" s="41"/>
      <c r="BC5319" s="41"/>
      <c r="BD5319" s="41"/>
      <c r="BE5319" s="41"/>
      <c r="BF5319" s="41"/>
      <c r="BG5319" s="41"/>
      <c r="BH5319" s="41"/>
      <c r="BI5319" s="41"/>
      <c r="BJ5319" s="41"/>
      <c r="BK5319" s="41"/>
      <c r="BL5319" s="41"/>
      <c r="BM5319" s="41"/>
      <c r="BN5319" s="41"/>
      <c r="BO5319" s="41"/>
      <c r="BP5319" s="108"/>
      <c r="CG5319" s="102"/>
      <c r="CI5319" s="45"/>
    </row>
    <row r="5320" spans="37:87" ht="13" customHeight="1">
      <c r="AK5320" s="114"/>
      <c r="AL5320" s="41"/>
      <c r="AM5320" s="41"/>
      <c r="AN5320" s="41"/>
      <c r="AO5320" s="41"/>
      <c r="AP5320" s="41"/>
      <c r="AQ5320" s="41"/>
      <c r="AR5320" s="41"/>
      <c r="AS5320" s="41"/>
      <c r="AT5320" s="41"/>
      <c r="AU5320" s="41"/>
      <c r="AV5320" s="41"/>
      <c r="AW5320" s="41"/>
      <c r="AX5320" s="41"/>
      <c r="AY5320" s="41"/>
      <c r="AZ5320" s="41"/>
      <c r="BA5320" s="41"/>
      <c r="BB5320" s="41"/>
      <c r="BC5320" s="41"/>
      <c r="BD5320" s="41"/>
      <c r="BE5320" s="41"/>
      <c r="BF5320" s="41"/>
      <c r="BG5320" s="41"/>
      <c r="BH5320" s="41"/>
      <c r="BI5320" s="41"/>
      <c r="BJ5320" s="41"/>
      <c r="BK5320" s="41"/>
      <c r="BL5320" s="41"/>
      <c r="BM5320" s="41"/>
      <c r="BN5320" s="41"/>
      <c r="BO5320" s="41"/>
      <c r="BP5320" s="108"/>
      <c r="CG5320" s="102"/>
      <c r="CI5320" s="45"/>
    </row>
    <row r="5321" spans="37:87" ht="13" customHeight="1">
      <c r="AK5321" s="114"/>
      <c r="AL5321" s="41"/>
      <c r="AM5321" s="41"/>
      <c r="AN5321" s="41"/>
      <c r="AO5321" s="41"/>
      <c r="AP5321" s="41"/>
      <c r="AQ5321" s="41"/>
      <c r="AR5321" s="41"/>
      <c r="AS5321" s="41"/>
      <c r="AT5321" s="41"/>
      <c r="AU5321" s="41"/>
      <c r="AV5321" s="41"/>
      <c r="AW5321" s="41"/>
      <c r="AX5321" s="41"/>
      <c r="AY5321" s="41"/>
      <c r="AZ5321" s="41"/>
      <c r="BA5321" s="41"/>
      <c r="BB5321" s="41"/>
      <c r="BC5321" s="41"/>
      <c r="BD5321" s="41"/>
      <c r="BE5321" s="41"/>
      <c r="BF5321" s="41"/>
      <c r="BG5321" s="41"/>
      <c r="BH5321" s="41"/>
      <c r="BI5321" s="41"/>
      <c r="BJ5321" s="41"/>
      <c r="BK5321" s="41"/>
      <c r="BL5321" s="41"/>
      <c r="BM5321" s="41"/>
      <c r="BN5321" s="41"/>
      <c r="BO5321" s="41"/>
      <c r="BP5321" s="108"/>
      <c r="CG5321" s="102"/>
      <c r="CI5321" s="45"/>
    </row>
    <row r="5322" spans="37:87" ht="13" customHeight="1">
      <c r="AK5322" s="114"/>
      <c r="AL5322" s="41"/>
      <c r="AM5322" s="41"/>
      <c r="AN5322" s="41"/>
      <c r="AO5322" s="41"/>
      <c r="AP5322" s="41"/>
      <c r="AQ5322" s="41"/>
      <c r="AR5322" s="41"/>
      <c r="AS5322" s="41"/>
      <c r="AT5322" s="41"/>
      <c r="AU5322" s="41"/>
      <c r="AV5322" s="41"/>
      <c r="AW5322" s="41"/>
      <c r="AX5322" s="41"/>
      <c r="AY5322" s="41"/>
      <c r="AZ5322" s="41"/>
      <c r="BA5322" s="41"/>
      <c r="BB5322" s="41"/>
      <c r="BC5322" s="41"/>
      <c r="BD5322" s="41"/>
      <c r="BE5322" s="41"/>
      <c r="BF5322" s="41"/>
      <c r="BG5322" s="41"/>
      <c r="BH5322" s="41"/>
      <c r="BI5322" s="41"/>
      <c r="BJ5322" s="41"/>
      <c r="BK5322" s="41"/>
      <c r="BL5322" s="41"/>
      <c r="BM5322" s="41"/>
      <c r="BN5322" s="41"/>
      <c r="BO5322" s="41"/>
      <c r="BP5322" s="108"/>
      <c r="CG5322" s="102"/>
      <c r="CI5322" s="45"/>
    </row>
    <row r="5323" spans="37:87" ht="13" customHeight="1">
      <c r="AK5323" s="114"/>
      <c r="AL5323" s="41"/>
      <c r="AM5323" s="41"/>
      <c r="AN5323" s="41"/>
      <c r="AO5323" s="41"/>
      <c r="AP5323" s="41"/>
      <c r="AQ5323" s="41"/>
      <c r="AR5323" s="41"/>
      <c r="AS5323" s="41"/>
      <c r="AT5323" s="41"/>
      <c r="AU5323" s="41"/>
      <c r="AV5323" s="41"/>
      <c r="AW5323" s="41"/>
      <c r="AX5323" s="41"/>
      <c r="AY5323" s="41"/>
      <c r="AZ5323" s="41"/>
      <c r="BA5323" s="41"/>
      <c r="BB5323" s="41"/>
      <c r="BC5323" s="41"/>
      <c r="BD5323" s="41"/>
      <c r="BE5323" s="41"/>
      <c r="BF5323" s="41"/>
      <c r="BG5323" s="41"/>
      <c r="BH5323" s="41"/>
      <c r="BI5323" s="41"/>
      <c r="BJ5323" s="41"/>
      <c r="BK5323" s="41"/>
      <c r="BL5323" s="41"/>
      <c r="BM5323" s="41"/>
      <c r="BN5323" s="41"/>
      <c r="BO5323" s="41"/>
      <c r="BP5323" s="108"/>
      <c r="CG5323" s="102"/>
      <c r="CI5323" s="45"/>
    </row>
    <row r="5324" spans="37:87" ht="13" customHeight="1">
      <c r="AK5324" s="114"/>
      <c r="AL5324" s="41"/>
      <c r="AM5324" s="41"/>
      <c r="AN5324" s="41"/>
      <c r="AO5324" s="41"/>
      <c r="AP5324" s="41"/>
      <c r="AQ5324" s="41"/>
      <c r="AR5324" s="41"/>
      <c r="AS5324" s="41"/>
      <c r="AT5324" s="41"/>
      <c r="AU5324" s="41"/>
      <c r="AV5324" s="41"/>
      <c r="AW5324" s="41"/>
      <c r="AX5324" s="41"/>
      <c r="AY5324" s="41"/>
      <c r="AZ5324" s="41"/>
      <c r="BA5324" s="41"/>
      <c r="BB5324" s="41"/>
      <c r="BC5324" s="41"/>
      <c r="BD5324" s="41"/>
      <c r="BE5324" s="41"/>
      <c r="BF5324" s="41"/>
      <c r="BG5324" s="41"/>
      <c r="BH5324" s="41"/>
      <c r="BI5324" s="41"/>
      <c r="BJ5324" s="41"/>
      <c r="BK5324" s="41"/>
      <c r="BL5324" s="41"/>
      <c r="BM5324" s="41"/>
      <c r="BN5324" s="41"/>
      <c r="BO5324" s="41"/>
      <c r="BP5324" s="108"/>
      <c r="CG5324" s="102"/>
      <c r="CI5324" s="45"/>
    </row>
    <row r="5325" spans="37:87" ht="13" customHeight="1">
      <c r="AK5325" s="114"/>
      <c r="AL5325" s="41"/>
      <c r="AM5325" s="41"/>
      <c r="AN5325" s="41"/>
      <c r="AO5325" s="41"/>
      <c r="AP5325" s="41"/>
      <c r="AQ5325" s="41"/>
      <c r="AR5325" s="41"/>
      <c r="AS5325" s="41"/>
      <c r="AT5325" s="41"/>
      <c r="AU5325" s="41"/>
      <c r="AV5325" s="41"/>
      <c r="AW5325" s="41"/>
      <c r="AX5325" s="41"/>
      <c r="AY5325" s="41"/>
      <c r="AZ5325" s="41"/>
      <c r="BA5325" s="41"/>
      <c r="BB5325" s="41"/>
      <c r="BC5325" s="41"/>
      <c r="BD5325" s="41"/>
      <c r="BE5325" s="41"/>
      <c r="BF5325" s="41"/>
      <c r="BG5325" s="41"/>
      <c r="BH5325" s="41"/>
      <c r="BI5325" s="41"/>
      <c r="BJ5325" s="41"/>
      <c r="BK5325" s="41"/>
      <c r="BL5325" s="41"/>
      <c r="BM5325" s="41"/>
      <c r="BN5325" s="41"/>
      <c r="BO5325" s="41"/>
      <c r="BP5325" s="108"/>
      <c r="CG5325" s="102"/>
      <c r="CI5325" s="45"/>
    </row>
    <row r="5326" spans="37:87" ht="13" customHeight="1">
      <c r="AK5326" s="114"/>
      <c r="AL5326" s="41"/>
      <c r="AM5326" s="41"/>
      <c r="AN5326" s="41"/>
      <c r="AO5326" s="41"/>
      <c r="AP5326" s="41"/>
      <c r="AQ5326" s="41"/>
      <c r="AR5326" s="41"/>
      <c r="AS5326" s="41"/>
      <c r="AT5326" s="41"/>
      <c r="AU5326" s="41"/>
      <c r="AV5326" s="41"/>
      <c r="AW5326" s="41"/>
      <c r="AX5326" s="41"/>
      <c r="AY5326" s="41"/>
      <c r="AZ5326" s="41"/>
      <c r="BA5326" s="41"/>
      <c r="BB5326" s="41"/>
      <c r="BC5326" s="41"/>
      <c r="BD5326" s="41"/>
      <c r="BE5326" s="41"/>
      <c r="BF5326" s="41"/>
      <c r="BG5326" s="41"/>
      <c r="BH5326" s="41"/>
      <c r="BI5326" s="41"/>
      <c r="BJ5326" s="41"/>
      <c r="BK5326" s="41"/>
      <c r="BL5326" s="41"/>
      <c r="BM5326" s="41"/>
      <c r="BN5326" s="41"/>
      <c r="BO5326" s="41"/>
      <c r="BP5326" s="108"/>
      <c r="CG5326" s="102"/>
      <c r="CI5326" s="45"/>
    </row>
    <row r="5327" spans="37:87" ht="13" customHeight="1">
      <c r="AK5327" s="114"/>
      <c r="AL5327" s="41"/>
      <c r="AM5327" s="41"/>
      <c r="AN5327" s="41"/>
      <c r="AO5327" s="41"/>
      <c r="AP5327" s="41"/>
      <c r="AQ5327" s="41"/>
      <c r="AR5327" s="41"/>
      <c r="AS5327" s="41"/>
      <c r="AT5327" s="41"/>
      <c r="AU5327" s="41"/>
      <c r="AV5327" s="41"/>
      <c r="AW5327" s="41"/>
      <c r="AX5327" s="41"/>
      <c r="AY5327" s="41"/>
      <c r="AZ5327" s="41"/>
      <c r="BA5327" s="41"/>
      <c r="BB5327" s="41"/>
      <c r="BC5327" s="41"/>
      <c r="BD5327" s="41"/>
      <c r="BE5327" s="41"/>
      <c r="BF5327" s="41"/>
      <c r="BG5327" s="41"/>
      <c r="BH5327" s="41"/>
      <c r="BI5327" s="41"/>
      <c r="BJ5327" s="41"/>
      <c r="BK5327" s="41"/>
      <c r="BL5327" s="41"/>
      <c r="BM5327" s="41"/>
      <c r="BN5327" s="41"/>
      <c r="BO5327" s="41"/>
      <c r="BP5327" s="108"/>
      <c r="CG5327" s="102"/>
      <c r="CI5327" s="45"/>
    </row>
    <row r="5328" spans="37:87" ht="13" customHeight="1">
      <c r="AK5328" s="114"/>
      <c r="AL5328" s="41"/>
      <c r="AM5328" s="41"/>
      <c r="AN5328" s="41"/>
      <c r="AO5328" s="41"/>
      <c r="AP5328" s="41"/>
      <c r="AQ5328" s="41"/>
      <c r="AR5328" s="41"/>
      <c r="AS5328" s="41"/>
      <c r="AT5328" s="41"/>
      <c r="AU5328" s="41"/>
      <c r="AV5328" s="41"/>
      <c r="AW5328" s="41"/>
      <c r="AX5328" s="41"/>
      <c r="AY5328" s="41"/>
      <c r="AZ5328" s="41"/>
      <c r="BA5328" s="41"/>
      <c r="BB5328" s="41"/>
      <c r="BC5328" s="41"/>
      <c r="BD5328" s="41"/>
      <c r="BE5328" s="41"/>
      <c r="BF5328" s="41"/>
      <c r="BG5328" s="41"/>
      <c r="BH5328" s="41"/>
      <c r="BI5328" s="41"/>
      <c r="BJ5328" s="41"/>
      <c r="BK5328" s="41"/>
      <c r="BL5328" s="41"/>
      <c r="BM5328" s="41"/>
      <c r="BN5328" s="41"/>
      <c r="BO5328" s="41"/>
      <c r="BP5328" s="108"/>
      <c r="CG5328" s="102"/>
      <c r="CI5328" s="45"/>
    </row>
    <row r="5329" spans="37:87" ht="13" customHeight="1">
      <c r="AK5329" s="114"/>
      <c r="AL5329" s="41"/>
      <c r="AM5329" s="41"/>
      <c r="AN5329" s="41"/>
      <c r="AO5329" s="41"/>
      <c r="AP5329" s="41"/>
      <c r="AQ5329" s="41"/>
      <c r="AR5329" s="41"/>
      <c r="AS5329" s="41"/>
      <c r="AT5329" s="41"/>
      <c r="AU5329" s="41"/>
      <c r="AV5329" s="41"/>
      <c r="AW5329" s="41"/>
      <c r="AX5329" s="41"/>
      <c r="AY5329" s="41"/>
      <c r="AZ5329" s="41"/>
      <c r="BA5329" s="41"/>
      <c r="BB5329" s="41"/>
      <c r="BC5329" s="41"/>
      <c r="BD5329" s="41"/>
      <c r="BE5329" s="41"/>
      <c r="BF5329" s="41"/>
      <c r="BG5329" s="41"/>
      <c r="BH5329" s="41"/>
      <c r="BI5329" s="41"/>
      <c r="BJ5329" s="41"/>
      <c r="BK5329" s="41"/>
      <c r="BL5329" s="41"/>
      <c r="BM5329" s="41"/>
      <c r="BN5329" s="41"/>
      <c r="BO5329" s="41"/>
      <c r="BP5329" s="108"/>
      <c r="CG5329" s="102"/>
      <c r="CI5329" s="45"/>
    </row>
    <row r="5330" spans="37:87" ht="13" customHeight="1">
      <c r="AK5330" s="114"/>
      <c r="AL5330" s="41"/>
      <c r="AM5330" s="41"/>
      <c r="AN5330" s="41"/>
      <c r="AO5330" s="41"/>
      <c r="AP5330" s="41"/>
      <c r="AQ5330" s="41"/>
      <c r="AR5330" s="41"/>
      <c r="AS5330" s="41"/>
      <c r="AT5330" s="41"/>
      <c r="AU5330" s="41"/>
      <c r="AV5330" s="41"/>
      <c r="AW5330" s="41"/>
      <c r="AX5330" s="41"/>
      <c r="AY5330" s="41"/>
      <c r="AZ5330" s="41"/>
      <c r="BA5330" s="41"/>
      <c r="BB5330" s="41"/>
      <c r="BC5330" s="41"/>
      <c r="BD5330" s="41"/>
      <c r="BE5330" s="41"/>
      <c r="BF5330" s="41"/>
      <c r="BG5330" s="41"/>
      <c r="BH5330" s="41"/>
      <c r="BI5330" s="41"/>
      <c r="BJ5330" s="41"/>
      <c r="BK5330" s="41"/>
      <c r="BL5330" s="41"/>
      <c r="BM5330" s="41"/>
      <c r="BN5330" s="41"/>
      <c r="BO5330" s="41"/>
      <c r="BP5330" s="108"/>
      <c r="CG5330" s="102"/>
      <c r="CI5330" s="45"/>
    </row>
    <row r="5331" spans="37:87" ht="13" customHeight="1">
      <c r="AK5331" s="114"/>
      <c r="AL5331" s="41"/>
      <c r="AM5331" s="41"/>
      <c r="AN5331" s="41"/>
      <c r="AO5331" s="41"/>
      <c r="AP5331" s="41"/>
      <c r="AQ5331" s="41"/>
      <c r="AR5331" s="41"/>
      <c r="AS5331" s="41"/>
      <c r="AT5331" s="41"/>
      <c r="AU5331" s="41"/>
      <c r="AV5331" s="41"/>
      <c r="AW5331" s="41"/>
      <c r="AX5331" s="41"/>
      <c r="AY5331" s="41"/>
      <c r="AZ5331" s="41"/>
      <c r="BA5331" s="41"/>
      <c r="BB5331" s="41"/>
      <c r="BC5331" s="41"/>
      <c r="BD5331" s="41"/>
      <c r="BE5331" s="41"/>
      <c r="BF5331" s="41"/>
      <c r="BG5331" s="41"/>
      <c r="BH5331" s="41"/>
      <c r="BI5331" s="41"/>
      <c r="BJ5331" s="41"/>
      <c r="BK5331" s="41"/>
      <c r="BL5331" s="41"/>
      <c r="BM5331" s="41"/>
      <c r="BN5331" s="41"/>
      <c r="BO5331" s="41"/>
      <c r="BP5331" s="108"/>
      <c r="CG5331" s="102"/>
      <c r="CI5331" s="45"/>
    </row>
    <row r="5332" spans="37:87" ht="13" customHeight="1">
      <c r="AK5332" s="114"/>
      <c r="AL5332" s="41"/>
      <c r="AM5332" s="41"/>
      <c r="AN5332" s="41"/>
      <c r="AO5332" s="41"/>
      <c r="AP5332" s="41"/>
      <c r="AQ5332" s="41"/>
      <c r="AR5332" s="41"/>
      <c r="AS5332" s="41"/>
      <c r="AT5332" s="41"/>
      <c r="AU5332" s="41"/>
      <c r="AV5332" s="41"/>
      <c r="AW5332" s="41"/>
      <c r="AX5332" s="41"/>
      <c r="AY5332" s="41"/>
      <c r="AZ5332" s="41"/>
      <c r="BA5332" s="41"/>
      <c r="BB5332" s="41"/>
      <c r="BC5332" s="41"/>
      <c r="BD5332" s="41"/>
      <c r="BE5332" s="41"/>
      <c r="BF5332" s="41"/>
      <c r="BG5332" s="41"/>
      <c r="BH5332" s="41"/>
      <c r="BI5332" s="41"/>
      <c r="BJ5332" s="41"/>
      <c r="BK5332" s="41"/>
      <c r="BL5332" s="41"/>
      <c r="BM5332" s="41"/>
      <c r="BN5332" s="41"/>
      <c r="BO5332" s="41"/>
      <c r="BP5332" s="108"/>
      <c r="CG5332" s="102"/>
      <c r="CI5332" s="45"/>
    </row>
    <row r="5333" spans="37:87" ht="13" customHeight="1">
      <c r="AK5333" s="114"/>
      <c r="AL5333" s="41"/>
      <c r="AM5333" s="41"/>
      <c r="AN5333" s="41"/>
      <c r="AO5333" s="41"/>
      <c r="AP5333" s="41"/>
      <c r="AQ5333" s="41"/>
      <c r="AR5333" s="41"/>
      <c r="AS5333" s="41"/>
      <c r="AT5333" s="41"/>
      <c r="AU5333" s="41"/>
      <c r="AV5333" s="41"/>
      <c r="AW5333" s="41"/>
      <c r="AX5333" s="41"/>
      <c r="AY5333" s="41"/>
      <c r="AZ5333" s="41"/>
      <c r="BA5333" s="41"/>
      <c r="BB5333" s="41"/>
      <c r="BC5333" s="41"/>
      <c r="BD5333" s="41"/>
      <c r="BE5333" s="41"/>
      <c r="BF5333" s="41"/>
      <c r="BG5333" s="41"/>
      <c r="BH5333" s="41"/>
      <c r="BI5333" s="41"/>
      <c r="BJ5333" s="41"/>
      <c r="BK5333" s="41"/>
      <c r="BL5333" s="41"/>
      <c r="BM5333" s="41"/>
      <c r="BN5333" s="41"/>
      <c r="BO5333" s="41"/>
      <c r="BP5333" s="108"/>
      <c r="CG5333" s="102"/>
      <c r="CI5333" s="45"/>
    </row>
    <row r="5334" spans="37:87" ht="13" customHeight="1">
      <c r="AK5334" s="114"/>
      <c r="AL5334" s="41"/>
      <c r="AM5334" s="41"/>
      <c r="AN5334" s="41"/>
      <c r="AO5334" s="41"/>
      <c r="AP5334" s="41"/>
      <c r="AQ5334" s="41"/>
      <c r="AR5334" s="41"/>
      <c r="AS5334" s="41"/>
      <c r="AT5334" s="41"/>
      <c r="AU5334" s="41"/>
      <c r="AV5334" s="41"/>
      <c r="AW5334" s="41"/>
      <c r="AX5334" s="41"/>
      <c r="AY5334" s="41"/>
      <c r="AZ5334" s="41"/>
      <c r="BA5334" s="41"/>
      <c r="BB5334" s="41"/>
      <c r="BC5334" s="41"/>
      <c r="BD5334" s="41"/>
      <c r="BE5334" s="41"/>
      <c r="BF5334" s="41"/>
      <c r="BG5334" s="41"/>
      <c r="BH5334" s="41"/>
      <c r="BI5334" s="41"/>
      <c r="BJ5334" s="41"/>
      <c r="BK5334" s="41"/>
      <c r="BL5334" s="41"/>
      <c r="BM5334" s="41"/>
      <c r="BN5334" s="41"/>
      <c r="BO5334" s="41"/>
      <c r="BP5334" s="108"/>
      <c r="CG5334" s="102"/>
      <c r="CI5334" s="45"/>
    </row>
    <row r="5335" spans="37:87" ht="13" customHeight="1">
      <c r="AK5335" s="114"/>
      <c r="AL5335" s="41"/>
      <c r="AM5335" s="41"/>
      <c r="AN5335" s="41"/>
      <c r="AO5335" s="41"/>
      <c r="AP5335" s="41"/>
      <c r="AQ5335" s="41"/>
      <c r="AR5335" s="41"/>
      <c r="AS5335" s="41"/>
      <c r="AT5335" s="41"/>
      <c r="AU5335" s="41"/>
      <c r="AV5335" s="41"/>
      <c r="AW5335" s="41"/>
      <c r="AX5335" s="41"/>
      <c r="AY5335" s="41"/>
      <c r="AZ5335" s="41"/>
      <c r="BA5335" s="41"/>
      <c r="BB5335" s="41"/>
      <c r="BC5335" s="41"/>
      <c r="BD5335" s="41"/>
      <c r="BE5335" s="41"/>
      <c r="BF5335" s="41"/>
      <c r="BG5335" s="41"/>
      <c r="BH5335" s="41"/>
      <c r="BI5335" s="41"/>
      <c r="BJ5335" s="41"/>
      <c r="BK5335" s="41"/>
      <c r="BL5335" s="41"/>
      <c r="BM5335" s="41"/>
      <c r="BN5335" s="41"/>
      <c r="BO5335" s="41"/>
      <c r="BP5335" s="108"/>
      <c r="CG5335" s="102"/>
      <c r="CI5335" s="45"/>
    </row>
    <row r="5336" spans="37:87" ht="13" customHeight="1">
      <c r="AK5336" s="114"/>
      <c r="AL5336" s="41"/>
      <c r="AM5336" s="41"/>
      <c r="AN5336" s="41"/>
      <c r="AO5336" s="41"/>
      <c r="AP5336" s="41"/>
      <c r="AQ5336" s="41"/>
      <c r="AR5336" s="41"/>
      <c r="AS5336" s="41"/>
      <c r="AT5336" s="41"/>
      <c r="AU5336" s="41"/>
      <c r="AV5336" s="41"/>
      <c r="AW5336" s="41"/>
      <c r="AX5336" s="41"/>
      <c r="AY5336" s="41"/>
      <c r="AZ5336" s="41"/>
      <c r="BA5336" s="41"/>
      <c r="BB5336" s="41"/>
      <c r="BC5336" s="41"/>
      <c r="BD5336" s="41"/>
      <c r="BE5336" s="41"/>
      <c r="BF5336" s="41"/>
      <c r="BG5336" s="41"/>
      <c r="BH5336" s="41"/>
      <c r="BI5336" s="41"/>
      <c r="BJ5336" s="41"/>
      <c r="BK5336" s="41"/>
      <c r="BL5336" s="41"/>
      <c r="BM5336" s="41"/>
      <c r="BN5336" s="41"/>
      <c r="BO5336" s="41"/>
      <c r="BP5336" s="108"/>
      <c r="CG5336" s="102"/>
      <c r="CI5336" s="45"/>
    </row>
    <row r="5337" spans="37:87" ht="13" customHeight="1">
      <c r="AK5337" s="114"/>
      <c r="AL5337" s="41"/>
      <c r="AM5337" s="41"/>
      <c r="AN5337" s="41"/>
      <c r="AO5337" s="41"/>
      <c r="AP5337" s="41"/>
      <c r="AQ5337" s="41"/>
      <c r="AR5337" s="41"/>
      <c r="AS5337" s="41"/>
      <c r="AT5337" s="41"/>
      <c r="AU5337" s="41"/>
      <c r="AV5337" s="41"/>
      <c r="AW5337" s="41"/>
      <c r="AX5337" s="41"/>
      <c r="AY5337" s="41"/>
      <c r="AZ5337" s="41"/>
      <c r="BA5337" s="41"/>
      <c r="BB5337" s="41"/>
      <c r="BC5337" s="41"/>
      <c r="BD5337" s="41"/>
      <c r="BE5337" s="41"/>
      <c r="BF5337" s="41"/>
      <c r="BG5337" s="41"/>
      <c r="BH5337" s="41"/>
      <c r="BI5337" s="41"/>
      <c r="BJ5337" s="41"/>
      <c r="BK5337" s="41"/>
      <c r="BL5337" s="41"/>
      <c r="BM5337" s="41"/>
      <c r="BN5337" s="41"/>
      <c r="BO5337" s="41"/>
      <c r="BP5337" s="108"/>
      <c r="CG5337" s="102"/>
      <c r="CI5337" s="45"/>
    </row>
    <row r="5338" spans="37:87" ht="13" customHeight="1">
      <c r="AK5338" s="114"/>
      <c r="AL5338" s="41"/>
      <c r="AM5338" s="41"/>
      <c r="AN5338" s="41"/>
      <c r="AO5338" s="41"/>
      <c r="AP5338" s="41"/>
      <c r="AQ5338" s="41"/>
      <c r="AR5338" s="41"/>
      <c r="AS5338" s="41"/>
      <c r="AT5338" s="41"/>
      <c r="AU5338" s="41"/>
      <c r="AV5338" s="41"/>
      <c r="AW5338" s="41"/>
      <c r="AX5338" s="41"/>
      <c r="AY5338" s="41"/>
      <c r="AZ5338" s="41"/>
      <c r="BA5338" s="41"/>
      <c r="BB5338" s="41"/>
      <c r="BC5338" s="41"/>
      <c r="BD5338" s="41"/>
      <c r="BE5338" s="41"/>
      <c r="BF5338" s="41"/>
      <c r="BG5338" s="41"/>
      <c r="BH5338" s="41"/>
      <c r="BI5338" s="41"/>
      <c r="BJ5338" s="41"/>
      <c r="BK5338" s="41"/>
      <c r="BL5338" s="41"/>
      <c r="BM5338" s="41"/>
      <c r="BN5338" s="41"/>
      <c r="BO5338" s="41"/>
      <c r="BP5338" s="108"/>
      <c r="CG5338" s="102"/>
      <c r="CI5338" s="45"/>
    </row>
    <row r="5339" spans="37:87" ht="13" customHeight="1">
      <c r="AK5339" s="114"/>
      <c r="AL5339" s="41"/>
      <c r="AM5339" s="41"/>
      <c r="AN5339" s="41"/>
      <c r="AO5339" s="41"/>
      <c r="AP5339" s="41"/>
      <c r="AQ5339" s="41"/>
      <c r="AR5339" s="41"/>
      <c r="AS5339" s="41"/>
      <c r="AT5339" s="41"/>
      <c r="AU5339" s="41"/>
      <c r="AV5339" s="41"/>
      <c r="AW5339" s="41"/>
      <c r="AX5339" s="41"/>
      <c r="AY5339" s="41"/>
      <c r="AZ5339" s="41"/>
      <c r="BA5339" s="41"/>
      <c r="BB5339" s="41"/>
      <c r="BC5339" s="41"/>
      <c r="BD5339" s="41"/>
      <c r="BE5339" s="41"/>
      <c r="BF5339" s="41"/>
      <c r="BG5339" s="41"/>
      <c r="BH5339" s="41"/>
      <c r="BI5339" s="41"/>
      <c r="BJ5339" s="41"/>
      <c r="BK5339" s="41"/>
      <c r="BL5339" s="41"/>
      <c r="BM5339" s="41"/>
      <c r="BN5339" s="41"/>
      <c r="BO5339" s="41"/>
      <c r="BP5339" s="108"/>
      <c r="CG5339" s="102"/>
      <c r="CI5339" s="45"/>
    </row>
    <row r="5340" spans="37:87" ht="13" customHeight="1">
      <c r="AK5340" s="114"/>
      <c r="AL5340" s="41"/>
      <c r="AM5340" s="41"/>
      <c r="AN5340" s="41"/>
      <c r="AO5340" s="41"/>
      <c r="AP5340" s="41"/>
      <c r="AQ5340" s="41"/>
      <c r="AR5340" s="41"/>
      <c r="AS5340" s="41"/>
      <c r="AT5340" s="41"/>
      <c r="AU5340" s="41"/>
      <c r="AV5340" s="41"/>
      <c r="AW5340" s="41"/>
      <c r="AX5340" s="41"/>
      <c r="AY5340" s="41"/>
      <c r="AZ5340" s="41"/>
      <c r="BA5340" s="41"/>
      <c r="BB5340" s="41"/>
      <c r="BC5340" s="41"/>
      <c r="BD5340" s="41"/>
      <c r="BE5340" s="41"/>
      <c r="BF5340" s="41"/>
      <c r="BG5340" s="41"/>
      <c r="BH5340" s="41"/>
      <c r="BI5340" s="41"/>
      <c r="BJ5340" s="41"/>
      <c r="BK5340" s="41"/>
      <c r="BL5340" s="41"/>
      <c r="BM5340" s="41"/>
      <c r="BN5340" s="41"/>
      <c r="BO5340" s="41"/>
      <c r="BP5340" s="108"/>
      <c r="CG5340" s="102"/>
      <c r="CI5340" s="45"/>
    </row>
    <row r="5341" spans="37:87" ht="13" customHeight="1">
      <c r="AK5341" s="114"/>
      <c r="AL5341" s="41"/>
      <c r="AM5341" s="41"/>
      <c r="AN5341" s="41"/>
      <c r="AO5341" s="41"/>
      <c r="AP5341" s="41"/>
      <c r="AQ5341" s="41"/>
      <c r="AR5341" s="41"/>
      <c r="AS5341" s="41"/>
      <c r="AT5341" s="41"/>
      <c r="AU5341" s="41"/>
      <c r="AV5341" s="41"/>
      <c r="AW5341" s="41"/>
      <c r="AX5341" s="41"/>
      <c r="AY5341" s="41"/>
      <c r="AZ5341" s="41"/>
      <c r="BA5341" s="41"/>
      <c r="BB5341" s="41"/>
      <c r="BC5341" s="41"/>
      <c r="BD5341" s="41"/>
      <c r="BE5341" s="41"/>
      <c r="BF5341" s="41"/>
      <c r="BG5341" s="41"/>
      <c r="BH5341" s="41"/>
      <c r="BI5341" s="41"/>
      <c r="BJ5341" s="41"/>
      <c r="BK5341" s="41"/>
      <c r="BL5341" s="41"/>
      <c r="BM5341" s="41"/>
      <c r="BN5341" s="41"/>
      <c r="BO5341" s="41"/>
      <c r="BP5341" s="108"/>
      <c r="CG5341" s="102"/>
      <c r="CI5341" s="45"/>
    </row>
    <row r="5342" spans="37:87" ht="13" customHeight="1">
      <c r="AK5342" s="114"/>
      <c r="AL5342" s="41"/>
      <c r="AM5342" s="41"/>
      <c r="AN5342" s="41"/>
      <c r="AO5342" s="41"/>
      <c r="AP5342" s="41"/>
      <c r="AQ5342" s="41"/>
      <c r="AR5342" s="41"/>
      <c r="AS5342" s="41"/>
      <c r="AT5342" s="41"/>
      <c r="AU5342" s="41"/>
      <c r="AV5342" s="41"/>
      <c r="AW5342" s="41"/>
      <c r="AX5342" s="41"/>
      <c r="AY5342" s="41"/>
      <c r="AZ5342" s="41"/>
      <c r="BA5342" s="41"/>
      <c r="BB5342" s="41"/>
      <c r="BC5342" s="41"/>
      <c r="BD5342" s="41"/>
      <c r="BE5342" s="41"/>
      <c r="BF5342" s="41"/>
      <c r="BG5342" s="41"/>
      <c r="BH5342" s="41"/>
      <c r="BI5342" s="41"/>
      <c r="BJ5342" s="41"/>
      <c r="BK5342" s="41"/>
      <c r="BL5342" s="41"/>
      <c r="BM5342" s="41"/>
      <c r="BN5342" s="41"/>
      <c r="BO5342" s="41"/>
      <c r="BP5342" s="108"/>
      <c r="CG5342" s="102"/>
      <c r="CI5342" s="45"/>
    </row>
    <row r="5343" spans="37:87" ht="13" customHeight="1">
      <c r="AK5343" s="114"/>
      <c r="AL5343" s="41"/>
      <c r="AM5343" s="41"/>
      <c r="AN5343" s="41"/>
      <c r="AO5343" s="41"/>
      <c r="AP5343" s="41"/>
      <c r="AQ5343" s="41"/>
      <c r="AR5343" s="41"/>
      <c r="AS5343" s="41"/>
      <c r="AT5343" s="41"/>
      <c r="AU5343" s="41"/>
      <c r="AV5343" s="41"/>
      <c r="AW5343" s="41"/>
      <c r="AX5343" s="41"/>
      <c r="AY5343" s="41"/>
      <c r="AZ5343" s="41"/>
      <c r="BA5343" s="41"/>
      <c r="BB5343" s="41"/>
      <c r="BC5343" s="41"/>
      <c r="BD5343" s="41"/>
      <c r="BE5343" s="41"/>
      <c r="BF5343" s="41"/>
      <c r="BG5343" s="41"/>
      <c r="BH5343" s="41"/>
      <c r="BI5343" s="41"/>
      <c r="BJ5343" s="41"/>
      <c r="BK5343" s="41"/>
      <c r="BL5343" s="41"/>
      <c r="BM5343" s="41"/>
      <c r="BN5343" s="41"/>
      <c r="BO5343" s="41"/>
      <c r="BP5343" s="108"/>
      <c r="CG5343" s="102"/>
      <c r="CI5343" s="45"/>
    </row>
    <row r="5344" spans="37:87" ht="13" customHeight="1">
      <c r="AK5344" s="114"/>
      <c r="AL5344" s="41"/>
      <c r="AM5344" s="41"/>
      <c r="AN5344" s="41"/>
      <c r="AO5344" s="41"/>
      <c r="AP5344" s="41"/>
      <c r="AQ5344" s="41"/>
      <c r="AR5344" s="41"/>
      <c r="AS5344" s="41"/>
      <c r="AT5344" s="41"/>
      <c r="AU5344" s="41"/>
      <c r="AV5344" s="41"/>
      <c r="AW5344" s="41"/>
      <c r="AX5344" s="41"/>
      <c r="AY5344" s="41"/>
      <c r="AZ5344" s="41"/>
      <c r="BA5344" s="41"/>
      <c r="BB5344" s="41"/>
      <c r="BC5344" s="41"/>
      <c r="BD5344" s="41"/>
      <c r="BE5344" s="41"/>
      <c r="BF5344" s="41"/>
      <c r="BG5344" s="41"/>
      <c r="BH5344" s="41"/>
      <c r="BI5344" s="41"/>
      <c r="BJ5344" s="41"/>
      <c r="BK5344" s="41"/>
      <c r="BL5344" s="41"/>
      <c r="BM5344" s="41"/>
      <c r="BN5344" s="41"/>
      <c r="BO5344" s="41"/>
      <c r="BP5344" s="108"/>
      <c r="CG5344" s="102"/>
      <c r="CI5344" s="45"/>
    </row>
    <row r="5345" spans="37:87" ht="13" customHeight="1">
      <c r="AK5345" s="114"/>
      <c r="AL5345" s="41"/>
      <c r="AM5345" s="41"/>
      <c r="AN5345" s="41"/>
      <c r="AO5345" s="41"/>
      <c r="AP5345" s="41"/>
      <c r="AQ5345" s="41"/>
      <c r="AR5345" s="41"/>
      <c r="AS5345" s="41"/>
      <c r="AT5345" s="41"/>
      <c r="AU5345" s="41"/>
      <c r="AV5345" s="41"/>
      <c r="AW5345" s="41"/>
      <c r="AX5345" s="41"/>
      <c r="AY5345" s="41"/>
      <c r="AZ5345" s="41"/>
      <c r="BA5345" s="41"/>
      <c r="BB5345" s="41"/>
      <c r="BC5345" s="41"/>
      <c r="BD5345" s="41"/>
      <c r="BE5345" s="41"/>
      <c r="BF5345" s="41"/>
      <c r="BG5345" s="41"/>
      <c r="BH5345" s="41"/>
      <c r="BI5345" s="41"/>
      <c r="BJ5345" s="41"/>
      <c r="BK5345" s="41"/>
      <c r="BL5345" s="41"/>
      <c r="BM5345" s="41"/>
      <c r="BN5345" s="41"/>
      <c r="BO5345" s="41"/>
      <c r="BP5345" s="108"/>
      <c r="CG5345" s="102"/>
      <c r="CI5345" s="45"/>
    </row>
    <row r="5346" spans="37:87" ht="13" customHeight="1">
      <c r="AK5346" s="114"/>
      <c r="AL5346" s="41"/>
      <c r="AM5346" s="41"/>
      <c r="AN5346" s="41"/>
      <c r="AO5346" s="41"/>
      <c r="AP5346" s="41"/>
      <c r="AQ5346" s="41"/>
      <c r="AR5346" s="41"/>
      <c r="AS5346" s="41"/>
      <c r="AT5346" s="41"/>
      <c r="AU5346" s="41"/>
      <c r="AV5346" s="41"/>
      <c r="AW5346" s="41"/>
      <c r="AX5346" s="41"/>
      <c r="AY5346" s="41"/>
      <c r="AZ5346" s="41"/>
      <c r="BA5346" s="41"/>
      <c r="BB5346" s="41"/>
      <c r="BC5346" s="41"/>
      <c r="BD5346" s="41"/>
      <c r="BE5346" s="41"/>
      <c r="BF5346" s="41"/>
      <c r="BG5346" s="41"/>
      <c r="BH5346" s="41"/>
      <c r="BI5346" s="41"/>
      <c r="BJ5346" s="41"/>
      <c r="BK5346" s="41"/>
      <c r="BL5346" s="41"/>
      <c r="BM5346" s="41"/>
      <c r="BN5346" s="41"/>
      <c r="BO5346" s="41"/>
      <c r="BP5346" s="108"/>
      <c r="CG5346" s="102"/>
      <c r="CI5346" s="45"/>
    </row>
    <row r="5347" spans="37:87" ht="13" customHeight="1">
      <c r="AK5347" s="114"/>
      <c r="AL5347" s="41"/>
      <c r="AM5347" s="41"/>
      <c r="AN5347" s="41"/>
      <c r="AO5347" s="41"/>
      <c r="AP5347" s="41"/>
      <c r="AQ5347" s="41"/>
      <c r="AR5347" s="41"/>
      <c r="AS5347" s="41"/>
      <c r="AT5347" s="41"/>
      <c r="AU5347" s="41"/>
      <c r="AV5347" s="41"/>
      <c r="AW5347" s="41"/>
      <c r="AX5347" s="41"/>
      <c r="AY5347" s="41"/>
      <c r="AZ5347" s="41"/>
      <c r="BA5347" s="41"/>
      <c r="BB5347" s="41"/>
      <c r="BC5347" s="41"/>
      <c r="BD5347" s="41"/>
      <c r="BE5347" s="41"/>
      <c r="BF5347" s="41"/>
      <c r="BG5347" s="41"/>
      <c r="BH5347" s="41"/>
      <c r="BI5347" s="41"/>
      <c r="BJ5347" s="41"/>
      <c r="BK5347" s="41"/>
      <c r="BL5347" s="41"/>
      <c r="BM5347" s="41"/>
      <c r="BN5347" s="41"/>
      <c r="BO5347" s="41"/>
      <c r="BP5347" s="108"/>
      <c r="CG5347" s="102"/>
      <c r="CI5347" s="45"/>
    </row>
    <row r="5348" spans="37:87" ht="13" customHeight="1">
      <c r="AK5348" s="114"/>
      <c r="AL5348" s="41"/>
      <c r="AM5348" s="41"/>
      <c r="AN5348" s="41"/>
      <c r="AO5348" s="41"/>
      <c r="AP5348" s="41"/>
      <c r="AQ5348" s="41"/>
      <c r="AR5348" s="41"/>
      <c r="AS5348" s="41"/>
      <c r="AT5348" s="41"/>
      <c r="AU5348" s="41"/>
      <c r="AV5348" s="41"/>
      <c r="AW5348" s="41"/>
      <c r="AX5348" s="41"/>
      <c r="AY5348" s="41"/>
      <c r="AZ5348" s="41"/>
      <c r="BA5348" s="41"/>
      <c r="BB5348" s="41"/>
      <c r="BC5348" s="41"/>
      <c r="BD5348" s="41"/>
      <c r="BE5348" s="41"/>
      <c r="BF5348" s="41"/>
      <c r="BG5348" s="41"/>
      <c r="BH5348" s="41"/>
      <c r="BI5348" s="41"/>
      <c r="BJ5348" s="41"/>
      <c r="BK5348" s="41"/>
      <c r="BL5348" s="41"/>
      <c r="BM5348" s="41"/>
      <c r="BN5348" s="41"/>
      <c r="BO5348" s="41"/>
      <c r="BP5348" s="108"/>
      <c r="CG5348" s="102"/>
      <c r="CI5348" s="45"/>
    </row>
    <row r="5349" spans="37:87" ht="13" customHeight="1">
      <c r="AK5349" s="114"/>
      <c r="AL5349" s="41"/>
      <c r="AM5349" s="41"/>
      <c r="AN5349" s="41"/>
      <c r="AO5349" s="41"/>
      <c r="AP5349" s="41"/>
      <c r="AQ5349" s="41"/>
      <c r="AR5349" s="41"/>
      <c r="AS5349" s="41"/>
      <c r="AT5349" s="41"/>
      <c r="AU5349" s="41"/>
      <c r="AV5349" s="41"/>
      <c r="AW5349" s="41"/>
      <c r="AX5349" s="41"/>
      <c r="AY5349" s="41"/>
      <c r="AZ5349" s="41"/>
      <c r="BA5349" s="41"/>
      <c r="BB5349" s="41"/>
      <c r="BC5349" s="41"/>
      <c r="BD5349" s="41"/>
      <c r="BE5349" s="41"/>
      <c r="BF5349" s="41"/>
      <c r="BG5349" s="41"/>
      <c r="BH5349" s="41"/>
      <c r="BI5349" s="41"/>
      <c r="BJ5349" s="41"/>
      <c r="BK5349" s="41"/>
      <c r="BL5349" s="41"/>
      <c r="BM5349" s="41"/>
      <c r="BN5349" s="41"/>
      <c r="BO5349" s="41"/>
      <c r="BP5349" s="108"/>
      <c r="CG5349" s="102"/>
      <c r="CI5349" s="45"/>
    </row>
    <row r="5350" spans="37:87" ht="13" customHeight="1">
      <c r="AK5350" s="114"/>
      <c r="AL5350" s="41"/>
      <c r="AM5350" s="41"/>
      <c r="AN5350" s="41"/>
      <c r="AO5350" s="41"/>
      <c r="AP5350" s="41"/>
      <c r="AQ5350" s="41"/>
      <c r="AR5350" s="41"/>
      <c r="AS5350" s="41"/>
      <c r="AT5350" s="41"/>
      <c r="AU5350" s="41"/>
      <c r="AV5350" s="41"/>
      <c r="AW5350" s="41"/>
      <c r="AX5350" s="41"/>
      <c r="AY5350" s="41"/>
      <c r="AZ5350" s="41"/>
      <c r="BA5350" s="41"/>
      <c r="BB5350" s="41"/>
      <c r="BC5350" s="41"/>
      <c r="BD5350" s="41"/>
      <c r="BE5350" s="41"/>
      <c r="BF5350" s="41"/>
      <c r="BG5350" s="41"/>
      <c r="BH5350" s="41"/>
      <c r="BI5350" s="41"/>
      <c r="BJ5350" s="41"/>
      <c r="BK5350" s="41"/>
      <c r="BL5350" s="41"/>
      <c r="BM5350" s="41"/>
      <c r="BN5350" s="41"/>
      <c r="BO5350" s="41"/>
      <c r="BP5350" s="108"/>
      <c r="CG5350" s="102"/>
      <c r="CI5350" s="45"/>
    </row>
    <row r="5351" spans="37:87" ht="13" customHeight="1">
      <c r="AK5351" s="114"/>
      <c r="AL5351" s="41"/>
      <c r="AM5351" s="41"/>
      <c r="AN5351" s="41"/>
      <c r="AO5351" s="41"/>
      <c r="AP5351" s="41"/>
      <c r="AQ5351" s="41"/>
      <c r="AR5351" s="41"/>
      <c r="AS5351" s="41"/>
      <c r="AT5351" s="41"/>
      <c r="AU5351" s="41"/>
      <c r="AV5351" s="41"/>
      <c r="AW5351" s="41"/>
      <c r="AX5351" s="41"/>
      <c r="AY5351" s="41"/>
      <c r="AZ5351" s="41"/>
      <c r="BA5351" s="41"/>
      <c r="BB5351" s="41"/>
      <c r="BC5351" s="41"/>
      <c r="BD5351" s="41"/>
      <c r="BE5351" s="41"/>
      <c r="BF5351" s="41"/>
      <c r="BG5351" s="41"/>
      <c r="BH5351" s="41"/>
      <c r="BI5351" s="41"/>
      <c r="BJ5351" s="41"/>
      <c r="BK5351" s="41"/>
      <c r="BL5351" s="41"/>
      <c r="BM5351" s="41"/>
      <c r="BN5351" s="41"/>
      <c r="BO5351" s="41"/>
      <c r="BP5351" s="108"/>
      <c r="CG5351" s="102"/>
      <c r="CI5351" s="45"/>
    </row>
    <row r="5352" spans="37:87" ht="13" customHeight="1">
      <c r="AK5352" s="114"/>
      <c r="AL5352" s="41"/>
      <c r="AM5352" s="41"/>
      <c r="AN5352" s="41"/>
      <c r="AO5352" s="41"/>
      <c r="AP5352" s="41"/>
      <c r="AQ5352" s="41"/>
      <c r="AR5352" s="41"/>
      <c r="AS5352" s="41"/>
      <c r="AT5352" s="41"/>
      <c r="AU5352" s="41"/>
      <c r="AV5352" s="41"/>
      <c r="AW5352" s="41"/>
      <c r="AX5352" s="41"/>
      <c r="AY5352" s="41"/>
      <c r="AZ5352" s="41"/>
      <c r="BA5352" s="41"/>
      <c r="BB5352" s="41"/>
      <c r="BC5352" s="41"/>
      <c r="BD5352" s="41"/>
      <c r="BE5352" s="41"/>
      <c r="BF5352" s="41"/>
      <c r="BG5352" s="41"/>
      <c r="BH5352" s="41"/>
      <c r="BI5352" s="41"/>
      <c r="BJ5352" s="41"/>
      <c r="BK5352" s="41"/>
      <c r="BL5352" s="41"/>
      <c r="BM5352" s="41"/>
      <c r="BN5352" s="41"/>
      <c r="BO5352" s="41"/>
      <c r="BP5352" s="108"/>
      <c r="CG5352" s="102"/>
      <c r="CI5352" s="45"/>
    </row>
    <row r="5353" spans="37:87" ht="13" customHeight="1">
      <c r="AK5353" s="114"/>
      <c r="AL5353" s="41"/>
      <c r="AM5353" s="41"/>
      <c r="AN5353" s="41"/>
      <c r="AO5353" s="41"/>
      <c r="AP5353" s="41"/>
      <c r="AQ5353" s="41"/>
      <c r="AR5353" s="41"/>
      <c r="AS5353" s="41"/>
      <c r="AT5353" s="41"/>
      <c r="AU5353" s="41"/>
      <c r="AV5353" s="41"/>
      <c r="AW5353" s="41"/>
      <c r="AX5353" s="41"/>
      <c r="AY5353" s="41"/>
      <c r="AZ5353" s="41"/>
      <c r="BA5353" s="41"/>
      <c r="BB5353" s="41"/>
      <c r="BC5353" s="41"/>
      <c r="BD5353" s="41"/>
      <c r="BE5353" s="41"/>
      <c r="BF5353" s="41"/>
      <c r="BG5353" s="41"/>
      <c r="BH5353" s="41"/>
      <c r="BI5353" s="41"/>
      <c r="BJ5353" s="41"/>
      <c r="BK5353" s="41"/>
      <c r="BL5353" s="41"/>
      <c r="BM5353" s="41"/>
      <c r="BN5353" s="41"/>
      <c r="BO5353" s="41"/>
      <c r="BP5353" s="108"/>
      <c r="CG5353" s="102"/>
      <c r="CI5353" s="45"/>
    </row>
    <row r="5354" spans="37:87" ht="13" customHeight="1">
      <c r="AK5354" s="114"/>
      <c r="AL5354" s="41"/>
      <c r="AM5354" s="41"/>
      <c r="AN5354" s="41"/>
      <c r="AO5354" s="41"/>
      <c r="AP5354" s="41"/>
      <c r="AQ5354" s="41"/>
      <c r="AR5354" s="41"/>
      <c r="AS5354" s="41"/>
      <c r="AT5354" s="41"/>
      <c r="AU5354" s="41"/>
      <c r="AV5354" s="41"/>
      <c r="AW5354" s="41"/>
      <c r="AX5354" s="41"/>
      <c r="AY5354" s="41"/>
      <c r="AZ5354" s="41"/>
      <c r="BA5354" s="41"/>
      <c r="BB5354" s="41"/>
      <c r="BC5354" s="41"/>
      <c r="BD5354" s="41"/>
      <c r="BE5354" s="41"/>
      <c r="BF5354" s="41"/>
      <c r="BG5354" s="41"/>
      <c r="BH5354" s="41"/>
      <c r="BI5354" s="41"/>
      <c r="BJ5354" s="41"/>
      <c r="BK5354" s="41"/>
      <c r="BL5354" s="41"/>
      <c r="BM5354" s="41"/>
      <c r="BN5354" s="41"/>
      <c r="BO5354" s="41"/>
      <c r="BP5354" s="108"/>
      <c r="CG5354" s="102"/>
      <c r="CI5354" s="45"/>
    </row>
    <row r="5355" spans="37:87" ht="13" customHeight="1">
      <c r="AK5355" s="114"/>
      <c r="AL5355" s="41"/>
      <c r="AM5355" s="41"/>
      <c r="AN5355" s="41"/>
      <c r="AO5355" s="41"/>
      <c r="AP5355" s="41"/>
      <c r="AQ5355" s="41"/>
      <c r="AR5355" s="41"/>
      <c r="AS5355" s="41"/>
      <c r="AT5355" s="41"/>
      <c r="AU5355" s="41"/>
      <c r="AV5355" s="41"/>
      <c r="AW5355" s="41"/>
      <c r="AX5355" s="41"/>
      <c r="AY5355" s="41"/>
      <c r="AZ5355" s="41"/>
      <c r="BA5355" s="41"/>
      <c r="BB5355" s="41"/>
      <c r="BC5355" s="41"/>
      <c r="BD5355" s="41"/>
      <c r="BE5355" s="41"/>
      <c r="BF5355" s="41"/>
      <c r="BG5355" s="41"/>
      <c r="BH5355" s="41"/>
      <c r="BI5355" s="41"/>
      <c r="BJ5355" s="41"/>
      <c r="BK5355" s="41"/>
      <c r="BL5355" s="41"/>
      <c r="BM5355" s="41"/>
      <c r="BN5355" s="41"/>
      <c r="BO5355" s="41"/>
      <c r="BP5355" s="108"/>
      <c r="CG5355" s="102"/>
      <c r="CI5355" s="45"/>
    </row>
    <row r="5356" spans="37:87" ht="13" customHeight="1">
      <c r="AK5356" s="114"/>
      <c r="AL5356" s="41"/>
      <c r="AM5356" s="41"/>
      <c r="AN5356" s="41"/>
      <c r="AO5356" s="41"/>
      <c r="AP5356" s="41"/>
      <c r="AQ5356" s="41"/>
      <c r="AR5356" s="41"/>
      <c r="AS5356" s="41"/>
      <c r="AT5356" s="41"/>
      <c r="AU5356" s="41"/>
      <c r="AV5356" s="41"/>
      <c r="AW5356" s="41"/>
      <c r="AX5356" s="41"/>
      <c r="AY5356" s="41"/>
      <c r="AZ5356" s="41"/>
      <c r="BA5356" s="41"/>
      <c r="BB5356" s="41"/>
      <c r="BC5356" s="41"/>
      <c r="BD5356" s="41"/>
      <c r="BE5356" s="41"/>
      <c r="BF5356" s="41"/>
      <c r="BG5356" s="41"/>
      <c r="BH5356" s="41"/>
      <c r="BI5356" s="41"/>
      <c r="BJ5356" s="41"/>
      <c r="BK5356" s="41"/>
      <c r="BL5356" s="41"/>
      <c r="BM5356" s="41"/>
      <c r="BN5356" s="41"/>
      <c r="BO5356" s="41"/>
      <c r="BP5356" s="108"/>
      <c r="CG5356" s="102"/>
      <c r="CI5356" s="45"/>
    </row>
    <row r="5357" spans="37:87" ht="13" customHeight="1">
      <c r="AK5357" s="114"/>
      <c r="AL5357" s="41"/>
      <c r="AM5357" s="41"/>
      <c r="AN5357" s="41"/>
      <c r="AO5357" s="41"/>
      <c r="AP5357" s="41"/>
      <c r="AQ5357" s="41"/>
      <c r="AR5357" s="41"/>
      <c r="AS5357" s="41"/>
      <c r="AT5357" s="41"/>
      <c r="AU5357" s="41"/>
      <c r="AV5357" s="41"/>
      <c r="AW5357" s="41"/>
      <c r="AX5357" s="41"/>
      <c r="AY5357" s="41"/>
      <c r="AZ5357" s="41"/>
      <c r="BA5357" s="41"/>
      <c r="BB5357" s="41"/>
      <c r="BC5357" s="41"/>
      <c r="BD5357" s="41"/>
      <c r="BE5357" s="41"/>
      <c r="BF5357" s="41"/>
      <c r="BG5357" s="41"/>
      <c r="BH5357" s="41"/>
      <c r="BI5357" s="41"/>
      <c r="BJ5357" s="41"/>
      <c r="BK5357" s="41"/>
      <c r="BL5357" s="41"/>
      <c r="BM5357" s="41"/>
      <c r="BN5357" s="41"/>
      <c r="BO5357" s="41"/>
      <c r="BP5357" s="108"/>
      <c r="CG5357" s="102"/>
      <c r="CI5357" s="45"/>
    </row>
    <row r="5358" spans="37:87" ht="13" customHeight="1">
      <c r="AK5358" s="114"/>
      <c r="AL5358" s="41"/>
      <c r="AM5358" s="41"/>
      <c r="AN5358" s="41"/>
      <c r="AO5358" s="41"/>
      <c r="AP5358" s="41"/>
      <c r="AQ5358" s="41"/>
      <c r="AR5358" s="41"/>
      <c r="AS5358" s="41"/>
      <c r="AT5358" s="41"/>
      <c r="AU5358" s="41"/>
      <c r="AV5358" s="41"/>
      <c r="AW5358" s="41"/>
      <c r="AX5358" s="41"/>
      <c r="AY5358" s="41"/>
      <c r="AZ5358" s="41"/>
      <c r="BA5358" s="41"/>
      <c r="BB5358" s="41"/>
      <c r="BC5358" s="41"/>
      <c r="BD5358" s="41"/>
      <c r="BE5358" s="41"/>
      <c r="BF5358" s="41"/>
      <c r="BG5358" s="41"/>
      <c r="BH5358" s="41"/>
      <c r="BI5358" s="41"/>
      <c r="BJ5358" s="41"/>
      <c r="BK5358" s="41"/>
      <c r="BL5358" s="41"/>
      <c r="BM5358" s="41"/>
      <c r="BN5358" s="41"/>
      <c r="BO5358" s="41"/>
      <c r="BP5358" s="108"/>
      <c r="CG5358" s="102"/>
      <c r="CI5358" s="45"/>
    </row>
    <row r="5359" spans="37:87" ht="13" customHeight="1">
      <c r="AK5359" s="114"/>
      <c r="AL5359" s="41"/>
      <c r="AM5359" s="41"/>
      <c r="AN5359" s="41"/>
      <c r="AO5359" s="41"/>
      <c r="AP5359" s="41"/>
      <c r="AQ5359" s="41"/>
      <c r="AR5359" s="41"/>
      <c r="AS5359" s="41"/>
      <c r="AT5359" s="41"/>
      <c r="AU5359" s="41"/>
      <c r="AV5359" s="41"/>
      <c r="AW5359" s="41"/>
      <c r="AX5359" s="41"/>
      <c r="AY5359" s="41"/>
      <c r="AZ5359" s="41"/>
      <c r="BA5359" s="41"/>
      <c r="BB5359" s="41"/>
      <c r="BC5359" s="41"/>
      <c r="BD5359" s="41"/>
      <c r="BE5359" s="41"/>
      <c r="BF5359" s="41"/>
      <c r="BG5359" s="41"/>
      <c r="BH5359" s="41"/>
      <c r="BI5359" s="41"/>
      <c r="BJ5359" s="41"/>
      <c r="BK5359" s="41"/>
      <c r="BL5359" s="41"/>
      <c r="BM5359" s="41"/>
      <c r="BN5359" s="41"/>
      <c r="BO5359" s="41"/>
      <c r="BP5359" s="108"/>
      <c r="CG5359" s="102"/>
      <c r="CI5359" s="45"/>
    </row>
    <row r="5360" spans="37:87" ht="13" customHeight="1">
      <c r="AK5360" s="114"/>
      <c r="AL5360" s="41"/>
      <c r="AM5360" s="41"/>
      <c r="AN5360" s="41"/>
      <c r="AO5360" s="41"/>
      <c r="AP5360" s="41"/>
      <c r="AQ5360" s="41"/>
      <c r="AR5360" s="41"/>
      <c r="AS5360" s="41"/>
      <c r="AT5360" s="41"/>
      <c r="AU5360" s="41"/>
      <c r="AV5360" s="41"/>
      <c r="AW5360" s="41"/>
      <c r="AX5360" s="41"/>
      <c r="AY5360" s="41"/>
      <c r="AZ5360" s="41"/>
      <c r="BA5360" s="41"/>
      <c r="BB5360" s="41"/>
      <c r="BC5360" s="41"/>
      <c r="BD5360" s="41"/>
      <c r="BE5360" s="41"/>
      <c r="BF5360" s="41"/>
      <c r="BG5360" s="41"/>
      <c r="BH5360" s="41"/>
      <c r="BI5360" s="41"/>
      <c r="BJ5360" s="41"/>
      <c r="BK5360" s="41"/>
      <c r="BL5360" s="41"/>
      <c r="BM5360" s="41"/>
      <c r="BN5360" s="41"/>
      <c r="BO5360" s="41"/>
      <c r="BP5360" s="108"/>
      <c r="CG5360" s="102"/>
      <c r="CI5360" s="45"/>
    </row>
    <row r="5361" spans="37:87" ht="13" customHeight="1">
      <c r="AK5361" s="114"/>
      <c r="AL5361" s="41"/>
      <c r="AM5361" s="41"/>
      <c r="AN5361" s="41"/>
      <c r="AO5361" s="41"/>
      <c r="AP5361" s="41"/>
      <c r="AQ5361" s="41"/>
      <c r="AR5361" s="41"/>
      <c r="AS5361" s="41"/>
      <c r="AT5361" s="41"/>
      <c r="AU5361" s="41"/>
      <c r="AV5361" s="41"/>
      <c r="AW5361" s="41"/>
      <c r="AX5361" s="41"/>
      <c r="AY5361" s="41"/>
      <c r="AZ5361" s="41"/>
      <c r="BA5361" s="41"/>
      <c r="BB5361" s="41"/>
      <c r="BC5361" s="41"/>
      <c r="BD5361" s="41"/>
      <c r="BE5361" s="41"/>
      <c r="BF5361" s="41"/>
      <c r="BG5361" s="41"/>
      <c r="BH5361" s="41"/>
      <c r="BI5361" s="41"/>
      <c r="BJ5361" s="41"/>
      <c r="BK5361" s="41"/>
      <c r="BL5361" s="41"/>
      <c r="BM5361" s="41"/>
      <c r="BN5361" s="41"/>
      <c r="BO5361" s="41"/>
      <c r="BP5361" s="108"/>
      <c r="CG5361" s="102"/>
      <c r="CI5361" s="45"/>
    </row>
    <row r="5362" spans="37:87" ht="13" customHeight="1">
      <c r="AK5362" s="114"/>
      <c r="AL5362" s="41"/>
      <c r="AM5362" s="41"/>
      <c r="AN5362" s="41"/>
      <c r="AO5362" s="41"/>
      <c r="AP5362" s="41"/>
      <c r="AQ5362" s="41"/>
      <c r="AR5362" s="41"/>
      <c r="AS5362" s="41"/>
      <c r="AT5362" s="41"/>
      <c r="AU5362" s="41"/>
      <c r="AV5362" s="41"/>
      <c r="AW5362" s="41"/>
      <c r="AX5362" s="41"/>
      <c r="AY5362" s="41"/>
      <c r="AZ5362" s="41"/>
      <c r="BA5362" s="41"/>
      <c r="BB5362" s="41"/>
      <c r="BC5362" s="41"/>
      <c r="BD5362" s="41"/>
      <c r="BE5362" s="41"/>
      <c r="BF5362" s="41"/>
      <c r="BG5362" s="41"/>
      <c r="BH5362" s="41"/>
      <c r="BI5362" s="41"/>
      <c r="BJ5362" s="41"/>
      <c r="BK5362" s="41"/>
      <c r="BL5362" s="41"/>
      <c r="BM5362" s="41"/>
      <c r="BN5362" s="41"/>
      <c r="BO5362" s="41"/>
      <c r="BP5362" s="108"/>
      <c r="CG5362" s="102"/>
      <c r="CI5362" s="45"/>
    </row>
    <row r="5363" spans="37:87" ht="13" customHeight="1">
      <c r="AK5363" s="114"/>
      <c r="AL5363" s="41"/>
      <c r="AM5363" s="41"/>
      <c r="AN5363" s="41"/>
      <c r="AO5363" s="41"/>
      <c r="AP5363" s="41"/>
      <c r="AQ5363" s="41"/>
      <c r="AR5363" s="41"/>
      <c r="AS5363" s="41"/>
      <c r="AT5363" s="41"/>
      <c r="AU5363" s="41"/>
      <c r="AV5363" s="41"/>
      <c r="AW5363" s="41"/>
      <c r="AX5363" s="41"/>
      <c r="AY5363" s="41"/>
      <c r="AZ5363" s="41"/>
      <c r="BA5363" s="41"/>
      <c r="BB5363" s="41"/>
      <c r="BC5363" s="41"/>
      <c r="BD5363" s="41"/>
      <c r="BE5363" s="41"/>
      <c r="BF5363" s="41"/>
      <c r="BG5363" s="41"/>
      <c r="BH5363" s="41"/>
      <c r="BI5363" s="41"/>
      <c r="BJ5363" s="41"/>
      <c r="BK5363" s="41"/>
      <c r="BL5363" s="41"/>
      <c r="BM5363" s="41"/>
      <c r="BN5363" s="41"/>
      <c r="BO5363" s="41"/>
      <c r="BP5363" s="108"/>
      <c r="CG5363" s="102"/>
      <c r="CI5363" s="45"/>
    </row>
    <row r="5364" spans="37:87" ht="13" customHeight="1">
      <c r="AK5364" s="114"/>
      <c r="AL5364" s="41"/>
      <c r="AM5364" s="41"/>
      <c r="AN5364" s="41"/>
      <c r="AO5364" s="41"/>
      <c r="AP5364" s="41"/>
      <c r="AQ5364" s="41"/>
      <c r="AR5364" s="41"/>
      <c r="AS5364" s="41"/>
      <c r="AT5364" s="41"/>
      <c r="AU5364" s="41"/>
      <c r="AV5364" s="41"/>
      <c r="AW5364" s="41"/>
      <c r="AX5364" s="41"/>
      <c r="AY5364" s="41"/>
      <c r="AZ5364" s="41"/>
      <c r="BA5364" s="41"/>
      <c r="BB5364" s="41"/>
      <c r="BC5364" s="41"/>
      <c r="BD5364" s="41"/>
      <c r="BE5364" s="41"/>
      <c r="BF5364" s="41"/>
      <c r="BG5364" s="41"/>
      <c r="BH5364" s="41"/>
      <c r="BI5364" s="41"/>
      <c r="BJ5364" s="41"/>
      <c r="BK5364" s="41"/>
      <c r="BL5364" s="41"/>
      <c r="BM5364" s="41"/>
      <c r="BN5364" s="41"/>
      <c r="BO5364" s="41"/>
      <c r="BP5364" s="108"/>
      <c r="CG5364" s="102"/>
      <c r="CI5364" s="45"/>
    </row>
    <row r="5365" spans="37:87" ht="13" customHeight="1">
      <c r="AK5365" s="114"/>
      <c r="AL5365" s="41"/>
      <c r="AM5365" s="41"/>
      <c r="AN5365" s="41"/>
      <c r="AO5365" s="41"/>
      <c r="AP5365" s="41"/>
      <c r="AQ5365" s="41"/>
      <c r="AR5365" s="41"/>
      <c r="AS5365" s="41"/>
      <c r="AT5365" s="41"/>
      <c r="AU5365" s="41"/>
      <c r="AV5365" s="41"/>
      <c r="AW5365" s="41"/>
      <c r="AX5365" s="41"/>
      <c r="AY5365" s="41"/>
      <c r="AZ5365" s="41"/>
      <c r="BA5365" s="41"/>
      <c r="BB5365" s="41"/>
      <c r="BC5365" s="41"/>
      <c r="BD5365" s="41"/>
      <c r="BE5365" s="41"/>
      <c r="BF5365" s="41"/>
      <c r="BG5365" s="41"/>
      <c r="BH5365" s="41"/>
      <c r="BI5365" s="41"/>
      <c r="BJ5365" s="41"/>
      <c r="BK5365" s="41"/>
      <c r="BL5365" s="41"/>
      <c r="BM5365" s="41"/>
      <c r="BN5365" s="41"/>
      <c r="BO5365" s="41"/>
      <c r="BP5365" s="108"/>
      <c r="CG5365" s="102"/>
      <c r="CI5365" s="45"/>
    </row>
    <row r="5366" spans="37:87" ht="13" customHeight="1">
      <c r="AK5366" s="114"/>
      <c r="AL5366" s="41"/>
      <c r="AM5366" s="41"/>
      <c r="AN5366" s="41"/>
      <c r="AO5366" s="41"/>
      <c r="AP5366" s="41"/>
      <c r="AQ5366" s="41"/>
      <c r="AR5366" s="41"/>
      <c r="AS5366" s="41"/>
      <c r="AT5366" s="41"/>
      <c r="AU5366" s="41"/>
      <c r="AV5366" s="41"/>
      <c r="AW5366" s="41"/>
      <c r="AX5366" s="41"/>
      <c r="AY5366" s="41"/>
      <c r="AZ5366" s="41"/>
      <c r="BA5366" s="41"/>
      <c r="BB5366" s="41"/>
      <c r="BC5366" s="41"/>
      <c r="BD5366" s="41"/>
      <c r="BE5366" s="41"/>
      <c r="BF5366" s="41"/>
      <c r="BG5366" s="41"/>
      <c r="BH5366" s="41"/>
      <c r="BI5366" s="41"/>
      <c r="BJ5366" s="41"/>
      <c r="BK5366" s="41"/>
      <c r="BL5366" s="41"/>
      <c r="BM5366" s="41"/>
      <c r="BN5366" s="41"/>
      <c r="BO5366" s="41"/>
      <c r="BP5366" s="108"/>
      <c r="CG5366" s="102"/>
      <c r="CI5366" s="45"/>
    </row>
    <row r="5367" spans="37:87" ht="13" customHeight="1">
      <c r="AK5367" s="114"/>
      <c r="AL5367" s="41"/>
      <c r="AM5367" s="41"/>
      <c r="AN5367" s="41"/>
      <c r="AO5367" s="41"/>
      <c r="AP5367" s="41"/>
      <c r="AQ5367" s="41"/>
      <c r="AR5367" s="41"/>
      <c r="AS5367" s="41"/>
      <c r="AT5367" s="41"/>
      <c r="AU5367" s="41"/>
      <c r="AV5367" s="41"/>
      <c r="AW5367" s="41"/>
      <c r="AX5367" s="41"/>
      <c r="AY5367" s="41"/>
      <c r="AZ5367" s="41"/>
      <c r="BA5367" s="41"/>
      <c r="BB5367" s="41"/>
      <c r="BC5367" s="41"/>
      <c r="BD5367" s="41"/>
      <c r="BE5367" s="41"/>
      <c r="BF5367" s="41"/>
      <c r="BG5367" s="41"/>
      <c r="BH5367" s="41"/>
      <c r="BI5367" s="41"/>
      <c r="BJ5367" s="41"/>
      <c r="BK5367" s="41"/>
      <c r="BL5367" s="41"/>
      <c r="BM5367" s="41"/>
      <c r="BN5367" s="41"/>
      <c r="BO5367" s="41"/>
      <c r="BP5367" s="108"/>
      <c r="CG5367" s="102"/>
      <c r="CI5367" s="45"/>
    </row>
    <row r="5368" spans="37:87" ht="13" customHeight="1">
      <c r="AK5368" s="114"/>
      <c r="AL5368" s="41"/>
      <c r="AM5368" s="41"/>
      <c r="AN5368" s="41"/>
      <c r="AO5368" s="41"/>
      <c r="AP5368" s="41"/>
      <c r="AQ5368" s="41"/>
      <c r="AR5368" s="41"/>
      <c r="AS5368" s="41"/>
      <c r="AT5368" s="41"/>
      <c r="AU5368" s="41"/>
      <c r="AV5368" s="41"/>
      <c r="AW5368" s="41"/>
      <c r="AX5368" s="41"/>
      <c r="AY5368" s="41"/>
      <c r="AZ5368" s="41"/>
      <c r="BA5368" s="41"/>
      <c r="BB5368" s="41"/>
      <c r="BC5368" s="41"/>
      <c r="BD5368" s="41"/>
      <c r="BE5368" s="41"/>
      <c r="BF5368" s="41"/>
      <c r="BG5368" s="41"/>
      <c r="BH5368" s="41"/>
      <c r="BI5368" s="41"/>
      <c r="BJ5368" s="41"/>
      <c r="BK5368" s="41"/>
      <c r="BL5368" s="41"/>
      <c r="BM5368" s="41"/>
      <c r="BN5368" s="41"/>
      <c r="BO5368" s="41"/>
      <c r="BP5368" s="108"/>
      <c r="CG5368" s="102"/>
      <c r="CI5368" s="45"/>
    </row>
    <row r="5369" spans="37:87" ht="13" customHeight="1">
      <c r="AK5369" s="114"/>
      <c r="AL5369" s="41"/>
      <c r="AM5369" s="41"/>
      <c r="AN5369" s="41"/>
      <c r="AO5369" s="41"/>
      <c r="AP5369" s="41"/>
      <c r="AQ5369" s="41"/>
      <c r="AR5369" s="41"/>
      <c r="AS5369" s="41"/>
      <c r="AT5369" s="41"/>
      <c r="AU5369" s="41"/>
      <c r="AV5369" s="41"/>
      <c r="AW5369" s="41"/>
      <c r="AX5369" s="41"/>
      <c r="AY5369" s="41"/>
      <c r="AZ5369" s="41"/>
      <c r="BA5369" s="41"/>
      <c r="BB5369" s="41"/>
      <c r="BC5369" s="41"/>
      <c r="BD5369" s="41"/>
      <c r="BE5369" s="41"/>
      <c r="BF5369" s="41"/>
      <c r="BG5369" s="41"/>
      <c r="BH5369" s="41"/>
      <c r="BI5369" s="41"/>
      <c r="BJ5369" s="41"/>
      <c r="BK5369" s="41"/>
      <c r="BL5369" s="41"/>
      <c r="BM5369" s="41"/>
      <c r="BN5369" s="41"/>
      <c r="BO5369" s="41"/>
      <c r="BP5369" s="108"/>
      <c r="CG5369" s="102"/>
      <c r="CI5369" s="45"/>
    </row>
    <row r="5370" spans="37:87" ht="13" customHeight="1">
      <c r="AK5370" s="114"/>
      <c r="AL5370" s="41"/>
      <c r="AM5370" s="41"/>
      <c r="AN5370" s="41"/>
      <c r="AO5370" s="41"/>
      <c r="AP5370" s="41"/>
      <c r="AQ5370" s="41"/>
      <c r="AR5370" s="41"/>
      <c r="AS5370" s="41"/>
      <c r="AT5370" s="41"/>
      <c r="AU5370" s="41"/>
      <c r="AV5370" s="41"/>
      <c r="AW5370" s="41"/>
      <c r="AX5370" s="41"/>
      <c r="AY5370" s="41"/>
      <c r="AZ5370" s="41"/>
      <c r="BA5370" s="41"/>
      <c r="BB5370" s="41"/>
      <c r="BC5370" s="41"/>
      <c r="BD5370" s="41"/>
      <c r="BE5370" s="41"/>
      <c r="BF5370" s="41"/>
      <c r="BG5370" s="41"/>
      <c r="BH5370" s="41"/>
      <c r="BI5370" s="41"/>
      <c r="BJ5370" s="41"/>
      <c r="BK5370" s="41"/>
      <c r="BL5370" s="41"/>
      <c r="BM5370" s="41"/>
      <c r="BN5370" s="41"/>
      <c r="BO5370" s="41"/>
      <c r="BP5370" s="108"/>
      <c r="CG5370" s="102"/>
      <c r="CI5370" s="45"/>
    </row>
    <row r="5371" spans="37:87" ht="13" customHeight="1">
      <c r="AK5371" s="114"/>
      <c r="AL5371" s="41"/>
      <c r="AM5371" s="41"/>
      <c r="AN5371" s="41"/>
      <c r="AO5371" s="41"/>
      <c r="AP5371" s="41"/>
      <c r="AQ5371" s="41"/>
      <c r="AR5371" s="41"/>
      <c r="AS5371" s="41"/>
      <c r="AT5371" s="41"/>
      <c r="AU5371" s="41"/>
      <c r="AV5371" s="41"/>
      <c r="AW5371" s="41"/>
      <c r="AX5371" s="41"/>
      <c r="AY5371" s="41"/>
      <c r="AZ5371" s="41"/>
      <c r="BA5371" s="41"/>
      <c r="BB5371" s="41"/>
      <c r="BC5371" s="41"/>
      <c r="BD5371" s="41"/>
      <c r="BE5371" s="41"/>
      <c r="BF5371" s="41"/>
      <c r="BG5371" s="41"/>
      <c r="BH5371" s="41"/>
      <c r="BI5371" s="41"/>
      <c r="BJ5371" s="41"/>
      <c r="BK5371" s="41"/>
      <c r="BL5371" s="41"/>
      <c r="BM5371" s="41"/>
      <c r="BN5371" s="41"/>
      <c r="BO5371" s="41"/>
      <c r="BP5371" s="108"/>
      <c r="CG5371" s="102"/>
      <c r="CI5371" s="45"/>
    </row>
    <row r="5372" spans="37:87" ht="13" customHeight="1">
      <c r="AK5372" s="114"/>
      <c r="AL5372" s="41"/>
      <c r="AM5372" s="41"/>
      <c r="AN5372" s="41"/>
      <c r="AO5372" s="41"/>
      <c r="AP5372" s="41"/>
      <c r="AQ5372" s="41"/>
      <c r="AR5372" s="41"/>
      <c r="AS5372" s="41"/>
      <c r="AT5372" s="41"/>
      <c r="AU5372" s="41"/>
      <c r="AV5372" s="41"/>
      <c r="AW5372" s="41"/>
      <c r="AX5372" s="41"/>
      <c r="AY5372" s="41"/>
      <c r="AZ5372" s="41"/>
      <c r="BA5372" s="41"/>
      <c r="BB5372" s="41"/>
      <c r="BC5372" s="41"/>
      <c r="BD5372" s="41"/>
      <c r="BE5372" s="41"/>
      <c r="BF5372" s="41"/>
      <c r="BG5372" s="41"/>
      <c r="BH5372" s="41"/>
      <c r="BI5372" s="41"/>
      <c r="BJ5372" s="41"/>
      <c r="BK5372" s="41"/>
      <c r="BL5372" s="41"/>
      <c r="BM5372" s="41"/>
      <c r="BN5372" s="41"/>
      <c r="BO5372" s="41"/>
      <c r="BP5372" s="108"/>
      <c r="CG5372" s="102"/>
      <c r="CI5372" s="45"/>
    </row>
    <row r="5373" spans="37:87" ht="13" customHeight="1">
      <c r="AK5373" s="114"/>
      <c r="AL5373" s="41"/>
      <c r="AM5373" s="41"/>
      <c r="AN5373" s="41"/>
      <c r="AO5373" s="41"/>
      <c r="AP5373" s="41"/>
      <c r="AQ5373" s="41"/>
      <c r="AR5373" s="41"/>
      <c r="AS5373" s="41"/>
      <c r="AT5373" s="41"/>
      <c r="AU5373" s="41"/>
      <c r="AV5373" s="41"/>
      <c r="AW5373" s="41"/>
      <c r="AX5373" s="41"/>
      <c r="AY5373" s="41"/>
      <c r="AZ5373" s="41"/>
      <c r="BA5373" s="41"/>
      <c r="BB5373" s="41"/>
      <c r="BC5373" s="41"/>
      <c r="BD5373" s="41"/>
      <c r="BE5373" s="41"/>
      <c r="BF5373" s="41"/>
      <c r="BG5373" s="41"/>
      <c r="BH5373" s="41"/>
      <c r="BI5373" s="41"/>
      <c r="BJ5373" s="41"/>
      <c r="BK5373" s="41"/>
      <c r="BL5373" s="41"/>
      <c r="BM5373" s="41"/>
      <c r="BN5373" s="41"/>
      <c r="BO5373" s="41"/>
      <c r="BP5373" s="108"/>
      <c r="CG5373" s="102"/>
      <c r="CI5373" s="45"/>
    </row>
    <row r="5374" spans="37:87" ht="13" customHeight="1">
      <c r="AK5374" s="114"/>
      <c r="AL5374" s="41"/>
      <c r="AM5374" s="41"/>
      <c r="AN5374" s="41"/>
      <c r="AO5374" s="41"/>
      <c r="AP5374" s="41"/>
      <c r="AQ5374" s="41"/>
      <c r="AR5374" s="41"/>
      <c r="AS5374" s="41"/>
      <c r="AT5374" s="41"/>
      <c r="AU5374" s="41"/>
      <c r="AV5374" s="41"/>
      <c r="AW5374" s="41"/>
      <c r="AX5374" s="41"/>
      <c r="AY5374" s="41"/>
      <c r="AZ5374" s="41"/>
      <c r="BA5374" s="41"/>
      <c r="BB5374" s="41"/>
      <c r="BC5374" s="41"/>
      <c r="BD5374" s="41"/>
      <c r="BE5374" s="41"/>
      <c r="BF5374" s="41"/>
      <c r="BG5374" s="41"/>
      <c r="BH5374" s="41"/>
      <c r="BI5374" s="41"/>
      <c r="BJ5374" s="41"/>
      <c r="BK5374" s="41"/>
      <c r="BL5374" s="41"/>
      <c r="BM5374" s="41"/>
      <c r="BN5374" s="41"/>
      <c r="BO5374" s="41"/>
      <c r="BP5374" s="108"/>
      <c r="CG5374" s="102"/>
      <c r="CI5374" s="45"/>
    </row>
    <row r="5375" spans="37:87" ht="13" customHeight="1">
      <c r="AK5375" s="114"/>
      <c r="AL5375" s="41"/>
      <c r="AM5375" s="41"/>
      <c r="AN5375" s="41"/>
      <c r="AO5375" s="41"/>
      <c r="AP5375" s="41"/>
      <c r="AQ5375" s="41"/>
      <c r="AR5375" s="41"/>
      <c r="AS5375" s="41"/>
      <c r="AT5375" s="41"/>
      <c r="AU5375" s="41"/>
      <c r="AV5375" s="41"/>
      <c r="AW5375" s="41"/>
      <c r="AX5375" s="41"/>
      <c r="AY5375" s="41"/>
      <c r="AZ5375" s="41"/>
      <c r="BA5375" s="41"/>
      <c r="BB5375" s="41"/>
      <c r="BC5375" s="41"/>
      <c r="BD5375" s="41"/>
      <c r="BE5375" s="41"/>
      <c r="BF5375" s="41"/>
      <c r="BG5375" s="41"/>
      <c r="BH5375" s="41"/>
      <c r="BI5375" s="41"/>
      <c r="BJ5375" s="41"/>
      <c r="BK5375" s="41"/>
      <c r="BL5375" s="41"/>
      <c r="BM5375" s="41"/>
      <c r="BN5375" s="41"/>
      <c r="BO5375" s="41"/>
      <c r="BP5375" s="108"/>
      <c r="CG5375" s="102"/>
      <c r="CI5375" s="45"/>
    </row>
    <row r="5376" spans="37:87" ht="13" customHeight="1">
      <c r="AK5376" s="114"/>
      <c r="AL5376" s="41"/>
      <c r="AM5376" s="41"/>
      <c r="AN5376" s="41"/>
      <c r="AO5376" s="41"/>
      <c r="AP5376" s="41"/>
      <c r="AQ5376" s="41"/>
      <c r="AR5376" s="41"/>
      <c r="AS5376" s="41"/>
      <c r="AT5376" s="41"/>
      <c r="AU5376" s="41"/>
      <c r="AV5376" s="41"/>
      <c r="AW5376" s="41"/>
      <c r="AX5376" s="41"/>
      <c r="AY5376" s="41"/>
      <c r="AZ5376" s="41"/>
      <c r="BA5376" s="41"/>
      <c r="BB5376" s="41"/>
      <c r="BC5376" s="41"/>
      <c r="BD5376" s="41"/>
      <c r="BE5376" s="41"/>
      <c r="BF5376" s="41"/>
      <c r="BG5376" s="41"/>
      <c r="BH5376" s="41"/>
      <c r="BI5376" s="41"/>
      <c r="BJ5376" s="41"/>
      <c r="BK5376" s="41"/>
      <c r="BL5376" s="41"/>
      <c r="BM5376" s="41"/>
      <c r="BN5376" s="41"/>
      <c r="BO5376" s="41"/>
      <c r="BP5376" s="108"/>
      <c r="CG5376" s="102"/>
      <c r="CI5376" s="45"/>
    </row>
    <row r="5377" spans="37:87" ht="13" customHeight="1">
      <c r="AK5377" s="114"/>
      <c r="AL5377" s="41"/>
      <c r="AM5377" s="41"/>
      <c r="AN5377" s="41"/>
      <c r="AO5377" s="41"/>
      <c r="AP5377" s="41"/>
      <c r="AQ5377" s="41"/>
      <c r="AR5377" s="41"/>
      <c r="AS5377" s="41"/>
      <c r="AT5377" s="41"/>
      <c r="AU5377" s="41"/>
      <c r="AV5377" s="41"/>
      <c r="AW5377" s="41"/>
      <c r="AX5377" s="41"/>
      <c r="AY5377" s="41"/>
      <c r="AZ5377" s="41"/>
      <c r="BA5377" s="41"/>
      <c r="BB5377" s="41"/>
      <c r="BC5377" s="41"/>
      <c r="BD5377" s="41"/>
      <c r="BE5377" s="41"/>
      <c r="BF5377" s="41"/>
      <c r="BG5377" s="41"/>
      <c r="BH5377" s="41"/>
      <c r="BI5377" s="41"/>
      <c r="BJ5377" s="41"/>
      <c r="BK5377" s="41"/>
      <c r="BL5377" s="41"/>
      <c r="BM5377" s="41"/>
      <c r="BN5377" s="41"/>
      <c r="BO5377" s="41"/>
      <c r="BP5377" s="108"/>
      <c r="CG5377" s="102"/>
      <c r="CI5377" s="45"/>
    </row>
    <row r="5378" spans="37:87" ht="13" customHeight="1">
      <c r="AK5378" s="114"/>
      <c r="AL5378" s="41"/>
      <c r="AM5378" s="41"/>
      <c r="AN5378" s="41"/>
      <c r="AO5378" s="41"/>
      <c r="AP5378" s="41"/>
      <c r="AQ5378" s="41"/>
      <c r="AR5378" s="41"/>
      <c r="AS5378" s="41"/>
      <c r="AT5378" s="41"/>
      <c r="AU5378" s="41"/>
      <c r="AV5378" s="41"/>
      <c r="AW5378" s="41"/>
      <c r="AX5378" s="41"/>
      <c r="AY5378" s="41"/>
      <c r="AZ5378" s="41"/>
      <c r="BA5378" s="41"/>
      <c r="BB5378" s="41"/>
      <c r="BC5378" s="41"/>
      <c r="BD5378" s="41"/>
      <c r="BE5378" s="41"/>
      <c r="BF5378" s="41"/>
      <c r="BG5378" s="41"/>
      <c r="BH5378" s="41"/>
      <c r="BI5378" s="41"/>
      <c r="BJ5378" s="41"/>
      <c r="BK5378" s="41"/>
      <c r="BL5378" s="41"/>
      <c r="BM5378" s="41"/>
      <c r="BN5378" s="41"/>
      <c r="BO5378" s="41"/>
      <c r="BP5378" s="108"/>
      <c r="CG5378" s="102"/>
      <c r="CI5378" s="45"/>
    </row>
    <row r="5379" spans="37:87" ht="13" customHeight="1">
      <c r="AK5379" s="114"/>
      <c r="AL5379" s="41"/>
      <c r="AM5379" s="41"/>
      <c r="AN5379" s="41"/>
      <c r="AO5379" s="41"/>
      <c r="AP5379" s="41"/>
      <c r="AQ5379" s="41"/>
      <c r="AR5379" s="41"/>
      <c r="AS5379" s="41"/>
      <c r="AT5379" s="41"/>
      <c r="AU5379" s="41"/>
      <c r="AV5379" s="41"/>
      <c r="AW5379" s="41"/>
      <c r="AX5379" s="41"/>
      <c r="AY5379" s="41"/>
      <c r="AZ5379" s="41"/>
      <c r="BA5379" s="41"/>
      <c r="BB5379" s="41"/>
      <c r="BC5379" s="41"/>
      <c r="BD5379" s="41"/>
      <c r="BE5379" s="41"/>
      <c r="BF5379" s="41"/>
      <c r="BG5379" s="41"/>
      <c r="BH5379" s="41"/>
      <c r="BI5379" s="41"/>
      <c r="BJ5379" s="41"/>
      <c r="BK5379" s="41"/>
      <c r="BL5379" s="41"/>
      <c r="BM5379" s="41"/>
      <c r="BN5379" s="41"/>
      <c r="BO5379" s="41"/>
      <c r="BP5379" s="108"/>
      <c r="CG5379" s="102"/>
      <c r="CI5379" s="45"/>
    </row>
    <row r="5380" spans="37:87" ht="13" customHeight="1">
      <c r="AK5380" s="114"/>
      <c r="AL5380" s="41"/>
      <c r="AM5380" s="41"/>
      <c r="AN5380" s="41"/>
      <c r="AO5380" s="41"/>
      <c r="AP5380" s="41"/>
      <c r="AQ5380" s="41"/>
      <c r="AR5380" s="41"/>
      <c r="AS5380" s="41"/>
      <c r="AT5380" s="41"/>
      <c r="AU5380" s="41"/>
      <c r="AV5380" s="41"/>
      <c r="AW5380" s="41"/>
      <c r="AX5380" s="41"/>
      <c r="AY5380" s="41"/>
      <c r="AZ5380" s="41"/>
      <c r="BA5380" s="41"/>
      <c r="BB5380" s="41"/>
      <c r="BC5380" s="41"/>
      <c r="BD5380" s="41"/>
      <c r="BE5380" s="41"/>
      <c r="BF5380" s="41"/>
      <c r="BG5380" s="41"/>
      <c r="BH5380" s="41"/>
      <c r="BI5380" s="41"/>
      <c r="BJ5380" s="41"/>
      <c r="BK5380" s="41"/>
      <c r="BL5380" s="41"/>
      <c r="BM5380" s="41"/>
      <c r="BN5380" s="41"/>
      <c r="BO5380" s="41"/>
      <c r="BP5380" s="108"/>
      <c r="CG5380" s="102"/>
      <c r="CI5380" s="45"/>
    </row>
    <row r="5381" spans="37:87" ht="13" customHeight="1">
      <c r="AK5381" s="114"/>
      <c r="AL5381" s="41"/>
      <c r="AM5381" s="41"/>
      <c r="AN5381" s="41"/>
      <c r="AO5381" s="41"/>
      <c r="AP5381" s="41"/>
      <c r="AQ5381" s="41"/>
      <c r="AR5381" s="41"/>
      <c r="AS5381" s="41"/>
      <c r="AT5381" s="41"/>
      <c r="AU5381" s="41"/>
      <c r="AV5381" s="41"/>
      <c r="AW5381" s="41"/>
      <c r="AX5381" s="41"/>
      <c r="AY5381" s="41"/>
      <c r="AZ5381" s="41"/>
      <c r="BA5381" s="41"/>
      <c r="BB5381" s="41"/>
      <c r="BC5381" s="41"/>
      <c r="BD5381" s="41"/>
      <c r="BE5381" s="41"/>
      <c r="BF5381" s="41"/>
      <c r="BG5381" s="41"/>
      <c r="BH5381" s="41"/>
      <c r="BI5381" s="41"/>
      <c r="BJ5381" s="41"/>
      <c r="BK5381" s="41"/>
      <c r="BL5381" s="41"/>
      <c r="BM5381" s="41"/>
      <c r="BN5381" s="41"/>
      <c r="BO5381" s="41"/>
      <c r="BP5381" s="108"/>
      <c r="CG5381" s="102"/>
      <c r="CI5381" s="45"/>
    </row>
    <row r="5382" spans="37:87" ht="13" customHeight="1">
      <c r="AK5382" s="114"/>
      <c r="AL5382" s="41"/>
      <c r="AM5382" s="41"/>
      <c r="AN5382" s="41"/>
      <c r="AO5382" s="41"/>
      <c r="AP5382" s="41"/>
      <c r="AQ5382" s="41"/>
      <c r="AR5382" s="41"/>
      <c r="AS5382" s="41"/>
      <c r="AT5382" s="41"/>
      <c r="AU5382" s="41"/>
      <c r="AV5382" s="41"/>
      <c r="AW5382" s="41"/>
      <c r="AX5382" s="41"/>
      <c r="AY5382" s="41"/>
      <c r="AZ5382" s="41"/>
      <c r="BA5382" s="41"/>
      <c r="BB5382" s="41"/>
      <c r="BC5382" s="41"/>
      <c r="BD5382" s="41"/>
      <c r="BE5382" s="41"/>
      <c r="BF5382" s="41"/>
      <c r="BG5382" s="41"/>
      <c r="BH5382" s="41"/>
      <c r="BI5382" s="41"/>
      <c r="BJ5382" s="41"/>
      <c r="BK5382" s="41"/>
      <c r="BL5382" s="41"/>
      <c r="BM5382" s="41"/>
      <c r="BN5382" s="41"/>
      <c r="BO5382" s="41"/>
      <c r="BP5382" s="108"/>
      <c r="CG5382" s="102"/>
      <c r="CI5382" s="45"/>
    </row>
    <row r="5383" spans="37:87" ht="13" customHeight="1">
      <c r="AK5383" s="114"/>
      <c r="AL5383" s="41"/>
      <c r="AM5383" s="41"/>
      <c r="AN5383" s="41"/>
      <c r="AO5383" s="41"/>
      <c r="AP5383" s="41"/>
      <c r="AQ5383" s="41"/>
      <c r="AR5383" s="41"/>
      <c r="AS5383" s="41"/>
      <c r="AT5383" s="41"/>
      <c r="AU5383" s="41"/>
      <c r="AV5383" s="41"/>
      <c r="AW5383" s="41"/>
      <c r="AX5383" s="41"/>
      <c r="AY5383" s="41"/>
      <c r="AZ5383" s="41"/>
      <c r="BA5383" s="41"/>
      <c r="BB5383" s="41"/>
      <c r="BC5383" s="41"/>
      <c r="BD5383" s="41"/>
      <c r="BE5383" s="41"/>
      <c r="BF5383" s="41"/>
      <c r="BG5383" s="41"/>
      <c r="BH5383" s="41"/>
      <c r="BI5383" s="41"/>
      <c r="BJ5383" s="41"/>
      <c r="BK5383" s="41"/>
      <c r="BL5383" s="41"/>
      <c r="BM5383" s="41"/>
      <c r="BN5383" s="41"/>
      <c r="BO5383" s="41"/>
      <c r="BP5383" s="108"/>
      <c r="CG5383" s="102"/>
      <c r="CI5383" s="45"/>
    </row>
    <row r="5384" spans="37:87" ht="13" customHeight="1">
      <c r="AK5384" s="114"/>
      <c r="AL5384" s="41"/>
      <c r="AM5384" s="41"/>
      <c r="AN5384" s="41"/>
      <c r="AO5384" s="41"/>
      <c r="AP5384" s="41"/>
      <c r="AQ5384" s="41"/>
      <c r="AR5384" s="41"/>
      <c r="AS5384" s="41"/>
      <c r="AT5384" s="41"/>
      <c r="AU5384" s="41"/>
      <c r="AV5384" s="41"/>
      <c r="AW5384" s="41"/>
      <c r="AX5384" s="41"/>
      <c r="AY5384" s="41"/>
      <c r="AZ5384" s="41"/>
      <c r="BA5384" s="41"/>
      <c r="BB5384" s="41"/>
      <c r="BC5384" s="41"/>
      <c r="BD5384" s="41"/>
      <c r="BE5384" s="41"/>
      <c r="BF5384" s="41"/>
      <c r="BG5384" s="41"/>
      <c r="BH5384" s="41"/>
      <c r="BI5384" s="41"/>
      <c r="BJ5384" s="41"/>
      <c r="BK5384" s="41"/>
      <c r="BL5384" s="41"/>
      <c r="BM5384" s="41"/>
      <c r="BN5384" s="41"/>
      <c r="BO5384" s="41"/>
      <c r="BP5384" s="108"/>
      <c r="CG5384" s="102"/>
      <c r="CI5384" s="45"/>
    </row>
    <row r="5385" spans="37:87" ht="13" customHeight="1">
      <c r="AK5385" s="114"/>
      <c r="AL5385" s="41"/>
      <c r="AM5385" s="41"/>
      <c r="AN5385" s="41"/>
      <c r="AO5385" s="41"/>
      <c r="AP5385" s="41"/>
      <c r="AQ5385" s="41"/>
      <c r="AR5385" s="41"/>
      <c r="AS5385" s="41"/>
      <c r="AT5385" s="41"/>
      <c r="AU5385" s="41"/>
      <c r="AV5385" s="41"/>
      <c r="AW5385" s="41"/>
      <c r="AX5385" s="41"/>
      <c r="AY5385" s="41"/>
      <c r="AZ5385" s="41"/>
      <c r="BA5385" s="41"/>
      <c r="BB5385" s="41"/>
      <c r="BC5385" s="41"/>
      <c r="BD5385" s="41"/>
      <c r="BE5385" s="41"/>
      <c r="BF5385" s="41"/>
      <c r="BG5385" s="41"/>
      <c r="BH5385" s="41"/>
      <c r="BI5385" s="41"/>
      <c r="BJ5385" s="41"/>
      <c r="BK5385" s="41"/>
      <c r="BL5385" s="41"/>
      <c r="BM5385" s="41"/>
      <c r="BN5385" s="41"/>
      <c r="BO5385" s="41"/>
      <c r="BP5385" s="108"/>
      <c r="CG5385" s="102"/>
      <c r="CI5385" s="45"/>
    </row>
    <row r="5386" spans="37:87" ht="13" customHeight="1">
      <c r="AK5386" s="114"/>
      <c r="AL5386" s="41"/>
      <c r="AM5386" s="41"/>
      <c r="AN5386" s="41"/>
      <c r="AO5386" s="41"/>
      <c r="AP5386" s="41"/>
      <c r="AQ5386" s="41"/>
      <c r="AR5386" s="41"/>
      <c r="AS5386" s="41"/>
      <c r="AT5386" s="41"/>
      <c r="AU5386" s="41"/>
      <c r="AV5386" s="41"/>
      <c r="AW5386" s="41"/>
      <c r="AX5386" s="41"/>
      <c r="AY5386" s="41"/>
      <c r="AZ5386" s="41"/>
      <c r="BA5386" s="41"/>
      <c r="BB5386" s="41"/>
      <c r="BC5386" s="41"/>
      <c r="BD5386" s="41"/>
      <c r="BE5386" s="41"/>
      <c r="BF5386" s="41"/>
      <c r="BG5386" s="41"/>
      <c r="BH5386" s="41"/>
      <c r="BI5386" s="41"/>
      <c r="BJ5386" s="41"/>
      <c r="BK5386" s="41"/>
      <c r="BL5386" s="41"/>
      <c r="BM5386" s="41"/>
      <c r="BN5386" s="41"/>
      <c r="BO5386" s="41"/>
      <c r="BP5386" s="108"/>
      <c r="CG5386" s="102"/>
      <c r="CI5386" s="45"/>
    </row>
    <row r="5387" spans="37:87" ht="13" customHeight="1">
      <c r="AK5387" s="114"/>
      <c r="AL5387" s="41"/>
      <c r="AM5387" s="41"/>
      <c r="AN5387" s="41"/>
      <c r="AO5387" s="41"/>
      <c r="AP5387" s="41"/>
      <c r="AQ5387" s="41"/>
      <c r="AR5387" s="41"/>
      <c r="AS5387" s="41"/>
      <c r="AT5387" s="41"/>
      <c r="AU5387" s="41"/>
      <c r="AV5387" s="41"/>
      <c r="AW5387" s="41"/>
      <c r="AX5387" s="41"/>
      <c r="AY5387" s="41"/>
      <c r="AZ5387" s="41"/>
      <c r="BA5387" s="41"/>
      <c r="BB5387" s="41"/>
      <c r="BC5387" s="41"/>
      <c r="BD5387" s="41"/>
      <c r="BE5387" s="41"/>
      <c r="BF5387" s="41"/>
      <c r="BG5387" s="41"/>
      <c r="BH5387" s="41"/>
      <c r="BI5387" s="41"/>
      <c r="BJ5387" s="41"/>
      <c r="BK5387" s="41"/>
      <c r="BL5387" s="41"/>
      <c r="BM5387" s="41"/>
      <c r="BN5387" s="41"/>
      <c r="BO5387" s="41"/>
      <c r="BP5387" s="108"/>
      <c r="CG5387" s="102"/>
      <c r="CI5387" s="45"/>
    </row>
    <row r="5388" spans="37:87" ht="13" customHeight="1">
      <c r="AK5388" s="114"/>
      <c r="AL5388" s="41"/>
      <c r="AM5388" s="41"/>
      <c r="AN5388" s="41"/>
      <c r="AO5388" s="41"/>
      <c r="AP5388" s="41"/>
      <c r="AQ5388" s="41"/>
      <c r="AR5388" s="41"/>
      <c r="AS5388" s="41"/>
      <c r="AT5388" s="41"/>
      <c r="AU5388" s="41"/>
      <c r="AV5388" s="41"/>
      <c r="AW5388" s="41"/>
      <c r="AX5388" s="41"/>
      <c r="AY5388" s="41"/>
      <c r="AZ5388" s="41"/>
      <c r="BA5388" s="41"/>
      <c r="BB5388" s="41"/>
      <c r="BC5388" s="41"/>
      <c r="BD5388" s="41"/>
      <c r="BE5388" s="41"/>
      <c r="BF5388" s="41"/>
      <c r="BG5388" s="41"/>
      <c r="BH5388" s="41"/>
      <c r="BI5388" s="41"/>
      <c r="BJ5388" s="41"/>
      <c r="BK5388" s="41"/>
      <c r="BL5388" s="41"/>
      <c r="BM5388" s="41"/>
      <c r="BN5388" s="41"/>
      <c r="BO5388" s="41"/>
      <c r="BP5388" s="108"/>
      <c r="CG5388" s="102"/>
      <c r="CI5388" s="45"/>
    </row>
    <row r="5389" spans="37:87" ht="13" customHeight="1">
      <c r="AK5389" s="114"/>
      <c r="AL5389" s="41"/>
      <c r="AM5389" s="41"/>
      <c r="AN5389" s="41"/>
      <c r="AO5389" s="41"/>
      <c r="AP5389" s="41"/>
      <c r="AQ5389" s="41"/>
      <c r="AR5389" s="41"/>
      <c r="AS5389" s="41"/>
      <c r="AT5389" s="41"/>
      <c r="AU5389" s="41"/>
      <c r="AV5389" s="41"/>
      <c r="AW5389" s="41"/>
      <c r="AX5389" s="41"/>
      <c r="AY5389" s="41"/>
      <c r="AZ5389" s="41"/>
      <c r="BA5389" s="41"/>
      <c r="BB5389" s="41"/>
      <c r="BC5389" s="41"/>
      <c r="BD5389" s="41"/>
      <c r="BE5389" s="41"/>
      <c r="BF5389" s="41"/>
      <c r="BG5389" s="41"/>
      <c r="BH5389" s="41"/>
      <c r="BI5389" s="41"/>
      <c r="BJ5389" s="41"/>
      <c r="BK5389" s="41"/>
      <c r="BL5389" s="41"/>
      <c r="BM5389" s="41"/>
      <c r="BN5389" s="41"/>
      <c r="BO5389" s="41"/>
      <c r="BP5389" s="108"/>
      <c r="CG5389" s="102"/>
      <c r="CI5389" s="45"/>
    </row>
    <row r="5390" spans="37:87" ht="13" customHeight="1">
      <c r="AK5390" s="114"/>
      <c r="AL5390" s="41"/>
      <c r="AM5390" s="41"/>
      <c r="AN5390" s="41"/>
      <c r="AO5390" s="41"/>
      <c r="AP5390" s="41"/>
      <c r="AQ5390" s="41"/>
      <c r="AR5390" s="41"/>
      <c r="AS5390" s="41"/>
      <c r="AT5390" s="41"/>
      <c r="AU5390" s="41"/>
      <c r="AV5390" s="41"/>
      <c r="AW5390" s="41"/>
      <c r="AX5390" s="41"/>
      <c r="AY5390" s="41"/>
      <c r="AZ5390" s="41"/>
      <c r="BA5390" s="41"/>
      <c r="BB5390" s="41"/>
      <c r="BC5390" s="41"/>
      <c r="BD5390" s="41"/>
      <c r="BE5390" s="41"/>
      <c r="BF5390" s="41"/>
      <c r="BG5390" s="41"/>
      <c r="BH5390" s="41"/>
      <c r="BI5390" s="41"/>
      <c r="BJ5390" s="41"/>
      <c r="BK5390" s="41"/>
      <c r="BL5390" s="41"/>
      <c r="BM5390" s="41"/>
      <c r="BN5390" s="41"/>
      <c r="BO5390" s="41"/>
      <c r="BP5390" s="108"/>
      <c r="CG5390" s="102"/>
      <c r="CI5390" s="45"/>
    </row>
    <row r="5391" spans="37:87" ht="13" customHeight="1">
      <c r="AK5391" s="114"/>
      <c r="AL5391" s="41"/>
      <c r="AM5391" s="41"/>
      <c r="AN5391" s="41"/>
      <c r="AO5391" s="41"/>
      <c r="AP5391" s="41"/>
      <c r="AQ5391" s="41"/>
      <c r="AR5391" s="41"/>
      <c r="AS5391" s="41"/>
      <c r="AT5391" s="41"/>
      <c r="AU5391" s="41"/>
      <c r="AV5391" s="41"/>
      <c r="AW5391" s="41"/>
      <c r="AX5391" s="41"/>
      <c r="AY5391" s="41"/>
      <c r="AZ5391" s="41"/>
      <c r="BA5391" s="41"/>
      <c r="BB5391" s="41"/>
      <c r="BC5391" s="41"/>
      <c r="BD5391" s="41"/>
      <c r="BE5391" s="41"/>
      <c r="BF5391" s="41"/>
      <c r="BG5391" s="41"/>
      <c r="BH5391" s="41"/>
      <c r="BI5391" s="41"/>
      <c r="BJ5391" s="41"/>
      <c r="BK5391" s="41"/>
      <c r="BL5391" s="41"/>
      <c r="BM5391" s="41"/>
      <c r="BN5391" s="41"/>
      <c r="BO5391" s="41"/>
      <c r="BP5391" s="108"/>
      <c r="CG5391" s="102"/>
      <c r="CI5391" s="45"/>
    </row>
    <row r="5392" spans="37:87" ht="13" customHeight="1">
      <c r="AK5392" s="114"/>
      <c r="AL5392" s="41"/>
      <c r="AM5392" s="41"/>
      <c r="AN5392" s="41"/>
      <c r="AO5392" s="41"/>
      <c r="AP5392" s="41"/>
      <c r="AQ5392" s="41"/>
      <c r="AR5392" s="41"/>
      <c r="AS5392" s="41"/>
      <c r="AT5392" s="41"/>
      <c r="AU5392" s="41"/>
      <c r="AV5392" s="41"/>
      <c r="AW5392" s="41"/>
      <c r="AX5392" s="41"/>
      <c r="AY5392" s="41"/>
      <c r="AZ5392" s="41"/>
      <c r="BA5392" s="41"/>
      <c r="BB5392" s="41"/>
      <c r="BC5392" s="41"/>
      <c r="BD5392" s="41"/>
      <c r="BE5392" s="41"/>
      <c r="BF5392" s="41"/>
      <c r="BG5392" s="41"/>
      <c r="BH5392" s="41"/>
      <c r="BI5392" s="41"/>
      <c r="BJ5392" s="41"/>
      <c r="BK5392" s="41"/>
      <c r="BL5392" s="41"/>
      <c r="BM5392" s="41"/>
      <c r="BN5392" s="41"/>
      <c r="BO5392" s="41"/>
      <c r="BP5392" s="108"/>
      <c r="CG5392" s="102"/>
      <c r="CI5392" s="45"/>
    </row>
    <row r="5393" spans="37:87" ht="13" customHeight="1">
      <c r="AK5393" s="114"/>
      <c r="AL5393" s="41"/>
      <c r="AM5393" s="41"/>
      <c r="AN5393" s="41"/>
      <c r="AO5393" s="41"/>
      <c r="AP5393" s="41"/>
      <c r="AQ5393" s="41"/>
      <c r="AR5393" s="41"/>
      <c r="AS5393" s="41"/>
      <c r="AT5393" s="41"/>
      <c r="AU5393" s="41"/>
      <c r="AV5393" s="41"/>
      <c r="AW5393" s="41"/>
      <c r="AX5393" s="41"/>
      <c r="AY5393" s="41"/>
      <c r="AZ5393" s="41"/>
      <c r="BA5393" s="41"/>
      <c r="BB5393" s="41"/>
      <c r="BC5393" s="41"/>
      <c r="BD5393" s="41"/>
      <c r="BE5393" s="41"/>
      <c r="BF5393" s="41"/>
      <c r="BG5393" s="41"/>
      <c r="BH5393" s="41"/>
      <c r="BI5393" s="41"/>
      <c r="BJ5393" s="41"/>
      <c r="BK5393" s="41"/>
      <c r="BL5393" s="41"/>
      <c r="BM5393" s="41"/>
      <c r="BN5393" s="41"/>
      <c r="BO5393" s="41"/>
      <c r="BP5393" s="108"/>
      <c r="CG5393" s="102"/>
      <c r="CI5393" s="45"/>
    </row>
    <row r="5394" spans="37:87" ht="13" customHeight="1">
      <c r="AK5394" s="114"/>
      <c r="AL5394" s="41"/>
      <c r="AM5394" s="41"/>
      <c r="AN5394" s="41"/>
      <c r="AO5394" s="41"/>
      <c r="AP5394" s="41"/>
      <c r="AQ5394" s="41"/>
      <c r="AR5394" s="41"/>
      <c r="AS5394" s="41"/>
      <c r="AT5394" s="41"/>
      <c r="AU5394" s="41"/>
      <c r="AV5394" s="41"/>
      <c r="AW5394" s="41"/>
      <c r="AX5394" s="41"/>
      <c r="AY5394" s="41"/>
      <c r="AZ5394" s="41"/>
      <c r="BA5394" s="41"/>
      <c r="BB5394" s="41"/>
      <c r="BC5394" s="41"/>
      <c r="BD5394" s="41"/>
      <c r="BE5394" s="41"/>
      <c r="BF5394" s="41"/>
      <c r="BG5394" s="41"/>
      <c r="BH5394" s="41"/>
      <c r="BI5394" s="41"/>
      <c r="BJ5394" s="41"/>
      <c r="BK5394" s="41"/>
      <c r="BL5394" s="41"/>
      <c r="BM5394" s="41"/>
      <c r="BN5394" s="41"/>
      <c r="BO5394" s="41"/>
      <c r="BP5394" s="108"/>
      <c r="CG5394" s="102"/>
      <c r="CI5394" s="45"/>
    </row>
    <row r="5395" spans="37:87" ht="13" customHeight="1">
      <c r="AK5395" s="114"/>
      <c r="AL5395" s="41"/>
      <c r="AM5395" s="41"/>
      <c r="AN5395" s="41"/>
      <c r="AO5395" s="41"/>
      <c r="AP5395" s="41"/>
      <c r="AQ5395" s="41"/>
      <c r="AR5395" s="41"/>
      <c r="AS5395" s="41"/>
      <c r="AT5395" s="41"/>
      <c r="AU5395" s="41"/>
      <c r="AV5395" s="41"/>
      <c r="AW5395" s="41"/>
      <c r="AX5395" s="41"/>
      <c r="AY5395" s="41"/>
      <c r="AZ5395" s="41"/>
      <c r="BA5395" s="41"/>
      <c r="BB5395" s="41"/>
      <c r="BC5395" s="41"/>
      <c r="BD5395" s="41"/>
      <c r="BE5395" s="41"/>
      <c r="BF5395" s="41"/>
      <c r="BG5395" s="41"/>
      <c r="BH5395" s="41"/>
      <c r="BI5395" s="41"/>
      <c r="BJ5395" s="41"/>
      <c r="BK5395" s="41"/>
      <c r="BL5395" s="41"/>
      <c r="BM5395" s="41"/>
      <c r="BN5395" s="41"/>
      <c r="BO5395" s="41"/>
      <c r="BP5395" s="108"/>
      <c r="CG5395" s="102"/>
      <c r="CI5395" s="45"/>
    </row>
    <row r="5396" spans="37:87" ht="13" customHeight="1">
      <c r="AK5396" s="114"/>
      <c r="AL5396" s="41"/>
      <c r="AM5396" s="41"/>
      <c r="AN5396" s="41"/>
      <c r="AO5396" s="41"/>
      <c r="AP5396" s="41"/>
      <c r="AQ5396" s="41"/>
      <c r="AR5396" s="41"/>
      <c r="AS5396" s="41"/>
      <c r="AT5396" s="41"/>
      <c r="AU5396" s="41"/>
      <c r="AV5396" s="41"/>
      <c r="AW5396" s="41"/>
      <c r="AX5396" s="41"/>
      <c r="AY5396" s="41"/>
      <c r="AZ5396" s="41"/>
      <c r="BA5396" s="41"/>
      <c r="BB5396" s="41"/>
      <c r="BC5396" s="41"/>
      <c r="BD5396" s="41"/>
      <c r="BE5396" s="41"/>
      <c r="BF5396" s="41"/>
      <c r="BG5396" s="41"/>
      <c r="BH5396" s="41"/>
      <c r="BI5396" s="41"/>
      <c r="BJ5396" s="41"/>
      <c r="BK5396" s="41"/>
      <c r="BL5396" s="41"/>
      <c r="BM5396" s="41"/>
      <c r="BN5396" s="41"/>
      <c r="BO5396" s="41"/>
      <c r="BP5396" s="108"/>
      <c r="CG5396" s="102"/>
      <c r="CI5396" s="45"/>
    </row>
    <row r="5397" spans="37:87" ht="13" customHeight="1">
      <c r="AK5397" s="114"/>
      <c r="AL5397" s="41"/>
      <c r="AM5397" s="41"/>
      <c r="AN5397" s="41"/>
      <c r="AO5397" s="41"/>
      <c r="AP5397" s="41"/>
      <c r="AQ5397" s="41"/>
      <c r="AR5397" s="41"/>
      <c r="AS5397" s="41"/>
      <c r="AT5397" s="41"/>
      <c r="AU5397" s="41"/>
      <c r="AV5397" s="41"/>
      <c r="AW5397" s="41"/>
      <c r="AX5397" s="41"/>
      <c r="AY5397" s="41"/>
      <c r="AZ5397" s="41"/>
      <c r="BA5397" s="41"/>
      <c r="BB5397" s="41"/>
      <c r="BC5397" s="41"/>
      <c r="BD5397" s="41"/>
      <c r="BE5397" s="41"/>
      <c r="BF5397" s="41"/>
      <c r="BG5397" s="41"/>
      <c r="BH5397" s="41"/>
      <c r="BI5397" s="41"/>
      <c r="BJ5397" s="41"/>
      <c r="BK5397" s="41"/>
      <c r="BL5397" s="41"/>
      <c r="BM5397" s="41"/>
      <c r="BN5397" s="41"/>
      <c r="BO5397" s="41"/>
      <c r="BP5397" s="108"/>
      <c r="CG5397" s="102"/>
      <c r="CI5397" s="45"/>
    </row>
    <row r="5398" spans="37:87" ht="13" customHeight="1">
      <c r="AK5398" s="114"/>
      <c r="AL5398" s="41"/>
      <c r="AM5398" s="41"/>
      <c r="AN5398" s="41"/>
      <c r="AO5398" s="41"/>
      <c r="AP5398" s="41"/>
      <c r="AQ5398" s="41"/>
      <c r="AR5398" s="41"/>
      <c r="AS5398" s="41"/>
      <c r="AT5398" s="41"/>
      <c r="AU5398" s="41"/>
      <c r="AV5398" s="41"/>
      <c r="AW5398" s="41"/>
      <c r="AX5398" s="41"/>
      <c r="AY5398" s="41"/>
      <c r="AZ5398" s="41"/>
      <c r="BA5398" s="41"/>
      <c r="BB5398" s="41"/>
      <c r="BC5398" s="41"/>
      <c r="BD5398" s="41"/>
      <c r="BE5398" s="41"/>
      <c r="BF5398" s="41"/>
      <c r="BG5398" s="41"/>
      <c r="BH5398" s="41"/>
      <c r="BI5398" s="41"/>
      <c r="BJ5398" s="41"/>
      <c r="BK5398" s="41"/>
      <c r="BL5398" s="41"/>
      <c r="BM5398" s="41"/>
      <c r="BN5398" s="41"/>
      <c r="BO5398" s="41"/>
      <c r="BP5398" s="108"/>
      <c r="CG5398" s="102"/>
      <c r="CI5398" s="45"/>
    </row>
    <row r="5399" spans="37:87" ht="13" customHeight="1">
      <c r="AK5399" s="114"/>
      <c r="AL5399" s="41"/>
      <c r="AM5399" s="41"/>
      <c r="AN5399" s="41"/>
      <c r="AO5399" s="41"/>
      <c r="AP5399" s="41"/>
      <c r="AQ5399" s="41"/>
      <c r="AR5399" s="41"/>
      <c r="AS5399" s="41"/>
      <c r="AT5399" s="41"/>
      <c r="AU5399" s="41"/>
      <c r="AV5399" s="41"/>
      <c r="AW5399" s="41"/>
      <c r="AX5399" s="41"/>
      <c r="AY5399" s="41"/>
      <c r="AZ5399" s="41"/>
      <c r="BA5399" s="41"/>
      <c r="BB5399" s="41"/>
      <c r="BC5399" s="41"/>
      <c r="BD5399" s="41"/>
      <c r="BE5399" s="41"/>
      <c r="BF5399" s="41"/>
      <c r="BG5399" s="41"/>
      <c r="BH5399" s="41"/>
      <c r="BI5399" s="41"/>
      <c r="BJ5399" s="41"/>
      <c r="BK5399" s="41"/>
      <c r="BL5399" s="41"/>
      <c r="BM5399" s="41"/>
      <c r="BN5399" s="41"/>
      <c r="BO5399" s="41"/>
      <c r="BP5399" s="108"/>
      <c r="CG5399" s="102"/>
      <c r="CI5399" s="45"/>
    </row>
    <row r="5400" spans="37:87" ht="13" customHeight="1">
      <c r="AK5400" s="114"/>
      <c r="AL5400" s="41"/>
      <c r="AM5400" s="41"/>
      <c r="AN5400" s="41"/>
      <c r="AO5400" s="41"/>
      <c r="AP5400" s="41"/>
      <c r="AQ5400" s="41"/>
      <c r="AR5400" s="41"/>
      <c r="AS5400" s="41"/>
      <c r="AT5400" s="41"/>
      <c r="AU5400" s="41"/>
      <c r="AV5400" s="41"/>
      <c r="AW5400" s="41"/>
      <c r="AX5400" s="41"/>
      <c r="AY5400" s="41"/>
      <c r="AZ5400" s="41"/>
      <c r="BA5400" s="41"/>
      <c r="BB5400" s="41"/>
      <c r="BC5400" s="41"/>
      <c r="BD5400" s="41"/>
      <c r="BE5400" s="41"/>
      <c r="BF5400" s="41"/>
      <c r="BG5400" s="41"/>
      <c r="BH5400" s="41"/>
      <c r="BI5400" s="41"/>
      <c r="BJ5400" s="41"/>
      <c r="BK5400" s="41"/>
      <c r="BL5400" s="41"/>
      <c r="BM5400" s="41"/>
      <c r="BN5400" s="41"/>
      <c r="BO5400" s="41"/>
      <c r="BP5400" s="108"/>
      <c r="CG5400" s="102"/>
      <c r="CI5400" s="45"/>
    </row>
    <row r="5401" spans="37:87" ht="13" customHeight="1">
      <c r="AK5401" s="114"/>
      <c r="AL5401" s="41"/>
      <c r="AM5401" s="41"/>
      <c r="AN5401" s="41"/>
      <c r="AO5401" s="41"/>
      <c r="AP5401" s="41"/>
      <c r="AQ5401" s="41"/>
      <c r="AR5401" s="41"/>
      <c r="AS5401" s="41"/>
      <c r="AT5401" s="41"/>
      <c r="AU5401" s="41"/>
      <c r="AV5401" s="41"/>
      <c r="AW5401" s="41"/>
      <c r="AX5401" s="41"/>
      <c r="AY5401" s="41"/>
      <c r="AZ5401" s="41"/>
      <c r="BA5401" s="41"/>
      <c r="BB5401" s="41"/>
      <c r="BC5401" s="41"/>
      <c r="BD5401" s="41"/>
      <c r="BE5401" s="41"/>
      <c r="BF5401" s="41"/>
      <c r="BG5401" s="41"/>
      <c r="BH5401" s="41"/>
      <c r="BI5401" s="41"/>
      <c r="BJ5401" s="41"/>
      <c r="BK5401" s="41"/>
      <c r="BL5401" s="41"/>
      <c r="BM5401" s="41"/>
      <c r="BN5401" s="41"/>
      <c r="BO5401" s="41"/>
      <c r="BP5401" s="108"/>
      <c r="CG5401" s="102"/>
      <c r="CI5401" s="45"/>
    </row>
    <row r="5402" spans="37:87" ht="13" customHeight="1">
      <c r="AK5402" s="114"/>
      <c r="AL5402" s="41"/>
      <c r="AM5402" s="41"/>
      <c r="AN5402" s="41"/>
      <c r="AO5402" s="41"/>
      <c r="AP5402" s="41"/>
      <c r="AQ5402" s="41"/>
      <c r="AR5402" s="41"/>
      <c r="AS5402" s="41"/>
      <c r="AT5402" s="41"/>
      <c r="AU5402" s="41"/>
      <c r="AV5402" s="41"/>
      <c r="AW5402" s="41"/>
      <c r="AX5402" s="41"/>
      <c r="AY5402" s="41"/>
      <c r="AZ5402" s="41"/>
      <c r="BA5402" s="41"/>
      <c r="BB5402" s="41"/>
      <c r="BC5402" s="41"/>
      <c r="BD5402" s="41"/>
      <c r="BE5402" s="41"/>
      <c r="BF5402" s="41"/>
      <c r="BG5402" s="41"/>
      <c r="BH5402" s="41"/>
      <c r="BI5402" s="41"/>
      <c r="BJ5402" s="41"/>
      <c r="BK5402" s="41"/>
      <c r="BL5402" s="41"/>
      <c r="BM5402" s="41"/>
      <c r="BN5402" s="41"/>
      <c r="BO5402" s="41"/>
      <c r="BP5402" s="108"/>
      <c r="CG5402" s="102"/>
      <c r="CI5402" s="45"/>
    </row>
    <row r="5403" spans="37:87" ht="13" customHeight="1">
      <c r="AK5403" s="114"/>
      <c r="AL5403" s="41"/>
      <c r="AM5403" s="41"/>
      <c r="AN5403" s="41"/>
      <c r="AO5403" s="41"/>
      <c r="AP5403" s="41"/>
      <c r="AQ5403" s="41"/>
      <c r="AR5403" s="41"/>
      <c r="AS5403" s="41"/>
      <c r="AT5403" s="41"/>
      <c r="AU5403" s="41"/>
      <c r="AV5403" s="41"/>
      <c r="AW5403" s="41"/>
      <c r="AX5403" s="41"/>
      <c r="AY5403" s="41"/>
      <c r="AZ5403" s="41"/>
      <c r="BA5403" s="41"/>
      <c r="BB5403" s="41"/>
      <c r="BC5403" s="41"/>
      <c r="BD5403" s="41"/>
      <c r="BE5403" s="41"/>
      <c r="BF5403" s="41"/>
      <c r="BG5403" s="41"/>
      <c r="BH5403" s="41"/>
      <c r="BI5403" s="41"/>
      <c r="BJ5403" s="41"/>
      <c r="BK5403" s="41"/>
      <c r="BL5403" s="41"/>
      <c r="BM5403" s="41"/>
      <c r="BN5403" s="41"/>
      <c r="BO5403" s="41"/>
      <c r="BP5403" s="108"/>
      <c r="CG5403" s="102"/>
      <c r="CI5403" s="45"/>
    </row>
    <row r="5404" spans="37:87" ht="13" customHeight="1">
      <c r="AK5404" s="114"/>
      <c r="AL5404" s="41"/>
      <c r="AM5404" s="41"/>
      <c r="AN5404" s="41"/>
      <c r="AO5404" s="41"/>
      <c r="AP5404" s="41"/>
      <c r="AQ5404" s="41"/>
      <c r="AR5404" s="41"/>
      <c r="AS5404" s="41"/>
      <c r="AT5404" s="41"/>
      <c r="AU5404" s="41"/>
      <c r="AV5404" s="41"/>
      <c r="AW5404" s="41"/>
      <c r="AX5404" s="41"/>
      <c r="AY5404" s="41"/>
      <c r="AZ5404" s="41"/>
      <c r="BA5404" s="41"/>
      <c r="BB5404" s="41"/>
      <c r="BC5404" s="41"/>
      <c r="BD5404" s="41"/>
      <c r="BE5404" s="41"/>
      <c r="BF5404" s="41"/>
      <c r="BG5404" s="41"/>
      <c r="BH5404" s="41"/>
      <c r="BI5404" s="41"/>
      <c r="BJ5404" s="41"/>
      <c r="BK5404" s="41"/>
      <c r="BL5404" s="41"/>
      <c r="BM5404" s="41"/>
      <c r="BN5404" s="41"/>
      <c r="BO5404" s="41"/>
      <c r="BP5404" s="108"/>
      <c r="CG5404" s="102"/>
      <c r="CI5404" s="45"/>
    </row>
    <row r="5405" spans="37:87" ht="13" customHeight="1">
      <c r="AK5405" s="114"/>
      <c r="AL5405" s="41"/>
      <c r="AM5405" s="41"/>
      <c r="AN5405" s="41"/>
      <c r="AO5405" s="41"/>
      <c r="AP5405" s="41"/>
      <c r="AQ5405" s="41"/>
      <c r="AR5405" s="41"/>
      <c r="AS5405" s="41"/>
      <c r="AT5405" s="41"/>
      <c r="AU5405" s="41"/>
      <c r="AV5405" s="41"/>
      <c r="AW5405" s="41"/>
      <c r="AX5405" s="41"/>
      <c r="AY5405" s="41"/>
      <c r="AZ5405" s="41"/>
      <c r="BA5405" s="41"/>
      <c r="BB5405" s="41"/>
      <c r="BC5405" s="41"/>
      <c r="BD5405" s="41"/>
      <c r="BE5405" s="41"/>
      <c r="BF5405" s="41"/>
      <c r="BG5405" s="41"/>
      <c r="BH5405" s="41"/>
      <c r="BI5405" s="41"/>
      <c r="BJ5405" s="41"/>
      <c r="BK5405" s="41"/>
      <c r="BL5405" s="41"/>
      <c r="BM5405" s="41"/>
      <c r="BN5405" s="41"/>
      <c r="BO5405" s="41"/>
      <c r="BP5405" s="108"/>
      <c r="CG5405" s="102"/>
      <c r="CI5405" s="45"/>
    </row>
    <row r="5406" spans="37:87" ht="13" customHeight="1">
      <c r="AK5406" s="114"/>
      <c r="AL5406" s="41"/>
      <c r="AM5406" s="41"/>
      <c r="AN5406" s="41"/>
      <c r="AO5406" s="41"/>
      <c r="AP5406" s="41"/>
      <c r="AQ5406" s="41"/>
      <c r="AR5406" s="41"/>
      <c r="AS5406" s="41"/>
      <c r="AT5406" s="41"/>
      <c r="AU5406" s="41"/>
      <c r="AV5406" s="41"/>
      <c r="AW5406" s="41"/>
      <c r="AX5406" s="41"/>
      <c r="AY5406" s="41"/>
      <c r="AZ5406" s="41"/>
      <c r="BA5406" s="41"/>
      <c r="BB5406" s="41"/>
      <c r="BC5406" s="41"/>
      <c r="BD5406" s="41"/>
      <c r="BE5406" s="41"/>
      <c r="BF5406" s="41"/>
      <c r="BG5406" s="41"/>
      <c r="BH5406" s="41"/>
      <c r="BI5406" s="41"/>
      <c r="BJ5406" s="41"/>
      <c r="BK5406" s="41"/>
      <c r="BL5406" s="41"/>
      <c r="BM5406" s="41"/>
      <c r="BN5406" s="41"/>
      <c r="BO5406" s="41"/>
      <c r="BP5406" s="108"/>
      <c r="CG5406" s="102"/>
      <c r="CI5406" s="45"/>
    </row>
    <row r="5407" spans="37:87" ht="13" customHeight="1">
      <c r="AK5407" s="114"/>
      <c r="AL5407" s="41"/>
      <c r="AM5407" s="41"/>
      <c r="AN5407" s="41"/>
      <c r="AO5407" s="41"/>
      <c r="AP5407" s="41"/>
      <c r="AQ5407" s="41"/>
      <c r="AR5407" s="41"/>
      <c r="AS5407" s="41"/>
      <c r="AT5407" s="41"/>
      <c r="AU5407" s="41"/>
      <c r="AV5407" s="41"/>
      <c r="AW5407" s="41"/>
      <c r="AX5407" s="41"/>
      <c r="AY5407" s="41"/>
      <c r="AZ5407" s="41"/>
      <c r="BA5407" s="41"/>
      <c r="BB5407" s="41"/>
      <c r="BC5407" s="41"/>
      <c r="BD5407" s="41"/>
      <c r="BE5407" s="41"/>
      <c r="BF5407" s="41"/>
      <c r="BG5407" s="41"/>
      <c r="BH5407" s="41"/>
      <c r="BI5407" s="41"/>
      <c r="BJ5407" s="41"/>
      <c r="BK5407" s="41"/>
      <c r="BL5407" s="41"/>
      <c r="BM5407" s="41"/>
      <c r="BN5407" s="41"/>
      <c r="BO5407" s="41"/>
      <c r="BP5407" s="108"/>
      <c r="CG5407" s="102"/>
      <c r="CI5407" s="45"/>
    </row>
    <row r="5408" spans="37:87" ht="13" customHeight="1">
      <c r="AK5408" s="114"/>
      <c r="AL5408" s="41"/>
      <c r="AM5408" s="41"/>
      <c r="AN5408" s="41"/>
      <c r="AO5408" s="41"/>
      <c r="AP5408" s="41"/>
      <c r="AQ5408" s="41"/>
      <c r="AR5408" s="41"/>
      <c r="AS5408" s="41"/>
      <c r="AT5408" s="41"/>
      <c r="AU5408" s="41"/>
      <c r="AV5408" s="41"/>
      <c r="AW5408" s="41"/>
      <c r="AX5408" s="41"/>
      <c r="AY5408" s="41"/>
      <c r="AZ5408" s="41"/>
      <c r="BA5408" s="41"/>
      <c r="BB5408" s="41"/>
      <c r="BC5408" s="41"/>
      <c r="BD5408" s="41"/>
      <c r="BE5408" s="41"/>
      <c r="BF5408" s="41"/>
      <c r="BG5408" s="41"/>
      <c r="BH5408" s="41"/>
      <c r="BI5408" s="41"/>
      <c r="BJ5408" s="41"/>
      <c r="BK5408" s="41"/>
      <c r="BL5408" s="41"/>
      <c r="BM5408" s="41"/>
      <c r="BN5408" s="41"/>
      <c r="BO5408" s="41"/>
      <c r="BP5408" s="108"/>
      <c r="CG5408" s="102"/>
      <c r="CI5408" s="45"/>
    </row>
    <row r="5409" spans="37:87" ht="13" customHeight="1">
      <c r="AK5409" s="114"/>
      <c r="AL5409" s="41"/>
      <c r="AM5409" s="41"/>
      <c r="AN5409" s="41"/>
      <c r="AO5409" s="41"/>
      <c r="AP5409" s="41"/>
      <c r="AQ5409" s="41"/>
      <c r="AR5409" s="41"/>
      <c r="AS5409" s="41"/>
      <c r="AT5409" s="41"/>
      <c r="AU5409" s="41"/>
      <c r="AV5409" s="41"/>
      <c r="AW5409" s="41"/>
      <c r="AX5409" s="41"/>
      <c r="AY5409" s="41"/>
      <c r="AZ5409" s="41"/>
      <c r="BA5409" s="41"/>
      <c r="BB5409" s="41"/>
      <c r="BC5409" s="41"/>
      <c r="BD5409" s="41"/>
      <c r="BE5409" s="41"/>
      <c r="BF5409" s="41"/>
      <c r="BG5409" s="41"/>
      <c r="BH5409" s="41"/>
      <c r="BI5409" s="41"/>
      <c r="BJ5409" s="41"/>
      <c r="BK5409" s="41"/>
      <c r="BL5409" s="41"/>
      <c r="BM5409" s="41"/>
      <c r="BN5409" s="41"/>
      <c r="BO5409" s="41"/>
      <c r="BP5409" s="108"/>
      <c r="CG5409" s="102"/>
      <c r="CI5409" s="45"/>
    </row>
    <row r="5410" spans="37:87" ht="13" customHeight="1">
      <c r="AK5410" s="114"/>
      <c r="AL5410" s="41"/>
      <c r="AM5410" s="41"/>
      <c r="AN5410" s="41"/>
      <c r="AO5410" s="41"/>
      <c r="AP5410" s="41"/>
      <c r="AQ5410" s="41"/>
      <c r="AR5410" s="41"/>
      <c r="AS5410" s="41"/>
      <c r="AT5410" s="41"/>
      <c r="AU5410" s="41"/>
      <c r="AV5410" s="41"/>
      <c r="AW5410" s="41"/>
      <c r="AX5410" s="41"/>
      <c r="AY5410" s="41"/>
      <c r="AZ5410" s="41"/>
      <c r="BA5410" s="41"/>
      <c r="BB5410" s="41"/>
      <c r="BC5410" s="41"/>
      <c r="BD5410" s="41"/>
      <c r="BE5410" s="41"/>
      <c r="BF5410" s="41"/>
      <c r="BG5410" s="41"/>
      <c r="BH5410" s="41"/>
      <c r="BI5410" s="41"/>
      <c r="BJ5410" s="41"/>
      <c r="BK5410" s="41"/>
      <c r="BL5410" s="41"/>
      <c r="BM5410" s="41"/>
      <c r="BN5410" s="41"/>
      <c r="BO5410" s="41"/>
      <c r="BP5410" s="108"/>
      <c r="CG5410" s="102"/>
      <c r="CI5410" s="45"/>
    </row>
    <row r="5411" spans="37:87" ht="13" customHeight="1">
      <c r="AK5411" s="114"/>
      <c r="AL5411" s="41"/>
      <c r="AM5411" s="41"/>
      <c r="AN5411" s="41"/>
      <c r="AO5411" s="41"/>
      <c r="AP5411" s="41"/>
      <c r="AQ5411" s="41"/>
      <c r="AR5411" s="41"/>
      <c r="AS5411" s="41"/>
      <c r="AT5411" s="41"/>
      <c r="AU5411" s="41"/>
      <c r="AV5411" s="41"/>
      <c r="AW5411" s="41"/>
      <c r="AX5411" s="41"/>
      <c r="AY5411" s="41"/>
      <c r="AZ5411" s="41"/>
      <c r="BA5411" s="41"/>
      <c r="BB5411" s="41"/>
      <c r="BC5411" s="41"/>
      <c r="BD5411" s="41"/>
      <c r="BE5411" s="41"/>
      <c r="BF5411" s="41"/>
      <c r="BG5411" s="41"/>
      <c r="BH5411" s="41"/>
      <c r="BI5411" s="41"/>
      <c r="BJ5411" s="41"/>
      <c r="BK5411" s="41"/>
      <c r="BL5411" s="41"/>
      <c r="BM5411" s="41"/>
      <c r="BN5411" s="41"/>
      <c r="BO5411" s="41"/>
      <c r="BP5411" s="108"/>
      <c r="CG5411" s="102"/>
      <c r="CI5411" s="45"/>
    </row>
    <row r="5412" spans="37:87" ht="13" customHeight="1">
      <c r="AK5412" s="114"/>
      <c r="AL5412" s="41"/>
      <c r="AM5412" s="41"/>
      <c r="AN5412" s="41"/>
      <c r="AO5412" s="41"/>
      <c r="AP5412" s="41"/>
      <c r="AQ5412" s="41"/>
      <c r="AR5412" s="41"/>
      <c r="AS5412" s="41"/>
      <c r="AT5412" s="41"/>
      <c r="AU5412" s="41"/>
      <c r="AV5412" s="41"/>
      <c r="AW5412" s="41"/>
      <c r="AX5412" s="41"/>
      <c r="AY5412" s="41"/>
      <c r="AZ5412" s="41"/>
      <c r="BA5412" s="41"/>
      <c r="BB5412" s="41"/>
      <c r="BC5412" s="41"/>
      <c r="BD5412" s="41"/>
      <c r="BE5412" s="41"/>
      <c r="BF5412" s="41"/>
      <c r="BG5412" s="41"/>
      <c r="BH5412" s="41"/>
      <c r="BI5412" s="41"/>
      <c r="BJ5412" s="41"/>
      <c r="BK5412" s="41"/>
      <c r="BL5412" s="41"/>
      <c r="BM5412" s="41"/>
      <c r="BN5412" s="41"/>
      <c r="BO5412" s="41"/>
      <c r="BP5412" s="108"/>
      <c r="CG5412" s="102"/>
      <c r="CI5412" s="45"/>
    </row>
    <row r="5413" spans="37:87" ht="13" customHeight="1">
      <c r="AK5413" s="114"/>
      <c r="AL5413" s="41"/>
      <c r="AM5413" s="41"/>
      <c r="AN5413" s="41"/>
      <c r="AO5413" s="41"/>
      <c r="AP5413" s="41"/>
      <c r="AQ5413" s="41"/>
      <c r="AR5413" s="41"/>
      <c r="AS5413" s="41"/>
      <c r="AT5413" s="41"/>
      <c r="AU5413" s="41"/>
      <c r="AV5413" s="41"/>
      <c r="AW5413" s="41"/>
      <c r="AX5413" s="41"/>
      <c r="AY5413" s="41"/>
      <c r="AZ5413" s="41"/>
      <c r="BA5413" s="41"/>
      <c r="BB5413" s="41"/>
      <c r="BC5413" s="41"/>
      <c r="BD5413" s="41"/>
      <c r="BE5413" s="41"/>
      <c r="BF5413" s="41"/>
      <c r="BG5413" s="41"/>
      <c r="BH5413" s="41"/>
      <c r="BI5413" s="41"/>
      <c r="BJ5413" s="41"/>
      <c r="BK5413" s="41"/>
      <c r="BL5413" s="41"/>
      <c r="BM5413" s="41"/>
      <c r="BN5413" s="41"/>
      <c r="BO5413" s="41"/>
      <c r="BP5413" s="108"/>
      <c r="CG5413" s="102"/>
      <c r="CI5413" s="45"/>
    </row>
    <row r="5414" spans="37:87" ht="13" customHeight="1">
      <c r="AK5414" s="114"/>
      <c r="AL5414" s="41"/>
      <c r="AM5414" s="41"/>
      <c r="AN5414" s="41"/>
      <c r="AO5414" s="41"/>
      <c r="AP5414" s="41"/>
      <c r="AQ5414" s="41"/>
      <c r="AR5414" s="41"/>
      <c r="AS5414" s="41"/>
      <c r="AT5414" s="41"/>
      <c r="AU5414" s="41"/>
      <c r="AV5414" s="41"/>
      <c r="AW5414" s="41"/>
      <c r="AX5414" s="41"/>
      <c r="AY5414" s="41"/>
      <c r="AZ5414" s="41"/>
      <c r="BA5414" s="41"/>
      <c r="BB5414" s="41"/>
      <c r="BC5414" s="41"/>
      <c r="BD5414" s="41"/>
      <c r="BE5414" s="41"/>
      <c r="BF5414" s="41"/>
      <c r="BG5414" s="41"/>
      <c r="BH5414" s="41"/>
      <c r="BI5414" s="41"/>
      <c r="BJ5414" s="41"/>
      <c r="BK5414" s="41"/>
      <c r="BL5414" s="41"/>
      <c r="BM5414" s="41"/>
      <c r="BN5414" s="41"/>
      <c r="BO5414" s="41"/>
      <c r="BP5414" s="108"/>
      <c r="CG5414" s="102"/>
      <c r="CI5414" s="45"/>
    </row>
    <row r="5415" spans="37:87" ht="13" customHeight="1">
      <c r="AK5415" s="114"/>
      <c r="AL5415" s="41"/>
      <c r="AM5415" s="41"/>
      <c r="AN5415" s="41"/>
      <c r="AO5415" s="41"/>
      <c r="AP5415" s="41"/>
      <c r="AQ5415" s="41"/>
      <c r="AR5415" s="41"/>
      <c r="AS5415" s="41"/>
      <c r="AT5415" s="41"/>
      <c r="AU5415" s="41"/>
      <c r="AV5415" s="41"/>
      <c r="AW5415" s="41"/>
      <c r="AX5415" s="41"/>
      <c r="AY5415" s="41"/>
      <c r="AZ5415" s="41"/>
      <c r="BA5415" s="41"/>
      <c r="BB5415" s="41"/>
      <c r="BC5415" s="41"/>
      <c r="BD5415" s="41"/>
      <c r="BE5415" s="41"/>
      <c r="BF5415" s="41"/>
      <c r="BG5415" s="41"/>
      <c r="BH5415" s="41"/>
      <c r="BI5415" s="41"/>
      <c r="BJ5415" s="41"/>
      <c r="BK5415" s="41"/>
      <c r="BL5415" s="41"/>
      <c r="BM5415" s="41"/>
      <c r="BN5415" s="41"/>
      <c r="BO5415" s="41"/>
      <c r="BP5415" s="108"/>
      <c r="CG5415" s="102"/>
      <c r="CI5415" s="45"/>
    </row>
    <row r="5416" spans="37:87" ht="13" customHeight="1">
      <c r="AK5416" s="114"/>
      <c r="AL5416" s="41"/>
      <c r="AM5416" s="41"/>
      <c r="AN5416" s="41"/>
      <c r="AO5416" s="41"/>
      <c r="AP5416" s="41"/>
      <c r="AQ5416" s="41"/>
      <c r="AR5416" s="41"/>
      <c r="AS5416" s="41"/>
      <c r="AT5416" s="41"/>
      <c r="AU5416" s="41"/>
      <c r="AV5416" s="41"/>
      <c r="AW5416" s="41"/>
      <c r="AX5416" s="41"/>
      <c r="AY5416" s="41"/>
      <c r="AZ5416" s="41"/>
      <c r="BA5416" s="41"/>
      <c r="BB5416" s="41"/>
      <c r="BC5416" s="41"/>
      <c r="BD5416" s="41"/>
      <c r="BE5416" s="41"/>
      <c r="BF5416" s="41"/>
      <c r="BG5416" s="41"/>
      <c r="BH5416" s="41"/>
      <c r="BI5416" s="41"/>
      <c r="BJ5416" s="41"/>
      <c r="BK5416" s="41"/>
      <c r="BL5416" s="41"/>
      <c r="BM5416" s="41"/>
      <c r="BN5416" s="41"/>
      <c r="BO5416" s="41"/>
      <c r="BP5416" s="108"/>
      <c r="CG5416" s="102"/>
      <c r="CI5416" s="45"/>
    </row>
    <row r="5417" spans="37:87" ht="13" customHeight="1">
      <c r="AK5417" s="114"/>
      <c r="AL5417" s="41"/>
      <c r="AM5417" s="41"/>
      <c r="AN5417" s="41"/>
      <c r="AO5417" s="41"/>
      <c r="AP5417" s="41"/>
      <c r="AQ5417" s="41"/>
      <c r="AR5417" s="41"/>
      <c r="AS5417" s="41"/>
      <c r="AT5417" s="41"/>
      <c r="AU5417" s="41"/>
      <c r="AV5417" s="41"/>
      <c r="AW5417" s="41"/>
      <c r="AX5417" s="41"/>
      <c r="AY5417" s="41"/>
      <c r="AZ5417" s="41"/>
      <c r="BA5417" s="41"/>
      <c r="BB5417" s="41"/>
      <c r="BC5417" s="41"/>
      <c r="BD5417" s="41"/>
      <c r="BE5417" s="41"/>
      <c r="BF5417" s="41"/>
      <c r="BG5417" s="41"/>
      <c r="BH5417" s="41"/>
      <c r="BI5417" s="41"/>
      <c r="BJ5417" s="41"/>
      <c r="BK5417" s="41"/>
      <c r="BL5417" s="41"/>
      <c r="BM5417" s="41"/>
      <c r="BN5417" s="41"/>
      <c r="BO5417" s="41"/>
      <c r="BP5417" s="108"/>
      <c r="CG5417" s="102"/>
      <c r="CI5417" s="45"/>
    </row>
    <row r="5418" spans="37:87" ht="13" customHeight="1">
      <c r="AK5418" s="114"/>
      <c r="AL5418" s="41"/>
      <c r="AM5418" s="41"/>
      <c r="AN5418" s="41"/>
      <c r="AO5418" s="41"/>
      <c r="AP5418" s="41"/>
      <c r="AQ5418" s="41"/>
      <c r="AR5418" s="41"/>
      <c r="AS5418" s="41"/>
      <c r="AT5418" s="41"/>
      <c r="AU5418" s="41"/>
      <c r="AV5418" s="41"/>
      <c r="AW5418" s="41"/>
      <c r="AX5418" s="41"/>
      <c r="AY5418" s="41"/>
      <c r="AZ5418" s="41"/>
      <c r="BA5418" s="41"/>
      <c r="BB5418" s="41"/>
      <c r="BC5418" s="41"/>
      <c r="BD5418" s="41"/>
      <c r="BE5418" s="41"/>
      <c r="BF5418" s="41"/>
      <c r="BG5418" s="41"/>
      <c r="BH5418" s="41"/>
      <c r="BI5418" s="41"/>
      <c r="BJ5418" s="41"/>
      <c r="BK5418" s="41"/>
      <c r="BL5418" s="41"/>
      <c r="BM5418" s="41"/>
      <c r="BN5418" s="41"/>
      <c r="BO5418" s="41"/>
      <c r="BP5418" s="108"/>
      <c r="CG5418" s="102"/>
      <c r="CI5418" s="45"/>
    </row>
    <row r="5419" spans="37:87" ht="13" customHeight="1">
      <c r="AK5419" s="114"/>
      <c r="AL5419" s="41"/>
      <c r="AM5419" s="41"/>
      <c r="AN5419" s="41"/>
      <c r="AO5419" s="41"/>
      <c r="AP5419" s="41"/>
      <c r="AQ5419" s="41"/>
      <c r="AR5419" s="41"/>
      <c r="AS5419" s="41"/>
      <c r="AT5419" s="41"/>
      <c r="AU5419" s="41"/>
      <c r="AV5419" s="41"/>
      <c r="AW5419" s="41"/>
      <c r="AX5419" s="41"/>
      <c r="AY5419" s="41"/>
      <c r="AZ5419" s="41"/>
      <c r="BA5419" s="41"/>
      <c r="BB5419" s="41"/>
      <c r="BC5419" s="41"/>
      <c r="BD5419" s="41"/>
      <c r="BE5419" s="41"/>
      <c r="BF5419" s="41"/>
      <c r="BG5419" s="41"/>
      <c r="BH5419" s="41"/>
      <c r="BI5419" s="41"/>
      <c r="BJ5419" s="41"/>
      <c r="BK5419" s="41"/>
      <c r="BL5419" s="41"/>
      <c r="BM5419" s="41"/>
      <c r="BN5419" s="41"/>
      <c r="BO5419" s="41"/>
      <c r="BP5419" s="108"/>
      <c r="CG5419" s="102"/>
      <c r="CI5419" s="45"/>
    </row>
    <row r="5420" spans="37:87" ht="13" customHeight="1">
      <c r="AK5420" s="114"/>
      <c r="AL5420" s="41"/>
      <c r="AM5420" s="41"/>
      <c r="AN5420" s="41"/>
      <c r="AO5420" s="41"/>
      <c r="AP5420" s="41"/>
      <c r="AQ5420" s="41"/>
      <c r="AR5420" s="41"/>
      <c r="AS5420" s="41"/>
      <c r="AT5420" s="41"/>
      <c r="AU5420" s="41"/>
      <c r="AV5420" s="41"/>
      <c r="AW5420" s="41"/>
      <c r="AX5420" s="41"/>
      <c r="AY5420" s="41"/>
      <c r="AZ5420" s="41"/>
      <c r="BA5420" s="41"/>
      <c r="BB5420" s="41"/>
      <c r="BC5420" s="41"/>
      <c r="BD5420" s="41"/>
      <c r="BE5420" s="41"/>
      <c r="BF5420" s="41"/>
      <c r="BG5420" s="41"/>
      <c r="BH5420" s="41"/>
      <c r="BI5420" s="41"/>
      <c r="BJ5420" s="41"/>
      <c r="BK5420" s="41"/>
      <c r="BL5420" s="41"/>
      <c r="BM5420" s="41"/>
      <c r="BN5420" s="41"/>
      <c r="BO5420" s="41"/>
      <c r="BP5420" s="108"/>
      <c r="CG5420" s="102"/>
      <c r="CI5420" s="45"/>
    </row>
    <row r="5421" spans="37:87" ht="13" customHeight="1">
      <c r="AK5421" s="114"/>
      <c r="AL5421" s="41"/>
      <c r="AM5421" s="41"/>
      <c r="AN5421" s="41"/>
      <c r="AO5421" s="41"/>
      <c r="AP5421" s="41"/>
      <c r="AQ5421" s="41"/>
      <c r="AR5421" s="41"/>
      <c r="AS5421" s="41"/>
      <c r="AT5421" s="41"/>
      <c r="AU5421" s="41"/>
      <c r="AV5421" s="41"/>
      <c r="AW5421" s="41"/>
      <c r="AX5421" s="41"/>
      <c r="AY5421" s="41"/>
      <c r="AZ5421" s="41"/>
      <c r="BA5421" s="41"/>
      <c r="BB5421" s="41"/>
      <c r="BC5421" s="41"/>
      <c r="BD5421" s="41"/>
      <c r="BE5421" s="41"/>
      <c r="BF5421" s="41"/>
      <c r="BG5421" s="41"/>
      <c r="BH5421" s="41"/>
      <c r="BI5421" s="41"/>
      <c r="BJ5421" s="41"/>
      <c r="BK5421" s="41"/>
      <c r="BL5421" s="41"/>
      <c r="BM5421" s="41"/>
      <c r="BN5421" s="41"/>
      <c r="BO5421" s="41"/>
      <c r="BP5421" s="108"/>
      <c r="CG5421" s="102"/>
      <c r="CI5421" s="45"/>
    </row>
    <row r="5422" spans="37:87" ht="13" customHeight="1">
      <c r="AK5422" s="114"/>
      <c r="AL5422" s="41"/>
      <c r="AM5422" s="41"/>
      <c r="AN5422" s="41"/>
      <c r="AO5422" s="41"/>
      <c r="AP5422" s="41"/>
      <c r="AQ5422" s="41"/>
      <c r="AR5422" s="41"/>
      <c r="AS5422" s="41"/>
      <c r="AT5422" s="41"/>
      <c r="AU5422" s="41"/>
      <c r="AV5422" s="41"/>
      <c r="AW5422" s="41"/>
      <c r="AX5422" s="41"/>
      <c r="AY5422" s="41"/>
      <c r="AZ5422" s="41"/>
      <c r="BA5422" s="41"/>
      <c r="BB5422" s="41"/>
      <c r="BC5422" s="41"/>
      <c r="BD5422" s="41"/>
      <c r="BE5422" s="41"/>
      <c r="BF5422" s="41"/>
      <c r="BG5422" s="41"/>
      <c r="BH5422" s="41"/>
      <c r="BI5422" s="41"/>
      <c r="BJ5422" s="41"/>
      <c r="BK5422" s="41"/>
      <c r="BL5422" s="41"/>
      <c r="BM5422" s="41"/>
      <c r="BN5422" s="41"/>
      <c r="BO5422" s="41"/>
      <c r="BP5422" s="108"/>
      <c r="CG5422" s="102"/>
      <c r="CI5422" s="45"/>
    </row>
    <row r="5423" spans="37:87" ht="13" customHeight="1">
      <c r="AK5423" s="114"/>
      <c r="AL5423" s="41"/>
      <c r="AM5423" s="41"/>
      <c r="AN5423" s="41"/>
      <c r="AO5423" s="41"/>
      <c r="AP5423" s="41"/>
      <c r="AQ5423" s="41"/>
      <c r="AR5423" s="41"/>
      <c r="AS5423" s="41"/>
      <c r="AT5423" s="41"/>
      <c r="AU5423" s="41"/>
      <c r="AV5423" s="41"/>
      <c r="AW5423" s="41"/>
      <c r="AX5423" s="41"/>
      <c r="AY5423" s="41"/>
      <c r="AZ5423" s="41"/>
      <c r="BA5423" s="41"/>
      <c r="BB5423" s="41"/>
      <c r="BC5423" s="41"/>
      <c r="BD5423" s="41"/>
      <c r="BE5423" s="41"/>
      <c r="BF5423" s="41"/>
      <c r="BG5423" s="41"/>
      <c r="BH5423" s="41"/>
      <c r="BI5423" s="41"/>
      <c r="BJ5423" s="41"/>
      <c r="BK5423" s="41"/>
      <c r="BL5423" s="41"/>
      <c r="BM5423" s="41"/>
      <c r="BN5423" s="41"/>
      <c r="BO5423" s="41"/>
      <c r="BP5423" s="108"/>
      <c r="CG5423" s="102"/>
      <c r="CI5423" s="45"/>
    </row>
    <row r="5424" spans="37:87" ht="13" customHeight="1">
      <c r="AK5424" s="114"/>
      <c r="AL5424" s="41"/>
      <c r="AM5424" s="41"/>
      <c r="AN5424" s="41"/>
      <c r="AO5424" s="41"/>
      <c r="AP5424" s="41"/>
      <c r="AQ5424" s="41"/>
      <c r="AR5424" s="41"/>
      <c r="AS5424" s="41"/>
      <c r="AT5424" s="41"/>
      <c r="AU5424" s="41"/>
      <c r="AV5424" s="41"/>
      <c r="AW5424" s="41"/>
      <c r="AX5424" s="41"/>
      <c r="AY5424" s="41"/>
      <c r="AZ5424" s="41"/>
      <c r="BA5424" s="41"/>
      <c r="BB5424" s="41"/>
      <c r="BC5424" s="41"/>
      <c r="BD5424" s="41"/>
      <c r="BE5424" s="41"/>
      <c r="BF5424" s="41"/>
      <c r="BG5424" s="41"/>
      <c r="BH5424" s="41"/>
      <c r="BI5424" s="41"/>
      <c r="BJ5424" s="41"/>
      <c r="BK5424" s="41"/>
      <c r="BL5424" s="41"/>
      <c r="BM5424" s="41"/>
      <c r="BN5424" s="41"/>
      <c r="BO5424" s="41"/>
      <c r="BP5424" s="108"/>
      <c r="CG5424" s="102"/>
      <c r="CI5424" s="45"/>
    </row>
    <row r="5425" spans="37:87" ht="13" customHeight="1">
      <c r="AK5425" s="114"/>
      <c r="AL5425" s="41"/>
      <c r="AM5425" s="41"/>
      <c r="AN5425" s="41"/>
      <c r="AO5425" s="41"/>
      <c r="AP5425" s="41"/>
      <c r="AQ5425" s="41"/>
      <c r="AR5425" s="41"/>
      <c r="AS5425" s="41"/>
      <c r="AT5425" s="41"/>
      <c r="AU5425" s="41"/>
      <c r="AV5425" s="41"/>
      <c r="AW5425" s="41"/>
      <c r="AX5425" s="41"/>
      <c r="AY5425" s="41"/>
      <c r="AZ5425" s="41"/>
      <c r="BA5425" s="41"/>
      <c r="BB5425" s="41"/>
      <c r="BC5425" s="41"/>
      <c r="BD5425" s="41"/>
      <c r="BE5425" s="41"/>
      <c r="BF5425" s="41"/>
      <c r="BG5425" s="41"/>
      <c r="BH5425" s="41"/>
      <c r="BI5425" s="41"/>
      <c r="BJ5425" s="41"/>
      <c r="BK5425" s="41"/>
      <c r="BL5425" s="41"/>
      <c r="BM5425" s="41"/>
      <c r="BN5425" s="41"/>
      <c r="BO5425" s="41"/>
      <c r="BP5425" s="108"/>
      <c r="CG5425" s="102"/>
      <c r="CI5425" s="45"/>
    </row>
    <row r="5426" spans="37:87" ht="13" customHeight="1">
      <c r="AK5426" s="114"/>
      <c r="AL5426" s="41"/>
      <c r="AM5426" s="41"/>
      <c r="AN5426" s="41"/>
      <c r="AO5426" s="41"/>
      <c r="AP5426" s="41"/>
      <c r="AQ5426" s="41"/>
      <c r="AR5426" s="41"/>
      <c r="AS5426" s="41"/>
      <c r="AT5426" s="41"/>
      <c r="AU5426" s="41"/>
      <c r="AV5426" s="41"/>
      <c r="AW5426" s="41"/>
      <c r="AX5426" s="41"/>
      <c r="AY5426" s="41"/>
      <c r="AZ5426" s="41"/>
      <c r="BA5426" s="41"/>
      <c r="BB5426" s="41"/>
      <c r="BC5426" s="41"/>
      <c r="BD5426" s="41"/>
      <c r="BE5426" s="41"/>
      <c r="BF5426" s="41"/>
      <c r="BG5426" s="41"/>
      <c r="BH5426" s="41"/>
      <c r="BI5426" s="41"/>
      <c r="BJ5426" s="41"/>
      <c r="BK5426" s="41"/>
      <c r="BL5426" s="41"/>
      <c r="BM5426" s="41"/>
      <c r="BN5426" s="41"/>
      <c r="BO5426" s="41"/>
      <c r="BP5426" s="108"/>
      <c r="CG5426" s="102"/>
      <c r="CI5426" s="45"/>
    </row>
    <row r="5427" spans="37:87" ht="13" customHeight="1">
      <c r="AK5427" s="114"/>
      <c r="AL5427" s="41"/>
      <c r="AM5427" s="41"/>
      <c r="AN5427" s="41"/>
      <c r="AO5427" s="41"/>
      <c r="AP5427" s="41"/>
      <c r="AQ5427" s="41"/>
      <c r="AR5427" s="41"/>
      <c r="AS5427" s="41"/>
      <c r="AT5427" s="41"/>
      <c r="AU5427" s="41"/>
      <c r="AV5427" s="41"/>
      <c r="AW5427" s="41"/>
      <c r="AX5427" s="41"/>
      <c r="AY5427" s="41"/>
      <c r="AZ5427" s="41"/>
      <c r="BA5427" s="41"/>
      <c r="BB5427" s="41"/>
      <c r="BC5427" s="41"/>
      <c r="BD5427" s="41"/>
      <c r="BE5427" s="41"/>
      <c r="BF5427" s="41"/>
      <c r="BG5427" s="41"/>
      <c r="BH5427" s="41"/>
      <c r="BI5427" s="41"/>
      <c r="BJ5427" s="41"/>
      <c r="BK5427" s="41"/>
      <c r="BL5427" s="41"/>
      <c r="BM5427" s="41"/>
      <c r="BN5427" s="41"/>
      <c r="BO5427" s="41"/>
      <c r="BP5427" s="108"/>
      <c r="CG5427" s="102"/>
      <c r="CI5427" s="45"/>
    </row>
    <row r="5428" spans="37:87" ht="13" customHeight="1">
      <c r="AK5428" s="114"/>
      <c r="AL5428" s="41"/>
      <c r="AM5428" s="41"/>
      <c r="AN5428" s="41"/>
      <c r="AO5428" s="41"/>
      <c r="AP5428" s="41"/>
      <c r="AQ5428" s="41"/>
      <c r="AR5428" s="41"/>
      <c r="AS5428" s="41"/>
      <c r="AT5428" s="41"/>
      <c r="AU5428" s="41"/>
      <c r="AV5428" s="41"/>
      <c r="AW5428" s="41"/>
      <c r="AX5428" s="41"/>
      <c r="AY5428" s="41"/>
      <c r="AZ5428" s="41"/>
      <c r="BA5428" s="41"/>
      <c r="BB5428" s="41"/>
      <c r="BC5428" s="41"/>
      <c r="BD5428" s="41"/>
      <c r="BE5428" s="41"/>
      <c r="BF5428" s="41"/>
      <c r="BG5428" s="41"/>
      <c r="BH5428" s="41"/>
      <c r="BI5428" s="41"/>
      <c r="BJ5428" s="41"/>
      <c r="BK5428" s="41"/>
      <c r="BL5428" s="41"/>
      <c r="BM5428" s="41"/>
      <c r="BN5428" s="41"/>
      <c r="BO5428" s="41"/>
      <c r="BP5428" s="108"/>
      <c r="CG5428" s="102"/>
      <c r="CI5428" s="45"/>
    </row>
    <row r="5429" spans="37:87" ht="13" customHeight="1">
      <c r="AK5429" s="114"/>
      <c r="AL5429" s="41"/>
      <c r="AM5429" s="41"/>
      <c r="AN5429" s="41"/>
      <c r="AO5429" s="41"/>
      <c r="AP5429" s="41"/>
      <c r="AQ5429" s="41"/>
      <c r="AR5429" s="41"/>
      <c r="AS5429" s="41"/>
      <c r="AT5429" s="41"/>
      <c r="AU5429" s="41"/>
      <c r="AV5429" s="41"/>
      <c r="AW5429" s="41"/>
      <c r="AX5429" s="41"/>
      <c r="AY5429" s="41"/>
      <c r="AZ5429" s="41"/>
      <c r="BA5429" s="41"/>
      <c r="BB5429" s="41"/>
      <c r="BC5429" s="41"/>
      <c r="BD5429" s="41"/>
      <c r="BE5429" s="41"/>
      <c r="BF5429" s="41"/>
      <c r="BG5429" s="41"/>
      <c r="BH5429" s="41"/>
      <c r="BI5429" s="41"/>
      <c r="BJ5429" s="41"/>
      <c r="BK5429" s="41"/>
      <c r="BL5429" s="41"/>
      <c r="BM5429" s="41"/>
      <c r="BN5429" s="41"/>
      <c r="BO5429" s="41"/>
      <c r="BP5429" s="108"/>
      <c r="CG5429" s="102"/>
      <c r="CI5429" s="45"/>
    </row>
    <row r="5430" spans="37:87" ht="13" customHeight="1">
      <c r="AK5430" s="114"/>
      <c r="AL5430" s="41"/>
      <c r="AM5430" s="41"/>
      <c r="AN5430" s="41"/>
      <c r="AO5430" s="41"/>
      <c r="AP5430" s="41"/>
      <c r="AQ5430" s="41"/>
      <c r="AR5430" s="41"/>
      <c r="AS5430" s="41"/>
      <c r="AT5430" s="41"/>
      <c r="AU5430" s="41"/>
      <c r="AV5430" s="41"/>
      <c r="AW5430" s="41"/>
      <c r="AX5430" s="41"/>
      <c r="AY5430" s="41"/>
      <c r="AZ5430" s="41"/>
      <c r="BA5430" s="41"/>
      <c r="BB5430" s="41"/>
      <c r="BC5430" s="41"/>
      <c r="BD5430" s="41"/>
      <c r="BE5430" s="41"/>
      <c r="BF5430" s="41"/>
      <c r="BG5430" s="41"/>
      <c r="BH5430" s="41"/>
      <c r="BI5430" s="41"/>
      <c r="BJ5430" s="41"/>
      <c r="BK5430" s="41"/>
      <c r="BL5430" s="41"/>
      <c r="BM5430" s="41"/>
      <c r="BN5430" s="41"/>
      <c r="BO5430" s="41"/>
      <c r="BP5430" s="108"/>
      <c r="CG5430" s="102"/>
      <c r="CI5430" s="45"/>
    </row>
    <row r="5431" spans="37:87" ht="13" customHeight="1">
      <c r="AK5431" s="114"/>
      <c r="AL5431" s="41"/>
      <c r="AM5431" s="41"/>
      <c r="AN5431" s="41"/>
      <c r="AO5431" s="41"/>
      <c r="AP5431" s="41"/>
      <c r="AQ5431" s="41"/>
      <c r="AR5431" s="41"/>
      <c r="AS5431" s="41"/>
      <c r="AT5431" s="41"/>
      <c r="AU5431" s="41"/>
      <c r="AV5431" s="41"/>
      <c r="AW5431" s="41"/>
      <c r="AX5431" s="41"/>
      <c r="AY5431" s="41"/>
      <c r="AZ5431" s="41"/>
      <c r="BA5431" s="41"/>
      <c r="BB5431" s="41"/>
      <c r="BC5431" s="41"/>
      <c r="BD5431" s="41"/>
      <c r="BE5431" s="41"/>
      <c r="BF5431" s="41"/>
      <c r="BG5431" s="41"/>
      <c r="BH5431" s="41"/>
      <c r="BI5431" s="41"/>
      <c r="BJ5431" s="41"/>
      <c r="BK5431" s="41"/>
      <c r="BL5431" s="41"/>
      <c r="BM5431" s="41"/>
      <c r="BN5431" s="41"/>
      <c r="BO5431" s="41"/>
      <c r="BP5431" s="108"/>
      <c r="CG5431" s="102"/>
      <c r="CI5431" s="45"/>
    </row>
    <row r="5432" spans="37:87" ht="13" customHeight="1">
      <c r="AK5432" s="114"/>
      <c r="AL5432" s="41"/>
      <c r="AM5432" s="41"/>
      <c r="AN5432" s="41"/>
      <c r="AO5432" s="41"/>
      <c r="AP5432" s="41"/>
      <c r="AQ5432" s="41"/>
      <c r="AR5432" s="41"/>
      <c r="AS5432" s="41"/>
      <c r="AT5432" s="41"/>
      <c r="AU5432" s="41"/>
      <c r="AV5432" s="41"/>
      <c r="AW5432" s="41"/>
      <c r="AX5432" s="41"/>
      <c r="AY5432" s="41"/>
      <c r="AZ5432" s="41"/>
      <c r="BA5432" s="41"/>
      <c r="BB5432" s="41"/>
      <c r="BC5432" s="41"/>
      <c r="BD5432" s="41"/>
      <c r="BE5432" s="41"/>
      <c r="BF5432" s="41"/>
      <c r="BG5432" s="41"/>
      <c r="BH5432" s="41"/>
      <c r="BI5432" s="41"/>
      <c r="BJ5432" s="41"/>
      <c r="BK5432" s="41"/>
      <c r="BL5432" s="41"/>
      <c r="BM5432" s="41"/>
      <c r="BN5432" s="41"/>
      <c r="BO5432" s="41"/>
      <c r="BP5432" s="108"/>
      <c r="CG5432" s="102"/>
      <c r="CI5432" s="45"/>
    </row>
    <row r="5433" spans="37:87" ht="13" customHeight="1">
      <c r="AK5433" s="114"/>
      <c r="AL5433" s="41"/>
      <c r="AM5433" s="41"/>
      <c r="AN5433" s="41"/>
      <c r="AO5433" s="41"/>
      <c r="AP5433" s="41"/>
      <c r="AQ5433" s="41"/>
      <c r="AR5433" s="41"/>
      <c r="AS5433" s="41"/>
      <c r="AT5433" s="41"/>
      <c r="AU5433" s="41"/>
      <c r="AV5433" s="41"/>
      <c r="AW5433" s="41"/>
      <c r="AX5433" s="41"/>
      <c r="AY5433" s="41"/>
      <c r="AZ5433" s="41"/>
      <c r="BA5433" s="41"/>
      <c r="BB5433" s="41"/>
      <c r="BC5433" s="41"/>
      <c r="BD5433" s="41"/>
      <c r="BE5433" s="41"/>
      <c r="BF5433" s="41"/>
      <c r="BG5433" s="41"/>
      <c r="BH5433" s="41"/>
      <c r="BI5433" s="41"/>
      <c r="BJ5433" s="41"/>
      <c r="BK5433" s="41"/>
      <c r="BL5433" s="41"/>
      <c r="BM5433" s="41"/>
      <c r="BN5433" s="41"/>
      <c r="BO5433" s="41"/>
      <c r="BP5433" s="108"/>
      <c r="CG5433" s="102"/>
      <c r="CI5433" s="45"/>
    </row>
    <row r="5434" spans="37:87" ht="13" customHeight="1">
      <c r="AK5434" s="114"/>
      <c r="AL5434" s="41"/>
      <c r="AM5434" s="41"/>
      <c r="AN5434" s="41"/>
      <c r="AO5434" s="41"/>
      <c r="AP5434" s="41"/>
      <c r="AQ5434" s="41"/>
      <c r="AR5434" s="41"/>
      <c r="AS5434" s="41"/>
      <c r="AT5434" s="41"/>
      <c r="AU5434" s="41"/>
      <c r="AV5434" s="41"/>
      <c r="AW5434" s="41"/>
      <c r="AX5434" s="41"/>
      <c r="AY5434" s="41"/>
      <c r="AZ5434" s="41"/>
      <c r="BA5434" s="41"/>
      <c r="BB5434" s="41"/>
      <c r="BC5434" s="41"/>
      <c r="BD5434" s="41"/>
      <c r="BE5434" s="41"/>
      <c r="BF5434" s="41"/>
      <c r="BG5434" s="41"/>
      <c r="BH5434" s="41"/>
      <c r="BI5434" s="41"/>
      <c r="BJ5434" s="41"/>
      <c r="BK5434" s="41"/>
      <c r="BL5434" s="41"/>
      <c r="BM5434" s="41"/>
      <c r="BN5434" s="41"/>
      <c r="BO5434" s="41"/>
      <c r="BP5434" s="108"/>
      <c r="CG5434" s="102"/>
      <c r="CI5434" s="45"/>
    </row>
    <row r="5435" spans="37:87" ht="13" customHeight="1">
      <c r="AK5435" s="114"/>
      <c r="AL5435" s="41"/>
      <c r="AM5435" s="41"/>
      <c r="AN5435" s="41"/>
      <c r="AO5435" s="41"/>
      <c r="AP5435" s="41"/>
      <c r="AQ5435" s="41"/>
      <c r="AR5435" s="41"/>
      <c r="AS5435" s="41"/>
      <c r="AT5435" s="41"/>
      <c r="AU5435" s="41"/>
      <c r="AV5435" s="41"/>
      <c r="AW5435" s="41"/>
      <c r="AX5435" s="41"/>
      <c r="AY5435" s="41"/>
      <c r="AZ5435" s="41"/>
      <c r="BA5435" s="41"/>
      <c r="BB5435" s="41"/>
      <c r="BC5435" s="41"/>
      <c r="BD5435" s="41"/>
      <c r="BE5435" s="41"/>
      <c r="BF5435" s="41"/>
      <c r="BG5435" s="41"/>
      <c r="BH5435" s="41"/>
      <c r="BI5435" s="41"/>
      <c r="BJ5435" s="41"/>
      <c r="BK5435" s="41"/>
      <c r="BL5435" s="41"/>
      <c r="BM5435" s="41"/>
      <c r="BN5435" s="41"/>
      <c r="BO5435" s="41"/>
      <c r="BP5435" s="108"/>
      <c r="CG5435" s="102"/>
      <c r="CI5435" s="45"/>
    </row>
    <row r="5436" spans="37:87" ht="13" customHeight="1">
      <c r="AK5436" s="114"/>
      <c r="AL5436" s="41"/>
      <c r="AM5436" s="41"/>
      <c r="AN5436" s="41"/>
      <c r="AO5436" s="41"/>
      <c r="AP5436" s="41"/>
      <c r="AQ5436" s="41"/>
      <c r="AR5436" s="41"/>
      <c r="AS5436" s="41"/>
      <c r="AT5436" s="41"/>
      <c r="AU5436" s="41"/>
      <c r="AV5436" s="41"/>
      <c r="AW5436" s="41"/>
      <c r="AX5436" s="41"/>
      <c r="AY5436" s="41"/>
      <c r="AZ5436" s="41"/>
      <c r="BA5436" s="41"/>
      <c r="BB5436" s="41"/>
      <c r="BC5436" s="41"/>
      <c r="BD5436" s="41"/>
      <c r="BE5436" s="41"/>
      <c r="BF5436" s="41"/>
      <c r="BG5436" s="41"/>
      <c r="BH5436" s="41"/>
      <c r="BI5436" s="41"/>
      <c r="BJ5436" s="41"/>
      <c r="BK5436" s="41"/>
      <c r="BL5436" s="41"/>
      <c r="BM5436" s="41"/>
      <c r="BN5436" s="41"/>
      <c r="BO5436" s="41"/>
      <c r="BP5436" s="108"/>
      <c r="CG5436" s="102"/>
      <c r="CI5436" s="45"/>
    </row>
    <row r="5437" spans="37:87" ht="13" customHeight="1">
      <c r="AK5437" s="114"/>
      <c r="AL5437" s="41"/>
      <c r="AM5437" s="41"/>
      <c r="AN5437" s="41"/>
      <c r="AO5437" s="41"/>
      <c r="AP5437" s="41"/>
      <c r="AQ5437" s="41"/>
      <c r="AR5437" s="41"/>
      <c r="AS5437" s="41"/>
      <c r="AT5437" s="41"/>
      <c r="AU5437" s="41"/>
      <c r="AV5437" s="41"/>
      <c r="AW5437" s="41"/>
      <c r="AX5437" s="41"/>
      <c r="AY5437" s="41"/>
      <c r="AZ5437" s="41"/>
      <c r="BA5437" s="41"/>
      <c r="BB5437" s="41"/>
      <c r="BC5437" s="41"/>
      <c r="BD5437" s="41"/>
      <c r="BE5437" s="41"/>
      <c r="BF5437" s="41"/>
      <c r="BG5437" s="41"/>
      <c r="BH5437" s="41"/>
      <c r="BI5437" s="41"/>
      <c r="BJ5437" s="41"/>
      <c r="BK5437" s="41"/>
      <c r="BL5437" s="41"/>
      <c r="BM5437" s="41"/>
      <c r="BN5437" s="41"/>
      <c r="BO5437" s="41"/>
      <c r="BP5437" s="108"/>
      <c r="CG5437" s="102"/>
      <c r="CI5437" s="45"/>
    </row>
    <row r="5438" spans="37:87" ht="13" customHeight="1">
      <c r="AK5438" s="114"/>
      <c r="AL5438" s="41"/>
      <c r="AM5438" s="41"/>
      <c r="AN5438" s="41"/>
      <c r="AO5438" s="41"/>
      <c r="AP5438" s="41"/>
      <c r="AQ5438" s="41"/>
      <c r="AR5438" s="41"/>
      <c r="AS5438" s="41"/>
      <c r="AT5438" s="41"/>
      <c r="AU5438" s="41"/>
      <c r="AV5438" s="41"/>
      <c r="AW5438" s="41"/>
      <c r="AX5438" s="41"/>
      <c r="AY5438" s="41"/>
      <c r="AZ5438" s="41"/>
      <c r="BA5438" s="41"/>
      <c r="BB5438" s="41"/>
      <c r="BC5438" s="41"/>
      <c r="BD5438" s="41"/>
      <c r="BE5438" s="41"/>
      <c r="BF5438" s="41"/>
      <c r="BG5438" s="41"/>
      <c r="BH5438" s="41"/>
      <c r="BI5438" s="41"/>
      <c r="BJ5438" s="41"/>
      <c r="BK5438" s="41"/>
      <c r="BL5438" s="41"/>
      <c r="BM5438" s="41"/>
      <c r="BN5438" s="41"/>
      <c r="BO5438" s="41"/>
      <c r="BP5438" s="108"/>
      <c r="CG5438" s="102"/>
      <c r="CI5438" s="45"/>
    </row>
    <row r="5439" spans="37:87" ht="13" customHeight="1">
      <c r="AK5439" s="114"/>
      <c r="AL5439" s="41"/>
      <c r="AM5439" s="41"/>
      <c r="AN5439" s="41"/>
      <c r="AO5439" s="41"/>
      <c r="AP5439" s="41"/>
      <c r="AQ5439" s="41"/>
      <c r="AR5439" s="41"/>
      <c r="AS5439" s="41"/>
      <c r="AT5439" s="41"/>
      <c r="AU5439" s="41"/>
      <c r="AV5439" s="41"/>
      <c r="AW5439" s="41"/>
      <c r="AX5439" s="41"/>
      <c r="AY5439" s="41"/>
      <c r="AZ5439" s="41"/>
      <c r="BA5439" s="41"/>
      <c r="BB5439" s="41"/>
      <c r="BC5439" s="41"/>
      <c r="BD5439" s="41"/>
      <c r="BE5439" s="41"/>
      <c r="BF5439" s="41"/>
      <c r="BG5439" s="41"/>
      <c r="BH5439" s="41"/>
      <c r="BI5439" s="41"/>
      <c r="BJ5439" s="41"/>
      <c r="BK5439" s="41"/>
      <c r="BL5439" s="41"/>
      <c r="BM5439" s="41"/>
      <c r="BN5439" s="41"/>
      <c r="BO5439" s="41"/>
      <c r="BP5439" s="108"/>
      <c r="CG5439" s="102"/>
      <c r="CI5439" s="45"/>
    </row>
    <row r="5440" spans="37:87" ht="13" customHeight="1">
      <c r="AK5440" s="114"/>
      <c r="AL5440" s="41"/>
      <c r="AM5440" s="41"/>
      <c r="AN5440" s="41"/>
      <c r="AO5440" s="41"/>
      <c r="AP5440" s="41"/>
      <c r="AQ5440" s="41"/>
      <c r="AR5440" s="41"/>
      <c r="AS5440" s="41"/>
      <c r="AT5440" s="41"/>
      <c r="AU5440" s="41"/>
      <c r="AV5440" s="41"/>
      <c r="AW5440" s="41"/>
      <c r="AX5440" s="41"/>
      <c r="AY5440" s="41"/>
      <c r="AZ5440" s="41"/>
      <c r="BA5440" s="41"/>
      <c r="BB5440" s="41"/>
      <c r="BC5440" s="41"/>
      <c r="BD5440" s="41"/>
      <c r="BE5440" s="41"/>
      <c r="BF5440" s="41"/>
      <c r="BG5440" s="41"/>
      <c r="BH5440" s="41"/>
      <c r="BI5440" s="41"/>
      <c r="BJ5440" s="41"/>
      <c r="BK5440" s="41"/>
      <c r="BL5440" s="41"/>
      <c r="BM5440" s="41"/>
      <c r="BN5440" s="41"/>
      <c r="BO5440" s="41"/>
      <c r="BP5440" s="108"/>
      <c r="CG5440" s="102"/>
      <c r="CI5440" s="45"/>
    </row>
    <row r="5441" spans="37:87" ht="13" customHeight="1">
      <c r="AK5441" s="114"/>
      <c r="AL5441" s="41"/>
      <c r="AM5441" s="41"/>
      <c r="AN5441" s="41"/>
      <c r="AO5441" s="41"/>
      <c r="AP5441" s="41"/>
      <c r="AQ5441" s="41"/>
      <c r="AR5441" s="41"/>
      <c r="AS5441" s="41"/>
      <c r="AT5441" s="41"/>
      <c r="AU5441" s="41"/>
      <c r="AV5441" s="41"/>
      <c r="AW5441" s="41"/>
      <c r="AX5441" s="41"/>
      <c r="AY5441" s="41"/>
      <c r="AZ5441" s="41"/>
      <c r="BA5441" s="41"/>
      <c r="BB5441" s="41"/>
      <c r="BC5441" s="41"/>
      <c r="BD5441" s="41"/>
      <c r="BE5441" s="41"/>
      <c r="BF5441" s="41"/>
      <c r="BG5441" s="41"/>
      <c r="BH5441" s="41"/>
      <c r="BI5441" s="41"/>
      <c r="BJ5441" s="41"/>
      <c r="BK5441" s="41"/>
      <c r="BL5441" s="41"/>
      <c r="BM5441" s="41"/>
      <c r="BN5441" s="41"/>
      <c r="BO5441" s="41"/>
      <c r="BP5441" s="108"/>
      <c r="CG5441" s="102"/>
      <c r="CI5441" s="45"/>
    </row>
    <row r="5442" spans="37:87" ht="13" customHeight="1">
      <c r="AK5442" s="114"/>
      <c r="AL5442" s="41"/>
      <c r="AM5442" s="41"/>
      <c r="AN5442" s="41"/>
      <c r="AO5442" s="41"/>
      <c r="AP5442" s="41"/>
      <c r="AQ5442" s="41"/>
      <c r="AR5442" s="41"/>
      <c r="AS5442" s="41"/>
      <c r="AT5442" s="41"/>
      <c r="AU5442" s="41"/>
      <c r="AV5442" s="41"/>
      <c r="AW5442" s="41"/>
      <c r="AX5442" s="41"/>
      <c r="AY5442" s="41"/>
      <c r="AZ5442" s="41"/>
      <c r="BA5442" s="41"/>
      <c r="BB5442" s="41"/>
      <c r="BC5442" s="41"/>
      <c r="BD5442" s="41"/>
      <c r="BE5442" s="41"/>
      <c r="BF5442" s="41"/>
      <c r="BG5442" s="41"/>
      <c r="BH5442" s="41"/>
      <c r="BI5442" s="41"/>
      <c r="BJ5442" s="41"/>
      <c r="BK5442" s="41"/>
      <c r="BL5442" s="41"/>
      <c r="BM5442" s="41"/>
      <c r="BN5442" s="41"/>
      <c r="BO5442" s="41"/>
      <c r="BP5442" s="108"/>
      <c r="CG5442" s="102"/>
      <c r="CI5442" s="45"/>
    </row>
    <row r="5443" spans="37:87" ht="13" customHeight="1">
      <c r="AK5443" s="114"/>
      <c r="AL5443" s="41"/>
      <c r="AM5443" s="41"/>
      <c r="AN5443" s="41"/>
      <c r="AO5443" s="41"/>
      <c r="AP5443" s="41"/>
      <c r="AQ5443" s="41"/>
      <c r="AR5443" s="41"/>
      <c r="AS5443" s="41"/>
      <c r="AT5443" s="41"/>
      <c r="AU5443" s="41"/>
      <c r="AV5443" s="41"/>
      <c r="AW5443" s="41"/>
      <c r="AX5443" s="41"/>
      <c r="AY5443" s="41"/>
      <c r="AZ5443" s="41"/>
      <c r="BA5443" s="41"/>
      <c r="BB5443" s="41"/>
      <c r="BC5443" s="41"/>
      <c r="BD5443" s="41"/>
      <c r="BE5443" s="41"/>
      <c r="BF5443" s="41"/>
      <c r="BG5443" s="41"/>
      <c r="BH5443" s="41"/>
      <c r="BI5443" s="41"/>
      <c r="BJ5443" s="41"/>
      <c r="BK5443" s="41"/>
      <c r="BL5443" s="41"/>
      <c r="BM5443" s="41"/>
      <c r="BN5443" s="41"/>
      <c r="BO5443" s="41"/>
      <c r="BP5443" s="108"/>
      <c r="CG5443" s="102"/>
      <c r="CI5443" s="45"/>
    </row>
    <row r="5444" spans="37:87" ht="13" customHeight="1">
      <c r="AK5444" s="114"/>
      <c r="AL5444" s="41"/>
      <c r="AM5444" s="41"/>
      <c r="AN5444" s="41"/>
      <c r="AO5444" s="41"/>
      <c r="AP5444" s="41"/>
      <c r="AQ5444" s="41"/>
      <c r="AR5444" s="41"/>
      <c r="AS5444" s="41"/>
      <c r="AT5444" s="41"/>
      <c r="AU5444" s="41"/>
      <c r="AV5444" s="41"/>
      <c r="AW5444" s="41"/>
      <c r="AX5444" s="41"/>
      <c r="AY5444" s="41"/>
      <c r="AZ5444" s="41"/>
      <c r="BA5444" s="41"/>
      <c r="BB5444" s="41"/>
      <c r="BC5444" s="41"/>
      <c r="BD5444" s="41"/>
      <c r="BE5444" s="41"/>
      <c r="BF5444" s="41"/>
      <c r="BG5444" s="41"/>
      <c r="BH5444" s="41"/>
      <c r="BI5444" s="41"/>
      <c r="BJ5444" s="41"/>
      <c r="BK5444" s="41"/>
      <c r="BL5444" s="41"/>
      <c r="BM5444" s="41"/>
      <c r="BN5444" s="41"/>
      <c r="BO5444" s="41"/>
      <c r="BP5444" s="108"/>
      <c r="CG5444" s="102"/>
      <c r="CI5444" s="45"/>
    </row>
    <row r="5445" spans="37:87" ht="13" customHeight="1">
      <c r="AK5445" s="114"/>
      <c r="AL5445" s="41"/>
      <c r="AM5445" s="41"/>
      <c r="AN5445" s="41"/>
      <c r="AO5445" s="41"/>
      <c r="AP5445" s="41"/>
      <c r="AQ5445" s="41"/>
      <c r="AR5445" s="41"/>
      <c r="AS5445" s="41"/>
      <c r="AT5445" s="41"/>
      <c r="AU5445" s="41"/>
      <c r="AV5445" s="41"/>
      <c r="AW5445" s="41"/>
      <c r="AX5445" s="41"/>
      <c r="AY5445" s="41"/>
      <c r="AZ5445" s="41"/>
      <c r="BA5445" s="41"/>
      <c r="BB5445" s="41"/>
      <c r="BC5445" s="41"/>
      <c r="BD5445" s="41"/>
      <c r="BE5445" s="41"/>
      <c r="BF5445" s="41"/>
      <c r="BG5445" s="41"/>
      <c r="BH5445" s="41"/>
      <c r="BI5445" s="41"/>
      <c r="BJ5445" s="41"/>
      <c r="BK5445" s="41"/>
      <c r="BL5445" s="41"/>
      <c r="BM5445" s="41"/>
      <c r="BN5445" s="41"/>
      <c r="BO5445" s="41"/>
      <c r="BP5445" s="108"/>
      <c r="CG5445" s="102"/>
      <c r="CI5445" s="45"/>
    </row>
    <row r="5446" spans="37:87" ht="13" customHeight="1">
      <c r="AK5446" s="114"/>
      <c r="AL5446" s="41"/>
      <c r="AM5446" s="41"/>
      <c r="AN5446" s="41"/>
      <c r="AO5446" s="41"/>
      <c r="AP5446" s="41"/>
      <c r="AQ5446" s="41"/>
      <c r="AR5446" s="41"/>
      <c r="AS5446" s="41"/>
      <c r="AT5446" s="41"/>
      <c r="AU5446" s="41"/>
      <c r="AV5446" s="41"/>
      <c r="AW5446" s="41"/>
      <c r="AX5446" s="41"/>
      <c r="AY5446" s="41"/>
      <c r="AZ5446" s="41"/>
      <c r="BA5446" s="41"/>
      <c r="BB5446" s="41"/>
      <c r="BC5446" s="41"/>
      <c r="BD5446" s="41"/>
      <c r="BE5446" s="41"/>
      <c r="BF5446" s="41"/>
      <c r="BG5446" s="41"/>
      <c r="BH5446" s="41"/>
      <c r="BI5446" s="41"/>
      <c r="BJ5446" s="41"/>
      <c r="BK5446" s="41"/>
      <c r="BL5446" s="41"/>
      <c r="BM5446" s="41"/>
      <c r="BN5446" s="41"/>
      <c r="BO5446" s="41"/>
      <c r="BP5446" s="108"/>
      <c r="CG5446" s="102"/>
      <c r="CI5446" s="45"/>
    </row>
    <row r="5447" spans="37:87" ht="13" customHeight="1">
      <c r="AK5447" s="114"/>
      <c r="AL5447" s="41"/>
      <c r="AM5447" s="41"/>
      <c r="AN5447" s="41"/>
      <c r="AO5447" s="41"/>
      <c r="AP5447" s="41"/>
      <c r="AQ5447" s="41"/>
      <c r="AR5447" s="41"/>
      <c r="AS5447" s="41"/>
      <c r="AT5447" s="41"/>
      <c r="AU5447" s="41"/>
      <c r="AV5447" s="41"/>
      <c r="AW5447" s="41"/>
      <c r="AX5447" s="41"/>
      <c r="AY5447" s="41"/>
      <c r="AZ5447" s="41"/>
      <c r="BA5447" s="41"/>
      <c r="BB5447" s="41"/>
      <c r="BC5447" s="41"/>
      <c r="BD5447" s="41"/>
      <c r="BE5447" s="41"/>
      <c r="BF5447" s="41"/>
      <c r="BG5447" s="41"/>
      <c r="BH5447" s="41"/>
      <c r="BI5447" s="41"/>
      <c r="BJ5447" s="41"/>
      <c r="BK5447" s="41"/>
      <c r="BL5447" s="41"/>
      <c r="BM5447" s="41"/>
      <c r="BN5447" s="41"/>
      <c r="BO5447" s="41"/>
      <c r="BP5447" s="108"/>
      <c r="CG5447" s="102"/>
      <c r="CI5447" s="45"/>
    </row>
    <row r="5448" spans="37:87" ht="13" customHeight="1">
      <c r="AK5448" s="114"/>
      <c r="AL5448" s="41"/>
      <c r="AM5448" s="41"/>
      <c r="AN5448" s="41"/>
      <c r="AO5448" s="41"/>
      <c r="AP5448" s="41"/>
      <c r="AQ5448" s="41"/>
      <c r="AR5448" s="41"/>
      <c r="AS5448" s="41"/>
      <c r="AT5448" s="41"/>
      <c r="AU5448" s="41"/>
      <c r="AV5448" s="41"/>
      <c r="AW5448" s="41"/>
      <c r="AX5448" s="41"/>
      <c r="AY5448" s="41"/>
      <c r="AZ5448" s="41"/>
      <c r="BA5448" s="41"/>
      <c r="BB5448" s="41"/>
      <c r="BC5448" s="41"/>
      <c r="BD5448" s="41"/>
      <c r="BE5448" s="41"/>
      <c r="BF5448" s="41"/>
      <c r="BG5448" s="41"/>
      <c r="BH5448" s="41"/>
      <c r="BI5448" s="41"/>
      <c r="BJ5448" s="41"/>
      <c r="BK5448" s="41"/>
      <c r="BL5448" s="41"/>
      <c r="BM5448" s="41"/>
      <c r="BN5448" s="41"/>
      <c r="BO5448" s="41"/>
      <c r="BP5448" s="108"/>
      <c r="CG5448" s="102"/>
      <c r="CI5448" s="45"/>
    </row>
    <row r="5449" spans="37:87" ht="13" customHeight="1">
      <c r="AK5449" s="114"/>
      <c r="AL5449" s="41"/>
      <c r="AM5449" s="41"/>
      <c r="AN5449" s="41"/>
      <c r="AO5449" s="41"/>
      <c r="AP5449" s="41"/>
      <c r="AQ5449" s="41"/>
      <c r="AR5449" s="41"/>
      <c r="AS5449" s="41"/>
      <c r="AT5449" s="41"/>
      <c r="AU5449" s="41"/>
      <c r="AV5449" s="41"/>
      <c r="AW5449" s="41"/>
      <c r="AX5449" s="41"/>
      <c r="AY5449" s="41"/>
      <c r="AZ5449" s="41"/>
      <c r="BA5449" s="41"/>
      <c r="BB5449" s="41"/>
      <c r="BC5449" s="41"/>
      <c r="BD5449" s="41"/>
      <c r="BE5449" s="41"/>
      <c r="BF5449" s="41"/>
      <c r="BG5449" s="41"/>
      <c r="BH5449" s="41"/>
      <c r="BI5449" s="41"/>
      <c r="BJ5449" s="41"/>
      <c r="BK5449" s="41"/>
      <c r="BL5449" s="41"/>
      <c r="BM5449" s="41"/>
      <c r="BN5449" s="41"/>
      <c r="BO5449" s="41"/>
      <c r="BP5449" s="108"/>
      <c r="CG5449" s="102"/>
      <c r="CI5449" s="45"/>
    </row>
    <row r="5450" spans="37:87" ht="13" customHeight="1">
      <c r="AK5450" s="114"/>
      <c r="AL5450" s="41"/>
      <c r="AM5450" s="41"/>
      <c r="AN5450" s="41"/>
      <c r="AO5450" s="41"/>
      <c r="AP5450" s="41"/>
      <c r="AQ5450" s="41"/>
      <c r="AR5450" s="41"/>
      <c r="AS5450" s="41"/>
      <c r="AT5450" s="41"/>
      <c r="AU5450" s="41"/>
      <c r="AV5450" s="41"/>
      <c r="AW5450" s="41"/>
      <c r="AX5450" s="41"/>
      <c r="AY5450" s="41"/>
      <c r="AZ5450" s="41"/>
      <c r="BA5450" s="41"/>
      <c r="BB5450" s="41"/>
      <c r="BC5450" s="41"/>
      <c r="BD5450" s="41"/>
      <c r="BE5450" s="41"/>
      <c r="BF5450" s="41"/>
      <c r="BG5450" s="41"/>
      <c r="BH5450" s="41"/>
      <c r="BI5450" s="41"/>
      <c r="BJ5450" s="41"/>
      <c r="BK5450" s="41"/>
      <c r="BL5450" s="41"/>
      <c r="BM5450" s="41"/>
      <c r="BN5450" s="41"/>
      <c r="BO5450" s="41"/>
      <c r="BP5450" s="108"/>
      <c r="CG5450" s="102"/>
      <c r="CI5450" s="45"/>
    </row>
    <row r="5451" spans="37:87" ht="13" customHeight="1">
      <c r="AK5451" s="114"/>
      <c r="AL5451" s="41"/>
      <c r="AM5451" s="41"/>
      <c r="AN5451" s="41"/>
      <c r="AO5451" s="41"/>
      <c r="AP5451" s="41"/>
      <c r="AQ5451" s="41"/>
      <c r="AR5451" s="41"/>
      <c r="AS5451" s="41"/>
      <c r="AT5451" s="41"/>
      <c r="AU5451" s="41"/>
      <c r="AV5451" s="41"/>
      <c r="AW5451" s="41"/>
      <c r="AX5451" s="41"/>
      <c r="AY5451" s="41"/>
      <c r="AZ5451" s="41"/>
      <c r="BA5451" s="41"/>
      <c r="BB5451" s="41"/>
      <c r="BC5451" s="41"/>
      <c r="BD5451" s="41"/>
      <c r="BE5451" s="41"/>
      <c r="BF5451" s="41"/>
      <c r="BG5451" s="41"/>
      <c r="BH5451" s="41"/>
      <c r="BI5451" s="41"/>
      <c r="BJ5451" s="41"/>
      <c r="BK5451" s="41"/>
      <c r="BL5451" s="41"/>
      <c r="BM5451" s="41"/>
      <c r="BN5451" s="41"/>
      <c r="BO5451" s="41"/>
      <c r="BP5451" s="108"/>
      <c r="CG5451" s="102"/>
      <c r="CI5451" s="45"/>
    </row>
    <row r="5452" spans="37:87" ht="13" customHeight="1">
      <c r="AK5452" s="114"/>
      <c r="AL5452" s="41"/>
      <c r="AM5452" s="41"/>
      <c r="AN5452" s="41"/>
      <c r="AO5452" s="41"/>
      <c r="AP5452" s="41"/>
      <c r="AQ5452" s="41"/>
      <c r="AR5452" s="41"/>
      <c r="AS5452" s="41"/>
      <c r="AT5452" s="41"/>
      <c r="AU5452" s="41"/>
      <c r="AV5452" s="41"/>
      <c r="AW5452" s="41"/>
      <c r="AX5452" s="41"/>
      <c r="AY5452" s="41"/>
      <c r="AZ5452" s="41"/>
      <c r="BA5452" s="41"/>
      <c r="BB5452" s="41"/>
      <c r="BC5452" s="41"/>
      <c r="BD5452" s="41"/>
      <c r="BE5452" s="41"/>
      <c r="BF5452" s="41"/>
      <c r="BG5452" s="41"/>
      <c r="BH5452" s="41"/>
      <c r="BI5452" s="41"/>
      <c r="BJ5452" s="41"/>
      <c r="BK5452" s="41"/>
      <c r="BL5452" s="41"/>
      <c r="BM5452" s="41"/>
      <c r="BN5452" s="41"/>
      <c r="BO5452" s="41"/>
      <c r="BP5452" s="108"/>
      <c r="CG5452" s="102"/>
      <c r="CI5452" s="45"/>
    </row>
    <row r="5453" spans="37:87" ht="13" customHeight="1">
      <c r="AK5453" s="114"/>
      <c r="AL5453" s="41"/>
      <c r="AM5453" s="41"/>
      <c r="AN5453" s="41"/>
      <c r="AO5453" s="41"/>
      <c r="AP5453" s="41"/>
      <c r="AQ5453" s="41"/>
      <c r="AR5453" s="41"/>
      <c r="AS5453" s="41"/>
      <c r="AT5453" s="41"/>
      <c r="AU5453" s="41"/>
      <c r="AV5453" s="41"/>
      <c r="AW5453" s="41"/>
      <c r="AX5453" s="41"/>
      <c r="AY5453" s="41"/>
      <c r="AZ5453" s="41"/>
      <c r="BA5453" s="41"/>
      <c r="BB5453" s="41"/>
      <c r="BC5453" s="41"/>
      <c r="BD5453" s="41"/>
      <c r="BE5453" s="41"/>
      <c r="BF5453" s="41"/>
      <c r="BG5453" s="41"/>
      <c r="BH5453" s="41"/>
      <c r="BI5453" s="41"/>
      <c r="BJ5453" s="41"/>
      <c r="BK5453" s="41"/>
      <c r="BL5453" s="41"/>
      <c r="BM5453" s="41"/>
      <c r="BN5453" s="41"/>
      <c r="BO5453" s="41"/>
      <c r="BP5453" s="108"/>
      <c r="CG5453" s="102"/>
      <c r="CI5453" s="45"/>
    </row>
    <row r="5454" spans="37:87" ht="13" customHeight="1">
      <c r="AK5454" s="114"/>
      <c r="AL5454" s="41"/>
      <c r="AM5454" s="41"/>
      <c r="AN5454" s="41"/>
      <c r="AO5454" s="41"/>
      <c r="AP5454" s="41"/>
      <c r="AQ5454" s="41"/>
      <c r="AR5454" s="41"/>
      <c r="AS5454" s="41"/>
      <c r="AT5454" s="41"/>
      <c r="AU5454" s="41"/>
      <c r="AV5454" s="41"/>
      <c r="AW5454" s="41"/>
      <c r="AX5454" s="41"/>
      <c r="AY5454" s="41"/>
      <c r="AZ5454" s="41"/>
      <c r="BA5454" s="41"/>
      <c r="BB5454" s="41"/>
      <c r="BC5454" s="41"/>
      <c r="BD5454" s="41"/>
      <c r="BE5454" s="41"/>
      <c r="BF5454" s="41"/>
      <c r="BG5454" s="41"/>
      <c r="BH5454" s="41"/>
      <c r="BI5454" s="41"/>
      <c r="BJ5454" s="41"/>
      <c r="BK5454" s="41"/>
      <c r="BL5454" s="41"/>
      <c r="BM5454" s="41"/>
      <c r="BN5454" s="41"/>
      <c r="BO5454" s="41"/>
      <c r="BP5454" s="108"/>
      <c r="CG5454" s="102"/>
      <c r="CI5454" s="45"/>
    </row>
    <row r="5455" spans="37:87" ht="13" customHeight="1">
      <c r="AK5455" s="114"/>
      <c r="AL5455" s="41"/>
      <c r="AM5455" s="41"/>
      <c r="AN5455" s="41"/>
      <c r="AO5455" s="41"/>
      <c r="AP5455" s="41"/>
      <c r="AQ5455" s="41"/>
      <c r="AR5455" s="41"/>
      <c r="AS5455" s="41"/>
      <c r="AT5455" s="41"/>
      <c r="AU5455" s="41"/>
      <c r="AV5455" s="41"/>
      <c r="AW5455" s="41"/>
      <c r="AX5455" s="41"/>
      <c r="AY5455" s="41"/>
      <c r="AZ5455" s="41"/>
      <c r="BA5455" s="41"/>
      <c r="BB5455" s="41"/>
      <c r="BC5455" s="41"/>
      <c r="BD5455" s="41"/>
      <c r="BE5455" s="41"/>
      <c r="BF5455" s="41"/>
      <c r="BG5455" s="41"/>
      <c r="BH5455" s="41"/>
      <c r="BI5455" s="41"/>
      <c r="BJ5455" s="41"/>
      <c r="BK5455" s="41"/>
      <c r="BL5455" s="41"/>
      <c r="BM5455" s="41"/>
      <c r="BN5455" s="41"/>
      <c r="BO5455" s="41"/>
      <c r="BP5455" s="108"/>
      <c r="CG5455" s="102"/>
      <c r="CI5455" s="45"/>
    </row>
    <row r="5456" spans="37:87" ht="13" customHeight="1">
      <c r="AK5456" s="114"/>
      <c r="AL5456" s="41"/>
      <c r="AM5456" s="41"/>
      <c r="AN5456" s="41"/>
      <c r="AO5456" s="41"/>
      <c r="AP5456" s="41"/>
      <c r="AQ5456" s="41"/>
      <c r="AR5456" s="41"/>
      <c r="AS5456" s="41"/>
      <c r="AT5456" s="41"/>
      <c r="AU5456" s="41"/>
      <c r="AV5456" s="41"/>
      <c r="AW5456" s="41"/>
      <c r="AX5456" s="41"/>
      <c r="AY5456" s="41"/>
      <c r="AZ5456" s="41"/>
      <c r="BA5456" s="41"/>
      <c r="BB5456" s="41"/>
      <c r="BC5456" s="41"/>
      <c r="BD5456" s="41"/>
      <c r="BE5456" s="41"/>
      <c r="BF5456" s="41"/>
      <c r="BG5456" s="41"/>
      <c r="BH5456" s="41"/>
      <c r="BI5456" s="41"/>
      <c r="BJ5456" s="41"/>
      <c r="BK5456" s="41"/>
      <c r="BL5456" s="41"/>
      <c r="BM5456" s="41"/>
      <c r="BN5456" s="41"/>
      <c r="BO5456" s="41"/>
      <c r="BP5456" s="108"/>
      <c r="CG5456" s="102"/>
      <c r="CI5456" s="45"/>
    </row>
    <row r="5457" spans="37:87" ht="13" customHeight="1">
      <c r="AK5457" s="114"/>
      <c r="AL5457" s="41"/>
      <c r="AM5457" s="41"/>
      <c r="AN5457" s="41"/>
      <c r="AO5457" s="41"/>
      <c r="AP5457" s="41"/>
      <c r="AQ5457" s="41"/>
      <c r="AR5457" s="41"/>
      <c r="AS5457" s="41"/>
      <c r="AT5457" s="41"/>
      <c r="AU5457" s="41"/>
      <c r="AV5457" s="41"/>
      <c r="AW5457" s="41"/>
      <c r="AX5457" s="41"/>
      <c r="AY5457" s="41"/>
      <c r="AZ5457" s="41"/>
      <c r="BA5457" s="41"/>
      <c r="BB5457" s="41"/>
      <c r="BC5457" s="41"/>
      <c r="BD5457" s="41"/>
      <c r="BE5457" s="41"/>
      <c r="BF5457" s="41"/>
      <c r="BG5457" s="41"/>
      <c r="BH5457" s="41"/>
      <c r="BI5457" s="41"/>
      <c r="BJ5457" s="41"/>
      <c r="BK5457" s="41"/>
      <c r="BL5457" s="41"/>
      <c r="BM5457" s="41"/>
      <c r="BN5457" s="41"/>
      <c r="BO5457" s="41"/>
      <c r="BP5457" s="108"/>
      <c r="CG5457" s="102"/>
      <c r="CI5457" s="45"/>
    </row>
    <row r="5458" spans="37:87" ht="13" customHeight="1">
      <c r="AK5458" s="114"/>
      <c r="AL5458" s="41"/>
      <c r="AM5458" s="41"/>
      <c r="AN5458" s="41"/>
      <c r="AO5458" s="41"/>
      <c r="AP5458" s="41"/>
      <c r="AQ5458" s="41"/>
      <c r="AR5458" s="41"/>
      <c r="AS5458" s="41"/>
      <c r="AT5458" s="41"/>
      <c r="AU5458" s="41"/>
      <c r="AV5458" s="41"/>
      <c r="AW5458" s="41"/>
      <c r="AX5458" s="41"/>
      <c r="AY5458" s="41"/>
      <c r="AZ5458" s="41"/>
      <c r="BA5458" s="41"/>
      <c r="BB5458" s="41"/>
      <c r="BC5458" s="41"/>
      <c r="BD5458" s="41"/>
      <c r="BE5458" s="41"/>
      <c r="BF5458" s="41"/>
      <c r="BG5458" s="41"/>
      <c r="BH5458" s="41"/>
      <c r="BI5458" s="41"/>
      <c r="BJ5458" s="41"/>
      <c r="BK5458" s="41"/>
      <c r="BL5458" s="41"/>
      <c r="BM5458" s="41"/>
      <c r="BN5458" s="41"/>
      <c r="BO5458" s="41"/>
      <c r="BP5458" s="108"/>
      <c r="CG5458" s="102"/>
      <c r="CI5458" s="45"/>
    </row>
    <row r="5459" spans="37:87" ht="13" customHeight="1">
      <c r="AK5459" s="114"/>
      <c r="AL5459" s="41"/>
      <c r="AM5459" s="41"/>
      <c r="AN5459" s="41"/>
      <c r="AO5459" s="41"/>
      <c r="AP5459" s="41"/>
      <c r="AQ5459" s="41"/>
      <c r="AR5459" s="41"/>
      <c r="AS5459" s="41"/>
      <c r="AT5459" s="41"/>
      <c r="AU5459" s="41"/>
      <c r="AV5459" s="41"/>
      <c r="AW5459" s="41"/>
      <c r="AX5459" s="41"/>
      <c r="AY5459" s="41"/>
      <c r="AZ5459" s="41"/>
      <c r="BA5459" s="41"/>
      <c r="BB5459" s="41"/>
      <c r="BC5459" s="41"/>
      <c r="BD5459" s="41"/>
      <c r="BE5459" s="41"/>
      <c r="BF5459" s="41"/>
      <c r="BG5459" s="41"/>
      <c r="BH5459" s="41"/>
      <c r="BI5459" s="41"/>
      <c r="BJ5459" s="41"/>
      <c r="BK5459" s="41"/>
      <c r="BL5459" s="41"/>
      <c r="BM5459" s="41"/>
      <c r="BN5459" s="41"/>
      <c r="BO5459" s="41"/>
      <c r="BP5459" s="108"/>
      <c r="CG5459" s="102"/>
      <c r="CI5459" s="45"/>
    </row>
    <row r="5460" spans="37:87" ht="13" customHeight="1">
      <c r="AK5460" s="114"/>
      <c r="AL5460" s="41"/>
      <c r="AM5460" s="41"/>
      <c r="AN5460" s="41"/>
      <c r="AO5460" s="41"/>
      <c r="AP5460" s="41"/>
      <c r="AQ5460" s="41"/>
      <c r="AR5460" s="41"/>
      <c r="AS5460" s="41"/>
      <c r="AT5460" s="41"/>
      <c r="AU5460" s="41"/>
      <c r="AV5460" s="41"/>
      <c r="AW5460" s="41"/>
      <c r="AX5460" s="41"/>
      <c r="AY5460" s="41"/>
      <c r="AZ5460" s="41"/>
      <c r="BA5460" s="41"/>
      <c r="BB5460" s="41"/>
      <c r="BC5460" s="41"/>
      <c r="BD5460" s="41"/>
      <c r="BE5460" s="41"/>
      <c r="BF5460" s="41"/>
      <c r="BG5460" s="41"/>
      <c r="BH5460" s="41"/>
      <c r="BI5460" s="41"/>
      <c r="BJ5460" s="41"/>
      <c r="BK5460" s="41"/>
      <c r="BL5460" s="41"/>
      <c r="BM5460" s="41"/>
      <c r="BN5460" s="41"/>
      <c r="BO5460" s="41"/>
      <c r="BP5460" s="108"/>
      <c r="CG5460" s="102"/>
      <c r="CI5460" s="45"/>
    </row>
    <row r="5461" spans="37:87" ht="13" customHeight="1">
      <c r="AK5461" s="114"/>
      <c r="AL5461" s="41"/>
      <c r="AM5461" s="41"/>
      <c r="AN5461" s="41"/>
      <c r="AO5461" s="41"/>
      <c r="AP5461" s="41"/>
      <c r="AQ5461" s="41"/>
      <c r="AR5461" s="41"/>
      <c r="AS5461" s="41"/>
      <c r="AT5461" s="41"/>
      <c r="AU5461" s="41"/>
      <c r="AV5461" s="41"/>
      <c r="AW5461" s="41"/>
      <c r="AX5461" s="41"/>
      <c r="AY5461" s="41"/>
      <c r="AZ5461" s="41"/>
      <c r="BA5461" s="41"/>
      <c r="BB5461" s="41"/>
      <c r="BC5461" s="41"/>
      <c r="BD5461" s="41"/>
      <c r="BE5461" s="41"/>
      <c r="BF5461" s="41"/>
      <c r="BG5461" s="41"/>
      <c r="BH5461" s="41"/>
      <c r="BI5461" s="41"/>
      <c r="BJ5461" s="41"/>
      <c r="BK5461" s="41"/>
      <c r="BL5461" s="41"/>
      <c r="BM5461" s="41"/>
      <c r="BN5461" s="41"/>
      <c r="BO5461" s="41"/>
      <c r="BP5461" s="108"/>
      <c r="CG5461" s="102"/>
      <c r="CI5461" s="45"/>
    </row>
    <row r="5462" spans="37:87" ht="13" customHeight="1">
      <c r="AK5462" s="114"/>
      <c r="AL5462" s="41"/>
      <c r="AM5462" s="41"/>
      <c r="AN5462" s="41"/>
      <c r="AO5462" s="41"/>
      <c r="AP5462" s="41"/>
      <c r="AQ5462" s="41"/>
      <c r="AR5462" s="41"/>
      <c r="AS5462" s="41"/>
      <c r="AT5462" s="41"/>
      <c r="AU5462" s="41"/>
      <c r="AV5462" s="41"/>
      <c r="AW5462" s="41"/>
      <c r="AX5462" s="41"/>
      <c r="AY5462" s="41"/>
      <c r="AZ5462" s="41"/>
      <c r="BA5462" s="41"/>
      <c r="BB5462" s="41"/>
      <c r="BC5462" s="41"/>
      <c r="BD5462" s="41"/>
      <c r="BE5462" s="41"/>
      <c r="BF5462" s="41"/>
      <c r="BG5462" s="41"/>
      <c r="BH5462" s="41"/>
      <c r="BI5462" s="41"/>
      <c r="BJ5462" s="41"/>
      <c r="BK5462" s="41"/>
      <c r="BL5462" s="41"/>
      <c r="BM5462" s="41"/>
      <c r="BN5462" s="41"/>
      <c r="BO5462" s="41"/>
      <c r="BP5462" s="108"/>
      <c r="CG5462" s="102"/>
      <c r="CI5462" s="45"/>
    </row>
    <row r="5463" spans="37:87" ht="13" customHeight="1">
      <c r="AK5463" s="114"/>
      <c r="AL5463" s="41"/>
      <c r="AM5463" s="41"/>
      <c r="AN5463" s="41"/>
      <c r="AO5463" s="41"/>
      <c r="AP5463" s="41"/>
      <c r="AQ5463" s="41"/>
      <c r="AR5463" s="41"/>
      <c r="AS5463" s="41"/>
      <c r="AT5463" s="41"/>
      <c r="AU5463" s="41"/>
      <c r="AV5463" s="41"/>
      <c r="AW5463" s="41"/>
      <c r="AX5463" s="41"/>
      <c r="AY5463" s="41"/>
      <c r="AZ5463" s="41"/>
      <c r="BA5463" s="41"/>
      <c r="BB5463" s="41"/>
      <c r="BC5463" s="41"/>
      <c r="BD5463" s="41"/>
      <c r="BE5463" s="41"/>
      <c r="BF5463" s="41"/>
      <c r="BG5463" s="41"/>
      <c r="BH5463" s="41"/>
      <c r="BI5463" s="41"/>
      <c r="BJ5463" s="41"/>
      <c r="BK5463" s="41"/>
      <c r="BL5463" s="41"/>
      <c r="BM5463" s="41"/>
      <c r="BN5463" s="41"/>
      <c r="BO5463" s="41"/>
      <c r="BP5463" s="108"/>
      <c r="CG5463" s="102"/>
      <c r="CI5463" s="45"/>
    </row>
    <row r="5464" spans="37:87" ht="13" customHeight="1">
      <c r="AK5464" s="114"/>
      <c r="AL5464" s="41"/>
      <c r="AM5464" s="41"/>
      <c r="AN5464" s="41"/>
      <c r="AO5464" s="41"/>
      <c r="AP5464" s="41"/>
      <c r="AQ5464" s="41"/>
      <c r="AR5464" s="41"/>
      <c r="AS5464" s="41"/>
      <c r="AT5464" s="41"/>
      <c r="AU5464" s="41"/>
      <c r="AV5464" s="41"/>
      <c r="AW5464" s="41"/>
      <c r="AX5464" s="41"/>
      <c r="AY5464" s="41"/>
      <c r="AZ5464" s="41"/>
      <c r="BA5464" s="41"/>
      <c r="BB5464" s="41"/>
      <c r="BC5464" s="41"/>
      <c r="BD5464" s="41"/>
      <c r="BE5464" s="41"/>
      <c r="BF5464" s="41"/>
      <c r="BG5464" s="41"/>
      <c r="BH5464" s="41"/>
      <c r="BI5464" s="41"/>
      <c r="BJ5464" s="41"/>
      <c r="BK5464" s="41"/>
      <c r="BL5464" s="41"/>
      <c r="BM5464" s="41"/>
      <c r="BN5464" s="41"/>
      <c r="BO5464" s="41"/>
      <c r="BP5464" s="108"/>
      <c r="CG5464" s="102"/>
      <c r="CI5464" s="45"/>
    </row>
    <row r="5465" spans="37:87" ht="13" customHeight="1">
      <c r="AK5465" s="114"/>
      <c r="AL5465" s="41"/>
      <c r="AM5465" s="41"/>
      <c r="AN5465" s="41"/>
      <c r="AO5465" s="41"/>
      <c r="AP5465" s="41"/>
      <c r="AQ5465" s="41"/>
      <c r="AR5465" s="41"/>
      <c r="AS5465" s="41"/>
      <c r="AT5465" s="41"/>
      <c r="AU5465" s="41"/>
      <c r="AV5465" s="41"/>
      <c r="AW5465" s="41"/>
      <c r="AX5465" s="41"/>
      <c r="AY5465" s="41"/>
      <c r="AZ5465" s="41"/>
      <c r="BA5465" s="41"/>
      <c r="BB5465" s="41"/>
      <c r="BC5465" s="41"/>
      <c r="BD5465" s="41"/>
      <c r="BE5465" s="41"/>
      <c r="BF5465" s="41"/>
      <c r="BG5465" s="41"/>
      <c r="BH5465" s="41"/>
      <c r="BI5465" s="41"/>
      <c r="BJ5465" s="41"/>
      <c r="BK5465" s="41"/>
      <c r="BL5465" s="41"/>
      <c r="BM5465" s="41"/>
      <c r="BN5465" s="41"/>
      <c r="BO5465" s="41"/>
      <c r="BP5465" s="108"/>
      <c r="CG5465" s="102"/>
      <c r="CI5465" s="45"/>
    </row>
    <row r="5466" spans="37:87" ht="13" customHeight="1">
      <c r="AK5466" s="114"/>
      <c r="AL5466" s="41"/>
      <c r="AM5466" s="41"/>
      <c r="AN5466" s="41"/>
      <c r="AO5466" s="41"/>
      <c r="AP5466" s="41"/>
      <c r="AQ5466" s="41"/>
      <c r="AR5466" s="41"/>
      <c r="AS5466" s="41"/>
      <c r="AT5466" s="41"/>
      <c r="AU5466" s="41"/>
      <c r="AV5466" s="41"/>
      <c r="AW5466" s="41"/>
      <c r="AX5466" s="41"/>
      <c r="AY5466" s="41"/>
      <c r="AZ5466" s="41"/>
      <c r="BA5466" s="41"/>
      <c r="BB5466" s="41"/>
      <c r="BC5466" s="41"/>
      <c r="BD5466" s="41"/>
      <c r="BE5466" s="41"/>
      <c r="BF5466" s="41"/>
      <c r="BG5466" s="41"/>
      <c r="BH5466" s="41"/>
      <c r="BI5466" s="41"/>
      <c r="BJ5466" s="41"/>
      <c r="BK5466" s="41"/>
      <c r="BL5466" s="41"/>
      <c r="BM5466" s="41"/>
      <c r="BN5466" s="41"/>
      <c r="BO5466" s="41"/>
      <c r="BP5466" s="108"/>
      <c r="CG5466" s="102"/>
      <c r="CI5466" s="45"/>
    </row>
    <row r="5467" spans="37:87" ht="13" customHeight="1">
      <c r="AK5467" s="114"/>
      <c r="AL5467" s="41"/>
      <c r="AM5467" s="41"/>
      <c r="AN5467" s="41"/>
      <c r="AO5467" s="41"/>
      <c r="AP5467" s="41"/>
      <c r="AQ5467" s="41"/>
      <c r="AR5467" s="41"/>
      <c r="AS5467" s="41"/>
      <c r="AT5467" s="41"/>
      <c r="AU5467" s="41"/>
      <c r="AV5467" s="41"/>
      <c r="AW5467" s="41"/>
      <c r="AX5467" s="41"/>
      <c r="AY5467" s="41"/>
      <c r="AZ5467" s="41"/>
      <c r="BA5467" s="41"/>
      <c r="BB5467" s="41"/>
      <c r="BC5467" s="41"/>
      <c r="BD5467" s="41"/>
      <c r="BE5467" s="41"/>
      <c r="BF5467" s="41"/>
      <c r="BG5467" s="41"/>
      <c r="BH5467" s="41"/>
      <c r="BI5467" s="41"/>
      <c r="BJ5467" s="41"/>
      <c r="BK5467" s="41"/>
      <c r="BL5467" s="41"/>
      <c r="BM5467" s="41"/>
      <c r="BN5467" s="41"/>
      <c r="BO5467" s="41"/>
      <c r="BP5467" s="108"/>
      <c r="CG5467" s="102"/>
      <c r="CI5467" s="45"/>
    </row>
    <row r="5468" spans="37:87" ht="13" customHeight="1">
      <c r="AK5468" s="114"/>
      <c r="AL5468" s="41"/>
      <c r="AM5468" s="41"/>
      <c r="AN5468" s="41"/>
      <c r="AO5468" s="41"/>
      <c r="AP5468" s="41"/>
      <c r="AQ5468" s="41"/>
      <c r="AR5468" s="41"/>
      <c r="AS5468" s="41"/>
      <c r="AT5468" s="41"/>
      <c r="AU5468" s="41"/>
      <c r="AV5468" s="41"/>
      <c r="AW5468" s="41"/>
      <c r="AX5468" s="41"/>
      <c r="AY5468" s="41"/>
      <c r="AZ5468" s="41"/>
      <c r="BA5468" s="41"/>
      <c r="BB5468" s="41"/>
      <c r="BC5468" s="41"/>
      <c r="BD5468" s="41"/>
      <c r="BE5468" s="41"/>
      <c r="BF5468" s="41"/>
      <c r="BG5468" s="41"/>
      <c r="BH5468" s="41"/>
      <c r="BI5468" s="41"/>
      <c r="BJ5468" s="41"/>
      <c r="BK5468" s="41"/>
      <c r="BL5468" s="41"/>
      <c r="BM5468" s="41"/>
      <c r="BN5468" s="41"/>
      <c r="BO5468" s="41"/>
      <c r="BP5468" s="108"/>
      <c r="CG5468" s="102"/>
      <c r="CI5468" s="45"/>
    </row>
    <row r="5469" spans="37:87" ht="13" customHeight="1">
      <c r="AK5469" s="114"/>
      <c r="AL5469" s="41"/>
      <c r="AM5469" s="41"/>
      <c r="AN5469" s="41"/>
      <c r="AO5469" s="41"/>
      <c r="AP5469" s="41"/>
      <c r="AQ5469" s="41"/>
      <c r="AR5469" s="41"/>
      <c r="AS5469" s="41"/>
      <c r="AT5469" s="41"/>
      <c r="AU5469" s="41"/>
      <c r="AV5469" s="41"/>
      <c r="AW5469" s="41"/>
      <c r="AX5469" s="41"/>
      <c r="AY5469" s="41"/>
      <c r="AZ5469" s="41"/>
      <c r="BA5469" s="41"/>
      <c r="BB5469" s="41"/>
      <c r="BC5469" s="41"/>
      <c r="BD5469" s="41"/>
      <c r="BE5469" s="41"/>
      <c r="BF5469" s="41"/>
      <c r="BG5469" s="41"/>
      <c r="BH5469" s="41"/>
      <c r="BI5469" s="41"/>
      <c r="BJ5469" s="41"/>
      <c r="BK5469" s="41"/>
      <c r="BL5469" s="41"/>
      <c r="BM5469" s="41"/>
      <c r="BN5469" s="41"/>
      <c r="BO5469" s="41"/>
      <c r="BP5469" s="108"/>
      <c r="CG5469" s="102"/>
      <c r="CI5469" s="45"/>
    </row>
    <row r="5470" spans="37:87" ht="13" customHeight="1">
      <c r="AK5470" s="114"/>
      <c r="AL5470" s="41"/>
      <c r="AM5470" s="41"/>
      <c r="AN5470" s="41"/>
      <c r="AO5470" s="41"/>
      <c r="AP5470" s="41"/>
      <c r="AQ5470" s="41"/>
      <c r="AR5470" s="41"/>
      <c r="AS5470" s="41"/>
      <c r="AT5470" s="41"/>
      <c r="AU5470" s="41"/>
      <c r="AV5470" s="41"/>
      <c r="AW5470" s="41"/>
      <c r="AX5470" s="41"/>
      <c r="AY5470" s="41"/>
      <c r="AZ5470" s="41"/>
      <c r="BA5470" s="41"/>
      <c r="BB5470" s="41"/>
      <c r="BC5470" s="41"/>
      <c r="BD5470" s="41"/>
      <c r="BE5470" s="41"/>
      <c r="BF5470" s="41"/>
      <c r="BG5470" s="41"/>
      <c r="BH5470" s="41"/>
      <c r="BI5470" s="41"/>
      <c r="BJ5470" s="41"/>
      <c r="BK5470" s="41"/>
      <c r="BL5470" s="41"/>
      <c r="BM5470" s="41"/>
      <c r="BN5470" s="41"/>
      <c r="BO5470" s="41"/>
      <c r="BP5470" s="108"/>
      <c r="CG5470" s="102"/>
      <c r="CI5470" s="45"/>
    </row>
    <row r="5471" spans="37:87" ht="13" customHeight="1">
      <c r="AK5471" s="114"/>
      <c r="AL5471" s="41"/>
      <c r="AM5471" s="41"/>
      <c r="AN5471" s="41"/>
      <c r="AO5471" s="41"/>
      <c r="AP5471" s="41"/>
      <c r="AQ5471" s="41"/>
      <c r="AR5471" s="41"/>
      <c r="AS5471" s="41"/>
      <c r="AT5471" s="41"/>
      <c r="AU5471" s="41"/>
      <c r="AV5471" s="41"/>
      <c r="AW5471" s="41"/>
      <c r="AX5471" s="41"/>
      <c r="AY5471" s="41"/>
      <c r="AZ5471" s="41"/>
      <c r="BA5471" s="41"/>
      <c r="BB5471" s="41"/>
      <c r="BC5471" s="41"/>
      <c r="BD5471" s="41"/>
      <c r="BE5471" s="41"/>
      <c r="BF5471" s="41"/>
      <c r="BG5471" s="41"/>
      <c r="BH5471" s="41"/>
      <c r="BI5471" s="41"/>
      <c r="BJ5471" s="41"/>
      <c r="BK5471" s="41"/>
      <c r="BL5471" s="41"/>
      <c r="BM5471" s="41"/>
      <c r="BN5471" s="41"/>
      <c r="BO5471" s="41"/>
      <c r="BP5471" s="108"/>
      <c r="CG5471" s="102"/>
      <c r="CI5471" s="45"/>
    </row>
    <row r="5472" spans="37:87" ht="13" customHeight="1">
      <c r="AK5472" s="114"/>
      <c r="AL5472" s="41"/>
      <c r="AM5472" s="41"/>
      <c r="AN5472" s="41"/>
      <c r="AO5472" s="41"/>
      <c r="AP5472" s="41"/>
      <c r="AQ5472" s="41"/>
      <c r="AR5472" s="41"/>
      <c r="AS5472" s="41"/>
      <c r="AT5472" s="41"/>
      <c r="AU5472" s="41"/>
      <c r="AV5472" s="41"/>
      <c r="AW5472" s="41"/>
      <c r="AX5472" s="41"/>
      <c r="AY5472" s="41"/>
      <c r="AZ5472" s="41"/>
      <c r="BA5472" s="41"/>
      <c r="BB5472" s="41"/>
      <c r="BC5472" s="41"/>
      <c r="BD5472" s="41"/>
      <c r="BE5472" s="41"/>
      <c r="BF5472" s="41"/>
      <c r="BG5472" s="41"/>
      <c r="BH5472" s="41"/>
      <c r="BI5472" s="41"/>
      <c r="BJ5472" s="41"/>
      <c r="BK5472" s="41"/>
      <c r="BL5472" s="41"/>
      <c r="BM5472" s="41"/>
      <c r="BN5472" s="41"/>
      <c r="BO5472" s="41"/>
      <c r="BP5472" s="108"/>
      <c r="CG5472" s="102"/>
      <c r="CI5472" s="45"/>
    </row>
    <row r="5473" spans="37:87" ht="13" customHeight="1">
      <c r="AK5473" s="114"/>
      <c r="AL5473" s="41"/>
      <c r="AM5473" s="41"/>
      <c r="AN5473" s="41"/>
      <c r="AO5473" s="41"/>
      <c r="AP5473" s="41"/>
      <c r="AQ5473" s="41"/>
      <c r="AR5473" s="41"/>
      <c r="AS5473" s="41"/>
      <c r="AT5473" s="41"/>
      <c r="AU5473" s="41"/>
      <c r="AV5473" s="41"/>
      <c r="AW5473" s="41"/>
      <c r="AX5473" s="41"/>
      <c r="AY5473" s="41"/>
      <c r="AZ5473" s="41"/>
      <c r="BA5473" s="41"/>
      <c r="BB5473" s="41"/>
      <c r="BC5473" s="41"/>
      <c r="BD5473" s="41"/>
      <c r="BE5473" s="41"/>
      <c r="BF5473" s="41"/>
      <c r="BG5473" s="41"/>
      <c r="BH5473" s="41"/>
      <c r="BI5473" s="41"/>
      <c r="BJ5473" s="41"/>
      <c r="BK5473" s="41"/>
      <c r="BL5473" s="41"/>
      <c r="BM5473" s="41"/>
      <c r="BN5473" s="41"/>
      <c r="BO5473" s="41"/>
      <c r="BP5473" s="108"/>
      <c r="CG5473" s="102"/>
      <c r="CI5473" s="45"/>
    </row>
    <row r="5474" spans="37:87" ht="13" customHeight="1">
      <c r="AK5474" s="114"/>
      <c r="AL5474" s="41"/>
      <c r="AM5474" s="41"/>
      <c r="AN5474" s="41"/>
      <c r="AO5474" s="41"/>
      <c r="AP5474" s="41"/>
      <c r="AQ5474" s="41"/>
      <c r="AR5474" s="41"/>
      <c r="AS5474" s="41"/>
      <c r="AT5474" s="41"/>
      <c r="AU5474" s="41"/>
      <c r="AV5474" s="41"/>
      <c r="AW5474" s="41"/>
      <c r="AX5474" s="41"/>
      <c r="AY5474" s="41"/>
      <c r="AZ5474" s="41"/>
      <c r="BA5474" s="41"/>
      <c r="BB5474" s="41"/>
      <c r="BC5474" s="41"/>
      <c r="BD5474" s="41"/>
      <c r="BE5474" s="41"/>
      <c r="BF5474" s="41"/>
      <c r="BG5474" s="41"/>
      <c r="BH5474" s="41"/>
      <c r="BI5474" s="41"/>
      <c r="BJ5474" s="41"/>
      <c r="BK5474" s="41"/>
      <c r="BL5474" s="41"/>
      <c r="BM5474" s="41"/>
      <c r="BN5474" s="41"/>
      <c r="BO5474" s="41"/>
      <c r="BP5474" s="108"/>
      <c r="CG5474" s="102"/>
      <c r="CI5474" s="45"/>
    </row>
    <row r="5475" spans="37:87" ht="13" customHeight="1">
      <c r="AK5475" s="114"/>
      <c r="AL5475" s="41"/>
      <c r="AM5475" s="41"/>
      <c r="AN5475" s="41"/>
      <c r="AO5475" s="41"/>
      <c r="AP5475" s="41"/>
      <c r="AQ5475" s="41"/>
      <c r="AR5475" s="41"/>
      <c r="AS5475" s="41"/>
      <c r="AT5475" s="41"/>
      <c r="AU5475" s="41"/>
      <c r="AV5475" s="41"/>
      <c r="AW5475" s="41"/>
      <c r="AX5475" s="41"/>
      <c r="AY5475" s="41"/>
      <c r="AZ5475" s="41"/>
      <c r="BA5475" s="41"/>
      <c r="BB5475" s="41"/>
      <c r="BC5475" s="41"/>
      <c r="BD5475" s="41"/>
      <c r="BE5475" s="41"/>
      <c r="BF5475" s="41"/>
      <c r="BG5475" s="41"/>
      <c r="BH5475" s="41"/>
      <c r="BI5475" s="41"/>
      <c r="BJ5475" s="41"/>
      <c r="BK5475" s="41"/>
      <c r="BL5475" s="41"/>
      <c r="BM5475" s="41"/>
      <c r="BN5475" s="41"/>
      <c r="BO5475" s="41"/>
      <c r="BP5475" s="108"/>
      <c r="CG5475" s="102"/>
      <c r="CI5475" s="45"/>
    </row>
    <row r="5476" spans="37:87" ht="13" customHeight="1">
      <c r="AK5476" s="114"/>
      <c r="AL5476" s="41"/>
      <c r="AM5476" s="41"/>
      <c r="AN5476" s="41"/>
      <c r="AO5476" s="41"/>
      <c r="AP5476" s="41"/>
      <c r="AQ5476" s="41"/>
      <c r="AR5476" s="41"/>
      <c r="AS5476" s="41"/>
      <c r="AT5476" s="41"/>
      <c r="AU5476" s="41"/>
      <c r="AV5476" s="41"/>
      <c r="AW5476" s="41"/>
      <c r="AX5476" s="41"/>
      <c r="AY5476" s="41"/>
      <c r="AZ5476" s="41"/>
      <c r="BA5476" s="41"/>
      <c r="BB5476" s="41"/>
      <c r="BC5476" s="41"/>
      <c r="BD5476" s="41"/>
      <c r="BE5476" s="41"/>
      <c r="BF5476" s="41"/>
      <c r="BG5476" s="41"/>
      <c r="BH5476" s="41"/>
      <c r="BI5476" s="41"/>
      <c r="BJ5476" s="41"/>
      <c r="BK5476" s="41"/>
      <c r="BL5476" s="41"/>
      <c r="BM5476" s="41"/>
      <c r="BN5476" s="41"/>
      <c r="BO5476" s="41"/>
      <c r="BP5476" s="108"/>
      <c r="CG5476" s="102"/>
      <c r="CI5476" s="45"/>
    </row>
    <row r="5477" spans="37:87" ht="13" customHeight="1">
      <c r="AK5477" s="114"/>
      <c r="AL5477" s="41"/>
      <c r="AM5477" s="41"/>
      <c r="AN5477" s="41"/>
      <c r="AO5477" s="41"/>
      <c r="AP5477" s="41"/>
      <c r="AQ5477" s="41"/>
      <c r="AR5477" s="41"/>
      <c r="AS5477" s="41"/>
      <c r="AT5477" s="41"/>
      <c r="AU5477" s="41"/>
      <c r="AV5477" s="41"/>
      <c r="AW5477" s="41"/>
      <c r="AX5477" s="41"/>
      <c r="AY5477" s="41"/>
      <c r="AZ5477" s="41"/>
      <c r="BA5477" s="41"/>
      <c r="BB5477" s="41"/>
      <c r="BC5477" s="41"/>
      <c r="BD5477" s="41"/>
      <c r="BE5477" s="41"/>
      <c r="BF5477" s="41"/>
      <c r="BG5477" s="41"/>
      <c r="BH5477" s="41"/>
      <c r="BI5477" s="41"/>
      <c r="BJ5477" s="41"/>
      <c r="BK5477" s="41"/>
      <c r="BL5477" s="41"/>
      <c r="BM5477" s="41"/>
      <c r="BN5477" s="41"/>
      <c r="BO5477" s="41"/>
      <c r="BP5477" s="108"/>
      <c r="CG5477" s="102"/>
      <c r="CI5477" s="45"/>
    </row>
    <row r="5478" spans="37:87" ht="13" customHeight="1">
      <c r="AK5478" s="114"/>
      <c r="AL5478" s="41"/>
      <c r="AM5478" s="41"/>
      <c r="AN5478" s="41"/>
      <c r="AO5478" s="41"/>
      <c r="AP5478" s="41"/>
      <c r="AQ5478" s="41"/>
      <c r="AR5478" s="41"/>
      <c r="AS5478" s="41"/>
      <c r="AT5478" s="41"/>
      <c r="AU5478" s="41"/>
      <c r="AV5478" s="41"/>
      <c r="AW5478" s="41"/>
      <c r="AX5478" s="41"/>
      <c r="AY5478" s="41"/>
      <c r="AZ5478" s="41"/>
      <c r="BA5478" s="41"/>
      <c r="BB5478" s="41"/>
      <c r="BC5478" s="41"/>
      <c r="BD5478" s="41"/>
      <c r="BE5478" s="41"/>
      <c r="BF5478" s="41"/>
      <c r="BG5478" s="41"/>
      <c r="BH5478" s="41"/>
      <c r="BI5478" s="41"/>
      <c r="BJ5478" s="41"/>
      <c r="BK5478" s="41"/>
      <c r="BL5478" s="41"/>
      <c r="BM5478" s="41"/>
      <c r="BN5478" s="41"/>
      <c r="BO5478" s="41"/>
      <c r="BP5478" s="108"/>
      <c r="CG5478" s="102"/>
      <c r="CI5478" s="45"/>
    </row>
    <row r="5479" spans="37:87" ht="13" customHeight="1">
      <c r="AK5479" s="114"/>
      <c r="AL5479" s="41"/>
      <c r="AM5479" s="41"/>
      <c r="AN5479" s="41"/>
      <c r="AO5479" s="41"/>
      <c r="AP5479" s="41"/>
      <c r="AQ5479" s="41"/>
      <c r="AR5479" s="41"/>
      <c r="AS5479" s="41"/>
      <c r="AT5479" s="41"/>
      <c r="AU5479" s="41"/>
      <c r="AV5479" s="41"/>
      <c r="AW5479" s="41"/>
      <c r="AX5479" s="41"/>
      <c r="AY5479" s="41"/>
      <c r="AZ5479" s="41"/>
      <c r="BA5479" s="41"/>
      <c r="BB5479" s="41"/>
      <c r="BC5479" s="41"/>
      <c r="BD5479" s="41"/>
      <c r="BE5479" s="41"/>
      <c r="BF5479" s="41"/>
      <c r="BG5479" s="41"/>
      <c r="BH5479" s="41"/>
      <c r="BI5479" s="41"/>
      <c r="BJ5479" s="41"/>
      <c r="BK5479" s="41"/>
      <c r="BL5479" s="41"/>
      <c r="BM5479" s="41"/>
      <c r="BN5479" s="41"/>
      <c r="BO5479" s="41"/>
      <c r="BP5479" s="108"/>
      <c r="CG5479" s="102"/>
      <c r="CI5479" s="45"/>
    </row>
    <row r="5480" spans="37:87" ht="13" customHeight="1">
      <c r="AK5480" s="114"/>
      <c r="AL5480" s="41"/>
      <c r="AM5480" s="41"/>
      <c r="AN5480" s="41"/>
      <c r="AO5480" s="41"/>
      <c r="AP5480" s="41"/>
      <c r="AQ5480" s="41"/>
      <c r="AR5480" s="41"/>
      <c r="AS5480" s="41"/>
      <c r="AT5480" s="41"/>
      <c r="AU5480" s="41"/>
      <c r="AV5480" s="41"/>
      <c r="AW5480" s="41"/>
      <c r="AX5480" s="41"/>
      <c r="AY5480" s="41"/>
      <c r="AZ5480" s="41"/>
      <c r="BA5480" s="41"/>
      <c r="BB5480" s="41"/>
      <c r="BC5480" s="41"/>
      <c r="BD5480" s="41"/>
      <c r="BE5480" s="41"/>
      <c r="BF5480" s="41"/>
      <c r="BG5480" s="41"/>
      <c r="BH5480" s="41"/>
      <c r="BI5480" s="41"/>
      <c r="BJ5480" s="41"/>
      <c r="BK5480" s="41"/>
      <c r="BL5480" s="41"/>
      <c r="BM5480" s="41"/>
      <c r="BN5480" s="41"/>
      <c r="BO5480" s="41"/>
      <c r="BP5480" s="108"/>
      <c r="CG5480" s="102"/>
      <c r="CI5480" s="45"/>
    </row>
    <row r="5481" spans="37:87" ht="13" customHeight="1">
      <c r="AK5481" s="114"/>
      <c r="AL5481" s="41"/>
      <c r="AM5481" s="41"/>
      <c r="AN5481" s="41"/>
      <c r="AO5481" s="41"/>
      <c r="AP5481" s="41"/>
      <c r="AQ5481" s="41"/>
      <c r="AR5481" s="41"/>
      <c r="AS5481" s="41"/>
      <c r="AT5481" s="41"/>
      <c r="AU5481" s="41"/>
      <c r="AV5481" s="41"/>
      <c r="AW5481" s="41"/>
      <c r="AX5481" s="41"/>
      <c r="AY5481" s="41"/>
      <c r="AZ5481" s="41"/>
      <c r="BA5481" s="41"/>
      <c r="BB5481" s="41"/>
      <c r="BC5481" s="41"/>
      <c r="BD5481" s="41"/>
      <c r="BE5481" s="41"/>
      <c r="BF5481" s="41"/>
      <c r="BG5481" s="41"/>
      <c r="BH5481" s="41"/>
      <c r="BI5481" s="41"/>
      <c r="BJ5481" s="41"/>
      <c r="BK5481" s="41"/>
      <c r="BL5481" s="41"/>
      <c r="BM5481" s="41"/>
      <c r="BN5481" s="41"/>
      <c r="BO5481" s="41"/>
      <c r="BP5481" s="108"/>
      <c r="CG5481" s="102"/>
      <c r="CI5481" s="45"/>
    </row>
    <row r="5482" spans="37:87" ht="13" customHeight="1">
      <c r="AK5482" s="114"/>
      <c r="AL5482" s="41"/>
      <c r="AM5482" s="41"/>
      <c r="AN5482" s="41"/>
      <c r="AO5482" s="41"/>
      <c r="AP5482" s="41"/>
      <c r="AQ5482" s="41"/>
      <c r="AR5482" s="41"/>
      <c r="AS5482" s="41"/>
      <c r="AT5482" s="41"/>
      <c r="AU5482" s="41"/>
      <c r="AV5482" s="41"/>
      <c r="AW5482" s="41"/>
      <c r="AX5482" s="41"/>
      <c r="AY5482" s="41"/>
      <c r="AZ5482" s="41"/>
      <c r="BA5482" s="41"/>
      <c r="BB5482" s="41"/>
      <c r="BC5482" s="41"/>
      <c r="BD5482" s="41"/>
      <c r="BE5482" s="41"/>
      <c r="BF5482" s="41"/>
      <c r="BG5482" s="41"/>
      <c r="BH5482" s="41"/>
      <c r="BI5482" s="41"/>
      <c r="BJ5482" s="41"/>
      <c r="BK5482" s="41"/>
      <c r="BL5482" s="41"/>
      <c r="BM5482" s="41"/>
      <c r="BN5482" s="41"/>
      <c r="BO5482" s="41"/>
      <c r="BP5482" s="108"/>
      <c r="CG5482" s="102"/>
      <c r="CI5482" s="45"/>
    </row>
    <row r="5483" spans="37:87" ht="13" customHeight="1">
      <c r="AK5483" s="114"/>
      <c r="AL5483" s="41"/>
      <c r="AM5483" s="41"/>
      <c r="AN5483" s="41"/>
      <c r="AO5483" s="41"/>
      <c r="AP5483" s="41"/>
      <c r="AQ5483" s="41"/>
      <c r="AR5483" s="41"/>
      <c r="AS5483" s="41"/>
      <c r="AT5483" s="41"/>
      <c r="AU5483" s="41"/>
      <c r="AV5483" s="41"/>
      <c r="AW5483" s="41"/>
      <c r="AX5483" s="41"/>
      <c r="AY5483" s="41"/>
      <c r="AZ5483" s="41"/>
      <c r="BA5483" s="41"/>
      <c r="BB5483" s="41"/>
      <c r="BC5483" s="41"/>
      <c r="BD5483" s="41"/>
      <c r="BE5483" s="41"/>
      <c r="BF5483" s="41"/>
      <c r="BG5483" s="41"/>
      <c r="BH5483" s="41"/>
      <c r="BI5483" s="41"/>
      <c r="BJ5483" s="41"/>
      <c r="BK5483" s="41"/>
      <c r="BL5483" s="41"/>
      <c r="BM5483" s="41"/>
      <c r="BN5483" s="41"/>
      <c r="BO5483" s="41"/>
      <c r="BP5483" s="108"/>
      <c r="CG5483" s="102"/>
      <c r="CI5483" s="45"/>
    </row>
    <row r="5484" spans="37:87" ht="13" customHeight="1">
      <c r="AK5484" s="114"/>
      <c r="AL5484" s="41"/>
      <c r="AM5484" s="41"/>
      <c r="AN5484" s="41"/>
      <c r="AO5484" s="41"/>
      <c r="AP5484" s="41"/>
      <c r="AQ5484" s="41"/>
      <c r="AR5484" s="41"/>
      <c r="AS5484" s="41"/>
      <c r="AT5484" s="41"/>
      <c r="AU5484" s="41"/>
      <c r="AV5484" s="41"/>
      <c r="AW5484" s="41"/>
      <c r="AX5484" s="41"/>
      <c r="AY5484" s="41"/>
      <c r="AZ5484" s="41"/>
      <c r="BA5484" s="41"/>
      <c r="BB5484" s="41"/>
      <c r="BC5484" s="41"/>
      <c r="BD5484" s="41"/>
      <c r="BE5484" s="41"/>
      <c r="BF5484" s="41"/>
      <c r="BG5484" s="41"/>
      <c r="BH5484" s="41"/>
      <c r="BI5484" s="41"/>
      <c r="BJ5484" s="41"/>
      <c r="BK5484" s="41"/>
      <c r="BL5484" s="41"/>
      <c r="BM5484" s="41"/>
      <c r="BN5484" s="41"/>
      <c r="BO5484" s="41"/>
      <c r="BP5484" s="108"/>
      <c r="CG5484" s="102"/>
      <c r="CI5484" s="45"/>
    </row>
    <row r="5485" spans="37:87" ht="13" customHeight="1">
      <c r="AK5485" s="114"/>
      <c r="AL5485" s="41"/>
      <c r="AM5485" s="41"/>
      <c r="AN5485" s="41"/>
      <c r="AO5485" s="41"/>
      <c r="AP5485" s="41"/>
      <c r="AQ5485" s="41"/>
      <c r="AR5485" s="41"/>
      <c r="AS5485" s="41"/>
      <c r="AT5485" s="41"/>
      <c r="AU5485" s="41"/>
      <c r="AV5485" s="41"/>
      <c r="AW5485" s="41"/>
      <c r="AX5485" s="41"/>
      <c r="AY5485" s="41"/>
      <c r="AZ5485" s="41"/>
      <c r="BA5485" s="41"/>
      <c r="BB5485" s="41"/>
      <c r="BC5485" s="41"/>
      <c r="BD5485" s="41"/>
      <c r="BE5485" s="41"/>
      <c r="BF5485" s="41"/>
      <c r="BG5485" s="41"/>
      <c r="BH5485" s="41"/>
      <c r="BI5485" s="41"/>
      <c r="BJ5485" s="41"/>
      <c r="BK5485" s="41"/>
      <c r="BL5485" s="41"/>
      <c r="BM5485" s="41"/>
      <c r="BN5485" s="41"/>
      <c r="BO5485" s="41"/>
      <c r="BP5485" s="108"/>
      <c r="CG5485" s="102"/>
      <c r="CI5485" s="45"/>
    </row>
    <row r="5486" spans="37:87" ht="13" customHeight="1">
      <c r="AK5486" s="114"/>
      <c r="AL5486" s="41"/>
      <c r="AM5486" s="41"/>
      <c r="AN5486" s="41"/>
      <c r="AO5486" s="41"/>
      <c r="AP5486" s="41"/>
      <c r="AQ5486" s="41"/>
      <c r="AR5486" s="41"/>
      <c r="AS5486" s="41"/>
      <c r="AT5486" s="41"/>
      <c r="AU5486" s="41"/>
      <c r="AV5486" s="41"/>
      <c r="AW5486" s="41"/>
      <c r="AX5486" s="41"/>
      <c r="AY5486" s="41"/>
      <c r="AZ5486" s="41"/>
      <c r="BA5486" s="41"/>
      <c r="BB5486" s="41"/>
      <c r="BC5486" s="41"/>
      <c r="BD5486" s="41"/>
      <c r="BE5486" s="41"/>
      <c r="BF5486" s="41"/>
      <c r="BG5486" s="41"/>
      <c r="BH5486" s="41"/>
      <c r="BI5486" s="41"/>
      <c r="BJ5486" s="41"/>
      <c r="BK5486" s="41"/>
      <c r="BL5486" s="41"/>
      <c r="BM5486" s="41"/>
      <c r="BN5486" s="41"/>
      <c r="BO5486" s="41"/>
      <c r="BP5486" s="108"/>
      <c r="CG5486" s="102"/>
      <c r="CI5486" s="45"/>
    </row>
    <row r="5487" spans="37:87" ht="13" customHeight="1">
      <c r="AK5487" s="114"/>
      <c r="AL5487" s="41"/>
      <c r="AM5487" s="41"/>
      <c r="AN5487" s="41"/>
      <c r="AO5487" s="41"/>
      <c r="AP5487" s="41"/>
      <c r="AQ5487" s="41"/>
      <c r="AR5487" s="41"/>
      <c r="AS5487" s="41"/>
      <c r="AT5487" s="41"/>
      <c r="AU5487" s="41"/>
      <c r="AV5487" s="41"/>
      <c r="AW5487" s="41"/>
      <c r="AX5487" s="41"/>
      <c r="AY5487" s="41"/>
      <c r="AZ5487" s="41"/>
      <c r="BA5487" s="41"/>
      <c r="BB5487" s="41"/>
      <c r="BC5487" s="41"/>
      <c r="BD5487" s="41"/>
      <c r="BE5487" s="41"/>
      <c r="BF5487" s="41"/>
      <c r="BG5487" s="41"/>
      <c r="BH5487" s="41"/>
      <c r="BI5487" s="41"/>
      <c r="BJ5487" s="41"/>
      <c r="BK5487" s="41"/>
      <c r="BL5487" s="41"/>
      <c r="BM5487" s="41"/>
      <c r="BN5487" s="41"/>
      <c r="BO5487" s="41"/>
      <c r="BP5487" s="108"/>
      <c r="CG5487" s="102"/>
      <c r="CI5487" s="45"/>
    </row>
    <row r="5488" spans="37:87" ht="13" customHeight="1">
      <c r="AK5488" s="114"/>
      <c r="AL5488" s="41"/>
      <c r="AM5488" s="41"/>
      <c r="AN5488" s="41"/>
      <c r="AO5488" s="41"/>
      <c r="AP5488" s="41"/>
      <c r="AQ5488" s="41"/>
      <c r="AR5488" s="41"/>
      <c r="AS5488" s="41"/>
      <c r="AT5488" s="41"/>
      <c r="AU5488" s="41"/>
      <c r="AV5488" s="41"/>
      <c r="AW5488" s="41"/>
      <c r="AX5488" s="41"/>
      <c r="AY5488" s="41"/>
      <c r="AZ5488" s="41"/>
      <c r="BA5488" s="41"/>
      <c r="BB5488" s="41"/>
      <c r="BC5488" s="41"/>
      <c r="BD5488" s="41"/>
      <c r="BE5488" s="41"/>
      <c r="BF5488" s="41"/>
      <c r="BG5488" s="41"/>
      <c r="BH5488" s="41"/>
      <c r="BI5488" s="41"/>
      <c r="BJ5488" s="41"/>
      <c r="BK5488" s="41"/>
      <c r="BL5488" s="41"/>
      <c r="BM5488" s="41"/>
      <c r="BN5488" s="41"/>
      <c r="BO5488" s="41"/>
      <c r="BP5488" s="108"/>
      <c r="CG5488" s="102"/>
      <c r="CI5488" s="45"/>
    </row>
    <row r="5489" spans="37:87" ht="13" customHeight="1">
      <c r="AK5489" s="114"/>
      <c r="AL5489" s="41"/>
      <c r="AM5489" s="41"/>
      <c r="AN5489" s="41"/>
      <c r="AO5489" s="41"/>
      <c r="AP5489" s="41"/>
      <c r="AQ5489" s="41"/>
      <c r="AR5489" s="41"/>
      <c r="AS5489" s="41"/>
      <c r="AT5489" s="41"/>
      <c r="AU5489" s="41"/>
      <c r="AV5489" s="41"/>
      <c r="AW5489" s="41"/>
      <c r="AX5489" s="41"/>
      <c r="AY5489" s="41"/>
      <c r="AZ5489" s="41"/>
      <c r="BA5489" s="41"/>
      <c r="BB5489" s="41"/>
      <c r="BC5489" s="41"/>
      <c r="BD5489" s="41"/>
      <c r="BE5489" s="41"/>
      <c r="BF5489" s="41"/>
      <c r="BG5489" s="41"/>
      <c r="BH5489" s="41"/>
      <c r="BI5489" s="41"/>
      <c r="BJ5489" s="41"/>
      <c r="BK5489" s="41"/>
      <c r="BL5489" s="41"/>
      <c r="BM5489" s="41"/>
      <c r="BN5489" s="41"/>
      <c r="BO5489" s="41"/>
      <c r="BP5489" s="108"/>
      <c r="CG5489" s="102"/>
      <c r="CI5489" s="45"/>
    </row>
    <row r="5490" spans="37:87" ht="13" customHeight="1">
      <c r="AK5490" s="114"/>
      <c r="AL5490" s="41"/>
      <c r="AM5490" s="41"/>
      <c r="AN5490" s="41"/>
      <c r="AO5490" s="41"/>
      <c r="AP5490" s="41"/>
      <c r="AQ5490" s="41"/>
      <c r="AR5490" s="41"/>
      <c r="AS5490" s="41"/>
      <c r="AT5490" s="41"/>
      <c r="AU5490" s="41"/>
      <c r="AV5490" s="41"/>
      <c r="AW5490" s="41"/>
      <c r="AX5490" s="41"/>
      <c r="AY5490" s="41"/>
      <c r="AZ5490" s="41"/>
      <c r="BA5490" s="41"/>
      <c r="BB5490" s="41"/>
      <c r="BC5490" s="41"/>
      <c r="BD5490" s="41"/>
      <c r="BE5490" s="41"/>
      <c r="BF5490" s="41"/>
      <c r="BG5490" s="41"/>
      <c r="BH5490" s="41"/>
      <c r="BI5490" s="41"/>
      <c r="BJ5490" s="41"/>
      <c r="BK5490" s="41"/>
      <c r="BL5490" s="41"/>
      <c r="BM5490" s="41"/>
      <c r="BN5490" s="41"/>
      <c r="BO5490" s="41"/>
      <c r="BP5490" s="108"/>
      <c r="CG5490" s="102"/>
      <c r="CI5490" s="45"/>
    </row>
    <row r="5491" spans="37:87" ht="13" customHeight="1">
      <c r="AK5491" s="114"/>
      <c r="AL5491" s="41"/>
      <c r="AM5491" s="41"/>
      <c r="AN5491" s="41"/>
      <c r="AO5491" s="41"/>
      <c r="AP5491" s="41"/>
      <c r="AQ5491" s="41"/>
      <c r="AR5491" s="41"/>
      <c r="AS5491" s="41"/>
      <c r="AT5491" s="41"/>
      <c r="AU5491" s="41"/>
      <c r="AV5491" s="41"/>
      <c r="AW5491" s="41"/>
      <c r="AX5491" s="41"/>
      <c r="AY5491" s="41"/>
      <c r="AZ5491" s="41"/>
      <c r="BA5491" s="41"/>
      <c r="BB5491" s="41"/>
      <c r="BC5491" s="41"/>
      <c r="BD5491" s="41"/>
      <c r="BE5491" s="41"/>
      <c r="BF5491" s="41"/>
      <c r="BG5491" s="41"/>
      <c r="BH5491" s="41"/>
      <c r="BI5491" s="41"/>
      <c r="BJ5491" s="41"/>
      <c r="BK5491" s="41"/>
      <c r="BL5491" s="41"/>
      <c r="BM5491" s="41"/>
      <c r="BN5491" s="41"/>
      <c r="BO5491" s="41"/>
      <c r="BP5491" s="108"/>
      <c r="CG5491" s="102"/>
      <c r="CI5491" s="45"/>
    </row>
    <row r="5492" spans="37:87" ht="13" customHeight="1">
      <c r="AK5492" s="114"/>
      <c r="AL5492" s="41"/>
      <c r="AM5492" s="41"/>
      <c r="AN5492" s="41"/>
      <c r="AO5492" s="41"/>
      <c r="AP5492" s="41"/>
      <c r="AQ5492" s="41"/>
      <c r="AR5492" s="41"/>
      <c r="AS5492" s="41"/>
      <c r="AT5492" s="41"/>
      <c r="AU5492" s="41"/>
      <c r="AV5492" s="41"/>
      <c r="AW5492" s="41"/>
      <c r="AX5492" s="41"/>
      <c r="AY5492" s="41"/>
      <c r="AZ5492" s="41"/>
      <c r="BA5492" s="41"/>
      <c r="BB5492" s="41"/>
      <c r="BC5492" s="41"/>
      <c r="BD5492" s="41"/>
      <c r="BE5492" s="41"/>
      <c r="BF5492" s="41"/>
      <c r="BG5492" s="41"/>
      <c r="BH5492" s="41"/>
      <c r="BI5492" s="41"/>
      <c r="BJ5492" s="41"/>
      <c r="BK5492" s="41"/>
      <c r="BL5492" s="41"/>
      <c r="BM5492" s="41"/>
      <c r="BN5492" s="41"/>
      <c r="BO5492" s="41"/>
      <c r="BP5492" s="108"/>
      <c r="CG5492" s="102"/>
      <c r="CI5492" s="45"/>
    </row>
    <row r="5493" spans="37:87" ht="13" customHeight="1">
      <c r="AK5493" s="114"/>
      <c r="AL5493" s="41"/>
      <c r="AM5493" s="41"/>
      <c r="AN5493" s="41"/>
      <c r="AO5493" s="41"/>
      <c r="AP5493" s="41"/>
      <c r="AQ5493" s="41"/>
      <c r="AR5493" s="41"/>
      <c r="AS5493" s="41"/>
      <c r="AT5493" s="41"/>
      <c r="AU5493" s="41"/>
      <c r="AV5493" s="41"/>
      <c r="AW5493" s="41"/>
      <c r="AX5493" s="41"/>
      <c r="AY5493" s="41"/>
      <c r="AZ5493" s="41"/>
      <c r="BA5493" s="41"/>
      <c r="BB5493" s="41"/>
      <c r="BC5493" s="41"/>
      <c r="BD5493" s="41"/>
      <c r="BE5493" s="41"/>
      <c r="BF5493" s="41"/>
      <c r="BG5493" s="41"/>
      <c r="BH5493" s="41"/>
      <c r="BI5493" s="41"/>
      <c r="BJ5493" s="41"/>
      <c r="BK5493" s="41"/>
      <c r="BL5493" s="41"/>
      <c r="BM5493" s="41"/>
      <c r="BN5493" s="41"/>
      <c r="BO5493" s="41"/>
      <c r="BP5493" s="108"/>
      <c r="CG5493" s="102"/>
      <c r="CI5493" s="45"/>
    </row>
    <row r="5494" spans="37:87" ht="13" customHeight="1">
      <c r="AK5494" s="114"/>
      <c r="AL5494" s="41"/>
      <c r="AM5494" s="41"/>
      <c r="AN5494" s="41"/>
      <c r="AO5494" s="41"/>
      <c r="AP5494" s="41"/>
      <c r="AQ5494" s="41"/>
      <c r="AR5494" s="41"/>
      <c r="AS5494" s="41"/>
      <c r="AT5494" s="41"/>
      <c r="AU5494" s="41"/>
      <c r="AV5494" s="41"/>
      <c r="AW5494" s="41"/>
      <c r="AX5494" s="41"/>
      <c r="AY5494" s="41"/>
      <c r="AZ5494" s="41"/>
      <c r="BA5494" s="41"/>
      <c r="BB5494" s="41"/>
      <c r="BC5494" s="41"/>
      <c r="BD5494" s="41"/>
      <c r="BE5494" s="41"/>
      <c r="BF5494" s="41"/>
      <c r="BG5494" s="41"/>
      <c r="BH5494" s="41"/>
      <c r="BI5494" s="41"/>
      <c r="BJ5494" s="41"/>
      <c r="BK5494" s="41"/>
      <c r="BL5494" s="41"/>
      <c r="BM5494" s="41"/>
      <c r="BN5494" s="41"/>
      <c r="BO5494" s="41"/>
      <c r="BP5494" s="108"/>
      <c r="CG5494" s="102"/>
      <c r="CI5494" s="45"/>
    </row>
    <row r="5495" spans="37:87" ht="13" customHeight="1">
      <c r="AK5495" s="114"/>
      <c r="AL5495" s="41"/>
      <c r="AM5495" s="41"/>
      <c r="AN5495" s="41"/>
      <c r="AO5495" s="41"/>
      <c r="AP5495" s="41"/>
      <c r="AQ5495" s="41"/>
      <c r="AR5495" s="41"/>
      <c r="AS5495" s="41"/>
      <c r="AT5495" s="41"/>
      <c r="AU5495" s="41"/>
      <c r="AV5495" s="41"/>
      <c r="AW5495" s="41"/>
      <c r="AX5495" s="41"/>
      <c r="AY5495" s="41"/>
      <c r="AZ5495" s="41"/>
      <c r="BA5495" s="41"/>
      <c r="BB5495" s="41"/>
      <c r="BC5495" s="41"/>
      <c r="BD5495" s="41"/>
      <c r="BE5495" s="41"/>
      <c r="BF5495" s="41"/>
      <c r="BG5495" s="41"/>
      <c r="BH5495" s="41"/>
      <c r="BI5495" s="41"/>
      <c r="BJ5495" s="41"/>
      <c r="BK5495" s="41"/>
      <c r="BL5495" s="41"/>
      <c r="BM5495" s="41"/>
      <c r="BN5495" s="41"/>
      <c r="BO5495" s="41"/>
      <c r="BP5495" s="108"/>
      <c r="CG5495" s="102"/>
      <c r="CI5495" s="45"/>
    </row>
    <row r="5496" spans="37:87" ht="13" customHeight="1">
      <c r="AK5496" s="114"/>
      <c r="AL5496" s="41"/>
      <c r="AM5496" s="41"/>
      <c r="AN5496" s="41"/>
      <c r="AO5496" s="41"/>
      <c r="AP5496" s="41"/>
      <c r="AQ5496" s="41"/>
      <c r="AR5496" s="41"/>
      <c r="AS5496" s="41"/>
      <c r="AT5496" s="41"/>
      <c r="AU5496" s="41"/>
      <c r="AV5496" s="41"/>
      <c r="AW5496" s="41"/>
      <c r="AX5496" s="41"/>
      <c r="AY5496" s="41"/>
      <c r="AZ5496" s="41"/>
      <c r="BA5496" s="41"/>
      <c r="BB5496" s="41"/>
      <c r="BC5496" s="41"/>
      <c r="BD5496" s="41"/>
      <c r="BE5496" s="41"/>
      <c r="BF5496" s="41"/>
      <c r="BG5496" s="41"/>
      <c r="BH5496" s="41"/>
      <c r="BI5496" s="41"/>
      <c r="BJ5496" s="41"/>
      <c r="BK5496" s="41"/>
      <c r="BL5496" s="41"/>
      <c r="BM5496" s="41"/>
      <c r="BN5496" s="41"/>
      <c r="BO5496" s="41"/>
      <c r="BP5496" s="108"/>
      <c r="CG5496" s="102"/>
      <c r="CI5496" s="45"/>
    </row>
    <row r="5497" spans="37:87" ht="13" customHeight="1">
      <c r="AK5497" s="114"/>
      <c r="AL5497" s="41"/>
      <c r="AM5497" s="41"/>
      <c r="AN5497" s="41"/>
      <c r="AO5497" s="41"/>
      <c r="AP5497" s="41"/>
      <c r="AQ5497" s="41"/>
      <c r="AR5497" s="41"/>
      <c r="AS5497" s="41"/>
      <c r="AT5497" s="41"/>
      <c r="AU5497" s="41"/>
      <c r="AV5497" s="41"/>
      <c r="AW5497" s="41"/>
      <c r="AX5497" s="41"/>
      <c r="AY5497" s="41"/>
      <c r="AZ5497" s="41"/>
      <c r="BA5497" s="41"/>
      <c r="BB5497" s="41"/>
      <c r="BC5497" s="41"/>
      <c r="BD5497" s="41"/>
      <c r="BE5497" s="41"/>
      <c r="BF5497" s="41"/>
      <c r="BG5497" s="41"/>
      <c r="BH5497" s="41"/>
      <c r="BI5497" s="41"/>
      <c r="BJ5497" s="41"/>
      <c r="BK5497" s="41"/>
      <c r="BL5497" s="41"/>
      <c r="BM5497" s="41"/>
      <c r="BN5497" s="41"/>
      <c r="BO5497" s="41"/>
      <c r="BP5497" s="108"/>
      <c r="CG5497" s="102"/>
      <c r="CI5497" s="45"/>
    </row>
    <row r="5498" spans="37:87" ht="13" customHeight="1">
      <c r="AK5498" s="114"/>
      <c r="AL5498" s="41"/>
      <c r="AM5498" s="41"/>
      <c r="AN5498" s="41"/>
      <c r="AO5498" s="41"/>
      <c r="AP5498" s="41"/>
      <c r="AQ5498" s="41"/>
      <c r="AR5498" s="41"/>
      <c r="AS5498" s="41"/>
      <c r="AT5498" s="41"/>
      <c r="AU5498" s="41"/>
      <c r="AV5498" s="41"/>
      <c r="AW5498" s="41"/>
      <c r="AX5498" s="41"/>
      <c r="AY5498" s="41"/>
      <c r="AZ5498" s="41"/>
      <c r="BA5498" s="41"/>
      <c r="BB5498" s="41"/>
      <c r="BC5498" s="41"/>
      <c r="BD5498" s="41"/>
      <c r="BE5498" s="41"/>
      <c r="BF5498" s="41"/>
      <c r="BG5498" s="41"/>
      <c r="BH5498" s="41"/>
      <c r="BI5498" s="41"/>
      <c r="BJ5498" s="41"/>
      <c r="BK5498" s="41"/>
      <c r="BL5498" s="41"/>
      <c r="BM5498" s="41"/>
      <c r="BN5498" s="41"/>
      <c r="BO5498" s="41"/>
      <c r="BP5498" s="108"/>
      <c r="CG5498" s="102"/>
      <c r="CI5498" s="45"/>
    </row>
    <row r="5499" spans="37:87" ht="13" customHeight="1">
      <c r="AK5499" s="114"/>
      <c r="AL5499" s="41"/>
      <c r="AM5499" s="41"/>
      <c r="AN5499" s="41"/>
      <c r="AO5499" s="41"/>
      <c r="AP5499" s="41"/>
      <c r="AQ5499" s="41"/>
      <c r="AR5499" s="41"/>
      <c r="AS5499" s="41"/>
      <c r="AT5499" s="41"/>
      <c r="AU5499" s="41"/>
      <c r="AV5499" s="41"/>
      <c r="AW5499" s="41"/>
      <c r="AX5499" s="41"/>
      <c r="AY5499" s="41"/>
      <c r="AZ5499" s="41"/>
      <c r="BA5499" s="41"/>
      <c r="BB5499" s="41"/>
      <c r="BC5499" s="41"/>
      <c r="BD5499" s="41"/>
      <c r="BE5499" s="41"/>
      <c r="BF5499" s="41"/>
      <c r="BG5499" s="41"/>
      <c r="BH5499" s="41"/>
      <c r="BI5499" s="41"/>
      <c r="BJ5499" s="41"/>
      <c r="BK5499" s="41"/>
      <c r="BL5499" s="41"/>
      <c r="BM5499" s="41"/>
      <c r="BN5499" s="41"/>
      <c r="BO5499" s="41"/>
      <c r="BP5499" s="108"/>
      <c r="CG5499" s="102"/>
      <c r="CI5499" s="45"/>
    </row>
    <row r="5500" spans="37:87" ht="13" customHeight="1">
      <c r="AK5500" s="114"/>
      <c r="AL5500" s="41"/>
      <c r="AM5500" s="41"/>
      <c r="AN5500" s="41"/>
      <c r="AO5500" s="41"/>
      <c r="AP5500" s="41"/>
      <c r="AQ5500" s="41"/>
      <c r="AR5500" s="41"/>
      <c r="AS5500" s="41"/>
      <c r="AT5500" s="41"/>
      <c r="AU5500" s="41"/>
      <c r="AV5500" s="41"/>
      <c r="AW5500" s="41"/>
      <c r="AX5500" s="41"/>
      <c r="AY5500" s="41"/>
      <c r="AZ5500" s="41"/>
      <c r="BA5500" s="41"/>
      <c r="BB5500" s="41"/>
      <c r="BC5500" s="41"/>
      <c r="BD5500" s="41"/>
      <c r="BE5500" s="41"/>
      <c r="BF5500" s="41"/>
      <c r="BG5500" s="41"/>
      <c r="BH5500" s="41"/>
      <c r="BI5500" s="41"/>
      <c r="BJ5500" s="41"/>
      <c r="BK5500" s="41"/>
      <c r="BL5500" s="41"/>
      <c r="BM5500" s="41"/>
      <c r="BN5500" s="41"/>
      <c r="BO5500" s="41"/>
      <c r="BP5500" s="108"/>
      <c r="CG5500" s="102"/>
      <c r="CI5500" s="45"/>
    </row>
    <row r="5501" spans="37:87" ht="13" customHeight="1">
      <c r="AK5501" s="114"/>
      <c r="AL5501" s="41"/>
      <c r="AM5501" s="41"/>
      <c r="AN5501" s="41"/>
      <c r="AO5501" s="41"/>
      <c r="AP5501" s="41"/>
      <c r="AQ5501" s="41"/>
      <c r="AR5501" s="41"/>
      <c r="AS5501" s="41"/>
      <c r="AT5501" s="41"/>
      <c r="AU5501" s="41"/>
      <c r="AV5501" s="41"/>
      <c r="AW5501" s="41"/>
      <c r="AX5501" s="41"/>
      <c r="AY5501" s="41"/>
      <c r="AZ5501" s="41"/>
      <c r="BA5501" s="41"/>
      <c r="BB5501" s="41"/>
      <c r="BC5501" s="41"/>
      <c r="BD5501" s="41"/>
      <c r="BE5501" s="41"/>
      <c r="BF5501" s="41"/>
      <c r="BG5501" s="41"/>
      <c r="BH5501" s="41"/>
      <c r="BI5501" s="41"/>
      <c r="BJ5501" s="41"/>
      <c r="BK5501" s="41"/>
      <c r="BL5501" s="41"/>
      <c r="BM5501" s="41"/>
      <c r="BN5501" s="41"/>
      <c r="BO5501" s="41"/>
      <c r="BP5501" s="108"/>
      <c r="CG5501" s="102"/>
      <c r="CI5501" s="45"/>
    </row>
    <row r="5502" spans="37:87" ht="13" customHeight="1">
      <c r="AK5502" s="114"/>
      <c r="AL5502" s="41"/>
      <c r="AM5502" s="41"/>
      <c r="AN5502" s="41"/>
      <c r="AO5502" s="41"/>
      <c r="AP5502" s="41"/>
      <c r="AQ5502" s="41"/>
      <c r="AR5502" s="41"/>
      <c r="AS5502" s="41"/>
      <c r="AT5502" s="41"/>
      <c r="AU5502" s="41"/>
      <c r="AV5502" s="41"/>
      <c r="AW5502" s="41"/>
      <c r="AX5502" s="41"/>
      <c r="AY5502" s="41"/>
      <c r="AZ5502" s="41"/>
      <c r="BA5502" s="41"/>
      <c r="BB5502" s="41"/>
      <c r="BC5502" s="41"/>
      <c r="BD5502" s="41"/>
      <c r="BE5502" s="41"/>
      <c r="BF5502" s="41"/>
      <c r="BG5502" s="41"/>
      <c r="BH5502" s="41"/>
      <c r="BI5502" s="41"/>
      <c r="BJ5502" s="41"/>
      <c r="BK5502" s="41"/>
      <c r="BL5502" s="41"/>
      <c r="BM5502" s="41"/>
      <c r="BN5502" s="41"/>
      <c r="BO5502" s="41"/>
      <c r="BP5502" s="108"/>
      <c r="CG5502" s="102"/>
      <c r="CI5502" s="45"/>
    </row>
    <row r="5503" spans="37:87" ht="13" customHeight="1">
      <c r="AK5503" s="114"/>
      <c r="AL5503" s="41"/>
      <c r="AM5503" s="41"/>
      <c r="AN5503" s="41"/>
      <c r="AO5503" s="41"/>
      <c r="AP5503" s="41"/>
      <c r="AQ5503" s="41"/>
      <c r="AR5503" s="41"/>
      <c r="AS5503" s="41"/>
      <c r="AT5503" s="41"/>
      <c r="AU5503" s="41"/>
      <c r="AV5503" s="41"/>
      <c r="AW5503" s="41"/>
      <c r="AX5503" s="41"/>
      <c r="AY5503" s="41"/>
      <c r="AZ5503" s="41"/>
      <c r="BA5503" s="41"/>
      <c r="BB5503" s="41"/>
      <c r="BC5503" s="41"/>
      <c r="BD5503" s="41"/>
      <c r="BE5503" s="41"/>
      <c r="BF5503" s="41"/>
      <c r="BG5503" s="41"/>
      <c r="BH5503" s="41"/>
      <c r="BI5503" s="41"/>
      <c r="BJ5503" s="41"/>
      <c r="BK5503" s="41"/>
      <c r="BL5503" s="41"/>
      <c r="BM5503" s="41"/>
      <c r="BN5503" s="41"/>
      <c r="BO5503" s="41"/>
      <c r="BP5503" s="108"/>
      <c r="CG5503" s="102"/>
      <c r="CI5503" s="45"/>
    </row>
    <row r="5504" spans="37:87" ht="13" customHeight="1">
      <c r="AK5504" s="114"/>
      <c r="AL5504" s="41"/>
      <c r="AM5504" s="41"/>
      <c r="AN5504" s="41"/>
      <c r="AO5504" s="41"/>
      <c r="AP5504" s="41"/>
      <c r="AQ5504" s="41"/>
      <c r="AR5504" s="41"/>
      <c r="AS5504" s="41"/>
      <c r="AT5504" s="41"/>
      <c r="AU5504" s="41"/>
      <c r="AV5504" s="41"/>
      <c r="AW5504" s="41"/>
      <c r="AX5504" s="41"/>
      <c r="AY5504" s="41"/>
      <c r="AZ5504" s="41"/>
      <c r="BA5504" s="41"/>
      <c r="BB5504" s="41"/>
      <c r="BC5504" s="41"/>
      <c r="BD5504" s="41"/>
      <c r="BE5504" s="41"/>
      <c r="BF5504" s="41"/>
      <c r="BG5504" s="41"/>
      <c r="BH5504" s="41"/>
      <c r="BI5504" s="41"/>
      <c r="BJ5504" s="41"/>
      <c r="BK5504" s="41"/>
      <c r="BL5504" s="41"/>
      <c r="BM5504" s="41"/>
      <c r="BN5504" s="41"/>
      <c r="BO5504" s="41"/>
      <c r="BP5504" s="108"/>
      <c r="CG5504" s="102"/>
      <c r="CI5504" s="45"/>
    </row>
    <row r="5505" spans="37:87" ht="13" customHeight="1">
      <c r="AK5505" s="114"/>
      <c r="AL5505" s="41"/>
      <c r="AM5505" s="41"/>
      <c r="AN5505" s="41"/>
      <c r="AO5505" s="41"/>
      <c r="AP5505" s="41"/>
      <c r="AQ5505" s="41"/>
      <c r="AR5505" s="41"/>
      <c r="AS5505" s="41"/>
      <c r="AT5505" s="41"/>
      <c r="AU5505" s="41"/>
      <c r="AV5505" s="41"/>
      <c r="AW5505" s="41"/>
      <c r="AX5505" s="41"/>
      <c r="AY5505" s="41"/>
      <c r="AZ5505" s="41"/>
      <c r="BA5505" s="41"/>
      <c r="BB5505" s="41"/>
      <c r="BC5505" s="41"/>
      <c r="BD5505" s="41"/>
      <c r="BE5505" s="41"/>
      <c r="BF5505" s="41"/>
      <c r="BG5505" s="41"/>
      <c r="BH5505" s="41"/>
      <c r="BI5505" s="41"/>
      <c r="BJ5505" s="41"/>
      <c r="BK5505" s="41"/>
      <c r="BL5505" s="41"/>
      <c r="BM5505" s="41"/>
      <c r="BN5505" s="41"/>
      <c r="BO5505" s="41"/>
      <c r="BP5505" s="108"/>
      <c r="CG5505" s="102"/>
      <c r="CI5505" s="45"/>
    </row>
    <row r="5506" spans="37:87" ht="13" customHeight="1">
      <c r="AK5506" s="114"/>
      <c r="AL5506" s="41"/>
      <c r="AM5506" s="41"/>
      <c r="AN5506" s="41"/>
      <c r="AO5506" s="41"/>
      <c r="AP5506" s="41"/>
      <c r="AQ5506" s="41"/>
      <c r="AR5506" s="41"/>
      <c r="AS5506" s="41"/>
      <c r="AT5506" s="41"/>
      <c r="AU5506" s="41"/>
      <c r="AV5506" s="41"/>
      <c r="AW5506" s="41"/>
      <c r="AX5506" s="41"/>
      <c r="AY5506" s="41"/>
      <c r="AZ5506" s="41"/>
      <c r="BA5506" s="41"/>
      <c r="BB5506" s="41"/>
      <c r="BC5506" s="41"/>
      <c r="BD5506" s="41"/>
      <c r="BE5506" s="41"/>
      <c r="BF5506" s="41"/>
      <c r="BG5506" s="41"/>
      <c r="BH5506" s="41"/>
      <c r="BI5506" s="41"/>
      <c r="BJ5506" s="41"/>
      <c r="BK5506" s="41"/>
      <c r="BL5506" s="41"/>
      <c r="BM5506" s="41"/>
      <c r="BN5506" s="41"/>
      <c r="BO5506" s="41"/>
      <c r="BP5506" s="108"/>
      <c r="CG5506" s="102"/>
      <c r="CI5506" s="45"/>
    </row>
    <row r="5507" spans="37:87" ht="13" customHeight="1">
      <c r="AK5507" s="114"/>
      <c r="AL5507" s="41"/>
      <c r="AM5507" s="41"/>
      <c r="AN5507" s="41"/>
      <c r="AO5507" s="41"/>
      <c r="AP5507" s="41"/>
      <c r="AQ5507" s="41"/>
      <c r="AR5507" s="41"/>
      <c r="AS5507" s="41"/>
      <c r="AT5507" s="41"/>
      <c r="AU5507" s="41"/>
      <c r="AV5507" s="41"/>
      <c r="AW5507" s="41"/>
      <c r="AX5507" s="41"/>
      <c r="AY5507" s="41"/>
      <c r="AZ5507" s="41"/>
      <c r="BA5507" s="41"/>
      <c r="BB5507" s="41"/>
      <c r="BC5507" s="41"/>
      <c r="BD5507" s="41"/>
      <c r="BE5507" s="41"/>
      <c r="BF5507" s="41"/>
      <c r="BG5507" s="41"/>
      <c r="BH5507" s="41"/>
      <c r="BI5507" s="41"/>
      <c r="BJ5507" s="41"/>
      <c r="BK5507" s="41"/>
      <c r="BL5507" s="41"/>
      <c r="BM5507" s="41"/>
      <c r="BN5507" s="41"/>
      <c r="BO5507" s="41"/>
      <c r="BP5507" s="108"/>
      <c r="CG5507" s="102"/>
      <c r="CI5507" s="45"/>
    </row>
    <row r="5508" spans="37:87" ht="13" customHeight="1">
      <c r="AK5508" s="114"/>
      <c r="AL5508" s="41"/>
      <c r="AM5508" s="41"/>
      <c r="AN5508" s="41"/>
      <c r="AO5508" s="41"/>
      <c r="AP5508" s="41"/>
      <c r="AQ5508" s="41"/>
      <c r="AR5508" s="41"/>
      <c r="AS5508" s="41"/>
      <c r="AT5508" s="41"/>
      <c r="AU5508" s="41"/>
      <c r="AV5508" s="41"/>
      <c r="AW5508" s="41"/>
      <c r="AX5508" s="41"/>
      <c r="AY5508" s="41"/>
      <c r="AZ5508" s="41"/>
      <c r="BA5508" s="41"/>
      <c r="BB5508" s="41"/>
      <c r="BC5508" s="41"/>
      <c r="BD5508" s="41"/>
      <c r="BE5508" s="41"/>
      <c r="BF5508" s="41"/>
      <c r="BG5508" s="41"/>
      <c r="BH5508" s="41"/>
      <c r="BI5508" s="41"/>
      <c r="BJ5508" s="41"/>
      <c r="BK5508" s="41"/>
      <c r="BL5508" s="41"/>
      <c r="BM5508" s="41"/>
      <c r="BN5508" s="41"/>
      <c r="BO5508" s="41"/>
      <c r="BP5508" s="108"/>
      <c r="CG5508" s="102"/>
      <c r="CI5508" s="45"/>
    </row>
    <row r="5509" spans="37:87" ht="13" customHeight="1">
      <c r="AK5509" s="114"/>
      <c r="AL5509" s="41"/>
      <c r="AM5509" s="41"/>
      <c r="AN5509" s="41"/>
      <c r="AO5509" s="41"/>
      <c r="AP5509" s="41"/>
      <c r="AQ5509" s="41"/>
      <c r="AR5509" s="41"/>
      <c r="AS5509" s="41"/>
      <c r="AT5509" s="41"/>
      <c r="AU5509" s="41"/>
      <c r="AV5509" s="41"/>
      <c r="AW5509" s="41"/>
      <c r="AX5509" s="41"/>
      <c r="AY5509" s="41"/>
      <c r="AZ5509" s="41"/>
      <c r="BA5509" s="41"/>
      <c r="BB5509" s="41"/>
      <c r="BC5509" s="41"/>
      <c r="BD5509" s="41"/>
      <c r="BE5509" s="41"/>
      <c r="BF5509" s="41"/>
      <c r="BG5509" s="41"/>
      <c r="BH5509" s="41"/>
      <c r="BI5509" s="41"/>
      <c r="BJ5509" s="41"/>
      <c r="BK5509" s="41"/>
      <c r="BL5509" s="41"/>
      <c r="BM5509" s="41"/>
      <c r="BN5509" s="41"/>
      <c r="BO5509" s="41"/>
      <c r="BP5509" s="108"/>
      <c r="CG5509" s="102"/>
      <c r="CI5509" s="45"/>
    </row>
    <row r="5510" spans="37:87" ht="13" customHeight="1">
      <c r="AK5510" s="114"/>
      <c r="AL5510" s="41"/>
      <c r="AM5510" s="41"/>
      <c r="AN5510" s="41"/>
      <c r="AO5510" s="41"/>
      <c r="AP5510" s="41"/>
      <c r="AQ5510" s="41"/>
      <c r="AR5510" s="41"/>
      <c r="AS5510" s="41"/>
      <c r="AT5510" s="41"/>
      <c r="AU5510" s="41"/>
      <c r="AV5510" s="41"/>
      <c r="AW5510" s="41"/>
      <c r="AX5510" s="41"/>
      <c r="AY5510" s="41"/>
      <c r="AZ5510" s="41"/>
      <c r="BA5510" s="41"/>
      <c r="BB5510" s="41"/>
      <c r="BC5510" s="41"/>
      <c r="BD5510" s="41"/>
      <c r="BE5510" s="41"/>
      <c r="BF5510" s="41"/>
      <c r="BG5510" s="41"/>
      <c r="BH5510" s="41"/>
      <c r="BI5510" s="41"/>
      <c r="BJ5510" s="41"/>
      <c r="BK5510" s="41"/>
      <c r="BL5510" s="41"/>
      <c r="BM5510" s="41"/>
      <c r="BN5510" s="41"/>
      <c r="BO5510" s="41"/>
      <c r="BP5510" s="108"/>
      <c r="CG5510" s="102"/>
      <c r="CI5510" s="45"/>
    </row>
    <row r="5511" spans="37:87" ht="13" customHeight="1">
      <c r="AK5511" s="114"/>
      <c r="AL5511" s="41"/>
      <c r="AM5511" s="41"/>
      <c r="AN5511" s="41"/>
      <c r="AO5511" s="41"/>
      <c r="AP5511" s="41"/>
      <c r="AQ5511" s="41"/>
      <c r="AR5511" s="41"/>
      <c r="AS5511" s="41"/>
      <c r="AT5511" s="41"/>
      <c r="AU5511" s="41"/>
      <c r="AV5511" s="41"/>
      <c r="AW5511" s="41"/>
      <c r="AX5511" s="41"/>
      <c r="AY5511" s="41"/>
      <c r="AZ5511" s="41"/>
      <c r="BA5511" s="41"/>
      <c r="BB5511" s="41"/>
      <c r="BC5511" s="41"/>
      <c r="BD5511" s="41"/>
      <c r="BE5511" s="41"/>
      <c r="BF5511" s="41"/>
      <c r="BG5511" s="41"/>
      <c r="BH5511" s="41"/>
      <c r="BI5511" s="41"/>
      <c r="BJ5511" s="41"/>
      <c r="BK5511" s="41"/>
      <c r="BL5511" s="41"/>
      <c r="BM5511" s="41"/>
      <c r="BN5511" s="41"/>
      <c r="BO5511" s="41"/>
      <c r="BP5511" s="108"/>
      <c r="CG5511" s="102"/>
      <c r="CI5511" s="45"/>
    </row>
    <row r="5512" spans="37:87" ht="13" customHeight="1">
      <c r="AK5512" s="114"/>
      <c r="AL5512" s="41"/>
      <c r="AM5512" s="41"/>
      <c r="AN5512" s="41"/>
      <c r="AO5512" s="41"/>
      <c r="AP5512" s="41"/>
      <c r="AQ5512" s="41"/>
      <c r="AR5512" s="41"/>
      <c r="AS5512" s="41"/>
      <c r="AT5512" s="41"/>
      <c r="AU5512" s="41"/>
      <c r="AV5512" s="41"/>
      <c r="AW5512" s="41"/>
      <c r="AX5512" s="41"/>
      <c r="AY5512" s="41"/>
      <c r="AZ5512" s="41"/>
      <c r="BA5512" s="41"/>
      <c r="BB5512" s="41"/>
      <c r="BC5512" s="41"/>
      <c r="BD5512" s="41"/>
      <c r="BE5512" s="41"/>
      <c r="BF5512" s="41"/>
      <c r="BG5512" s="41"/>
      <c r="BH5512" s="41"/>
      <c r="BI5512" s="41"/>
      <c r="BJ5512" s="41"/>
      <c r="BK5512" s="41"/>
      <c r="BL5512" s="41"/>
      <c r="BM5512" s="41"/>
      <c r="BN5512" s="41"/>
      <c r="BO5512" s="41"/>
      <c r="BP5512" s="108"/>
      <c r="CG5512" s="102"/>
      <c r="CI5512" s="45"/>
    </row>
    <row r="5513" spans="37:87" ht="13" customHeight="1">
      <c r="AK5513" s="114"/>
      <c r="AL5513" s="41"/>
      <c r="AM5513" s="41"/>
      <c r="AN5513" s="41"/>
      <c r="AO5513" s="41"/>
      <c r="AP5513" s="41"/>
      <c r="AQ5513" s="41"/>
      <c r="AR5513" s="41"/>
      <c r="AS5513" s="41"/>
      <c r="AT5513" s="41"/>
      <c r="AU5513" s="41"/>
      <c r="AV5513" s="41"/>
      <c r="AW5513" s="41"/>
      <c r="AX5513" s="41"/>
      <c r="AY5513" s="41"/>
      <c r="AZ5513" s="41"/>
      <c r="BA5513" s="41"/>
      <c r="BB5513" s="41"/>
      <c r="BC5513" s="41"/>
      <c r="BD5513" s="41"/>
      <c r="BE5513" s="41"/>
      <c r="BF5513" s="41"/>
      <c r="BG5513" s="41"/>
      <c r="BH5513" s="41"/>
      <c r="BI5513" s="41"/>
      <c r="BJ5513" s="41"/>
      <c r="BK5513" s="41"/>
      <c r="BL5513" s="41"/>
      <c r="BM5513" s="41"/>
      <c r="BN5513" s="41"/>
      <c r="BO5513" s="41"/>
      <c r="BP5513" s="108"/>
      <c r="CG5513" s="102"/>
      <c r="CI5513" s="45"/>
    </row>
    <row r="5514" spans="37:87" ht="13" customHeight="1">
      <c r="AK5514" s="114"/>
      <c r="AL5514" s="41"/>
      <c r="AM5514" s="41"/>
      <c r="AN5514" s="41"/>
      <c r="AO5514" s="41"/>
      <c r="AP5514" s="41"/>
      <c r="AQ5514" s="41"/>
      <c r="AR5514" s="41"/>
      <c r="AS5514" s="41"/>
      <c r="AT5514" s="41"/>
      <c r="AU5514" s="41"/>
      <c r="AV5514" s="41"/>
      <c r="AW5514" s="41"/>
      <c r="AX5514" s="41"/>
      <c r="AY5514" s="41"/>
      <c r="AZ5514" s="41"/>
      <c r="BA5514" s="41"/>
      <c r="BB5514" s="41"/>
      <c r="BC5514" s="41"/>
      <c r="BD5514" s="41"/>
      <c r="BE5514" s="41"/>
      <c r="BF5514" s="41"/>
      <c r="BG5514" s="41"/>
      <c r="BH5514" s="41"/>
      <c r="BI5514" s="41"/>
      <c r="BJ5514" s="41"/>
      <c r="BK5514" s="41"/>
      <c r="BL5514" s="41"/>
      <c r="BM5514" s="41"/>
      <c r="BN5514" s="41"/>
      <c r="BO5514" s="41"/>
      <c r="BP5514" s="108"/>
      <c r="CG5514" s="102"/>
      <c r="CI5514" s="45"/>
    </row>
    <row r="5515" spans="37:87" ht="13" customHeight="1">
      <c r="AK5515" s="114"/>
      <c r="AL5515" s="41"/>
      <c r="AM5515" s="41"/>
      <c r="AN5515" s="41"/>
      <c r="AO5515" s="41"/>
      <c r="AP5515" s="41"/>
      <c r="AQ5515" s="41"/>
      <c r="AR5515" s="41"/>
      <c r="AS5515" s="41"/>
      <c r="AT5515" s="41"/>
      <c r="AU5515" s="41"/>
      <c r="AV5515" s="41"/>
      <c r="AW5515" s="41"/>
      <c r="AX5515" s="41"/>
      <c r="AY5515" s="41"/>
      <c r="AZ5515" s="41"/>
      <c r="BA5515" s="41"/>
      <c r="BB5515" s="41"/>
      <c r="BC5515" s="41"/>
      <c r="BD5515" s="41"/>
      <c r="BE5515" s="41"/>
      <c r="BF5515" s="41"/>
      <c r="BG5515" s="41"/>
      <c r="BH5515" s="41"/>
      <c r="BI5515" s="41"/>
      <c r="BJ5515" s="41"/>
      <c r="BK5515" s="41"/>
      <c r="BL5515" s="41"/>
      <c r="BM5515" s="41"/>
      <c r="BN5515" s="41"/>
      <c r="BO5515" s="41"/>
      <c r="BP5515" s="108"/>
      <c r="CG5515" s="102"/>
      <c r="CI5515" s="45"/>
    </row>
    <row r="5516" spans="37:87" ht="13" customHeight="1">
      <c r="AK5516" s="114"/>
      <c r="AL5516" s="41"/>
      <c r="AM5516" s="41"/>
      <c r="AN5516" s="41"/>
      <c r="AO5516" s="41"/>
      <c r="AP5516" s="41"/>
      <c r="AQ5516" s="41"/>
      <c r="AR5516" s="41"/>
      <c r="AS5516" s="41"/>
      <c r="AT5516" s="41"/>
      <c r="AU5516" s="41"/>
      <c r="AV5516" s="41"/>
      <c r="AW5516" s="41"/>
      <c r="AX5516" s="41"/>
      <c r="AY5516" s="41"/>
      <c r="AZ5516" s="41"/>
      <c r="BA5516" s="41"/>
      <c r="BB5516" s="41"/>
      <c r="BC5516" s="41"/>
      <c r="BD5516" s="41"/>
      <c r="BE5516" s="41"/>
      <c r="BF5516" s="41"/>
      <c r="BG5516" s="41"/>
      <c r="BH5516" s="41"/>
      <c r="BI5516" s="41"/>
      <c r="BJ5516" s="41"/>
      <c r="BK5516" s="41"/>
      <c r="BL5516" s="41"/>
      <c r="BM5516" s="41"/>
      <c r="BN5516" s="41"/>
      <c r="BO5516" s="41"/>
      <c r="BP5516" s="108"/>
      <c r="CG5516" s="102"/>
      <c r="CI5516" s="45"/>
    </row>
    <row r="5517" spans="37:87" ht="13" customHeight="1">
      <c r="AK5517" s="114"/>
      <c r="AL5517" s="41"/>
      <c r="AM5517" s="41"/>
      <c r="AN5517" s="41"/>
      <c r="AO5517" s="41"/>
      <c r="AP5517" s="41"/>
      <c r="AQ5517" s="41"/>
      <c r="AR5517" s="41"/>
      <c r="AS5517" s="41"/>
      <c r="AT5517" s="41"/>
      <c r="AU5517" s="41"/>
      <c r="AV5517" s="41"/>
      <c r="AW5517" s="41"/>
      <c r="AX5517" s="41"/>
      <c r="AY5517" s="41"/>
      <c r="AZ5517" s="41"/>
      <c r="BA5517" s="41"/>
      <c r="BB5517" s="41"/>
      <c r="BC5517" s="41"/>
      <c r="BD5517" s="41"/>
      <c r="BE5517" s="41"/>
      <c r="BF5517" s="41"/>
      <c r="BG5517" s="41"/>
      <c r="BH5517" s="41"/>
      <c r="BI5517" s="41"/>
      <c r="BJ5517" s="41"/>
      <c r="BK5517" s="41"/>
      <c r="BL5517" s="41"/>
      <c r="BM5517" s="41"/>
      <c r="BN5517" s="41"/>
      <c r="BO5517" s="41"/>
      <c r="BP5517" s="108"/>
      <c r="CG5517" s="102"/>
      <c r="CI5517" s="45"/>
    </row>
    <row r="5518" spans="37:87" ht="13" customHeight="1">
      <c r="AK5518" s="114"/>
      <c r="AL5518" s="41"/>
      <c r="AM5518" s="41"/>
      <c r="AN5518" s="41"/>
      <c r="AO5518" s="41"/>
      <c r="AP5518" s="41"/>
      <c r="AQ5518" s="41"/>
      <c r="AR5518" s="41"/>
      <c r="AS5518" s="41"/>
      <c r="AT5518" s="41"/>
      <c r="AU5518" s="41"/>
      <c r="AV5518" s="41"/>
      <c r="AW5518" s="41"/>
      <c r="AX5518" s="41"/>
      <c r="AY5518" s="41"/>
      <c r="AZ5518" s="41"/>
      <c r="BA5518" s="41"/>
      <c r="BB5518" s="41"/>
      <c r="BC5518" s="41"/>
      <c r="BD5518" s="41"/>
      <c r="BE5518" s="41"/>
      <c r="BF5518" s="41"/>
      <c r="BG5518" s="41"/>
      <c r="BH5518" s="41"/>
      <c r="BI5518" s="41"/>
      <c r="BJ5518" s="41"/>
      <c r="BK5518" s="41"/>
      <c r="BL5518" s="41"/>
      <c r="BM5518" s="41"/>
      <c r="BN5518" s="41"/>
      <c r="BO5518" s="41"/>
      <c r="BP5518" s="108"/>
      <c r="CG5518" s="102"/>
      <c r="CI5518" s="45"/>
    </row>
    <row r="5519" spans="37:87" ht="13" customHeight="1">
      <c r="AK5519" s="114"/>
      <c r="AL5519" s="41"/>
      <c r="AM5519" s="41"/>
      <c r="AN5519" s="41"/>
      <c r="AO5519" s="41"/>
      <c r="AP5519" s="41"/>
      <c r="AQ5519" s="41"/>
      <c r="AR5519" s="41"/>
      <c r="AS5519" s="41"/>
      <c r="AT5519" s="41"/>
      <c r="AU5519" s="41"/>
      <c r="AV5519" s="41"/>
      <c r="AW5519" s="41"/>
      <c r="AX5519" s="41"/>
      <c r="AY5519" s="41"/>
      <c r="AZ5519" s="41"/>
      <c r="BA5519" s="41"/>
      <c r="BB5519" s="41"/>
      <c r="BC5519" s="41"/>
      <c r="BD5519" s="41"/>
      <c r="BE5519" s="41"/>
      <c r="BF5519" s="41"/>
      <c r="BG5519" s="41"/>
      <c r="BH5519" s="41"/>
      <c r="BI5519" s="41"/>
      <c r="BJ5519" s="41"/>
      <c r="BK5519" s="41"/>
      <c r="BL5519" s="41"/>
      <c r="BM5519" s="41"/>
      <c r="BN5519" s="41"/>
      <c r="BO5519" s="41"/>
      <c r="BP5519" s="108"/>
      <c r="CG5519" s="102"/>
      <c r="CI5519" s="45"/>
    </row>
    <row r="5520" spans="37:87" ht="13" customHeight="1">
      <c r="AK5520" s="114"/>
      <c r="AL5520" s="41"/>
      <c r="AM5520" s="41"/>
      <c r="AN5520" s="41"/>
      <c r="AO5520" s="41"/>
      <c r="AP5520" s="41"/>
      <c r="AQ5520" s="41"/>
      <c r="AR5520" s="41"/>
      <c r="AS5520" s="41"/>
      <c r="AT5520" s="41"/>
      <c r="AU5520" s="41"/>
      <c r="AV5520" s="41"/>
      <c r="AW5520" s="41"/>
      <c r="AX5520" s="41"/>
      <c r="AY5520" s="41"/>
      <c r="AZ5520" s="41"/>
      <c r="BA5520" s="41"/>
      <c r="BB5520" s="41"/>
      <c r="BC5520" s="41"/>
      <c r="BD5520" s="41"/>
      <c r="BE5520" s="41"/>
      <c r="BF5520" s="41"/>
      <c r="BG5520" s="41"/>
      <c r="BH5520" s="41"/>
      <c r="BI5520" s="41"/>
      <c r="BJ5520" s="41"/>
      <c r="BK5520" s="41"/>
      <c r="BL5520" s="41"/>
      <c r="BM5520" s="41"/>
      <c r="BN5520" s="41"/>
      <c r="BO5520" s="41"/>
      <c r="BP5520" s="108"/>
      <c r="CG5520" s="102"/>
      <c r="CI5520" s="45"/>
    </row>
    <row r="5521" spans="37:87" ht="13" customHeight="1">
      <c r="AK5521" s="114"/>
      <c r="AL5521" s="41"/>
      <c r="AM5521" s="41"/>
      <c r="AN5521" s="41"/>
      <c r="AO5521" s="41"/>
      <c r="AP5521" s="41"/>
      <c r="AQ5521" s="41"/>
      <c r="AR5521" s="41"/>
      <c r="AS5521" s="41"/>
      <c r="AT5521" s="41"/>
      <c r="AU5521" s="41"/>
      <c r="AV5521" s="41"/>
      <c r="AW5521" s="41"/>
      <c r="AX5521" s="41"/>
      <c r="AY5521" s="41"/>
      <c r="AZ5521" s="41"/>
      <c r="BA5521" s="41"/>
      <c r="BB5521" s="41"/>
      <c r="BC5521" s="41"/>
      <c r="BD5521" s="41"/>
      <c r="BE5521" s="41"/>
      <c r="BF5521" s="41"/>
      <c r="BG5521" s="41"/>
      <c r="BH5521" s="41"/>
      <c r="BI5521" s="41"/>
      <c r="BJ5521" s="41"/>
      <c r="BK5521" s="41"/>
      <c r="BL5521" s="41"/>
      <c r="BM5521" s="41"/>
      <c r="BN5521" s="41"/>
      <c r="BO5521" s="41"/>
      <c r="BP5521" s="108"/>
      <c r="CG5521" s="102"/>
      <c r="CI5521" s="45"/>
    </row>
    <row r="5522" spans="37:87" ht="13" customHeight="1">
      <c r="AK5522" s="114"/>
      <c r="AL5522" s="41"/>
      <c r="AM5522" s="41"/>
      <c r="AN5522" s="41"/>
      <c r="AO5522" s="41"/>
      <c r="AP5522" s="41"/>
      <c r="AQ5522" s="41"/>
      <c r="AR5522" s="41"/>
      <c r="AS5522" s="41"/>
      <c r="AT5522" s="41"/>
      <c r="AU5522" s="41"/>
      <c r="AV5522" s="41"/>
      <c r="AW5522" s="41"/>
      <c r="AX5522" s="41"/>
      <c r="AY5522" s="41"/>
      <c r="AZ5522" s="41"/>
      <c r="BA5522" s="41"/>
      <c r="BB5522" s="41"/>
      <c r="BC5522" s="41"/>
      <c r="BD5522" s="41"/>
      <c r="BE5522" s="41"/>
      <c r="BF5522" s="41"/>
      <c r="BG5522" s="41"/>
      <c r="BH5522" s="41"/>
      <c r="BI5522" s="41"/>
      <c r="BJ5522" s="41"/>
      <c r="BK5522" s="41"/>
      <c r="BL5522" s="41"/>
      <c r="BM5522" s="41"/>
      <c r="BN5522" s="41"/>
      <c r="BO5522" s="41"/>
      <c r="BP5522" s="108"/>
      <c r="CG5522" s="102"/>
      <c r="CI5522" s="45"/>
    </row>
    <row r="5523" spans="37:87" ht="13" customHeight="1">
      <c r="AK5523" s="114"/>
      <c r="AL5523" s="41"/>
      <c r="AM5523" s="41"/>
      <c r="AN5523" s="41"/>
      <c r="AO5523" s="41"/>
      <c r="AP5523" s="41"/>
      <c r="AQ5523" s="41"/>
      <c r="AR5523" s="41"/>
      <c r="AS5523" s="41"/>
      <c r="AT5523" s="41"/>
      <c r="AU5523" s="41"/>
      <c r="AV5523" s="41"/>
      <c r="AW5523" s="41"/>
      <c r="AX5523" s="41"/>
      <c r="AY5523" s="41"/>
      <c r="AZ5523" s="41"/>
      <c r="BA5523" s="41"/>
      <c r="BB5523" s="41"/>
      <c r="BC5523" s="41"/>
      <c r="BD5523" s="41"/>
      <c r="BE5523" s="41"/>
      <c r="BF5523" s="41"/>
      <c r="BG5523" s="41"/>
      <c r="BH5523" s="41"/>
      <c r="BI5523" s="41"/>
      <c r="BJ5523" s="41"/>
      <c r="BK5523" s="41"/>
      <c r="BL5523" s="41"/>
      <c r="BM5523" s="41"/>
      <c r="BN5523" s="41"/>
      <c r="BO5523" s="41"/>
      <c r="BP5523" s="108"/>
      <c r="CG5523" s="102"/>
      <c r="CI5523" s="45"/>
    </row>
    <row r="5524" spans="37:87" ht="13" customHeight="1">
      <c r="AK5524" s="114"/>
      <c r="AL5524" s="41"/>
      <c r="AM5524" s="41"/>
      <c r="AN5524" s="41"/>
      <c r="AO5524" s="41"/>
      <c r="AP5524" s="41"/>
      <c r="AQ5524" s="41"/>
      <c r="AR5524" s="41"/>
      <c r="AS5524" s="41"/>
      <c r="AT5524" s="41"/>
      <c r="AU5524" s="41"/>
      <c r="AV5524" s="41"/>
      <c r="AW5524" s="41"/>
      <c r="AX5524" s="41"/>
      <c r="AY5524" s="41"/>
      <c r="AZ5524" s="41"/>
      <c r="BA5524" s="41"/>
      <c r="BB5524" s="41"/>
      <c r="BC5524" s="41"/>
      <c r="BD5524" s="41"/>
      <c r="BE5524" s="41"/>
      <c r="BF5524" s="41"/>
      <c r="BG5524" s="41"/>
      <c r="BH5524" s="41"/>
      <c r="BI5524" s="41"/>
      <c r="BJ5524" s="41"/>
      <c r="BK5524" s="41"/>
      <c r="BL5524" s="41"/>
      <c r="BM5524" s="41"/>
      <c r="BN5524" s="41"/>
      <c r="BO5524" s="41"/>
      <c r="BP5524" s="108"/>
      <c r="CG5524" s="102"/>
      <c r="CI5524" s="45"/>
    </row>
    <row r="5525" spans="37:87" ht="13" customHeight="1">
      <c r="AK5525" s="114"/>
      <c r="AL5525" s="41"/>
      <c r="AM5525" s="41"/>
      <c r="AN5525" s="41"/>
      <c r="AO5525" s="41"/>
      <c r="AP5525" s="41"/>
      <c r="AQ5525" s="41"/>
      <c r="AR5525" s="41"/>
      <c r="AS5525" s="41"/>
      <c r="AT5525" s="41"/>
      <c r="AU5525" s="41"/>
      <c r="AV5525" s="41"/>
      <c r="AW5525" s="41"/>
      <c r="AX5525" s="41"/>
      <c r="AY5525" s="41"/>
      <c r="AZ5525" s="41"/>
      <c r="BA5525" s="41"/>
      <c r="BB5525" s="41"/>
      <c r="BC5525" s="41"/>
      <c r="BD5525" s="41"/>
      <c r="BE5525" s="41"/>
      <c r="BF5525" s="41"/>
      <c r="BG5525" s="41"/>
      <c r="BH5525" s="41"/>
      <c r="BI5525" s="41"/>
      <c r="BJ5525" s="41"/>
      <c r="BK5525" s="41"/>
      <c r="BL5525" s="41"/>
      <c r="BM5525" s="41"/>
      <c r="BN5525" s="41"/>
      <c r="BO5525" s="41"/>
      <c r="BP5525" s="108"/>
      <c r="CG5525" s="102"/>
      <c r="CI5525" s="45"/>
    </row>
    <row r="5526" spans="37:87" ht="13" customHeight="1">
      <c r="AK5526" s="114"/>
      <c r="AL5526" s="41"/>
      <c r="AM5526" s="41"/>
      <c r="AN5526" s="41"/>
      <c r="AO5526" s="41"/>
      <c r="AP5526" s="41"/>
      <c r="AQ5526" s="41"/>
      <c r="AR5526" s="41"/>
      <c r="AS5526" s="41"/>
      <c r="AT5526" s="41"/>
      <c r="AU5526" s="41"/>
      <c r="AV5526" s="41"/>
      <c r="AW5526" s="41"/>
      <c r="AX5526" s="41"/>
      <c r="AY5526" s="41"/>
      <c r="AZ5526" s="41"/>
      <c r="BA5526" s="41"/>
      <c r="BB5526" s="41"/>
      <c r="BC5526" s="41"/>
      <c r="BD5526" s="41"/>
      <c r="BE5526" s="41"/>
      <c r="BF5526" s="41"/>
      <c r="BG5526" s="41"/>
      <c r="BH5526" s="41"/>
      <c r="BI5526" s="41"/>
      <c r="BJ5526" s="41"/>
      <c r="BK5526" s="41"/>
      <c r="BL5526" s="41"/>
      <c r="BM5526" s="41"/>
      <c r="BN5526" s="41"/>
      <c r="BO5526" s="41"/>
      <c r="BP5526" s="108"/>
      <c r="CG5526" s="102"/>
      <c r="CI5526" s="45"/>
    </row>
    <row r="5527" spans="37:87" ht="13" customHeight="1">
      <c r="AK5527" s="114"/>
      <c r="AL5527" s="41"/>
      <c r="AM5527" s="41"/>
      <c r="AN5527" s="41"/>
      <c r="AO5527" s="41"/>
      <c r="AP5527" s="41"/>
      <c r="AQ5527" s="41"/>
      <c r="AR5527" s="41"/>
      <c r="AS5527" s="41"/>
      <c r="AT5527" s="41"/>
      <c r="AU5527" s="41"/>
      <c r="AV5527" s="41"/>
      <c r="AW5527" s="41"/>
      <c r="AX5527" s="41"/>
      <c r="AY5527" s="41"/>
      <c r="AZ5527" s="41"/>
      <c r="BA5527" s="41"/>
      <c r="BB5527" s="41"/>
      <c r="BC5527" s="41"/>
      <c r="BD5527" s="41"/>
      <c r="BE5527" s="41"/>
      <c r="BF5527" s="41"/>
      <c r="BG5527" s="41"/>
      <c r="BH5527" s="41"/>
      <c r="BI5527" s="41"/>
      <c r="BJ5527" s="41"/>
      <c r="BK5527" s="41"/>
      <c r="BL5527" s="41"/>
      <c r="BM5527" s="41"/>
      <c r="BN5527" s="41"/>
      <c r="BO5527" s="41"/>
      <c r="BP5527" s="108"/>
      <c r="CG5527" s="102"/>
      <c r="CI5527" s="45"/>
    </row>
    <row r="5528" spans="37:87" ht="13" customHeight="1">
      <c r="AK5528" s="114"/>
      <c r="AL5528" s="41"/>
      <c r="AM5528" s="41"/>
      <c r="AN5528" s="41"/>
      <c r="AO5528" s="41"/>
      <c r="AP5528" s="41"/>
      <c r="AQ5528" s="41"/>
      <c r="AR5528" s="41"/>
      <c r="AS5528" s="41"/>
      <c r="AT5528" s="41"/>
      <c r="AU5528" s="41"/>
      <c r="AV5528" s="41"/>
      <c r="AW5528" s="41"/>
      <c r="AX5528" s="41"/>
      <c r="AY5528" s="41"/>
      <c r="AZ5528" s="41"/>
      <c r="BA5528" s="41"/>
      <c r="BB5528" s="41"/>
      <c r="BC5528" s="41"/>
      <c r="BD5528" s="41"/>
      <c r="BE5528" s="41"/>
      <c r="BF5528" s="41"/>
      <c r="BG5528" s="41"/>
      <c r="BH5528" s="41"/>
      <c r="BI5528" s="41"/>
      <c r="BJ5528" s="41"/>
      <c r="BK5528" s="41"/>
      <c r="BL5528" s="41"/>
      <c r="BM5528" s="41"/>
      <c r="BN5528" s="41"/>
      <c r="BO5528" s="41"/>
      <c r="BP5528" s="108"/>
      <c r="CG5528" s="102"/>
      <c r="CI5528" s="45"/>
    </row>
    <row r="5529" spans="37:87" ht="13" customHeight="1">
      <c r="AK5529" s="114"/>
      <c r="AL5529" s="41"/>
      <c r="AM5529" s="41"/>
      <c r="AN5529" s="41"/>
      <c r="AO5529" s="41"/>
      <c r="AP5529" s="41"/>
      <c r="AQ5529" s="41"/>
      <c r="AR5529" s="41"/>
      <c r="AS5529" s="41"/>
      <c r="AT5529" s="41"/>
      <c r="AU5529" s="41"/>
      <c r="AV5529" s="41"/>
      <c r="AW5529" s="41"/>
      <c r="AX5529" s="41"/>
      <c r="AY5529" s="41"/>
      <c r="AZ5529" s="41"/>
      <c r="BA5529" s="41"/>
      <c r="BB5529" s="41"/>
      <c r="BC5529" s="41"/>
      <c r="BD5529" s="41"/>
      <c r="BE5529" s="41"/>
      <c r="BF5529" s="41"/>
      <c r="BG5529" s="41"/>
      <c r="BH5529" s="41"/>
      <c r="BI5529" s="41"/>
      <c r="BJ5529" s="41"/>
      <c r="BK5529" s="41"/>
      <c r="BL5529" s="41"/>
      <c r="BM5529" s="41"/>
      <c r="BN5529" s="41"/>
      <c r="BO5529" s="41"/>
      <c r="BP5529" s="108"/>
      <c r="CG5529" s="102"/>
      <c r="CI5529" s="45"/>
    </row>
    <row r="5530" spans="37:87" ht="13" customHeight="1">
      <c r="AK5530" s="114"/>
      <c r="AL5530" s="41"/>
      <c r="AM5530" s="41"/>
      <c r="AN5530" s="41"/>
      <c r="AO5530" s="41"/>
      <c r="AP5530" s="41"/>
      <c r="AQ5530" s="41"/>
      <c r="AR5530" s="41"/>
      <c r="AS5530" s="41"/>
      <c r="AT5530" s="41"/>
      <c r="AU5530" s="41"/>
      <c r="AV5530" s="41"/>
      <c r="AW5530" s="41"/>
      <c r="AX5530" s="41"/>
      <c r="AY5530" s="41"/>
      <c r="AZ5530" s="41"/>
      <c r="BA5530" s="41"/>
      <c r="BB5530" s="41"/>
      <c r="BC5530" s="41"/>
      <c r="BD5530" s="41"/>
      <c r="BE5530" s="41"/>
      <c r="BF5530" s="41"/>
      <c r="BG5530" s="41"/>
      <c r="BH5530" s="41"/>
      <c r="BI5530" s="41"/>
      <c r="BJ5530" s="41"/>
      <c r="BK5530" s="41"/>
      <c r="BL5530" s="41"/>
      <c r="BM5530" s="41"/>
      <c r="BN5530" s="41"/>
      <c r="BO5530" s="41"/>
      <c r="BP5530" s="108"/>
      <c r="CG5530" s="102"/>
      <c r="CI5530" s="45"/>
    </row>
    <row r="5531" spans="37:87" ht="13" customHeight="1">
      <c r="AK5531" s="114"/>
      <c r="AL5531" s="41"/>
      <c r="AM5531" s="41"/>
      <c r="AN5531" s="41"/>
      <c r="AO5531" s="41"/>
      <c r="AP5531" s="41"/>
      <c r="AQ5531" s="41"/>
      <c r="AR5531" s="41"/>
      <c r="AS5531" s="41"/>
      <c r="AT5531" s="41"/>
      <c r="AU5531" s="41"/>
      <c r="AV5531" s="41"/>
      <c r="AW5531" s="41"/>
      <c r="AX5531" s="41"/>
      <c r="AY5531" s="41"/>
      <c r="AZ5531" s="41"/>
      <c r="BA5531" s="41"/>
      <c r="BB5531" s="41"/>
      <c r="BC5531" s="41"/>
      <c r="BD5531" s="41"/>
      <c r="BE5531" s="41"/>
      <c r="BF5531" s="41"/>
      <c r="BG5531" s="41"/>
      <c r="BH5531" s="41"/>
      <c r="BI5531" s="41"/>
      <c r="BJ5531" s="41"/>
      <c r="BK5531" s="41"/>
      <c r="BL5531" s="41"/>
      <c r="BM5531" s="41"/>
      <c r="BN5531" s="41"/>
      <c r="BO5531" s="41"/>
      <c r="BP5531" s="108"/>
      <c r="CG5531" s="102"/>
      <c r="CI5531" s="45"/>
    </row>
    <row r="5532" spans="37:87" ht="13" customHeight="1">
      <c r="AK5532" s="114"/>
      <c r="AL5532" s="41"/>
      <c r="AM5532" s="41"/>
      <c r="AN5532" s="41"/>
      <c r="AO5532" s="41"/>
      <c r="AP5532" s="41"/>
      <c r="AQ5532" s="41"/>
      <c r="AR5532" s="41"/>
      <c r="AS5532" s="41"/>
      <c r="AT5532" s="41"/>
      <c r="AU5532" s="41"/>
      <c r="AV5532" s="41"/>
      <c r="AW5532" s="41"/>
      <c r="AX5532" s="41"/>
      <c r="AY5532" s="41"/>
      <c r="AZ5532" s="41"/>
      <c r="BA5532" s="41"/>
      <c r="BB5532" s="41"/>
      <c r="BC5532" s="41"/>
      <c r="BD5532" s="41"/>
      <c r="BE5532" s="41"/>
      <c r="BF5532" s="41"/>
      <c r="BG5532" s="41"/>
      <c r="BH5532" s="41"/>
      <c r="BI5532" s="41"/>
      <c r="BJ5532" s="41"/>
      <c r="BK5532" s="41"/>
      <c r="BL5532" s="41"/>
      <c r="BM5532" s="41"/>
      <c r="BN5532" s="41"/>
      <c r="BO5532" s="41"/>
      <c r="BP5532" s="108"/>
      <c r="CG5532" s="102"/>
      <c r="CI5532" s="45"/>
    </row>
    <row r="5533" spans="37:87" ht="13" customHeight="1">
      <c r="AK5533" s="114"/>
      <c r="AL5533" s="41"/>
      <c r="AM5533" s="41"/>
      <c r="AN5533" s="41"/>
      <c r="AO5533" s="41"/>
      <c r="AP5533" s="41"/>
      <c r="AQ5533" s="41"/>
      <c r="AR5533" s="41"/>
      <c r="AS5533" s="41"/>
      <c r="AT5533" s="41"/>
      <c r="AU5533" s="41"/>
      <c r="AV5533" s="41"/>
      <c r="AW5533" s="41"/>
      <c r="AX5533" s="41"/>
      <c r="AY5533" s="41"/>
      <c r="AZ5533" s="41"/>
      <c r="BA5533" s="41"/>
      <c r="BB5533" s="41"/>
      <c r="BC5533" s="41"/>
      <c r="BD5533" s="41"/>
      <c r="BE5533" s="41"/>
      <c r="BF5533" s="41"/>
      <c r="BG5533" s="41"/>
      <c r="BH5533" s="41"/>
      <c r="BI5533" s="41"/>
      <c r="BJ5533" s="41"/>
      <c r="BK5533" s="41"/>
      <c r="BL5533" s="41"/>
      <c r="BM5533" s="41"/>
      <c r="BN5533" s="41"/>
      <c r="BO5533" s="41"/>
      <c r="BP5533" s="108"/>
      <c r="CG5533" s="102"/>
      <c r="CI5533" s="45"/>
    </row>
    <row r="5534" spans="37:87" ht="13" customHeight="1">
      <c r="AK5534" s="114"/>
      <c r="AL5534" s="41"/>
      <c r="AM5534" s="41"/>
      <c r="AN5534" s="41"/>
      <c r="AO5534" s="41"/>
      <c r="AP5534" s="41"/>
      <c r="AQ5534" s="41"/>
      <c r="AR5534" s="41"/>
      <c r="AS5534" s="41"/>
      <c r="AT5534" s="41"/>
      <c r="AU5534" s="41"/>
      <c r="AV5534" s="41"/>
      <c r="AW5534" s="41"/>
      <c r="AX5534" s="41"/>
      <c r="AY5534" s="41"/>
      <c r="AZ5534" s="41"/>
      <c r="BA5534" s="41"/>
      <c r="BB5534" s="41"/>
      <c r="BC5534" s="41"/>
      <c r="BD5534" s="41"/>
      <c r="BE5534" s="41"/>
      <c r="BF5534" s="41"/>
      <c r="BG5534" s="41"/>
      <c r="BH5534" s="41"/>
      <c r="BI5534" s="41"/>
      <c r="BJ5534" s="41"/>
      <c r="BK5534" s="41"/>
      <c r="BL5534" s="41"/>
      <c r="BM5534" s="41"/>
      <c r="BN5534" s="41"/>
      <c r="BO5534" s="41"/>
      <c r="BP5534" s="108"/>
      <c r="CG5534" s="102"/>
      <c r="CI5534" s="45"/>
    </row>
    <row r="5535" spans="37:87" ht="13" customHeight="1">
      <c r="AK5535" s="114"/>
      <c r="AL5535" s="41"/>
      <c r="AM5535" s="41"/>
      <c r="AN5535" s="41"/>
      <c r="AO5535" s="41"/>
      <c r="AP5535" s="41"/>
      <c r="AQ5535" s="41"/>
      <c r="AR5535" s="41"/>
      <c r="AS5535" s="41"/>
      <c r="AT5535" s="41"/>
      <c r="AU5535" s="41"/>
      <c r="AV5535" s="41"/>
      <c r="AW5535" s="41"/>
      <c r="AX5535" s="41"/>
      <c r="AY5535" s="41"/>
      <c r="AZ5535" s="41"/>
      <c r="BA5535" s="41"/>
      <c r="BB5535" s="41"/>
      <c r="BC5535" s="41"/>
      <c r="BD5535" s="41"/>
      <c r="BE5535" s="41"/>
      <c r="BF5535" s="41"/>
      <c r="BG5535" s="41"/>
      <c r="BH5535" s="41"/>
      <c r="BI5535" s="41"/>
      <c r="BJ5535" s="41"/>
      <c r="BK5535" s="41"/>
      <c r="BL5535" s="41"/>
      <c r="BM5535" s="41"/>
      <c r="BN5535" s="41"/>
      <c r="BO5535" s="41"/>
      <c r="BP5535" s="108"/>
      <c r="CG5535" s="102"/>
      <c r="CI5535" s="45"/>
    </row>
    <row r="5536" spans="37:87" ht="13" customHeight="1">
      <c r="AK5536" s="114"/>
      <c r="AL5536" s="41"/>
      <c r="AM5536" s="41"/>
      <c r="AN5536" s="41"/>
      <c r="AO5536" s="41"/>
      <c r="AP5536" s="41"/>
      <c r="AQ5536" s="41"/>
      <c r="AR5536" s="41"/>
      <c r="AS5536" s="41"/>
      <c r="AT5536" s="41"/>
      <c r="AU5536" s="41"/>
      <c r="AV5536" s="41"/>
      <c r="AW5536" s="41"/>
      <c r="AX5536" s="41"/>
      <c r="AY5536" s="41"/>
      <c r="AZ5536" s="41"/>
      <c r="BA5536" s="41"/>
      <c r="BB5536" s="41"/>
      <c r="BC5536" s="41"/>
      <c r="BD5536" s="41"/>
      <c r="BE5536" s="41"/>
      <c r="BF5536" s="41"/>
      <c r="BG5536" s="41"/>
      <c r="BH5536" s="41"/>
      <c r="BI5536" s="41"/>
      <c r="BJ5536" s="41"/>
      <c r="BK5536" s="41"/>
      <c r="BL5536" s="41"/>
      <c r="BM5536" s="41"/>
      <c r="BN5536" s="41"/>
      <c r="BO5536" s="41"/>
      <c r="BP5536" s="108"/>
      <c r="CG5536" s="102"/>
      <c r="CI5536" s="45"/>
    </row>
    <row r="5537" spans="37:87" ht="13" customHeight="1">
      <c r="AK5537" s="114"/>
      <c r="AL5537" s="41"/>
      <c r="AM5537" s="41"/>
      <c r="AN5537" s="41"/>
      <c r="AO5537" s="41"/>
      <c r="AP5537" s="41"/>
      <c r="AQ5537" s="41"/>
      <c r="AR5537" s="41"/>
      <c r="AS5537" s="41"/>
      <c r="AT5537" s="41"/>
      <c r="AU5537" s="41"/>
      <c r="AV5537" s="41"/>
      <c r="AW5537" s="41"/>
      <c r="AX5537" s="41"/>
      <c r="AY5537" s="41"/>
      <c r="AZ5537" s="41"/>
      <c r="BA5537" s="41"/>
      <c r="BB5537" s="41"/>
      <c r="BC5537" s="41"/>
      <c r="BD5537" s="41"/>
      <c r="BE5537" s="41"/>
      <c r="BF5537" s="41"/>
      <c r="BG5537" s="41"/>
      <c r="BH5537" s="41"/>
      <c r="BI5537" s="41"/>
      <c r="BJ5537" s="41"/>
      <c r="BK5537" s="41"/>
      <c r="BL5537" s="41"/>
      <c r="BM5537" s="41"/>
      <c r="BN5537" s="41"/>
      <c r="BO5537" s="41"/>
      <c r="BP5537" s="108"/>
      <c r="CG5537" s="102"/>
      <c r="CI5537" s="45"/>
    </row>
    <row r="5538" spans="37:87" ht="13" customHeight="1">
      <c r="AK5538" s="114"/>
      <c r="AL5538" s="41"/>
      <c r="AM5538" s="41"/>
      <c r="AN5538" s="41"/>
      <c r="AO5538" s="41"/>
      <c r="AP5538" s="41"/>
      <c r="AQ5538" s="41"/>
      <c r="AR5538" s="41"/>
      <c r="AS5538" s="41"/>
      <c r="AT5538" s="41"/>
      <c r="AU5538" s="41"/>
      <c r="AV5538" s="41"/>
      <c r="AW5538" s="41"/>
      <c r="AX5538" s="41"/>
      <c r="AY5538" s="41"/>
      <c r="AZ5538" s="41"/>
      <c r="BA5538" s="41"/>
      <c r="BB5538" s="41"/>
      <c r="BC5538" s="41"/>
      <c r="BD5538" s="41"/>
      <c r="BE5538" s="41"/>
      <c r="BF5538" s="41"/>
      <c r="BG5538" s="41"/>
      <c r="BH5538" s="41"/>
      <c r="BI5538" s="41"/>
      <c r="BJ5538" s="41"/>
      <c r="BK5538" s="41"/>
      <c r="BL5538" s="41"/>
      <c r="BM5538" s="41"/>
      <c r="BN5538" s="41"/>
      <c r="BO5538" s="41"/>
      <c r="BP5538" s="108"/>
      <c r="CG5538" s="102"/>
      <c r="CI5538" s="45"/>
    </row>
    <row r="5539" spans="37:87" ht="13" customHeight="1">
      <c r="AK5539" s="114"/>
      <c r="AL5539" s="41"/>
      <c r="AM5539" s="41"/>
      <c r="AN5539" s="41"/>
      <c r="AO5539" s="41"/>
      <c r="AP5539" s="41"/>
      <c r="AQ5539" s="41"/>
      <c r="AR5539" s="41"/>
      <c r="AS5539" s="41"/>
      <c r="AT5539" s="41"/>
      <c r="AU5539" s="41"/>
      <c r="AV5539" s="41"/>
      <c r="AW5539" s="41"/>
      <c r="AX5539" s="41"/>
      <c r="AY5539" s="41"/>
      <c r="AZ5539" s="41"/>
      <c r="BA5539" s="41"/>
      <c r="BB5539" s="41"/>
      <c r="BC5539" s="41"/>
      <c r="BD5539" s="41"/>
      <c r="BE5539" s="41"/>
      <c r="BF5539" s="41"/>
      <c r="BG5539" s="41"/>
      <c r="BH5539" s="41"/>
      <c r="BI5539" s="41"/>
      <c r="BJ5539" s="41"/>
      <c r="BK5539" s="41"/>
      <c r="BL5539" s="41"/>
      <c r="BM5539" s="41"/>
      <c r="BN5539" s="41"/>
      <c r="BO5539" s="41"/>
      <c r="BP5539" s="108"/>
      <c r="CG5539" s="102"/>
      <c r="CI5539" s="45"/>
    </row>
    <row r="5540" spans="37:87" ht="13" customHeight="1">
      <c r="AK5540" s="114"/>
      <c r="AL5540" s="41"/>
      <c r="AM5540" s="41"/>
      <c r="AN5540" s="41"/>
      <c r="AO5540" s="41"/>
      <c r="AP5540" s="41"/>
      <c r="AQ5540" s="41"/>
      <c r="AR5540" s="41"/>
      <c r="AS5540" s="41"/>
      <c r="AT5540" s="41"/>
      <c r="AU5540" s="41"/>
      <c r="AV5540" s="41"/>
      <c r="AW5540" s="41"/>
      <c r="AX5540" s="41"/>
      <c r="AY5540" s="41"/>
      <c r="AZ5540" s="41"/>
      <c r="BA5540" s="41"/>
      <c r="BB5540" s="41"/>
      <c r="BC5540" s="41"/>
      <c r="BD5540" s="41"/>
      <c r="BE5540" s="41"/>
      <c r="BF5540" s="41"/>
      <c r="BG5540" s="41"/>
      <c r="BH5540" s="41"/>
      <c r="BI5540" s="41"/>
      <c r="BJ5540" s="41"/>
      <c r="BK5540" s="41"/>
      <c r="BL5540" s="41"/>
      <c r="BM5540" s="41"/>
      <c r="BN5540" s="41"/>
      <c r="BO5540" s="41"/>
      <c r="BP5540" s="108"/>
      <c r="CG5540" s="102"/>
      <c r="CI5540" s="45"/>
    </row>
    <row r="5541" spans="37:87" ht="13" customHeight="1">
      <c r="AK5541" s="114"/>
      <c r="AL5541" s="41"/>
      <c r="AM5541" s="41"/>
      <c r="AN5541" s="41"/>
      <c r="AO5541" s="41"/>
      <c r="AP5541" s="41"/>
      <c r="AQ5541" s="41"/>
      <c r="AR5541" s="41"/>
      <c r="AS5541" s="41"/>
      <c r="AT5541" s="41"/>
      <c r="AU5541" s="41"/>
      <c r="AV5541" s="41"/>
      <c r="AW5541" s="41"/>
      <c r="AX5541" s="41"/>
      <c r="AY5541" s="41"/>
      <c r="AZ5541" s="41"/>
      <c r="BA5541" s="41"/>
      <c r="BB5541" s="41"/>
      <c r="BC5541" s="41"/>
      <c r="BD5541" s="41"/>
      <c r="BE5541" s="41"/>
      <c r="BF5541" s="41"/>
      <c r="BG5541" s="41"/>
      <c r="BH5541" s="41"/>
      <c r="BI5541" s="41"/>
      <c r="BJ5541" s="41"/>
      <c r="BK5541" s="41"/>
      <c r="BL5541" s="41"/>
      <c r="BM5541" s="41"/>
      <c r="BN5541" s="41"/>
      <c r="BO5541" s="41"/>
      <c r="BP5541" s="108"/>
      <c r="CG5541" s="102"/>
      <c r="CI5541" s="45"/>
    </row>
    <row r="5542" spans="37:87" ht="13" customHeight="1">
      <c r="AK5542" s="114"/>
      <c r="AL5542" s="41"/>
      <c r="AM5542" s="41"/>
      <c r="AN5542" s="41"/>
      <c r="AO5542" s="41"/>
      <c r="AP5542" s="41"/>
      <c r="AQ5542" s="41"/>
      <c r="AR5542" s="41"/>
      <c r="AS5542" s="41"/>
      <c r="AT5542" s="41"/>
      <c r="AU5542" s="41"/>
      <c r="AV5542" s="41"/>
      <c r="AW5542" s="41"/>
      <c r="AX5542" s="41"/>
      <c r="AY5542" s="41"/>
      <c r="AZ5542" s="41"/>
      <c r="BA5542" s="41"/>
      <c r="BB5542" s="41"/>
      <c r="BC5542" s="41"/>
      <c r="BD5542" s="41"/>
      <c r="BE5542" s="41"/>
      <c r="BF5542" s="41"/>
      <c r="BG5542" s="41"/>
      <c r="BH5542" s="41"/>
      <c r="BI5542" s="41"/>
      <c r="BJ5542" s="41"/>
      <c r="BK5542" s="41"/>
      <c r="BL5542" s="41"/>
      <c r="BM5542" s="41"/>
      <c r="BN5542" s="41"/>
      <c r="BO5542" s="41"/>
      <c r="BP5542" s="108"/>
      <c r="CG5542" s="102"/>
      <c r="CI5542" s="45"/>
    </row>
    <row r="5543" spans="37:87" ht="13" customHeight="1">
      <c r="AK5543" s="114"/>
      <c r="AL5543" s="41"/>
      <c r="AM5543" s="41"/>
      <c r="AN5543" s="41"/>
      <c r="AO5543" s="41"/>
      <c r="AP5543" s="41"/>
      <c r="AQ5543" s="41"/>
      <c r="AR5543" s="41"/>
      <c r="AS5543" s="41"/>
      <c r="AT5543" s="41"/>
      <c r="AU5543" s="41"/>
      <c r="AV5543" s="41"/>
      <c r="AW5543" s="41"/>
      <c r="AX5543" s="41"/>
      <c r="AY5543" s="41"/>
      <c r="AZ5543" s="41"/>
      <c r="BA5543" s="41"/>
      <c r="BB5543" s="41"/>
      <c r="BC5543" s="41"/>
      <c r="BD5543" s="41"/>
      <c r="BE5543" s="41"/>
      <c r="BF5543" s="41"/>
      <c r="BG5543" s="41"/>
      <c r="BH5543" s="41"/>
      <c r="BI5543" s="41"/>
      <c r="BJ5543" s="41"/>
      <c r="BK5543" s="41"/>
      <c r="BL5543" s="41"/>
      <c r="BM5543" s="41"/>
      <c r="BN5543" s="41"/>
      <c r="BO5543" s="41"/>
      <c r="BP5543" s="108"/>
      <c r="CG5543" s="102"/>
      <c r="CI5543" s="45"/>
    </row>
    <row r="5544" spans="37:87" ht="13" customHeight="1">
      <c r="AK5544" s="114"/>
      <c r="AL5544" s="41"/>
      <c r="AM5544" s="41"/>
      <c r="AN5544" s="41"/>
      <c r="AO5544" s="41"/>
      <c r="AP5544" s="41"/>
      <c r="AQ5544" s="41"/>
      <c r="AR5544" s="41"/>
      <c r="AS5544" s="41"/>
      <c r="AT5544" s="41"/>
      <c r="AU5544" s="41"/>
      <c r="AV5544" s="41"/>
      <c r="AW5544" s="41"/>
      <c r="AX5544" s="41"/>
      <c r="AY5544" s="41"/>
      <c r="AZ5544" s="41"/>
      <c r="BA5544" s="41"/>
      <c r="BB5544" s="41"/>
      <c r="BC5544" s="41"/>
      <c r="BD5544" s="41"/>
      <c r="BE5544" s="41"/>
      <c r="BF5544" s="41"/>
      <c r="BG5544" s="41"/>
      <c r="BH5544" s="41"/>
      <c r="BI5544" s="41"/>
      <c r="BJ5544" s="41"/>
      <c r="BK5544" s="41"/>
      <c r="BL5544" s="41"/>
      <c r="BM5544" s="41"/>
      <c r="BN5544" s="41"/>
      <c r="BO5544" s="41"/>
      <c r="BP5544" s="108"/>
      <c r="CG5544" s="102"/>
      <c r="CI5544" s="45"/>
    </row>
    <row r="5545" spans="37:87" ht="13" customHeight="1">
      <c r="AK5545" s="114"/>
      <c r="AL5545" s="41"/>
      <c r="AM5545" s="41"/>
      <c r="AN5545" s="41"/>
      <c r="AO5545" s="41"/>
      <c r="AP5545" s="41"/>
      <c r="AQ5545" s="41"/>
      <c r="AR5545" s="41"/>
      <c r="AS5545" s="41"/>
      <c r="AT5545" s="41"/>
      <c r="AU5545" s="41"/>
      <c r="AV5545" s="41"/>
      <c r="AW5545" s="41"/>
      <c r="AX5545" s="41"/>
      <c r="AY5545" s="41"/>
      <c r="AZ5545" s="41"/>
      <c r="BA5545" s="41"/>
      <c r="BB5545" s="41"/>
      <c r="BC5545" s="41"/>
      <c r="BD5545" s="41"/>
      <c r="BE5545" s="41"/>
      <c r="BF5545" s="41"/>
      <c r="BG5545" s="41"/>
      <c r="BH5545" s="41"/>
      <c r="BI5545" s="41"/>
      <c r="BJ5545" s="41"/>
      <c r="BK5545" s="41"/>
      <c r="BL5545" s="41"/>
      <c r="BM5545" s="41"/>
      <c r="BN5545" s="41"/>
      <c r="BO5545" s="41"/>
      <c r="BP5545" s="108"/>
      <c r="CG5545" s="102"/>
      <c r="CI5545" s="45"/>
    </row>
    <row r="5546" spans="37:87" ht="13" customHeight="1">
      <c r="AK5546" s="114"/>
      <c r="AL5546" s="41"/>
      <c r="AM5546" s="41"/>
      <c r="AN5546" s="41"/>
      <c r="AO5546" s="41"/>
      <c r="AP5546" s="41"/>
      <c r="AQ5546" s="41"/>
      <c r="AR5546" s="41"/>
      <c r="AS5546" s="41"/>
      <c r="AT5546" s="41"/>
      <c r="AU5546" s="41"/>
      <c r="AV5546" s="41"/>
      <c r="AW5546" s="41"/>
      <c r="AX5546" s="41"/>
      <c r="AY5546" s="41"/>
      <c r="AZ5546" s="41"/>
      <c r="BA5546" s="41"/>
      <c r="BB5546" s="41"/>
      <c r="BC5546" s="41"/>
      <c r="BD5546" s="41"/>
      <c r="BE5546" s="41"/>
      <c r="BF5546" s="41"/>
      <c r="BG5546" s="41"/>
      <c r="BH5546" s="41"/>
      <c r="BI5546" s="41"/>
      <c r="BJ5546" s="41"/>
      <c r="BK5546" s="41"/>
      <c r="BL5546" s="41"/>
      <c r="BM5546" s="41"/>
      <c r="BN5546" s="41"/>
      <c r="BO5546" s="41"/>
      <c r="BP5546" s="108"/>
      <c r="CG5546" s="102"/>
      <c r="CI5546" s="45"/>
    </row>
    <row r="5547" spans="37:87" ht="13" customHeight="1">
      <c r="AK5547" s="114"/>
      <c r="AL5547" s="41"/>
      <c r="AM5547" s="41"/>
      <c r="AN5547" s="41"/>
      <c r="AO5547" s="41"/>
      <c r="AP5547" s="41"/>
      <c r="AQ5547" s="41"/>
      <c r="AR5547" s="41"/>
      <c r="AS5547" s="41"/>
      <c r="AT5547" s="41"/>
      <c r="AU5547" s="41"/>
      <c r="AV5547" s="41"/>
      <c r="AW5547" s="41"/>
      <c r="AX5547" s="41"/>
      <c r="AY5547" s="41"/>
      <c r="AZ5547" s="41"/>
      <c r="BA5547" s="41"/>
      <c r="BB5547" s="41"/>
      <c r="BC5547" s="41"/>
      <c r="BD5547" s="41"/>
      <c r="BE5547" s="41"/>
      <c r="BF5547" s="41"/>
      <c r="BG5547" s="41"/>
      <c r="BH5547" s="41"/>
      <c r="BI5547" s="41"/>
      <c r="BJ5547" s="41"/>
      <c r="BK5547" s="41"/>
      <c r="BL5547" s="41"/>
      <c r="BM5547" s="41"/>
      <c r="BN5547" s="41"/>
      <c r="BO5547" s="41"/>
      <c r="BP5547" s="108"/>
      <c r="CG5547" s="102"/>
      <c r="CI5547" s="45"/>
    </row>
    <row r="5548" spans="37:87" ht="13" customHeight="1">
      <c r="AK5548" s="114"/>
      <c r="AL5548" s="41"/>
      <c r="AM5548" s="41"/>
      <c r="AN5548" s="41"/>
      <c r="AO5548" s="41"/>
      <c r="AP5548" s="41"/>
      <c r="AQ5548" s="41"/>
      <c r="AR5548" s="41"/>
      <c r="AS5548" s="41"/>
      <c r="AT5548" s="41"/>
      <c r="AU5548" s="41"/>
      <c r="AV5548" s="41"/>
      <c r="AW5548" s="41"/>
      <c r="AX5548" s="41"/>
      <c r="AY5548" s="41"/>
      <c r="AZ5548" s="41"/>
      <c r="BA5548" s="41"/>
      <c r="BB5548" s="41"/>
      <c r="BC5548" s="41"/>
      <c r="BD5548" s="41"/>
      <c r="BE5548" s="41"/>
      <c r="BF5548" s="41"/>
      <c r="BG5548" s="41"/>
      <c r="BH5548" s="41"/>
      <c r="BI5548" s="41"/>
      <c r="BJ5548" s="41"/>
      <c r="BK5548" s="41"/>
      <c r="BL5548" s="41"/>
      <c r="BM5548" s="41"/>
      <c r="BN5548" s="41"/>
      <c r="BO5548" s="41"/>
      <c r="BP5548" s="108"/>
      <c r="CG5548" s="102"/>
      <c r="CI5548" s="45"/>
    </row>
    <row r="5549" spans="37:87" ht="13" customHeight="1">
      <c r="AK5549" s="114"/>
      <c r="AL5549" s="41"/>
      <c r="AM5549" s="41"/>
      <c r="AN5549" s="41"/>
      <c r="AO5549" s="41"/>
      <c r="AP5549" s="41"/>
      <c r="AQ5549" s="41"/>
      <c r="AR5549" s="41"/>
      <c r="AS5549" s="41"/>
      <c r="AT5549" s="41"/>
      <c r="AU5549" s="41"/>
      <c r="AV5549" s="41"/>
      <c r="AW5549" s="41"/>
      <c r="AX5549" s="41"/>
      <c r="AY5549" s="41"/>
      <c r="AZ5549" s="41"/>
      <c r="BA5549" s="41"/>
      <c r="BB5549" s="41"/>
      <c r="BC5549" s="41"/>
      <c r="BD5549" s="41"/>
      <c r="BE5549" s="41"/>
      <c r="BF5549" s="41"/>
      <c r="BG5549" s="41"/>
      <c r="BH5549" s="41"/>
      <c r="BI5549" s="41"/>
      <c r="BJ5549" s="41"/>
      <c r="BK5549" s="41"/>
      <c r="BL5549" s="41"/>
      <c r="BM5549" s="41"/>
      <c r="BN5549" s="41"/>
      <c r="BO5549" s="41"/>
      <c r="BP5549" s="108"/>
      <c r="CG5549" s="102"/>
      <c r="CI5549" s="45"/>
    </row>
    <row r="5550" spans="37:87" ht="13" customHeight="1">
      <c r="AK5550" s="114"/>
      <c r="AL5550" s="41"/>
      <c r="AM5550" s="41"/>
      <c r="AN5550" s="41"/>
      <c r="AO5550" s="41"/>
      <c r="AP5550" s="41"/>
      <c r="AQ5550" s="41"/>
      <c r="AR5550" s="41"/>
      <c r="AS5550" s="41"/>
      <c r="AT5550" s="41"/>
      <c r="AU5550" s="41"/>
      <c r="AV5550" s="41"/>
      <c r="AW5550" s="41"/>
      <c r="AX5550" s="41"/>
      <c r="AY5550" s="41"/>
      <c r="AZ5550" s="41"/>
      <c r="BA5550" s="41"/>
      <c r="BB5550" s="41"/>
      <c r="BC5550" s="41"/>
      <c r="BD5550" s="41"/>
      <c r="BE5550" s="41"/>
      <c r="BF5550" s="41"/>
      <c r="BG5550" s="41"/>
      <c r="BH5550" s="41"/>
      <c r="BI5550" s="41"/>
      <c r="BJ5550" s="41"/>
      <c r="BK5550" s="41"/>
      <c r="BL5550" s="41"/>
      <c r="BM5550" s="41"/>
      <c r="BN5550" s="41"/>
      <c r="BO5550" s="41"/>
      <c r="BP5550" s="108"/>
      <c r="CG5550" s="102"/>
      <c r="CI5550" s="45"/>
    </row>
    <row r="5551" spans="37:87" ht="13" customHeight="1">
      <c r="AK5551" s="114"/>
      <c r="AL5551" s="41"/>
      <c r="AM5551" s="41"/>
      <c r="AN5551" s="41"/>
      <c r="AO5551" s="41"/>
      <c r="AP5551" s="41"/>
      <c r="AQ5551" s="41"/>
      <c r="AR5551" s="41"/>
      <c r="AS5551" s="41"/>
      <c r="AT5551" s="41"/>
      <c r="AU5551" s="41"/>
      <c r="AV5551" s="41"/>
      <c r="AW5551" s="41"/>
      <c r="AX5551" s="41"/>
      <c r="AY5551" s="41"/>
      <c r="AZ5551" s="41"/>
      <c r="BA5551" s="41"/>
      <c r="BB5551" s="41"/>
      <c r="BC5551" s="41"/>
      <c r="BD5551" s="41"/>
      <c r="BE5551" s="41"/>
      <c r="BF5551" s="41"/>
      <c r="BG5551" s="41"/>
      <c r="BH5551" s="41"/>
      <c r="BI5551" s="41"/>
      <c r="BJ5551" s="41"/>
      <c r="BK5551" s="41"/>
      <c r="BL5551" s="41"/>
      <c r="BM5551" s="41"/>
      <c r="BN5551" s="41"/>
      <c r="BO5551" s="41"/>
      <c r="BP5551" s="108"/>
      <c r="CG5551" s="102"/>
      <c r="CI5551" s="45"/>
    </row>
    <row r="5552" spans="37:87" ht="13" customHeight="1">
      <c r="AK5552" s="114"/>
      <c r="AL5552" s="41"/>
      <c r="AM5552" s="41"/>
      <c r="AN5552" s="41"/>
      <c r="AO5552" s="41"/>
      <c r="AP5552" s="41"/>
      <c r="AQ5552" s="41"/>
      <c r="AR5552" s="41"/>
      <c r="AS5552" s="41"/>
      <c r="AT5552" s="41"/>
      <c r="AU5552" s="41"/>
      <c r="AV5552" s="41"/>
      <c r="AW5552" s="41"/>
      <c r="AX5552" s="41"/>
      <c r="AY5552" s="41"/>
      <c r="AZ5552" s="41"/>
      <c r="BA5552" s="41"/>
      <c r="BB5552" s="41"/>
      <c r="BC5552" s="41"/>
      <c r="BD5552" s="41"/>
      <c r="BE5552" s="41"/>
      <c r="BF5552" s="41"/>
      <c r="BG5552" s="41"/>
      <c r="BH5552" s="41"/>
      <c r="BI5552" s="41"/>
      <c r="BJ5552" s="41"/>
      <c r="BK5552" s="41"/>
      <c r="BL5552" s="41"/>
      <c r="BM5552" s="41"/>
      <c r="BN5552" s="41"/>
      <c r="BO5552" s="41"/>
      <c r="BP5552" s="108"/>
      <c r="CG5552" s="102"/>
      <c r="CI5552" s="45"/>
    </row>
    <row r="5553" spans="37:87" ht="13" customHeight="1">
      <c r="AK5553" s="114"/>
      <c r="AL5553" s="41"/>
      <c r="AM5553" s="41"/>
      <c r="AN5553" s="41"/>
      <c r="AO5553" s="41"/>
      <c r="AP5553" s="41"/>
      <c r="AQ5553" s="41"/>
      <c r="AR5553" s="41"/>
      <c r="AS5553" s="41"/>
      <c r="AT5553" s="41"/>
      <c r="AU5553" s="41"/>
      <c r="AV5553" s="41"/>
      <c r="AW5553" s="41"/>
      <c r="AX5553" s="41"/>
      <c r="AY5553" s="41"/>
      <c r="AZ5553" s="41"/>
      <c r="BA5553" s="41"/>
      <c r="BB5553" s="41"/>
      <c r="BC5553" s="41"/>
      <c r="BD5553" s="41"/>
      <c r="BE5553" s="41"/>
      <c r="BF5553" s="41"/>
      <c r="BG5553" s="41"/>
      <c r="BH5553" s="41"/>
      <c r="BI5553" s="41"/>
      <c r="BJ5553" s="41"/>
      <c r="BK5553" s="41"/>
      <c r="BL5553" s="41"/>
      <c r="BM5553" s="41"/>
      <c r="BN5553" s="41"/>
      <c r="BO5553" s="41"/>
      <c r="BP5553" s="108"/>
      <c r="CG5553" s="102"/>
      <c r="CI5553" s="45"/>
    </row>
    <row r="5554" spans="37:87" ht="13" customHeight="1">
      <c r="AK5554" s="114"/>
      <c r="AL5554" s="41"/>
      <c r="AM5554" s="41"/>
      <c r="AN5554" s="41"/>
      <c r="AO5554" s="41"/>
      <c r="AP5554" s="41"/>
      <c r="AQ5554" s="41"/>
      <c r="AR5554" s="41"/>
      <c r="AS5554" s="41"/>
      <c r="AT5554" s="41"/>
      <c r="AU5554" s="41"/>
      <c r="AV5554" s="41"/>
      <c r="AW5554" s="41"/>
      <c r="AX5554" s="41"/>
      <c r="AY5554" s="41"/>
      <c r="AZ5554" s="41"/>
      <c r="BA5554" s="41"/>
      <c r="BB5554" s="41"/>
      <c r="BC5554" s="41"/>
      <c r="BD5554" s="41"/>
      <c r="BE5554" s="41"/>
      <c r="BF5554" s="41"/>
      <c r="BG5554" s="41"/>
      <c r="BH5554" s="41"/>
      <c r="BI5554" s="41"/>
      <c r="BJ5554" s="41"/>
      <c r="BK5554" s="41"/>
      <c r="BL5554" s="41"/>
      <c r="BM5554" s="41"/>
      <c r="BN5554" s="41"/>
      <c r="BO5554" s="41"/>
      <c r="BP5554" s="108"/>
      <c r="CG5554" s="102"/>
      <c r="CI5554" s="45"/>
    </row>
    <row r="5555" spans="37:87" ht="13" customHeight="1">
      <c r="AK5555" s="114"/>
      <c r="AL5555" s="41"/>
      <c r="AM5555" s="41"/>
      <c r="AN5555" s="41"/>
      <c r="AO5555" s="41"/>
      <c r="AP5555" s="41"/>
      <c r="AQ5555" s="41"/>
      <c r="AR5555" s="41"/>
      <c r="AS5555" s="41"/>
      <c r="AT5555" s="41"/>
      <c r="AU5555" s="41"/>
      <c r="AV5555" s="41"/>
      <c r="AW5555" s="41"/>
      <c r="AX5555" s="41"/>
      <c r="AY5555" s="41"/>
      <c r="AZ5555" s="41"/>
      <c r="BA5555" s="41"/>
      <c r="BB5555" s="41"/>
      <c r="BC5555" s="41"/>
      <c r="BD5555" s="41"/>
      <c r="BE5555" s="41"/>
      <c r="BF5555" s="41"/>
      <c r="BG5555" s="41"/>
      <c r="BH5555" s="41"/>
      <c r="BI5555" s="41"/>
      <c r="BJ5555" s="41"/>
      <c r="BK5555" s="41"/>
      <c r="BL5555" s="41"/>
      <c r="BM5555" s="41"/>
      <c r="BN5555" s="41"/>
      <c r="BO5555" s="41"/>
      <c r="BP5555" s="108"/>
      <c r="CG5555" s="102"/>
      <c r="CI5555" s="45"/>
    </row>
    <row r="5556" spans="37:87" ht="13" customHeight="1">
      <c r="AK5556" s="114"/>
      <c r="AL5556" s="41"/>
      <c r="AM5556" s="41"/>
      <c r="AN5556" s="41"/>
      <c r="AO5556" s="41"/>
      <c r="AP5556" s="41"/>
      <c r="AQ5556" s="41"/>
      <c r="AR5556" s="41"/>
      <c r="AS5556" s="41"/>
      <c r="AT5556" s="41"/>
      <c r="AU5556" s="41"/>
      <c r="AV5556" s="41"/>
      <c r="AW5556" s="41"/>
      <c r="AX5556" s="41"/>
      <c r="AY5556" s="41"/>
      <c r="AZ5556" s="41"/>
      <c r="BA5556" s="41"/>
      <c r="BB5556" s="41"/>
      <c r="BC5556" s="41"/>
      <c r="BD5556" s="41"/>
      <c r="BE5556" s="41"/>
      <c r="BF5556" s="41"/>
      <c r="BG5556" s="41"/>
      <c r="BH5556" s="41"/>
      <c r="BI5556" s="41"/>
      <c r="BJ5556" s="41"/>
      <c r="BK5556" s="41"/>
      <c r="BL5556" s="41"/>
      <c r="BM5556" s="41"/>
      <c r="BN5556" s="41"/>
      <c r="BO5556" s="41"/>
      <c r="BP5556" s="108"/>
      <c r="CG5556" s="102"/>
      <c r="CI5556" s="45"/>
    </row>
    <row r="5557" spans="37:87" ht="13" customHeight="1">
      <c r="AK5557" s="114"/>
      <c r="AL5557" s="41"/>
      <c r="AM5557" s="41"/>
      <c r="AN5557" s="41"/>
      <c r="AO5557" s="41"/>
      <c r="AP5557" s="41"/>
      <c r="AQ5557" s="41"/>
      <c r="AR5557" s="41"/>
      <c r="AS5557" s="41"/>
      <c r="AT5557" s="41"/>
      <c r="AU5557" s="41"/>
      <c r="AV5557" s="41"/>
      <c r="AW5557" s="41"/>
      <c r="AX5557" s="41"/>
      <c r="AY5557" s="41"/>
      <c r="AZ5557" s="41"/>
      <c r="BA5557" s="41"/>
      <c r="BB5557" s="41"/>
      <c r="BC5557" s="41"/>
      <c r="BD5557" s="41"/>
      <c r="BE5557" s="41"/>
      <c r="BF5557" s="41"/>
      <c r="BG5557" s="41"/>
      <c r="BH5557" s="41"/>
      <c r="BI5557" s="41"/>
      <c r="BJ5557" s="41"/>
      <c r="BK5557" s="41"/>
      <c r="BL5557" s="41"/>
      <c r="BM5557" s="41"/>
      <c r="BN5557" s="41"/>
      <c r="BO5557" s="41"/>
      <c r="BP5557" s="108"/>
      <c r="CG5557" s="102"/>
      <c r="CI5557" s="45"/>
    </row>
    <row r="5558" spans="37:87" ht="13" customHeight="1">
      <c r="AK5558" s="114"/>
      <c r="AL5558" s="41"/>
      <c r="AM5558" s="41"/>
      <c r="AN5558" s="41"/>
      <c r="AO5558" s="41"/>
      <c r="AP5558" s="41"/>
      <c r="AQ5558" s="41"/>
      <c r="AR5558" s="41"/>
      <c r="AS5558" s="41"/>
      <c r="AT5558" s="41"/>
      <c r="AU5558" s="41"/>
      <c r="AV5558" s="41"/>
      <c r="AW5558" s="41"/>
      <c r="AX5558" s="41"/>
      <c r="AY5558" s="41"/>
      <c r="AZ5558" s="41"/>
      <c r="BA5558" s="41"/>
      <c r="BB5558" s="41"/>
      <c r="BC5558" s="41"/>
      <c r="BD5558" s="41"/>
      <c r="BE5558" s="41"/>
      <c r="BF5558" s="41"/>
      <c r="BG5558" s="41"/>
      <c r="BH5558" s="41"/>
      <c r="BI5558" s="41"/>
      <c r="BJ5558" s="41"/>
      <c r="BK5558" s="41"/>
      <c r="BL5558" s="41"/>
      <c r="BM5558" s="41"/>
      <c r="BN5558" s="41"/>
      <c r="BO5558" s="41"/>
      <c r="BP5558" s="108"/>
      <c r="CG5558" s="102"/>
      <c r="CI5558" s="45"/>
    </row>
    <row r="5559" spans="37:87" ht="13" customHeight="1">
      <c r="AK5559" s="114"/>
      <c r="AL5559" s="41"/>
      <c r="AM5559" s="41"/>
      <c r="AN5559" s="41"/>
      <c r="AO5559" s="41"/>
      <c r="AP5559" s="41"/>
      <c r="AQ5559" s="41"/>
      <c r="AR5559" s="41"/>
      <c r="AS5559" s="41"/>
      <c r="AT5559" s="41"/>
      <c r="AU5559" s="41"/>
      <c r="AV5559" s="41"/>
      <c r="AW5559" s="41"/>
      <c r="AX5559" s="41"/>
      <c r="AY5559" s="41"/>
      <c r="AZ5559" s="41"/>
      <c r="BA5559" s="41"/>
      <c r="BB5559" s="41"/>
      <c r="BC5559" s="41"/>
      <c r="BD5559" s="41"/>
      <c r="BE5559" s="41"/>
      <c r="BF5559" s="41"/>
      <c r="BG5559" s="41"/>
      <c r="BH5559" s="41"/>
      <c r="BI5559" s="41"/>
      <c r="BJ5559" s="41"/>
      <c r="BK5559" s="41"/>
      <c r="BL5559" s="41"/>
      <c r="BM5559" s="41"/>
      <c r="BN5559" s="41"/>
      <c r="BO5559" s="41"/>
      <c r="BP5559" s="108"/>
      <c r="CG5559" s="102"/>
      <c r="CI5559" s="45"/>
    </row>
    <row r="5560" spans="37:87" ht="13" customHeight="1">
      <c r="AK5560" s="114"/>
      <c r="AL5560" s="41"/>
      <c r="AM5560" s="41"/>
      <c r="AN5560" s="41"/>
      <c r="AO5560" s="41"/>
      <c r="AP5560" s="41"/>
      <c r="AQ5560" s="41"/>
      <c r="AR5560" s="41"/>
      <c r="AS5560" s="41"/>
      <c r="AT5560" s="41"/>
      <c r="AU5560" s="41"/>
      <c r="AV5560" s="41"/>
      <c r="AW5560" s="41"/>
      <c r="AX5560" s="41"/>
      <c r="AY5560" s="41"/>
      <c r="AZ5560" s="41"/>
      <c r="BA5560" s="41"/>
      <c r="BB5560" s="41"/>
      <c r="BC5560" s="41"/>
      <c r="BD5560" s="41"/>
      <c r="BE5560" s="41"/>
      <c r="BF5560" s="41"/>
      <c r="BG5560" s="41"/>
      <c r="BH5560" s="41"/>
      <c r="BI5560" s="41"/>
      <c r="BJ5560" s="41"/>
      <c r="BK5560" s="41"/>
      <c r="BL5560" s="41"/>
      <c r="BM5560" s="41"/>
      <c r="BN5560" s="41"/>
      <c r="BO5560" s="41"/>
      <c r="BP5560" s="108"/>
      <c r="CG5560" s="102"/>
      <c r="CI5560" s="45"/>
    </row>
    <row r="5561" spans="37:87" ht="13" customHeight="1">
      <c r="AK5561" s="114"/>
      <c r="AL5561" s="41"/>
      <c r="AM5561" s="41"/>
      <c r="AN5561" s="41"/>
      <c r="AO5561" s="41"/>
      <c r="AP5561" s="41"/>
      <c r="AQ5561" s="41"/>
      <c r="AR5561" s="41"/>
      <c r="AS5561" s="41"/>
      <c r="AT5561" s="41"/>
      <c r="AU5561" s="41"/>
      <c r="AV5561" s="41"/>
      <c r="AW5561" s="41"/>
      <c r="AX5561" s="41"/>
      <c r="AY5561" s="41"/>
      <c r="AZ5561" s="41"/>
      <c r="BA5561" s="41"/>
      <c r="BB5561" s="41"/>
      <c r="BC5561" s="41"/>
      <c r="BD5561" s="41"/>
      <c r="BE5561" s="41"/>
      <c r="BF5561" s="41"/>
      <c r="BG5561" s="41"/>
      <c r="BH5561" s="41"/>
      <c r="BI5561" s="41"/>
      <c r="BJ5561" s="41"/>
      <c r="BK5561" s="41"/>
      <c r="BL5561" s="41"/>
      <c r="BM5561" s="41"/>
      <c r="BN5561" s="41"/>
      <c r="BO5561" s="41"/>
      <c r="BP5561" s="108"/>
      <c r="CG5561" s="102"/>
      <c r="CI5561" s="45"/>
    </row>
    <row r="5562" spans="37:87" ht="13" customHeight="1">
      <c r="AK5562" s="114"/>
      <c r="AL5562" s="41"/>
      <c r="AM5562" s="41"/>
      <c r="AN5562" s="41"/>
      <c r="AO5562" s="41"/>
      <c r="AP5562" s="41"/>
      <c r="AQ5562" s="41"/>
      <c r="AR5562" s="41"/>
      <c r="AS5562" s="41"/>
      <c r="AT5562" s="41"/>
      <c r="AU5562" s="41"/>
      <c r="AV5562" s="41"/>
      <c r="AW5562" s="41"/>
      <c r="AX5562" s="41"/>
      <c r="AY5562" s="41"/>
      <c r="AZ5562" s="41"/>
      <c r="BA5562" s="41"/>
      <c r="BB5562" s="41"/>
      <c r="BC5562" s="41"/>
      <c r="BD5562" s="41"/>
      <c r="BE5562" s="41"/>
      <c r="BF5562" s="41"/>
      <c r="BG5562" s="41"/>
      <c r="BH5562" s="41"/>
      <c r="BI5562" s="41"/>
      <c r="BJ5562" s="41"/>
      <c r="BK5562" s="41"/>
      <c r="BL5562" s="41"/>
      <c r="BM5562" s="41"/>
      <c r="BN5562" s="41"/>
      <c r="BO5562" s="41"/>
      <c r="BP5562" s="108"/>
      <c r="CG5562" s="102"/>
      <c r="CI5562" s="45"/>
    </row>
    <row r="5563" spans="37:87" ht="13" customHeight="1">
      <c r="AK5563" s="114"/>
      <c r="AL5563" s="41"/>
      <c r="AM5563" s="41"/>
      <c r="AN5563" s="41"/>
      <c r="AO5563" s="41"/>
      <c r="AP5563" s="41"/>
      <c r="AQ5563" s="41"/>
      <c r="AR5563" s="41"/>
      <c r="AS5563" s="41"/>
      <c r="AT5563" s="41"/>
      <c r="AU5563" s="41"/>
      <c r="AV5563" s="41"/>
      <c r="AW5563" s="41"/>
      <c r="AX5563" s="41"/>
      <c r="AY5563" s="41"/>
      <c r="AZ5563" s="41"/>
      <c r="BA5563" s="41"/>
      <c r="BB5563" s="41"/>
      <c r="BC5563" s="41"/>
      <c r="BD5563" s="41"/>
      <c r="BE5563" s="41"/>
      <c r="BF5563" s="41"/>
      <c r="BG5563" s="41"/>
      <c r="BH5563" s="41"/>
      <c r="BI5563" s="41"/>
      <c r="BJ5563" s="41"/>
      <c r="BK5563" s="41"/>
      <c r="BL5563" s="41"/>
      <c r="BM5563" s="41"/>
      <c r="BN5563" s="41"/>
      <c r="BO5563" s="41"/>
      <c r="BP5563" s="108"/>
      <c r="CG5563" s="102"/>
      <c r="CI5563" s="45"/>
    </row>
    <row r="5564" spans="37:87" ht="13" customHeight="1">
      <c r="AK5564" s="114"/>
      <c r="AL5564" s="41"/>
      <c r="AM5564" s="41"/>
      <c r="AN5564" s="41"/>
      <c r="AO5564" s="41"/>
      <c r="AP5564" s="41"/>
      <c r="AQ5564" s="41"/>
      <c r="AR5564" s="41"/>
      <c r="AS5564" s="41"/>
      <c r="AT5564" s="41"/>
      <c r="AU5564" s="41"/>
      <c r="AV5564" s="41"/>
      <c r="AW5564" s="41"/>
      <c r="AX5564" s="41"/>
      <c r="AY5564" s="41"/>
      <c r="AZ5564" s="41"/>
      <c r="BA5564" s="41"/>
      <c r="BB5564" s="41"/>
      <c r="BC5564" s="41"/>
      <c r="BD5564" s="41"/>
      <c r="BE5564" s="41"/>
      <c r="BF5564" s="41"/>
      <c r="BG5564" s="41"/>
      <c r="BH5564" s="41"/>
      <c r="BI5564" s="41"/>
      <c r="BJ5564" s="41"/>
      <c r="BK5564" s="41"/>
      <c r="BL5564" s="41"/>
      <c r="BM5564" s="41"/>
      <c r="BN5564" s="41"/>
      <c r="BO5564" s="41"/>
      <c r="BP5564" s="108"/>
      <c r="CG5564" s="102"/>
      <c r="CI5564" s="45"/>
    </row>
    <row r="5565" spans="37:87" ht="13" customHeight="1">
      <c r="AK5565" s="114"/>
      <c r="AL5565" s="41"/>
      <c r="AM5565" s="41"/>
      <c r="AN5565" s="41"/>
      <c r="AO5565" s="41"/>
      <c r="AP5565" s="41"/>
      <c r="AQ5565" s="41"/>
      <c r="AR5565" s="41"/>
      <c r="AS5565" s="41"/>
      <c r="AT5565" s="41"/>
      <c r="AU5565" s="41"/>
      <c r="AV5565" s="41"/>
      <c r="AW5565" s="41"/>
      <c r="AX5565" s="41"/>
      <c r="AY5565" s="41"/>
      <c r="AZ5565" s="41"/>
      <c r="BA5565" s="41"/>
      <c r="BB5565" s="41"/>
      <c r="BC5565" s="41"/>
      <c r="BD5565" s="41"/>
      <c r="BE5565" s="41"/>
      <c r="BF5565" s="41"/>
      <c r="BG5565" s="41"/>
      <c r="BH5565" s="41"/>
      <c r="BI5565" s="41"/>
      <c r="BJ5565" s="41"/>
      <c r="BK5565" s="41"/>
      <c r="BL5565" s="41"/>
      <c r="BM5565" s="41"/>
      <c r="BN5565" s="41"/>
      <c r="BO5565" s="41"/>
      <c r="BP5565" s="108"/>
      <c r="CG5565" s="102"/>
      <c r="CI5565" s="45"/>
    </row>
    <row r="5566" spans="37:87" ht="13" customHeight="1">
      <c r="AK5566" s="114"/>
      <c r="AL5566" s="41"/>
      <c r="AM5566" s="41"/>
      <c r="AN5566" s="41"/>
      <c r="AO5566" s="41"/>
      <c r="AP5566" s="41"/>
      <c r="AQ5566" s="41"/>
      <c r="AR5566" s="41"/>
      <c r="AS5566" s="41"/>
      <c r="AT5566" s="41"/>
      <c r="AU5566" s="41"/>
      <c r="AV5566" s="41"/>
      <c r="AW5566" s="41"/>
      <c r="AX5566" s="41"/>
      <c r="AY5566" s="41"/>
      <c r="AZ5566" s="41"/>
      <c r="BA5566" s="41"/>
      <c r="BB5566" s="41"/>
      <c r="BC5566" s="41"/>
      <c r="BD5566" s="41"/>
      <c r="BE5566" s="41"/>
      <c r="BF5566" s="41"/>
      <c r="BG5566" s="41"/>
      <c r="BH5566" s="41"/>
      <c r="BI5566" s="41"/>
      <c r="BJ5566" s="41"/>
      <c r="BK5566" s="41"/>
      <c r="BL5566" s="41"/>
      <c r="BM5566" s="41"/>
      <c r="BN5566" s="41"/>
      <c r="BO5566" s="41"/>
      <c r="BP5566" s="108"/>
      <c r="CG5566" s="102"/>
      <c r="CI5566" s="45"/>
    </row>
    <row r="5567" spans="37:87" ht="13" customHeight="1">
      <c r="AK5567" s="114"/>
      <c r="AL5567" s="41"/>
      <c r="AM5567" s="41"/>
      <c r="AN5567" s="41"/>
      <c r="AO5567" s="41"/>
      <c r="AP5567" s="41"/>
      <c r="AQ5567" s="41"/>
      <c r="AR5567" s="41"/>
      <c r="AS5567" s="41"/>
      <c r="AT5567" s="41"/>
      <c r="AU5567" s="41"/>
      <c r="AV5567" s="41"/>
      <c r="AW5567" s="41"/>
      <c r="AX5567" s="41"/>
      <c r="AY5567" s="41"/>
      <c r="AZ5567" s="41"/>
      <c r="BA5567" s="41"/>
      <c r="BB5567" s="41"/>
      <c r="BC5567" s="41"/>
      <c r="BD5567" s="41"/>
      <c r="BE5567" s="41"/>
      <c r="BF5567" s="41"/>
      <c r="BG5567" s="41"/>
      <c r="BH5567" s="41"/>
      <c r="BI5567" s="41"/>
      <c r="BJ5567" s="41"/>
      <c r="BK5567" s="41"/>
      <c r="BL5567" s="41"/>
      <c r="BM5567" s="41"/>
      <c r="BN5567" s="41"/>
      <c r="BO5567" s="41"/>
      <c r="BP5567" s="108"/>
      <c r="CG5567" s="102"/>
      <c r="CI5567" s="45"/>
    </row>
    <row r="5568" spans="37:87" ht="13" customHeight="1">
      <c r="AK5568" s="114"/>
      <c r="AL5568" s="41"/>
      <c r="AM5568" s="41"/>
      <c r="AN5568" s="41"/>
      <c r="AO5568" s="41"/>
      <c r="AP5568" s="41"/>
      <c r="AQ5568" s="41"/>
      <c r="AR5568" s="41"/>
      <c r="AS5568" s="41"/>
      <c r="AT5568" s="41"/>
      <c r="AU5568" s="41"/>
      <c r="AV5568" s="41"/>
      <c r="AW5568" s="41"/>
      <c r="AX5568" s="41"/>
      <c r="AY5568" s="41"/>
      <c r="AZ5568" s="41"/>
      <c r="BA5568" s="41"/>
      <c r="BB5568" s="41"/>
      <c r="BC5568" s="41"/>
      <c r="BD5568" s="41"/>
      <c r="BE5568" s="41"/>
      <c r="BF5568" s="41"/>
      <c r="BG5568" s="41"/>
      <c r="BH5568" s="41"/>
      <c r="BI5568" s="41"/>
      <c r="BJ5568" s="41"/>
      <c r="BK5568" s="41"/>
      <c r="BL5568" s="41"/>
      <c r="BM5568" s="41"/>
      <c r="BN5568" s="41"/>
      <c r="BO5568" s="41"/>
      <c r="BP5568" s="108"/>
      <c r="CG5568" s="102"/>
      <c r="CI5568" s="45"/>
    </row>
    <row r="5569" spans="37:87" ht="13" customHeight="1">
      <c r="AK5569" s="114"/>
      <c r="AL5569" s="41"/>
      <c r="AM5569" s="41"/>
      <c r="AN5569" s="41"/>
      <c r="AO5569" s="41"/>
      <c r="AP5569" s="41"/>
      <c r="AQ5569" s="41"/>
      <c r="AR5569" s="41"/>
      <c r="AS5569" s="41"/>
      <c r="AT5569" s="41"/>
      <c r="AU5569" s="41"/>
      <c r="AV5569" s="41"/>
      <c r="AW5569" s="41"/>
      <c r="AX5569" s="41"/>
      <c r="AY5569" s="41"/>
      <c r="AZ5569" s="41"/>
      <c r="BA5569" s="41"/>
      <c r="BB5569" s="41"/>
      <c r="BC5569" s="41"/>
      <c r="BD5569" s="41"/>
      <c r="BE5569" s="41"/>
      <c r="BF5569" s="41"/>
      <c r="BG5569" s="41"/>
      <c r="BH5569" s="41"/>
      <c r="BI5569" s="41"/>
      <c r="BJ5569" s="41"/>
      <c r="BK5569" s="41"/>
      <c r="BL5569" s="41"/>
      <c r="BM5569" s="41"/>
      <c r="BN5569" s="41"/>
      <c r="BO5569" s="41"/>
      <c r="BP5569" s="108"/>
      <c r="CG5569" s="102"/>
      <c r="CI5569" s="45"/>
    </row>
    <row r="5570" spans="37:87" ht="13" customHeight="1">
      <c r="AK5570" s="114"/>
      <c r="AL5570" s="41"/>
      <c r="AM5570" s="41"/>
      <c r="AN5570" s="41"/>
      <c r="AO5570" s="41"/>
      <c r="AP5570" s="41"/>
      <c r="AQ5570" s="41"/>
      <c r="AR5570" s="41"/>
      <c r="AS5570" s="41"/>
      <c r="AT5570" s="41"/>
      <c r="AU5570" s="41"/>
      <c r="AV5570" s="41"/>
      <c r="AW5570" s="41"/>
      <c r="AX5570" s="41"/>
      <c r="AY5570" s="41"/>
      <c r="AZ5570" s="41"/>
      <c r="BA5570" s="41"/>
      <c r="BB5570" s="41"/>
      <c r="BC5570" s="41"/>
      <c r="BD5570" s="41"/>
      <c r="BE5570" s="41"/>
      <c r="BF5570" s="41"/>
      <c r="BG5570" s="41"/>
      <c r="BH5570" s="41"/>
      <c r="BI5570" s="41"/>
      <c r="BJ5570" s="41"/>
      <c r="BK5570" s="41"/>
      <c r="BL5570" s="41"/>
      <c r="BM5570" s="41"/>
      <c r="BN5570" s="41"/>
      <c r="BO5570" s="41"/>
      <c r="BP5570" s="108"/>
      <c r="CG5570" s="102"/>
      <c r="CI5570" s="45"/>
    </row>
    <row r="5571" spans="37:87" ht="13" customHeight="1">
      <c r="AK5571" s="114"/>
      <c r="AL5571" s="41"/>
      <c r="AM5571" s="41"/>
      <c r="AN5571" s="41"/>
      <c r="AO5571" s="41"/>
      <c r="AP5571" s="41"/>
      <c r="AQ5571" s="41"/>
      <c r="AR5571" s="41"/>
      <c r="AS5571" s="41"/>
      <c r="AT5571" s="41"/>
      <c r="AU5571" s="41"/>
      <c r="AV5571" s="41"/>
      <c r="AW5571" s="41"/>
      <c r="AX5571" s="41"/>
      <c r="AY5571" s="41"/>
      <c r="AZ5571" s="41"/>
      <c r="BA5571" s="41"/>
      <c r="BB5571" s="41"/>
      <c r="BC5571" s="41"/>
      <c r="BD5571" s="41"/>
      <c r="BE5571" s="41"/>
      <c r="BF5571" s="41"/>
      <c r="BG5571" s="41"/>
      <c r="BH5571" s="41"/>
      <c r="BI5571" s="41"/>
      <c r="BJ5571" s="41"/>
      <c r="BK5571" s="41"/>
      <c r="BL5571" s="41"/>
      <c r="BM5571" s="41"/>
      <c r="BN5571" s="41"/>
      <c r="BO5571" s="41"/>
      <c r="BP5571" s="108"/>
      <c r="CG5571" s="102"/>
      <c r="CI5571" s="45"/>
    </row>
    <row r="5572" spans="37:87" ht="13" customHeight="1">
      <c r="AK5572" s="114"/>
      <c r="AL5572" s="41"/>
      <c r="AM5572" s="41"/>
      <c r="AN5572" s="41"/>
      <c r="AO5572" s="41"/>
      <c r="AP5572" s="41"/>
      <c r="AQ5572" s="41"/>
      <c r="AR5572" s="41"/>
      <c r="AS5572" s="41"/>
      <c r="AT5572" s="41"/>
      <c r="AU5572" s="41"/>
      <c r="AV5572" s="41"/>
      <c r="AW5572" s="41"/>
      <c r="AX5572" s="41"/>
      <c r="AY5572" s="41"/>
      <c r="AZ5572" s="41"/>
      <c r="BA5572" s="41"/>
      <c r="BB5572" s="41"/>
      <c r="BC5572" s="41"/>
      <c r="BD5572" s="41"/>
      <c r="BE5572" s="41"/>
      <c r="BF5572" s="41"/>
      <c r="BG5572" s="41"/>
      <c r="BH5572" s="41"/>
      <c r="BI5572" s="41"/>
      <c r="BJ5572" s="41"/>
      <c r="BK5572" s="41"/>
      <c r="BL5572" s="41"/>
      <c r="BM5572" s="41"/>
      <c r="BN5572" s="41"/>
      <c r="BO5572" s="41"/>
      <c r="BP5572" s="108"/>
      <c r="CG5572" s="102"/>
      <c r="CI5572" s="45"/>
    </row>
    <row r="5573" spans="37:87" ht="13" customHeight="1">
      <c r="AK5573" s="114"/>
      <c r="AL5573" s="41"/>
      <c r="AM5573" s="41"/>
      <c r="AN5573" s="41"/>
      <c r="AO5573" s="41"/>
      <c r="AP5573" s="41"/>
      <c r="AQ5573" s="41"/>
      <c r="AR5573" s="41"/>
      <c r="AS5573" s="41"/>
      <c r="AT5573" s="41"/>
      <c r="AU5573" s="41"/>
      <c r="AV5573" s="41"/>
      <c r="AW5573" s="41"/>
      <c r="AX5573" s="41"/>
      <c r="AY5573" s="41"/>
      <c r="AZ5573" s="41"/>
      <c r="BA5573" s="41"/>
      <c r="BB5573" s="41"/>
      <c r="BC5573" s="41"/>
      <c r="BD5573" s="41"/>
      <c r="BE5573" s="41"/>
      <c r="BF5573" s="41"/>
      <c r="BG5573" s="41"/>
      <c r="BH5573" s="41"/>
      <c r="BI5573" s="41"/>
      <c r="BJ5573" s="41"/>
      <c r="BK5573" s="41"/>
      <c r="BL5573" s="41"/>
      <c r="BM5573" s="41"/>
      <c r="BN5573" s="41"/>
      <c r="BO5573" s="41"/>
      <c r="BP5573" s="108"/>
      <c r="CG5573" s="102"/>
      <c r="CI5573" s="45"/>
    </row>
    <row r="5574" spans="37:87" ht="13" customHeight="1">
      <c r="AK5574" s="114"/>
      <c r="AL5574" s="41"/>
      <c r="AM5574" s="41"/>
      <c r="AN5574" s="41"/>
      <c r="AO5574" s="41"/>
      <c r="AP5574" s="41"/>
      <c r="AQ5574" s="41"/>
      <c r="AR5574" s="41"/>
      <c r="AS5574" s="41"/>
      <c r="AT5574" s="41"/>
      <c r="AU5574" s="41"/>
      <c r="AV5574" s="41"/>
      <c r="AW5574" s="41"/>
      <c r="AX5574" s="41"/>
      <c r="AY5574" s="41"/>
      <c r="AZ5574" s="41"/>
      <c r="BA5574" s="41"/>
      <c r="BB5574" s="41"/>
      <c r="BC5574" s="41"/>
      <c r="BD5574" s="41"/>
      <c r="BE5574" s="41"/>
      <c r="BF5574" s="41"/>
      <c r="BG5574" s="41"/>
      <c r="BH5574" s="41"/>
      <c r="BI5574" s="41"/>
      <c r="BJ5574" s="41"/>
      <c r="BK5574" s="41"/>
      <c r="BL5574" s="41"/>
      <c r="BM5574" s="41"/>
      <c r="BN5574" s="41"/>
      <c r="BO5574" s="41"/>
      <c r="BP5574" s="108"/>
      <c r="CG5574" s="102"/>
      <c r="CI5574" s="45"/>
    </row>
    <row r="5575" spans="37:87" ht="13" customHeight="1">
      <c r="AK5575" s="114"/>
      <c r="AL5575" s="41"/>
      <c r="AM5575" s="41"/>
      <c r="AN5575" s="41"/>
      <c r="AO5575" s="41"/>
      <c r="AP5575" s="41"/>
      <c r="AQ5575" s="41"/>
      <c r="AR5575" s="41"/>
      <c r="AS5575" s="41"/>
      <c r="AT5575" s="41"/>
      <c r="AU5575" s="41"/>
      <c r="AV5575" s="41"/>
      <c r="AW5575" s="41"/>
      <c r="AX5575" s="41"/>
      <c r="AY5575" s="41"/>
      <c r="AZ5575" s="41"/>
      <c r="BA5575" s="41"/>
      <c r="BB5575" s="41"/>
      <c r="BC5575" s="41"/>
      <c r="BD5575" s="41"/>
      <c r="BE5575" s="41"/>
      <c r="BF5575" s="41"/>
      <c r="BG5575" s="41"/>
      <c r="BH5575" s="41"/>
      <c r="BI5575" s="41"/>
      <c r="BJ5575" s="41"/>
      <c r="BK5575" s="41"/>
      <c r="BL5575" s="41"/>
      <c r="BM5575" s="41"/>
      <c r="BN5575" s="41"/>
      <c r="BO5575" s="41"/>
      <c r="BP5575" s="108"/>
      <c r="CG5575" s="102"/>
      <c r="CI5575" s="45"/>
    </row>
    <row r="5576" spans="37:87" ht="13" customHeight="1">
      <c r="AK5576" s="114"/>
      <c r="AL5576" s="41"/>
      <c r="AM5576" s="41"/>
      <c r="AN5576" s="41"/>
      <c r="AO5576" s="41"/>
      <c r="AP5576" s="41"/>
      <c r="AQ5576" s="41"/>
      <c r="AR5576" s="41"/>
      <c r="AS5576" s="41"/>
      <c r="AT5576" s="41"/>
      <c r="AU5576" s="41"/>
      <c r="AV5576" s="41"/>
      <c r="AW5576" s="41"/>
      <c r="AX5576" s="41"/>
      <c r="AY5576" s="41"/>
      <c r="AZ5576" s="41"/>
      <c r="BA5576" s="41"/>
      <c r="BB5576" s="41"/>
      <c r="BC5576" s="41"/>
      <c r="BD5576" s="41"/>
      <c r="BE5576" s="41"/>
      <c r="BF5576" s="41"/>
      <c r="BG5576" s="41"/>
      <c r="BH5576" s="41"/>
      <c r="BI5576" s="41"/>
      <c r="BJ5576" s="41"/>
      <c r="BK5576" s="41"/>
      <c r="BL5576" s="41"/>
      <c r="BM5576" s="41"/>
      <c r="BN5576" s="41"/>
      <c r="BO5576" s="41"/>
      <c r="BP5576" s="108"/>
      <c r="CG5576" s="102"/>
      <c r="CI5576" s="45"/>
    </row>
    <row r="5577" spans="37:87" ht="13" customHeight="1">
      <c r="AK5577" s="114"/>
      <c r="AL5577" s="41"/>
      <c r="AM5577" s="41"/>
      <c r="AN5577" s="41"/>
      <c r="AO5577" s="41"/>
      <c r="AP5577" s="41"/>
      <c r="AQ5577" s="41"/>
      <c r="AR5577" s="41"/>
      <c r="AS5577" s="41"/>
      <c r="AT5577" s="41"/>
      <c r="AU5577" s="41"/>
      <c r="AV5577" s="41"/>
      <c r="AW5577" s="41"/>
      <c r="AX5577" s="41"/>
      <c r="AY5577" s="41"/>
      <c r="AZ5577" s="41"/>
      <c r="BA5577" s="41"/>
      <c r="BB5577" s="41"/>
      <c r="BC5577" s="41"/>
      <c r="BD5577" s="41"/>
      <c r="BE5577" s="41"/>
      <c r="BF5577" s="41"/>
      <c r="BG5577" s="41"/>
      <c r="BH5577" s="41"/>
      <c r="BI5577" s="41"/>
      <c r="BJ5577" s="41"/>
      <c r="BK5577" s="41"/>
      <c r="BL5577" s="41"/>
      <c r="BM5577" s="41"/>
      <c r="BN5577" s="41"/>
      <c r="BO5577" s="41"/>
      <c r="BP5577" s="108"/>
      <c r="CG5577" s="102"/>
      <c r="CI5577" s="45"/>
    </row>
    <row r="5578" spans="37:87" ht="13" customHeight="1">
      <c r="AK5578" s="114"/>
      <c r="AL5578" s="41"/>
      <c r="AM5578" s="41"/>
      <c r="AN5578" s="41"/>
      <c r="AO5578" s="41"/>
      <c r="AP5578" s="41"/>
      <c r="AQ5578" s="41"/>
      <c r="AR5578" s="41"/>
      <c r="AS5578" s="41"/>
      <c r="AT5578" s="41"/>
      <c r="AU5578" s="41"/>
      <c r="AV5578" s="41"/>
      <c r="AW5578" s="41"/>
      <c r="AX5578" s="41"/>
      <c r="AY5578" s="41"/>
      <c r="AZ5578" s="41"/>
      <c r="BA5578" s="41"/>
      <c r="BB5578" s="41"/>
      <c r="BC5578" s="41"/>
      <c r="BD5578" s="41"/>
      <c r="BE5578" s="41"/>
      <c r="BF5578" s="41"/>
      <c r="BG5578" s="41"/>
      <c r="BH5578" s="41"/>
      <c r="BI5578" s="41"/>
      <c r="BJ5578" s="41"/>
      <c r="BK5578" s="41"/>
      <c r="BL5578" s="41"/>
      <c r="BM5578" s="41"/>
      <c r="BN5578" s="41"/>
      <c r="BO5578" s="41"/>
      <c r="BP5578" s="108"/>
      <c r="CG5578" s="102"/>
      <c r="CI5578" s="45"/>
    </row>
    <row r="5579" spans="37:87" ht="13" customHeight="1">
      <c r="AK5579" s="114"/>
      <c r="AL5579" s="41"/>
      <c r="AM5579" s="41"/>
      <c r="AN5579" s="41"/>
      <c r="AO5579" s="41"/>
      <c r="AP5579" s="41"/>
      <c r="AQ5579" s="41"/>
      <c r="AR5579" s="41"/>
      <c r="AS5579" s="41"/>
      <c r="AT5579" s="41"/>
      <c r="AU5579" s="41"/>
      <c r="AV5579" s="41"/>
      <c r="AW5579" s="41"/>
      <c r="AX5579" s="41"/>
      <c r="AY5579" s="41"/>
      <c r="AZ5579" s="41"/>
      <c r="BA5579" s="41"/>
      <c r="BB5579" s="41"/>
      <c r="BC5579" s="41"/>
      <c r="BD5579" s="41"/>
      <c r="BE5579" s="41"/>
      <c r="BF5579" s="41"/>
      <c r="BG5579" s="41"/>
      <c r="BH5579" s="41"/>
      <c r="BI5579" s="41"/>
      <c r="BJ5579" s="41"/>
      <c r="BK5579" s="41"/>
      <c r="BL5579" s="41"/>
      <c r="BM5579" s="41"/>
      <c r="BN5579" s="41"/>
      <c r="BO5579" s="41"/>
      <c r="BP5579" s="108"/>
      <c r="CG5579" s="102"/>
      <c r="CI5579" s="45"/>
    </row>
    <row r="5580" spans="37:87" ht="13" customHeight="1">
      <c r="AK5580" s="114"/>
      <c r="AL5580" s="41"/>
      <c r="AM5580" s="41"/>
      <c r="AN5580" s="41"/>
      <c r="AO5580" s="41"/>
      <c r="AP5580" s="41"/>
      <c r="AQ5580" s="41"/>
      <c r="AR5580" s="41"/>
      <c r="AS5580" s="41"/>
      <c r="AT5580" s="41"/>
      <c r="AU5580" s="41"/>
      <c r="AV5580" s="41"/>
      <c r="AW5580" s="41"/>
      <c r="AX5580" s="41"/>
      <c r="AY5580" s="41"/>
      <c r="AZ5580" s="41"/>
      <c r="BA5580" s="41"/>
      <c r="BB5580" s="41"/>
      <c r="BC5580" s="41"/>
      <c r="BD5580" s="41"/>
      <c r="BE5580" s="41"/>
      <c r="BF5580" s="41"/>
      <c r="BG5580" s="41"/>
      <c r="BH5580" s="41"/>
      <c r="BI5580" s="41"/>
      <c r="BJ5580" s="41"/>
      <c r="BK5580" s="41"/>
      <c r="BL5580" s="41"/>
      <c r="BM5580" s="41"/>
      <c r="BN5580" s="41"/>
      <c r="BO5580" s="41"/>
      <c r="BP5580" s="108"/>
      <c r="CG5580" s="102"/>
      <c r="CI5580" s="45"/>
    </row>
    <row r="5581" spans="37:87" ht="13" customHeight="1">
      <c r="AK5581" s="114"/>
      <c r="AL5581" s="41"/>
      <c r="AM5581" s="41"/>
      <c r="AN5581" s="41"/>
      <c r="AO5581" s="41"/>
      <c r="AP5581" s="41"/>
      <c r="AQ5581" s="41"/>
      <c r="AR5581" s="41"/>
      <c r="AS5581" s="41"/>
      <c r="AT5581" s="41"/>
      <c r="AU5581" s="41"/>
      <c r="AV5581" s="41"/>
      <c r="AW5581" s="41"/>
      <c r="AX5581" s="41"/>
      <c r="AY5581" s="41"/>
      <c r="AZ5581" s="41"/>
      <c r="BA5581" s="41"/>
      <c r="BB5581" s="41"/>
      <c r="BC5581" s="41"/>
      <c r="BD5581" s="41"/>
      <c r="BE5581" s="41"/>
      <c r="BF5581" s="41"/>
      <c r="BG5581" s="41"/>
      <c r="BH5581" s="41"/>
      <c r="BI5581" s="41"/>
      <c r="BJ5581" s="41"/>
      <c r="BK5581" s="41"/>
      <c r="BL5581" s="41"/>
      <c r="BM5581" s="41"/>
      <c r="BN5581" s="41"/>
      <c r="BO5581" s="41"/>
      <c r="BP5581" s="108"/>
      <c r="CG5581" s="102"/>
      <c r="CI5581" s="45"/>
    </row>
    <row r="5582" spans="37:87" ht="13" customHeight="1">
      <c r="AK5582" s="114"/>
      <c r="AL5582" s="41"/>
      <c r="AM5582" s="41"/>
      <c r="AN5582" s="41"/>
      <c r="AO5582" s="41"/>
      <c r="AP5582" s="41"/>
      <c r="AQ5582" s="41"/>
      <c r="AR5582" s="41"/>
      <c r="AS5582" s="41"/>
      <c r="AT5582" s="41"/>
      <c r="AU5582" s="41"/>
      <c r="AV5582" s="41"/>
      <c r="AW5582" s="41"/>
      <c r="AX5582" s="41"/>
      <c r="AY5582" s="41"/>
      <c r="AZ5582" s="41"/>
      <c r="BA5582" s="41"/>
      <c r="BB5582" s="41"/>
      <c r="BC5582" s="41"/>
      <c r="BD5582" s="41"/>
      <c r="BE5582" s="41"/>
      <c r="BF5582" s="41"/>
      <c r="BG5582" s="41"/>
      <c r="BH5582" s="41"/>
      <c r="BI5582" s="41"/>
      <c r="BJ5582" s="41"/>
      <c r="BK5582" s="41"/>
      <c r="BL5582" s="41"/>
      <c r="BM5582" s="41"/>
      <c r="BN5582" s="41"/>
      <c r="BO5582" s="41"/>
      <c r="BP5582" s="108"/>
      <c r="CG5582" s="102"/>
      <c r="CI5582" s="45"/>
    </row>
    <row r="5583" spans="37:87" ht="13" customHeight="1">
      <c r="AK5583" s="114"/>
      <c r="AL5583" s="41"/>
      <c r="AM5583" s="41"/>
      <c r="AN5583" s="41"/>
      <c r="AO5583" s="41"/>
      <c r="AP5583" s="41"/>
      <c r="AQ5583" s="41"/>
      <c r="AR5583" s="41"/>
      <c r="AS5583" s="41"/>
      <c r="AT5583" s="41"/>
      <c r="AU5583" s="41"/>
      <c r="AV5583" s="41"/>
      <c r="AW5583" s="41"/>
      <c r="AX5583" s="41"/>
      <c r="AY5583" s="41"/>
      <c r="AZ5583" s="41"/>
      <c r="BA5583" s="41"/>
      <c r="BB5583" s="41"/>
      <c r="BC5583" s="41"/>
      <c r="BD5583" s="41"/>
      <c r="BE5583" s="41"/>
      <c r="BF5583" s="41"/>
      <c r="BG5583" s="41"/>
      <c r="BH5583" s="41"/>
      <c r="BI5583" s="41"/>
      <c r="BJ5583" s="41"/>
      <c r="BK5583" s="41"/>
      <c r="BL5583" s="41"/>
      <c r="BM5583" s="41"/>
      <c r="BN5583" s="41"/>
      <c r="BO5583" s="41"/>
      <c r="BP5583" s="108"/>
      <c r="CG5583" s="102"/>
      <c r="CI5583" s="45"/>
    </row>
    <row r="5584" spans="37:87" ht="13" customHeight="1">
      <c r="AK5584" s="114"/>
      <c r="AL5584" s="41"/>
      <c r="AM5584" s="41"/>
      <c r="AN5584" s="41"/>
      <c r="AO5584" s="41"/>
      <c r="AP5584" s="41"/>
      <c r="AQ5584" s="41"/>
      <c r="AR5584" s="41"/>
      <c r="AS5584" s="41"/>
      <c r="AT5584" s="41"/>
      <c r="AU5584" s="41"/>
      <c r="AV5584" s="41"/>
      <c r="AW5584" s="41"/>
      <c r="AX5584" s="41"/>
      <c r="AY5584" s="41"/>
      <c r="AZ5584" s="41"/>
      <c r="BA5584" s="41"/>
      <c r="BB5584" s="41"/>
      <c r="BC5584" s="41"/>
      <c r="BD5584" s="41"/>
      <c r="BE5584" s="41"/>
      <c r="BF5584" s="41"/>
      <c r="BG5584" s="41"/>
      <c r="BH5584" s="41"/>
      <c r="BI5584" s="41"/>
      <c r="BJ5584" s="41"/>
      <c r="BK5584" s="41"/>
      <c r="BL5584" s="41"/>
      <c r="BM5584" s="41"/>
      <c r="BN5584" s="41"/>
      <c r="BO5584" s="41"/>
      <c r="BP5584" s="108"/>
      <c r="CG5584" s="102"/>
      <c r="CI5584" s="45"/>
    </row>
    <row r="5585" spans="37:87" ht="13" customHeight="1">
      <c r="AK5585" s="114"/>
      <c r="AL5585" s="41"/>
      <c r="AM5585" s="41"/>
      <c r="AN5585" s="41"/>
      <c r="AO5585" s="41"/>
      <c r="AP5585" s="41"/>
      <c r="AQ5585" s="41"/>
      <c r="AR5585" s="41"/>
      <c r="AS5585" s="41"/>
      <c r="AT5585" s="41"/>
      <c r="AU5585" s="41"/>
      <c r="AV5585" s="41"/>
      <c r="AW5585" s="41"/>
      <c r="AX5585" s="41"/>
      <c r="AY5585" s="41"/>
      <c r="AZ5585" s="41"/>
      <c r="BA5585" s="41"/>
      <c r="BB5585" s="41"/>
      <c r="BC5585" s="41"/>
      <c r="BD5585" s="41"/>
      <c r="BE5585" s="41"/>
      <c r="BF5585" s="41"/>
      <c r="BG5585" s="41"/>
      <c r="BH5585" s="41"/>
      <c r="BI5585" s="41"/>
      <c r="BJ5585" s="41"/>
      <c r="BK5585" s="41"/>
      <c r="BL5585" s="41"/>
      <c r="BM5585" s="41"/>
      <c r="BN5585" s="41"/>
      <c r="BO5585" s="41"/>
      <c r="BP5585" s="108"/>
      <c r="CG5585" s="102"/>
      <c r="CI5585" s="45"/>
    </row>
    <row r="5586" spans="37:87" ht="13" customHeight="1">
      <c r="AK5586" s="114"/>
      <c r="AL5586" s="41"/>
      <c r="AM5586" s="41"/>
      <c r="AN5586" s="41"/>
      <c r="AO5586" s="41"/>
      <c r="AP5586" s="41"/>
      <c r="AQ5586" s="41"/>
      <c r="AR5586" s="41"/>
      <c r="AS5586" s="41"/>
      <c r="AT5586" s="41"/>
      <c r="AU5586" s="41"/>
      <c r="AV5586" s="41"/>
      <c r="AW5586" s="41"/>
      <c r="AX5586" s="41"/>
      <c r="AY5586" s="41"/>
      <c r="AZ5586" s="41"/>
      <c r="BA5586" s="41"/>
      <c r="BB5586" s="41"/>
      <c r="BC5586" s="41"/>
      <c r="BD5586" s="41"/>
      <c r="BE5586" s="41"/>
      <c r="BF5586" s="41"/>
      <c r="BG5586" s="41"/>
      <c r="BH5586" s="41"/>
      <c r="BI5586" s="41"/>
      <c r="BJ5586" s="41"/>
      <c r="BK5586" s="41"/>
      <c r="BL5586" s="41"/>
      <c r="BM5586" s="41"/>
      <c r="BN5586" s="41"/>
      <c r="BO5586" s="41"/>
      <c r="BP5586" s="108"/>
      <c r="CG5586" s="102"/>
      <c r="CI5586" s="45"/>
    </row>
    <row r="5587" spans="37:87" ht="13" customHeight="1">
      <c r="AK5587" s="114"/>
      <c r="AL5587" s="41"/>
      <c r="AM5587" s="41"/>
      <c r="AN5587" s="41"/>
      <c r="AO5587" s="41"/>
      <c r="AP5587" s="41"/>
      <c r="AQ5587" s="41"/>
      <c r="AR5587" s="41"/>
      <c r="AS5587" s="41"/>
      <c r="AT5587" s="41"/>
      <c r="AU5587" s="41"/>
      <c r="AV5587" s="41"/>
      <c r="AW5587" s="41"/>
      <c r="AX5587" s="41"/>
      <c r="AY5587" s="41"/>
      <c r="AZ5587" s="41"/>
      <c r="BA5587" s="41"/>
      <c r="BB5587" s="41"/>
      <c r="BC5587" s="41"/>
      <c r="BD5587" s="41"/>
      <c r="BE5587" s="41"/>
      <c r="BF5587" s="41"/>
      <c r="BG5587" s="41"/>
      <c r="BH5587" s="41"/>
      <c r="BI5587" s="41"/>
      <c r="BJ5587" s="41"/>
      <c r="BK5587" s="41"/>
      <c r="BL5587" s="41"/>
      <c r="BM5587" s="41"/>
      <c r="BN5587" s="41"/>
      <c r="BO5587" s="41"/>
      <c r="BP5587" s="108"/>
      <c r="CG5587" s="102"/>
      <c r="CI5587" s="45"/>
    </row>
    <row r="5588" spans="37:87" ht="13" customHeight="1">
      <c r="AK5588" s="114"/>
      <c r="AL5588" s="41"/>
      <c r="AM5588" s="41"/>
      <c r="AN5588" s="41"/>
      <c r="AO5588" s="41"/>
      <c r="AP5588" s="41"/>
      <c r="AQ5588" s="41"/>
      <c r="AR5588" s="41"/>
      <c r="AS5588" s="41"/>
      <c r="AT5588" s="41"/>
      <c r="AU5588" s="41"/>
      <c r="AV5588" s="41"/>
      <c r="AW5588" s="41"/>
      <c r="AX5588" s="41"/>
      <c r="AY5588" s="41"/>
      <c r="AZ5588" s="41"/>
      <c r="BA5588" s="41"/>
      <c r="BB5588" s="41"/>
      <c r="BC5588" s="41"/>
      <c r="BD5588" s="41"/>
      <c r="BE5588" s="41"/>
      <c r="BF5588" s="41"/>
      <c r="BG5588" s="41"/>
      <c r="BH5588" s="41"/>
      <c r="BI5588" s="41"/>
      <c r="BJ5588" s="41"/>
      <c r="BK5588" s="41"/>
      <c r="BL5588" s="41"/>
      <c r="BM5588" s="41"/>
      <c r="BN5588" s="41"/>
      <c r="BO5588" s="41"/>
      <c r="BP5588" s="108"/>
      <c r="CG5588" s="102"/>
      <c r="CI5588" s="45"/>
    </row>
    <row r="5589" spans="37:87" ht="13" customHeight="1">
      <c r="AK5589" s="114"/>
      <c r="AL5589" s="41"/>
      <c r="AM5589" s="41"/>
      <c r="AN5589" s="41"/>
      <c r="AO5589" s="41"/>
      <c r="AP5589" s="41"/>
      <c r="AQ5589" s="41"/>
      <c r="AR5589" s="41"/>
      <c r="AS5589" s="41"/>
      <c r="AT5589" s="41"/>
      <c r="AU5589" s="41"/>
      <c r="AV5589" s="41"/>
      <c r="AW5589" s="41"/>
      <c r="AX5589" s="41"/>
      <c r="AY5589" s="41"/>
      <c r="AZ5589" s="41"/>
      <c r="BA5589" s="41"/>
      <c r="BB5589" s="41"/>
      <c r="BC5589" s="41"/>
      <c r="BD5589" s="41"/>
      <c r="BE5589" s="41"/>
      <c r="BF5589" s="41"/>
      <c r="BG5589" s="41"/>
      <c r="BH5589" s="41"/>
      <c r="BI5589" s="41"/>
      <c r="BJ5589" s="41"/>
      <c r="BK5589" s="41"/>
      <c r="BL5589" s="41"/>
      <c r="BM5589" s="41"/>
      <c r="BN5589" s="41"/>
      <c r="BO5589" s="41"/>
      <c r="BP5589" s="108"/>
      <c r="CG5589" s="102"/>
      <c r="CI5589" s="45"/>
    </row>
    <row r="5590" spans="37:87" ht="13" customHeight="1">
      <c r="AK5590" s="114"/>
      <c r="AL5590" s="41"/>
      <c r="AM5590" s="41"/>
      <c r="AN5590" s="41"/>
      <c r="AO5590" s="41"/>
      <c r="AP5590" s="41"/>
      <c r="AQ5590" s="41"/>
      <c r="AR5590" s="41"/>
      <c r="AS5590" s="41"/>
      <c r="AT5590" s="41"/>
      <c r="AU5590" s="41"/>
      <c r="AV5590" s="41"/>
      <c r="AW5590" s="41"/>
      <c r="AX5590" s="41"/>
      <c r="AY5590" s="41"/>
      <c r="AZ5590" s="41"/>
      <c r="BA5590" s="41"/>
      <c r="BB5590" s="41"/>
      <c r="BC5590" s="41"/>
      <c r="BD5590" s="41"/>
      <c r="BE5590" s="41"/>
      <c r="BF5590" s="41"/>
      <c r="BG5590" s="41"/>
      <c r="BH5590" s="41"/>
      <c r="BI5590" s="41"/>
      <c r="BJ5590" s="41"/>
      <c r="BK5590" s="41"/>
      <c r="BL5590" s="41"/>
      <c r="BM5590" s="41"/>
      <c r="BN5590" s="41"/>
      <c r="BO5590" s="41"/>
      <c r="BP5590" s="108"/>
      <c r="CG5590" s="102"/>
      <c r="CI5590" s="45"/>
    </row>
    <row r="5591" spans="37:87" ht="13" customHeight="1">
      <c r="AK5591" s="114"/>
      <c r="AL5591" s="41"/>
      <c r="AM5591" s="41"/>
      <c r="AN5591" s="41"/>
      <c r="AO5591" s="41"/>
      <c r="AP5591" s="41"/>
      <c r="AQ5591" s="41"/>
      <c r="AR5591" s="41"/>
      <c r="AS5591" s="41"/>
      <c r="AT5591" s="41"/>
      <c r="AU5591" s="41"/>
      <c r="AV5591" s="41"/>
      <c r="AW5591" s="41"/>
      <c r="AX5591" s="41"/>
      <c r="AY5591" s="41"/>
      <c r="AZ5591" s="41"/>
      <c r="BA5591" s="41"/>
      <c r="BB5591" s="41"/>
      <c r="BC5591" s="41"/>
      <c r="BD5591" s="41"/>
      <c r="BE5591" s="41"/>
      <c r="BF5591" s="41"/>
      <c r="BG5591" s="41"/>
      <c r="BH5591" s="41"/>
      <c r="BI5591" s="41"/>
      <c r="BJ5591" s="41"/>
      <c r="BK5591" s="41"/>
      <c r="BL5591" s="41"/>
      <c r="BM5591" s="41"/>
      <c r="BN5591" s="41"/>
      <c r="BO5591" s="41"/>
      <c r="BP5591" s="108"/>
      <c r="CG5591" s="102"/>
      <c r="CI5591" s="45"/>
    </row>
    <row r="5592" spans="37:87" ht="13" customHeight="1">
      <c r="AK5592" s="114"/>
      <c r="AL5592" s="41"/>
      <c r="AM5592" s="41"/>
      <c r="AN5592" s="41"/>
      <c r="AO5592" s="41"/>
      <c r="AP5592" s="41"/>
      <c r="AQ5592" s="41"/>
      <c r="AR5592" s="41"/>
      <c r="AS5592" s="41"/>
      <c r="AT5592" s="41"/>
      <c r="AU5592" s="41"/>
      <c r="AV5592" s="41"/>
      <c r="AW5592" s="41"/>
      <c r="AX5592" s="41"/>
      <c r="AY5592" s="41"/>
      <c r="AZ5592" s="41"/>
      <c r="BA5592" s="41"/>
      <c r="BB5592" s="41"/>
      <c r="BC5592" s="41"/>
      <c r="BD5592" s="41"/>
      <c r="BE5592" s="41"/>
      <c r="BF5592" s="41"/>
      <c r="BG5592" s="41"/>
      <c r="BH5592" s="41"/>
      <c r="BI5592" s="41"/>
      <c r="BJ5592" s="41"/>
      <c r="BK5592" s="41"/>
      <c r="BL5592" s="41"/>
      <c r="BM5592" s="41"/>
      <c r="BN5592" s="41"/>
      <c r="BO5592" s="41"/>
      <c r="BP5592" s="108"/>
      <c r="CG5592" s="102"/>
      <c r="CI5592" s="45"/>
    </row>
    <row r="5593" spans="37:87" ht="13" customHeight="1">
      <c r="AK5593" s="114"/>
      <c r="AL5593" s="41"/>
      <c r="AM5593" s="41"/>
      <c r="AN5593" s="41"/>
      <c r="AO5593" s="41"/>
      <c r="AP5593" s="41"/>
      <c r="AQ5593" s="41"/>
      <c r="AR5593" s="41"/>
      <c r="AS5593" s="41"/>
      <c r="AT5593" s="41"/>
      <c r="AU5593" s="41"/>
      <c r="AV5593" s="41"/>
      <c r="AW5593" s="41"/>
      <c r="AX5593" s="41"/>
      <c r="AY5593" s="41"/>
      <c r="AZ5593" s="41"/>
      <c r="BA5593" s="41"/>
      <c r="BB5593" s="41"/>
      <c r="BC5593" s="41"/>
      <c r="BD5593" s="41"/>
      <c r="BE5593" s="41"/>
      <c r="BF5593" s="41"/>
      <c r="BG5593" s="41"/>
      <c r="BH5593" s="41"/>
      <c r="BI5593" s="41"/>
      <c r="BJ5593" s="41"/>
      <c r="BK5593" s="41"/>
      <c r="BL5593" s="41"/>
      <c r="BM5593" s="41"/>
      <c r="BN5593" s="41"/>
      <c r="BO5593" s="41"/>
      <c r="BP5593" s="108"/>
      <c r="CG5593" s="102"/>
      <c r="CI5593" s="45"/>
    </row>
    <row r="5594" spans="37:87" ht="13" customHeight="1">
      <c r="AK5594" s="114"/>
      <c r="AL5594" s="41"/>
      <c r="AM5594" s="41"/>
      <c r="AN5594" s="41"/>
      <c r="AO5594" s="41"/>
      <c r="AP5594" s="41"/>
      <c r="AQ5594" s="41"/>
      <c r="AR5594" s="41"/>
      <c r="AS5594" s="41"/>
      <c r="AT5594" s="41"/>
      <c r="AU5594" s="41"/>
      <c r="AV5594" s="41"/>
      <c r="AW5594" s="41"/>
      <c r="AX5594" s="41"/>
      <c r="AY5594" s="41"/>
      <c r="AZ5594" s="41"/>
      <c r="BA5594" s="41"/>
      <c r="BB5594" s="41"/>
      <c r="BC5594" s="41"/>
      <c r="BD5594" s="41"/>
      <c r="BE5594" s="41"/>
      <c r="BF5594" s="41"/>
      <c r="BG5594" s="41"/>
      <c r="BH5594" s="41"/>
      <c r="BI5594" s="41"/>
      <c r="BJ5594" s="41"/>
      <c r="BK5594" s="41"/>
      <c r="BL5594" s="41"/>
      <c r="BM5594" s="41"/>
      <c r="BN5594" s="41"/>
      <c r="BO5594" s="41"/>
      <c r="BP5594" s="108"/>
      <c r="CG5594" s="102"/>
      <c r="CI5594" s="45"/>
    </row>
    <row r="5595" spans="37:87" ht="13" customHeight="1">
      <c r="AK5595" s="114"/>
      <c r="AL5595" s="41"/>
      <c r="AM5595" s="41"/>
      <c r="AN5595" s="41"/>
      <c r="AO5595" s="41"/>
      <c r="AP5595" s="41"/>
      <c r="AQ5595" s="41"/>
      <c r="AR5595" s="41"/>
      <c r="AS5595" s="41"/>
      <c r="AT5595" s="41"/>
      <c r="AU5595" s="41"/>
      <c r="AV5595" s="41"/>
      <c r="AW5595" s="41"/>
      <c r="AX5595" s="41"/>
      <c r="AY5595" s="41"/>
      <c r="AZ5595" s="41"/>
      <c r="BA5595" s="41"/>
      <c r="BB5595" s="41"/>
      <c r="BC5595" s="41"/>
      <c r="BD5595" s="41"/>
      <c r="BE5595" s="41"/>
      <c r="BF5595" s="41"/>
      <c r="BG5595" s="41"/>
      <c r="BH5595" s="41"/>
      <c r="BI5595" s="41"/>
      <c r="BJ5595" s="41"/>
      <c r="BK5595" s="41"/>
      <c r="BL5595" s="41"/>
      <c r="BM5595" s="41"/>
      <c r="BN5595" s="41"/>
      <c r="BO5595" s="41"/>
      <c r="BP5595" s="108"/>
      <c r="CG5595" s="102"/>
      <c r="CI5595" s="45"/>
    </row>
    <row r="5596" spans="37:87" ht="13" customHeight="1">
      <c r="AK5596" s="114"/>
      <c r="AL5596" s="41"/>
      <c r="AM5596" s="41"/>
      <c r="AN5596" s="41"/>
      <c r="AO5596" s="41"/>
      <c r="AP5596" s="41"/>
      <c r="AQ5596" s="41"/>
      <c r="AR5596" s="41"/>
      <c r="AS5596" s="41"/>
      <c r="AT5596" s="41"/>
      <c r="AU5596" s="41"/>
      <c r="AV5596" s="41"/>
      <c r="AW5596" s="41"/>
      <c r="AX5596" s="41"/>
      <c r="AY5596" s="41"/>
      <c r="AZ5596" s="41"/>
      <c r="BA5596" s="41"/>
      <c r="BB5596" s="41"/>
      <c r="BC5596" s="41"/>
      <c r="BD5596" s="41"/>
      <c r="BE5596" s="41"/>
      <c r="BF5596" s="41"/>
      <c r="BG5596" s="41"/>
      <c r="BH5596" s="41"/>
      <c r="BI5596" s="41"/>
      <c r="BJ5596" s="41"/>
      <c r="BK5596" s="41"/>
      <c r="BL5596" s="41"/>
      <c r="BM5596" s="41"/>
      <c r="BN5596" s="41"/>
      <c r="BO5596" s="41"/>
      <c r="BP5596" s="108"/>
      <c r="CG5596" s="102"/>
      <c r="CI5596" s="45"/>
    </row>
    <row r="5597" spans="37:87" ht="13" customHeight="1">
      <c r="AK5597" s="114"/>
      <c r="AL5597" s="41"/>
      <c r="AM5597" s="41"/>
      <c r="AN5597" s="41"/>
      <c r="AO5597" s="41"/>
      <c r="AP5597" s="41"/>
      <c r="AQ5597" s="41"/>
      <c r="AR5597" s="41"/>
      <c r="AS5597" s="41"/>
      <c r="AT5597" s="41"/>
      <c r="AU5597" s="41"/>
      <c r="AV5597" s="41"/>
      <c r="AW5597" s="41"/>
      <c r="AX5597" s="41"/>
      <c r="AY5597" s="41"/>
      <c r="AZ5597" s="41"/>
      <c r="BA5597" s="41"/>
      <c r="BB5597" s="41"/>
      <c r="BC5597" s="41"/>
      <c r="BD5597" s="41"/>
      <c r="BE5597" s="41"/>
      <c r="BF5597" s="41"/>
      <c r="BG5597" s="41"/>
      <c r="BH5597" s="41"/>
      <c r="BI5597" s="41"/>
      <c r="BJ5597" s="41"/>
      <c r="BK5597" s="41"/>
      <c r="BL5597" s="41"/>
      <c r="BM5597" s="41"/>
      <c r="BN5597" s="41"/>
      <c r="BO5597" s="41"/>
      <c r="BP5597" s="108"/>
      <c r="CG5597" s="102"/>
      <c r="CI5597" s="45"/>
    </row>
    <row r="5598" spans="37:87" ht="13" customHeight="1">
      <c r="AK5598" s="114"/>
      <c r="AL5598" s="41"/>
      <c r="AM5598" s="41"/>
      <c r="AN5598" s="41"/>
      <c r="AO5598" s="41"/>
      <c r="AP5598" s="41"/>
      <c r="AQ5598" s="41"/>
      <c r="AR5598" s="41"/>
      <c r="AS5598" s="41"/>
      <c r="AT5598" s="41"/>
      <c r="AU5598" s="41"/>
      <c r="AV5598" s="41"/>
      <c r="AW5598" s="41"/>
      <c r="AX5598" s="41"/>
      <c r="AY5598" s="41"/>
      <c r="AZ5598" s="41"/>
      <c r="BA5598" s="41"/>
      <c r="BB5598" s="41"/>
      <c r="BC5598" s="41"/>
      <c r="BD5598" s="41"/>
      <c r="BE5598" s="41"/>
      <c r="BF5598" s="41"/>
      <c r="BG5598" s="41"/>
      <c r="BH5598" s="41"/>
      <c r="BI5598" s="41"/>
      <c r="BJ5598" s="41"/>
      <c r="BK5598" s="41"/>
      <c r="BL5598" s="41"/>
      <c r="BM5598" s="41"/>
      <c r="BN5598" s="41"/>
      <c r="BO5598" s="41"/>
      <c r="BP5598" s="108"/>
      <c r="CG5598" s="102"/>
      <c r="CI5598" s="45"/>
    </row>
    <row r="5599" spans="37:87" ht="13" customHeight="1">
      <c r="AK5599" s="114"/>
      <c r="AL5599" s="41"/>
      <c r="AM5599" s="41"/>
      <c r="AN5599" s="41"/>
      <c r="AO5599" s="41"/>
      <c r="AP5599" s="41"/>
      <c r="AQ5599" s="41"/>
      <c r="AR5599" s="41"/>
      <c r="AS5599" s="41"/>
      <c r="AT5599" s="41"/>
      <c r="AU5599" s="41"/>
      <c r="AV5599" s="41"/>
      <c r="AW5599" s="41"/>
      <c r="AX5599" s="41"/>
      <c r="AY5599" s="41"/>
      <c r="AZ5599" s="41"/>
      <c r="BA5599" s="41"/>
      <c r="BB5599" s="41"/>
      <c r="BC5599" s="41"/>
      <c r="BD5599" s="41"/>
      <c r="BE5599" s="41"/>
      <c r="BF5599" s="41"/>
      <c r="BG5599" s="41"/>
      <c r="BH5599" s="41"/>
      <c r="BI5599" s="41"/>
      <c r="BJ5599" s="41"/>
      <c r="BK5599" s="41"/>
      <c r="BL5599" s="41"/>
      <c r="BM5599" s="41"/>
      <c r="BN5599" s="41"/>
      <c r="BO5599" s="41"/>
      <c r="BP5599" s="108"/>
      <c r="CG5599" s="102"/>
      <c r="CI5599" s="45"/>
    </row>
    <row r="5600" spans="37:87" ht="13" customHeight="1">
      <c r="AK5600" s="114"/>
      <c r="AL5600" s="41"/>
      <c r="AM5600" s="41"/>
      <c r="AN5600" s="41"/>
      <c r="AO5600" s="41"/>
      <c r="AP5600" s="41"/>
      <c r="AQ5600" s="41"/>
      <c r="AR5600" s="41"/>
      <c r="AS5600" s="41"/>
      <c r="AT5600" s="41"/>
      <c r="AU5600" s="41"/>
      <c r="AV5600" s="41"/>
      <c r="AW5600" s="41"/>
      <c r="AX5600" s="41"/>
      <c r="AY5600" s="41"/>
      <c r="AZ5600" s="41"/>
      <c r="BA5600" s="41"/>
      <c r="BB5600" s="41"/>
      <c r="BC5600" s="41"/>
      <c r="BD5600" s="41"/>
      <c r="BE5600" s="41"/>
      <c r="BF5600" s="41"/>
      <c r="BG5600" s="41"/>
      <c r="BH5600" s="41"/>
      <c r="BI5600" s="41"/>
      <c r="BJ5600" s="41"/>
      <c r="BK5600" s="41"/>
      <c r="BL5600" s="41"/>
      <c r="BM5600" s="41"/>
      <c r="BN5600" s="41"/>
      <c r="BO5600" s="41"/>
      <c r="BP5600" s="108"/>
      <c r="CG5600" s="102"/>
      <c r="CI5600" s="45"/>
    </row>
    <row r="5601" spans="37:87" ht="13" customHeight="1">
      <c r="AK5601" s="114"/>
      <c r="AL5601" s="41"/>
      <c r="AM5601" s="41"/>
      <c r="AN5601" s="41"/>
      <c r="AO5601" s="41"/>
      <c r="AP5601" s="41"/>
      <c r="AQ5601" s="41"/>
      <c r="AR5601" s="41"/>
      <c r="AS5601" s="41"/>
      <c r="AT5601" s="41"/>
      <c r="AU5601" s="41"/>
      <c r="AV5601" s="41"/>
      <c r="AW5601" s="41"/>
      <c r="AX5601" s="41"/>
      <c r="AY5601" s="41"/>
      <c r="AZ5601" s="41"/>
      <c r="BA5601" s="41"/>
      <c r="BB5601" s="41"/>
      <c r="BC5601" s="41"/>
      <c r="BD5601" s="41"/>
      <c r="BE5601" s="41"/>
      <c r="BF5601" s="41"/>
      <c r="BG5601" s="41"/>
      <c r="BH5601" s="41"/>
      <c r="BI5601" s="41"/>
      <c r="BJ5601" s="41"/>
      <c r="BK5601" s="41"/>
      <c r="BL5601" s="41"/>
      <c r="BM5601" s="41"/>
      <c r="BN5601" s="41"/>
      <c r="BO5601" s="41"/>
      <c r="BP5601" s="108"/>
      <c r="CG5601" s="102"/>
      <c r="CI5601" s="45"/>
    </row>
    <row r="5602" spans="37:87" ht="13" customHeight="1">
      <c r="AK5602" s="114"/>
      <c r="AL5602" s="41"/>
      <c r="AM5602" s="41"/>
      <c r="AN5602" s="41"/>
      <c r="AO5602" s="41"/>
      <c r="AP5602" s="41"/>
      <c r="AQ5602" s="41"/>
      <c r="AR5602" s="41"/>
      <c r="AS5602" s="41"/>
      <c r="AT5602" s="41"/>
      <c r="AU5602" s="41"/>
      <c r="AV5602" s="41"/>
      <c r="AW5602" s="41"/>
      <c r="AX5602" s="41"/>
      <c r="AY5602" s="41"/>
      <c r="AZ5602" s="41"/>
      <c r="BA5602" s="41"/>
      <c r="BB5602" s="41"/>
      <c r="BC5602" s="41"/>
      <c r="BD5602" s="41"/>
      <c r="BE5602" s="41"/>
      <c r="BF5602" s="41"/>
      <c r="BG5602" s="41"/>
      <c r="BH5602" s="41"/>
      <c r="BI5602" s="41"/>
      <c r="BJ5602" s="41"/>
      <c r="BK5602" s="41"/>
      <c r="BL5602" s="41"/>
      <c r="BM5602" s="41"/>
      <c r="BN5602" s="41"/>
      <c r="BO5602" s="41"/>
      <c r="BP5602" s="108"/>
      <c r="CG5602" s="102"/>
      <c r="CI5602" s="45"/>
    </row>
    <row r="5603" spans="37:87" ht="13" customHeight="1">
      <c r="AK5603" s="114"/>
      <c r="AL5603" s="41"/>
      <c r="AM5603" s="41"/>
      <c r="AN5603" s="41"/>
      <c r="AO5603" s="41"/>
      <c r="AP5603" s="41"/>
      <c r="AQ5603" s="41"/>
      <c r="AR5603" s="41"/>
      <c r="AS5603" s="41"/>
      <c r="AT5603" s="41"/>
      <c r="AU5603" s="41"/>
      <c r="AV5603" s="41"/>
      <c r="AW5603" s="41"/>
      <c r="AX5603" s="41"/>
      <c r="AY5603" s="41"/>
      <c r="AZ5603" s="41"/>
      <c r="BA5603" s="41"/>
      <c r="BB5603" s="41"/>
      <c r="BC5603" s="41"/>
      <c r="BD5603" s="41"/>
      <c r="BE5603" s="41"/>
      <c r="BF5603" s="41"/>
      <c r="BG5603" s="41"/>
      <c r="BH5603" s="41"/>
      <c r="BI5603" s="41"/>
      <c r="BJ5603" s="41"/>
      <c r="BK5603" s="41"/>
      <c r="BL5603" s="41"/>
      <c r="BM5603" s="41"/>
      <c r="BN5603" s="41"/>
      <c r="BO5603" s="41"/>
      <c r="BP5603" s="108"/>
      <c r="CG5603" s="102"/>
      <c r="CI5603" s="45"/>
    </row>
    <row r="5604" spans="37:87" ht="13" customHeight="1">
      <c r="AK5604" s="114"/>
      <c r="AL5604" s="41"/>
      <c r="AM5604" s="41"/>
      <c r="AN5604" s="41"/>
      <c r="AO5604" s="41"/>
      <c r="AP5604" s="41"/>
      <c r="AQ5604" s="41"/>
      <c r="AR5604" s="41"/>
      <c r="AS5604" s="41"/>
      <c r="AT5604" s="41"/>
      <c r="AU5604" s="41"/>
      <c r="AV5604" s="41"/>
      <c r="AW5604" s="41"/>
      <c r="AX5604" s="41"/>
      <c r="AY5604" s="41"/>
      <c r="AZ5604" s="41"/>
      <c r="BA5604" s="41"/>
      <c r="BB5604" s="41"/>
      <c r="BC5604" s="41"/>
      <c r="BD5604" s="41"/>
      <c r="BE5604" s="41"/>
      <c r="BF5604" s="41"/>
      <c r="BG5604" s="41"/>
      <c r="BH5604" s="41"/>
      <c r="BI5604" s="41"/>
      <c r="BJ5604" s="41"/>
      <c r="BK5604" s="41"/>
      <c r="BL5604" s="41"/>
      <c r="BM5604" s="41"/>
      <c r="BN5604" s="41"/>
      <c r="BO5604" s="41"/>
      <c r="BP5604" s="108"/>
      <c r="CG5604" s="102"/>
      <c r="CI5604" s="45"/>
    </row>
    <row r="5605" spans="37:87" ht="13" customHeight="1">
      <c r="AK5605" s="114"/>
      <c r="AL5605" s="41"/>
      <c r="AM5605" s="41"/>
      <c r="AN5605" s="41"/>
      <c r="AO5605" s="41"/>
      <c r="AP5605" s="41"/>
      <c r="AQ5605" s="41"/>
      <c r="AR5605" s="41"/>
      <c r="AS5605" s="41"/>
      <c r="AT5605" s="41"/>
      <c r="AU5605" s="41"/>
      <c r="AV5605" s="41"/>
      <c r="AW5605" s="41"/>
      <c r="AX5605" s="41"/>
      <c r="AY5605" s="41"/>
      <c r="AZ5605" s="41"/>
      <c r="BA5605" s="41"/>
      <c r="BB5605" s="41"/>
      <c r="BC5605" s="41"/>
      <c r="BD5605" s="41"/>
      <c r="BE5605" s="41"/>
      <c r="BF5605" s="41"/>
      <c r="BG5605" s="41"/>
      <c r="BH5605" s="41"/>
      <c r="BI5605" s="41"/>
      <c r="BJ5605" s="41"/>
      <c r="BK5605" s="41"/>
      <c r="BL5605" s="41"/>
      <c r="BM5605" s="41"/>
      <c r="BN5605" s="41"/>
      <c r="BO5605" s="41"/>
      <c r="BP5605" s="108"/>
      <c r="CG5605" s="102"/>
      <c r="CI5605" s="45"/>
    </row>
    <row r="5606" spans="37:87" ht="13" customHeight="1">
      <c r="AK5606" s="114"/>
      <c r="AL5606" s="41"/>
      <c r="AM5606" s="41"/>
      <c r="AN5606" s="41"/>
      <c r="AO5606" s="41"/>
      <c r="AP5606" s="41"/>
      <c r="AQ5606" s="41"/>
      <c r="AR5606" s="41"/>
      <c r="AS5606" s="41"/>
      <c r="AT5606" s="41"/>
      <c r="AU5606" s="41"/>
      <c r="AV5606" s="41"/>
      <c r="AW5606" s="41"/>
      <c r="AX5606" s="41"/>
      <c r="AY5606" s="41"/>
      <c r="AZ5606" s="41"/>
      <c r="BA5606" s="41"/>
      <c r="BB5606" s="41"/>
      <c r="BC5606" s="41"/>
      <c r="BD5606" s="41"/>
      <c r="BE5606" s="41"/>
      <c r="BF5606" s="41"/>
      <c r="BG5606" s="41"/>
      <c r="BH5606" s="41"/>
      <c r="BI5606" s="41"/>
      <c r="BJ5606" s="41"/>
      <c r="BK5606" s="41"/>
      <c r="BL5606" s="41"/>
      <c r="BM5606" s="41"/>
      <c r="BN5606" s="41"/>
      <c r="BO5606" s="41"/>
      <c r="BP5606" s="108"/>
      <c r="CG5606" s="102"/>
      <c r="CI5606" s="45"/>
    </row>
    <row r="5607" spans="37:87" ht="13" customHeight="1">
      <c r="AK5607" s="114"/>
      <c r="AL5607" s="41"/>
      <c r="AM5607" s="41"/>
      <c r="AN5607" s="41"/>
      <c r="AO5607" s="41"/>
      <c r="AP5607" s="41"/>
      <c r="AQ5607" s="41"/>
      <c r="AR5607" s="41"/>
      <c r="AS5607" s="41"/>
      <c r="AT5607" s="41"/>
      <c r="AU5607" s="41"/>
      <c r="AV5607" s="41"/>
      <c r="AW5607" s="41"/>
      <c r="AX5607" s="41"/>
      <c r="AY5607" s="41"/>
      <c r="AZ5607" s="41"/>
      <c r="BA5607" s="41"/>
      <c r="BB5607" s="41"/>
      <c r="BC5607" s="41"/>
      <c r="BD5607" s="41"/>
      <c r="BE5607" s="41"/>
      <c r="BF5607" s="41"/>
      <c r="BG5607" s="41"/>
      <c r="BH5607" s="41"/>
      <c r="BI5607" s="41"/>
      <c r="BJ5607" s="41"/>
      <c r="BK5607" s="41"/>
      <c r="BL5607" s="41"/>
      <c r="BM5607" s="41"/>
      <c r="BN5607" s="41"/>
      <c r="BO5607" s="41"/>
      <c r="BP5607" s="108"/>
      <c r="CG5607" s="102"/>
      <c r="CI5607" s="45"/>
    </row>
    <row r="5608" spans="37:87" ht="13" customHeight="1">
      <c r="AK5608" s="114"/>
      <c r="AL5608" s="41"/>
      <c r="AM5608" s="41"/>
      <c r="AN5608" s="41"/>
      <c r="AO5608" s="41"/>
      <c r="AP5608" s="41"/>
      <c r="AQ5608" s="41"/>
      <c r="AR5608" s="41"/>
      <c r="AS5608" s="41"/>
      <c r="AT5608" s="41"/>
      <c r="AU5608" s="41"/>
      <c r="AV5608" s="41"/>
      <c r="AW5608" s="41"/>
      <c r="AX5608" s="41"/>
      <c r="AY5608" s="41"/>
      <c r="AZ5608" s="41"/>
      <c r="BA5608" s="41"/>
      <c r="BB5608" s="41"/>
      <c r="BC5608" s="41"/>
      <c r="BD5608" s="41"/>
      <c r="BE5608" s="41"/>
      <c r="BF5608" s="41"/>
      <c r="BG5608" s="41"/>
      <c r="BH5608" s="41"/>
      <c r="BI5608" s="41"/>
      <c r="BJ5608" s="41"/>
      <c r="BK5608" s="41"/>
      <c r="BL5608" s="41"/>
      <c r="BM5608" s="41"/>
      <c r="BN5608" s="41"/>
      <c r="BO5608" s="41"/>
      <c r="BP5608" s="108"/>
      <c r="CG5608" s="102"/>
      <c r="CI5608" s="45"/>
    </row>
    <row r="5609" spans="37:87" ht="13" customHeight="1">
      <c r="AK5609" s="114"/>
      <c r="AL5609" s="41"/>
      <c r="AM5609" s="41"/>
      <c r="AN5609" s="41"/>
      <c r="AO5609" s="41"/>
      <c r="AP5609" s="41"/>
      <c r="AQ5609" s="41"/>
      <c r="AR5609" s="41"/>
      <c r="AS5609" s="41"/>
      <c r="AT5609" s="41"/>
      <c r="AU5609" s="41"/>
      <c r="AV5609" s="41"/>
      <c r="AW5609" s="41"/>
      <c r="AX5609" s="41"/>
      <c r="AY5609" s="41"/>
      <c r="AZ5609" s="41"/>
      <c r="BA5609" s="41"/>
      <c r="BB5609" s="41"/>
      <c r="BC5609" s="41"/>
      <c r="BD5609" s="41"/>
      <c r="BE5609" s="41"/>
      <c r="BF5609" s="41"/>
      <c r="BG5609" s="41"/>
      <c r="BH5609" s="41"/>
      <c r="BI5609" s="41"/>
      <c r="BJ5609" s="41"/>
      <c r="BK5609" s="41"/>
      <c r="BL5609" s="41"/>
      <c r="BM5609" s="41"/>
      <c r="BN5609" s="41"/>
      <c r="BO5609" s="41"/>
      <c r="BP5609" s="108"/>
      <c r="CG5609" s="102"/>
      <c r="CI5609" s="45"/>
    </row>
    <row r="5610" spans="37:87" ht="13" customHeight="1">
      <c r="AK5610" s="114"/>
      <c r="AL5610" s="41"/>
      <c r="AM5610" s="41"/>
      <c r="AN5610" s="41"/>
      <c r="AO5610" s="41"/>
      <c r="AP5610" s="41"/>
      <c r="AQ5610" s="41"/>
      <c r="AR5610" s="41"/>
      <c r="AS5610" s="41"/>
      <c r="AT5610" s="41"/>
      <c r="AU5610" s="41"/>
      <c r="AV5610" s="41"/>
      <c r="AW5610" s="41"/>
      <c r="AX5610" s="41"/>
      <c r="AY5610" s="41"/>
      <c r="AZ5610" s="41"/>
      <c r="BA5610" s="41"/>
      <c r="BB5610" s="41"/>
      <c r="BC5610" s="41"/>
      <c r="BD5610" s="41"/>
      <c r="BE5610" s="41"/>
      <c r="BF5610" s="41"/>
      <c r="BG5610" s="41"/>
      <c r="BH5610" s="41"/>
      <c r="BI5610" s="41"/>
      <c r="BJ5610" s="41"/>
      <c r="BK5610" s="41"/>
      <c r="BL5610" s="41"/>
      <c r="BM5610" s="41"/>
      <c r="BN5610" s="41"/>
      <c r="BO5610" s="41"/>
      <c r="BP5610" s="108"/>
      <c r="CG5610" s="102"/>
      <c r="CI5610" s="45"/>
    </row>
    <row r="5611" spans="37:87" ht="13" customHeight="1">
      <c r="AK5611" s="114"/>
      <c r="AL5611" s="41"/>
      <c r="AM5611" s="41"/>
      <c r="AN5611" s="41"/>
      <c r="AO5611" s="41"/>
      <c r="AP5611" s="41"/>
      <c r="AQ5611" s="41"/>
      <c r="AR5611" s="41"/>
      <c r="AS5611" s="41"/>
      <c r="AT5611" s="41"/>
      <c r="AU5611" s="41"/>
      <c r="AV5611" s="41"/>
      <c r="AW5611" s="41"/>
      <c r="AX5611" s="41"/>
      <c r="AY5611" s="41"/>
      <c r="AZ5611" s="41"/>
      <c r="BA5611" s="41"/>
      <c r="BB5611" s="41"/>
      <c r="BC5611" s="41"/>
      <c r="BD5611" s="41"/>
      <c r="BE5611" s="41"/>
      <c r="BF5611" s="41"/>
      <c r="BG5611" s="41"/>
      <c r="BH5611" s="41"/>
      <c r="BI5611" s="41"/>
      <c r="BJ5611" s="41"/>
      <c r="BK5611" s="41"/>
      <c r="BL5611" s="41"/>
      <c r="BM5611" s="41"/>
      <c r="BN5611" s="41"/>
      <c r="BO5611" s="41"/>
      <c r="BP5611" s="108"/>
      <c r="CG5611" s="102"/>
      <c r="CI5611" s="45"/>
    </row>
    <row r="5612" spans="37:87" ht="13" customHeight="1">
      <c r="AK5612" s="114"/>
      <c r="AL5612" s="41"/>
      <c r="AM5612" s="41"/>
      <c r="AN5612" s="41"/>
      <c r="AO5612" s="41"/>
      <c r="AP5612" s="41"/>
      <c r="AQ5612" s="41"/>
      <c r="AR5612" s="41"/>
      <c r="AS5612" s="41"/>
      <c r="AT5612" s="41"/>
      <c r="AU5612" s="41"/>
      <c r="AV5612" s="41"/>
      <c r="AW5612" s="41"/>
      <c r="AX5612" s="41"/>
      <c r="AY5612" s="41"/>
      <c r="AZ5612" s="41"/>
      <c r="BA5612" s="41"/>
      <c r="BB5612" s="41"/>
      <c r="BC5612" s="41"/>
      <c r="BD5612" s="41"/>
      <c r="BE5612" s="41"/>
      <c r="BF5612" s="41"/>
      <c r="BG5612" s="41"/>
      <c r="BH5612" s="41"/>
      <c r="BI5612" s="41"/>
      <c r="BJ5612" s="41"/>
      <c r="BK5612" s="41"/>
      <c r="BL5612" s="41"/>
      <c r="BM5612" s="41"/>
      <c r="BN5612" s="41"/>
      <c r="BO5612" s="41"/>
      <c r="BP5612" s="108"/>
      <c r="CG5612" s="102"/>
      <c r="CI5612" s="45"/>
    </row>
    <row r="5613" spans="37:87" ht="13" customHeight="1">
      <c r="AK5613" s="114"/>
      <c r="AL5613" s="41"/>
      <c r="AM5613" s="41"/>
      <c r="AN5613" s="41"/>
      <c r="AO5613" s="41"/>
      <c r="AP5613" s="41"/>
      <c r="AQ5613" s="41"/>
      <c r="AR5613" s="41"/>
      <c r="AS5613" s="41"/>
      <c r="AT5613" s="41"/>
      <c r="AU5613" s="41"/>
      <c r="AV5613" s="41"/>
      <c r="AW5613" s="41"/>
      <c r="AX5613" s="41"/>
      <c r="AY5613" s="41"/>
      <c r="AZ5613" s="41"/>
      <c r="BA5613" s="41"/>
      <c r="BB5613" s="41"/>
      <c r="BC5613" s="41"/>
      <c r="BD5613" s="41"/>
      <c r="BE5613" s="41"/>
      <c r="BF5613" s="41"/>
      <c r="BG5613" s="41"/>
      <c r="BH5613" s="41"/>
      <c r="BI5613" s="41"/>
      <c r="BJ5613" s="41"/>
      <c r="BK5613" s="41"/>
      <c r="BL5613" s="41"/>
      <c r="BM5613" s="41"/>
      <c r="BN5613" s="41"/>
      <c r="BO5613" s="41"/>
      <c r="BP5613" s="108"/>
      <c r="CG5613" s="102"/>
      <c r="CI5613" s="45"/>
    </row>
    <row r="5614" spans="37:87" ht="13" customHeight="1">
      <c r="AK5614" s="114"/>
      <c r="AL5614" s="41"/>
      <c r="AM5614" s="41"/>
      <c r="AN5614" s="41"/>
      <c r="AO5614" s="41"/>
      <c r="AP5614" s="41"/>
      <c r="AQ5614" s="41"/>
      <c r="AR5614" s="41"/>
      <c r="AS5614" s="41"/>
      <c r="AT5614" s="41"/>
      <c r="AU5614" s="41"/>
      <c r="AV5614" s="41"/>
      <c r="AW5614" s="41"/>
      <c r="AX5614" s="41"/>
      <c r="AY5614" s="41"/>
      <c r="AZ5614" s="41"/>
      <c r="BA5614" s="41"/>
      <c r="BB5614" s="41"/>
      <c r="BC5614" s="41"/>
      <c r="BD5614" s="41"/>
      <c r="BE5614" s="41"/>
      <c r="BF5614" s="41"/>
      <c r="BG5614" s="41"/>
      <c r="BH5614" s="41"/>
      <c r="BI5614" s="41"/>
      <c r="BJ5614" s="41"/>
      <c r="BK5614" s="41"/>
      <c r="BL5614" s="41"/>
      <c r="BM5614" s="41"/>
      <c r="BN5614" s="41"/>
      <c r="BO5614" s="41"/>
      <c r="BP5614" s="108"/>
      <c r="CG5614" s="102"/>
      <c r="CI5614" s="45"/>
    </row>
    <row r="5615" spans="37:87" ht="13" customHeight="1">
      <c r="AK5615" s="114"/>
      <c r="AL5615" s="41"/>
      <c r="AM5615" s="41"/>
      <c r="AN5615" s="41"/>
      <c r="AO5615" s="41"/>
      <c r="AP5615" s="41"/>
      <c r="AQ5615" s="41"/>
      <c r="AR5615" s="41"/>
      <c r="AS5615" s="41"/>
      <c r="AT5615" s="41"/>
      <c r="AU5615" s="41"/>
      <c r="AV5615" s="41"/>
      <c r="AW5615" s="41"/>
      <c r="AX5615" s="41"/>
      <c r="AY5615" s="41"/>
      <c r="AZ5615" s="41"/>
      <c r="BA5615" s="41"/>
      <c r="BB5615" s="41"/>
      <c r="BC5615" s="41"/>
      <c r="BD5615" s="41"/>
      <c r="BE5615" s="41"/>
      <c r="BF5615" s="41"/>
      <c r="BG5615" s="41"/>
      <c r="BH5615" s="41"/>
      <c r="BI5615" s="41"/>
      <c r="BJ5615" s="41"/>
      <c r="BK5615" s="41"/>
      <c r="BL5615" s="41"/>
      <c r="BM5615" s="41"/>
      <c r="BN5615" s="41"/>
      <c r="BO5615" s="41"/>
      <c r="BP5615" s="108"/>
      <c r="CG5615" s="102"/>
      <c r="CI5615" s="45"/>
    </row>
    <row r="5616" spans="37:87" ht="13" customHeight="1">
      <c r="AK5616" s="114"/>
      <c r="AL5616" s="41"/>
      <c r="AM5616" s="41"/>
      <c r="AN5616" s="41"/>
      <c r="AO5616" s="41"/>
      <c r="AP5616" s="41"/>
      <c r="AQ5616" s="41"/>
      <c r="AR5616" s="41"/>
      <c r="AS5616" s="41"/>
      <c r="AT5616" s="41"/>
      <c r="AU5616" s="41"/>
      <c r="AV5616" s="41"/>
      <c r="AW5616" s="41"/>
      <c r="AX5616" s="41"/>
      <c r="AY5616" s="41"/>
      <c r="AZ5616" s="41"/>
      <c r="BA5616" s="41"/>
      <c r="BB5616" s="41"/>
      <c r="BC5616" s="41"/>
      <c r="BD5616" s="41"/>
      <c r="BE5616" s="41"/>
      <c r="BF5616" s="41"/>
      <c r="BG5616" s="41"/>
      <c r="BH5616" s="41"/>
      <c r="BI5616" s="41"/>
      <c r="BJ5616" s="41"/>
      <c r="BK5616" s="41"/>
      <c r="BL5616" s="41"/>
      <c r="BM5616" s="41"/>
      <c r="BN5616" s="41"/>
      <c r="BO5616" s="41"/>
      <c r="BP5616" s="108"/>
      <c r="CG5616" s="102"/>
      <c r="CI5616" s="45"/>
    </row>
    <row r="5617" spans="37:87" ht="13" customHeight="1">
      <c r="AK5617" s="114"/>
      <c r="AL5617" s="41"/>
      <c r="AM5617" s="41"/>
      <c r="AN5617" s="41"/>
      <c r="AO5617" s="41"/>
      <c r="AP5617" s="41"/>
      <c r="AQ5617" s="41"/>
      <c r="AR5617" s="41"/>
      <c r="AS5617" s="41"/>
      <c r="AT5617" s="41"/>
      <c r="AU5617" s="41"/>
      <c r="AV5617" s="41"/>
      <c r="AW5617" s="41"/>
      <c r="AX5617" s="41"/>
      <c r="AY5617" s="41"/>
      <c r="AZ5617" s="41"/>
      <c r="BA5617" s="41"/>
      <c r="BB5617" s="41"/>
      <c r="BC5617" s="41"/>
      <c r="BD5617" s="41"/>
      <c r="BE5617" s="41"/>
      <c r="BF5617" s="41"/>
      <c r="BG5617" s="41"/>
      <c r="BH5617" s="41"/>
      <c r="BI5617" s="41"/>
      <c r="BJ5617" s="41"/>
      <c r="BK5617" s="41"/>
      <c r="BL5617" s="41"/>
      <c r="BM5617" s="41"/>
      <c r="BN5617" s="41"/>
      <c r="BO5617" s="41"/>
      <c r="BP5617" s="108"/>
      <c r="CG5617" s="102"/>
      <c r="CI5617" s="45"/>
    </row>
    <row r="5618" spans="37:87" ht="13" customHeight="1">
      <c r="AK5618" s="114"/>
      <c r="AL5618" s="41"/>
      <c r="AM5618" s="41"/>
      <c r="AN5618" s="41"/>
      <c r="AO5618" s="41"/>
      <c r="AP5618" s="41"/>
      <c r="AQ5618" s="41"/>
      <c r="AR5618" s="41"/>
      <c r="AS5618" s="41"/>
      <c r="AT5618" s="41"/>
      <c r="AU5618" s="41"/>
      <c r="AV5618" s="41"/>
      <c r="AW5618" s="41"/>
      <c r="AX5618" s="41"/>
      <c r="AY5618" s="41"/>
      <c r="AZ5618" s="41"/>
      <c r="BA5618" s="41"/>
      <c r="BB5618" s="41"/>
      <c r="BC5618" s="41"/>
      <c r="BD5618" s="41"/>
      <c r="BE5618" s="41"/>
      <c r="BF5618" s="41"/>
      <c r="BG5618" s="41"/>
      <c r="BH5618" s="41"/>
      <c r="BI5618" s="41"/>
      <c r="BJ5618" s="41"/>
      <c r="BK5618" s="41"/>
      <c r="BL5618" s="41"/>
      <c r="BM5618" s="41"/>
      <c r="BN5618" s="41"/>
      <c r="BO5618" s="41"/>
      <c r="BP5618" s="108"/>
      <c r="CG5618" s="102"/>
      <c r="CI5618" s="45"/>
    </row>
    <row r="5619" spans="37:87" ht="13" customHeight="1">
      <c r="AK5619" s="114"/>
      <c r="AL5619" s="41"/>
      <c r="AM5619" s="41"/>
      <c r="AN5619" s="41"/>
      <c r="AO5619" s="41"/>
      <c r="AP5619" s="41"/>
      <c r="AQ5619" s="41"/>
      <c r="AR5619" s="41"/>
      <c r="AS5619" s="41"/>
      <c r="AT5619" s="41"/>
      <c r="AU5619" s="41"/>
      <c r="AV5619" s="41"/>
      <c r="AW5619" s="41"/>
      <c r="AX5619" s="41"/>
      <c r="AY5619" s="41"/>
      <c r="AZ5619" s="41"/>
      <c r="BA5619" s="41"/>
      <c r="BB5619" s="41"/>
      <c r="BC5619" s="41"/>
      <c r="BD5619" s="41"/>
      <c r="BE5619" s="41"/>
      <c r="BF5619" s="41"/>
      <c r="BG5619" s="41"/>
      <c r="BH5619" s="41"/>
      <c r="BI5619" s="41"/>
      <c r="BJ5619" s="41"/>
      <c r="BK5619" s="41"/>
      <c r="BL5619" s="41"/>
      <c r="BM5619" s="41"/>
      <c r="BN5619" s="41"/>
      <c r="BO5619" s="41"/>
      <c r="BP5619" s="108"/>
      <c r="CG5619" s="102"/>
      <c r="CI5619" s="45"/>
    </row>
    <row r="5620" spans="37:87" ht="13" customHeight="1">
      <c r="AK5620" s="114"/>
      <c r="AL5620" s="41"/>
      <c r="AM5620" s="41"/>
      <c r="AN5620" s="41"/>
      <c r="AO5620" s="41"/>
      <c r="AP5620" s="41"/>
      <c r="AQ5620" s="41"/>
      <c r="AR5620" s="41"/>
      <c r="AS5620" s="41"/>
      <c r="AT5620" s="41"/>
      <c r="AU5620" s="41"/>
      <c r="AV5620" s="41"/>
      <c r="AW5620" s="41"/>
      <c r="AX5620" s="41"/>
      <c r="AY5620" s="41"/>
      <c r="AZ5620" s="41"/>
      <c r="BA5620" s="41"/>
      <c r="BB5620" s="41"/>
      <c r="BC5620" s="41"/>
      <c r="BD5620" s="41"/>
      <c r="BE5620" s="41"/>
      <c r="BF5620" s="41"/>
      <c r="BG5620" s="41"/>
      <c r="BH5620" s="41"/>
      <c r="BI5620" s="41"/>
      <c r="BJ5620" s="41"/>
      <c r="BK5620" s="41"/>
      <c r="BL5620" s="41"/>
      <c r="BM5620" s="41"/>
      <c r="BN5620" s="41"/>
      <c r="BO5620" s="41"/>
      <c r="BP5620" s="108"/>
      <c r="CG5620" s="102"/>
      <c r="CI5620" s="45"/>
    </row>
    <row r="5621" spans="37:87" ht="13" customHeight="1">
      <c r="AK5621" s="114"/>
      <c r="AL5621" s="41"/>
      <c r="AM5621" s="41"/>
      <c r="AN5621" s="41"/>
      <c r="AO5621" s="41"/>
      <c r="AP5621" s="41"/>
      <c r="AQ5621" s="41"/>
      <c r="AR5621" s="41"/>
      <c r="AS5621" s="41"/>
      <c r="AT5621" s="41"/>
      <c r="AU5621" s="41"/>
      <c r="AV5621" s="41"/>
      <c r="AW5621" s="41"/>
      <c r="AX5621" s="41"/>
      <c r="AY5621" s="41"/>
      <c r="AZ5621" s="41"/>
      <c r="BA5621" s="41"/>
      <c r="BB5621" s="41"/>
      <c r="BC5621" s="41"/>
      <c r="BD5621" s="41"/>
      <c r="BE5621" s="41"/>
      <c r="BF5621" s="41"/>
      <c r="BG5621" s="41"/>
      <c r="BH5621" s="41"/>
      <c r="BI5621" s="41"/>
      <c r="BJ5621" s="41"/>
      <c r="BK5621" s="41"/>
      <c r="BL5621" s="41"/>
      <c r="BM5621" s="41"/>
      <c r="BN5621" s="41"/>
      <c r="BO5621" s="41"/>
      <c r="BP5621" s="108"/>
      <c r="CG5621" s="102"/>
      <c r="CI5621" s="45"/>
    </row>
    <row r="5622" spans="37:87" ht="13" customHeight="1">
      <c r="AK5622" s="114"/>
      <c r="AL5622" s="41"/>
      <c r="AM5622" s="41"/>
      <c r="AN5622" s="41"/>
      <c r="AO5622" s="41"/>
      <c r="AP5622" s="41"/>
      <c r="AQ5622" s="41"/>
      <c r="AR5622" s="41"/>
      <c r="AS5622" s="41"/>
      <c r="AT5622" s="41"/>
      <c r="AU5622" s="41"/>
      <c r="AV5622" s="41"/>
      <c r="AW5622" s="41"/>
      <c r="AX5622" s="41"/>
      <c r="AY5622" s="41"/>
      <c r="AZ5622" s="41"/>
      <c r="BA5622" s="41"/>
      <c r="BB5622" s="41"/>
      <c r="BC5622" s="41"/>
      <c r="BD5622" s="41"/>
      <c r="BE5622" s="41"/>
      <c r="BF5622" s="41"/>
      <c r="BG5622" s="41"/>
      <c r="BH5622" s="41"/>
      <c r="BI5622" s="41"/>
      <c r="BJ5622" s="41"/>
      <c r="BK5622" s="41"/>
      <c r="BL5622" s="41"/>
      <c r="BM5622" s="41"/>
      <c r="BN5622" s="41"/>
      <c r="BO5622" s="41"/>
      <c r="BP5622" s="108"/>
      <c r="CG5622" s="102"/>
      <c r="CI5622" s="45"/>
    </row>
    <row r="5623" spans="37:87" ht="13" customHeight="1">
      <c r="AK5623" s="114"/>
      <c r="AL5623" s="41"/>
      <c r="AM5623" s="41"/>
      <c r="AN5623" s="41"/>
      <c r="AO5623" s="41"/>
      <c r="AP5623" s="41"/>
      <c r="AQ5623" s="41"/>
      <c r="AR5623" s="41"/>
      <c r="AS5623" s="41"/>
      <c r="AT5623" s="41"/>
      <c r="AU5623" s="41"/>
      <c r="AV5623" s="41"/>
      <c r="AW5623" s="41"/>
      <c r="AX5623" s="41"/>
      <c r="AY5623" s="41"/>
      <c r="AZ5623" s="41"/>
      <c r="BA5623" s="41"/>
      <c r="BB5623" s="41"/>
      <c r="BC5623" s="41"/>
      <c r="BD5623" s="41"/>
      <c r="BE5623" s="41"/>
      <c r="BF5623" s="41"/>
      <c r="BG5623" s="41"/>
      <c r="BH5623" s="41"/>
      <c r="BI5623" s="41"/>
      <c r="BJ5623" s="41"/>
      <c r="BK5623" s="41"/>
      <c r="BL5623" s="41"/>
      <c r="BM5623" s="41"/>
      <c r="BN5623" s="41"/>
      <c r="BO5623" s="41"/>
      <c r="BP5623" s="108"/>
      <c r="CG5623" s="102"/>
      <c r="CI5623" s="45"/>
    </row>
    <row r="5624" spans="37:87" ht="13" customHeight="1">
      <c r="AK5624" s="114"/>
      <c r="AL5624" s="41"/>
      <c r="AM5624" s="41"/>
      <c r="AN5624" s="41"/>
      <c r="AO5624" s="41"/>
      <c r="AP5624" s="41"/>
      <c r="AQ5624" s="41"/>
      <c r="AR5624" s="41"/>
      <c r="AS5624" s="41"/>
      <c r="AT5624" s="41"/>
      <c r="AU5624" s="41"/>
      <c r="AV5624" s="41"/>
      <c r="AW5624" s="41"/>
      <c r="AX5624" s="41"/>
      <c r="AY5624" s="41"/>
      <c r="AZ5624" s="41"/>
      <c r="BA5624" s="41"/>
      <c r="BB5624" s="41"/>
      <c r="BC5624" s="41"/>
      <c r="BD5624" s="41"/>
      <c r="BE5624" s="41"/>
      <c r="BF5624" s="41"/>
      <c r="BG5624" s="41"/>
      <c r="BH5624" s="41"/>
      <c r="BI5624" s="41"/>
      <c r="BJ5624" s="41"/>
      <c r="BK5624" s="41"/>
      <c r="BL5624" s="41"/>
      <c r="BM5624" s="41"/>
      <c r="BN5624" s="41"/>
      <c r="BO5624" s="41"/>
      <c r="BP5624" s="108"/>
      <c r="CG5624" s="102"/>
      <c r="CI5624" s="45"/>
    </row>
    <row r="5625" spans="37:87" ht="13" customHeight="1">
      <c r="AK5625" s="114"/>
      <c r="AL5625" s="41"/>
      <c r="AM5625" s="41"/>
      <c r="AN5625" s="41"/>
      <c r="AO5625" s="41"/>
      <c r="AP5625" s="41"/>
      <c r="AQ5625" s="41"/>
      <c r="AR5625" s="41"/>
      <c r="AS5625" s="41"/>
      <c r="AT5625" s="41"/>
      <c r="AU5625" s="41"/>
      <c r="AV5625" s="41"/>
      <c r="AW5625" s="41"/>
      <c r="AX5625" s="41"/>
      <c r="AY5625" s="41"/>
      <c r="AZ5625" s="41"/>
      <c r="BA5625" s="41"/>
      <c r="BB5625" s="41"/>
      <c r="BC5625" s="41"/>
      <c r="BD5625" s="41"/>
      <c r="BE5625" s="41"/>
      <c r="BF5625" s="41"/>
      <c r="BG5625" s="41"/>
      <c r="BH5625" s="41"/>
      <c r="BI5625" s="41"/>
      <c r="BJ5625" s="41"/>
      <c r="BK5625" s="41"/>
      <c r="BL5625" s="41"/>
      <c r="BM5625" s="41"/>
      <c r="BN5625" s="41"/>
      <c r="BO5625" s="41"/>
      <c r="BP5625" s="108"/>
      <c r="CG5625" s="102"/>
      <c r="CI5625" s="45"/>
    </row>
    <row r="5626" spans="37:87" ht="13" customHeight="1">
      <c r="AK5626" s="114"/>
      <c r="AL5626" s="41"/>
      <c r="AM5626" s="41"/>
      <c r="AN5626" s="41"/>
      <c r="AO5626" s="41"/>
      <c r="AP5626" s="41"/>
      <c r="AQ5626" s="41"/>
      <c r="AR5626" s="41"/>
      <c r="AS5626" s="41"/>
      <c r="AT5626" s="41"/>
      <c r="AU5626" s="41"/>
      <c r="AV5626" s="41"/>
      <c r="AW5626" s="41"/>
      <c r="AX5626" s="41"/>
      <c r="AY5626" s="41"/>
      <c r="AZ5626" s="41"/>
      <c r="BA5626" s="41"/>
      <c r="BB5626" s="41"/>
      <c r="BC5626" s="41"/>
      <c r="BD5626" s="41"/>
      <c r="BE5626" s="41"/>
      <c r="BF5626" s="41"/>
      <c r="BG5626" s="41"/>
      <c r="BH5626" s="41"/>
      <c r="BI5626" s="41"/>
      <c r="BJ5626" s="41"/>
      <c r="BK5626" s="41"/>
      <c r="BL5626" s="41"/>
      <c r="BM5626" s="41"/>
      <c r="BN5626" s="41"/>
      <c r="BO5626" s="41"/>
      <c r="BP5626" s="108"/>
      <c r="CG5626" s="102"/>
      <c r="CI5626" s="45"/>
    </row>
    <row r="5627" spans="37:87" ht="13" customHeight="1">
      <c r="AK5627" s="114"/>
      <c r="AL5627" s="41"/>
      <c r="AM5627" s="41"/>
      <c r="AN5627" s="41"/>
      <c r="AO5627" s="41"/>
      <c r="AP5627" s="41"/>
      <c r="AQ5627" s="41"/>
      <c r="AR5627" s="41"/>
      <c r="AS5627" s="41"/>
      <c r="AT5627" s="41"/>
      <c r="AU5627" s="41"/>
      <c r="AV5627" s="41"/>
      <c r="AW5627" s="41"/>
      <c r="AX5627" s="41"/>
      <c r="AY5627" s="41"/>
      <c r="AZ5627" s="41"/>
      <c r="BA5627" s="41"/>
      <c r="BB5627" s="41"/>
      <c r="BC5627" s="41"/>
      <c r="BD5627" s="41"/>
      <c r="BE5627" s="41"/>
      <c r="BF5627" s="41"/>
      <c r="BG5627" s="41"/>
      <c r="BH5627" s="41"/>
      <c r="BI5627" s="41"/>
      <c r="BJ5627" s="41"/>
      <c r="BK5627" s="41"/>
      <c r="BL5627" s="41"/>
      <c r="BM5627" s="41"/>
      <c r="BN5627" s="41"/>
      <c r="BO5627" s="41"/>
      <c r="BP5627" s="108"/>
      <c r="CG5627" s="102"/>
      <c r="CI5627" s="45"/>
    </row>
    <row r="5628" spans="37:87" ht="13" customHeight="1">
      <c r="AK5628" s="114"/>
      <c r="AL5628" s="41"/>
      <c r="AM5628" s="41"/>
      <c r="AN5628" s="41"/>
      <c r="AO5628" s="41"/>
      <c r="AP5628" s="41"/>
      <c r="AQ5628" s="41"/>
      <c r="AR5628" s="41"/>
      <c r="AS5628" s="41"/>
      <c r="AT5628" s="41"/>
      <c r="AU5628" s="41"/>
      <c r="AV5628" s="41"/>
      <c r="AW5628" s="41"/>
      <c r="AX5628" s="41"/>
      <c r="AY5628" s="41"/>
      <c r="AZ5628" s="41"/>
      <c r="BA5628" s="41"/>
      <c r="BB5628" s="41"/>
      <c r="BC5628" s="41"/>
      <c r="BD5628" s="41"/>
      <c r="BE5628" s="41"/>
      <c r="BF5628" s="41"/>
      <c r="BG5628" s="41"/>
      <c r="BH5628" s="41"/>
      <c r="BI5628" s="41"/>
      <c r="BJ5628" s="41"/>
      <c r="BK5628" s="41"/>
      <c r="BL5628" s="41"/>
      <c r="BM5628" s="41"/>
      <c r="BN5628" s="41"/>
      <c r="BO5628" s="41"/>
      <c r="BP5628" s="108"/>
      <c r="CG5628" s="102"/>
      <c r="CI5628" s="45"/>
    </row>
    <row r="5629" spans="37:87" ht="13" customHeight="1">
      <c r="AK5629" s="114"/>
      <c r="AL5629" s="41"/>
      <c r="AM5629" s="41"/>
      <c r="AN5629" s="41"/>
      <c r="AO5629" s="41"/>
      <c r="AP5629" s="41"/>
      <c r="AQ5629" s="41"/>
      <c r="AR5629" s="41"/>
      <c r="AS5629" s="41"/>
      <c r="AT5629" s="41"/>
      <c r="AU5629" s="41"/>
      <c r="AV5629" s="41"/>
      <c r="AW5629" s="41"/>
      <c r="AX5629" s="41"/>
      <c r="AY5629" s="41"/>
      <c r="AZ5629" s="41"/>
      <c r="BA5629" s="41"/>
      <c r="BB5629" s="41"/>
      <c r="BC5629" s="41"/>
      <c r="BD5629" s="41"/>
      <c r="BE5629" s="41"/>
      <c r="BF5629" s="41"/>
      <c r="BG5629" s="41"/>
      <c r="BH5629" s="41"/>
      <c r="BI5629" s="41"/>
      <c r="BJ5629" s="41"/>
      <c r="BK5629" s="41"/>
      <c r="BL5629" s="41"/>
      <c r="BM5629" s="41"/>
      <c r="BN5629" s="41"/>
      <c r="BO5629" s="41"/>
      <c r="BP5629" s="108"/>
      <c r="CG5629" s="102"/>
      <c r="CI5629" s="45"/>
    </row>
    <row r="5630" spans="37:87" ht="13" customHeight="1">
      <c r="AK5630" s="114"/>
      <c r="AL5630" s="41"/>
      <c r="AM5630" s="41"/>
      <c r="AN5630" s="41"/>
      <c r="AO5630" s="41"/>
      <c r="AP5630" s="41"/>
      <c r="AQ5630" s="41"/>
      <c r="AR5630" s="41"/>
      <c r="AS5630" s="41"/>
      <c r="AT5630" s="41"/>
      <c r="AU5630" s="41"/>
      <c r="AV5630" s="41"/>
      <c r="AW5630" s="41"/>
      <c r="AX5630" s="41"/>
      <c r="AY5630" s="41"/>
      <c r="AZ5630" s="41"/>
      <c r="BA5630" s="41"/>
      <c r="BB5630" s="41"/>
      <c r="BC5630" s="41"/>
      <c r="BD5630" s="41"/>
      <c r="BE5630" s="41"/>
      <c r="BF5630" s="41"/>
      <c r="BG5630" s="41"/>
      <c r="BH5630" s="41"/>
      <c r="BI5630" s="41"/>
      <c r="BJ5630" s="41"/>
      <c r="BK5630" s="41"/>
      <c r="BL5630" s="41"/>
      <c r="BM5630" s="41"/>
      <c r="BN5630" s="41"/>
      <c r="BO5630" s="41"/>
      <c r="BP5630" s="108"/>
      <c r="CG5630" s="102"/>
      <c r="CI5630" s="45"/>
    </row>
    <row r="5631" spans="37:87" ht="13" customHeight="1">
      <c r="AK5631" s="114"/>
      <c r="AL5631" s="41"/>
      <c r="AM5631" s="41"/>
      <c r="AN5631" s="41"/>
      <c r="AO5631" s="41"/>
      <c r="AP5631" s="41"/>
      <c r="AQ5631" s="41"/>
      <c r="AR5631" s="41"/>
      <c r="AS5631" s="41"/>
      <c r="AT5631" s="41"/>
      <c r="AU5631" s="41"/>
      <c r="AV5631" s="41"/>
      <c r="AW5631" s="41"/>
      <c r="AX5631" s="41"/>
      <c r="AY5631" s="41"/>
      <c r="AZ5631" s="41"/>
      <c r="BA5631" s="41"/>
      <c r="BB5631" s="41"/>
      <c r="BC5631" s="41"/>
      <c r="BD5631" s="41"/>
      <c r="BE5631" s="41"/>
      <c r="BF5631" s="41"/>
      <c r="BG5631" s="41"/>
      <c r="BH5631" s="41"/>
      <c r="BI5631" s="41"/>
      <c r="BJ5631" s="41"/>
      <c r="BK5631" s="41"/>
      <c r="BL5631" s="41"/>
      <c r="BM5631" s="41"/>
      <c r="BN5631" s="41"/>
      <c r="BO5631" s="41"/>
      <c r="BP5631" s="108"/>
      <c r="CG5631" s="102"/>
      <c r="CI5631" s="45"/>
    </row>
    <row r="5632" spans="37:87" ht="13" customHeight="1">
      <c r="AK5632" s="114"/>
      <c r="AL5632" s="41"/>
      <c r="AM5632" s="41"/>
      <c r="AN5632" s="41"/>
      <c r="AO5632" s="41"/>
      <c r="AP5632" s="41"/>
      <c r="AQ5632" s="41"/>
      <c r="AR5632" s="41"/>
      <c r="AS5632" s="41"/>
      <c r="AT5632" s="41"/>
      <c r="AU5632" s="41"/>
      <c r="AV5632" s="41"/>
      <c r="AW5632" s="41"/>
      <c r="AX5632" s="41"/>
      <c r="AY5632" s="41"/>
      <c r="AZ5632" s="41"/>
      <c r="BA5632" s="41"/>
      <c r="BB5632" s="41"/>
      <c r="BC5632" s="41"/>
      <c r="BD5632" s="41"/>
      <c r="BE5632" s="41"/>
      <c r="BF5632" s="41"/>
      <c r="BG5632" s="41"/>
      <c r="BH5632" s="41"/>
      <c r="BI5632" s="41"/>
      <c r="BJ5632" s="41"/>
      <c r="BK5632" s="41"/>
      <c r="BL5632" s="41"/>
      <c r="BM5632" s="41"/>
      <c r="BN5632" s="41"/>
      <c r="BO5632" s="41"/>
      <c r="BP5632" s="108"/>
      <c r="CG5632" s="102"/>
      <c r="CI5632" s="45"/>
    </row>
    <row r="5633" spans="37:87" ht="13" customHeight="1">
      <c r="AK5633" s="114"/>
      <c r="AL5633" s="41"/>
      <c r="AM5633" s="41"/>
      <c r="AN5633" s="41"/>
      <c r="AO5633" s="41"/>
      <c r="AP5633" s="41"/>
      <c r="AQ5633" s="41"/>
      <c r="AR5633" s="41"/>
      <c r="AS5633" s="41"/>
      <c r="AT5633" s="41"/>
      <c r="AU5633" s="41"/>
      <c r="AV5633" s="41"/>
      <c r="AW5633" s="41"/>
      <c r="AX5633" s="41"/>
      <c r="AY5633" s="41"/>
      <c r="AZ5633" s="41"/>
      <c r="BA5633" s="41"/>
      <c r="BB5633" s="41"/>
      <c r="BC5633" s="41"/>
      <c r="BD5633" s="41"/>
      <c r="BE5633" s="41"/>
      <c r="BF5633" s="41"/>
      <c r="BG5633" s="41"/>
      <c r="BH5633" s="41"/>
      <c r="BI5633" s="41"/>
      <c r="BJ5633" s="41"/>
      <c r="BK5633" s="41"/>
      <c r="BL5633" s="41"/>
      <c r="BM5633" s="41"/>
      <c r="BN5633" s="41"/>
      <c r="BO5633" s="41"/>
      <c r="BP5633" s="108"/>
      <c r="CG5633" s="102"/>
      <c r="CI5633" s="45"/>
    </row>
    <row r="5634" spans="37:87" ht="13" customHeight="1">
      <c r="AK5634" s="114"/>
      <c r="AL5634" s="41"/>
      <c r="AM5634" s="41"/>
      <c r="AN5634" s="41"/>
      <c r="AO5634" s="41"/>
      <c r="AP5634" s="41"/>
      <c r="AQ5634" s="41"/>
      <c r="AR5634" s="41"/>
      <c r="AS5634" s="41"/>
      <c r="AT5634" s="41"/>
      <c r="AU5634" s="41"/>
      <c r="AV5634" s="41"/>
      <c r="AW5634" s="41"/>
      <c r="AX5634" s="41"/>
      <c r="AY5634" s="41"/>
      <c r="AZ5634" s="41"/>
      <c r="BA5634" s="41"/>
      <c r="BB5634" s="41"/>
      <c r="BC5634" s="41"/>
      <c r="BD5634" s="41"/>
      <c r="BE5634" s="41"/>
      <c r="BF5634" s="41"/>
      <c r="BG5634" s="41"/>
      <c r="BH5634" s="41"/>
      <c r="BI5634" s="41"/>
      <c r="BJ5634" s="41"/>
      <c r="BK5634" s="41"/>
      <c r="BL5634" s="41"/>
      <c r="BM5634" s="41"/>
      <c r="BN5634" s="41"/>
      <c r="BO5634" s="41"/>
      <c r="BP5634" s="108"/>
      <c r="CG5634" s="102"/>
      <c r="CI5634" s="45"/>
    </row>
    <row r="5635" spans="37:87" ht="13" customHeight="1">
      <c r="AK5635" s="114"/>
      <c r="AL5635" s="41"/>
      <c r="AM5635" s="41"/>
      <c r="AN5635" s="41"/>
      <c r="AO5635" s="41"/>
      <c r="AP5635" s="41"/>
      <c r="AQ5635" s="41"/>
      <c r="AR5635" s="41"/>
      <c r="AS5635" s="41"/>
      <c r="AT5635" s="41"/>
      <c r="AU5635" s="41"/>
      <c r="AV5635" s="41"/>
      <c r="AW5635" s="41"/>
      <c r="AX5635" s="41"/>
      <c r="AY5635" s="41"/>
      <c r="AZ5635" s="41"/>
      <c r="BA5635" s="41"/>
      <c r="BB5635" s="41"/>
      <c r="BC5635" s="41"/>
      <c r="BD5635" s="41"/>
      <c r="BE5635" s="41"/>
      <c r="BF5635" s="41"/>
      <c r="BG5635" s="41"/>
      <c r="BH5635" s="41"/>
      <c r="BI5635" s="41"/>
      <c r="BJ5635" s="41"/>
      <c r="BK5635" s="41"/>
      <c r="BL5635" s="41"/>
      <c r="BM5635" s="41"/>
      <c r="BN5635" s="41"/>
      <c r="BO5635" s="41"/>
      <c r="BP5635" s="108"/>
      <c r="CG5635" s="102"/>
      <c r="CI5635" s="45"/>
    </row>
    <row r="5636" spans="37:87" ht="13" customHeight="1">
      <c r="AK5636" s="114"/>
      <c r="AL5636" s="41"/>
      <c r="AM5636" s="41"/>
      <c r="AN5636" s="41"/>
      <c r="AO5636" s="41"/>
      <c r="AP5636" s="41"/>
      <c r="AQ5636" s="41"/>
      <c r="AR5636" s="41"/>
      <c r="AS5636" s="41"/>
      <c r="AT5636" s="41"/>
      <c r="AU5636" s="41"/>
      <c r="AV5636" s="41"/>
      <c r="AW5636" s="41"/>
      <c r="AX5636" s="41"/>
      <c r="AY5636" s="41"/>
      <c r="AZ5636" s="41"/>
      <c r="BA5636" s="41"/>
      <c r="BB5636" s="41"/>
      <c r="BC5636" s="41"/>
      <c r="BD5636" s="41"/>
      <c r="BE5636" s="41"/>
      <c r="BF5636" s="41"/>
      <c r="BG5636" s="41"/>
      <c r="BH5636" s="41"/>
      <c r="BI5636" s="41"/>
      <c r="BJ5636" s="41"/>
      <c r="BK5636" s="41"/>
      <c r="BL5636" s="41"/>
      <c r="BM5636" s="41"/>
      <c r="BN5636" s="41"/>
      <c r="BO5636" s="41"/>
      <c r="BP5636" s="108"/>
      <c r="CG5636" s="102"/>
      <c r="CI5636" s="45"/>
    </row>
    <row r="5637" spans="37:87" ht="13" customHeight="1">
      <c r="AK5637" s="114"/>
      <c r="AL5637" s="41"/>
      <c r="AM5637" s="41"/>
      <c r="AN5637" s="41"/>
      <c r="AO5637" s="41"/>
      <c r="AP5637" s="41"/>
      <c r="AQ5637" s="41"/>
      <c r="AR5637" s="41"/>
      <c r="AS5637" s="41"/>
      <c r="AT5637" s="41"/>
      <c r="AU5637" s="41"/>
      <c r="AV5637" s="41"/>
      <c r="AW5637" s="41"/>
      <c r="AX5637" s="41"/>
      <c r="AY5637" s="41"/>
      <c r="AZ5637" s="41"/>
      <c r="BA5637" s="41"/>
      <c r="BB5637" s="41"/>
      <c r="BC5637" s="41"/>
      <c r="BD5637" s="41"/>
      <c r="BE5637" s="41"/>
      <c r="BF5637" s="41"/>
      <c r="BG5637" s="41"/>
      <c r="BH5637" s="41"/>
      <c r="BI5637" s="41"/>
      <c r="BJ5637" s="41"/>
      <c r="BK5637" s="41"/>
      <c r="BL5637" s="41"/>
      <c r="BM5637" s="41"/>
      <c r="BN5637" s="41"/>
      <c r="BO5637" s="41"/>
      <c r="BP5637" s="108"/>
      <c r="CG5637" s="102"/>
      <c r="CI5637" s="45"/>
    </row>
    <row r="5638" spans="37:87" ht="13" customHeight="1">
      <c r="AK5638" s="114"/>
      <c r="AL5638" s="41"/>
      <c r="AM5638" s="41"/>
      <c r="AN5638" s="41"/>
      <c r="AO5638" s="41"/>
      <c r="AP5638" s="41"/>
      <c r="AQ5638" s="41"/>
      <c r="AR5638" s="41"/>
      <c r="AS5638" s="41"/>
      <c r="AT5638" s="41"/>
      <c r="AU5638" s="41"/>
      <c r="AV5638" s="41"/>
      <c r="AW5638" s="41"/>
      <c r="AX5638" s="41"/>
      <c r="AY5638" s="41"/>
      <c r="AZ5638" s="41"/>
      <c r="BA5638" s="41"/>
      <c r="BB5638" s="41"/>
      <c r="BC5638" s="41"/>
      <c r="BD5638" s="41"/>
      <c r="BE5638" s="41"/>
      <c r="BF5638" s="41"/>
      <c r="BG5638" s="41"/>
      <c r="BH5638" s="41"/>
      <c r="BI5638" s="41"/>
      <c r="BJ5638" s="41"/>
      <c r="BK5638" s="41"/>
      <c r="BL5638" s="41"/>
      <c r="BM5638" s="41"/>
      <c r="BN5638" s="41"/>
      <c r="BO5638" s="41"/>
      <c r="BP5638" s="108"/>
      <c r="CG5638" s="102"/>
      <c r="CI5638" s="45"/>
    </row>
    <row r="5639" spans="37:87" ht="13" customHeight="1">
      <c r="AK5639" s="114"/>
      <c r="AL5639" s="41"/>
      <c r="AM5639" s="41"/>
      <c r="AN5639" s="41"/>
      <c r="AO5639" s="41"/>
      <c r="AP5639" s="41"/>
      <c r="AQ5639" s="41"/>
      <c r="AR5639" s="41"/>
      <c r="AS5639" s="41"/>
      <c r="AT5639" s="41"/>
      <c r="AU5639" s="41"/>
      <c r="AV5639" s="41"/>
      <c r="AW5639" s="41"/>
      <c r="AX5639" s="41"/>
      <c r="AY5639" s="41"/>
      <c r="AZ5639" s="41"/>
      <c r="BA5639" s="41"/>
      <c r="BB5639" s="41"/>
      <c r="BC5639" s="41"/>
      <c r="BD5639" s="41"/>
      <c r="BE5639" s="41"/>
      <c r="BF5639" s="41"/>
      <c r="BG5639" s="41"/>
      <c r="BH5639" s="41"/>
      <c r="BI5639" s="41"/>
      <c r="BJ5639" s="41"/>
      <c r="BK5639" s="41"/>
      <c r="BL5639" s="41"/>
      <c r="BM5639" s="41"/>
      <c r="BN5639" s="41"/>
      <c r="BO5639" s="41"/>
      <c r="BP5639" s="108"/>
      <c r="CG5639" s="102"/>
      <c r="CI5639" s="45"/>
    </row>
    <row r="5640" spans="37:87" ht="13" customHeight="1">
      <c r="AK5640" s="114"/>
      <c r="AL5640" s="41"/>
      <c r="AM5640" s="41"/>
      <c r="AN5640" s="41"/>
      <c r="AO5640" s="41"/>
      <c r="AP5640" s="41"/>
      <c r="AQ5640" s="41"/>
      <c r="AR5640" s="41"/>
      <c r="AS5640" s="41"/>
      <c r="AT5640" s="41"/>
      <c r="AU5640" s="41"/>
      <c r="AV5640" s="41"/>
      <c r="AW5640" s="41"/>
      <c r="AX5640" s="41"/>
      <c r="AY5640" s="41"/>
      <c r="AZ5640" s="41"/>
      <c r="BA5640" s="41"/>
      <c r="BB5640" s="41"/>
      <c r="BC5640" s="41"/>
      <c r="BD5640" s="41"/>
      <c r="BE5640" s="41"/>
      <c r="BF5640" s="41"/>
      <c r="BG5640" s="41"/>
      <c r="BH5640" s="41"/>
      <c r="BI5640" s="41"/>
      <c r="BJ5640" s="41"/>
      <c r="BK5640" s="41"/>
      <c r="BL5640" s="41"/>
      <c r="BM5640" s="41"/>
      <c r="BN5640" s="41"/>
      <c r="BO5640" s="41"/>
      <c r="BP5640" s="108"/>
      <c r="CG5640" s="102"/>
      <c r="CI5640" s="45"/>
    </row>
    <row r="5641" spans="37:87" ht="13" customHeight="1">
      <c r="AK5641" s="114"/>
      <c r="AL5641" s="41"/>
      <c r="AM5641" s="41"/>
      <c r="AN5641" s="41"/>
      <c r="AO5641" s="41"/>
      <c r="AP5641" s="41"/>
      <c r="AQ5641" s="41"/>
      <c r="AR5641" s="41"/>
      <c r="AS5641" s="41"/>
      <c r="AT5641" s="41"/>
      <c r="AU5641" s="41"/>
      <c r="AV5641" s="41"/>
      <c r="AW5641" s="41"/>
      <c r="AX5641" s="41"/>
      <c r="AY5641" s="41"/>
      <c r="AZ5641" s="41"/>
      <c r="BA5641" s="41"/>
      <c r="BB5641" s="41"/>
      <c r="BC5641" s="41"/>
      <c r="BD5641" s="41"/>
      <c r="BE5641" s="41"/>
      <c r="BF5641" s="41"/>
      <c r="BG5641" s="41"/>
      <c r="BH5641" s="41"/>
      <c r="BI5641" s="41"/>
      <c r="BJ5641" s="41"/>
      <c r="BK5641" s="41"/>
      <c r="BL5641" s="41"/>
      <c r="BM5641" s="41"/>
      <c r="BN5641" s="41"/>
      <c r="BO5641" s="41"/>
      <c r="BP5641" s="108"/>
      <c r="CG5641" s="102"/>
      <c r="CI5641" s="45"/>
    </row>
    <row r="5642" spans="37:87" ht="13" customHeight="1">
      <c r="AK5642" s="114"/>
      <c r="AL5642" s="41"/>
      <c r="AM5642" s="41"/>
      <c r="AN5642" s="41"/>
      <c r="AO5642" s="41"/>
      <c r="AP5642" s="41"/>
      <c r="AQ5642" s="41"/>
      <c r="AR5642" s="41"/>
      <c r="AS5642" s="41"/>
      <c r="AT5642" s="41"/>
      <c r="AU5642" s="41"/>
      <c r="AV5642" s="41"/>
      <c r="AW5642" s="41"/>
      <c r="AX5642" s="41"/>
      <c r="AY5642" s="41"/>
      <c r="AZ5642" s="41"/>
      <c r="BA5642" s="41"/>
      <c r="BB5642" s="41"/>
      <c r="BC5642" s="41"/>
      <c r="BD5642" s="41"/>
      <c r="BE5642" s="41"/>
      <c r="BF5642" s="41"/>
      <c r="BG5642" s="41"/>
      <c r="BH5642" s="41"/>
      <c r="BI5642" s="41"/>
      <c r="BJ5642" s="41"/>
      <c r="BK5642" s="41"/>
      <c r="BL5642" s="41"/>
      <c r="BM5642" s="41"/>
      <c r="BN5642" s="41"/>
      <c r="BO5642" s="41"/>
      <c r="BP5642" s="108"/>
      <c r="CG5642" s="102"/>
      <c r="CI5642" s="45"/>
    </row>
    <row r="5643" spans="37:87" ht="13" customHeight="1">
      <c r="AK5643" s="114"/>
      <c r="AL5643" s="41"/>
      <c r="AM5643" s="41"/>
      <c r="AN5643" s="41"/>
      <c r="AO5643" s="41"/>
      <c r="AP5643" s="41"/>
      <c r="AQ5643" s="41"/>
      <c r="AR5643" s="41"/>
      <c r="AS5643" s="41"/>
      <c r="AT5643" s="41"/>
      <c r="AU5643" s="41"/>
      <c r="AV5643" s="41"/>
      <c r="AW5643" s="41"/>
      <c r="AX5643" s="41"/>
      <c r="AY5643" s="41"/>
      <c r="AZ5643" s="41"/>
      <c r="BA5643" s="41"/>
      <c r="BB5643" s="41"/>
      <c r="BC5643" s="41"/>
      <c r="BD5643" s="41"/>
      <c r="BE5643" s="41"/>
      <c r="BF5643" s="41"/>
      <c r="BG5643" s="41"/>
      <c r="BH5643" s="41"/>
      <c r="BI5643" s="41"/>
      <c r="BJ5643" s="41"/>
      <c r="BK5643" s="41"/>
      <c r="BL5643" s="41"/>
      <c r="BM5643" s="41"/>
      <c r="BN5643" s="41"/>
      <c r="BO5643" s="41"/>
      <c r="BP5643" s="108"/>
      <c r="CG5643" s="102"/>
      <c r="CI5643" s="45"/>
    </row>
    <row r="5644" spans="37:87" ht="13" customHeight="1">
      <c r="AK5644" s="114"/>
      <c r="AL5644" s="41"/>
      <c r="AM5644" s="41"/>
      <c r="AN5644" s="41"/>
      <c r="AO5644" s="41"/>
      <c r="AP5644" s="41"/>
      <c r="AQ5644" s="41"/>
      <c r="AR5644" s="41"/>
      <c r="AS5644" s="41"/>
      <c r="AT5644" s="41"/>
      <c r="AU5644" s="41"/>
      <c r="AV5644" s="41"/>
      <c r="AW5644" s="41"/>
      <c r="AX5644" s="41"/>
      <c r="AY5644" s="41"/>
      <c r="AZ5644" s="41"/>
      <c r="BA5644" s="41"/>
      <c r="BB5644" s="41"/>
      <c r="BC5644" s="41"/>
      <c r="BD5644" s="41"/>
      <c r="BE5644" s="41"/>
      <c r="BF5644" s="41"/>
      <c r="BG5644" s="41"/>
      <c r="BH5644" s="41"/>
      <c r="BI5644" s="41"/>
      <c r="BJ5644" s="41"/>
      <c r="BK5644" s="41"/>
      <c r="BL5644" s="41"/>
      <c r="BM5644" s="41"/>
      <c r="BN5644" s="41"/>
      <c r="BO5644" s="41"/>
      <c r="BP5644" s="108"/>
      <c r="CG5644" s="102"/>
      <c r="CI5644" s="45"/>
    </row>
    <row r="5645" spans="37:87" ht="13" customHeight="1">
      <c r="AK5645" s="114"/>
      <c r="AL5645" s="41"/>
      <c r="AM5645" s="41"/>
      <c r="AN5645" s="41"/>
      <c r="AO5645" s="41"/>
      <c r="AP5645" s="41"/>
      <c r="AQ5645" s="41"/>
      <c r="AR5645" s="41"/>
      <c r="AS5645" s="41"/>
      <c r="AT5645" s="41"/>
      <c r="AU5645" s="41"/>
      <c r="AV5645" s="41"/>
      <c r="AW5645" s="41"/>
      <c r="AX5645" s="41"/>
      <c r="AY5645" s="41"/>
      <c r="AZ5645" s="41"/>
      <c r="BA5645" s="41"/>
      <c r="BB5645" s="41"/>
      <c r="BC5645" s="41"/>
      <c r="BD5645" s="41"/>
      <c r="BE5645" s="41"/>
      <c r="BF5645" s="41"/>
      <c r="BG5645" s="41"/>
      <c r="BH5645" s="41"/>
      <c r="BI5645" s="41"/>
      <c r="BJ5645" s="41"/>
      <c r="BK5645" s="41"/>
      <c r="BL5645" s="41"/>
      <c r="BM5645" s="41"/>
      <c r="BN5645" s="41"/>
      <c r="BO5645" s="41"/>
      <c r="BP5645" s="108"/>
      <c r="CG5645" s="102"/>
      <c r="CI5645" s="45"/>
    </row>
    <row r="5646" spans="37:87" ht="13" customHeight="1">
      <c r="AK5646" s="114"/>
      <c r="AL5646" s="41"/>
      <c r="AM5646" s="41"/>
      <c r="AN5646" s="41"/>
      <c r="AO5646" s="41"/>
      <c r="AP5646" s="41"/>
      <c r="AQ5646" s="41"/>
      <c r="AR5646" s="41"/>
      <c r="AS5646" s="41"/>
      <c r="AT5646" s="41"/>
      <c r="AU5646" s="41"/>
      <c r="AV5646" s="41"/>
      <c r="AW5646" s="41"/>
      <c r="AX5646" s="41"/>
      <c r="AY5646" s="41"/>
      <c r="AZ5646" s="41"/>
      <c r="BA5646" s="41"/>
      <c r="BB5646" s="41"/>
      <c r="BC5646" s="41"/>
      <c r="BD5646" s="41"/>
      <c r="BE5646" s="41"/>
      <c r="BF5646" s="41"/>
      <c r="BG5646" s="41"/>
      <c r="BH5646" s="41"/>
      <c r="BI5646" s="41"/>
      <c r="BJ5646" s="41"/>
      <c r="BK5646" s="41"/>
      <c r="BL5646" s="41"/>
      <c r="BM5646" s="41"/>
      <c r="BN5646" s="41"/>
      <c r="BO5646" s="41"/>
      <c r="BP5646" s="108"/>
      <c r="CG5646" s="102"/>
      <c r="CI5646" s="45"/>
    </row>
    <row r="5647" spans="37:87" ht="13" customHeight="1">
      <c r="AK5647" s="114"/>
      <c r="AL5647" s="41"/>
      <c r="AM5647" s="41"/>
      <c r="AN5647" s="41"/>
      <c r="AO5647" s="41"/>
      <c r="AP5647" s="41"/>
      <c r="AQ5647" s="41"/>
      <c r="AR5647" s="41"/>
      <c r="AS5647" s="41"/>
      <c r="AT5647" s="41"/>
      <c r="AU5647" s="41"/>
      <c r="AV5647" s="41"/>
      <c r="AW5647" s="41"/>
      <c r="AX5647" s="41"/>
      <c r="AY5647" s="41"/>
      <c r="AZ5647" s="41"/>
      <c r="BA5647" s="41"/>
      <c r="BB5647" s="41"/>
      <c r="BC5647" s="41"/>
      <c r="BD5647" s="41"/>
      <c r="BE5647" s="41"/>
      <c r="BF5647" s="41"/>
      <c r="BG5647" s="41"/>
      <c r="BH5647" s="41"/>
      <c r="BI5647" s="41"/>
      <c r="BJ5647" s="41"/>
      <c r="BK5647" s="41"/>
      <c r="BL5647" s="41"/>
      <c r="BM5647" s="41"/>
      <c r="BN5647" s="41"/>
      <c r="BO5647" s="41"/>
      <c r="BP5647" s="108"/>
      <c r="CG5647" s="102"/>
      <c r="CI5647" s="45"/>
    </row>
    <row r="5648" spans="37:87" ht="13" customHeight="1">
      <c r="AK5648" s="114"/>
      <c r="AL5648" s="41"/>
      <c r="AM5648" s="41"/>
      <c r="AN5648" s="41"/>
      <c r="AO5648" s="41"/>
      <c r="AP5648" s="41"/>
      <c r="AQ5648" s="41"/>
      <c r="AR5648" s="41"/>
      <c r="AS5648" s="41"/>
      <c r="AT5648" s="41"/>
      <c r="AU5648" s="41"/>
      <c r="AV5648" s="41"/>
      <c r="AW5648" s="41"/>
      <c r="AX5648" s="41"/>
      <c r="AY5648" s="41"/>
      <c r="AZ5648" s="41"/>
      <c r="BA5648" s="41"/>
      <c r="BB5648" s="41"/>
      <c r="BC5648" s="41"/>
      <c r="BD5648" s="41"/>
      <c r="BE5648" s="41"/>
      <c r="BF5648" s="41"/>
      <c r="BG5648" s="41"/>
      <c r="BH5648" s="41"/>
      <c r="BI5648" s="41"/>
      <c r="BJ5648" s="41"/>
      <c r="BK5648" s="41"/>
      <c r="BL5648" s="41"/>
      <c r="BM5648" s="41"/>
      <c r="BN5648" s="41"/>
      <c r="BO5648" s="41"/>
      <c r="BP5648" s="108"/>
      <c r="CG5648" s="102"/>
      <c r="CI5648" s="45"/>
    </row>
    <row r="5649" spans="37:87" ht="13" customHeight="1">
      <c r="AK5649" s="114"/>
      <c r="AL5649" s="41"/>
      <c r="AM5649" s="41"/>
      <c r="AN5649" s="41"/>
      <c r="AO5649" s="41"/>
      <c r="AP5649" s="41"/>
      <c r="AQ5649" s="41"/>
      <c r="AR5649" s="41"/>
      <c r="AS5649" s="41"/>
      <c r="AT5649" s="41"/>
      <c r="AU5649" s="41"/>
      <c r="AV5649" s="41"/>
      <c r="AW5649" s="41"/>
      <c r="AX5649" s="41"/>
      <c r="AY5649" s="41"/>
      <c r="AZ5649" s="41"/>
      <c r="BA5649" s="41"/>
      <c r="BB5649" s="41"/>
      <c r="BC5649" s="41"/>
      <c r="BD5649" s="41"/>
      <c r="BE5649" s="41"/>
      <c r="BF5649" s="41"/>
      <c r="BG5649" s="41"/>
      <c r="BH5649" s="41"/>
      <c r="BI5649" s="41"/>
      <c r="BJ5649" s="41"/>
      <c r="BK5649" s="41"/>
      <c r="BL5649" s="41"/>
      <c r="BM5649" s="41"/>
      <c r="BN5649" s="41"/>
      <c r="BO5649" s="41"/>
      <c r="BP5649" s="108"/>
      <c r="CG5649" s="102"/>
      <c r="CI5649" s="45"/>
    </row>
    <row r="5650" spans="37:87" ht="13" customHeight="1">
      <c r="AK5650" s="114"/>
      <c r="AL5650" s="41"/>
      <c r="AM5650" s="41"/>
      <c r="AN5650" s="41"/>
      <c r="AO5650" s="41"/>
      <c r="AP5650" s="41"/>
      <c r="AQ5650" s="41"/>
      <c r="AR5650" s="41"/>
      <c r="AS5650" s="41"/>
      <c r="AT5650" s="41"/>
      <c r="AU5650" s="41"/>
      <c r="AV5650" s="41"/>
      <c r="AW5650" s="41"/>
      <c r="AX5650" s="41"/>
      <c r="AY5650" s="41"/>
      <c r="AZ5650" s="41"/>
      <c r="BA5650" s="41"/>
      <c r="BB5650" s="41"/>
      <c r="BC5650" s="41"/>
      <c r="BD5650" s="41"/>
      <c r="BE5650" s="41"/>
      <c r="BF5650" s="41"/>
      <c r="BG5650" s="41"/>
      <c r="BH5650" s="41"/>
      <c r="BI5650" s="41"/>
      <c r="BJ5650" s="41"/>
      <c r="BK5650" s="41"/>
      <c r="BL5650" s="41"/>
      <c r="BM5650" s="41"/>
      <c r="BN5650" s="41"/>
      <c r="BO5650" s="41"/>
      <c r="BP5650" s="108"/>
      <c r="CG5650" s="102"/>
      <c r="CI5650" s="45"/>
    </row>
    <row r="5651" spans="37:87" ht="13" customHeight="1">
      <c r="AK5651" s="114"/>
      <c r="AL5651" s="41"/>
      <c r="AM5651" s="41"/>
      <c r="AN5651" s="41"/>
      <c r="AO5651" s="41"/>
      <c r="AP5651" s="41"/>
      <c r="AQ5651" s="41"/>
      <c r="AR5651" s="41"/>
      <c r="AS5651" s="41"/>
      <c r="AT5651" s="41"/>
      <c r="AU5651" s="41"/>
      <c r="AV5651" s="41"/>
      <c r="AW5651" s="41"/>
      <c r="AX5651" s="41"/>
      <c r="AY5651" s="41"/>
      <c r="AZ5651" s="41"/>
      <c r="BA5651" s="41"/>
      <c r="BB5651" s="41"/>
      <c r="BC5651" s="41"/>
      <c r="BD5651" s="41"/>
      <c r="BE5651" s="41"/>
      <c r="BF5651" s="41"/>
      <c r="BG5651" s="41"/>
      <c r="BH5651" s="41"/>
      <c r="BI5651" s="41"/>
      <c r="BJ5651" s="41"/>
      <c r="BK5651" s="41"/>
      <c r="BL5651" s="41"/>
      <c r="BM5651" s="41"/>
      <c r="BN5651" s="41"/>
      <c r="BO5651" s="41"/>
      <c r="BP5651" s="108"/>
      <c r="CG5651" s="102"/>
      <c r="CI5651" s="45"/>
    </row>
    <row r="5652" spans="37:87" ht="13" customHeight="1">
      <c r="AK5652" s="114"/>
      <c r="AL5652" s="41"/>
      <c r="AM5652" s="41"/>
      <c r="AN5652" s="41"/>
      <c r="AO5652" s="41"/>
      <c r="AP5652" s="41"/>
      <c r="AQ5652" s="41"/>
      <c r="AR5652" s="41"/>
      <c r="AS5652" s="41"/>
      <c r="AT5652" s="41"/>
      <c r="AU5652" s="41"/>
      <c r="AV5652" s="41"/>
      <c r="AW5652" s="41"/>
      <c r="AX5652" s="41"/>
      <c r="AY5652" s="41"/>
      <c r="AZ5652" s="41"/>
      <c r="BA5652" s="41"/>
      <c r="BB5652" s="41"/>
      <c r="BC5652" s="41"/>
      <c r="BD5652" s="41"/>
      <c r="BE5652" s="41"/>
      <c r="BF5652" s="41"/>
      <c r="BG5652" s="41"/>
      <c r="BH5652" s="41"/>
      <c r="BI5652" s="41"/>
      <c r="BJ5652" s="41"/>
      <c r="BK5652" s="41"/>
      <c r="BL5652" s="41"/>
      <c r="BM5652" s="41"/>
      <c r="BN5652" s="41"/>
      <c r="BO5652" s="41"/>
      <c r="BP5652" s="108"/>
      <c r="CG5652" s="102"/>
      <c r="CI5652" s="45"/>
    </row>
    <row r="5653" spans="37:87" ht="13" customHeight="1">
      <c r="AK5653" s="114"/>
      <c r="AL5653" s="41"/>
      <c r="AM5653" s="41"/>
      <c r="AN5653" s="41"/>
      <c r="AO5653" s="41"/>
      <c r="AP5653" s="41"/>
      <c r="AQ5653" s="41"/>
      <c r="AR5653" s="41"/>
      <c r="AS5653" s="41"/>
      <c r="AT5653" s="41"/>
      <c r="AU5653" s="41"/>
      <c r="AV5653" s="41"/>
      <c r="AW5653" s="41"/>
      <c r="AX5653" s="41"/>
      <c r="AY5653" s="41"/>
      <c r="AZ5653" s="41"/>
      <c r="BA5653" s="41"/>
      <c r="BB5653" s="41"/>
      <c r="BC5653" s="41"/>
      <c r="BD5653" s="41"/>
      <c r="BE5653" s="41"/>
      <c r="BF5653" s="41"/>
      <c r="BG5653" s="41"/>
      <c r="BH5653" s="41"/>
      <c r="BI5653" s="41"/>
      <c r="BJ5653" s="41"/>
      <c r="BK5653" s="41"/>
      <c r="BL5653" s="41"/>
      <c r="BM5653" s="41"/>
      <c r="BN5653" s="41"/>
      <c r="BO5653" s="41"/>
      <c r="BP5653" s="108"/>
      <c r="CG5653" s="102"/>
      <c r="CI5653" s="45"/>
    </row>
    <row r="5654" spans="37:87" ht="13" customHeight="1">
      <c r="AK5654" s="114"/>
      <c r="AL5654" s="41"/>
      <c r="AM5654" s="41"/>
      <c r="AN5654" s="41"/>
      <c r="AO5654" s="41"/>
      <c r="AP5654" s="41"/>
      <c r="AQ5654" s="41"/>
      <c r="AR5654" s="41"/>
      <c r="AS5654" s="41"/>
      <c r="AT5654" s="41"/>
      <c r="AU5654" s="41"/>
      <c r="AV5654" s="41"/>
      <c r="AW5654" s="41"/>
      <c r="AX5654" s="41"/>
      <c r="AY5654" s="41"/>
      <c r="AZ5654" s="41"/>
      <c r="BA5654" s="41"/>
      <c r="BB5654" s="41"/>
      <c r="BC5654" s="41"/>
      <c r="BD5654" s="41"/>
      <c r="BE5654" s="41"/>
      <c r="BF5654" s="41"/>
      <c r="BG5654" s="41"/>
      <c r="BH5654" s="41"/>
      <c r="BI5654" s="41"/>
      <c r="BJ5654" s="41"/>
      <c r="BK5654" s="41"/>
      <c r="BL5654" s="41"/>
      <c r="BM5654" s="41"/>
      <c r="BN5654" s="41"/>
      <c r="BO5654" s="41"/>
      <c r="BP5654" s="108"/>
      <c r="CG5654" s="102"/>
      <c r="CI5654" s="45"/>
    </row>
    <row r="5655" spans="37:87" ht="13" customHeight="1">
      <c r="AK5655" s="114"/>
      <c r="AL5655" s="41"/>
      <c r="AM5655" s="41"/>
      <c r="AN5655" s="41"/>
      <c r="AO5655" s="41"/>
      <c r="AP5655" s="41"/>
      <c r="AQ5655" s="41"/>
      <c r="AR5655" s="41"/>
      <c r="AS5655" s="41"/>
      <c r="AT5655" s="41"/>
      <c r="AU5655" s="41"/>
      <c r="AV5655" s="41"/>
      <c r="AW5655" s="41"/>
      <c r="AX5655" s="41"/>
      <c r="AY5655" s="41"/>
      <c r="AZ5655" s="41"/>
      <c r="BA5655" s="41"/>
      <c r="BB5655" s="41"/>
      <c r="BC5655" s="41"/>
      <c r="BD5655" s="41"/>
      <c r="BE5655" s="41"/>
      <c r="BF5655" s="41"/>
      <c r="BG5655" s="41"/>
      <c r="BH5655" s="41"/>
      <c r="BI5655" s="41"/>
      <c r="BJ5655" s="41"/>
      <c r="BK5655" s="41"/>
      <c r="BL5655" s="41"/>
      <c r="BM5655" s="41"/>
      <c r="BN5655" s="41"/>
      <c r="BO5655" s="41"/>
      <c r="BP5655" s="108"/>
      <c r="CG5655" s="102"/>
      <c r="CI5655" s="45"/>
    </row>
    <row r="5656" spans="37:87" ht="13" customHeight="1">
      <c r="AK5656" s="114"/>
      <c r="AL5656" s="41"/>
      <c r="AM5656" s="41"/>
      <c r="AN5656" s="41"/>
      <c r="AO5656" s="41"/>
      <c r="AP5656" s="41"/>
      <c r="AQ5656" s="41"/>
      <c r="AR5656" s="41"/>
      <c r="AS5656" s="41"/>
      <c r="AT5656" s="41"/>
      <c r="AU5656" s="41"/>
      <c r="AV5656" s="41"/>
      <c r="AW5656" s="41"/>
      <c r="AX5656" s="41"/>
      <c r="AY5656" s="41"/>
      <c r="AZ5656" s="41"/>
      <c r="BA5656" s="41"/>
      <c r="BB5656" s="41"/>
      <c r="BC5656" s="41"/>
      <c r="BD5656" s="41"/>
      <c r="BE5656" s="41"/>
      <c r="BF5656" s="41"/>
      <c r="BG5656" s="41"/>
      <c r="BH5656" s="41"/>
      <c r="BI5656" s="41"/>
      <c r="BJ5656" s="41"/>
      <c r="BK5656" s="41"/>
      <c r="BL5656" s="41"/>
      <c r="BM5656" s="41"/>
      <c r="BN5656" s="41"/>
      <c r="BO5656" s="41"/>
      <c r="BP5656" s="108"/>
      <c r="CG5656" s="102"/>
      <c r="CI5656" s="45"/>
    </row>
    <row r="5657" spans="37:87" ht="13" customHeight="1">
      <c r="AK5657" s="114"/>
      <c r="AL5657" s="41"/>
      <c r="AM5657" s="41"/>
      <c r="AN5657" s="41"/>
      <c r="AO5657" s="41"/>
      <c r="AP5657" s="41"/>
      <c r="AQ5657" s="41"/>
      <c r="AR5657" s="41"/>
      <c r="AS5657" s="41"/>
      <c r="AT5657" s="41"/>
      <c r="AU5657" s="41"/>
      <c r="AV5657" s="41"/>
      <c r="AW5657" s="41"/>
      <c r="AX5657" s="41"/>
      <c r="AY5657" s="41"/>
      <c r="AZ5657" s="41"/>
      <c r="BA5657" s="41"/>
      <c r="BB5657" s="41"/>
      <c r="BC5657" s="41"/>
      <c r="BD5657" s="41"/>
      <c r="BE5657" s="41"/>
      <c r="BF5657" s="41"/>
      <c r="BG5657" s="41"/>
      <c r="BH5657" s="41"/>
      <c r="BI5657" s="41"/>
      <c r="BJ5657" s="41"/>
      <c r="BK5657" s="41"/>
      <c r="BL5657" s="41"/>
      <c r="BM5657" s="41"/>
      <c r="BN5657" s="41"/>
      <c r="BO5657" s="41"/>
      <c r="BP5657" s="108"/>
      <c r="CG5657" s="102"/>
      <c r="CI5657" s="45"/>
    </row>
    <row r="5658" spans="37:87" ht="13" customHeight="1">
      <c r="AK5658" s="114"/>
      <c r="AL5658" s="41"/>
      <c r="AM5658" s="41"/>
      <c r="AN5658" s="41"/>
      <c r="AO5658" s="41"/>
      <c r="AP5658" s="41"/>
      <c r="AQ5658" s="41"/>
      <c r="AR5658" s="41"/>
      <c r="AS5658" s="41"/>
      <c r="AT5658" s="41"/>
      <c r="AU5658" s="41"/>
      <c r="AV5658" s="41"/>
      <c r="AW5658" s="41"/>
      <c r="AX5658" s="41"/>
      <c r="AY5658" s="41"/>
      <c r="AZ5658" s="41"/>
      <c r="BA5658" s="41"/>
      <c r="BB5658" s="41"/>
      <c r="BC5658" s="41"/>
      <c r="BD5658" s="41"/>
      <c r="BE5658" s="41"/>
      <c r="BF5658" s="41"/>
      <c r="BG5658" s="41"/>
      <c r="BH5658" s="41"/>
      <c r="BI5658" s="41"/>
      <c r="BJ5658" s="41"/>
      <c r="BK5658" s="41"/>
      <c r="BL5658" s="41"/>
      <c r="BM5658" s="41"/>
      <c r="BN5658" s="41"/>
      <c r="BO5658" s="41"/>
      <c r="BP5658" s="108"/>
      <c r="CG5658" s="102"/>
      <c r="CI5658" s="45"/>
    </row>
    <row r="5659" spans="37:87" ht="13" customHeight="1">
      <c r="AK5659" s="114"/>
      <c r="AL5659" s="41"/>
      <c r="AM5659" s="41"/>
      <c r="AN5659" s="41"/>
      <c r="AO5659" s="41"/>
      <c r="AP5659" s="41"/>
      <c r="AQ5659" s="41"/>
      <c r="AR5659" s="41"/>
      <c r="AS5659" s="41"/>
      <c r="AT5659" s="41"/>
      <c r="AU5659" s="41"/>
      <c r="AV5659" s="41"/>
      <c r="AW5659" s="41"/>
      <c r="AX5659" s="41"/>
      <c r="AY5659" s="41"/>
      <c r="AZ5659" s="41"/>
      <c r="BA5659" s="41"/>
      <c r="BB5659" s="41"/>
      <c r="BC5659" s="41"/>
      <c r="BD5659" s="41"/>
      <c r="BE5659" s="41"/>
      <c r="BF5659" s="41"/>
      <c r="BG5659" s="41"/>
      <c r="BH5659" s="41"/>
      <c r="BI5659" s="41"/>
      <c r="BJ5659" s="41"/>
      <c r="BK5659" s="41"/>
      <c r="BL5659" s="41"/>
      <c r="BM5659" s="41"/>
      <c r="BN5659" s="41"/>
      <c r="BO5659" s="41"/>
      <c r="BP5659" s="108"/>
      <c r="CG5659" s="102"/>
      <c r="CI5659" s="45"/>
    </row>
    <row r="5660" spans="37:87" ht="13" customHeight="1">
      <c r="AK5660" s="114"/>
      <c r="AL5660" s="41"/>
      <c r="AM5660" s="41"/>
      <c r="AN5660" s="41"/>
      <c r="AO5660" s="41"/>
      <c r="AP5660" s="41"/>
      <c r="AQ5660" s="41"/>
      <c r="AR5660" s="41"/>
      <c r="AS5660" s="41"/>
      <c r="AT5660" s="41"/>
      <c r="AU5660" s="41"/>
      <c r="AV5660" s="41"/>
      <c r="AW5660" s="41"/>
      <c r="AX5660" s="41"/>
      <c r="AY5660" s="41"/>
      <c r="AZ5660" s="41"/>
      <c r="BA5660" s="41"/>
      <c r="BB5660" s="41"/>
      <c r="BC5660" s="41"/>
      <c r="BD5660" s="41"/>
      <c r="BE5660" s="41"/>
      <c r="BF5660" s="41"/>
      <c r="BG5660" s="41"/>
      <c r="BH5660" s="41"/>
      <c r="BI5660" s="41"/>
      <c r="BJ5660" s="41"/>
      <c r="BK5660" s="41"/>
      <c r="BL5660" s="41"/>
      <c r="BM5660" s="41"/>
      <c r="BN5660" s="41"/>
      <c r="BO5660" s="41"/>
      <c r="BP5660" s="108"/>
      <c r="CG5660" s="102"/>
      <c r="CI5660" s="45"/>
    </row>
    <row r="5661" spans="37:87" ht="13" customHeight="1">
      <c r="AK5661" s="114"/>
      <c r="AL5661" s="41"/>
      <c r="AM5661" s="41"/>
      <c r="AN5661" s="41"/>
      <c r="AO5661" s="41"/>
      <c r="AP5661" s="41"/>
      <c r="AQ5661" s="41"/>
      <c r="AR5661" s="41"/>
      <c r="AS5661" s="41"/>
      <c r="AT5661" s="41"/>
      <c r="AU5661" s="41"/>
      <c r="AV5661" s="41"/>
      <c r="AW5661" s="41"/>
      <c r="AX5661" s="41"/>
      <c r="AY5661" s="41"/>
      <c r="AZ5661" s="41"/>
      <c r="BA5661" s="41"/>
      <c r="BB5661" s="41"/>
      <c r="BC5661" s="41"/>
      <c r="BD5661" s="41"/>
      <c r="BE5661" s="41"/>
      <c r="BF5661" s="41"/>
      <c r="BG5661" s="41"/>
      <c r="BH5661" s="41"/>
      <c r="BI5661" s="41"/>
      <c r="BJ5661" s="41"/>
      <c r="BK5661" s="41"/>
      <c r="BL5661" s="41"/>
      <c r="BM5661" s="41"/>
      <c r="BN5661" s="41"/>
      <c r="BO5661" s="41"/>
      <c r="BP5661" s="108"/>
      <c r="CG5661" s="102"/>
      <c r="CI5661" s="45"/>
    </row>
    <row r="5662" spans="37:87" ht="13" customHeight="1">
      <c r="AK5662" s="114"/>
      <c r="AL5662" s="41"/>
      <c r="AM5662" s="41"/>
      <c r="AN5662" s="41"/>
      <c r="AO5662" s="41"/>
      <c r="AP5662" s="41"/>
      <c r="AQ5662" s="41"/>
      <c r="AR5662" s="41"/>
      <c r="AS5662" s="41"/>
      <c r="AT5662" s="41"/>
      <c r="AU5662" s="41"/>
      <c r="AV5662" s="41"/>
      <c r="AW5662" s="41"/>
      <c r="AX5662" s="41"/>
      <c r="AY5662" s="41"/>
      <c r="AZ5662" s="41"/>
      <c r="BA5662" s="41"/>
      <c r="BB5662" s="41"/>
      <c r="BC5662" s="41"/>
      <c r="BD5662" s="41"/>
      <c r="BE5662" s="41"/>
      <c r="BF5662" s="41"/>
      <c r="BG5662" s="41"/>
      <c r="BH5662" s="41"/>
      <c r="BI5662" s="41"/>
      <c r="BJ5662" s="41"/>
      <c r="BK5662" s="41"/>
      <c r="BL5662" s="41"/>
      <c r="BM5662" s="41"/>
      <c r="BN5662" s="41"/>
      <c r="BO5662" s="41"/>
      <c r="BP5662" s="108"/>
      <c r="CG5662" s="102"/>
      <c r="CI5662" s="45"/>
    </row>
    <row r="5663" spans="37:87" ht="13" customHeight="1">
      <c r="AK5663" s="114"/>
      <c r="AL5663" s="41"/>
      <c r="AM5663" s="41"/>
      <c r="AN5663" s="41"/>
      <c r="AO5663" s="41"/>
      <c r="AP5663" s="41"/>
      <c r="AQ5663" s="41"/>
      <c r="AR5663" s="41"/>
      <c r="AS5663" s="41"/>
      <c r="AT5663" s="41"/>
      <c r="AU5663" s="41"/>
      <c r="AV5663" s="41"/>
      <c r="AW5663" s="41"/>
      <c r="AX5663" s="41"/>
      <c r="AY5663" s="41"/>
      <c r="AZ5663" s="41"/>
      <c r="BA5663" s="41"/>
      <c r="BB5663" s="41"/>
      <c r="BC5663" s="41"/>
      <c r="BD5663" s="41"/>
      <c r="BE5663" s="41"/>
      <c r="BF5663" s="41"/>
      <c r="BG5663" s="41"/>
      <c r="BH5663" s="41"/>
      <c r="BI5663" s="41"/>
      <c r="BJ5663" s="41"/>
      <c r="BK5663" s="41"/>
      <c r="BL5663" s="41"/>
      <c r="BM5663" s="41"/>
      <c r="BN5663" s="41"/>
      <c r="BO5663" s="41"/>
      <c r="BP5663" s="108"/>
      <c r="CG5663" s="102"/>
      <c r="CI5663" s="45"/>
    </row>
    <row r="5664" spans="37:87" ht="13" customHeight="1">
      <c r="AK5664" s="114"/>
      <c r="AL5664" s="41"/>
      <c r="AM5664" s="41"/>
      <c r="AN5664" s="41"/>
      <c r="AO5664" s="41"/>
      <c r="AP5664" s="41"/>
      <c r="AQ5664" s="41"/>
      <c r="AR5664" s="41"/>
      <c r="AS5664" s="41"/>
      <c r="AT5664" s="41"/>
      <c r="AU5664" s="41"/>
      <c r="AV5664" s="41"/>
      <c r="AW5664" s="41"/>
      <c r="AX5664" s="41"/>
      <c r="AY5664" s="41"/>
      <c r="AZ5664" s="41"/>
      <c r="BA5664" s="41"/>
      <c r="BB5664" s="41"/>
      <c r="BC5664" s="41"/>
      <c r="BD5664" s="41"/>
      <c r="BE5664" s="41"/>
      <c r="BF5664" s="41"/>
      <c r="BG5664" s="41"/>
      <c r="BH5664" s="41"/>
      <c r="BI5664" s="41"/>
      <c r="BJ5664" s="41"/>
      <c r="BK5664" s="41"/>
      <c r="BL5664" s="41"/>
      <c r="BM5664" s="41"/>
      <c r="BN5664" s="41"/>
      <c r="BO5664" s="41"/>
      <c r="BP5664" s="108"/>
      <c r="CG5664" s="102"/>
      <c r="CI5664" s="45"/>
    </row>
    <row r="5665" spans="37:87" ht="13" customHeight="1">
      <c r="AK5665" s="114"/>
      <c r="AL5665" s="41"/>
      <c r="AM5665" s="41"/>
      <c r="AN5665" s="41"/>
      <c r="AO5665" s="41"/>
      <c r="AP5665" s="41"/>
      <c r="AQ5665" s="41"/>
      <c r="AR5665" s="41"/>
      <c r="AS5665" s="41"/>
      <c r="AT5665" s="41"/>
      <c r="AU5665" s="41"/>
      <c r="AV5665" s="41"/>
      <c r="AW5665" s="41"/>
      <c r="AX5665" s="41"/>
      <c r="AY5665" s="41"/>
      <c r="AZ5665" s="41"/>
      <c r="BA5665" s="41"/>
      <c r="BB5665" s="41"/>
      <c r="BC5665" s="41"/>
      <c r="BD5665" s="41"/>
      <c r="BE5665" s="41"/>
      <c r="BF5665" s="41"/>
      <c r="BG5665" s="41"/>
      <c r="BH5665" s="41"/>
      <c r="BI5665" s="41"/>
      <c r="BJ5665" s="41"/>
      <c r="BK5665" s="41"/>
      <c r="BL5665" s="41"/>
      <c r="BM5665" s="41"/>
      <c r="BN5665" s="41"/>
      <c r="BO5665" s="41"/>
      <c r="BP5665" s="108"/>
      <c r="CG5665" s="102"/>
      <c r="CI5665" s="45"/>
    </row>
    <row r="5666" spans="37:87" ht="13" customHeight="1">
      <c r="AK5666" s="114"/>
      <c r="AL5666" s="41"/>
      <c r="AM5666" s="41"/>
      <c r="AN5666" s="41"/>
      <c r="AO5666" s="41"/>
      <c r="AP5666" s="41"/>
      <c r="AQ5666" s="41"/>
      <c r="AR5666" s="41"/>
      <c r="AS5666" s="41"/>
      <c r="AT5666" s="41"/>
      <c r="AU5666" s="41"/>
      <c r="AV5666" s="41"/>
      <c r="AW5666" s="41"/>
      <c r="AX5666" s="41"/>
      <c r="AY5666" s="41"/>
      <c r="AZ5666" s="41"/>
      <c r="BA5666" s="41"/>
      <c r="BB5666" s="41"/>
      <c r="BC5666" s="41"/>
      <c r="BD5666" s="41"/>
      <c r="BE5666" s="41"/>
      <c r="BF5666" s="41"/>
      <c r="BG5666" s="41"/>
      <c r="BH5666" s="41"/>
      <c r="BI5666" s="41"/>
      <c r="BJ5666" s="41"/>
      <c r="BK5666" s="41"/>
      <c r="BL5666" s="41"/>
      <c r="BM5666" s="41"/>
      <c r="BN5666" s="41"/>
      <c r="BO5666" s="41"/>
      <c r="BP5666" s="108"/>
      <c r="CG5666" s="102"/>
      <c r="CI5666" s="45"/>
    </row>
    <row r="5667" spans="37:87" ht="13" customHeight="1">
      <c r="AK5667" s="114"/>
      <c r="AL5667" s="41"/>
      <c r="AM5667" s="41"/>
      <c r="AN5667" s="41"/>
      <c r="AO5667" s="41"/>
      <c r="AP5667" s="41"/>
      <c r="AQ5667" s="41"/>
      <c r="AR5667" s="41"/>
      <c r="AS5667" s="41"/>
      <c r="AT5667" s="41"/>
      <c r="AU5667" s="41"/>
      <c r="AV5667" s="41"/>
      <c r="AW5667" s="41"/>
      <c r="AX5667" s="41"/>
      <c r="AY5667" s="41"/>
      <c r="AZ5667" s="41"/>
      <c r="BA5667" s="41"/>
      <c r="BB5667" s="41"/>
      <c r="BC5667" s="41"/>
      <c r="BD5667" s="41"/>
      <c r="BE5667" s="41"/>
      <c r="BF5667" s="41"/>
      <c r="BG5667" s="41"/>
      <c r="BH5667" s="41"/>
      <c r="BI5667" s="41"/>
      <c r="BJ5667" s="41"/>
      <c r="BK5667" s="41"/>
      <c r="BL5667" s="41"/>
      <c r="BM5667" s="41"/>
      <c r="BN5667" s="41"/>
      <c r="BO5667" s="41"/>
      <c r="BP5667" s="108"/>
      <c r="CG5667" s="102"/>
      <c r="CI5667" s="45"/>
    </row>
    <row r="5668" spans="37:87" ht="13" customHeight="1">
      <c r="AK5668" s="114"/>
      <c r="AL5668" s="41"/>
      <c r="AM5668" s="41"/>
      <c r="AN5668" s="41"/>
      <c r="AO5668" s="41"/>
      <c r="AP5668" s="41"/>
      <c r="AQ5668" s="41"/>
      <c r="AR5668" s="41"/>
      <c r="AS5668" s="41"/>
      <c r="AT5668" s="41"/>
      <c r="AU5668" s="41"/>
      <c r="AV5668" s="41"/>
      <c r="AW5668" s="41"/>
      <c r="AX5668" s="41"/>
      <c r="AY5668" s="41"/>
      <c r="AZ5668" s="41"/>
      <c r="BA5668" s="41"/>
      <c r="BB5668" s="41"/>
      <c r="BC5668" s="41"/>
      <c r="BD5668" s="41"/>
      <c r="BE5668" s="41"/>
      <c r="BF5668" s="41"/>
      <c r="BG5668" s="41"/>
      <c r="BH5668" s="41"/>
      <c r="BI5668" s="41"/>
      <c r="BJ5668" s="41"/>
      <c r="BK5668" s="41"/>
      <c r="BL5668" s="41"/>
      <c r="BM5668" s="41"/>
      <c r="BN5668" s="41"/>
      <c r="BO5668" s="41"/>
      <c r="BP5668" s="108"/>
      <c r="CG5668" s="102"/>
      <c r="CI5668" s="45"/>
    </row>
    <row r="5669" spans="37:87" ht="13" customHeight="1">
      <c r="AK5669" s="114"/>
      <c r="AL5669" s="41"/>
      <c r="AM5669" s="41"/>
      <c r="AN5669" s="41"/>
      <c r="AO5669" s="41"/>
      <c r="AP5669" s="41"/>
      <c r="AQ5669" s="41"/>
      <c r="AR5669" s="41"/>
      <c r="AS5669" s="41"/>
      <c r="AT5669" s="41"/>
      <c r="AU5669" s="41"/>
      <c r="AV5669" s="41"/>
      <c r="AW5669" s="41"/>
      <c r="AX5669" s="41"/>
      <c r="AY5669" s="41"/>
      <c r="AZ5669" s="41"/>
      <c r="BA5669" s="41"/>
      <c r="BB5669" s="41"/>
      <c r="BC5669" s="41"/>
      <c r="BD5669" s="41"/>
      <c r="BE5669" s="41"/>
      <c r="BF5669" s="41"/>
      <c r="BG5669" s="41"/>
      <c r="BH5669" s="41"/>
      <c r="BI5669" s="41"/>
      <c r="BJ5669" s="41"/>
      <c r="BK5669" s="41"/>
      <c r="BL5669" s="41"/>
      <c r="BM5669" s="41"/>
      <c r="BN5669" s="41"/>
      <c r="BO5669" s="41"/>
      <c r="BP5669" s="108"/>
      <c r="CG5669" s="102"/>
      <c r="CI5669" s="45"/>
    </row>
    <row r="5670" spans="37:87" ht="13" customHeight="1">
      <c r="AK5670" s="114"/>
      <c r="AL5670" s="41"/>
      <c r="AM5670" s="41"/>
      <c r="AN5670" s="41"/>
      <c r="AO5670" s="41"/>
      <c r="AP5670" s="41"/>
      <c r="AQ5670" s="41"/>
      <c r="AR5670" s="41"/>
      <c r="AS5670" s="41"/>
      <c r="AT5670" s="41"/>
      <c r="AU5670" s="41"/>
      <c r="AV5670" s="41"/>
      <c r="AW5670" s="41"/>
      <c r="AX5670" s="41"/>
      <c r="AY5670" s="41"/>
      <c r="AZ5670" s="41"/>
      <c r="BA5670" s="41"/>
      <c r="BB5670" s="41"/>
      <c r="BC5670" s="41"/>
      <c r="BD5670" s="41"/>
      <c r="BE5670" s="41"/>
      <c r="BF5670" s="41"/>
      <c r="BG5670" s="41"/>
      <c r="BH5670" s="41"/>
      <c r="BI5670" s="41"/>
      <c r="BJ5670" s="41"/>
      <c r="BK5670" s="41"/>
      <c r="BL5670" s="41"/>
      <c r="BM5670" s="41"/>
      <c r="BN5670" s="41"/>
      <c r="BO5670" s="41"/>
      <c r="BP5670" s="108"/>
      <c r="CG5670" s="102"/>
      <c r="CI5670" s="45"/>
    </row>
    <row r="5671" spans="37:87" ht="13" customHeight="1">
      <c r="AK5671" s="114"/>
      <c r="AL5671" s="41"/>
      <c r="AM5671" s="41"/>
      <c r="AN5671" s="41"/>
      <c r="AO5671" s="41"/>
      <c r="AP5671" s="41"/>
      <c r="AQ5671" s="41"/>
      <c r="AR5671" s="41"/>
      <c r="AS5671" s="41"/>
      <c r="AT5671" s="41"/>
      <c r="AU5671" s="41"/>
      <c r="AV5671" s="41"/>
      <c r="AW5671" s="41"/>
      <c r="AX5671" s="41"/>
      <c r="AY5671" s="41"/>
      <c r="AZ5671" s="41"/>
      <c r="BA5671" s="41"/>
      <c r="BB5671" s="41"/>
      <c r="BC5671" s="41"/>
      <c r="BD5671" s="41"/>
      <c r="BE5671" s="41"/>
      <c r="BF5671" s="41"/>
      <c r="BG5671" s="41"/>
      <c r="BH5671" s="41"/>
      <c r="BI5671" s="41"/>
      <c r="BJ5671" s="41"/>
      <c r="BK5671" s="41"/>
      <c r="BL5671" s="41"/>
      <c r="BM5671" s="41"/>
      <c r="BN5671" s="41"/>
      <c r="BO5671" s="41"/>
      <c r="BP5671" s="108"/>
      <c r="CG5671" s="102"/>
      <c r="CI5671" s="45"/>
    </row>
    <row r="5672" spans="37:87" ht="13" customHeight="1">
      <c r="AK5672" s="114"/>
      <c r="AL5672" s="41"/>
      <c r="AM5672" s="41"/>
      <c r="AN5672" s="41"/>
      <c r="AO5672" s="41"/>
      <c r="AP5672" s="41"/>
      <c r="AQ5672" s="41"/>
      <c r="AR5672" s="41"/>
      <c r="AS5672" s="41"/>
      <c r="AT5672" s="41"/>
      <c r="AU5672" s="41"/>
      <c r="AV5672" s="41"/>
      <c r="AW5672" s="41"/>
      <c r="AX5672" s="41"/>
      <c r="AY5672" s="41"/>
      <c r="AZ5672" s="41"/>
      <c r="BA5672" s="41"/>
      <c r="BB5672" s="41"/>
      <c r="BC5672" s="41"/>
      <c r="BD5672" s="41"/>
      <c r="BE5672" s="41"/>
      <c r="BF5672" s="41"/>
      <c r="BG5672" s="41"/>
      <c r="BH5672" s="41"/>
      <c r="BI5672" s="41"/>
      <c r="BJ5672" s="41"/>
      <c r="BK5672" s="41"/>
      <c r="BL5672" s="41"/>
      <c r="BM5672" s="41"/>
      <c r="BN5672" s="41"/>
      <c r="BO5672" s="41"/>
      <c r="BP5672" s="108"/>
      <c r="CG5672" s="102"/>
      <c r="CI5672" s="45"/>
    </row>
    <row r="5673" spans="37:87" ht="13" customHeight="1">
      <c r="AK5673" s="114"/>
      <c r="AL5673" s="41"/>
      <c r="AM5673" s="41"/>
      <c r="AN5673" s="41"/>
      <c r="AO5673" s="41"/>
      <c r="AP5673" s="41"/>
      <c r="AQ5673" s="41"/>
      <c r="AR5673" s="41"/>
      <c r="AS5673" s="41"/>
      <c r="AT5673" s="41"/>
      <c r="AU5673" s="41"/>
      <c r="AV5673" s="41"/>
      <c r="AW5673" s="41"/>
      <c r="AX5673" s="41"/>
      <c r="AY5673" s="41"/>
      <c r="AZ5673" s="41"/>
      <c r="BA5673" s="41"/>
      <c r="BB5673" s="41"/>
      <c r="BC5673" s="41"/>
      <c r="BD5673" s="41"/>
      <c r="BE5673" s="41"/>
      <c r="BF5673" s="41"/>
      <c r="BG5673" s="41"/>
      <c r="BH5673" s="41"/>
      <c r="BI5673" s="41"/>
      <c r="BJ5673" s="41"/>
      <c r="BK5673" s="41"/>
      <c r="BL5673" s="41"/>
      <c r="BM5673" s="41"/>
      <c r="BN5673" s="41"/>
      <c r="BO5673" s="41"/>
      <c r="BP5673" s="108"/>
      <c r="CG5673" s="102"/>
      <c r="CI5673" s="45"/>
    </row>
    <row r="5674" spans="37:87" ht="13" customHeight="1">
      <c r="AK5674" s="114"/>
      <c r="AL5674" s="41"/>
      <c r="AM5674" s="41"/>
      <c r="AN5674" s="41"/>
      <c r="AO5674" s="41"/>
      <c r="AP5674" s="41"/>
      <c r="AQ5674" s="41"/>
      <c r="AR5674" s="41"/>
      <c r="AS5674" s="41"/>
      <c r="AT5674" s="41"/>
      <c r="AU5674" s="41"/>
      <c r="AV5674" s="41"/>
      <c r="AW5674" s="41"/>
      <c r="AX5674" s="41"/>
      <c r="AY5674" s="41"/>
      <c r="AZ5674" s="41"/>
      <c r="BA5674" s="41"/>
      <c r="BB5674" s="41"/>
      <c r="BC5674" s="41"/>
      <c r="BD5674" s="41"/>
      <c r="BE5674" s="41"/>
      <c r="BF5674" s="41"/>
      <c r="BG5674" s="41"/>
      <c r="BH5674" s="41"/>
      <c r="BI5674" s="41"/>
      <c r="BJ5674" s="41"/>
      <c r="BK5674" s="41"/>
      <c r="BL5674" s="41"/>
      <c r="BM5674" s="41"/>
      <c r="BN5674" s="41"/>
      <c r="BO5674" s="41"/>
      <c r="BP5674" s="108"/>
      <c r="CG5674" s="102"/>
      <c r="CI5674" s="45"/>
    </row>
    <row r="5675" spans="37:87" ht="13" customHeight="1">
      <c r="AK5675" s="114"/>
      <c r="AL5675" s="41"/>
      <c r="AM5675" s="41"/>
      <c r="AN5675" s="41"/>
      <c r="AO5675" s="41"/>
      <c r="AP5675" s="41"/>
      <c r="AQ5675" s="41"/>
      <c r="AR5675" s="41"/>
      <c r="AS5675" s="41"/>
      <c r="AT5675" s="41"/>
      <c r="AU5675" s="41"/>
      <c r="AV5675" s="41"/>
      <c r="AW5675" s="41"/>
      <c r="AX5675" s="41"/>
      <c r="AY5675" s="41"/>
      <c r="AZ5675" s="41"/>
      <c r="BA5675" s="41"/>
      <c r="BB5675" s="41"/>
      <c r="BC5675" s="41"/>
      <c r="BD5675" s="41"/>
      <c r="BE5675" s="41"/>
      <c r="BF5675" s="41"/>
      <c r="BG5675" s="41"/>
      <c r="BH5675" s="41"/>
      <c r="BI5675" s="41"/>
      <c r="BJ5675" s="41"/>
      <c r="BK5675" s="41"/>
      <c r="BL5675" s="41"/>
      <c r="BM5675" s="41"/>
      <c r="BN5675" s="41"/>
      <c r="BO5675" s="41"/>
      <c r="BP5675" s="108"/>
      <c r="CG5675" s="102"/>
      <c r="CI5675" s="45"/>
    </row>
    <row r="5676" spans="37:87" ht="13" customHeight="1">
      <c r="AK5676" s="114"/>
      <c r="AL5676" s="41"/>
      <c r="AM5676" s="41"/>
      <c r="AN5676" s="41"/>
      <c r="AO5676" s="41"/>
      <c r="AP5676" s="41"/>
      <c r="AQ5676" s="41"/>
      <c r="AR5676" s="41"/>
      <c r="AS5676" s="41"/>
      <c r="AT5676" s="41"/>
      <c r="AU5676" s="41"/>
      <c r="AV5676" s="41"/>
      <c r="AW5676" s="41"/>
      <c r="AX5676" s="41"/>
      <c r="AY5676" s="41"/>
      <c r="AZ5676" s="41"/>
      <c r="BA5676" s="41"/>
      <c r="BB5676" s="41"/>
      <c r="BC5676" s="41"/>
      <c r="BD5676" s="41"/>
      <c r="BE5676" s="41"/>
      <c r="BF5676" s="41"/>
      <c r="BG5676" s="41"/>
      <c r="BH5676" s="41"/>
      <c r="BI5676" s="41"/>
      <c r="BJ5676" s="41"/>
      <c r="BK5676" s="41"/>
      <c r="BL5676" s="41"/>
      <c r="BM5676" s="41"/>
      <c r="BN5676" s="41"/>
      <c r="BO5676" s="41"/>
      <c r="BP5676" s="108"/>
      <c r="CG5676" s="102"/>
      <c r="CI5676" s="45"/>
    </row>
    <row r="5677" spans="37:87" ht="13" customHeight="1">
      <c r="AK5677" s="114"/>
      <c r="AL5677" s="41"/>
      <c r="AM5677" s="41"/>
      <c r="AN5677" s="41"/>
      <c r="AO5677" s="41"/>
      <c r="AP5677" s="41"/>
      <c r="AQ5677" s="41"/>
      <c r="AR5677" s="41"/>
      <c r="AS5677" s="41"/>
      <c r="AT5677" s="41"/>
      <c r="AU5677" s="41"/>
      <c r="AV5677" s="41"/>
      <c r="AW5677" s="41"/>
      <c r="AX5677" s="41"/>
      <c r="AY5677" s="41"/>
      <c r="AZ5677" s="41"/>
      <c r="BA5677" s="41"/>
      <c r="BB5677" s="41"/>
      <c r="BC5677" s="41"/>
      <c r="BD5677" s="41"/>
      <c r="BE5677" s="41"/>
      <c r="BF5677" s="41"/>
      <c r="BG5677" s="41"/>
      <c r="BH5677" s="41"/>
      <c r="BI5677" s="41"/>
      <c r="BJ5677" s="41"/>
      <c r="BK5677" s="41"/>
      <c r="BL5677" s="41"/>
      <c r="BM5677" s="41"/>
      <c r="BN5677" s="41"/>
      <c r="BO5677" s="41"/>
      <c r="BP5677" s="108"/>
      <c r="CG5677" s="102"/>
      <c r="CI5677" s="45"/>
    </row>
    <row r="5678" spans="37:87" ht="13" customHeight="1">
      <c r="AK5678" s="114"/>
      <c r="AL5678" s="41"/>
      <c r="AM5678" s="41"/>
      <c r="AN5678" s="41"/>
      <c r="AO5678" s="41"/>
      <c r="AP5678" s="41"/>
      <c r="AQ5678" s="41"/>
      <c r="AR5678" s="41"/>
      <c r="AS5678" s="41"/>
      <c r="AT5678" s="41"/>
      <c r="AU5678" s="41"/>
      <c r="AV5678" s="41"/>
      <c r="AW5678" s="41"/>
      <c r="AX5678" s="41"/>
      <c r="AY5678" s="41"/>
      <c r="AZ5678" s="41"/>
      <c r="BA5678" s="41"/>
      <c r="BB5678" s="41"/>
      <c r="BC5678" s="41"/>
      <c r="BD5678" s="41"/>
      <c r="BE5678" s="41"/>
      <c r="BF5678" s="41"/>
      <c r="BG5678" s="41"/>
      <c r="BH5678" s="41"/>
      <c r="BI5678" s="41"/>
      <c r="BJ5678" s="41"/>
      <c r="BK5678" s="41"/>
      <c r="BL5678" s="41"/>
      <c r="BM5678" s="41"/>
      <c r="BN5678" s="41"/>
      <c r="BO5678" s="41"/>
      <c r="BP5678" s="108"/>
      <c r="CG5678" s="102"/>
      <c r="CI5678" s="45"/>
    </row>
    <row r="5679" spans="37:87" ht="13" customHeight="1">
      <c r="AK5679" s="114"/>
      <c r="AL5679" s="41"/>
      <c r="AM5679" s="41"/>
      <c r="AN5679" s="41"/>
      <c r="AO5679" s="41"/>
      <c r="AP5679" s="41"/>
      <c r="AQ5679" s="41"/>
      <c r="AR5679" s="41"/>
      <c r="AS5679" s="41"/>
      <c r="AT5679" s="41"/>
      <c r="AU5679" s="41"/>
      <c r="AV5679" s="41"/>
      <c r="AW5679" s="41"/>
      <c r="AX5679" s="41"/>
      <c r="AY5679" s="41"/>
      <c r="AZ5679" s="41"/>
      <c r="BA5679" s="41"/>
      <c r="BB5679" s="41"/>
      <c r="BC5679" s="41"/>
      <c r="BD5679" s="41"/>
      <c r="BE5679" s="41"/>
      <c r="BF5679" s="41"/>
      <c r="BG5679" s="41"/>
      <c r="BH5679" s="41"/>
      <c r="BI5679" s="41"/>
      <c r="BJ5679" s="41"/>
      <c r="BK5679" s="41"/>
      <c r="BL5679" s="41"/>
      <c r="BM5679" s="41"/>
      <c r="BN5679" s="41"/>
      <c r="BO5679" s="41"/>
      <c r="BP5679" s="108"/>
      <c r="CG5679" s="102"/>
      <c r="CI5679" s="45"/>
    </row>
    <row r="5680" spans="37:87" ht="13" customHeight="1">
      <c r="AK5680" s="114"/>
      <c r="AL5680" s="41"/>
      <c r="AM5680" s="41"/>
      <c r="AN5680" s="41"/>
      <c r="AO5680" s="41"/>
      <c r="AP5680" s="41"/>
      <c r="AQ5680" s="41"/>
      <c r="AR5680" s="41"/>
      <c r="AS5680" s="41"/>
      <c r="AT5680" s="41"/>
      <c r="AU5680" s="41"/>
      <c r="AV5680" s="41"/>
      <c r="AW5680" s="41"/>
      <c r="AX5680" s="41"/>
      <c r="AY5680" s="41"/>
      <c r="AZ5680" s="41"/>
      <c r="BA5680" s="41"/>
      <c r="BB5680" s="41"/>
      <c r="BC5680" s="41"/>
      <c r="BD5680" s="41"/>
      <c r="BE5680" s="41"/>
      <c r="BF5680" s="41"/>
      <c r="BG5680" s="41"/>
      <c r="BH5680" s="41"/>
      <c r="BI5680" s="41"/>
      <c r="BJ5680" s="41"/>
      <c r="BK5680" s="41"/>
      <c r="BL5680" s="41"/>
      <c r="BM5680" s="41"/>
      <c r="BN5680" s="41"/>
      <c r="BO5680" s="41"/>
      <c r="BP5680" s="108"/>
      <c r="CG5680" s="102"/>
      <c r="CI5680" s="45"/>
    </row>
    <row r="5681" spans="37:87" ht="13" customHeight="1">
      <c r="AK5681" s="114"/>
      <c r="AL5681" s="41"/>
      <c r="AM5681" s="41"/>
      <c r="AN5681" s="41"/>
      <c r="AO5681" s="41"/>
      <c r="AP5681" s="41"/>
      <c r="AQ5681" s="41"/>
      <c r="AR5681" s="41"/>
      <c r="AS5681" s="41"/>
      <c r="AT5681" s="41"/>
      <c r="AU5681" s="41"/>
      <c r="AV5681" s="41"/>
      <c r="AW5681" s="41"/>
      <c r="AX5681" s="41"/>
      <c r="AY5681" s="41"/>
      <c r="AZ5681" s="41"/>
      <c r="BA5681" s="41"/>
      <c r="BB5681" s="41"/>
      <c r="BC5681" s="41"/>
      <c r="BD5681" s="41"/>
      <c r="BE5681" s="41"/>
      <c r="BF5681" s="41"/>
      <c r="BG5681" s="41"/>
      <c r="BH5681" s="41"/>
      <c r="BI5681" s="41"/>
      <c r="BJ5681" s="41"/>
      <c r="BK5681" s="41"/>
      <c r="BL5681" s="41"/>
      <c r="BM5681" s="41"/>
      <c r="BN5681" s="41"/>
      <c r="BO5681" s="41"/>
      <c r="BP5681" s="108"/>
      <c r="CG5681" s="102"/>
      <c r="CI5681" s="45"/>
    </row>
    <row r="5682" spans="37:87" ht="13" customHeight="1">
      <c r="AK5682" s="114"/>
      <c r="AL5682" s="41"/>
      <c r="AM5682" s="41"/>
      <c r="AN5682" s="41"/>
      <c r="AO5682" s="41"/>
      <c r="AP5682" s="41"/>
      <c r="AQ5682" s="41"/>
      <c r="AR5682" s="41"/>
      <c r="AS5682" s="41"/>
      <c r="AT5682" s="41"/>
      <c r="AU5682" s="41"/>
      <c r="AV5682" s="41"/>
      <c r="AW5682" s="41"/>
      <c r="AX5682" s="41"/>
      <c r="AY5682" s="41"/>
      <c r="AZ5682" s="41"/>
      <c r="BA5682" s="41"/>
      <c r="BB5682" s="41"/>
      <c r="BC5682" s="41"/>
      <c r="BD5682" s="41"/>
      <c r="BE5682" s="41"/>
      <c r="BF5682" s="41"/>
      <c r="BG5682" s="41"/>
      <c r="BH5682" s="41"/>
      <c r="BI5682" s="41"/>
      <c r="BJ5682" s="41"/>
      <c r="BK5682" s="41"/>
      <c r="BL5682" s="41"/>
      <c r="BM5682" s="41"/>
      <c r="BN5682" s="41"/>
      <c r="BO5682" s="41"/>
      <c r="BP5682" s="108"/>
      <c r="CG5682" s="102"/>
      <c r="CI5682" s="45"/>
    </row>
    <row r="5683" spans="37:87" ht="13" customHeight="1">
      <c r="AK5683" s="114"/>
      <c r="AL5683" s="41"/>
      <c r="AM5683" s="41"/>
      <c r="AN5683" s="41"/>
      <c r="AO5683" s="41"/>
      <c r="AP5683" s="41"/>
      <c r="AQ5683" s="41"/>
      <c r="AR5683" s="41"/>
      <c r="AS5683" s="41"/>
      <c r="AT5683" s="41"/>
      <c r="AU5683" s="41"/>
      <c r="AV5683" s="41"/>
      <c r="AW5683" s="41"/>
      <c r="AX5683" s="41"/>
      <c r="AY5683" s="41"/>
      <c r="AZ5683" s="41"/>
      <c r="BA5683" s="41"/>
      <c r="BB5683" s="41"/>
      <c r="BC5683" s="41"/>
      <c r="BD5683" s="41"/>
      <c r="BE5683" s="41"/>
      <c r="BF5683" s="41"/>
      <c r="BG5683" s="41"/>
      <c r="BH5683" s="41"/>
      <c r="BI5683" s="41"/>
      <c r="BJ5683" s="41"/>
      <c r="BK5683" s="41"/>
      <c r="BL5683" s="41"/>
      <c r="BM5683" s="41"/>
      <c r="BN5683" s="41"/>
      <c r="BO5683" s="41"/>
      <c r="BP5683" s="108"/>
      <c r="CG5683" s="102"/>
      <c r="CI5683" s="45"/>
    </row>
    <row r="5684" spans="37:87" ht="13" customHeight="1">
      <c r="AK5684" s="114"/>
      <c r="AL5684" s="41"/>
      <c r="AM5684" s="41"/>
      <c r="AN5684" s="41"/>
      <c r="AO5684" s="41"/>
      <c r="AP5684" s="41"/>
      <c r="AQ5684" s="41"/>
      <c r="AR5684" s="41"/>
      <c r="AS5684" s="41"/>
      <c r="AT5684" s="41"/>
      <c r="AU5684" s="41"/>
      <c r="AV5684" s="41"/>
      <c r="AW5684" s="41"/>
      <c r="AX5684" s="41"/>
      <c r="AY5684" s="41"/>
      <c r="AZ5684" s="41"/>
      <c r="BA5684" s="41"/>
      <c r="BB5684" s="41"/>
      <c r="BC5684" s="41"/>
      <c r="BD5684" s="41"/>
      <c r="BE5684" s="41"/>
      <c r="BF5684" s="41"/>
      <c r="BG5684" s="41"/>
      <c r="BH5684" s="41"/>
      <c r="BI5684" s="41"/>
      <c r="BJ5684" s="41"/>
      <c r="BK5684" s="41"/>
      <c r="BL5684" s="41"/>
      <c r="BM5684" s="41"/>
      <c r="BN5684" s="41"/>
      <c r="BO5684" s="41"/>
      <c r="BP5684" s="108"/>
      <c r="CG5684" s="102"/>
      <c r="CI5684" s="45"/>
    </row>
    <row r="5685" spans="37:87" ht="13" customHeight="1">
      <c r="AK5685" s="114"/>
      <c r="AL5685" s="41"/>
      <c r="AM5685" s="41"/>
      <c r="AN5685" s="41"/>
      <c r="AO5685" s="41"/>
      <c r="AP5685" s="41"/>
      <c r="AQ5685" s="41"/>
      <c r="AR5685" s="41"/>
      <c r="AS5685" s="41"/>
      <c r="AT5685" s="41"/>
      <c r="AU5685" s="41"/>
      <c r="AV5685" s="41"/>
      <c r="AW5685" s="41"/>
      <c r="AX5685" s="41"/>
      <c r="AY5685" s="41"/>
      <c r="AZ5685" s="41"/>
      <c r="BA5685" s="41"/>
      <c r="BB5685" s="41"/>
      <c r="BC5685" s="41"/>
      <c r="BD5685" s="41"/>
      <c r="BE5685" s="41"/>
      <c r="BF5685" s="41"/>
      <c r="BG5685" s="41"/>
      <c r="BH5685" s="41"/>
      <c r="BI5685" s="41"/>
      <c r="BJ5685" s="41"/>
      <c r="BK5685" s="41"/>
      <c r="BL5685" s="41"/>
      <c r="BM5685" s="41"/>
      <c r="BN5685" s="41"/>
      <c r="BO5685" s="41"/>
      <c r="BP5685" s="108"/>
      <c r="CG5685" s="102"/>
      <c r="CI5685" s="45"/>
    </row>
    <row r="5686" spans="37:87" ht="13" customHeight="1">
      <c r="AK5686" s="114"/>
      <c r="AL5686" s="41"/>
      <c r="AM5686" s="41"/>
      <c r="AN5686" s="41"/>
      <c r="AO5686" s="41"/>
      <c r="AP5686" s="41"/>
      <c r="AQ5686" s="41"/>
      <c r="AR5686" s="41"/>
      <c r="AS5686" s="41"/>
      <c r="AT5686" s="41"/>
      <c r="AU5686" s="41"/>
      <c r="AV5686" s="41"/>
      <c r="AW5686" s="41"/>
      <c r="AX5686" s="41"/>
      <c r="AY5686" s="41"/>
      <c r="AZ5686" s="41"/>
      <c r="BA5686" s="41"/>
      <c r="BB5686" s="41"/>
      <c r="BC5686" s="41"/>
      <c r="BD5686" s="41"/>
      <c r="BE5686" s="41"/>
      <c r="BF5686" s="41"/>
      <c r="BG5686" s="41"/>
      <c r="BH5686" s="41"/>
      <c r="BI5686" s="41"/>
      <c r="BJ5686" s="41"/>
      <c r="BK5686" s="41"/>
      <c r="BL5686" s="41"/>
      <c r="BM5686" s="41"/>
      <c r="BN5686" s="41"/>
      <c r="BO5686" s="41"/>
      <c r="BP5686" s="108"/>
      <c r="CG5686" s="102"/>
      <c r="CI5686" s="45"/>
    </row>
    <row r="5687" spans="37:87" ht="13" customHeight="1">
      <c r="AK5687" s="114"/>
      <c r="AL5687" s="41"/>
      <c r="AM5687" s="41"/>
      <c r="AN5687" s="41"/>
      <c r="AO5687" s="41"/>
      <c r="AP5687" s="41"/>
      <c r="AQ5687" s="41"/>
      <c r="AR5687" s="41"/>
      <c r="AS5687" s="41"/>
      <c r="AT5687" s="41"/>
      <c r="AU5687" s="41"/>
      <c r="AV5687" s="41"/>
      <c r="AW5687" s="41"/>
      <c r="AX5687" s="41"/>
      <c r="AY5687" s="41"/>
      <c r="AZ5687" s="41"/>
      <c r="BA5687" s="41"/>
      <c r="BB5687" s="41"/>
      <c r="BC5687" s="41"/>
      <c r="BD5687" s="41"/>
      <c r="BE5687" s="41"/>
      <c r="BF5687" s="41"/>
      <c r="BG5687" s="41"/>
      <c r="BH5687" s="41"/>
      <c r="BI5687" s="41"/>
      <c r="BJ5687" s="41"/>
      <c r="BK5687" s="41"/>
      <c r="BL5687" s="41"/>
      <c r="BM5687" s="41"/>
      <c r="BN5687" s="41"/>
      <c r="BO5687" s="41"/>
      <c r="BP5687" s="108"/>
      <c r="CG5687" s="102"/>
      <c r="CI5687" s="45"/>
    </row>
    <row r="5688" spans="37:87" ht="13" customHeight="1">
      <c r="AK5688" s="114"/>
      <c r="AL5688" s="41"/>
      <c r="AM5688" s="41"/>
      <c r="AN5688" s="41"/>
      <c r="AO5688" s="41"/>
      <c r="AP5688" s="41"/>
      <c r="AQ5688" s="41"/>
      <c r="AR5688" s="41"/>
      <c r="AS5688" s="41"/>
      <c r="AT5688" s="41"/>
      <c r="AU5688" s="41"/>
      <c r="AV5688" s="41"/>
      <c r="AW5688" s="41"/>
      <c r="AX5688" s="41"/>
      <c r="AY5688" s="41"/>
      <c r="AZ5688" s="41"/>
      <c r="BA5688" s="41"/>
      <c r="BB5688" s="41"/>
      <c r="BC5688" s="41"/>
      <c r="BD5688" s="41"/>
      <c r="BE5688" s="41"/>
      <c r="BF5688" s="41"/>
      <c r="BG5688" s="41"/>
      <c r="BH5688" s="41"/>
      <c r="BI5688" s="41"/>
      <c r="BJ5688" s="41"/>
      <c r="BK5688" s="41"/>
      <c r="BL5688" s="41"/>
      <c r="BM5688" s="41"/>
      <c r="BN5688" s="41"/>
      <c r="BO5688" s="41"/>
      <c r="BP5688" s="108"/>
      <c r="CG5688" s="102"/>
      <c r="CI5688" s="45"/>
    </row>
    <row r="5689" spans="37:87" ht="13" customHeight="1">
      <c r="AK5689" s="114"/>
      <c r="AL5689" s="41"/>
      <c r="AM5689" s="41"/>
      <c r="AN5689" s="41"/>
      <c r="AO5689" s="41"/>
      <c r="AP5689" s="41"/>
      <c r="AQ5689" s="41"/>
      <c r="AR5689" s="41"/>
      <c r="AS5689" s="41"/>
      <c r="AT5689" s="41"/>
      <c r="AU5689" s="41"/>
      <c r="AV5689" s="41"/>
      <c r="AW5689" s="41"/>
      <c r="AX5689" s="41"/>
      <c r="AY5689" s="41"/>
      <c r="AZ5689" s="41"/>
      <c r="BA5689" s="41"/>
      <c r="BB5689" s="41"/>
      <c r="BC5689" s="41"/>
      <c r="BD5689" s="41"/>
      <c r="BE5689" s="41"/>
      <c r="BF5689" s="41"/>
      <c r="BG5689" s="41"/>
      <c r="BH5689" s="41"/>
      <c r="BI5689" s="41"/>
      <c r="BJ5689" s="41"/>
      <c r="BK5689" s="41"/>
      <c r="BL5689" s="41"/>
      <c r="BM5689" s="41"/>
      <c r="BN5689" s="41"/>
      <c r="BO5689" s="41"/>
      <c r="BP5689" s="108"/>
      <c r="CG5689" s="102"/>
      <c r="CI5689" s="45"/>
    </row>
    <row r="5690" spans="37:87" ht="13" customHeight="1">
      <c r="AK5690" s="114"/>
      <c r="AL5690" s="41"/>
      <c r="AM5690" s="41"/>
      <c r="AN5690" s="41"/>
      <c r="AO5690" s="41"/>
      <c r="AP5690" s="41"/>
      <c r="AQ5690" s="41"/>
      <c r="AR5690" s="41"/>
      <c r="AS5690" s="41"/>
      <c r="AT5690" s="41"/>
      <c r="AU5690" s="41"/>
      <c r="AV5690" s="41"/>
      <c r="AW5690" s="41"/>
      <c r="AX5690" s="41"/>
      <c r="AY5690" s="41"/>
      <c r="AZ5690" s="41"/>
      <c r="BA5690" s="41"/>
      <c r="BB5690" s="41"/>
      <c r="BC5690" s="41"/>
      <c r="BD5690" s="41"/>
      <c r="BE5690" s="41"/>
      <c r="BF5690" s="41"/>
      <c r="BG5690" s="41"/>
      <c r="BH5690" s="41"/>
      <c r="BI5690" s="41"/>
      <c r="BJ5690" s="41"/>
      <c r="BK5690" s="41"/>
      <c r="BL5690" s="41"/>
      <c r="BM5690" s="41"/>
      <c r="BN5690" s="41"/>
      <c r="BO5690" s="41"/>
      <c r="BP5690" s="108"/>
      <c r="CG5690" s="102"/>
      <c r="CI5690" s="45"/>
    </row>
    <row r="5691" spans="37:87" ht="13" customHeight="1">
      <c r="AK5691" s="114"/>
      <c r="AL5691" s="41"/>
      <c r="AM5691" s="41"/>
      <c r="AN5691" s="41"/>
      <c r="AO5691" s="41"/>
      <c r="AP5691" s="41"/>
      <c r="AQ5691" s="41"/>
      <c r="AR5691" s="41"/>
      <c r="AS5691" s="41"/>
      <c r="AT5691" s="41"/>
      <c r="AU5691" s="41"/>
      <c r="AV5691" s="41"/>
      <c r="AW5691" s="41"/>
      <c r="AX5691" s="41"/>
      <c r="AY5691" s="41"/>
      <c r="AZ5691" s="41"/>
      <c r="BA5691" s="41"/>
      <c r="BB5691" s="41"/>
      <c r="BC5691" s="41"/>
      <c r="BD5691" s="41"/>
      <c r="BE5691" s="41"/>
      <c r="BF5691" s="41"/>
      <c r="BG5691" s="41"/>
      <c r="BH5691" s="41"/>
      <c r="BI5691" s="41"/>
      <c r="BJ5691" s="41"/>
      <c r="BK5691" s="41"/>
      <c r="BL5691" s="41"/>
      <c r="BM5691" s="41"/>
      <c r="BN5691" s="41"/>
      <c r="BO5691" s="41"/>
      <c r="BP5691" s="108"/>
      <c r="CG5691" s="102"/>
      <c r="CI5691" s="45"/>
    </row>
    <row r="5692" spans="37:87" ht="13" customHeight="1">
      <c r="AK5692" s="114"/>
      <c r="AL5692" s="41"/>
      <c r="AM5692" s="41"/>
      <c r="AN5692" s="41"/>
      <c r="AO5692" s="41"/>
      <c r="AP5692" s="41"/>
      <c r="AQ5692" s="41"/>
      <c r="AR5692" s="41"/>
      <c r="AS5692" s="41"/>
      <c r="AT5692" s="41"/>
      <c r="AU5692" s="41"/>
      <c r="AV5692" s="41"/>
      <c r="AW5692" s="41"/>
      <c r="AX5692" s="41"/>
      <c r="AY5692" s="41"/>
      <c r="AZ5692" s="41"/>
      <c r="BA5692" s="41"/>
      <c r="BB5692" s="41"/>
      <c r="BC5692" s="41"/>
      <c r="BD5692" s="41"/>
      <c r="BE5692" s="41"/>
      <c r="BF5692" s="41"/>
      <c r="BG5692" s="41"/>
      <c r="BH5692" s="41"/>
      <c r="BI5692" s="41"/>
      <c r="BJ5692" s="41"/>
      <c r="BK5692" s="41"/>
      <c r="BL5692" s="41"/>
      <c r="BM5692" s="41"/>
      <c r="BN5692" s="41"/>
      <c r="BO5692" s="41"/>
      <c r="BP5692" s="108"/>
      <c r="CG5692" s="102"/>
      <c r="CI5692" s="45"/>
    </row>
    <row r="5693" spans="37:87" ht="13" customHeight="1">
      <c r="AK5693" s="114"/>
      <c r="AL5693" s="41"/>
      <c r="AM5693" s="41"/>
      <c r="AN5693" s="41"/>
      <c r="AO5693" s="41"/>
      <c r="AP5693" s="41"/>
      <c r="AQ5693" s="41"/>
      <c r="AR5693" s="41"/>
      <c r="AS5693" s="41"/>
      <c r="AT5693" s="41"/>
      <c r="AU5693" s="41"/>
      <c r="AV5693" s="41"/>
      <c r="AW5693" s="41"/>
      <c r="AX5693" s="41"/>
      <c r="AY5693" s="41"/>
      <c r="AZ5693" s="41"/>
      <c r="BA5693" s="41"/>
      <c r="BB5693" s="41"/>
      <c r="BC5693" s="41"/>
      <c r="BD5693" s="41"/>
      <c r="BE5693" s="41"/>
      <c r="BF5693" s="41"/>
      <c r="BG5693" s="41"/>
      <c r="BH5693" s="41"/>
      <c r="BI5693" s="41"/>
      <c r="BJ5693" s="41"/>
      <c r="BK5693" s="41"/>
      <c r="BL5693" s="41"/>
      <c r="BM5693" s="41"/>
      <c r="BN5693" s="41"/>
      <c r="BO5693" s="41"/>
      <c r="BP5693" s="108"/>
      <c r="CG5693" s="102"/>
      <c r="CI5693" s="45"/>
    </row>
    <row r="5694" spans="37:87" ht="13" customHeight="1">
      <c r="AK5694" s="114"/>
      <c r="AL5694" s="41"/>
      <c r="AM5694" s="41"/>
      <c r="AN5694" s="41"/>
      <c r="AO5694" s="41"/>
      <c r="AP5694" s="41"/>
      <c r="AQ5694" s="41"/>
      <c r="AR5694" s="41"/>
      <c r="AS5694" s="41"/>
      <c r="AT5694" s="41"/>
      <c r="AU5694" s="41"/>
      <c r="AV5694" s="41"/>
      <c r="AW5694" s="41"/>
      <c r="AX5694" s="41"/>
      <c r="AY5694" s="41"/>
      <c r="AZ5694" s="41"/>
      <c r="BA5694" s="41"/>
      <c r="BB5694" s="41"/>
      <c r="BC5694" s="41"/>
      <c r="BD5694" s="41"/>
      <c r="BE5694" s="41"/>
      <c r="BF5694" s="41"/>
      <c r="BG5694" s="41"/>
      <c r="BH5694" s="41"/>
      <c r="BI5694" s="41"/>
      <c r="BJ5694" s="41"/>
      <c r="BK5694" s="41"/>
      <c r="BL5694" s="41"/>
      <c r="BM5694" s="41"/>
      <c r="BN5694" s="41"/>
      <c r="BO5694" s="41"/>
      <c r="BP5694" s="108"/>
      <c r="CG5694" s="102"/>
      <c r="CI5694" s="45"/>
    </row>
    <row r="5695" spans="37:87" ht="13" customHeight="1">
      <c r="AK5695" s="114"/>
      <c r="AL5695" s="41"/>
      <c r="AM5695" s="41"/>
      <c r="AN5695" s="41"/>
      <c r="AO5695" s="41"/>
      <c r="AP5695" s="41"/>
      <c r="AQ5695" s="41"/>
      <c r="AR5695" s="41"/>
      <c r="AS5695" s="41"/>
      <c r="AT5695" s="41"/>
      <c r="AU5695" s="41"/>
      <c r="AV5695" s="41"/>
      <c r="AW5695" s="41"/>
      <c r="AX5695" s="41"/>
      <c r="AY5695" s="41"/>
      <c r="AZ5695" s="41"/>
      <c r="BA5695" s="41"/>
      <c r="BB5695" s="41"/>
      <c r="BC5695" s="41"/>
      <c r="BD5695" s="41"/>
      <c r="BE5695" s="41"/>
      <c r="BF5695" s="41"/>
      <c r="BG5695" s="41"/>
      <c r="BH5695" s="41"/>
      <c r="BI5695" s="41"/>
      <c r="BJ5695" s="41"/>
      <c r="BK5695" s="41"/>
      <c r="BL5695" s="41"/>
      <c r="BM5695" s="41"/>
      <c r="BN5695" s="41"/>
      <c r="BO5695" s="41"/>
      <c r="BP5695" s="108"/>
      <c r="CG5695" s="102"/>
      <c r="CI5695" s="45"/>
    </row>
    <row r="5696" spans="37:87" ht="13" customHeight="1">
      <c r="AK5696" s="114"/>
      <c r="AL5696" s="41"/>
      <c r="AM5696" s="41"/>
      <c r="AN5696" s="41"/>
      <c r="AO5696" s="41"/>
      <c r="AP5696" s="41"/>
      <c r="AQ5696" s="41"/>
      <c r="AR5696" s="41"/>
      <c r="AS5696" s="41"/>
      <c r="AT5696" s="41"/>
      <c r="AU5696" s="41"/>
      <c r="AV5696" s="41"/>
      <c r="AW5696" s="41"/>
      <c r="AX5696" s="41"/>
      <c r="AY5696" s="41"/>
      <c r="AZ5696" s="41"/>
      <c r="BA5696" s="41"/>
      <c r="BB5696" s="41"/>
      <c r="BC5696" s="41"/>
      <c r="BD5696" s="41"/>
      <c r="BE5696" s="41"/>
      <c r="BF5696" s="41"/>
      <c r="BG5696" s="41"/>
      <c r="BH5696" s="41"/>
      <c r="BI5696" s="41"/>
      <c r="BJ5696" s="41"/>
      <c r="BK5696" s="41"/>
      <c r="BL5696" s="41"/>
      <c r="BM5696" s="41"/>
      <c r="BN5696" s="41"/>
      <c r="BO5696" s="41"/>
      <c r="BP5696" s="108"/>
      <c r="CG5696" s="102"/>
      <c r="CI5696" s="45"/>
    </row>
    <row r="5697" spans="37:87" ht="13" customHeight="1">
      <c r="AK5697" s="114"/>
      <c r="AL5697" s="41"/>
      <c r="AM5697" s="41"/>
      <c r="AN5697" s="41"/>
      <c r="AO5697" s="41"/>
      <c r="AP5697" s="41"/>
      <c r="AQ5697" s="41"/>
      <c r="AR5697" s="41"/>
      <c r="AS5697" s="41"/>
      <c r="AT5697" s="41"/>
      <c r="AU5697" s="41"/>
      <c r="AV5697" s="41"/>
      <c r="AW5697" s="41"/>
      <c r="AX5697" s="41"/>
      <c r="AY5697" s="41"/>
      <c r="AZ5697" s="41"/>
      <c r="BA5697" s="41"/>
      <c r="BB5697" s="41"/>
      <c r="BC5697" s="41"/>
      <c r="BD5697" s="41"/>
      <c r="BE5697" s="41"/>
      <c r="BF5697" s="41"/>
      <c r="BG5697" s="41"/>
      <c r="BH5697" s="41"/>
      <c r="BI5697" s="41"/>
      <c r="BJ5697" s="41"/>
      <c r="BK5697" s="41"/>
      <c r="BL5697" s="41"/>
      <c r="BM5697" s="41"/>
      <c r="BN5697" s="41"/>
      <c r="BO5697" s="41"/>
      <c r="BP5697" s="108"/>
      <c r="CG5697" s="102"/>
      <c r="CI5697" s="45"/>
    </row>
    <row r="5698" spans="37:87" ht="13" customHeight="1">
      <c r="AK5698" s="114"/>
      <c r="AL5698" s="41"/>
      <c r="AM5698" s="41"/>
      <c r="AN5698" s="41"/>
      <c r="AO5698" s="41"/>
      <c r="AP5698" s="41"/>
      <c r="AQ5698" s="41"/>
      <c r="AR5698" s="41"/>
      <c r="AS5698" s="41"/>
      <c r="AT5698" s="41"/>
      <c r="AU5698" s="41"/>
      <c r="AV5698" s="41"/>
      <c r="AW5698" s="41"/>
      <c r="AX5698" s="41"/>
      <c r="AY5698" s="41"/>
      <c r="AZ5698" s="41"/>
      <c r="BA5698" s="41"/>
      <c r="BB5698" s="41"/>
      <c r="BC5698" s="41"/>
      <c r="BD5698" s="41"/>
      <c r="BE5698" s="41"/>
      <c r="BF5698" s="41"/>
      <c r="BG5698" s="41"/>
      <c r="BH5698" s="41"/>
      <c r="BI5698" s="41"/>
      <c r="BJ5698" s="41"/>
      <c r="BK5698" s="41"/>
      <c r="BL5698" s="41"/>
      <c r="BM5698" s="41"/>
      <c r="BN5698" s="41"/>
      <c r="BO5698" s="41"/>
      <c r="BP5698" s="108"/>
      <c r="CG5698" s="102"/>
      <c r="CI5698" s="45"/>
    </row>
    <row r="5699" spans="37:87" ht="13" customHeight="1">
      <c r="AK5699" s="114"/>
      <c r="AL5699" s="41"/>
      <c r="AM5699" s="41"/>
      <c r="AN5699" s="41"/>
      <c r="AO5699" s="41"/>
      <c r="AP5699" s="41"/>
      <c r="AQ5699" s="41"/>
      <c r="AR5699" s="41"/>
      <c r="AS5699" s="41"/>
      <c r="AT5699" s="41"/>
      <c r="AU5699" s="41"/>
      <c r="AV5699" s="41"/>
      <c r="AW5699" s="41"/>
      <c r="AX5699" s="41"/>
      <c r="AY5699" s="41"/>
      <c r="AZ5699" s="41"/>
      <c r="BA5699" s="41"/>
      <c r="BB5699" s="41"/>
      <c r="BC5699" s="41"/>
      <c r="BD5699" s="41"/>
      <c r="BE5699" s="41"/>
      <c r="BF5699" s="41"/>
      <c r="BG5699" s="41"/>
      <c r="BH5699" s="41"/>
      <c r="BI5699" s="41"/>
      <c r="BJ5699" s="41"/>
      <c r="BK5699" s="41"/>
      <c r="BL5699" s="41"/>
      <c r="BM5699" s="41"/>
      <c r="BN5699" s="41"/>
      <c r="BO5699" s="41"/>
      <c r="BP5699" s="108"/>
      <c r="CG5699" s="102"/>
      <c r="CI5699" s="45"/>
    </row>
    <row r="5700" spans="37:87" ht="13" customHeight="1">
      <c r="AK5700" s="114"/>
      <c r="AL5700" s="41"/>
      <c r="AM5700" s="41"/>
      <c r="AN5700" s="41"/>
      <c r="AO5700" s="41"/>
      <c r="AP5700" s="41"/>
      <c r="AQ5700" s="41"/>
      <c r="AR5700" s="41"/>
      <c r="AS5700" s="41"/>
      <c r="AT5700" s="41"/>
      <c r="AU5700" s="41"/>
      <c r="AV5700" s="41"/>
      <c r="AW5700" s="41"/>
      <c r="AX5700" s="41"/>
      <c r="AY5700" s="41"/>
      <c r="AZ5700" s="41"/>
      <c r="BA5700" s="41"/>
      <c r="BB5700" s="41"/>
      <c r="BC5700" s="41"/>
      <c r="BD5700" s="41"/>
      <c r="BE5700" s="41"/>
      <c r="BF5700" s="41"/>
      <c r="BG5700" s="41"/>
      <c r="BH5700" s="41"/>
      <c r="BI5700" s="41"/>
      <c r="BJ5700" s="41"/>
      <c r="BK5700" s="41"/>
      <c r="BL5700" s="41"/>
      <c r="BM5700" s="41"/>
      <c r="BN5700" s="41"/>
      <c r="BO5700" s="41"/>
      <c r="BP5700" s="108"/>
      <c r="CG5700" s="102"/>
      <c r="CI5700" s="45"/>
    </row>
    <row r="5701" spans="37:87" ht="13" customHeight="1">
      <c r="AK5701" s="114"/>
      <c r="AL5701" s="41"/>
      <c r="AM5701" s="41"/>
      <c r="AN5701" s="41"/>
      <c r="AO5701" s="41"/>
      <c r="AP5701" s="41"/>
      <c r="AQ5701" s="41"/>
      <c r="AR5701" s="41"/>
      <c r="AS5701" s="41"/>
      <c r="AT5701" s="41"/>
      <c r="AU5701" s="41"/>
      <c r="AV5701" s="41"/>
      <c r="AW5701" s="41"/>
      <c r="AX5701" s="41"/>
      <c r="AY5701" s="41"/>
      <c r="AZ5701" s="41"/>
      <c r="BA5701" s="41"/>
      <c r="BB5701" s="41"/>
      <c r="BC5701" s="41"/>
      <c r="BD5701" s="41"/>
      <c r="BE5701" s="41"/>
      <c r="BF5701" s="41"/>
      <c r="BG5701" s="41"/>
      <c r="BH5701" s="41"/>
      <c r="BI5701" s="41"/>
      <c r="BJ5701" s="41"/>
      <c r="BK5701" s="41"/>
      <c r="BL5701" s="41"/>
      <c r="BM5701" s="41"/>
      <c r="BN5701" s="41"/>
      <c r="BO5701" s="41"/>
      <c r="BP5701" s="108"/>
      <c r="CG5701" s="102"/>
      <c r="CI5701" s="45"/>
    </row>
    <row r="5702" spans="37:87" ht="13" customHeight="1">
      <c r="AK5702" s="114"/>
      <c r="AL5702" s="41"/>
      <c r="AM5702" s="41"/>
      <c r="AN5702" s="41"/>
      <c r="AO5702" s="41"/>
      <c r="AP5702" s="41"/>
      <c r="AQ5702" s="41"/>
      <c r="AR5702" s="41"/>
      <c r="AS5702" s="41"/>
      <c r="AT5702" s="41"/>
      <c r="AU5702" s="41"/>
      <c r="AV5702" s="41"/>
      <c r="AW5702" s="41"/>
      <c r="AX5702" s="41"/>
      <c r="AY5702" s="41"/>
      <c r="AZ5702" s="41"/>
      <c r="BA5702" s="41"/>
      <c r="BB5702" s="41"/>
      <c r="BC5702" s="41"/>
      <c r="BD5702" s="41"/>
      <c r="BE5702" s="41"/>
      <c r="BF5702" s="41"/>
      <c r="BG5702" s="41"/>
      <c r="BH5702" s="41"/>
      <c r="BI5702" s="41"/>
      <c r="BJ5702" s="41"/>
      <c r="BK5702" s="41"/>
      <c r="BL5702" s="41"/>
      <c r="BM5702" s="41"/>
      <c r="BN5702" s="41"/>
      <c r="BO5702" s="41"/>
      <c r="BP5702" s="108"/>
      <c r="CG5702" s="102"/>
      <c r="CI5702" s="45"/>
    </row>
    <row r="5703" spans="37:87" ht="13" customHeight="1">
      <c r="AK5703" s="114"/>
      <c r="AL5703" s="41"/>
      <c r="AM5703" s="41"/>
      <c r="AN5703" s="41"/>
      <c r="AO5703" s="41"/>
      <c r="AP5703" s="41"/>
      <c r="AQ5703" s="41"/>
      <c r="AR5703" s="41"/>
      <c r="AS5703" s="41"/>
      <c r="AT5703" s="41"/>
      <c r="AU5703" s="41"/>
      <c r="AV5703" s="41"/>
      <c r="AW5703" s="41"/>
      <c r="AX5703" s="41"/>
      <c r="AY5703" s="41"/>
      <c r="AZ5703" s="41"/>
      <c r="BA5703" s="41"/>
      <c r="BB5703" s="41"/>
      <c r="BC5703" s="41"/>
      <c r="BD5703" s="41"/>
      <c r="BE5703" s="41"/>
      <c r="BF5703" s="41"/>
      <c r="BG5703" s="41"/>
      <c r="BH5703" s="41"/>
      <c r="BI5703" s="41"/>
      <c r="BJ5703" s="41"/>
      <c r="BK5703" s="41"/>
      <c r="BL5703" s="41"/>
      <c r="BM5703" s="41"/>
      <c r="BN5703" s="41"/>
      <c r="BO5703" s="41"/>
      <c r="BP5703" s="108"/>
      <c r="CG5703" s="102"/>
      <c r="CI5703" s="45"/>
    </row>
    <row r="5704" spans="37:87" ht="13" customHeight="1">
      <c r="AK5704" s="114"/>
      <c r="AL5704" s="41"/>
      <c r="AM5704" s="41"/>
      <c r="AN5704" s="41"/>
      <c r="AO5704" s="41"/>
      <c r="AP5704" s="41"/>
      <c r="AQ5704" s="41"/>
      <c r="AR5704" s="41"/>
      <c r="AS5704" s="41"/>
      <c r="AT5704" s="41"/>
      <c r="AU5704" s="41"/>
      <c r="AV5704" s="41"/>
      <c r="AW5704" s="41"/>
      <c r="AX5704" s="41"/>
      <c r="AY5704" s="41"/>
      <c r="AZ5704" s="41"/>
      <c r="BA5704" s="41"/>
      <c r="BB5704" s="41"/>
      <c r="BC5704" s="41"/>
      <c r="BD5704" s="41"/>
      <c r="BE5704" s="41"/>
      <c r="BF5704" s="41"/>
      <c r="BG5704" s="41"/>
      <c r="BH5704" s="41"/>
      <c r="BI5704" s="41"/>
      <c r="BJ5704" s="41"/>
      <c r="BK5704" s="41"/>
      <c r="BL5704" s="41"/>
      <c r="BM5704" s="41"/>
      <c r="BN5704" s="41"/>
      <c r="BO5704" s="41"/>
      <c r="BP5704" s="108"/>
      <c r="CG5704" s="102"/>
      <c r="CI5704" s="45"/>
    </row>
    <row r="5705" spans="37:87" ht="13" customHeight="1">
      <c r="AK5705" s="114"/>
      <c r="AL5705" s="41"/>
      <c r="AM5705" s="41"/>
      <c r="AN5705" s="41"/>
      <c r="AO5705" s="41"/>
      <c r="AP5705" s="41"/>
      <c r="AQ5705" s="41"/>
      <c r="AR5705" s="41"/>
      <c r="AS5705" s="41"/>
      <c r="AT5705" s="41"/>
      <c r="AU5705" s="41"/>
      <c r="AV5705" s="41"/>
      <c r="AW5705" s="41"/>
      <c r="AX5705" s="41"/>
      <c r="AY5705" s="41"/>
      <c r="AZ5705" s="41"/>
      <c r="BA5705" s="41"/>
      <c r="BB5705" s="41"/>
      <c r="BC5705" s="41"/>
      <c r="BD5705" s="41"/>
      <c r="BE5705" s="41"/>
      <c r="BF5705" s="41"/>
      <c r="BG5705" s="41"/>
      <c r="BH5705" s="41"/>
      <c r="BI5705" s="41"/>
      <c r="BJ5705" s="41"/>
      <c r="BK5705" s="41"/>
      <c r="BL5705" s="41"/>
      <c r="BM5705" s="41"/>
      <c r="BN5705" s="41"/>
      <c r="BO5705" s="41"/>
      <c r="BP5705" s="108"/>
      <c r="CG5705" s="102"/>
      <c r="CI5705" s="45"/>
    </row>
    <row r="5706" spans="37:87" ht="13" customHeight="1">
      <c r="AK5706" s="114"/>
      <c r="AL5706" s="41"/>
      <c r="AM5706" s="41"/>
      <c r="AN5706" s="41"/>
      <c r="AO5706" s="41"/>
      <c r="AP5706" s="41"/>
      <c r="AQ5706" s="41"/>
      <c r="AR5706" s="41"/>
      <c r="AS5706" s="41"/>
      <c r="AT5706" s="41"/>
      <c r="AU5706" s="41"/>
      <c r="AV5706" s="41"/>
      <c r="AW5706" s="41"/>
      <c r="AX5706" s="41"/>
      <c r="AY5706" s="41"/>
      <c r="AZ5706" s="41"/>
      <c r="BA5706" s="41"/>
      <c r="BB5706" s="41"/>
      <c r="BC5706" s="41"/>
      <c r="BD5706" s="41"/>
      <c r="BE5706" s="41"/>
      <c r="BF5706" s="41"/>
      <c r="BG5706" s="41"/>
      <c r="BH5706" s="41"/>
      <c r="BI5706" s="41"/>
      <c r="BJ5706" s="41"/>
      <c r="BK5706" s="41"/>
      <c r="BL5706" s="41"/>
      <c r="BM5706" s="41"/>
      <c r="BN5706" s="41"/>
      <c r="BO5706" s="41"/>
      <c r="BP5706" s="108"/>
      <c r="CG5706" s="102"/>
      <c r="CI5706" s="45"/>
    </row>
    <row r="5707" spans="37:87" ht="13" customHeight="1">
      <c r="AK5707" s="114"/>
      <c r="AL5707" s="41"/>
      <c r="AM5707" s="41"/>
      <c r="AN5707" s="41"/>
      <c r="AO5707" s="41"/>
      <c r="AP5707" s="41"/>
      <c r="AQ5707" s="41"/>
      <c r="AR5707" s="41"/>
      <c r="AS5707" s="41"/>
      <c r="AT5707" s="41"/>
      <c r="AU5707" s="41"/>
      <c r="AV5707" s="41"/>
      <c r="AW5707" s="41"/>
      <c r="AX5707" s="41"/>
      <c r="AY5707" s="41"/>
      <c r="AZ5707" s="41"/>
      <c r="BA5707" s="41"/>
      <c r="BB5707" s="41"/>
      <c r="BC5707" s="41"/>
      <c r="BD5707" s="41"/>
      <c r="BE5707" s="41"/>
      <c r="BF5707" s="41"/>
      <c r="BG5707" s="41"/>
      <c r="BH5707" s="41"/>
      <c r="BI5707" s="41"/>
      <c r="BJ5707" s="41"/>
      <c r="BK5707" s="41"/>
      <c r="BL5707" s="41"/>
      <c r="BM5707" s="41"/>
      <c r="BN5707" s="41"/>
      <c r="BO5707" s="41"/>
      <c r="BP5707" s="108"/>
      <c r="CG5707" s="102"/>
      <c r="CI5707" s="45"/>
    </row>
    <row r="5708" spans="37:87" ht="13" customHeight="1">
      <c r="AK5708" s="114"/>
      <c r="AL5708" s="41"/>
      <c r="AM5708" s="41"/>
      <c r="AN5708" s="41"/>
      <c r="AO5708" s="41"/>
      <c r="AP5708" s="41"/>
      <c r="AQ5708" s="41"/>
      <c r="AR5708" s="41"/>
      <c r="AS5708" s="41"/>
      <c r="AT5708" s="41"/>
      <c r="AU5708" s="41"/>
      <c r="AV5708" s="41"/>
      <c r="AW5708" s="41"/>
      <c r="AX5708" s="41"/>
      <c r="AY5708" s="41"/>
      <c r="AZ5708" s="41"/>
      <c r="BA5708" s="41"/>
      <c r="BB5708" s="41"/>
      <c r="BC5708" s="41"/>
      <c r="BD5708" s="41"/>
      <c r="BE5708" s="41"/>
      <c r="BF5708" s="41"/>
      <c r="BG5708" s="41"/>
      <c r="BH5708" s="41"/>
      <c r="BI5708" s="41"/>
      <c r="BJ5708" s="41"/>
      <c r="BK5708" s="41"/>
      <c r="BL5708" s="41"/>
      <c r="BM5708" s="41"/>
      <c r="BN5708" s="41"/>
      <c r="BO5708" s="41"/>
      <c r="BP5708" s="108"/>
      <c r="CG5708" s="102"/>
      <c r="CI5708" s="45"/>
    </row>
    <row r="5709" spans="37:87" ht="13" customHeight="1">
      <c r="AK5709" s="114"/>
      <c r="AL5709" s="41"/>
      <c r="AM5709" s="41"/>
      <c r="AN5709" s="41"/>
      <c r="AO5709" s="41"/>
      <c r="AP5709" s="41"/>
      <c r="AQ5709" s="41"/>
      <c r="AR5709" s="41"/>
      <c r="AS5709" s="41"/>
      <c r="AT5709" s="41"/>
      <c r="AU5709" s="41"/>
      <c r="AV5709" s="41"/>
      <c r="AW5709" s="41"/>
      <c r="AX5709" s="41"/>
      <c r="AY5709" s="41"/>
      <c r="AZ5709" s="41"/>
      <c r="BA5709" s="41"/>
      <c r="BB5709" s="41"/>
      <c r="BC5709" s="41"/>
      <c r="BD5709" s="41"/>
      <c r="BE5709" s="41"/>
      <c r="BF5709" s="41"/>
      <c r="BG5709" s="41"/>
      <c r="BH5709" s="41"/>
      <c r="BI5709" s="41"/>
      <c r="BJ5709" s="41"/>
      <c r="BK5709" s="41"/>
      <c r="BL5709" s="41"/>
      <c r="BM5709" s="41"/>
      <c r="BN5709" s="41"/>
      <c r="BO5709" s="41"/>
      <c r="BP5709" s="108"/>
      <c r="CG5709" s="102"/>
      <c r="CI5709" s="45"/>
    </row>
    <row r="5710" spans="37:87" ht="13" customHeight="1">
      <c r="AK5710" s="114"/>
      <c r="AL5710" s="41"/>
      <c r="AM5710" s="41"/>
      <c r="AN5710" s="41"/>
      <c r="AO5710" s="41"/>
      <c r="AP5710" s="41"/>
      <c r="AQ5710" s="41"/>
      <c r="AR5710" s="41"/>
      <c r="AS5710" s="41"/>
      <c r="AT5710" s="41"/>
      <c r="AU5710" s="41"/>
      <c r="AV5710" s="41"/>
      <c r="AW5710" s="41"/>
      <c r="AX5710" s="41"/>
      <c r="AY5710" s="41"/>
      <c r="AZ5710" s="41"/>
      <c r="BA5710" s="41"/>
      <c r="BB5710" s="41"/>
      <c r="BC5710" s="41"/>
      <c r="BD5710" s="41"/>
      <c r="BE5710" s="41"/>
      <c r="BF5710" s="41"/>
      <c r="BG5710" s="41"/>
      <c r="BH5710" s="41"/>
      <c r="BI5710" s="41"/>
      <c r="BJ5710" s="41"/>
      <c r="BK5710" s="41"/>
      <c r="BL5710" s="41"/>
      <c r="BM5710" s="41"/>
      <c r="BN5710" s="41"/>
      <c r="BO5710" s="41"/>
      <c r="BP5710" s="108"/>
      <c r="CG5710" s="102"/>
      <c r="CI5710" s="45"/>
    </row>
    <row r="5711" spans="37:87" ht="13" customHeight="1">
      <c r="AK5711" s="114"/>
      <c r="AL5711" s="41"/>
      <c r="AM5711" s="41"/>
      <c r="AN5711" s="41"/>
      <c r="AO5711" s="41"/>
      <c r="AP5711" s="41"/>
      <c r="AQ5711" s="41"/>
      <c r="AR5711" s="41"/>
      <c r="AS5711" s="41"/>
      <c r="AT5711" s="41"/>
      <c r="AU5711" s="41"/>
      <c r="AV5711" s="41"/>
      <c r="AW5711" s="41"/>
      <c r="AX5711" s="41"/>
      <c r="AY5711" s="41"/>
      <c r="AZ5711" s="41"/>
      <c r="BA5711" s="41"/>
      <c r="BB5711" s="41"/>
      <c r="BC5711" s="41"/>
      <c r="BD5711" s="41"/>
      <c r="BE5711" s="41"/>
      <c r="BF5711" s="41"/>
      <c r="BG5711" s="41"/>
      <c r="BH5711" s="41"/>
      <c r="BI5711" s="41"/>
      <c r="BJ5711" s="41"/>
      <c r="BK5711" s="41"/>
      <c r="BL5711" s="41"/>
      <c r="BM5711" s="41"/>
      <c r="BN5711" s="41"/>
      <c r="BO5711" s="41"/>
      <c r="BP5711" s="108"/>
      <c r="CG5711" s="102"/>
      <c r="CI5711" s="45"/>
    </row>
    <row r="5712" spans="37:87" ht="13" customHeight="1">
      <c r="AK5712" s="114"/>
      <c r="AL5712" s="41"/>
      <c r="AM5712" s="41"/>
      <c r="AN5712" s="41"/>
      <c r="AO5712" s="41"/>
      <c r="AP5712" s="41"/>
      <c r="AQ5712" s="41"/>
      <c r="AR5712" s="41"/>
      <c r="AS5712" s="41"/>
      <c r="AT5712" s="41"/>
      <c r="AU5712" s="41"/>
      <c r="AV5712" s="41"/>
      <c r="AW5712" s="41"/>
      <c r="AX5712" s="41"/>
      <c r="AY5712" s="41"/>
      <c r="AZ5712" s="41"/>
      <c r="BA5712" s="41"/>
      <c r="BB5712" s="41"/>
      <c r="BC5712" s="41"/>
      <c r="BD5712" s="41"/>
      <c r="BE5712" s="41"/>
      <c r="BF5712" s="41"/>
      <c r="BG5712" s="41"/>
      <c r="BH5712" s="41"/>
      <c r="BI5712" s="41"/>
      <c r="BJ5712" s="41"/>
      <c r="BK5712" s="41"/>
      <c r="BL5712" s="41"/>
      <c r="BM5712" s="41"/>
      <c r="BN5712" s="41"/>
      <c r="BO5712" s="41"/>
      <c r="BP5712" s="108"/>
      <c r="CG5712" s="102"/>
      <c r="CI5712" s="45"/>
    </row>
    <row r="5713" spans="37:87" ht="13" customHeight="1">
      <c r="AK5713" s="114"/>
      <c r="AL5713" s="41"/>
      <c r="AM5713" s="41"/>
      <c r="AN5713" s="41"/>
      <c r="AO5713" s="41"/>
      <c r="AP5713" s="41"/>
      <c r="AQ5713" s="41"/>
      <c r="AR5713" s="41"/>
      <c r="AS5713" s="41"/>
      <c r="AT5713" s="41"/>
      <c r="AU5713" s="41"/>
      <c r="AV5713" s="41"/>
      <c r="AW5713" s="41"/>
      <c r="AX5713" s="41"/>
      <c r="AY5713" s="41"/>
      <c r="AZ5713" s="41"/>
      <c r="BA5713" s="41"/>
      <c r="BB5713" s="41"/>
      <c r="BC5713" s="41"/>
      <c r="BD5713" s="41"/>
      <c r="BE5713" s="41"/>
      <c r="BF5713" s="41"/>
      <c r="BG5713" s="41"/>
      <c r="BH5713" s="41"/>
      <c r="BI5713" s="41"/>
      <c r="BJ5713" s="41"/>
      <c r="BK5713" s="41"/>
      <c r="BL5713" s="41"/>
      <c r="BM5713" s="41"/>
      <c r="BN5713" s="41"/>
      <c r="BO5713" s="41"/>
      <c r="BP5713" s="108"/>
      <c r="CG5713" s="102"/>
      <c r="CI5713" s="45"/>
    </row>
    <row r="5714" spans="37:87" ht="13" customHeight="1">
      <c r="AK5714" s="114"/>
      <c r="AL5714" s="41"/>
      <c r="AM5714" s="41"/>
      <c r="AN5714" s="41"/>
      <c r="AO5714" s="41"/>
      <c r="AP5714" s="41"/>
      <c r="AQ5714" s="41"/>
      <c r="AR5714" s="41"/>
      <c r="AS5714" s="41"/>
      <c r="AT5714" s="41"/>
      <c r="AU5714" s="41"/>
      <c r="AV5714" s="41"/>
      <c r="AW5714" s="41"/>
      <c r="AX5714" s="41"/>
      <c r="AY5714" s="41"/>
      <c r="AZ5714" s="41"/>
      <c r="BA5714" s="41"/>
      <c r="BB5714" s="41"/>
      <c r="BC5714" s="41"/>
      <c r="BD5714" s="41"/>
      <c r="BE5714" s="41"/>
      <c r="BF5714" s="41"/>
      <c r="BG5714" s="41"/>
      <c r="BH5714" s="41"/>
      <c r="BI5714" s="41"/>
      <c r="BJ5714" s="41"/>
      <c r="BK5714" s="41"/>
      <c r="BL5714" s="41"/>
      <c r="BM5714" s="41"/>
      <c r="BN5714" s="41"/>
      <c r="BO5714" s="41"/>
      <c r="BP5714" s="108"/>
      <c r="CG5714" s="102"/>
      <c r="CI5714" s="45"/>
    </row>
    <row r="5715" spans="37:87" ht="13" customHeight="1">
      <c r="AK5715" s="114"/>
      <c r="AL5715" s="41"/>
      <c r="AM5715" s="41"/>
      <c r="AN5715" s="41"/>
      <c r="AO5715" s="41"/>
      <c r="AP5715" s="41"/>
      <c r="AQ5715" s="41"/>
      <c r="AR5715" s="41"/>
      <c r="AS5715" s="41"/>
      <c r="AT5715" s="41"/>
      <c r="AU5715" s="41"/>
      <c r="AV5715" s="41"/>
      <c r="AW5715" s="41"/>
      <c r="AX5715" s="41"/>
      <c r="AY5715" s="41"/>
      <c r="AZ5715" s="41"/>
      <c r="BA5715" s="41"/>
      <c r="BB5715" s="41"/>
      <c r="BC5715" s="41"/>
      <c r="BD5715" s="41"/>
      <c r="BE5715" s="41"/>
      <c r="BF5715" s="41"/>
      <c r="BG5715" s="41"/>
      <c r="BH5715" s="41"/>
      <c r="BI5715" s="41"/>
      <c r="BJ5715" s="41"/>
      <c r="BK5715" s="41"/>
      <c r="BL5715" s="41"/>
      <c r="BM5715" s="41"/>
      <c r="BN5715" s="41"/>
      <c r="BO5715" s="41"/>
      <c r="BP5715" s="108"/>
      <c r="CG5715" s="102"/>
      <c r="CI5715" s="45"/>
    </row>
    <row r="5716" spans="37:87" ht="13" customHeight="1">
      <c r="AK5716" s="114"/>
      <c r="AL5716" s="41"/>
      <c r="AM5716" s="41"/>
      <c r="AN5716" s="41"/>
      <c r="AO5716" s="41"/>
      <c r="AP5716" s="41"/>
      <c r="AQ5716" s="41"/>
      <c r="AR5716" s="41"/>
      <c r="AS5716" s="41"/>
      <c r="AT5716" s="41"/>
      <c r="AU5716" s="41"/>
      <c r="AV5716" s="41"/>
      <c r="AW5716" s="41"/>
      <c r="AX5716" s="41"/>
      <c r="AY5716" s="41"/>
      <c r="AZ5716" s="41"/>
      <c r="BA5716" s="41"/>
      <c r="BB5716" s="41"/>
      <c r="BC5716" s="41"/>
      <c r="BD5716" s="41"/>
      <c r="BE5716" s="41"/>
      <c r="BF5716" s="41"/>
      <c r="BG5716" s="41"/>
      <c r="BH5716" s="41"/>
      <c r="BI5716" s="41"/>
      <c r="BJ5716" s="41"/>
      <c r="BK5716" s="41"/>
      <c r="BL5716" s="41"/>
      <c r="BM5716" s="41"/>
      <c r="BN5716" s="41"/>
      <c r="BO5716" s="41"/>
      <c r="BP5716" s="108"/>
      <c r="CG5716" s="102"/>
      <c r="CI5716" s="45"/>
    </row>
    <row r="5717" spans="37:87" ht="13" customHeight="1">
      <c r="AK5717" s="114"/>
      <c r="AL5717" s="41"/>
      <c r="AM5717" s="41"/>
      <c r="AN5717" s="41"/>
      <c r="AO5717" s="41"/>
      <c r="AP5717" s="41"/>
      <c r="AQ5717" s="41"/>
      <c r="AR5717" s="41"/>
      <c r="AS5717" s="41"/>
      <c r="AT5717" s="41"/>
      <c r="AU5717" s="41"/>
      <c r="AV5717" s="41"/>
      <c r="AW5717" s="41"/>
      <c r="AX5717" s="41"/>
      <c r="AY5717" s="41"/>
      <c r="AZ5717" s="41"/>
      <c r="BA5717" s="41"/>
      <c r="BB5717" s="41"/>
      <c r="BC5717" s="41"/>
      <c r="BD5717" s="41"/>
      <c r="BE5717" s="41"/>
      <c r="BF5717" s="41"/>
      <c r="BG5717" s="41"/>
      <c r="BH5717" s="41"/>
      <c r="BI5717" s="41"/>
      <c r="BJ5717" s="41"/>
      <c r="BK5717" s="41"/>
      <c r="BL5717" s="41"/>
      <c r="BM5717" s="41"/>
      <c r="BN5717" s="41"/>
      <c r="BO5717" s="41"/>
      <c r="BP5717" s="108"/>
      <c r="CG5717" s="102"/>
      <c r="CI5717" s="45"/>
    </row>
    <row r="5718" spans="37:87" ht="13" customHeight="1">
      <c r="AK5718" s="114"/>
      <c r="AL5718" s="41"/>
      <c r="AM5718" s="41"/>
      <c r="AN5718" s="41"/>
      <c r="AO5718" s="41"/>
      <c r="AP5718" s="41"/>
      <c r="AQ5718" s="41"/>
      <c r="AR5718" s="41"/>
      <c r="AS5718" s="41"/>
      <c r="AT5718" s="41"/>
      <c r="AU5718" s="41"/>
      <c r="AV5718" s="41"/>
      <c r="AW5718" s="41"/>
      <c r="AX5718" s="41"/>
      <c r="AY5718" s="41"/>
      <c r="AZ5718" s="41"/>
      <c r="BA5718" s="41"/>
      <c r="BB5718" s="41"/>
      <c r="BC5718" s="41"/>
      <c r="BD5718" s="41"/>
      <c r="BE5718" s="41"/>
      <c r="BF5718" s="41"/>
      <c r="BG5718" s="41"/>
      <c r="BH5718" s="41"/>
      <c r="BI5718" s="41"/>
      <c r="BJ5718" s="41"/>
      <c r="BK5718" s="41"/>
      <c r="BL5718" s="41"/>
      <c r="BM5718" s="41"/>
      <c r="BN5718" s="41"/>
      <c r="BO5718" s="41"/>
      <c r="BP5718" s="108"/>
      <c r="CG5718" s="102"/>
      <c r="CI5718" s="45"/>
    </row>
    <row r="5719" spans="37:87" ht="13" customHeight="1">
      <c r="AK5719" s="114"/>
      <c r="AL5719" s="41"/>
      <c r="AM5719" s="41"/>
      <c r="AN5719" s="41"/>
      <c r="AO5719" s="41"/>
      <c r="AP5719" s="41"/>
      <c r="AQ5719" s="41"/>
      <c r="AR5719" s="41"/>
      <c r="AS5719" s="41"/>
      <c r="AT5719" s="41"/>
      <c r="AU5719" s="41"/>
      <c r="AV5719" s="41"/>
      <c r="AW5719" s="41"/>
      <c r="AX5719" s="41"/>
      <c r="AY5719" s="41"/>
      <c r="AZ5719" s="41"/>
      <c r="BA5719" s="41"/>
      <c r="BB5719" s="41"/>
      <c r="BC5719" s="41"/>
      <c r="BD5719" s="41"/>
      <c r="BE5719" s="41"/>
      <c r="BF5719" s="41"/>
      <c r="BG5719" s="41"/>
      <c r="BH5719" s="41"/>
      <c r="BI5719" s="41"/>
      <c r="BJ5719" s="41"/>
      <c r="BK5719" s="41"/>
      <c r="BL5719" s="41"/>
      <c r="BM5719" s="41"/>
      <c r="BN5719" s="41"/>
      <c r="BO5719" s="41"/>
      <c r="BP5719" s="108"/>
      <c r="CG5719" s="102"/>
      <c r="CI5719" s="45"/>
    </row>
    <row r="5720" spans="37:87" ht="13" customHeight="1">
      <c r="AK5720" s="114"/>
      <c r="AL5720" s="41"/>
      <c r="AM5720" s="41"/>
      <c r="AN5720" s="41"/>
      <c r="AO5720" s="41"/>
      <c r="AP5720" s="41"/>
      <c r="AQ5720" s="41"/>
      <c r="AR5720" s="41"/>
      <c r="AS5720" s="41"/>
      <c r="AT5720" s="41"/>
      <c r="AU5720" s="41"/>
      <c r="AV5720" s="41"/>
      <c r="AW5720" s="41"/>
      <c r="AX5720" s="41"/>
      <c r="AY5720" s="41"/>
      <c r="AZ5720" s="41"/>
      <c r="BA5720" s="41"/>
      <c r="BB5720" s="41"/>
      <c r="BC5720" s="41"/>
      <c r="BD5720" s="41"/>
      <c r="BE5720" s="41"/>
      <c r="BF5720" s="41"/>
      <c r="BG5720" s="41"/>
      <c r="BH5720" s="41"/>
      <c r="BI5720" s="41"/>
      <c r="BJ5720" s="41"/>
      <c r="BK5720" s="41"/>
      <c r="BL5720" s="41"/>
      <c r="BM5720" s="41"/>
      <c r="BN5720" s="41"/>
      <c r="BO5720" s="41"/>
      <c r="BP5720" s="108"/>
      <c r="CG5720" s="102"/>
      <c r="CI5720" s="45"/>
    </row>
    <row r="5721" spans="37:87" ht="13" customHeight="1">
      <c r="AK5721" s="114"/>
      <c r="AL5721" s="41"/>
      <c r="AM5721" s="41"/>
      <c r="AN5721" s="41"/>
      <c r="AO5721" s="41"/>
      <c r="AP5721" s="41"/>
      <c r="AQ5721" s="41"/>
      <c r="AR5721" s="41"/>
      <c r="AS5721" s="41"/>
      <c r="AT5721" s="41"/>
      <c r="AU5721" s="41"/>
      <c r="AV5721" s="41"/>
      <c r="AW5721" s="41"/>
      <c r="AX5721" s="41"/>
      <c r="AY5721" s="41"/>
      <c r="AZ5721" s="41"/>
      <c r="BA5721" s="41"/>
      <c r="BB5721" s="41"/>
      <c r="BC5721" s="41"/>
      <c r="BD5721" s="41"/>
      <c r="BE5721" s="41"/>
      <c r="BF5721" s="41"/>
      <c r="BG5721" s="41"/>
      <c r="BH5721" s="41"/>
      <c r="BI5721" s="41"/>
      <c r="BJ5721" s="41"/>
      <c r="BK5721" s="41"/>
      <c r="BL5721" s="41"/>
      <c r="BM5721" s="41"/>
      <c r="BN5721" s="41"/>
      <c r="BO5721" s="41"/>
      <c r="BP5721" s="108"/>
      <c r="CG5721" s="102"/>
      <c r="CI5721" s="45"/>
    </row>
    <row r="5722" spans="37:87" ht="13" customHeight="1">
      <c r="AK5722" s="114"/>
      <c r="AL5722" s="41"/>
      <c r="AM5722" s="41"/>
      <c r="AN5722" s="41"/>
      <c r="AO5722" s="41"/>
      <c r="AP5722" s="41"/>
      <c r="AQ5722" s="41"/>
      <c r="AR5722" s="41"/>
      <c r="AS5722" s="41"/>
      <c r="AT5722" s="41"/>
      <c r="AU5722" s="41"/>
      <c r="AV5722" s="41"/>
      <c r="AW5722" s="41"/>
      <c r="AX5722" s="41"/>
      <c r="AY5722" s="41"/>
      <c r="AZ5722" s="41"/>
      <c r="BA5722" s="41"/>
      <c r="BB5722" s="41"/>
      <c r="BC5722" s="41"/>
      <c r="BD5722" s="41"/>
      <c r="BE5722" s="41"/>
      <c r="BF5722" s="41"/>
      <c r="BG5722" s="41"/>
      <c r="BH5722" s="41"/>
      <c r="BI5722" s="41"/>
      <c r="BJ5722" s="41"/>
      <c r="BK5722" s="41"/>
      <c r="BL5722" s="41"/>
      <c r="BM5722" s="41"/>
      <c r="BN5722" s="41"/>
      <c r="BO5722" s="41"/>
      <c r="BP5722" s="108"/>
      <c r="CG5722" s="102"/>
      <c r="CI5722" s="45"/>
    </row>
    <row r="5723" spans="37:87" ht="13" customHeight="1">
      <c r="AK5723" s="114"/>
      <c r="AL5723" s="41"/>
      <c r="AM5723" s="41"/>
      <c r="AN5723" s="41"/>
      <c r="AO5723" s="41"/>
      <c r="AP5723" s="41"/>
      <c r="AQ5723" s="41"/>
      <c r="AR5723" s="41"/>
      <c r="AS5723" s="41"/>
      <c r="AT5723" s="41"/>
      <c r="AU5723" s="41"/>
      <c r="AV5723" s="41"/>
      <c r="AW5723" s="41"/>
      <c r="AX5723" s="41"/>
      <c r="AY5723" s="41"/>
      <c r="AZ5723" s="41"/>
      <c r="BA5723" s="41"/>
      <c r="BB5723" s="41"/>
      <c r="BC5723" s="41"/>
      <c r="BD5723" s="41"/>
      <c r="BE5723" s="41"/>
      <c r="BF5723" s="41"/>
      <c r="BG5723" s="41"/>
      <c r="BH5723" s="41"/>
      <c r="BI5723" s="41"/>
      <c r="BJ5723" s="41"/>
      <c r="BK5723" s="41"/>
      <c r="BL5723" s="41"/>
      <c r="BM5723" s="41"/>
      <c r="BN5723" s="41"/>
      <c r="BO5723" s="41"/>
      <c r="BP5723" s="108"/>
      <c r="CG5723" s="102"/>
      <c r="CI5723" s="45"/>
    </row>
    <row r="5724" spans="37:87" ht="13" customHeight="1">
      <c r="AK5724" s="114"/>
      <c r="AL5724" s="41"/>
      <c r="AM5724" s="41"/>
      <c r="AN5724" s="41"/>
      <c r="AO5724" s="41"/>
      <c r="AP5724" s="41"/>
      <c r="AQ5724" s="41"/>
      <c r="AR5724" s="41"/>
      <c r="AS5724" s="41"/>
      <c r="AT5724" s="41"/>
      <c r="AU5724" s="41"/>
      <c r="AV5724" s="41"/>
      <c r="AW5724" s="41"/>
      <c r="AX5724" s="41"/>
      <c r="AY5724" s="41"/>
      <c r="AZ5724" s="41"/>
      <c r="BA5724" s="41"/>
      <c r="BB5724" s="41"/>
      <c r="BC5724" s="41"/>
      <c r="BD5724" s="41"/>
      <c r="BE5724" s="41"/>
      <c r="BF5724" s="41"/>
      <c r="BG5724" s="41"/>
      <c r="BH5724" s="41"/>
      <c r="BI5724" s="41"/>
      <c r="BJ5724" s="41"/>
      <c r="BK5724" s="41"/>
      <c r="BL5724" s="41"/>
      <c r="BM5724" s="41"/>
      <c r="BN5724" s="41"/>
      <c r="BO5724" s="41"/>
      <c r="BP5724" s="108"/>
      <c r="CG5724" s="102"/>
      <c r="CI5724" s="45"/>
    </row>
    <row r="5725" spans="37:87" ht="13" customHeight="1">
      <c r="AK5725" s="114"/>
      <c r="AL5725" s="41"/>
      <c r="AM5725" s="41"/>
      <c r="AN5725" s="41"/>
      <c r="AO5725" s="41"/>
      <c r="AP5725" s="41"/>
      <c r="AQ5725" s="41"/>
      <c r="AR5725" s="41"/>
      <c r="AS5725" s="41"/>
      <c r="AT5725" s="41"/>
      <c r="AU5725" s="41"/>
      <c r="AV5725" s="41"/>
      <c r="AW5725" s="41"/>
      <c r="AX5725" s="41"/>
      <c r="AY5725" s="41"/>
      <c r="AZ5725" s="41"/>
      <c r="BA5725" s="41"/>
      <c r="BB5725" s="41"/>
      <c r="BC5725" s="41"/>
      <c r="BD5725" s="41"/>
      <c r="BE5725" s="41"/>
      <c r="BF5725" s="41"/>
      <c r="BG5725" s="41"/>
      <c r="BH5725" s="41"/>
      <c r="BI5725" s="41"/>
      <c r="BJ5725" s="41"/>
      <c r="BK5725" s="41"/>
      <c r="BL5725" s="41"/>
      <c r="BM5725" s="41"/>
      <c r="BN5725" s="41"/>
      <c r="BO5725" s="41"/>
      <c r="BP5725" s="108"/>
      <c r="CG5725" s="102"/>
      <c r="CI5725" s="45"/>
    </row>
    <row r="5726" spans="37:87" ht="13" customHeight="1">
      <c r="AK5726" s="114"/>
      <c r="AL5726" s="41"/>
      <c r="AM5726" s="41"/>
      <c r="AN5726" s="41"/>
      <c r="AO5726" s="41"/>
      <c r="AP5726" s="41"/>
      <c r="AQ5726" s="41"/>
      <c r="AR5726" s="41"/>
      <c r="AS5726" s="41"/>
      <c r="AT5726" s="41"/>
      <c r="AU5726" s="41"/>
      <c r="AV5726" s="41"/>
      <c r="AW5726" s="41"/>
      <c r="AX5726" s="41"/>
      <c r="AY5726" s="41"/>
      <c r="AZ5726" s="41"/>
      <c r="BA5726" s="41"/>
      <c r="BB5726" s="41"/>
      <c r="BC5726" s="41"/>
      <c r="BD5726" s="41"/>
      <c r="BE5726" s="41"/>
      <c r="BF5726" s="41"/>
      <c r="BG5726" s="41"/>
      <c r="BH5726" s="41"/>
      <c r="BI5726" s="41"/>
      <c r="BJ5726" s="41"/>
      <c r="BK5726" s="41"/>
      <c r="BL5726" s="41"/>
      <c r="BM5726" s="41"/>
      <c r="BN5726" s="41"/>
      <c r="BO5726" s="41"/>
      <c r="BP5726" s="108"/>
      <c r="CG5726" s="102"/>
      <c r="CI5726" s="45"/>
    </row>
    <row r="5727" spans="37:87" ht="13" customHeight="1">
      <c r="AK5727" s="114"/>
      <c r="AL5727" s="41"/>
      <c r="AM5727" s="41"/>
      <c r="AN5727" s="41"/>
      <c r="AO5727" s="41"/>
      <c r="AP5727" s="41"/>
      <c r="AQ5727" s="41"/>
      <c r="AR5727" s="41"/>
      <c r="AS5727" s="41"/>
      <c r="AT5727" s="41"/>
      <c r="AU5727" s="41"/>
      <c r="AV5727" s="41"/>
      <c r="AW5727" s="41"/>
      <c r="AX5727" s="41"/>
      <c r="AY5727" s="41"/>
      <c r="AZ5727" s="41"/>
      <c r="BA5727" s="41"/>
      <c r="BB5727" s="41"/>
      <c r="BC5727" s="41"/>
      <c r="BD5727" s="41"/>
      <c r="BE5727" s="41"/>
      <c r="BF5727" s="41"/>
      <c r="BG5727" s="41"/>
      <c r="BH5727" s="41"/>
      <c r="BI5727" s="41"/>
      <c r="BJ5727" s="41"/>
      <c r="BK5727" s="41"/>
      <c r="BL5727" s="41"/>
      <c r="BM5727" s="41"/>
      <c r="BN5727" s="41"/>
      <c r="BO5727" s="41"/>
      <c r="BP5727" s="108"/>
      <c r="CG5727" s="102"/>
      <c r="CI5727" s="45"/>
    </row>
    <row r="5728" spans="37:87" ht="13" customHeight="1">
      <c r="AK5728" s="114"/>
      <c r="AL5728" s="41"/>
      <c r="AM5728" s="41"/>
      <c r="AN5728" s="41"/>
      <c r="AO5728" s="41"/>
      <c r="AP5728" s="41"/>
      <c r="AQ5728" s="41"/>
      <c r="AR5728" s="41"/>
      <c r="AS5728" s="41"/>
      <c r="AT5728" s="41"/>
      <c r="AU5728" s="41"/>
      <c r="AV5728" s="41"/>
      <c r="AW5728" s="41"/>
      <c r="AX5728" s="41"/>
      <c r="AY5728" s="41"/>
      <c r="AZ5728" s="41"/>
      <c r="BA5728" s="41"/>
      <c r="BB5728" s="41"/>
      <c r="BC5728" s="41"/>
      <c r="BD5728" s="41"/>
      <c r="BE5728" s="41"/>
      <c r="BF5728" s="41"/>
      <c r="BG5728" s="41"/>
      <c r="BH5728" s="41"/>
      <c r="BI5728" s="41"/>
      <c r="BJ5728" s="41"/>
      <c r="BK5728" s="41"/>
      <c r="BL5728" s="41"/>
      <c r="BM5728" s="41"/>
      <c r="BN5728" s="41"/>
      <c r="BO5728" s="41"/>
      <c r="BP5728" s="108"/>
      <c r="CG5728" s="102"/>
      <c r="CI5728" s="45"/>
    </row>
    <row r="5729" spans="37:87" ht="13" customHeight="1">
      <c r="AK5729" s="114"/>
      <c r="AL5729" s="41"/>
      <c r="AM5729" s="41"/>
      <c r="AN5729" s="41"/>
      <c r="AO5729" s="41"/>
      <c r="AP5729" s="41"/>
      <c r="AQ5729" s="41"/>
      <c r="AR5729" s="41"/>
      <c r="AS5729" s="41"/>
      <c r="AT5729" s="41"/>
      <c r="AU5729" s="41"/>
      <c r="AV5729" s="41"/>
      <c r="AW5729" s="41"/>
      <c r="AX5729" s="41"/>
      <c r="AY5729" s="41"/>
      <c r="AZ5729" s="41"/>
      <c r="BA5729" s="41"/>
      <c r="BB5729" s="41"/>
      <c r="BC5729" s="41"/>
      <c r="BD5729" s="41"/>
      <c r="BE5729" s="41"/>
      <c r="BF5729" s="41"/>
      <c r="BG5729" s="41"/>
      <c r="BH5729" s="41"/>
      <c r="BI5729" s="41"/>
      <c r="BJ5729" s="41"/>
      <c r="BK5729" s="41"/>
      <c r="BL5729" s="41"/>
      <c r="BM5729" s="41"/>
      <c r="BN5729" s="41"/>
      <c r="BO5729" s="41"/>
      <c r="BP5729" s="108"/>
      <c r="CG5729" s="102"/>
      <c r="CI5729" s="45"/>
    </row>
    <row r="5730" spans="37:87" ht="13" customHeight="1">
      <c r="AK5730" s="114"/>
      <c r="AL5730" s="41"/>
      <c r="AM5730" s="41"/>
      <c r="AN5730" s="41"/>
      <c r="AO5730" s="41"/>
      <c r="AP5730" s="41"/>
      <c r="AQ5730" s="41"/>
      <c r="AR5730" s="41"/>
      <c r="AS5730" s="41"/>
      <c r="AT5730" s="41"/>
      <c r="AU5730" s="41"/>
      <c r="AV5730" s="41"/>
      <c r="AW5730" s="41"/>
      <c r="AX5730" s="41"/>
      <c r="AY5730" s="41"/>
      <c r="AZ5730" s="41"/>
      <c r="BA5730" s="41"/>
      <c r="BB5730" s="41"/>
      <c r="BC5730" s="41"/>
      <c r="BD5730" s="41"/>
      <c r="BE5730" s="41"/>
      <c r="BF5730" s="41"/>
      <c r="BG5730" s="41"/>
      <c r="BH5730" s="41"/>
      <c r="BI5730" s="41"/>
      <c r="BJ5730" s="41"/>
      <c r="BK5730" s="41"/>
      <c r="BL5730" s="41"/>
      <c r="BM5730" s="41"/>
      <c r="BN5730" s="41"/>
      <c r="BO5730" s="41"/>
      <c r="BP5730" s="108"/>
      <c r="CG5730" s="102"/>
      <c r="CI5730" s="45"/>
    </row>
    <row r="5731" spans="37:87" ht="13" customHeight="1">
      <c r="AK5731" s="114"/>
      <c r="AL5731" s="41"/>
      <c r="AM5731" s="41"/>
      <c r="AN5731" s="41"/>
      <c r="AO5731" s="41"/>
      <c r="AP5731" s="41"/>
      <c r="AQ5731" s="41"/>
      <c r="AR5731" s="41"/>
      <c r="AS5731" s="41"/>
      <c r="AT5731" s="41"/>
      <c r="AU5731" s="41"/>
      <c r="AV5731" s="41"/>
      <c r="AW5731" s="41"/>
      <c r="AX5731" s="41"/>
      <c r="AY5731" s="41"/>
      <c r="AZ5731" s="41"/>
      <c r="BA5731" s="41"/>
      <c r="BB5731" s="41"/>
      <c r="BC5731" s="41"/>
      <c r="BD5731" s="41"/>
      <c r="BE5731" s="41"/>
      <c r="BF5731" s="41"/>
      <c r="BG5731" s="41"/>
      <c r="BH5731" s="41"/>
      <c r="BI5731" s="41"/>
      <c r="BJ5731" s="41"/>
      <c r="BK5731" s="41"/>
      <c r="BL5731" s="41"/>
      <c r="BM5731" s="41"/>
      <c r="BN5731" s="41"/>
      <c r="BO5731" s="41"/>
      <c r="BP5731" s="108"/>
      <c r="CG5731" s="102"/>
      <c r="CI5731" s="45"/>
    </row>
    <row r="5732" spans="37:87" ht="13" customHeight="1">
      <c r="AK5732" s="114"/>
      <c r="AL5732" s="41"/>
      <c r="AM5732" s="41"/>
      <c r="AN5732" s="41"/>
      <c r="AO5732" s="41"/>
      <c r="AP5732" s="41"/>
      <c r="AQ5732" s="41"/>
      <c r="AR5732" s="41"/>
      <c r="AS5732" s="41"/>
      <c r="AT5732" s="41"/>
      <c r="AU5732" s="41"/>
      <c r="AV5732" s="41"/>
      <c r="AW5732" s="41"/>
      <c r="AX5732" s="41"/>
      <c r="AY5732" s="41"/>
      <c r="AZ5732" s="41"/>
      <c r="BA5732" s="41"/>
      <c r="BB5732" s="41"/>
      <c r="BC5732" s="41"/>
      <c r="BD5732" s="41"/>
      <c r="BE5732" s="41"/>
      <c r="BF5732" s="41"/>
      <c r="BG5732" s="41"/>
      <c r="BH5732" s="41"/>
      <c r="BI5732" s="41"/>
      <c r="BJ5732" s="41"/>
      <c r="BK5732" s="41"/>
      <c r="BL5732" s="41"/>
      <c r="BM5732" s="41"/>
      <c r="BN5732" s="41"/>
      <c r="BO5732" s="41"/>
      <c r="BP5732" s="108"/>
      <c r="CG5732" s="102"/>
      <c r="CI5732" s="45"/>
    </row>
    <row r="5733" spans="37:87" ht="13" customHeight="1">
      <c r="AK5733" s="114"/>
      <c r="AL5733" s="41"/>
      <c r="AM5733" s="41"/>
      <c r="AN5733" s="41"/>
      <c r="AO5733" s="41"/>
      <c r="AP5733" s="41"/>
      <c r="AQ5733" s="41"/>
      <c r="AR5733" s="41"/>
      <c r="AS5733" s="41"/>
      <c r="AT5733" s="41"/>
      <c r="AU5733" s="41"/>
      <c r="AV5733" s="41"/>
      <c r="AW5733" s="41"/>
      <c r="AX5733" s="41"/>
      <c r="AY5733" s="41"/>
      <c r="AZ5733" s="41"/>
      <c r="BA5733" s="41"/>
      <c r="BB5733" s="41"/>
      <c r="BC5733" s="41"/>
      <c r="BD5733" s="41"/>
      <c r="BE5733" s="41"/>
      <c r="BF5733" s="41"/>
      <c r="BG5733" s="41"/>
      <c r="BH5733" s="41"/>
      <c r="BI5733" s="41"/>
      <c r="BJ5733" s="41"/>
      <c r="BK5733" s="41"/>
      <c r="BL5733" s="41"/>
      <c r="BM5733" s="41"/>
      <c r="BN5733" s="41"/>
      <c r="BO5733" s="41"/>
      <c r="BP5733" s="108"/>
      <c r="CG5733" s="102"/>
      <c r="CI5733" s="45"/>
    </row>
    <row r="5734" spans="37:87" ht="13" customHeight="1">
      <c r="AK5734" s="114"/>
      <c r="AL5734" s="41"/>
      <c r="AM5734" s="41"/>
      <c r="AN5734" s="41"/>
      <c r="AO5734" s="41"/>
      <c r="AP5734" s="41"/>
      <c r="AQ5734" s="41"/>
      <c r="AR5734" s="41"/>
      <c r="AS5734" s="41"/>
      <c r="AT5734" s="41"/>
      <c r="AU5734" s="41"/>
      <c r="AV5734" s="41"/>
      <c r="AW5734" s="41"/>
      <c r="AX5734" s="41"/>
      <c r="AY5734" s="41"/>
      <c r="AZ5734" s="41"/>
      <c r="BA5734" s="41"/>
      <c r="BB5734" s="41"/>
      <c r="BC5734" s="41"/>
      <c r="BD5734" s="41"/>
      <c r="BE5734" s="41"/>
      <c r="BF5734" s="41"/>
      <c r="BG5734" s="41"/>
      <c r="BH5734" s="41"/>
      <c r="BI5734" s="41"/>
      <c r="BJ5734" s="41"/>
      <c r="BK5734" s="41"/>
      <c r="BL5734" s="41"/>
      <c r="BM5734" s="41"/>
      <c r="BN5734" s="41"/>
      <c r="BO5734" s="41"/>
      <c r="BP5734" s="108"/>
      <c r="CG5734" s="102"/>
      <c r="CI5734" s="45"/>
    </row>
    <row r="5735" spans="37:87" ht="13" customHeight="1">
      <c r="AK5735" s="114"/>
      <c r="AL5735" s="41"/>
      <c r="AM5735" s="41"/>
      <c r="AN5735" s="41"/>
      <c r="AO5735" s="41"/>
      <c r="AP5735" s="41"/>
      <c r="AQ5735" s="41"/>
      <c r="AR5735" s="41"/>
      <c r="AS5735" s="41"/>
      <c r="AT5735" s="41"/>
      <c r="AU5735" s="41"/>
      <c r="AV5735" s="41"/>
      <c r="AW5735" s="41"/>
      <c r="AX5735" s="41"/>
      <c r="AY5735" s="41"/>
      <c r="AZ5735" s="41"/>
      <c r="BA5735" s="41"/>
      <c r="BB5735" s="41"/>
      <c r="BC5735" s="41"/>
      <c r="BD5735" s="41"/>
      <c r="BE5735" s="41"/>
      <c r="BF5735" s="41"/>
      <c r="BG5735" s="41"/>
      <c r="BH5735" s="41"/>
      <c r="BI5735" s="41"/>
      <c r="BJ5735" s="41"/>
      <c r="BK5735" s="41"/>
      <c r="BL5735" s="41"/>
      <c r="BM5735" s="41"/>
      <c r="BN5735" s="41"/>
      <c r="BO5735" s="41"/>
      <c r="BP5735" s="108"/>
      <c r="CG5735" s="102"/>
      <c r="CI5735" s="45"/>
    </row>
    <row r="5736" spans="37:87" ht="13" customHeight="1">
      <c r="AK5736" s="114"/>
      <c r="AL5736" s="41"/>
      <c r="AM5736" s="41"/>
      <c r="AN5736" s="41"/>
      <c r="AO5736" s="41"/>
      <c r="AP5736" s="41"/>
      <c r="AQ5736" s="41"/>
      <c r="AR5736" s="41"/>
      <c r="AS5736" s="41"/>
      <c r="AT5736" s="41"/>
      <c r="AU5736" s="41"/>
      <c r="AV5736" s="41"/>
      <c r="AW5736" s="41"/>
      <c r="AX5736" s="41"/>
      <c r="AY5736" s="41"/>
      <c r="AZ5736" s="41"/>
      <c r="BA5736" s="41"/>
      <c r="BB5736" s="41"/>
      <c r="BC5736" s="41"/>
      <c r="BD5736" s="41"/>
      <c r="BE5736" s="41"/>
      <c r="BF5736" s="41"/>
      <c r="BG5736" s="41"/>
      <c r="BH5736" s="41"/>
      <c r="BI5736" s="41"/>
      <c r="BJ5736" s="41"/>
      <c r="BK5736" s="41"/>
      <c r="BL5736" s="41"/>
      <c r="BM5736" s="41"/>
      <c r="BN5736" s="41"/>
      <c r="BO5736" s="41"/>
      <c r="BP5736" s="108"/>
      <c r="CG5736" s="102"/>
      <c r="CI5736" s="45"/>
    </row>
    <row r="5737" spans="37:87" ht="13" customHeight="1">
      <c r="AK5737" s="114"/>
      <c r="AL5737" s="41"/>
      <c r="AM5737" s="41"/>
      <c r="AN5737" s="41"/>
      <c r="AO5737" s="41"/>
      <c r="AP5737" s="41"/>
      <c r="AQ5737" s="41"/>
      <c r="AR5737" s="41"/>
      <c r="AS5737" s="41"/>
      <c r="AT5737" s="41"/>
      <c r="AU5737" s="41"/>
      <c r="AV5737" s="41"/>
      <c r="AW5737" s="41"/>
      <c r="AX5737" s="41"/>
      <c r="AY5737" s="41"/>
      <c r="AZ5737" s="41"/>
      <c r="BA5737" s="41"/>
      <c r="BB5737" s="41"/>
      <c r="BC5737" s="41"/>
      <c r="BD5737" s="41"/>
      <c r="BE5737" s="41"/>
      <c r="BF5737" s="41"/>
      <c r="BG5737" s="41"/>
      <c r="BH5737" s="41"/>
      <c r="BI5737" s="41"/>
      <c r="BJ5737" s="41"/>
      <c r="BK5737" s="41"/>
      <c r="BL5737" s="41"/>
      <c r="BM5737" s="41"/>
      <c r="BN5737" s="41"/>
      <c r="BO5737" s="41"/>
      <c r="BP5737" s="108"/>
      <c r="CG5737" s="102"/>
      <c r="CI5737" s="45"/>
    </row>
    <row r="5738" spans="37:87" ht="13" customHeight="1">
      <c r="AK5738" s="114"/>
      <c r="AL5738" s="41"/>
      <c r="AM5738" s="41"/>
      <c r="AN5738" s="41"/>
      <c r="AO5738" s="41"/>
      <c r="AP5738" s="41"/>
      <c r="AQ5738" s="41"/>
      <c r="AR5738" s="41"/>
      <c r="AS5738" s="41"/>
      <c r="AT5738" s="41"/>
      <c r="AU5738" s="41"/>
      <c r="AV5738" s="41"/>
      <c r="AW5738" s="41"/>
      <c r="AX5738" s="41"/>
      <c r="AY5738" s="41"/>
      <c r="AZ5738" s="41"/>
      <c r="BA5738" s="41"/>
      <c r="BB5738" s="41"/>
      <c r="BC5738" s="41"/>
      <c r="BD5738" s="41"/>
      <c r="BE5738" s="41"/>
      <c r="BF5738" s="41"/>
      <c r="BG5738" s="41"/>
      <c r="BH5738" s="41"/>
      <c r="BI5738" s="41"/>
      <c r="BJ5738" s="41"/>
      <c r="BK5738" s="41"/>
      <c r="BL5738" s="41"/>
      <c r="BM5738" s="41"/>
      <c r="BN5738" s="41"/>
      <c r="BO5738" s="41"/>
      <c r="BP5738" s="108"/>
      <c r="CG5738" s="102"/>
      <c r="CI5738" s="45"/>
    </row>
    <row r="5739" spans="37:87" ht="13" customHeight="1">
      <c r="AK5739" s="114"/>
      <c r="AL5739" s="41"/>
      <c r="AM5739" s="41"/>
      <c r="AN5739" s="41"/>
      <c r="AO5739" s="41"/>
      <c r="AP5739" s="41"/>
      <c r="AQ5739" s="41"/>
      <c r="AR5739" s="41"/>
      <c r="AS5739" s="41"/>
      <c r="AT5739" s="41"/>
      <c r="AU5739" s="41"/>
      <c r="AV5739" s="41"/>
      <c r="AW5739" s="41"/>
      <c r="AX5739" s="41"/>
      <c r="AY5739" s="41"/>
      <c r="AZ5739" s="41"/>
      <c r="BA5739" s="41"/>
      <c r="BB5739" s="41"/>
      <c r="BC5739" s="41"/>
      <c r="BD5739" s="41"/>
      <c r="BE5739" s="41"/>
      <c r="BF5739" s="41"/>
      <c r="BG5739" s="41"/>
      <c r="BH5739" s="41"/>
      <c r="BI5739" s="41"/>
      <c r="BJ5739" s="41"/>
      <c r="BK5739" s="41"/>
      <c r="BL5739" s="41"/>
      <c r="BM5739" s="41"/>
      <c r="BN5739" s="41"/>
      <c r="BO5739" s="41"/>
      <c r="BP5739" s="108"/>
      <c r="CG5739" s="102"/>
      <c r="CI5739" s="45"/>
    </row>
    <row r="5740" spans="37:87" ht="13" customHeight="1">
      <c r="AK5740" s="114"/>
      <c r="AL5740" s="41"/>
      <c r="AM5740" s="41"/>
      <c r="AN5740" s="41"/>
      <c r="AO5740" s="41"/>
      <c r="AP5740" s="41"/>
      <c r="AQ5740" s="41"/>
      <c r="AR5740" s="41"/>
      <c r="AS5740" s="41"/>
      <c r="AT5740" s="41"/>
      <c r="AU5740" s="41"/>
      <c r="AV5740" s="41"/>
      <c r="AW5740" s="41"/>
      <c r="AX5740" s="41"/>
      <c r="AY5740" s="41"/>
      <c r="AZ5740" s="41"/>
      <c r="BA5740" s="41"/>
      <c r="BB5740" s="41"/>
      <c r="BC5740" s="41"/>
      <c r="BD5740" s="41"/>
      <c r="BE5740" s="41"/>
      <c r="BF5740" s="41"/>
      <c r="BG5740" s="41"/>
      <c r="BH5740" s="41"/>
      <c r="BI5740" s="41"/>
      <c r="BJ5740" s="41"/>
      <c r="BK5740" s="41"/>
      <c r="BL5740" s="41"/>
      <c r="BM5740" s="41"/>
      <c r="BN5740" s="41"/>
      <c r="BO5740" s="41"/>
      <c r="BP5740" s="108"/>
      <c r="CG5740" s="102"/>
      <c r="CI5740" s="45"/>
    </row>
    <row r="5741" spans="37:87" ht="13" customHeight="1">
      <c r="AK5741" s="114"/>
      <c r="AL5741" s="41"/>
      <c r="AM5741" s="41"/>
      <c r="AN5741" s="41"/>
      <c r="AO5741" s="41"/>
      <c r="AP5741" s="41"/>
      <c r="AQ5741" s="41"/>
      <c r="AR5741" s="41"/>
      <c r="AS5741" s="41"/>
      <c r="AT5741" s="41"/>
      <c r="AU5741" s="41"/>
      <c r="AV5741" s="41"/>
      <c r="AW5741" s="41"/>
      <c r="AX5741" s="41"/>
      <c r="AY5741" s="41"/>
      <c r="AZ5741" s="41"/>
      <c r="BA5741" s="41"/>
      <c r="BB5741" s="41"/>
      <c r="BC5741" s="41"/>
      <c r="BD5741" s="41"/>
      <c r="BE5741" s="41"/>
      <c r="BF5741" s="41"/>
      <c r="BG5741" s="41"/>
      <c r="BH5741" s="41"/>
      <c r="BI5741" s="41"/>
      <c r="BJ5741" s="41"/>
      <c r="BK5741" s="41"/>
      <c r="BL5741" s="41"/>
      <c r="BM5741" s="41"/>
      <c r="BN5741" s="41"/>
      <c r="BO5741" s="41"/>
      <c r="BP5741" s="108"/>
      <c r="CG5741" s="102"/>
      <c r="CI5741" s="45"/>
    </row>
    <row r="5742" spans="37:87" ht="13" customHeight="1">
      <c r="AK5742" s="114"/>
      <c r="AL5742" s="41"/>
      <c r="AM5742" s="41"/>
      <c r="AN5742" s="41"/>
      <c r="AO5742" s="41"/>
      <c r="AP5742" s="41"/>
      <c r="AQ5742" s="41"/>
      <c r="AR5742" s="41"/>
      <c r="AS5742" s="41"/>
      <c r="AT5742" s="41"/>
      <c r="AU5742" s="41"/>
      <c r="AV5742" s="41"/>
      <c r="AW5742" s="41"/>
      <c r="AX5742" s="41"/>
      <c r="AY5742" s="41"/>
      <c r="AZ5742" s="41"/>
      <c r="BA5742" s="41"/>
      <c r="BB5742" s="41"/>
      <c r="BC5742" s="41"/>
      <c r="BD5742" s="41"/>
      <c r="BE5742" s="41"/>
      <c r="BF5742" s="41"/>
      <c r="BG5742" s="41"/>
      <c r="BH5742" s="41"/>
      <c r="BI5742" s="41"/>
      <c r="BJ5742" s="41"/>
      <c r="BK5742" s="41"/>
      <c r="BL5742" s="41"/>
      <c r="BM5742" s="41"/>
      <c r="BN5742" s="41"/>
      <c r="BO5742" s="41"/>
      <c r="BP5742" s="108"/>
      <c r="CG5742" s="102"/>
      <c r="CI5742" s="45"/>
    </row>
    <row r="5743" spans="37:87" ht="13" customHeight="1">
      <c r="AK5743" s="114"/>
      <c r="AL5743" s="41"/>
      <c r="AM5743" s="41"/>
      <c r="AN5743" s="41"/>
      <c r="AO5743" s="41"/>
      <c r="AP5743" s="41"/>
      <c r="AQ5743" s="41"/>
      <c r="AR5743" s="41"/>
      <c r="AS5743" s="41"/>
      <c r="AT5743" s="41"/>
      <c r="AU5743" s="41"/>
      <c r="AV5743" s="41"/>
      <c r="AW5743" s="41"/>
      <c r="AX5743" s="41"/>
      <c r="AY5743" s="41"/>
      <c r="AZ5743" s="41"/>
      <c r="BA5743" s="41"/>
      <c r="BB5743" s="41"/>
      <c r="BC5743" s="41"/>
      <c r="BD5743" s="41"/>
      <c r="BE5743" s="41"/>
      <c r="BF5743" s="41"/>
      <c r="BG5743" s="41"/>
      <c r="BH5743" s="41"/>
      <c r="BI5743" s="41"/>
      <c r="BJ5743" s="41"/>
      <c r="BK5743" s="41"/>
      <c r="BL5743" s="41"/>
      <c r="BM5743" s="41"/>
      <c r="BN5743" s="41"/>
      <c r="BO5743" s="41"/>
      <c r="BP5743" s="108"/>
      <c r="CG5743" s="102"/>
      <c r="CI5743" s="45"/>
    </row>
    <row r="5744" spans="37:87" ht="13" customHeight="1">
      <c r="AK5744" s="114"/>
      <c r="AL5744" s="41"/>
      <c r="AM5744" s="41"/>
      <c r="AN5744" s="41"/>
      <c r="AO5744" s="41"/>
      <c r="AP5744" s="41"/>
      <c r="AQ5744" s="41"/>
      <c r="AR5744" s="41"/>
      <c r="AS5744" s="41"/>
      <c r="AT5744" s="41"/>
      <c r="AU5744" s="41"/>
      <c r="AV5744" s="41"/>
      <c r="AW5744" s="41"/>
      <c r="AX5744" s="41"/>
      <c r="AY5744" s="41"/>
      <c r="AZ5744" s="41"/>
      <c r="BA5744" s="41"/>
      <c r="BB5744" s="41"/>
      <c r="BC5744" s="41"/>
      <c r="BD5744" s="41"/>
      <c r="BE5744" s="41"/>
      <c r="BF5744" s="41"/>
      <c r="BG5744" s="41"/>
      <c r="BH5744" s="41"/>
      <c r="BI5744" s="41"/>
      <c r="BJ5744" s="41"/>
      <c r="BK5744" s="41"/>
      <c r="BL5744" s="41"/>
      <c r="BM5744" s="41"/>
      <c r="BN5744" s="41"/>
      <c r="BO5744" s="41"/>
      <c r="BP5744" s="108"/>
      <c r="CG5744" s="102"/>
      <c r="CI5744" s="45"/>
    </row>
    <row r="5745" spans="37:87" ht="13" customHeight="1">
      <c r="AK5745" s="114"/>
      <c r="AL5745" s="41"/>
      <c r="AM5745" s="41"/>
      <c r="AN5745" s="41"/>
      <c r="AO5745" s="41"/>
      <c r="AP5745" s="41"/>
      <c r="AQ5745" s="41"/>
      <c r="AR5745" s="41"/>
      <c r="AS5745" s="41"/>
      <c r="AT5745" s="41"/>
      <c r="AU5745" s="41"/>
      <c r="AV5745" s="41"/>
      <c r="AW5745" s="41"/>
      <c r="AX5745" s="41"/>
      <c r="AY5745" s="41"/>
      <c r="AZ5745" s="41"/>
      <c r="BA5745" s="41"/>
      <c r="BB5745" s="41"/>
      <c r="BC5745" s="41"/>
      <c r="BD5745" s="41"/>
      <c r="BE5745" s="41"/>
      <c r="BF5745" s="41"/>
      <c r="BG5745" s="41"/>
      <c r="BH5745" s="41"/>
      <c r="BI5745" s="41"/>
      <c r="BJ5745" s="41"/>
      <c r="BK5745" s="41"/>
      <c r="BL5745" s="41"/>
      <c r="BM5745" s="41"/>
      <c r="BN5745" s="41"/>
      <c r="BO5745" s="41"/>
      <c r="BP5745" s="108"/>
      <c r="CG5745" s="102"/>
      <c r="CI5745" s="45"/>
    </row>
    <row r="5746" spans="37:87" ht="13" customHeight="1">
      <c r="AK5746" s="114"/>
      <c r="AL5746" s="41"/>
      <c r="AM5746" s="41"/>
      <c r="AN5746" s="41"/>
      <c r="AO5746" s="41"/>
      <c r="AP5746" s="41"/>
      <c r="AQ5746" s="41"/>
      <c r="AR5746" s="41"/>
      <c r="AS5746" s="41"/>
      <c r="AT5746" s="41"/>
      <c r="AU5746" s="41"/>
      <c r="AV5746" s="41"/>
      <c r="AW5746" s="41"/>
      <c r="AX5746" s="41"/>
      <c r="AY5746" s="41"/>
      <c r="AZ5746" s="41"/>
      <c r="BA5746" s="41"/>
      <c r="BB5746" s="41"/>
      <c r="BC5746" s="41"/>
      <c r="BD5746" s="41"/>
      <c r="BE5746" s="41"/>
      <c r="BF5746" s="41"/>
      <c r="BG5746" s="41"/>
      <c r="BH5746" s="41"/>
      <c r="BI5746" s="41"/>
      <c r="BJ5746" s="41"/>
      <c r="BK5746" s="41"/>
      <c r="BL5746" s="41"/>
      <c r="BM5746" s="41"/>
      <c r="BN5746" s="41"/>
      <c r="BO5746" s="41"/>
      <c r="BP5746" s="108"/>
      <c r="CG5746" s="102"/>
      <c r="CI5746" s="45"/>
    </row>
    <row r="5747" spans="37:87" ht="13" customHeight="1">
      <c r="AK5747" s="114"/>
      <c r="AL5747" s="41"/>
      <c r="AM5747" s="41"/>
      <c r="AN5747" s="41"/>
      <c r="AO5747" s="41"/>
      <c r="AP5747" s="41"/>
      <c r="AQ5747" s="41"/>
      <c r="AR5747" s="41"/>
      <c r="AS5747" s="41"/>
      <c r="AT5747" s="41"/>
      <c r="AU5747" s="41"/>
      <c r="AV5747" s="41"/>
      <c r="AW5747" s="41"/>
      <c r="AX5747" s="41"/>
      <c r="AY5747" s="41"/>
      <c r="AZ5747" s="41"/>
      <c r="BA5747" s="41"/>
      <c r="BB5747" s="41"/>
      <c r="BC5747" s="41"/>
      <c r="BD5747" s="41"/>
      <c r="BE5747" s="41"/>
      <c r="BF5747" s="41"/>
      <c r="BG5747" s="41"/>
      <c r="BH5747" s="41"/>
      <c r="BI5747" s="41"/>
      <c r="BJ5747" s="41"/>
      <c r="BK5747" s="41"/>
      <c r="BL5747" s="41"/>
      <c r="BM5747" s="41"/>
      <c r="BN5747" s="41"/>
      <c r="BO5747" s="41"/>
      <c r="BP5747" s="108"/>
      <c r="CG5747" s="102"/>
      <c r="CI5747" s="45"/>
    </row>
    <row r="5748" spans="37:87" ht="13" customHeight="1">
      <c r="AK5748" s="114"/>
      <c r="AL5748" s="41"/>
      <c r="AM5748" s="41"/>
      <c r="AN5748" s="41"/>
      <c r="AO5748" s="41"/>
      <c r="AP5748" s="41"/>
      <c r="AQ5748" s="41"/>
      <c r="AR5748" s="41"/>
      <c r="AS5748" s="41"/>
      <c r="AT5748" s="41"/>
      <c r="AU5748" s="41"/>
      <c r="AV5748" s="41"/>
      <c r="AW5748" s="41"/>
      <c r="AX5748" s="41"/>
      <c r="AY5748" s="41"/>
      <c r="AZ5748" s="41"/>
      <c r="BA5748" s="41"/>
      <c r="BB5748" s="41"/>
      <c r="BC5748" s="41"/>
      <c r="BD5748" s="41"/>
      <c r="BE5748" s="41"/>
      <c r="BF5748" s="41"/>
      <c r="BG5748" s="41"/>
      <c r="BH5748" s="41"/>
      <c r="BI5748" s="41"/>
      <c r="BJ5748" s="41"/>
      <c r="BK5748" s="41"/>
      <c r="BL5748" s="41"/>
      <c r="BM5748" s="41"/>
      <c r="BN5748" s="41"/>
      <c r="BO5748" s="41"/>
      <c r="BP5748" s="108"/>
      <c r="CG5748" s="102"/>
      <c r="CI5748" s="45"/>
    </row>
    <row r="5749" spans="37:87" ht="13" customHeight="1">
      <c r="AK5749" s="114"/>
      <c r="AL5749" s="41"/>
      <c r="AM5749" s="41"/>
      <c r="AN5749" s="41"/>
      <c r="AO5749" s="41"/>
      <c r="AP5749" s="41"/>
      <c r="AQ5749" s="41"/>
      <c r="AR5749" s="41"/>
      <c r="AS5749" s="41"/>
      <c r="AT5749" s="41"/>
      <c r="AU5749" s="41"/>
      <c r="AV5749" s="41"/>
      <c r="AW5749" s="41"/>
      <c r="AX5749" s="41"/>
      <c r="AY5749" s="41"/>
      <c r="AZ5749" s="41"/>
      <c r="BA5749" s="41"/>
      <c r="BB5749" s="41"/>
      <c r="BC5749" s="41"/>
      <c r="BD5749" s="41"/>
      <c r="BE5749" s="41"/>
      <c r="BF5749" s="41"/>
      <c r="BG5749" s="41"/>
      <c r="BH5749" s="41"/>
      <c r="BI5749" s="41"/>
      <c r="BJ5749" s="41"/>
      <c r="BK5749" s="41"/>
      <c r="BL5749" s="41"/>
      <c r="BM5749" s="41"/>
      <c r="BN5749" s="41"/>
      <c r="BO5749" s="41"/>
      <c r="BP5749" s="108"/>
      <c r="CG5749" s="102"/>
      <c r="CI5749" s="45"/>
    </row>
    <row r="5750" spans="37:87" ht="13" customHeight="1">
      <c r="AK5750" s="114"/>
      <c r="AL5750" s="41"/>
      <c r="AM5750" s="41"/>
      <c r="AN5750" s="41"/>
      <c r="AO5750" s="41"/>
      <c r="AP5750" s="41"/>
      <c r="AQ5750" s="41"/>
      <c r="AR5750" s="41"/>
      <c r="AS5750" s="41"/>
      <c r="AT5750" s="41"/>
      <c r="AU5750" s="41"/>
      <c r="AV5750" s="41"/>
      <c r="AW5750" s="41"/>
      <c r="AX5750" s="41"/>
      <c r="AY5750" s="41"/>
      <c r="AZ5750" s="41"/>
      <c r="BA5750" s="41"/>
      <c r="BB5750" s="41"/>
      <c r="BC5750" s="41"/>
      <c r="BD5750" s="41"/>
      <c r="BE5750" s="41"/>
      <c r="BF5750" s="41"/>
      <c r="BG5750" s="41"/>
      <c r="BH5750" s="41"/>
      <c r="BI5750" s="41"/>
      <c r="BJ5750" s="41"/>
      <c r="BK5750" s="41"/>
      <c r="BL5750" s="41"/>
      <c r="BM5750" s="41"/>
      <c r="BN5750" s="41"/>
      <c r="BO5750" s="41"/>
      <c r="BP5750" s="108"/>
      <c r="CG5750" s="102"/>
      <c r="CI5750" s="45"/>
    </row>
    <row r="5751" spans="37:87" ht="13" customHeight="1">
      <c r="AK5751" s="114"/>
      <c r="AL5751" s="41"/>
      <c r="AM5751" s="41"/>
      <c r="AN5751" s="41"/>
      <c r="AO5751" s="41"/>
      <c r="AP5751" s="41"/>
      <c r="AQ5751" s="41"/>
      <c r="AR5751" s="41"/>
      <c r="AS5751" s="41"/>
      <c r="AT5751" s="41"/>
      <c r="AU5751" s="41"/>
      <c r="AV5751" s="41"/>
      <c r="AW5751" s="41"/>
      <c r="AX5751" s="41"/>
      <c r="AY5751" s="41"/>
      <c r="AZ5751" s="41"/>
      <c r="BA5751" s="41"/>
      <c r="BB5751" s="41"/>
      <c r="BC5751" s="41"/>
      <c r="BD5751" s="41"/>
      <c r="BE5751" s="41"/>
      <c r="BF5751" s="41"/>
      <c r="BG5751" s="41"/>
      <c r="BH5751" s="41"/>
      <c r="BI5751" s="41"/>
      <c r="BJ5751" s="41"/>
      <c r="BK5751" s="41"/>
      <c r="BL5751" s="41"/>
      <c r="BM5751" s="41"/>
      <c r="BN5751" s="41"/>
      <c r="BO5751" s="41"/>
      <c r="BP5751" s="108"/>
      <c r="CG5751" s="102"/>
      <c r="CI5751" s="45"/>
    </row>
    <row r="5752" spans="37:87" ht="13" customHeight="1">
      <c r="AK5752" s="114"/>
      <c r="AL5752" s="41"/>
      <c r="AM5752" s="41"/>
      <c r="AN5752" s="41"/>
      <c r="AO5752" s="41"/>
      <c r="AP5752" s="41"/>
      <c r="AQ5752" s="41"/>
      <c r="AR5752" s="41"/>
      <c r="AS5752" s="41"/>
      <c r="AT5752" s="41"/>
      <c r="AU5752" s="41"/>
      <c r="AV5752" s="41"/>
      <c r="AW5752" s="41"/>
      <c r="AX5752" s="41"/>
      <c r="AY5752" s="41"/>
      <c r="AZ5752" s="41"/>
      <c r="BA5752" s="41"/>
      <c r="BB5752" s="41"/>
      <c r="BC5752" s="41"/>
      <c r="BD5752" s="41"/>
      <c r="BE5752" s="41"/>
      <c r="BF5752" s="41"/>
      <c r="BG5752" s="41"/>
      <c r="BH5752" s="41"/>
      <c r="BI5752" s="41"/>
      <c r="BJ5752" s="41"/>
      <c r="BK5752" s="41"/>
      <c r="BL5752" s="41"/>
      <c r="BM5752" s="41"/>
      <c r="BN5752" s="41"/>
      <c r="BO5752" s="41"/>
      <c r="BP5752" s="108"/>
      <c r="CG5752" s="102"/>
      <c r="CI5752" s="45"/>
    </row>
    <row r="5753" spans="37:87" ht="13" customHeight="1">
      <c r="AK5753" s="114"/>
      <c r="AL5753" s="41"/>
      <c r="AM5753" s="41"/>
      <c r="AN5753" s="41"/>
      <c r="AO5753" s="41"/>
      <c r="AP5753" s="41"/>
      <c r="AQ5753" s="41"/>
      <c r="AR5753" s="41"/>
      <c r="AS5753" s="41"/>
      <c r="AT5753" s="41"/>
      <c r="AU5753" s="41"/>
      <c r="AV5753" s="41"/>
      <c r="AW5753" s="41"/>
      <c r="AX5753" s="41"/>
      <c r="AY5753" s="41"/>
      <c r="AZ5753" s="41"/>
      <c r="BA5753" s="41"/>
      <c r="BB5753" s="41"/>
      <c r="BC5753" s="41"/>
      <c r="BD5753" s="41"/>
      <c r="BE5753" s="41"/>
      <c r="BF5753" s="41"/>
      <c r="BG5753" s="41"/>
      <c r="BH5753" s="41"/>
      <c r="BI5753" s="41"/>
      <c r="BJ5753" s="41"/>
      <c r="BK5753" s="41"/>
      <c r="BL5753" s="41"/>
      <c r="BM5753" s="41"/>
      <c r="BN5753" s="41"/>
      <c r="BO5753" s="41"/>
      <c r="BP5753" s="108"/>
      <c r="CG5753" s="102"/>
      <c r="CI5753" s="45"/>
    </row>
    <row r="5754" spans="37:87" ht="13" customHeight="1">
      <c r="AK5754" s="114"/>
      <c r="AL5754" s="41"/>
      <c r="AM5754" s="41"/>
      <c r="AN5754" s="41"/>
      <c r="AO5754" s="41"/>
      <c r="AP5754" s="41"/>
      <c r="AQ5754" s="41"/>
      <c r="AR5754" s="41"/>
      <c r="AS5754" s="41"/>
      <c r="AT5754" s="41"/>
      <c r="AU5754" s="41"/>
      <c r="AV5754" s="41"/>
      <c r="AW5754" s="41"/>
      <c r="AX5754" s="41"/>
      <c r="AY5754" s="41"/>
      <c r="AZ5754" s="41"/>
      <c r="BA5754" s="41"/>
      <c r="BB5754" s="41"/>
      <c r="BC5754" s="41"/>
      <c r="BD5754" s="41"/>
      <c r="BE5754" s="41"/>
      <c r="BF5754" s="41"/>
      <c r="BG5754" s="41"/>
      <c r="BH5754" s="41"/>
      <c r="BI5754" s="41"/>
      <c r="BJ5754" s="41"/>
      <c r="BK5754" s="41"/>
      <c r="BL5754" s="41"/>
      <c r="BM5754" s="41"/>
      <c r="BN5754" s="41"/>
      <c r="BO5754" s="41"/>
      <c r="BP5754" s="108"/>
      <c r="CG5754" s="102"/>
      <c r="CI5754" s="45"/>
    </row>
    <row r="5755" spans="37:87" ht="13" customHeight="1">
      <c r="AK5755" s="114"/>
      <c r="AL5755" s="41"/>
      <c r="AM5755" s="41"/>
      <c r="AN5755" s="41"/>
      <c r="AO5755" s="41"/>
      <c r="AP5755" s="41"/>
      <c r="AQ5755" s="41"/>
      <c r="AR5755" s="41"/>
      <c r="AS5755" s="41"/>
      <c r="AT5755" s="41"/>
      <c r="AU5755" s="41"/>
      <c r="AV5755" s="41"/>
      <c r="AW5755" s="41"/>
      <c r="AX5755" s="41"/>
      <c r="AY5755" s="41"/>
      <c r="AZ5755" s="41"/>
      <c r="BA5755" s="41"/>
      <c r="BB5755" s="41"/>
      <c r="BC5755" s="41"/>
      <c r="BD5755" s="41"/>
      <c r="BE5755" s="41"/>
      <c r="BF5755" s="41"/>
      <c r="BG5755" s="41"/>
      <c r="BH5755" s="41"/>
      <c r="BI5755" s="41"/>
      <c r="BJ5755" s="41"/>
      <c r="BK5755" s="41"/>
      <c r="BL5755" s="41"/>
      <c r="BM5755" s="41"/>
      <c r="BN5755" s="41"/>
      <c r="BO5755" s="41"/>
      <c r="BP5755" s="108"/>
      <c r="CG5755" s="102"/>
      <c r="CI5755" s="45"/>
    </row>
    <row r="5756" spans="37:87" ht="13" customHeight="1">
      <c r="AK5756" s="114"/>
      <c r="AL5756" s="41"/>
      <c r="AM5756" s="41"/>
      <c r="AN5756" s="41"/>
      <c r="AO5756" s="41"/>
      <c r="AP5756" s="41"/>
      <c r="AQ5756" s="41"/>
      <c r="AR5756" s="41"/>
      <c r="AS5756" s="41"/>
      <c r="AT5756" s="41"/>
      <c r="AU5756" s="41"/>
      <c r="AV5756" s="41"/>
      <c r="AW5756" s="41"/>
      <c r="AX5756" s="41"/>
      <c r="AY5756" s="41"/>
      <c r="AZ5756" s="41"/>
      <c r="BA5756" s="41"/>
      <c r="BB5756" s="41"/>
      <c r="BC5756" s="41"/>
      <c r="BD5756" s="41"/>
      <c r="BE5756" s="41"/>
      <c r="BF5756" s="41"/>
      <c r="BG5756" s="41"/>
      <c r="BH5756" s="41"/>
      <c r="BI5756" s="41"/>
      <c r="BJ5756" s="41"/>
      <c r="BK5756" s="41"/>
      <c r="BL5756" s="41"/>
      <c r="BM5756" s="41"/>
      <c r="BN5756" s="41"/>
      <c r="BO5756" s="41"/>
      <c r="BP5756" s="108"/>
      <c r="CG5756" s="102"/>
      <c r="CI5756" s="45"/>
    </row>
    <row r="5757" spans="37:87" ht="13" customHeight="1">
      <c r="AK5757" s="114"/>
      <c r="AL5757" s="41"/>
      <c r="AM5757" s="41"/>
      <c r="AN5757" s="41"/>
      <c r="AO5757" s="41"/>
      <c r="AP5757" s="41"/>
      <c r="AQ5757" s="41"/>
      <c r="AR5757" s="41"/>
      <c r="AS5757" s="41"/>
      <c r="AT5757" s="41"/>
      <c r="AU5757" s="41"/>
      <c r="AV5757" s="41"/>
      <c r="AW5757" s="41"/>
      <c r="AX5757" s="41"/>
      <c r="AY5757" s="41"/>
      <c r="AZ5757" s="41"/>
      <c r="BA5757" s="41"/>
      <c r="BB5757" s="41"/>
      <c r="BC5757" s="41"/>
      <c r="BD5757" s="41"/>
      <c r="BE5757" s="41"/>
      <c r="BF5757" s="41"/>
      <c r="BG5757" s="41"/>
      <c r="BH5757" s="41"/>
      <c r="BI5757" s="41"/>
      <c r="BJ5757" s="41"/>
      <c r="BK5757" s="41"/>
      <c r="BL5757" s="41"/>
      <c r="BM5757" s="41"/>
      <c r="BN5757" s="41"/>
      <c r="BO5757" s="41"/>
      <c r="BP5757" s="108"/>
      <c r="CG5757" s="102"/>
      <c r="CI5757" s="45"/>
    </row>
    <row r="5758" spans="37:87" ht="13" customHeight="1">
      <c r="AK5758" s="114"/>
      <c r="AL5758" s="41"/>
      <c r="AM5758" s="41"/>
      <c r="AN5758" s="41"/>
      <c r="AO5758" s="41"/>
      <c r="AP5758" s="41"/>
      <c r="AQ5758" s="41"/>
      <c r="AR5758" s="41"/>
      <c r="AS5758" s="41"/>
      <c r="AT5758" s="41"/>
      <c r="AU5758" s="41"/>
      <c r="AV5758" s="41"/>
      <c r="AW5758" s="41"/>
      <c r="AX5758" s="41"/>
      <c r="AY5758" s="41"/>
      <c r="AZ5758" s="41"/>
      <c r="BA5758" s="41"/>
      <c r="BB5758" s="41"/>
      <c r="BC5758" s="41"/>
      <c r="BD5758" s="41"/>
      <c r="BE5758" s="41"/>
      <c r="BF5758" s="41"/>
      <c r="BG5758" s="41"/>
      <c r="BH5758" s="41"/>
      <c r="BI5758" s="41"/>
      <c r="BJ5758" s="41"/>
      <c r="BK5758" s="41"/>
      <c r="BL5758" s="41"/>
      <c r="BM5758" s="41"/>
      <c r="BN5758" s="41"/>
      <c r="BO5758" s="41"/>
      <c r="BP5758" s="108"/>
      <c r="CG5758" s="102"/>
      <c r="CI5758" s="45"/>
    </row>
    <row r="5759" spans="37:87" ht="13" customHeight="1">
      <c r="AK5759" s="114"/>
      <c r="AL5759" s="41"/>
      <c r="AM5759" s="41"/>
      <c r="AN5759" s="41"/>
      <c r="AO5759" s="41"/>
      <c r="AP5759" s="41"/>
      <c r="AQ5759" s="41"/>
      <c r="AR5759" s="41"/>
      <c r="AS5759" s="41"/>
      <c r="AT5759" s="41"/>
      <c r="AU5759" s="41"/>
      <c r="AV5759" s="41"/>
      <c r="AW5759" s="41"/>
      <c r="AX5759" s="41"/>
      <c r="AY5759" s="41"/>
      <c r="AZ5759" s="41"/>
      <c r="BA5759" s="41"/>
      <c r="BB5759" s="41"/>
      <c r="BC5759" s="41"/>
      <c r="BD5759" s="41"/>
      <c r="BE5759" s="41"/>
      <c r="BF5759" s="41"/>
      <c r="BG5759" s="41"/>
      <c r="BH5759" s="41"/>
      <c r="BI5759" s="41"/>
      <c r="BJ5759" s="41"/>
      <c r="BK5759" s="41"/>
      <c r="BL5759" s="41"/>
      <c r="BM5759" s="41"/>
      <c r="BN5759" s="41"/>
      <c r="BO5759" s="41"/>
      <c r="BP5759" s="108"/>
      <c r="CG5759" s="102"/>
      <c r="CI5759" s="45"/>
    </row>
    <row r="5760" spans="37:87" ht="13" customHeight="1">
      <c r="AK5760" s="114"/>
      <c r="AL5760" s="41"/>
      <c r="AM5760" s="41"/>
      <c r="AN5760" s="41"/>
      <c r="AO5760" s="41"/>
      <c r="AP5760" s="41"/>
      <c r="AQ5760" s="41"/>
      <c r="AR5760" s="41"/>
      <c r="AS5760" s="41"/>
      <c r="AT5760" s="41"/>
      <c r="AU5760" s="41"/>
      <c r="AV5760" s="41"/>
      <c r="AW5760" s="41"/>
      <c r="AX5760" s="41"/>
      <c r="AY5760" s="41"/>
      <c r="AZ5760" s="41"/>
      <c r="BA5760" s="41"/>
      <c r="BB5760" s="41"/>
      <c r="BC5760" s="41"/>
      <c r="BD5760" s="41"/>
      <c r="BE5760" s="41"/>
      <c r="BF5760" s="41"/>
      <c r="BG5760" s="41"/>
      <c r="BH5760" s="41"/>
      <c r="BI5760" s="41"/>
      <c r="BJ5760" s="41"/>
      <c r="BK5760" s="41"/>
      <c r="BL5760" s="41"/>
      <c r="BM5760" s="41"/>
      <c r="BN5760" s="41"/>
      <c r="BO5760" s="41"/>
      <c r="BP5760" s="108"/>
      <c r="CG5760" s="102"/>
      <c r="CI5760" s="45"/>
    </row>
    <row r="5761" spans="37:87" ht="13" customHeight="1">
      <c r="AK5761" s="114"/>
      <c r="AL5761" s="41"/>
      <c r="AM5761" s="41"/>
      <c r="AN5761" s="41"/>
      <c r="AO5761" s="41"/>
      <c r="AP5761" s="41"/>
      <c r="AQ5761" s="41"/>
      <c r="AR5761" s="41"/>
      <c r="AS5761" s="41"/>
      <c r="AT5761" s="41"/>
      <c r="AU5761" s="41"/>
      <c r="AV5761" s="41"/>
      <c r="AW5761" s="41"/>
      <c r="AX5761" s="41"/>
      <c r="AY5761" s="41"/>
      <c r="AZ5761" s="41"/>
      <c r="BA5761" s="41"/>
      <c r="BB5761" s="41"/>
      <c r="BC5761" s="41"/>
      <c r="BD5761" s="41"/>
      <c r="BE5761" s="41"/>
      <c r="BF5761" s="41"/>
      <c r="BG5761" s="41"/>
      <c r="BH5761" s="41"/>
      <c r="BI5761" s="41"/>
      <c r="BJ5761" s="41"/>
      <c r="BK5761" s="41"/>
      <c r="BL5761" s="41"/>
      <c r="BM5761" s="41"/>
      <c r="BN5761" s="41"/>
      <c r="BO5761" s="41"/>
      <c r="BP5761" s="108"/>
      <c r="CG5761" s="102"/>
      <c r="CI5761" s="45"/>
    </row>
    <row r="5762" spans="37:87" ht="13" customHeight="1">
      <c r="AK5762" s="114"/>
      <c r="AL5762" s="41"/>
      <c r="AM5762" s="41"/>
      <c r="AN5762" s="41"/>
      <c r="AO5762" s="41"/>
      <c r="AP5762" s="41"/>
      <c r="AQ5762" s="41"/>
      <c r="AR5762" s="41"/>
      <c r="AS5762" s="41"/>
      <c r="AT5762" s="41"/>
      <c r="AU5762" s="41"/>
      <c r="AV5762" s="41"/>
      <c r="AW5762" s="41"/>
      <c r="AX5762" s="41"/>
      <c r="AY5762" s="41"/>
      <c r="AZ5762" s="41"/>
      <c r="BA5762" s="41"/>
      <c r="BB5762" s="41"/>
      <c r="BC5762" s="41"/>
      <c r="BD5762" s="41"/>
      <c r="BE5762" s="41"/>
      <c r="BF5762" s="41"/>
      <c r="BG5762" s="41"/>
      <c r="BH5762" s="41"/>
      <c r="BI5762" s="41"/>
      <c r="BJ5762" s="41"/>
      <c r="BK5762" s="41"/>
      <c r="BL5762" s="41"/>
      <c r="BM5762" s="41"/>
      <c r="BN5762" s="41"/>
      <c r="BO5762" s="41"/>
      <c r="BP5762" s="108"/>
      <c r="CG5762" s="102"/>
      <c r="CI5762" s="45"/>
    </row>
    <row r="5763" spans="37:87" ht="13" customHeight="1">
      <c r="AK5763" s="114"/>
      <c r="AL5763" s="41"/>
      <c r="AM5763" s="41"/>
      <c r="AN5763" s="41"/>
      <c r="AO5763" s="41"/>
      <c r="AP5763" s="41"/>
      <c r="AQ5763" s="41"/>
      <c r="AR5763" s="41"/>
      <c r="AS5763" s="41"/>
      <c r="AT5763" s="41"/>
      <c r="AU5763" s="41"/>
      <c r="AV5763" s="41"/>
      <c r="AW5763" s="41"/>
      <c r="AX5763" s="41"/>
      <c r="AY5763" s="41"/>
      <c r="AZ5763" s="41"/>
      <c r="BA5763" s="41"/>
      <c r="BB5763" s="41"/>
      <c r="BC5763" s="41"/>
      <c r="BD5763" s="41"/>
      <c r="BE5763" s="41"/>
      <c r="BF5763" s="41"/>
      <c r="BG5763" s="41"/>
      <c r="BH5763" s="41"/>
      <c r="BI5763" s="41"/>
      <c r="BJ5763" s="41"/>
      <c r="BK5763" s="41"/>
      <c r="BL5763" s="41"/>
      <c r="BM5763" s="41"/>
      <c r="BN5763" s="41"/>
      <c r="BO5763" s="41"/>
      <c r="BP5763" s="108"/>
      <c r="CG5763" s="102"/>
      <c r="CI5763" s="45"/>
    </row>
    <row r="5764" spans="37:87" ht="13" customHeight="1">
      <c r="AK5764" s="114"/>
      <c r="AL5764" s="41"/>
      <c r="AM5764" s="41"/>
      <c r="AN5764" s="41"/>
      <c r="AO5764" s="41"/>
      <c r="AP5764" s="41"/>
      <c r="AQ5764" s="41"/>
      <c r="AR5764" s="41"/>
      <c r="AS5764" s="41"/>
      <c r="AT5764" s="41"/>
      <c r="AU5764" s="41"/>
      <c r="AV5764" s="41"/>
      <c r="AW5764" s="41"/>
      <c r="AX5764" s="41"/>
      <c r="AY5764" s="41"/>
      <c r="AZ5764" s="41"/>
      <c r="BA5764" s="41"/>
      <c r="BB5764" s="41"/>
      <c r="BC5764" s="41"/>
      <c r="BD5764" s="41"/>
      <c r="BE5764" s="41"/>
      <c r="BF5764" s="41"/>
      <c r="BG5764" s="41"/>
      <c r="BH5764" s="41"/>
      <c r="BI5764" s="41"/>
      <c r="BJ5764" s="41"/>
      <c r="BK5764" s="41"/>
      <c r="BL5764" s="41"/>
      <c r="BM5764" s="41"/>
      <c r="BN5764" s="41"/>
      <c r="BO5764" s="41"/>
      <c r="BP5764" s="108"/>
      <c r="CG5764" s="102"/>
      <c r="CI5764" s="45"/>
    </row>
    <row r="5765" spans="37:87" ht="13" customHeight="1">
      <c r="AK5765" s="114"/>
      <c r="AL5765" s="41"/>
      <c r="AM5765" s="41"/>
      <c r="AN5765" s="41"/>
      <c r="AO5765" s="41"/>
      <c r="AP5765" s="41"/>
      <c r="AQ5765" s="41"/>
      <c r="AR5765" s="41"/>
      <c r="AS5765" s="41"/>
      <c r="AT5765" s="41"/>
      <c r="AU5765" s="41"/>
      <c r="AV5765" s="41"/>
      <c r="AW5765" s="41"/>
      <c r="AX5765" s="41"/>
      <c r="AY5765" s="41"/>
      <c r="AZ5765" s="41"/>
      <c r="BA5765" s="41"/>
      <c r="BB5765" s="41"/>
      <c r="BC5765" s="41"/>
      <c r="BD5765" s="41"/>
      <c r="BE5765" s="41"/>
      <c r="BF5765" s="41"/>
      <c r="BG5765" s="41"/>
      <c r="BH5765" s="41"/>
      <c r="BI5765" s="41"/>
      <c r="BJ5765" s="41"/>
      <c r="BK5765" s="41"/>
      <c r="BL5765" s="41"/>
      <c r="BM5765" s="41"/>
      <c r="BN5765" s="41"/>
      <c r="BO5765" s="41"/>
      <c r="BP5765" s="108"/>
      <c r="CG5765" s="102"/>
      <c r="CI5765" s="45"/>
    </row>
    <row r="5766" spans="37:87" ht="13" customHeight="1">
      <c r="AK5766" s="114"/>
      <c r="AL5766" s="41"/>
      <c r="AM5766" s="41"/>
      <c r="AN5766" s="41"/>
      <c r="AO5766" s="41"/>
      <c r="AP5766" s="41"/>
      <c r="AQ5766" s="41"/>
      <c r="AR5766" s="41"/>
      <c r="AS5766" s="41"/>
      <c r="AT5766" s="41"/>
      <c r="AU5766" s="41"/>
      <c r="AV5766" s="41"/>
      <c r="AW5766" s="41"/>
      <c r="AX5766" s="41"/>
      <c r="AY5766" s="41"/>
      <c r="AZ5766" s="41"/>
      <c r="BA5766" s="41"/>
      <c r="BB5766" s="41"/>
      <c r="BC5766" s="41"/>
      <c r="BD5766" s="41"/>
      <c r="BE5766" s="41"/>
      <c r="BF5766" s="41"/>
      <c r="BG5766" s="41"/>
      <c r="BH5766" s="41"/>
      <c r="BI5766" s="41"/>
      <c r="BJ5766" s="41"/>
      <c r="BK5766" s="41"/>
      <c r="BL5766" s="41"/>
      <c r="BM5766" s="41"/>
      <c r="BN5766" s="41"/>
      <c r="BO5766" s="41"/>
      <c r="BP5766" s="108"/>
      <c r="CG5766" s="102"/>
      <c r="CI5766" s="45"/>
    </row>
    <row r="5767" spans="37:87" ht="13" customHeight="1">
      <c r="AK5767" s="114"/>
      <c r="AL5767" s="41"/>
      <c r="AM5767" s="41"/>
      <c r="AN5767" s="41"/>
      <c r="AO5767" s="41"/>
      <c r="AP5767" s="41"/>
      <c r="AQ5767" s="41"/>
      <c r="AR5767" s="41"/>
      <c r="AS5767" s="41"/>
      <c r="AT5767" s="41"/>
      <c r="AU5767" s="41"/>
      <c r="AV5767" s="41"/>
      <c r="AW5767" s="41"/>
      <c r="AX5767" s="41"/>
      <c r="AY5767" s="41"/>
      <c r="AZ5767" s="41"/>
      <c r="BA5767" s="41"/>
      <c r="BB5767" s="41"/>
      <c r="BC5767" s="41"/>
      <c r="BD5767" s="41"/>
      <c r="BE5767" s="41"/>
      <c r="BF5767" s="41"/>
      <c r="BG5767" s="41"/>
      <c r="BH5767" s="41"/>
      <c r="BI5767" s="41"/>
      <c r="BJ5767" s="41"/>
      <c r="BK5767" s="41"/>
      <c r="BL5767" s="41"/>
      <c r="BM5767" s="41"/>
      <c r="BN5767" s="41"/>
      <c r="BO5767" s="41"/>
      <c r="BP5767" s="108"/>
      <c r="CG5767" s="102"/>
      <c r="CI5767" s="45"/>
    </row>
    <row r="5768" spans="37:87" ht="13" customHeight="1">
      <c r="AK5768" s="114"/>
      <c r="AL5768" s="41"/>
      <c r="AM5768" s="41"/>
      <c r="AN5768" s="41"/>
      <c r="AO5768" s="41"/>
      <c r="AP5768" s="41"/>
      <c r="AQ5768" s="41"/>
      <c r="AR5768" s="41"/>
      <c r="AS5768" s="41"/>
      <c r="AT5768" s="41"/>
      <c r="AU5768" s="41"/>
      <c r="AV5768" s="41"/>
      <c r="AW5768" s="41"/>
      <c r="AX5768" s="41"/>
      <c r="AY5768" s="41"/>
      <c r="AZ5768" s="41"/>
      <c r="BA5768" s="41"/>
      <c r="BB5768" s="41"/>
      <c r="BC5768" s="41"/>
      <c r="BD5768" s="41"/>
      <c r="BE5768" s="41"/>
      <c r="BF5768" s="41"/>
      <c r="BG5768" s="41"/>
      <c r="BH5768" s="41"/>
      <c r="BI5768" s="41"/>
      <c r="BJ5768" s="41"/>
      <c r="BK5768" s="41"/>
      <c r="BL5768" s="41"/>
      <c r="BM5768" s="41"/>
      <c r="BN5768" s="41"/>
      <c r="BO5768" s="41"/>
      <c r="BP5768" s="108"/>
      <c r="CG5768" s="102"/>
      <c r="CI5768" s="45"/>
    </row>
    <row r="5769" spans="37:87" ht="13" customHeight="1">
      <c r="AK5769" s="114"/>
      <c r="AL5769" s="41"/>
      <c r="AM5769" s="41"/>
      <c r="AN5769" s="41"/>
      <c r="AO5769" s="41"/>
      <c r="AP5769" s="41"/>
      <c r="AQ5769" s="41"/>
      <c r="AR5769" s="41"/>
      <c r="AS5769" s="41"/>
      <c r="AT5769" s="41"/>
      <c r="AU5769" s="41"/>
      <c r="AV5769" s="41"/>
      <c r="AW5769" s="41"/>
      <c r="AX5769" s="41"/>
      <c r="AY5769" s="41"/>
      <c r="AZ5769" s="41"/>
      <c r="BA5769" s="41"/>
      <c r="BB5769" s="41"/>
      <c r="BC5769" s="41"/>
      <c r="BD5769" s="41"/>
      <c r="BE5769" s="41"/>
      <c r="BF5769" s="41"/>
      <c r="BG5769" s="41"/>
      <c r="BH5769" s="41"/>
      <c r="BI5769" s="41"/>
      <c r="BJ5769" s="41"/>
      <c r="BK5769" s="41"/>
      <c r="BL5769" s="41"/>
      <c r="BM5769" s="41"/>
      <c r="BN5769" s="41"/>
      <c r="BO5769" s="41"/>
      <c r="BP5769" s="108"/>
      <c r="CG5769" s="102"/>
      <c r="CI5769" s="45"/>
    </row>
    <row r="5770" spans="37:87" ht="13" customHeight="1">
      <c r="AK5770" s="114"/>
      <c r="AL5770" s="41"/>
      <c r="AM5770" s="41"/>
      <c r="AN5770" s="41"/>
      <c r="AO5770" s="41"/>
      <c r="AP5770" s="41"/>
      <c r="AQ5770" s="41"/>
      <c r="AR5770" s="41"/>
      <c r="AS5770" s="41"/>
      <c r="AT5770" s="41"/>
      <c r="AU5770" s="41"/>
      <c r="AV5770" s="41"/>
      <c r="AW5770" s="41"/>
      <c r="AX5770" s="41"/>
      <c r="AY5770" s="41"/>
      <c r="AZ5770" s="41"/>
      <c r="BA5770" s="41"/>
      <c r="BB5770" s="41"/>
      <c r="BC5770" s="41"/>
      <c r="BD5770" s="41"/>
      <c r="BE5770" s="41"/>
      <c r="BF5770" s="41"/>
      <c r="BG5770" s="41"/>
      <c r="BH5770" s="41"/>
      <c r="BI5770" s="41"/>
      <c r="BJ5770" s="41"/>
      <c r="BK5770" s="41"/>
      <c r="BL5770" s="41"/>
      <c r="BM5770" s="41"/>
      <c r="BN5770" s="41"/>
      <c r="BO5770" s="41"/>
      <c r="BP5770" s="108"/>
      <c r="CG5770" s="102"/>
      <c r="CI5770" s="45"/>
    </row>
    <row r="5771" spans="37:87" ht="13" customHeight="1">
      <c r="AK5771" s="114"/>
      <c r="AL5771" s="41"/>
      <c r="AM5771" s="41"/>
      <c r="AN5771" s="41"/>
      <c r="AO5771" s="41"/>
      <c r="AP5771" s="41"/>
      <c r="AQ5771" s="41"/>
      <c r="AR5771" s="41"/>
      <c r="AS5771" s="41"/>
      <c r="AT5771" s="41"/>
      <c r="AU5771" s="41"/>
      <c r="AV5771" s="41"/>
      <c r="AW5771" s="41"/>
      <c r="AX5771" s="41"/>
      <c r="AY5771" s="41"/>
      <c r="AZ5771" s="41"/>
      <c r="BA5771" s="41"/>
      <c r="BB5771" s="41"/>
      <c r="BC5771" s="41"/>
      <c r="BD5771" s="41"/>
      <c r="BE5771" s="41"/>
      <c r="BF5771" s="41"/>
      <c r="BG5771" s="41"/>
      <c r="BH5771" s="41"/>
      <c r="BI5771" s="41"/>
      <c r="BJ5771" s="41"/>
      <c r="BK5771" s="41"/>
      <c r="BL5771" s="41"/>
      <c r="BM5771" s="41"/>
      <c r="BN5771" s="41"/>
      <c r="BO5771" s="41"/>
      <c r="BP5771" s="108"/>
      <c r="CG5771" s="102"/>
      <c r="CI5771" s="45"/>
    </row>
    <row r="5772" spans="37:87" ht="13" customHeight="1">
      <c r="AK5772" s="114"/>
      <c r="AL5772" s="41"/>
      <c r="AM5772" s="41"/>
      <c r="AN5772" s="41"/>
      <c r="AO5772" s="41"/>
      <c r="AP5772" s="41"/>
      <c r="AQ5772" s="41"/>
      <c r="AR5772" s="41"/>
      <c r="AS5772" s="41"/>
      <c r="AT5772" s="41"/>
      <c r="AU5772" s="41"/>
      <c r="AV5772" s="41"/>
      <c r="AW5772" s="41"/>
      <c r="AX5772" s="41"/>
      <c r="AY5772" s="41"/>
      <c r="AZ5772" s="41"/>
      <c r="BA5772" s="41"/>
      <c r="BB5772" s="41"/>
      <c r="BC5772" s="41"/>
      <c r="BD5772" s="41"/>
      <c r="BE5772" s="41"/>
      <c r="BF5772" s="41"/>
      <c r="BG5772" s="41"/>
      <c r="BH5772" s="41"/>
      <c r="BI5772" s="41"/>
      <c r="BJ5772" s="41"/>
      <c r="BK5772" s="41"/>
      <c r="BL5772" s="41"/>
      <c r="BM5772" s="41"/>
      <c r="BN5772" s="41"/>
      <c r="BO5772" s="41"/>
      <c r="BP5772" s="108"/>
      <c r="CG5772" s="102"/>
      <c r="CI5772" s="45"/>
    </row>
    <row r="5773" spans="37:87" ht="13" customHeight="1">
      <c r="AK5773" s="114"/>
      <c r="AL5773" s="41"/>
      <c r="AM5773" s="41"/>
      <c r="AN5773" s="41"/>
      <c r="AO5773" s="41"/>
      <c r="AP5773" s="41"/>
      <c r="AQ5773" s="41"/>
      <c r="AR5773" s="41"/>
      <c r="AS5773" s="41"/>
      <c r="AT5773" s="41"/>
      <c r="AU5773" s="41"/>
      <c r="AV5773" s="41"/>
      <c r="AW5773" s="41"/>
      <c r="AX5773" s="41"/>
      <c r="AY5773" s="41"/>
      <c r="AZ5773" s="41"/>
      <c r="BA5773" s="41"/>
      <c r="BB5773" s="41"/>
      <c r="BC5773" s="41"/>
      <c r="BD5773" s="41"/>
      <c r="BE5773" s="41"/>
      <c r="BF5773" s="41"/>
      <c r="BG5773" s="41"/>
      <c r="BH5773" s="41"/>
      <c r="BI5773" s="41"/>
      <c r="BJ5773" s="41"/>
      <c r="BK5773" s="41"/>
      <c r="BL5773" s="41"/>
      <c r="BM5773" s="41"/>
      <c r="BN5773" s="41"/>
      <c r="BO5773" s="41"/>
      <c r="BP5773" s="108"/>
      <c r="CG5773" s="102"/>
      <c r="CI5773" s="45"/>
    </row>
    <row r="5774" spans="37:87" ht="13" customHeight="1">
      <c r="AK5774" s="114"/>
      <c r="AL5774" s="41"/>
      <c r="AM5774" s="41"/>
      <c r="AN5774" s="41"/>
      <c r="AO5774" s="41"/>
      <c r="AP5774" s="41"/>
      <c r="AQ5774" s="41"/>
      <c r="AR5774" s="41"/>
      <c r="AS5774" s="41"/>
      <c r="AT5774" s="41"/>
      <c r="AU5774" s="41"/>
      <c r="AV5774" s="41"/>
      <c r="AW5774" s="41"/>
      <c r="AX5774" s="41"/>
      <c r="AY5774" s="41"/>
      <c r="AZ5774" s="41"/>
      <c r="BA5774" s="41"/>
      <c r="BB5774" s="41"/>
      <c r="BC5774" s="41"/>
      <c r="BD5774" s="41"/>
      <c r="BE5774" s="41"/>
      <c r="BF5774" s="41"/>
      <c r="BG5774" s="41"/>
      <c r="BH5774" s="41"/>
      <c r="BI5774" s="41"/>
      <c r="BJ5774" s="41"/>
      <c r="BK5774" s="41"/>
      <c r="BL5774" s="41"/>
      <c r="BM5774" s="41"/>
      <c r="BN5774" s="41"/>
      <c r="BO5774" s="41"/>
      <c r="BP5774" s="108"/>
      <c r="CG5774" s="102"/>
      <c r="CI5774" s="45"/>
    </row>
    <row r="5775" spans="37:87" ht="13" customHeight="1">
      <c r="AK5775" s="114"/>
      <c r="AL5775" s="41"/>
      <c r="AM5775" s="41"/>
      <c r="AN5775" s="41"/>
      <c r="AO5775" s="41"/>
      <c r="AP5775" s="41"/>
      <c r="AQ5775" s="41"/>
      <c r="AR5775" s="41"/>
      <c r="AS5775" s="41"/>
      <c r="AT5775" s="41"/>
      <c r="AU5775" s="41"/>
      <c r="AV5775" s="41"/>
      <c r="AW5775" s="41"/>
      <c r="AX5775" s="41"/>
      <c r="AY5775" s="41"/>
      <c r="AZ5775" s="41"/>
      <c r="BA5775" s="41"/>
      <c r="BB5775" s="41"/>
      <c r="BC5775" s="41"/>
      <c r="BD5775" s="41"/>
      <c r="BE5775" s="41"/>
      <c r="BF5775" s="41"/>
      <c r="BG5775" s="41"/>
      <c r="BH5775" s="41"/>
      <c r="BI5775" s="41"/>
      <c r="BJ5775" s="41"/>
      <c r="BK5775" s="41"/>
      <c r="BL5775" s="41"/>
      <c r="BM5775" s="41"/>
      <c r="BN5775" s="41"/>
      <c r="BO5775" s="41"/>
      <c r="BP5775" s="108"/>
      <c r="CG5775" s="102"/>
      <c r="CI5775" s="45"/>
    </row>
    <row r="5776" spans="37:87" ht="13" customHeight="1">
      <c r="AK5776" s="114"/>
      <c r="AL5776" s="41"/>
      <c r="AM5776" s="41"/>
      <c r="AN5776" s="41"/>
      <c r="AO5776" s="41"/>
      <c r="AP5776" s="41"/>
      <c r="AQ5776" s="41"/>
      <c r="AR5776" s="41"/>
      <c r="AS5776" s="41"/>
      <c r="AT5776" s="41"/>
      <c r="AU5776" s="41"/>
      <c r="AV5776" s="41"/>
      <c r="AW5776" s="41"/>
      <c r="AX5776" s="41"/>
      <c r="AY5776" s="41"/>
      <c r="AZ5776" s="41"/>
      <c r="BA5776" s="41"/>
      <c r="BB5776" s="41"/>
      <c r="BC5776" s="41"/>
      <c r="BD5776" s="41"/>
      <c r="BE5776" s="41"/>
      <c r="BF5776" s="41"/>
      <c r="BG5776" s="41"/>
      <c r="BH5776" s="41"/>
      <c r="BI5776" s="41"/>
      <c r="BJ5776" s="41"/>
      <c r="BK5776" s="41"/>
      <c r="BL5776" s="41"/>
      <c r="BM5776" s="41"/>
      <c r="BN5776" s="41"/>
      <c r="BO5776" s="41"/>
      <c r="BP5776" s="108"/>
      <c r="CG5776" s="102"/>
      <c r="CI5776" s="45"/>
    </row>
    <row r="5777" spans="37:87" ht="13" customHeight="1">
      <c r="AK5777" s="114"/>
      <c r="AL5777" s="41"/>
      <c r="AM5777" s="41"/>
      <c r="AN5777" s="41"/>
      <c r="AO5777" s="41"/>
      <c r="AP5777" s="41"/>
      <c r="AQ5777" s="41"/>
      <c r="AR5777" s="41"/>
      <c r="AS5777" s="41"/>
      <c r="AT5777" s="41"/>
      <c r="AU5777" s="41"/>
      <c r="AV5777" s="41"/>
      <c r="AW5777" s="41"/>
      <c r="AX5777" s="41"/>
      <c r="AY5777" s="41"/>
      <c r="AZ5777" s="41"/>
      <c r="BA5777" s="41"/>
      <c r="BB5777" s="41"/>
      <c r="BC5777" s="41"/>
      <c r="BD5777" s="41"/>
      <c r="BE5777" s="41"/>
      <c r="BF5777" s="41"/>
      <c r="BG5777" s="41"/>
      <c r="BH5777" s="41"/>
      <c r="BI5777" s="41"/>
      <c r="BJ5777" s="41"/>
      <c r="BK5777" s="41"/>
      <c r="BL5777" s="41"/>
      <c r="BM5777" s="41"/>
      <c r="BN5777" s="41"/>
      <c r="BO5777" s="41"/>
      <c r="BP5777" s="108"/>
      <c r="CG5777" s="102"/>
      <c r="CI5777" s="45"/>
    </row>
    <row r="5778" spans="37:87" ht="13" customHeight="1">
      <c r="AK5778" s="114"/>
      <c r="AL5778" s="41"/>
      <c r="AM5778" s="41"/>
      <c r="AN5778" s="41"/>
      <c r="AO5778" s="41"/>
      <c r="AP5778" s="41"/>
      <c r="AQ5778" s="41"/>
      <c r="AR5778" s="41"/>
      <c r="AS5778" s="41"/>
      <c r="AT5778" s="41"/>
      <c r="AU5778" s="41"/>
      <c r="AV5778" s="41"/>
      <c r="AW5778" s="41"/>
      <c r="AX5778" s="41"/>
      <c r="AY5778" s="41"/>
      <c r="AZ5778" s="41"/>
      <c r="BA5778" s="41"/>
      <c r="BB5778" s="41"/>
      <c r="BC5778" s="41"/>
      <c r="BD5778" s="41"/>
      <c r="BE5778" s="41"/>
      <c r="BF5778" s="41"/>
      <c r="BG5778" s="41"/>
      <c r="BH5778" s="41"/>
      <c r="BI5778" s="41"/>
      <c r="BJ5778" s="41"/>
      <c r="BK5778" s="41"/>
      <c r="BL5778" s="41"/>
      <c r="BM5778" s="41"/>
      <c r="BN5778" s="41"/>
      <c r="BO5778" s="41"/>
      <c r="BP5778" s="108"/>
      <c r="CG5778" s="102"/>
      <c r="CI5778" s="45"/>
    </row>
    <row r="5779" spans="37:87" ht="13" customHeight="1">
      <c r="AK5779" s="114"/>
      <c r="AL5779" s="41"/>
      <c r="AM5779" s="41"/>
      <c r="AN5779" s="41"/>
      <c r="AO5779" s="41"/>
      <c r="AP5779" s="41"/>
      <c r="AQ5779" s="41"/>
      <c r="AR5779" s="41"/>
      <c r="AS5779" s="41"/>
      <c r="AT5779" s="41"/>
      <c r="AU5779" s="41"/>
      <c r="AV5779" s="41"/>
      <c r="AW5779" s="41"/>
      <c r="AX5779" s="41"/>
      <c r="AY5779" s="41"/>
      <c r="AZ5779" s="41"/>
      <c r="BA5779" s="41"/>
      <c r="BB5779" s="41"/>
      <c r="BC5779" s="41"/>
      <c r="BD5779" s="41"/>
      <c r="BE5779" s="41"/>
      <c r="BF5779" s="41"/>
      <c r="BG5779" s="41"/>
      <c r="BH5779" s="41"/>
      <c r="BI5779" s="41"/>
      <c r="BJ5779" s="41"/>
      <c r="BK5779" s="41"/>
      <c r="BL5779" s="41"/>
      <c r="BM5779" s="41"/>
      <c r="BN5779" s="41"/>
      <c r="BO5779" s="41"/>
      <c r="BP5779" s="108"/>
      <c r="CG5779" s="102"/>
      <c r="CI5779" s="45"/>
    </row>
    <row r="5780" spans="37:87" ht="13" customHeight="1">
      <c r="AK5780" s="114"/>
      <c r="AL5780" s="41"/>
      <c r="AM5780" s="41"/>
      <c r="AN5780" s="41"/>
      <c r="AO5780" s="41"/>
      <c r="AP5780" s="41"/>
      <c r="AQ5780" s="41"/>
      <c r="AR5780" s="41"/>
      <c r="AS5780" s="41"/>
      <c r="AT5780" s="41"/>
      <c r="AU5780" s="41"/>
      <c r="AV5780" s="41"/>
      <c r="AW5780" s="41"/>
      <c r="AX5780" s="41"/>
      <c r="AY5780" s="41"/>
      <c r="AZ5780" s="41"/>
      <c r="BA5780" s="41"/>
      <c r="BB5780" s="41"/>
      <c r="BC5780" s="41"/>
      <c r="BD5780" s="41"/>
      <c r="BE5780" s="41"/>
      <c r="BF5780" s="41"/>
      <c r="BG5780" s="41"/>
      <c r="BH5780" s="41"/>
      <c r="BI5780" s="41"/>
      <c r="BJ5780" s="41"/>
      <c r="BK5780" s="41"/>
      <c r="BL5780" s="41"/>
      <c r="BM5780" s="41"/>
      <c r="BN5780" s="41"/>
      <c r="BO5780" s="41"/>
      <c r="BP5780" s="108"/>
      <c r="CG5780" s="102"/>
      <c r="CI5780" s="45"/>
    </row>
    <row r="5781" spans="37:87" ht="13" customHeight="1">
      <c r="AK5781" s="114"/>
      <c r="AL5781" s="41"/>
      <c r="AM5781" s="41"/>
      <c r="AN5781" s="41"/>
      <c r="AO5781" s="41"/>
      <c r="AP5781" s="41"/>
      <c r="AQ5781" s="41"/>
      <c r="AR5781" s="41"/>
      <c r="AS5781" s="41"/>
      <c r="AT5781" s="41"/>
      <c r="AU5781" s="41"/>
      <c r="AV5781" s="41"/>
      <c r="AW5781" s="41"/>
      <c r="AX5781" s="41"/>
      <c r="AY5781" s="41"/>
      <c r="AZ5781" s="41"/>
      <c r="BA5781" s="41"/>
      <c r="BB5781" s="41"/>
      <c r="BC5781" s="41"/>
      <c r="BD5781" s="41"/>
      <c r="BE5781" s="41"/>
      <c r="BF5781" s="41"/>
      <c r="BG5781" s="41"/>
      <c r="BH5781" s="41"/>
      <c r="BI5781" s="41"/>
      <c r="BJ5781" s="41"/>
      <c r="BK5781" s="41"/>
      <c r="BL5781" s="41"/>
      <c r="BM5781" s="41"/>
      <c r="BN5781" s="41"/>
      <c r="BO5781" s="41"/>
      <c r="BP5781" s="108"/>
      <c r="CG5781" s="102"/>
      <c r="CI5781" s="45"/>
    </row>
    <row r="5782" spans="37:87" ht="13" customHeight="1">
      <c r="AK5782" s="114"/>
      <c r="AL5782" s="41"/>
      <c r="AM5782" s="41"/>
      <c r="AN5782" s="41"/>
      <c r="AO5782" s="41"/>
      <c r="AP5782" s="41"/>
      <c r="AQ5782" s="41"/>
      <c r="AR5782" s="41"/>
      <c r="AS5782" s="41"/>
      <c r="AT5782" s="41"/>
      <c r="AU5782" s="41"/>
      <c r="AV5782" s="41"/>
      <c r="AW5782" s="41"/>
      <c r="AX5782" s="41"/>
      <c r="AY5782" s="41"/>
      <c r="AZ5782" s="41"/>
      <c r="BA5782" s="41"/>
      <c r="BB5782" s="41"/>
      <c r="BC5782" s="41"/>
      <c r="BD5782" s="41"/>
      <c r="BE5782" s="41"/>
      <c r="BF5782" s="41"/>
      <c r="BG5782" s="41"/>
      <c r="BH5782" s="41"/>
      <c r="BI5782" s="41"/>
      <c r="BJ5782" s="41"/>
      <c r="BK5782" s="41"/>
      <c r="BL5782" s="41"/>
      <c r="BM5782" s="41"/>
      <c r="BN5782" s="41"/>
      <c r="BO5782" s="41"/>
      <c r="BP5782" s="108"/>
      <c r="CG5782" s="102"/>
      <c r="CI5782" s="45"/>
    </row>
    <row r="5783" spans="37:87" ht="13" customHeight="1">
      <c r="AK5783" s="114"/>
      <c r="AL5783" s="41"/>
      <c r="AM5783" s="41"/>
      <c r="AN5783" s="41"/>
      <c r="AO5783" s="41"/>
      <c r="AP5783" s="41"/>
      <c r="AQ5783" s="41"/>
      <c r="AR5783" s="41"/>
      <c r="AS5783" s="41"/>
      <c r="AT5783" s="41"/>
      <c r="AU5783" s="41"/>
      <c r="AV5783" s="41"/>
      <c r="AW5783" s="41"/>
      <c r="AX5783" s="41"/>
      <c r="AY5783" s="41"/>
      <c r="AZ5783" s="41"/>
      <c r="BA5783" s="41"/>
      <c r="BB5783" s="41"/>
      <c r="BC5783" s="41"/>
      <c r="BD5783" s="41"/>
      <c r="BE5783" s="41"/>
      <c r="BF5783" s="41"/>
      <c r="BG5783" s="41"/>
      <c r="BH5783" s="41"/>
      <c r="BI5783" s="41"/>
      <c r="BJ5783" s="41"/>
      <c r="BK5783" s="41"/>
      <c r="BL5783" s="41"/>
      <c r="BM5783" s="41"/>
      <c r="BN5783" s="41"/>
      <c r="BO5783" s="41"/>
      <c r="BP5783" s="108"/>
      <c r="CG5783" s="102"/>
      <c r="CI5783" s="45"/>
    </row>
    <row r="5784" spans="37:87" ht="13" customHeight="1">
      <c r="AK5784" s="114"/>
      <c r="AL5784" s="41"/>
      <c r="AM5784" s="41"/>
      <c r="AN5784" s="41"/>
      <c r="AO5784" s="41"/>
      <c r="AP5784" s="41"/>
      <c r="AQ5784" s="41"/>
      <c r="AR5784" s="41"/>
      <c r="AS5784" s="41"/>
      <c r="AT5784" s="41"/>
      <c r="AU5784" s="41"/>
      <c r="AV5784" s="41"/>
      <c r="AW5784" s="41"/>
      <c r="AX5784" s="41"/>
      <c r="AY5784" s="41"/>
      <c r="AZ5784" s="41"/>
      <c r="BA5784" s="41"/>
      <c r="BB5784" s="41"/>
      <c r="BC5784" s="41"/>
      <c r="BD5784" s="41"/>
      <c r="BE5784" s="41"/>
      <c r="BF5784" s="41"/>
      <c r="BG5784" s="41"/>
      <c r="BH5784" s="41"/>
      <c r="BI5784" s="41"/>
      <c r="BJ5784" s="41"/>
      <c r="BK5784" s="41"/>
      <c r="BL5784" s="41"/>
      <c r="BM5784" s="41"/>
      <c r="BN5784" s="41"/>
      <c r="BO5784" s="41"/>
      <c r="BP5784" s="108"/>
      <c r="CG5784" s="102"/>
      <c r="CI5784" s="45"/>
    </row>
    <row r="5785" spans="37:87" ht="13" customHeight="1">
      <c r="AK5785" s="114"/>
      <c r="AL5785" s="41"/>
      <c r="AM5785" s="41"/>
      <c r="AN5785" s="41"/>
      <c r="AO5785" s="41"/>
      <c r="AP5785" s="41"/>
      <c r="AQ5785" s="41"/>
      <c r="AR5785" s="41"/>
      <c r="AS5785" s="41"/>
      <c r="AT5785" s="41"/>
      <c r="AU5785" s="41"/>
      <c r="AV5785" s="41"/>
      <c r="AW5785" s="41"/>
      <c r="AX5785" s="41"/>
      <c r="AY5785" s="41"/>
      <c r="AZ5785" s="41"/>
      <c r="BA5785" s="41"/>
      <c r="BB5785" s="41"/>
      <c r="BC5785" s="41"/>
      <c r="BD5785" s="41"/>
      <c r="BE5785" s="41"/>
      <c r="BF5785" s="41"/>
      <c r="BG5785" s="41"/>
      <c r="BH5785" s="41"/>
      <c r="BI5785" s="41"/>
      <c r="BJ5785" s="41"/>
      <c r="BK5785" s="41"/>
      <c r="BL5785" s="41"/>
      <c r="BM5785" s="41"/>
      <c r="BN5785" s="41"/>
      <c r="BO5785" s="41"/>
      <c r="BP5785" s="108"/>
      <c r="CG5785" s="102"/>
      <c r="CI5785" s="45"/>
    </row>
    <row r="5786" spans="37:87" ht="13" customHeight="1">
      <c r="AK5786" s="114"/>
      <c r="AL5786" s="41"/>
      <c r="AM5786" s="41"/>
      <c r="AN5786" s="41"/>
      <c r="AO5786" s="41"/>
      <c r="AP5786" s="41"/>
      <c r="AQ5786" s="41"/>
      <c r="AR5786" s="41"/>
      <c r="AS5786" s="41"/>
      <c r="AT5786" s="41"/>
      <c r="AU5786" s="41"/>
      <c r="AV5786" s="41"/>
      <c r="AW5786" s="41"/>
      <c r="AX5786" s="41"/>
      <c r="AY5786" s="41"/>
      <c r="AZ5786" s="41"/>
      <c r="BA5786" s="41"/>
      <c r="BB5786" s="41"/>
      <c r="BC5786" s="41"/>
      <c r="BD5786" s="41"/>
      <c r="BE5786" s="41"/>
      <c r="BF5786" s="41"/>
      <c r="BG5786" s="41"/>
      <c r="BH5786" s="41"/>
      <c r="BI5786" s="41"/>
      <c r="BJ5786" s="41"/>
      <c r="BK5786" s="41"/>
      <c r="BL5786" s="41"/>
      <c r="BM5786" s="41"/>
      <c r="BN5786" s="41"/>
      <c r="BO5786" s="41"/>
      <c r="BP5786" s="108"/>
      <c r="CG5786" s="102"/>
      <c r="CI5786" s="45"/>
    </row>
    <row r="5787" spans="37:87" ht="13" customHeight="1">
      <c r="AK5787" s="114"/>
      <c r="AL5787" s="41"/>
      <c r="AM5787" s="41"/>
      <c r="AN5787" s="41"/>
      <c r="AO5787" s="41"/>
      <c r="AP5787" s="41"/>
      <c r="AQ5787" s="41"/>
      <c r="AR5787" s="41"/>
      <c r="AS5787" s="41"/>
      <c r="AT5787" s="41"/>
      <c r="AU5787" s="41"/>
      <c r="AV5787" s="41"/>
      <c r="AW5787" s="41"/>
      <c r="AX5787" s="41"/>
      <c r="AY5787" s="41"/>
      <c r="AZ5787" s="41"/>
      <c r="BA5787" s="41"/>
      <c r="BB5787" s="41"/>
      <c r="BC5787" s="41"/>
      <c r="BD5787" s="41"/>
      <c r="BE5787" s="41"/>
      <c r="BF5787" s="41"/>
      <c r="BG5787" s="41"/>
      <c r="BH5787" s="41"/>
      <c r="BI5787" s="41"/>
      <c r="BJ5787" s="41"/>
      <c r="BK5787" s="41"/>
      <c r="BL5787" s="41"/>
      <c r="BM5787" s="41"/>
      <c r="BN5787" s="41"/>
      <c r="BO5787" s="41"/>
      <c r="BP5787" s="108"/>
      <c r="CG5787" s="102"/>
      <c r="CI5787" s="45"/>
    </row>
    <row r="5788" spans="37:87" ht="13" customHeight="1">
      <c r="AK5788" s="114"/>
      <c r="AL5788" s="41"/>
      <c r="AM5788" s="41"/>
      <c r="AN5788" s="41"/>
      <c r="AO5788" s="41"/>
      <c r="AP5788" s="41"/>
      <c r="AQ5788" s="41"/>
      <c r="AR5788" s="41"/>
      <c r="AS5788" s="41"/>
      <c r="AT5788" s="41"/>
      <c r="AU5788" s="41"/>
      <c r="AV5788" s="41"/>
      <c r="AW5788" s="41"/>
      <c r="AX5788" s="41"/>
      <c r="AY5788" s="41"/>
      <c r="AZ5788" s="41"/>
      <c r="BA5788" s="41"/>
      <c r="BB5788" s="41"/>
      <c r="BC5788" s="41"/>
      <c r="BD5788" s="41"/>
      <c r="BE5788" s="41"/>
      <c r="BF5788" s="41"/>
      <c r="BG5788" s="41"/>
      <c r="BH5788" s="41"/>
      <c r="BI5788" s="41"/>
      <c r="BJ5788" s="41"/>
      <c r="BK5788" s="41"/>
      <c r="BL5788" s="41"/>
      <c r="BM5788" s="41"/>
      <c r="BN5788" s="41"/>
      <c r="BO5788" s="41"/>
      <c r="BP5788" s="108"/>
      <c r="CG5788" s="102"/>
      <c r="CI5788" s="45"/>
    </row>
    <row r="5789" spans="37:87" ht="13" customHeight="1">
      <c r="AK5789" s="114"/>
      <c r="AL5789" s="41"/>
      <c r="AM5789" s="41"/>
      <c r="AN5789" s="41"/>
      <c r="AO5789" s="41"/>
      <c r="AP5789" s="41"/>
      <c r="AQ5789" s="41"/>
      <c r="AR5789" s="41"/>
      <c r="AS5789" s="41"/>
      <c r="AT5789" s="41"/>
      <c r="AU5789" s="41"/>
      <c r="AV5789" s="41"/>
      <c r="AW5789" s="41"/>
      <c r="AX5789" s="41"/>
      <c r="AY5789" s="41"/>
      <c r="AZ5789" s="41"/>
      <c r="BA5789" s="41"/>
      <c r="BB5789" s="41"/>
      <c r="BC5789" s="41"/>
      <c r="BD5789" s="41"/>
      <c r="BE5789" s="41"/>
      <c r="BF5789" s="41"/>
      <c r="BG5789" s="41"/>
      <c r="BH5789" s="41"/>
      <c r="BI5789" s="41"/>
      <c r="BJ5789" s="41"/>
      <c r="BK5789" s="41"/>
      <c r="BL5789" s="41"/>
      <c r="BM5789" s="41"/>
      <c r="BN5789" s="41"/>
      <c r="BO5789" s="41"/>
      <c r="BP5789" s="108"/>
      <c r="CG5789" s="102"/>
      <c r="CI5789" s="45"/>
    </row>
    <row r="5790" spans="37:87" ht="13" customHeight="1">
      <c r="AK5790" s="114"/>
      <c r="AL5790" s="41"/>
      <c r="AM5790" s="41"/>
      <c r="AN5790" s="41"/>
      <c r="AO5790" s="41"/>
      <c r="AP5790" s="41"/>
      <c r="AQ5790" s="41"/>
      <c r="AR5790" s="41"/>
      <c r="AS5790" s="41"/>
      <c r="AT5790" s="41"/>
      <c r="AU5790" s="41"/>
      <c r="AV5790" s="41"/>
      <c r="AW5790" s="41"/>
      <c r="AX5790" s="41"/>
      <c r="AY5790" s="41"/>
      <c r="AZ5790" s="41"/>
      <c r="BA5790" s="41"/>
      <c r="BB5790" s="41"/>
      <c r="BC5790" s="41"/>
      <c r="BD5790" s="41"/>
      <c r="BE5790" s="41"/>
      <c r="BF5790" s="41"/>
      <c r="BG5790" s="41"/>
      <c r="BH5790" s="41"/>
      <c r="BI5790" s="41"/>
      <c r="BJ5790" s="41"/>
      <c r="BK5790" s="41"/>
      <c r="BL5790" s="41"/>
      <c r="BM5790" s="41"/>
      <c r="BN5790" s="41"/>
      <c r="BO5790" s="41"/>
      <c r="BP5790" s="108"/>
      <c r="CG5790" s="102"/>
      <c r="CI5790" s="45"/>
    </row>
    <row r="5791" spans="37:87" ht="13" customHeight="1">
      <c r="AK5791" s="114"/>
      <c r="AL5791" s="41"/>
      <c r="AM5791" s="41"/>
      <c r="AN5791" s="41"/>
      <c r="AO5791" s="41"/>
      <c r="AP5791" s="41"/>
      <c r="AQ5791" s="41"/>
      <c r="AR5791" s="41"/>
      <c r="AS5791" s="41"/>
      <c r="AT5791" s="41"/>
      <c r="AU5791" s="41"/>
      <c r="AV5791" s="41"/>
      <c r="AW5791" s="41"/>
      <c r="AX5791" s="41"/>
      <c r="AY5791" s="41"/>
      <c r="AZ5791" s="41"/>
      <c r="BA5791" s="41"/>
      <c r="BB5791" s="41"/>
      <c r="BC5791" s="41"/>
      <c r="BD5791" s="41"/>
      <c r="BE5791" s="41"/>
      <c r="BF5791" s="41"/>
      <c r="BG5791" s="41"/>
      <c r="BH5791" s="41"/>
      <c r="BI5791" s="41"/>
      <c r="BJ5791" s="41"/>
      <c r="BK5791" s="41"/>
      <c r="BL5791" s="41"/>
      <c r="BM5791" s="41"/>
      <c r="BN5791" s="41"/>
      <c r="BO5791" s="41"/>
      <c r="BP5791" s="108"/>
      <c r="CG5791" s="102"/>
      <c r="CI5791" s="45"/>
    </row>
    <row r="5792" spans="37:87" ht="13" customHeight="1">
      <c r="AK5792" s="114"/>
      <c r="AL5792" s="41"/>
      <c r="AM5792" s="41"/>
      <c r="AN5792" s="41"/>
      <c r="AO5792" s="41"/>
      <c r="AP5792" s="41"/>
      <c r="AQ5792" s="41"/>
      <c r="AR5792" s="41"/>
      <c r="AS5792" s="41"/>
      <c r="AT5792" s="41"/>
      <c r="AU5792" s="41"/>
      <c r="AV5792" s="41"/>
      <c r="AW5792" s="41"/>
      <c r="AX5792" s="41"/>
      <c r="AY5792" s="41"/>
      <c r="AZ5792" s="41"/>
      <c r="BA5792" s="41"/>
      <c r="BB5792" s="41"/>
      <c r="BC5792" s="41"/>
      <c r="BD5792" s="41"/>
      <c r="BE5792" s="41"/>
      <c r="BF5792" s="41"/>
      <c r="BG5792" s="41"/>
      <c r="BH5792" s="41"/>
      <c r="BI5792" s="41"/>
      <c r="BJ5792" s="41"/>
      <c r="BK5792" s="41"/>
      <c r="BL5792" s="41"/>
      <c r="BM5792" s="41"/>
      <c r="BN5792" s="41"/>
      <c r="BO5792" s="41"/>
      <c r="BP5792" s="108"/>
      <c r="CG5792" s="102"/>
      <c r="CI5792" s="45"/>
    </row>
    <row r="5793" spans="37:87" ht="13" customHeight="1">
      <c r="AK5793" s="114"/>
      <c r="AL5793" s="41"/>
      <c r="AM5793" s="41"/>
      <c r="AN5793" s="41"/>
      <c r="AO5793" s="41"/>
      <c r="AP5793" s="41"/>
      <c r="AQ5793" s="41"/>
      <c r="AR5793" s="41"/>
      <c r="AS5793" s="41"/>
      <c r="AT5793" s="41"/>
      <c r="AU5793" s="41"/>
      <c r="AV5793" s="41"/>
      <c r="AW5793" s="41"/>
      <c r="AX5793" s="41"/>
      <c r="AY5793" s="41"/>
      <c r="AZ5793" s="41"/>
      <c r="BA5793" s="41"/>
      <c r="BB5793" s="41"/>
      <c r="BC5793" s="41"/>
      <c r="BD5793" s="41"/>
      <c r="BE5793" s="41"/>
      <c r="BF5793" s="41"/>
      <c r="BG5793" s="41"/>
      <c r="BH5793" s="41"/>
      <c r="BI5793" s="41"/>
      <c r="BJ5793" s="41"/>
      <c r="BK5793" s="41"/>
      <c r="BL5793" s="41"/>
      <c r="BM5793" s="41"/>
      <c r="BN5793" s="41"/>
      <c r="BO5793" s="41"/>
      <c r="BP5793" s="108"/>
      <c r="CG5793" s="102"/>
      <c r="CI5793" s="45"/>
    </row>
    <row r="5794" spans="37:87" ht="13" customHeight="1">
      <c r="AK5794" s="114"/>
      <c r="AL5794" s="41"/>
      <c r="AM5794" s="41"/>
      <c r="AN5794" s="41"/>
      <c r="AO5794" s="41"/>
      <c r="AP5794" s="41"/>
      <c r="AQ5794" s="41"/>
      <c r="AR5794" s="41"/>
      <c r="AS5794" s="41"/>
      <c r="AT5794" s="41"/>
      <c r="AU5794" s="41"/>
      <c r="AV5794" s="41"/>
      <c r="AW5794" s="41"/>
      <c r="AX5794" s="41"/>
      <c r="AY5794" s="41"/>
      <c r="AZ5794" s="41"/>
      <c r="BA5794" s="41"/>
      <c r="BB5794" s="41"/>
      <c r="BC5794" s="41"/>
      <c r="BD5794" s="41"/>
      <c r="BE5794" s="41"/>
      <c r="BF5794" s="41"/>
      <c r="BG5794" s="41"/>
      <c r="BH5794" s="41"/>
      <c r="BI5794" s="41"/>
      <c r="BJ5794" s="41"/>
      <c r="BK5794" s="41"/>
      <c r="BL5794" s="41"/>
      <c r="BM5794" s="41"/>
      <c r="BN5794" s="41"/>
      <c r="BO5794" s="41"/>
      <c r="BP5794" s="108"/>
      <c r="CG5794" s="102"/>
      <c r="CI5794" s="45"/>
    </row>
    <row r="5795" spans="37:87" ht="13" customHeight="1">
      <c r="AK5795" s="114"/>
      <c r="AL5795" s="41"/>
      <c r="AM5795" s="41"/>
      <c r="AN5795" s="41"/>
      <c r="AO5795" s="41"/>
      <c r="AP5795" s="41"/>
      <c r="AQ5795" s="41"/>
      <c r="AR5795" s="41"/>
      <c r="AS5795" s="41"/>
      <c r="AT5795" s="41"/>
      <c r="AU5795" s="41"/>
      <c r="AV5795" s="41"/>
      <c r="AW5795" s="41"/>
      <c r="AX5795" s="41"/>
      <c r="AY5795" s="41"/>
      <c r="AZ5795" s="41"/>
      <c r="BA5795" s="41"/>
      <c r="BB5795" s="41"/>
      <c r="BC5795" s="41"/>
      <c r="BD5795" s="41"/>
      <c r="BE5795" s="41"/>
      <c r="BF5795" s="41"/>
      <c r="BG5795" s="41"/>
      <c r="BH5795" s="41"/>
      <c r="BI5795" s="41"/>
      <c r="BJ5795" s="41"/>
      <c r="BK5795" s="41"/>
      <c r="BL5795" s="41"/>
      <c r="BM5795" s="41"/>
      <c r="BN5795" s="41"/>
      <c r="BO5795" s="41"/>
      <c r="BP5795" s="108"/>
      <c r="CG5795" s="102"/>
      <c r="CI5795" s="45"/>
    </row>
    <row r="5796" spans="37:87" ht="13" customHeight="1">
      <c r="AK5796" s="114"/>
      <c r="AL5796" s="41"/>
      <c r="AM5796" s="41"/>
      <c r="AN5796" s="41"/>
      <c r="AO5796" s="41"/>
      <c r="AP5796" s="41"/>
      <c r="AQ5796" s="41"/>
      <c r="AR5796" s="41"/>
      <c r="AS5796" s="41"/>
      <c r="AT5796" s="41"/>
      <c r="AU5796" s="41"/>
      <c r="AV5796" s="41"/>
      <c r="AW5796" s="41"/>
      <c r="AX5796" s="41"/>
      <c r="AY5796" s="41"/>
      <c r="AZ5796" s="41"/>
      <c r="BA5796" s="41"/>
      <c r="BB5796" s="41"/>
      <c r="BC5796" s="41"/>
      <c r="BD5796" s="41"/>
      <c r="BE5796" s="41"/>
      <c r="BF5796" s="41"/>
      <c r="BG5796" s="41"/>
      <c r="BH5796" s="41"/>
      <c r="BI5796" s="41"/>
      <c r="BJ5796" s="41"/>
      <c r="BK5796" s="41"/>
      <c r="BL5796" s="41"/>
      <c r="BM5796" s="41"/>
      <c r="BN5796" s="41"/>
      <c r="BO5796" s="41"/>
      <c r="BP5796" s="108"/>
      <c r="CG5796" s="102"/>
      <c r="CI5796" s="45"/>
    </row>
    <row r="5797" spans="37:87" ht="13" customHeight="1">
      <c r="AK5797" s="114"/>
      <c r="AL5797" s="41"/>
      <c r="AM5797" s="41"/>
      <c r="AN5797" s="41"/>
      <c r="AO5797" s="41"/>
      <c r="AP5797" s="41"/>
      <c r="AQ5797" s="41"/>
      <c r="AR5797" s="41"/>
      <c r="AS5797" s="41"/>
      <c r="AT5797" s="41"/>
      <c r="AU5797" s="41"/>
      <c r="AV5797" s="41"/>
      <c r="AW5797" s="41"/>
      <c r="AX5797" s="41"/>
      <c r="AY5797" s="41"/>
      <c r="AZ5797" s="41"/>
      <c r="BA5797" s="41"/>
      <c r="BB5797" s="41"/>
      <c r="BC5797" s="41"/>
      <c r="BD5797" s="41"/>
      <c r="BE5797" s="41"/>
      <c r="BF5797" s="41"/>
      <c r="BG5797" s="41"/>
      <c r="BH5797" s="41"/>
      <c r="BI5797" s="41"/>
      <c r="BJ5797" s="41"/>
      <c r="BK5797" s="41"/>
      <c r="BL5797" s="41"/>
      <c r="BM5797" s="41"/>
      <c r="BN5797" s="41"/>
      <c r="BO5797" s="41"/>
      <c r="BP5797" s="108"/>
      <c r="CG5797" s="102"/>
      <c r="CI5797" s="45"/>
    </row>
    <row r="5798" spans="37:87" ht="13" customHeight="1">
      <c r="AK5798" s="114"/>
      <c r="AL5798" s="41"/>
      <c r="AM5798" s="41"/>
      <c r="AN5798" s="41"/>
      <c r="AO5798" s="41"/>
      <c r="AP5798" s="41"/>
      <c r="AQ5798" s="41"/>
      <c r="AR5798" s="41"/>
      <c r="AS5798" s="41"/>
      <c r="AT5798" s="41"/>
      <c r="AU5798" s="41"/>
      <c r="AV5798" s="41"/>
      <c r="AW5798" s="41"/>
      <c r="AX5798" s="41"/>
      <c r="AY5798" s="41"/>
      <c r="AZ5798" s="41"/>
      <c r="BA5798" s="41"/>
      <c r="BB5798" s="41"/>
      <c r="BC5798" s="41"/>
      <c r="BD5798" s="41"/>
      <c r="BE5798" s="41"/>
      <c r="BF5798" s="41"/>
      <c r="BG5798" s="41"/>
      <c r="BH5798" s="41"/>
      <c r="BI5798" s="41"/>
      <c r="BJ5798" s="41"/>
      <c r="BK5798" s="41"/>
      <c r="BL5798" s="41"/>
      <c r="BM5798" s="41"/>
      <c r="BN5798" s="41"/>
      <c r="BO5798" s="41"/>
      <c r="BP5798" s="108"/>
      <c r="CG5798" s="102"/>
      <c r="CI5798" s="45"/>
    </row>
    <row r="5799" spans="37:87" ht="13" customHeight="1">
      <c r="AK5799" s="114"/>
      <c r="AL5799" s="41"/>
      <c r="AM5799" s="41"/>
      <c r="AN5799" s="41"/>
      <c r="AO5799" s="41"/>
      <c r="AP5799" s="41"/>
      <c r="AQ5799" s="41"/>
      <c r="AR5799" s="41"/>
      <c r="AS5799" s="41"/>
      <c r="AT5799" s="41"/>
      <c r="AU5799" s="41"/>
      <c r="AV5799" s="41"/>
      <c r="AW5799" s="41"/>
      <c r="AX5799" s="41"/>
      <c r="AY5799" s="41"/>
      <c r="AZ5799" s="41"/>
      <c r="BA5799" s="41"/>
      <c r="BB5799" s="41"/>
      <c r="BC5799" s="41"/>
      <c r="BD5799" s="41"/>
      <c r="BE5799" s="41"/>
      <c r="BF5799" s="41"/>
      <c r="BG5799" s="41"/>
      <c r="BH5799" s="41"/>
      <c r="BI5799" s="41"/>
      <c r="BJ5799" s="41"/>
      <c r="BK5799" s="41"/>
      <c r="BL5799" s="41"/>
      <c r="BM5799" s="41"/>
      <c r="BN5799" s="41"/>
      <c r="BO5799" s="41"/>
      <c r="BP5799" s="108"/>
      <c r="CG5799" s="102"/>
      <c r="CI5799" s="45"/>
    </row>
    <row r="5800" spans="37:87" ht="13" customHeight="1">
      <c r="AK5800" s="114"/>
      <c r="AL5800" s="41"/>
      <c r="AM5800" s="41"/>
      <c r="AN5800" s="41"/>
      <c r="AO5800" s="41"/>
      <c r="AP5800" s="41"/>
      <c r="AQ5800" s="41"/>
      <c r="AR5800" s="41"/>
      <c r="AS5800" s="41"/>
      <c r="AT5800" s="41"/>
      <c r="AU5800" s="41"/>
      <c r="AV5800" s="41"/>
      <c r="AW5800" s="41"/>
      <c r="AX5800" s="41"/>
      <c r="AY5800" s="41"/>
      <c r="AZ5800" s="41"/>
      <c r="BA5800" s="41"/>
      <c r="BB5800" s="41"/>
      <c r="BC5800" s="41"/>
      <c r="BD5800" s="41"/>
      <c r="BE5800" s="41"/>
      <c r="BF5800" s="41"/>
      <c r="BG5800" s="41"/>
      <c r="BH5800" s="41"/>
      <c r="BI5800" s="41"/>
      <c r="BJ5800" s="41"/>
      <c r="BK5800" s="41"/>
      <c r="BL5800" s="41"/>
      <c r="BM5800" s="41"/>
      <c r="BN5800" s="41"/>
      <c r="BO5800" s="41"/>
      <c r="BP5800" s="108"/>
      <c r="CG5800" s="102"/>
      <c r="CI5800" s="45"/>
    </row>
    <row r="5801" spans="37:87" ht="13" customHeight="1">
      <c r="AK5801" s="114"/>
      <c r="AL5801" s="41"/>
      <c r="AM5801" s="41"/>
      <c r="AN5801" s="41"/>
      <c r="AO5801" s="41"/>
      <c r="AP5801" s="41"/>
      <c r="AQ5801" s="41"/>
      <c r="AR5801" s="41"/>
      <c r="AS5801" s="41"/>
      <c r="AT5801" s="41"/>
      <c r="AU5801" s="41"/>
      <c r="AV5801" s="41"/>
      <c r="AW5801" s="41"/>
      <c r="AX5801" s="41"/>
      <c r="AY5801" s="41"/>
      <c r="AZ5801" s="41"/>
      <c r="BA5801" s="41"/>
      <c r="BB5801" s="41"/>
      <c r="BC5801" s="41"/>
      <c r="BD5801" s="41"/>
      <c r="BE5801" s="41"/>
      <c r="BF5801" s="41"/>
      <c r="BG5801" s="41"/>
      <c r="BH5801" s="41"/>
      <c r="BI5801" s="41"/>
      <c r="BJ5801" s="41"/>
      <c r="BK5801" s="41"/>
      <c r="BL5801" s="41"/>
      <c r="BM5801" s="41"/>
      <c r="BN5801" s="41"/>
      <c r="BO5801" s="41"/>
      <c r="BP5801" s="108"/>
      <c r="CG5801" s="102"/>
      <c r="CI5801" s="45"/>
    </row>
    <row r="5802" spans="37:87" ht="13" customHeight="1">
      <c r="AK5802" s="114"/>
      <c r="AL5802" s="41"/>
      <c r="AM5802" s="41"/>
      <c r="AN5802" s="41"/>
      <c r="AO5802" s="41"/>
      <c r="AP5802" s="41"/>
      <c r="AQ5802" s="41"/>
      <c r="AR5802" s="41"/>
      <c r="AS5802" s="41"/>
      <c r="AT5802" s="41"/>
      <c r="AU5802" s="41"/>
      <c r="AV5802" s="41"/>
      <c r="AW5802" s="41"/>
      <c r="AX5802" s="41"/>
      <c r="AY5802" s="41"/>
      <c r="AZ5802" s="41"/>
      <c r="BA5802" s="41"/>
      <c r="BB5802" s="41"/>
      <c r="BC5802" s="41"/>
      <c r="BD5802" s="41"/>
      <c r="BE5802" s="41"/>
      <c r="BF5802" s="41"/>
      <c r="BG5802" s="41"/>
      <c r="BH5802" s="41"/>
      <c r="BI5802" s="41"/>
      <c r="BJ5802" s="41"/>
      <c r="BK5802" s="41"/>
      <c r="BL5802" s="41"/>
      <c r="BM5802" s="41"/>
      <c r="BN5802" s="41"/>
      <c r="BO5802" s="41"/>
      <c r="BP5802" s="108"/>
      <c r="CG5802" s="102"/>
      <c r="CI5802" s="45"/>
    </row>
    <row r="5803" spans="37:87" ht="13" customHeight="1">
      <c r="AK5803" s="114"/>
      <c r="AL5803" s="41"/>
      <c r="AM5803" s="41"/>
      <c r="AN5803" s="41"/>
      <c r="AO5803" s="41"/>
      <c r="AP5803" s="41"/>
      <c r="AQ5803" s="41"/>
      <c r="AR5803" s="41"/>
      <c r="AS5803" s="41"/>
      <c r="AT5803" s="41"/>
      <c r="AU5803" s="41"/>
      <c r="AV5803" s="41"/>
      <c r="AW5803" s="41"/>
      <c r="AX5803" s="41"/>
      <c r="AY5803" s="41"/>
      <c r="AZ5803" s="41"/>
      <c r="BA5803" s="41"/>
      <c r="BB5803" s="41"/>
      <c r="BC5803" s="41"/>
      <c r="BD5803" s="41"/>
      <c r="BE5803" s="41"/>
      <c r="BF5803" s="41"/>
      <c r="BG5803" s="41"/>
      <c r="BH5803" s="41"/>
      <c r="BI5803" s="41"/>
      <c r="BJ5803" s="41"/>
      <c r="BK5803" s="41"/>
      <c r="BL5803" s="41"/>
      <c r="BM5803" s="41"/>
      <c r="BN5803" s="41"/>
      <c r="BO5803" s="41"/>
      <c r="BP5803" s="108"/>
      <c r="CG5803" s="102"/>
      <c r="CI5803" s="45"/>
    </row>
    <row r="5804" spans="37:87" ht="13" customHeight="1">
      <c r="AK5804" s="114"/>
      <c r="AL5804" s="41"/>
      <c r="AM5804" s="41"/>
      <c r="AN5804" s="41"/>
      <c r="AO5804" s="41"/>
      <c r="AP5804" s="41"/>
      <c r="AQ5804" s="41"/>
      <c r="AR5804" s="41"/>
      <c r="AS5804" s="41"/>
      <c r="AT5804" s="41"/>
      <c r="AU5804" s="41"/>
      <c r="AV5804" s="41"/>
      <c r="AW5804" s="41"/>
      <c r="AX5804" s="41"/>
      <c r="AY5804" s="41"/>
      <c r="AZ5804" s="41"/>
      <c r="BA5804" s="41"/>
      <c r="BB5804" s="41"/>
      <c r="BC5804" s="41"/>
      <c r="BD5804" s="41"/>
      <c r="BE5804" s="41"/>
      <c r="BF5804" s="41"/>
      <c r="BG5804" s="41"/>
      <c r="BH5804" s="41"/>
      <c r="BI5804" s="41"/>
      <c r="BJ5804" s="41"/>
      <c r="BK5804" s="41"/>
      <c r="BL5804" s="41"/>
      <c r="BM5804" s="41"/>
      <c r="BN5804" s="41"/>
      <c r="BO5804" s="41"/>
      <c r="BP5804" s="108"/>
      <c r="CG5804" s="102"/>
      <c r="CI5804" s="45"/>
    </row>
    <row r="5805" spans="37:87" ht="13" customHeight="1">
      <c r="AK5805" s="114"/>
      <c r="AL5805" s="41"/>
      <c r="AM5805" s="41"/>
      <c r="AN5805" s="41"/>
      <c r="AO5805" s="41"/>
      <c r="AP5805" s="41"/>
      <c r="AQ5805" s="41"/>
      <c r="AR5805" s="41"/>
      <c r="AS5805" s="41"/>
      <c r="AT5805" s="41"/>
      <c r="AU5805" s="41"/>
      <c r="AV5805" s="41"/>
      <c r="AW5805" s="41"/>
      <c r="AX5805" s="41"/>
      <c r="AY5805" s="41"/>
      <c r="AZ5805" s="41"/>
      <c r="BA5805" s="41"/>
      <c r="BB5805" s="41"/>
      <c r="BC5805" s="41"/>
      <c r="BD5805" s="41"/>
      <c r="BE5805" s="41"/>
      <c r="BF5805" s="41"/>
      <c r="BG5805" s="41"/>
      <c r="BH5805" s="41"/>
      <c r="BI5805" s="41"/>
      <c r="BJ5805" s="41"/>
      <c r="BK5805" s="41"/>
      <c r="BL5805" s="41"/>
      <c r="BM5805" s="41"/>
      <c r="BN5805" s="41"/>
      <c r="BO5805" s="41"/>
      <c r="BP5805" s="108"/>
      <c r="CG5805" s="102"/>
      <c r="CI5805" s="45"/>
    </row>
    <row r="5806" spans="37:87" ht="13" customHeight="1">
      <c r="AK5806" s="114"/>
      <c r="AL5806" s="41"/>
      <c r="AM5806" s="41"/>
      <c r="AN5806" s="41"/>
      <c r="AO5806" s="41"/>
      <c r="AP5806" s="41"/>
      <c r="AQ5806" s="41"/>
      <c r="AR5806" s="41"/>
      <c r="AS5806" s="41"/>
      <c r="AT5806" s="41"/>
      <c r="AU5806" s="41"/>
      <c r="AV5806" s="41"/>
      <c r="AW5806" s="41"/>
      <c r="AX5806" s="41"/>
      <c r="AY5806" s="41"/>
      <c r="AZ5806" s="41"/>
      <c r="BA5806" s="41"/>
      <c r="BB5806" s="41"/>
      <c r="BC5806" s="41"/>
      <c r="BD5806" s="41"/>
      <c r="BE5806" s="41"/>
      <c r="BF5806" s="41"/>
      <c r="BG5806" s="41"/>
      <c r="BH5806" s="41"/>
      <c r="BI5806" s="41"/>
      <c r="BJ5806" s="41"/>
      <c r="BK5806" s="41"/>
      <c r="BL5806" s="41"/>
      <c r="BM5806" s="41"/>
      <c r="BN5806" s="41"/>
      <c r="BO5806" s="41"/>
      <c r="BP5806" s="108"/>
      <c r="CG5806" s="102"/>
      <c r="CI5806" s="45"/>
    </row>
    <row r="5807" spans="37:87" ht="13" customHeight="1">
      <c r="AK5807" s="114"/>
      <c r="AL5807" s="41"/>
      <c r="AM5807" s="41"/>
      <c r="AN5807" s="41"/>
      <c r="AO5807" s="41"/>
      <c r="AP5807" s="41"/>
      <c r="AQ5807" s="41"/>
      <c r="AR5807" s="41"/>
      <c r="AS5807" s="41"/>
      <c r="AT5807" s="41"/>
      <c r="AU5807" s="41"/>
      <c r="AV5807" s="41"/>
      <c r="AW5807" s="41"/>
      <c r="AX5807" s="41"/>
      <c r="AY5807" s="41"/>
      <c r="AZ5807" s="41"/>
      <c r="BA5807" s="41"/>
      <c r="BB5807" s="41"/>
      <c r="BC5807" s="41"/>
      <c r="BD5807" s="41"/>
      <c r="BE5807" s="41"/>
      <c r="BF5807" s="41"/>
      <c r="BG5807" s="41"/>
      <c r="BH5807" s="41"/>
      <c r="BI5807" s="41"/>
      <c r="BJ5807" s="41"/>
      <c r="BK5807" s="41"/>
      <c r="BL5807" s="41"/>
      <c r="BM5807" s="41"/>
      <c r="BN5807" s="41"/>
      <c r="BO5807" s="41"/>
      <c r="BP5807" s="108"/>
      <c r="CG5807" s="102"/>
      <c r="CI5807" s="45"/>
    </row>
    <row r="5808" spans="37:87" ht="13" customHeight="1">
      <c r="AK5808" s="114"/>
      <c r="AL5808" s="41"/>
      <c r="AM5808" s="41"/>
      <c r="AN5808" s="41"/>
      <c r="AO5808" s="41"/>
      <c r="AP5808" s="41"/>
      <c r="AQ5808" s="41"/>
      <c r="AR5808" s="41"/>
      <c r="AS5808" s="41"/>
      <c r="AT5808" s="41"/>
      <c r="AU5808" s="41"/>
      <c r="AV5808" s="41"/>
      <c r="AW5808" s="41"/>
      <c r="AX5808" s="41"/>
      <c r="AY5808" s="41"/>
      <c r="AZ5808" s="41"/>
      <c r="BA5808" s="41"/>
      <c r="BB5808" s="41"/>
      <c r="BC5808" s="41"/>
      <c r="BD5808" s="41"/>
      <c r="BE5808" s="41"/>
      <c r="BF5808" s="41"/>
      <c r="BG5808" s="41"/>
      <c r="BH5808" s="41"/>
      <c r="BI5808" s="41"/>
      <c r="BJ5808" s="41"/>
      <c r="BK5808" s="41"/>
      <c r="BL5808" s="41"/>
      <c r="BM5808" s="41"/>
      <c r="BN5808" s="41"/>
      <c r="BO5808" s="41"/>
      <c r="BP5808" s="108"/>
      <c r="CG5808" s="102"/>
      <c r="CI5808" s="45"/>
    </row>
    <row r="5809" spans="37:87" ht="13" customHeight="1">
      <c r="AK5809" s="114"/>
      <c r="AL5809" s="41"/>
      <c r="AM5809" s="41"/>
      <c r="AN5809" s="41"/>
      <c r="AO5809" s="41"/>
      <c r="AP5809" s="41"/>
      <c r="AQ5809" s="41"/>
      <c r="AR5809" s="41"/>
      <c r="AS5809" s="41"/>
      <c r="AT5809" s="41"/>
      <c r="AU5809" s="41"/>
      <c r="AV5809" s="41"/>
      <c r="AW5809" s="41"/>
      <c r="AX5809" s="41"/>
      <c r="AY5809" s="41"/>
      <c r="AZ5809" s="41"/>
      <c r="BA5809" s="41"/>
      <c r="BB5809" s="41"/>
      <c r="BC5809" s="41"/>
      <c r="BD5809" s="41"/>
      <c r="BE5809" s="41"/>
      <c r="BF5809" s="41"/>
      <c r="BG5809" s="41"/>
      <c r="BH5809" s="41"/>
      <c r="BI5809" s="41"/>
      <c r="BJ5809" s="41"/>
      <c r="BK5809" s="41"/>
      <c r="BL5809" s="41"/>
      <c r="BM5809" s="41"/>
      <c r="BN5809" s="41"/>
      <c r="BO5809" s="41"/>
      <c r="BP5809" s="108"/>
      <c r="CG5809" s="102"/>
      <c r="CI5809" s="45"/>
    </row>
    <row r="5810" spans="37:87" ht="13" customHeight="1">
      <c r="AK5810" s="114"/>
      <c r="AL5810" s="41"/>
      <c r="AM5810" s="41"/>
      <c r="AN5810" s="41"/>
      <c r="AO5810" s="41"/>
      <c r="AP5810" s="41"/>
      <c r="AQ5810" s="41"/>
      <c r="AR5810" s="41"/>
      <c r="AS5810" s="41"/>
      <c r="AT5810" s="41"/>
      <c r="AU5810" s="41"/>
      <c r="AV5810" s="41"/>
      <c r="AW5810" s="41"/>
      <c r="AX5810" s="41"/>
      <c r="AY5810" s="41"/>
      <c r="AZ5810" s="41"/>
      <c r="BA5810" s="41"/>
      <c r="BB5810" s="41"/>
      <c r="BC5810" s="41"/>
      <c r="BD5810" s="41"/>
      <c r="BE5810" s="41"/>
      <c r="BF5810" s="41"/>
      <c r="BG5810" s="41"/>
      <c r="BH5810" s="41"/>
      <c r="BI5810" s="41"/>
      <c r="BJ5810" s="41"/>
      <c r="BK5810" s="41"/>
      <c r="BL5810" s="41"/>
      <c r="BM5810" s="41"/>
      <c r="BN5810" s="41"/>
      <c r="BO5810" s="41"/>
      <c r="BP5810" s="108"/>
      <c r="CG5810" s="102"/>
      <c r="CI5810" s="45"/>
    </row>
    <row r="5811" spans="37:87" ht="13" customHeight="1">
      <c r="AK5811" s="114"/>
      <c r="AL5811" s="41"/>
      <c r="AM5811" s="41"/>
      <c r="AN5811" s="41"/>
      <c r="AO5811" s="41"/>
      <c r="AP5811" s="41"/>
      <c r="AQ5811" s="41"/>
      <c r="AR5811" s="41"/>
      <c r="AS5811" s="41"/>
      <c r="AT5811" s="41"/>
      <c r="AU5811" s="41"/>
      <c r="AV5811" s="41"/>
      <c r="AW5811" s="41"/>
      <c r="AX5811" s="41"/>
      <c r="AY5811" s="41"/>
      <c r="AZ5811" s="41"/>
      <c r="BA5811" s="41"/>
      <c r="BB5811" s="41"/>
      <c r="BC5811" s="41"/>
      <c r="BD5811" s="41"/>
      <c r="BE5811" s="41"/>
      <c r="BF5811" s="41"/>
      <c r="BG5811" s="41"/>
      <c r="BH5811" s="41"/>
      <c r="BI5811" s="41"/>
      <c r="BJ5811" s="41"/>
      <c r="BK5811" s="41"/>
      <c r="BL5811" s="41"/>
      <c r="BM5811" s="41"/>
      <c r="BN5811" s="41"/>
      <c r="BO5811" s="41"/>
      <c r="BP5811" s="108"/>
      <c r="CG5811" s="102"/>
      <c r="CI5811" s="45"/>
    </row>
    <row r="5812" spans="37:87" ht="13" customHeight="1">
      <c r="AK5812" s="114"/>
      <c r="AL5812" s="41"/>
      <c r="AM5812" s="41"/>
      <c r="AN5812" s="41"/>
      <c r="AO5812" s="41"/>
      <c r="AP5812" s="41"/>
      <c r="AQ5812" s="41"/>
      <c r="AR5812" s="41"/>
      <c r="AS5812" s="41"/>
      <c r="AT5812" s="41"/>
      <c r="AU5812" s="41"/>
      <c r="AV5812" s="41"/>
      <c r="AW5812" s="41"/>
      <c r="AX5812" s="41"/>
      <c r="AY5812" s="41"/>
      <c r="AZ5812" s="41"/>
      <c r="BA5812" s="41"/>
      <c r="BB5812" s="41"/>
      <c r="BC5812" s="41"/>
      <c r="BD5812" s="41"/>
      <c r="BE5812" s="41"/>
      <c r="BF5812" s="41"/>
      <c r="BG5812" s="41"/>
      <c r="BH5812" s="41"/>
      <c r="BI5812" s="41"/>
      <c r="BJ5812" s="41"/>
      <c r="BK5812" s="41"/>
      <c r="BL5812" s="41"/>
      <c r="BM5812" s="41"/>
      <c r="BN5812" s="41"/>
      <c r="BO5812" s="41"/>
      <c r="BP5812" s="108"/>
      <c r="CG5812" s="102"/>
      <c r="CI5812" s="45"/>
    </row>
    <row r="5813" spans="37:87" ht="13" customHeight="1">
      <c r="AK5813" s="114"/>
      <c r="AL5813" s="41"/>
      <c r="AM5813" s="41"/>
      <c r="AN5813" s="41"/>
      <c r="AO5813" s="41"/>
      <c r="AP5813" s="41"/>
      <c r="AQ5813" s="41"/>
      <c r="AR5813" s="41"/>
      <c r="AS5813" s="41"/>
      <c r="AT5813" s="41"/>
      <c r="AU5813" s="41"/>
      <c r="AV5813" s="41"/>
      <c r="AW5813" s="41"/>
      <c r="AX5813" s="41"/>
      <c r="AY5813" s="41"/>
      <c r="AZ5813" s="41"/>
      <c r="BA5813" s="41"/>
      <c r="BB5813" s="41"/>
      <c r="BC5813" s="41"/>
      <c r="BD5813" s="41"/>
      <c r="BE5813" s="41"/>
      <c r="BF5813" s="41"/>
      <c r="BG5813" s="41"/>
      <c r="BH5813" s="41"/>
      <c r="BI5813" s="41"/>
      <c r="BJ5813" s="41"/>
      <c r="BK5813" s="41"/>
      <c r="BL5813" s="41"/>
      <c r="BM5813" s="41"/>
      <c r="BN5813" s="41"/>
      <c r="BO5813" s="41"/>
      <c r="BP5813" s="108"/>
      <c r="CG5813" s="102"/>
      <c r="CI5813" s="45"/>
    </row>
    <row r="5814" spans="37:87" ht="13" customHeight="1">
      <c r="AK5814" s="114"/>
      <c r="AL5814" s="41"/>
      <c r="AM5814" s="41"/>
      <c r="AN5814" s="41"/>
      <c r="AO5814" s="41"/>
      <c r="AP5814" s="41"/>
      <c r="AQ5814" s="41"/>
      <c r="AR5814" s="41"/>
      <c r="AS5814" s="41"/>
      <c r="AT5814" s="41"/>
      <c r="AU5814" s="41"/>
      <c r="AV5814" s="41"/>
      <c r="AW5814" s="41"/>
      <c r="AX5814" s="41"/>
      <c r="AY5814" s="41"/>
      <c r="AZ5814" s="41"/>
      <c r="BA5814" s="41"/>
      <c r="BB5814" s="41"/>
      <c r="BC5814" s="41"/>
      <c r="BD5814" s="41"/>
      <c r="BE5814" s="41"/>
      <c r="BF5814" s="41"/>
      <c r="BG5814" s="41"/>
      <c r="BH5814" s="41"/>
      <c r="BI5814" s="41"/>
      <c r="BJ5814" s="41"/>
      <c r="BK5814" s="41"/>
      <c r="BL5814" s="41"/>
      <c r="BM5814" s="41"/>
      <c r="BN5814" s="41"/>
      <c r="BO5814" s="41"/>
      <c r="BP5814" s="108"/>
      <c r="CG5814" s="102"/>
      <c r="CI5814" s="45"/>
    </row>
    <row r="5815" spans="37:87" ht="13" customHeight="1">
      <c r="AK5815" s="114"/>
      <c r="AL5815" s="41"/>
      <c r="AM5815" s="41"/>
      <c r="AN5815" s="41"/>
      <c r="AO5815" s="41"/>
      <c r="AP5815" s="41"/>
      <c r="AQ5815" s="41"/>
      <c r="AR5815" s="41"/>
      <c r="AS5815" s="41"/>
      <c r="AT5815" s="41"/>
      <c r="AU5815" s="41"/>
      <c r="AV5815" s="41"/>
      <c r="AW5815" s="41"/>
      <c r="AX5815" s="41"/>
      <c r="AY5815" s="41"/>
      <c r="AZ5815" s="41"/>
      <c r="BA5815" s="41"/>
      <c r="BB5815" s="41"/>
      <c r="BC5815" s="41"/>
      <c r="BD5815" s="41"/>
      <c r="BE5815" s="41"/>
      <c r="BF5815" s="41"/>
      <c r="BG5815" s="41"/>
      <c r="BH5815" s="41"/>
      <c r="BI5815" s="41"/>
      <c r="BJ5815" s="41"/>
      <c r="BK5815" s="41"/>
      <c r="BL5815" s="41"/>
      <c r="BM5815" s="41"/>
      <c r="BN5815" s="41"/>
      <c r="BO5815" s="41"/>
      <c r="BP5815" s="108"/>
      <c r="CG5815" s="102"/>
      <c r="CI5815" s="45"/>
    </row>
    <row r="5816" spans="37:87" ht="13" customHeight="1">
      <c r="AK5816" s="114"/>
      <c r="AL5816" s="41"/>
      <c r="AM5816" s="41"/>
      <c r="AN5816" s="41"/>
      <c r="AO5816" s="41"/>
      <c r="AP5816" s="41"/>
      <c r="AQ5816" s="41"/>
      <c r="AR5816" s="41"/>
      <c r="AS5816" s="41"/>
      <c r="AT5816" s="41"/>
      <c r="AU5816" s="41"/>
      <c r="AV5816" s="41"/>
      <c r="AW5816" s="41"/>
      <c r="AX5816" s="41"/>
      <c r="AY5816" s="41"/>
      <c r="AZ5816" s="41"/>
      <c r="BA5816" s="41"/>
      <c r="BB5816" s="41"/>
      <c r="BC5816" s="41"/>
      <c r="BD5816" s="41"/>
      <c r="BE5816" s="41"/>
      <c r="BF5816" s="41"/>
      <c r="BG5816" s="41"/>
      <c r="BH5816" s="41"/>
      <c r="BI5816" s="41"/>
      <c r="BJ5816" s="41"/>
      <c r="BK5816" s="41"/>
      <c r="BL5816" s="41"/>
      <c r="BM5816" s="41"/>
      <c r="BN5816" s="41"/>
      <c r="BO5816" s="41"/>
      <c r="BP5816" s="108"/>
      <c r="CG5816" s="102"/>
      <c r="CI5816" s="45"/>
    </row>
    <row r="5817" spans="37:87" ht="13" customHeight="1">
      <c r="AK5817" s="114"/>
      <c r="AL5817" s="41"/>
      <c r="AM5817" s="41"/>
      <c r="AN5817" s="41"/>
      <c r="AO5817" s="41"/>
      <c r="AP5817" s="41"/>
      <c r="AQ5817" s="41"/>
      <c r="AR5817" s="41"/>
      <c r="AS5817" s="41"/>
      <c r="AT5817" s="41"/>
      <c r="AU5817" s="41"/>
      <c r="AV5817" s="41"/>
      <c r="AW5817" s="41"/>
      <c r="AX5817" s="41"/>
      <c r="AY5817" s="41"/>
      <c r="AZ5817" s="41"/>
      <c r="BA5817" s="41"/>
      <c r="BB5817" s="41"/>
      <c r="BC5817" s="41"/>
      <c r="BD5817" s="41"/>
      <c r="BE5817" s="41"/>
      <c r="BF5817" s="41"/>
      <c r="BG5817" s="41"/>
      <c r="BH5817" s="41"/>
      <c r="BI5817" s="41"/>
      <c r="BJ5817" s="41"/>
      <c r="BK5817" s="41"/>
      <c r="BL5817" s="41"/>
      <c r="BM5817" s="41"/>
      <c r="BN5817" s="41"/>
      <c r="BO5817" s="41"/>
      <c r="BP5817" s="108"/>
      <c r="CG5817" s="102"/>
      <c r="CI5817" s="45"/>
    </row>
    <row r="5818" spans="37:87" ht="13" customHeight="1">
      <c r="AK5818" s="114"/>
      <c r="AL5818" s="41"/>
      <c r="AM5818" s="41"/>
      <c r="AN5818" s="41"/>
      <c r="AO5818" s="41"/>
      <c r="AP5818" s="41"/>
      <c r="AQ5818" s="41"/>
      <c r="AR5818" s="41"/>
      <c r="AS5818" s="41"/>
      <c r="AT5818" s="41"/>
      <c r="AU5818" s="41"/>
      <c r="AV5818" s="41"/>
      <c r="AW5818" s="41"/>
      <c r="AX5818" s="41"/>
      <c r="AY5818" s="41"/>
      <c r="AZ5818" s="41"/>
      <c r="BA5818" s="41"/>
      <c r="BB5818" s="41"/>
      <c r="BC5818" s="41"/>
      <c r="BD5818" s="41"/>
      <c r="BE5818" s="41"/>
      <c r="BF5818" s="41"/>
      <c r="BG5818" s="41"/>
      <c r="BH5818" s="41"/>
      <c r="BI5818" s="41"/>
      <c r="BJ5818" s="41"/>
      <c r="BK5818" s="41"/>
      <c r="BL5818" s="41"/>
      <c r="BM5818" s="41"/>
      <c r="BN5818" s="41"/>
      <c r="BO5818" s="41"/>
      <c r="BP5818" s="108"/>
      <c r="CG5818" s="102"/>
      <c r="CI5818" s="45"/>
    </row>
    <row r="5819" spans="37:87" ht="13" customHeight="1">
      <c r="AK5819" s="114"/>
      <c r="AL5819" s="41"/>
      <c r="AM5819" s="41"/>
      <c r="AN5819" s="41"/>
      <c r="AO5819" s="41"/>
      <c r="AP5819" s="41"/>
      <c r="AQ5819" s="41"/>
      <c r="AR5819" s="41"/>
      <c r="AS5819" s="41"/>
      <c r="AT5819" s="41"/>
      <c r="AU5819" s="41"/>
      <c r="AV5819" s="41"/>
      <c r="AW5819" s="41"/>
      <c r="AX5819" s="41"/>
      <c r="AY5819" s="41"/>
      <c r="AZ5819" s="41"/>
      <c r="BA5819" s="41"/>
      <c r="BB5819" s="41"/>
      <c r="BC5819" s="41"/>
      <c r="BD5819" s="41"/>
      <c r="BE5819" s="41"/>
      <c r="BF5819" s="41"/>
      <c r="BG5819" s="41"/>
      <c r="BH5819" s="41"/>
      <c r="BI5819" s="41"/>
      <c r="BJ5819" s="41"/>
      <c r="BK5819" s="41"/>
      <c r="BL5819" s="41"/>
      <c r="BM5819" s="41"/>
      <c r="BN5819" s="41"/>
      <c r="BO5819" s="41"/>
      <c r="BP5819" s="108"/>
      <c r="CG5819" s="102"/>
      <c r="CI5819" s="45"/>
    </row>
    <row r="5820" spans="37:87" ht="13" customHeight="1">
      <c r="AK5820" s="114"/>
      <c r="AL5820" s="41"/>
      <c r="AM5820" s="41"/>
      <c r="AN5820" s="41"/>
      <c r="AO5820" s="41"/>
      <c r="AP5820" s="41"/>
      <c r="AQ5820" s="41"/>
      <c r="AR5820" s="41"/>
      <c r="AS5820" s="41"/>
      <c r="AT5820" s="41"/>
      <c r="AU5820" s="41"/>
      <c r="AV5820" s="41"/>
      <c r="AW5820" s="41"/>
      <c r="AX5820" s="41"/>
      <c r="AY5820" s="41"/>
      <c r="AZ5820" s="41"/>
      <c r="BA5820" s="41"/>
      <c r="BB5820" s="41"/>
      <c r="BC5820" s="41"/>
      <c r="BD5820" s="41"/>
      <c r="BE5820" s="41"/>
      <c r="BF5820" s="41"/>
      <c r="BG5820" s="41"/>
      <c r="BH5820" s="41"/>
      <c r="BI5820" s="41"/>
      <c r="BJ5820" s="41"/>
      <c r="BK5820" s="41"/>
      <c r="BL5820" s="41"/>
      <c r="BM5820" s="41"/>
      <c r="BN5820" s="41"/>
      <c r="BO5820" s="41"/>
      <c r="BP5820" s="108"/>
      <c r="CG5820" s="102"/>
      <c r="CI5820" s="45"/>
    </row>
    <row r="5821" spans="37:87" ht="13" customHeight="1">
      <c r="AK5821" s="114"/>
      <c r="AL5821" s="41"/>
      <c r="AM5821" s="41"/>
      <c r="AN5821" s="41"/>
      <c r="AO5821" s="41"/>
      <c r="AP5821" s="41"/>
      <c r="AQ5821" s="41"/>
      <c r="AR5821" s="41"/>
      <c r="AS5821" s="41"/>
      <c r="AT5821" s="41"/>
      <c r="AU5821" s="41"/>
      <c r="AV5821" s="41"/>
      <c r="AW5821" s="41"/>
      <c r="AX5821" s="41"/>
      <c r="AY5821" s="41"/>
      <c r="AZ5821" s="41"/>
      <c r="BA5821" s="41"/>
      <c r="BB5821" s="41"/>
      <c r="BC5821" s="41"/>
      <c r="BD5821" s="41"/>
      <c r="BE5821" s="41"/>
      <c r="BF5821" s="41"/>
      <c r="BG5821" s="41"/>
      <c r="BH5821" s="41"/>
      <c r="BI5821" s="41"/>
      <c r="BJ5821" s="41"/>
      <c r="BK5821" s="41"/>
      <c r="BL5821" s="41"/>
      <c r="BM5821" s="41"/>
      <c r="BN5821" s="41"/>
      <c r="BO5821" s="41"/>
      <c r="BP5821" s="108"/>
      <c r="CG5821" s="102"/>
      <c r="CI5821" s="45"/>
    </row>
    <row r="5822" spans="37:87" ht="13" customHeight="1">
      <c r="AK5822" s="114"/>
      <c r="AL5822" s="41"/>
      <c r="AM5822" s="41"/>
      <c r="AN5822" s="41"/>
      <c r="AO5822" s="41"/>
      <c r="AP5822" s="41"/>
      <c r="AQ5822" s="41"/>
      <c r="AR5822" s="41"/>
      <c r="AS5822" s="41"/>
      <c r="AT5822" s="41"/>
      <c r="AU5822" s="41"/>
      <c r="AV5822" s="41"/>
      <c r="AW5822" s="41"/>
      <c r="AX5822" s="41"/>
      <c r="AY5822" s="41"/>
      <c r="AZ5822" s="41"/>
      <c r="BA5822" s="41"/>
      <c r="BB5822" s="41"/>
      <c r="BC5822" s="41"/>
      <c r="BD5822" s="41"/>
      <c r="BE5822" s="41"/>
      <c r="BF5822" s="41"/>
      <c r="BG5822" s="41"/>
      <c r="BH5822" s="41"/>
      <c r="BI5822" s="41"/>
      <c r="BJ5822" s="41"/>
      <c r="BK5822" s="41"/>
      <c r="BL5822" s="41"/>
      <c r="BM5822" s="41"/>
      <c r="BN5822" s="41"/>
      <c r="BO5822" s="41"/>
      <c r="BP5822" s="108"/>
      <c r="CG5822" s="102"/>
      <c r="CI5822" s="45"/>
    </row>
    <row r="5823" spans="37:87" ht="13" customHeight="1">
      <c r="AK5823" s="114"/>
      <c r="AL5823" s="41"/>
      <c r="AM5823" s="41"/>
      <c r="AN5823" s="41"/>
      <c r="AO5823" s="41"/>
      <c r="AP5823" s="41"/>
      <c r="AQ5823" s="41"/>
      <c r="AR5823" s="41"/>
      <c r="AS5823" s="41"/>
      <c r="AT5823" s="41"/>
      <c r="AU5823" s="41"/>
      <c r="AV5823" s="41"/>
      <c r="AW5823" s="41"/>
      <c r="AX5823" s="41"/>
      <c r="AY5823" s="41"/>
      <c r="AZ5823" s="41"/>
      <c r="BA5823" s="41"/>
      <c r="BB5823" s="41"/>
      <c r="BC5823" s="41"/>
      <c r="BD5823" s="41"/>
      <c r="BE5823" s="41"/>
      <c r="BF5823" s="41"/>
      <c r="BG5823" s="41"/>
      <c r="BH5823" s="41"/>
      <c r="BI5823" s="41"/>
      <c r="BJ5823" s="41"/>
      <c r="BK5823" s="41"/>
      <c r="BL5823" s="41"/>
      <c r="BM5823" s="41"/>
      <c r="BN5823" s="41"/>
      <c r="BO5823" s="41"/>
      <c r="BP5823" s="108"/>
      <c r="CG5823" s="102"/>
      <c r="CI5823" s="45"/>
    </row>
    <row r="5824" spans="37:87" ht="13" customHeight="1">
      <c r="AK5824" s="114"/>
      <c r="AL5824" s="41"/>
      <c r="AM5824" s="41"/>
      <c r="AN5824" s="41"/>
      <c r="AO5824" s="41"/>
      <c r="AP5824" s="41"/>
      <c r="AQ5824" s="41"/>
      <c r="AR5824" s="41"/>
      <c r="AS5824" s="41"/>
      <c r="AT5824" s="41"/>
      <c r="AU5824" s="41"/>
      <c r="AV5824" s="41"/>
      <c r="AW5824" s="41"/>
      <c r="AX5824" s="41"/>
      <c r="AY5824" s="41"/>
      <c r="AZ5824" s="41"/>
      <c r="BA5824" s="41"/>
      <c r="BB5824" s="41"/>
      <c r="BC5824" s="41"/>
      <c r="BD5824" s="41"/>
      <c r="BE5824" s="41"/>
      <c r="BF5824" s="41"/>
      <c r="BG5824" s="41"/>
      <c r="BH5824" s="41"/>
      <c r="BI5824" s="41"/>
      <c r="BJ5824" s="41"/>
      <c r="BK5824" s="41"/>
      <c r="BL5824" s="41"/>
      <c r="BM5824" s="41"/>
      <c r="BN5824" s="41"/>
      <c r="BO5824" s="41"/>
      <c r="BP5824" s="108"/>
      <c r="CG5824" s="102"/>
      <c r="CI5824" s="45"/>
    </row>
    <row r="5825" spans="37:87" ht="13" customHeight="1">
      <c r="AK5825" s="114"/>
      <c r="AL5825" s="41"/>
      <c r="AM5825" s="41"/>
      <c r="AN5825" s="41"/>
      <c r="AO5825" s="41"/>
      <c r="AP5825" s="41"/>
      <c r="AQ5825" s="41"/>
      <c r="AR5825" s="41"/>
      <c r="AS5825" s="41"/>
      <c r="AT5825" s="41"/>
      <c r="AU5825" s="41"/>
      <c r="AV5825" s="41"/>
      <c r="AW5825" s="41"/>
      <c r="AX5825" s="41"/>
      <c r="AY5825" s="41"/>
      <c r="AZ5825" s="41"/>
      <c r="BA5825" s="41"/>
      <c r="BB5825" s="41"/>
      <c r="BC5825" s="41"/>
      <c r="BD5825" s="41"/>
      <c r="BE5825" s="41"/>
      <c r="BF5825" s="41"/>
      <c r="BG5825" s="41"/>
      <c r="BH5825" s="41"/>
      <c r="BI5825" s="41"/>
      <c r="BJ5825" s="41"/>
      <c r="BK5825" s="41"/>
      <c r="BL5825" s="41"/>
      <c r="BM5825" s="41"/>
      <c r="BN5825" s="41"/>
      <c r="BO5825" s="41"/>
      <c r="BP5825" s="108"/>
      <c r="CG5825" s="102"/>
      <c r="CI5825" s="45"/>
    </row>
    <row r="5826" spans="37:87" ht="13" customHeight="1">
      <c r="AK5826" s="114"/>
      <c r="AL5826" s="41"/>
      <c r="AM5826" s="41"/>
      <c r="AN5826" s="41"/>
      <c r="AO5826" s="41"/>
      <c r="AP5826" s="41"/>
      <c r="AQ5826" s="41"/>
      <c r="AR5826" s="41"/>
      <c r="AS5826" s="41"/>
      <c r="AT5826" s="41"/>
      <c r="AU5826" s="41"/>
      <c r="AV5826" s="41"/>
      <c r="AW5826" s="41"/>
      <c r="AX5826" s="41"/>
      <c r="AY5826" s="41"/>
      <c r="AZ5826" s="41"/>
      <c r="BA5826" s="41"/>
      <c r="BB5826" s="41"/>
      <c r="BC5826" s="41"/>
      <c r="BD5826" s="41"/>
      <c r="BE5826" s="41"/>
      <c r="BF5826" s="41"/>
      <c r="BG5826" s="41"/>
      <c r="BH5826" s="41"/>
      <c r="BI5826" s="41"/>
      <c r="BJ5826" s="41"/>
      <c r="BK5826" s="41"/>
      <c r="BL5826" s="41"/>
      <c r="BM5826" s="41"/>
      <c r="BN5826" s="41"/>
      <c r="BO5826" s="41"/>
      <c r="BP5826" s="108"/>
      <c r="CG5826" s="102"/>
      <c r="CI5826" s="45"/>
    </row>
    <row r="5827" spans="37:87" ht="13" customHeight="1">
      <c r="AK5827" s="114"/>
      <c r="AL5827" s="41"/>
      <c r="AM5827" s="41"/>
      <c r="AN5827" s="41"/>
      <c r="AO5827" s="41"/>
      <c r="AP5827" s="41"/>
      <c r="AQ5827" s="41"/>
      <c r="AR5827" s="41"/>
      <c r="AS5827" s="41"/>
      <c r="AT5827" s="41"/>
      <c r="AU5827" s="41"/>
      <c r="AV5827" s="41"/>
      <c r="AW5827" s="41"/>
      <c r="AX5827" s="41"/>
      <c r="AY5827" s="41"/>
      <c r="AZ5827" s="41"/>
      <c r="BA5827" s="41"/>
      <c r="BB5827" s="41"/>
      <c r="BC5827" s="41"/>
      <c r="BD5827" s="41"/>
      <c r="BE5827" s="41"/>
      <c r="BF5827" s="41"/>
      <c r="BG5827" s="41"/>
      <c r="BH5827" s="41"/>
      <c r="BI5827" s="41"/>
      <c r="BJ5827" s="41"/>
      <c r="BK5827" s="41"/>
      <c r="BL5827" s="41"/>
      <c r="BM5827" s="41"/>
      <c r="BN5827" s="41"/>
      <c r="BO5827" s="41"/>
      <c r="BP5827" s="108"/>
      <c r="CG5827" s="102"/>
      <c r="CI5827" s="45"/>
    </row>
    <row r="5828" spans="37:87" ht="13" customHeight="1">
      <c r="AK5828" s="114"/>
      <c r="AL5828" s="41"/>
      <c r="AM5828" s="41"/>
      <c r="AN5828" s="41"/>
      <c r="AO5828" s="41"/>
      <c r="AP5828" s="41"/>
      <c r="AQ5828" s="41"/>
      <c r="AR5828" s="41"/>
      <c r="AS5828" s="41"/>
      <c r="AT5828" s="41"/>
      <c r="AU5828" s="41"/>
      <c r="AV5828" s="41"/>
      <c r="AW5828" s="41"/>
      <c r="AX5828" s="41"/>
      <c r="AY5828" s="41"/>
      <c r="AZ5828" s="41"/>
      <c r="BA5828" s="41"/>
      <c r="BB5828" s="41"/>
      <c r="BC5828" s="41"/>
      <c r="BD5828" s="41"/>
      <c r="BE5828" s="41"/>
      <c r="BF5828" s="41"/>
      <c r="BG5828" s="41"/>
      <c r="BH5828" s="41"/>
      <c r="BI5828" s="41"/>
      <c r="BJ5828" s="41"/>
      <c r="BK5828" s="41"/>
      <c r="BL5828" s="41"/>
      <c r="BM5828" s="41"/>
      <c r="BN5828" s="41"/>
      <c r="BO5828" s="41"/>
      <c r="BP5828" s="108"/>
      <c r="CG5828" s="102"/>
      <c r="CI5828" s="45"/>
    </row>
    <row r="5829" spans="37:87" ht="13" customHeight="1">
      <c r="AK5829" s="114"/>
      <c r="AL5829" s="41"/>
      <c r="AM5829" s="41"/>
      <c r="AN5829" s="41"/>
      <c r="AO5829" s="41"/>
      <c r="AP5829" s="41"/>
      <c r="AQ5829" s="41"/>
      <c r="AR5829" s="41"/>
      <c r="AS5829" s="41"/>
      <c r="AT5829" s="41"/>
      <c r="AU5829" s="41"/>
      <c r="AV5829" s="41"/>
      <c r="AW5829" s="41"/>
      <c r="AX5829" s="41"/>
      <c r="AY5829" s="41"/>
      <c r="AZ5829" s="41"/>
      <c r="BA5829" s="41"/>
      <c r="BB5829" s="41"/>
      <c r="BC5829" s="41"/>
      <c r="BD5829" s="41"/>
      <c r="BE5829" s="41"/>
      <c r="BF5829" s="41"/>
      <c r="BG5829" s="41"/>
      <c r="BH5829" s="41"/>
      <c r="BI5829" s="41"/>
      <c r="BJ5829" s="41"/>
      <c r="BK5829" s="41"/>
      <c r="BL5829" s="41"/>
      <c r="BM5829" s="41"/>
      <c r="BN5829" s="41"/>
      <c r="BO5829" s="41"/>
      <c r="BP5829" s="108"/>
      <c r="CG5829" s="102"/>
      <c r="CI5829" s="45"/>
    </row>
    <row r="5830" spans="37:87" ht="13" customHeight="1">
      <c r="AK5830" s="114"/>
      <c r="AL5830" s="41"/>
      <c r="AM5830" s="41"/>
      <c r="AN5830" s="41"/>
      <c r="AO5830" s="41"/>
      <c r="AP5830" s="41"/>
      <c r="AQ5830" s="41"/>
      <c r="AR5830" s="41"/>
      <c r="AS5830" s="41"/>
      <c r="AT5830" s="41"/>
      <c r="AU5830" s="41"/>
      <c r="AV5830" s="41"/>
      <c r="AW5830" s="41"/>
      <c r="AX5830" s="41"/>
      <c r="AY5830" s="41"/>
      <c r="AZ5830" s="41"/>
      <c r="BA5830" s="41"/>
      <c r="BB5830" s="41"/>
      <c r="BC5830" s="41"/>
      <c r="BD5830" s="41"/>
      <c r="BE5830" s="41"/>
      <c r="BF5830" s="41"/>
      <c r="BG5830" s="41"/>
      <c r="BH5830" s="41"/>
      <c r="BI5830" s="41"/>
      <c r="BJ5830" s="41"/>
      <c r="BK5830" s="41"/>
      <c r="BL5830" s="41"/>
      <c r="BM5830" s="41"/>
      <c r="BN5830" s="41"/>
      <c r="BO5830" s="41"/>
      <c r="BP5830" s="108"/>
      <c r="CG5830" s="102"/>
      <c r="CI5830" s="45"/>
    </row>
    <row r="5831" spans="37:87" ht="13" customHeight="1">
      <c r="AK5831" s="114"/>
      <c r="AL5831" s="41"/>
      <c r="AM5831" s="41"/>
      <c r="AN5831" s="41"/>
      <c r="AO5831" s="41"/>
      <c r="AP5831" s="41"/>
      <c r="AQ5831" s="41"/>
      <c r="AR5831" s="41"/>
      <c r="AS5831" s="41"/>
      <c r="AT5831" s="41"/>
      <c r="AU5831" s="41"/>
      <c r="AV5831" s="41"/>
      <c r="AW5831" s="41"/>
      <c r="AX5831" s="41"/>
      <c r="AY5831" s="41"/>
      <c r="AZ5831" s="41"/>
      <c r="BA5831" s="41"/>
      <c r="BB5831" s="41"/>
      <c r="BC5831" s="41"/>
      <c r="BD5831" s="41"/>
      <c r="BE5831" s="41"/>
      <c r="BF5831" s="41"/>
      <c r="BG5831" s="41"/>
      <c r="BH5831" s="41"/>
      <c r="BI5831" s="41"/>
      <c r="BJ5831" s="41"/>
      <c r="BK5831" s="41"/>
      <c r="BL5831" s="41"/>
      <c r="BM5831" s="41"/>
      <c r="BN5831" s="41"/>
      <c r="BO5831" s="41"/>
      <c r="BP5831" s="108"/>
      <c r="CG5831" s="102"/>
      <c r="CI5831" s="45"/>
    </row>
    <row r="5832" spans="37:87" ht="13" customHeight="1">
      <c r="AK5832" s="114"/>
      <c r="AL5832" s="41"/>
      <c r="AM5832" s="41"/>
      <c r="AN5832" s="41"/>
      <c r="AO5832" s="41"/>
      <c r="AP5832" s="41"/>
      <c r="AQ5832" s="41"/>
      <c r="AR5832" s="41"/>
      <c r="AS5832" s="41"/>
      <c r="AT5832" s="41"/>
      <c r="AU5832" s="41"/>
      <c r="AV5832" s="41"/>
      <c r="AW5832" s="41"/>
      <c r="AX5832" s="41"/>
      <c r="AY5832" s="41"/>
      <c r="AZ5832" s="41"/>
      <c r="BA5832" s="41"/>
      <c r="BB5832" s="41"/>
      <c r="BC5832" s="41"/>
      <c r="BD5832" s="41"/>
      <c r="BE5832" s="41"/>
      <c r="BF5832" s="41"/>
      <c r="BG5832" s="41"/>
      <c r="BH5832" s="41"/>
      <c r="BI5832" s="41"/>
      <c r="BJ5832" s="41"/>
      <c r="BK5832" s="41"/>
      <c r="BL5832" s="41"/>
      <c r="BM5832" s="41"/>
      <c r="BN5832" s="41"/>
      <c r="BO5832" s="41"/>
      <c r="BP5832" s="108"/>
      <c r="CG5832" s="102"/>
      <c r="CI5832" s="45"/>
    </row>
    <row r="5833" spans="37:87" ht="13" customHeight="1">
      <c r="AK5833" s="114"/>
      <c r="AL5833" s="41"/>
      <c r="AM5833" s="41"/>
      <c r="AN5833" s="41"/>
      <c r="AO5833" s="41"/>
      <c r="AP5833" s="41"/>
      <c r="AQ5833" s="41"/>
      <c r="AR5833" s="41"/>
      <c r="AS5833" s="41"/>
      <c r="AT5833" s="41"/>
      <c r="AU5833" s="41"/>
      <c r="AV5833" s="41"/>
      <c r="AW5833" s="41"/>
      <c r="AX5833" s="41"/>
      <c r="AY5833" s="41"/>
      <c r="AZ5833" s="41"/>
      <c r="BA5833" s="41"/>
      <c r="BB5833" s="41"/>
      <c r="BC5833" s="41"/>
      <c r="BD5833" s="41"/>
      <c r="BE5833" s="41"/>
      <c r="BF5833" s="41"/>
      <c r="BG5833" s="41"/>
      <c r="BH5833" s="41"/>
      <c r="BI5833" s="41"/>
      <c r="BJ5833" s="41"/>
      <c r="BK5833" s="41"/>
      <c r="BL5833" s="41"/>
      <c r="BM5833" s="41"/>
      <c r="BN5833" s="41"/>
      <c r="BO5833" s="41"/>
      <c r="BP5833" s="108"/>
      <c r="CG5833" s="102"/>
      <c r="CI5833" s="45"/>
    </row>
    <row r="5834" spans="37:87" ht="13" customHeight="1">
      <c r="AK5834" s="114"/>
      <c r="AL5834" s="41"/>
      <c r="AM5834" s="41"/>
      <c r="AN5834" s="41"/>
      <c r="AO5834" s="41"/>
      <c r="AP5834" s="41"/>
      <c r="AQ5834" s="41"/>
      <c r="AR5834" s="41"/>
      <c r="AS5834" s="41"/>
      <c r="AT5834" s="41"/>
      <c r="AU5834" s="41"/>
      <c r="AV5834" s="41"/>
      <c r="AW5834" s="41"/>
      <c r="AX5834" s="41"/>
      <c r="AY5834" s="41"/>
      <c r="AZ5834" s="41"/>
      <c r="BA5834" s="41"/>
      <c r="BB5834" s="41"/>
      <c r="BC5834" s="41"/>
      <c r="BD5834" s="41"/>
      <c r="BE5834" s="41"/>
      <c r="BF5834" s="41"/>
      <c r="BG5834" s="41"/>
      <c r="BH5834" s="41"/>
      <c r="BI5834" s="41"/>
      <c r="BJ5834" s="41"/>
      <c r="BK5834" s="41"/>
      <c r="BL5834" s="41"/>
      <c r="BM5834" s="41"/>
      <c r="BN5834" s="41"/>
      <c r="BO5834" s="41"/>
      <c r="BP5834" s="108"/>
      <c r="CG5834" s="102"/>
      <c r="CI5834" s="45"/>
    </row>
    <row r="5835" spans="37:87" ht="13" customHeight="1">
      <c r="AK5835" s="114"/>
      <c r="AL5835" s="41"/>
      <c r="AM5835" s="41"/>
      <c r="AN5835" s="41"/>
      <c r="AO5835" s="41"/>
      <c r="AP5835" s="41"/>
      <c r="AQ5835" s="41"/>
      <c r="AR5835" s="41"/>
      <c r="AS5835" s="41"/>
      <c r="AT5835" s="41"/>
      <c r="AU5835" s="41"/>
      <c r="AV5835" s="41"/>
      <c r="AW5835" s="41"/>
      <c r="AX5835" s="41"/>
      <c r="AY5835" s="41"/>
      <c r="AZ5835" s="41"/>
      <c r="BA5835" s="41"/>
      <c r="BB5835" s="41"/>
      <c r="BC5835" s="41"/>
      <c r="BD5835" s="41"/>
      <c r="BE5835" s="41"/>
      <c r="BF5835" s="41"/>
      <c r="BG5835" s="41"/>
      <c r="BH5835" s="41"/>
      <c r="BI5835" s="41"/>
      <c r="BJ5835" s="41"/>
      <c r="BK5835" s="41"/>
      <c r="BL5835" s="41"/>
      <c r="BM5835" s="41"/>
      <c r="BN5835" s="41"/>
      <c r="BO5835" s="41"/>
      <c r="BP5835" s="108"/>
      <c r="CG5835" s="102"/>
      <c r="CI5835" s="45"/>
    </row>
    <row r="5836" spans="37:87" ht="13" customHeight="1">
      <c r="AK5836" s="114"/>
      <c r="AL5836" s="41"/>
      <c r="AM5836" s="41"/>
      <c r="AN5836" s="41"/>
      <c r="AO5836" s="41"/>
      <c r="AP5836" s="41"/>
      <c r="AQ5836" s="41"/>
      <c r="AR5836" s="41"/>
      <c r="AS5836" s="41"/>
      <c r="AT5836" s="41"/>
      <c r="AU5836" s="41"/>
      <c r="AV5836" s="41"/>
      <c r="AW5836" s="41"/>
      <c r="AX5836" s="41"/>
      <c r="AY5836" s="41"/>
      <c r="AZ5836" s="41"/>
      <c r="BA5836" s="41"/>
      <c r="BB5836" s="41"/>
      <c r="BC5836" s="41"/>
      <c r="BD5836" s="41"/>
      <c r="BE5836" s="41"/>
      <c r="BF5836" s="41"/>
      <c r="BG5836" s="41"/>
      <c r="BH5836" s="41"/>
      <c r="BI5836" s="41"/>
      <c r="BJ5836" s="41"/>
      <c r="BK5836" s="41"/>
      <c r="BL5836" s="41"/>
      <c r="BM5836" s="41"/>
      <c r="BN5836" s="41"/>
      <c r="BO5836" s="41"/>
      <c r="BP5836" s="108"/>
      <c r="CG5836" s="102"/>
      <c r="CI5836" s="45"/>
    </row>
    <row r="5837" spans="37:87" ht="13" customHeight="1">
      <c r="AK5837" s="114"/>
      <c r="AL5837" s="41"/>
      <c r="AM5837" s="41"/>
      <c r="AN5837" s="41"/>
      <c r="AO5837" s="41"/>
      <c r="AP5837" s="41"/>
      <c r="AQ5837" s="41"/>
      <c r="AR5837" s="41"/>
      <c r="AS5837" s="41"/>
      <c r="AT5837" s="41"/>
      <c r="AU5837" s="41"/>
      <c r="AV5837" s="41"/>
      <c r="AW5837" s="41"/>
      <c r="AX5837" s="41"/>
      <c r="AY5837" s="41"/>
      <c r="AZ5837" s="41"/>
      <c r="BA5837" s="41"/>
      <c r="BB5837" s="41"/>
      <c r="BC5837" s="41"/>
      <c r="BD5837" s="41"/>
      <c r="BE5837" s="41"/>
      <c r="BF5837" s="41"/>
      <c r="BG5837" s="41"/>
      <c r="BH5837" s="41"/>
      <c r="BI5837" s="41"/>
      <c r="BJ5837" s="41"/>
      <c r="BK5837" s="41"/>
      <c r="BL5837" s="41"/>
      <c r="BM5837" s="41"/>
      <c r="BN5837" s="41"/>
      <c r="BO5837" s="41"/>
      <c r="BP5837" s="108"/>
      <c r="CG5837" s="102"/>
      <c r="CI5837" s="45"/>
    </row>
    <row r="5838" spans="37:87" ht="13" customHeight="1">
      <c r="AK5838" s="114"/>
      <c r="AL5838" s="41"/>
      <c r="AM5838" s="41"/>
      <c r="AN5838" s="41"/>
      <c r="AO5838" s="41"/>
      <c r="AP5838" s="41"/>
      <c r="AQ5838" s="41"/>
      <c r="AR5838" s="41"/>
      <c r="AS5838" s="41"/>
      <c r="AT5838" s="41"/>
      <c r="AU5838" s="41"/>
      <c r="AV5838" s="41"/>
      <c r="AW5838" s="41"/>
      <c r="AX5838" s="41"/>
      <c r="AY5838" s="41"/>
      <c r="AZ5838" s="41"/>
      <c r="BA5838" s="41"/>
      <c r="BB5838" s="41"/>
      <c r="BC5838" s="41"/>
      <c r="BD5838" s="41"/>
      <c r="BE5838" s="41"/>
      <c r="BF5838" s="41"/>
      <c r="BG5838" s="41"/>
      <c r="BH5838" s="41"/>
      <c r="BI5838" s="41"/>
      <c r="BJ5838" s="41"/>
      <c r="BK5838" s="41"/>
      <c r="BL5838" s="41"/>
      <c r="BM5838" s="41"/>
      <c r="BN5838" s="41"/>
      <c r="BO5838" s="41"/>
      <c r="BP5838" s="108"/>
      <c r="CG5838" s="102"/>
      <c r="CI5838" s="45"/>
    </row>
    <row r="5839" spans="37:87" ht="13" customHeight="1">
      <c r="AK5839" s="114"/>
      <c r="AL5839" s="41"/>
      <c r="AM5839" s="41"/>
      <c r="AN5839" s="41"/>
      <c r="AO5839" s="41"/>
      <c r="AP5839" s="41"/>
      <c r="AQ5839" s="41"/>
      <c r="AR5839" s="41"/>
      <c r="AS5839" s="41"/>
      <c r="AT5839" s="41"/>
      <c r="AU5839" s="41"/>
      <c r="AV5839" s="41"/>
      <c r="AW5839" s="41"/>
      <c r="AX5839" s="41"/>
      <c r="AY5839" s="41"/>
      <c r="AZ5839" s="41"/>
      <c r="BA5839" s="41"/>
      <c r="BB5839" s="41"/>
      <c r="BC5839" s="41"/>
      <c r="BD5839" s="41"/>
      <c r="BE5839" s="41"/>
      <c r="BF5839" s="41"/>
      <c r="BG5839" s="41"/>
      <c r="BH5839" s="41"/>
      <c r="BI5839" s="41"/>
      <c r="BJ5839" s="41"/>
      <c r="BK5839" s="41"/>
      <c r="BL5839" s="41"/>
      <c r="BM5839" s="41"/>
      <c r="BN5839" s="41"/>
      <c r="BO5839" s="41"/>
      <c r="BP5839" s="108"/>
      <c r="CG5839" s="102"/>
      <c r="CI5839" s="45"/>
    </row>
    <row r="5840" spans="37:87" ht="13" customHeight="1">
      <c r="AK5840" s="114"/>
      <c r="AL5840" s="41"/>
      <c r="AM5840" s="41"/>
      <c r="AN5840" s="41"/>
      <c r="AO5840" s="41"/>
      <c r="AP5840" s="41"/>
      <c r="AQ5840" s="41"/>
      <c r="AR5840" s="41"/>
      <c r="AS5840" s="41"/>
      <c r="AT5840" s="41"/>
      <c r="AU5840" s="41"/>
      <c r="AV5840" s="41"/>
      <c r="AW5840" s="41"/>
      <c r="AX5840" s="41"/>
      <c r="AY5840" s="41"/>
      <c r="AZ5840" s="41"/>
      <c r="BA5840" s="41"/>
      <c r="BB5840" s="41"/>
      <c r="BC5840" s="41"/>
      <c r="BD5840" s="41"/>
      <c r="BE5840" s="41"/>
      <c r="BF5840" s="41"/>
      <c r="BG5840" s="41"/>
      <c r="BH5840" s="41"/>
      <c r="BI5840" s="41"/>
      <c r="BJ5840" s="41"/>
      <c r="BK5840" s="41"/>
      <c r="BL5840" s="41"/>
      <c r="BM5840" s="41"/>
      <c r="BN5840" s="41"/>
      <c r="BO5840" s="41"/>
      <c r="BP5840" s="108"/>
      <c r="CG5840" s="102"/>
      <c r="CI5840" s="45"/>
    </row>
    <row r="5841" spans="37:87" ht="13" customHeight="1">
      <c r="AK5841" s="114"/>
      <c r="AL5841" s="41"/>
      <c r="AM5841" s="41"/>
      <c r="AN5841" s="41"/>
      <c r="AO5841" s="41"/>
      <c r="AP5841" s="41"/>
      <c r="AQ5841" s="41"/>
      <c r="AR5841" s="41"/>
      <c r="AS5841" s="41"/>
      <c r="AT5841" s="41"/>
      <c r="AU5841" s="41"/>
      <c r="AV5841" s="41"/>
      <c r="AW5841" s="41"/>
      <c r="AX5841" s="41"/>
      <c r="AY5841" s="41"/>
      <c r="AZ5841" s="41"/>
      <c r="BA5841" s="41"/>
      <c r="BB5841" s="41"/>
      <c r="BC5841" s="41"/>
      <c r="BD5841" s="41"/>
      <c r="BE5841" s="41"/>
      <c r="BF5841" s="41"/>
      <c r="BG5841" s="41"/>
      <c r="BH5841" s="41"/>
      <c r="BI5841" s="41"/>
      <c r="BJ5841" s="41"/>
      <c r="BK5841" s="41"/>
      <c r="BL5841" s="41"/>
      <c r="BM5841" s="41"/>
      <c r="BN5841" s="41"/>
      <c r="BO5841" s="41"/>
      <c r="BP5841" s="108"/>
      <c r="CG5841" s="102"/>
      <c r="CI5841" s="45"/>
    </row>
    <row r="5842" spans="37:87" ht="13" customHeight="1">
      <c r="AK5842" s="114"/>
      <c r="AL5842" s="41"/>
      <c r="AM5842" s="41"/>
      <c r="AN5842" s="41"/>
      <c r="AO5842" s="41"/>
      <c r="AP5842" s="41"/>
      <c r="AQ5842" s="41"/>
      <c r="AR5842" s="41"/>
      <c r="AS5842" s="41"/>
      <c r="AT5842" s="41"/>
      <c r="AU5842" s="41"/>
      <c r="AV5842" s="41"/>
      <c r="AW5842" s="41"/>
      <c r="AX5842" s="41"/>
      <c r="AY5842" s="41"/>
      <c r="AZ5842" s="41"/>
      <c r="BA5842" s="41"/>
      <c r="BB5842" s="41"/>
      <c r="BC5842" s="41"/>
      <c r="BD5842" s="41"/>
      <c r="BE5842" s="41"/>
      <c r="BF5842" s="41"/>
      <c r="BG5842" s="41"/>
      <c r="BH5842" s="41"/>
      <c r="BI5842" s="41"/>
      <c r="BJ5842" s="41"/>
      <c r="BK5842" s="41"/>
      <c r="BL5842" s="41"/>
      <c r="BM5842" s="41"/>
      <c r="BN5842" s="41"/>
      <c r="BO5842" s="41"/>
      <c r="BP5842" s="108"/>
      <c r="CG5842" s="102"/>
      <c r="CI5842" s="45"/>
    </row>
    <row r="5843" spans="37:87" ht="13" customHeight="1">
      <c r="AK5843" s="114"/>
      <c r="AL5843" s="41"/>
      <c r="AM5843" s="41"/>
      <c r="AN5843" s="41"/>
      <c r="AO5843" s="41"/>
      <c r="AP5843" s="41"/>
      <c r="AQ5843" s="41"/>
      <c r="AR5843" s="41"/>
      <c r="AS5843" s="41"/>
      <c r="AT5843" s="41"/>
      <c r="AU5843" s="41"/>
      <c r="AV5843" s="41"/>
      <c r="AW5843" s="41"/>
      <c r="AX5843" s="41"/>
      <c r="AY5843" s="41"/>
      <c r="AZ5843" s="41"/>
      <c r="BA5843" s="41"/>
      <c r="BB5843" s="41"/>
      <c r="BC5843" s="41"/>
      <c r="BD5843" s="41"/>
      <c r="BE5843" s="41"/>
      <c r="BF5843" s="41"/>
      <c r="BG5843" s="41"/>
      <c r="BH5843" s="41"/>
      <c r="BI5843" s="41"/>
      <c r="BJ5843" s="41"/>
      <c r="BK5843" s="41"/>
      <c r="BL5843" s="41"/>
      <c r="BM5843" s="41"/>
      <c r="BN5843" s="41"/>
      <c r="BO5843" s="41"/>
      <c r="BP5843" s="108"/>
      <c r="CG5843" s="102"/>
      <c r="CI5843" s="45"/>
    </row>
    <row r="5844" spans="37:87" ht="13" customHeight="1">
      <c r="AK5844" s="114"/>
      <c r="AL5844" s="41"/>
      <c r="AM5844" s="41"/>
      <c r="AN5844" s="41"/>
      <c r="AO5844" s="41"/>
      <c r="AP5844" s="41"/>
      <c r="AQ5844" s="41"/>
      <c r="AR5844" s="41"/>
      <c r="AS5844" s="41"/>
      <c r="AT5844" s="41"/>
      <c r="AU5844" s="41"/>
      <c r="AV5844" s="41"/>
      <c r="AW5844" s="41"/>
      <c r="AX5844" s="41"/>
      <c r="AY5844" s="41"/>
      <c r="AZ5844" s="41"/>
      <c r="BA5844" s="41"/>
      <c r="BB5844" s="41"/>
      <c r="BC5844" s="41"/>
      <c r="BD5844" s="41"/>
      <c r="BE5844" s="41"/>
      <c r="BF5844" s="41"/>
      <c r="BG5844" s="41"/>
      <c r="BH5844" s="41"/>
      <c r="BI5844" s="41"/>
      <c r="BJ5844" s="41"/>
      <c r="BK5844" s="41"/>
      <c r="BL5844" s="41"/>
      <c r="BM5844" s="41"/>
      <c r="BN5844" s="41"/>
      <c r="BO5844" s="41"/>
      <c r="BP5844" s="108"/>
      <c r="CG5844" s="102"/>
      <c r="CI5844" s="45"/>
    </row>
    <row r="5845" spans="37:87" ht="13" customHeight="1">
      <c r="AK5845" s="114"/>
      <c r="AL5845" s="41"/>
      <c r="AM5845" s="41"/>
      <c r="AN5845" s="41"/>
      <c r="AO5845" s="41"/>
      <c r="AP5845" s="41"/>
      <c r="AQ5845" s="41"/>
      <c r="AR5845" s="41"/>
      <c r="AS5845" s="41"/>
      <c r="AT5845" s="41"/>
      <c r="AU5845" s="41"/>
      <c r="AV5845" s="41"/>
      <c r="AW5845" s="41"/>
      <c r="AX5845" s="41"/>
      <c r="AY5845" s="41"/>
      <c r="AZ5845" s="41"/>
      <c r="BA5845" s="41"/>
      <c r="BB5845" s="41"/>
      <c r="BC5845" s="41"/>
      <c r="BD5845" s="41"/>
      <c r="BE5845" s="41"/>
      <c r="BF5845" s="41"/>
      <c r="BG5845" s="41"/>
      <c r="BH5845" s="41"/>
      <c r="BI5845" s="41"/>
      <c r="BJ5845" s="41"/>
      <c r="BK5845" s="41"/>
      <c r="BL5845" s="41"/>
      <c r="BM5845" s="41"/>
      <c r="BN5845" s="41"/>
      <c r="BO5845" s="41"/>
      <c r="BP5845" s="108"/>
      <c r="CG5845" s="102"/>
      <c r="CI5845" s="45"/>
    </row>
    <row r="5846" spans="37:87" ht="13" customHeight="1">
      <c r="AK5846" s="114"/>
      <c r="AL5846" s="41"/>
      <c r="AM5846" s="41"/>
      <c r="AN5846" s="41"/>
      <c r="AO5846" s="41"/>
      <c r="AP5846" s="41"/>
      <c r="AQ5846" s="41"/>
      <c r="AR5846" s="41"/>
      <c r="AS5846" s="41"/>
      <c r="AT5846" s="41"/>
      <c r="AU5846" s="41"/>
      <c r="AV5846" s="41"/>
      <c r="AW5846" s="41"/>
      <c r="AX5846" s="41"/>
      <c r="AY5846" s="41"/>
      <c r="AZ5846" s="41"/>
      <c r="BA5846" s="41"/>
      <c r="BB5846" s="41"/>
      <c r="BC5846" s="41"/>
      <c r="BD5846" s="41"/>
      <c r="BE5846" s="41"/>
      <c r="BF5846" s="41"/>
      <c r="BG5846" s="41"/>
      <c r="BH5846" s="41"/>
      <c r="BI5846" s="41"/>
      <c r="BJ5846" s="41"/>
      <c r="BK5846" s="41"/>
      <c r="BL5846" s="41"/>
      <c r="BM5846" s="41"/>
      <c r="BN5846" s="41"/>
      <c r="BO5846" s="41"/>
      <c r="BP5846" s="108"/>
      <c r="CG5846" s="102"/>
      <c r="CI5846" s="45"/>
    </row>
    <row r="5847" spans="37:87" ht="13" customHeight="1">
      <c r="AK5847" s="114"/>
      <c r="AL5847" s="41"/>
      <c r="AM5847" s="41"/>
      <c r="AN5847" s="41"/>
      <c r="AO5847" s="41"/>
      <c r="AP5847" s="41"/>
      <c r="AQ5847" s="41"/>
      <c r="AR5847" s="41"/>
      <c r="AS5847" s="41"/>
      <c r="AT5847" s="41"/>
      <c r="AU5847" s="41"/>
      <c r="AV5847" s="41"/>
      <c r="AW5847" s="41"/>
      <c r="AX5847" s="41"/>
      <c r="AY5847" s="41"/>
      <c r="AZ5847" s="41"/>
      <c r="BA5847" s="41"/>
      <c r="BB5847" s="41"/>
      <c r="BC5847" s="41"/>
      <c r="BD5847" s="41"/>
      <c r="BE5847" s="41"/>
      <c r="BF5847" s="41"/>
      <c r="BG5847" s="41"/>
      <c r="BH5847" s="41"/>
      <c r="BI5847" s="41"/>
      <c r="BJ5847" s="41"/>
      <c r="BK5847" s="41"/>
      <c r="BL5847" s="41"/>
      <c r="BM5847" s="41"/>
      <c r="BN5847" s="41"/>
      <c r="BO5847" s="41"/>
      <c r="BP5847" s="108"/>
      <c r="CG5847" s="102"/>
      <c r="CI5847" s="45"/>
    </row>
    <row r="5848" spans="37:87" ht="13" customHeight="1">
      <c r="AK5848" s="114"/>
      <c r="AL5848" s="41"/>
      <c r="AM5848" s="41"/>
      <c r="AN5848" s="41"/>
      <c r="AO5848" s="41"/>
      <c r="AP5848" s="41"/>
      <c r="AQ5848" s="41"/>
      <c r="AR5848" s="41"/>
      <c r="AS5848" s="41"/>
      <c r="AT5848" s="41"/>
      <c r="AU5848" s="41"/>
      <c r="AV5848" s="41"/>
      <c r="AW5848" s="41"/>
      <c r="AX5848" s="41"/>
      <c r="AY5848" s="41"/>
      <c r="AZ5848" s="41"/>
      <c r="BA5848" s="41"/>
      <c r="BB5848" s="41"/>
      <c r="BC5848" s="41"/>
      <c r="BD5848" s="41"/>
      <c r="BE5848" s="41"/>
      <c r="BF5848" s="41"/>
      <c r="BG5848" s="41"/>
      <c r="BH5848" s="41"/>
      <c r="BI5848" s="41"/>
      <c r="BJ5848" s="41"/>
      <c r="BK5848" s="41"/>
      <c r="BL5848" s="41"/>
      <c r="BM5848" s="41"/>
      <c r="BN5848" s="41"/>
      <c r="BO5848" s="41"/>
      <c r="BP5848" s="108"/>
      <c r="CG5848" s="102"/>
      <c r="CI5848" s="45"/>
    </row>
    <row r="5849" spans="37:87" ht="13" customHeight="1">
      <c r="AK5849" s="114"/>
      <c r="AL5849" s="41"/>
      <c r="AM5849" s="41"/>
      <c r="AN5849" s="41"/>
      <c r="AO5849" s="41"/>
      <c r="AP5849" s="41"/>
      <c r="AQ5849" s="41"/>
      <c r="AR5849" s="41"/>
      <c r="AS5849" s="41"/>
      <c r="AT5849" s="41"/>
      <c r="AU5849" s="41"/>
      <c r="AV5849" s="41"/>
      <c r="AW5849" s="41"/>
      <c r="AX5849" s="41"/>
      <c r="AY5849" s="41"/>
      <c r="AZ5849" s="41"/>
      <c r="BA5849" s="41"/>
      <c r="BB5849" s="41"/>
      <c r="BC5849" s="41"/>
      <c r="BD5849" s="41"/>
      <c r="BE5849" s="41"/>
      <c r="BF5849" s="41"/>
      <c r="BG5849" s="41"/>
      <c r="BH5849" s="41"/>
      <c r="BI5849" s="41"/>
      <c r="BJ5849" s="41"/>
      <c r="BK5849" s="41"/>
      <c r="BL5849" s="41"/>
      <c r="BM5849" s="41"/>
      <c r="BN5849" s="41"/>
      <c r="BO5849" s="41"/>
      <c r="BP5849" s="108"/>
      <c r="CG5849" s="102"/>
      <c r="CI5849" s="45"/>
    </row>
    <row r="5850" spans="37:87" ht="13" customHeight="1">
      <c r="AK5850" s="114"/>
      <c r="AL5850" s="41"/>
      <c r="AM5850" s="41"/>
      <c r="AN5850" s="41"/>
      <c r="AO5850" s="41"/>
      <c r="AP5850" s="41"/>
      <c r="AQ5850" s="41"/>
      <c r="AR5850" s="41"/>
      <c r="AS5850" s="41"/>
      <c r="AT5850" s="41"/>
      <c r="AU5850" s="41"/>
      <c r="AV5850" s="41"/>
      <c r="AW5850" s="41"/>
      <c r="AX5850" s="41"/>
      <c r="AY5850" s="41"/>
      <c r="AZ5850" s="41"/>
      <c r="BA5850" s="41"/>
      <c r="BB5850" s="41"/>
      <c r="BC5850" s="41"/>
      <c r="BD5850" s="41"/>
      <c r="BE5850" s="41"/>
      <c r="BF5850" s="41"/>
      <c r="BG5850" s="41"/>
      <c r="BH5850" s="41"/>
      <c r="BI5850" s="41"/>
      <c r="BJ5850" s="41"/>
      <c r="BK5850" s="41"/>
      <c r="BL5850" s="41"/>
      <c r="BM5850" s="41"/>
      <c r="BN5850" s="41"/>
      <c r="BO5850" s="41"/>
      <c r="BP5850" s="108"/>
      <c r="CG5850" s="102"/>
      <c r="CI5850" s="45"/>
    </row>
    <row r="5851" spans="37:87" ht="13" customHeight="1">
      <c r="AK5851" s="114"/>
      <c r="AL5851" s="41"/>
      <c r="AM5851" s="41"/>
      <c r="AN5851" s="41"/>
      <c r="AO5851" s="41"/>
      <c r="AP5851" s="41"/>
      <c r="AQ5851" s="41"/>
      <c r="AR5851" s="41"/>
      <c r="AS5851" s="41"/>
      <c r="AT5851" s="41"/>
      <c r="AU5851" s="41"/>
      <c r="AV5851" s="41"/>
      <c r="AW5851" s="41"/>
      <c r="AX5851" s="41"/>
      <c r="AY5851" s="41"/>
      <c r="AZ5851" s="41"/>
      <c r="BA5851" s="41"/>
      <c r="BB5851" s="41"/>
      <c r="BC5851" s="41"/>
      <c r="BD5851" s="41"/>
      <c r="BE5851" s="41"/>
      <c r="BF5851" s="41"/>
      <c r="BG5851" s="41"/>
      <c r="BH5851" s="41"/>
      <c r="BI5851" s="41"/>
      <c r="BJ5851" s="41"/>
      <c r="BK5851" s="41"/>
      <c r="BL5851" s="41"/>
      <c r="BM5851" s="41"/>
      <c r="BN5851" s="41"/>
      <c r="BO5851" s="41"/>
      <c r="BP5851" s="108"/>
      <c r="CG5851" s="102"/>
      <c r="CI5851" s="45"/>
    </row>
    <row r="5852" spans="37:87" ht="13" customHeight="1">
      <c r="AK5852" s="114"/>
      <c r="AL5852" s="41"/>
      <c r="AM5852" s="41"/>
      <c r="AN5852" s="41"/>
      <c r="AO5852" s="41"/>
      <c r="AP5852" s="41"/>
      <c r="AQ5852" s="41"/>
      <c r="AR5852" s="41"/>
      <c r="AS5852" s="41"/>
      <c r="AT5852" s="41"/>
      <c r="AU5852" s="41"/>
      <c r="AV5852" s="41"/>
      <c r="AW5852" s="41"/>
      <c r="AX5852" s="41"/>
      <c r="AY5852" s="41"/>
      <c r="AZ5852" s="41"/>
      <c r="BA5852" s="41"/>
      <c r="BB5852" s="41"/>
      <c r="BC5852" s="41"/>
      <c r="BD5852" s="41"/>
      <c r="BE5852" s="41"/>
      <c r="BF5852" s="41"/>
      <c r="BG5852" s="41"/>
      <c r="BH5852" s="41"/>
      <c r="BI5852" s="41"/>
      <c r="BJ5852" s="41"/>
      <c r="BK5852" s="41"/>
      <c r="BL5852" s="41"/>
      <c r="BM5852" s="41"/>
      <c r="BN5852" s="41"/>
      <c r="BO5852" s="41"/>
      <c r="BP5852" s="108"/>
      <c r="CG5852" s="102"/>
      <c r="CI5852" s="45"/>
    </row>
    <row r="5853" spans="37:87" ht="13" customHeight="1">
      <c r="AK5853" s="114"/>
      <c r="AL5853" s="41"/>
      <c r="AM5853" s="41"/>
      <c r="AN5853" s="41"/>
      <c r="AO5853" s="41"/>
      <c r="AP5853" s="41"/>
      <c r="AQ5853" s="41"/>
      <c r="AR5853" s="41"/>
      <c r="AS5853" s="41"/>
      <c r="AT5853" s="41"/>
      <c r="AU5853" s="41"/>
      <c r="AV5853" s="41"/>
      <c r="AW5853" s="41"/>
      <c r="AX5853" s="41"/>
      <c r="AY5853" s="41"/>
      <c r="AZ5853" s="41"/>
      <c r="BA5853" s="41"/>
      <c r="BB5853" s="41"/>
      <c r="BC5853" s="41"/>
      <c r="BD5853" s="41"/>
      <c r="BE5853" s="41"/>
      <c r="BF5853" s="41"/>
      <c r="BG5853" s="41"/>
      <c r="BH5853" s="41"/>
      <c r="BI5853" s="41"/>
      <c r="BJ5853" s="41"/>
      <c r="BK5853" s="41"/>
      <c r="BL5853" s="41"/>
      <c r="BM5853" s="41"/>
      <c r="BN5853" s="41"/>
      <c r="BO5853" s="41"/>
      <c r="BP5853" s="108"/>
      <c r="CG5853" s="102"/>
      <c r="CI5853" s="45"/>
    </row>
    <row r="5854" spans="37:87" ht="13" customHeight="1">
      <c r="AK5854" s="114"/>
      <c r="AL5854" s="41"/>
      <c r="AM5854" s="41"/>
      <c r="AN5854" s="41"/>
      <c r="AO5854" s="41"/>
      <c r="AP5854" s="41"/>
      <c r="AQ5854" s="41"/>
      <c r="AR5854" s="41"/>
      <c r="AS5854" s="41"/>
      <c r="AT5854" s="41"/>
      <c r="AU5854" s="41"/>
      <c r="AV5854" s="41"/>
      <c r="AW5854" s="41"/>
      <c r="AX5854" s="41"/>
      <c r="AY5854" s="41"/>
      <c r="AZ5854" s="41"/>
      <c r="BA5854" s="41"/>
      <c r="BB5854" s="41"/>
      <c r="BC5854" s="41"/>
      <c r="BD5854" s="41"/>
      <c r="BE5854" s="41"/>
      <c r="BF5854" s="41"/>
      <c r="BG5854" s="41"/>
      <c r="BH5854" s="41"/>
      <c r="BI5854" s="41"/>
      <c r="BJ5854" s="41"/>
      <c r="BK5854" s="41"/>
      <c r="BL5854" s="41"/>
      <c r="BM5854" s="41"/>
      <c r="BN5854" s="41"/>
      <c r="BO5854" s="41"/>
      <c r="BP5854" s="108"/>
      <c r="CG5854" s="102"/>
      <c r="CI5854" s="45"/>
    </row>
    <row r="5855" spans="37:87" ht="13" customHeight="1">
      <c r="AK5855" s="114"/>
      <c r="AL5855" s="41"/>
      <c r="AM5855" s="41"/>
      <c r="AN5855" s="41"/>
      <c r="AO5855" s="41"/>
      <c r="AP5855" s="41"/>
      <c r="AQ5855" s="41"/>
      <c r="AR5855" s="41"/>
      <c r="AS5855" s="41"/>
      <c r="AT5855" s="41"/>
      <c r="AU5855" s="41"/>
      <c r="AV5855" s="41"/>
      <c r="AW5855" s="41"/>
      <c r="AX5855" s="41"/>
      <c r="AY5855" s="41"/>
      <c r="AZ5855" s="41"/>
      <c r="BA5855" s="41"/>
      <c r="BB5855" s="41"/>
      <c r="BC5855" s="41"/>
      <c r="BD5855" s="41"/>
      <c r="BE5855" s="41"/>
      <c r="BF5855" s="41"/>
      <c r="BG5855" s="41"/>
      <c r="BH5855" s="41"/>
      <c r="BI5855" s="41"/>
      <c r="BJ5855" s="41"/>
      <c r="BK5855" s="41"/>
      <c r="BL5855" s="41"/>
      <c r="BM5855" s="41"/>
      <c r="BN5855" s="41"/>
      <c r="BO5855" s="41"/>
      <c r="BP5855" s="108"/>
      <c r="CG5855" s="102"/>
      <c r="CI5855" s="45"/>
    </row>
    <row r="5856" spans="37:87" ht="13" customHeight="1">
      <c r="AK5856" s="114"/>
      <c r="AL5856" s="41"/>
      <c r="AM5856" s="41"/>
      <c r="AN5856" s="41"/>
      <c r="AO5856" s="41"/>
      <c r="AP5856" s="41"/>
      <c r="AQ5856" s="41"/>
      <c r="AR5856" s="41"/>
      <c r="AS5856" s="41"/>
      <c r="AT5856" s="41"/>
      <c r="AU5856" s="41"/>
      <c r="AV5856" s="41"/>
      <c r="AW5856" s="41"/>
      <c r="AX5856" s="41"/>
      <c r="AY5856" s="41"/>
      <c r="AZ5856" s="41"/>
      <c r="BA5856" s="41"/>
      <c r="BB5856" s="41"/>
      <c r="BC5856" s="41"/>
      <c r="BD5856" s="41"/>
      <c r="BE5856" s="41"/>
      <c r="BF5856" s="41"/>
      <c r="BG5856" s="41"/>
      <c r="BH5856" s="41"/>
      <c r="BI5856" s="41"/>
      <c r="BJ5856" s="41"/>
      <c r="BK5856" s="41"/>
      <c r="BL5856" s="41"/>
      <c r="BM5856" s="41"/>
      <c r="BN5856" s="41"/>
      <c r="BO5856" s="41"/>
      <c r="BP5856" s="108"/>
      <c r="CG5856" s="102"/>
      <c r="CI5856" s="45"/>
    </row>
    <row r="5857" spans="37:87" ht="13" customHeight="1">
      <c r="AK5857" s="114"/>
      <c r="AL5857" s="41"/>
      <c r="AM5857" s="41"/>
      <c r="AN5857" s="41"/>
      <c r="AO5857" s="41"/>
      <c r="AP5857" s="41"/>
      <c r="AQ5857" s="41"/>
      <c r="AR5857" s="41"/>
      <c r="AS5857" s="41"/>
      <c r="AT5857" s="41"/>
      <c r="AU5857" s="41"/>
      <c r="AV5857" s="41"/>
      <c r="AW5857" s="41"/>
      <c r="AX5857" s="41"/>
      <c r="AY5857" s="41"/>
      <c r="AZ5857" s="41"/>
      <c r="BA5857" s="41"/>
      <c r="BB5857" s="41"/>
      <c r="BC5857" s="41"/>
      <c r="BD5857" s="41"/>
      <c r="BE5857" s="41"/>
      <c r="BF5857" s="41"/>
      <c r="BG5857" s="41"/>
      <c r="BH5857" s="41"/>
      <c r="BI5857" s="41"/>
      <c r="BJ5857" s="41"/>
      <c r="BK5857" s="41"/>
      <c r="BL5857" s="41"/>
      <c r="BM5857" s="41"/>
      <c r="BN5857" s="41"/>
      <c r="BO5857" s="41"/>
      <c r="BP5857" s="108"/>
      <c r="CG5857" s="102"/>
      <c r="CI5857" s="45"/>
    </row>
    <row r="5858" spans="37:87" ht="13" customHeight="1">
      <c r="AK5858" s="114"/>
      <c r="AL5858" s="41"/>
      <c r="AM5858" s="41"/>
      <c r="AN5858" s="41"/>
      <c r="AO5858" s="41"/>
      <c r="AP5858" s="41"/>
      <c r="AQ5858" s="41"/>
      <c r="AR5858" s="41"/>
      <c r="AS5858" s="41"/>
      <c r="AT5858" s="41"/>
      <c r="AU5858" s="41"/>
      <c r="AV5858" s="41"/>
      <c r="AW5858" s="41"/>
      <c r="AX5858" s="41"/>
      <c r="AY5858" s="41"/>
      <c r="AZ5858" s="41"/>
      <c r="BA5858" s="41"/>
      <c r="BB5858" s="41"/>
      <c r="BC5858" s="41"/>
      <c r="BD5858" s="41"/>
      <c r="BE5858" s="41"/>
      <c r="BF5858" s="41"/>
      <c r="BG5858" s="41"/>
      <c r="BH5858" s="41"/>
      <c r="BI5858" s="41"/>
      <c r="BJ5858" s="41"/>
      <c r="BK5858" s="41"/>
      <c r="BL5858" s="41"/>
      <c r="BM5858" s="41"/>
      <c r="BN5858" s="41"/>
      <c r="BO5858" s="41"/>
      <c r="BP5858" s="108"/>
      <c r="CG5858" s="102"/>
      <c r="CI5858" s="45"/>
    </row>
    <row r="5859" spans="37:87" ht="13" customHeight="1">
      <c r="AK5859" s="114"/>
      <c r="AL5859" s="41"/>
      <c r="AM5859" s="41"/>
      <c r="AN5859" s="41"/>
      <c r="AO5859" s="41"/>
      <c r="AP5859" s="41"/>
      <c r="AQ5859" s="41"/>
      <c r="AR5859" s="41"/>
      <c r="AS5859" s="41"/>
      <c r="AT5859" s="41"/>
      <c r="AU5859" s="41"/>
      <c r="AV5859" s="41"/>
      <c r="AW5859" s="41"/>
      <c r="AX5859" s="41"/>
      <c r="AY5859" s="41"/>
      <c r="AZ5859" s="41"/>
      <c r="BA5859" s="41"/>
      <c r="BB5859" s="41"/>
      <c r="BC5859" s="41"/>
      <c r="BD5859" s="41"/>
      <c r="BE5859" s="41"/>
      <c r="BF5859" s="41"/>
      <c r="BG5859" s="41"/>
      <c r="BH5859" s="41"/>
      <c r="BI5859" s="41"/>
      <c r="BJ5859" s="41"/>
      <c r="BK5859" s="41"/>
      <c r="BL5859" s="41"/>
      <c r="BM5859" s="41"/>
      <c r="BN5859" s="41"/>
      <c r="BO5859" s="41"/>
      <c r="BP5859" s="108"/>
      <c r="CG5859" s="102"/>
      <c r="CI5859" s="45"/>
    </row>
    <row r="5860" spans="37:87" ht="13" customHeight="1">
      <c r="AK5860" s="114"/>
      <c r="AL5860" s="41"/>
      <c r="AM5860" s="41"/>
      <c r="AN5860" s="41"/>
      <c r="AO5860" s="41"/>
      <c r="AP5860" s="41"/>
      <c r="AQ5860" s="41"/>
      <c r="AR5860" s="41"/>
      <c r="AS5860" s="41"/>
      <c r="AT5860" s="41"/>
      <c r="AU5860" s="41"/>
      <c r="AV5860" s="41"/>
      <c r="AW5860" s="41"/>
      <c r="AX5860" s="41"/>
      <c r="AY5860" s="41"/>
      <c r="AZ5860" s="41"/>
      <c r="BA5860" s="41"/>
      <c r="BB5860" s="41"/>
      <c r="BC5860" s="41"/>
      <c r="BD5860" s="41"/>
      <c r="BE5860" s="41"/>
      <c r="BF5860" s="41"/>
      <c r="BG5860" s="41"/>
      <c r="BH5860" s="41"/>
      <c r="BI5860" s="41"/>
      <c r="BJ5860" s="41"/>
      <c r="BK5860" s="41"/>
      <c r="BL5860" s="41"/>
      <c r="BM5860" s="41"/>
      <c r="BN5860" s="41"/>
      <c r="BO5860" s="41"/>
      <c r="BP5860" s="108"/>
      <c r="CG5860" s="102"/>
      <c r="CI5860" s="45"/>
    </row>
    <row r="5861" spans="37:87" ht="13" customHeight="1">
      <c r="AK5861" s="114"/>
      <c r="AL5861" s="41"/>
      <c r="AM5861" s="41"/>
      <c r="AN5861" s="41"/>
      <c r="AO5861" s="41"/>
      <c r="AP5861" s="41"/>
      <c r="AQ5861" s="41"/>
      <c r="AR5861" s="41"/>
      <c r="AS5861" s="41"/>
      <c r="AT5861" s="41"/>
      <c r="AU5861" s="41"/>
      <c r="AV5861" s="41"/>
      <c r="AW5861" s="41"/>
      <c r="AX5861" s="41"/>
      <c r="AY5861" s="41"/>
      <c r="AZ5861" s="41"/>
      <c r="BA5861" s="41"/>
      <c r="BB5861" s="41"/>
      <c r="BC5861" s="41"/>
      <c r="BD5861" s="41"/>
      <c r="BE5861" s="41"/>
      <c r="BF5861" s="41"/>
      <c r="BG5861" s="41"/>
      <c r="BH5861" s="41"/>
      <c r="BI5861" s="41"/>
      <c r="BJ5861" s="41"/>
      <c r="BK5861" s="41"/>
      <c r="BL5861" s="41"/>
      <c r="BM5861" s="41"/>
      <c r="BN5861" s="41"/>
      <c r="BO5861" s="41"/>
      <c r="BP5861" s="108"/>
      <c r="CG5861" s="102"/>
      <c r="CI5861" s="45"/>
    </row>
    <row r="5862" spans="37:87" ht="13" customHeight="1">
      <c r="AK5862" s="114"/>
      <c r="AL5862" s="41"/>
      <c r="AM5862" s="41"/>
      <c r="AN5862" s="41"/>
      <c r="AO5862" s="41"/>
      <c r="AP5862" s="41"/>
      <c r="AQ5862" s="41"/>
      <c r="AR5862" s="41"/>
      <c r="AS5862" s="41"/>
      <c r="AT5862" s="41"/>
      <c r="AU5862" s="41"/>
      <c r="AV5862" s="41"/>
      <c r="AW5862" s="41"/>
      <c r="AX5862" s="41"/>
      <c r="AY5862" s="41"/>
      <c r="AZ5862" s="41"/>
      <c r="BA5862" s="41"/>
      <c r="BB5862" s="41"/>
      <c r="BC5862" s="41"/>
      <c r="BD5862" s="41"/>
      <c r="BE5862" s="41"/>
      <c r="BF5862" s="41"/>
      <c r="BG5862" s="41"/>
      <c r="BH5862" s="41"/>
      <c r="BI5862" s="41"/>
      <c r="BJ5862" s="41"/>
      <c r="BK5862" s="41"/>
      <c r="BL5862" s="41"/>
      <c r="BM5862" s="41"/>
      <c r="BN5862" s="41"/>
      <c r="BO5862" s="41"/>
      <c r="BP5862" s="108"/>
      <c r="CG5862" s="102"/>
      <c r="CI5862" s="45"/>
    </row>
    <row r="5863" spans="37:87" ht="13" customHeight="1">
      <c r="AK5863" s="114"/>
      <c r="AL5863" s="41"/>
      <c r="AM5863" s="41"/>
      <c r="AN5863" s="41"/>
      <c r="AO5863" s="41"/>
      <c r="AP5863" s="41"/>
      <c r="AQ5863" s="41"/>
      <c r="AR5863" s="41"/>
      <c r="AS5863" s="41"/>
      <c r="AT5863" s="41"/>
      <c r="AU5863" s="41"/>
      <c r="AV5863" s="41"/>
      <c r="AW5863" s="41"/>
      <c r="AX5863" s="41"/>
      <c r="AY5863" s="41"/>
      <c r="AZ5863" s="41"/>
      <c r="BA5863" s="41"/>
      <c r="BB5863" s="41"/>
      <c r="BC5863" s="41"/>
      <c r="BD5863" s="41"/>
      <c r="BE5863" s="41"/>
      <c r="BF5863" s="41"/>
      <c r="BG5863" s="41"/>
      <c r="BH5863" s="41"/>
      <c r="BI5863" s="41"/>
      <c r="BJ5863" s="41"/>
      <c r="BK5863" s="41"/>
      <c r="BL5863" s="41"/>
      <c r="BM5863" s="41"/>
      <c r="BN5863" s="41"/>
      <c r="BO5863" s="41"/>
      <c r="BP5863" s="108"/>
      <c r="CG5863" s="102"/>
      <c r="CI5863" s="45"/>
    </row>
    <row r="5864" spans="37:87" ht="13" customHeight="1">
      <c r="AK5864" s="114"/>
      <c r="AL5864" s="41"/>
      <c r="AM5864" s="41"/>
      <c r="AN5864" s="41"/>
      <c r="AO5864" s="41"/>
      <c r="AP5864" s="41"/>
      <c r="AQ5864" s="41"/>
      <c r="AR5864" s="41"/>
      <c r="AS5864" s="41"/>
      <c r="AT5864" s="41"/>
      <c r="AU5864" s="41"/>
      <c r="AV5864" s="41"/>
      <c r="AW5864" s="41"/>
      <c r="AX5864" s="41"/>
      <c r="AY5864" s="41"/>
      <c r="AZ5864" s="41"/>
      <c r="BA5864" s="41"/>
      <c r="BB5864" s="41"/>
      <c r="BC5864" s="41"/>
      <c r="BD5864" s="41"/>
      <c r="BE5864" s="41"/>
      <c r="BF5864" s="41"/>
      <c r="BG5864" s="41"/>
      <c r="BH5864" s="41"/>
      <c r="BI5864" s="41"/>
      <c r="BJ5864" s="41"/>
      <c r="BK5864" s="41"/>
      <c r="BL5864" s="41"/>
      <c r="BM5864" s="41"/>
      <c r="BN5864" s="41"/>
      <c r="BO5864" s="41"/>
      <c r="BP5864" s="108"/>
      <c r="CG5864" s="102"/>
      <c r="CI5864" s="45"/>
    </row>
    <row r="5865" spans="37:87" ht="13" customHeight="1">
      <c r="AK5865" s="114"/>
      <c r="AL5865" s="41"/>
      <c r="AM5865" s="41"/>
      <c r="AN5865" s="41"/>
      <c r="AO5865" s="41"/>
      <c r="AP5865" s="41"/>
      <c r="AQ5865" s="41"/>
      <c r="AR5865" s="41"/>
      <c r="AS5865" s="41"/>
      <c r="AT5865" s="41"/>
      <c r="AU5865" s="41"/>
      <c r="AV5865" s="41"/>
      <c r="AW5865" s="41"/>
      <c r="AX5865" s="41"/>
      <c r="AY5865" s="41"/>
      <c r="AZ5865" s="41"/>
      <c r="BA5865" s="41"/>
      <c r="BB5865" s="41"/>
      <c r="BC5865" s="41"/>
      <c r="BD5865" s="41"/>
      <c r="BE5865" s="41"/>
      <c r="BF5865" s="41"/>
      <c r="BG5865" s="41"/>
      <c r="BH5865" s="41"/>
      <c r="BI5865" s="41"/>
      <c r="BJ5865" s="41"/>
      <c r="BK5865" s="41"/>
      <c r="BL5865" s="41"/>
      <c r="BM5865" s="41"/>
      <c r="BN5865" s="41"/>
      <c r="BO5865" s="41"/>
      <c r="BP5865" s="108"/>
      <c r="CG5865" s="102"/>
      <c r="CI5865" s="45"/>
    </row>
    <row r="5866" spans="37:87" ht="13" customHeight="1">
      <c r="AK5866" s="114"/>
      <c r="AL5866" s="41"/>
      <c r="AM5866" s="41"/>
      <c r="AN5866" s="41"/>
      <c r="AO5866" s="41"/>
      <c r="AP5866" s="41"/>
      <c r="AQ5866" s="41"/>
      <c r="AR5866" s="41"/>
      <c r="AS5866" s="41"/>
      <c r="AT5866" s="41"/>
      <c r="AU5866" s="41"/>
      <c r="AV5866" s="41"/>
      <c r="AW5866" s="41"/>
      <c r="AX5866" s="41"/>
      <c r="AY5866" s="41"/>
      <c r="AZ5866" s="41"/>
      <c r="BA5866" s="41"/>
      <c r="BB5866" s="41"/>
      <c r="BC5866" s="41"/>
      <c r="BD5866" s="41"/>
      <c r="BE5866" s="41"/>
      <c r="BF5866" s="41"/>
      <c r="BG5866" s="41"/>
      <c r="BH5866" s="41"/>
      <c r="BI5866" s="41"/>
      <c r="BJ5866" s="41"/>
      <c r="BK5866" s="41"/>
      <c r="BL5866" s="41"/>
      <c r="BM5866" s="41"/>
      <c r="BN5866" s="41"/>
      <c r="BO5866" s="41"/>
      <c r="BP5866" s="108"/>
      <c r="CG5866" s="102"/>
      <c r="CI5866" s="45"/>
    </row>
    <row r="5867" spans="37:87" ht="13" customHeight="1">
      <c r="AK5867" s="114"/>
      <c r="AL5867" s="41"/>
      <c r="AM5867" s="41"/>
      <c r="AN5867" s="41"/>
      <c r="AO5867" s="41"/>
      <c r="AP5867" s="41"/>
      <c r="AQ5867" s="41"/>
      <c r="AR5867" s="41"/>
      <c r="AS5867" s="41"/>
      <c r="AT5867" s="41"/>
      <c r="AU5867" s="41"/>
      <c r="AV5867" s="41"/>
      <c r="AW5867" s="41"/>
      <c r="AX5867" s="41"/>
      <c r="AY5867" s="41"/>
      <c r="AZ5867" s="41"/>
      <c r="BA5867" s="41"/>
      <c r="BB5867" s="41"/>
      <c r="BC5867" s="41"/>
      <c r="BD5867" s="41"/>
      <c r="BE5867" s="41"/>
      <c r="BF5867" s="41"/>
      <c r="BG5867" s="41"/>
      <c r="BH5867" s="41"/>
      <c r="BI5867" s="41"/>
      <c r="BJ5867" s="41"/>
      <c r="BK5867" s="41"/>
      <c r="BL5867" s="41"/>
      <c r="BM5867" s="41"/>
      <c r="BN5867" s="41"/>
      <c r="BO5867" s="41"/>
      <c r="BP5867" s="108"/>
      <c r="CG5867" s="102"/>
      <c r="CI5867" s="45"/>
    </row>
    <row r="5868" spans="37:87" ht="13" customHeight="1">
      <c r="AK5868" s="114"/>
      <c r="AL5868" s="41"/>
      <c r="AM5868" s="41"/>
      <c r="AN5868" s="41"/>
      <c r="AO5868" s="41"/>
      <c r="AP5868" s="41"/>
      <c r="AQ5868" s="41"/>
      <c r="AR5868" s="41"/>
      <c r="AS5868" s="41"/>
      <c r="AT5868" s="41"/>
      <c r="AU5868" s="41"/>
      <c r="AV5868" s="41"/>
      <c r="AW5868" s="41"/>
      <c r="AX5868" s="41"/>
      <c r="AY5868" s="41"/>
      <c r="AZ5868" s="41"/>
      <c r="BA5868" s="41"/>
      <c r="BB5868" s="41"/>
      <c r="BC5868" s="41"/>
      <c r="BD5868" s="41"/>
      <c r="BE5868" s="41"/>
      <c r="BF5868" s="41"/>
      <c r="BG5868" s="41"/>
      <c r="BH5868" s="41"/>
      <c r="BI5868" s="41"/>
      <c r="BJ5868" s="41"/>
      <c r="BK5868" s="41"/>
      <c r="BL5868" s="41"/>
      <c r="BM5868" s="41"/>
      <c r="BN5868" s="41"/>
      <c r="BO5868" s="41"/>
      <c r="BP5868" s="108"/>
      <c r="CG5868" s="102"/>
      <c r="CI5868" s="45"/>
    </row>
    <row r="5869" spans="37:87" ht="13" customHeight="1">
      <c r="AK5869" s="114"/>
      <c r="AL5869" s="41"/>
      <c r="AM5869" s="41"/>
      <c r="AN5869" s="41"/>
      <c r="AO5869" s="41"/>
      <c r="AP5869" s="41"/>
      <c r="AQ5869" s="41"/>
      <c r="AR5869" s="41"/>
      <c r="AS5869" s="41"/>
      <c r="AT5869" s="41"/>
      <c r="AU5869" s="41"/>
      <c r="AV5869" s="41"/>
      <c r="AW5869" s="41"/>
      <c r="AX5869" s="41"/>
      <c r="AY5869" s="41"/>
      <c r="AZ5869" s="41"/>
      <c r="BA5869" s="41"/>
      <c r="BB5869" s="41"/>
      <c r="BC5869" s="41"/>
      <c r="BD5869" s="41"/>
      <c r="BE5869" s="41"/>
      <c r="BF5869" s="41"/>
      <c r="BG5869" s="41"/>
      <c r="BH5869" s="41"/>
      <c r="BI5869" s="41"/>
      <c r="BJ5869" s="41"/>
      <c r="BK5869" s="41"/>
      <c r="BL5869" s="41"/>
      <c r="BM5869" s="41"/>
      <c r="BN5869" s="41"/>
      <c r="BO5869" s="41"/>
      <c r="BP5869" s="108"/>
      <c r="CG5869" s="102"/>
      <c r="CI5869" s="45"/>
    </row>
    <row r="5870" spans="37:87" ht="13" customHeight="1">
      <c r="AK5870" s="114"/>
      <c r="AL5870" s="41"/>
      <c r="AM5870" s="41"/>
      <c r="AN5870" s="41"/>
      <c r="AO5870" s="41"/>
      <c r="AP5870" s="41"/>
      <c r="AQ5870" s="41"/>
      <c r="AR5870" s="41"/>
      <c r="AS5870" s="41"/>
      <c r="AT5870" s="41"/>
      <c r="AU5870" s="41"/>
      <c r="AV5870" s="41"/>
      <c r="AW5870" s="41"/>
      <c r="AX5870" s="41"/>
      <c r="AY5870" s="41"/>
      <c r="AZ5870" s="41"/>
      <c r="BA5870" s="41"/>
      <c r="BB5870" s="41"/>
      <c r="BC5870" s="41"/>
      <c r="BD5870" s="41"/>
      <c r="BE5870" s="41"/>
      <c r="BF5870" s="41"/>
      <c r="BG5870" s="41"/>
      <c r="BH5870" s="41"/>
      <c r="BI5870" s="41"/>
      <c r="BJ5870" s="41"/>
      <c r="BK5870" s="41"/>
      <c r="BL5870" s="41"/>
      <c r="BM5870" s="41"/>
      <c r="BN5870" s="41"/>
      <c r="BO5870" s="41"/>
      <c r="BP5870" s="108"/>
      <c r="CG5870" s="102"/>
      <c r="CI5870" s="45"/>
    </row>
    <row r="5871" spans="37:87" ht="13" customHeight="1">
      <c r="AK5871" s="114"/>
      <c r="AL5871" s="41"/>
      <c r="AM5871" s="41"/>
      <c r="AN5871" s="41"/>
      <c r="AO5871" s="41"/>
      <c r="AP5871" s="41"/>
      <c r="AQ5871" s="41"/>
      <c r="AR5871" s="41"/>
      <c r="AS5871" s="41"/>
      <c r="AT5871" s="41"/>
      <c r="AU5871" s="41"/>
      <c r="AV5871" s="41"/>
      <c r="AW5871" s="41"/>
      <c r="AX5871" s="41"/>
      <c r="AY5871" s="41"/>
      <c r="AZ5871" s="41"/>
      <c r="BA5871" s="41"/>
      <c r="BB5871" s="41"/>
      <c r="BC5871" s="41"/>
      <c r="BD5871" s="41"/>
      <c r="BE5871" s="41"/>
      <c r="BF5871" s="41"/>
      <c r="BG5871" s="41"/>
      <c r="BH5871" s="41"/>
      <c r="BI5871" s="41"/>
      <c r="BJ5871" s="41"/>
      <c r="BK5871" s="41"/>
      <c r="BL5871" s="41"/>
      <c r="BM5871" s="41"/>
      <c r="BN5871" s="41"/>
      <c r="BO5871" s="41"/>
      <c r="BP5871" s="108"/>
      <c r="CG5871" s="102"/>
      <c r="CI5871" s="45"/>
    </row>
    <row r="5872" spans="37:87" ht="13" customHeight="1">
      <c r="AK5872" s="114"/>
      <c r="AL5872" s="41"/>
      <c r="AM5872" s="41"/>
      <c r="AN5872" s="41"/>
      <c r="AO5872" s="41"/>
      <c r="AP5872" s="41"/>
      <c r="AQ5872" s="41"/>
      <c r="AR5872" s="41"/>
      <c r="AS5872" s="41"/>
      <c r="AT5872" s="41"/>
      <c r="AU5872" s="41"/>
      <c r="AV5872" s="41"/>
      <c r="AW5872" s="41"/>
      <c r="AX5872" s="41"/>
      <c r="AY5872" s="41"/>
      <c r="AZ5872" s="41"/>
      <c r="BA5872" s="41"/>
      <c r="BB5872" s="41"/>
      <c r="BC5872" s="41"/>
      <c r="BD5872" s="41"/>
      <c r="BE5872" s="41"/>
      <c r="BF5872" s="41"/>
      <c r="BG5872" s="41"/>
      <c r="BH5872" s="41"/>
      <c r="BI5872" s="41"/>
      <c r="BJ5872" s="41"/>
      <c r="BK5872" s="41"/>
      <c r="BL5872" s="41"/>
      <c r="BM5872" s="41"/>
      <c r="BN5872" s="41"/>
      <c r="BO5872" s="41"/>
      <c r="BP5872" s="108"/>
      <c r="CG5872" s="102"/>
      <c r="CI5872" s="45"/>
    </row>
    <row r="5873" spans="37:87" ht="13" customHeight="1">
      <c r="AK5873" s="114"/>
      <c r="AL5873" s="41"/>
      <c r="AM5873" s="41"/>
      <c r="AN5873" s="41"/>
      <c r="AO5873" s="41"/>
      <c r="AP5873" s="41"/>
      <c r="AQ5873" s="41"/>
      <c r="AR5873" s="41"/>
      <c r="AS5873" s="41"/>
      <c r="AT5873" s="41"/>
      <c r="AU5873" s="41"/>
      <c r="AV5873" s="41"/>
      <c r="AW5873" s="41"/>
      <c r="AX5873" s="41"/>
      <c r="AY5873" s="41"/>
      <c r="AZ5873" s="41"/>
      <c r="BA5873" s="41"/>
      <c r="BB5873" s="41"/>
      <c r="BC5873" s="41"/>
      <c r="BD5873" s="41"/>
      <c r="BE5873" s="41"/>
      <c r="BF5873" s="41"/>
      <c r="BG5873" s="41"/>
      <c r="BH5873" s="41"/>
      <c r="BI5873" s="41"/>
      <c r="BJ5873" s="41"/>
      <c r="BK5873" s="41"/>
      <c r="BL5873" s="41"/>
      <c r="BM5873" s="41"/>
      <c r="BN5873" s="41"/>
      <c r="BO5873" s="41"/>
      <c r="BP5873" s="108"/>
      <c r="CG5873" s="102"/>
      <c r="CI5873" s="45"/>
    </row>
    <row r="5874" spans="37:87" ht="13" customHeight="1">
      <c r="AK5874" s="114"/>
      <c r="AL5874" s="41"/>
      <c r="AM5874" s="41"/>
      <c r="AN5874" s="41"/>
      <c r="AO5874" s="41"/>
      <c r="AP5874" s="41"/>
      <c r="AQ5874" s="41"/>
      <c r="AR5874" s="41"/>
      <c r="AS5874" s="41"/>
      <c r="AT5874" s="41"/>
      <c r="AU5874" s="41"/>
      <c r="AV5874" s="41"/>
      <c r="AW5874" s="41"/>
      <c r="AX5874" s="41"/>
      <c r="AY5874" s="41"/>
      <c r="AZ5874" s="41"/>
      <c r="BA5874" s="41"/>
      <c r="BB5874" s="41"/>
      <c r="BC5874" s="41"/>
      <c r="BD5874" s="41"/>
      <c r="BE5874" s="41"/>
      <c r="BF5874" s="41"/>
      <c r="BG5874" s="41"/>
      <c r="BH5874" s="41"/>
      <c r="BI5874" s="41"/>
      <c r="BJ5874" s="41"/>
      <c r="BK5874" s="41"/>
      <c r="BL5874" s="41"/>
      <c r="BM5874" s="41"/>
      <c r="BN5874" s="41"/>
      <c r="BO5874" s="41"/>
      <c r="BP5874" s="108"/>
      <c r="CG5874" s="102"/>
      <c r="CI5874" s="45"/>
    </row>
    <row r="5875" spans="37:87" ht="13" customHeight="1">
      <c r="AK5875" s="114"/>
      <c r="AL5875" s="41"/>
      <c r="AM5875" s="41"/>
      <c r="AN5875" s="41"/>
      <c r="AO5875" s="41"/>
      <c r="AP5875" s="41"/>
      <c r="AQ5875" s="41"/>
      <c r="AR5875" s="41"/>
      <c r="AS5875" s="41"/>
      <c r="AT5875" s="41"/>
      <c r="AU5875" s="41"/>
      <c r="AV5875" s="41"/>
      <c r="AW5875" s="41"/>
      <c r="AX5875" s="41"/>
      <c r="AY5875" s="41"/>
      <c r="AZ5875" s="41"/>
      <c r="BA5875" s="41"/>
      <c r="BB5875" s="41"/>
      <c r="BC5875" s="41"/>
      <c r="BD5875" s="41"/>
      <c r="BE5875" s="41"/>
      <c r="BF5875" s="41"/>
      <c r="BG5875" s="41"/>
      <c r="BH5875" s="41"/>
      <c r="BI5875" s="41"/>
      <c r="BJ5875" s="41"/>
      <c r="BK5875" s="41"/>
      <c r="BL5875" s="41"/>
      <c r="BM5875" s="41"/>
      <c r="BN5875" s="41"/>
      <c r="BO5875" s="41"/>
      <c r="BP5875" s="108"/>
      <c r="CG5875" s="102"/>
      <c r="CI5875" s="45"/>
    </row>
    <row r="5876" spans="37:87" ht="13" customHeight="1">
      <c r="AK5876" s="114"/>
      <c r="AL5876" s="41"/>
      <c r="AM5876" s="41"/>
      <c r="AN5876" s="41"/>
      <c r="AO5876" s="41"/>
      <c r="AP5876" s="41"/>
      <c r="AQ5876" s="41"/>
      <c r="AR5876" s="41"/>
      <c r="AS5876" s="41"/>
      <c r="AT5876" s="41"/>
      <c r="AU5876" s="41"/>
      <c r="AV5876" s="41"/>
      <c r="AW5876" s="41"/>
      <c r="AX5876" s="41"/>
      <c r="AY5876" s="41"/>
      <c r="AZ5876" s="41"/>
      <c r="BA5876" s="41"/>
      <c r="BB5876" s="41"/>
      <c r="BC5876" s="41"/>
      <c r="BD5876" s="41"/>
      <c r="BE5876" s="41"/>
      <c r="BF5876" s="41"/>
      <c r="BG5876" s="41"/>
      <c r="BH5876" s="41"/>
      <c r="BI5876" s="41"/>
      <c r="BJ5876" s="41"/>
      <c r="BK5876" s="41"/>
      <c r="BL5876" s="41"/>
      <c r="BM5876" s="41"/>
      <c r="BN5876" s="41"/>
      <c r="BO5876" s="41"/>
      <c r="BP5876" s="108"/>
      <c r="CG5876" s="102"/>
      <c r="CI5876" s="45"/>
    </row>
    <row r="5877" spans="37:87" ht="13" customHeight="1">
      <c r="AK5877" s="114"/>
      <c r="AL5877" s="41"/>
      <c r="AM5877" s="41"/>
      <c r="AN5877" s="41"/>
      <c r="AO5877" s="41"/>
      <c r="AP5877" s="41"/>
      <c r="AQ5877" s="41"/>
      <c r="AR5877" s="41"/>
      <c r="AS5877" s="41"/>
      <c r="AT5877" s="41"/>
      <c r="AU5877" s="41"/>
      <c r="AV5877" s="41"/>
      <c r="AW5877" s="41"/>
      <c r="AX5877" s="41"/>
      <c r="AY5877" s="41"/>
      <c r="AZ5877" s="41"/>
      <c r="BA5877" s="41"/>
      <c r="BB5877" s="41"/>
      <c r="BC5877" s="41"/>
      <c r="BD5877" s="41"/>
      <c r="BE5877" s="41"/>
      <c r="BF5877" s="41"/>
      <c r="BG5877" s="41"/>
      <c r="BH5877" s="41"/>
      <c r="BI5877" s="41"/>
      <c r="BJ5877" s="41"/>
      <c r="BK5877" s="41"/>
      <c r="BL5877" s="41"/>
      <c r="BM5877" s="41"/>
      <c r="BN5877" s="41"/>
      <c r="BO5877" s="41"/>
      <c r="BP5877" s="108"/>
      <c r="CG5877" s="102"/>
      <c r="CI5877" s="45"/>
    </row>
    <row r="5878" spans="37:87" ht="13" customHeight="1">
      <c r="AK5878" s="114"/>
      <c r="AL5878" s="41"/>
      <c r="AM5878" s="41"/>
      <c r="AN5878" s="41"/>
      <c r="AO5878" s="41"/>
      <c r="AP5878" s="41"/>
      <c r="AQ5878" s="41"/>
      <c r="AR5878" s="41"/>
      <c r="AS5878" s="41"/>
      <c r="AT5878" s="41"/>
      <c r="AU5878" s="41"/>
      <c r="AV5878" s="41"/>
      <c r="AW5878" s="41"/>
      <c r="AX5878" s="41"/>
      <c r="AY5878" s="41"/>
      <c r="AZ5878" s="41"/>
      <c r="BA5878" s="41"/>
      <c r="BB5878" s="41"/>
      <c r="BC5878" s="41"/>
      <c r="BD5878" s="41"/>
      <c r="BE5878" s="41"/>
      <c r="BF5878" s="41"/>
      <c r="BG5878" s="41"/>
      <c r="BH5878" s="41"/>
      <c r="BI5878" s="41"/>
      <c r="BJ5878" s="41"/>
      <c r="BK5878" s="41"/>
      <c r="BL5878" s="41"/>
      <c r="BM5878" s="41"/>
      <c r="BN5878" s="41"/>
      <c r="BO5878" s="41"/>
      <c r="BP5878" s="108"/>
      <c r="CG5878" s="102"/>
      <c r="CI5878" s="45"/>
    </row>
    <row r="5879" spans="37:87" ht="13" customHeight="1">
      <c r="AK5879" s="114"/>
      <c r="AL5879" s="41"/>
      <c r="AM5879" s="41"/>
      <c r="AN5879" s="41"/>
      <c r="AO5879" s="41"/>
      <c r="AP5879" s="41"/>
      <c r="AQ5879" s="41"/>
      <c r="AR5879" s="41"/>
      <c r="AS5879" s="41"/>
      <c r="AT5879" s="41"/>
      <c r="AU5879" s="41"/>
      <c r="AV5879" s="41"/>
      <c r="AW5879" s="41"/>
      <c r="AX5879" s="41"/>
      <c r="AY5879" s="41"/>
      <c r="AZ5879" s="41"/>
      <c r="BA5879" s="41"/>
      <c r="BB5879" s="41"/>
      <c r="BC5879" s="41"/>
      <c r="BD5879" s="41"/>
      <c r="BE5879" s="41"/>
      <c r="BF5879" s="41"/>
      <c r="BG5879" s="41"/>
      <c r="BH5879" s="41"/>
      <c r="BI5879" s="41"/>
      <c r="BJ5879" s="41"/>
      <c r="BK5879" s="41"/>
      <c r="BL5879" s="41"/>
      <c r="BM5879" s="41"/>
      <c r="BN5879" s="41"/>
      <c r="BO5879" s="41"/>
      <c r="BP5879" s="108"/>
      <c r="CG5879" s="102"/>
      <c r="CI5879" s="45"/>
    </row>
    <row r="5880" spans="37:87" ht="13" customHeight="1">
      <c r="AK5880" s="114"/>
      <c r="AL5880" s="41"/>
      <c r="AM5880" s="41"/>
      <c r="AN5880" s="41"/>
      <c r="AO5880" s="41"/>
      <c r="AP5880" s="41"/>
      <c r="AQ5880" s="41"/>
      <c r="AR5880" s="41"/>
      <c r="AS5880" s="41"/>
      <c r="AT5880" s="41"/>
      <c r="AU5880" s="41"/>
      <c r="AV5880" s="41"/>
      <c r="AW5880" s="41"/>
      <c r="AX5880" s="41"/>
      <c r="AY5880" s="41"/>
      <c r="AZ5880" s="41"/>
      <c r="BA5880" s="41"/>
      <c r="BB5880" s="41"/>
      <c r="BC5880" s="41"/>
      <c r="BD5880" s="41"/>
      <c r="BE5880" s="41"/>
      <c r="BF5880" s="41"/>
      <c r="BG5880" s="41"/>
      <c r="BH5880" s="41"/>
      <c r="BI5880" s="41"/>
      <c r="BJ5880" s="41"/>
      <c r="BK5880" s="41"/>
      <c r="BL5880" s="41"/>
      <c r="BM5880" s="41"/>
      <c r="BN5880" s="41"/>
      <c r="BO5880" s="41"/>
      <c r="BP5880" s="108"/>
      <c r="CG5880" s="102"/>
      <c r="CI5880" s="45"/>
    </row>
    <row r="5881" spans="37:87" ht="13" customHeight="1">
      <c r="AK5881" s="114"/>
      <c r="AL5881" s="41"/>
      <c r="AM5881" s="41"/>
      <c r="AN5881" s="41"/>
      <c r="AO5881" s="41"/>
      <c r="AP5881" s="41"/>
      <c r="AQ5881" s="41"/>
      <c r="AR5881" s="41"/>
      <c r="AS5881" s="41"/>
      <c r="AT5881" s="41"/>
      <c r="AU5881" s="41"/>
      <c r="AV5881" s="41"/>
      <c r="AW5881" s="41"/>
      <c r="AX5881" s="41"/>
      <c r="AY5881" s="41"/>
      <c r="AZ5881" s="41"/>
      <c r="BA5881" s="41"/>
      <c r="BB5881" s="41"/>
      <c r="BC5881" s="41"/>
      <c r="BD5881" s="41"/>
      <c r="BE5881" s="41"/>
      <c r="BF5881" s="41"/>
      <c r="BG5881" s="41"/>
      <c r="BH5881" s="41"/>
      <c r="BI5881" s="41"/>
      <c r="BJ5881" s="41"/>
      <c r="BK5881" s="41"/>
      <c r="BL5881" s="41"/>
      <c r="BM5881" s="41"/>
      <c r="BN5881" s="41"/>
      <c r="BO5881" s="41"/>
      <c r="BP5881" s="108"/>
      <c r="CG5881" s="102"/>
      <c r="CI5881" s="45"/>
    </row>
    <row r="5882" spans="37:87" ht="13" customHeight="1">
      <c r="AK5882" s="114"/>
      <c r="AL5882" s="41"/>
      <c r="AM5882" s="41"/>
      <c r="AN5882" s="41"/>
      <c r="AO5882" s="41"/>
      <c r="AP5882" s="41"/>
      <c r="AQ5882" s="41"/>
      <c r="AR5882" s="41"/>
      <c r="AS5882" s="41"/>
      <c r="AT5882" s="41"/>
      <c r="AU5882" s="41"/>
      <c r="AV5882" s="41"/>
      <c r="AW5882" s="41"/>
      <c r="AX5882" s="41"/>
      <c r="AY5882" s="41"/>
      <c r="AZ5882" s="41"/>
      <c r="BA5882" s="41"/>
      <c r="BB5882" s="41"/>
      <c r="BC5882" s="41"/>
      <c r="BD5882" s="41"/>
      <c r="BE5882" s="41"/>
      <c r="BF5882" s="41"/>
      <c r="BG5882" s="41"/>
      <c r="BH5882" s="41"/>
      <c r="BI5882" s="41"/>
      <c r="BJ5882" s="41"/>
      <c r="BK5882" s="41"/>
      <c r="BL5882" s="41"/>
      <c r="BM5882" s="41"/>
      <c r="BN5882" s="41"/>
      <c r="BO5882" s="41"/>
      <c r="BP5882" s="108"/>
      <c r="CG5882" s="102"/>
      <c r="CI5882" s="45"/>
    </row>
    <row r="5883" spans="37:87" ht="13" customHeight="1">
      <c r="AK5883" s="114"/>
      <c r="AL5883" s="41"/>
      <c r="AM5883" s="41"/>
      <c r="AN5883" s="41"/>
      <c r="AO5883" s="41"/>
      <c r="AP5883" s="41"/>
      <c r="AQ5883" s="41"/>
      <c r="AR5883" s="41"/>
      <c r="AS5883" s="41"/>
      <c r="AT5883" s="41"/>
      <c r="AU5883" s="41"/>
      <c r="AV5883" s="41"/>
      <c r="AW5883" s="41"/>
      <c r="AX5883" s="41"/>
      <c r="AY5883" s="41"/>
      <c r="AZ5883" s="41"/>
      <c r="BA5883" s="41"/>
      <c r="BB5883" s="41"/>
      <c r="BC5883" s="41"/>
      <c r="BD5883" s="41"/>
      <c r="BE5883" s="41"/>
      <c r="BF5883" s="41"/>
      <c r="BG5883" s="41"/>
      <c r="BH5883" s="41"/>
      <c r="BI5883" s="41"/>
      <c r="BJ5883" s="41"/>
      <c r="BK5883" s="41"/>
      <c r="BL5883" s="41"/>
      <c r="BM5883" s="41"/>
      <c r="BN5883" s="41"/>
      <c r="BO5883" s="41"/>
      <c r="BP5883" s="108"/>
      <c r="CG5883" s="102"/>
      <c r="CI5883" s="45"/>
    </row>
    <row r="5884" spans="37:87" ht="13" customHeight="1">
      <c r="AK5884" s="114"/>
      <c r="AL5884" s="41"/>
      <c r="AM5884" s="41"/>
      <c r="AN5884" s="41"/>
      <c r="AO5884" s="41"/>
      <c r="AP5884" s="41"/>
      <c r="AQ5884" s="41"/>
      <c r="AR5884" s="41"/>
      <c r="AS5884" s="41"/>
      <c r="AT5884" s="41"/>
      <c r="AU5884" s="41"/>
      <c r="AV5884" s="41"/>
      <c r="AW5884" s="41"/>
      <c r="AX5884" s="41"/>
      <c r="AY5884" s="41"/>
      <c r="AZ5884" s="41"/>
      <c r="BA5884" s="41"/>
      <c r="BB5884" s="41"/>
      <c r="BC5884" s="41"/>
      <c r="BD5884" s="41"/>
      <c r="BE5884" s="41"/>
      <c r="BF5884" s="41"/>
      <c r="BG5884" s="41"/>
      <c r="BH5884" s="41"/>
      <c r="BI5884" s="41"/>
      <c r="BJ5884" s="41"/>
      <c r="BK5884" s="41"/>
      <c r="BL5884" s="41"/>
      <c r="BM5884" s="41"/>
      <c r="BN5884" s="41"/>
      <c r="BO5884" s="41"/>
      <c r="BP5884" s="108"/>
      <c r="CG5884" s="102"/>
      <c r="CI5884" s="45"/>
    </row>
    <row r="5885" spans="37:87" ht="13" customHeight="1">
      <c r="AK5885" s="114"/>
      <c r="AL5885" s="41"/>
      <c r="AM5885" s="41"/>
      <c r="AN5885" s="41"/>
      <c r="AO5885" s="41"/>
      <c r="AP5885" s="41"/>
      <c r="AQ5885" s="41"/>
      <c r="AR5885" s="41"/>
      <c r="AS5885" s="41"/>
      <c r="AT5885" s="41"/>
      <c r="AU5885" s="41"/>
      <c r="AV5885" s="41"/>
      <c r="AW5885" s="41"/>
      <c r="AX5885" s="41"/>
      <c r="AY5885" s="41"/>
      <c r="AZ5885" s="41"/>
      <c r="BA5885" s="41"/>
      <c r="BB5885" s="41"/>
      <c r="BC5885" s="41"/>
      <c r="BD5885" s="41"/>
      <c r="BE5885" s="41"/>
      <c r="BF5885" s="41"/>
      <c r="BG5885" s="41"/>
      <c r="BH5885" s="41"/>
      <c r="BI5885" s="41"/>
      <c r="BJ5885" s="41"/>
      <c r="BK5885" s="41"/>
      <c r="BL5885" s="41"/>
      <c r="BM5885" s="41"/>
      <c r="BN5885" s="41"/>
      <c r="BO5885" s="41"/>
      <c r="BP5885" s="108"/>
      <c r="CG5885" s="102"/>
      <c r="CI5885" s="45"/>
    </row>
    <row r="5886" spans="37:87" ht="13" customHeight="1">
      <c r="AK5886" s="114"/>
      <c r="AL5886" s="41"/>
      <c r="AM5886" s="41"/>
      <c r="AN5886" s="41"/>
      <c r="AO5886" s="41"/>
      <c r="AP5886" s="41"/>
      <c r="AQ5886" s="41"/>
      <c r="AR5886" s="41"/>
      <c r="AS5886" s="41"/>
      <c r="AT5886" s="41"/>
      <c r="AU5886" s="41"/>
      <c r="AV5886" s="41"/>
      <c r="AW5886" s="41"/>
      <c r="AX5886" s="41"/>
      <c r="AY5886" s="41"/>
      <c r="AZ5886" s="41"/>
      <c r="BA5886" s="41"/>
      <c r="BB5886" s="41"/>
      <c r="BC5886" s="41"/>
      <c r="BD5886" s="41"/>
      <c r="BE5886" s="41"/>
      <c r="BF5886" s="41"/>
      <c r="BG5886" s="41"/>
      <c r="BH5886" s="41"/>
      <c r="BI5886" s="41"/>
      <c r="BJ5886" s="41"/>
      <c r="BK5886" s="41"/>
      <c r="BL5886" s="41"/>
      <c r="BM5886" s="41"/>
      <c r="BN5886" s="41"/>
      <c r="BO5886" s="41"/>
      <c r="BP5886" s="108"/>
      <c r="CG5886" s="102"/>
      <c r="CI5886" s="45"/>
    </row>
    <row r="5887" spans="37:87" ht="13" customHeight="1">
      <c r="AK5887" s="114"/>
      <c r="AL5887" s="41"/>
      <c r="AM5887" s="41"/>
      <c r="AN5887" s="41"/>
      <c r="AO5887" s="41"/>
      <c r="AP5887" s="41"/>
      <c r="AQ5887" s="41"/>
      <c r="AR5887" s="41"/>
      <c r="AS5887" s="41"/>
      <c r="AT5887" s="41"/>
      <c r="AU5887" s="41"/>
      <c r="AV5887" s="41"/>
      <c r="AW5887" s="41"/>
      <c r="AX5887" s="41"/>
      <c r="AY5887" s="41"/>
      <c r="AZ5887" s="41"/>
      <c r="BA5887" s="41"/>
      <c r="BB5887" s="41"/>
      <c r="BC5887" s="41"/>
      <c r="BD5887" s="41"/>
      <c r="BE5887" s="41"/>
      <c r="BF5887" s="41"/>
      <c r="BG5887" s="41"/>
      <c r="BH5887" s="41"/>
      <c r="BI5887" s="41"/>
      <c r="BJ5887" s="41"/>
      <c r="BK5887" s="41"/>
      <c r="BL5887" s="41"/>
      <c r="BM5887" s="41"/>
      <c r="BN5887" s="41"/>
      <c r="BO5887" s="41"/>
      <c r="BP5887" s="108"/>
      <c r="CG5887" s="102"/>
      <c r="CI5887" s="45"/>
    </row>
    <row r="5888" spans="37:87" ht="13" customHeight="1">
      <c r="AK5888" s="114"/>
      <c r="AL5888" s="41"/>
      <c r="AM5888" s="41"/>
      <c r="AN5888" s="41"/>
      <c r="AO5888" s="41"/>
      <c r="AP5888" s="41"/>
      <c r="AQ5888" s="41"/>
      <c r="AR5888" s="41"/>
      <c r="AS5888" s="41"/>
      <c r="AT5888" s="41"/>
      <c r="AU5888" s="41"/>
      <c r="AV5888" s="41"/>
      <c r="AW5888" s="41"/>
      <c r="AX5888" s="41"/>
      <c r="AY5888" s="41"/>
      <c r="AZ5888" s="41"/>
      <c r="BA5888" s="41"/>
      <c r="BB5888" s="41"/>
      <c r="BC5888" s="41"/>
      <c r="BD5888" s="41"/>
      <c r="BE5888" s="41"/>
      <c r="BF5888" s="41"/>
      <c r="BG5888" s="41"/>
      <c r="BH5888" s="41"/>
      <c r="BI5888" s="41"/>
      <c r="BJ5888" s="41"/>
      <c r="BK5888" s="41"/>
      <c r="BL5888" s="41"/>
      <c r="BM5888" s="41"/>
      <c r="BN5888" s="41"/>
      <c r="BO5888" s="41"/>
      <c r="BP5888" s="108"/>
      <c r="CG5888" s="102"/>
      <c r="CI5888" s="45"/>
    </row>
    <row r="5889" spans="37:87" ht="13" customHeight="1">
      <c r="AK5889" s="114"/>
      <c r="AL5889" s="41"/>
      <c r="AM5889" s="41"/>
      <c r="AN5889" s="41"/>
      <c r="AO5889" s="41"/>
      <c r="AP5889" s="41"/>
      <c r="AQ5889" s="41"/>
      <c r="AR5889" s="41"/>
      <c r="AS5889" s="41"/>
      <c r="AT5889" s="41"/>
      <c r="AU5889" s="41"/>
      <c r="AV5889" s="41"/>
      <c r="AW5889" s="41"/>
      <c r="AX5889" s="41"/>
      <c r="AY5889" s="41"/>
      <c r="AZ5889" s="41"/>
      <c r="BA5889" s="41"/>
      <c r="BB5889" s="41"/>
      <c r="BC5889" s="41"/>
      <c r="BD5889" s="41"/>
      <c r="BE5889" s="41"/>
      <c r="BF5889" s="41"/>
      <c r="BG5889" s="41"/>
      <c r="BH5889" s="41"/>
      <c r="BI5889" s="41"/>
      <c r="BJ5889" s="41"/>
      <c r="BK5889" s="41"/>
      <c r="BL5889" s="41"/>
      <c r="BM5889" s="41"/>
      <c r="BN5889" s="41"/>
      <c r="BO5889" s="41"/>
      <c r="BP5889" s="108"/>
      <c r="CG5889" s="102"/>
      <c r="CI5889" s="45"/>
    </row>
    <row r="5890" spans="37:87" ht="13" customHeight="1">
      <c r="AK5890" s="114"/>
      <c r="AL5890" s="41"/>
      <c r="AM5890" s="41"/>
      <c r="AN5890" s="41"/>
      <c r="AO5890" s="41"/>
      <c r="AP5890" s="41"/>
      <c r="AQ5890" s="41"/>
      <c r="AR5890" s="41"/>
      <c r="AS5890" s="41"/>
      <c r="AT5890" s="41"/>
      <c r="AU5890" s="41"/>
      <c r="AV5890" s="41"/>
      <c r="AW5890" s="41"/>
      <c r="AX5890" s="41"/>
      <c r="AY5890" s="41"/>
      <c r="AZ5890" s="41"/>
      <c r="BA5890" s="41"/>
      <c r="BB5890" s="41"/>
      <c r="BC5890" s="41"/>
      <c r="BD5890" s="41"/>
      <c r="BE5890" s="41"/>
      <c r="BF5890" s="41"/>
      <c r="BG5890" s="41"/>
      <c r="BH5890" s="41"/>
      <c r="BI5890" s="41"/>
      <c r="BJ5890" s="41"/>
      <c r="BK5890" s="41"/>
      <c r="BL5890" s="41"/>
      <c r="BM5890" s="41"/>
      <c r="BN5890" s="41"/>
      <c r="BO5890" s="41"/>
      <c r="BP5890" s="108"/>
      <c r="CG5890" s="102"/>
      <c r="CI5890" s="45"/>
    </row>
    <row r="5891" spans="37:87" ht="13" customHeight="1">
      <c r="AK5891" s="114"/>
      <c r="AL5891" s="41"/>
      <c r="AM5891" s="41"/>
      <c r="AN5891" s="41"/>
      <c r="AO5891" s="41"/>
      <c r="AP5891" s="41"/>
      <c r="AQ5891" s="41"/>
      <c r="AR5891" s="41"/>
      <c r="AS5891" s="41"/>
      <c r="AT5891" s="41"/>
      <c r="AU5891" s="41"/>
      <c r="AV5891" s="41"/>
      <c r="AW5891" s="41"/>
      <c r="AX5891" s="41"/>
      <c r="AY5891" s="41"/>
      <c r="AZ5891" s="41"/>
      <c r="BA5891" s="41"/>
      <c r="BB5891" s="41"/>
      <c r="BC5891" s="41"/>
      <c r="BD5891" s="41"/>
      <c r="BE5891" s="41"/>
      <c r="BF5891" s="41"/>
      <c r="BG5891" s="41"/>
      <c r="BH5891" s="41"/>
      <c r="BI5891" s="41"/>
      <c r="BJ5891" s="41"/>
      <c r="BK5891" s="41"/>
      <c r="BL5891" s="41"/>
      <c r="BM5891" s="41"/>
      <c r="BN5891" s="41"/>
      <c r="BO5891" s="41"/>
      <c r="BP5891" s="108"/>
      <c r="CG5891" s="102"/>
      <c r="CI5891" s="45"/>
    </row>
    <row r="5892" spans="37:87" ht="13" customHeight="1">
      <c r="AK5892" s="114"/>
      <c r="AL5892" s="41"/>
      <c r="AM5892" s="41"/>
      <c r="AN5892" s="41"/>
      <c r="AO5892" s="41"/>
      <c r="AP5892" s="41"/>
      <c r="AQ5892" s="41"/>
      <c r="AR5892" s="41"/>
      <c r="AS5892" s="41"/>
      <c r="AT5892" s="41"/>
      <c r="AU5892" s="41"/>
      <c r="AV5892" s="41"/>
      <c r="AW5892" s="41"/>
      <c r="AX5892" s="41"/>
      <c r="AY5892" s="41"/>
      <c r="AZ5892" s="41"/>
      <c r="BA5892" s="41"/>
      <c r="BB5892" s="41"/>
      <c r="BC5892" s="41"/>
      <c r="BD5892" s="41"/>
      <c r="BE5892" s="41"/>
      <c r="BF5892" s="41"/>
      <c r="BG5892" s="41"/>
      <c r="BH5892" s="41"/>
      <c r="BI5892" s="41"/>
      <c r="BJ5892" s="41"/>
      <c r="BK5892" s="41"/>
      <c r="BL5892" s="41"/>
      <c r="BM5892" s="41"/>
      <c r="BN5892" s="41"/>
      <c r="BO5892" s="41"/>
      <c r="BP5892" s="108"/>
      <c r="CG5892" s="102"/>
      <c r="CI5892" s="45"/>
    </row>
    <row r="5893" spans="37:87" ht="13" customHeight="1">
      <c r="AK5893" s="114"/>
      <c r="AL5893" s="41"/>
      <c r="AM5893" s="41"/>
      <c r="AN5893" s="41"/>
      <c r="AO5893" s="41"/>
      <c r="AP5893" s="41"/>
      <c r="AQ5893" s="41"/>
      <c r="AR5893" s="41"/>
      <c r="AS5893" s="41"/>
      <c r="AT5893" s="41"/>
      <c r="AU5893" s="41"/>
      <c r="AV5893" s="41"/>
      <c r="AW5893" s="41"/>
      <c r="AX5893" s="41"/>
      <c r="AY5893" s="41"/>
      <c r="AZ5893" s="41"/>
      <c r="BA5893" s="41"/>
      <c r="BB5893" s="41"/>
      <c r="BC5893" s="41"/>
      <c r="BD5893" s="41"/>
      <c r="BE5893" s="41"/>
      <c r="BF5893" s="41"/>
      <c r="BG5893" s="41"/>
      <c r="BH5893" s="41"/>
      <c r="BI5893" s="41"/>
      <c r="BJ5893" s="41"/>
      <c r="BK5893" s="41"/>
      <c r="BL5893" s="41"/>
      <c r="BM5893" s="41"/>
      <c r="BN5893" s="41"/>
      <c r="BO5893" s="41"/>
      <c r="BP5893" s="108"/>
      <c r="CG5893" s="102"/>
      <c r="CI5893" s="45"/>
    </row>
    <row r="5894" spans="37:87" ht="13" customHeight="1">
      <c r="AK5894" s="114"/>
      <c r="AL5894" s="41"/>
      <c r="AM5894" s="41"/>
      <c r="AN5894" s="41"/>
      <c r="AO5894" s="41"/>
      <c r="AP5894" s="41"/>
      <c r="AQ5894" s="41"/>
      <c r="AR5894" s="41"/>
      <c r="AS5894" s="41"/>
      <c r="AT5894" s="41"/>
      <c r="AU5894" s="41"/>
      <c r="AV5894" s="41"/>
      <c r="AW5894" s="41"/>
      <c r="AX5894" s="41"/>
      <c r="AY5894" s="41"/>
      <c r="AZ5894" s="41"/>
      <c r="BA5894" s="41"/>
      <c r="BB5894" s="41"/>
      <c r="BC5894" s="41"/>
      <c r="BD5894" s="41"/>
      <c r="BE5894" s="41"/>
      <c r="BF5894" s="41"/>
      <c r="BG5894" s="41"/>
      <c r="BH5894" s="41"/>
      <c r="BI5894" s="41"/>
      <c r="BJ5894" s="41"/>
      <c r="BK5894" s="41"/>
      <c r="BL5894" s="41"/>
      <c r="BM5894" s="41"/>
      <c r="BN5894" s="41"/>
      <c r="BO5894" s="41"/>
      <c r="BP5894" s="108"/>
      <c r="CG5894" s="102"/>
      <c r="CI5894" s="45"/>
    </row>
    <row r="5895" spans="37:87" ht="13" customHeight="1">
      <c r="AK5895" s="114"/>
      <c r="AL5895" s="41"/>
      <c r="AM5895" s="41"/>
      <c r="AN5895" s="41"/>
      <c r="AO5895" s="41"/>
      <c r="AP5895" s="41"/>
      <c r="AQ5895" s="41"/>
      <c r="AR5895" s="41"/>
      <c r="AS5895" s="41"/>
      <c r="AT5895" s="41"/>
      <c r="AU5895" s="41"/>
      <c r="AV5895" s="41"/>
      <c r="AW5895" s="41"/>
      <c r="AX5895" s="41"/>
      <c r="AY5895" s="41"/>
      <c r="AZ5895" s="41"/>
      <c r="BA5895" s="41"/>
      <c r="BB5895" s="41"/>
      <c r="BC5895" s="41"/>
      <c r="BD5895" s="41"/>
      <c r="BE5895" s="41"/>
      <c r="BF5895" s="41"/>
      <c r="BG5895" s="41"/>
      <c r="BH5895" s="41"/>
      <c r="BI5895" s="41"/>
      <c r="BJ5895" s="41"/>
      <c r="BK5895" s="41"/>
      <c r="BL5895" s="41"/>
      <c r="BM5895" s="41"/>
      <c r="BN5895" s="41"/>
      <c r="BO5895" s="41"/>
      <c r="BP5895" s="108"/>
      <c r="CG5895" s="102"/>
      <c r="CI5895" s="45"/>
    </row>
    <row r="5896" spans="37:87" ht="13" customHeight="1">
      <c r="AK5896" s="114"/>
      <c r="AL5896" s="41"/>
      <c r="AM5896" s="41"/>
      <c r="AN5896" s="41"/>
      <c r="AO5896" s="41"/>
      <c r="AP5896" s="41"/>
      <c r="AQ5896" s="41"/>
      <c r="AR5896" s="41"/>
      <c r="AS5896" s="41"/>
      <c r="AT5896" s="41"/>
      <c r="AU5896" s="41"/>
      <c r="AV5896" s="41"/>
      <c r="AW5896" s="41"/>
      <c r="AX5896" s="41"/>
      <c r="AY5896" s="41"/>
      <c r="AZ5896" s="41"/>
      <c r="BA5896" s="41"/>
      <c r="BB5896" s="41"/>
      <c r="BC5896" s="41"/>
      <c r="BD5896" s="41"/>
      <c r="BE5896" s="41"/>
      <c r="BF5896" s="41"/>
      <c r="BG5896" s="41"/>
      <c r="BH5896" s="41"/>
      <c r="BI5896" s="41"/>
      <c r="BJ5896" s="41"/>
      <c r="BK5896" s="41"/>
      <c r="BL5896" s="41"/>
      <c r="BM5896" s="41"/>
      <c r="BN5896" s="41"/>
      <c r="BO5896" s="41"/>
      <c r="BP5896" s="108"/>
      <c r="CG5896" s="102"/>
      <c r="CI5896" s="45"/>
    </row>
    <row r="5897" spans="37:87" ht="13" customHeight="1">
      <c r="AK5897" s="114"/>
      <c r="AL5897" s="41"/>
      <c r="AM5897" s="41"/>
      <c r="AN5897" s="41"/>
      <c r="AO5897" s="41"/>
      <c r="AP5897" s="41"/>
      <c r="AQ5897" s="41"/>
      <c r="AR5897" s="41"/>
      <c r="AS5897" s="41"/>
      <c r="AT5897" s="41"/>
      <c r="AU5897" s="41"/>
      <c r="AV5897" s="41"/>
      <c r="AW5897" s="41"/>
      <c r="AX5897" s="41"/>
      <c r="AY5897" s="41"/>
      <c r="AZ5897" s="41"/>
      <c r="BA5897" s="41"/>
      <c r="BB5897" s="41"/>
      <c r="BC5897" s="41"/>
      <c r="BD5897" s="41"/>
      <c r="BE5897" s="41"/>
      <c r="BF5897" s="41"/>
      <c r="BG5897" s="41"/>
      <c r="BH5897" s="41"/>
      <c r="BI5897" s="41"/>
      <c r="BJ5897" s="41"/>
      <c r="BK5897" s="41"/>
      <c r="BL5897" s="41"/>
      <c r="BM5897" s="41"/>
      <c r="BN5897" s="41"/>
      <c r="BO5897" s="41"/>
      <c r="BP5897" s="108"/>
      <c r="CG5897" s="102"/>
      <c r="CI5897" s="45"/>
    </row>
    <row r="5898" spans="37:87" ht="13" customHeight="1">
      <c r="AK5898" s="114"/>
      <c r="AL5898" s="41"/>
      <c r="AM5898" s="41"/>
      <c r="AN5898" s="41"/>
      <c r="AO5898" s="41"/>
      <c r="AP5898" s="41"/>
      <c r="AQ5898" s="41"/>
      <c r="AR5898" s="41"/>
      <c r="AS5898" s="41"/>
      <c r="AT5898" s="41"/>
      <c r="AU5898" s="41"/>
      <c r="AV5898" s="41"/>
      <c r="AW5898" s="41"/>
      <c r="AX5898" s="41"/>
      <c r="AY5898" s="41"/>
      <c r="AZ5898" s="41"/>
      <c r="BA5898" s="41"/>
      <c r="BB5898" s="41"/>
      <c r="BC5898" s="41"/>
      <c r="BD5898" s="41"/>
      <c r="BE5898" s="41"/>
      <c r="BF5898" s="41"/>
      <c r="BG5898" s="41"/>
      <c r="BH5898" s="41"/>
      <c r="BI5898" s="41"/>
      <c r="BJ5898" s="41"/>
      <c r="BK5898" s="41"/>
      <c r="BL5898" s="41"/>
      <c r="BM5898" s="41"/>
      <c r="BN5898" s="41"/>
      <c r="BO5898" s="41"/>
      <c r="BP5898" s="108"/>
      <c r="CG5898" s="102"/>
      <c r="CI5898" s="45"/>
    </row>
    <row r="5899" spans="37:87" ht="13" customHeight="1">
      <c r="AK5899" s="114"/>
      <c r="AL5899" s="41"/>
      <c r="AM5899" s="41"/>
      <c r="AN5899" s="41"/>
      <c r="AO5899" s="41"/>
      <c r="AP5899" s="41"/>
      <c r="AQ5899" s="41"/>
      <c r="AR5899" s="41"/>
      <c r="AS5899" s="41"/>
      <c r="AT5899" s="41"/>
      <c r="AU5899" s="41"/>
      <c r="AV5899" s="41"/>
      <c r="AW5899" s="41"/>
      <c r="AX5899" s="41"/>
      <c r="AY5899" s="41"/>
      <c r="AZ5899" s="41"/>
      <c r="BA5899" s="41"/>
      <c r="BB5899" s="41"/>
      <c r="BC5899" s="41"/>
      <c r="BD5899" s="41"/>
      <c r="BE5899" s="41"/>
      <c r="BF5899" s="41"/>
      <c r="BG5899" s="41"/>
      <c r="BH5899" s="41"/>
      <c r="BI5899" s="41"/>
      <c r="BJ5899" s="41"/>
      <c r="BK5899" s="41"/>
      <c r="BL5899" s="41"/>
      <c r="BM5899" s="41"/>
      <c r="BN5899" s="41"/>
      <c r="BO5899" s="41"/>
      <c r="BP5899" s="108"/>
      <c r="CG5899" s="102"/>
      <c r="CI5899" s="45"/>
    </row>
    <row r="5900" spans="37:87" ht="13" customHeight="1">
      <c r="AK5900" s="114"/>
      <c r="AL5900" s="41"/>
      <c r="AM5900" s="41"/>
      <c r="AN5900" s="41"/>
      <c r="AO5900" s="41"/>
      <c r="AP5900" s="41"/>
      <c r="AQ5900" s="41"/>
      <c r="AR5900" s="41"/>
      <c r="AS5900" s="41"/>
      <c r="AT5900" s="41"/>
      <c r="AU5900" s="41"/>
      <c r="AV5900" s="41"/>
      <c r="AW5900" s="41"/>
      <c r="AX5900" s="41"/>
      <c r="AY5900" s="41"/>
      <c r="AZ5900" s="41"/>
      <c r="BA5900" s="41"/>
      <c r="BB5900" s="41"/>
      <c r="BC5900" s="41"/>
      <c r="BD5900" s="41"/>
      <c r="BE5900" s="41"/>
      <c r="BF5900" s="41"/>
      <c r="BG5900" s="41"/>
      <c r="BH5900" s="41"/>
      <c r="BI5900" s="41"/>
      <c r="BJ5900" s="41"/>
      <c r="BK5900" s="41"/>
      <c r="BL5900" s="41"/>
      <c r="BM5900" s="41"/>
      <c r="BN5900" s="41"/>
      <c r="BO5900" s="41"/>
      <c r="BP5900" s="108"/>
      <c r="CG5900" s="102"/>
      <c r="CI5900" s="45"/>
    </row>
    <row r="5901" spans="37:87" ht="13" customHeight="1">
      <c r="AK5901" s="114"/>
      <c r="AL5901" s="41"/>
      <c r="AM5901" s="41"/>
      <c r="AN5901" s="41"/>
      <c r="AO5901" s="41"/>
      <c r="AP5901" s="41"/>
      <c r="AQ5901" s="41"/>
      <c r="AR5901" s="41"/>
      <c r="AS5901" s="41"/>
      <c r="AT5901" s="41"/>
      <c r="AU5901" s="41"/>
      <c r="AV5901" s="41"/>
      <c r="AW5901" s="41"/>
      <c r="AX5901" s="41"/>
      <c r="AY5901" s="41"/>
      <c r="AZ5901" s="41"/>
      <c r="BA5901" s="41"/>
      <c r="BB5901" s="41"/>
      <c r="BC5901" s="41"/>
      <c r="BD5901" s="41"/>
      <c r="BE5901" s="41"/>
      <c r="BF5901" s="41"/>
      <c r="BG5901" s="41"/>
      <c r="BH5901" s="41"/>
      <c r="BI5901" s="41"/>
      <c r="BJ5901" s="41"/>
      <c r="BK5901" s="41"/>
      <c r="BL5901" s="41"/>
      <c r="BM5901" s="41"/>
      <c r="BN5901" s="41"/>
      <c r="BO5901" s="41"/>
      <c r="BP5901" s="108"/>
      <c r="CG5901" s="102"/>
      <c r="CI5901" s="45"/>
    </row>
    <row r="5902" spans="37:87" ht="13" customHeight="1">
      <c r="AK5902" s="114"/>
      <c r="AL5902" s="41"/>
      <c r="AM5902" s="41"/>
      <c r="AN5902" s="41"/>
      <c r="AO5902" s="41"/>
      <c r="AP5902" s="41"/>
      <c r="AQ5902" s="41"/>
      <c r="AR5902" s="41"/>
      <c r="AS5902" s="41"/>
      <c r="AT5902" s="41"/>
      <c r="AU5902" s="41"/>
      <c r="AV5902" s="41"/>
      <c r="AW5902" s="41"/>
      <c r="AX5902" s="41"/>
      <c r="AY5902" s="41"/>
      <c r="AZ5902" s="41"/>
      <c r="BA5902" s="41"/>
      <c r="BB5902" s="41"/>
      <c r="BC5902" s="41"/>
      <c r="BD5902" s="41"/>
      <c r="BE5902" s="41"/>
      <c r="BF5902" s="41"/>
      <c r="BG5902" s="41"/>
      <c r="BH5902" s="41"/>
      <c r="BI5902" s="41"/>
      <c r="BJ5902" s="41"/>
      <c r="BK5902" s="41"/>
      <c r="BL5902" s="41"/>
      <c r="BM5902" s="41"/>
      <c r="BN5902" s="41"/>
      <c r="BO5902" s="41"/>
      <c r="BP5902" s="108"/>
      <c r="CG5902" s="102"/>
      <c r="CI5902" s="45"/>
    </row>
    <row r="5903" spans="37:87" ht="13" customHeight="1">
      <c r="AK5903" s="114"/>
      <c r="AL5903" s="41"/>
      <c r="AM5903" s="41"/>
      <c r="AN5903" s="41"/>
      <c r="AO5903" s="41"/>
      <c r="AP5903" s="41"/>
      <c r="AQ5903" s="41"/>
      <c r="AR5903" s="41"/>
      <c r="AS5903" s="41"/>
      <c r="AT5903" s="41"/>
      <c r="AU5903" s="41"/>
      <c r="AV5903" s="41"/>
      <c r="AW5903" s="41"/>
      <c r="AX5903" s="41"/>
      <c r="AY5903" s="41"/>
      <c r="AZ5903" s="41"/>
      <c r="BA5903" s="41"/>
      <c r="BB5903" s="41"/>
      <c r="BC5903" s="41"/>
      <c r="BD5903" s="41"/>
      <c r="BE5903" s="41"/>
      <c r="BF5903" s="41"/>
      <c r="BG5903" s="41"/>
      <c r="BH5903" s="41"/>
      <c r="BI5903" s="41"/>
      <c r="BJ5903" s="41"/>
      <c r="BK5903" s="41"/>
      <c r="BL5903" s="41"/>
      <c r="BM5903" s="41"/>
      <c r="BN5903" s="41"/>
      <c r="BO5903" s="41"/>
      <c r="BP5903" s="108"/>
      <c r="CG5903" s="102"/>
      <c r="CI5903" s="45"/>
    </row>
    <row r="5904" spans="37:87" ht="13" customHeight="1">
      <c r="AK5904" s="114"/>
      <c r="AL5904" s="41"/>
      <c r="AM5904" s="41"/>
      <c r="AN5904" s="41"/>
      <c r="AO5904" s="41"/>
      <c r="AP5904" s="41"/>
      <c r="AQ5904" s="41"/>
      <c r="AR5904" s="41"/>
      <c r="AS5904" s="41"/>
      <c r="AT5904" s="41"/>
      <c r="AU5904" s="41"/>
      <c r="AV5904" s="41"/>
      <c r="AW5904" s="41"/>
      <c r="AX5904" s="41"/>
      <c r="AY5904" s="41"/>
      <c r="AZ5904" s="41"/>
      <c r="BA5904" s="41"/>
      <c r="BB5904" s="41"/>
      <c r="BC5904" s="41"/>
      <c r="BD5904" s="41"/>
      <c r="BE5904" s="41"/>
      <c r="BF5904" s="41"/>
      <c r="BG5904" s="41"/>
      <c r="BH5904" s="41"/>
      <c r="BI5904" s="41"/>
      <c r="BJ5904" s="41"/>
      <c r="BK5904" s="41"/>
      <c r="BL5904" s="41"/>
      <c r="BM5904" s="41"/>
      <c r="BN5904" s="41"/>
      <c r="BO5904" s="41"/>
      <c r="BP5904" s="108"/>
      <c r="CG5904" s="102"/>
      <c r="CI5904" s="45"/>
    </row>
    <row r="5905" spans="37:87" ht="13" customHeight="1">
      <c r="AK5905" s="114"/>
      <c r="AL5905" s="41"/>
      <c r="AM5905" s="41"/>
      <c r="AN5905" s="41"/>
      <c r="AO5905" s="41"/>
      <c r="AP5905" s="41"/>
      <c r="AQ5905" s="41"/>
      <c r="AR5905" s="41"/>
      <c r="AS5905" s="41"/>
      <c r="AT5905" s="41"/>
      <c r="AU5905" s="41"/>
      <c r="AV5905" s="41"/>
      <c r="AW5905" s="41"/>
      <c r="AX5905" s="41"/>
      <c r="AY5905" s="41"/>
      <c r="AZ5905" s="41"/>
      <c r="BA5905" s="41"/>
      <c r="BB5905" s="41"/>
      <c r="BC5905" s="41"/>
      <c r="BD5905" s="41"/>
      <c r="BE5905" s="41"/>
      <c r="BF5905" s="41"/>
      <c r="BG5905" s="41"/>
      <c r="BH5905" s="41"/>
      <c r="BI5905" s="41"/>
      <c r="BJ5905" s="41"/>
      <c r="BK5905" s="41"/>
      <c r="BL5905" s="41"/>
      <c r="BM5905" s="41"/>
      <c r="BN5905" s="41"/>
      <c r="BO5905" s="41"/>
      <c r="BP5905" s="108"/>
      <c r="CG5905" s="102"/>
      <c r="CI5905" s="45"/>
    </row>
    <row r="5906" spans="37:87" ht="13" customHeight="1">
      <c r="AK5906" s="114"/>
      <c r="AL5906" s="41"/>
      <c r="AM5906" s="41"/>
      <c r="AN5906" s="41"/>
      <c r="AO5906" s="41"/>
      <c r="AP5906" s="41"/>
      <c r="AQ5906" s="41"/>
      <c r="AR5906" s="41"/>
      <c r="AS5906" s="41"/>
      <c r="AT5906" s="41"/>
      <c r="AU5906" s="41"/>
      <c r="AV5906" s="41"/>
      <c r="AW5906" s="41"/>
      <c r="AX5906" s="41"/>
      <c r="AY5906" s="41"/>
      <c r="AZ5906" s="41"/>
      <c r="BA5906" s="41"/>
      <c r="BB5906" s="41"/>
      <c r="BC5906" s="41"/>
      <c r="BD5906" s="41"/>
      <c r="BE5906" s="41"/>
      <c r="BF5906" s="41"/>
      <c r="BG5906" s="41"/>
      <c r="BH5906" s="41"/>
      <c r="BI5906" s="41"/>
      <c r="BJ5906" s="41"/>
      <c r="BK5906" s="41"/>
      <c r="BL5906" s="41"/>
      <c r="BM5906" s="41"/>
      <c r="BN5906" s="41"/>
      <c r="BO5906" s="41"/>
      <c r="BP5906" s="108"/>
      <c r="CG5906" s="102"/>
      <c r="CI5906" s="45"/>
    </row>
    <row r="5907" spans="37:87" ht="13" customHeight="1">
      <c r="AK5907" s="114"/>
      <c r="AL5907" s="41"/>
      <c r="AM5907" s="41"/>
      <c r="AN5907" s="41"/>
      <c r="AO5907" s="41"/>
      <c r="AP5907" s="41"/>
      <c r="AQ5907" s="41"/>
      <c r="AR5907" s="41"/>
      <c r="AS5907" s="41"/>
      <c r="AT5907" s="41"/>
      <c r="AU5907" s="41"/>
      <c r="AV5907" s="41"/>
      <c r="AW5907" s="41"/>
      <c r="AX5907" s="41"/>
      <c r="AY5907" s="41"/>
      <c r="AZ5907" s="41"/>
      <c r="BA5907" s="41"/>
      <c r="BB5907" s="41"/>
      <c r="BC5907" s="41"/>
      <c r="BD5907" s="41"/>
      <c r="BE5907" s="41"/>
      <c r="BF5907" s="41"/>
      <c r="BG5907" s="41"/>
      <c r="BH5907" s="41"/>
      <c r="BI5907" s="41"/>
      <c r="BJ5907" s="41"/>
      <c r="BK5907" s="41"/>
      <c r="BL5907" s="41"/>
      <c r="BM5907" s="41"/>
      <c r="BN5907" s="41"/>
      <c r="BO5907" s="41"/>
      <c r="BP5907" s="108"/>
      <c r="CG5907" s="102"/>
      <c r="CI5907" s="45"/>
    </row>
    <row r="5908" spans="37:87" ht="13" customHeight="1">
      <c r="AK5908" s="114"/>
      <c r="AL5908" s="41"/>
      <c r="AM5908" s="41"/>
      <c r="AN5908" s="41"/>
      <c r="AO5908" s="41"/>
      <c r="AP5908" s="41"/>
      <c r="AQ5908" s="41"/>
      <c r="AR5908" s="41"/>
      <c r="AS5908" s="41"/>
      <c r="AT5908" s="41"/>
      <c r="AU5908" s="41"/>
      <c r="AV5908" s="41"/>
      <c r="AW5908" s="41"/>
      <c r="AX5908" s="41"/>
      <c r="AY5908" s="41"/>
      <c r="AZ5908" s="41"/>
      <c r="BA5908" s="41"/>
      <c r="BB5908" s="41"/>
      <c r="BC5908" s="41"/>
      <c r="BD5908" s="41"/>
      <c r="BE5908" s="41"/>
      <c r="BF5908" s="41"/>
      <c r="BG5908" s="41"/>
      <c r="BH5908" s="41"/>
      <c r="BI5908" s="41"/>
      <c r="BJ5908" s="41"/>
      <c r="BK5908" s="41"/>
      <c r="BL5908" s="41"/>
      <c r="BM5908" s="41"/>
      <c r="BN5908" s="41"/>
      <c r="BO5908" s="41"/>
      <c r="BP5908" s="108"/>
      <c r="CG5908" s="102"/>
      <c r="CI5908" s="45"/>
    </row>
    <row r="5909" spans="37:87" ht="13" customHeight="1">
      <c r="AK5909" s="114"/>
      <c r="AL5909" s="41"/>
      <c r="AM5909" s="41"/>
      <c r="AN5909" s="41"/>
      <c r="AO5909" s="41"/>
      <c r="AP5909" s="41"/>
      <c r="AQ5909" s="41"/>
      <c r="AR5909" s="41"/>
      <c r="AS5909" s="41"/>
      <c r="AT5909" s="41"/>
      <c r="AU5909" s="41"/>
      <c r="AV5909" s="41"/>
      <c r="AW5909" s="41"/>
      <c r="AX5909" s="41"/>
      <c r="AY5909" s="41"/>
      <c r="AZ5909" s="41"/>
      <c r="BA5909" s="41"/>
      <c r="BB5909" s="41"/>
      <c r="BC5909" s="41"/>
      <c r="BD5909" s="41"/>
      <c r="BE5909" s="41"/>
      <c r="BF5909" s="41"/>
      <c r="BG5909" s="41"/>
      <c r="BH5909" s="41"/>
      <c r="BI5909" s="41"/>
      <c r="BJ5909" s="41"/>
      <c r="BK5909" s="41"/>
      <c r="BL5909" s="41"/>
      <c r="BM5909" s="41"/>
      <c r="BN5909" s="41"/>
      <c r="BO5909" s="41"/>
      <c r="BP5909" s="108"/>
      <c r="CG5909" s="102"/>
      <c r="CI5909" s="45"/>
    </row>
    <row r="5910" spans="37:87" ht="13" customHeight="1">
      <c r="AK5910" s="114"/>
      <c r="AL5910" s="41"/>
      <c r="AM5910" s="41"/>
      <c r="AN5910" s="41"/>
      <c r="AO5910" s="41"/>
      <c r="AP5910" s="41"/>
      <c r="AQ5910" s="41"/>
      <c r="AR5910" s="41"/>
      <c r="AS5910" s="41"/>
      <c r="AT5910" s="41"/>
      <c r="AU5910" s="41"/>
      <c r="AV5910" s="41"/>
      <c r="AW5910" s="41"/>
      <c r="AX5910" s="41"/>
      <c r="AY5910" s="41"/>
      <c r="AZ5910" s="41"/>
      <c r="BA5910" s="41"/>
      <c r="BB5910" s="41"/>
      <c r="BC5910" s="41"/>
      <c r="BD5910" s="41"/>
      <c r="BE5910" s="41"/>
      <c r="BF5910" s="41"/>
      <c r="BG5910" s="41"/>
      <c r="BH5910" s="41"/>
      <c r="BI5910" s="41"/>
      <c r="BJ5910" s="41"/>
      <c r="BK5910" s="41"/>
      <c r="BL5910" s="41"/>
      <c r="BM5910" s="41"/>
      <c r="BN5910" s="41"/>
      <c r="BO5910" s="41"/>
      <c r="BP5910" s="108"/>
      <c r="CG5910" s="102"/>
      <c r="CI5910" s="45"/>
    </row>
    <row r="5911" spans="37:87" ht="13" customHeight="1">
      <c r="AK5911" s="114"/>
      <c r="AL5911" s="41"/>
      <c r="AM5911" s="41"/>
      <c r="AN5911" s="41"/>
      <c r="AO5911" s="41"/>
      <c r="AP5911" s="41"/>
      <c r="AQ5911" s="41"/>
      <c r="AR5911" s="41"/>
      <c r="AS5911" s="41"/>
      <c r="AT5911" s="41"/>
      <c r="AU5911" s="41"/>
      <c r="AV5911" s="41"/>
      <c r="AW5911" s="41"/>
      <c r="AX5911" s="41"/>
      <c r="AY5911" s="41"/>
      <c r="AZ5911" s="41"/>
      <c r="BA5911" s="41"/>
      <c r="BB5911" s="41"/>
      <c r="BC5911" s="41"/>
      <c r="BD5911" s="41"/>
      <c r="BE5911" s="41"/>
      <c r="BF5911" s="41"/>
      <c r="BG5911" s="41"/>
      <c r="BH5911" s="41"/>
      <c r="BI5911" s="41"/>
      <c r="BJ5911" s="41"/>
      <c r="BK5911" s="41"/>
      <c r="BL5911" s="41"/>
      <c r="BM5911" s="41"/>
      <c r="BN5911" s="41"/>
      <c r="BO5911" s="41"/>
      <c r="BP5911" s="108"/>
      <c r="CG5911" s="102"/>
      <c r="CI5911" s="45"/>
    </row>
    <row r="5912" spans="37:87" ht="13" customHeight="1">
      <c r="AK5912" s="114"/>
      <c r="AL5912" s="41"/>
      <c r="AM5912" s="41"/>
      <c r="AN5912" s="41"/>
      <c r="AO5912" s="41"/>
      <c r="AP5912" s="41"/>
      <c r="AQ5912" s="41"/>
      <c r="AR5912" s="41"/>
      <c r="AS5912" s="41"/>
      <c r="AT5912" s="41"/>
      <c r="AU5912" s="41"/>
      <c r="AV5912" s="41"/>
      <c r="AW5912" s="41"/>
      <c r="AX5912" s="41"/>
      <c r="AY5912" s="41"/>
      <c r="AZ5912" s="41"/>
      <c r="BA5912" s="41"/>
      <c r="BB5912" s="41"/>
      <c r="BC5912" s="41"/>
      <c r="BD5912" s="41"/>
      <c r="BE5912" s="41"/>
      <c r="BF5912" s="41"/>
      <c r="BG5912" s="41"/>
      <c r="BH5912" s="41"/>
      <c r="BI5912" s="41"/>
      <c r="BJ5912" s="41"/>
      <c r="BK5912" s="41"/>
      <c r="BL5912" s="41"/>
      <c r="BM5912" s="41"/>
      <c r="BN5912" s="41"/>
      <c r="BO5912" s="41"/>
      <c r="BP5912" s="108"/>
      <c r="CG5912" s="102"/>
      <c r="CI5912" s="45"/>
    </row>
    <row r="5913" spans="37:87" ht="13" customHeight="1">
      <c r="AK5913" s="114"/>
      <c r="AL5913" s="41"/>
      <c r="AM5913" s="41"/>
      <c r="AN5913" s="41"/>
      <c r="AO5913" s="41"/>
      <c r="AP5913" s="41"/>
      <c r="AQ5913" s="41"/>
      <c r="AR5913" s="41"/>
      <c r="AS5913" s="41"/>
      <c r="AT5913" s="41"/>
      <c r="AU5913" s="41"/>
      <c r="AV5913" s="41"/>
      <c r="AW5913" s="41"/>
      <c r="AX5913" s="41"/>
      <c r="AY5913" s="41"/>
      <c r="AZ5913" s="41"/>
      <c r="BA5913" s="41"/>
      <c r="BB5913" s="41"/>
      <c r="BC5913" s="41"/>
      <c r="BD5913" s="41"/>
      <c r="BE5913" s="41"/>
      <c r="BF5913" s="41"/>
      <c r="BG5913" s="41"/>
      <c r="BH5913" s="41"/>
      <c r="BI5913" s="41"/>
      <c r="BJ5913" s="41"/>
      <c r="BK5913" s="41"/>
      <c r="BL5913" s="41"/>
      <c r="BM5913" s="41"/>
      <c r="BN5913" s="41"/>
      <c r="BO5913" s="41"/>
      <c r="BP5913" s="108"/>
      <c r="CG5913" s="102"/>
      <c r="CI5913" s="45"/>
    </row>
    <row r="5914" spans="37:87" ht="13" customHeight="1">
      <c r="AK5914" s="114"/>
      <c r="AL5914" s="41"/>
      <c r="AM5914" s="41"/>
      <c r="AN5914" s="41"/>
      <c r="AO5914" s="41"/>
      <c r="AP5914" s="41"/>
      <c r="AQ5914" s="41"/>
      <c r="AR5914" s="41"/>
      <c r="AS5914" s="41"/>
      <c r="AT5914" s="41"/>
      <c r="AU5914" s="41"/>
      <c r="AV5914" s="41"/>
      <c r="AW5914" s="41"/>
      <c r="AX5914" s="41"/>
      <c r="AY5914" s="41"/>
      <c r="AZ5914" s="41"/>
      <c r="BA5914" s="41"/>
      <c r="BB5914" s="41"/>
      <c r="BC5914" s="41"/>
      <c r="BD5914" s="41"/>
      <c r="BE5914" s="41"/>
      <c r="BF5914" s="41"/>
      <c r="BG5914" s="41"/>
      <c r="BH5914" s="41"/>
      <c r="BI5914" s="41"/>
      <c r="BJ5914" s="41"/>
      <c r="BK5914" s="41"/>
      <c r="BL5914" s="41"/>
      <c r="BM5914" s="41"/>
      <c r="BN5914" s="41"/>
      <c r="BO5914" s="41"/>
      <c r="BP5914" s="108"/>
      <c r="CG5914" s="102"/>
      <c r="CI5914" s="45"/>
    </row>
    <row r="5915" spans="37:87" ht="13" customHeight="1">
      <c r="AK5915" s="114"/>
      <c r="AL5915" s="41"/>
      <c r="AM5915" s="41"/>
      <c r="AN5915" s="41"/>
      <c r="AO5915" s="41"/>
      <c r="AP5915" s="41"/>
      <c r="AQ5915" s="41"/>
      <c r="AR5915" s="41"/>
      <c r="AS5915" s="41"/>
      <c r="AT5915" s="41"/>
      <c r="AU5915" s="41"/>
      <c r="AV5915" s="41"/>
      <c r="AW5915" s="41"/>
      <c r="AX5915" s="41"/>
      <c r="AY5915" s="41"/>
      <c r="AZ5915" s="41"/>
      <c r="BA5915" s="41"/>
      <c r="BB5915" s="41"/>
      <c r="BC5915" s="41"/>
      <c r="BD5915" s="41"/>
      <c r="BE5915" s="41"/>
      <c r="BF5915" s="41"/>
      <c r="BG5915" s="41"/>
      <c r="BH5915" s="41"/>
      <c r="BI5915" s="41"/>
      <c r="BJ5915" s="41"/>
      <c r="BK5915" s="41"/>
      <c r="BL5915" s="41"/>
      <c r="BM5915" s="41"/>
      <c r="BN5915" s="41"/>
      <c r="BO5915" s="41"/>
      <c r="BP5915" s="108"/>
      <c r="CG5915" s="102"/>
      <c r="CI5915" s="45"/>
    </row>
    <row r="5916" spans="37:87" ht="13" customHeight="1">
      <c r="AK5916" s="114"/>
      <c r="AL5916" s="41"/>
      <c r="AM5916" s="41"/>
      <c r="AN5916" s="41"/>
      <c r="AO5916" s="41"/>
      <c r="AP5916" s="41"/>
      <c r="AQ5916" s="41"/>
      <c r="AR5916" s="41"/>
      <c r="AS5916" s="41"/>
      <c r="AT5916" s="41"/>
      <c r="AU5916" s="41"/>
      <c r="AV5916" s="41"/>
      <c r="AW5916" s="41"/>
      <c r="AX5916" s="41"/>
      <c r="AY5916" s="41"/>
      <c r="AZ5916" s="41"/>
      <c r="BA5916" s="41"/>
      <c r="BB5916" s="41"/>
      <c r="BC5916" s="41"/>
      <c r="BD5916" s="41"/>
      <c r="BE5916" s="41"/>
      <c r="BF5916" s="41"/>
      <c r="BG5916" s="41"/>
      <c r="BH5916" s="41"/>
      <c r="BI5916" s="41"/>
      <c r="BJ5916" s="41"/>
      <c r="BK5916" s="41"/>
      <c r="BL5916" s="41"/>
      <c r="BM5916" s="41"/>
      <c r="BN5916" s="41"/>
      <c r="BO5916" s="41"/>
      <c r="BP5916" s="108"/>
      <c r="CG5916" s="102"/>
      <c r="CI5916" s="45"/>
    </row>
    <row r="5917" spans="37:87" ht="13" customHeight="1">
      <c r="AK5917" s="114"/>
      <c r="AL5917" s="41"/>
      <c r="AM5917" s="41"/>
      <c r="AN5917" s="41"/>
      <c r="AO5917" s="41"/>
      <c r="AP5917" s="41"/>
      <c r="AQ5917" s="41"/>
      <c r="AR5917" s="41"/>
      <c r="AS5917" s="41"/>
      <c r="AT5917" s="41"/>
      <c r="AU5917" s="41"/>
      <c r="AV5917" s="41"/>
      <c r="AW5917" s="41"/>
      <c r="AX5917" s="41"/>
      <c r="AY5917" s="41"/>
      <c r="AZ5917" s="41"/>
      <c r="BA5917" s="41"/>
      <c r="BB5917" s="41"/>
      <c r="BC5917" s="41"/>
      <c r="BD5917" s="41"/>
      <c r="BE5917" s="41"/>
      <c r="BF5917" s="41"/>
      <c r="BG5917" s="41"/>
      <c r="BH5917" s="41"/>
      <c r="BI5917" s="41"/>
      <c r="BJ5917" s="41"/>
      <c r="BK5917" s="41"/>
      <c r="BL5917" s="41"/>
      <c r="BM5917" s="41"/>
      <c r="BN5917" s="41"/>
      <c r="BO5917" s="41"/>
      <c r="BP5917" s="108"/>
      <c r="CG5917" s="102"/>
      <c r="CI5917" s="45"/>
    </row>
    <row r="5918" spans="37:87" ht="13" customHeight="1">
      <c r="AK5918" s="114"/>
      <c r="AL5918" s="41"/>
      <c r="AM5918" s="41"/>
      <c r="AN5918" s="41"/>
      <c r="AO5918" s="41"/>
      <c r="AP5918" s="41"/>
      <c r="AQ5918" s="41"/>
      <c r="AR5918" s="41"/>
      <c r="AS5918" s="41"/>
      <c r="AT5918" s="41"/>
      <c r="AU5918" s="41"/>
      <c r="AV5918" s="41"/>
      <c r="AW5918" s="41"/>
      <c r="AX5918" s="41"/>
      <c r="AY5918" s="41"/>
      <c r="AZ5918" s="41"/>
      <c r="BA5918" s="41"/>
      <c r="BB5918" s="41"/>
      <c r="BC5918" s="41"/>
      <c r="BD5918" s="41"/>
      <c r="BE5918" s="41"/>
      <c r="BF5918" s="41"/>
      <c r="BG5918" s="41"/>
      <c r="BH5918" s="41"/>
      <c r="BI5918" s="41"/>
      <c r="BJ5918" s="41"/>
      <c r="BK5918" s="41"/>
      <c r="BL5918" s="41"/>
      <c r="BM5918" s="41"/>
      <c r="BN5918" s="41"/>
      <c r="BO5918" s="41"/>
      <c r="BP5918" s="108"/>
      <c r="CG5918" s="102"/>
      <c r="CI5918" s="45"/>
    </row>
    <row r="5919" spans="37:87" ht="13" customHeight="1">
      <c r="AK5919" s="114"/>
      <c r="AL5919" s="41"/>
      <c r="AM5919" s="41"/>
      <c r="AN5919" s="41"/>
      <c r="AO5919" s="41"/>
      <c r="AP5919" s="41"/>
      <c r="AQ5919" s="41"/>
      <c r="AR5919" s="41"/>
      <c r="AS5919" s="41"/>
      <c r="AT5919" s="41"/>
      <c r="AU5919" s="41"/>
      <c r="AV5919" s="41"/>
      <c r="AW5919" s="41"/>
      <c r="AX5919" s="41"/>
      <c r="AY5919" s="41"/>
      <c r="AZ5919" s="41"/>
      <c r="BA5919" s="41"/>
      <c r="BB5919" s="41"/>
      <c r="BC5919" s="41"/>
      <c r="BD5919" s="41"/>
      <c r="BE5919" s="41"/>
      <c r="BF5919" s="41"/>
      <c r="BG5919" s="41"/>
      <c r="BH5919" s="41"/>
      <c r="BI5919" s="41"/>
      <c r="BJ5919" s="41"/>
      <c r="BK5919" s="41"/>
      <c r="BL5919" s="41"/>
      <c r="BM5919" s="41"/>
      <c r="BN5919" s="41"/>
      <c r="BO5919" s="41"/>
      <c r="BP5919" s="108"/>
      <c r="CG5919" s="102"/>
      <c r="CI5919" s="45"/>
    </row>
    <row r="5920" spans="37:87" ht="13" customHeight="1">
      <c r="AK5920" s="114"/>
      <c r="AL5920" s="41"/>
      <c r="AM5920" s="41"/>
      <c r="AN5920" s="41"/>
      <c r="AO5920" s="41"/>
      <c r="AP5920" s="41"/>
      <c r="AQ5920" s="41"/>
      <c r="AR5920" s="41"/>
      <c r="AS5920" s="41"/>
      <c r="AT5920" s="41"/>
      <c r="AU5920" s="41"/>
      <c r="AV5920" s="41"/>
      <c r="AW5920" s="41"/>
      <c r="AX5920" s="41"/>
      <c r="AY5920" s="41"/>
      <c r="AZ5920" s="41"/>
      <c r="BA5920" s="41"/>
      <c r="BB5920" s="41"/>
      <c r="BC5920" s="41"/>
      <c r="BD5920" s="41"/>
      <c r="BE5920" s="41"/>
      <c r="BF5920" s="41"/>
      <c r="BG5920" s="41"/>
      <c r="BH5920" s="41"/>
      <c r="BI5920" s="41"/>
      <c r="BJ5920" s="41"/>
      <c r="BK5920" s="41"/>
      <c r="BL5920" s="41"/>
      <c r="BM5920" s="41"/>
      <c r="BN5920" s="41"/>
      <c r="BO5920" s="41"/>
      <c r="BP5920" s="108"/>
      <c r="CG5920" s="102"/>
      <c r="CI5920" s="45"/>
    </row>
    <row r="5921" spans="37:87" ht="13" customHeight="1">
      <c r="AK5921" s="114"/>
      <c r="AL5921" s="41"/>
      <c r="AM5921" s="41"/>
      <c r="AN5921" s="41"/>
      <c r="AO5921" s="41"/>
      <c r="AP5921" s="41"/>
      <c r="AQ5921" s="41"/>
      <c r="AR5921" s="41"/>
      <c r="AS5921" s="41"/>
      <c r="AT5921" s="41"/>
      <c r="AU5921" s="41"/>
      <c r="AV5921" s="41"/>
      <c r="AW5921" s="41"/>
      <c r="AX5921" s="41"/>
      <c r="AY5921" s="41"/>
      <c r="AZ5921" s="41"/>
      <c r="BA5921" s="41"/>
      <c r="BB5921" s="41"/>
      <c r="BC5921" s="41"/>
      <c r="BD5921" s="41"/>
      <c r="BE5921" s="41"/>
      <c r="BF5921" s="41"/>
      <c r="BG5921" s="41"/>
      <c r="BH5921" s="41"/>
      <c r="BI5921" s="41"/>
      <c r="BJ5921" s="41"/>
      <c r="BK5921" s="41"/>
      <c r="BL5921" s="41"/>
      <c r="BM5921" s="41"/>
      <c r="BN5921" s="41"/>
      <c r="BO5921" s="41"/>
      <c r="BP5921" s="108"/>
      <c r="CG5921" s="102"/>
      <c r="CI5921" s="45"/>
    </row>
    <row r="5922" spans="37:87" ht="13" customHeight="1">
      <c r="AK5922" s="114"/>
      <c r="AL5922" s="41"/>
      <c r="AM5922" s="41"/>
      <c r="AN5922" s="41"/>
      <c r="AO5922" s="41"/>
      <c r="AP5922" s="41"/>
      <c r="AQ5922" s="41"/>
      <c r="AR5922" s="41"/>
      <c r="AS5922" s="41"/>
      <c r="AT5922" s="41"/>
      <c r="AU5922" s="41"/>
      <c r="AV5922" s="41"/>
      <c r="AW5922" s="41"/>
      <c r="AX5922" s="41"/>
      <c r="AY5922" s="41"/>
      <c r="AZ5922" s="41"/>
      <c r="BA5922" s="41"/>
      <c r="BB5922" s="41"/>
      <c r="BC5922" s="41"/>
      <c r="BD5922" s="41"/>
      <c r="BE5922" s="41"/>
      <c r="BF5922" s="41"/>
      <c r="BG5922" s="41"/>
      <c r="BH5922" s="41"/>
      <c r="BI5922" s="41"/>
      <c r="BJ5922" s="41"/>
      <c r="BK5922" s="41"/>
      <c r="BL5922" s="41"/>
      <c r="BM5922" s="41"/>
      <c r="BN5922" s="41"/>
      <c r="BO5922" s="41"/>
      <c r="BP5922" s="108"/>
      <c r="CG5922" s="102"/>
      <c r="CI5922" s="45"/>
    </row>
    <row r="5923" spans="37:87" ht="13" customHeight="1">
      <c r="AK5923" s="114"/>
      <c r="AL5923" s="41"/>
      <c r="AM5923" s="41"/>
      <c r="AN5923" s="41"/>
      <c r="AO5923" s="41"/>
      <c r="AP5923" s="41"/>
      <c r="AQ5923" s="41"/>
      <c r="AR5923" s="41"/>
      <c r="AS5923" s="41"/>
      <c r="AT5923" s="41"/>
      <c r="AU5923" s="41"/>
      <c r="AV5923" s="41"/>
      <c r="AW5923" s="41"/>
      <c r="AX5923" s="41"/>
      <c r="AY5923" s="41"/>
      <c r="AZ5923" s="41"/>
      <c r="BA5923" s="41"/>
      <c r="BB5923" s="41"/>
      <c r="BC5923" s="41"/>
      <c r="BD5923" s="41"/>
      <c r="BE5923" s="41"/>
      <c r="BF5923" s="41"/>
      <c r="BG5923" s="41"/>
      <c r="BH5923" s="41"/>
      <c r="BI5923" s="41"/>
      <c r="BJ5923" s="41"/>
      <c r="BK5923" s="41"/>
      <c r="BL5923" s="41"/>
      <c r="BM5923" s="41"/>
      <c r="BN5923" s="41"/>
      <c r="BO5923" s="41"/>
      <c r="BP5923" s="108"/>
      <c r="CG5923" s="102"/>
      <c r="CI5923" s="45"/>
    </row>
    <row r="5924" spans="37:87" ht="13" customHeight="1">
      <c r="AK5924" s="114"/>
      <c r="AL5924" s="41"/>
      <c r="AM5924" s="41"/>
      <c r="AN5924" s="41"/>
      <c r="AO5924" s="41"/>
      <c r="AP5924" s="41"/>
      <c r="AQ5924" s="41"/>
      <c r="AR5924" s="41"/>
      <c r="AS5924" s="41"/>
      <c r="AT5924" s="41"/>
      <c r="AU5924" s="41"/>
      <c r="AV5924" s="41"/>
      <c r="AW5924" s="41"/>
      <c r="AX5924" s="41"/>
      <c r="AY5924" s="41"/>
      <c r="AZ5924" s="41"/>
      <c r="BA5924" s="41"/>
      <c r="BB5924" s="41"/>
      <c r="BC5924" s="41"/>
      <c r="BD5924" s="41"/>
      <c r="BE5924" s="41"/>
      <c r="BF5924" s="41"/>
      <c r="BG5924" s="41"/>
      <c r="BH5924" s="41"/>
      <c r="BI5924" s="41"/>
      <c r="BJ5924" s="41"/>
      <c r="BK5924" s="41"/>
      <c r="BL5924" s="41"/>
      <c r="BM5924" s="41"/>
      <c r="BN5924" s="41"/>
      <c r="BO5924" s="41"/>
      <c r="BP5924" s="108"/>
      <c r="CG5924" s="102"/>
      <c r="CI5924" s="45"/>
    </row>
    <row r="5925" spans="37:87" ht="13" customHeight="1">
      <c r="AK5925" s="114"/>
      <c r="AL5925" s="41"/>
      <c r="AM5925" s="41"/>
      <c r="AN5925" s="41"/>
      <c r="AO5925" s="41"/>
      <c r="AP5925" s="41"/>
      <c r="AQ5925" s="41"/>
      <c r="AR5925" s="41"/>
      <c r="AS5925" s="41"/>
      <c r="AT5925" s="41"/>
      <c r="AU5925" s="41"/>
      <c r="AV5925" s="41"/>
      <c r="AW5925" s="41"/>
      <c r="AX5925" s="41"/>
      <c r="AY5925" s="41"/>
      <c r="AZ5925" s="41"/>
      <c r="BA5925" s="41"/>
      <c r="BB5925" s="41"/>
      <c r="BC5925" s="41"/>
      <c r="BD5925" s="41"/>
      <c r="BE5925" s="41"/>
      <c r="BF5925" s="41"/>
      <c r="BG5925" s="41"/>
      <c r="BH5925" s="41"/>
      <c r="BI5925" s="41"/>
      <c r="BJ5925" s="41"/>
      <c r="BK5925" s="41"/>
      <c r="BL5925" s="41"/>
      <c r="BM5925" s="41"/>
      <c r="BN5925" s="41"/>
      <c r="BO5925" s="41"/>
      <c r="BP5925" s="108"/>
      <c r="CG5925" s="102"/>
      <c r="CI5925" s="45"/>
    </row>
    <row r="5926" spans="37:87" ht="13" customHeight="1">
      <c r="AK5926" s="114"/>
      <c r="AL5926" s="41"/>
      <c r="AM5926" s="41"/>
      <c r="AN5926" s="41"/>
      <c r="AO5926" s="41"/>
      <c r="AP5926" s="41"/>
      <c r="AQ5926" s="41"/>
      <c r="AR5926" s="41"/>
      <c r="AS5926" s="41"/>
      <c r="AT5926" s="41"/>
      <c r="AU5926" s="41"/>
      <c r="AV5926" s="41"/>
      <c r="AW5926" s="41"/>
      <c r="AX5926" s="41"/>
      <c r="AY5926" s="41"/>
      <c r="AZ5926" s="41"/>
      <c r="BA5926" s="41"/>
      <c r="BB5926" s="41"/>
      <c r="BC5926" s="41"/>
      <c r="BD5926" s="41"/>
      <c r="BE5926" s="41"/>
      <c r="BF5926" s="41"/>
      <c r="BG5926" s="41"/>
      <c r="BH5926" s="41"/>
      <c r="BI5926" s="41"/>
      <c r="BJ5926" s="41"/>
      <c r="BK5926" s="41"/>
      <c r="BL5926" s="41"/>
      <c r="BM5926" s="41"/>
      <c r="BN5926" s="41"/>
      <c r="BO5926" s="41"/>
      <c r="BP5926" s="108"/>
      <c r="CG5926" s="102"/>
      <c r="CI5926" s="45"/>
    </row>
    <row r="5927" spans="37:87" ht="13" customHeight="1">
      <c r="AK5927" s="114"/>
      <c r="AL5927" s="41"/>
      <c r="AM5927" s="41"/>
      <c r="AN5927" s="41"/>
      <c r="AO5927" s="41"/>
      <c r="AP5927" s="41"/>
      <c r="AQ5927" s="41"/>
      <c r="AR5927" s="41"/>
      <c r="AS5927" s="41"/>
      <c r="AT5927" s="41"/>
      <c r="AU5927" s="41"/>
      <c r="AV5927" s="41"/>
      <c r="AW5927" s="41"/>
      <c r="AX5927" s="41"/>
      <c r="AY5927" s="41"/>
      <c r="AZ5927" s="41"/>
      <c r="BA5927" s="41"/>
      <c r="BB5927" s="41"/>
      <c r="BC5927" s="41"/>
      <c r="BD5927" s="41"/>
      <c r="BE5927" s="41"/>
      <c r="BF5927" s="41"/>
      <c r="BG5927" s="41"/>
      <c r="BH5927" s="41"/>
      <c r="BI5927" s="41"/>
      <c r="BJ5927" s="41"/>
      <c r="BK5927" s="41"/>
      <c r="BL5927" s="41"/>
      <c r="BM5927" s="41"/>
      <c r="BN5927" s="41"/>
      <c r="BO5927" s="41"/>
      <c r="BP5927" s="108"/>
      <c r="CG5927" s="102"/>
      <c r="CI5927" s="45"/>
    </row>
    <row r="5928" spans="37:87" ht="13" customHeight="1">
      <c r="AK5928" s="114"/>
      <c r="AL5928" s="41"/>
      <c r="AM5928" s="41"/>
      <c r="AN5928" s="41"/>
      <c r="AO5928" s="41"/>
      <c r="AP5928" s="41"/>
      <c r="AQ5928" s="41"/>
      <c r="AR5928" s="41"/>
      <c r="AS5928" s="41"/>
      <c r="AT5928" s="41"/>
      <c r="AU5928" s="41"/>
      <c r="AV5928" s="41"/>
      <c r="AW5928" s="41"/>
      <c r="AX5928" s="41"/>
      <c r="AY5928" s="41"/>
      <c r="AZ5928" s="41"/>
      <c r="BA5928" s="41"/>
      <c r="BB5928" s="41"/>
      <c r="BC5928" s="41"/>
      <c r="BD5928" s="41"/>
      <c r="BE5928" s="41"/>
      <c r="BF5928" s="41"/>
      <c r="BG5928" s="41"/>
      <c r="BH5928" s="41"/>
      <c r="BI5928" s="41"/>
      <c r="BJ5928" s="41"/>
      <c r="BK5928" s="41"/>
      <c r="BL5928" s="41"/>
      <c r="BM5928" s="41"/>
      <c r="BN5928" s="41"/>
      <c r="BO5928" s="41"/>
      <c r="BP5928" s="108"/>
      <c r="CG5928" s="102"/>
      <c r="CI5928" s="45"/>
    </row>
    <row r="5929" spans="37:87" ht="13" customHeight="1">
      <c r="AK5929" s="114"/>
      <c r="AL5929" s="41"/>
      <c r="AM5929" s="41"/>
      <c r="AN5929" s="41"/>
      <c r="AO5929" s="41"/>
      <c r="AP5929" s="41"/>
      <c r="AQ5929" s="41"/>
      <c r="AR5929" s="41"/>
      <c r="AS5929" s="41"/>
      <c r="AT5929" s="41"/>
      <c r="AU5929" s="41"/>
      <c r="AV5929" s="41"/>
      <c r="AW5929" s="41"/>
      <c r="AX5929" s="41"/>
      <c r="AY5929" s="41"/>
      <c r="AZ5929" s="41"/>
      <c r="BA5929" s="41"/>
      <c r="BB5929" s="41"/>
      <c r="BC5929" s="41"/>
      <c r="BD5929" s="41"/>
      <c r="BE5929" s="41"/>
      <c r="BF5929" s="41"/>
      <c r="BG5929" s="41"/>
      <c r="BH5929" s="41"/>
      <c r="BI5929" s="41"/>
      <c r="BJ5929" s="41"/>
      <c r="BK5929" s="41"/>
      <c r="BL5929" s="41"/>
      <c r="BM5929" s="41"/>
      <c r="BN5929" s="41"/>
      <c r="BO5929" s="41"/>
      <c r="BP5929" s="108"/>
      <c r="CG5929" s="102"/>
      <c r="CI5929" s="45"/>
    </row>
    <row r="5930" spans="37:87" ht="13" customHeight="1">
      <c r="AK5930" s="114"/>
      <c r="AL5930" s="41"/>
      <c r="AM5930" s="41"/>
      <c r="AN5930" s="41"/>
      <c r="AO5930" s="41"/>
      <c r="AP5930" s="41"/>
      <c r="AQ5930" s="41"/>
      <c r="AR5930" s="41"/>
      <c r="AS5930" s="41"/>
      <c r="AT5930" s="41"/>
      <c r="AU5930" s="41"/>
      <c r="AV5930" s="41"/>
      <c r="AW5930" s="41"/>
      <c r="AX5930" s="41"/>
      <c r="AY5930" s="41"/>
      <c r="AZ5930" s="41"/>
      <c r="BA5930" s="41"/>
      <c r="BB5930" s="41"/>
      <c r="BC5930" s="41"/>
      <c r="BD5930" s="41"/>
      <c r="BE5930" s="41"/>
      <c r="BF5930" s="41"/>
      <c r="BG5930" s="41"/>
      <c r="BH5930" s="41"/>
      <c r="BI5930" s="41"/>
      <c r="BJ5930" s="41"/>
      <c r="BK5930" s="41"/>
      <c r="BL5930" s="41"/>
      <c r="BM5930" s="41"/>
      <c r="BN5930" s="41"/>
      <c r="BO5930" s="41"/>
      <c r="BP5930" s="108"/>
      <c r="CG5930" s="102"/>
      <c r="CI5930" s="45"/>
    </row>
    <row r="5931" spans="37:87" ht="13" customHeight="1">
      <c r="AK5931" s="114"/>
      <c r="AL5931" s="41"/>
      <c r="AM5931" s="41"/>
      <c r="AN5931" s="41"/>
      <c r="AO5931" s="41"/>
      <c r="AP5931" s="41"/>
      <c r="AQ5931" s="41"/>
      <c r="AR5931" s="41"/>
      <c r="AS5931" s="41"/>
      <c r="AT5931" s="41"/>
      <c r="AU5931" s="41"/>
      <c r="AV5931" s="41"/>
      <c r="AW5931" s="41"/>
      <c r="AX5931" s="41"/>
      <c r="AY5931" s="41"/>
      <c r="AZ5931" s="41"/>
      <c r="BA5931" s="41"/>
      <c r="BB5931" s="41"/>
      <c r="BC5931" s="41"/>
      <c r="BD5931" s="41"/>
      <c r="BE5931" s="41"/>
      <c r="BF5931" s="41"/>
      <c r="BG5931" s="41"/>
      <c r="BH5931" s="41"/>
      <c r="BI5931" s="41"/>
      <c r="BJ5931" s="41"/>
      <c r="BK5931" s="41"/>
      <c r="BL5931" s="41"/>
      <c r="BM5931" s="41"/>
      <c r="BN5931" s="41"/>
      <c r="BO5931" s="41"/>
      <c r="BP5931" s="108"/>
      <c r="CG5931" s="102"/>
      <c r="CI5931" s="45"/>
    </row>
    <row r="5932" spans="37:87" ht="13" customHeight="1">
      <c r="AK5932" s="114"/>
      <c r="AL5932" s="41"/>
      <c r="AM5932" s="41"/>
      <c r="AN5932" s="41"/>
      <c r="AO5932" s="41"/>
      <c r="AP5932" s="41"/>
      <c r="AQ5932" s="41"/>
      <c r="AR5932" s="41"/>
      <c r="AS5932" s="41"/>
      <c r="AT5932" s="41"/>
      <c r="AU5932" s="41"/>
      <c r="AV5932" s="41"/>
      <c r="AW5932" s="41"/>
      <c r="AX5932" s="41"/>
      <c r="AY5932" s="41"/>
      <c r="AZ5932" s="41"/>
      <c r="BA5932" s="41"/>
      <c r="BB5932" s="41"/>
      <c r="BC5932" s="41"/>
      <c r="BD5932" s="41"/>
      <c r="BE5932" s="41"/>
      <c r="BF5932" s="41"/>
      <c r="BG5932" s="41"/>
      <c r="BH5932" s="41"/>
      <c r="BI5932" s="41"/>
      <c r="BJ5932" s="41"/>
      <c r="BK5932" s="41"/>
      <c r="BL5932" s="41"/>
      <c r="BM5932" s="41"/>
      <c r="BN5932" s="41"/>
      <c r="BO5932" s="41"/>
      <c r="BP5932" s="108"/>
      <c r="CG5932" s="102"/>
      <c r="CI5932" s="45"/>
    </row>
    <row r="5933" spans="37:87" ht="13" customHeight="1">
      <c r="AK5933" s="114"/>
      <c r="AL5933" s="41"/>
      <c r="AM5933" s="41"/>
      <c r="AN5933" s="41"/>
      <c r="AO5933" s="41"/>
      <c r="AP5933" s="41"/>
      <c r="AQ5933" s="41"/>
      <c r="AR5933" s="41"/>
      <c r="AS5933" s="41"/>
      <c r="AT5933" s="41"/>
      <c r="AU5933" s="41"/>
      <c r="AV5933" s="41"/>
      <c r="AW5933" s="41"/>
      <c r="AX5933" s="41"/>
      <c r="AY5933" s="41"/>
      <c r="AZ5933" s="41"/>
      <c r="BA5933" s="41"/>
      <c r="BB5933" s="41"/>
      <c r="BC5933" s="41"/>
      <c r="BD5933" s="41"/>
      <c r="BE5933" s="41"/>
      <c r="BF5933" s="41"/>
      <c r="BG5933" s="41"/>
      <c r="BH5933" s="41"/>
      <c r="BI5933" s="41"/>
      <c r="BJ5933" s="41"/>
      <c r="BK5933" s="41"/>
      <c r="BL5933" s="41"/>
      <c r="BM5933" s="41"/>
      <c r="BN5933" s="41"/>
      <c r="BO5933" s="41"/>
      <c r="BP5933" s="108"/>
      <c r="CG5933" s="102"/>
      <c r="CI5933" s="45"/>
    </row>
    <row r="5934" spans="37:87" ht="13" customHeight="1">
      <c r="AK5934" s="114"/>
      <c r="AL5934" s="41"/>
      <c r="AM5934" s="41"/>
      <c r="AN5934" s="41"/>
      <c r="AO5934" s="41"/>
      <c r="AP5934" s="41"/>
      <c r="AQ5934" s="41"/>
      <c r="AR5934" s="41"/>
      <c r="AS5934" s="41"/>
      <c r="AT5934" s="41"/>
      <c r="AU5934" s="41"/>
      <c r="AV5934" s="41"/>
      <c r="AW5934" s="41"/>
      <c r="AX5934" s="41"/>
      <c r="AY5934" s="41"/>
      <c r="AZ5934" s="41"/>
      <c r="BA5934" s="41"/>
      <c r="BB5934" s="41"/>
      <c r="BC5934" s="41"/>
      <c r="BD5934" s="41"/>
      <c r="BE5934" s="41"/>
      <c r="BF5934" s="41"/>
      <c r="BG5934" s="41"/>
      <c r="BH5934" s="41"/>
      <c r="BI5934" s="41"/>
      <c r="BJ5934" s="41"/>
      <c r="BK5934" s="41"/>
      <c r="BL5934" s="41"/>
      <c r="BM5934" s="41"/>
      <c r="BN5934" s="41"/>
      <c r="BO5934" s="41"/>
      <c r="BP5934" s="108"/>
      <c r="CG5934" s="102"/>
      <c r="CI5934" s="45"/>
    </row>
    <row r="5935" spans="37:87" ht="13" customHeight="1">
      <c r="AK5935" s="114"/>
      <c r="AL5935" s="41"/>
      <c r="AM5935" s="41"/>
      <c r="AN5935" s="41"/>
      <c r="AO5935" s="41"/>
      <c r="AP5935" s="41"/>
      <c r="AQ5935" s="41"/>
      <c r="AR5935" s="41"/>
      <c r="AS5935" s="41"/>
      <c r="AT5935" s="41"/>
      <c r="AU5935" s="41"/>
      <c r="AV5935" s="41"/>
      <c r="AW5935" s="41"/>
      <c r="AX5935" s="41"/>
      <c r="AY5935" s="41"/>
      <c r="AZ5935" s="41"/>
      <c r="BA5935" s="41"/>
      <c r="BB5935" s="41"/>
      <c r="BC5935" s="41"/>
      <c r="BD5935" s="41"/>
      <c r="BE5935" s="41"/>
      <c r="BF5935" s="41"/>
      <c r="BG5935" s="41"/>
      <c r="BH5935" s="41"/>
      <c r="BI5935" s="41"/>
      <c r="BJ5935" s="41"/>
      <c r="BK5935" s="41"/>
      <c r="BL5935" s="41"/>
      <c r="BM5935" s="41"/>
      <c r="BN5935" s="41"/>
      <c r="BO5935" s="41"/>
      <c r="BP5935" s="108"/>
      <c r="CG5935" s="102"/>
      <c r="CI5935" s="45"/>
    </row>
    <row r="5936" spans="37:87" ht="13" customHeight="1">
      <c r="AK5936" s="114"/>
      <c r="AL5936" s="41"/>
      <c r="AM5936" s="41"/>
      <c r="AN5936" s="41"/>
      <c r="AO5936" s="41"/>
      <c r="AP5936" s="41"/>
      <c r="AQ5936" s="41"/>
      <c r="AR5936" s="41"/>
      <c r="AS5936" s="41"/>
      <c r="AT5936" s="41"/>
      <c r="AU5936" s="41"/>
      <c r="AV5936" s="41"/>
      <c r="AW5936" s="41"/>
      <c r="AX5936" s="41"/>
      <c r="AY5936" s="41"/>
      <c r="AZ5936" s="41"/>
      <c r="BA5936" s="41"/>
      <c r="BB5936" s="41"/>
      <c r="BC5936" s="41"/>
      <c r="BD5936" s="41"/>
      <c r="BE5936" s="41"/>
      <c r="BF5936" s="41"/>
      <c r="BG5936" s="41"/>
      <c r="BH5936" s="41"/>
      <c r="BI5936" s="41"/>
      <c r="BJ5936" s="41"/>
      <c r="BK5936" s="41"/>
      <c r="BL5936" s="41"/>
      <c r="BM5936" s="41"/>
      <c r="BN5936" s="41"/>
      <c r="BO5936" s="41"/>
      <c r="BP5936" s="108"/>
      <c r="CG5936" s="102"/>
      <c r="CI5936" s="45"/>
    </row>
    <row r="5937" spans="37:87" ht="13" customHeight="1">
      <c r="AK5937" s="114"/>
      <c r="AL5937" s="41"/>
      <c r="AM5937" s="41"/>
      <c r="AN5937" s="41"/>
      <c r="AO5937" s="41"/>
      <c r="AP5937" s="41"/>
      <c r="AQ5937" s="41"/>
      <c r="AR5937" s="41"/>
      <c r="AS5937" s="41"/>
      <c r="AT5937" s="41"/>
      <c r="AU5937" s="41"/>
      <c r="AV5937" s="41"/>
      <c r="AW5937" s="41"/>
      <c r="AX5937" s="41"/>
      <c r="AY5937" s="41"/>
      <c r="AZ5937" s="41"/>
      <c r="BA5937" s="41"/>
      <c r="BB5937" s="41"/>
      <c r="BC5937" s="41"/>
      <c r="BD5937" s="41"/>
      <c r="BE5937" s="41"/>
      <c r="BF5937" s="41"/>
      <c r="BG5937" s="41"/>
      <c r="BH5937" s="41"/>
      <c r="BI5937" s="41"/>
      <c r="BJ5937" s="41"/>
      <c r="BK5937" s="41"/>
      <c r="BL5937" s="41"/>
      <c r="BM5937" s="41"/>
      <c r="BN5937" s="41"/>
      <c r="BO5937" s="41"/>
      <c r="BP5937" s="108"/>
      <c r="CG5937" s="102"/>
      <c r="CI5937" s="45"/>
    </row>
    <row r="5938" spans="37:87" ht="13" customHeight="1">
      <c r="AK5938" s="114"/>
      <c r="AL5938" s="41"/>
      <c r="AM5938" s="41"/>
      <c r="AN5938" s="41"/>
      <c r="AO5938" s="41"/>
      <c r="AP5938" s="41"/>
      <c r="AQ5938" s="41"/>
      <c r="AR5938" s="41"/>
      <c r="AS5938" s="41"/>
      <c r="AT5938" s="41"/>
      <c r="AU5938" s="41"/>
      <c r="AV5938" s="41"/>
      <c r="AW5938" s="41"/>
      <c r="AX5938" s="41"/>
      <c r="AY5938" s="41"/>
      <c r="AZ5938" s="41"/>
      <c r="BA5938" s="41"/>
      <c r="BB5938" s="41"/>
      <c r="BC5938" s="41"/>
      <c r="BD5938" s="41"/>
      <c r="BE5938" s="41"/>
      <c r="BF5938" s="41"/>
      <c r="BG5938" s="41"/>
      <c r="BH5938" s="41"/>
      <c r="BI5938" s="41"/>
      <c r="BJ5938" s="41"/>
      <c r="BK5938" s="41"/>
      <c r="BL5938" s="41"/>
      <c r="BM5938" s="41"/>
      <c r="BN5938" s="41"/>
      <c r="BO5938" s="41"/>
      <c r="BP5938" s="108"/>
      <c r="CG5938" s="102"/>
      <c r="CI5938" s="45"/>
    </row>
    <row r="5939" spans="37:87" ht="13" customHeight="1">
      <c r="AK5939" s="114"/>
      <c r="AL5939" s="41"/>
      <c r="AM5939" s="41"/>
      <c r="AN5939" s="41"/>
      <c r="AO5939" s="41"/>
      <c r="AP5939" s="41"/>
      <c r="AQ5939" s="41"/>
      <c r="AR5939" s="41"/>
      <c r="AS5939" s="41"/>
      <c r="AT5939" s="41"/>
      <c r="AU5939" s="41"/>
      <c r="AV5939" s="41"/>
      <c r="AW5939" s="41"/>
      <c r="AX5939" s="41"/>
      <c r="AY5939" s="41"/>
      <c r="AZ5939" s="41"/>
      <c r="BA5939" s="41"/>
      <c r="BB5939" s="41"/>
      <c r="BC5939" s="41"/>
      <c r="BD5939" s="41"/>
      <c r="BE5939" s="41"/>
      <c r="BF5939" s="41"/>
      <c r="BG5939" s="41"/>
      <c r="BH5939" s="41"/>
      <c r="BI5939" s="41"/>
      <c r="BJ5939" s="41"/>
      <c r="BK5939" s="41"/>
      <c r="BL5939" s="41"/>
      <c r="BM5939" s="41"/>
      <c r="BN5939" s="41"/>
      <c r="BO5939" s="41"/>
      <c r="BP5939" s="108"/>
      <c r="CG5939" s="102"/>
      <c r="CI5939" s="45"/>
    </row>
    <row r="5940" spans="37:87" ht="13" customHeight="1">
      <c r="AK5940" s="114"/>
      <c r="AL5940" s="41"/>
      <c r="AM5940" s="41"/>
      <c r="AN5940" s="41"/>
      <c r="AO5940" s="41"/>
      <c r="AP5940" s="41"/>
      <c r="AQ5940" s="41"/>
      <c r="AR5940" s="41"/>
      <c r="AS5940" s="41"/>
      <c r="AT5940" s="41"/>
      <c r="AU5940" s="41"/>
      <c r="AV5940" s="41"/>
      <c r="AW5940" s="41"/>
      <c r="AX5940" s="41"/>
      <c r="AY5940" s="41"/>
      <c r="AZ5940" s="41"/>
      <c r="BA5940" s="41"/>
      <c r="BB5940" s="41"/>
      <c r="BC5940" s="41"/>
      <c r="BD5940" s="41"/>
      <c r="BE5940" s="41"/>
      <c r="BF5940" s="41"/>
      <c r="BG5940" s="41"/>
      <c r="BH5940" s="41"/>
      <c r="BI5940" s="41"/>
      <c r="BJ5940" s="41"/>
      <c r="BK5940" s="41"/>
      <c r="BL5940" s="41"/>
      <c r="BM5940" s="41"/>
      <c r="BN5940" s="41"/>
      <c r="BO5940" s="41"/>
      <c r="BP5940" s="108"/>
      <c r="CG5940" s="102"/>
      <c r="CI5940" s="45"/>
    </row>
    <row r="5941" spans="37:87" ht="13" customHeight="1">
      <c r="AK5941" s="114"/>
      <c r="AL5941" s="41"/>
      <c r="AM5941" s="41"/>
      <c r="AN5941" s="41"/>
      <c r="AO5941" s="41"/>
      <c r="AP5941" s="41"/>
      <c r="AQ5941" s="41"/>
      <c r="AR5941" s="41"/>
      <c r="AS5941" s="41"/>
      <c r="AT5941" s="41"/>
      <c r="AU5941" s="41"/>
      <c r="AV5941" s="41"/>
      <c r="AW5941" s="41"/>
      <c r="AX5941" s="41"/>
      <c r="AY5941" s="41"/>
      <c r="AZ5941" s="41"/>
      <c r="BA5941" s="41"/>
      <c r="BB5941" s="41"/>
      <c r="BC5941" s="41"/>
      <c r="BD5941" s="41"/>
      <c r="BE5941" s="41"/>
      <c r="BF5941" s="41"/>
      <c r="BG5941" s="41"/>
      <c r="BH5941" s="41"/>
      <c r="BI5941" s="41"/>
      <c r="BJ5941" s="41"/>
      <c r="BK5941" s="41"/>
      <c r="BL5941" s="41"/>
      <c r="BM5941" s="41"/>
      <c r="BN5941" s="41"/>
      <c r="BO5941" s="41"/>
      <c r="BP5941" s="108"/>
      <c r="CG5941" s="102"/>
      <c r="CI5941" s="45"/>
    </row>
    <row r="5942" spans="37:87" ht="13" customHeight="1">
      <c r="AK5942" s="114"/>
      <c r="AL5942" s="41"/>
      <c r="AM5942" s="41"/>
      <c r="AN5942" s="41"/>
      <c r="AO5942" s="41"/>
      <c r="AP5942" s="41"/>
      <c r="AQ5942" s="41"/>
      <c r="AR5942" s="41"/>
      <c r="AS5942" s="41"/>
      <c r="AT5942" s="41"/>
      <c r="AU5942" s="41"/>
      <c r="AV5942" s="41"/>
      <c r="AW5942" s="41"/>
      <c r="AX5942" s="41"/>
      <c r="AY5942" s="41"/>
      <c r="AZ5942" s="41"/>
      <c r="BA5942" s="41"/>
      <c r="BB5942" s="41"/>
      <c r="BC5942" s="41"/>
      <c r="BD5942" s="41"/>
      <c r="BE5942" s="41"/>
      <c r="BF5942" s="41"/>
      <c r="BG5942" s="41"/>
      <c r="BH5942" s="41"/>
      <c r="BI5942" s="41"/>
      <c r="BJ5942" s="41"/>
      <c r="BK5942" s="41"/>
      <c r="BL5942" s="41"/>
      <c r="BM5942" s="41"/>
      <c r="BN5942" s="41"/>
      <c r="BO5942" s="41"/>
      <c r="BP5942" s="108"/>
      <c r="CG5942" s="102"/>
      <c r="CI5942" s="45"/>
    </row>
    <row r="5943" spans="37:87" ht="13" customHeight="1">
      <c r="AK5943" s="114"/>
      <c r="AL5943" s="41"/>
      <c r="AM5943" s="41"/>
      <c r="AN5943" s="41"/>
      <c r="AO5943" s="41"/>
      <c r="AP5943" s="41"/>
      <c r="AQ5943" s="41"/>
      <c r="AR5943" s="41"/>
      <c r="AS5943" s="41"/>
      <c r="AT5943" s="41"/>
      <c r="AU5943" s="41"/>
      <c r="AV5943" s="41"/>
      <c r="AW5943" s="41"/>
      <c r="AX5943" s="41"/>
      <c r="AY5943" s="41"/>
      <c r="AZ5943" s="41"/>
      <c r="BA5943" s="41"/>
      <c r="BB5943" s="41"/>
      <c r="BC5943" s="41"/>
      <c r="BD5943" s="41"/>
      <c r="BE5943" s="41"/>
      <c r="BF5943" s="41"/>
      <c r="BG5943" s="41"/>
      <c r="BH5943" s="41"/>
      <c r="BI5943" s="41"/>
      <c r="BJ5943" s="41"/>
      <c r="BK5943" s="41"/>
      <c r="BL5943" s="41"/>
      <c r="BM5943" s="41"/>
      <c r="BN5943" s="41"/>
      <c r="BO5943" s="41"/>
      <c r="BP5943" s="108"/>
      <c r="CG5943" s="102"/>
      <c r="CI5943" s="45"/>
    </row>
    <row r="5944" spans="37:87" ht="13" customHeight="1">
      <c r="AK5944" s="114"/>
      <c r="AL5944" s="41"/>
      <c r="AM5944" s="41"/>
      <c r="AN5944" s="41"/>
      <c r="AO5944" s="41"/>
      <c r="AP5944" s="41"/>
      <c r="AQ5944" s="41"/>
      <c r="AR5944" s="41"/>
      <c r="AS5944" s="41"/>
      <c r="AT5944" s="41"/>
      <c r="AU5944" s="41"/>
      <c r="AV5944" s="41"/>
      <c r="AW5944" s="41"/>
      <c r="AX5944" s="41"/>
      <c r="AY5944" s="41"/>
      <c r="AZ5944" s="41"/>
      <c r="BA5944" s="41"/>
      <c r="BB5944" s="41"/>
      <c r="BC5944" s="41"/>
      <c r="BD5944" s="41"/>
      <c r="BE5944" s="41"/>
      <c r="BF5944" s="41"/>
      <c r="BG5944" s="41"/>
      <c r="BH5944" s="41"/>
      <c r="BI5944" s="41"/>
      <c r="BJ5944" s="41"/>
      <c r="BK5944" s="41"/>
      <c r="BL5944" s="41"/>
      <c r="BM5944" s="41"/>
      <c r="BN5944" s="41"/>
      <c r="BO5944" s="41"/>
      <c r="BP5944" s="108"/>
      <c r="CG5944" s="102"/>
      <c r="CI5944" s="45"/>
    </row>
    <row r="5945" spans="37:87" ht="13" customHeight="1">
      <c r="AK5945" s="114"/>
      <c r="AL5945" s="41"/>
      <c r="AM5945" s="41"/>
      <c r="AN5945" s="41"/>
      <c r="AO5945" s="41"/>
      <c r="AP5945" s="41"/>
      <c r="AQ5945" s="41"/>
      <c r="AR5945" s="41"/>
      <c r="AS5945" s="41"/>
      <c r="AT5945" s="41"/>
      <c r="AU5945" s="41"/>
      <c r="AV5945" s="41"/>
      <c r="AW5945" s="41"/>
      <c r="AX5945" s="41"/>
      <c r="AY5945" s="41"/>
      <c r="AZ5945" s="41"/>
      <c r="BA5945" s="41"/>
      <c r="BB5945" s="41"/>
      <c r="BC5945" s="41"/>
      <c r="BD5945" s="41"/>
      <c r="BE5945" s="41"/>
      <c r="BF5945" s="41"/>
      <c r="BG5945" s="41"/>
      <c r="BH5945" s="41"/>
      <c r="BI5945" s="41"/>
      <c r="BJ5945" s="41"/>
      <c r="BK5945" s="41"/>
      <c r="BL5945" s="41"/>
      <c r="BM5945" s="41"/>
      <c r="BN5945" s="41"/>
      <c r="BO5945" s="41"/>
      <c r="BP5945" s="108"/>
      <c r="CG5945" s="102"/>
      <c r="CI5945" s="45"/>
    </row>
    <row r="5946" spans="37:87" ht="13" customHeight="1">
      <c r="AK5946" s="114"/>
      <c r="AL5946" s="41"/>
      <c r="AM5946" s="41"/>
      <c r="AN5946" s="41"/>
      <c r="AO5946" s="41"/>
      <c r="AP5946" s="41"/>
      <c r="AQ5946" s="41"/>
      <c r="AR5946" s="41"/>
      <c r="AS5946" s="41"/>
      <c r="AT5946" s="41"/>
      <c r="AU5946" s="41"/>
      <c r="AV5946" s="41"/>
      <c r="AW5946" s="41"/>
      <c r="AX5946" s="41"/>
      <c r="AY5946" s="41"/>
      <c r="AZ5946" s="41"/>
      <c r="BA5946" s="41"/>
      <c r="BB5946" s="41"/>
      <c r="BC5946" s="41"/>
      <c r="BD5946" s="41"/>
      <c r="BE5946" s="41"/>
      <c r="BF5946" s="41"/>
      <c r="BG5946" s="41"/>
      <c r="BH5946" s="41"/>
      <c r="BI5946" s="41"/>
      <c r="BJ5946" s="41"/>
      <c r="BK5946" s="41"/>
      <c r="BL5946" s="41"/>
      <c r="BM5946" s="41"/>
      <c r="BN5946" s="41"/>
      <c r="BO5946" s="41"/>
      <c r="BP5946" s="108"/>
      <c r="CG5946" s="102"/>
      <c r="CI5946" s="45"/>
    </row>
    <row r="5947" spans="37:87" ht="13" customHeight="1">
      <c r="AK5947" s="114"/>
      <c r="AL5947" s="41"/>
      <c r="AM5947" s="41"/>
      <c r="AN5947" s="41"/>
      <c r="AO5947" s="41"/>
      <c r="AP5947" s="41"/>
      <c r="AQ5947" s="41"/>
      <c r="AR5947" s="41"/>
      <c r="AS5947" s="41"/>
      <c r="AT5947" s="41"/>
      <c r="AU5947" s="41"/>
      <c r="AV5947" s="41"/>
      <c r="AW5947" s="41"/>
      <c r="AX5947" s="41"/>
      <c r="AY5947" s="41"/>
      <c r="AZ5947" s="41"/>
      <c r="BA5947" s="41"/>
      <c r="BB5947" s="41"/>
      <c r="BC5947" s="41"/>
      <c r="BD5947" s="41"/>
      <c r="BE5947" s="41"/>
      <c r="BF5947" s="41"/>
      <c r="BG5947" s="41"/>
      <c r="BH5947" s="41"/>
      <c r="BI5947" s="41"/>
      <c r="BJ5947" s="41"/>
      <c r="BK5947" s="41"/>
      <c r="BL5947" s="41"/>
      <c r="BM5947" s="41"/>
      <c r="BN5947" s="41"/>
      <c r="BO5947" s="41"/>
      <c r="BP5947" s="108"/>
      <c r="CG5947" s="102"/>
      <c r="CI5947" s="45"/>
    </row>
    <row r="5948" spans="37:87" ht="13" customHeight="1">
      <c r="AK5948" s="114"/>
      <c r="AL5948" s="41"/>
      <c r="AM5948" s="41"/>
      <c r="AN5948" s="41"/>
      <c r="AO5948" s="41"/>
      <c r="AP5948" s="41"/>
      <c r="AQ5948" s="41"/>
      <c r="AR5948" s="41"/>
      <c r="AS5948" s="41"/>
      <c r="AT5948" s="41"/>
      <c r="AU5948" s="41"/>
      <c r="AV5948" s="41"/>
      <c r="AW5948" s="41"/>
      <c r="AX5948" s="41"/>
      <c r="AY5948" s="41"/>
      <c r="AZ5948" s="41"/>
      <c r="BA5948" s="41"/>
      <c r="BB5948" s="41"/>
      <c r="BC5948" s="41"/>
      <c r="BD5948" s="41"/>
      <c r="BE5948" s="41"/>
      <c r="BF5948" s="41"/>
      <c r="BG5948" s="41"/>
      <c r="BH5948" s="41"/>
      <c r="BI5948" s="41"/>
      <c r="BJ5948" s="41"/>
      <c r="BK5948" s="41"/>
      <c r="BL5948" s="41"/>
      <c r="BM5948" s="41"/>
      <c r="BN5948" s="41"/>
      <c r="BO5948" s="41"/>
      <c r="BP5948" s="108"/>
      <c r="CG5948" s="102"/>
      <c r="CI5948" s="45"/>
    </row>
    <row r="5949" spans="37:87" ht="13" customHeight="1">
      <c r="AK5949" s="114"/>
      <c r="AL5949" s="41"/>
      <c r="AM5949" s="41"/>
      <c r="AN5949" s="41"/>
      <c r="AO5949" s="41"/>
      <c r="AP5949" s="41"/>
      <c r="AQ5949" s="41"/>
      <c r="AR5949" s="41"/>
      <c r="AS5949" s="41"/>
      <c r="AT5949" s="41"/>
      <c r="AU5949" s="41"/>
      <c r="AV5949" s="41"/>
      <c r="AW5949" s="41"/>
      <c r="AX5949" s="41"/>
      <c r="AY5949" s="41"/>
      <c r="AZ5949" s="41"/>
      <c r="BA5949" s="41"/>
      <c r="BB5949" s="41"/>
      <c r="BC5949" s="41"/>
      <c r="BD5949" s="41"/>
      <c r="BE5949" s="41"/>
      <c r="BF5949" s="41"/>
      <c r="BG5949" s="41"/>
      <c r="BH5949" s="41"/>
      <c r="BI5949" s="41"/>
      <c r="BJ5949" s="41"/>
      <c r="BK5949" s="41"/>
      <c r="BL5949" s="41"/>
      <c r="BM5949" s="41"/>
      <c r="BN5949" s="41"/>
      <c r="BO5949" s="41"/>
      <c r="BP5949" s="108"/>
      <c r="CG5949" s="102"/>
      <c r="CI5949" s="45"/>
    </row>
    <row r="5950" spans="37:87" ht="13" customHeight="1">
      <c r="AK5950" s="114"/>
      <c r="AL5950" s="41"/>
      <c r="AM5950" s="41"/>
      <c r="AN5950" s="41"/>
      <c r="AO5950" s="41"/>
      <c r="AP5950" s="41"/>
      <c r="AQ5950" s="41"/>
      <c r="AR5950" s="41"/>
      <c r="AS5950" s="41"/>
      <c r="AT5950" s="41"/>
      <c r="AU5950" s="41"/>
      <c r="AV5950" s="41"/>
      <c r="AW5950" s="41"/>
      <c r="AX5950" s="41"/>
      <c r="AY5950" s="41"/>
      <c r="AZ5950" s="41"/>
      <c r="BA5950" s="41"/>
      <c r="BB5950" s="41"/>
      <c r="BC5950" s="41"/>
      <c r="BD5950" s="41"/>
      <c r="BE5950" s="41"/>
      <c r="BF5950" s="41"/>
      <c r="BG5950" s="41"/>
      <c r="BH5950" s="41"/>
      <c r="BI5950" s="41"/>
      <c r="BJ5950" s="41"/>
      <c r="BK5950" s="41"/>
      <c r="BL5950" s="41"/>
      <c r="BM5950" s="41"/>
      <c r="BN5950" s="41"/>
      <c r="BO5950" s="41"/>
      <c r="BP5950" s="108"/>
      <c r="CG5950" s="102"/>
      <c r="CI5950" s="45"/>
    </row>
    <row r="5951" spans="37:87" ht="13" customHeight="1">
      <c r="AK5951" s="114"/>
      <c r="AL5951" s="41"/>
      <c r="AM5951" s="41"/>
      <c r="AN5951" s="41"/>
      <c r="AO5951" s="41"/>
      <c r="AP5951" s="41"/>
      <c r="AQ5951" s="41"/>
      <c r="AR5951" s="41"/>
      <c r="AS5951" s="41"/>
      <c r="AT5951" s="41"/>
      <c r="AU5951" s="41"/>
      <c r="AV5951" s="41"/>
      <c r="AW5951" s="41"/>
      <c r="AX5951" s="41"/>
      <c r="AY5951" s="41"/>
      <c r="AZ5951" s="41"/>
      <c r="BA5951" s="41"/>
      <c r="BB5951" s="41"/>
      <c r="BC5951" s="41"/>
      <c r="BD5951" s="41"/>
      <c r="BE5951" s="41"/>
      <c r="BF5951" s="41"/>
      <c r="BG5951" s="41"/>
      <c r="BH5951" s="41"/>
      <c r="BI5951" s="41"/>
      <c r="BJ5951" s="41"/>
      <c r="BK5951" s="41"/>
      <c r="BL5951" s="41"/>
      <c r="BM5951" s="41"/>
      <c r="BN5951" s="41"/>
      <c r="BO5951" s="41"/>
      <c r="BP5951" s="108"/>
      <c r="CG5951" s="102"/>
      <c r="CI5951" s="45"/>
    </row>
    <row r="5952" spans="37:87" ht="13" customHeight="1">
      <c r="AK5952" s="114"/>
      <c r="AL5952" s="41"/>
      <c r="AM5952" s="41"/>
      <c r="AN5952" s="41"/>
      <c r="AO5952" s="41"/>
      <c r="AP5952" s="41"/>
      <c r="AQ5952" s="41"/>
      <c r="AR5952" s="41"/>
      <c r="AS5952" s="41"/>
      <c r="AT5952" s="41"/>
      <c r="AU5952" s="41"/>
      <c r="AV5952" s="41"/>
      <c r="AW5952" s="41"/>
      <c r="AX5952" s="41"/>
      <c r="AY5952" s="41"/>
      <c r="AZ5952" s="41"/>
      <c r="BA5952" s="41"/>
      <c r="BB5952" s="41"/>
      <c r="BC5952" s="41"/>
      <c r="BD5952" s="41"/>
      <c r="BE5952" s="41"/>
      <c r="BF5952" s="41"/>
      <c r="BG5952" s="41"/>
      <c r="BH5952" s="41"/>
      <c r="BI5952" s="41"/>
      <c r="BJ5952" s="41"/>
      <c r="BK5952" s="41"/>
      <c r="BL5952" s="41"/>
      <c r="BM5952" s="41"/>
      <c r="BN5952" s="41"/>
      <c r="BO5952" s="41"/>
      <c r="BP5952" s="108"/>
      <c r="CG5952" s="102"/>
      <c r="CI5952" s="45"/>
    </row>
    <row r="5953" spans="37:87" ht="13" customHeight="1">
      <c r="AK5953" s="114"/>
      <c r="AL5953" s="41"/>
      <c r="AM5953" s="41"/>
      <c r="AN5953" s="41"/>
      <c r="AO5953" s="41"/>
      <c r="AP5953" s="41"/>
      <c r="AQ5953" s="41"/>
      <c r="AR5953" s="41"/>
      <c r="AS5953" s="41"/>
      <c r="AT5953" s="41"/>
      <c r="AU5953" s="41"/>
      <c r="AV5953" s="41"/>
      <c r="AW5953" s="41"/>
      <c r="AX5953" s="41"/>
      <c r="AY5953" s="41"/>
      <c r="AZ5953" s="41"/>
      <c r="BA5953" s="41"/>
      <c r="BB5953" s="41"/>
      <c r="BC5953" s="41"/>
      <c r="BD5953" s="41"/>
      <c r="BE5953" s="41"/>
      <c r="BF5953" s="41"/>
      <c r="BG5953" s="41"/>
      <c r="BH5953" s="41"/>
      <c r="BI5953" s="41"/>
      <c r="BJ5953" s="41"/>
      <c r="BK5953" s="41"/>
      <c r="BL5953" s="41"/>
      <c r="BM5953" s="41"/>
      <c r="BN5953" s="41"/>
      <c r="BO5953" s="41"/>
      <c r="BP5953" s="108"/>
      <c r="CG5953" s="102"/>
      <c r="CI5953" s="45"/>
    </row>
    <row r="5954" spans="37:87" ht="13" customHeight="1">
      <c r="AK5954" s="114"/>
      <c r="AL5954" s="41"/>
      <c r="AM5954" s="41"/>
      <c r="AN5954" s="41"/>
      <c r="AO5954" s="41"/>
      <c r="AP5954" s="41"/>
      <c r="AQ5954" s="41"/>
      <c r="AR5954" s="41"/>
      <c r="AS5954" s="41"/>
      <c r="AT5954" s="41"/>
      <c r="AU5954" s="41"/>
      <c r="AV5954" s="41"/>
      <c r="AW5954" s="41"/>
      <c r="AX5954" s="41"/>
      <c r="AY5954" s="41"/>
      <c r="AZ5954" s="41"/>
      <c r="BA5954" s="41"/>
      <c r="BB5954" s="41"/>
      <c r="BC5954" s="41"/>
      <c r="BD5954" s="41"/>
      <c r="BE5954" s="41"/>
      <c r="BF5954" s="41"/>
      <c r="BG5954" s="41"/>
      <c r="BH5954" s="41"/>
      <c r="BI5954" s="41"/>
      <c r="BJ5954" s="41"/>
      <c r="BK5954" s="41"/>
      <c r="BL5954" s="41"/>
      <c r="BM5954" s="41"/>
      <c r="BN5954" s="41"/>
      <c r="BO5954" s="41"/>
      <c r="BP5954" s="108"/>
      <c r="CG5954" s="102"/>
      <c r="CI5954" s="45"/>
    </row>
    <row r="5955" spans="37:87" ht="13" customHeight="1">
      <c r="AK5955" s="114"/>
      <c r="AL5955" s="41"/>
      <c r="AM5955" s="41"/>
      <c r="AN5955" s="41"/>
      <c r="AO5955" s="41"/>
      <c r="AP5955" s="41"/>
      <c r="AQ5955" s="41"/>
      <c r="AR5955" s="41"/>
      <c r="AS5955" s="41"/>
      <c r="AT5955" s="41"/>
      <c r="AU5955" s="41"/>
      <c r="AV5955" s="41"/>
      <c r="AW5955" s="41"/>
      <c r="AX5955" s="41"/>
      <c r="AY5955" s="41"/>
      <c r="AZ5955" s="41"/>
      <c r="BA5955" s="41"/>
      <c r="BB5955" s="41"/>
      <c r="BC5955" s="41"/>
      <c r="BD5955" s="41"/>
      <c r="BE5955" s="41"/>
      <c r="BF5955" s="41"/>
      <c r="BG5955" s="41"/>
      <c r="BH5955" s="41"/>
      <c r="BI5955" s="41"/>
      <c r="BJ5955" s="41"/>
      <c r="BK5955" s="41"/>
      <c r="BL5955" s="41"/>
      <c r="BM5955" s="41"/>
      <c r="BN5955" s="41"/>
      <c r="BO5955" s="41"/>
      <c r="BP5955" s="108"/>
      <c r="CG5955" s="102"/>
      <c r="CI5955" s="45"/>
    </row>
    <row r="5956" spans="37:87" ht="13" customHeight="1">
      <c r="AK5956" s="114"/>
      <c r="AL5956" s="41"/>
      <c r="AM5956" s="41"/>
      <c r="AN5956" s="41"/>
      <c r="AO5956" s="41"/>
      <c r="AP5956" s="41"/>
      <c r="AQ5956" s="41"/>
      <c r="AR5956" s="41"/>
      <c r="AS5956" s="41"/>
      <c r="AT5956" s="41"/>
      <c r="AU5956" s="41"/>
      <c r="AV5956" s="41"/>
      <c r="AW5956" s="41"/>
      <c r="AX5956" s="41"/>
      <c r="AY5956" s="41"/>
      <c r="AZ5956" s="41"/>
      <c r="BA5956" s="41"/>
      <c r="BB5956" s="41"/>
      <c r="BC5956" s="41"/>
      <c r="BD5956" s="41"/>
      <c r="BE5956" s="41"/>
      <c r="BF5956" s="41"/>
      <c r="BG5956" s="41"/>
      <c r="BH5956" s="41"/>
      <c r="BI5956" s="41"/>
      <c r="BJ5956" s="41"/>
      <c r="BK5956" s="41"/>
      <c r="BL5956" s="41"/>
      <c r="BM5956" s="41"/>
      <c r="BN5956" s="41"/>
      <c r="BO5956" s="41"/>
      <c r="BP5956" s="108"/>
      <c r="CG5956" s="102"/>
      <c r="CI5956" s="45"/>
    </row>
    <row r="5957" spans="37:87" ht="13" customHeight="1">
      <c r="AK5957" s="114"/>
      <c r="AL5957" s="41"/>
      <c r="AM5957" s="41"/>
      <c r="AN5957" s="41"/>
      <c r="AO5957" s="41"/>
      <c r="AP5957" s="41"/>
      <c r="AQ5957" s="41"/>
      <c r="AR5957" s="41"/>
      <c r="AS5957" s="41"/>
      <c r="AT5957" s="41"/>
      <c r="AU5957" s="41"/>
      <c r="AV5957" s="41"/>
      <c r="AW5957" s="41"/>
      <c r="AX5957" s="41"/>
      <c r="AY5957" s="41"/>
      <c r="AZ5957" s="41"/>
      <c r="BA5957" s="41"/>
      <c r="BB5957" s="41"/>
      <c r="BC5957" s="41"/>
      <c r="BD5957" s="41"/>
      <c r="BE5957" s="41"/>
      <c r="BF5957" s="41"/>
      <c r="BG5957" s="41"/>
      <c r="BH5957" s="41"/>
      <c r="BI5957" s="41"/>
      <c r="BJ5957" s="41"/>
      <c r="BK5957" s="41"/>
      <c r="BL5957" s="41"/>
      <c r="BM5957" s="41"/>
      <c r="BN5957" s="41"/>
      <c r="BO5957" s="41"/>
      <c r="BP5957" s="108"/>
      <c r="CG5957" s="102"/>
      <c r="CI5957" s="45"/>
    </row>
    <row r="5958" spans="37:87" ht="13" customHeight="1">
      <c r="AK5958" s="114"/>
      <c r="AL5958" s="41"/>
      <c r="AM5958" s="41"/>
      <c r="AN5958" s="41"/>
      <c r="AO5958" s="41"/>
      <c r="AP5958" s="41"/>
      <c r="AQ5958" s="41"/>
      <c r="AR5958" s="41"/>
      <c r="AS5958" s="41"/>
      <c r="AT5958" s="41"/>
      <c r="AU5958" s="41"/>
      <c r="AV5958" s="41"/>
      <c r="AW5958" s="41"/>
      <c r="AX5958" s="41"/>
      <c r="AY5958" s="41"/>
      <c r="AZ5958" s="41"/>
      <c r="BA5958" s="41"/>
      <c r="BB5958" s="41"/>
      <c r="BC5958" s="41"/>
      <c r="BD5958" s="41"/>
      <c r="BE5958" s="41"/>
      <c r="BF5958" s="41"/>
      <c r="BG5958" s="41"/>
      <c r="BH5958" s="41"/>
      <c r="BI5958" s="41"/>
      <c r="BJ5958" s="41"/>
      <c r="BK5958" s="41"/>
      <c r="BL5958" s="41"/>
      <c r="BM5958" s="41"/>
      <c r="BN5958" s="41"/>
      <c r="BO5958" s="41"/>
      <c r="BP5958" s="108"/>
      <c r="CG5958" s="102"/>
      <c r="CI5958" s="45"/>
    </row>
    <row r="5959" spans="37:87" ht="13" customHeight="1">
      <c r="AK5959" s="114"/>
      <c r="AL5959" s="41"/>
      <c r="AM5959" s="41"/>
      <c r="AN5959" s="41"/>
      <c r="AO5959" s="41"/>
      <c r="AP5959" s="41"/>
      <c r="AQ5959" s="41"/>
      <c r="AR5959" s="41"/>
      <c r="AS5959" s="41"/>
      <c r="AT5959" s="41"/>
      <c r="AU5959" s="41"/>
      <c r="AV5959" s="41"/>
      <c r="AW5959" s="41"/>
      <c r="AX5959" s="41"/>
      <c r="AY5959" s="41"/>
      <c r="AZ5959" s="41"/>
      <c r="BA5959" s="41"/>
      <c r="BB5959" s="41"/>
      <c r="BC5959" s="41"/>
      <c r="BD5959" s="41"/>
      <c r="BE5959" s="41"/>
      <c r="BF5959" s="41"/>
      <c r="BG5959" s="41"/>
      <c r="BH5959" s="41"/>
      <c r="BI5959" s="41"/>
      <c r="BJ5959" s="41"/>
      <c r="BK5959" s="41"/>
      <c r="BL5959" s="41"/>
      <c r="BM5959" s="41"/>
      <c r="BN5959" s="41"/>
      <c r="BO5959" s="41"/>
      <c r="BP5959" s="108"/>
      <c r="CG5959" s="102"/>
      <c r="CI5959" s="45"/>
    </row>
    <row r="5960" spans="37:87" ht="13" customHeight="1">
      <c r="AK5960" s="114"/>
      <c r="AL5960" s="41"/>
      <c r="AM5960" s="41"/>
      <c r="AN5960" s="41"/>
      <c r="AO5960" s="41"/>
      <c r="AP5960" s="41"/>
      <c r="AQ5960" s="41"/>
      <c r="AR5960" s="41"/>
      <c r="AS5960" s="41"/>
      <c r="AT5960" s="41"/>
      <c r="AU5960" s="41"/>
      <c r="AV5960" s="41"/>
      <c r="AW5960" s="41"/>
      <c r="AX5960" s="41"/>
      <c r="AY5960" s="41"/>
      <c r="AZ5960" s="41"/>
      <c r="BA5960" s="41"/>
      <c r="BB5960" s="41"/>
      <c r="BC5960" s="41"/>
      <c r="BD5960" s="41"/>
      <c r="BE5960" s="41"/>
      <c r="BF5960" s="41"/>
      <c r="BG5960" s="41"/>
      <c r="BH5960" s="41"/>
      <c r="BI5960" s="41"/>
      <c r="BJ5960" s="41"/>
      <c r="BK5960" s="41"/>
      <c r="BL5960" s="41"/>
      <c r="BM5960" s="41"/>
      <c r="BN5960" s="41"/>
      <c r="BO5960" s="41"/>
      <c r="BP5960" s="108"/>
      <c r="CG5960" s="102"/>
      <c r="CI5960" s="45"/>
    </row>
    <row r="5961" spans="37:87" ht="13" customHeight="1">
      <c r="AK5961" s="114"/>
      <c r="AL5961" s="41"/>
      <c r="AM5961" s="41"/>
      <c r="AN5961" s="41"/>
      <c r="AO5961" s="41"/>
      <c r="AP5961" s="41"/>
      <c r="AQ5961" s="41"/>
      <c r="AR5961" s="41"/>
      <c r="AS5961" s="41"/>
      <c r="AT5961" s="41"/>
      <c r="AU5961" s="41"/>
      <c r="AV5961" s="41"/>
      <c r="AW5961" s="41"/>
      <c r="AX5961" s="41"/>
      <c r="AY5961" s="41"/>
      <c r="AZ5961" s="41"/>
      <c r="BA5961" s="41"/>
      <c r="BB5961" s="41"/>
      <c r="BC5961" s="41"/>
      <c r="BD5961" s="41"/>
      <c r="BE5961" s="41"/>
      <c r="BF5961" s="41"/>
      <c r="BG5961" s="41"/>
      <c r="BH5961" s="41"/>
      <c r="BI5961" s="41"/>
      <c r="BJ5961" s="41"/>
      <c r="BK5961" s="41"/>
      <c r="BL5961" s="41"/>
      <c r="BM5961" s="41"/>
      <c r="BN5961" s="41"/>
      <c r="BO5961" s="41"/>
      <c r="BP5961" s="108"/>
      <c r="CG5961" s="102"/>
      <c r="CI5961" s="45"/>
    </row>
    <row r="5962" spans="37:87" ht="13" customHeight="1">
      <c r="AK5962" s="114"/>
      <c r="AL5962" s="41"/>
      <c r="AM5962" s="41"/>
      <c r="AN5962" s="41"/>
      <c r="AO5962" s="41"/>
      <c r="AP5962" s="41"/>
      <c r="AQ5962" s="41"/>
      <c r="AR5962" s="41"/>
      <c r="AS5962" s="41"/>
      <c r="AT5962" s="41"/>
      <c r="AU5962" s="41"/>
      <c r="AV5962" s="41"/>
      <c r="AW5962" s="41"/>
      <c r="AX5962" s="41"/>
      <c r="AY5962" s="41"/>
      <c r="AZ5962" s="41"/>
      <c r="BA5962" s="41"/>
      <c r="BB5962" s="41"/>
      <c r="BC5962" s="41"/>
      <c r="BD5962" s="41"/>
      <c r="BE5962" s="41"/>
      <c r="BF5962" s="41"/>
      <c r="BG5962" s="41"/>
      <c r="BH5962" s="41"/>
      <c r="BI5962" s="41"/>
      <c r="BJ5962" s="41"/>
      <c r="BK5962" s="41"/>
      <c r="BL5962" s="41"/>
      <c r="BM5962" s="41"/>
      <c r="BN5962" s="41"/>
      <c r="BO5962" s="41"/>
      <c r="BP5962" s="108"/>
      <c r="CG5962" s="102"/>
      <c r="CI5962" s="45"/>
    </row>
    <row r="5963" spans="37:87" ht="13" customHeight="1">
      <c r="AK5963" s="114"/>
      <c r="AL5963" s="41"/>
      <c r="AM5963" s="41"/>
      <c r="AN5963" s="41"/>
      <c r="AO5963" s="41"/>
      <c r="AP5963" s="41"/>
      <c r="AQ5963" s="41"/>
      <c r="AR5963" s="41"/>
      <c r="AS5963" s="41"/>
      <c r="AT5963" s="41"/>
      <c r="AU5963" s="41"/>
      <c r="AV5963" s="41"/>
      <c r="AW5963" s="41"/>
      <c r="AX5963" s="41"/>
      <c r="AY5963" s="41"/>
      <c r="AZ5963" s="41"/>
      <c r="BA5963" s="41"/>
      <c r="BB5963" s="41"/>
      <c r="BC5963" s="41"/>
      <c r="BD5963" s="41"/>
      <c r="BE5963" s="41"/>
      <c r="BF5963" s="41"/>
      <c r="BG5963" s="41"/>
      <c r="BH5963" s="41"/>
      <c r="BI5963" s="41"/>
      <c r="BJ5963" s="41"/>
      <c r="BK5963" s="41"/>
      <c r="BL5963" s="41"/>
      <c r="BM5963" s="41"/>
      <c r="BN5963" s="41"/>
      <c r="BO5963" s="41"/>
      <c r="BP5963" s="108"/>
      <c r="CG5963" s="102"/>
      <c r="CI5963" s="45"/>
    </row>
    <row r="5964" spans="37:87" ht="13" customHeight="1">
      <c r="AK5964" s="114"/>
      <c r="AL5964" s="41"/>
      <c r="AM5964" s="41"/>
      <c r="AN5964" s="41"/>
      <c r="AO5964" s="41"/>
      <c r="AP5964" s="41"/>
      <c r="AQ5964" s="41"/>
      <c r="AR5964" s="41"/>
      <c r="AS5964" s="41"/>
      <c r="AT5964" s="41"/>
      <c r="AU5964" s="41"/>
      <c r="AV5964" s="41"/>
      <c r="AW5964" s="41"/>
      <c r="AX5964" s="41"/>
      <c r="AY5964" s="41"/>
      <c r="AZ5964" s="41"/>
      <c r="BA5964" s="41"/>
      <c r="BB5964" s="41"/>
      <c r="BC5964" s="41"/>
      <c r="BD5964" s="41"/>
      <c r="BE5964" s="41"/>
      <c r="BF5964" s="41"/>
      <c r="BG5964" s="41"/>
      <c r="BH5964" s="41"/>
      <c r="BI5964" s="41"/>
      <c r="BJ5964" s="41"/>
      <c r="BK5964" s="41"/>
      <c r="BL5964" s="41"/>
      <c r="BM5964" s="41"/>
      <c r="BN5964" s="41"/>
      <c r="BO5964" s="41"/>
      <c r="BP5964" s="108"/>
      <c r="CG5964" s="102"/>
      <c r="CI5964" s="45"/>
    </row>
    <row r="5965" spans="37:87" ht="13" customHeight="1">
      <c r="AK5965" s="114"/>
      <c r="AL5965" s="41"/>
      <c r="AM5965" s="41"/>
      <c r="AN5965" s="41"/>
      <c r="AO5965" s="41"/>
      <c r="AP5965" s="41"/>
      <c r="AQ5965" s="41"/>
      <c r="AR5965" s="41"/>
      <c r="AS5965" s="41"/>
      <c r="AT5965" s="41"/>
      <c r="AU5965" s="41"/>
      <c r="AV5965" s="41"/>
      <c r="AW5965" s="41"/>
      <c r="AX5965" s="41"/>
      <c r="AY5965" s="41"/>
      <c r="AZ5965" s="41"/>
      <c r="BA5965" s="41"/>
      <c r="BB5965" s="41"/>
      <c r="BC5965" s="41"/>
      <c r="BD5965" s="41"/>
      <c r="BE5965" s="41"/>
      <c r="BF5965" s="41"/>
      <c r="BG5965" s="41"/>
      <c r="BH5965" s="41"/>
      <c r="BI5965" s="41"/>
      <c r="BJ5965" s="41"/>
      <c r="BK5965" s="41"/>
      <c r="BL5965" s="41"/>
      <c r="BM5965" s="41"/>
      <c r="BN5965" s="41"/>
      <c r="BO5965" s="41"/>
      <c r="BP5965" s="108"/>
      <c r="CG5965" s="102"/>
      <c r="CI5965" s="45"/>
    </row>
    <row r="5966" spans="37:87" ht="13" customHeight="1">
      <c r="AK5966" s="114"/>
      <c r="AL5966" s="41"/>
      <c r="AM5966" s="41"/>
      <c r="AN5966" s="41"/>
      <c r="AO5966" s="41"/>
      <c r="AP5966" s="41"/>
      <c r="AQ5966" s="41"/>
      <c r="AR5966" s="41"/>
      <c r="AS5966" s="41"/>
      <c r="AT5966" s="41"/>
      <c r="AU5966" s="41"/>
      <c r="AV5966" s="41"/>
      <c r="AW5966" s="41"/>
      <c r="AX5966" s="41"/>
      <c r="AY5966" s="41"/>
      <c r="AZ5966" s="41"/>
      <c r="BA5966" s="41"/>
      <c r="BB5966" s="41"/>
      <c r="BC5966" s="41"/>
      <c r="BD5966" s="41"/>
      <c r="BE5966" s="41"/>
      <c r="BF5966" s="41"/>
      <c r="BG5966" s="41"/>
      <c r="BH5966" s="41"/>
      <c r="BI5966" s="41"/>
      <c r="BJ5966" s="41"/>
      <c r="BK5966" s="41"/>
      <c r="BL5966" s="41"/>
      <c r="BM5966" s="41"/>
      <c r="BN5966" s="41"/>
      <c r="BO5966" s="41"/>
      <c r="BP5966" s="108"/>
      <c r="CG5966" s="102"/>
      <c r="CI5966" s="45"/>
    </row>
    <row r="5967" spans="37:87" ht="13" customHeight="1">
      <c r="AK5967" s="114"/>
      <c r="AL5967" s="41"/>
      <c r="AM5967" s="41"/>
      <c r="AN5967" s="41"/>
      <c r="AO5967" s="41"/>
      <c r="AP5967" s="41"/>
      <c r="AQ5967" s="41"/>
      <c r="AR5967" s="41"/>
      <c r="AS5967" s="41"/>
      <c r="AT5967" s="41"/>
      <c r="AU5967" s="41"/>
      <c r="AV5967" s="41"/>
      <c r="AW5967" s="41"/>
      <c r="AX5967" s="41"/>
      <c r="AY5967" s="41"/>
      <c r="AZ5967" s="41"/>
      <c r="BA5967" s="41"/>
      <c r="BB5967" s="41"/>
      <c r="BC5967" s="41"/>
      <c r="BD5967" s="41"/>
      <c r="BE5967" s="41"/>
      <c r="BF5967" s="41"/>
      <c r="BG5967" s="41"/>
      <c r="BH5967" s="41"/>
      <c r="BI5967" s="41"/>
      <c r="BJ5967" s="41"/>
      <c r="BK5967" s="41"/>
      <c r="BL5967" s="41"/>
      <c r="BM5967" s="41"/>
      <c r="BN5967" s="41"/>
      <c r="BO5967" s="41"/>
      <c r="BP5967" s="108"/>
      <c r="CG5967" s="102"/>
      <c r="CI5967" s="45"/>
    </row>
    <row r="5968" spans="37:87" ht="13" customHeight="1">
      <c r="AK5968" s="114"/>
      <c r="AL5968" s="41"/>
      <c r="AM5968" s="41"/>
      <c r="AN5968" s="41"/>
      <c r="AO5968" s="41"/>
      <c r="AP5968" s="41"/>
      <c r="AQ5968" s="41"/>
      <c r="AR5968" s="41"/>
      <c r="AS5968" s="41"/>
      <c r="AT5968" s="41"/>
      <c r="AU5968" s="41"/>
      <c r="AV5968" s="41"/>
      <c r="AW5968" s="41"/>
      <c r="AX5968" s="41"/>
      <c r="AY5968" s="41"/>
      <c r="AZ5968" s="41"/>
      <c r="BA5968" s="41"/>
      <c r="BB5968" s="41"/>
      <c r="BC5968" s="41"/>
      <c r="BD5968" s="41"/>
      <c r="BE5968" s="41"/>
      <c r="BF5968" s="41"/>
      <c r="BG5968" s="41"/>
      <c r="BH5968" s="41"/>
      <c r="BI5968" s="41"/>
      <c r="BJ5968" s="41"/>
      <c r="BK5968" s="41"/>
      <c r="BL5968" s="41"/>
      <c r="BM5968" s="41"/>
      <c r="BN5968" s="41"/>
      <c r="BO5968" s="41"/>
      <c r="BP5968" s="108"/>
      <c r="CG5968" s="102"/>
      <c r="CI5968" s="45"/>
    </row>
    <row r="5969" spans="37:87" ht="13" customHeight="1">
      <c r="AK5969" s="114"/>
      <c r="AL5969" s="41"/>
      <c r="AM5969" s="41"/>
      <c r="AN5969" s="41"/>
      <c r="AO5969" s="41"/>
      <c r="AP5969" s="41"/>
      <c r="AQ5969" s="41"/>
      <c r="AR5969" s="41"/>
      <c r="AS5969" s="41"/>
      <c r="AT5969" s="41"/>
      <c r="AU5969" s="41"/>
      <c r="AV5969" s="41"/>
      <c r="AW5969" s="41"/>
      <c r="AX5969" s="41"/>
      <c r="AY5969" s="41"/>
      <c r="AZ5969" s="41"/>
      <c r="BA5969" s="41"/>
      <c r="BB5969" s="41"/>
      <c r="BC5969" s="41"/>
      <c r="BD5969" s="41"/>
      <c r="BE5969" s="41"/>
      <c r="BF5969" s="41"/>
      <c r="BG5969" s="41"/>
      <c r="BH5969" s="41"/>
      <c r="BI5969" s="41"/>
      <c r="BJ5969" s="41"/>
      <c r="BK5969" s="41"/>
      <c r="BL5969" s="41"/>
      <c r="BM5969" s="41"/>
      <c r="BN5969" s="41"/>
      <c r="BO5969" s="41"/>
      <c r="BP5969" s="108"/>
      <c r="CG5969" s="102"/>
      <c r="CI5969" s="45"/>
    </row>
    <row r="5970" spans="37:87" ht="13" customHeight="1">
      <c r="AK5970" s="114"/>
      <c r="AL5970" s="41"/>
      <c r="AM5970" s="41"/>
      <c r="AN5970" s="41"/>
      <c r="AO5970" s="41"/>
      <c r="AP5970" s="41"/>
      <c r="AQ5970" s="41"/>
      <c r="AR5970" s="41"/>
      <c r="AS5970" s="41"/>
      <c r="AT5970" s="41"/>
      <c r="AU5970" s="41"/>
      <c r="AV5970" s="41"/>
      <c r="AW5970" s="41"/>
      <c r="AX5970" s="41"/>
      <c r="AY5970" s="41"/>
      <c r="AZ5970" s="41"/>
      <c r="BA5970" s="41"/>
      <c r="BB5970" s="41"/>
      <c r="BC5970" s="41"/>
      <c r="BD5970" s="41"/>
      <c r="BE5970" s="41"/>
      <c r="BF5970" s="41"/>
      <c r="BG5970" s="41"/>
      <c r="BH5970" s="41"/>
      <c r="BI5970" s="41"/>
      <c r="BJ5970" s="41"/>
      <c r="BK5970" s="41"/>
      <c r="BL5970" s="41"/>
      <c r="BM5970" s="41"/>
      <c r="BN5970" s="41"/>
      <c r="BO5970" s="41"/>
      <c r="BP5970" s="108"/>
      <c r="CG5970" s="102"/>
      <c r="CI5970" s="45"/>
    </row>
    <row r="5971" spans="37:87" ht="13" customHeight="1">
      <c r="AK5971" s="114"/>
      <c r="AL5971" s="41"/>
      <c r="AM5971" s="41"/>
      <c r="AN5971" s="41"/>
      <c r="AO5971" s="41"/>
      <c r="AP5971" s="41"/>
      <c r="AQ5971" s="41"/>
      <c r="AR5971" s="41"/>
      <c r="AS5971" s="41"/>
      <c r="AT5971" s="41"/>
      <c r="AU5971" s="41"/>
      <c r="AV5971" s="41"/>
      <c r="AW5971" s="41"/>
      <c r="AX5971" s="41"/>
      <c r="AY5971" s="41"/>
      <c r="AZ5971" s="41"/>
      <c r="BA5971" s="41"/>
      <c r="BB5971" s="41"/>
      <c r="BC5971" s="41"/>
      <c r="BD5971" s="41"/>
      <c r="BE5971" s="41"/>
      <c r="BF5971" s="41"/>
      <c r="BG5971" s="41"/>
      <c r="BH5971" s="41"/>
      <c r="BI5971" s="41"/>
      <c r="BJ5971" s="41"/>
      <c r="BK5971" s="41"/>
      <c r="BL5971" s="41"/>
      <c r="BM5971" s="41"/>
      <c r="BN5971" s="41"/>
      <c r="BO5971" s="41"/>
      <c r="BP5971" s="108"/>
      <c r="CG5971" s="102"/>
      <c r="CI5971" s="45"/>
    </row>
    <row r="5972" spans="37:87" ht="13" customHeight="1">
      <c r="AK5972" s="114"/>
      <c r="AL5972" s="41"/>
      <c r="AM5972" s="41"/>
      <c r="AN5972" s="41"/>
      <c r="AO5972" s="41"/>
      <c r="AP5972" s="41"/>
      <c r="AQ5972" s="41"/>
      <c r="AR5972" s="41"/>
      <c r="AS5972" s="41"/>
      <c r="AT5972" s="41"/>
      <c r="AU5972" s="41"/>
      <c r="AV5972" s="41"/>
      <c r="AW5972" s="41"/>
      <c r="AX5972" s="41"/>
      <c r="AY5972" s="41"/>
      <c r="AZ5972" s="41"/>
      <c r="BA5972" s="41"/>
      <c r="BB5972" s="41"/>
      <c r="BC5972" s="41"/>
      <c r="BD5972" s="41"/>
      <c r="BE5972" s="41"/>
      <c r="BF5972" s="41"/>
      <c r="BG5972" s="41"/>
      <c r="BH5972" s="41"/>
      <c r="BI5972" s="41"/>
      <c r="BJ5972" s="41"/>
      <c r="BK5972" s="41"/>
      <c r="BL5972" s="41"/>
      <c r="BM5972" s="41"/>
      <c r="BN5972" s="41"/>
      <c r="BO5972" s="41"/>
      <c r="BP5972" s="108"/>
      <c r="CG5972" s="102"/>
      <c r="CI5972" s="45"/>
    </row>
    <row r="5973" spans="37:87" ht="13" customHeight="1">
      <c r="AK5973" s="114"/>
      <c r="AL5973" s="41"/>
      <c r="AM5973" s="41"/>
      <c r="AN5973" s="41"/>
      <c r="AO5973" s="41"/>
      <c r="AP5973" s="41"/>
      <c r="AQ5973" s="41"/>
      <c r="AR5973" s="41"/>
      <c r="AS5973" s="41"/>
      <c r="AT5973" s="41"/>
      <c r="AU5973" s="41"/>
      <c r="AV5973" s="41"/>
      <c r="AW5973" s="41"/>
      <c r="AX5973" s="41"/>
      <c r="AY5973" s="41"/>
      <c r="AZ5973" s="41"/>
      <c r="BA5973" s="41"/>
      <c r="BB5973" s="41"/>
      <c r="BC5973" s="41"/>
      <c r="BD5973" s="41"/>
      <c r="BE5973" s="41"/>
      <c r="BF5973" s="41"/>
      <c r="BG5973" s="41"/>
      <c r="BH5973" s="41"/>
      <c r="BI5973" s="41"/>
      <c r="BJ5973" s="41"/>
      <c r="BK5973" s="41"/>
      <c r="BL5973" s="41"/>
      <c r="BM5973" s="41"/>
      <c r="BN5973" s="41"/>
      <c r="BO5973" s="41"/>
      <c r="BP5973" s="108"/>
      <c r="CG5973" s="102"/>
      <c r="CI5973" s="45"/>
    </row>
    <row r="5974" spans="37:87" ht="13" customHeight="1">
      <c r="AK5974" s="114"/>
      <c r="AL5974" s="41"/>
      <c r="AM5974" s="41"/>
      <c r="AN5974" s="41"/>
      <c r="AO5974" s="41"/>
      <c r="AP5974" s="41"/>
      <c r="AQ5974" s="41"/>
      <c r="AR5974" s="41"/>
      <c r="AS5974" s="41"/>
      <c r="AT5974" s="41"/>
      <c r="AU5974" s="41"/>
      <c r="AV5974" s="41"/>
      <c r="AW5974" s="41"/>
      <c r="AX5974" s="41"/>
      <c r="AY5974" s="41"/>
      <c r="AZ5974" s="41"/>
      <c r="BA5974" s="41"/>
      <c r="BB5974" s="41"/>
      <c r="BC5974" s="41"/>
      <c r="BD5974" s="41"/>
      <c r="BE5974" s="41"/>
      <c r="BF5974" s="41"/>
      <c r="BG5974" s="41"/>
      <c r="BH5974" s="41"/>
      <c r="BI5974" s="41"/>
      <c r="BJ5974" s="41"/>
      <c r="BK5974" s="41"/>
      <c r="BL5974" s="41"/>
      <c r="BM5974" s="41"/>
      <c r="BN5974" s="41"/>
      <c r="BO5974" s="41"/>
      <c r="BP5974" s="108"/>
      <c r="CG5974" s="102"/>
      <c r="CI5974" s="45"/>
    </row>
    <row r="5975" spans="37:87" ht="13" customHeight="1">
      <c r="AK5975" s="114"/>
      <c r="AL5975" s="41"/>
      <c r="AM5975" s="41"/>
      <c r="AN5975" s="41"/>
      <c r="AO5975" s="41"/>
      <c r="AP5975" s="41"/>
      <c r="AQ5975" s="41"/>
      <c r="AR5975" s="41"/>
      <c r="AS5975" s="41"/>
      <c r="AT5975" s="41"/>
      <c r="AU5975" s="41"/>
      <c r="AV5975" s="41"/>
      <c r="AW5975" s="41"/>
      <c r="AX5975" s="41"/>
      <c r="AY5975" s="41"/>
      <c r="AZ5975" s="41"/>
      <c r="BA5975" s="41"/>
      <c r="BB5975" s="41"/>
      <c r="BC5975" s="41"/>
      <c r="BD5975" s="41"/>
      <c r="BE5975" s="41"/>
      <c r="BF5975" s="41"/>
      <c r="BG5975" s="41"/>
      <c r="BH5975" s="41"/>
      <c r="BI5975" s="41"/>
      <c r="BJ5975" s="41"/>
      <c r="BK5975" s="41"/>
      <c r="BL5975" s="41"/>
      <c r="BM5975" s="41"/>
      <c r="BN5975" s="41"/>
      <c r="BO5975" s="41"/>
      <c r="BP5975" s="108"/>
      <c r="CG5975" s="102"/>
      <c r="CI5975" s="45"/>
    </row>
    <row r="5976" spans="37:87" ht="13" customHeight="1">
      <c r="AK5976" s="114"/>
      <c r="AL5976" s="41"/>
      <c r="AM5976" s="41"/>
      <c r="AN5976" s="41"/>
      <c r="AO5976" s="41"/>
      <c r="AP5976" s="41"/>
      <c r="AQ5976" s="41"/>
      <c r="AR5976" s="41"/>
      <c r="AS5976" s="41"/>
      <c r="AT5976" s="41"/>
      <c r="AU5976" s="41"/>
      <c r="AV5976" s="41"/>
      <c r="AW5976" s="41"/>
      <c r="AX5976" s="41"/>
      <c r="AY5976" s="41"/>
      <c r="AZ5976" s="41"/>
      <c r="BA5976" s="41"/>
      <c r="BB5976" s="41"/>
      <c r="BC5976" s="41"/>
      <c r="BD5976" s="41"/>
      <c r="BE5976" s="41"/>
      <c r="BF5976" s="41"/>
      <c r="BG5976" s="41"/>
      <c r="BH5976" s="41"/>
      <c r="BI5976" s="41"/>
      <c r="BJ5976" s="41"/>
      <c r="BK5976" s="41"/>
      <c r="BL5976" s="41"/>
      <c r="BM5976" s="41"/>
      <c r="BN5976" s="41"/>
      <c r="BO5976" s="41"/>
      <c r="BP5976" s="108"/>
      <c r="CG5976" s="102"/>
      <c r="CI5976" s="45"/>
    </row>
    <row r="5977" spans="37:87" ht="13" customHeight="1">
      <c r="AK5977" s="114"/>
      <c r="AL5977" s="41"/>
      <c r="AM5977" s="41"/>
      <c r="AN5977" s="41"/>
      <c r="AO5977" s="41"/>
      <c r="AP5977" s="41"/>
      <c r="AQ5977" s="41"/>
      <c r="AR5977" s="41"/>
      <c r="AS5977" s="41"/>
      <c r="AT5977" s="41"/>
      <c r="AU5977" s="41"/>
      <c r="AV5977" s="41"/>
      <c r="AW5977" s="41"/>
      <c r="AX5977" s="41"/>
      <c r="AY5977" s="41"/>
      <c r="AZ5977" s="41"/>
      <c r="BA5977" s="41"/>
      <c r="BB5977" s="41"/>
      <c r="BC5977" s="41"/>
      <c r="BD5977" s="41"/>
      <c r="BE5977" s="41"/>
      <c r="BF5977" s="41"/>
      <c r="BG5977" s="41"/>
      <c r="BH5977" s="41"/>
      <c r="BI5977" s="41"/>
      <c r="BJ5977" s="41"/>
      <c r="BK5977" s="41"/>
      <c r="BL5977" s="41"/>
      <c r="BM5977" s="41"/>
      <c r="BN5977" s="41"/>
      <c r="BO5977" s="41"/>
      <c r="BP5977" s="108"/>
      <c r="CG5977" s="102"/>
      <c r="CI5977" s="45"/>
    </row>
    <row r="5978" spans="37:87" ht="13" customHeight="1">
      <c r="AK5978" s="114"/>
      <c r="AL5978" s="41"/>
      <c r="AM5978" s="41"/>
      <c r="AN5978" s="41"/>
      <c r="AO5978" s="41"/>
      <c r="AP5978" s="41"/>
      <c r="AQ5978" s="41"/>
      <c r="AR5978" s="41"/>
      <c r="AS5978" s="41"/>
      <c r="AT5978" s="41"/>
      <c r="AU5978" s="41"/>
      <c r="AV5978" s="41"/>
      <c r="AW5978" s="41"/>
      <c r="AX5978" s="41"/>
      <c r="AY5978" s="41"/>
      <c r="AZ5978" s="41"/>
      <c r="BA5978" s="41"/>
      <c r="BB5978" s="41"/>
      <c r="BC5978" s="41"/>
      <c r="BD5978" s="41"/>
      <c r="BE5978" s="41"/>
      <c r="BF5978" s="41"/>
      <c r="BG5978" s="41"/>
      <c r="BH5978" s="41"/>
      <c r="BI5978" s="41"/>
      <c r="BJ5978" s="41"/>
      <c r="BK5978" s="41"/>
      <c r="BL5978" s="41"/>
      <c r="BM5978" s="41"/>
      <c r="BN5978" s="41"/>
      <c r="BO5978" s="41"/>
      <c r="BP5978" s="108"/>
      <c r="CG5978" s="102"/>
      <c r="CI5978" s="45"/>
    </row>
    <row r="5979" spans="37:87" ht="13" customHeight="1">
      <c r="AK5979" s="114"/>
      <c r="AL5979" s="41"/>
      <c r="AM5979" s="41"/>
      <c r="AN5979" s="41"/>
      <c r="AO5979" s="41"/>
      <c r="AP5979" s="41"/>
      <c r="AQ5979" s="41"/>
      <c r="AR5979" s="41"/>
      <c r="AS5979" s="41"/>
      <c r="AT5979" s="41"/>
      <c r="AU5979" s="41"/>
      <c r="AV5979" s="41"/>
      <c r="AW5979" s="41"/>
      <c r="AX5979" s="41"/>
      <c r="AY5979" s="41"/>
      <c r="AZ5979" s="41"/>
      <c r="BA5979" s="41"/>
      <c r="BB5979" s="41"/>
      <c r="BC5979" s="41"/>
      <c r="BD5979" s="41"/>
      <c r="BE5979" s="41"/>
      <c r="BF5979" s="41"/>
      <c r="BG5979" s="41"/>
      <c r="BH5979" s="41"/>
      <c r="BI5979" s="41"/>
      <c r="BJ5979" s="41"/>
      <c r="BK5979" s="41"/>
      <c r="BL5979" s="41"/>
      <c r="BM5979" s="41"/>
      <c r="BN5979" s="41"/>
      <c r="BO5979" s="41"/>
      <c r="BP5979" s="108"/>
      <c r="CG5979" s="102"/>
      <c r="CI5979" s="45"/>
    </row>
    <row r="5980" spans="37:87" ht="13" customHeight="1">
      <c r="AK5980" s="114"/>
      <c r="AL5980" s="41"/>
      <c r="AM5980" s="41"/>
      <c r="AN5980" s="41"/>
      <c r="AO5980" s="41"/>
      <c r="AP5980" s="41"/>
      <c r="AQ5980" s="41"/>
      <c r="AR5980" s="41"/>
      <c r="AS5980" s="41"/>
      <c r="AT5980" s="41"/>
      <c r="AU5980" s="41"/>
      <c r="AV5980" s="41"/>
      <c r="AW5980" s="41"/>
      <c r="AX5980" s="41"/>
      <c r="AY5980" s="41"/>
      <c r="AZ5980" s="41"/>
      <c r="BA5980" s="41"/>
      <c r="BB5980" s="41"/>
      <c r="BC5980" s="41"/>
      <c r="BD5980" s="41"/>
      <c r="BE5980" s="41"/>
      <c r="BF5980" s="41"/>
      <c r="BG5980" s="41"/>
      <c r="BH5980" s="41"/>
      <c r="BI5980" s="41"/>
      <c r="BJ5980" s="41"/>
      <c r="BK5980" s="41"/>
      <c r="BL5980" s="41"/>
      <c r="BM5980" s="41"/>
      <c r="BN5980" s="41"/>
      <c r="BO5980" s="41"/>
      <c r="BP5980" s="108"/>
      <c r="CG5980" s="102"/>
      <c r="CI5980" s="45"/>
    </row>
    <row r="5981" spans="37:87" ht="13" customHeight="1">
      <c r="AK5981" s="114"/>
      <c r="AL5981" s="41"/>
      <c r="AM5981" s="41"/>
      <c r="AN5981" s="41"/>
      <c r="AO5981" s="41"/>
      <c r="AP5981" s="41"/>
      <c r="AQ5981" s="41"/>
      <c r="AR5981" s="41"/>
      <c r="AS5981" s="41"/>
      <c r="AT5981" s="41"/>
      <c r="AU5981" s="41"/>
      <c r="AV5981" s="41"/>
      <c r="AW5981" s="41"/>
      <c r="AX5981" s="41"/>
      <c r="AY5981" s="41"/>
      <c r="AZ5981" s="41"/>
      <c r="BA5981" s="41"/>
      <c r="BB5981" s="41"/>
      <c r="BC5981" s="41"/>
      <c r="BD5981" s="41"/>
      <c r="BE5981" s="41"/>
      <c r="BF5981" s="41"/>
      <c r="BG5981" s="41"/>
      <c r="BH5981" s="41"/>
      <c r="BI5981" s="41"/>
      <c r="BJ5981" s="41"/>
      <c r="BK5981" s="41"/>
      <c r="BL5981" s="41"/>
      <c r="BM5981" s="41"/>
      <c r="BN5981" s="41"/>
      <c r="BO5981" s="41"/>
      <c r="BP5981" s="108"/>
      <c r="CG5981" s="102"/>
      <c r="CI5981" s="45"/>
    </row>
    <row r="5982" spans="37:87" ht="13" customHeight="1">
      <c r="AK5982" s="114"/>
      <c r="AL5982" s="41"/>
      <c r="AM5982" s="41"/>
      <c r="AN5982" s="41"/>
      <c r="AO5982" s="41"/>
      <c r="AP5982" s="41"/>
      <c r="AQ5982" s="41"/>
      <c r="AR5982" s="41"/>
      <c r="AS5982" s="41"/>
      <c r="AT5982" s="41"/>
      <c r="AU5982" s="41"/>
      <c r="AV5982" s="41"/>
      <c r="AW5982" s="41"/>
      <c r="AX5982" s="41"/>
      <c r="AY5982" s="41"/>
      <c r="AZ5982" s="41"/>
      <c r="BA5982" s="41"/>
      <c r="BB5982" s="41"/>
      <c r="BC5982" s="41"/>
      <c r="BD5982" s="41"/>
      <c r="BE5982" s="41"/>
      <c r="BF5982" s="41"/>
      <c r="BG5982" s="41"/>
      <c r="BH5982" s="41"/>
      <c r="BI5982" s="41"/>
      <c r="BJ5982" s="41"/>
      <c r="BK5982" s="41"/>
      <c r="BL5982" s="41"/>
      <c r="BM5982" s="41"/>
      <c r="BN5982" s="41"/>
      <c r="BO5982" s="41"/>
      <c r="BP5982" s="108"/>
      <c r="CG5982" s="102"/>
      <c r="CI5982" s="45"/>
    </row>
    <row r="5983" spans="37:87" ht="13" customHeight="1">
      <c r="AK5983" s="114"/>
      <c r="AL5983" s="41"/>
      <c r="AM5983" s="41"/>
      <c r="AN5983" s="41"/>
      <c r="AO5983" s="41"/>
      <c r="AP5983" s="41"/>
      <c r="AQ5983" s="41"/>
      <c r="AR5983" s="41"/>
      <c r="AS5983" s="41"/>
      <c r="AT5983" s="41"/>
      <c r="AU5983" s="41"/>
      <c r="AV5983" s="41"/>
      <c r="AW5983" s="41"/>
      <c r="AX5983" s="41"/>
      <c r="AY5983" s="41"/>
      <c r="AZ5983" s="41"/>
      <c r="BA5983" s="41"/>
      <c r="BB5983" s="41"/>
      <c r="BC5983" s="41"/>
      <c r="BD5983" s="41"/>
      <c r="BE5983" s="41"/>
      <c r="BF5983" s="41"/>
      <c r="BG5983" s="41"/>
      <c r="BH5983" s="41"/>
      <c r="BI5983" s="41"/>
      <c r="BJ5983" s="41"/>
      <c r="BK5983" s="41"/>
      <c r="BL5983" s="41"/>
      <c r="BM5983" s="41"/>
      <c r="BN5983" s="41"/>
      <c r="BO5983" s="41"/>
      <c r="BP5983" s="108"/>
      <c r="CG5983" s="102"/>
      <c r="CI5983" s="45"/>
    </row>
    <row r="5984" spans="37:87" ht="13" customHeight="1">
      <c r="AK5984" s="114"/>
      <c r="AL5984" s="41"/>
      <c r="AM5984" s="41"/>
      <c r="AN5984" s="41"/>
      <c r="AO5984" s="41"/>
      <c r="AP5984" s="41"/>
      <c r="AQ5984" s="41"/>
      <c r="AR5984" s="41"/>
      <c r="AS5984" s="41"/>
      <c r="AT5984" s="41"/>
      <c r="AU5984" s="41"/>
      <c r="AV5984" s="41"/>
      <c r="AW5984" s="41"/>
      <c r="AX5984" s="41"/>
      <c r="AY5984" s="41"/>
      <c r="AZ5984" s="41"/>
      <c r="BA5984" s="41"/>
      <c r="BB5984" s="41"/>
      <c r="BC5984" s="41"/>
      <c r="BD5984" s="41"/>
      <c r="BE5984" s="41"/>
      <c r="BF5984" s="41"/>
      <c r="BG5984" s="41"/>
      <c r="BH5984" s="41"/>
      <c r="BI5984" s="41"/>
      <c r="BJ5984" s="41"/>
      <c r="BK5984" s="41"/>
      <c r="BL5984" s="41"/>
      <c r="BM5984" s="41"/>
      <c r="BN5984" s="41"/>
      <c r="BO5984" s="41"/>
      <c r="BP5984" s="108"/>
      <c r="CG5984" s="102"/>
      <c r="CI5984" s="45"/>
    </row>
    <row r="5985" spans="37:87" ht="13" customHeight="1">
      <c r="AK5985" s="114"/>
      <c r="AL5985" s="41"/>
      <c r="AM5985" s="41"/>
      <c r="AN5985" s="41"/>
      <c r="AO5985" s="41"/>
      <c r="AP5985" s="41"/>
      <c r="AQ5985" s="41"/>
      <c r="AR5985" s="41"/>
      <c r="AS5985" s="41"/>
      <c r="AT5985" s="41"/>
      <c r="AU5985" s="41"/>
      <c r="AV5985" s="41"/>
      <c r="AW5985" s="41"/>
      <c r="AX5985" s="41"/>
      <c r="AY5985" s="41"/>
      <c r="AZ5985" s="41"/>
      <c r="BA5985" s="41"/>
      <c r="BB5985" s="41"/>
      <c r="BC5985" s="41"/>
      <c r="BD5985" s="41"/>
      <c r="BE5985" s="41"/>
      <c r="BF5985" s="41"/>
      <c r="BG5985" s="41"/>
      <c r="BH5985" s="41"/>
      <c r="BI5985" s="41"/>
      <c r="BJ5985" s="41"/>
      <c r="BK5985" s="41"/>
      <c r="BL5985" s="41"/>
      <c r="BM5985" s="41"/>
      <c r="BN5985" s="41"/>
      <c r="BO5985" s="41"/>
      <c r="BP5985" s="108"/>
      <c r="CG5985" s="102"/>
      <c r="CI5985" s="45"/>
    </row>
    <row r="5986" spans="37:87" ht="13" customHeight="1">
      <c r="AK5986" s="114"/>
      <c r="AL5986" s="41"/>
      <c r="AM5986" s="41"/>
      <c r="AN5986" s="41"/>
      <c r="AO5986" s="41"/>
      <c r="AP5986" s="41"/>
      <c r="AQ5986" s="41"/>
      <c r="AR5986" s="41"/>
      <c r="AS5986" s="41"/>
      <c r="AT5986" s="41"/>
      <c r="AU5986" s="41"/>
      <c r="AV5986" s="41"/>
      <c r="AW5986" s="41"/>
      <c r="AX5986" s="41"/>
      <c r="AY5986" s="41"/>
      <c r="AZ5986" s="41"/>
      <c r="BA5986" s="41"/>
      <c r="BB5986" s="41"/>
      <c r="BC5986" s="41"/>
      <c r="BD5986" s="41"/>
      <c r="BE5986" s="41"/>
      <c r="BF5986" s="41"/>
      <c r="BG5986" s="41"/>
      <c r="BH5986" s="41"/>
      <c r="BI5986" s="41"/>
      <c r="BJ5986" s="41"/>
      <c r="BK5986" s="41"/>
      <c r="BL5986" s="41"/>
      <c r="BM5986" s="41"/>
      <c r="BN5986" s="41"/>
      <c r="BO5986" s="41"/>
      <c r="BP5986" s="108"/>
      <c r="CG5986" s="102"/>
      <c r="CI5986" s="45"/>
    </row>
    <row r="5987" spans="37:87" ht="13" customHeight="1">
      <c r="AK5987" s="114"/>
      <c r="AL5987" s="41"/>
      <c r="AM5987" s="41"/>
      <c r="AN5987" s="41"/>
      <c r="AO5987" s="41"/>
      <c r="AP5987" s="41"/>
      <c r="AQ5987" s="41"/>
      <c r="AR5987" s="41"/>
      <c r="AS5987" s="41"/>
      <c r="AT5987" s="41"/>
      <c r="AU5987" s="41"/>
      <c r="AV5987" s="41"/>
      <c r="AW5987" s="41"/>
      <c r="AX5987" s="41"/>
      <c r="AY5987" s="41"/>
      <c r="AZ5987" s="41"/>
      <c r="BA5987" s="41"/>
      <c r="BB5987" s="41"/>
      <c r="BC5987" s="41"/>
      <c r="BD5987" s="41"/>
      <c r="BE5987" s="41"/>
      <c r="BF5987" s="41"/>
      <c r="BG5987" s="41"/>
      <c r="BH5987" s="41"/>
      <c r="BI5987" s="41"/>
      <c r="BJ5987" s="41"/>
      <c r="BK5987" s="41"/>
      <c r="BL5987" s="41"/>
      <c r="BM5987" s="41"/>
      <c r="BN5987" s="41"/>
      <c r="BO5987" s="41"/>
      <c r="BP5987" s="108"/>
      <c r="CG5987" s="102"/>
      <c r="CI5987" s="45"/>
    </row>
    <row r="5988" spans="37:87" ht="13" customHeight="1">
      <c r="AK5988" s="114"/>
      <c r="AL5988" s="41"/>
      <c r="AM5988" s="41"/>
      <c r="AN5988" s="41"/>
      <c r="AO5988" s="41"/>
      <c r="AP5988" s="41"/>
      <c r="AQ5988" s="41"/>
      <c r="AR5988" s="41"/>
      <c r="AS5988" s="41"/>
      <c r="AT5988" s="41"/>
      <c r="AU5988" s="41"/>
      <c r="AV5988" s="41"/>
      <c r="AW5988" s="41"/>
      <c r="AX5988" s="41"/>
      <c r="AY5988" s="41"/>
      <c r="AZ5988" s="41"/>
      <c r="BA5988" s="41"/>
      <c r="BB5988" s="41"/>
      <c r="BC5988" s="41"/>
      <c r="BD5988" s="41"/>
      <c r="BE5988" s="41"/>
      <c r="BF5988" s="41"/>
      <c r="BG5988" s="41"/>
      <c r="BH5988" s="41"/>
      <c r="BI5988" s="41"/>
      <c r="BJ5988" s="41"/>
      <c r="BK5988" s="41"/>
      <c r="BL5988" s="41"/>
      <c r="BM5988" s="41"/>
      <c r="BN5988" s="41"/>
      <c r="BO5988" s="41"/>
      <c r="BP5988" s="108"/>
      <c r="CG5988" s="102"/>
      <c r="CI5988" s="45"/>
    </row>
    <row r="5989" spans="37:87" ht="13" customHeight="1">
      <c r="AK5989" s="114"/>
      <c r="AL5989" s="41"/>
      <c r="AM5989" s="41"/>
      <c r="AN5989" s="41"/>
      <c r="AO5989" s="41"/>
      <c r="AP5989" s="41"/>
      <c r="AQ5989" s="41"/>
      <c r="AR5989" s="41"/>
      <c r="AS5989" s="41"/>
      <c r="AT5989" s="41"/>
      <c r="AU5989" s="41"/>
      <c r="AV5989" s="41"/>
      <c r="AW5989" s="41"/>
      <c r="AX5989" s="41"/>
      <c r="AY5989" s="41"/>
      <c r="AZ5989" s="41"/>
      <c r="BA5989" s="41"/>
      <c r="BB5989" s="41"/>
      <c r="BC5989" s="41"/>
      <c r="BD5989" s="41"/>
      <c r="BE5989" s="41"/>
      <c r="BF5989" s="41"/>
      <c r="BG5989" s="41"/>
      <c r="BH5989" s="41"/>
      <c r="BI5989" s="41"/>
      <c r="BJ5989" s="41"/>
      <c r="BK5989" s="41"/>
      <c r="BL5989" s="41"/>
      <c r="BM5989" s="41"/>
      <c r="BN5989" s="41"/>
      <c r="BO5989" s="41"/>
      <c r="BP5989" s="108"/>
      <c r="CG5989" s="102"/>
      <c r="CI5989" s="45"/>
    </row>
    <row r="5990" spans="37:87" ht="13" customHeight="1">
      <c r="AK5990" s="114"/>
      <c r="AL5990" s="41"/>
      <c r="AM5990" s="41"/>
      <c r="AN5990" s="41"/>
      <c r="AO5990" s="41"/>
      <c r="AP5990" s="41"/>
      <c r="AQ5990" s="41"/>
      <c r="AR5990" s="41"/>
      <c r="AS5990" s="41"/>
      <c r="AT5990" s="41"/>
      <c r="AU5990" s="41"/>
      <c r="AV5990" s="41"/>
      <c r="AW5990" s="41"/>
      <c r="AX5990" s="41"/>
      <c r="AY5990" s="41"/>
      <c r="AZ5990" s="41"/>
      <c r="BA5990" s="41"/>
      <c r="BB5990" s="41"/>
      <c r="BC5990" s="41"/>
      <c r="BD5990" s="41"/>
      <c r="BE5990" s="41"/>
      <c r="BF5990" s="41"/>
      <c r="BG5990" s="41"/>
      <c r="BH5990" s="41"/>
      <c r="BI5990" s="41"/>
      <c r="BJ5990" s="41"/>
      <c r="BK5990" s="41"/>
      <c r="BL5990" s="41"/>
      <c r="BM5990" s="41"/>
      <c r="BN5990" s="41"/>
      <c r="BO5990" s="41"/>
      <c r="BP5990" s="108"/>
      <c r="CG5990" s="102"/>
      <c r="CI5990" s="45"/>
    </row>
    <row r="5991" spans="37:87" ht="13" customHeight="1">
      <c r="AK5991" s="114"/>
      <c r="AL5991" s="41"/>
      <c r="AM5991" s="41"/>
      <c r="AN5991" s="41"/>
      <c r="AO5991" s="41"/>
      <c r="AP5991" s="41"/>
      <c r="AQ5991" s="41"/>
      <c r="AR5991" s="41"/>
      <c r="AS5991" s="41"/>
      <c r="AT5991" s="41"/>
      <c r="AU5991" s="41"/>
      <c r="AV5991" s="41"/>
      <c r="AW5991" s="41"/>
      <c r="AX5991" s="41"/>
      <c r="AY5991" s="41"/>
      <c r="AZ5991" s="41"/>
      <c r="BA5991" s="41"/>
      <c r="BB5991" s="41"/>
      <c r="BC5991" s="41"/>
      <c r="BD5991" s="41"/>
      <c r="BE5991" s="41"/>
      <c r="BF5991" s="41"/>
      <c r="BG5991" s="41"/>
      <c r="BH5991" s="41"/>
      <c r="BI5991" s="41"/>
      <c r="BJ5991" s="41"/>
      <c r="BK5991" s="41"/>
      <c r="BL5991" s="41"/>
      <c r="BM5991" s="41"/>
      <c r="BN5991" s="41"/>
      <c r="BO5991" s="41"/>
      <c r="BP5991" s="108"/>
      <c r="CG5991" s="102"/>
      <c r="CI5991" s="45"/>
    </row>
    <row r="5992" spans="37:87" ht="13" customHeight="1">
      <c r="AK5992" s="114"/>
      <c r="AL5992" s="41"/>
      <c r="AM5992" s="41"/>
      <c r="AN5992" s="41"/>
      <c r="AO5992" s="41"/>
      <c r="AP5992" s="41"/>
      <c r="AQ5992" s="41"/>
      <c r="AR5992" s="41"/>
      <c r="AS5992" s="41"/>
      <c r="AT5992" s="41"/>
      <c r="AU5992" s="41"/>
      <c r="AV5992" s="41"/>
      <c r="AW5992" s="41"/>
      <c r="AX5992" s="41"/>
      <c r="AY5992" s="41"/>
      <c r="AZ5992" s="41"/>
      <c r="BA5992" s="41"/>
      <c r="BB5992" s="41"/>
      <c r="BC5992" s="41"/>
      <c r="BD5992" s="41"/>
      <c r="BE5992" s="41"/>
      <c r="BF5992" s="41"/>
      <c r="BG5992" s="41"/>
      <c r="BH5992" s="41"/>
      <c r="BI5992" s="41"/>
      <c r="BJ5992" s="41"/>
      <c r="BK5992" s="41"/>
      <c r="BL5992" s="41"/>
      <c r="BM5992" s="41"/>
      <c r="BN5992" s="41"/>
      <c r="BO5992" s="41"/>
      <c r="BP5992" s="108"/>
      <c r="CG5992" s="102"/>
      <c r="CI5992" s="45"/>
    </row>
    <row r="5993" spans="37:87" ht="13" customHeight="1">
      <c r="AK5993" s="114"/>
      <c r="AL5993" s="41"/>
      <c r="AM5993" s="41"/>
      <c r="AN5993" s="41"/>
      <c r="AO5993" s="41"/>
      <c r="AP5993" s="41"/>
      <c r="AQ5993" s="41"/>
      <c r="AR5993" s="41"/>
      <c r="AS5993" s="41"/>
      <c r="AT5993" s="41"/>
      <c r="AU5993" s="41"/>
      <c r="AV5993" s="41"/>
      <c r="AW5993" s="41"/>
      <c r="AX5993" s="41"/>
      <c r="AY5993" s="41"/>
      <c r="AZ5993" s="41"/>
      <c r="BA5993" s="41"/>
      <c r="BB5993" s="41"/>
      <c r="BC5993" s="41"/>
      <c r="BD5993" s="41"/>
      <c r="BE5993" s="41"/>
      <c r="BF5993" s="41"/>
      <c r="BG5993" s="41"/>
      <c r="BH5993" s="41"/>
      <c r="BI5993" s="41"/>
      <c r="BJ5993" s="41"/>
      <c r="BK5993" s="41"/>
      <c r="BL5993" s="41"/>
      <c r="BM5993" s="41"/>
      <c r="BN5993" s="41"/>
      <c r="BO5993" s="41"/>
      <c r="BP5993" s="108"/>
      <c r="CG5993" s="102"/>
      <c r="CI5993" s="45"/>
    </row>
    <row r="5994" spans="37:87" ht="13" customHeight="1">
      <c r="AK5994" s="114"/>
      <c r="AL5994" s="41"/>
      <c r="AM5994" s="41"/>
      <c r="AN5994" s="41"/>
      <c r="AO5994" s="41"/>
      <c r="AP5994" s="41"/>
      <c r="AQ5994" s="41"/>
      <c r="AR5994" s="41"/>
      <c r="AS5994" s="41"/>
      <c r="AT5994" s="41"/>
      <c r="AU5994" s="41"/>
      <c r="AV5994" s="41"/>
      <c r="AW5994" s="41"/>
      <c r="AX5994" s="41"/>
      <c r="AY5994" s="41"/>
      <c r="AZ5994" s="41"/>
      <c r="BA5994" s="41"/>
      <c r="BB5994" s="41"/>
      <c r="BC5994" s="41"/>
      <c r="BD5994" s="41"/>
      <c r="BE5994" s="41"/>
      <c r="BF5994" s="41"/>
      <c r="BG5994" s="41"/>
      <c r="BH5994" s="41"/>
      <c r="BI5994" s="41"/>
      <c r="BJ5994" s="41"/>
      <c r="BK5994" s="41"/>
      <c r="BL5994" s="41"/>
      <c r="BM5994" s="41"/>
      <c r="BN5994" s="41"/>
      <c r="BO5994" s="41"/>
      <c r="BP5994" s="108"/>
      <c r="CG5994" s="102"/>
      <c r="CI5994" s="45"/>
    </row>
    <row r="5995" spans="37:87" ht="13" customHeight="1">
      <c r="AK5995" s="114"/>
      <c r="AL5995" s="41"/>
      <c r="AM5995" s="41"/>
      <c r="AN5995" s="41"/>
      <c r="AO5995" s="41"/>
      <c r="AP5995" s="41"/>
      <c r="AQ5995" s="41"/>
      <c r="AR5995" s="41"/>
      <c r="AS5995" s="41"/>
      <c r="AT5995" s="41"/>
      <c r="AU5995" s="41"/>
      <c r="AV5995" s="41"/>
      <c r="AW5995" s="41"/>
      <c r="AX5995" s="41"/>
      <c r="AY5995" s="41"/>
      <c r="AZ5995" s="41"/>
      <c r="BA5995" s="41"/>
      <c r="BB5995" s="41"/>
      <c r="BC5995" s="41"/>
      <c r="BD5995" s="41"/>
      <c r="BE5995" s="41"/>
      <c r="BF5995" s="41"/>
      <c r="BG5995" s="41"/>
      <c r="BH5995" s="41"/>
      <c r="BI5995" s="41"/>
      <c r="BJ5995" s="41"/>
      <c r="BK5995" s="41"/>
      <c r="BL5995" s="41"/>
      <c r="BM5995" s="41"/>
      <c r="BN5995" s="41"/>
      <c r="BO5995" s="41"/>
      <c r="BP5995" s="108"/>
      <c r="CG5995" s="102"/>
      <c r="CI5995" s="45"/>
    </row>
    <row r="5996" spans="37:87" ht="13" customHeight="1">
      <c r="AK5996" s="114"/>
      <c r="AL5996" s="41"/>
      <c r="AM5996" s="41"/>
      <c r="AN5996" s="41"/>
      <c r="AO5996" s="41"/>
      <c r="AP5996" s="41"/>
      <c r="AQ5996" s="41"/>
      <c r="AR5996" s="41"/>
      <c r="AS5996" s="41"/>
      <c r="AT5996" s="41"/>
      <c r="AU5996" s="41"/>
      <c r="AV5996" s="41"/>
      <c r="AW5996" s="41"/>
      <c r="AX5996" s="41"/>
      <c r="AY5996" s="41"/>
      <c r="AZ5996" s="41"/>
      <c r="BA5996" s="41"/>
      <c r="BB5996" s="41"/>
      <c r="BC5996" s="41"/>
      <c r="BD5996" s="41"/>
      <c r="BE5996" s="41"/>
      <c r="BF5996" s="41"/>
      <c r="BG5996" s="41"/>
      <c r="BH5996" s="41"/>
      <c r="BI5996" s="41"/>
      <c r="BJ5996" s="41"/>
      <c r="BK5996" s="41"/>
      <c r="BL5996" s="41"/>
      <c r="BM5996" s="41"/>
      <c r="BN5996" s="41"/>
      <c r="BO5996" s="41"/>
      <c r="BP5996" s="108"/>
      <c r="CG5996" s="102"/>
      <c r="CI5996" s="45"/>
    </row>
    <row r="5997" spans="37:87" ht="13" customHeight="1">
      <c r="AK5997" s="114"/>
      <c r="AL5997" s="41"/>
      <c r="AM5997" s="41"/>
      <c r="AN5997" s="41"/>
      <c r="AO5997" s="41"/>
      <c r="AP5997" s="41"/>
      <c r="AQ5997" s="41"/>
      <c r="AR5997" s="41"/>
      <c r="AS5997" s="41"/>
      <c r="AT5997" s="41"/>
      <c r="AU5997" s="41"/>
      <c r="AV5997" s="41"/>
      <c r="AW5997" s="41"/>
      <c r="AX5997" s="41"/>
      <c r="AY5997" s="41"/>
      <c r="AZ5997" s="41"/>
      <c r="BA5997" s="41"/>
      <c r="BB5997" s="41"/>
      <c r="BC5997" s="41"/>
      <c r="BD5997" s="41"/>
      <c r="BE5997" s="41"/>
      <c r="BF5997" s="41"/>
      <c r="BG5997" s="41"/>
      <c r="BH5997" s="41"/>
      <c r="BI5997" s="41"/>
      <c r="BJ5997" s="41"/>
      <c r="BK5997" s="41"/>
      <c r="BL5997" s="41"/>
      <c r="BM5997" s="41"/>
      <c r="BN5997" s="41"/>
      <c r="BO5997" s="41"/>
      <c r="BP5997" s="108"/>
      <c r="CG5997" s="102"/>
      <c r="CI5997" s="45"/>
    </row>
    <row r="5998" spans="37:87" ht="13" customHeight="1">
      <c r="AK5998" s="114"/>
      <c r="AL5998" s="41"/>
      <c r="AM5998" s="41"/>
      <c r="AN5998" s="41"/>
      <c r="AO5998" s="41"/>
      <c r="AP5998" s="41"/>
      <c r="AQ5998" s="41"/>
      <c r="AR5998" s="41"/>
      <c r="AS5998" s="41"/>
      <c r="AT5998" s="41"/>
      <c r="AU5998" s="41"/>
      <c r="AV5998" s="41"/>
      <c r="AW5998" s="41"/>
      <c r="AX5998" s="41"/>
      <c r="AY5998" s="41"/>
      <c r="AZ5998" s="41"/>
      <c r="BA5998" s="41"/>
      <c r="BB5998" s="41"/>
      <c r="BC5998" s="41"/>
      <c r="BD5998" s="41"/>
      <c r="BE5998" s="41"/>
      <c r="BF5998" s="41"/>
      <c r="BG5998" s="41"/>
      <c r="BH5998" s="41"/>
      <c r="BI5998" s="41"/>
      <c r="BJ5998" s="41"/>
      <c r="BK5998" s="41"/>
      <c r="BL5998" s="41"/>
      <c r="BM5998" s="41"/>
      <c r="BN5998" s="41"/>
      <c r="BO5998" s="41"/>
      <c r="BP5998" s="108"/>
      <c r="CG5998" s="102"/>
      <c r="CI5998" s="45"/>
    </row>
    <row r="5999" spans="37:87" ht="13" customHeight="1">
      <c r="AK5999" s="114"/>
      <c r="AL5999" s="41"/>
      <c r="AM5999" s="41"/>
      <c r="AN5999" s="41"/>
      <c r="AO5999" s="41"/>
      <c r="AP5999" s="41"/>
      <c r="AQ5999" s="41"/>
      <c r="AR5999" s="41"/>
      <c r="AS5999" s="41"/>
      <c r="AT5999" s="41"/>
      <c r="AU5999" s="41"/>
      <c r="AV5999" s="41"/>
      <c r="AW5999" s="41"/>
      <c r="AX5999" s="41"/>
      <c r="AY5999" s="41"/>
      <c r="AZ5999" s="41"/>
      <c r="BA5999" s="41"/>
      <c r="BB5999" s="41"/>
      <c r="BC5999" s="41"/>
      <c r="BD5999" s="41"/>
      <c r="BE5999" s="41"/>
      <c r="BF5999" s="41"/>
      <c r="BG5999" s="41"/>
      <c r="BH5999" s="41"/>
      <c r="BI5999" s="41"/>
      <c r="BJ5999" s="41"/>
      <c r="BK5999" s="41"/>
      <c r="BL5999" s="41"/>
      <c r="BM5999" s="41"/>
      <c r="BN5999" s="41"/>
      <c r="BO5999" s="41"/>
      <c r="BP5999" s="108"/>
      <c r="CG5999" s="102"/>
      <c r="CI5999" s="45"/>
    </row>
    <row r="6000" spans="37:87" ht="13" customHeight="1">
      <c r="AK6000" s="114"/>
      <c r="AL6000" s="41"/>
      <c r="AM6000" s="41"/>
      <c r="AN6000" s="41"/>
      <c r="AO6000" s="41"/>
      <c r="AP6000" s="41"/>
      <c r="AQ6000" s="41"/>
      <c r="AR6000" s="41"/>
      <c r="AS6000" s="41"/>
      <c r="AT6000" s="41"/>
      <c r="AU6000" s="41"/>
      <c r="AV6000" s="41"/>
      <c r="AW6000" s="41"/>
      <c r="AX6000" s="41"/>
      <c r="AY6000" s="41"/>
      <c r="AZ6000" s="41"/>
      <c r="BA6000" s="41"/>
      <c r="BB6000" s="41"/>
      <c r="BC6000" s="41"/>
      <c r="BD6000" s="41"/>
      <c r="BE6000" s="41"/>
      <c r="BF6000" s="41"/>
      <c r="BG6000" s="41"/>
      <c r="BH6000" s="41"/>
      <c r="BI6000" s="41"/>
      <c r="BJ6000" s="41"/>
      <c r="BK6000" s="41"/>
      <c r="BL6000" s="41"/>
      <c r="BM6000" s="41"/>
      <c r="BN6000" s="41"/>
      <c r="BO6000" s="41"/>
      <c r="BP6000" s="108"/>
      <c r="CG6000" s="102"/>
      <c r="CI6000" s="45"/>
    </row>
    <row r="6001" spans="37:87" ht="13" customHeight="1">
      <c r="AK6001" s="114"/>
      <c r="AL6001" s="41"/>
      <c r="AM6001" s="41"/>
      <c r="AN6001" s="41"/>
      <c r="AO6001" s="41"/>
      <c r="AP6001" s="41"/>
      <c r="AQ6001" s="41"/>
      <c r="AR6001" s="41"/>
      <c r="AS6001" s="41"/>
      <c r="AT6001" s="41"/>
      <c r="AU6001" s="41"/>
      <c r="AV6001" s="41"/>
      <c r="AW6001" s="41"/>
      <c r="AX6001" s="41"/>
      <c r="AY6001" s="41"/>
      <c r="AZ6001" s="41"/>
      <c r="BA6001" s="41"/>
      <c r="BB6001" s="41"/>
      <c r="BC6001" s="41"/>
      <c r="BD6001" s="41"/>
      <c r="BE6001" s="41"/>
      <c r="BF6001" s="41"/>
      <c r="BG6001" s="41"/>
      <c r="BH6001" s="41"/>
      <c r="BI6001" s="41"/>
      <c r="BJ6001" s="41"/>
      <c r="BK6001" s="41"/>
      <c r="BL6001" s="41"/>
      <c r="BM6001" s="41"/>
      <c r="BN6001" s="41"/>
      <c r="BO6001" s="41"/>
      <c r="BP6001" s="108"/>
      <c r="CG6001" s="102"/>
      <c r="CI6001" s="45"/>
    </row>
    <row r="6002" spans="37:87" ht="13" customHeight="1">
      <c r="AK6002" s="114"/>
      <c r="AL6002" s="41"/>
      <c r="AM6002" s="41"/>
      <c r="AN6002" s="41"/>
      <c r="AO6002" s="41"/>
      <c r="AP6002" s="41"/>
      <c r="AQ6002" s="41"/>
      <c r="AR6002" s="41"/>
      <c r="AS6002" s="41"/>
      <c r="AT6002" s="41"/>
      <c r="AU6002" s="41"/>
      <c r="AV6002" s="41"/>
      <c r="AW6002" s="41"/>
      <c r="AX6002" s="41"/>
      <c r="AY6002" s="41"/>
      <c r="AZ6002" s="41"/>
      <c r="BA6002" s="41"/>
      <c r="BB6002" s="41"/>
      <c r="BC6002" s="41"/>
      <c r="BD6002" s="41"/>
      <c r="BE6002" s="41"/>
      <c r="BF6002" s="41"/>
      <c r="BG6002" s="41"/>
      <c r="BH6002" s="41"/>
      <c r="BI6002" s="41"/>
      <c r="BJ6002" s="41"/>
      <c r="BK6002" s="41"/>
      <c r="BL6002" s="41"/>
      <c r="BM6002" s="41"/>
      <c r="BN6002" s="41"/>
      <c r="BO6002" s="41"/>
      <c r="BP6002" s="108"/>
      <c r="CG6002" s="102"/>
      <c r="CI6002" s="45"/>
    </row>
    <row r="6003" spans="37:87" ht="13" customHeight="1">
      <c r="AK6003" s="114"/>
      <c r="AL6003" s="41"/>
      <c r="AM6003" s="41"/>
      <c r="AN6003" s="41"/>
      <c r="AO6003" s="41"/>
      <c r="AP6003" s="41"/>
      <c r="AQ6003" s="41"/>
      <c r="AR6003" s="41"/>
      <c r="AS6003" s="41"/>
      <c r="AT6003" s="41"/>
      <c r="AU6003" s="41"/>
      <c r="AV6003" s="41"/>
      <c r="AW6003" s="41"/>
      <c r="AX6003" s="41"/>
      <c r="AY6003" s="41"/>
      <c r="AZ6003" s="41"/>
      <c r="BA6003" s="41"/>
      <c r="BB6003" s="41"/>
      <c r="BC6003" s="41"/>
      <c r="BD6003" s="41"/>
      <c r="BE6003" s="41"/>
      <c r="BF6003" s="41"/>
      <c r="BG6003" s="41"/>
      <c r="BH6003" s="41"/>
      <c r="BI6003" s="41"/>
      <c r="BJ6003" s="41"/>
      <c r="BK6003" s="41"/>
      <c r="BL6003" s="41"/>
      <c r="BM6003" s="41"/>
      <c r="BN6003" s="41"/>
      <c r="BO6003" s="41"/>
      <c r="BP6003" s="108"/>
      <c r="CG6003" s="102"/>
      <c r="CI6003" s="45"/>
    </row>
    <row r="6004" spans="37:87" ht="13" customHeight="1">
      <c r="AK6004" s="114"/>
      <c r="AL6004" s="41"/>
      <c r="AM6004" s="41"/>
      <c r="AN6004" s="41"/>
      <c r="AO6004" s="41"/>
      <c r="AP6004" s="41"/>
      <c r="AQ6004" s="41"/>
      <c r="AR6004" s="41"/>
      <c r="AS6004" s="41"/>
      <c r="AT6004" s="41"/>
      <c r="AU6004" s="41"/>
      <c r="AV6004" s="41"/>
      <c r="AW6004" s="41"/>
      <c r="AX6004" s="41"/>
      <c r="AY6004" s="41"/>
      <c r="AZ6004" s="41"/>
      <c r="BA6004" s="41"/>
      <c r="BB6004" s="41"/>
      <c r="BC6004" s="41"/>
      <c r="BD6004" s="41"/>
      <c r="BE6004" s="41"/>
      <c r="BF6004" s="41"/>
      <c r="BG6004" s="41"/>
      <c r="BH6004" s="41"/>
      <c r="BI6004" s="41"/>
      <c r="BJ6004" s="41"/>
      <c r="BK6004" s="41"/>
      <c r="BL6004" s="41"/>
      <c r="BM6004" s="41"/>
      <c r="BN6004" s="41"/>
      <c r="BO6004" s="41"/>
      <c r="BP6004" s="108"/>
      <c r="CG6004" s="102"/>
      <c r="CI6004" s="45"/>
    </row>
    <row r="6005" spans="37:87" ht="13" customHeight="1">
      <c r="AK6005" s="114"/>
      <c r="AL6005" s="41"/>
      <c r="AM6005" s="41"/>
      <c r="AN6005" s="41"/>
      <c r="AO6005" s="41"/>
      <c r="AP6005" s="41"/>
      <c r="AQ6005" s="41"/>
      <c r="AR6005" s="41"/>
      <c r="AS6005" s="41"/>
      <c r="AT6005" s="41"/>
      <c r="AU6005" s="41"/>
      <c r="AV6005" s="41"/>
      <c r="AW6005" s="41"/>
      <c r="AX6005" s="41"/>
      <c r="AY6005" s="41"/>
      <c r="AZ6005" s="41"/>
      <c r="BA6005" s="41"/>
      <c r="BB6005" s="41"/>
      <c r="BC6005" s="41"/>
      <c r="BD6005" s="41"/>
      <c r="BE6005" s="41"/>
      <c r="BF6005" s="41"/>
      <c r="BG6005" s="41"/>
      <c r="BH6005" s="41"/>
      <c r="BI6005" s="41"/>
      <c r="BJ6005" s="41"/>
      <c r="BK6005" s="41"/>
      <c r="BL6005" s="41"/>
      <c r="BM6005" s="41"/>
      <c r="BN6005" s="41"/>
      <c r="BO6005" s="41"/>
      <c r="BP6005" s="108"/>
      <c r="CG6005" s="102"/>
      <c r="CI6005" s="45"/>
    </row>
    <row r="6006" spans="37:87" ht="13" customHeight="1">
      <c r="AK6006" s="114"/>
      <c r="AL6006" s="41"/>
      <c r="AM6006" s="41"/>
      <c r="AN6006" s="41"/>
      <c r="AO6006" s="41"/>
      <c r="AP6006" s="41"/>
      <c r="AQ6006" s="41"/>
      <c r="AR6006" s="41"/>
      <c r="AS6006" s="41"/>
      <c r="AT6006" s="41"/>
      <c r="AU6006" s="41"/>
      <c r="AV6006" s="41"/>
      <c r="AW6006" s="41"/>
      <c r="AX6006" s="41"/>
      <c r="AY6006" s="41"/>
      <c r="AZ6006" s="41"/>
      <c r="BA6006" s="41"/>
      <c r="BB6006" s="41"/>
      <c r="BC6006" s="41"/>
      <c r="BD6006" s="41"/>
      <c r="BE6006" s="41"/>
      <c r="BF6006" s="41"/>
      <c r="BG6006" s="41"/>
      <c r="BH6006" s="41"/>
      <c r="BI6006" s="41"/>
      <c r="BJ6006" s="41"/>
      <c r="BK6006" s="41"/>
      <c r="BL6006" s="41"/>
      <c r="BM6006" s="41"/>
      <c r="BN6006" s="41"/>
      <c r="BO6006" s="41"/>
      <c r="BP6006" s="108"/>
      <c r="CG6006" s="102"/>
      <c r="CI6006" s="45"/>
    </row>
    <row r="6007" spans="37:87" ht="13" customHeight="1">
      <c r="AK6007" s="114"/>
      <c r="AL6007" s="41"/>
      <c r="AM6007" s="41"/>
      <c r="AN6007" s="41"/>
      <c r="AO6007" s="41"/>
      <c r="AP6007" s="41"/>
      <c r="AQ6007" s="41"/>
      <c r="AR6007" s="41"/>
      <c r="AS6007" s="41"/>
      <c r="AT6007" s="41"/>
      <c r="AU6007" s="41"/>
      <c r="AV6007" s="41"/>
      <c r="AW6007" s="41"/>
      <c r="AX6007" s="41"/>
      <c r="AY6007" s="41"/>
      <c r="AZ6007" s="41"/>
      <c r="BA6007" s="41"/>
      <c r="BB6007" s="41"/>
      <c r="BC6007" s="41"/>
      <c r="BD6007" s="41"/>
      <c r="BE6007" s="41"/>
      <c r="BF6007" s="41"/>
      <c r="BG6007" s="41"/>
      <c r="BH6007" s="41"/>
      <c r="BI6007" s="41"/>
      <c r="BJ6007" s="41"/>
      <c r="BK6007" s="41"/>
      <c r="BL6007" s="41"/>
      <c r="BM6007" s="41"/>
      <c r="BN6007" s="41"/>
      <c r="BO6007" s="41"/>
      <c r="BP6007" s="108"/>
      <c r="CG6007" s="102"/>
      <c r="CI6007" s="45"/>
    </row>
    <row r="6008" spans="37:87" ht="13" customHeight="1">
      <c r="AK6008" s="114"/>
      <c r="AL6008" s="41"/>
      <c r="AM6008" s="41"/>
      <c r="AN6008" s="41"/>
      <c r="AO6008" s="41"/>
      <c r="AP6008" s="41"/>
      <c r="AQ6008" s="41"/>
      <c r="AR6008" s="41"/>
      <c r="AS6008" s="41"/>
      <c r="AT6008" s="41"/>
      <c r="AU6008" s="41"/>
      <c r="AV6008" s="41"/>
      <c r="AW6008" s="41"/>
      <c r="AX6008" s="41"/>
      <c r="AY6008" s="41"/>
      <c r="AZ6008" s="41"/>
      <c r="BA6008" s="41"/>
      <c r="BB6008" s="41"/>
      <c r="BC6008" s="41"/>
      <c r="BD6008" s="41"/>
      <c r="BE6008" s="41"/>
      <c r="BF6008" s="41"/>
      <c r="BG6008" s="41"/>
      <c r="BH6008" s="41"/>
      <c r="BI6008" s="41"/>
      <c r="BJ6008" s="41"/>
      <c r="BK6008" s="41"/>
      <c r="BL6008" s="41"/>
      <c r="BM6008" s="41"/>
      <c r="BN6008" s="41"/>
      <c r="BO6008" s="41"/>
      <c r="BP6008" s="108"/>
      <c r="CG6008" s="102"/>
      <c r="CI6008" s="45"/>
    </row>
    <row r="6009" spans="37:87" ht="13" customHeight="1">
      <c r="AK6009" s="114"/>
      <c r="AL6009" s="41"/>
      <c r="AM6009" s="41"/>
      <c r="AN6009" s="41"/>
      <c r="AO6009" s="41"/>
      <c r="AP6009" s="41"/>
      <c r="AQ6009" s="41"/>
      <c r="AR6009" s="41"/>
      <c r="AS6009" s="41"/>
      <c r="AT6009" s="41"/>
      <c r="AU6009" s="41"/>
      <c r="AV6009" s="41"/>
      <c r="AW6009" s="41"/>
      <c r="AX6009" s="41"/>
      <c r="AY6009" s="41"/>
      <c r="AZ6009" s="41"/>
      <c r="BA6009" s="41"/>
      <c r="BB6009" s="41"/>
      <c r="BC6009" s="41"/>
      <c r="BD6009" s="41"/>
      <c r="BE6009" s="41"/>
      <c r="BF6009" s="41"/>
      <c r="BG6009" s="41"/>
      <c r="BH6009" s="41"/>
      <c r="BI6009" s="41"/>
      <c r="BJ6009" s="41"/>
      <c r="BK6009" s="41"/>
      <c r="BL6009" s="41"/>
      <c r="BM6009" s="41"/>
      <c r="BN6009" s="41"/>
      <c r="BO6009" s="41"/>
      <c r="BP6009" s="108"/>
      <c r="CG6009" s="102"/>
      <c r="CI6009" s="45"/>
    </row>
    <row r="6010" spans="37:87" ht="13" customHeight="1">
      <c r="AK6010" s="114"/>
      <c r="AL6010" s="41"/>
      <c r="AM6010" s="41"/>
      <c r="AN6010" s="41"/>
      <c r="AO6010" s="41"/>
      <c r="AP6010" s="41"/>
      <c r="AQ6010" s="41"/>
      <c r="AR6010" s="41"/>
      <c r="AS6010" s="41"/>
      <c r="AT6010" s="41"/>
      <c r="AU6010" s="41"/>
      <c r="AV6010" s="41"/>
      <c r="AW6010" s="41"/>
      <c r="AX6010" s="41"/>
      <c r="AY6010" s="41"/>
      <c r="AZ6010" s="41"/>
      <c r="BA6010" s="41"/>
      <c r="BB6010" s="41"/>
      <c r="BC6010" s="41"/>
      <c r="BD6010" s="41"/>
      <c r="BE6010" s="41"/>
      <c r="BF6010" s="41"/>
      <c r="BG6010" s="41"/>
      <c r="BH6010" s="41"/>
      <c r="BI6010" s="41"/>
      <c r="BJ6010" s="41"/>
      <c r="BK6010" s="41"/>
      <c r="BL6010" s="41"/>
      <c r="BM6010" s="41"/>
      <c r="BN6010" s="41"/>
      <c r="BO6010" s="41"/>
      <c r="BP6010" s="108"/>
      <c r="CG6010" s="102"/>
      <c r="CI6010" s="45"/>
    </row>
    <row r="6011" spans="37:87" ht="13" customHeight="1">
      <c r="AK6011" s="114"/>
      <c r="AL6011" s="41"/>
      <c r="AM6011" s="41"/>
      <c r="AN6011" s="41"/>
      <c r="AO6011" s="41"/>
      <c r="AP6011" s="41"/>
      <c r="AQ6011" s="41"/>
      <c r="AR6011" s="41"/>
      <c r="AS6011" s="41"/>
      <c r="AT6011" s="41"/>
      <c r="AU6011" s="41"/>
      <c r="AV6011" s="41"/>
      <c r="AW6011" s="41"/>
      <c r="AX6011" s="41"/>
      <c r="AY6011" s="41"/>
      <c r="AZ6011" s="41"/>
      <c r="BA6011" s="41"/>
      <c r="BB6011" s="41"/>
      <c r="BC6011" s="41"/>
      <c r="BD6011" s="41"/>
      <c r="BE6011" s="41"/>
      <c r="BF6011" s="41"/>
      <c r="BG6011" s="41"/>
      <c r="BH6011" s="41"/>
      <c r="BI6011" s="41"/>
      <c r="BJ6011" s="41"/>
      <c r="BK6011" s="41"/>
      <c r="BL6011" s="41"/>
      <c r="BM6011" s="41"/>
      <c r="BN6011" s="41"/>
      <c r="BO6011" s="41"/>
      <c r="BP6011" s="108"/>
      <c r="CG6011" s="102"/>
      <c r="CI6011" s="45"/>
    </row>
    <row r="6012" spans="37:87" ht="13" customHeight="1">
      <c r="AK6012" s="114"/>
      <c r="AL6012" s="41"/>
      <c r="AM6012" s="41"/>
      <c r="AN6012" s="41"/>
      <c r="AO6012" s="41"/>
      <c r="AP6012" s="41"/>
      <c r="AQ6012" s="41"/>
      <c r="AR6012" s="41"/>
      <c r="AS6012" s="41"/>
      <c r="AT6012" s="41"/>
      <c r="AU6012" s="41"/>
      <c r="AV6012" s="41"/>
      <c r="AW6012" s="41"/>
      <c r="AX6012" s="41"/>
      <c r="AY6012" s="41"/>
      <c r="AZ6012" s="41"/>
      <c r="BA6012" s="41"/>
      <c r="BB6012" s="41"/>
      <c r="BC6012" s="41"/>
      <c r="BD6012" s="41"/>
      <c r="BE6012" s="41"/>
      <c r="BF6012" s="41"/>
      <c r="BG6012" s="41"/>
      <c r="BH6012" s="41"/>
      <c r="BI6012" s="41"/>
      <c r="BJ6012" s="41"/>
      <c r="BK6012" s="41"/>
      <c r="BL6012" s="41"/>
      <c r="BM6012" s="41"/>
      <c r="BN6012" s="41"/>
      <c r="BO6012" s="41"/>
      <c r="BP6012" s="108"/>
      <c r="CG6012" s="102"/>
      <c r="CI6012" s="45"/>
    </row>
    <row r="6013" spans="37:87" ht="13" customHeight="1">
      <c r="AK6013" s="114"/>
      <c r="AL6013" s="41"/>
      <c r="AM6013" s="41"/>
      <c r="AN6013" s="41"/>
      <c r="AO6013" s="41"/>
      <c r="AP6013" s="41"/>
      <c r="AQ6013" s="41"/>
      <c r="AR6013" s="41"/>
      <c r="AS6013" s="41"/>
      <c r="AT6013" s="41"/>
      <c r="AU6013" s="41"/>
      <c r="AV6013" s="41"/>
      <c r="AW6013" s="41"/>
      <c r="AX6013" s="41"/>
      <c r="AY6013" s="41"/>
      <c r="AZ6013" s="41"/>
      <c r="BA6013" s="41"/>
      <c r="BB6013" s="41"/>
      <c r="BC6013" s="41"/>
      <c r="BD6013" s="41"/>
      <c r="BE6013" s="41"/>
      <c r="BF6013" s="41"/>
      <c r="BG6013" s="41"/>
      <c r="BH6013" s="41"/>
      <c r="BI6013" s="41"/>
      <c r="BJ6013" s="41"/>
      <c r="BK6013" s="41"/>
      <c r="BL6013" s="41"/>
      <c r="BM6013" s="41"/>
      <c r="BN6013" s="41"/>
      <c r="BO6013" s="41"/>
      <c r="BP6013" s="108"/>
      <c r="CG6013" s="102"/>
      <c r="CI6013" s="45"/>
    </row>
    <row r="6014" spans="37:87" ht="13" customHeight="1">
      <c r="AK6014" s="114"/>
      <c r="AL6014" s="41"/>
      <c r="AM6014" s="41"/>
      <c r="AN6014" s="41"/>
      <c r="AO6014" s="41"/>
      <c r="AP6014" s="41"/>
      <c r="AQ6014" s="41"/>
      <c r="AR6014" s="41"/>
      <c r="AS6014" s="41"/>
      <c r="AT6014" s="41"/>
      <c r="AU6014" s="41"/>
      <c r="AV6014" s="41"/>
      <c r="AW6014" s="41"/>
      <c r="AX6014" s="41"/>
      <c r="AY6014" s="41"/>
      <c r="AZ6014" s="41"/>
      <c r="BA6014" s="41"/>
      <c r="BB6014" s="41"/>
      <c r="BC6014" s="41"/>
      <c r="BD6014" s="41"/>
      <c r="BE6014" s="41"/>
      <c r="BF6014" s="41"/>
      <c r="BG6014" s="41"/>
      <c r="BH6014" s="41"/>
      <c r="BI6014" s="41"/>
      <c r="BJ6014" s="41"/>
      <c r="BK6014" s="41"/>
      <c r="BL6014" s="41"/>
      <c r="BM6014" s="41"/>
      <c r="BN6014" s="41"/>
      <c r="BO6014" s="41"/>
      <c r="BP6014" s="108"/>
      <c r="CG6014" s="102"/>
      <c r="CI6014" s="45"/>
    </row>
    <row r="6015" spans="37:87" ht="13" customHeight="1">
      <c r="AK6015" s="114"/>
      <c r="AL6015" s="41"/>
      <c r="AM6015" s="41"/>
      <c r="AN6015" s="41"/>
      <c r="AO6015" s="41"/>
      <c r="AP6015" s="41"/>
      <c r="AQ6015" s="41"/>
      <c r="AR6015" s="41"/>
      <c r="AS6015" s="41"/>
      <c r="AT6015" s="41"/>
      <c r="AU6015" s="41"/>
      <c r="AV6015" s="41"/>
      <c r="AW6015" s="41"/>
      <c r="AX6015" s="41"/>
      <c r="AY6015" s="41"/>
      <c r="AZ6015" s="41"/>
      <c r="BA6015" s="41"/>
      <c r="BB6015" s="41"/>
      <c r="BC6015" s="41"/>
      <c r="BD6015" s="41"/>
      <c r="BE6015" s="41"/>
      <c r="BF6015" s="41"/>
      <c r="BG6015" s="41"/>
      <c r="BH6015" s="41"/>
      <c r="BI6015" s="41"/>
      <c r="BJ6015" s="41"/>
      <c r="BK6015" s="41"/>
      <c r="BL6015" s="41"/>
      <c r="BM6015" s="41"/>
      <c r="BN6015" s="41"/>
      <c r="BO6015" s="41"/>
      <c r="BP6015" s="108"/>
      <c r="CG6015" s="102"/>
      <c r="CI6015" s="45"/>
    </row>
    <row r="6016" spans="37:87" ht="13" customHeight="1">
      <c r="AK6016" s="114"/>
      <c r="AL6016" s="41"/>
      <c r="AM6016" s="41"/>
      <c r="AN6016" s="41"/>
      <c r="AO6016" s="41"/>
      <c r="AP6016" s="41"/>
      <c r="AQ6016" s="41"/>
      <c r="AR6016" s="41"/>
      <c r="AS6016" s="41"/>
      <c r="AT6016" s="41"/>
      <c r="AU6016" s="41"/>
      <c r="AV6016" s="41"/>
      <c r="AW6016" s="41"/>
      <c r="AX6016" s="41"/>
      <c r="AY6016" s="41"/>
      <c r="AZ6016" s="41"/>
      <c r="BA6016" s="41"/>
      <c r="BB6016" s="41"/>
      <c r="BC6016" s="41"/>
      <c r="BD6016" s="41"/>
      <c r="BE6016" s="41"/>
      <c r="BF6016" s="41"/>
      <c r="BG6016" s="41"/>
      <c r="BH6016" s="41"/>
      <c r="BI6016" s="41"/>
      <c r="BJ6016" s="41"/>
      <c r="BK6016" s="41"/>
      <c r="BL6016" s="41"/>
      <c r="BM6016" s="41"/>
      <c r="BN6016" s="41"/>
      <c r="BO6016" s="41"/>
      <c r="BP6016" s="108"/>
      <c r="CG6016" s="102"/>
      <c r="CI6016" s="45"/>
    </row>
    <row r="6017" spans="37:87" ht="13" customHeight="1">
      <c r="AK6017" s="114"/>
      <c r="AL6017" s="41"/>
      <c r="AM6017" s="41"/>
      <c r="AN6017" s="41"/>
      <c r="AO6017" s="41"/>
      <c r="AP6017" s="41"/>
      <c r="AQ6017" s="41"/>
      <c r="AR6017" s="41"/>
      <c r="AS6017" s="41"/>
      <c r="AT6017" s="41"/>
      <c r="AU6017" s="41"/>
      <c r="AV6017" s="41"/>
      <c r="AW6017" s="41"/>
      <c r="AX6017" s="41"/>
      <c r="AY6017" s="41"/>
      <c r="AZ6017" s="41"/>
      <c r="BA6017" s="41"/>
      <c r="BB6017" s="41"/>
      <c r="BC6017" s="41"/>
      <c r="BD6017" s="41"/>
      <c r="BE6017" s="41"/>
      <c r="BF6017" s="41"/>
      <c r="BG6017" s="41"/>
      <c r="BH6017" s="41"/>
      <c r="BI6017" s="41"/>
      <c r="BJ6017" s="41"/>
      <c r="BK6017" s="41"/>
      <c r="BL6017" s="41"/>
      <c r="BM6017" s="41"/>
      <c r="BN6017" s="41"/>
      <c r="BO6017" s="41"/>
      <c r="BP6017" s="108"/>
      <c r="CG6017" s="102"/>
      <c r="CI6017" s="45"/>
    </row>
    <row r="6018" spans="37:87" ht="13" customHeight="1">
      <c r="AK6018" s="114"/>
      <c r="AL6018" s="41"/>
      <c r="AM6018" s="41"/>
      <c r="AN6018" s="41"/>
      <c r="AO6018" s="41"/>
      <c r="AP6018" s="41"/>
      <c r="AQ6018" s="41"/>
      <c r="AR6018" s="41"/>
      <c r="AS6018" s="41"/>
      <c r="AT6018" s="41"/>
      <c r="AU6018" s="41"/>
      <c r="AV6018" s="41"/>
      <c r="AW6018" s="41"/>
      <c r="AX6018" s="41"/>
      <c r="AY6018" s="41"/>
      <c r="AZ6018" s="41"/>
      <c r="BA6018" s="41"/>
      <c r="BB6018" s="41"/>
      <c r="BC6018" s="41"/>
      <c r="BD6018" s="41"/>
      <c r="BE6018" s="41"/>
      <c r="BF6018" s="41"/>
      <c r="BG6018" s="41"/>
      <c r="BH6018" s="41"/>
      <c r="BI6018" s="41"/>
      <c r="BJ6018" s="41"/>
      <c r="BK6018" s="41"/>
      <c r="BL6018" s="41"/>
      <c r="BM6018" s="41"/>
      <c r="BN6018" s="41"/>
      <c r="BO6018" s="41"/>
      <c r="BP6018" s="108"/>
      <c r="CG6018" s="102"/>
      <c r="CI6018" s="45"/>
    </row>
    <row r="6019" spans="37:87" ht="13" customHeight="1">
      <c r="AK6019" s="114"/>
      <c r="AL6019" s="41"/>
      <c r="AM6019" s="41"/>
      <c r="AN6019" s="41"/>
      <c r="AO6019" s="41"/>
      <c r="AP6019" s="41"/>
      <c r="AQ6019" s="41"/>
      <c r="AR6019" s="41"/>
      <c r="AS6019" s="41"/>
      <c r="AT6019" s="41"/>
      <c r="AU6019" s="41"/>
      <c r="AV6019" s="41"/>
      <c r="AW6019" s="41"/>
      <c r="AX6019" s="41"/>
      <c r="AY6019" s="41"/>
      <c r="AZ6019" s="41"/>
      <c r="BA6019" s="41"/>
      <c r="BB6019" s="41"/>
      <c r="BC6019" s="41"/>
      <c r="BD6019" s="41"/>
      <c r="BE6019" s="41"/>
      <c r="BF6019" s="41"/>
      <c r="BG6019" s="41"/>
      <c r="BH6019" s="41"/>
      <c r="BI6019" s="41"/>
      <c r="BJ6019" s="41"/>
      <c r="BK6019" s="41"/>
      <c r="BL6019" s="41"/>
      <c r="BM6019" s="41"/>
      <c r="BN6019" s="41"/>
      <c r="BO6019" s="41"/>
      <c r="BP6019" s="108"/>
      <c r="CG6019" s="102"/>
      <c r="CI6019" s="45"/>
    </row>
    <row r="6020" spans="37:87" ht="13" customHeight="1">
      <c r="AK6020" s="114"/>
      <c r="AL6020" s="41"/>
      <c r="AM6020" s="41"/>
      <c r="AN6020" s="41"/>
      <c r="AO6020" s="41"/>
      <c r="AP6020" s="41"/>
      <c r="AQ6020" s="41"/>
      <c r="AR6020" s="41"/>
      <c r="AS6020" s="41"/>
      <c r="AT6020" s="41"/>
      <c r="AU6020" s="41"/>
      <c r="AV6020" s="41"/>
      <c r="AW6020" s="41"/>
      <c r="AX6020" s="41"/>
      <c r="AY6020" s="41"/>
      <c r="AZ6020" s="41"/>
      <c r="BA6020" s="41"/>
      <c r="BB6020" s="41"/>
      <c r="BC6020" s="41"/>
      <c r="BD6020" s="41"/>
      <c r="BE6020" s="41"/>
      <c r="BF6020" s="41"/>
      <c r="BG6020" s="41"/>
      <c r="BH6020" s="41"/>
      <c r="BI6020" s="41"/>
      <c r="BJ6020" s="41"/>
      <c r="BK6020" s="41"/>
      <c r="BL6020" s="41"/>
      <c r="BM6020" s="41"/>
      <c r="BN6020" s="41"/>
      <c r="BO6020" s="41"/>
      <c r="BP6020" s="108"/>
      <c r="CG6020" s="102"/>
      <c r="CI6020" s="45"/>
    </row>
    <row r="6021" spans="37:87" ht="13" customHeight="1">
      <c r="AK6021" s="114"/>
      <c r="AL6021" s="41"/>
      <c r="AM6021" s="41"/>
      <c r="AN6021" s="41"/>
      <c r="AO6021" s="41"/>
      <c r="AP6021" s="41"/>
      <c r="AQ6021" s="41"/>
      <c r="AR6021" s="41"/>
      <c r="AS6021" s="41"/>
      <c r="AT6021" s="41"/>
      <c r="AU6021" s="41"/>
      <c r="AV6021" s="41"/>
      <c r="AW6021" s="41"/>
      <c r="AX6021" s="41"/>
      <c r="AY6021" s="41"/>
      <c r="AZ6021" s="41"/>
      <c r="BA6021" s="41"/>
      <c r="BB6021" s="41"/>
      <c r="BC6021" s="41"/>
      <c r="BD6021" s="41"/>
      <c r="BE6021" s="41"/>
      <c r="BF6021" s="41"/>
      <c r="BG6021" s="41"/>
      <c r="BH6021" s="41"/>
      <c r="BI6021" s="41"/>
      <c r="BJ6021" s="41"/>
      <c r="BK6021" s="41"/>
      <c r="BL6021" s="41"/>
      <c r="BM6021" s="41"/>
      <c r="BN6021" s="41"/>
      <c r="BO6021" s="41"/>
      <c r="BP6021" s="108"/>
      <c r="CG6021" s="102"/>
      <c r="CI6021" s="45"/>
    </row>
    <row r="6022" spans="37:87" ht="13" customHeight="1">
      <c r="AK6022" s="114"/>
      <c r="AL6022" s="41"/>
      <c r="AM6022" s="41"/>
      <c r="AN6022" s="41"/>
      <c r="AO6022" s="41"/>
      <c r="AP6022" s="41"/>
      <c r="AQ6022" s="41"/>
      <c r="AR6022" s="41"/>
      <c r="AS6022" s="41"/>
      <c r="AT6022" s="41"/>
      <c r="AU6022" s="41"/>
      <c r="AV6022" s="41"/>
      <c r="AW6022" s="41"/>
      <c r="AX6022" s="41"/>
      <c r="AY6022" s="41"/>
      <c r="AZ6022" s="41"/>
      <c r="BA6022" s="41"/>
      <c r="BB6022" s="41"/>
      <c r="BC6022" s="41"/>
      <c r="BD6022" s="41"/>
      <c r="BE6022" s="41"/>
      <c r="BF6022" s="41"/>
      <c r="BG6022" s="41"/>
      <c r="BH6022" s="41"/>
      <c r="BI6022" s="41"/>
      <c r="BJ6022" s="41"/>
      <c r="BK6022" s="41"/>
      <c r="BL6022" s="41"/>
      <c r="BM6022" s="41"/>
      <c r="BN6022" s="41"/>
      <c r="BO6022" s="41"/>
      <c r="BP6022" s="108"/>
      <c r="CG6022" s="102"/>
      <c r="CI6022" s="45"/>
    </row>
    <row r="6023" spans="37:87" ht="13" customHeight="1">
      <c r="AK6023" s="114"/>
      <c r="AL6023" s="41"/>
      <c r="AM6023" s="41"/>
      <c r="AN6023" s="41"/>
      <c r="AO6023" s="41"/>
      <c r="AP6023" s="41"/>
      <c r="AQ6023" s="41"/>
      <c r="AR6023" s="41"/>
      <c r="AS6023" s="41"/>
      <c r="AT6023" s="41"/>
      <c r="AU6023" s="41"/>
      <c r="AV6023" s="41"/>
      <c r="AW6023" s="41"/>
      <c r="AX6023" s="41"/>
      <c r="AY6023" s="41"/>
      <c r="AZ6023" s="41"/>
      <c r="BA6023" s="41"/>
      <c r="BB6023" s="41"/>
      <c r="BC6023" s="41"/>
      <c r="BD6023" s="41"/>
      <c r="BE6023" s="41"/>
      <c r="BF6023" s="41"/>
      <c r="BG6023" s="41"/>
      <c r="BH6023" s="41"/>
      <c r="BI6023" s="41"/>
      <c r="BJ6023" s="41"/>
      <c r="BK6023" s="41"/>
      <c r="BL6023" s="41"/>
      <c r="BM6023" s="41"/>
      <c r="BN6023" s="41"/>
      <c r="BO6023" s="41"/>
      <c r="BP6023" s="108"/>
      <c r="CG6023" s="102"/>
      <c r="CI6023" s="45"/>
    </row>
    <row r="6024" spans="37:87" ht="13" customHeight="1">
      <c r="AK6024" s="114"/>
      <c r="AL6024" s="41"/>
      <c r="AM6024" s="41"/>
      <c r="AN6024" s="41"/>
      <c r="AO6024" s="41"/>
      <c r="AP6024" s="41"/>
      <c r="AQ6024" s="41"/>
      <c r="AR6024" s="41"/>
      <c r="AS6024" s="41"/>
      <c r="AT6024" s="41"/>
      <c r="AU6024" s="41"/>
      <c r="AV6024" s="41"/>
      <c r="AW6024" s="41"/>
      <c r="AX6024" s="41"/>
      <c r="AY6024" s="41"/>
      <c r="AZ6024" s="41"/>
      <c r="BA6024" s="41"/>
      <c r="BB6024" s="41"/>
      <c r="BC6024" s="41"/>
      <c r="BD6024" s="41"/>
      <c r="BE6024" s="41"/>
      <c r="BF6024" s="41"/>
      <c r="BG6024" s="41"/>
      <c r="BH6024" s="41"/>
      <c r="BI6024" s="41"/>
      <c r="BJ6024" s="41"/>
      <c r="BK6024" s="41"/>
      <c r="BL6024" s="41"/>
      <c r="BM6024" s="41"/>
      <c r="BN6024" s="41"/>
      <c r="BO6024" s="41"/>
      <c r="BP6024" s="108"/>
      <c r="CG6024" s="102"/>
      <c r="CI6024" s="45"/>
    </row>
    <row r="6025" spans="37:87" ht="13" customHeight="1">
      <c r="AK6025" s="114"/>
      <c r="AL6025" s="41"/>
      <c r="AM6025" s="41"/>
      <c r="AN6025" s="41"/>
      <c r="AO6025" s="41"/>
      <c r="AP6025" s="41"/>
      <c r="AQ6025" s="41"/>
      <c r="AR6025" s="41"/>
      <c r="AS6025" s="41"/>
      <c r="AT6025" s="41"/>
      <c r="AU6025" s="41"/>
      <c r="AV6025" s="41"/>
      <c r="AW6025" s="41"/>
      <c r="AX6025" s="41"/>
      <c r="AY6025" s="41"/>
      <c r="AZ6025" s="41"/>
      <c r="BA6025" s="41"/>
      <c r="BB6025" s="41"/>
      <c r="BC6025" s="41"/>
      <c r="BD6025" s="41"/>
      <c r="BE6025" s="41"/>
      <c r="BF6025" s="41"/>
      <c r="BG6025" s="41"/>
      <c r="BH6025" s="41"/>
      <c r="BI6025" s="41"/>
      <c r="BJ6025" s="41"/>
      <c r="BK6025" s="41"/>
      <c r="BL6025" s="41"/>
      <c r="BM6025" s="41"/>
      <c r="BN6025" s="41"/>
      <c r="BO6025" s="41"/>
      <c r="BP6025" s="108"/>
      <c r="CG6025" s="102"/>
      <c r="CI6025" s="45"/>
    </row>
    <row r="6026" spans="37:87" ht="13" customHeight="1">
      <c r="AK6026" s="114"/>
      <c r="AL6026" s="41"/>
      <c r="AM6026" s="41"/>
      <c r="AN6026" s="41"/>
      <c r="AO6026" s="41"/>
      <c r="AP6026" s="41"/>
      <c r="AQ6026" s="41"/>
      <c r="AR6026" s="41"/>
      <c r="AS6026" s="41"/>
      <c r="AT6026" s="41"/>
      <c r="AU6026" s="41"/>
      <c r="AV6026" s="41"/>
      <c r="AW6026" s="41"/>
      <c r="AX6026" s="41"/>
      <c r="AY6026" s="41"/>
      <c r="AZ6026" s="41"/>
      <c r="BA6026" s="41"/>
      <c r="BB6026" s="41"/>
      <c r="BC6026" s="41"/>
      <c r="BD6026" s="41"/>
      <c r="BE6026" s="41"/>
      <c r="BF6026" s="41"/>
      <c r="BG6026" s="41"/>
      <c r="BH6026" s="41"/>
      <c r="BI6026" s="41"/>
      <c r="BJ6026" s="41"/>
      <c r="BK6026" s="41"/>
      <c r="BL6026" s="41"/>
      <c r="BM6026" s="41"/>
      <c r="BN6026" s="41"/>
      <c r="BO6026" s="41"/>
      <c r="BP6026" s="108"/>
      <c r="CG6026" s="102"/>
      <c r="CI6026" s="45"/>
    </row>
    <row r="6027" spans="37:87" ht="13" customHeight="1">
      <c r="AK6027" s="114"/>
      <c r="AL6027" s="41"/>
      <c r="AM6027" s="41"/>
      <c r="AN6027" s="41"/>
      <c r="AO6027" s="41"/>
      <c r="AP6027" s="41"/>
      <c r="AQ6027" s="41"/>
      <c r="AR6027" s="41"/>
      <c r="AS6027" s="41"/>
      <c r="AT6027" s="41"/>
      <c r="AU6027" s="41"/>
      <c r="AV6027" s="41"/>
      <c r="AW6027" s="41"/>
      <c r="AX6027" s="41"/>
      <c r="AY6027" s="41"/>
      <c r="AZ6027" s="41"/>
      <c r="BA6027" s="41"/>
      <c r="BB6027" s="41"/>
      <c r="BC6027" s="41"/>
      <c r="BD6027" s="41"/>
      <c r="BE6027" s="41"/>
      <c r="BF6027" s="41"/>
      <c r="BG6027" s="41"/>
      <c r="BH6027" s="41"/>
      <c r="BI6027" s="41"/>
      <c r="BJ6027" s="41"/>
      <c r="BK6027" s="41"/>
      <c r="BL6027" s="41"/>
      <c r="BM6027" s="41"/>
      <c r="BN6027" s="41"/>
      <c r="BO6027" s="41"/>
      <c r="BP6027" s="108"/>
      <c r="CG6027" s="102"/>
      <c r="CI6027" s="45"/>
    </row>
    <row r="6028" spans="37:87" ht="13" customHeight="1">
      <c r="AK6028" s="114"/>
      <c r="AL6028" s="41"/>
      <c r="AM6028" s="41"/>
      <c r="AN6028" s="41"/>
      <c r="AO6028" s="41"/>
      <c r="AP6028" s="41"/>
      <c r="AQ6028" s="41"/>
      <c r="AR6028" s="41"/>
      <c r="AS6028" s="41"/>
      <c r="AT6028" s="41"/>
      <c r="AU6028" s="41"/>
      <c r="AV6028" s="41"/>
      <c r="AW6028" s="41"/>
      <c r="AX6028" s="41"/>
      <c r="AY6028" s="41"/>
      <c r="AZ6028" s="41"/>
      <c r="BA6028" s="41"/>
      <c r="BB6028" s="41"/>
      <c r="BC6028" s="41"/>
      <c r="BD6028" s="41"/>
      <c r="BE6028" s="41"/>
      <c r="BF6028" s="41"/>
      <c r="BG6028" s="41"/>
      <c r="BH6028" s="41"/>
      <c r="BI6028" s="41"/>
      <c r="BJ6028" s="41"/>
      <c r="BK6028" s="41"/>
      <c r="BL6028" s="41"/>
      <c r="BM6028" s="41"/>
      <c r="BN6028" s="41"/>
      <c r="BO6028" s="41"/>
      <c r="BP6028" s="108"/>
      <c r="CG6028" s="102"/>
      <c r="CI6028" s="45"/>
    </row>
    <row r="6029" spans="37:87" ht="13" customHeight="1">
      <c r="AK6029" s="114"/>
      <c r="AL6029" s="41"/>
      <c r="AM6029" s="41"/>
      <c r="AN6029" s="41"/>
      <c r="AO6029" s="41"/>
      <c r="AP6029" s="41"/>
      <c r="AQ6029" s="41"/>
      <c r="AR6029" s="41"/>
      <c r="AS6029" s="41"/>
      <c r="AT6029" s="41"/>
      <c r="AU6029" s="41"/>
      <c r="AV6029" s="41"/>
      <c r="AW6029" s="41"/>
      <c r="AX6029" s="41"/>
      <c r="AY6029" s="41"/>
      <c r="AZ6029" s="41"/>
      <c r="BA6029" s="41"/>
      <c r="BB6029" s="41"/>
      <c r="BC6029" s="41"/>
      <c r="BD6029" s="41"/>
      <c r="BE6029" s="41"/>
      <c r="BF6029" s="41"/>
      <c r="BG6029" s="41"/>
      <c r="BH6029" s="41"/>
      <c r="BI6029" s="41"/>
      <c r="BJ6029" s="41"/>
      <c r="BK6029" s="41"/>
      <c r="BL6029" s="41"/>
      <c r="BM6029" s="41"/>
      <c r="BN6029" s="41"/>
      <c r="BO6029" s="41"/>
      <c r="BP6029" s="108"/>
      <c r="CG6029" s="102"/>
      <c r="CI6029" s="45"/>
    </row>
    <row r="6030" spans="37:87" ht="13" customHeight="1">
      <c r="AK6030" s="114"/>
      <c r="AL6030" s="41"/>
      <c r="AM6030" s="41"/>
      <c r="AN6030" s="41"/>
      <c r="AO6030" s="41"/>
      <c r="AP6030" s="41"/>
      <c r="AQ6030" s="41"/>
      <c r="AR6030" s="41"/>
      <c r="AS6030" s="41"/>
      <c r="AT6030" s="41"/>
      <c r="AU6030" s="41"/>
      <c r="AV6030" s="41"/>
      <c r="AW6030" s="41"/>
      <c r="AX6030" s="41"/>
      <c r="AY6030" s="41"/>
      <c r="AZ6030" s="41"/>
      <c r="BA6030" s="41"/>
      <c r="BB6030" s="41"/>
      <c r="BC6030" s="41"/>
      <c r="BD6030" s="41"/>
      <c r="BE6030" s="41"/>
      <c r="BF6030" s="41"/>
      <c r="BG6030" s="41"/>
      <c r="BH6030" s="41"/>
      <c r="BI6030" s="41"/>
      <c r="BJ6030" s="41"/>
      <c r="BK6030" s="41"/>
      <c r="BL6030" s="41"/>
      <c r="BM6030" s="41"/>
      <c r="BN6030" s="41"/>
      <c r="BO6030" s="41"/>
      <c r="BP6030" s="108"/>
      <c r="CG6030" s="102"/>
      <c r="CI6030" s="45"/>
    </row>
    <row r="6031" spans="37:87" ht="13" customHeight="1">
      <c r="AK6031" s="114"/>
      <c r="AL6031" s="41"/>
      <c r="AM6031" s="41"/>
      <c r="AN6031" s="41"/>
      <c r="AO6031" s="41"/>
      <c r="AP6031" s="41"/>
      <c r="AQ6031" s="41"/>
      <c r="AR6031" s="41"/>
      <c r="AS6031" s="41"/>
      <c r="AT6031" s="41"/>
      <c r="AU6031" s="41"/>
      <c r="AV6031" s="41"/>
      <c r="AW6031" s="41"/>
      <c r="AX6031" s="41"/>
      <c r="AY6031" s="41"/>
      <c r="AZ6031" s="41"/>
      <c r="BA6031" s="41"/>
      <c r="BB6031" s="41"/>
      <c r="BC6031" s="41"/>
      <c r="BD6031" s="41"/>
      <c r="BE6031" s="41"/>
      <c r="BF6031" s="41"/>
      <c r="BG6031" s="41"/>
      <c r="BH6031" s="41"/>
      <c r="BI6031" s="41"/>
      <c r="BJ6031" s="41"/>
      <c r="BK6031" s="41"/>
      <c r="BL6031" s="41"/>
      <c r="BM6031" s="41"/>
      <c r="BN6031" s="41"/>
      <c r="BO6031" s="41"/>
      <c r="BP6031" s="108"/>
      <c r="CG6031" s="102"/>
      <c r="CI6031" s="45"/>
    </row>
    <row r="6032" spans="37:87" ht="13" customHeight="1">
      <c r="AK6032" s="114"/>
      <c r="AL6032" s="41"/>
      <c r="AM6032" s="41"/>
      <c r="AN6032" s="41"/>
      <c r="AO6032" s="41"/>
      <c r="AP6032" s="41"/>
      <c r="AQ6032" s="41"/>
      <c r="AR6032" s="41"/>
      <c r="AS6032" s="41"/>
      <c r="AT6032" s="41"/>
      <c r="AU6032" s="41"/>
      <c r="AV6032" s="41"/>
      <c r="AW6032" s="41"/>
      <c r="AX6032" s="41"/>
      <c r="AY6032" s="41"/>
      <c r="AZ6032" s="41"/>
      <c r="BA6032" s="41"/>
      <c r="BB6032" s="41"/>
      <c r="BC6032" s="41"/>
      <c r="BD6032" s="41"/>
      <c r="BE6032" s="41"/>
      <c r="BF6032" s="41"/>
      <c r="BG6032" s="41"/>
      <c r="BH6032" s="41"/>
      <c r="BI6032" s="41"/>
      <c r="BJ6032" s="41"/>
      <c r="BK6032" s="41"/>
      <c r="BL6032" s="41"/>
      <c r="BM6032" s="41"/>
      <c r="BN6032" s="41"/>
      <c r="BO6032" s="41"/>
      <c r="BP6032" s="108"/>
      <c r="CG6032" s="102"/>
      <c r="CI6032" s="45"/>
    </row>
    <row r="6033" spans="37:87" ht="13" customHeight="1">
      <c r="AK6033" s="114"/>
      <c r="AL6033" s="41"/>
      <c r="AM6033" s="41"/>
      <c r="AN6033" s="41"/>
      <c r="AO6033" s="41"/>
      <c r="AP6033" s="41"/>
      <c r="AQ6033" s="41"/>
      <c r="AR6033" s="41"/>
      <c r="AS6033" s="41"/>
      <c r="AT6033" s="41"/>
      <c r="AU6033" s="41"/>
      <c r="AV6033" s="41"/>
      <c r="AW6033" s="41"/>
      <c r="AX6033" s="41"/>
      <c r="AY6033" s="41"/>
      <c r="AZ6033" s="41"/>
      <c r="BA6033" s="41"/>
      <c r="BB6033" s="41"/>
      <c r="BC6033" s="41"/>
      <c r="BD6033" s="41"/>
      <c r="BE6033" s="41"/>
      <c r="BF6033" s="41"/>
      <c r="BG6033" s="41"/>
      <c r="BH6033" s="41"/>
      <c r="BI6033" s="41"/>
      <c r="BJ6033" s="41"/>
      <c r="BK6033" s="41"/>
      <c r="BL6033" s="41"/>
      <c r="BM6033" s="41"/>
      <c r="BN6033" s="41"/>
      <c r="BO6033" s="41"/>
      <c r="BP6033" s="108"/>
      <c r="CG6033" s="102"/>
      <c r="CI6033" s="45"/>
    </row>
    <row r="6034" spans="37:87" ht="13" customHeight="1">
      <c r="AK6034" s="114"/>
      <c r="AL6034" s="41"/>
      <c r="AM6034" s="41"/>
      <c r="AN6034" s="41"/>
      <c r="AO6034" s="41"/>
      <c r="AP6034" s="41"/>
      <c r="AQ6034" s="41"/>
      <c r="AR6034" s="41"/>
      <c r="AS6034" s="41"/>
      <c r="AT6034" s="41"/>
      <c r="AU6034" s="41"/>
      <c r="AV6034" s="41"/>
      <c r="AW6034" s="41"/>
      <c r="AX6034" s="41"/>
      <c r="AY6034" s="41"/>
      <c r="AZ6034" s="41"/>
      <c r="BA6034" s="41"/>
      <c r="BB6034" s="41"/>
      <c r="BC6034" s="41"/>
      <c r="BD6034" s="41"/>
      <c r="BE6034" s="41"/>
      <c r="BF6034" s="41"/>
      <c r="BG6034" s="41"/>
      <c r="BH6034" s="41"/>
      <c r="BI6034" s="41"/>
      <c r="BJ6034" s="41"/>
      <c r="BK6034" s="41"/>
      <c r="BL6034" s="41"/>
      <c r="BM6034" s="41"/>
      <c r="BN6034" s="41"/>
      <c r="BO6034" s="41"/>
      <c r="BP6034" s="108"/>
      <c r="CG6034" s="102"/>
      <c r="CI6034" s="45"/>
    </row>
    <row r="6035" spans="37:87" ht="13" customHeight="1">
      <c r="AK6035" s="114"/>
      <c r="AL6035" s="41"/>
      <c r="AM6035" s="41"/>
      <c r="AN6035" s="41"/>
      <c r="AO6035" s="41"/>
      <c r="AP6035" s="41"/>
      <c r="AQ6035" s="41"/>
      <c r="AR6035" s="41"/>
      <c r="AS6035" s="41"/>
      <c r="AT6035" s="41"/>
      <c r="AU6035" s="41"/>
      <c r="AV6035" s="41"/>
      <c r="AW6035" s="41"/>
      <c r="AX6035" s="41"/>
      <c r="AY6035" s="41"/>
      <c r="AZ6035" s="41"/>
      <c r="BA6035" s="41"/>
      <c r="BB6035" s="41"/>
      <c r="BC6035" s="41"/>
      <c r="BD6035" s="41"/>
      <c r="BE6035" s="41"/>
      <c r="BF6035" s="41"/>
      <c r="BG6035" s="41"/>
      <c r="BH6035" s="41"/>
      <c r="BI6035" s="41"/>
      <c r="BJ6035" s="41"/>
      <c r="BK6035" s="41"/>
      <c r="BL6035" s="41"/>
      <c r="BM6035" s="41"/>
      <c r="BN6035" s="41"/>
      <c r="BO6035" s="41"/>
      <c r="BP6035" s="108"/>
      <c r="CG6035" s="102"/>
      <c r="CI6035" s="45"/>
    </row>
    <row r="6036" spans="37:87" ht="13" customHeight="1">
      <c r="AK6036" s="114"/>
      <c r="AL6036" s="41"/>
      <c r="AM6036" s="41"/>
      <c r="AN6036" s="41"/>
      <c r="AO6036" s="41"/>
      <c r="AP6036" s="41"/>
      <c r="AQ6036" s="41"/>
      <c r="AR6036" s="41"/>
      <c r="AS6036" s="41"/>
      <c r="AT6036" s="41"/>
      <c r="AU6036" s="41"/>
      <c r="AV6036" s="41"/>
      <c r="AW6036" s="41"/>
      <c r="AX6036" s="41"/>
      <c r="AY6036" s="41"/>
      <c r="AZ6036" s="41"/>
      <c r="BA6036" s="41"/>
      <c r="BB6036" s="41"/>
      <c r="BC6036" s="41"/>
      <c r="BD6036" s="41"/>
      <c r="BE6036" s="41"/>
      <c r="BF6036" s="41"/>
      <c r="BG6036" s="41"/>
      <c r="BH6036" s="41"/>
      <c r="BI6036" s="41"/>
      <c r="BJ6036" s="41"/>
      <c r="BK6036" s="41"/>
      <c r="BL6036" s="41"/>
      <c r="BM6036" s="41"/>
      <c r="BN6036" s="41"/>
      <c r="BO6036" s="41"/>
      <c r="BP6036" s="108"/>
      <c r="CG6036" s="102"/>
      <c r="CI6036" s="45"/>
    </row>
    <row r="6037" spans="37:87" ht="13" customHeight="1">
      <c r="AK6037" s="114"/>
      <c r="AL6037" s="41"/>
      <c r="AM6037" s="41"/>
      <c r="AN6037" s="41"/>
      <c r="AO6037" s="41"/>
      <c r="AP6037" s="41"/>
      <c r="AQ6037" s="41"/>
      <c r="AR6037" s="41"/>
      <c r="AS6037" s="41"/>
      <c r="AT6037" s="41"/>
      <c r="AU6037" s="41"/>
      <c r="AV6037" s="41"/>
      <c r="AW6037" s="41"/>
      <c r="AX6037" s="41"/>
      <c r="AY6037" s="41"/>
      <c r="AZ6037" s="41"/>
      <c r="BA6037" s="41"/>
      <c r="BB6037" s="41"/>
      <c r="BC6037" s="41"/>
      <c r="BD6037" s="41"/>
      <c r="BE6037" s="41"/>
      <c r="BF6037" s="41"/>
      <c r="BG6037" s="41"/>
      <c r="BH6037" s="41"/>
      <c r="BI6037" s="41"/>
      <c r="BJ6037" s="41"/>
      <c r="BK6037" s="41"/>
      <c r="BL6037" s="41"/>
      <c r="BM6037" s="41"/>
      <c r="BN6037" s="41"/>
      <c r="BO6037" s="41"/>
      <c r="BP6037" s="108"/>
      <c r="CG6037" s="102"/>
      <c r="CI6037" s="45"/>
    </row>
    <row r="6038" spans="37:87" ht="13" customHeight="1">
      <c r="AK6038" s="114"/>
      <c r="AL6038" s="41"/>
      <c r="AM6038" s="41"/>
      <c r="AN6038" s="41"/>
      <c r="AO6038" s="41"/>
      <c r="AP6038" s="41"/>
      <c r="AQ6038" s="41"/>
      <c r="AR6038" s="41"/>
      <c r="AS6038" s="41"/>
      <c r="AT6038" s="41"/>
      <c r="AU6038" s="41"/>
      <c r="AV6038" s="41"/>
      <c r="AW6038" s="41"/>
      <c r="AX6038" s="41"/>
      <c r="AY6038" s="41"/>
      <c r="AZ6038" s="41"/>
      <c r="BA6038" s="41"/>
      <c r="BB6038" s="41"/>
      <c r="BC6038" s="41"/>
      <c r="BD6038" s="41"/>
      <c r="BE6038" s="41"/>
      <c r="BF6038" s="41"/>
      <c r="BG6038" s="41"/>
      <c r="BH6038" s="41"/>
      <c r="BI6038" s="41"/>
      <c r="BJ6038" s="41"/>
      <c r="BK6038" s="41"/>
      <c r="BL6038" s="41"/>
      <c r="BM6038" s="41"/>
      <c r="BN6038" s="41"/>
      <c r="BO6038" s="41"/>
      <c r="BP6038" s="108"/>
      <c r="CG6038" s="102"/>
      <c r="CI6038" s="45"/>
    </row>
    <row r="6039" spans="37:87" ht="13" customHeight="1">
      <c r="AK6039" s="114"/>
      <c r="AL6039" s="41"/>
      <c r="AM6039" s="41"/>
      <c r="AN6039" s="41"/>
      <c r="AO6039" s="41"/>
      <c r="AP6039" s="41"/>
      <c r="AQ6039" s="41"/>
      <c r="AR6039" s="41"/>
      <c r="AS6039" s="41"/>
      <c r="AT6039" s="41"/>
      <c r="AU6039" s="41"/>
      <c r="AV6039" s="41"/>
      <c r="AW6039" s="41"/>
      <c r="AX6039" s="41"/>
      <c r="AY6039" s="41"/>
      <c r="AZ6039" s="41"/>
      <c r="BA6039" s="41"/>
      <c r="BB6039" s="41"/>
      <c r="BC6039" s="41"/>
      <c r="BD6039" s="41"/>
      <c r="BE6039" s="41"/>
      <c r="BF6039" s="41"/>
      <c r="BG6039" s="41"/>
      <c r="BH6039" s="41"/>
      <c r="BI6039" s="41"/>
      <c r="BJ6039" s="41"/>
      <c r="BK6039" s="41"/>
      <c r="BL6039" s="41"/>
      <c r="BM6039" s="41"/>
      <c r="BN6039" s="41"/>
      <c r="BO6039" s="41"/>
      <c r="BP6039" s="108"/>
      <c r="CG6039" s="102"/>
      <c r="CI6039" s="45"/>
    </row>
    <row r="6040" spans="37:87" ht="13" customHeight="1">
      <c r="AK6040" s="114"/>
      <c r="AL6040" s="41"/>
      <c r="AM6040" s="41"/>
      <c r="AN6040" s="41"/>
      <c r="AO6040" s="41"/>
      <c r="AP6040" s="41"/>
      <c r="AQ6040" s="41"/>
      <c r="AR6040" s="41"/>
      <c r="AS6040" s="41"/>
      <c r="AT6040" s="41"/>
      <c r="AU6040" s="41"/>
      <c r="AV6040" s="41"/>
      <c r="AW6040" s="41"/>
      <c r="AX6040" s="41"/>
      <c r="AY6040" s="41"/>
      <c r="AZ6040" s="41"/>
      <c r="BA6040" s="41"/>
      <c r="BB6040" s="41"/>
      <c r="BC6040" s="41"/>
      <c r="BD6040" s="41"/>
      <c r="BE6040" s="41"/>
      <c r="BF6040" s="41"/>
      <c r="BG6040" s="41"/>
      <c r="BH6040" s="41"/>
      <c r="BI6040" s="41"/>
      <c r="BJ6040" s="41"/>
      <c r="BK6040" s="41"/>
      <c r="BL6040" s="41"/>
      <c r="BM6040" s="41"/>
      <c r="BN6040" s="41"/>
      <c r="BO6040" s="41"/>
      <c r="BP6040" s="108"/>
      <c r="CG6040" s="102"/>
      <c r="CI6040" s="45"/>
    </row>
    <row r="6041" spans="37:87" ht="13" customHeight="1">
      <c r="AK6041" s="114"/>
      <c r="AL6041" s="41"/>
      <c r="AM6041" s="41"/>
      <c r="AN6041" s="41"/>
      <c r="AO6041" s="41"/>
      <c r="AP6041" s="41"/>
      <c r="AQ6041" s="41"/>
      <c r="AR6041" s="41"/>
      <c r="AS6041" s="41"/>
      <c r="AT6041" s="41"/>
      <c r="AU6041" s="41"/>
      <c r="AV6041" s="41"/>
      <c r="AW6041" s="41"/>
      <c r="AX6041" s="41"/>
      <c r="AY6041" s="41"/>
      <c r="AZ6041" s="41"/>
      <c r="BA6041" s="41"/>
      <c r="BB6041" s="41"/>
      <c r="BC6041" s="41"/>
      <c r="BD6041" s="41"/>
      <c r="BE6041" s="41"/>
      <c r="BF6041" s="41"/>
      <c r="BG6041" s="41"/>
      <c r="BH6041" s="41"/>
      <c r="BI6041" s="41"/>
      <c r="BJ6041" s="41"/>
      <c r="BK6041" s="41"/>
      <c r="BL6041" s="41"/>
      <c r="BM6041" s="41"/>
      <c r="BN6041" s="41"/>
      <c r="BO6041" s="41"/>
      <c r="BP6041" s="108"/>
      <c r="CG6041" s="102"/>
      <c r="CI6041" s="45"/>
    </row>
    <row r="6042" spans="37:87" ht="13" customHeight="1">
      <c r="AK6042" s="114"/>
      <c r="AL6042" s="41"/>
      <c r="AM6042" s="41"/>
      <c r="AN6042" s="41"/>
      <c r="AO6042" s="41"/>
      <c r="AP6042" s="41"/>
      <c r="AQ6042" s="41"/>
      <c r="AR6042" s="41"/>
      <c r="AS6042" s="41"/>
      <c r="AT6042" s="41"/>
      <c r="AU6042" s="41"/>
      <c r="AV6042" s="41"/>
      <c r="AW6042" s="41"/>
      <c r="AX6042" s="41"/>
      <c r="AY6042" s="41"/>
      <c r="AZ6042" s="41"/>
      <c r="BA6042" s="41"/>
      <c r="BB6042" s="41"/>
      <c r="BC6042" s="41"/>
      <c r="BD6042" s="41"/>
      <c r="BE6042" s="41"/>
      <c r="BF6042" s="41"/>
      <c r="BG6042" s="41"/>
      <c r="BH6042" s="41"/>
      <c r="BI6042" s="41"/>
      <c r="BJ6042" s="41"/>
      <c r="BK6042" s="41"/>
      <c r="BL6042" s="41"/>
      <c r="BM6042" s="41"/>
      <c r="BN6042" s="41"/>
      <c r="BO6042" s="41"/>
      <c r="BP6042" s="108"/>
      <c r="CG6042" s="102"/>
      <c r="CI6042" s="45"/>
    </row>
    <row r="6043" spans="37:87" ht="13" customHeight="1">
      <c r="AK6043" s="114"/>
      <c r="AL6043" s="41"/>
      <c r="AM6043" s="41"/>
      <c r="AN6043" s="41"/>
      <c r="AO6043" s="41"/>
      <c r="AP6043" s="41"/>
      <c r="AQ6043" s="41"/>
      <c r="AR6043" s="41"/>
      <c r="AS6043" s="41"/>
      <c r="AT6043" s="41"/>
      <c r="AU6043" s="41"/>
      <c r="AV6043" s="41"/>
      <c r="AW6043" s="41"/>
      <c r="AX6043" s="41"/>
      <c r="AY6043" s="41"/>
      <c r="AZ6043" s="41"/>
      <c r="BA6043" s="41"/>
      <c r="BB6043" s="41"/>
      <c r="BC6043" s="41"/>
      <c r="BD6043" s="41"/>
      <c r="BE6043" s="41"/>
      <c r="BF6043" s="41"/>
      <c r="BG6043" s="41"/>
      <c r="BH6043" s="41"/>
      <c r="BI6043" s="41"/>
      <c r="BJ6043" s="41"/>
      <c r="BK6043" s="41"/>
      <c r="BL6043" s="41"/>
      <c r="BM6043" s="41"/>
      <c r="BN6043" s="41"/>
      <c r="BO6043" s="41"/>
      <c r="BP6043" s="108"/>
      <c r="CG6043" s="102"/>
      <c r="CI6043" s="45"/>
    </row>
    <row r="6044" spans="37:87" ht="13" customHeight="1">
      <c r="AK6044" s="114"/>
      <c r="AL6044" s="41"/>
      <c r="AM6044" s="41"/>
      <c r="AN6044" s="41"/>
      <c r="AO6044" s="41"/>
      <c r="AP6044" s="41"/>
      <c r="AQ6044" s="41"/>
      <c r="AR6044" s="41"/>
      <c r="AS6044" s="41"/>
      <c r="AT6044" s="41"/>
      <c r="AU6044" s="41"/>
      <c r="AV6044" s="41"/>
      <c r="AW6044" s="41"/>
      <c r="AX6044" s="41"/>
      <c r="AY6044" s="41"/>
      <c r="AZ6044" s="41"/>
      <c r="BA6044" s="41"/>
      <c r="BB6044" s="41"/>
      <c r="BC6044" s="41"/>
      <c r="BD6044" s="41"/>
      <c r="BE6044" s="41"/>
      <c r="BF6044" s="41"/>
      <c r="BG6044" s="41"/>
      <c r="BH6044" s="41"/>
      <c r="BI6044" s="41"/>
      <c r="BJ6044" s="41"/>
      <c r="BK6044" s="41"/>
      <c r="BL6044" s="41"/>
      <c r="BM6044" s="41"/>
      <c r="BN6044" s="41"/>
      <c r="BO6044" s="41"/>
      <c r="BP6044" s="108"/>
      <c r="CG6044" s="102"/>
      <c r="CI6044" s="45"/>
    </row>
    <row r="6045" spans="37:87" ht="13" customHeight="1">
      <c r="AK6045" s="114"/>
      <c r="AL6045" s="41"/>
      <c r="AM6045" s="41"/>
      <c r="AN6045" s="41"/>
      <c r="AO6045" s="41"/>
      <c r="AP6045" s="41"/>
      <c r="AQ6045" s="41"/>
      <c r="AR6045" s="41"/>
      <c r="AS6045" s="41"/>
      <c r="AT6045" s="41"/>
      <c r="AU6045" s="41"/>
      <c r="AV6045" s="41"/>
      <c r="AW6045" s="41"/>
      <c r="AX6045" s="41"/>
      <c r="AY6045" s="41"/>
      <c r="AZ6045" s="41"/>
      <c r="BA6045" s="41"/>
      <c r="BB6045" s="41"/>
      <c r="BC6045" s="41"/>
      <c r="BD6045" s="41"/>
      <c r="BE6045" s="41"/>
      <c r="BF6045" s="41"/>
      <c r="BG6045" s="41"/>
      <c r="BH6045" s="41"/>
      <c r="BI6045" s="41"/>
      <c r="BJ6045" s="41"/>
      <c r="BK6045" s="41"/>
      <c r="BL6045" s="41"/>
      <c r="BM6045" s="41"/>
      <c r="BN6045" s="41"/>
      <c r="BO6045" s="41"/>
      <c r="BP6045" s="108"/>
      <c r="CG6045" s="102"/>
      <c r="CI6045" s="45"/>
    </row>
    <row r="6046" spans="37:87" ht="13" customHeight="1">
      <c r="AK6046" s="114"/>
      <c r="AL6046" s="41"/>
      <c r="AM6046" s="41"/>
      <c r="AN6046" s="41"/>
      <c r="AO6046" s="41"/>
      <c r="AP6046" s="41"/>
      <c r="AQ6046" s="41"/>
      <c r="AR6046" s="41"/>
      <c r="AS6046" s="41"/>
      <c r="AT6046" s="41"/>
      <c r="AU6046" s="41"/>
      <c r="AV6046" s="41"/>
      <c r="AW6046" s="41"/>
      <c r="AX6046" s="41"/>
      <c r="AY6046" s="41"/>
      <c r="AZ6046" s="41"/>
      <c r="BA6046" s="41"/>
      <c r="BB6046" s="41"/>
      <c r="BC6046" s="41"/>
      <c r="BD6046" s="41"/>
      <c r="BE6046" s="41"/>
      <c r="BF6046" s="41"/>
      <c r="BG6046" s="41"/>
      <c r="BH6046" s="41"/>
      <c r="BI6046" s="41"/>
      <c r="BJ6046" s="41"/>
      <c r="BK6046" s="41"/>
      <c r="BL6046" s="41"/>
      <c r="BM6046" s="41"/>
      <c r="BN6046" s="41"/>
      <c r="BO6046" s="41"/>
      <c r="BP6046" s="108"/>
      <c r="CG6046" s="102"/>
      <c r="CI6046" s="45"/>
    </row>
    <row r="6047" spans="37:87" ht="13" customHeight="1">
      <c r="AK6047" s="114"/>
      <c r="AL6047" s="41"/>
      <c r="AM6047" s="41"/>
      <c r="AN6047" s="41"/>
      <c r="AO6047" s="41"/>
      <c r="AP6047" s="41"/>
      <c r="AQ6047" s="41"/>
      <c r="AR6047" s="41"/>
      <c r="AS6047" s="41"/>
      <c r="AT6047" s="41"/>
      <c r="AU6047" s="41"/>
      <c r="AV6047" s="41"/>
      <c r="AW6047" s="41"/>
      <c r="AX6047" s="41"/>
      <c r="AY6047" s="41"/>
      <c r="AZ6047" s="41"/>
      <c r="BA6047" s="41"/>
      <c r="BB6047" s="41"/>
      <c r="BC6047" s="41"/>
      <c r="BD6047" s="41"/>
      <c r="BE6047" s="41"/>
      <c r="BF6047" s="41"/>
      <c r="BG6047" s="41"/>
      <c r="BH6047" s="41"/>
      <c r="BI6047" s="41"/>
      <c r="BJ6047" s="41"/>
      <c r="BK6047" s="41"/>
      <c r="BL6047" s="41"/>
      <c r="BM6047" s="41"/>
      <c r="BN6047" s="41"/>
      <c r="BO6047" s="41"/>
      <c r="BP6047" s="108"/>
      <c r="CG6047" s="102"/>
      <c r="CI6047" s="45"/>
    </row>
    <row r="6048" spans="37:87" ht="13" customHeight="1">
      <c r="AK6048" s="114"/>
      <c r="AL6048" s="41"/>
      <c r="AM6048" s="41"/>
      <c r="AN6048" s="41"/>
      <c r="AO6048" s="41"/>
      <c r="AP6048" s="41"/>
      <c r="AQ6048" s="41"/>
      <c r="AR6048" s="41"/>
      <c r="AS6048" s="41"/>
      <c r="AT6048" s="41"/>
      <c r="AU6048" s="41"/>
      <c r="AV6048" s="41"/>
      <c r="AW6048" s="41"/>
      <c r="AX6048" s="41"/>
      <c r="AY6048" s="41"/>
      <c r="AZ6048" s="41"/>
      <c r="BA6048" s="41"/>
      <c r="BB6048" s="41"/>
      <c r="BC6048" s="41"/>
      <c r="BD6048" s="41"/>
      <c r="BE6048" s="41"/>
      <c r="BF6048" s="41"/>
      <c r="BG6048" s="41"/>
      <c r="BH6048" s="41"/>
      <c r="BI6048" s="41"/>
      <c r="BJ6048" s="41"/>
      <c r="BK6048" s="41"/>
      <c r="BL6048" s="41"/>
      <c r="BM6048" s="41"/>
      <c r="BN6048" s="41"/>
      <c r="BO6048" s="41"/>
      <c r="BP6048" s="108"/>
      <c r="CG6048" s="102"/>
      <c r="CI6048" s="45"/>
    </row>
    <row r="6049" spans="37:87" ht="13" customHeight="1">
      <c r="AK6049" s="114"/>
      <c r="AL6049" s="41"/>
      <c r="AM6049" s="41"/>
      <c r="AN6049" s="41"/>
      <c r="AO6049" s="41"/>
      <c r="AP6049" s="41"/>
      <c r="AQ6049" s="41"/>
      <c r="AR6049" s="41"/>
      <c r="AS6049" s="41"/>
      <c r="AT6049" s="41"/>
      <c r="AU6049" s="41"/>
      <c r="AV6049" s="41"/>
      <c r="AW6049" s="41"/>
      <c r="AX6049" s="41"/>
      <c r="AY6049" s="41"/>
      <c r="AZ6049" s="41"/>
      <c r="BA6049" s="41"/>
      <c r="BB6049" s="41"/>
      <c r="BC6049" s="41"/>
      <c r="BD6049" s="41"/>
      <c r="BE6049" s="41"/>
      <c r="BF6049" s="41"/>
      <c r="BG6049" s="41"/>
      <c r="BH6049" s="41"/>
      <c r="BI6049" s="41"/>
      <c r="BJ6049" s="41"/>
      <c r="BK6049" s="41"/>
      <c r="BL6049" s="41"/>
      <c r="BM6049" s="41"/>
      <c r="BN6049" s="41"/>
      <c r="BO6049" s="41"/>
      <c r="BP6049" s="108"/>
      <c r="CG6049" s="102"/>
      <c r="CI6049" s="45"/>
    </row>
    <row r="6050" spans="37:87" ht="13" customHeight="1">
      <c r="AK6050" s="114"/>
      <c r="AL6050" s="41"/>
      <c r="AM6050" s="41"/>
      <c r="AN6050" s="41"/>
      <c r="AO6050" s="41"/>
      <c r="AP6050" s="41"/>
      <c r="AQ6050" s="41"/>
      <c r="AR6050" s="41"/>
      <c r="AS6050" s="41"/>
      <c r="AT6050" s="41"/>
      <c r="AU6050" s="41"/>
      <c r="AV6050" s="41"/>
      <c r="AW6050" s="41"/>
      <c r="AX6050" s="41"/>
      <c r="AY6050" s="41"/>
      <c r="AZ6050" s="41"/>
      <c r="BA6050" s="41"/>
      <c r="BB6050" s="41"/>
      <c r="BC6050" s="41"/>
      <c r="BD6050" s="41"/>
      <c r="BE6050" s="41"/>
      <c r="BF6050" s="41"/>
      <c r="BG6050" s="41"/>
      <c r="BH6050" s="41"/>
      <c r="BI6050" s="41"/>
      <c r="BJ6050" s="41"/>
      <c r="BK6050" s="41"/>
      <c r="BL6050" s="41"/>
      <c r="BM6050" s="41"/>
      <c r="BN6050" s="41"/>
      <c r="BO6050" s="41"/>
      <c r="BP6050" s="108"/>
      <c r="CG6050" s="102"/>
      <c r="CI6050" s="45"/>
    </row>
    <row r="6051" spans="37:87" ht="13" customHeight="1">
      <c r="AK6051" s="114"/>
      <c r="AL6051" s="41"/>
      <c r="AM6051" s="41"/>
      <c r="AN6051" s="41"/>
      <c r="AO6051" s="41"/>
      <c r="AP6051" s="41"/>
      <c r="AQ6051" s="41"/>
      <c r="AR6051" s="41"/>
      <c r="AS6051" s="41"/>
      <c r="AT6051" s="41"/>
      <c r="AU6051" s="41"/>
      <c r="AV6051" s="41"/>
      <c r="AW6051" s="41"/>
      <c r="AX6051" s="41"/>
      <c r="AY6051" s="41"/>
      <c r="AZ6051" s="41"/>
      <c r="BA6051" s="41"/>
      <c r="BB6051" s="41"/>
      <c r="BC6051" s="41"/>
      <c r="BD6051" s="41"/>
      <c r="BE6051" s="41"/>
      <c r="BF6051" s="41"/>
      <c r="BG6051" s="41"/>
      <c r="BH6051" s="41"/>
      <c r="BI6051" s="41"/>
      <c r="BJ6051" s="41"/>
      <c r="BK6051" s="41"/>
      <c r="BL6051" s="41"/>
      <c r="BM6051" s="41"/>
      <c r="BN6051" s="41"/>
      <c r="BO6051" s="41"/>
      <c r="BP6051" s="108"/>
      <c r="CG6051" s="102"/>
      <c r="CI6051" s="45"/>
    </row>
    <row r="6052" spans="37:87" ht="13" customHeight="1">
      <c r="AK6052" s="114"/>
      <c r="AL6052" s="41"/>
      <c r="AM6052" s="41"/>
      <c r="AN6052" s="41"/>
      <c r="AO6052" s="41"/>
      <c r="AP6052" s="41"/>
      <c r="AQ6052" s="41"/>
      <c r="AR6052" s="41"/>
      <c r="AS6052" s="41"/>
      <c r="AT6052" s="41"/>
      <c r="AU6052" s="41"/>
      <c r="AV6052" s="41"/>
      <c r="AW6052" s="41"/>
      <c r="AX6052" s="41"/>
      <c r="AY6052" s="41"/>
      <c r="AZ6052" s="41"/>
      <c r="BA6052" s="41"/>
      <c r="BB6052" s="41"/>
      <c r="BC6052" s="41"/>
      <c r="BD6052" s="41"/>
      <c r="BE6052" s="41"/>
      <c r="BF6052" s="41"/>
      <c r="BG6052" s="41"/>
      <c r="BH6052" s="41"/>
      <c r="BI6052" s="41"/>
      <c r="BJ6052" s="41"/>
      <c r="BK6052" s="41"/>
      <c r="BL6052" s="41"/>
      <c r="BM6052" s="41"/>
      <c r="BN6052" s="41"/>
      <c r="BO6052" s="41"/>
      <c r="BP6052" s="108"/>
      <c r="CG6052" s="102"/>
      <c r="CI6052" s="45"/>
    </row>
    <row r="6053" spans="37:87" ht="13" customHeight="1">
      <c r="AK6053" s="114"/>
      <c r="AL6053" s="41"/>
      <c r="AM6053" s="41"/>
      <c r="AN6053" s="41"/>
      <c r="AO6053" s="41"/>
      <c r="AP6053" s="41"/>
      <c r="AQ6053" s="41"/>
      <c r="AR6053" s="41"/>
      <c r="AS6053" s="41"/>
      <c r="AT6053" s="41"/>
      <c r="AU6053" s="41"/>
      <c r="AV6053" s="41"/>
      <c r="AW6053" s="41"/>
      <c r="AX6053" s="41"/>
      <c r="AY6053" s="41"/>
      <c r="AZ6053" s="41"/>
      <c r="BA6053" s="41"/>
      <c r="BB6053" s="41"/>
      <c r="BC6053" s="41"/>
      <c r="BD6053" s="41"/>
      <c r="BE6053" s="41"/>
      <c r="BF6053" s="41"/>
      <c r="BG6053" s="41"/>
      <c r="BH6053" s="41"/>
      <c r="BI6053" s="41"/>
      <c r="BJ6053" s="41"/>
      <c r="BK6053" s="41"/>
      <c r="BL6053" s="41"/>
      <c r="BM6053" s="41"/>
      <c r="BN6053" s="41"/>
      <c r="BO6053" s="41"/>
      <c r="BP6053" s="108"/>
      <c r="CG6053" s="102"/>
      <c r="CI6053" s="45"/>
    </row>
    <row r="6054" spans="37:87" ht="13" customHeight="1">
      <c r="AK6054" s="114"/>
      <c r="AL6054" s="41"/>
      <c r="AM6054" s="41"/>
      <c r="AN6054" s="41"/>
      <c r="AO6054" s="41"/>
      <c r="AP6054" s="41"/>
      <c r="AQ6054" s="41"/>
      <c r="AR6054" s="41"/>
      <c r="AS6054" s="41"/>
      <c r="AT6054" s="41"/>
      <c r="AU6054" s="41"/>
      <c r="AV6054" s="41"/>
      <c r="AW6054" s="41"/>
      <c r="AX6054" s="41"/>
      <c r="AY6054" s="41"/>
      <c r="AZ6054" s="41"/>
      <c r="BA6054" s="41"/>
      <c r="BB6054" s="41"/>
      <c r="BC6054" s="41"/>
      <c r="BD6054" s="41"/>
      <c r="BE6054" s="41"/>
      <c r="BF6054" s="41"/>
      <c r="BG6054" s="41"/>
      <c r="BH6054" s="41"/>
      <c r="BI6054" s="41"/>
      <c r="BJ6054" s="41"/>
      <c r="BK6054" s="41"/>
      <c r="BL6054" s="41"/>
      <c r="BM6054" s="41"/>
      <c r="BN6054" s="41"/>
      <c r="BO6054" s="41"/>
      <c r="BP6054" s="108"/>
      <c r="CG6054" s="102"/>
      <c r="CI6054" s="45"/>
    </row>
    <row r="6055" spans="37:87" ht="13" customHeight="1">
      <c r="AK6055" s="114"/>
      <c r="AL6055" s="41"/>
      <c r="AM6055" s="41"/>
      <c r="AN6055" s="41"/>
      <c r="AO6055" s="41"/>
      <c r="AP6055" s="41"/>
      <c r="AQ6055" s="41"/>
      <c r="AR6055" s="41"/>
      <c r="AS6055" s="41"/>
      <c r="AT6055" s="41"/>
      <c r="AU6055" s="41"/>
      <c r="AV6055" s="41"/>
      <c r="AW6055" s="41"/>
      <c r="AX6055" s="41"/>
      <c r="AY6055" s="41"/>
      <c r="AZ6055" s="41"/>
      <c r="BA6055" s="41"/>
      <c r="BB6055" s="41"/>
      <c r="BC6055" s="41"/>
      <c r="BD6055" s="41"/>
      <c r="BE6055" s="41"/>
      <c r="BF6055" s="41"/>
      <c r="BG6055" s="41"/>
      <c r="BH6055" s="41"/>
      <c r="BI6055" s="41"/>
      <c r="BJ6055" s="41"/>
      <c r="BK6055" s="41"/>
      <c r="BL6055" s="41"/>
      <c r="BM6055" s="41"/>
      <c r="BN6055" s="41"/>
      <c r="BO6055" s="41"/>
      <c r="BP6055" s="108"/>
      <c r="CG6055" s="102"/>
      <c r="CI6055" s="45"/>
    </row>
    <row r="6056" spans="37:87" ht="13" customHeight="1">
      <c r="AK6056" s="114"/>
      <c r="AL6056" s="41"/>
      <c r="AM6056" s="41"/>
      <c r="AN6056" s="41"/>
      <c r="AO6056" s="41"/>
      <c r="AP6056" s="41"/>
      <c r="AQ6056" s="41"/>
      <c r="AR6056" s="41"/>
      <c r="AS6056" s="41"/>
      <c r="AT6056" s="41"/>
      <c r="AU6056" s="41"/>
      <c r="AV6056" s="41"/>
      <c r="AW6056" s="41"/>
      <c r="AX6056" s="41"/>
      <c r="AY6056" s="41"/>
      <c r="AZ6056" s="41"/>
      <c r="BA6056" s="41"/>
      <c r="BB6056" s="41"/>
      <c r="BC6056" s="41"/>
      <c r="BD6056" s="41"/>
      <c r="BE6056" s="41"/>
      <c r="BF6056" s="41"/>
      <c r="BG6056" s="41"/>
      <c r="BH6056" s="41"/>
      <c r="BI6056" s="41"/>
      <c r="BJ6056" s="41"/>
      <c r="BK6056" s="41"/>
      <c r="BL6056" s="41"/>
      <c r="BM6056" s="41"/>
      <c r="BN6056" s="41"/>
      <c r="BO6056" s="41"/>
      <c r="BP6056" s="108"/>
      <c r="CG6056" s="102"/>
      <c r="CI6056" s="45"/>
    </row>
    <row r="6057" spans="37:87" ht="13" customHeight="1">
      <c r="AK6057" s="114"/>
      <c r="AL6057" s="41"/>
      <c r="AM6057" s="41"/>
      <c r="AN6057" s="41"/>
      <c r="AO6057" s="41"/>
      <c r="AP6057" s="41"/>
      <c r="AQ6057" s="41"/>
      <c r="AR6057" s="41"/>
      <c r="AS6057" s="41"/>
      <c r="AT6057" s="41"/>
      <c r="AU6057" s="41"/>
      <c r="AV6057" s="41"/>
      <c r="AW6057" s="41"/>
      <c r="AX6057" s="41"/>
      <c r="AY6057" s="41"/>
      <c r="AZ6057" s="41"/>
      <c r="BA6057" s="41"/>
      <c r="BB6057" s="41"/>
      <c r="BC6057" s="41"/>
      <c r="BD6057" s="41"/>
      <c r="BE6057" s="41"/>
      <c r="BF6057" s="41"/>
      <c r="BG6057" s="41"/>
      <c r="BH6057" s="41"/>
      <c r="BI6057" s="41"/>
      <c r="BJ6057" s="41"/>
      <c r="BK6057" s="41"/>
      <c r="BL6057" s="41"/>
      <c r="BM6057" s="41"/>
      <c r="BN6057" s="41"/>
      <c r="BO6057" s="41"/>
      <c r="BP6057" s="108"/>
      <c r="CG6057" s="102"/>
      <c r="CI6057" s="45"/>
    </row>
    <row r="6058" spans="37:87" ht="13" customHeight="1">
      <c r="AK6058" s="114"/>
      <c r="AL6058" s="41"/>
      <c r="AM6058" s="41"/>
      <c r="AN6058" s="41"/>
      <c r="AO6058" s="41"/>
      <c r="AP6058" s="41"/>
      <c r="AQ6058" s="41"/>
      <c r="AR6058" s="41"/>
      <c r="AS6058" s="41"/>
      <c r="AT6058" s="41"/>
      <c r="AU6058" s="41"/>
      <c r="AV6058" s="41"/>
      <c r="AW6058" s="41"/>
      <c r="AX6058" s="41"/>
      <c r="AY6058" s="41"/>
      <c r="AZ6058" s="41"/>
      <c r="BA6058" s="41"/>
      <c r="BB6058" s="41"/>
      <c r="BC6058" s="41"/>
      <c r="BD6058" s="41"/>
      <c r="BE6058" s="41"/>
      <c r="BF6058" s="41"/>
      <c r="BG6058" s="41"/>
      <c r="BH6058" s="41"/>
      <c r="BI6058" s="41"/>
      <c r="BJ6058" s="41"/>
      <c r="BK6058" s="41"/>
      <c r="BL6058" s="41"/>
      <c r="BM6058" s="41"/>
      <c r="BN6058" s="41"/>
      <c r="BO6058" s="41"/>
      <c r="BP6058" s="108"/>
      <c r="CG6058" s="102"/>
      <c r="CI6058" s="45"/>
    </row>
    <row r="6059" spans="37:87" ht="13" customHeight="1">
      <c r="AK6059" s="114"/>
      <c r="AL6059" s="41"/>
      <c r="AM6059" s="41"/>
      <c r="AN6059" s="41"/>
      <c r="AO6059" s="41"/>
      <c r="AP6059" s="41"/>
      <c r="AQ6059" s="41"/>
      <c r="AR6059" s="41"/>
      <c r="AS6059" s="41"/>
      <c r="AT6059" s="41"/>
      <c r="AU6059" s="41"/>
      <c r="AV6059" s="41"/>
      <c r="AW6059" s="41"/>
      <c r="AX6059" s="41"/>
      <c r="AY6059" s="41"/>
      <c r="AZ6059" s="41"/>
      <c r="BA6059" s="41"/>
      <c r="BB6059" s="41"/>
      <c r="BC6059" s="41"/>
      <c r="BD6059" s="41"/>
      <c r="BE6059" s="41"/>
      <c r="BF6059" s="41"/>
      <c r="BG6059" s="41"/>
      <c r="BH6059" s="41"/>
      <c r="BI6059" s="41"/>
      <c r="BJ6059" s="41"/>
      <c r="BK6059" s="41"/>
      <c r="BL6059" s="41"/>
      <c r="BM6059" s="41"/>
      <c r="BN6059" s="41"/>
      <c r="BO6059" s="41"/>
      <c r="BP6059" s="108"/>
      <c r="CG6059" s="102"/>
      <c r="CI6059" s="45"/>
    </row>
    <row r="6060" spans="37:87" ht="13" customHeight="1">
      <c r="AK6060" s="114"/>
      <c r="AL6060" s="41"/>
      <c r="AM6060" s="41"/>
      <c r="AN6060" s="41"/>
      <c r="AO6060" s="41"/>
      <c r="AP6060" s="41"/>
      <c r="AQ6060" s="41"/>
      <c r="AR6060" s="41"/>
      <c r="AS6060" s="41"/>
      <c r="AT6060" s="41"/>
      <c r="AU6060" s="41"/>
      <c r="AV6060" s="41"/>
      <c r="AW6060" s="41"/>
      <c r="AX6060" s="41"/>
      <c r="AY6060" s="41"/>
      <c r="AZ6060" s="41"/>
      <c r="BA6060" s="41"/>
      <c r="BB6060" s="41"/>
      <c r="BC6060" s="41"/>
      <c r="BD6060" s="41"/>
      <c r="BE6060" s="41"/>
      <c r="BF6060" s="41"/>
      <c r="BG6060" s="41"/>
      <c r="BH6060" s="41"/>
      <c r="BI6060" s="41"/>
      <c r="BJ6060" s="41"/>
      <c r="BK6060" s="41"/>
      <c r="BL6060" s="41"/>
      <c r="BM6060" s="41"/>
      <c r="BN6060" s="41"/>
      <c r="BO6060" s="41"/>
      <c r="BP6060" s="108"/>
      <c r="CG6060" s="102"/>
      <c r="CI6060" s="45"/>
    </row>
    <row r="6061" spans="37:87" ht="13" customHeight="1">
      <c r="AK6061" s="114"/>
      <c r="AL6061" s="41"/>
      <c r="AM6061" s="41"/>
      <c r="AN6061" s="41"/>
      <c r="AO6061" s="41"/>
      <c r="AP6061" s="41"/>
      <c r="AQ6061" s="41"/>
      <c r="AR6061" s="41"/>
      <c r="AS6061" s="41"/>
      <c r="AT6061" s="41"/>
      <c r="AU6061" s="41"/>
      <c r="AV6061" s="41"/>
      <c r="AW6061" s="41"/>
      <c r="AX6061" s="41"/>
      <c r="AY6061" s="41"/>
      <c r="AZ6061" s="41"/>
      <c r="BA6061" s="41"/>
      <c r="BB6061" s="41"/>
      <c r="BC6061" s="41"/>
      <c r="BD6061" s="41"/>
      <c r="BE6061" s="41"/>
      <c r="BF6061" s="41"/>
      <c r="BG6061" s="41"/>
      <c r="BH6061" s="41"/>
      <c r="BI6061" s="41"/>
      <c r="BJ6061" s="41"/>
      <c r="BK6061" s="41"/>
      <c r="BL6061" s="41"/>
      <c r="BM6061" s="41"/>
      <c r="BN6061" s="41"/>
      <c r="BO6061" s="41"/>
      <c r="BP6061" s="108"/>
      <c r="CG6061" s="102"/>
      <c r="CI6061" s="45"/>
    </row>
    <row r="6062" spans="37:87" ht="13" customHeight="1">
      <c r="AK6062" s="114"/>
      <c r="AL6062" s="41"/>
      <c r="AM6062" s="41"/>
      <c r="AN6062" s="41"/>
      <c r="AO6062" s="41"/>
      <c r="AP6062" s="41"/>
      <c r="AQ6062" s="41"/>
      <c r="AR6062" s="41"/>
      <c r="AS6062" s="41"/>
      <c r="AT6062" s="41"/>
      <c r="AU6062" s="41"/>
      <c r="AV6062" s="41"/>
      <c r="AW6062" s="41"/>
      <c r="AX6062" s="41"/>
      <c r="AY6062" s="41"/>
      <c r="AZ6062" s="41"/>
      <c r="BA6062" s="41"/>
      <c r="BB6062" s="41"/>
      <c r="BC6062" s="41"/>
      <c r="BD6062" s="41"/>
      <c r="BE6062" s="41"/>
      <c r="BF6062" s="41"/>
      <c r="BG6062" s="41"/>
      <c r="BH6062" s="41"/>
      <c r="BI6062" s="41"/>
      <c r="BJ6062" s="41"/>
      <c r="BK6062" s="41"/>
      <c r="BL6062" s="41"/>
      <c r="BM6062" s="41"/>
      <c r="BN6062" s="41"/>
      <c r="BO6062" s="41"/>
      <c r="BP6062" s="108"/>
      <c r="CG6062" s="102"/>
      <c r="CI6062" s="45"/>
    </row>
    <row r="6063" spans="37:87" ht="13" customHeight="1">
      <c r="AK6063" s="114"/>
      <c r="AL6063" s="41"/>
      <c r="AM6063" s="41"/>
      <c r="AN6063" s="41"/>
      <c r="AO6063" s="41"/>
      <c r="AP6063" s="41"/>
      <c r="AQ6063" s="41"/>
      <c r="AR6063" s="41"/>
      <c r="AS6063" s="41"/>
      <c r="AT6063" s="41"/>
      <c r="AU6063" s="41"/>
      <c r="AV6063" s="41"/>
      <c r="AW6063" s="41"/>
      <c r="AX6063" s="41"/>
      <c r="AY6063" s="41"/>
      <c r="AZ6063" s="41"/>
      <c r="BA6063" s="41"/>
      <c r="BB6063" s="41"/>
      <c r="BC6063" s="41"/>
      <c r="BD6063" s="41"/>
      <c r="BE6063" s="41"/>
      <c r="BF6063" s="41"/>
      <c r="BG6063" s="41"/>
      <c r="BH6063" s="41"/>
      <c r="BI6063" s="41"/>
      <c r="BJ6063" s="41"/>
      <c r="BK6063" s="41"/>
      <c r="BL6063" s="41"/>
      <c r="BM6063" s="41"/>
      <c r="BN6063" s="41"/>
      <c r="BO6063" s="41"/>
      <c r="BP6063" s="108"/>
      <c r="CG6063" s="102"/>
      <c r="CI6063" s="45"/>
    </row>
    <row r="6064" spans="37:87" ht="13" customHeight="1">
      <c r="AK6064" s="114"/>
      <c r="AL6064" s="41"/>
      <c r="AM6064" s="41"/>
      <c r="AN6064" s="41"/>
      <c r="AO6064" s="41"/>
      <c r="AP6064" s="41"/>
      <c r="AQ6064" s="41"/>
      <c r="AR6064" s="41"/>
      <c r="AS6064" s="41"/>
      <c r="AT6064" s="41"/>
      <c r="AU6064" s="41"/>
      <c r="AV6064" s="41"/>
      <c r="AW6064" s="41"/>
      <c r="AX6064" s="41"/>
      <c r="AY6064" s="41"/>
      <c r="AZ6064" s="41"/>
      <c r="BA6064" s="41"/>
      <c r="BB6064" s="41"/>
      <c r="BC6064" s="41"/>
      <c r="BD6064" s="41"/>
      <c r="BE6064" s="41"/>
      <c r="BF6064" s="41"/>
      <c r="BG6064" s="41"/>
      <c r="BH6064" s="41"/>
      <c r="BI6064" s="41"/>
      <c r="BJ6064" s="41"/>
      <c r="BK6064" s="41"/>
      <c r="BL6064" s="41"/>
      <c r="BM6064" s="41"/>
      <c r="BN6064" s="41"/>
      <c r="BO6064" s="41"/>
      <c r="BP6064" s="108"/>
      <c r="CG6064" s="102"/>
      <c r="CI6064" s="45"/>
    </row>
    <row r="6065" spans="37:87" ht="13" customHeight="1">
      <c r="AK6065" s="114"/>
      <c r="AL6065" s="41"/>
      <c r="AM6065" s="41"/>
      <c r="AN6065" s="41"/>
      <c r="AO6065" s="41"/>
      <c r="AP6065" s="41"/>
      <c r="AQ6065" s="41"/>
      <c r="AR6065" s="41"/>
      <c r="AS6065" s="41"/>
      <c r="AT6065" s="41"/>
      <c r="AU6065" s="41"/>
      <c r="AV6065" s="41"/>
      <c r="AW6065" s="41"/>
      <c r="AX6065" s="41"/>
      <c r="AY6065" s="41"/>
      <c r="AZ6065" s="41"/>
      <c r="BA6065" s="41"/>
      <c r="BB6065" s="41"/>
      <c r="BC6065" s="41"/>
      <c r="BD6065" s="41"/>
      <c r="BE6065" s="41"/>
      <c r="BF6065" s="41"/>
      <c r="BG6065" s="41"/>
      <c r="BH6065" s="41"/>
      <c r="BI6065" s="41"/>
      <c r="BJ6065" s="41"/>
      <c r="BK6065" s="41"/>
      <c r="BL6065" s="41"/>
      <c r="BM6065" s="41"/>
      <c r="BN6065" s="41"/>
      <c r="BO6065" s="41"/>
      <c r="BP6065" s="108"/>
      <c r="CG6065" s="102"/>
      <c r="CI6065" s="45"/>
    </row>
    <row r="6066" spans="37:87" ht="13" customHeight="1">
      <c r="AK6066" s="114"/>
      <c r="AL6066" s="41"/>
      <c r="AM6066" s="41"/>
      <c r="AN6066" s="41"/>
      <c r="AO6066" s="41"/>
      <c r="AP6066" s="41"/>
      <c r="AQ6066" s="41"/>
      <c r="AR6066" s="41"/>
      <c r="AS6066" s="41"/>
      <c r="AT6066" s="41"/>
      <c r="AU6066" s="41"/>
      <c r="AV6066" s="41"/>
      <c r="AW6066" s="41"/>
      <c r="AX6066" s="41"/>
      <c r="AY6066" s="41"/>
      <c r="AZ6066" s="41"/>
      <c r="BA6066" s="41"/>
      <c r="BB6066" s="41"/>
      <c r="BC6066" s="41"/>
      <c r="BD6066" s="41"/>
      <c r="BE6066" s="41"/>
      <c r="BF6066" s="41"/>
      <c r="BG6066" s="41"/>
      <c r="BH6066" s="41"/>
      <c r="BI6066" s="41"/>
      <c r="BJ6066" s="41"/>
      <c r="BK6066" s="41"/>
      <c r="BL6066" s="41"/>
      <c r="BM6066" s="41"/>
      <c r="BN6066" s="41"/>
      <c r="BO6066" s="41"/>
      <c r="BP6066" s="108"/>
      <c r="CG6066" s="102"/>
      <c r="CI6066" s="45"/>
    </row>
    <row r="6067" spans="37:87" ht="13" customHeight="1">
      <c r="AK6067" s="114"/>
      <c r="AL6067" s="41"/>
      <c r="AM6067" s="41"/>
      <c r="AN6067" s="41"/>
      <c r="AO6067" s="41"/>
      <c r="AP6067" s="41"/>
      <c r="AQ6067" s="41"/>
      <c r="AR6067" s="41"/>
      <c r="AS6067" s="41"/>
      <c r="AT6067" s="41"/>
      <c r="AU6067" s="41"/>
      <c r="AV6067" s="41"/>
      <c r="AW6067" s="41"/>
      <c r="AX6067" s="41"/>
      <c r="AY6067" s="41"/>
      <c r="AZ6067" s="41"/>
      <c r="BA6067" s="41"/>
      <c r="BB6067" s="41"/>
      <c r="BC6067" s="41"/>
      <c r="BD6067" s="41"/>
      <c r="BE6067" s="41"/>
      <c r="BF6067" s="41"/>
      <c r="BG6067" s="41"/>
      <c r="BH6067" s="41"/>
      <c r="BI6067" s="41"/>
      <c r="BJ6067" s="41"/>
      <c r="BK6067" s="41"/>
      <c r="BL6067" s="41"/>
      <c r="BM6067" s="41"/>
      <c r="BN6067" s="41"/>
      <c r="BO6067" s="41"/>
      <c r="BP6067" s="108"/>
      <c r="CG6067" s="102"/>
      <c r="CI6067" s="45"/>
    </row>
    <row r="6068" spans="37:87" ht="13" customHeight="1">
      <c r="AK6068" s="114"/>
      <c r="AL6068" s="41"/>
      <c r="AM6068" s="41"/>
      <c r="AN6068" s="41"/>
      <c r="AO6068" s="41"/>
      <c r="AP6068" s="41"/>
      <c r="AQ6068" s="41"/>
      <c r="AR6068" s="41"/>
      <c r="AS6068" s="41"/>
      <c r="AT6068" s="41"/>
      <c r="AU6068" s="41"/>
      <c r="AV6068" s="41"/>
      <c r="AW6068" s="41"/>
      <c r="AX6068" s="41"/>
      <c r="AY6068" s="41"/>
      <c r="AZ6068" s="41"/>
      <c r="BA6068" s="41"/>
      <c r="BB6068" s="41"/>
      <c r="BC6068" s="41"/>
      <c r="BD6068" s="41"/>
      <c r="BE6068" s="41"/>
      <c r="BF6068" s="41"/>
      <c r="BG6068" s="41"/>
      <c r="BH6068" s="41"/>
      <c r="BI6068" s="41"/>
      <c r="BJ6068" s="41"/>
      <c r="BK6068" s="41"/>
      <c r="BL6068" s="41"/>
      <c r="BM6068" s="41"/>
      <c r="BN6068" s="41"/>
      <c r="BO6068" s="41"/>
      <c r="BP6068" s="108"/>
      <c r="CG6068" s="102"/>
      <c r="CI6068" s="45"/>
    </row>
    <row r="6069" spans="37:87" ht="13" customHeight="1">
      <c r="AK6069" s="114"/>
      <c r="AL6069" s="41"/>
      <c r="AM6069" s="41"/>
      <c r="AN6069" s="41"/>
      <c r="AO6069" s="41"/>
      <c r="AP6069" s="41"/>
      <c r="AQ6069" s="41"/>
      <c r="AR6069" s="41"/>
      <c r="AS6069" s="41"/>
      <c r="AT6069" s="41"/>
      <c r="AU6069" s="41"/>
      <c r="AV6069" s="41"/>
      <c r="AW6069" s="41"/>
      <c r="AX6069" s="41"/>
      <c r="AY6069" s="41"/>
      <c r="AZ6069" s="41"/>
      <c r="BA6069" s="41"/>
      <c r="BB6069" s="41"/>
      <c r="BC6069" s="41"/>
      <c r="BD6069" s="41"/>
      <c r="BE6069" s="41"/>
      <c r="BF6069" s="41"/>
      <c r="BG6069" s="41"/>
      <c r="BH6069" s="41"/>
      <c r="BI6069" s="41"/>
      <c r="BJ6069" s="41"/>
      <c r="BK6069" s="41"/>
      <c r="BL6069" s="41"/>
      <c r="BM6069" s="41"/>
      <c r="BN6069" s="41"/>
      <c r="BO6069" s="41"/>
      <c r="BP6069" s="108"/>
      <c r="CG6069" s="102"/>
      <c r="CI6069" s="45"/>
    </row>
    <row r="6070" spans="37:87" ht="13" customHeight="1">
      <c r="AK6070" s="114"/>
      <c r="AL6070" s="41"/>
      <c r="AM6070" s="41"/>
      <c r="AN6070" s="41"/>
      <c r="AO6070" s="41"/>
      <c r="AP6070" s="41"/>
      <c r="AQ6070" s="41"/>
      <c r="AR6070" s="41"/>
      <c r="AS6070" s="41"/>
      <c r="AT6070" s="41"/>
      <c r="AU6070" s="41"/>
      <c r="AV6070" s="41"/>
      <c r="AW6070" s="41"/>
      <c r="AX6070" s="41"/>
      <c r="AY6070" s="41"/>
      <c r="AZ6070" s="41"/>
      <c r="BA6070" s="41"/>
      <c r="BB6070" s="41"/>
      <c r="BC6070" s="41"/>
      <c r="BD6070" s="41"/>
      <c r="BE6070" s="41"/>
      <c r="BF6070" s="41"/>
      <c r="BG6070" s="41"/>
      <c r="BH6070" s="41"/>
      <c r="BI6070" s="41"/>
      <c r="BJ6070" s="41"/>
      <c r="BK6070" s="41"/>
      <c r="BL6070" s="41"/>
      <c r="BM6070" s="41"/>
      <c r="BN6070" s="41"/>
      <c r="BO6070" s="41"/>
      <c r="BP6070" s="108"/>
      <c r="CG6070" s="102"/>
      <c r="CI6070" s="45"/>
    </row>
    <row r="6071" spans="37:87" ht="13" customHeight="1">
      <c r="AK6071" s="114"/>
      <c r="AL6071" s="41"/>
      <c r="AM6071" s="41"/>
      <c r="AN6071" s="41"/>
      <c r="AO6071" s="41"/>
      <c r="AP6071" s="41"/>
      <c r="AQ6071" s="41"/>
      <c r="AR6071" s="41"/>
      <c r="AS6071" s="41"/>
      <c r="AT6071" s="41"/>
      <c r="AU6071" s="41"/>
      <c r="AV6071" s="41"/>
      <c r="AW6071" s="41"/>
      <c r="AX6071" s="41"/>
      <c r="AY6071" s="41"/>
      <c r="AZ6071" s="41"/>
      <c r="BA6071" s="41"/>
      <c r="BB6071" s="41"/>
      <c r="BC6071" s="41"/>
      <c r="BD6071" s="41"/>
      <c r="BE6071" s="41"/>
      <c r="BF6071" s="41"/>
      <c r="BG6071" s="41"/>
      <c r="BH6071" s="41"/>
      <c r="BI6071" s="41"/>
      <c r="BJ6071" s="41"/>
      <c r="BK6071" s="41"/>
      <c r="BL6071" s="41"/>
      <c r="BM6071" s="41"/>
      <c r="BN6071" s="41"/>
      <c r="BO6071" s="41"/>
      <c r="BP6071" s="108"/>
      <c r="CG6071" s="102"/>
      <c r="CI6071" s="45"/>
    </row>
    <row r="6072" spans="37:87" ht="13" customHeight="1">
      <c r="AK6072" s="114"/>
      <c r="AL6072" s="41"/>
      <c r="AM6072" s="41"/>
      <c r="AN6072" s="41"/>
      <c r="AO6072" s="41"/>
      <c r="AP6072" s="41"/>
      <c r="AQ6072" s="41"/>
      <c r="AR6072" s="41"/>
      <c r="AS6072" s="41"/>
      <c r="AT6072" s="41"/>
      <c r="AU6072" s="41"/>
      <c r="AV6072" s="41"/>
      <c r="AW6072" s="41"/>
      <c r="AX6072" s="41"/>
      <c r="AY6072" s="41"/>
      <c r="AZ6072" s="41"/>
      <c r="BA6072" s="41"/>
      <c r="BB6072" s="41"/>
      <c r="BC6072" s="41"/>
      <c r="BD6072" s="41"/>
      <c r="BE6072" s="41"/>
      <c r="BF6072" s="41"/>
      <c r="BG6072" s="41"/>
      <c r="BH6072" s="41"/>
      <c r="BI6072" s="41"/>
      <c r="BJ6072" s="41"/>
      <c r="BK6072" s="41"/>
      <c r="BL6072" s="41"/>
      <c r="BM6072" s="41"/>
      <c r="BN6072" s="41"/>
      <c r="BO6072" s="41"/>
      <c r="BP6072" s="108"/>
      <c r="CG6072" s="102"/>
      <c r="CI6072" s="45"/>
    </row>
    <row r="6073" spans="37:87" ht="13" customHeight="1">
      <c r="AK6073" s="114"/>
      <c r="AL6073" s="41"/>
      <c r="AM6073" s="41"/>
      <c r="AN6073" s="41"/>
      <c r="AO6073" s="41"/>
      <c r="AP6073" s="41"/>
      <c r="AQ6073" s="41"/>
      <c r="AR6073" s="41"/>
      <c r="AS6073" s="41"/>
      <c r="AT6073" s="41"/>
      <c r="AU6073" s="41"/>
      <c r="AV6073" s="41"/>
      <c r="AW6073" s="41"/>
      <c r="AX6073" s="41"/>
      <c r="AY6073" s="41"/>
      <c r="AZ6073" s="41"/>
      <c r="BA6073" s="41"/>
      <c r="BB6073" s="41"/>
      <c r="BC6073" s="41"/>
      <c r="BD6073" s="41"/>
      <c r="BE6073" s="41"/>
      <c r="BF6073" s="41"/>
      <c r="BG6073" s="41"/>
      <c r="BH6073" s="41"/>
      <c r="BI6073" s="41"/>
      <c r="BJ6073" s="41"/>
      <c r="BK6073" s="41"/>
      <c r="BL6073" s="41"/>
      <c r="BM6073" s="41"/>
      <c r="BN6073" s="41"/>
      <c r="BO6073" s="41"/>
      <c r="BP6073" s="108"/>
      <c r="CG6073" s="102"/>
      <c r="CI6073" s="45"/>
    </row>
    <row r="6074" spans="37:87" ht="13" customHeight="1">
      <c r="AK6074" s="114"/>
      <c r="AL6074" s="41"/>
      <c r="AM6074" s="41"/>
      <c r="AN6074" s="41"/>
      <c r="AO6074" s="41"/>
      <c r="AP6074" s="41"/>
      <c r="AQ6074" s="41"/>
      <c r="AR6074" s="41"/>
      <c r="AS6074" s="41"/>
      <c r="AT6074" s="41"/>
      <c r="AU6074" s="41"/>
      <c r="AV6074" s="41"/>
      <c r="AW6074" s="41"/>
      <c r="AX6074" s="41"/>
      <c r="AY6074" s="41"/>
      <c r="AZ6074" s="41"/>
      <c r="BA6074" s="41"/>
      <c r="BB6074" s="41"/>
      <c r="BC6074" s="41"/>
      <c r="BD6074" s="41"/>
      <c r="BE6074" s="41"/>
      <c r="BF6074" s="41"/>
      <c r="BG6074" s="41"/>
      <c r="BH6074" s="41"/>
      <c r="BI6074" s="41"/>
      <c r="BJ6074" s="41"/>
      <c r="BK6074" s="41"/>
      <c r="BL6074" s="41"/>
      <c r="BM6074" s="41"/>
      <c r="BN6074" s="41"/>
      <c r="BO6074" s="41"/>
      <c r="BP6074" s="108"/>
      <c r="CG6074" s="102"/>
      <c r="CI6074" s="45"/>
    </row>
    <row r="6075" spans="37:87" ht="13" customHeight="1">
      <c r="AK6075" s="114"/>
      <c r="AL6075" s="41"/>
      <c r="AM6075" s="41"/>
      <c r="AN6075" s="41"/>
      <c r="AO6075" s="41"/>
      <c r="AP6075" s="41"/>
      <c r="AQ6075" s="41"/>
      <c r="AR6075" s="41"/>
      <c r="AS6075" s="41"/>
      <c r="AT6075" s="41"/>
      <c r="AU6075" s="41"/>
      <c r="AV6075" s="41"/>
      <c r="AW6075" s="41"/>
      <c r="AX6075" s="41"/>
      <c r="AY6075" s="41"/>
      <c r="AZ6075" s="41"/>
      <c r="BA6075" s="41"/>
      <c r="BB6075" s="41"/>
      <c r="BC6075" s="41"/>
      <c r="BD6075" s="41"/>
      <c r="BE6075" s="41"/>
      <c r="BF6075" s="41"/>
      <c r="BG6075" s="41"/>
      <c r="BH6075" s="41"/>
      <c r="BI6075" s="41"/>
      <c r="BJ6075" s="41"/>
      <c r="BK6075" s="41"/>
      <c r="BL6075" s="41"/>
      <c r="BM6075" s="41"/>
      <c r="BN6075" s="41"/>
      <c r="BO6075" s="41"/>
      <c r="BP6075" s="108"/>
      <c r="CG6075" s="102"/>
      <c r="CI6075" s="45"/>
    </row>
    <row r="6076" spans="37:87" ht="13" customHeight="1">
      <c r="AK6076" s="114"/>
      <c r="AL6076" s="41"/>
      <c r="AM6076" s="41"/>
      <c r="AN6076" s="41"/>
      <c r="AO6076" s="41"/>
      <c r="AP6076" s="41"/>
      <c r="AQ6076" s="41"/>
      <c r="AR6076" s="41"/>
      <c r="AS6076" s="41"/>
      <c r="AT6076" s="41"/>
      <c r="AU6076" s="41"/>
      <c r="AV6076" s="41"/>
      <c r="AW6076" s="41"/>
      <c r="AX6076" s="41"/>
      <c r="AY6076" s="41"/>
      <c r="AZ6076" s="41"/>
      <c r="BA6076" s="41"/>
      <c r="BB6076" s="41"/>
      <c r="BC6076" s="41"/>
      <c r="BD6076" s="41"/>
      <c r="BE6076" s="41"/>
      <c r="BF6076" s="41"/>
      <c r="BG6076" s="41"/>
      <c r="BH6076" s="41"/>
      <c r="BI6076" s="41"/>
      <c r="BJ6076" s="41"/>
      <c r="BK6076" s="41"/>
      <c r="BL6076" s="41"/>
      <c r="BM6076" s="41"/>
      <c r="BN6076" s="41"/>
      <c r="BO6076" s="41"/>
      <c r="BP6076" s="108"/>
      <c r="CG6076" s="102"/>
      <c r="CI6076" s="45"/>
    </row>
    <row r="6077" spans="37:87" ht="13" customHeight="1">
      <c r="AK6077" s="114"/>
      <c r="AL6077" s="41"/>
      <c r="AM6077" s="41"/>
      <c r="AN6077" s="41"/>
      <c r="AO6077" s="41"/>
      <c r="AP6077" s="41"/>
      <c r="AQ6077" s="41"/>
      <c r="AR6077" s="41"/>
      <c r="AS6077" s="41"/>
      <c r="AT6077" s="41"/>
      <c r="AU6077" s="41"/>
      <c r="AV6077" s="41"/>
      <c r="AW6077" s="41"/>
      <c r="AX6077" s="41"/>
      <c r="AY6077" s="41"/>
      <c r="AZ6077" s="41"/>
      <c r="BA6077" s="41"/>
      <c r="BB6077" s="41"/>
      <c r="BC6077" s="41"/>
      <c r="BD6077" s="41"/>
      <c r="BE6077" s="41"/>
      <c r="BF6077" s="41"/>
      <c r="BG6077" s="41"/>
      <c r="BH6077" s="41"/>
      <c r="BI6077" s="41"/>
      <c r="BJ6077" s="41"/>
      <c r="BK6077" s="41"/>
      <c r="BL6077" s="41"/>
      <c r="BM6077" s="41"/>
      <c r="BN6077" s="41"/>
      <c r="BO6077" s="41"/>
      <c r="BP6077" s="108"/>
      <c r="CG6077" s="102"/>
      <c r="CI6077" s="45"/>
    </row>
    <row r="6078" spans="37:87" ht="13" customHeight="1">
      <c r="AK6078" s="114"/>
      <c r="AL6078" s="41"/>
      <c r="AM6078" s="41"/>
      <c r="AN6078" s="41"/>
      <c r="AO6078" s="41"/>
      <c r="AP6078" s="41"/>
      <c r="AQ6078" s="41"/>
      <c r="AR6078" s="41"/>
      <c r="AS6078" s="41"/>
      <c r="AT6078" s="41"/>
      <c r="AU6078" s="41"/>
      <c r="AV6078" s="41"/>
      <c r="AW6078" s="41"/>
      <c r="AX6078" s="41"/>
      <c r="AY6078" s="41"/>
      <c r="AZ6078" s="41"/>
      <c r="BA6078" s="41"/>
      <c r="BB6078" s="41"/>
      <c r="BC6078" s="41"/>
      <c r="BD6078" s="41"/>
      <c r="BE6078" s="41"/>
      <c r="BF6078" s="41"/>
      <c r="BG6078" s="41"/>
      <c r="BH6078" s="41"/>
      <c r="BI6078" s="41"/>
      <c r="BJ6078" s="41"/>
      <c r="BK6078" s="41"/>
      <c r="BL6078" s="41"/>
      <c r="BM6078" s="41"/>
      <c r="BN6078" s="41"/>
      <c r="BO6078" s="41"/>
      <c r="BP6078" s="108"/>
      <c r="CG6078" s="102"/>
      <c r="CI6078" s="45"/>
    </row>
    <row r="6079" spans="37:87" ht="13" customHeight="1">
      <c r="AK6079" s="114"/>
      <c r="AL6079" s="41"/>
      <c r="AM6079" s="41"/>
      <c r="AN6079" s="41"/>
      <c r="AO6079" s="41"/>
      <c r="AP6079" s="41"/>
      <c r="AQ6079" s="41"/>
      <c r="AR6079" s="41"/>
      <c r="AS6079" s="41"/>
      <c r="AT6079" s="41"/>
      <c r="AU6079" s="41"/>
      <c r="AV6079" s="41"/>
      <c r="AW6079" s="41"/>
      <c r="AX6079" s="41"/>
      <c r="AY6079" s="41"/>
      <c r="AZ6079" s="41"/>
      <c r="BA6079" s="41"/>
      <c r="BB6079" s="41"/>
      <c r="BC6079" s="41"/>
      <c r="BD6079" s="41"/>
      <c r="BE6079" s="41"/>
      <c r="BF6079" s="41"/>
      <c r="BG6079" s="41"/>
      <c r="BH6079" s="41"/>
      <c r="BI6079" s="41"/>
      <c r="BJ6079" s="41"/>
      <c r="BK6079" s="41"/>
      <c r="BL6079" s="41"/>
      <c r="BM6079" s="41"/>
      <c r="BN6079" s="41"/>
      <c r="BO6079" s="41"/>
      <c r="BP6079" s="108"/>
      <c r="CG6079" s="102"/>
      <c r="CI6079" s="45"/>
    </row>
    <row r="6080" spans="37:87" ht="13" customHeight="1">
      <c r="AK6080" s="114"/>
      <c r="AL6080" s="41"/>
      <c r="AM6080" s="41"/>
      <c r="AN6080" s="41"/>
      <c r="AO6080" s="41"/>
      <c r="AP6080" s="41"/>
      <c r="AQ6080" s="41"/>
      <c r="AR6080" s="41"/>
      <c r="AS6080" s="41"/>
      <c r="AT6080" s="41"/>
      <c r="AU6080" s="41"/>
      <c r="AV6080" s="41"/>
      <c r="AW6080" s="41"/>
      <c r="AX6080" s="41"/>
      <c r="AY6080" s="41"/>
      <c r="AZ6080" s="41"/>
      <c r="BA6080" s="41"/>
      <c r="BB6080" s="41"/>
      <c r="BC6080" s="41"/>
      <c r="BD6080" s="41"/>
      <c r="BE6080" s="41"/>
      <c r="BF6080" s="41"/>
      <c r="BG6080" s="41"/>
      <c r="BH6080" s="41"/>
      <c r="BI6080" s="41"/>
      <c r="BJ6080" s="41"/>
      <c r="BK6080" s="41"/>
      <c r="BL6080" s="41"/>
      <c r="BM6080" s="41"/>
      <c r="BN6080" s="41"/>
      <c r="BO6080" s="41"/>
      <c r="BP6080" s="108"/>
      <c r="CG6080" s="102"/>
      <c r="CI6080" s="45"/>
    </row>
    <row r="6081" spans="37:87" ht="13" customHeight="1">
      <c r="AK6081" s="114"/>
      <c r="AL6081" s="41"/>
      <c r="AM6081" s="41"/>
      <c r="AN6081" s="41"/>
      <c r="AO6081" s="41"/>
      <c r="AP6081" s="41"/>
      <c r="AQ6081" s="41"/>
      <c r="AR6081" s="41"/>
      <c r="AS6081" s="41"/>
      <c r="AT6081" s="41"/>
      <c r="AU6081" s="41"/>
      <c r="AV6081" s="41"/>
      <c r="AW6081" s="41"/>
      <c r="AX6081" s="41"/>
      <c r="AY6081" s="41"/>
      <c r="AZ6081" s="41"/>
      <c r="BA6081" s="41"/>
      <c r="BB6081" s="41"/>
      <c r="BC6081" s="41"/>
      <c r="BD6081" s="41"/>
      <c r="BE6081" s="41"/>
      <c r="BF6081" s="41"/>
      <c r="BG6081" s="41"/>
      <c r="BH6081" s="41"/>
      <c r="BI6081" s="41"/>
      <c r="BJ6081" s="41"/>
      <c r="BK6081" s="41"/>
      <c r="BL6081" s="41"/>
      <c r="BM6081" s="41"/>
      <c r="BN6081" s="41"/>
      <c r="BO6081" s="41"/>
      <c r="BP6081" s="108"/>
      <c r="CG6081" s="102"/>
      <c r="CI6081" s="45"/>
    </row>
    <row r="6082" spans="37:87" ht="13" customHeight="1">
      <c r="AK6082" s="114"/>
      <c r="AL6082" s="41"/>
      <c r="AM6082" s="41"/>
      <c r="AN6082" s="41"/>
      <c r="AO6082" s="41"/>
      <c r="AP6082" s="41"/>
      <c r="AQ6082" s="41"/>
      <c r="AR6082" s="41"/>
      <c r="AS6082" s="41"/>
      <c r="AT6082" s="41"/>
      <c r="AU6082" s="41"/>
      <c r="AV6082" s="41"/>
      <c r="AW6082" s="41"/>
      <c r="AX6082" s="41"/>
      <c r="AY6082" s="41"/>
      <c r="AZ6082" s="41"/>
      <c r="BA6082" s="41"/>
      <c r="BB6082" s="41"/>
      <c r="BC6082" s="41"/>
      <c r="BD6082" s="41"/>
      <c r="BE6082" s="41"/>
      <c r="BF6082" s="41"/>
      <c r="BG6082" s="41"/>
      <c r="BH6082" s="41"/>
      <c r="BI6082" s="41"/>
      <c r="BJ6082" s="41"/>
      <c r="BK6082" s="41"/>
      <c r="BL6082" s="41"/>
      <c r="BM6082" s="41"/>
      <c r="BN6082" s="41"/>
      <c r="BO6082" s="41"/>
      <c r="BP6082" s="108"/>
      <c r="CG6082" s="102"/>
      <c r="CI6082" s="45"/>
    </row>
    <row r="6083" spans="37:87" ht="13" customHeight="1">
      <c r="AK6083" s="114"/>
      <c r="AL6083" s="41"/>
      <c r="AM6083" s="41"/>
      <c r="AN6083" s="41"/>
      <c r="AO6083" s="41"/>
      <c r="AP6083" s="41"/>
      <c r="AQ6083" s="41"/>
      <c r="AR6083" s="41"/>
      <c r="AS6083" s="41"/>
      <c r="AT6083" s="41"/>
      <c r="AU6083" s="41"/>
      <c r="AV6083" s="41"/>
      <c r="AW6083" s="41"/>
      <c r="AX6083" s="41"/>
      <c r="AY6083" s="41"/>
      <c r="AZ6083" s="41"/>
      <c r="BA6083" s="41"/>
      <c r="BB6083" s="41"/>
      <c r="BC6083" s="41"/>
      <c r="BD6083" s="41"/>
      <c r="BE6083" s="41"/>
      <c r="BF6083" s="41"/>
      <c r="BG6083" s="41"/>
      <c r="BH6083" s="41"/>
      <c r="BI6083" s="41"/>
      <c r="BJ6083" s="41"/>
      <c r="BK6083" s="41"/>
      <c r="BL6083" s="41"/>
      <c r="BM6083" s="41"/>
      <c r="BN6083" s="41"/>
      <c r="BO6083" s="41"/>
      <c r="BP6083" s="108"/>
      <c r="CG6083" s="102"/>
      <c r="CI6083" s="45"/>
    </row>
    <row r="6084" spans="37:87" ht="13" customHeight="1">
      <c r="AK6084" s="114"/>
      <c r="AL6084" s="41"/>
      <c r="AM6084" s="41"/>
      <c r="AN6084" s="41"/>
      <c r="AO6084" s="41"/>
      <c r="AP6084" s="41"/>
      <c r="AQ6084" s="41"/>
      <c r="AR6084" s="41"/>
      <c r="AS6084" s="41"/>
      <c r="AT6084" s="41"/>
      <c r="AU6084" s="41"/>
      <c r="AV6084" s="41"/>
      <c r="AW6084" s="41"/>
      <c r="AX6084" s="41"/>
      <c r="AY6084" s="41"/>
      <c r="AZ6084" s="41"/>
      <c r="BA6084" s="41"/>
      <c r="BB6084" s="41"/>
      <c r="BC6084" s="41"/>
      <c r="BD6084" s="41"/>
      <c r="BE6084" s="41"/>
      <c r="BF6084" s="41"/>
      <c r="BG6084" s="41"/>
      <c r="BH6084" s="41"/>
      <c r="BI6084" s="41"/>
      <c r="BJ6084" s="41"/>
      <c r="BK6084" s="41"/>
      <c r="BL6084" s="41"/>
      <c r="BM6084" s="41"/>
      <c r="BN6084" s="41"/>
      <c r="BO6084" s="41"/>
      <c r="BP6084" s="108"/>
      <c r="CG6084" s="102"/>
      <c r="CI6084" s="45"/>
    </row>
    <row r="6085" spans="37:87" ht="13" customHeight="1">
      <c r="AK6085" s="114"/>
      <c r="AL6085" s="41"/>
      <c r="AM6085" s="41"/>
      <c r="AN6085" s="41"/>
      <c r="AO6085" s="41"/>
      <c r="AP6085" s="41"/>
      <c r="AQ6085" s="41"/>
      <c r="AR6085" s="41"/>
      <c r="AS6085" s="41"/>
      <c r="AT6085" s="41"/>
      <c r="AU6085" s="41"/>
      <c r="AV6085" s="41"/>
      <c r="AW6085" s="41"/>
      <c r="AX6085" s="41"/>
      <c r="AY6085" s="41"/>
      <c r="AZ6085" s="41"/>
      <c r="BA6085" s="41"/>
      <c r="BB6085" s="41"/>
      <c r="BC6085" s="41"/>
      <c r="BD6085" s="41"/>
      <c r="BE6085" s="41"/>
      <c r="BF6085" s="41"/>
      <c r="BG6085" s="41"/>
      <c r="BH6085" s="41"/>
      <c r="BI6085" s="41"/>
      <c r="BJ6085" s="41"/>
      <c r="BK6085" s="41"/>
      <c r="BL6085" s="41"/>
      <c r="BM6085" s="41"/>
      <c r="BN6085" s="41"/>
      <c r="BO6085" s="41"/>
      <c r="BP6085" s="108"/>
      <c r="CG6085" s="102"/>
      <c r="CI6085" s="45"/>
    </row>
    <row r="6086" spans="37:87" ht="13" customHeight="1">
      <c r="AK6086" s="114"/>
      <c r="AL6086" s="41"/>
      <c r="AM6086" s="41"/>
      <c r="AN6086" s="41"/>
      <c r="AO6086" s="41"/>
      <c r="AP6086" s="41"/>
      <c r="AQ6086" s="41"/>
      <c r="AR6086" s="41"/>
      <c r="AS6086" s="41"/>
      <c r="AT6086" s="41"/>
      <c r="AU6086" s="41"/>
      <c r="AV6086" s="41"/>
      <c r="AW6086" s="41"/>
      <c r="AX6086" s="41"/>
      <c r="AY6086" s="41"/>
      <c r="AZ6086" s="41"/>
      <c r="BA6086" s="41"/>
      <c r="BB6086" s="41"/>
      <c r="BC6086" s="41"/>
      <c r="BD6086" s="41"/>
      <c r="BE6086" s="41"/>
      <c r="BF6086" s="41"/>
      <c r="BG6086" s="41"/>
      <c r="BH6086" s="41"/>
      <c r="BI6086" s="41"/>
      <c r="BJ6086" s="41"/>
      <c r="BK6086" s="41"/>
      <c r="BL6086" s="41"/>
      <c r="BM6086" s="41"/>
      <c r="BN6086" s="41"/>
      <c r="BO6086" s="41"/>
      <c r="BP6086" s="108"/>
      <c r="CG6086" s="102"/>
      <c r="CI6086" s="45"/>
    </row>
    <row r="6087" spans="37:87" ht="13" customHeight="1">
      <c r="AK6087" s="114"/>
      <c r="AL6087" s="41"/>
      <c r="AM6087" s="41"/>
      <c r="AN6087" s="41"/>
      <c r="AO6087" s="41"/>
      <c r="AP6087" s="41"/>
      <c r="AQ6087" s="41"/>
      <c r="AR6087" s="41"/>
      <c r="AS6087" s="41"/>
      <c r="AT6087" s="41"/>
      <c r="AU6087" s="41"/>
      <c r="AV6087" s="41"/>
      <c r="AW6087" s="41"/>
      <c r="AX6087" s="41"/>
      <c r="AY6087" s="41"/>
      <c r="AZ6087" s="41"/>
      <c r="BA6087" s="41"/>
      <c r="BB6087" s="41"/>
      <c r="BC6087" s="41"/>
      <c r="BD6087" s="41"/>
      <c r="BE6087" s="41"/>
      <c r="BF6087" s="41"/>
      <c r="BG6087" s="41"/>
      <c r="BH6087" s="41"/>
      <c r="BI6087" s="41"/>
      <c r="BJ6087" s="41"/>
      <c r="BK6087" s="41"/>
      <c r="BL6087" s="41"/>
      <c r="BM6087" s="41"/>
      <c r="BN6087" s="41"/>
      <c r="BO6087" s="41"/>
      <c r="BP6087" s="108"/>
      <c r="CG6087" s="102"/>
      <c r="CI6087" s="45"/>
    </row>
    <row r="6088" spans="37:87" ht="13" customHeight="1">
      <c r="AK6088" s="114"/>
      <c r="AL6088" s="41"/>
      <c r="AM6088" s="41"/>
      <c r="AN6088" s="41"/>
      <c r="AO6088" s="41"/>
      <c r="AP6088" s="41"/>
      <c r="AQ6088" s="41"/>
      <c r="AR6088" s="41"/>
      <c r="AS6088" s="41"/>
      <c r="AT6088" s="41"/>
      <c r="AU6088" s="41"/>
      <c r="AV6088" s="41"/>
      <c r="AW6088" s="41"/>
      <c r="AX6088" s="41"/>
      <c r="AY6088" s="41"/>
      <c r="AZ6088" s="41"/>
      <c r="BA6088" s="41"/>
      <c r="BB6088" s="41"/>
      <c r="BC6088" s="41"/>
      <c r="BD6088" s="41"/>
      <c r="BE6088" s="41"/>
      <c r="BF6088" s="41"/>
      <c r="BG6088" s="41"/>
      <c r="BH6088" s="41"/>
      <c r="BI6088" s="41"/>
      <c r="BJ6088" s="41"/>
      <c r="BK6088" s="41"/>
      <c r="BL6088" s="41"/>
      <c r="BM6088" s="41"/>
      <c r="BN6088" s="41"/>
      <c r="BO6088" s="41"/>
      <c r="BP6088" s="108"/>
      <c r="CG6088" s="102"/>
      <c r="CI6088" s="45"/>
    </row>
    <row r="6089" spans="37:87" ht="13" customHeight="1">
      <c r="AK6089" s="114"/>
      <c r="AL6089" s="41"/>
      <c r="AM6089" s="41"/>
      <c r="AN6089" s="41"/>
      <c r="AO6089" s="41"/>
      <c r="AP6089" s="41"/>
      <c r="AQ6089" s="41"/>
      <c r="AR6089" s="41"/>
      <c r="AS6089" s="41"/>
      <c r="AT6089" s="41"/>
      <c r="AU6089" s="41"/>
      <c r="AV6089" s="41"/>
      <c r="AW6089" s="41"/>
      <c r="AX6089" s="41"/>
      <c r="AY6089" s="41"/>
      <c r="AZ6089" s="41"/>
      <c r="BA6089" s="41"/>
      <c r="BB6089" s="41"/>
      <c r="BC6089" s="41"/>
      <c r="BD6089" s="41"/>
      <c r="BE6089" s="41"/>
      <c r="BF6089" s="41"/>
      <c r="BG6089" s="41"/>
      <c r="BH6089" s="41"/>
      <c r="BI6089" s="41"/>
      <c r="BJ6089" s="41"/>
      <c r="BK6089" s="41"/>
      <c r="BL6089" s="41"/>
      <c r="BM6089" s="41"/>
      <c r="BN6089" s="41"/>
      <c r="BO6089" s="41"/>
      <c r="BP6089" s="108"/>
      <c r="CG6089" s="102"/>
      <c r="CI6089" s="45"/>
    </row>
    <row r="6090" spans="37:87" ht="13" customHeight="1">
      <c r="AK6090" s="114"/>
      <c r="AL6090" s="41"/>
      <c r="AM6090" s="41"/>
      <c r="AN6090" s="41"/>
      <c r="AO6090" s="41"/>
      <c r="AP6090" s="41"/>
      <c r="AQ6090" s="41"/>
      <c r="AR6090" s="41"/>
      <c r="AS6090" s="41"/>
      <c r="AT6090" s="41"/>
      <c r="AU6090" s="41"/>
      <c r="AV6090" s="41"/>
      <c r="AW6090" s="41"/>
      <c r="AX6090" s="41"/>
      <c r="AY6090" s="41"/>
      <c r="AZ6090" s="41"/>
      <c r="BA6090" s="41"/>
      <c r="BB6090" s="41"/>
      <c r="BC6090" s="41"/>
      <c r="BD6090" s="41"/>
      <c r="BE6090" s="41"/>
      <c r="BF6090" s="41"/>
      <c r="BG6090" s="41"/>
      <c r="BH6090" s="41"/>
      <c r="BI6090" s="41"/>
      <c r="BJ6090" s="41"/>
      <c r="BK6090" s="41"/>
      <c r="BL6090" s="41"/>
      <c r="BM6090" s="41"/>
      <c r="BN6090" s="41"/>
      <c r="BO6090" s="41"/>
      <c r="BP6090" s="108"/>
      <c r="CG6090" s="102"/>
      <c r="CI6090" s="45"/>
    </row>
    <row r="6091" spans="37:87" ht="13" customHeight="1">
      <c r="AK6091" s="114"/>
      <c r="AL6091" s="41"/>
      <c r="AM6091" s="41"/>
      <c r="AN6091" s="41"/>
      <c r="AO6091" s="41"/>
      <c r="AP6091" s="41"/>
      <c r="AQ6091" s="41"/>
      <c r="AR6091" s="41"/>
      <c r="AS6091" s="41"/>
      <c r="AT6091" s="41"/>
      <c r="AU6091" s="41"/>
      <c r="AV6091" s="41"/>
      <c r="AW6091" s="41"/>
      <c r="AX6091" s="41"/>
      <c r="AY6091" s="41"/>
      <c r="AZ6091" s="41"/>
      <c r="BA6091" s="41"/>
      <c r="BB6091" s="41"/>
      <c r="BC6091" s="41"/>
      <c r="BD6091" s="41"/>
      <c r="BE6091" s="41"/>
      <c r="BF6091" s="41"/>
      <c r="BG6091" s="41"/>
      <c r="BH6091" s="41"/>
      <c r="BI6091" s="41"/>
      <c r="BJ6091" s="41"/>
      <c r="BK6091" s="41"/>
      <c r="BL6091" s="41"/>
      <c r="BM6091" s="41"/>
      <c r="BN6091" s="41"/>
      <c r="BO6091" s="41"/>
      <c r="BP6091" s="108"/>
      <c r="CG6091" s="102"/>
      <c r="CI6091" s="45"/>
    </row>
    <row r="6092" spans="37:87" ht="13" customHeight="1">
      <c r="AK6092" s="114"/>
      <c r="AL6092" s="41"/>
      <c r="AM6092" s="41"/>
      <c r="AN6092" s="41"/>
      <c r="AO6092" s="41"/>
      <c r="AP6092" s="41"/>
      <c r="AQ6092" s="41"/>
      <c r="AR6092" s="41"/>
      <c r="AS6092" s="41"/>
      <c r="AT6092" s="41"/>
      <c r="AU6092" s="41"/>
      <c r="AV6092" s="41"/>
      <c r="AW6092" s="41"/>
      <c r="AX6092" s="41"/>
      <c r="AY6092" s="41"/>
      <c r="AZ6092" s="41"/>
      <c r="BA6092" s="41"/>
      <c r="BB6092" s="41"/>
      <c r="BC6092" s="41"/>
      <c r="BD6092" s="41"/>
      <c r="BE6092" s="41"/>
      <c r="BF6092" s="41"/>
      <c r="BG6092" s="41"/>
      <c r="BH6092" s="41"/>
      <c r="BI6092" s="41"/>
      <c r="BJ6092" s="41"/>
      <c r="BK6092" s="41"/>
      <c r="BL6092" s="41"/>
      <c r="BM6092" s="41"/>
      <c r="BN6092" s="41"/>
      <c r="BO6092" s="41"/>
      <c r="BP6092" s="108"/>
      <c r="CG6092" s="102"/>
      <c r="CI6092" s="45"/>
    </row>
    <row r="6093" spans="37:87" ht="13" customHeight="1">
      <c r="AK6093" s="114"/>
      <c r="AL6093" s="41"/>
      <c r="AM6093" s="41"/>
      <c r="AN6093" s="41"/>
      <c r="AO6093" s="41"/>
      <c r="AP6093" s="41"/>
      <c r="AQ6093" s="41"/>
      <c r="AR6093" s="41"/>
      <c r="AS6093" s="41"/>
      <c r="AT6093" s="41"/>
      <c r="AU6093" s="41"/>
      <c r="AV6093" s="41"/>
      <c r="AW6093" s="41"/>
      <c r="AX6093" s="41"/>
      <c r="AY6093" s="41"/>
      <c r="AZ6093" s="41"/>
      <c r="BA6093" s="41"/>
      <c r="BB6093" s="41"/>
      <c r="BC6093" s="41"/>
      <c r="BD6093" s="41"/>
      <c r="BE6093" s="41"/>
      <c r="BF6093" s="41"/>
      <c r="BG6093" s="41"/>
      <c r="BH6093" s="41"/>
      <c r="BI6093" s="41"/>
      <c r="BJ6093" s="41"/>
      <c r="BK6093" s="41"/>
      <c r="BL6093" s="41"/>
      <c r="BM6093" s="41"/>
      <c r="BN6093" s="41"/>
      <c r="BO6093" s="41"/>
      <c r="BP6093" s="108"/>
      <c r="CG6093" s="102"/>
      <c r="CI6093" s="45"/>
    </row>
    <row r="6094" spans="37:87" ht="13" customHeight="1">
      <c r="AK6094" s="114"/>
      <c r="AL6094" s="41"/>
      <c r="AM6094" s="41"/>
      <c r="AN6094" s="41"/>
      <c r="AO6094" s="41"/>
      <c r="AP6094" s="41"/>
      <c r="AQ6094" s="41"/>
      <c r="AR6094" s="41"/>
      <c r="AS6094" s="41"/>
      <c r="AT6094" s="41"/>
      <c r="AU6094" s="41"/>
      <c r="AV6094" s="41"/>
      <c r="AW6094" s="41"/>
      <c r="AX6094" s="41"/>
      <c r="AY6094" s="41"/>
      <c r="AZ6094" s="41"/>
      <c r="BA6094" s="41"/>
      <c r="BB6094" s="41"/>
      <c r="BC6094" s="41"/>
      <c r="BD6094" s="41"/>
      <c r="BE6094" s="41"/>
      <c r="BF6094" s="41"/>
      <c r="BG6094" s="41"/>
      <c r="BH6094" s="41"/>
      <c r="BI6094" s="41"/>
      <c r="BJ6094" s="41"/>
      <c r="BK6094" s="41"/>
      <c r="BL6094" s="41"/>
      <c r="BM6094" s="41"/>
      <c r="BN6094" s="41"/>
      <c r="BO6094" s="41"/>
      <c r="BP6094" s="108"/>
      <c r="CG6094" s="102"/>
      <c r="CI6094" s="45"/>
    </row>
    <row r="6095" spans="37:87" ht="13" customHeight="1">
      <c r="AK6095" s="114"/>
      <c r="AL6095" s="41"/>
      <c r="AM6095" s="41"/>
      <c r="AN6095" s="41"/>
      <c r="AO6095" s="41"/>
      <c r="AP6095" s="41"/>
      <c r="AQ6095" s="41"/>
      <c r="AR6095" s="41"/>
      <c r="AS6095" s="41"/>
      <c r="AT6095" s="41"/>
      <c r="AU6095" s="41"/>
      <c r="AV6095" s="41"/>
      <c r="AW6095" s="41"/>
      <c r="AX6095" s="41"/>
      <c r="AY6095" s="41"/>
      <c r="AZ6095" s="41"/>
      <c r="BA6095" s="41"/>
      <c r="BB6095" s="41"/>
      <c r="BC6095" s="41"/>
      <c r="BD6095" s="41"/>
      <c r="BE6095" s="41"/>
      <c r="BF6095" s="41"/>
      <c r="BG6095" s="41"/>
      <c r="BH6095" s="41"/>
      <c r="BI6095" s="41"/>
      <c r="BJ6095" s="41"/>
      <c r="BK6095" s="41"/>
      <c r="BL6095" s="41"/>
      <c r="BM6095" s="41"/>
      <c r="BN6095" s="41"/>
      <c r="BO6095" s="41"/>
      <c r="BP6095" s="108"/>
      <c r="CG6095" s="102"/>
      <c r="CI6095" s="45"/>
    </row>
    <row r="6096" spans="37:87" ht="13" customHeight="1">
      <c r="AK6096" s="114"/>
      <c r="AL6096" s="41"/>
      <c r="AM6096" s="41"/>
      <c r="AN6096" s="41"/>
      <c r="AO6096" s="41"/>
      <c r="AP6096" s="41"/>
      <c r="AQ6096" s="41"/>
      <c r="AR6096" s="41"/>
      <c r="AS6096" s="41"/>
      <c r="AT6096" s="41"/>
      <c r="AU6096" s="41"/>
      <c r="AV6096" s="41"/>
      <c r="AW6096" s="41"/>
      <c r="AX6096" s="41"/>
      <c r="AY6096" s="41"/>
      <c r="AZ6096" s="41"/>
      <c r="BA6096" s="41"/>
      <c r="BB6096" s="41"/>
      <c r="BC6096" s="41"/>
      <c r="BD6096" s="41"/>
      <c r="BE6096" s="41"/>
      <c r="BF6096" s="41"/>
      <c r="BG6096" s="41"/>
      <c r="BH6096" s="41"/>
      <c r="BI6096" s="41"/>
      <c r="BJ6096" s="41"/>
      <c r="BK6096" s="41"/>
      <c r="BL6096" s="41"/>
      <c r="BM6096" s="41"/>
      <c r="BN6096" s="41"/>
      <c r="BO6096" s="41"/>
      <c r="BP6096" s="108"/>
      <c r="CG6096" s="102"/>
      <c r="CI6096" s="45"/>
    </row>
    <row r="6097" spans="37:87" ht="13" customHeight="1">
      <c r="AK6097" s="114"/>
      <c r="AL6097" s="41"/>
      <c r="AM6097" s="41"/>
      <c r="AN6097" s="41"/>
      <c r="AO6097" s="41"/>
      <c r="AP6097" s="41"/>
      <c r="AQ6097" s="41"/>
      <c r="AR6097" s="41"/>
      <c r="AS6097" s="41"/>
      <c r="AT6097" s="41"/>
      <c r="AU6097" s="41"/>
      <c r="AV6097" s="41"/>
      <c r="AW6097" s="41"/>
      <c r="AX6097" s="41"/>
      <c r="AY6097" s="41"/>
      <c r="AZ6097" s="41"/>
      <c r="BA6097" s="41"/>
      <c r="BB6097" s="41"/>
      <c r="BC6097" s="41"/>
      <c r="BD6097" s="41"/>
      <c r="BE6097" s="41"/>
      <c r="BF6097" s="41"/>
      <c r="BG6097" s="41"/>
      <c r="BH6097" s="41"/>
      <c r="BI6097" s="41"/>
      <c r="BJ6097" s="41"/>
      <c r="BK6097" s="41"/>
      <c r="BL6097" s="41"/>
      <c r="BM6097" s="41"/>
      <c r="BN6097" s="41"/>
      <c r="BO6097" s="41"/>
      <c r="BP6097" s="108"/>
      <c r="CG6097" s="102"/>
      <c r="CI6097" s="45"/>
    </row>
    <row r="6098" spans="37:87" ht="13" customHeight="1">
      <c r="AK6098" s="114"/>
      <c r="AL6098" s="41"/>
      <c r="AM6098" s="41"/>
      <c r="AN6098" s="41"/>
      <c r="AO6098" s="41"/>
      <c r="AP6098" s="41"/>
      <c r="AQ6098" s="41"/>
      <c r="AR6098" s="41"/>
      <c r="AS6098" s="41"/>
      <c r="AT6098" s="41"/>
      <c r="AU6098" s="41"/>
      <c r="AV6098" s="41"/>
      <c r="AW6098" s="41"/>
      <c r="AX6098" s="41"/>
      <c r="AY6098" s="41"/>
      <c r="AZ6098" s="41"/>
      <c r="BA6098" s="41"/>
      <c r="BB6098" s="41"/>
      <c r="BC6098" s="41"/>
      <c r="BD6098" s="41"/>
      <c r="BE6098" s="41"/>
      <c r="BF6098" s="41"/>
      <c r="BG6098" s="41"/>
      <c r="BH6098" s="41"/>
      <c r="BI6098" s="41"/>
      <c r="BJ6098" s="41"/>
      <c r="BK6098" s="41"/>
      <c r="BL6098" s="41"/>
      <c r="BM6098" s="41"/>
      <c r="BN6098" s="41"/>
      <c r="BO6098" s="41"/>
      <c r="BP6098" s="108"/>
      <c r="CG6098" s="102"/>
      <c r="CI6098" s="45"/>
    </row>
    <row r="6099" spans="37:87" ht="13" customHeight="1">
      <c r="AK6099" s="114"/>
      <c r="AL6099" s="41"/>
      <c r="AM6099" s="41"/>
      <c r="AN6099" s="41"/>
      <c r="AO6099" s="41"/>
      <c r="AP6099" s="41"/>
      <c r="AQ6099" s="41"/>
      <c r="AR6099" s="41"/>
      <c r="AS6099" s="41"/>
      <c r="AT6099" s="41"/>
      <c r="AU6099" s="41"/>
      <c r="AV6099" s="41"/>
      <c r="AW6099" s="41"/>
      <c r="AX6099" s="41"/>
      <c r="AY6099" s="41"/>
      <c r="AZ6099" s="41"/>
      <c r="BA6099" s="41"/>
      <c r="BB6099" s="41"/>
      <c r="BC6099" s="41"/>
      <c r="BD6099" s="41"/>
      <c r="BE6099" s="41"/>
      <c r="BF6099" s="41"/>
      <c r="BG6099" s="41"/>
      <c r="BH6099" s="41"/>
      <c r="BI6099" s="41"/>
      <c r="BJ6099" s="41"/>
      <c r="BK6099" s="41"/>
      <c r="BL6099" s="41"/>
      <c r="BM6099" s="41"/>
      <c r="BN6099" s="41"/>
      <c r="BO6099" s="41"/>
      <c r="BP6099" s="108"/>
      <c r="CG6099" s="102"/>
      <c r="CI6099" s="45"/>
    </row>
    <row r="6100" spans="37:87" ht="13" customHeight="1">
      <c r="AK6100" s="114"/>
      <c r="AL6100" s="41"/>
      <c r="AM6100" s="41"/>
      <c r="AN6100" s="41"/>
      <c r="AO6100" s="41"/>
      <c r="AP6100" s="41"/>
      <c r="AQ6100" s="41"/>
      <c r="AR6100" s="41"/>
      <c r="AS6100" s="41"/>
      <c r="AT6100" s="41"/>
      <c r="AU6100" s="41"/>
      <c r="AV6100" s="41"/>
      <c r="AW6100" s="41"/>
      <c r="AX6100" s="41"/>
      <c r="AY6100" s="41"/>
      <c r="AZ6100" s="41"/>
      <c r="BA6100" s="41"/>
      <c r="BB6100" s="41"/>
      <c r="BC6100" s="41"/>
      <c r="BD6100" s="41"/>
      <c r="BE6100" s="41"/>
      <c r="BF6100" s="41"/>
      <c r="BG6100" s="41"/>
      <c r="BH6100" s="41"/>
      <c r="BI6100" s="41"/>
      <c r="BJ6100" s="41"/>
      <c r="BK6100" s="41"/>
      <c r="BL6100" s="41"/>
      <c r="BM6100" s="41"/>
      <c r="BN6100" s="41"/>
      <c r="BO6100" s="41"/>
      <c r="BP6100" s="108"/>
      <c r="CG6100" s="102"/>
      <c r="CI6100" s="45"/>
    </row>
    <row r="6101" spans="37:87" ht="13" customHeight="1">
      <c r="AK6101" s="114"/>
      <c r="AL6101" s="41"/>
      <c r="AM6101" s="41"/>
      <c r="AN6101" s="41"/>
      <c r="AO6101" s="41"/>
      <c r="AP6101" s="41"/>
      <c r="AQ6101" s="41"/>
      <c r="AR6101" s="41"/>
      <c r="AS6101" s="41"/>
      <c r="AT6101" s="41"/>
      <c r="AU6101" s="41"/>
      <c r="AV6101" s="41"/>
      <c r="AW6101" s="41"/>
      <c r="AX6101" s="41"/>
      <c r="AY6101" s="41"/>
      <c r="AZ6101" s="41"/>
      <c r="BA6101" s="41"/>
      <c r="BB6101" s="41"/>
      <c r="BC6101" s="41"/>
      <c r="BD6101" s="41"/>
      <c r="BE6101" s="41"/>
      <c r="BF6101" s="41"/>
      <c r="BG6101" s="41"/>
      <c r="BH6101" s="41"/>
      <c r="BI6101" s="41"/>
      <c r="BJ6101" s="41"/>
      <c r="BK6101" s="41"/>
      <c r="BL6101" s="41"/>
      <c r="BM6101" s="41"/>
      <c r="BN6101" s="41"/>
      <c r="BO6101" s="41"/>
      <c r="BP6101" s="108"/>
      <c r="CG6101" s="102"/>
      <c r="CI6101" s="45"/>
    </row>
    <row r="6102" spans="37:87" ht="13" customHeight="1">
      <c r="AK6102" s="114"/>
      <c r="AL6102" s="41"/>
      <c r="AM6102" s="41"/>
      <c r="AN6102" s="41"/>
      <c r="AO6102" s="41"/>
      <c r="AP6102" s="41"/>
      <c r="AQ6102" s="41"/>
      <c r="AR6102" s="41"/>
      <c r="AS6102" s="41"/>
      <c r="AT6102" s="41"/>
      <c r="AU6102" s="41"/>
      <c r="AV6102" s="41"/>
      <c r="AW6102" s="41"/>
      <c r="AX6102" s="41"/>
      <c r="AY6102" s="41"/>
      <c r="AZ6102" s="41"/>
      <c r="BA6102" s="41"/>
      <c r="BB6102" s="41"/>
      <c r="BC6102" s="41"/>
      <c r="BD6102" s="41"/>
      <c r="BE6102" s="41"/>
      <c r="BF6102" s="41"/>
      <c r="BG6102" s="41"/>
      <c r="BH6102" s="41"/>
      <c r="BI6102" s="41"/>
      <c r="BJ6102" s="41"/>
      <c r="BK6102" s="41"/>
      <c r="BL6102" s="41"/>
      <c r="BM6102" s="41"/>
      <c r="BN6102" s="41"/>
      <c r="BO6102" s="41"/>
      <c r="BP6102" s="108"/>
      <c r="CG6102" s="102"/>
      <c r="CI6102" s="45"/>
    </row>
    <row r="6103" spans="37:87" ht="13" customHeight="1">
      <c r="AK6103" s="114"/>
      <c r="AL6103" s="41"/>
      <c r="AM6103" s="41"/>
      <c r="AN6103" s="41"/>
      <c r="AO6103" s="41"/>
      <c r="AP6103" s="41"/>
      <c r="AQ6103" s="41"/>
      <c r="AR6103" s="41"/>
      <c r="AS6103" s="41"/>
      <c r="AT6103" s="41"/>
      <c r="AU6103" s="41"/>
      <c r="AV6103" s="41"/>
      <c r="AW6103" s="41"/>
      <c r="AX6103" s="41"/>
      <c r="AY6103" s="41"/>
      <c r="AZ6103" s="41"/>
      <c r="BA6103" s="41"/>
      <c r="BB6103" s="41"/>
      <c r="BC6103" s="41"/>
      <c r="BD6103" s="41"/>
      <c r="BE6103" s="41"/>
      <c r="BF6103" s="41"/>
      <c r="BG6103" s="41"/>
      <c r="BH6103" s="41"/>
      <c r="BI6103" s="41"/>
      <c r="BJ6103" s="41"/>
      <c r="BK6103" s="41"/>
      <c r="BL6103" s="41"/>
      <c r="BM6103" s="41"/>
      <c r="BN6103" s="41"/>
      <c r="BO6103" s="41"/>
      <c r="BP6103" s="108"/>
      <c r="CG6103" s="102"/>
      <c r="CI6103" s="45"/>
    </row>
    <row r="6104" spans="37:87" ht="13" customHeight="1">
      <c r="AK6104" s="114"/>
      <c r="AL6104" s="41"/>
      <c r="AM6104" s="41"/>
      <c r="AN6104" s="41"/>
      <c r="AO6104" s="41"/>
      <c r="AP6104" s="41"/>
      <c r="AQ6104" s="41"/>
      <c r="AR6104" s="41"/>
      <c r="AS6104" s="41"/>
      <c r="AT6104" s="41"/>
      <c r="AU6104" s="41"/>
      <c r="AV6104" s="41"/>
      <c r="AW6104" s="41"/>
      <c r="AX6104" s="41"/>
      <c r="AY6104" s="41"/>
      <c r="AZ6104" s="41"/>
      <c r="BA6104" s="41"/>
      <c r="BB6104" s="41"/>
      <c r="BC6104" s="41"/>
      <c r="BD6104" s="41"/>
      <c r="BE6104" s="41"/>
      <c r="BF6104" s="41"/>
      <c r="BG6104" s="41"/>
      <c r="BH6104" s="41"/>
      <c r="BI6104" s="41"/>
      <c r="BJ6104" s="41"/>
      <c r="BK6104" s="41"/>
      <c r="BL6104" s="41"/>
      <c r="BM6104" s="41"/>
      <c r="BN6104" s="41"/>
      <c r="BO6104" s="41"/>
      <c r="BP6104" s="108"/>
      <c r="CG6104" s="102"/>
      <c r="CI6104" s="45"/>
    </row>
    <row r="6105" spans="37:87" ht="13" customHeight="1">
      <c r="AK6105" s="114"/>
      <c r="AL6105" s="41"/>
      <c r="AM6105" s="41"/>
      <c r="AN6105" s="41"/>
      <c r="AO6105" s="41"/>
      <c r="AP6105" s="41"/>
      <c r="AQ6105" s="41"/>
      <c r="AR6105" s="41"/>
      <c r="AS6105" s="41"/>
      <c r="AT6105" s="41"/>
      <c r="AU6105" s="41"/>
      <c r="AV6105" s="41"/>
      <c r="AW6105" s="41"/>
      <c r="AX6105" s="41"/>
      <c r="AY6105" s="41"/>
      <c r="AZ6105" s="41"/>
      <c r="BA6105" s="41"/>
      <c r="BB6105" s="41"/>
      <c r="BC6105" s="41"/>
      <c r="BD6105" s="41"/>
      <c r="BE6105" s="41"/>
      <c r="BF6105" s="41"/>
      <c r="BG6105" s="41"/>
      <c r="BH6105" s="41"/>
      <c r="BI6105" s="41"/>
      <c r="BJ6105" s="41"/>
      <c r="BK6105" s="41"/>
      <c r="BL6105" s="41"/>
      <c r="BM6105" s="41"/>
      <c r="BN6105" s="41"/>
      <c r="BO6105" s="41"/>
      <c r="BP6105" s="108"/>
      <c r="CG6105" s="102"/>
      <c r="CI6105" s="45"/>
    </row>
    <row r="6106" spans="37:87" ht="13" customHeight="1">
      <c r="AK6106" s="114"/>
      <c r="AL6106" s="41"/>
      <c r="AM6106" s="41"/>
      <c r="AN6106" s="41"/>
      <c r="AO6106" s="41"/>
      <c r="AP6106" s="41"/>
      <c r="AQ6106" s="41"/>
      <c r="AR6106" s="41"/>
      <c r="AS6106" s="41"/>
      <c r="AT6106" s="41"/>
      <c r="AU6106" s="41"/>
      <c r="AV6106" s="41"/>
      <c r="AW6106" s="41"/>
      <c r="AX6106" s="41"/>
      <c r="AY6106" s="41"/>
      <c r="AZ6106" s="41"/>
      <c r="BA6106" s="41"/>
      <c r="BB6106" s="41"/>
      <c r="BC6106" s="41"/>
      <c r="BD6106" s="41"/>
      <c r="BE6106" s="41"/>
      <c r="BF6106" s="41"/>
      <c r="BG6106" s="41"/>
      <c r="BH6106" s="41"/>
      <c r="BI6106" s="41"/>
      <c r="BJ6106" s="41"/>
      <c r="BK6106" s="41"/>
      <c r="BL6106" s="41"/>
      <c r="BM6106" s="41"/>
      <c r="BN6106" s="41"/>
      <c r="BO6106" s="41"/>
      <c r="BP6106" s="108"/>
      <c r="CG6106" s="102"/>
      <c r="CI6106" s="45"/>
    </row>
    <row r="6107" spans="37:87" ht="13" customHeight="1">
      <c r="AK6107" s="114"/>
      <c r="AL6107" s="41"/>
      <c r="AM6107" s="41"/>
      <c r="AN6107" s="41"/>
      <c r="AO6107" s="41"/>
      <c r="AP6107" s="41"/>
      <c r="AQ6107" s="41"/>
      <c r="AR6107" s="41"/>
      <c r="AS6107" s="41"/>
      <c r="AT6107" s="41"/>
      <c r="AU6107" s="41"/>
      <c r="AV6107" s="41"/>
      <c r="AW6107" s="41"/>
      <c r="AX6107" s="41"/>
      <c r="AY6107" s="41"/>
      <c r="AZ6107" s="41"/>
      <c r="BA6107" s="41"/>
      <c r="BB6107" s="41"/>
      <c r="BC6107" s="41"/>
      <c r="BD6107" s="41"/>
      <c r="BE6107" s="41"/>
      <c r="BF6107" s="41"/>
      <c r="BG6107" s="41"/>
      <c r="BH6107" s="41"/>
      <c r="BI6107" s="41"/>
      <c r="BJ6107" s="41"/>
      <c r="BK6107" s="41"/>
      <c r="BL6107" s="41"/>
      <c r="BM6107" s="41"/>
      <c r="BN6107" s="41"/>
      <c r="BO6107" s="41"/>
      <c r="BP6107" s="108"/>
      <c r="CG6107" s="102"/>
      <c r="CI6107" s="45"/>
    </row>
    <row r="6108" spans="37:87" ht="13" customHeight="1">
      <c r="AK6108" s="114"/>
      <c r="AL6108" s="41"/>
      <c r="AM6108" s="41"/>
      <c r="AN6108" s="41"/>
      <c r="AO6108" s="41"/>
      <c r="AP6108" s="41"/>
      <c r="AQ6108" s="41"/>
      <c r="AR6108" s="41"/>
      <c r="AS6108" s="41"/>
      <c r="AT6108" s="41"/>
      <c r="AU6108" s="41"/>
      <c r="AV6108" s="41"/>
      <c r="AW6108" s="41"/>
      <c r="AX6108" s="41"/>
      <c r="AY6108" s="41"/>
      <c r="AZ6108" s="41"/>
      <c r="BA6108" s="41"/>
      <c r="BB6108" s="41"/>
      <c r="BC6108" s="41"/>
      <c r="BD6108" s="41"/>
      <c r="BE6108" s="41"/>
      <c r="BF6108" s="41"/>
      <c r="BG6108" s="41"/>
      <c r="BH6108" s="41"/>
      <c r="BI6108" s="41"/>
      <c r="BJ6108" s="41"/>
      <c r="BK6108" s="41"/>
      <c r="BL6108" s="41"/>
      <c r="BM6108" s="41"/>
      <c r="BN6108" s="41"/>
      <c r="BO6108" s="41"/>
      <c r="BP6108" s="108"/>
      <c r="CG6108" s="102"/>
      <c r="CI6108" s="45"/>
    </row>
    <row r="6109" spans="37:87" ht="13" customHeight="1">
      <c r="AK6109" s="114"/>
      <c r="AL6109" s="41"/>
      <c r="AM6109" s="41"/>
      <c r="AN6109" s="41"/>
      <c r="AO6109" s="41"/>
      <c r="AP6109" s="41"/>
      <c r="AQ6109" s="41"/>
      <c r="AR6109" s="41"/>
      <c r="AS6109" s="41"/>
      <c r="AT6109" s="41"/>
      <c r="AU6109" s="41"/>
      <c r="AV6109" s="41"/>
      <c r="AW6109" s="41"/>
      <c r="AX6109" s="41"/>
      <c r="AY6109" s="41"/>
      <c r="AZ6109" s="41"/>
      <c r="BA6109" s="41"/>
      <c r="BB6109" s="41"/>
      <c r="BC6109" s="41"/>
      <c r="BD6109" s="41"/>
      <c r="BE6109" s="41"/>
      <c r="BF6109" s="41"/>
      <c r="BG6109" s="41"/>
      <c r="BH6109" s="41"/>
      <c r="BI6109" s="41"/>
      <c r="BJ6109" s="41"/>
      <c r="BK6109" s="41"/>
      <c r="BL6109" s="41"/>
      <c r="BM6109" s="41"/>
      <c r="BN6109" s="41"/>
      <c r="BO6109" s="41"/>
      <c r="BP6109" s="108"/>
      <c r="CG6109" s="102"/>
      <c r="CI6109" s="45"/>
    </row>
    <row r="6110" spans="37:87" ht="13" customHeight="1">
      <c r="AK6110" s="114"/>
      <c r="AL6110" s="41"/>
      <c r="AM6110" s="41"/>
      <c r="AN6110" s="41"/>
      <c r="AO6110" s="41"/>
      <c r="AP6110" s="41"/>
      <c r="AQ6110" s="41"/>
      <c r="AR6110" s="41"/>
      <c r="AS6110" s="41"/>
      <c r="AT6110" s="41"/>
      <c r="AU6110" s="41"/>
      <c r="AV6110" s="41"/>
      <c r="AW6110" s="41"/>
      <c r="AX6110" s="41"/>
      <c r="AY6110" s="41"/>
      <c r="AZ6110" s="41"/>
      <c r="BA6110" s="41"/>
      <c r="BB6110" s="41"/>
      <c r="BC6110" s="41"/>
      <c r="BD6110" s="41"/>
      <c r="BE6110" s="41"/>
      <c r="BF6110" s="41"/>
      <c r="BG6110" s="41"/>
      <c r="BH6110" s="41"/>
      <c r="BI6110" s="41"/>
      <c r="BJ6110" s="41"/>
      <c r="BK6110" s="41"/>
      <c r="BL6110" s="41"/>
      <c r="BM6110" s="41"/>
      <c r="BN6110" s="41"/>
      <c r="BO6110" s="41"/>
      <c r="BP6110" s="108"/>
      <c r="CG6110" s="102"/>
      <c r="CI6110" s="45"/>
    </row>
    <row r="6111" spans="37:87" ht="13" customHeight="1">
      <c r="AK6111" s="114"/>
      <c r="AL6111" s="41"/>
      <c r="AM6111" s="41"/>
      <c r="AN6111" s="41"/>
      <c r="AO6111" s="41"/>
      <c r="AP6111" s="41"/>
      <c r="AQ6111" s="41"/>
      <c r="AR6111" s="41"/>
      <c r="AS6111" s="41"/>
      <c r="AT6111" s="41"/>
      <c r="AU6111" s="41"/>
      <c r="AV6111" s="41"/>
      <c r="AW6111" s="41"/>
      <c r="AX6111" s="41"/>
      <c r="AY6111" s="41"/>
      <c r="AZ6111" s="41"/>
      <c r="BA6111" s="41"/>
      <c r="BB6111" s="41"/>
      <c r="BC6111" s="41"/>
      <c r="BD6111" s="41"/>
      <c r="BE6111" s="41"/>
      <c r="BF6111" s="41"/>
      <c r="BG6111" s="41"/>
      <c r="BH6111" s="41"/>
      <c r="BI6111" s="41"/>
      <c r="BJ6111" s="41"/>
      <c r="BK6111" s="41"/>
      <c r="BL6111" s="41"/>
      <c r="BM6111" s="41"/>
      <c r="BN6111" s="41"/>
      <c r="BO6111" s="41"/>
      <c r="BP6111" s="108"/>
      <c r="CG6111" s="102"/>
      <c r="CI6111" s="45"/>
    </row>
    <row r="6112" spans="37:87" ht="13" customHeight="1">
      <c r="AK6112" s="114"/>
      <c r="AL6112" s="41"/>
      <c r="AM6112" s="41"/>
      <c r="AN6112" s="41"/>
      <c r="AO6112" s="41"/>
      <c r="AP6112" s="41"/>
      <c r="AQ6112" s="41"/>
      <c r="AR6112" s="41"/>
      <c r="AS6112" s="41"/>
      <c r="AT6112" s="41"/>
      <c r="AU6112" s="41"/>
      <c r="AV6112" s="41"/>
      <c r="AW6112" s="41"/>
      <c r="AX6112" s="41"/>
      <c r="AY6112" s="41"/>
      <c r="AZ6112" s="41"/>
      <c r="BA6112" s="41"/>
      <c r="BB6112" s="41"/>
      <c r="BC6112" s="41"/>
      <c r="BD6112" s="41"/>
      <c r="BE6112" s="41"/>
      <c r="BF6112" s="41"/>
      <c r="BG6112" s="41"/>
      <c r="BH6112" s="41"/>
      <c r="BI6112" s="41"/>
      <c r="BJ6112" s="41"/>
      <c r="BK6112" s="41"/>
      <c r="BL6112" s="41"/>
      <c r="BM6112" s="41"/>
      <c r="BN6112" s="41"/>
      <c r="BO6112" s="41"/>
      <c r="BP6112" s="108"/>
      <c r="CG6112" s="102"/>
      <c r="CI6112" s="45"/>
    </row>
    <row r="6113" spans="37:87" ht="13" customHeight="1">
      <c r="AK6113" s="114"/>
      <c r="AL6113" s="41"/>
      <c r="AM6113" s="41"/>
      <c r="AN6113" s="41"/>
      <c r="AO6113" s="41"/>
      <c r="AP6113" s="41"/>
      <c r="AQ6113" s="41"/>
      <c r="AR6113" s="41"/>
      <c r="AS6113" s="41"/>
      <c r="AT6113" s="41"/>
      <c r="AU6113" s="41"/>
      <c r="AV6113" s="41"/>
      <c r="AW6113" s="41"/>
      <c r="AX6113" s="41"/>
      <c r="AY6113" s="41"/>
      <c r="AZ6113" s="41"/>
      <c r="BA6113" s="41"/>
      <c r="BB6113" s="41"/>
      <c r="BC6113" s="41"/>
      <c r="BD6113" s="41"/>
      <c r="BE6113" s="41"/>
      <c r="BF6113" s="41"/>
      <c r="BG6113" s="41"/>
      <c r="BH6113" s="41"/>
      <c r="BI6113" s="41"/>
      <c r="BJ6113" s="41"/>
      <c r="BK6113" s="41"/>
      <c r="BL6113" s="41"/>
      <c r="BM6113" s="41"/>
      <c r="BN6113" s="41"/>
      <c r="BO6113" s="41"/>
      <c r="BP6113" s="108"/>
      <c r="CG6113" s="102"/>
      <c r="CI6113" s="45"/>
    </row>
    <row r="6114" spans="37:87" ht="13" customHeight="1">
      <c r="AK6114" s="114"/>
      <c r="AL6114" s="41"/>
      <c r="AM6114" s="41"/>
      <c r="AN6114" s="41"/>
      <c r="AO6114" s="41"/>
      <c r="AP6114" s="41"/>
      <c r="AQ6114" s="41"/>
      <c r="AR6114" s="41"/>
      <c r="AS6114" s="41"/>
      <c r="AT6114" s="41"/>
      <c r="AU6114" s="41"/>
      <c r="AV6114" s="41"/>
      <c r="AW6114" s="41"/>
      <c r="AX6114" s="41"/>
      <c r="AY6114" s="41"/>
      <c r="AZ6114" s="41"/>
      <c r="BA6114" s="41"/>
      <c r="BB6114" s="41"/>
      <c r="BC6114" s="41"/>
      <c r="BD6114" s="41"/>
      <c r="BE6114" s="41"/>
      <c r="BF6114" s="41"/>
      <c r="BG6114" s="41"/>
      <c r="BH6114" s="41"/>
      <c r="BI6114" s="41"/>
      <c r="BJ6114" s="41"/>
      <c r="BK6114" s="41"/>
      <c r="BL6114" s="41"/>
      <c r="BM6114" s="41"/>
      <c r="BN6114" s="41"/>
      <c r="BO6114" s="41"/>
      <c r="BP6114" s="108"/>
      <c r="CG6114" s="102"/>
      <c r="CI6114" s="45"/>
    </row>
    <row r="6115" spans="37:87" ht="13" customHeight="1">
      <c r="AK6115" s="114"/>
      <c r="AL6115" s="41"/>
      <c r="AM6115" s="41"/>
      <c r="AN6115" s="41"/>
      <c r="AO6115" s="41"/>
      <c r="AP6115" s="41"/>
      <c r="AQ6115" s="41"/>
      <c r="AR6115" s="41"/>
      <c r="AS6115" s="41"/>
      <c r="AT6115" s="41"/>
      <c r="AU6115" s="41"/>
      <c r="AV6115" s="41"/>
      <c r="AW6115" s="41"/>
      <c r="AX6115" s="41"/>
      <c r="AY6115" s="41"/>
      <c r="AZ6115" s="41"/>
      <c r="BA6115" s="41"/>
      <c r="BB6115" s="41"/>
      <c r="BC6115" s="41"/>
      <c r="BD6115" s="41"/>
      <c r="BE6115" s="41"/>
      <c r="BF6115" s="41"/>
      <c r="BG6115" s="41"/>
      <c r="BH6115" s="41"/>
      <c r="BI6115" s="41"/>
      <c r="BJ6115" s="41"/>
      <c r="BK6115" s="41"/>
      <c r="BL6115" s="41"/>
      <c r="BM6115" s="41"/>
      <c r="BN6115" s="41"/>
      <c r="BO6115" s="41"/>
      <c r="BP6115" s="108"/>
      <c r="CG6115" s="102"/>
      <c r="CI6115" s="45"/>
    </row>
    <row r="6116" spans="37:87" ht="13" customHeight="1">
      <c r="AK6116" s="114"/>
      <c r="AL6116" s="41"/>
      <c r="AM6116" s="41"/>
      <c r="AN6116" s="41"/>
      <c r="AO6116" s="41"/>
      <c r="AP6116" s="41"/>
      <c r="AQ6116" s="41"/>
      <c r="AR6116" s="41"/>
      <c r="AS6116" s="41"/>
      <c r="AT6116" s="41"/>
      <c r="AU6116" s="41"/>
      <c r="AV6116" s="41"/>
      <c r="AW6116" s="41"/>
      <c r="AX6116" s="41"/>
      <c r="AY6116" s="41"/>
      <c r="AZ6116" s="41"/>
      <c r="BA6116" s="41"/>
      <c r="BB6116" s="41"/>
      <c r="BC6116" s="41"/>
      <c r="BD6116" s="41"/>
      <c r="BE6116" s="41"/>
      <c r="BF6116" s="41"/>
      <c r="BG6116" s="41"/>
      <c r="BH6116" s="41"/>
      <c r="BI6116" s="41"/>
      <c r="BJ6116" s="41"/>
      <c r="BK6116" s="41"/>
      <c r="BL6116" s="41"/>
      <c r="BM6116" s="41"/>
      <c r="BN6116" s="41"/>
      <c r="BO6116" s="41"/>
      <c r="BP6116" s="108"/>
      <c r="CG6116" s="102"/>
      <c r="CI6116" s="45"/>
    </row>
    <row r="6117" spans="37:87" ht="13" customHeight="1">
      <c r="AK6117" s="114"/>
      <c r="AL6117" s="41"/>
      <c r="AM6117" s="41"/>
      <c r="AN6117" s="41"/>
      <c r="AO6117" s="41"/>
      <c r="AP6117" s="41"/>
      <c r="AQ6117" s="41"/>
      <c r="AR6117" s="41"/>
      <c r="AS6117" s="41"/>
      <c r="AT6117" s="41"/>
      <c r="AU6117" s="41"/>
      <c r="AV6117" s="41"/>
      <c r="AW6117" s="41"/>
      <c r="AX6117" s="41"/>
      <c r="AY6117" s="41"/>
      <c r="AZ6117" s="41"/>
      <c r="BA6117" s="41"/>
      <c r="BB6117" s="41"/>
      <c r="BC6117" s="41"/>
      <c r="BD6117" s="41"/>
      <c r="BE6117" s="41"/>
      <c r="BF6117" s="41"/>
      <c r="BG6117" s="41"/>
      <c r="BH6117" s="41"/>
      <c r="BI6117" s="41"/>
      <c r="BJ6117" s="41"/>
      <c r="BK6117" s="41"/>
      <c r="BL6117" s="41"/>
      <c r="BM6117" s="41"/>
      <c r="BN6117" s="41"/>
      <c r="BO6117" s="41"/>
      <c r="BP6117" s="108"/>
      <c r="CG6117" s="102"/>
      <c r="CI6117" s="45"/>
    </row>
    <row r="6118" spans="37:87" ht="13" customHeight="1">
      <c r="AK6118" s="114"/>
      <c r="AL6118" s="41"/>
      <c r="AM6118" s="41"/>
      <c r="AN6118" s="41"/>
      <c r="AO6118" s="41"/>
      <c r="AP6118" s="41"/>
      <c r="AQ6118" s="41"/>
      <c r="AR6118" s="41"/>
      <c r="AS6118" s="41"/>
      <c r="AT6118" s="41"/>
      <c r="AU6118" s="41"/>
      <c r="AV6118" s="41"/>
      <c r="AW6118" s="41"/>
      <c r="AX6118" s="41"/>
      <c r="AY6118" s="41"/>
      <c r="AZ6118" s="41"/>
      <c r="BA6118" s="41"/>
      <c r="BB6118" s="41"/>
      <c r="BC6118" s="41"/>
      <c r="BD6118" s="41"/>
      <c r="BE6118" s="41"/>
      <c r="BF6118" s="41"/>
      <c r="BG6118" s="41"/>
      <c r="BH6118" s="41"/>
      <c r="BI6118" s="41"/>
      <c r="BJ6118" s="41"/>
      <c r="BK6118" s="41"/>
      <c r="BL6118" s="41"/>
      <c r="BM6118" s="41"/>
      <c r="BN6118" s="41"/>
      <c r="BO6118" s="41"/>
      <c r="BP6118" s="108"/>
      <c r="CG6118" s="102"/>
      <c r="CI6118" s="45"/>
    </row>
    <row r="6119" spans="37:87" ht="13" customHeight="1">
      <c r="AK6119" s="114"/>
      <c r="AL6119" s="41"/>
      <c r="AM6119" s="41"/>
      <c r="AN6119" s="41"/>
      <c r="AO6119" s="41"/>
      <c r="AP6119" s="41"/>
      <c r="AQ6119" s="41"/>
      <c r="AR6119" s="41"/>
      <c r="AS6119" s="41"/>
      <c r="AT6119" s="41"/>
      <c r="AU6119" s="41"/>
      <c r="AV6119" s="41"/>
      <c r="AW6119" s="41"/>
      <c r="AX6119" s="41"/>
      <c r="AY6119" s="41"/>
      <c r="AZ6119" s="41"/>
      <c r="BA6119" s="41"/>
      <c r="BB6119" s="41"/>
      <c r="BC6119" s="41"/>
      <c r="BD6119" s="41"/>
      <c r="BE6119" s="41"/>
      <c r="BF6119" s="41"/>
      <c r="BG6119" s="41"/>
      <c r="BH6119" s="41"/>
      <c r="BI6119" s="41"/>
      <c r="BJ6119" s="41"/>
      <c r="BK6119" s="41"/>
      <c r="BL6119" s="41"/>
      <c r="BM6119" s="41"/>
      <c r="BN6119" s="41"/>
      <c r="BO6119" s="41"/>
      <c r="BP6119" s="108"/>
      <c r="CG6119" s="102"/>
      <c r="CI6119" s="45"/>
    </row>
    <row r="6120" spans="37:87" ht="13" customHeight="1">
      <c r="AK6120" s="114"/>
      <c r="AL6120" s="41"/>
      <c r="AM6120" s="41"/>
      <c r="AN6120" s="41"/>
      <c r="AO6120" s="41"/>
      <c r="AP6120" s="41"/>
      <c r="AQ6120" s="41"/>
      <c r="AR6120" s="41"/>
      <c r="AS6120" s="41"/>
      <c r="AT6120" s="41"/>
      <c r="AU6120" s="41"/>
      <c r="AV6120" s="41"/>
      <c r="AW6120" s="41"/>
      <c r="AX6120" s="41"/>
      <c r="AY6120" s="41"/>
      <c r="AZ6120" s="41"/>
      <c r="BA6120" s="41"/>
      <c r="BB6120" s="41"/>
      <c r="BC6120" s="41"/>
      <c r="BD6120" s="41"/>
      <c r="BE6120" s="41"/>
      <c r="BF6120" s="41"/>
      <c r="BG6120" s="41"/>
      <c r="BH6120" s="41"/>
      <c r="BI6120" s="41"/>
      <c r="BJ6120" s="41"/>
      <c r="BK6120" s="41"/>
      <c r="BL6120" s="41"/>
      <c r="BM6120" s="41"/>
      <c r="BN6120" s="41"/>
      <c r="BO6120" s="41"/>
      <c r="BP6120" s="108"/>
      <c r="CG6120" s="102"/>
      <c r="CI6120" s="45"/>
    </row>
    <row r="6121" spans="37:87" ht="13" customHeight="1">
      <c r="AK6121" s="114"/>
      <c r="AL6121" s="41"/>
      <c r="AM6121" s="41"/>
      <c r="AN6121" s="41"/>
      <c r="AO6121" s="41"/>
      <c r="AP6121" s="41"/>
      <c r="AQ6121" s="41"/>
      <c r="AR6121" s="41"/>
      <c r="AS6121" s="41"/>
      <c r="AT6121" s="41"/>
      <c r="AU6121" s="41"/>
      <c r="AV6121" s="41"/>
      <c r="AW6121" s="41"/>
      <c r="AX6121" s="41"/>
      <c r="AY6121" s="41"/>
      <c r="AZ6121" s="41"/>
      <c r="BA6121" s="41"/>
      <c r="BB6121" s="41"/>
      <c r="BC6121" s="41"/>
      <c r="BD6121" s="41"/>
      <c r="BE6121" s="41"/>
      <c r="BF6121" s="41"/>
      <c r="BG6121" s="41"/>
      <c r="BH6121" s="41"/>
      <c r="BI6121" s="41"/>
      <c r="BJ6121" s="41"/>
      <c r="BK6121" s="41"/>
      <c r="BL6121" s="41"/>
      <c r="BM6121" s="41"/>
      <c r="BN6121" s="41"/>
      <c r="BO6121" s="41"/>
      <c r="BP6121" s="108"/>
      <c r="CG6121" s="102"/>
      <c r="CI6121" s="45"/>
    </row>
    <row r="6122" spans="37:87" ht="13" customHeight="1">
      <c r="AK6122" s="114"/>
      <c r="AL6122" s="41"/>
      <c r="AM6122" s="41"/>
      <c r="AN6122" s="41"/>
      <c r="AO6122" s="41"/>
      <c r="AP6122" s="41"/>
      <c r="AQ6122" s="41"/>
      <c r="AR6122" s="41"/>
      <c r="AS6122" s="41"/>
      <c r="AT6122" s="41"/>
      <c r="AU6122" s="41"/>
      <c r="AV6122" s="41"/>
      <c r="AW6122" s="41"/>
      <c r="AX6122" s="41"/>
      <c r="AY6122" s="41"/>
      <c r="AZ6122" s="41"/>
      <c r="BA6122" s="41"/>
      <c r="BB6122" s="41"/>
      <c r="BC6122" s="41"/>
      <c r="BD6122" s="41"/>
      <c r="BE6122" s="41"/>
      <c r="BF6122" s="41"/>
      <c r="BG6122" s="41"/>
      <c r="BH6122" s="41"/>
      <c r="BI6122" s="41"/>
      <c r="BJ6122" s="41"/>
      <c r="BK6122" s="41"/>
      <c r="BL6122" s="41"/>
      <c r="BM6122" s="41"/>
      <c r="BN6122" s="41"/>
      <c r="BO6122" s="41"/>
      <c r="BP6122" s="108"/>
      <c r="CG6122" s="102"/>
      <c r="CI6122" s="45"/>
    </row>
    <row r="6123" spans="37:87" ht="13" customHeight="1">
      <c r="AK6123" s="114"/>
      <c r="AL6123" s="41"/>
      <c r="AM6123" s="41"/>
      <c r="AN6123" s="41"/>
      <c r="AO6123" s="41"/>
      <c r="AP6123" s="41"/>
      <c r="AQ6123" s="41"/>
      <c r="AR6123" s="41"/>
      <c r="AS6123" s="41"/>
      <c r="AT6123" s="41"/>
      <c r="AU6123" s="41"/>
      <c r="AV6123" s="41"/>
      <c r="AW6123" s="41"/>
      <c r="AX6123" s="41"/>
      <c r="AY6123" s="41"/>
      <c r="AZ6123" s="41"/>
      <c r="BA6123" s="41"/>
      <c r="BB6123" s="41"/>
      <c r="BC6123" s="41"/>
      <c r="BD6123" s="41"/>
      <c r="BE6123" s="41"/>
      <c r="BF6123" s="41"/>
      <c r="BG6123" s="41"/>
      <c r="BH6123" s="41"/>
      <c r="BI6123" s="41"/>
      <c r="BJ6123" s="41"/>
      <c r="BK6123" s="41"/>
      <c r="BL6123" s="41"/>
      <c r="BM6123" s="41"/>
      <c r="BN6123" s="41"/>
      <c r="BO6123" s="41"/>
      <c r="BP6123" s="108"/>
      <c r="CG6123" s="102"/>
      <c r="CI6123" s="45"/>
    </row>
    <row r="6124" spans="37:87" ht="13" customHeight="1">
      <c r="AK6124" s="114"/>
      <c r="AL6124" s="41"/>
      <c r="AM6124" s="41"/>
      <c r="AN6124" s="41"/>
      <c r="AO6124" s="41"/>
      <c r="AP6124" s="41"/>
      <c r="AQ6124" s="41"/>
      <c r="AR6124" s="41"/>
      <c r="AS6124" s="41"/>
      <c r="AT6124" s="41"/>
      <c r="AU6124" s="41"/>
      <c r="AV6124" s="41"/>
      <c r="AW6124" s="41"/>
      <c r="AX6124" s="41"/>
      <c r="AY6124" s="41"/>
      <c r="AZ6124" s="41"/>
      <c r="BA6124" s="41"/>
      <c r="BB6124" s="41"/>
      <c r="BC6124" s="41"/>
      <c r="BD6124" s="41"/>
      <c r="BE6124" s="41"/>
      <c r="BF6124" s="41"/>
      <c r="BG6124" s="41"/>
      <c r="BH6124" s="41"/>
      <c r="BI6124" s="41"/>
      <c r="BJ6124" s="41"/>
      <c r="BK6124" s="41"/>
      <c r="BL6124" s="41"/>
      <c r="BM6124" s="41"/>
      <c r="BN6124" s="41"/>
      <c r="BO6124" s="41"/>
      <c r="BP6124" s="108"/>
      <c r="CG6124" s="102"/>
      <c r="CI6124" s="45"/>
    </row>
    <row r="6125" spans="37:87" ht="13" customHeight="1">
      <c r="AK6125" s="114"/>
      <c r="AL6125" s="41"/>
      <c r="AM6125" s="41"/>
      <c r="AN6125" s="41"/>
      <c r="AO6125" s="41"/>
      <c r="AP6125" s="41"/>
      <c r="AQ6125" s="41"/>
      <c r="AR6125" s="41"/>
      <c r="AS6125" s="41"/>
      <c r="AT6125" s="41"/>
      <c r="AU6125" s="41"/>
      <c r="AV6125" s="41"/>
      <c r="AW6125" s="41"/>
      <c r="AX6125" s="41"/>
      <c r="AY6125" s="41"/>
      <c r="AZ6125" s="41"/>
      <c r="BA6125" s="41"/>
      <c r="BB6125" s="41"/>
      <c r="BC6125" s="41"/>
      <c r="BD6125" s="41"/>
      <c r="BE6125" s="41"/>
      <c r="BF6125" s="41"/>
      <c r="BG6125" s="41"/>
      <c r="BH6125" s="41"/>
      <c r="BI6125" s="41"/>
      <c r="BJ6125" s="41"/>
      <c r="BK6125" s="41"/>
      <c r="BL6125" s="41"/>
      <c r="BM6125" s="41"/>
      <c r="BN6125" s="41"/>
      <c r="BO6125" s="41"/>
      <c r="BP6125" s="108"/>
      <c r="CG6125" s="102"/>
      <c r="CI6125" s="45"/>
    </row>
    <row r="6126" spans="37:87" ht="13" customHeight="1">
      <c r="AK6126" s="114"/>
      <c r="AL6126" s="41"/>
      <c r="AM6126" s="41"/>
      <c r="AN6126" s="41"/>
      <c r="AO6126" s="41"/>
      <c r="AP6126" s="41"/>
      <c r="AQ6126" s="41"/>
      <c r="AR6126" s="41"/>
      <c r="AS6126" s="41"/>
      <c r="AT6126" s="41"/>
      <c r="AU6126" s="41"/>
      <c r="AV6126" s="41"/>
      <c r="AW6126" s="41"/>
      <c r="AX6126" s="41"/>
      <c r="AY6126" s="41"/>
      <c r="AZ6126" s="41"/>
      <c r="BA6126" s="41"/>
      <c r="BB6126" s="41"/>
      <c r="BC6126" s="41"/>
      <c r="BD6126" s="41"/>
      <c r="BE6126" s="41"/>
      <c r="BF6126" s="41"/>
      <c r="BG6126" s="41"/>
      <c r="BH6126" s="41"/>
      <c r="BI6126" s="41"/>
      <c r="BJ6126" s="41"/>
      <c r="BK6126" s="41"/>
      <c r="BL6126" s="41"/>
      <c r="BM6126" s="41"/>
      <c r="BN6126" s="41"/>
      <c r="BO6126" s="41"/>
      <c r="BP6126" s="108"/>
      <c r="CG6126" s="102"/>
      <c r="CI6126" s="45"/>
    </row>
    <row r="6127" spans="37:87" ht="13" customHeight="1">
      <c r="AK6127" s="114"/>
      <c r="AL6127" s="41"/>
      <c r="AM6127" s="41"/>
      <c r="AN6127" s="41"/>
      <c r="AO6127" s="41"/>
      <c r="AP6127" s="41"/>
      <c r="AQ6127" s="41"/>
      <c r="AR6127" s="41"/>
      <c r="AS6127" s="41"/>
      <c r="AT6127" s="41"/>
      <c r="AU6127" s="41"/>
      <c r="AV6127" s="41"/>
      <c r="AW6127" s="41"/>
      <c r="AX6127" s="41"/>
      <c r="AY6127" s="41"/>
      <c r="AZ6127" s="41"/>
      <c r="BA6127" s="41"/>
      <c r="BB6127" s="41"/>
      <c r="BC6127" s="41"/>
      <c r="BD6127" s="41"/>
      <c r="BE6127" s="41"/>
      <c r="BF6127" s="41"/>
      <c r="BG6127" s="41"/>
      <c r="BH6127" s="41"/>
      <c r="BI6127" s="41"/>
      <c r="BJ6127" s="41"/>
      <c r="BK6127" s="41"/>
      <c r="BL6127" s="41"/>
      <c r="BM6127" s="41"/>
      <c r="BN6127" s="41"/>
      <c r="BO6127" s="41"/>
      <c r="BP6127" s="108"/>
      <c r="CG6127" s="102"/>
      <c r="CI6127" s="45"/>
    </row>
    <row r="6128" spans="37:87" ht="13" customHeight="1">
      <c r="AK6128" s="114"/>
      <c r="AL6128" s="41"/>
      <c r="AM6128" s="41"/>
      <c r="AN6128" s="41"/>
      <c r="AO6128" s="41"/>
      <c r="AP6128" s="41"/>
      <c r="AQ6128" s="41"/>
      <c r="AR6128" s="41"/>
      <c r="AS6128" s="41"/>
      <c r="AT6128" s="41"/>
      <c r="AU6128" s="41"/>
      <c r="AV6128" s="41"/>
      <c r="AW6128" s="41"/>
      <c r="AX6128" s="41"/>
      <c r="AY6128" s="41"/>
      <c r="AZ6128" s="41"/>
      <c r="BA6128" s="41"/>
      <c r="BB6128" s="41"/>
      <c r="BC6128" s="41"/>
      <c r="BD6128" s="41"/>
      <c r="BE6128" s="41"/>
      <c r="BF6128" s="41"/>
      <c r="BG6128" s="41"/>
      <c r="BH6128" s="41"/>
      <c r="BI6128" s="41"/>
      <c r="BJ6128" s="41"/>
      <c r="BK6128" s="41"/>
      <c r="BL6128" s="41"/>
      <c r="BM6128" s="41"/>
      <c r="BN6128" s="41"/>
      <c r="BO6128" s="41"/>
      <c r="BP6128" s="108"/>
      <c r="CG6128" s="102"/>
      <c r="CI6128" s="45"/>
    </row>
    <row r="6129" spans="37:87" ht="13" customHeight="1">
      <c r="AK6129" s="114"/>
      <c r="AL6129" s="41"/>
      <c r="AM6129" s="41"/>
      <c r="AN6129" s="41"/>
      <c r="AO6129" s="41"/>
      <c r="AP6129" s="41"/>
      <c r="AQ6129" s="41"/>
      <c r="AR6129" s="41"/>
      <c r="AS6129" s="41"/>
      <c r="AT6129" s="41"/>
      <c r="AU6129" s="41"/>
      <c r="AV6129" s="41"/>
      <c r="AW6129" s="41"/>
      <c r="AX6129" s="41"/>
      <c r="AY6129" s="41"/>
      <c r="AZ6129" s="41"/>
      <c r="BA6129" s="41"/>
      <c r="BB6129" s="41"/>
      <c r="BC6129" s="41"/>
      <c r="BD6129" s="41"/>
      <c r="BE6129" s="41"/>
      <c r="BF6129" s="41"/>
      <c r="BG6129" s="41"/>
      <c r="BH6129" s="41"/>
      <c r="BI6129" s="41"/>
      <c r="BJ6129" s="41"/>
      <c r="BK6129" s="41"/>
      <c r="BL6129" s="41"/>
      <c r="BM6129" s="41"/>
      <c r="BN6129" s="41"/>
      <c r="BO6129" s="41"/>
      <c r="BP6129" s="108"/>
      <c r="CG6129" s="102"/>
      <c r="CI6129" s="45"/>
    </row>
    <row r="6130" spans="37:87" ht="13" customHeight="1">
      <c r="AK6130" s="114"/>
      <c r="AL6130" s="41"/>
      <c r="AM6130" s="41"/>
      <c r="AN6130" s="41"/>
      <c r="AO6130" s="41"/>
      <c r="AP6130" s="41"/>
      <c r="AQ6130" s="41"/>
      <c r="AR6130" s="41"/>
      <c r="AS6130" s="41"/>
      <c r="AT6130" s="41"/>
      <c r="AU6130" s="41"/>
      <c r="AV6130" s="41"/>
      <c r="AW6130" s="41"/>
      <c r="AX6130" s="41"/>
      <c r="AY6130" s="41"/>
      <c r="AZ6130" s="41"/>
      <c r="BA6130" s="41"/>
      <c r="BB6130" s="41"/>
      <c r="BC6130" s="41"/>
      <c r="BD6130" s="41"/>
      <c r="BE6130" s="41"/>
      <c r="BF6130" s="41"/>
      <c r="BG6130" s="41"/>
      <c r="BH6130" s="41"/>
      <c r="BI6130" s="41"/>
      <c r="BJ6130" s="41"/>
      <c r="BK6130" s="41"/>
      <c r="BL6130" s="41"/>
      <c r="BM6130" s="41"/>
      <c r="BN6130" s="41"/>
      <c r="BO6130" s="41"/>
      <c r="BP6130" s="108"/>
      <c r="CG6130" s="102"/>
      <c r="CI6130" s="45"/>
    </row>
    <row r="6131" spans="37:87" ht="13" customHeight="1">
      <c r="AK6131" s="114"/>
      <c r="AL6131" s="41"/>
      <c r="AM6131" s="41"/>
      <c r="AN6131" s="41"/>
      <c r="AO6131" s="41"/>
      <c r="AP6131" s="41"/>
      <c r="AQ6131" s="41"/>
      <c r="AR6131" s="41"/>
      <c r="AS6131" s="41"/>
      <c r="AT6131" s="41"/>
      <c r="AU6131" s="41"/>
      <c r="AV6131" s="41"/>
      <c r="AW6131" s="41"/>
      <c r="AX6131" s="41"/>
      <c r="AY6131" s="41"/>
      <c r="AZ6131" s="41"/>
      <c r="BA6131" s="41"/>
      <c r="BB6131" s="41"/>
      <c r="BC6131" s="41"/>
      <c r="BD6131" s="41"/>
      <c r="BE6131" s="41"/>
      <c r="BF6131" s="41"/>
      <c r="BG6131" s="41"/>
      <c r="BH6131" s="41"/>
      <c r="BI6131" s="41"/>
      <c r="BJ6131" s="41"/>
      <c r="BK6131" s="41"/>
      <c r="BL6131" s="41"/>
      <c r="BM6131" s="41"/>
      <c r="BN6131" s="41"/>
      <c r="BO6131" s="41"/>
      <c r="BP6131" s="108"/>
      <c r="CG6131" s="102"/>
      <c r="CI6131" s="45"/>
    </row>
    <row r="6132" spans="37:87" ht="13" customHeight="1">
      <c r="AK6132" s="114"/>
      <c r="AL6132" s="41"/>
      <c r="AM6132" s="41"/>
      <c r="AN6132" s="41"/>
      <c r="AO6132" s="41"/>
      <c r="AP6132" s="41"/>
      <c r="AQ6132" s="41"/>
      <c r="AR6132" s="41"/>
      <c r="AS6132" s="41"/>
      <c r="AT6132" s="41"/>
      <c r="AU6132" s="41"/>
      <c r="AV6132" s="41"/>
      <c r="AW6132" s="41"/>
      <c r="AX6132" s="41"/>
      <c r="AY6132" s="41"/>
      <c r="AZ6132" s="41"/>
      <c r="BA6132" s="41"/>
      <c r="BB6132" s="41"/>
      <c r="BC6132" s="41"/>
      <c r="BD6132" s="41"/>
      <c r="BE6132" s="41"/>
      <c r="BF6132" s="41"/>
      <c r="BG6132" s="41"/>
      <c r="BH6132" s="41"/>
      <c r="BI6132" s="41"/>
      <c r="BJ6132" s="41"/>
      <c r="BK6132" s="41"/>
      <c r="BL6132" s="41"/>
      <c r="BM6132" s="41"/>
      <c r="BN6132" s="41"/>
      <c r="BO6132" s="41"/>
      <c r="BP6132" s="108"/>
      <c r="CG6132" s="102"/>
      <c r="CI6132" s="45"/>
    </row>
    <row r="6133" spans="37:87" ht="13" customHeight="1">
      <c r="AK6133" s="114"/>
      <c r="AL6133" s="41"/>
      <c r="AM6133" s="41"/>
      <c r="AN6133" s="41"/>
      <c r="AO6133" s="41"/>
      <c r="AP6133" s="41"/>
      <c r="AQ6133" s="41"/>
      <c r="AR6133" s="41"/>
      <c r="AS6133" s="41"/>
      <c r="AT6133" s="41"/>
      <c r="AU6133" s="41"/>
      <c r="AV6133" s="41"/>
      <c r="AW6133" s="41"/>
      <c r="AX6133" s="41"/>
      <c r="AY6133" s="41"/>
      <c r="AZ6133" s="41"/>
      <c r="BA6133" s="41"/>
      <c r="BB6133" s="41"/>
      <c r="BC6133" s="41"/>
      <c r="BD6133" s="41"/>
      <c r="BE6133" s="41"/>
      <c r="BF6133" s="41"/>
      <c r="BG6133" s="41"/>
      <c r="BH6133" s="41"/>
      <c r="BI6133" s="41"/>
      <c r="BJ6133" s="41"/>
      <c r="BK6133" s="41"/>
      <c r="BL6133" s="41"/>
      <c r="BM6133" s="41"/>
      <c r="BN6133" s="41"/>
      <c r="BO6133" s="41"/>
      <c r="BP6133" s="108"/>
      <c r="CG6133" s="102"/>
      <c r="CI6133" s="45"/>
    </row>
    <row r="6134" spans="37:87" ht="13" customHeight="1">
      <c r="AK6134" s="114"/>
      <c r="AL6134" s="41"/>
      <c r="AM6134" s="41"/>
      <c r="AN6134" s="41"/>
      <c r="AO6134" s="41"/>
      <c r="AP6134" s="41"/>
      <c r="AQ6134" s="41"/>
      <c r="AR6134" s="41"/>
      <c r="AS6134" s="41"/>
      <c r="AT6134" s="41"/>
      <c r="AU6134" s="41"/>
      <c r="AV6134" s="41"/>
      <c r="AW6134" s="41"/>
      <c r="AX6134" s="41"/>
      <c r="AY6134" s="41"/>
      <c r="AZ6134" s="41"/>
      <c r="BA6134" s="41"/>
      <c r="BB6134" s="41"/>
      <c r="BC6134" s="41"/>
      <c r="BD6134" s="41"/>
      <c r="BE6134" s="41"/>
      <c r="BF6134" s="41"/>
      <c r="BG6134" s="41"/>
      <c r="BH6134" s="41"/>
      <c r="BI6134" s="41"/>
      <c r="BJ6134" s="41"/>
      <c r="BK6134" s="41"/>
      <c r="BL6134" s="41"/>
      <c r="BM6134" s="41"/>
      <c r="BN6134" s="41"/>
      <c r="BO6134" s="41"/>
      <c r="BP6134" s="108"/>
      <c r="CG6134" s="102"/>
      <c r="CI6134" s="45"/>
    </row>
    <row r="6135" spans="37:87" ht="13" customHeight="1">
      <c r="AK6135" s="114"/>
      <c r="AL6135" s="41"/>
      <c r="AM6135" s="41"/>
      <c r="AN6135" s="41"/>
      <c r="AO6135" s="41"/>
      <c r="AP6135" s="41"/>
      <c r="AQ6135" s="41"/>
      <c r="AR6135" s="41"/>
      <c r="AS6135" s="41"/>
      <c r="AT6135" s="41"/>
      <c r="AU6135" s="41"/>
      <c r="AV6135" s="41"/>
      <c r="AW6135" s="41"/>
      <c r="AX6135" s="41"/>
      <c r="AY6135" s="41"/>
      <c r="AZ6135" s="41"/>
      <c r="BA6135" s="41"/>
      <c r="BB6135" s="41"/>
      <c r="BC6135" s="41"/>
      <c r="BD6135" s="41"/>
      <c r="BE6135" s="41"/>
      <c r="BF6135" s="41"/>
      <c r="BG6135" s="41"/>
      <c r="BH6135" s="41"/>
      <c r="BI6135" s="41"/>
      <c r="BJ6135" s="41"/>
      <c r="BK6135" s="41"/>
      <c r="BL6135" s="41"/>
      <c r="BM6135" s="41"/>
      <c r="BN6135" s="41"/>
      <c r="BO6135" s="41"/>
      <c r="BP6135" s="108"/>
      <c r="CG6135" s="102"/>
      <c r="CI6135" s="45"/>
    </row>
    <row r="6136" spans="37:87" ht="13" customHeight="1">
      <c r="AK6136" s="114"/>
      <c r="AL6136" s="41"/>
      <c r="AM6136" s="41"/>
      <c r="AN6136" s="41"/>
      <c r="AO6136" s="41"/>
      <c r="AP6136" s="41"/>
      <c r="AQ6136" s="41"/>
      <c r="AR6136" s="41"/>
      <c r="AS6136" s="41"/>
      <c r="AT6136" s="41"/>
      <c r="AU6136" s="41"/>
      <c r="AV6136" s="41"/>
      <c r="AW6136" s="41"/>
      <c r="AX6136" s="41"/>
      <c r="AY6136" s="41"/>
      <c r="AZ6136" s="41"/>
      <c r="BA6136" s="41"/>
      <c r="BB6136" s="41"/>
      <c r="BC6136" s="41"/>
      <c r="BD6136" s="41"/>
      <c r="BE6136" s="41"/>
      <c r="BF6136" s="41"/>
      <c r="BG6136" s="41"/>
      <c r="BH6136" s="41"/>
      <c r="BI6136" s="41"/>
      <c r="BJ6136" s="41"/>
      <c r="BK6136" s="41"/>
      <c r="BL6136" s="41"/>
      <c r="BM6136" s="41"/>
      <c r="BN6136" s="41"/>
      <c r="BO6136" s="41"/>
      <c r="BP6136" s="108"/>
      <c r="CG6136" s="102"/>
      <c r="CI6136" s="45"/>
    </row>
    <row r="6137" spans="37:87" ht="13" customHeight="1">
      <c r="AK6137" s="114"/>
      <c r="AL6137" s="41"/>
      <c r="AM6137" s="41"/>
      <c r="AN6137" s="41"/>
      <c r="AO6137" s="41"/>
      <c r="AP6137" s="41"/>
      <c r="AQ6137" s="41"/>
      <c r="AR6137" s="41"/>
      <c r="AS6137" s="41"/>
      <c r="AT6137" s="41"/>
      <c r="AU6137" s="41"/>
      <c r="AV6137" s="41"/>
      <c r="AW6137" s="41"/>
      <c r="AX6137" s="41"/>
      <c r="AY6137" s="41"/>
      <c r="AZ6137" s="41"/>
      <c r="BA6137" s="41"/>
      <c r="BB6137" s="41"/>
      <c r="BC6137" s="41"/>
      <c r="BD6137" s="41"/>
      <c r="BE6137" s="41"/>
      <c r="BF6137" s="41"/>
      <c r="BG6137" s="41"/>
      <c r="BH6137" s="41"/>
      <c r="BI6137" s="41"/>
      <c r="BJ6137" s="41"/>
      <c r="BK6137" s="41"/>
      <c r="BL6137" s="41"/>
      <c r="BM6137" s="41"/>
      <c r="BN6137" s="41"/>
      <c r="BO6137" s="41"/>
      <c r="BP6137" s="108"/>
      <c r="CG6137" s="102"/>
      <c r="CI6137" s="45"/>
    </row>
    <row r="6138" spans="37:87" ht="13" customHeight="1">
      <c r="AK6138" s="114"/>
      <c r="AL6138" s="41"/>
      <c r="AM6138" s="41"/>
      <c r="AN6138" s="41"/>
      <c r="AO6138" s="41"/>
      <c r="AP6138" s="41"/>
      <c r="AQ6138" s="41"/>
      <c r="AR6138" s="41"/>
      <c r="AS6138" s="41"/>
      <c r="AT6138" s="41"/>
      <c r="AU6138" s="41"/>
      <c r="AV6138" s="41"/>
      <c r="AW6138" s="41"/>
      <c r="AX6138" s="41"/>
      <c r="AY6138" s="41"/>
      <c r="AZ6138" s="41"/>
      <c r="BA6138" s="41"/>
      <c r="BB6138" s="41"/>
      <c r="BC6138" s="41"/>
      <c r="BD6138" s="41"/>
      <c r="BE6138" s="41"/>
      <c r="BF6138" s="41"/>
      <c r="BG6138" s="41"/>
      <c r="BH6138" s="41"/>
      <c r="BI6138" s="41"/>
      <c r="BJ6138" s="41"/>
      <c r="BK6138" s="41"/>
      <c r="BL6138" s="41"/>
      <c r="BM6138" s="41"/>
      <c r="BN6138" s="41"/>
      <c r="BO6138" s="41"/>
      <c r="BP6138" s="108"/>
      <c r="CG6138" s="102"/>
      <c r="CI6138" s="45"/>
    </row>
    <row r="6139" spans="37:87" ht="13" customHeight="1">
      <c r="AK6139" s="114"/>
      <c r="AL6139" s="41"/>
      <c r="AM6139" s="41"/>
      <c r="AN6139" s="41"/>
      <c r="AO6139" s="41"/>
      <c r="AP6139" s="41"/>
      <c r="AQ6139" s="41"/>
      <c r="AR6139" s="41"/>
      <c r="AS6139" s="41"/>
      <c r="AT6139" s="41"/>
      <c r="AU6139" s="41"/>
      <c r="AV6139" s="41"/>
      <c r="AW6139" s="41"/>
      <c r="AX6139" s="41"/>
      <c r="AY6139" s="41"/>
      <c r="AZ6139" s="41"/>
      <c r="BA6139" s="41"/>
      <c r="BB6139" s="41"/>
      <c r="BC6139" s="41"/>
      <c r="BD6139" s="41"/>
      <c r="BE6139" s="41"/>
      <c r="BF6139" s="41"/>
      <c r="BG6139" s="41"/>
      <c r="BH6139" s="41"/>
      <c r="BI6139" s="41"/>
      <c r="BJ6139" s="41"/>
      <c r="BK6139" s="41"/>
      <c r="BL6139" s="41"/>
      <c r="BM6139" s="41"/>
      <c r="BN6139" s="41"/>
      <c r="BO6139" s="41"/>
      <c r="BP6139" s="108"/>
      <c r="CG6139" s="102"/>
      <c r="CI6139" s="45"/>
    </row>
    <row r="6140" spans="37:87" ht="13" customHeight="1">
      <c r="AK6140" s="114"/>
      <c r="AL6140" s="41"/>
      <c r="AM6140" s="41"/>
      <c r="AN6140" s="41"/>
      <c r="AO6140" s="41"/>
      <c r="AP6140" s="41"/>
      <c r="AQ6140" s="41"/>
      <c r="AR6140" s="41"/>
      <c r="AS6140" s="41"/>
      <c r="AT6140" s="41"/>
      <c r="AU6140" s="41"/>
      <c r="AV6140" s="41"/>
      <c r="AW6140" s="41"/>
      <c r="AX6140" s="41"/>
      <c r="AY6140" s="41"/>
      <c r="AZ6140" s="41"/>
      <c r="BA6140" s="41"/>
      <c r="BB6140" s="41"/>
      <c r="BC6140" s="41"/>
      <c r="BD6140" s="41"/>
      <c r="BE6140" s="41"/>
      <c r="BF6140" s="41"/>
      <c r="BG6140" s="41"/>
      <c r="BH6140" s="41"/>
      <c r="BI6140" s="41"/>
      <c r="BJ6140" s="41"/>
      <c r="BK6140" s="41"/>
      <c r="BL6140" s="41"/>
      <c r="BM6140" s="41"/>
      <c r="BN6140" s="41"/>
      <c r="BO6140" s="41"/>
      <c r="BP6140" s="108"/>
      <c r="CG6140" s="102"/>
      <c r="CI6140" s="45"/>
    </row>
    <row r="6141" spans="37:87" ht="13" customHeight="1">
      <c r="AK6141" s="114"/>
      <c r="AL6141" s="41"/>
      <c r="AM6141" s="41"/>
      <c r="AN6141" s="41"/>
      <c r="AO6141" s="41"/>
      <c r="AP6141" s="41"/>
      <c r="AQ6141" s="41"/>
      <c r="AR6141" s="41"/>
      <c r="AS6141" s="41"/>
      <c r="AT6141" s="41"/>
      <c r="AU6141" s="41"/>
      <c r="AV6141" s="41"/>
      <c r="AW6141" s="41"/>
      <c r="AX6141" s="41"/>
      <c r="AY6141" s="41"/>
      <c r="AZ6141" s="41"/>
      <c r="BA6141" s="41"/>
      <c r="BB6141" s="41"/>
      <c r="BC6141" s="41"/>
      <c r="BD6141" s="41"/>
      <c r="BE6141" s="41"/>
      <c r="BF6141" s="41"/>
      <c r="BG6141" s="41"/>
      <c r="BH6141" s="41"/>
      <c r="BI6141" s="41"/>
      <c r="BJ6141" s="41"/>
      <c r="BK6141" s="41"/>
      <c r="BL6141" s="41"/>
      <c r="BM6141" s="41"/>
      <c r="BN6141" s="41"/>
      <c r="BO6141" s="41"/>
      <c r="BP6141" s="108"/>
      <c r="CG6141" s="102"/>
      <c r="CI6141" s="45"/>
    </row>
    <row r="6142" spans="37:87" ht="13" customHeight="1">
      <c r="AK6142" s="114"/>
      <c r="AL6142" s="41"/>
      <c r="AM6142" s="41"/>
      <c r="AN6142" s="41"/>
      <c r="AO6142" s="41"/>
      <c r="AP6142" s="41"/>
      <c r="AQ6142" s="41"/>
      <c r="AR6142" s="41"/>
      <c r="AS6142" s="41"/>
      <c r="AT6142" s="41"/>
      <c r="AU6142" s="41"/>
      <c r="AV6142" s="41"/>
      <c r="AW6142" s="41"/>
      <c r="AX6142" s="41"/>
      <c r="AY6142" s="41"/>
      <c r="AZ6142" s="41"/>
      <c r="BA6142" s="41"/>
      <c r="BB6142" s="41"/>
      <c r="BC6142" s="41"/>
      <c r="BD6142" s="41"/>
      <c r="BE6142" s="41"/>
      <c r="BF6142" s="41"/>
      <c r="BG6142" s="41"/>
      <c r="BH6142" s="41"/>
      <c r="BI6142" s="41"/>
      <c r="BJ6142" s="41"/>
      <c r="BK6142" s="41"/>
      <c r="BL6142" s="41"/>
      <c r="BM6142" s="41"/>
      <c r="BN6142" s="41"/>
      <c r="BO6142" s="41"/>
      <c r="BP6142" s="108"/>
      <c r="CG6142" s="102"/>
      <c r="CI6142" s="45"/>
    </row>
    <row r="6143" spans="37:87" ht="13" customHeight="1">
      <c r="AK6143" s="114"/>
      <c r="AL6143" s="41"/>
      <c r="AM6143" s="41"/>
      <c r="AN6143" s="41"/>
      <c r="AO6143" s="41"/>
      <c r="AP6143" s="41"/>
      <c r="AQ6143" s="41"/>
      <c r="AR6143" s="41"/>
      <c r="AS6143" s="41"/>
      <c r="AT6143" s="41"/>
      <c r="AU6143" s="41"/>
      <c r="AV6143" s="41"/>
      <c r="AW6143" s="41"/>
      <c r="AX6143" s="41"/>
      <c r="AY6143" s="41"/>
      <c r="AZ6143" s="41"/>
      <c r="BA6143" s="41"/>
      <c r="BB6143" s="41"/>
      <c r="BC6143" s="41"/>
      <c r="BD6143" s="41"/>
      <c r="BE6143" s="41"/>
      <c r="BF6143" s="41"/>
      <c r="BG6143" s="41"/>
      <c r="BH6143" s="41"/>
      <c r="BI6143" s="41"/>
      <c r="BJ6143" s="41"/>
      <c r="BK6143" s="41"/>
      <c r="BL6143" s="41"/>
      <c r="BM6143" s="41"/>
      <c r="BN6143" s="41"/>
      <c r="BO6143" s="41"/>
      <c r="BP6143" s="108"/>
      <c r="CG6143" s="102"/>
      <c r="CI6143" s="45"/>
    </row>
    <row r="6144" spans="37:87" ht="13" customHeight="1">
      <c r="AK6144" s="114"/>
      <c r="AL6144" s="41"/>
      <c r="AM6144" s="41"/>
      <c r="AN6144" s="41"/>
      <c r="AO6144" s="41"/>
      <c r="AP6144" s="41"/>
      <c r="AQ6144" s="41"/>
      <c r="AR6144" s="41"/>
      <c r="AS6144" s="41"/>
      <c r="AT6144" s="41"/>
      <c r="AU6144" s="41"/>
      <c r="AV6144" s="41"/>
      <c r="AW6144" s="41"/>
      <c r="AX6144" s="41"/>
      <c r="AY6144" s="41"/>
      <c r="AZ6144" s="41"/>
      <c r="BA6144" s="41"/>
      <c r="BB6144" s="41"/>
      <c r="BC6144" s="41"/>
      <c r="BD6144" s="41"/>
      <c r="BE6144" s="41"/>
      <c r="BF6144" s="41"/>
      <c r="BG6144" s="41"/>
      <c r="BH6144" s="41"/>
      <c r="BI6144" s="41"/>
      <c r="BJ6144" s="41"/>
      <c r="BK6144" s="41"/>
      <c r="BL6144" s="41"/>
      <c r="BM6144" s="41"/>
      <c r="BN6144" s="41"/>
      <c r="BO6144" s="41"/>
      <c r="BP6144" s="108"/>
      <c r="CG6144" s="102"/>
      <c r="CI6144" s="45"/>
    </row>
    <row r="6145" spans="37:87" ht="13" customHeight="1">
      <c r="AK6145" s="114"/>
      <c r="AL6145" s="41"/>
      <c r="AM6145" s="41"/>
      <c r="AN6145" s="41"/>
      <c r="AO6145" s="41"/>
      <c r="AP6145" s="41"/>
      <c r="AQ6145" s="41"/>
      <c r="AR6145" s="41"/>
      <c r="AS6145" s="41"/>
      <c r="AT6145" s="41"/>
      <c r="AU6145" s="41"/>
      <c r="AV6145" s="41"/>
      <c r="AW6145" s="41"/>
      <c r="AX6145" s="41"/>
      <c r="AY6145" s="41"/>
      <c r="AZ6145" s="41"/>
      <c r="BA6145" s="41"/>
      <c r="BB6145" s="41"/>
      <c r="BC6145" s="41"/>
      <c r="BD6145" s="41"/>
      <c r="BE6145" s="41"/>
      <c r="BF6145" s="41"/>
      <c r="BG6145" s="41"/>
      <c r="BH6145" s="41"/>
      <c r="BI6145" s="41"/>
      <c r="BJ6145" s="41"/>
      <c r="BK6145" s="41"/>
      <c r="BL6145" s="41"/>
      <c r="BM6145" s="41"/>
      <c r="BN6145" s="41"/>
      <c r="BO6145" s="41"/>
      <c r="BP6145" s="108"/>
      <c r="CG6145" s="102"/>
      <c r="CI6145" s="45"/>
    </row>
    <row r="6146" spans="37:87" ht="13" customHeight="1">
      <c r="AK6146" s="114"/>
      <c r="AL6146" s="41"/>
      <c r="AM6146" s="41"/>
      <c r="AN6146" s="41"/>
      <c r="AO6146" s="41"/>
      <c r="AP6146" s="41"/>
      <c r="AQ6146" s="41"/>
      <c r="AR6146" s="41"/>
      <c r="AS6146" s="41"/>
      <c r="AT6146" s="41"/>
      <c r="AU6146" s="41"/>
      <c r="AV6146" s="41"/>
      <c r="AW6146" s="41"/>
      <c r="AX6146" s="41"/>
      <c r="AY6146" s="41"/>
      <c r="AZ6146" s="41"/>
      <c r="BA6146" s="41"/>
      <c r="BB6146" s="41"/>
      <c r="BC6146" s="41"/>
      <c r="BD6146" s="41"/>
      <c r="BE6146" s="41"/>
      <c r="BF6146" s="41"/>
      <c r="BG6146" s="41"/>
      <c r="BH6146" s="41"/>
      <c r="BI6146" s="41"/>
      <c r="BJ6146" s="41"/>
      <c r="BK6146" s="41"/>
      <c r="BL6146" s="41"/>
      <c r="BM6146" s="41"/>
      <c r="BN6146" s="41"/>
      <c r="BO6146" s="41"/>
      <c r="BP6146" s="108"/>
      <c r="CG6146" s="102"/>
      <c r="CI6146" s="45"/>
    </row>
    <row r="6147" spans="37:87" ht="13" customHeight="1">
      <c r="AK6147" s="114"/>
      <c r="AL6147" s="41"/>
      <c r="AM6147" s="41"/>
      <c r="AN6147" s="41"/>
      <c r="AO6147" s="41"/>
      <c r="AP6147" s="41"/>
      <c r="AQ6147" s="41"/>
      <c r="AR6147" s="41"/>
      <c r="AS6147" s="41"/>
      <c r="AT6147" s="41"/>
      <c r="AU6147" s="41"/>
      <c r="AV6147" s="41"/>
      <c r="AW6147" s="41"/>
      <c r="AX6147" s="41"/>
      <c r="AY6147" s="41"/>
      <c r="AZ6147" s="41"/>
      <c r="BA6147" s="41"/>
      <c r="BB6147" s="41"/>
      <c r="BC6147" s="41"/>
      <c r="BD6147" s="41"/>
      <c r="BE6147" s="41"/>
      <c r="BF6147" s="41"/>
      <c r="BG6147" s="41"/>
      <c r="BH6147" s="41"/>
      <c r="BI6147" s="41"/>
      <c r="BJ6147" s="41"/>
      <c r="BK6147" s="41"/>
      <c r="BL6147" s="41"/>
      <c r="BM6147" s="41"/>
      <c r="BN6147" s="41"/>
      <c r="BO6147" s="41"/>
      <c r="BP6147" s="108"/>
      <c r="CG6147" s="102"/>
      <c r="CI6147" s="45"/>
    </row>
    <row r="6148" spans="37:87" ht="13" customHeight="1">
      <c r="AK6148" s="114"/>
      <c r="AL6148" s="41"/>
      <c r="AM6148" s="41"/>
      <c r="AN6148" s="41"/>
      <c r="AO6148" s="41"/>
      <c r="AP6148" s="41"/>
      <c r="AQ6148" s="41"/>
      <c r="AR6148" s="41"/>
      <c r="AS6148" s="41"/>
      <c r="AT6148" s="41"/>
      <c r="AU6148" s="41"/>
      <c r="AV6148" s="41"/>
      <c r="AW6148" s="41"/>
      <c r="AX6148" s="41"/>
      <c r="AY6148" s="41"/>
      <c r="AZ6148" s="41"/>
      <c r="BA6148" s="41"/>
      <c r="BB6148" s="41"/>
      <c r="BC6148" s="41"/>
      <c r="BD6148" s="41"/>
      <c r="BE6148" s="41"/>
      <c r="BF6148" s="41"/>
      <c r="BG6148" s="41"/>
      <c r="BH6148" s="41"/>
      <c r="BI6148" s="41"/>
      <c r="BJ6148" s="41"/>
      <c r="BK6148" s="41"/>
      <c r="BL6148" s="41"/>
      <c r="BM6148" s="41"/>
      <c r="BN6148" s="41"/>
      <c r="BO6148" s="41"/>
      <c r="BP6148" s="108"/>
      <c r="CG6148" s="102"/>
      <c r="CI6148" s="45"/>
    </row>
    <row r="6149" spans="37:87" ht="13" customHeight="1">
      <c r="AK6149" s="114"/>
      <c r="AL6149" s="41"/>
      <c r="AM6149" s="41"/>
      <c r="AN6149" s="41"/>
      <c r="AO6149" s="41"/>
      <c r="AP6149" s="41"/>
      <c r="AQ6149" s="41"/>
      <c r="AR6149" s="41"/>
      <c r="AS6149" s="41"/>
      <c r="AT6149" s="41"/>
      <c r="AU6149" s="41"/>
      <c r="AV6149" s="41"/>
      <c r="AW6149" s="41"/>
      <c r="AX6149" s="41"/>
      <c r="AY6149" s="41"/>
      <c r="AZ6149" s="41"/>
      <c r="BA6149" s="41"/>
      <c r="BB6149" s="41"/>
      <c r="BC6149" s="41"/>
      <c r="BD6149" s="41"/>
      <c r="BE6149" s="41"/>
      <c r="BF6149" s="41"/>
      <c r="BG6149" s="41"/>
      <c r="BH6149" s="41"/>
      <c r="BI6149" s="41"/>
      <c r="BJ6149" s="41"/>
      <c r="BK6149" s="41"/>
      <c r="BL6149" s="41"/>
      <c r="BM6149" s="41"/>
      <c r="BN6149" s="41"/>
      <c r="BO6149" s="41"/>
      <c r="BP6149" s="108"/>
      <c r="CG6149" s="102"/>
      <c r="CI6149" s="45"/>
    </row>
    <row r="6150" spans="37:87" ht="13" customHeight="1">
      <c r="AK6150" s="114"/>
      <c r="AL6150" s="41"/>
      <c r="AM6150" s="41"/>
      <c r="AN6150" s="41"/>
      <c r="AO6150" s="41"/>
      <c r="AP6150" s="41"/>
      <c r="AQ6150" s="41"/>
      <c r="AR6150" s="41"/>
      <c r="AS6150" s="41"/>
      <c r="AT6150" s="41"/>
      <c r="AU6150" s="41"/>
      <c r="AV6150" s="41"/>
      <c r="AW6150" s="41"/>
      <c r="AX6150" s="41"/>
      <c r="AY6150" s="41"/>
      <c r="AZ6150" s="41"/>
      <c r="BA6150" s="41"/>
      <c r="BB6150" s="41"/>
      <c r="BC6150" s="41"/>
      <c r="BD6150" s="41"/>
      <c r="BE6150" s="41"/>
      <c r="BF6150" s="41"/>
      <c r="BG6150" s="41"/>
      <c r="BH6150" s="41"/>
      <c r="BI6150" s="41"/>
      <c r="BJ6150" s="41"/>
      <c r="BK6150" s="41"/>
      <c r="BL6150" s="41"/>
      <c r="BM6150" s="41"/>
      <c r="BN6150" s="41"/>
      <c r="BO6150" s="41"/>
      <c r="BP6150" s="108"/>
      <c r="CG6150" s="102"/>
      <c r="CI6150" s="45"/>
    </row>
    <row r="6151" spans="37:87" ht="13" customHeight="1">
      <c r="AK6151" s="114"/>
      <c r="AL6151" s="41"/>
      <c r="AM6151" s="41"/>
      <c r="AN6151" s="41"/>
      <c r="AO6151" s="41"/>
      <c r="AP6151" s="41"/>
      <c r="AQ6151" s="41"/>
      <c r="AR6151" s="41"/>
      <c r="AS6151" s="41"/>
      <c r="AT6151" s="41"/>
      <c r="AU6151" s="41"/>
      <c r="AV6151" s="41"/>
      <c r="AW6151" s="41"/>
      <c r="AX6151" s="41"/>
      <c r="AY6151" s="41"/>
      <c r="AZ6151" s="41"/>
      <c r="BA6151" s="41"/>
      <c r="BB6151" s="41"/>
      <c r="BC6151" s="41"/>
      <c r="BD6151" s="41"/>
      <c r="BE6151" s="41"/>
      <c r="BF6151" s="41"/>
      <c r="BG6151" s="41"/>
      <c r="BH6151" s="41"/>
      <c r="BI6151" s="41"/>
      <c r="BJ6151" s="41"/>
      <c r="BK6151" s="41"/>
      <c r="BL6151" s="41"/>
      <c r="BM6151" s="41"/>
      <c r="BN6151" s="41"/>
      <c r="BO6151" s="41"/>
      <c r="BP6151" s="108"/>
      <c r="CG6151" s="102"/>
      <c r="CI6151" s="45"/>
    </row>
    <row r="6152" spans="37:87" ht="13" customHeight="1">
      <c r="AK6152" s="114"/>
      <c r="AL6152" s="41"/>
      <c r="AM6152" s="41"/>
      <c r="AN6152" s="41"/>
      <c r="AO6152" s="41"/>
      <c r="AP6152" s="41"/>
      <c r="AQ6152" s="41"/>
      <c r="AR6152" s="41"/>
      <c r="AS6152" s="41"/>
      <c r="AT6152" s="41"/>
      <c r="AU6152" s="41"/>
      <c r="AV6152" s="41"/>
      <c r="AW6152" s="41"/>
      <c r="AX6152" s="41"/>
      <c r="AY6152" s="41"/>
      <c r="AZ6152" s="41"/>
      <c r="BA6152" s="41"/>
      <c r="BB6152" s="41"/>
      <c r="BC6152" s="41"/>
      <c r="BD6152" s="41"/>
      <c r="BE6152" s="41"/>
      <c r="BF6152" s="41"/>
      <c r="BG6152" s="41"/>
      <c r="BH6152" s="41"/>
      <c r="BI6152" s="41"/>
      <c r="BJ6152" s="41"/>
      <c r="BK6152" s="41"/>
      <c r="BL6152" s="41"/>
      <c r="BM6152" s="41"/>
      <c r="BN6152" s="41"/>
      <c r="BO6152" s="41"/>
      <c r="BP6152" s="108"/>
      <c r="CG6152" s="102"/>
      <c r="CI6152" s="45"/>
    </row>
    <row r="6153" spans="37:87" ht="13" customHeight="1">
      <c r="AK6153" s="114"/>
      <c r="AL6153" s="41"/>
      <c r="AM6153" s="41"/>
      <c r="AN6153" s="41"/>
      <c r="AO6153" s="41"/>
      <c r="AP6153" s="41"/>
      <c r="AQ6153" s="41"/>
      <c r="AR6153" s="41"/>
      <c r="AS6153" s="41"/>
      <c r="AT6153" s="41"/>
      <c r="AU6153" s="41"/>
      <c r="AV6153" s="41"/>
      <c r="AW6153" s="41"/>
      <c r="AX6153" s="41"/>
      <c r="AY6153" s="41"/>
      <c r="AZ6153" s="41"/>
      <c r="BA6153" s="41"/>
      <c r="BB6153" s="41"/>
      <c r="BC6153" s="41"/>
      <c r="BD6153" s="41"/>
      <c r="BE6153" s="41"/>
      <c r="BF6153" s="41"/>
      <c r="BG6153" s="41"/>
      <c r="BH6153" s="41"/>
      <c r="BI6153" s="41"/>
      <c r="BJ6153" s="41"/>
      <c r="BK6153" s="41"/>
      <c r="BL6153" s="41"/>
      <c r="BM6153" s="41"/>
      <c r="BN6153" s="41"/>
      <c r="BO6153" s="41"/>
      <c r="BP6153" s="108"/>
      <c r="CG6153" s="102"/>
      <c r="CI6153" s="45"/>
    </row>
    <row r="6154" spans="37:87" ht="13" customHeight="1">
      <c r="AK6154" s="114"/>
      <c r="AL6154" s="41"/>
      <c r="AM6154" s="41"/>
      <c r="AN6154" s="41"/>
      <c r="AO6154" s="41"/>
      <c r="AP6154" s="41"/>
      <c r="AQ6154" s="41"/>
      <c r="AR6154" s="41"/>
      <c r="AS6154" s="41"/>
      <c r="AT6154" s="41"/>
      <c r="AU6154" s="41"/>
      <c r="AV6154" s="41"/>
      <c r="AW6154" s="41"/>
      <c r="AX6154" s="41"/>
      <c r="AY6154" s="41"/>
      <c r="AZ6154" s="41"/>
      <c r="BA6154" s="41"/>
      <c r="BB6154" s="41"/>
      <c r="BC6154" s="41"/>
      <c r="BD6154" s="41"/>
      <c r="BE6154" s="41"/>
      <c r="BF6154" s="41"/>
      <c r="BG6154" s="41"/>
      <c r="BH6154" s="41"/>
      <c r="BI6154" s="41"/>
      <c r="BJ6154" s="41"/>
      <c r="BK6154" s="41"/>
      <c r="BL6154" s="41"/>
      <c r="BM6154" s="41"/>
      <c r="BN6154" s="41"/>
      <c r="BO6154" s="41"/>
      <c r="BP6154" s="108"/>
      <c r="CG6154" s="102"/>
      <c r="CI6154" s="45"/>
    </row>
    <row r="6155" spans="37:87" ht="13" customHeight="1">
      <c r="AK6155" s="114"/>
      <c r="AL6155" s="41"/>
      <c r="AM6155" s="41"/>
      <c r="AN6155" s="41"/>
      <c r="AO6155" s="41"/>
      <c r="AP6155" s="41"/>
      <c r="AQ6155" s="41"/>
      <c r="AR6155" s="41"/>
      <c r="AS6155" s="41"/>
      <c r="AT6155" s="41"/>
      <c r="AU6155" s="41"/>
      <c r="AV6155" s="41"/>
      <c r="AW6155" s="41"/>
      <c r="AX6155" s="41"/>
      <c r="AY6155" s="41"/>
      <c r="AZ6155" s="41"/>
      <c r="BA6155" s="41"/>
      <c r="BB6155" s="41"/>
      <c r="BC6155" s="41"/>
      <c r="BD6155" s="41"/>
      <c r="BE6155" s="41"/>
      <c r="BF6155" s="41"/>
      <c r="BG6155" s="41"/>
      <c r="BH6155" s="41"/>
      <c r="BI6155" s="41"/>
      <c r="BJ6155" s="41"/>
      <c r="BK6155" s="41"/>
      <c r="BL6155" s="41"/>
      <c r="BM6155" s="41"/>
      <c r="BN6155" s="41"/>
      <c r="BO6155" s="41"/>
      <c r="BP6155" s="108"/>
      <c r="CG6155" s="102"/>
      <c r="CI6155" s="45"/>
    </row>
    <row r="6156" spans="37:87" ht="13" customHeight="1">
      <c r="AK6156" s="114"/>
      <c r="AL6156" s="41"/>
      <c r="AM6156" s="41"/>
      <c r="AN6156" s="41"/>
      <c r="AO6156" s="41"/>
      <c r="AP6156" s="41"/>
      <c r="AQ6156" s="41"/>
      <c r="AR6156" s="41"/>
      <c r="AS6156" s="41"/>
      <c r="AT6156" s="41"/>
      <c r="AU6156" s="41"/>
      <c r="AV6156" s="41"/>
      <c r="AW6156" s="41"/>
      <c r="AX6156" s="41"/>
      <c r="AY6156" s="41"/>
      <c r="AZ6156" s="41"/>
      <c r="BA6156" s="41"/>
      <c r="BB6156" s="41"/>
      <c r="BC6156" s="41"/>
      <c r="BD6156" s="41"/>
      <c r="BE6156" s="41"/>
      <c r="BF6156" s="41"/>
      <c r="BG6156" s="41"/>
      <c r="BH6156" s="41"/>
      <c r="BI6156" s="41"/>
      <c r="BJ6156" s="41"/>
      <c r="BK6156" s="41"/>
      <c r="BL6156" s="41"/>
      <c r="BM6156" s="41"/>
      <c r="BN6156" s="41"/>
      <c r="BO6156" s="41"/>
      <c r="BP6156" s="108"/>
      <c r="CG6156" s="102"/>
      <c r="CI6156" s="45"/>
    </row>
    <row r="6157" spans="37:87" ht="13" customHeight="1">
      <c r="AK6157" s="114"/>
      <c r="AL6157" s="41"/>
      <c r="AM6157" s="41"/>
      <c r="AN6157" s="41"/>
      <c r="AO6157" s="41"/>
      <c r="AP6157" s="41"/>
      <c r="AQ6157" s="41"/>
      <c r="AR6157" s="41"/>
      <c r="AS6157" s="41"/>
      <c r="AT6157" s="41"/>
      <c r="AU6157" s="41"/>
      <c r="AV6157" s="41"/>
      <c r="AW6157" s="41"/>
      <c r="AX6157" s="41"/>
      <c r="AY6157" s="41"/>
      <c r="AZ6157" s="41"/>
      <c r="BA6157" s="41"/>
      <c r="BB6157" s="41"/>
      <c r="BC6157" s="41"/>
      <c r="BD6157" s="41"/>
      <c r="BE6157" s="41"/>
      <c r="BF6157" s="41"/>
      <c r="BG6157" s="41"/>
      <c r="BH6157" s="41"/>
      <c r="BI6157" s="41"/>
      <c r="BJ6157" s="41"/>
      <c r="BK6157" s="41"/>
      <c r="BL6157" s="41"/>
      <c r="BM6157" s="41"/>
      <c r="BN6157" s="41"/>
      <c r="BO6157" s="41"/>
      <c r="BP6157" s="108"/>
      <c r="CG6157" s="102"/>
      <c r="CI6157" s="45"/>
    </row>
    <row r="6158" spans="37:87" ht="13" customHeight="1">
      <c r="AK6158" s="114"/>
      <c r="AL6158" s="41"/>
      <c r="AM6158" s="41"/>
      <c r="AN6158" s="41"/>
      <c r="AO6158" s="41"/>
      <c r="AP6158" s="41"/>
      <c r="AQ6158" s="41"/>
      <c r="AR6158" s="41"/>
      <c r="AS6158" s="41"/>
      <c r="AT6158" s="41"/>
      <c r="AU6158" s="41"/>
      <c r="AV6158" s="41"/>
      <c r="AW6158" s="41"/>
      <c r="AX6158" s="41"/>
      <c r="AY6158" s="41"/>
      <c r="AZ6158" s="41"/>
      <c r="BA6158" s="41"/>
      <c r="BB6158" s="41"/>
      <c r="BC6158" s="41"/>
      <c r="BD6158" s="41"/>
      <c r="BE6158" s="41"/>
      <c r="BF6158" s="41"/>
      <c r="BG6158" s="41"/>
      <c r="BH6158" s="41"/>
      <c r="BI6158" s="41"/>
      <c r="BJ6158" s="41"/>
      <c r="BK6158" s="41"/>
      <c r="BL6158" s="41"/>
      <c r="BM6158" s="41"/>
      <c r="BN6158" s="41"/>
      <c r="BO6158" s="41"/>
      <c r="BP6158" s="108"/>
      <c r="CG6158" s="102"/>
      <c r="CI6158" s="45"/>
    </row>
    <row r="6159" spans="37:87" ht="13" customHeight="1">
      <c r="AK6159" s="114"/>
      <c r="AL6159" s="41"/>
      <c r="AM6159" s="41"/>
      <c r="AN6159" s="41"/>
      <c r="AO6159" s="41"/>
      <c r="AP6159" s="41"/>
      <c r="AQ6159" s="41"/>
      <c r="AR6159" s="41"/>
      <c r="AS6159" s="41"/>
      <c r="AT6159" s="41"/>
      <c r="AU6159" s="41"/>
      <c r="AV6159" s="41"/>
      <c r="AW6159" s="41"/>
      <c r="AX6159" s="41"/>
      <c r="AY6159" s="41"/>
      <c r="AZ6159" s="41"/>
      <c r="BA6159" s="41"/>
      <c r="BB6159" s="41"/>
      <c r="BC6159" s="41"/>
      <c r="BD6159" s="41"/>
      <c r="BE6159" s="41"/>
      <c r="BF6159" s="41"/>
      <c r="BG6159" s="41"/>
      <c r="BH6159" s="41"/>
      <c r="BI6159" s="41"/>
      <c r="BJ6159" s="41"/>
      <c r="BK6159" s="41"/>
      <c r="BL6159" s="41"/>
      <c r="BM6159" s="41"/>
      <c r="BN6159" s="41"/>
      <c r="BO6159" s="41"/>
      <c r="BP6159" s="108"/>
      <c r="CG6159" s="102"/>
      <c r="CI6159" s="45"/>
    </row>
    <row r="6160" spans="37:87" ht="13" customHeight="1">
      <c r="AK6160" s="114"/>
      <c r="AL6160" s="41"/>
      <c r="AM6160" s="41"/>
      <c r="AN6160" s="41"/>
      <c r="AO6160" s="41"/>
      <c r="AP6160" s="41"/>
      <c r="AQ6160" s="41"/>
      <c r="AR6160" s="41"/>
      <c r="AS6160" s="41"/>
      <c r="AT6160" s="41"/>
      <c r="AU6160" s="41"/>
      <c r="AV6160" s="41"/>
      <c r="AW6160" s="41"/>
      <c r="AX6160" s="41"/>
      <c r="AY6160" s="41"/>
      <c r="AZ6160" s="41"/>
      <c r="BA6160" s="41"/>
      <c r="BB6160" s="41"/>
      <c r="BC6160" s="41"/>
      <c r="BD6160" s="41"/>
      <c r="BE6160" s="41"/>
      <c r="BF6160" s="41"/>
      <c r="BG6160" s="41"/>
      <c r="BH6160" s="41"/>
      <c r="BI6160" s="41"/>
      <c r="BJ6160" s="41"/>
      <c r="BK6160" s="41"/>
      <c r="BL6160" s="41"/>
      <c r="BM6160" s="41"/>
      <c r="BN6160" s="41"/>
      <c r="BO6160" s="41"/>
      <c r="BP6160" s="108"/>
      <c r="CG6160" s="102"/>
      <c r="CI6160" s="45"/>
    </row>
    <row r="6161" spans="37:87" ht="13" customHeight="1">
      <c r="AK6161" s="114"/>
      <c r="AL6161" s="41"/>
      <c r="AM6161" s="41"/>
      <c r="AN6161" s="41"/>
      <c r="AO6161" s="41"/>
      <c r="AP6161" s="41"/>
      <c r="AQ6161" s="41"/>
      <c r="AR6161" s="41"/>
      <c r="AS6161" s="41"/>
      <c r="AT6161" s="41"/>
      <c r="AU6161" s="41"/>
      <c r="AV6161" s="41"/>
      <c r="AW6161" s="41"/>
      <c r="AX6161" s="41"/>
      <c r="AY6161" s="41"/>
      <c r="AZ6161" s="41"/>
      <c r="BA6161" s="41"/>
      <c r="BB6161" s="41"/>
      <c r="BC6161" s="41"/>
      <c r="BD6161" s="41"/>
      <c r="BE6161" s="41"/>
      <c r="BF6161" s="41"/>
      <c r="BG6161" s="41"/>
      <c r="BH6161" s="41"/>
      <c r="BI6161" s="41"/>
      <c r="BJ6161" s="41"/>
      <c r="BK6161" s="41"/>
      <c r="BL6161" s="41"/>
      <c r="BM6161" s="41"/>
      <c r="BN6161" s="41"/>
      <c r="BO6161" s="41"/>
      <c r="BP6161" s="108"/>
      <c r="CG6161" s="102"/>
      <c r="CI6161" s="45"/>
    </row>
    <row r="6162" spans="37:87" ht="13" customHeight="1">
      <c r="AK6162" s="114"/>
      <c r="AL6162" s="41"/>
      <c r="AM6162" s="41"/>
      <c r="AN6162" s="41"/>
      <c r="AO6162" s="41"/>
      <c r="AP6162" s="41"/>
      <c r="AQ6162" s="41"/>
      <c r="AR6162" s="41"/>
      <c r="AS6162" s="41"/>
      <c r="AT6162" s="41"/>
      <c r="AU6162" s="41"/>
      <c r="AV6162" s="41"/>
      <c r="AW6162" s="41"/>
      <c r="AX6162" s="41"/>
      <c r="AY6162" s="41"/>
      <c r="AZ6162" s="41"/>
      <c r="BA6162" s="41"/>
      <c r="BB6162" s="41"/>
      <c r="BC6162" s="41"/>
      <c r="BD6162" s="41"/>
      <c r="BE6162" s="41"/>
      <c r="BF6162" s="41"/>
      <c r="BG6162" s="41"/>
      <c r="BH6162" s="41"/>
      <c r="BI6162" s="41"/>
      <c r="BJ6162" s="41"/>
      <c r="BK6162" s="41"/>
      <c r="BL6162" s="41"/>
      <c r="BM6162" s="41"/>
      <c r="BN6162" s="41"/>
      <c r="BO6162" s="41"/>
      <c r="BP6162" s="108"/>
      <c r="CG6162" s="102"/>
      <c r="CI6162" s="45"/>
    </row>
    <row r="6163" spans="37:87" ht="13" customHeight="1">
      <c r="AK6163" s="114"/>
      <c r="AL6163" s="41"/>
      <c r="AM6163" s="41"/>
      <c r="AN6163" s="41"/>
      <c r="AO6163" s="41"/>
      <c r="AP6163" s="41"/>
      <c r="AQ6163" s="41"/>
      <c r="AR6163" s="41"/>
      <c r="AS6163" s="41"/>
      <c r="AT6163" s="41"/>
      <c r="AU6163" s="41"/>
      <c r="AV6163" s="41"/>
      <c r="AW6163" s="41"/>
      <c r="AX6163" s="41"/>
      <c r="AY6163" s="41"/>
      <c r="AZ6163" s="41"/>
      <c r="BA6163" s="41"/>
      <c r="BB6163" s="41"/>
      <c r="BC6163" s="41"/>
      <c r="BD6163" s="41"/>
      <c r="BE6163" s="41"/>
      <c r="BF6163" s="41"/>
      <c r="BG6163" s="41"/>
      <c r="BH6163" s="41"/>
      <c r="BI6163" s="41"/>
      <c r="BJ6163" s="41"/>
      <c r="BK6163" s="41"/>
      <c r="BL6163" s="41"/>
      <c r="BM6163" s="41"/>
      <c r="BN6163" s="41"/>
      <c r="BO6163" s="41"/>
      <c r="BP6163" s="108"/>
      <c r="CG6163" s="102"/>
      <c r="CI6163" s="45"/>
    </row>
    <row r="6164" spans="37:87" ht="13" customHeight="1">
      <c r="AK6164" s="114"/>
      <c r="AL6164" s="41"/>
      <c r="AM6164" s="41"/>
      <c r="AN6164" s="41"/>
      <c r="AO6164" s="41"/>
      <c r="AP6164" s="41"/>
      <c r="AQ6164" s="41"/>
      <c r="AR6164" s="41"/>
      <c r="AS6164" s="41"/>
      <c r="AT6164" s="41"/>
      <c r="AU6164" s="41"/>
      <c r="AV6164" s="41"/>
      <c r="AW6164" s="41"/>
      <c r="AX6164" s="41"/>
      <c r="AY6164" s="41"/>
      <c r="AZ6164" s="41"/>
      <c r="BA6164" s="41"/>
      <c r="BB6164" s="41"/>
      <c r="BC6164" s="41"/>
      <c r="BD6164" s="41"/>
      <c r="BE6164" s="41"/>
      <c r="BF6164" s="41"/>
      <c r="BG6164" s="41"/>
      <c r="BH6164" s="41"/>
      <c r="BI6164" s="41"/>
      <c r="BJ6164" s="41"/>
      <c r="BK6164" s="41"/>
      <c r="BL6164" s="41"/>
      <c r="BM6164" s="41"/>
      <c r="BN6164" s="41"/>
      <c r="BO6164" s="41"/>
      <c r="BP6164" s="108"/>
      <c r="CG6164" s="102"/>
      <c r="CI6164" s="45"/>
    </row>
    <row r="6165" spans="37:87" ht="13" customHeight="1">
      <c r="AK6165" s="114"/>
      <c r="AL6165" s="41"/>
      <c r="AM6165" s="41"/>
      <c r="AN6165" s="41"/>
      <c r="AO6165" s="41"/>
      <c r="AP6165" s="41"/>
      <c r="AQ6165" s="41"/>
      <c r="AR6165" s="41"/>
      <c r="AS6165" s="41"/>
      <c r="AT6165" s="41"/>
      <c r="AU6165" s="41"/>
      <c r="AV6165" s="41"/>
      <c r="AW6165" s="41"/>
      <c r="AX6165" s="41"/>
      <c r="AY6165" s="41"/>
      <c r="AZ6165" s="41"/>
      <c r="BA6165" s="41"/>
      <c r="BB6165" s="41"/>
      <c r="BC6165" s="41"/>
      <c r="BD6165" s="41"/>
      <c r="BE6165" s="41"/>
      <c r="BF6165" s="41"/>
      <c r="BG6165" s="41"/>
      <c r="BH6165" s="41"/>
      <c r="BI6165" s="41"/>
      <c r="BJ6165" s="41"/>
      <c r="BK6165" s="41"/>
      <c r="BL6165" s="41"/>
      <c r="BM6165" s="41"/>
      <c r="BN6165" s="41"/>
      <c r="BO6165" s="41"/>
      <c r="BP6165" s="108"/>
      <c r="CG6165" s="102"/>
      <c r="CI6165" s="45"/>
    </row>
    <row r="6166" spans="37:87" ht="13" customHeight="1">
      <c r="AK6166" s="114"/>
      <c r="AL6166" s="41"/>
      <c r="AM6166" s="41"/>
      <c r="AN6166" s="41"/>
      <c r="AO6166" s="41"/>
      <c r="AP6166" s="41"/>
      <c r="AQ6166" s="41"/>
      <c r="AR6166" s="41"/>
      <c r="AS6166" s="41"/>
      <c r="AT6166" s="41"/>
      <c r="AU6166" s="41"/>
      <c r="AV6166" s="41"/>
      <c r="AW6166" s="41"/>
      <c r="AX6166" s="41"/>
      <c r="AY6166" s="41"/>
      <c r="AZ6166" s="41"/>
      <c r="BA6166" s="41"/>
      <c r="BB6166" s="41"/>
      <c r="BC6166" s="41"/>
      <c r="BD6166" s="41"/>
      <c r="BE6166" s="41"/>
      <c r="BF6166" s="41"/>
      <c r="BG6166" s="41"/>
      <c r="BH6166" s="41"/>
      <c r="BI6166" s="41"/>
      <c r="BJ6166" s="41"/>
      <c r="BK6166" s="41"/>
      <c r="BL6166" s="41"/>
      <c r="BM6166" s="41"/>
      <c r="BN6166" s="41"/>
      <c r="BO6166" s="41"/>
      <c r="BP6166" s="108"/>
      <c r="CG6166" s="102"/>
      <c r="CI6166" s="45"/>
    </row>
    <row r="6167" spans="37:87" ht="13" customHeight="1">
      <c r="AK6167" s="114"/>
      <c r="AL6167" s="41"/>
      <c r="AM6167" s="41"/>
      <c r="AN6167" s="41"/>
      <c r="AO6167" s="41"/>
      <c r="AP6167" s="41"/>
      <c r="AQ6167" s="41"/>
      <c r="AR6167" s="41"/>
      <c r="AS6167" s="41"/>
      <c r="AT6167" s="41"/>
      <c r="AU6167" s="41"/>
      <c r="AV6167" s="41"/>
      <c r="AW6167" s="41"/>
      <c r="AX6167" s="41"/>
      <c r="AY6167" s="41"/>
      <c r="AZ6167" s="41"/>
      <c r="BA6167" s="41"/>
      <c r="BB6167" s="41"/>
      <c r="BC6167" s="41"/>
      <c r="BD6167" s="41"/>
      <c r="BE6167" s="41"/>
      <c r="BF6167" s="41"/>
      <c r="BG6167" s="41"/>
      <c r="BH6167" s="41"/>
      <c r="BI6167" s="41"/>
      <c r="BJ6167" s="41"/>
      <c r="BK6167" s="41"/>
      <c r="BL6167" s="41"/>
      <c r="BM6167" s="41"/>
      <c r="BN6167" s="41"/>
      <c r="BO6167" s="41"/>
      <c r="BP6167" s="108"/>
      <c r="CG6167" s="102"/>
      <c r="CI6167" s="45"/>
    </row>
    <row r="6168" spans="37:87" ht="13" customHeight="1">
      <c r="AK6168" s="114"/>
      <c r="AL6168" s="41"/>
      <c r="AM6168" s="41"/>
      <c r="AN6168" s="41"/>
      <c r="AO6168" s="41"/>
      <c r="AP6168" s="41"/>
      <c r="AQ6168" s="41"/>
      <c r="AR6168" s="41"/>
      <c r="AS6168" s="41"/>
      <c r="AT6168" s="41"/>
      <c r="AU6168" s="41"/>
      <c r="AV6168" s="41"/>
      <c r="AW6168" s="41"/>
      <c r="AX6168" s="41"/>
      <c r="AY6168" s="41"/>
      <c r="AZ6168" s="41"/>
      <c r="BA6168" s="41"/>
      <c r="BB6168" s="41"/>
      <c r="BC6168" s="41"/>
      <c r="BD6168" s="41"/>
      <c r="BE6168" s="41"/>
      <c r="BF6168" s="41"/>
      <c r="BG6168" s="41"/>
      <c r="BH6168" s="41"/>
      <c r="BI6168" s="41"/>
      <c r="BJ6168" s="41"/>
      <c r="BK6168" s="41"/>
      <c r="BL6168" s="41"/>
      <c r="BM6168" s="41"/>
      <c r="BN6168" s="41"/>
      <c r="BO6168" s="41"/>
      <c r="BP6168" s="108"/>
      <c r="CG6168" s="102"/>
      <c r="CI6168" s="45"/>
    </row>
    <row r="6169" spans="37:87" ht="13" customHeight="1">
      <c r="AK6169" s="114"/>
      <c r="AL6169" s="41"/>
      <c r="AM6169" s="41"/>
      <c r="AN6169" s="41"/>
      <c r="AO6169" s="41"/>
      <c r="AP6169" s="41"/>
      <c r="AQ6169" s="41"/>
      <c r="AR6169" s="41"/>
      <c r="AS6169" s="41"/>
      <c r="AT6169" s="41"/>
      <c r="AU6169" s="41"/>
      <c r="AV6169" s="41"/>
      <c r="AW6169" s="41"/>
      <c r="AX6169" s="41"/>
      <c r="AY6169" s="41"/>
      <c r="AZ6169" s="41"/>
      <c r="BA6169" s="41"/>
      <c r="BB6169" s="41"/>
      <c r="BC6169" s="41"/>
      <c r="BD6169" s="41"/>
      <c r="BE6169" s="41"/>
      <c r="BF6169" s="41"/>
      <c r="BG6169" s="41"/>
      <c r="BH6169" s="41"/>
      <c r="BI6169" s="41"/>
      <c r="BJ6169" s="41"/>
      <c r="BK6169" s="41"/>
      <c r="BL6169" s="41"/>
      <c r="BM6169" s="41"/>
      <c r="BN6169" s="41"/>
      <c r="BO6169" s="41"/>
      <c r="BP6169" s="108"/>
      <c r="CG6169" s="102"/>
      <c r="CI6169" s="45"/>
    </row>
    <row r="6170" spans="37:87" ht="13" customHeight="1">
      <c r="AK6170" s="114"/>
      <c r="AL6170" s="41"/>
      <c r="AM6170" s="41"/>
      <c r="AN6170" s="41"/>
      <c r="AO6170" s="41"/>
      <c r="AP6170" s="41"/>
      <c r="AQ6170" s="41"/>
      <c r="AR6170" s="41"/>
      <c r="AS6170" s="41"/>
      <c r="AT6170" s="41"/>
      <c r="AU6170" s="41"/>
      <c r="AV6170" s="41"/>
      <c r="AW6170" s="41"/>
      <c r="AX6170" s="41"/>
      <c r="AY6170" s="41"/>
      <c r="AZ6170" s="41"/>
      <c r="BA6170" s="41"/>
      <c r="BB6170" s="41"/>
      <c r="BC6170" s="41"/>
      <c r="BD6170" s="41"/>
      <c r="BE6170" s="41"/>
      <c r="BF6170" s="41"/>
      <c r="BG6170" s="41"/>
      <c r="BH6170" s="41"/>
      <c r="BI6170" s="41"/>
      <c r="BJ6170" s="41"/>
      <c r="BK6170" s="41"/>
      <c r="BL6170" s="41"/>
      <c r="BM6170" s="41"/>
      <c r="BN6170" s="41"/>
      <c r="BO6170" s="41"/>
      <c r="BP6170" s="108"/>
      <c r="CG6170" s="102"/>
      <c r="CI6170" s="45"/>
    </row>
    <row r="6171" spans="37:87" ht="13" customHeight="1">
      <c r="AK6171" s="114"/>
      <c r="AL6171" s="41"/>
      <c r="AM6171" s="41"/>
      <c r="AN6171" s="41"/>
      <c r="AO6171" s="41"/>
      <c r="AP6171" s="41"/>
      <c r="AQ6171" s="41"/>
      <c r="AR6171" s="41"/>
      <c r="AS6171" s="41"/>
      <c r="AT6171" s="41"/>
      <c r="AU6171" s="41"/>
      <c r="AV6171" s="41"/>
      <c r="AW6171" s="41"/>
      <c r="AX6171" s="41"/>
      <c r="AY6171" s="41"/>
      <c r="AZ6171" s="41"/>
      <c r="BA6171" s="41"/>
      <c r="BB6171" s="41"/>
      <c r="BC6171" s="41"/>
      <c r="BD6171" s="41"/>
      <c r="BE6171" s="41"/>
      <c r="BF6171" s="41"/>
      <c r="BG6171" s="41"/>
      <c r="BH6171" s="41"/>
      <c r="BI6171" s="41"/>
      <c r="BJ6171" s="41"/>
      <c r="BK6171" s="41"/>
      <c r="BL6171" s="41"/>
      <c r="BM6171" s="41"/>
      <c r="BN6171" s="41"/>
      <c r="BO6171" s="41"/>
      <c r="BP6171" s="108"/>
      <c r="CG6171" s="102"/>
      <c r="CI6171" s="45"/>
    </row>
    <row r="6172" spans="37:87" ht="13" customHeight="1">
      <c r="AK6172" s="114"/>
      <c r="AL6172" s="41"/>
      <c r="AM6172" s="41"/>
      <c r="AN6172" s="41"/>
      <c r="AO6172" s="41"/>
      <c r="AP6172" s="41"/>
      <c r="AQ6172" s="41"/>
      <c r="AR6172" s="41"/>
      <c r="AS6172" s="41"/>
      <c r="AT6172" s="41"/>
      <c r="AU6172" s="41"/>
      <c r="AV6172" s="41"/>
      <c r="AW6172" s="41"/>
      <c r="AX6172" s="41"/>
      <c r="AY6172" s="41"/>
      <c r="AZ6172" s="41"/>
      <c r="BA6172" s="41"/>
      <c r="BB6172" s="41"/>
      <c r="BC6172" s="41"/>
      <c r="BD6172" s="41"/>
      <c r="BE6172" s="41"/>
      <c r="BF6172" s="41"/>
      <c r="BG6172" s="41"/>
      <c r="BH6172" s="41"/>
      <c r="BI6172" s="41"/>
      <c r="BJ6172" s="41"/>
      <c r="BK6172" s="41"/>
      <c r="BL6172" s="41"/>
      <c r="BM6172" s="41"/>
      <c r="BN6172" s="41"/>
      <c r="BO6172" s="41"/>
      <c r="BP6172" s="108"/>
      <c r="CG6172" s="102"/>
      <c r="CI6172" s="45"/>
    </row>
    <row r="6173" spans="37:87" ht="13" customHeight="1">
      <c r="AK6173" s="114"/>
      <c r="AL6173" s="41"/>
      <c r="AM6173" s="41"/>
      <c r="AN6173" s="41"/>
      <c r="AO6173" s="41"/>
      <c r="AP6173" s="41"/>
      <c r="AQ6173" s="41"/>
      <c r="AR6173" s="41"/>
      <c r="AS6173" s="41"/>
      <c r="AT6173" s="41"/>
      <c r="AU6173" s="41"/>
      <c r="AV6173" s="41"/>
      <c r="AW6173" s="41"/>
      <c r="AX6173" s="41"/>
      <c r="AY6173" s="41"/>
      <c r="AZ6173" s="41"/>
      <c r="BA6173" s="41"/>
      <c r="BB6173" s="41"/>
      <c r="BC6173" s="41"/>
      <c r="BD6173" s="41"/>
      <c r="BE6173" s="41"/>
      <c r="BF6173" s="41"/>
      <c r="BG6173" s="41"/>
      <c r="BH6173" s="41"/>
      <c r="BI6173" s="41"/>
      <c r="BJ6173" s="41"/>
      <c r="BK6173" s="41"/>
      <c r="BL6173" s="41"/>
      <c r="BM6173" s="41"/>
      <c r="BN6173" s="41"/>
      <c r="BO6173" s="41"/>
      <c r="BP6173" s="108"/>
      <c r="CG6173" s="102"/>
      <c r="CI6173" s="45"/>
    </row>
    <row r="6174" spans="37:87" ht="13" customHeight="1">
      <c r="AK6174" s="114"/>
      <c r="AL6174" s="41"/>
      <c r="AM6174" s="41"/>
      <c r="AN6174" s="41"/>
      <c r="AO6174" s="41"/>
      <c r="AP6174" s="41"/>
      <c r="AQ6174" s="41"/>
      <c r="AR6174" s="41"/>
      <c r="AS6174" s="41"/>
      <c r="AT6174" s="41"/>
      <c r="AU6174" s="41"/>
      <c r="AV6174" s="41"/>
      <c r="AW6174" s="41"/>
      <c r="AX6174" s="41"/>
      <c r="AY6174" s="41"/>
      <c r="AZ6174" s="41"/>
      <c r="BA6174" s="41"/>
      <c r="BB6174" s="41"/>
      <c r="BC6174" s="41"/>
      <c r="BD6174" s="41"/>
      <c r="BE6174" s="41"/>
      <c r="BF6174" s="41"/>
      <c r="BG6174" s="41"/>
      <c r="BH6174" s="41"/>
      <c r="BI6174" s="41"/>
      <c r="BJ6174" s="41"/>
      <c r="BK6174" s="41"/>
      <c r="BL6174" s="41"/>
      <c r="BM6174" s="41"/>
      <c r="BN6174" s="41"/>
      <c r="BO6174" s="41"/>
      <c r="BP6174" s="108"/>
      <c r="CG6174" s="102"/>
      <c r="CI6174" s="45"/>
    </row>
    <row r="6175" spans="37:87" ht="13" customHeight="1">
      <c r="AK6175" s="114"/>
      <c r="AL6175" s="41"/>
      <c r="AM6175" s="41"/>
      <c r="AN6175" s="41"/>
      <c r="AO6175" s="41"/>
      <c r="AP6175" s="41"/>
      <c r="AQ6175" s="41"/>
      <c r="AR6175" s="41"/>
      <c r="AS6175" s="41"/>
      <c r="AT6175" s="41"/>
      <c r="AU6175" s="41"/>
      <c r="AV6175" s="41"/>
      <c r="AW6175" s="41"/>
      <c r="AX6175" s="41"/>
      <c r="AY6175" s="41"/>
      <c r="AZ6175" s="41"/>
      <c r="BA6175" s="41"/>
      <c r="BB6175" s="41"/>
      <c r="BC6175" s="41"/>
      <c r="BD6175" s="41"/>
      <c r="BE6175" s="41"/>
      <c r="BF6175" s="41"/>
      <c r="BG6175" s="41"/>
      <c r="BH6175" s="41"/>
      <c r="BI6175" s="41"/>
      <c r="BJ6175" s="41"/>
      <c r="BK6175" s="41"/>
      <c r="BL6175" s="41"/>
      <c r="BM6175" s="41"/>
      <c r="BN6175" s="41"/>
      <c r="BO6175" s="41"/>
      <c r="BP6175" s="108"/>
      <c r="CG6175" s="102"/>
      <c r="CI6175" s="45"/>
    </row>
    <row r="6176" spans="37:87" ht="13" customHeight="1">
      <c r="AK6176" s="114"/>
      <c r="AL6176" s="41"/>
      <c r="AM6176" s="41"/>
      <c r="AN6176" s="41"/>
      <c r="AO6176" s="41"/>
      <c r="AP6176" s="41"/>
      <c r="AQ6176" s="41"/>
      <c r="AR6176" s="41"/>
      <c r="AS6176" s="41"/>
      <c r="AT6176" s="41"/>
      <c r="AU6176" s="41"/>
      <c r="AV6176" s="41"/>
      <c r="AW6176" s="41"/>
      <c r="AX6176" s="41"/>
      <c r="AY6176" s="41"/>
      <c r="AZ6176" s="41"/>
      <c r="BA6176" s="41"/>
      <c r="BB6176" s="41"/>
      <c r="BC6176" s="41"/>
      <c r="BD6176" s="41"/>
      <c r="BE6176" s="41"/>
      <c r="BF6176" s="41"/>
      <c r="BG6176" s="41"/>
      <c r="BH6176" s="41"/>
      <c r="BI6176" s="41"/>
      <c r="BJ6176" s="41"/>
      <c r="BK6176" s="41"/>
      <c r="BL6176" s="41"/>
      <c r="BM6176" s="41"/>
      <c r="BN6176" s="41"/>
      <c r="BO6176" s="41"/>
      <c r="BP6176" s="108"/>
      <c r="CG6176" s="102"/>
      <c r="CI6176" s="45"/>
    </row>
    <row r="6177" spans="37:87" ht="13" customHeight="1">
      <c r="AK6177" s="114"/>
      <c r="AL6177" s="41"/>
      <c r="AM6177" s="41"/>
      <c r="AN6177" s="41"/>
      <c r="AO6177" s="41"/>
      <c r="AP6177" s="41"/>
      <c r="AQ6177" s="41"/>
      <c r="AR6177" s="41"/>
      <c r="AS6177" s="41"/>
      <c r="AT6177" s="41"/>
      <c r="AU6177" s="41"/>
      <c r="AV6177" s="41"/>
      <c r="AW6177" s="41"/>
      <c r="AX6177" s="41"/>
      <c r="AY6177" s="41"/>
      <c r="AZ6177" s="41"/>
      <c r="BA6177" s="41"/>
      <c r="BB6177" s="41"/>
      <c r="BC6177" s="41"/>
      <c r="BD6177" s="41"/>
      <c r="BE6177" s="41"/>
      <c r="BF6177" s="41"/>
      <c r="BG6177" s="41"/>
      <c r="BH6177" s="41"/>
      <c r="BI6177" s="41"/>
      <c r="BJ6177" s="41"/>
      <c r="BK6177" s="41"/>
      <c r="BL6177" s="41"/>
      <c r="BM6177" s="41"/>
      <c r="BN6177" s="41"/>
      <c r="BO6177" s="41"/>
      <c r="BP6177" s="108"/>
      <c r="CG6177" s="102"/>
      <c r="CI6177" s="45"/>
    </row>
    <row r="6178" spans="37:87" ht="13" customHeight="1">
      <c r="AK6178" s="114"/>
      <c r="AL6178" s="41"/>
      <c r="AM6178" s="41"/>
      <c r="AN6178" s="41"/>
      <c r="AO6178" s="41"/>
      <c r="AP6178" s="41"/>
      <c r="AQ6178" s="41"/>
      <c r="AR6178" s="41"/>
      <c r="AS6178" s="41"/>
      <c r="AT6178" s="41"/>
      <c r="AU6178" s="41"/>
      <c r="AV6178" s="41"/>
      <c r="AW6178" s="41"/>
      <c r="AX6178" s="41"/>
      <c r="AY6178" s="41"/>
      <c r="AZ6178" s="41"/>
      <c r="BA6178" s="41"/>
      <c r="BB6178" s="41"/>
      <c r="BC6178" s="41"/>
      <c r="BD6178" s="41"/>
      <c r="BE6178" s="41"/>
      <c r="BF6178" s="41"/>
      <c r="BG6178" s="41"/>
      <c r="BH6178" s="41"/>
      <c r="BI6178" s="41"/>
      <c r="BJ6178" s="41"/>
      <c r="BK6178" s="41"/>
      <c r="BL6178" s="41"/>
      <c r="BM6178" s="41"/>
      <c r="BN6178" s="41"/>
      <c r="BO6178" s="41"/>
      <c r="BP6178" s="108"/>
      <c r="CG6178" s="102"/>
      <c r="CI6178" s="45"/>
    </row>
    <row r="6179" spans="37:87" ht="13" customHeight="1">
      <c r="AK6179" s="114"/>
      <c r="AL6179" s="41"/>
      <c r="AM6179" s="41"/>
      <c r="AN6179" s="41"/>
      <c r="AO6179" s="41"/>
      <c r="AP6179" s="41"/>
      <c r="AQ6179" s="41"/>
      <c r="AR6179" s="41"/>
      <c r="AS6179" s="41"/>
      <c r="AT6179" s="41"/>
      <c r="AU6179" s="41"/>
      <c r="AV6179" s="41"/>
      <c r="AW6179" s="41"/>
      <c r="AX6179" s="41"/>
      <c r="AY6179" s="41"/>
      <c r="AZ6179" s="41"/>
      <c r="BA6179" s="41"/>
      <c r="BB6179" s="41"/>
      <c r="BC6179" s="41"/>
      <c r="BD6179" s="41"/>
      <c r="BE6179" s="41"/>
      <c r="BF6179" s="41"/>
      <c r="BG6179" s="41"/>
      <c r="BH6179" s="41"/>
      <c r="BI6179" s="41"/>
      <c r="BJ6179" s="41"/>
      <c r="BK6179" s="41"/>
      <c r="BL6179" s="41"/>
      <c r="BM6179" s="41"/>
      <c r="BN6179" s="41"/>
      <c r="BO6179" s="41"/>
      <c r="BP6179" s="108"/>
      <c r="CG6179" s="102"/>
      <c r="CI6179" s="45"/>
    </row>
    <row r="6180" spans="37:87" ht="13" customHeight="1">
      <c r="AK6180" s="114"/>
      <c r="AL6180" s="41"/>
      <c r="AM6180" s="41"/>
      <c r="AN6180" s="41"/>
      <c r="AO6180" s="41"/>
      <c r="AP6180" s="41"/>
      <c r="AQ6180" s="41"/>
      <c r="AR6180" s="41"/>
      <c r="AS6180" s="41"/>
      <c r="AT6180" s="41"/>
      <c r="AU6180" s="41"/>
      <c r="AV6180" s="41"/>
      <c r="AW6180" s="41"/>
      <c r="AX6180" s="41"/>
      <c r="AY6180" s="41"/>
      <c r="AZ6180" s="41"/>
      <c r="BA6180" s="41"/>
      <c r="BB6180" s="41"/>
      <c r="BC6180" s="41"/>
      <c r="BD6180" s="41"/>
      <c r="BE6180" s="41"/>
      <c r="BF6180" s="41"/>
      <c r="BG6180" s="41"/>
      <c r="BH6180" s="41"/>
      <c r="BI6180" s="41"/>
      <c r="BJ6180" s="41"/>
      <c r="BK6180" s="41"/>
      <c r="BL6180" s="41"/>
      <c r="BM6180" s="41"/>
      <c r="BN6180" s="41"/>
      <c r="BO6180" s="41"/>
      <c r="BP6180" s="108"/>
      <c r="CG6180" s="102"/>
      <c r="CI6180" s="45"/>
    </row>
    <row r="6181" spans="37:87" ht="13" customHeight="1">
      <c r="AK6181" s="114"/>
      <c r="AL6181" s="41"/>
      <c r="AM6181" s="41"/>
      <c r="AN6181" s="41"/>
      <c r="AO6181" s="41"/>
      <c r="AP6181" s="41"/>
      <c r="AQ6181" s="41"/>
      <c r="AR6181" s="41"/>
      <c r="AS6181" s="41"/>
      <c r="AT6181" s="41"/>
      <c r="AU6181" s="41"/>
      <c r="AV6181" s="41"/>
      <c r="AW6181" s="41"/>
      <c r="AX6181" s="41"/>
      <c r="AY6181" s="41"/>
      <c r="AZ6181" s="41"/>
      <c r="BA6181" s="41"/>
      <c r="BB6181" s="41"/>
      <c r="BC6181" s="41"/>
      <c r="BD6181" s="41"/>
      <c r="BE6181" s="41"/>
      <c r="BF6181" s="41"/>
      <c r="BG6181" s="41"/>
      <c r="BH6181" s="41"/>
      <c r="BI6181" s="41"/>
      <c r="BJ6181" s="41"/>
      <c r="BK6181" s="41"/>
      <c r="BL6181" s="41"/>
      <c r="BM6181" s="41"/>
      <c r="BN6181" s="41"/>
      <c r="BO6181" s="41"/>
      <c r="BP6181" s="108"/>
      <c r="CG6181" s="102"/>
      <c r="CI6181" s="45"/>
    </row>
    <row r="6182" spans="37:87" ht="13" customHeight="1">
      <c r="AK6182" s="114"/>
      <c r="AL6182" s="41"/>
      <c r="AM6182" s="41"/>
      <c r="AN6182" s="41"/>
      <c r="AO6182" s="41"/>
      <c r="AP6182" s="41"/>
      <c r="AQ6182" s="41"/>
      <c r="AR6182" s="41"/>
      <c r="AS6182" s="41"/>
      <c r="AT6182" s="41"/>
      <c r="AU6182" s="41"/>
      <c r="AV6182" s="41"/>
      <c r="AW6182" s="41"/>
      <c r="AX6182" s="41"/>
      <c r="AY6182" s="41"/>
      <c r="AZ6182" s="41"/>
      <c r="BA6182" s="41"/>
      <c r="BB6182" s="41"/>
      <c r="BC6182" s="41"/>
      <c r="BD6182" s="41"/>
      <c r="BE6182" s="41"/>
      <c r="BF6182" s="41"/>
      <c r="BG6182" s="41"/>
      <c r="BH6182" s="41"/>
      <c r="BI6182" s="41"/>
      <c r="BJ6182" s="41"/>
      <c r="BK6182" s="41"/>
      <c r="BL6182" s="41"/>
      <c r="BM6182" s="41"/>
      <c r="BN6182" s="41"/>
      <c r="BO6182" s="41"/>
      <c r="BP6182" s="108"/>
      <c r="CG6182" s="102"/>
      <c r="CI6182" s="45"/>
    </row>
    <row r="6183" spans="37:87" ht="13" customHeight="1">
      <c r="AK6183" s="114"/>
      <c r="AL6183" s="41"/>
      <c r="AM6183" s="41"/>
      <c r="AN6183" s="41"/>
      <c r="AO6183" s="41"/>
      <c r="AP6183" s="41"/>
      <c r="AQ6183" s="41"/>
      <c r="AR6183" s="41"/>
      <c r="AS6183" s="41"/>
      <c r="AT6183" s="41"/>
      <c r="AU6183" s="41"/>
      <c r="AV6183" s="41"/>
      <c r="AW6183" s="41"/>
      <c r="AX6183" s="41"/>
      <c r="AY6183" s="41"/>
      <c r="AZ6183" s="41"/>
      <c r="BA6183" s="41"/>
      <c r="BB6183" s="41"/>
      <c r="BC6183" s="41"/>
      <c r="BD6183" s="41"/>
      <c r="BE6183" s="41"/>
      <c r="BF6183" s="41"/>
      <c r="BG6183" s="41"/>
      <c r="BH6183" s="41"/>
      <c r="BI6183" s="41"/>
      <c r="BJ6183" s="41"/>
      <c r="BK6183" s="41"/>
      <c r="BL6183" s="41"/>
      <c r="BM6183" s="41"/>
      <c r="BN6183" s="41"/>
      <c r="BO6183" s="41"/>
      <c r="BP6183" s="108"/>
      <c r="CG6183" s="102"/>
      <c r="CI6183" s="45"/>
    </row>
    <row r="6184" spans="37:87" ht="13" customHeight="1">
      <c r="AK6184" s="114"/>
      <c r="AL6184" s="41"/>
      <c r="AM6184" s="41"/>
      <c r="AN6184" s="41"/>
      <c r="AO6184" s="41"/>
      <c r="AP6184" s="41"/>
      <c r="AQ6184" s="41"/>
      <c r="AR6184" s="41"/>
      <c r="AS6184" s="41"/>
      <c r="AT6184" s="41"/>
      <c r="AU6184" s="41"/>
      <c r="AV6184" s="41"/>
      <c r="AW6184" s="41"/>
      <c r="AX6184" s="41"/>
      <c r="AY6184" s="41"/>
      <c r="AZ6184" s="41"/>
      <c r="BA6184" s="41"/>
      <c r="BB6184" s="41"/>
      <c r="BC6184" s="41"/>
      <c r="BD6184" s="41"/>
      <c r="BE6184" s="41"/>
      <c r="BF6184" s="41"/>
      <c r="BG6184" s="41"/>
      <c r="BH6184" s="41"/>
      <c r="BI6184" s="41"/>
      <c r="BJ6184" s="41"/>
      <c r="BK6184" s="41"/>
      <c r="BL6184" s="41"/>
      <c r="BM6184" s="41"/>
      <c r="BN6184" s="41"/>
      <c r="BO6184" s="41"/>
      <c r="BP6184" s="108"/>
      <c r="CG6184" s="102"/>
      <c r="CI6184" s="45"/>
    </row>
    <row r="6185" spans="37:87" ht="13" customHeight="1">
      <c r="AK6185" s="114"/>
      <c r="AL6185" s="41"/>
      <c r="AM6185" s="41"/>
      <c r="AN6185" s="41"/>
      <c r="AO6185" s="41"/>
      <c r="AP6185" s="41"/>
      <c r="AQ6185" s="41"/>
      <c r="AR6185" s="41"/>
      <c r="AS6185" s="41"/>
      <c r="AT6185" s="41"/>
      <c r="AU6185" s="41"/>
      <c r="AV6185" s="41"/>
      <c r="AW6185" s="41"/>
      <c r="AX6185" s="41"/>
      <c r="AY6185" s="41"/>
      <c r="AZ6185" s="41"/>
      <c r="BA6185" s="41"/>
      <c r="BB6185" s="41"/>
      <c r="BC6185" s="41"/>
      <c r="BD6185" s="41"/>
      <c r="BE6185" s="41"/>
      <c r="BF6185" s="41"/>
      <c r="BG6185" s="41"/>
      <c r="BH6185" s="41"/>
      <c r="BI6185" s="41"/>
      <c r="BJ6185" s="41"/>
      <c r="BK6185" s="41"/>
      <c r="BL6185" s="41"/>
      <c r="BM6185" s="41"/>
      <c r="BN6185" s="41"/>
      <c r="BO6185" s="41"/>
      <c r="BP6185" s="108"/>
      <c r="CG6185" s="102"/>
      <c r="CI6185" s="45"/>
    </row>
    <row r="6186" spans="37:87" ht="13" customHeight="1">
      <c r="AK6186" s="114"/>
      <c r="AL6186" s="41"/>
      <c r="AM6186" s="41"/>
      <c r="AN6186" s="41"/>
      <c r="AO6186" s="41"/>
      <c r="AP6186" s="41"/>
      <c r="AQ6186" s="41"/>
      <c r="AR6186" s="41"/>
      <c r="AS6186" s="41"/>
      <c r="AT6186" s="41"/>
      <c r="AU6186" s="41"/>
      <c r="AV6186" s="41"/>
      <c r="AW6186" s="41"/>
      <c r="AX6186" s="41"/>
      <c r="AY6186" s="41"/>
      <c r="AZ6186" s="41"/>
      <c r="BA6186" s="41"/>
      <c r="BB6186" s="41"/>
      <c r="BC6186" s="41"/>
      <c r="BD6186" s="41"/>
      <c r="BE6186" s="41"/>
      <c r="BF6186" s="41"/>
      <c r="BG6186" s="41"/>
      <c r="BH6186" s="41"/>
      <c r="BI6186" s="41"/>
      <c r="BJ6186" s="41"/>
      <c r="BK6186" s="41"/>
      <c r="BL6186" s="41"/>
      <c r="BM6186" s="41"/>
      <c r="BN6186" s="41"/>
      <c r="BO6186" s="41"/>
      <c r="BP6186" s="108"/>
      <c r="CG6186" s="102"/>
      <c r="CI6186" s="45"/>
    </row>
    <row r="6187" spans="37:87" ht="13" customHeight="1">
      <c r="AK6187" s="114"/>
      <c r="AL6187" s="41"/>
      <c r="AM6187" s="41"/>
      <c r="AN6187" s="41"/>
      <c r="AO6187" s="41"/>
      <c r="AP6187" s="41"/>
      <c r="AQ6187" s="41"/>
      <c r="AR6187" s="41"/>
      <c r="AS6187" s="41"/>
      <c r="AT6187" s="41"/>
      <c r="AU6187" s="41"/>
      <c r="AV6187" s="41"/>
      <c r="AW6187" s="41"/>
      <c r="AX6187" s="41"/>
      <c r="AY6187" s="41"/>
      <c r="AZ6187" s="41"/>
      <c r="BA6187" s="41"/>
      <c r="BB6187" s="41"/>
      <c r="BC6187" s="41"/>
      <c r="BD6187" s="41"/>
      <c r="BE6187" s="41"/>
      <c r="BF6187" s="41"/>
      <c r="BG6187" s="41"/>
      <c r="BH6187" s="41"/>
      <c r="BI6187" s="41"/>
      <c r="BJ6187" s="41"/>
      <c r="BK6187" s="41"/>
      <c r="BL6187" s="41"/>
      <c r="BM6187" s="41"/>
      <c r="BN6187" s="41"/>
      <c r="BO6187" s="41"/>
      <c r="BP6187" s="108"/>
      <c r="CG6187" s="102"/>
      <c r="CI6187" s="45"/>
    </row>
    <row r="6188" spans="37:87" ht="13" customHeight="1">
      <c r="AK6188" s="114"/>
      <c r="AL6188" s="41"/>
      <c r="AM6188" s="41"/>
      <c r="AN6188" s="41"/>
      <c r="AO6188" s="41"/>
      <c r="AP6188" s="41"/>
      <c r="AQ6188" s="41"/>
      <c r="AR6188" s="41"/>
      <c r="AS6188" s="41"/>
      <c r="AT6188" s="41"/>
      <c r="AU6188" s="41"/>
      <c r="AV6188" s="41"/>
      <c r="AW6188" s="41"/>
      <c r="AX6188" s="41"/>
      <c r="AY6188" s="41"/>
      <c r="AZ6188" s="41"/>
      <c r="BA6188" s="41"/>
      <c r="BB6188" s="41"/>
      <c r="BC6188" s="41"/>
      <c r="BD6188" s="41"/>
      <c r="BE6188" s="41"/>
      <c r="BF6188" s="41"/>
      <c r="BG6188" s="41"/>
      <c r="BH6188" s="41"/>
      <c r="BI6188" s="41"/>
      <c r="BJ6188" s="41"/>
      <c r="BK6188" s="41"/>
      <c r="BL6188" s="41"/>
      <c r="BM6188" s="41"/>
      <c r="BN6188" s="41"/>
      <c r="BO6188" s="41"/>
      <c r="BP6188" s="108"/>
      <c r="CG6188" s="102"/>
      <c r="CI6188" s="45"/>
    </row>
    <row r="6189" spans="37:87" ht="13" customHeight="1">
      <c r="AK6189" s="114"/>
      <c r="AL6189" s="41"/>
      <c r="AM6189" s="41"/>
      <c r="AN6189" s="41"/>
      <c r="AO6189" s="41"/>
      <c r="AP6189" s="41"/>
      <c r="AQ6189" s="41"/>
      <c r="AR6189" s="41"/>
      <c r="AS6189" s="41"/>
      <c r="AT6189" s="41"/>
      <c r="AU6189" s="41"/>
      <c r="AV6189" s="41"/>
      <c r="AW6189" s="41"/>
      <c r="AX6189" s="41"/>
      <c r="AY6189" s="41"/>
      <c r="AZ6189" s="41"/>
      <c r="BA6189" s="41"/>
      <c r="BB6189" s="41"/>
      <c r="BC6189" s="41"/>
      <c r="BD6189" s="41"/>
      <c r="BE6189" s="41"/>
      <c r="BF6189" s="41"/>
      <c r="BG6189" s="41"/>
      <c r="BH6189" s="41"/>
      <c r="BI6189" s="41"/>
      <c r="BJ6189" s="41"/>
      <c r="BK6189" s="41"/>
      <c r="BL6189" s="41"/>
      <c r="BM6189" s="41"/>
      <c r="BN6189" s="41"/>
      <c r="BO6189" s="41"/>
      <c r="BP6189" s="108"/>
      <c r="CG6189" s="102"/>
      <c r="CI6189" s="45"/>
    </row>
    <row r="6190" spans="37:87" ht="13" customHeight="1">
      <c r="AK6190" s="114"/>
      <c r="AL6190" s="41"/>
      <c r="AM6190" s="41"/>
      <c r="AN6190" s="41"/>
      <c r="AO6190" s="41"/>
      <c r="AP6190" s="41"/>
      <c r="AQ6190" s="41"/>
      <c r="AR6190" s="41"/>
      <c r="AS6190" s="41"/>
      <c r="AT6190" s="41"/>
      <c r="AU6190" s="41"/>
      <c r="AV6190" s="41"/>
      <c r="AW6190" s="41"/>
      <c r="AX6190" s="41"/>
      <c r="AY6190" s="41"/>
      <c r="AZ6190" s="41"/>
      <c r="BA6190" s="41"/>
      <c r="BB6190" s="41"/>
      <c r="BC6190" s="41"/>
      <c r="BD6190" s="41"/>
      <c r="BE6190" s="41"/>
      <c r="BF6190" s="41"/>
      <c r="BG6190" s="41"/>
      <c r="BH6190" s="41"/>
      <c r="BI6190" s="41"/>
      <c r="BJ6190" s="41"/>
      <c r="BK6190" s="41"/>
      <c r="BL6190" s="41"/>
      <c r="BM6190" s="41"/>
      <c r="BN6190" s="41"/>
      <c r="BO6190" s="41"/>
      <c r="BP6190" s="108"/>
      <c r="CG6190" s="102"/>
      <c r="CI6190" s="45"/>
    </row>
    <row r="6191" spans="37:87" ht="13" customHeight="1">
      <c r="AK6191" s="114"/>
      <c r="AL6191" s="41"/>
      <c r="AM6191" s="41"/>
      <c r="AN6191" s="41"/>
      <c r="AO6191" s="41"/>
      <c r="AP6191" s="41"/>
      <c r="AQ6191" s="41"/>
      <c r="AR6191" s="41"/>
      <c r="AS6191" s="41"/>
      <c r="AT6191" s="41"/>
      <c r="AU6191" s="41"/>
      <c r="AV6191" s="41"/>
      <c r="AW6191" s="41"/>
      <c r="AX6191" s="41"/>
      <c r="AY6191" s="41"/>
      <c r="AZ6191" s="41"/>
      <c r="BA6191" s="41"/>
      <c r="BB6191" s="41"/>
      <c r="BC6191" s="41"/>
      <c r="BD6191" s="41"/>
      <c r="BE6191" s="41"/>
      <c r="BF6191" s="41"/>
      <c r="BG6191" s="41"/>
      <c r="BH6191" s="41"/>
      <c r="BI6191" s="41"/>
      <c r="BJ6191" s="41"/>
      <c r="BK6191" s="41"/>
      <c r="BL6191" s="41"/>
      <c r="BM6191" s="41"/>
      <c r="BN6191" s="41"/>
      <c r="BO6191" s="41"/>
      <c r="BP6191" s="108"/>
      <c r="CG6191" s="102"/>
      <c r="CI6191" s="45"/>
    </row>
    <row r="6192" spans="37:87" ht="13" customHeight="1">
      <c r="AK6192" s="114"/>
      <c r="AL6192" s="41"/>
      <c r="AM6192" s="41"/>
      <c r="AN6192" s="41"/>
      <c r="AO6192" s="41"/>
      <c r="AP6192" s="41"/>
      <c r="AQ6192" s="41"/>
      <c r="AR6192" s="41"/>
      <c r="AS6192" s="41"/>
      <c r="AT6192" s="41"/>
      <c r="AU6192" s="41"/>
      <c r="AV6192" s="41"/>
      <c r="AW6192" s="41"/>
      <c r="AX6192" s="41"/>
      <c r="AY6192" s="41"/>
      <c r="AZ6192" s="41"/>
      <c r="BA6192" s="41"/>
      <c r="BB6192" s="41"/>
      <c r="BC6192" s="41"/>
      <c r="BD6192" s="41"/>
      <c r="BE6192" s="41"/>
      <c r="BF6192" s="41"/>
      <c r="BG6192" s="41"/>
      <c r="BH6192" s="41"/>
      <c r="BI6192" s="41"/>
      <c r="BJ6192" s="41"/>
      <c r="BK6192" s="41"/>
      <c r="BL6192" s="41"/>
      <c r="BM6192" s="41"/>
      <c r="BN6192" s="41"/>
      <c r="BO6192" s="41"/>
      <c r="BP6192" s="108"/>
      <c r="CG6192" s="102"/>
      <c r="CI6192" s="45"/>
    </row>
    <row r="6193" spans="37:87" ht="13" customHeight="1">
      <c r="AK6193" s="114"/>
      <c r="AL6193" s="41"/>
      <c r="AM6193" s="41"/>
      <c r="AN6193" s="41"/>
      <c r="AO6193" s="41"/>
      <c r="AP6193" s="41"/>
      <c r="AQ6193" s="41"/>
      <c r="AR6193" s="41"/>
      <c r="AS6193" s="41"/>
      <c r="AT6193" s="41"/>
      <c r="AU6193" s="41"/>
      <c r="AV6193" s="41"/>
      <c r="AW6193" s="41"/>
      <c r="AX6193" s="41"/>
      <c r="AY6193" s="41"/>
      <c r="AZ6193" s="41"/>
      <c r="BA6193" s="41"/>
      <c r="BB6193" s="41"/>
      <c r="BC6193" s="41"/>
      <c r="BD6193" s="41"/>
      <c r="BE6193" s="41"/>
      <c r="BF6193" s="41"/>
      <c r="BG6193" s="41"/>
      <c r="BH6193" s="41"/>
      <c r="BI6193" s="41"/>
      <c r="BJ6193" s="41"/>
      <c r="BK6193" s="41"/>
      <c r="BL6193" s="41"/>
      <c r="BM6193" s="41"/>
      <c r="BN6193" s="41"/>
      <c r="BO6193" s="41"/>
      <c r="BP6193" s="108"/>
      <c r="CG6193" s="102"/>
      <c r="CI6193" s="45"/>
    </row>
    <row r="6194" spans="37:87" ht="13" customHeight="1">
      <c r="AK6194" s="114"/>
      <c r="AL6194" s="41"/>
      <c r="AM6194" s="41"/>
      <c r="AN6194" s="41"/>
      <c r="AO6194" s="41"/>
      <c r="AP6194" s="41"/>
      <c r="AQ6194" s="41"/>
      <c r="AR6194" s="41"/>
      <c r="AS6194" s="41"/>
      <c r="AT6194" s="41"/>
      <c r="AU6194" s="41"/>
      <c r="AV6194" s="41"/>
      <c r="AW6194" s="41"/>
      <c r="AX6194" s="41"/>
      <c r="AY6194" s="41"/>
      <c r="AZ6194" s="41"/>
      <c r="BA6194" s="41"/>
      <c r="BB6194" s="41"/>
      <c r="BC6194" s="41"/>
      <c r="BD6194" s="41"/>
      <c r="BE6194" s="41"/>
      <c r="BF6194" s="41"/>
      <c r="BG6194" s="41"/>
      <c r="BH6194" s="41"/>
      <c r="BI6194" s="41"/>
      <c r="BJ6194" s="41"/>
      <c r="BK6194" s="41"/>
      <c r="BL6194" s="41"/>
      <c r="BM6194" s="41"/>
      <c r="BN6194" s="41"/>
      <c r="BO6194" s="41"/>
      <c r="BP6194" s="108"/>
      <c r="CG6194" s="102"/>
      <c r="CI6194" s="45"/>
    </row>
    <row r="6195" spans="37:87" ht="13" customHeight="1">
      <c r="AK6195" s="114"/>
      <c r="AL6195" s="41"/>
      <c r="AM6195" s="41"/>
      <c r="AN6195" s="41"/>
      <c r="AO6195" s="41"/>
      <c r="AP6195" s="41"/>
      <c r="AQ6195" s="41"/>
      <c r="AR6195" s="41"/>
      <c r="AS6195" s="41"/>
      <c r="AT6195" s="41"/>
      <c r="AU6195" s="41"/>
      <c r="AV6195" s="41"/>
      <c r="AW6195" s="41"/>
      <c r="AX6195" s="41"/>
      <c r="AY6195" s="41"/>
      <c r="AZ6195" s="41"/>
      <c r="BA6195" s="41"/>
      <c r="BB6195" s="41"/>
      <c r="BC6195" s="41"/>
      <c r="BD6195" s="41"/>
      <c r="BE6195" s="41"/>
      <c r="BF6195" s="41"/>
      <c r="BG6195" s="41"/>
      <c r="BH6195" s="41"/>
      <c r="BI6195" s="41"/>
      <c r="BJ6195" s="41"/>
      <c r="BK6195" s="41"/>
      <c r="BL6195" s="41"/>
      <c r="BM6195" s="41"/>
      <c r="BN6195" s="41"/>
      <c r="BO6195" s="41"/>
      <c r="BP6195" s="108"/>
      <c r="CG6195" s="102"/>
      <c r="CI6195" s="45"/>
    </row>
    <row r="6196" spans="37:87" ht="13" customHeight="1">
      <c r="AK6196" s="114"/>
      <c r="AL6196" s="41"/>
      <c r="AM6196" s="41"/>
      <c r="AN6196" s="41"/>
      <c r="AO6196" s="41"/>
      <c r="AP6196" s="41"/>
      <c r="AQ6196" s="41"/>
      <c r="AR6196" s="41"/>
      <c r="AS6196" s="41"/>
      <c r="AT6196" s="41"/>
      <c r="AU6196" s="41"/>
      <c r="AV6196" s="41"/>
      <c r="AW6196" s="41"/>
      <c r="AX6196" s="41"/>
      <c r="AY6196" s="41"/>
      <c r="AZ6196" s="41"/>
      <c r="BA6196" s="41"/>
      <c r="BB6196" s="41"/>
      <c r="BC6196" s="41"/>
      <c r="BD6196" s="41"/>
      <c r="BE6196" s="41"/>
      <c r="BF6196" s="41"/>
      <c r="BG6196" s="41"/>
      <c r="BH6196" s="41"/>
      <c r="BI6196" s="41"/>
      <c r="BJ6196" s="41"/>
      <c r="BK6196" s="41"/>
      <c r="BL6196" s="41"/>
      <c r="BM6196" s="41"/>
      <c r="BN6196" s="41"/>
      <c r="BO6196" s="41"/>
      <c r="BP6196" s="108"/>
      <c r="CG6196" s="102"/>
      <c r="CI6196" s="45"/>
    </row>
    <row r="6197" spans="37:87" ht="13" customHeight="1">
      <c r="AK6197" s="114"/>
      <c r="AL6197" s="41"/>
      <c r="AM6197" s="41"/>
      <c r="AN6197" s="41"/>
      <c r="AO6197" s="41"/>
      <c r="AP6197" s="41"/>
      <c r="AQ6197" s="41"/>
      <c r="AR6197" s="41"/>
      <c r="AS6197" s="41"/>
      <c r="AT6197" s="41"/>
      <c r="AU6197" s="41"/>
      <c r="AV6197" s="41"/>
      <c r="AW6197" s="41"/>
      <c r="AX6197" s="41"/>
      <c r="AY6197" s="41"/>
      <c r="AZ6197" s="41"/>
      <c r="BA6197" s="41"/>
      <c r="BB6197" s="41"/>
      <c r="BC6197" s="41"/>
      <c r="BD6197" s="41"/>
      <c r="BE6197" s="41"/>
      <c r="BF6197" s="41"/>
      <c r="BG6197" s="41"/>
      <c r="BH6197" s="41"/>
      <c r="BI6197" s="41"/>
      <c r="BJ6197" s="41"/>
      <c r="BK6197" s="41"/>
      <c r="BL6197" s="41"/>
      <c r="BM6197" s="41"/>
      <c r="BN6197" s="41"/>
      <c r="BO6197" s="41"/>
      <c r="BP6197" s="108"/>
      <c r="CG6197" s="102"/>
      <c r="CI6197" s="45"/>
    </row>
    <row r="6198" spans="37:87" ht="13" customHeight="1">
      <c r="AK6198" s="114"/>
      <c r="AL6198" s="41"/>
      <c r="AM6198" s="41"/>
      <c r="AN6198" s="41"/>
      <c r="AO6198" s="41"/>
      <c r="AP6198" s="41"/>
      <c r="AQ6198" s="41"/>
      <c r="AR6198" s="41"/>
      <c r="AS6198" s="41"/>
      <c r="AT6198" s="41"/>
      <c r="AU6198" s="41"/>
      <c r="AV6198" s="41"/>
      <c r="AW6198" s="41"/>
      <c r="AX6198" s="41"/>
      <c r="AY6198" s="41"/>
      <c r="AZ6198" s="41"/>
      <c r="BA6198" s="41"/>
      <c r="BB6198" s="41"/>
      <c r="BC6198" s="41"/>
      <c r="BD6198" s="41"/>
      <c r="BE6198" s="41"/>
      <c r="BF6198" s="41"/>
      <c r="BG6198" s="41"/>
      <c r="BH6198" s="41"/>
      <c r="BI6198" s="41"/>
      <c r="BJ6198" s="41"/>
      <c r="BK6198" s="41"/>
      <c r="BL6198" s="41"/>
      <c r="BM6198" s="41"/>
      <c r="BN6198" s="41"/>
      <c r="BO6198" s="41"/>
      <c r="BP6198" s="108"/>
      <c r="CG6198" s="102"/>
      <c r="CI6198" s="45"/>
    </row>
    <row r="6199" spans="37:87" ht="13" customHeight="1">
      <c r="AK6199" s="114"/>
      <c r="AL6199" s="41"/>
      <c r="AM6199" s="41"/>
      <c r="AN6199" s="41"/>
      <c r="AO6199" s="41"/>
      <c r="AP6199" s="41"/>
      <c r="AQ6199" s="41"/>
      <c r="AR6199" s="41"/>
      <c r="AS6199" s="41"/>
      <c r="AT6199" s="41"/>
      <c r="AU6199" s="41"/>
      <c r="AV6199" s="41"/>
      <c r="AW6199" s="41"/>
      <c r="AX6199" s="41"/>
      <c r="AY6199" s="41"/>
      <c r="AZ6199" s="41"/>
      <c r="BA6199" s="41"/>
      <c r="BB6199" s="41"/>
      <c r="BC6199" s="41"/>
      <c r="BD6199" s="41"/>
      <c r="BE6199" s="41"/>
      <c r="BF6199" s="41"/>
      <c r="BG6199" s="41"/>
      <c r="BH6199" s="41"/>
      <c r="BI6199" s="41"/>
      <c r="BJ6199" s="41"/>
      <c r="BK6199" s="41"/>
      <c r="BL6199" s="41"/>
      <c r="BM6199" s="41"/>
      <c r="BN6199" s="41"/>
      <c r="BO6199" s="41"/>
      <c r="BP6199" s="108"/>
      <c r="CG6199" s="102"/>
      <c r="CI6199" s="45"/>
    </row>
    <row r="6200" spans="37:87" ht="13" customHeight="1">
      <c r="AK6200" s="114"/>
      <c r="AL6200" s="41"/>
      <c r="AM6200" s="41"/>
      <c r="AN6200" s="41"/>
      <c r="AO6200" s="41"/>
      <c r="AP6200" s="41"/>
      <c r="AQ6200" s="41"/>
      <c r="AR6200" s="41"/>
      <c r="AS6200" s="41"/>
      <c r="AT6200" s="41"/>
      <c r="AU6200" s="41"/>
      <c r="AV6200" s="41"/>
      <c r="AW6200" s="41"/>
      <c r="AX6200" s="41"/>
      <c r="AY6200" s="41"/>
      <c r="AZ6200" s="41"/>
      <c r="BA6200" s="41"/>
      <c r="BB6200" s="41"/>
      <c r="BC6200" s="41"/>
      <c r="BD6200" s="41"/>
      <c r="BE6200" s="41"/>
      <c r="BF6200" s="41"/>
      <c r="BG6200" s="41"/>
      <c r="BH6200" s="41"/>
      <c r="BI6200" s="41"/>
      <c r="BJ6200" s="41"/>
      <c r="BK6200" s="41"/>
      <c r="BL6200" s="41"/>
      <c r="BM6200" s="41"/>
      <c r="BN6200" s="41"/>
      <c r="BO6200" s="41"/>
      <c r="BP6200" s="108"/>
      <c r="CG6200" s="102"/>
      <c r="CI6200" s="45"/>
    </row>
    <row r="6201" spans="37:87" ht="13" customHeight="1">
      <c r="AK6201" s="114"/>
      <c r="AL6201" s="41"/>
      <c r="AM6201" s="41"/>
      <c r="AN6201" s="41"/>
      <c r="AO6201" s="41"/>
      <c r="AP6201" s="41"/>
      <c r="AQ6201" s="41"/>
      <c r="AR6201" s="41"/>
      <c r="AS6201" s="41"/>
      <c r="AT6201" s="41"/>
      <c r="AU6201" s="41"/>
      <c r="AV6201" s="41"/>
      <c r="AW6201" s="41"/>
      <c r="AX6201" s="41"/>
      <c r="AY6201" s="41"/>
      <c r="AZ6201" s="41"/>
      <c r="BA6201" s="41"/>
      <c r="BB6201" s="41"/>
      <c r="BC6201" s="41"/>
      <c r="BD6201" s="41"/>
      <c r="BE6201" s="41"/>
      <c r="BF6201" s="41"/>
      <c r="BG6201" s="41"/>
      <c r="BH6201" s="41"/>
      <c r="BI6201" s="41"/>
      <c r="BJ6201" s="41"/>
      <c r="BK6201" s="41"/>
      <c r="BL6201" s="41"/>
      <c r="BM6201" s="41"/>
      <c r="BN6201" s="41"/>
      <c r="BO6201" s="41"/>
      <c r="BP6201" s="108"/>
      <c r="CG6201" s="102"/>
      <c r="CI6201" s="45"/>
    </row>
    <row r="6202" spans="37:87" ht="13" customHeight="1">
      <c r="AK6202" s="114"/>
      <c r="AL6202" s="41"/>
      <c r="AM6202" s="41"/>
      <c r="AN6202" s="41"/>
      <c r="AO6202" s="41"/>
      <c r="AP6202" s="41"/>
      <c r="AQ6202" s="41"/>
      <c r="AR6202" s="41"/>
      <c r="AS6202" s="41"/>
      <c r="AT6202" s="41"/>
      <c r="AU6202" s="41"/>
      <c r="AV6202" s="41"/>
      <c r="AW6202" s="41"/>
      <c r="AX6202" s="41"/>
      <c r="AY6202" s="41"/>
      <c r="AZ6202" s="41"/>
      <c r="BA6202" s="41"/>
      <c r="BB6202" s="41"/>
      <c r="BC6202" s="41"/>
      <c r="BD6202" s="41"/>
      <c r="BE6202" s="41"/>
      <c r="BF6202" s="41"/>
      <c r="BG6202" s="41"/>
      <c r="BH6202" s="41"/>
      <c r="BI6202" s="41"/>
      <c r="BJ6202" s="41"/>
      <c r="BK6202" s="41"/>
      <c r="BL6202" s="41"/>
      <c r="BM6202" s="41"/>
      <c r="BN6202" s="41"/>
      <c r="BO6202" s="41"/>
      <c r="BP6202" s="108"/>
      <c r="CG6202" s="102"/>
      <c r="CI6202" s="45"/>
    </row>
    <row r="6203" spans="37:87" ht="13" customHeight="1">
      <c r="AK6203" s="114"/>
      <c r="AL6203" s="41"/>
      <c r="AM6203" s="41"/>
      <c r="AN6203" s="41"/>
      <c r="AO6203" s="41"/>
      <c r="AP6203" s="41"/>
      <c r="AQ6203" s="41"/>
      <c r="AR6203" s="41"/>
      <c r="AS6203" s="41"/>
      <c r="AT6203" s="41"/>
      <c r="AU6203" s="41"/>
      <c r="AV6203" s="41"/>
      <c r="AW6203" s="41"/>
      <c r="AX6203" s="41"/>
      <c r="AY6203" s="41"/>
      <c r="AZ6203" s="41"/>
      <c r="BA6203" s="41"/>
      <c r="BB6203" s="41"/>
      <c r="BC6203" s="41"/>
      <c r="BD6203" s="41"/>
      <c r="BE6203" s="41"/>
      <c r="BF6203" s="41"/>
      <c r="BG6203" s="41"/>
      <c r="BH6203" s="41"/>
      <c r="BI6203" s="41"/>
      <c r="BJ6203" s="41"/>
      <c r="BK6203" s="41"/>
      <c r="BL6203" s="41"/>
      <c r="BM6203" s="41"/>
      <c r="BN6203" s="41"/>
      <c r="BO6203" s="41"/>
      <c r="BP6203" s="108"/>
      <c r="CG6203" s="102"/>
      <c r="CI6203" s="45"/>
    </row>
    <row r="6204" spans="37:87" ht="13" customHeight="1">
      <c r="AK6204" s="114"/>
      <c r="AL6204" s="41"/>
      <c r="AM6204" s="41"/>
      <c r="AN6204" s="41"/>
      <c r="AO6204" s="41"/>
      <c r="AP6204" s="41"/>
      <c r="AQ6204" s="41"/>
      <c r="AR6204" s="41"/>
      <c r="AS6204" s="41"/>
      <c r="AT6204" s="41"/>
      <c r="AU6204" s="41"/>
      <c r="AV6204" s="41"/>
      <c r="AW6204" s="41"/>
      <c r="AX6204" s="41"/>
      <c r="AY6204" s="41"/>
      <c r="AZ6204" s="41"/>
      <c r="BA6204" s="41"/>
      <c r="BB6204" s="41"/>
      <c r="BC6204" s="41"/>
      <c r="BD6204" s="41"/>
      <c r="BE6204" s="41"/>
      <c r="BF6204" s="41"/>
      <c r="BG6204" s="41"/>
      <c r="BH6204" s="41"/>
      <c r="BI6204" s="41"/>
      <c r="BJ6204" s="41"/>
      <c r="BK6204" s="41"/>
      <c r="BL6204" s="41"/>
      <c r="BM6204" s="41"/>
      <c r="BN6204" s="41"/>
      <c r="BO6204" s="41"/>
      <c r="BP6204" s="108"/>
      <c r="CG6204" s="102"/>
      <c r="CI6204" s="45"/>
    </row>
    <row r="6205" spans="37:87" ht="13" customHeight="1">
      <c r="AK6205" s="114"/>
      <c r="AL6205" s="41"/>
      <c r="AM6205" s="41"/>
      <c r="AN6205" s="41"/>
      <c r="AO6205" s="41"/>
      <c r="AP6205" s="41"/>
      <c r="AQ6205" s="41"/>
      <c r="AR6205" s="41"/>
      <c r="AS6205" s="41"/>
      <c r="AT6205" s="41"/>
      <c r="AU6205" s="41"/>
      <c r="AV6205" s="41"/>
      <c r="AW6205" s="41"/>
      <c r="AX6205" s="41"/>
      <c r="AY6205" s="41"/>
      <c r="AZ6205" s="41"/>
      <c r="BA6205" s="41"/>
      <c r="BB6205" s="41"/>
      <c r="BC6205" s="41"/>
      <c r="BD6205" s="41"/>
      <c r="BE6205" s="41"/>
      <c r="BF6205" s="41"/>
      <c r="BG6205" s="41"/>
      <c r="BH6205" s="41"/>
      <c r="BI6205" s="41"/>
      <c r="BJ6205" s="41"/>
      <c r="BK6205" s="41"/>
      <c r="BL6205" s="41"/>
      <c r="BM6205" s="41"/>
      <c r="BN6205" s="41"/>
      <c r="BO6205" s="41"/>
      <c r="BP6205" s="108"/>
      <c r="CG6205" s="102"/>
      <c r="CI6205" s="45"/>
    </row>
    <row r="6206" spans="37:87" ht="13" customHeight="1">
      <c r="AK6206" s="114"/>
      <c r="AL6206" s="41"/>
      <c r="AM6206" s="41"/>
      <c r="AN6206" s="41"/>
      <c r="AO6206" s="41"/>
      <c r="AP6206" s="41"/>
      <c r="AQ6206" s="41"/>
      <c r="AR6206" s="41"/>
      <c r="AS6206" s="41"/>
      <c r="AT6206" s="41"/>
      <c r="AU6206" s="41"/>
      <c r="AV6206" s="41"/>
      <c r="AW6206" s="41"/>
      <c r="AX6206" s="41"/>
      <c r="AY6206" s="41"/>
      <c r="AZ6206" s="41"/>
      <c r="BA6206" s="41"/>
      <c r="BB6206" s="41"/>
      <c r="BC6206" s="41"/>
      <c r="BD6206" s="41"/>
      <c r="BE6206" s="41"/>
      <c r="BF6206" s="41"/>
      <c r="BG6206" s="41"/>
      <c r="BH6206" s="41"/>
      <c r="BI6206" s="41"/>
      <c r="BJ6206" s="41"/>
      <c r="BK6206" s="41"/>
      <c r="BL6206" s="41"/>
      <c r="BM6206" s="41"/>
      <c r="BN6206" s="41"/>
      <c r="BO6206" s="41"/>
      <c r="BP6206" s="108"/>
      <c r="CG6206" s="102"/>
      <c r="CI6206" s="45"/>
    </row>
    <row r="6207" spans="37:87" ht="13" customHeight="1">
      <c r="AK6207" s="114"/>
      <c r="AL6207" s="41"/>
      <c r="AM6207" s="41"/>
      <c r="AN6207" s="41"/>
      <c r="AO6207" s="41"/>
      <c r="AP6207" s="41"/>
      <c r="AQ6207" s="41"/>
      <c r="AR6207" s="41"/>
      <c r="AS6207" s="41"/>
      <c r="AT6207" s="41"/>
      <c r="AU6207" s="41"/>
      <c r="AV6207" s="41"/>
      <c r="AW6207" s="41"/>
      <c r="AX6207" s="41"/>
      <c r="AY6207" s="41"/>
      <c r="AZ6207" s="41"/>
      <c r="BA6207" s="41"/>
      <c r="BB6207" s="41"/>
      <c r="BC6207" s="41"/>
      <c r="BD6207" s="41"/>
      <c r="BE6207" s="41"/>
      <c r="BF6207" s="41"/>
      <c r="BG6207" s="41"/>
      <c r="BH6207" s="41"/>
      <c r="BI6207" s="41"/>
      <c r="BJ6207" s="41"/>
      <c r="BK6207" s="41"/>
      <c r="BL6207" s="41"/>
      <c r="BM6207" s="41"/>
      <c r="BN6207" s="41"/>
      <c r="BO6207" s="41"/>
      <c r="BP6207" s="108"/>
      <c r="CG6207" s="102"/>
      <c r="CI6207" s="45"/>
    </row>
    <row r="6208" spans="37:87" ht="13" customHeight="1">
      <c r="AK6208" s="114"/>
      <c r="AL6208" s="41"/>
      <c r="AM6208" s="41"/>
      <c r="AN6208" s="41"/>
      <c r="AO6208" s="41"/>
      <c r="AP6208" s="41"/>
      <c r="AQ6208" s="41"/>
      <c r="AR6208" s="41"/>
      <c r="AS6208" s="41"/>
      <c r="AT6208" s="41"/>
      <c r="AU6208" s="41"/>
      <c r="AV6208" s="41"/>
      <c r="AW6208" s="41"/>
      <c r="AX6208" s="41"/>
      <c r="AY6208" s="41"/>
      <c r="AZ6208" s="41"/>
      <c r="BA6208" s="41"/>
      <c r="BB6208" s="41"/>
      <c r="BC6208" s="41"/>
      <c r="BD6208" s="41"/>
      <c r="BE6208" s="41"/>
      <c r="BF6208" s="41"/>
      <c r="BG6208" s="41"/>
      <c r="BH6208" s="41"/>
      <c r="BI6208" s="41"/>
      <c r="BJ6208" s="41"/>
      <c r="BK6208" s="41"/>
      <c r="BL6208" s="41"/>
      <c r="BM6208" s="41"/>
      <c r="BN6208" s="41"/>
      <c r="BO6208" s="41"/>
      <c r="BP6208" s="108"/>
      <c r="CG6208" s="102"/>
      <c r="CI6208" s="45"/>
    </row>
    <row r="6209" spans="37:87" ht="13" customHeight="1">
      <c r="AK6209" s="114"/>
      <c r="AL6209" s="41"/>
      <c r="AM6209" s="41"/>
      <c r="AN6209" s="41"/>
      <c r="AO6209" s="41"/>
      <c r="AP6209" s="41"/>
      <c r="AQ6209" s="41"/>
      <c r="AR6209" s="41"/>
      <c r="AS6209" s="41"/>
      <c r="AT6209" s="41"/>
      <c r="AU6209" s="41"/>
      <c r="AV6209" s="41"/>
      <c r="AW6209" s="41"/>
      <c r="AX6209" s="41"/>
      <c r="AY6209" s="41"/>
      <c r="AZ6209" s="41"/>
      <c r="BA6209" s="41"/>
      <c r="BB6209" s="41"/>
      <c r="BC6209" s="41"/>
      <c r="BD6209" s="41"/>
      <c r="BE6209" s="41"/>
      <c r="BF6209" s="41"/>
      <c r="BG6209" s="41"/>
      <c r="BH6209" s="41"/>
      <c r="BI6209" s="41"/>
      <c r="BJ6209" s="41"/>
      <c r="BK6209" s="41"/>
      <c r="BL6209" s="41"/>
      <c r="BM6209" s="41"/>
      <c r="BN6209" s="41"/>
      <c r="BO6209" s="41"/>
      <c r="BP6209" s="108"/>
      <c r="CG6209" s="102"/>
      <c r="CI6209" s="45"/>
    </row>
    <row r="6210" spans="37:87" ht="13" customHeight="1">
      <c r="AK6210" s="114"/>
      <c r="AL6210" s="41"/>
      <c r="AM6210" s="41"/>
      <c r="AN6210" s="41"/>
      <c r="AO6210" s="41"/>
      <c r="AP6210" s="41"/>
      <c r="AQ6210" s="41"/>
      <c r="AR6210" s="41"/>
      <c r="AS6210" s="41"/>
      <c r="AT6210" s="41"/>
      <c r="AU6210" s="41"/>
      <c r="AV6210" s="41"/>
      <c r="AW6210" s="41"/>
      <c r="AX6210" s="41"/>
      <c r="AY6210" s="41"/>
      <c r="AZ6210" s="41"/>
      <c r="BA6210" s="41"/>
      <c r="BB6210" s="41"/>
      <c r="BC6210" s="41"/>
      <c r="BD6210" s="41"/>
      <c r="BE6210" s="41"/>
      <c r="BF6210" s="41"/>
      <c r="BG6210" s="41"/>
      <c r="BH6210" s="41"/>
      <c r="BI6210" s="41"/>
      <c r="BJ6210" s="41"/>
      <c r="BK6210" s="41"/>
      <c r="BL6210" s="41"/>
      <c r="BM6210" s="41"/>
      <c r="BN6210" s="41"/>
      <c r="BO6210" s="41"/>
      <c r="BP6210" s="108"/>
      <c r="CG6210" s="102"/>
      <c r="CI6210" s="45"/>
    </row>
    <row r="6211" spans="37:87" ht="13" customHeight="1">
      <c r="AK6211" s="114"/>
      <c r="AL6211" s="41"/>
      <c r="AM6211" s="41"/>
      <c r="AN6211" s="41"/>
      <c r="AO6211" s="41"/>
      <c r="AP6211" s="41"/>
      <c r="AQ6211" s="41"/>
      <c r="AR6211" s="41"/>
      <c r="AS6211" s="41"/>
      <c r="AT6211" s="41"/>
      <c r="AU6211" s="41"/>
      <c r="AV6211" s="41"/>
      <c r="AW6211" s="41"/>
      <c r="AX6211" s="41"/>
      <c r="AY6211" s="41"/>
      <c r="AZ6211" s="41"/>
      <c r="BA6211" s="41"/>
      <c r="BB6211" s="41"/>
      <c r="BC6211" s="41"/>
      <c r="BD6211" s="41"/>
      <c r="BE6211" s="41"/>
      <c r="BF6211" s="41"/>
      <c r="BG6211" s="41"/>
      <c r="BH6211" s="41"/>
      <c r="BI6211" s="41"/>
      <c r="BJ6211" s="41"/>
      <c r="BK6211" s="41"/>
      <c r="BL6211" s="41"/>
      <c r="BM6211" s="41"/>
      <c r="BN6211" s="41"/>
      <c r="BO6211" s="41"/>
      <c r="BP6211" s="108"/>
      <c r="CG6211" s="102"/>
      <c r="CI6211" s="45"/>
    </row>
    <row r="6212" spans="37:87" ht="13" customHeight="1">
      <c r="AK6212" s="114"/>
      <c r="AL6212" s="41"/>
      <c r="AM6212" s="41"/>
      <c r="AN6212" s="41"/>
      <c r="AO6212" s="41"/>
      <c r="AP6212" s="41"/>
      <c r="AQ6212" s="41"/>
      <c r="AR6212" s="41"/>
      <c r="AS6212" s="41"/>
      <c r="AT6212" s="41"/>
      <c r="AU6212" s="41"/>
      <c r="AV6212" s="41"/>
      <c r="AW6212" s="41"/>
      <c r="AX6212" s="41"/>
      <c r="AY6212" s="41"/>
      <c r="AZ6212" s="41"/>
      <c r="BA6212" s="41"/>
      <c r="BB6212" s="41"/>
      <c r="BC6212" s="41"/>
      <c r="BD6212" s="41"/>
      <c r="BE6212" s="41"/>
      <c r="BF6212" s="41"/>
      <c r="BG6212" s="41"/>
      <c r="BH6212" s="41"/>
      <c r="BI6212" s="41"/>
      <c r="BJ6212" s="41"/>
      <c r="BK6212" s="41"/>
      <c r="BL6212" s="41"/>
      <c r="BM6212" s="41"/>
      <c r="BN6212" s="41"/>
      <c r="BO6212" s="41"/>
      <c r="BP6212" s="108"/>
      <c r="CG6212" s="102"/>
      <c r="CI6212" s="45"/>
    </row>
    <row r="6213" spans="37:87" ht="13" customHeight="1">
      <c r="AK6213" s="114"/>
      <c r="AL6213" s="41"/>
      <c r="AM6213" s="41"/>
      <c r="AN6213" s="41"/>
      <c r="AO6213" s="41"/>
      <c r="AP6213" s="41"/>
      <c r="AQ6213" s="41"/>
      <c r="AR6213" s="41"/>
      <c r="AS6213" s="41"/>
      <c r="AT6213" s="41"/>
      <c r="AU6213" s="41"/>
      <c r="AV6213" s="41"/>
      <c r="AW6213" s="41"/>
      <c r="AX6213" s="41"/>
      <c r="AY6213" s="41"/>
      <c r="AZ6213" s="41"/>
      <c r="BA6213" s="41"/>
      <c r="BB6213" s="41"/>
      <c r="BC6213" s="41"/>
      <c r="BD6213" s="41"/>
      <c r="BE6213" s="41"/>
      <c r="BF6213" s="41"/>
      <c r="BG6213" s="41"/>
      <c r="BH6213" s="41"/>
      <c r="BI6213" s="41"/>
      <c r="BJ6213" s="41"/>
      <c r="BK6213" s="41"/>
      <c r="BL6213" s="41"/>
      <c r="BM6213" s="41"/>
      <c r="BN6213" s="41"/>
      <c r="BO6213" s="41"/>
      <c r="BP6213" s="108"/>
      <c r="CG6213" s="102"/>
      <c r="CI6213" s="45"/>
    </row>
    <row r="6214" spans="37:87" ht="13" customHeight="1">
      <c r="AK6214" s="114"/>
      <c r="AL6214" s="41"/>
      <c r="AM6214" s="41"/>
      <c r="AN6214" s="41"/>
      <c r="AO6214" s="41"/>
      <c r="AP6214" s="41"/>
      <c r="AQ6214" s="41"/>
      <c r="AR6214" s="41"/>
      <c r="AS6214" s="41"/>
      <c r="AT6214" s="41"/>
      <c r="AU6214" s="41"/>
      <c r="AV6214" s="41"/>
      <c r="AW6214" s="41"/>
      <c r="AX6214" s="41"/>
      <c r="AY6214" s="41"/>
      <c r="AZ6214" s="41"/>
      <c r="BA6214" s="41"/>
      <c r="BB6214" s="41"/>
      <c r="BC6214" s="41"/>
      <c r="BD6214" s="41"/>
      <c r="BE6214" s="41"/>
      <c r="BF6214" s="41"/>
      <c r="BG6214" s="41"/>
      <c r="BH6214" s="41"/>
      <c r="BI6214" s="41"/>
      <c r="BJ6214" s="41"/>
      <c r="BK6214" s="41"/>
      <c r="BL6214" s="41"/>
      <c r="BM6214" s="41"/>
      <c r="BN6214" s="41"/>
      <c r="BO6214" s="41"/>
      <c r="BP6214" s="108"/>
      <c r="CG6214" s="102"/>
      <c r="CI6214" s="45"/>
    </row>
    <row r="6215" spans="37:87" ht="13" customHeight="1">
      <c r="AK6215" s="114"/>
      <c r="AL6215" s="41"/>
      <c r="AM6215" s="41"/>
      <c r="AN6215" s="41"/>
      <c r="AO6215" s="41"/>
      <c r="AP6215" s="41"/>
      <c r="AQ6215" s="41"/>
      <c r="AR6215" s="41"/>
      <c r="AS6215" s="41"/>
      <c r="AT6215" s="41"/>
      <c r="AU6215" s="41"/>
      <c r="AV6215" s="41"/>
      <c r="AW6215" s="41"/>
      <c r="AX6215" s="41"/>
      <c r="AY6215" s="41"/>
      <c r="AZ6215" s="41"/>
      <c r="BA6215" s="41"/>
      <c r="BB6215" s="41"/>
      <c r="BC6215" s="41"/>
      <c r="BD6215" s="41"/>
      <c r="BE6215" s="41"/>
      <c r="BF6215" s="41"/>
      <c r="BG6215" s="41"/>
      <c r="BH6215" s="41"/>
      <c r="BI6215" s="41"/>
      <c r="BJ6215" s="41"/>
      <c r="BK6215" s="41"/>
      <c r="BL6215" s="41"/>
      <c r="BM6215" s="41"/>
      <c r="BN6215" s="41"/>
      <c r="BO6215" s="41"/>
      <c r="BP6215" s="108"/>
      <c r="CG6215" s="102"/>
      <c r="CI6215" s="45"/>
    </row>
    <row r="6216" spans="37:87" ht="13" customHeight="1">
      <c r="AK6216" s="114"/>
      <c r="AL6216" s="41"/>
      <c r="AM6216" s="41"/>
      <c r="AN6216" s="41"/>
      <c r="AO6216" s="41"/>
      <c r="AP6216" s="41"/>
      <c r="AQ6216" s="41"/>
      <c r="AR6216" s="41"/>
      <c r="AS6216" s="41"/>
      <c r="AT6216" s="41"/>
      <c r="AU6216" s="41"/>
      <c r="AV6216" s="41"/>
      <c r="AW6216" s="41"/>
      <c r="AX6216" s="41"/>
      <c r="AY6216" s="41"/>
      <c r="AZ6216" s="41"/>
      <c r="BA6216" s="41"/>
      <c r="BB6216" s="41"/>
      <c r="BC6216" s="41"/>
      <c r="BD6216" s="41"/>
      <c r="BE6216" s="41"/>
      <c r="BF6216" s="41"/>
      <c r="BG6216" s="41"/>
      <c r="BH6216" s="41"/>
      <c r="BI6216" s="41"/>
      <c r="BJ6216" s="41"/>
      <c r="BK6216" s="41"/>
      <c r="BL6216" s="41"/>
      <c r="BM6216" s="41"/>
      <c r="BN6216" s="41"/>
      <c r="BO6216" s="41"/>
      <c r="BP6216" s="108"/>
      <c r="CG6216" s="102"/>
      <c r="CI6216" s="45"/>
    </row>
    <row r="6217" spans="37:87" ht="13" customHeight="1">
      <c r="AK6217" s="114"/>
      <c r="AL6217" s="41"/>
      <c r="AM6217" s="41"/>
      <c r="AN6217" s="41"/>
      <c r="AO6217" s="41"/>
      <c r="AP6217" s="41"/>
      <c r="AQ6217" s="41"/>
      <c r="AR6217" s="41"/>
      <c r="AS6217" s="41"/>
      <c r="AT6217" s="41"/>
      <c r="AU6217" s="41"/>
      <c r="AV6217" s="41"/>
      <c r="AW6217" s="41"/>
      <c r="AX6217" s="41"/>
      <c r="AY6217" s="41"/>
      <c r="AZ6217" s="41"/>
      <c r="BA6217" s="41"/>
      <c r="BB6217" s="41"/>
      <c r="BC6217" s="41"/>
      <c r="BD6217" s="41"/>
      <c r="BE6217" s="41"/>
      <c r="BF6217" s="41"/>
      <c r="BG6217" s="41"/>
      <c r="BH6217" s="41"/>
      <c r="BI6217" s="41"/>
      <c r="BJ6217" s="41"/>
      <c r="BK6217" s="41"/>
      <c r="BL6217" s="41"/>
      <c r="BM6217" s="41"/>
      <c r="BN6217" s="41"/>
      <c r="BO6217" s="41"/>
      <c r="BP6217" s="108"/>
      <c r="CG6217" s="102"/>
      <c r="CI6217" s="45"/>
    </row>
    <row r="6218" spans="37:87" ht="13" customHeight="1">
      <c r="AK6218" s="114"/>
      <c r="AL6218" s="41"/>
      <c r="AM6218" s="41"/>
      <c r="AN6218" s="41"/>
      <c r="AO6218" s="41"/>
      <c r="AP6218" s="41"/>
      <c r="AQ6218" s="41"/>
      <c r="AR6218" s="41"/>
      <c r="AS6218" s="41"/>
      <c r="AT6218" s="41"/>
      <c r="AU6218" s="41"/>
      <c r="AV6218" s="41"/>
      <c r="AW6218" s="41"/>
      <c r="AX6218" s="41"/>
      <c r="AY6218" s="41"/>
      <c r="AZ6218" s="41"/>
      <c r="BA6218" s="41"/>
      <c r="BB6218" s="41"/>
      <c r="BC6218" s="41"/>
      <c r="BD6218" s="41"/>
      <c r="BE6218" s="41"/>
      <c r="BF6218" s="41"/>
      <c r="BG6218" s="41"/>
      <c r="BH6218" s="41"/>
      <c r="BI6218" s="41"/>
      <c r="BJ6218" s="41"/>
      <c r="BK6218" s="41"/>
      <c r="BL6218" s="41"/>
      <c r="BM6218" s="41"/>
      <c r="BN6218" s="41"/>
      <c r="BO6218" s="41"/>
      <c r="BP6218" s="108"/>
      <c r="CG6218" s="102"/>
      <c r="CI6218" s="45"/>
    </row>
    <row r="6219" spans="37:87" ht="13" customHeight="1">
      <c r="AK6219" s="114"/>
      <c r="AL6219" s="41"/>
      <c r="AM6219" s="41"/>
      <c r="AN6219" s="41"/>
      <c r="AO6219" s="41"/>
      <c r="AP6219" s="41"/>
      <c r="AQ6219" s="41"/>
      <c r="AR6219" s="41"/>
      <c r="AS6219" s="41"/>
      <c r="AT6219" s="41"/>
      <c r="AU6219" s="41"/>
      <c r="AV6219" s="41"/>
      <c r="AW6219" s="41"/>
      <c r="AX6219" s="41"/>
      <c r="AY6219" s="41"/>
      <c r="AZ6219" s="41"/>
      <c r="BA6219" s="41"/>
      <c r="BB6219" s="41"/>
      <c r="BC6219" s="41"/>
      <c r="BD6219" s="41"/>
      <c r="BE6219" s="41"/>
      <c r="BF6219" s="41"/>
      <c r="BG6219" s="41"/>
      <c r="BH6219" s="41"/>
      <c r="BI6219" s="41"/>
      <c r="BJ6219" s="41"/>
      <c r="BK6219" s="41"/>
      <c r="BL6219" s="41"/>
      <c r="BM6219" s="41"/>
      <c r="BN6219" s="41"/>
      <c r="BO6219" s="41"/>
      <c r="BP6219" s="108"/>
      <c r="CG6219" s="102"/>
      <c r="CI6219" s="45"/>
    </row>
    <row r="6220" spans="37:87" ht="13" customHeight="1">
      <c r="AK6220" s="114"/>
      <c r="AL6220" s="41"/>
      <c r="AM6220" s="41"/>
      <c r="AN6220" s="41"/>
      <c r="AO6220" s="41"/>
      <c r="AP6220" s="41"/>
      <c r="AQ6220" s="41"/>
      <c r="AR6220" s="41"/>
      <c r="AS6220" s="41"/>
      <c r="AT6220" s="41"/>
      <c r="AU6220" s="41"/>
      <c r="AV6220" s="41"/>
      <c r="AW6220" s="41"/>
      <c r="AX6220" s="41"/>
      <c r="AY6220" s="41"/>
      <c r="AZ6220" s="41"/>
      <c r="BA6220" s="41"/>
      <c r="BB6220" s="41"/>
      <c r="BC6220" s="41"/>
      <c r="BD6220" s="41"/>
      <c r="BE6220" s="41"/>
      <c r="BF6220" s="41"/>
      <c r="BG6220" s="41"/>
      <c r="BH6220" s="41"/>
      <c r="BI6220" s="41"/>
      <c r="BJ6220" s="41"/>
      <c r="BK6220" s="41"/>
      <c r="BL6220" s="41"/>
      <c r="BM6220" s="41"/>
      <c r="BN6220" s="41"/>
      <c r="BO6220" s="41"/>
      <c r="BP6220" s="108"/>
      <c r="CG6220" s="102"/>
      <c r="CI6220" s="45"/>
    </row>
    <row r="6221" spans="37:87" ht="13" customHeight="1">
      <c r="AK6221" s="114"/>
      <c r="AL6221" s="41"/>
      <c r="AM6221" s="41"/>
      <c r="AN6221" s="41"/>
      <c r="AO6221" s="41"/>
      <c r="AP6221" s="41"/>
      <c r="AQ6221" s="41"/>
      <c r="AR6221" s="41"/>
      <c r="AS6221" s="41"/>
      <c r="AT6221" s="41"/>
      <c r="AU6221" s="41"/>
      <c r="AV6221" s="41"/>
      <c r="AW6221" s="41"/>
      <c r="AX6221" s="41"/>
      <c r="AY6221" s="41"/>
      <c r="AZ6221" s="41"/>
      <c r="BA6221" s="41"/>
      <c r="BB6221" s="41"/>
      <c r="BC6221" s="41"/>
      <c r="BD6221" s="41"/>
      <c r="BE6221" s="41"/>
      <c r="BF6221" s="41"/>
      <c r="BG6221" s="41"/>
      <c r="BH6221" s="41"/>
      <c r="BI6221" s="41"/>
      <c r="BJ6221" s="41"/>
      <c r="BK6221" s="41"/>
      <c r="BL6221" s="41"/>
      <c r="BM6221" s="41"/>
      <c r="BN6221" s="41"/>
      <c r="BO6221" s="41"/>
      <c r="BP6221" s="108"/>
      <c r="CG6221" s="102"/>
      <c r="CI6221" s="45"/>
    </row>
    <row r="6222" spans="37:87" ht="13" customHeight="1">
      <c r="AK6222" s="114"/>
      <c r="AL6222" s="41"/>
      <c r="AM6222" s="41"/>
      <c r="AN6222" s="41"/>
      <c r="AO6222" s="41"/>
      <c r="AP6222" s="41"/>
      <c r="AQ6222" s="41"/>
      <c r="AR6222" s="41"/>
      <c r="AS6222" s="41"/>
      <c r="AT6222" s="41"/>
      <c r="AU6222" s="41"/>
      <c r="AV6222" s="41"/>
      <c r="AW6222" s="41"/>
      <c r="AX6222" s="41"/>
      <c r="AY6222" s="41"/>
      <c r="AZ6222" s="41"/>
      <c r="BA6222" s="41"/>
      <c r="BB6222" s="41"/>
      <c r="BC6222" s="41"/>
      <c r="BD6222" s="41"/>
      <c r="BE6222" s="41"/>
      <c r="BF6222" s="41"/>
      <c r="BG6222" s="41"/>
      <c r="BH6222" s="41"/>
      <c r="BI6222" s="41"/>
      <c r="BJ6222" s="41"/>
      <c r="BK6222" s="41"/>
      <c r="BL6222" s="41"/>
      <c r="BM6222" s="41"/>
      <c r="BN6222" s="41"/>
      <c r="BO6222" s="41"/>
      <c r="BP6222" s="108"/>
      <c r="CG6222" s="102"/>
      <c r="CI6222" s="45"/>
    </row>
    <row r="6223" spans="37:87" ht="13" customHeight="1">
      <c r="AK6223" s="114"/>
      <c r="AL6223" s="41"/>
      <c r="AM6223" s="41"/>
      <c r="AN6223" s="41"/>
      <c r="AO6223" s="41"/>
      <c r="AP6223" s="41"/>
      <c r="AQ6223" s="41"/>
      <c r="AR6223" s="41"/>
      <c r="AS6223" s="41"/>
      <c r="AT6223" s="41"/>
      <c r="AU6223" s="41"/>
      <c r="AV6223" s="41"/>
      <c r="AW6223" s="41"/>
      <c r="AX6223" s="41"/>
      <c r="AY6223" s="41"/>
      <c r="AZ6223" s="41"/>
      <c r="BA6223" s="41"/>
      <c r="BB6223" s="41"/>
      <c r="BC6223" s="41"/>
      <c r="BD6223" s="41"/>
      <c r="BE6223" s="41"/>
      <c r="BF6223" s="41"/>
      <c r="BG6223" s="41"/>
      <c r="BH6223" s="41"/>
      <c r="BI6223" s="41"/>
      <c r="BJ6223" s="41"/>
      <c r="BK6223" s="41"/>
      <c r="BL6223" s="41"/>
      <c r="BM6223" s="41"/>
      <c r="BN6223" s="41"/>
      <c r="BO6223" s="41"/>
      <c r="BP6223" s="108"/>
      <c r="CG6223" s="102"/>
      <c r="CI6223" s="45"/>
    </row>
    <row r="6224" spans="37:87" ht="13" customHeight="1">
      <c r="AK6224" s="114"/>
      <c r="AL6224" s="41"/>
      <c r="AM6224" s="41"/>
      <c r="AN6224" s="41"/>
      <c r="AO6224" s="41"/>
      <c r="AP6224" s="41"/>
      <c r="AQ6224" s="41"/>
      <c r="AR6224" s="41"/>
      <c r="AS6224" s="41"/>
      <c r="AT6224" s="41"/>
      <c r="AU6224" s="41"/>
      <c r="AV6224" s="41"/>
      <c r="AW6224" s="41"/>
      <c r="AX6224" s="41"/>
      <c r="AY6224" s="41"/>
      <c r="AZ6224" s="41"/>
      <c r="BA6224" s="41"/>
      <c r="BB6224" s="41"/>
      <c r="BC6224" s="41"/>
      <c r="BD6224" s="41"/>
      <c r="BE6224" s="41"/>
      <c r="BF6224" s="41"/>
      <c r="BG6224" s="41"/>
      <c r="BH6224" s="41"/>
      <c r="BI6224" s="41"/>
      <c r="BJ6224" s="41"/>
      <c r="BK6224" s="41"/>
      <c r="BL6224" s="41"/>
      <c r="BM6224" s="41"/>
      <c r="BN6224" s="41"/>
      <c r="BO6224" s="41"/>
      <c r="BP6224" s="108"/>
      <c r="CG6224" s="102"/>
      <c r="CI6224" s="45"/>
    </row>
    <row r="6225" spans="37:87" ht="13" customHeight="1">
      <c r="AK6225" s="114"/>
      <c r="AL6225" s="41"/>
      <c r="AM6225" s="41"/>
      <c r="AN6225" s="41"/>
      <c r="AO6225" s="41"/>
      <c r="AP6225" s="41"/>
      <c r="AQ6225" s="41"/>
      <c r="AR6225" s="41"/>
      <c r="AS6225" s="41"/>
      <c r="AT6225" s="41"/>
      <c r="AU6225" s="41"/>
      <c r="AV6225" s="41"/>
      <c r="AW6225" s="41"/>
      <c r="AX6225" s="41"/>
      <c r="AY6225" s="41"/>
      <c r="AZ6225" s="41"/>
      <c r="BA6225" s="41"/>
      <c r="BB6225" s="41"/>
      <c r="BC6225" s="41"/>
      <c r="BD6225" s="41"/>
      <c r="BE6225" s="41"/>
      <c r="BF6225" s="41"/>
      <c r="BG6225" s="41"/>
      <c r="BH6225" s="41"/>
      <c r="BI6225" s="41"/>
      <c r="BJ6225" s="41"/>
      <c r="BK6225" s="41"/>
      <c r="BL6225" s="41"/>
      <c r="BM6225" s="41"/>
      <c r="BN6225" s="41"/>
      <c r="BO6225" s="41"/>
      <c r="BP6225" s="108"/>
      <c r="CG6225" s="102"/>
      <c r="CI6225" s="45"/>
    </row>
    <row r="6226" spans="37:87" ht="13" customHeight="1">
      <c r="AK6226" s="114"/>
      <c r="AL6226" s="41"/>
      <c r="AM6226" s="41"/>
      <c r="AN6226" s="41"/>
      <c r="AO6226" s="41"/>
      <c r="AP6226" s="41"/>
      <c r="AQ6226" s="41"/>
      <c r="AR6226" s="41"/>
      <c r="AS6226" s="41"/>
      <c r="AT6226" s="41"/>
      <c r="AU6226" s="41"/>
      <c r="AV6226" s="41"/>
      <c r="AW6226" s="41"/>
      <c r="AX6226" s="41"/>
      <c r="AY6226" s="41"/>
      <c r="AZ6226" s="41"/>
      <c r="BA6226" s="41"/>
      <c r="BB6226" s="41"/>
      <c r="BC6226" s="41"/>
      <c r="BD6226" s="41"/>
      <c r="BE6226" s="41"/>
      <c r="BF6226" s="41"/>
      <c r="BG6226" s="41"/>
      <c r="BH6226" s="41"/>
      <c r="BI6226" s="41"/>
      <c r="BJ6226" s="41"/>
      <c r="BK6226" s="41"/>
      <c r="BL6226" s="41"/>
      <c r="BM6226" s="41"/>
      <c r="BN6226" s="41"/>
      <c r="BO6226" s="41"/>
      <c r="BP6226" s="108"/>
      <c r="CG6226" s="102"/>
      <c r="CI6226" s="45"/>
    </row>
    <row r="6227" spans="37:87" ht="13" customHeight="1">
      <c r="AK6227" s="114"/>
      <c r="AL6227" s="41"/>
      <c r="AM6227" s="41"/>
      <c r="AN6227" s="41"/>
      <c r="AO6227" s="41"/>
      <c r="AP6227" s="41"/>
      <c r="AQ6227" s="41"/>
      <c r="AR6227" s="41"/>
      <c r="AS6227" s="41"/>
      <c r="AT6227" s="41"/>
      <c r="AU6227" s="41"/>
      <c r="AV6227" s="41"/>
      <c r="AW6227" s="41"/>
      <c r="AX6227" s="41"/>
      <c r="AY6227" s="41"/>
      <c r="AZ6227" s="41"/>
      <c r="BA6227" s="41"/>
      <c r="BB6227" s="41"/>
      <c r="BC6227" s="41"/>
      <c r="BD6227" s="41"/>
      <c r="BE6227" s="41"/>
      <c r="BF6227" s="41"/>
      <c r="BG6227" s="41"/>
      <c r="BH6227" s="41"/>
      <c r="BI6227" s="41"/>
      <c r="BJ6227" s="41"/>
      <c r="BK6227" s="41"/>
      <c r="BL6227" s="41"/>
      <c r="BM6227" s="41"/>
      <c r="BN6227" s="41"/>
      <c r="BO6227" s="41"/>
      <c r="BP6227" s="108"/>
      <c r="CG6227" s="102"/>
      <c r="CI6227" s="45"/>
    </row>
    <row r="6228" spans="37:87" ht="13" customHeight="1">
      <c r="AK6228" s="114"/>
      <c r="AL6228" s="41"/>
      <c r="AM6228" s="41"/>
      <c r="AN6228" s="41"/>
      <c r="AO6228" s="41"/>
      <c r="AP6228" s="41"/>
      <c r="AQ6228" s="41"/>
      <c r="AR6228" s="41"/>
      <c r="AS6228" s="41"/>
      <c r="AT6228" s="41"/>
      <c r="AU6228" s="41"/>
      <c r="AV6228" s="41"/>
      <c r="AW6228" s="41"/>
      <c r="AX6228" s="41"/>
      <c r="AY6228" s="41"/>
      <c r="AZ6228" s="41"/>
      <c r="BA6228" s="41"/>
      <c r="BB6228" s="41"/>
      <c r="BC6228" s="41"/>
      <c r="BD6228" s="41"/>
      <c r="BE6228" s="41"/>
      <c r="BF6228" s="41"/>
      <c r="BG6228" s="41"/>
      <c r="BH6228" s="41"/>
      <c r="BI6228" s="41"/>
      <c r="BJ6228" s="41"/>
      <c r="BK6228" s="41"/>
      <c r="BL6228" s="41"/>
      <c r="BM6228" s="41"/>
      <c r="BN6228" s="41"/>
      <c r="BO6228" s="41"/>
      <c r="BP6228" s="108"/>
      <c r="CG6228" s="102"/>
      <c r="CI6228" s="45"/>
    </row>
    <row r="6229" spans="37:87" ht="13" customHeight="1">
      <c r="AK6229" s="114"/>
      <c r="AL6229" s="41"/>
      <c r="AM6229" s="41"/>
      <c r="AN6229" s="41"/>
      <c r="AO6229" s="41"/>
      <c r="AP6229" s="41"/>
      <c r="AQ6229" s="41"/>
      <c r="AR6229" s="41"/>
      <c r="AS6229" s="41"/>
      <c r="AT6229" s="41"/>
      <c r="AU6229" s="41"/>
      <c r="AV6229" s="41"/>
      <c r="AW6229" s="41"/>
      <c r="AX6229" s="41"/>
      <c r="AY6229" s="41"/>
      <c r="AZ6229" s="41"/>
      <c r="BA6229" s="41"/>
      <c r="BB6229" s="41"/>
      <c r="BC6229" s="41"/>
      <c r="BD6229" s="41"/>
      <c r="BE6229" s="41"/>
      <c r="BF6229" s="41"/>
      <c r="BG6229" s="41"/>
      <c r="BH6229" s="41"/>
      <c r="BI6229" s="41"/>
      <c r="BJ6229" s="41"/>
      <c r="BK6229" s="41"/>
      <c r="BL6229" s="41"/>
      <c r="BM6229" s="41"/>
      <c r="BN6229" s="41"/>
      <c r="BO6229" s="41"/>
      <c r="BP6229" s="108"/>
      <c r="CG6229" s="102"/>
      <c r="CI6229" s="45"/>
    </row>
    <row r="6230" spans="37:87" ht="13" customHeight="1">
      <c r="AK6230" s="114"/>
      <c r="AL6230" s="41"/>
      <c r="AM6230" s="41"/>
      <c r="AN6230" s="41"/>
      <c r="AO6230" s="41"/>
      <c r="AP6230" s="41"/>
      <c r="AQ6230" s="41"/>
      <c r="AR6230" s="41"/>
      <c r="AS6230" s="41"/>
      <c r="AT6230" s="41"/>
      <c r="AU6230" s="41"/>
      <c r="AV6230" s="41"/>
      <c r="AW6230" s="41"/>
      <c r="AX6230" s="41"/>
      <c r="AY6230" s="41"/>
      <c r="AZ6230" s="41"/>
      <c r="BA6230" s="41"/>
      <c r="BB6230" s="41"/>
      <c r="BC6230" s="41"/>
      <c r="BD6230" s="41"/>
      <c r="BE6230" s="41"/>
      <c r="BF6230" s="41"/>
      <c r="BG6230" s="41"/>
      <c r="BH6230" s="41"/>
      <c r="BI6230" s="41"/>
      <c r="BJ6230" s="41"/>
      <c r="BK6230" s="41"/>
      <c r="BL6230" s="41"/>
      <c r="BM6230" s="41"/>
      <c r="BN6230" s="41"/>
      <c r="BO6230" s="41"/>
      <c r="BP6230" s="108"/>
      <c r="CG6230" s="102"/>
      <c r="CI6230" s="45"/>
    </row>
    <row r="6231" spans="37:87" ht="13" customHeight="1">
      <c r="AK6231" s="114"/>
      <c r="AL6231" s="41"/>
      <c r="AM6231" s="41"/>
      <c r="AN6231" s="41"/>
      <c r="AO6231" s="41"/>
      <c r="AP6231" s="41"/>
      <c r="AQ6231" s="41"/>
      <c r="AR6231" s="41"/>
      <c r="AS6231" s="41"/>
      <c r="AT6231" s="41"/>
      <c r="AU6231" s="41"/>
      <c r="AV6231" s="41"/>
      <c r="AW6231" s="41"/>
      <c r="AX6231" s="41"/>
      <c r="AY6231" s="41"/>
      <c r="AZ6231" s="41"/>
      <c r="BA6231" s="41"/>
      <c r="BB6231" s="41"/>
      <c r="BC6231" s="41"/>
      <c r="BD6231" s="41"/>
      <c r="BE6231" s="41"/>
      <c r="BF6231" s="41"/>
      <c r="BG6231" s="41"/>
      <c r="BH6231" s="41"/>
      <c r="BI6231" s="41"/>
      <c r="BJ6231" s="41"/>
      <c r="BK6231" s="41"/>
      <c r="BL6231" s="41"/>
      <c r="BM6231" s="41"/>
      <c r="BN6231" s="41"/>
      <c r="BO6231" s="41"/>
      <c r="BP6231" s="108"/>
      <c r="CG6231" s="102"/>
      <c r="CI6231" s="45"/>
    </row>
    <row r="6232" spans="37:87" ht="13" customHeight="1">
      <c r="AK6232" s="114"/>
      <c r="AL6232" s="41"/>
      <c r="AM6232" s="41"/>
      <c r="AN6232" s="41"/>
      <c r="AO6232" s="41"/>
      <c r="AP6232" s="41"/>
      <c r="AQ6232" s="41"/>
      <c r="AR6232" s="41"/>
      <c r="AS6232" s="41"/>
      <c r="AT6232" s="41"/>
      <c r="AU6232" s="41"/>
      <c r="AV6232" s="41"/>
      <c r="AW6232" s="41"/>
      <c r="AX6232" s="41"/>
      <c r="AY6232" s="41"/>
      <c r="AZ6232" s="41"/>
      <c r="BA6232" s="41"/>
      <c r="BB6232" s="41"/>
      <c r="BC6232" s="41"/>
      <c r="BD6232" s="41"/>
      <c r="BE6232" s="41"/>
      <c r="BF6232" s="41"/>
      <c r="BG6232" s="41"/>
      <c r="BH6232" s="41"/>
      <c r="BI6232" s="41"/>
      <c r="BJ6232" s="41"/>
      <c r="BK6232" s="41"/>
      <c r="BL6232" s="41"/>
      <c r="BM6232" s="41"/>
      <c r="BN6232" s="41"/>
      <c r="BO6232" s="41"/>
      <c r="BP6232" s="108"/>
      <c r="CG6232" s="102"/>
      <c r="CI6232" s="45"/>
    </row>
    <row r="6233" spans="37:87" ht="13" customHeight="1">
      <c r="AK6233" s="114"/>
      <c r="AL6233" s="41"/>
      <c r="AM6233" s="41"/>
      <c r="AN6233" s="41"/>
      <c r="AO6233" s="41"/>
      <c r="AP6233" s="41"/>
      <c r="AQ6233" s="41"/>
      <c r="AR6233" s="41"/>
      <c r="AS6233" s="41"/>
      <c r="AT6233" s="41"/>
      <c r="AU6233" s="41"/>
      <c r="AV6233" s="41"/>
      <c r="AW6233" s="41"/>
      <c r="AX6233" s="41"/>
      <c r="AY6233" s="41"/>
      <c r="AZ6233" s="41"/>
      <c r="BA6233" s="41"/>
      <c r="BB6233" s="41"/>
      <c r="BC6233" s="41"/>
      <c r="BD6233" s="41"/>
      <c r="BE6233" s="41"/>
      <c r="BF6233" s="41"/>
      <c r="BG6233" s="41"/>
      <c r="BH6233" s="41"/>
      <c r="BI6233" s="41"/>
      <c r="BJ6233" s="41"/>
      <c r="BK6233" s="41"/>
      <c r="BL6233" s="41"/>
      <c r="BM6233" s="41"/>
      <c r="BN6233" s="41"/>
      <c r="BO6233" s="41"/>
      <c r="BP6233" s="108"/>
      <c r="CG6233" s="102"/>
      <c r="CI6233" s="45"/>
    </row>
    <row r="6234" spans="37:87" ht="13" customHeight="1">
      <c r="AK6234" s="114"/>
      <c r="AL6234" s="41"/>
      <c r="AM6234" s="41"/>
      <c r="AN6234" s="41"/>
      <c r="AO6234" s="41"/>
      <c r="AP6234" s="41"/>
      <c r="AQ6234" s="41"/>
      <c r="AR6234" s="41"/>
      <c r="AS6234" s="41"/>
      <c r="AT6234" s="41"/>
      <c r="AU6234" s="41"/>
      <c r="AV6234" s="41"/>
      <c r="AW6234" s="41"/>
      <c r="AX6234" s="41"/>
      <c r="AY6234" s="41"/>
      <c r="AZ6234" s="41"/>
      <c r="BA6234" s="41"/>
      <c r="BB6234" s="41"/>
      <c r="BC6234" s="41"/>
      <c r="BD6234" s="41"/>
      <c r="BE6234" s="41"/>
      <c r="BF6234" s="41"/>
      <c r="BG6234" s="41"/>
      <c r="BH6234" s="41"/>
      <c r="BI6234" s="41"/>
      <c r="BJ6234" s="41"/>
      <c r="BK6234" s="41"/>
      <c r="BL6234" s="41"/>
      <c r="BM6234" s="41"/>
      <c r="BN6234" s="41"/>
      <c r="BO6234" s="41"/>
      <c r="BP6234" s="108"/>
      <c r="CG6234" s="102"/>
      <c r="CI6234" s="45"/>
    </row>
    <row r="6235" spans="37:87" ht="13" customHeight="1">
      <c r="AK6235" s="114"/>
      <c r="AL6235" s="41"/>
      <c r="AM6235" s="41"/>
      <c r="AN6235" s="41"/>
      <c r="AO6235" s="41"/>
      <c r="AP6235" s="41"/>
      <c r="AQ6235" s="41"/>
      <c r="AR6235" s="41"/>
      <c r="AS6235" s="41"/>
      <c r="AT6235" s="41"/>
      <c r="AU6235" s="41"/>
      <c r="AV6235" s="41"/>
      <c r="AW6235" s="41"/>
      <c r="AX6235" s="41"/>
      <c r="AY6235" s="41"/>
      <c r="AZ6235" s="41"/>
      <c r="BA6235" s="41"/>
      <c r="BB6235" s="41"/>
      <c r="BC6235" s="41"/>
      <c r="BD6235" s="41"/>
      <c r="BE6235" s="41"/>
      <c r="BF6235" s="41"/>
      <c r="BG6235" s="41"/>
      <c r="BH6235" s="41"/>
      <c r="BI6235" s="41"/>
      <c r="BJ6235" s="41"/>
      <c r="BK6235" s="41"/>
      <c r="BL6235" s="41"/>
      <c r="BM6235" s="41"/>
      <c r="BN6235" s="41"/>
      <c r="BO6235" s="41"/>
      <c r="BP6235" s="108"/>
      <c r="CG6235" s="102"/>
      <c r="CI6235" s="45"/>
    </row>
    <row r="6236" spans="37:87" ht="13" customHeight="1">
      <c r="AK6236" s="114"/>
      <c r="AL6236" s="41"/>
      <c r="AM6236" s="41"/>
      <c r="AN6236" s="41"/>
      <c r="AO6236" s="41"/>
      <c r="AP6236" s="41"/>
      <c r="AQ6236" s="41"/>
      <c r="AR6236" s="41"/>
      <c r="AS6236" s="41"/>
      <c r="AT6236" s="41"/>
      <c r="AU6236" s="41"/>
      <c r="AV6236" s="41"/>
      <c r="AW6236" s="41"/>
      <c r="AX6236" s="41"/>
      <c r="AY6236" s="41"/>
      <c r="AZ6236" s="41"/>
      <c r="BA6236" s="41"/>
      <c r="BB6236" s="41"/>
      <c r="BC6236" s="41"/>
      <c r="BD6236" s="41"/>
      <c r="BE6236" s="41"/>
      <c r="BF6236" s="41"/>
      <c r="BG6236" s="41"/>
      <c r="BH6236" s="41"/>
      <c r="BI6236" s="41"/>
      <c r="BJ6236" s="41"/>
      <c r="BK6236" s="41"/>
      <c r="BL6236" s="41"/>
      <c r="BM6236" s="41"/>
      <c r="BN6236" s="41"/>
      <c r="BO6236" s="41"/>
      <c r="BP6236" s="108"/>
      <c r="CG6236" s="102"/>
      <c r="CI6236" s="45"/>
    </row>
    <row r="6237" spans="37:87" ht="13" customHeight="1">
      <c r="AK6237" s="114"/>
      <c r="AL6237" s="41"/>
      <c r="AM6237" s="41"/>
      <c r="AN6237" s="41"/>
      <c r="AO6237" s="41"/>
      <c r="AP6237" s="41"/>
      <c r="AQ6237" s="41"/>
      <c r="AR6237" s="41"/>
      <c r="AS6237" s="41"/>
      <c r="AT6237" s="41"/>
      <c r="AU6237" s="41"/>
      <c r="AV6237" s="41"/>
      <c r="AW6237" s="41"/>
      <c r="AX6237" s="41"/>
      <c r="AY6237" s="41"/>
      <c r="AZ6237" s="41"/>
      <c r="BA6237" s="41"/>
      <c r="BB6237" s="41"/>
      <c r="BC6237" s="41"/>
      <c r="BD6237" s="41"/>
      <c r="BE6237" s="41"/>
      <c r="BF6237" s="41"/>
      <c r="BG6237" s="41"/>
      <c r="BH6237" s="41"/>
      <c r="BI6237" s="41"/>
      <c r="BJ6237" s="41"/>
      <c r="BK6237" s="41"/>
      <c r="BL6237" s="41"/>
      <c r="BM6237" s="41"/>
      <c r="BN6237" s="41"/>
      <c r="BO6237" s="41"/>
      <c r="BP6237" s="108"/>
      <c r="CG6237" s="102"/>
      <c r="CI6237" s="45"/>
    </row>
    <row r="6238" spans="37:87" ht="13" customHeight="1">
      <c r="AK6238" s="114"/>
      <c r="AL6238" s="41"/>
      <c r="AM6238" s="41"/>
      <c r="AN6238" s="41"/>
      <c r="AO6238" s="41"/>
      <c r="AP6238" s="41"/>
      <c r="AQ6238" s="41"/>
      <c r="AR6238" s="41"/>
      <c r="AS6238" s="41"/>
      <c r="AT6238" s="41"/>
      <c r="AU6238" s="41"/>
      <c r="AV6238" s="41"/>
      <c r="AW6238" s="41"/>
      <c r="AX6238" s="41"/>
      <c r="AY6238" s="41"/>
      <c r="AZ6238" s="41"/>
      <c r="BA6238" s="41"/>
      <c r="BB6238" s="41"/>
      <c r="BC6238" s="41"/>
      <c r="BD6238" s="41"/>
      <c r="BE6238" s="41"/>
      <c r="BF6238" s="41"/>
      <c r="BG6238" s="41"/>
      <c r="BH6238" s="41"/>
      <c r="BI6238" s="41"/>
      <c r="BJ6238" s="41"/>
      <c r="BK6238" s="41"/>
      <c r="BL6238" s="41"/>
      <c r="BM6238" s="41"/>
      <c r="BN6238" s="41"/>
      <c r="BO6238" s="41"/>
      <c r="BP6238" s="108"/>
      <c r="CG6238" s="102"/>
      <c r="CI6238" s="45"/>
    </row>
    <row r="6239" spans="37:87" ht="13" customHeight="1">
      <c r="AK6239" s="114"/>
      <c r="AL6239" s="41"/>
      <c r="AM6239" s="41"/>
      <c r="AN6239" s="41"/>
      <c r="AO6239" s="41"/>
      <c r="AP6239" s="41"/>
      <c r="AQ6239" s="41"/>
      <c r="AR6239" s="41"/>
      <c r="AS6239" s="41"/>
      <c r="AT6239" s="41"/>
      <c r="AU6239" s="41"/>
      <c r="AV6239" s="41"/>
      <c r="AW6239" s="41"/>
      <c r="AX6239" s="41"/>
      <c r="AY6239" s="41"/>
      <c r="AZ6239" s="41"/>
      <c r="BA6239" s="41"/>
      <c r="BB6239" s="41"/>
      <c r="BC6239" s="41"/>
      <c r="BD6239" s="41"/>
      <c r="BE6239" s="41"/>
      <c r="BF6239" s="41"/>
      <c r="BG6239" s="41"/>
      <c r="BH6239" s="41"/>
      <c r="BI6239" s="41"/>
      <c r="BJ6239" s="41"/>
      <c r="BK6239" s="41"/>
      <c r="BL6239" s="41"/>
      <c r="BM6239" s="41"/>
      <c r="BN6239" s="41"/>
      <c r="BO6239" s="41"/>
      <c r="BP6239" s="108"/>
      <c r="CG6239" s="102"/>
      <c r="CI6239" s="45"/>
    </row>
    <row r="6240" spans="37:87" ht="13" customHeight="1">
      <c r="AK6240" s="114"/>
      <c r="AL6240" s="41"/>
      <c r="AM6240" s="41"/>
      <c r="AN6240" s="41"/>
      <c r="AO6240" s="41"/>
      <c r="AP6240" s="41"/>
      <c r="AQ6240" s="41"/>
      <c r="AR6240" s="41"/>
      <c r="AS6240" s="41"/>
      <c r="AT6240" s="41"/>
      <c r="AU6240" s="41"/>
      <c r="AV6240" s="41"/>
      <c r="AW6240" s="41"/>
      <c r="AX6240" s="41"/>
      <c r="AY6240" s="41"/>
      <c r="AZ6240" s="41"/>
      <c r="BA6240" s="41"/>
      <c r="BB6240" s="41"/>
      <c r="BC6240" s="41"/>
      <c r="BD6240" s="41"/>
      <c r="BE6240" s="41"/>
      <c r="BF6240" s="41"/>
      <c r="BG6240" s="41"/>
      <c r="BH6240" s="41"/>
      <c r="BI6240" s="41"/>
      <c r="BJ6240" s="41"/>
      <c r="BK6240" s="41"/>
      <c r="BL6240" s="41"/>
      <c r="BM6240" s="41"/>
      <c r="BN6240" s="41"/>
      <c r="BO6240" s="41"/>
      <c r="BP6240" s="108"/>
      <c r="CG6240" s="102"/>
      <c r="CI6240" s="45"/>
    </row>
    <row r="6241" spans="37:87" ht="13" customHeight="1">
      <c r="AK6241" s="114"/>
      <c r="AL6241" s="41"/>
      <c r="AM6241" s="41"/>
      <c r="AN6241" s="41"/>
      <c r="AO6241" s="41"/>
      <c r="AP6241" s="41"/>
      <c r="AQ6241" s="41"/>
      <c r="AR6241" s="41"/>
      <c r="AS6241" s="41"/>
      <c r="AT6241" s="41"/>
      <c r="AU6241" s="41"/>
      <c r="AV6241" s="41"/>
      <c r="AW6241" s="41"/>
      <c r="AX6241" s="41"/>
      <c r="AY6241" s="41"/>
      <c r="AZ6241" s="41"/>
      <c r="BA6241" s="41"/>
      <c r="BB6241" s="41"/>
      <c r="BC6241" s="41"/>
      <c r="BD6241" s="41"/>
      <c r="BE6241" s="41"/>
      <c r="BF6241" s="41"/>
      <c r="BG6241" s="41"/>
      <c r="BH6241" s="41"/>
      <c r="BI6241" s="41"/>
      <c r="BJ6241" s="41"/>
      <c r="BK6241" s="41"/>
      <c r="BL6241" s="41"/>
      <c r="BM6241" s="41"/>
      <c r="BN6241" s="41"/>
      <c r="BO6241" s="41"/>
      <c r="BP6241" s="108"/>
      <c r="CG6241" s="102"/>
      <c r="CI6241" s="45"/>
    </row>
    <row r="6242" spans="37:87" ht="13" customHeight="1">
      <c r="AK6242" s="114"/>
      <c r="AL6242" s="41"/>
      <c r="AM6242" s="41"/>
      <c r="AN6242" s="41"/>
      <c r="AO6242" s="41"/>
      <c r="AP6242" s="41"/>
      <c r="AQ6242" s="41"/>
      <c r="AR6242" s="41"/>
      <c r="AS6242" s="41"/>
      <c r="AT6242" s="41"/>
      <c r="AU6242" s="41"/>
      <c r="AV6242" s="41"/>
      <c r="AW6242" s="41"/>
      <c r="AX6242" s="41"/>
      <c r="AY6242" s="41"/>
      <c r="AZ6242" s="41"/>
      <c r="BA6242" s="41"/>
      <c r="BB6242" s="41"/>
      <c r="BC6242" s="41"/>
      <c r="BD6242" s="41"/>
      <c r="BE6242" s="41"/>
      <c r="BF6242" s="41"/>
      <c r="BG6242" s="41"/>
      <c r="BH6242" s="41"/>
      <c r="BI6242" s="41"/>
      <c r="BJ6242" s="41"/>
      <c r="BK6242" s="41"/>
      <c r="BL6242" s="41"/>
      <c r="BM6242" s="41"/>
      <c r="BN6242" s="41"/>
      <c r="BO6242" s="41"/>
      <c r="BP6242" s="108"/>
      <c r="CG6242" s="102"/>
      <c r="CI6242" s="45"/>
    </row>
    <row r="6243" spans="37:87" ht="13" customHeight="1">
      <c r="AK6243" s="114"/>
      <c r="AL6243" s="41"/>
      <c r="AM6243" s="41"/>
      <c r="AN6243" s="41"/>
      <c r="AO6243" s="41"/>
      <c r="AP6243" s="41"/>
      <c r="AQ6243" s="41"/>
      <c r="AR6243" s="41"/>
      <c r="AS6243" s="41"/>
      <c r="AT6243" s="41"/>
      <c r="AU6243" s="41"/>
      <c r="AV6243" s="41"/>
      <c r="AW6243" s="41"/>
      <c r="AX6243" s="41"/>
      <c r="AY6243" s="41"/>
      <c r="AZ6243" s="41"/>
      <c r="BA6243" s="41"/>
      <c r="BB6243" s="41"/>
      <c r="BC6243" s="41"/>
      <c r="BD6243" s="41"/>
      <c r="BE6243" s="41"/>
      <c r="BF6243" s="41"/>
      <c r="BG6243" s="41"/>
      <c r="BH6243" s="41"/>
      <c r="BI6243" s="41"/>
      <c r="BJ6243" s="41"/>
      <c r="BK6243" s="41"/>
      <c r="BL6243" s="41"/>
      <c r="BM6243" s="41"/>
      <c r="BN6243" s="41"/>
      <c r="BO6243" s="41"/>
      <c r="BP6243" s="108"/>
      <c r="CG6243" s="102"/>
      <c r="CI6243" s="45"/>
    </row>
    <row r="6244" spans="37:87" ht="13" customHeight="1">
      <c r="AK6244" s="114"/>
      <c r="AL6244" s="41"/>
      <c r="AM6244" s="41"/>
      <c r="AN6244" s="41"/>
      <c r="AO6244" s="41"/>
      <c r="AP6244" s="41"/>
      <c r="AQ6244" s="41"/>
      <c r="AR6244" s="41"/>
      <c r="AS6244" s="41"/>
      <c r="AT6244" s="41"/>
      <c r="AU6244" s="41"/>
      <c r="AV6244" s="41"/>
      <c r="AW6244" s="41"/>
      <c r="AX6244" s="41"/>
      <c r="AY6244" s="41"/>
      <c r="AZ6244" s="41"/>
      <c r="BA6244" s="41"/>
      <c r="BB6244" s="41"/>
      <c r="BC6244" s="41"/>
      <c r="BD6244" s="41"/>
      <c r="BE6244" s="41"/>
      <c r="BF6244" s="41"/>
      <c r="BG6244" s="41"/>
      <c r="BH6244" s="41"/>
      <c r="BI6244" s="41"/>
      <c r="BJ6244" s="41"/>
      <c r="BK6244" s="41"/>
      <c r="BL6244" s="41"/>
      <c r="BM6244" s="41"/>
      <c r="BN6244" s="41"/>
      <c r="BO6244" s="41"/>
      <c r="BP6244" s="108"/>
      <c r="CG6244" s="102"/>
      <c r="CI6244" s="45"/>
    </row>
    <row r="6245" spans="37:87" ht="13" customHeight="1">
      <c r="AK6245" s="114"/>
      <c r="AL6245" s="41"/>
      <c r="AM6245" s="41"/>
      <c r="AN6245" s="41"/>
      <c r="AO6245" s="41"/>
      <c r="AP6245" s="41"/>
      <c r="AQ6245" s="41"/>
      <c r="AR6245" s="41"/>
      <c r="AS6245" s="41"/>
      <c r="AT6245" s="41"/>
      <c r="AU6245" s="41"/>
      <c r="AV6245" s="41"/>
      <c r="AW6245" s="41"/>
      <c r="AX6245" s="41"/>
      <c r="AY6245" s="41"/>
      <c r="AZ6245" s="41"/>
      <c r="BA6245" s="41"/>
      <c r="BB6245" s="41"/>
      <c r="BC6245" s="41"/>
      <c r="BD6245" s="41"/>
      <c r="BE6245" s="41"/>
      <c r="BF6245" s="41"/>
      <c r="BG6245" s="41"/>
      <c r="BH6245" s="41"/>
      <c r="BI6245" s="41"/>
      <c r="BJ6245" s="41"/>
      <c r="BK6245" s="41"/>
      <c r="BL6245" s="41"/>
      <c r="BM6245" s="41"/>
      <c r="BN6245" s="41"/>
      <c r="BO6245" s="41"/>
      <c r="BP6245" s="108"/>
      <c r="CG6245" s="102"/>
      <c r="CI6245" s="45"/>
    </row>
    <row r="6246" spans="37:87" ht="13" customHeight="1">
      <c r="AK6246" s="114"/>
      <c r="AL6246" s="41"/>
      <c r="AM6246" s="41"/>
      <c r="AN6246" s="41"/>
      <c r="AO6246" s="41"/>
      <c r="AP6246" s="41"/>
      <c r="AQ6246" s="41"/>
      <c r="AR6246" s="41"/>
      <c r="AS6246" s="41"/>
      <c r="AT6246" s="41"/>
      <c r="AU6246" s="41"/>
      <c r="AV6246" s="41"/>
      <c r="AW6246" s="41"/>
      <c r="AX6246" s="41"/>
      <c r="AY6246" s="41"/>
      <c r="AZ6246" s="41"/>
      <c r="BA6246" s="41"/>
      <c r="BB6246" s="41"/>
      <c r="BC6246" s="41"/>
      <c r="BD6246" s="41"/>
      <c r="BE6246" s="41"/>
      <c r="BF6246" s="41"/>
      <c r="BG6246" s="41"/>
      <c r="BH6246" s="41"/>
      <c r="BI6246" s="41"/>
      <c r="BJ6246" s="41"/>
      <c r="BK6246" s="41"/>
      <c r="BL6246" s="41"/>
      <c r="BM6246" s="41"/>
      <c r="BN6246" s="41"/>
      <c r="BO6246" s="41"/>
      <c r="BP6246" s="108"/>
      <c r="CG6246" s="102"/>
      <c r="CI6246" s="45"/>
    </row>
    <row r="6247" spans="37:87" ht="13" customHeight="1">
      <c r="AK6247" s="114"/>
      <c r="AL6247" s="41"/>
      <c r="AM6247" s="41"/>
      <c r="AN6247" s="41"/>
      <c r="AO6247" s="41"/>
      <c r="AP6247" s="41"/>
      <c r="AQ6247" s="41"/>
      <c r="AR6247" s="41"/>
      <c r="AS6247" s="41"/>
      <c r="AT6247" s="41"/>
      <c r="AU6247" s="41"/>
      <c r="AV6247" s="41"/>
      <c r="AW6247" s="41"/>
      <c r="AX6247" s="41"/>
      <c r="AY6247" s="41"/>
      <c r="AZ6247" s="41"/>
      <c r="BA6247" s="41"/>
      <c r="BB6247" s="41"/>
      <c r="BC6247" s="41"/>
      <c r="BD6247" s="41"/>
      <c r="BE6247" s="41"/>
      <c r="BF6247" s="41"/>
      <c r="BG6247" s="41"/>
      <c r="BH6247" s="41"/>
      <c r="BI6247" s="41"/>
      <c r="BJ6247" s="41"/>
      <c r="BK6247" s="41"/>
      <c r="BL6247" s="41"/>
      <c r="BM6247" s="41"/>
      <c r="BN6247" s="41"/>
      <c r="BO6247" s="41"/>
      <c r="BP6247" s="108"/>
      <c r="CG6247" s="102"/>
      <c r="CI6247" s="45"/>
    </row>
    <row r="6248" spans="37:87" ht="13" customHeight="1">
      <c r="AK6248" s="114"/>
      <c r="AL6248" s="41"/>
      <c r="AM6248" s="41"/>
      <c r="AN6248" s="41"/>
      <c r="AO6248" s="41"/>
      <c r="AP6248" s="41"/>
      <c r="AQ6248" s="41"/>
      <c r="AR6248" s="41"/>
      <c r="AS6248" s="41"/>
      <c r="AT6248" s="41"/>
      <c r="AU6248" s="41"/>
      <c r="AV6248" s="41"/>
      <c r="AW6248" s="41"/>
      <c r="AX6248" s="41"/>
      <c r="AY6248" s="41"/>
      <c r="AZ6248" s="41"/>
      <c r="BA6248" s="41"/>
      <c r="BB6248" s="41"/>
      <c r="BC6248" s="41"/>
      <c r="BD6248" s="41"/>
      <c r="BE6248" s="41"/>
      <c r="BF6248" s="41"/>
      <c r="BG6248" s="41"/>
      <c r="BH6248" s="41"/>
      <c r="BI6248" s="41"/>
      <c r="BJ6248" s="41"/>
      <c r="BK6248" s="41"/>
      <c r="BL6248" s="41"/>
      <c r="BM6248" s="41"/>
      <c r="BN6248" s="41"/>
      <c r="BO6248" s="41"/>
      <c r="BP6248" s="108"/>
      <c r="CG6248" s="102"/>
      <c r="CI6248" s="45"/>
    </row>
    <row r="6249" spans="37:87" ht="13" customHeight="1">
      <c r="AK6249" s="114"/>
      <c r="AL6249" s="41"/>
      <c r="AM6249" s="41"/>
      <c r="AN6249" s="41"/>
      <c r="AO6249" s="41"/>
      <c r="AP6249" s="41"/>
      <c r="AQ6249" s="41"/>
      <c r="AR6249" s="41"/>
      <c r="AS6249" s="41"/>
      <c r="AT6249" s="41"/>
      <c r="AU6249" s="41"/>
      <c r="AV6249" s="41"/>
      <c r="AW6249" s="41"/>
      <c r="AX6249" s="41"/>
      <c r="AY6249" s="41"/>
      <c r="AZ6249" s="41"/>
      <c r="BA6249" s="41"/>
      <c r="BB6249" s="41"/>
      <c r="BC6249" s="41"/>
      <c r="BD6249" s="41"/>
      <c r="BE6249" s="41"/>
      <c r="BF6249" s="41"/>
      <c r="BG6249" s="41"/>
      <c r="BH6249" s="41"/>
      <c r="BI6249" s="41"/>
      <c r="BJ6249" s="41"/>
      <c r="BK6249" s="41"/>
      <c r="BL6249" s="41"/>
      <c r="BM6249" s="41"/>
      <c r="BN6249" s="41"/>
      <c r="BO6249" s="41"/>
      <c r="BP6249" s="108"/>
      <c r="CG6249" s="102"/>
      <c r="CI6249" s="45"/>
    </row>
    <row r="6250" spans="37:87" ht="13" customHeight="1">
      <c r="AK6250" s="114"/>
      <c r="AL6250" s="41"/>
      <c r="AM6250" s="41"/>
      <c r="AN6250" s="41"/>
      <c r="AO6250" s="41"/>
      <c r="AP6250" s="41"/>
      <c r="AQ6250" s="41"/>
      <c r="AR6250" s="41"/>
      <c r="AS6250" s="41"/>
      <c r="AT6250" s="41"/>
      <c r="AU6250" s="41"/>
      <c r="AV6250" s="41"/>
      <c r="AW6250" s="41"/>
      <c r="AX6250" s="41"/>
      <c r="AY6250" s="41"/>
      <c r="AZ6250" s="41"/>
      <c r="BA6250" s="41"/>
      <c r="BB6250" s="41"/>
      <c r="BC6250" s="41"/>
      <c r="BD6250" s="41"/>
      <c r="BE6250" s="41"/>
      <c r="BF6250" s="41"/>
      <c r="BG6250" s="41"/>
      <c r="BH6250" s="41"/>
      <c r="BI6250" s="41"/>
      <c r="BJ6250" s="41"/>
      <c r="BK6250" s="41"/>
      <c r="BL6250" s="41"/>
      <c r="BM6250" s="41"/>
      <c r="BN6250" s="41"/>
      <c r="BO6250" s="41"/>
      <c r="BP6250" s="108"/>
      <c r="CG6250" s="102"/>
      <c r="CI6250" s="45"/>
    </row>
    <row r="6251" spans="37:87" ht="13" customHeight="1">
      <c r="AK6251" s="114"/>
      <c r="AL6251" s="41"/>
      <c r="AM6251" s="41"/>
      <c r="AN6251" s="41"/>
      <c r="AO6251" s="41"/>
      <c r="AP6251" s="41"/>
      <c r="AQ6251" s="41"/>
      <c r="AR6251" s="41"/>
      <c r="AS6251" s="41"/>
      <c r="AT6251" s="41"/>
      <c r="AU6251" s="41"/>
      <c r="AV6251" s="41"/>
      <c r="AW6251" s="41"/>
      <c r="AX6251" s="41"/>
      <c r="AY6251" s="41"/>
      <c r="AZ6251" s="41"/>
      <c r="BA6251" s="41"/>
      <c r="BB6251" s="41"/>
      <c r="BC6251" s="41"/>
      <c r="BD6251" s="41"/>
      <c r="BE6251" s="41"/>
      <c r="BF6251" s="41"/>
      <c r="BG6251" s="41"/>
      <c r="BH6251" s="41"/>
      <c r="BI6251" s="41"/>
      <c r="BJ6251" s="41"/>
      <c r="BK6251" s="41"/>
      <c r="BL6251" s="41"/>
      <c r="BM6251" s="41"/>
      <c r="BN6251" s="41"/>
      <c r="BO6251" s="41"/>
      <c r="BP6251" s="108"/>
      <c r="CG6251" s="102"/>
      <c r="CI6251" s="45"/>
    </row>
    <row r="6252" spans="37:87" ht="13" customHeight="1">
      <c r="AK6252" s="114"/>
      <c r="AL6252" s="41"/>
      <c r="AM6252" s="41"/>
      <c r="AN6252" s="41"/>
      <c r="AO6252" s="41"/>
      <c r="AP6252" s="41"/>
      <c r="AQ6252" s="41"/>
      <c r="AR6252" s="41"/>
      <c r="AS6252" s="41"/>
      <c r="AT6252" s="41"/>
      <c r="AU6252" s="41"/>
      <c r="AV6252" s="41"/>
      <c r="AW6252" s="41"/>
      <c r="AX6252" s="41"/>
      <c r="AY6252" s="41"/>
      <c r="AZ6252" s="41"/>
      <c r="BA6252" s="41"/>
      <c r="BB6252" s="41"/>
      <c r="BC6252" s="41"/>
      <c r="BD6252" s="41"/>
      <c r="BE6252" s="41"/>
      <c r="BF6252" s="41"/>
      <c r="BG6252" s="41"/>
      <c r="BH6252" s="41"/>
      <c r="BI6252" s="41"/>
      <c r="BJ6252" s="41"/>
      <c r="BK6252" s="41"/>
      <c r="BL6252" s="41"/>
      <c r="BM6252" s="41"/>
      <c r="BN6252" s="41"/>
      <c r="BO6252" s="41"/>
      <c r="BP6252" s="108"/>
      <c r="CG6252" s="102"/>
      <c r="CI6252" s="45"/>
    </row>
    <row r="6253" spans="37:87" ht="13" customHeight="1">
      <c r="AK6253" s="114"/>
      <c r="AL6253" s="41"/>
      <c r="AM6253" s="41"/>
      <c r="AN6253" s="41"/>
      <c r="AO6253" s="41"/>
      <c r="AP6253" s="41"/>
      <c r="AQ6253" s="41"/>
      <c r="AR6253" s="41"/>
      <c r="AS6253" s="41"/>
      <c r="AT6253" s="41"/>
      <c r="AU6253" s="41"/>
      <c r="AV6253" s="41"/>
      <c r="AW6253" s="41"/>
      <c r="AX6253" s="41"/>
      <c r="AY6253" s="41"/>
      <c r="AZ6253" s="41"/>
      <c r="BA6253" s="41"/>
      <c r="BB6253" s="41"/>
      <c r="BC6253" s="41"/>
      <c r="BD6253" s="41"/>
      <c r="BE6253" s="41"/>
      <c r="BF6253" s="41"/>
      <c r="BG6253" s="41"/>
      <c r="BH6253" s="41"/>
      <c r="BI6253" s="41"/>
      <c r="BJ6253" s="41"/>
      <c r="BK6253" s="41"/>
      <c r="BL6253" s="41"/>
      <c r="BM6253" s="41"/>
      <c r="BN6253" s="41"/>
      <c r="BO6253" s="41"/>
      <c r="BP6253" s="108"/>
      <c r="CG6253" s="102"/>
      <c r="CI6253" s="45"/>
    </row>
    <row r="6254" spans="37:87" ht="13" customHeight="1">
      <c r="AK6254" s="114"/>
      <c r="AL6254" s="41"/>
      <c r="AM6254" s="41"/>
      <c r="AN6254" s="41"/>
      <c r="AO6254" s="41"/>
      <c r="AP6254" s="41"/>
      <c r="AQ6254" s="41"/>
      <c r="AR6254" s="41"/>
      <c r="AS6254" s="41"/>
      <c r="AT6254" s="41"/>
      <c r="AU6254" s="41"/>
      <c r="AV6254" s="41"/>
      <c r="AW6254" s="41"/>
      <c r="AX6254" s="41"/>
      <c r="AY6254" s="41"/>
      <c r="AZ6254" s="41"/>
      <c r="BA6254" s="41"/>
      <c r="BB6254" s="41"/>
      <c r="BC6254" s="41"/>
      <c r="BD6254" s="41"/>
      <c r="BE6254" s="41"/>
      <c r="BF6254" s="41"/>
      <c r="BG6254" s="41"/>
      <c r="BH6254" s="41"/>
      <c r="BI6254" s="41"/>
      <c r="BJ6254" s="41"/>
      <c r="BK6254" s="41"/>
      <c r="BL6254" s="41"/>
      <c r="BM6254" s="41"/>
      <c r="BN6254" s="41"/>
      <c r="BO6254" s="41"/>
      <c r="BP6254" s="108"/>
      <c r="CG6254" s="102"/>
      <c r="CI6254" s="45"/>
    </row>
    <row r="6255" spans="37:87" ht="13" customHeight="1">
      <c r="AK6255" s="114"/>
      <c r="AL6255" s="41"/>
      <c r="AM6255" s="41"/>
      <c r="AN6255" s="41"/>
      <c r="AO6255" s="41"/>
      <c r="AP6255" s="41"/>
      <c r="AQ6255" s="41"/>
      <c r="AR6255" s="41"/>
      <c r="AS6255" s="41"/>
      <c r="AT6255" s="41"/>
      <c r="AU6255" s="41"/>
      <c r="AV6255" s="41"/>
      <c r="AW6255" s="41"/>
      <c r="AX6255" s="41"/>
      <c r="AY6255" s="41"/>
      <c r="AZ6255" s="41"/>
      <c r="BA6255" s="41"/>
      <c r="BB6255" s="41"/>
      <c r="BC6255" s="41"/>
      <c r="BD6255" s="41"/>
      <c r="BE6255" s="41"/>
      <c r="BF6255" s="41"/>
      <c r="BG6255" s="41"/>
      <c r="BH6255" s="41"/>
      <c r="BI6255" s="41"/>
      <c r="BJ6255" s="41"/>
      <c r="BK6255" s="41"/>
      <c r="BL6255" s="41"/>
      <c r="BM6255" s="41"/>
      <c r="BN6255" s="41"/>
      <c r="BO6255" s="41"/>
      <c r="BP6255" s="108"/>
      <c r="CG6255" s="102"/>
      <c r="CI6255" s="45"/>
    </row>
    <row r="6256" spans="37:87" ht="13" customHeight="1">
      <c r="AK6256" s="114"/>
      <c r="AL6256" s="41"/>
      <c r="AM6256" s="41"/>
      <c r="AN6256" s="41"/>
      <c r="AO6256" s="41"/>
      <c r="AP6256" s="41"/>
      <c r="AQ6256" s="41"/>
      <c r="AR6256" s="41"/>
      <c r="AS6256" s="41"/>
      <c r="AT6256" s="41"/>
      <c r="AU6256" s="41"/>
      <c r="AV6256" s="41"/>
      <c r="AW6256" s="41"/>
      <c r="AX6256" s="41"/>
      <c r="AY6256" s="41"/>
      <c r="AZ6256" s="41"/>
      <c r="BA6256" s="41"/>
      <c r="BB6256" s="41"/>
      <c r="BC6256" s="41"/>
      <c r="BD6256" s="41"/>
      <c r="BE6256" s="41"/>
      <c r="BF6256" s="41"/>
      <c r="BG6256" s="41"/>
      <c r="BH6256" s="41"/>
      <c r="BI6256" s="41"/>
      <c r="BJ6256" s="41"/>
      <c r="BK6256" s="41"/>
      <c r="BL6256" s="41"/>
      <c r="BM6256" s="41"/>
      <c r="BN6256" s="41"/>
      <c r="BO6256" s="41"/>
      <c r="BP6256" s="108"/>
      <c r="CG6256" s="102"/>
      <c r="CI6256" s="45"/>
    </row>
    <row r="6257" spans="37:87" ht="13" customHeight="1">
      <c r="AK6257" s="114"/>
      <c r="AL6257" s="41"/>
      <c r="AM6257" s="41"/>
      <c r="AN6257" s="41"/>
      <c r="AO6257" s="41"/>
      <c r="AP6257" s="41"/>
      <c r="AQ6257" s="41"/>
      <c r="AR6257" s="41"/>
      <c r="AS6257" s="41"/>
      <c r="AT6257" s="41"/>
      <c r="AU6257" s="41"/>
      <c r="AV6257" s="41"/>
      <c r="AW6257" s="41"/>
      <c r="AX6257" s="41"/>
      <c r="AY6257" s="41"/>
      <c r="AZ6257" s="41"/>
      <c r="BA6257" s="41"/>
      <c r="BB6257" s="41"/>
      <c r="BC6257" s="41"/>
      <c r="BD6257" s="41"/>
      <c r="BE6257" s="41"/>
      <c r="BF6257" s="41"/>
      <c r="BG6257" s="41"/>
      <c r="BH6257" s="41"/>
      <c r="BI6257" s="41"/>
      <c r="BJ6257" s="41"/>
      <c r="BK6257" s="41"/>
      <c r="BL6257" s="41"/>
      <c r="BM6257" s="41"/>
      <c r="BN6257" s="41"/>
      <c r="BO6257" s="41"/>
      <c r="BP6257" s="108"/>
      <c r="CG6257" s="102"/>
      <c r="CI6257" s="45"/>
    </row>
    <row r="6258" spans="37:87" ht="13" customHeight="1">
      <c r="AK6258" s="114"/>
      <c r="AL6258" s="41"/>
      <c r="AM6258" s="41"/>
      <c r="AN6258" s="41"/>
      <c r="AO6258" s="41"/>
      <c r="AP6258" s="41"/>
      <c r="AQ6258" s="41"/>
      <c r="AR6258" s="41"/>
      <c r="AS6258" s="41"/>
      <c r="AT6258" s="41"/>
      <c r="AU6258" s="41"/>
      <c r="AV6258" s="41"/>
      <c r="AW6258" s="41"/>
      <c r="AX6258" s="41"/>
      <c r="AY6258" s="41"/>
      <c r="AZ6258" s="41"/>
      <c r="BA6258" s="41"/>
      <c r="BB6258" s="41"/>
      <c r="BC6258" s="41"/>
      <c r="BD6258" s="41"/>
      <c r="BE6258" s="41"/>
      <c r="BF6258" s="41"/>
      <c r="BG6258" s="41"/>
      <c r="BH6258" s="41"/>
      <c r="BI6258" s="41"/>
      <c r="BJ6258" s="41"/>
      <c r="BK6258" s="41"/>
      <c r="BL6258" s="41"/>
      <c r="BM6258" s="41"/>
      <c r="BN6258" s="41"/>
      <c r="BO6258" s="41"/>
      <c r="BP6258" s="108"/>
      <c r="CG6258" s="102"/>
      <c r="CI6258" s="45"/>
    </row>
    <row r="6259" spans="37:87" ht="13" customHeight="1">
      <c r="AK6259" s="114"/>
      <c r="AL6259" s="41"/>
      <c r="AM6259" s="41"/>
      <c r="AN6259" s="41"/>
      <c r="AO6259" s="41"/>
      <c r="AP6259" s="41"/>
      <c r="AQ6259" s="41"/>
      <c r="AR6259" s="41"/>
      <c r="AS6259" s="41"/>
      <c r="AT6259" s="41"/>
      <c r="AU6259" s="41"/>
      <c r="AV6259" s="41"/>
      <c r="AW6259" s="41"/>
      <c r="AX6259" s="41"/>
      <c r="AY6259" s="41"/>
      <c r="AZ6259" s="41"/>
      <c r="BA6259" s="41"/>
      <c r="BB6259" s="41"/>
      <c r="BC6259" s="41"/>
      <c r="BD6259" s="41"/>
      <c r="BE6259" s="41"/>
      <c r="BF6259" s="41"/>
      <c r="BG6259" s="41"/>
      <c r="BH6259" s="41"/>
      <c r="BI6259" s="41"/>
      <c r="BJ6259" s="41"/>
      <c r="BK6259" s="41"/>
      <c r="BL6259" s="41"/>
      <c r="BM6259" s="41"/>
      <c r="BN6259" s="41"/>
      <c r="BO6259" s="41"/>
      <c r="BP6259" s="108"/>
      <c r="CG6259" s="102"/>
      <c r="CI6259" s="45"/>
    </row>
    <row r="6260" spans="37:87" ht="13" customHeight="1">
      <c r="AK6260" s="114"/>
      <c r="AL6260" s="41"/>
      <c r="AM6260" s="41"/>
      <c r="AN6260" s="41"/>
      <c r="AO6260" s="41"/>
      <c r="AP6260" s="41"/>
      <c r="AQ6260" s="41"/>
      <c r="AR6260" s="41"/>
      <c r="AS6260" s="41"/>
      <c r="AT6260" s="41"/>
      <c r="AU6260" s="41"/>
      <c r="AV6260" s="41"/>
      <c r="AW6260" s="41"/>
      <c r="AX6260" s="41"/>
      <c r="AY6260" s="41"/>
      <c r="AZ6260" s="41"/>
      <c r="BA6260" s="41"/>
      <c r="BB6260" s="41"/>
      <c r="BC6260" s="41"/>
      <c r="BD6260" s="41"/>
      <c r="BE6260" s="41"/>
      <c r="BF6260" s="41"/>
      <c r="BG6260" s="41"/>
      <c r="BH6260" s="41"/>
      <c r="BI6260" s="41"/>
      <c r="BJ6260" s="41"/>
      <c r="BK6260" s="41"/>
      <c r="BL6260" s="41"/>
      <c r="BM6260" s="41"/>
      <c r="BN6260" s="41"/>
      <c r="BO6260" s="41"/>
      <c r="BP6260" s="108"/>
      <c r="CG6260" s="102"/>
      <c r="CI6260" s="45"/>
    </row>
    <row r="6261" spans="37:87" ht="13" customHeight="1">
      <c r="AK6261" s="114"/>
      <c r="AL6261" s="41"/>
      <c r="AM6261" s="41"/>
      <c r="AN6261" s="41"/>
      <c r="AO6261" s="41"/>
      <c r="AP6261" s="41"/>
      <c r="AQ6261" s="41"/>
      <c r="AR6261" s="41"/>
      <c r="AS6261" s="41"/>
      <c r="AT6261" s="41"/>
      <c r="AU6261" s="41"/>
      <c r="AV6261" s="41"/>
      <c r="AW6261" s="41"/>
      <c r="AX6261" s="41"/>
      <c r="AY6261" s="41"/>
      <c r="AZ6261" s="41"/>
      <c r="BA6261" s="41"/>
      <c r="BB6261" s="41"/>
      <c r="BC6261" s="41"/>
      <c r="BD6261" s="41"/>
      <c r="BE6261" s="41"/>
      <c r="BF6261" s="41"/>
      <c r="BG6261" s="41"/>
      <c r="BH6261" s="41"/>
      <c r="BI6261" s="41"/>
      <c r="BJ6261" s="41"/>
      <c r="BK6261" s="41"/>
      <c r="BL6261" s="41"/>
      <c r="BM6261" s="41"/>
      <c r="BN6261" s="41"/>
      <c r="BO6261" s="41"/>
      <c r="BP6261" s="108"/>
      <c r="CG6261" s="102"/>
      <c r="CI6261" s="45"/>
    </row>
    <row r="6262" spans="37:87" ht="13" customHeight="1">
      <c r="AK6262" s="114"/>
      <c r="AL6262" s="41"/>
      <c r="AM6262" s="41"/>
      <c r="AN6262" s="41"/>
      <c r="AO6262" s="41"/>
      <c r="AP6262" s="41"/>
      <c r="AQ6262" s="41"/>
      <c r="AR6262" s="41"/>
      <c r="AS6262" s="41"/>
      <c r="AT6262" s="41"/>
      <c r="AU6262" s="41"/>
      <c r="AV6262" s="41"/>
      <c r="AW6262" s="41"/>
      <c r="AX6262" s="41"/>
      <c r="AY6262" s="41"/>
      <c r="AZ6262" s="41"/>
      <c r="BA6262" s="41"/>
      <c r="BB6262" s="41"/>
      <c r="BC6262" s="41"/>
      <c r="BD6262" s="41"/>
      <c r="BE6262" s="41"/>
      <c r="BF6262" s="41"/>
      <c r="BG6262" s="41"/>
      <c r="BH6262" s="41"/>
      <c r="BI6262" s="41"/>
      <c r="BJ6262" s="41"/>
      <c r="BK6262" s="41"/>
      <c r="BL6262" s="41"/>
      <c r="BM6262" s="41"/>
      <c r="BN6262" s="41"/>
      <c r="BO6262" s="41"/>
      <c r="BP6262" s="108"/>
      <c r="CG6262" s="102"/>
      <c r="CI6262" s="45"/>
    </row>
    <row r="6263" spans="37:87" ht="13" customHeight="1">
      <c r="AK6263" s="114"/>
      <c r="AL6263" s="41"/>
      <c r="AM6263" s="41"/>
      <c r="AN6263" s="41"/>
      <c r="AO6263" s="41"/>
      <c r="AP6263" s="41"/>
      <c r="AQ6263" s="41"/>
      <c r="AR6263" s="41"/>
      <c r="AS6263" s="41"/>
      <c r="AT6263" s="41"/>
      <c r="AU6263" s="41"/>
      <c r="AV6263" s="41"/>
      <c r="AW6263" s="41"/>
      <c r="AX6263" s="41"/>
      <c r="AY6263" s="41"/>
      <c r="AZ6263" s="41"/>
      <c r="BA6263" s="41"/>
      <c r="BB6263" s="41"/>
      <c r="BC6263" s="41"/>
      <c r="BD6263" s="41"/>
      <c r="BE6263" s="41"/>
      <c r="BF6263" s="41"/>
      <c r="BG6263" s="41"/>
      <c r="BH6263" s="41"/>
      <c r="BI6263" s="41"/>
      <c r="BJ6263" s="41"/>
      <c r="BK6263" s="41"/>
      <c r="BL6263" s="41"/>
      <c r="BM6263" s="41"/>
      <c r="BN6263" s="41"/>
      <c r="BO6263" s="41"/>
      <c r="BP6263" s="108"/>
      <c r="CG6263" s="102"/>
      <c r="CI6263" s="45"/>
    </row>
    <row r="6264" spans="37:87" ht="13" customHeight="1">
      <c r="AK6264" s="114"/>
      <c r="AL6264" s="41"/>
      <c r="AM6264" s="41"/>
      <c r="AN6264" s="41"/>
      <c r="AO6264" s="41"/>
      <c r="AP6264" s="41"/>
      <c r="AQ6264" s="41"/>
      <c r="AR6264" s="41"/>
      <c r="AS6264" s="41"/>
      <c r="AT6264" s="41"/>
      <c r="AU6264" s="41"/>
      <c r="AV6264" s="41"/>
      <c r="AW6264" s="41"/>
      <c r="AX6264" s="41"/>
      <c r="AY6264" s="41"/>
      <c r="AZ6264" s="41"/>
      <c r="BA6264" s="41"/>
      <c r="BB6264" s="41"/>
      <c r="BC6264" s="41"/>
      <c r="BD6264" s="41"/>
      <c r="BE6264" s="41"/>
      <c r="BF6264" s="41"/>
      <c r="BG6264" s="41"/>
      <c r="BH6264" s="41"/>
      <c r="BI6264" s="41"/>
      <c r="BJ6264" s="41"/>
      <c r="BK6264" s="41"/>
      <c r="BL6264" s="41"/>
      <c r="BM6264" s="41"/>
      <c r="BN6264" s="41"/>
      <c r="BO6264" s="41"/>
      <c r="BP6264" s="108"/>
      <c r="CG6264" s="102"/>
      <c r="CI6264" s="45"/>
    </row>
    <row r="6265" spans="37:87" ht="13" customHeight="1">
      <c r="AK6265" s="114"/>
      <c r="AL6265" s="41"/>
      <c r="AM6265" s="41"/>
      <c r="AN6265" s="41"/>
      <c r="AO6265" s="41"/>
      <c r="AP6265" s="41"/>
      <c r="AQ6265" s="41"/>
      <c r="AR6265" s="41"/>
      <c r="AS6265" s="41"/>
      <c r="AT6265" s="41"/>
      <c r="AU6265" s="41"/>
      <c r="AV6265" s="41"/>
      <c r="AW6265" s="41"/>
      <c r="AX6265" s="41"/>
      <c r="AY6265" s="41"/>
      <c r="AZ6265" s="41"/>
      <c r="BA6265" s="41"/>
      <c r="BB6265" s="41"/>
      <c r="BC6265" s="41"/>
      <c r="BD6265" s="41"/>
      <c r="BE6265" s="41"/>
      <c r="BF6265" s="41"/>
      <c r="BG6265" s="41"/>
      <c r="BH6265" s="41"/>
      <c r="BI6265" s="41"/>
      <c r="BJ6265" s="41"/>
      <c r="BK6265" s="41"/>
      <c r="BL6265" s="41"/>
      <c r="BM6265" s="41"/>
      <c r="BN6265" s="41"/>
      <c r="BO6265" s="41"/>
      <c r="BP6265" s="108"/>
      <c r="CG6265" s="102"/>
      <c r="CI6265" s="45"/>
    </row>
    <row r="6266" spans="37:87" ht="13" customHeight="1">
      <c r="AK6266" s="114"/>
      <c r="AL6266" s="41"/>
      <c r="AM6266" s="41"/>
      <c r="AN6266" s="41"/>
      <c r="AO6266" s="41"/>
      <c r="AP6266" s="41"/>
      <c r="AQ6266" s="41"/>
      <c r="AR6266" s="41"/>
      <c r="AS6266" s="41"/>
      <c r="AT6266" s="41"/>
      <c r="AU6266" s="41"/>
      <c r="AV6266" s="41"/>
      <c r="AW6266" s="41"/>
      <c r="AX6266" s="41"/>
      <c r="AY6266" s="41"/>
      <c r="AZ6266" s="41"/>
      <c r="BA6266" s="41"/>
      <c r="BB6266" s="41"/>
      <c r="BC6266" s="41"/>
      <c r="BD6266" s="41"/>
      <c r="BE6266" s="41"/>
      <c r="BF6266" s="41"/>
      <c r="BG6266" s="41"/>
      <c r="BH6266" s="41"/>
      <c r="BI6266" s="41"/>
      <c r="BJ6266" s="41"/>
      <c r="BK6266" s="41"/>
      <c r="BL6266" s="41"/>
      <c r="BM6266" s="41"/>
      <c r="BN6266" s="41"/>
      <c r="BO6266" s="41"/>
      <c r="BP6266" s="108"/>
      <c r="CG6266" s="102"/>
      <c r="CI6266" s="45"/>
    </row>
    <row r="6267" spans="37:87" ht="13" customHeight="1">
      <c r="AK6267" s="114"/>
      <c r="AL6267" s="41"/>
      <c r="AM6267" s="41"/>
      <c r="AN6267" s="41"/>
      <c r="AO6267" s="41"/>
      <c r="AP6267" s="41"/>
      <c r="AQ6267" s="41"/>
      <c r="AR6267" s="41"/>
      <c r="AS6267" s="41"/>
      <c r="AT6267" s="41"/>
      <c r="AU6267" s="41"/>
      <c r="AV6267" s="41"/>
      <c r="AW6267" s="41"/>
      <c r="AX6267" s="41"/>
      <c r="AY6267" s="41"/>
      <c r="AZ6267" s="41"/>
      <c r="BA6267" s="41"/>
      <c r="BB6267" s="41"/>
      <c r="BC6267" s="41"/>
      <c r="BD6267" s="41"/>
      <c r="BE6267" s="41"/>
      <c r="BF6267" s="41"/>
      <c r="BG6267" s="41"/>
      <c r="BH6267" s="41"/>
      <c r="BI6267" s="41"/>
      <c r="BJ6267" s="41"/>
      <c r="BK6267" s="41"/>
      <c r="BL6267" s="41"/>
      <c r="BM6267" s="41"/>
      <c r="BN6267" s="41"/>
      <c r="BO6267" s="41"/>
      <c r="BP6267" s="108"/>
      <c r="CG6267" s="102"/>
      <c r="CI6267" s="45"/>
    </row>
    <row r="6268" spans="37:87" ht="13" customHeight="1">
      <c r="AK6268" s="114"/>
      <c r="AL6268" s="41"/>
      <c r="AM6268" s="41"/>
      <c r="AN6268" s="41"/>
      <c r="AO6268" s="41"/>
      <c r="AP6268" s="41"/>
      <c r="AQ6268" s="41"/>
      <c r="AR6268" s="41"/>
      <c r="AS6268" s="41"/>
      <c r="AT6268" s="41"/>
      <c r="AU6268" s="41"/>
      <c r="AV6268" s="41"/>
      <c r="AW6268" s="41"/>
      <c r="AX6268" s="41"/>
      <c r="AY6268" s="41"/>
      <c r="AZ6268" s="41"/>
      <c r="BA6268" s="41"/>
      <c r="BB6268" s="41"/>
      <c r="BC6268" s="41"/>
      <c r="BD6268" s="41"/>
      <c r="BE6268" s="41"/>
      <c r="BF6268" s="41"/>
      <c r="BG6268" s="41"/>
      <c r="BH6268" s="41"/>
      <c r="BI6268" s="41"/>
      <c r="BJ6268" s="41"/>
      <c r="BK6268" s="41"/>
      <c r="BL6268" s="41"/>
      <c r="BM6268" s="41"/>
      <c r="BN6268" s="41"/>
      <c r="BO6268" s="41"/>
      <c r="BP6268" s="108"/>
      <c r="CG6268" s="102"/>
      <c r="CI6268" s="45"/>
    </row>
    <row r="6269" spans="37:87" ht="13" customHeight="1">
      <c r="AK6269" s="114"/>
      <c r="AL6269" s="41"/>
      <c r="AM6269" s="41"/>
      <c r="AN6269" s="41"/>
      <c r="AO6269" s="41"/>
      <c r="AP6269" s="41"/>
      <c r="AQ6269" s="41"/>
      <c r="AR6269" s="41"/>
      <c r="AS6269" s="41"/>
      <c r="AT6269" s="41"/>
      <c r="AU6269" s="41"/>
      <c r="AV6269" s="41"/>
      <c r="AW6269" s="41"/>
      <c r="AX6269" s="41"/>
      <c r="AY6269" s="41"/>
      <c r="AZ6269" s="41"/>
      <c r="BA6269" s="41"/>
      <c r="BB6269" s="41"/>
      <c r="BC6269" s="41"/>
      <c r="BD6269" s="41"/>
      <c r="BE6269" s="41"/>
      <c r="BF6269" s="41"/>
      <c r="BG6269" s="41"/>
      <c r="BH6269" s="41"/>
      <c r="BI6269" s="41"/>
      <c r="BJ6269" s="41"/>
      <c r="BK6269" s="41"/>
      <c r="BL6269" s="41"/>
      <c r="BM6269" s="41"/>
      <c r="BN6269" s="41"/>
      <c r="BO6269" s="41"/>
      <c r="BP6269" s="108"/>
      <c r="CG6269" s="102"/>
      <c r="CI6269" s="45"/>
    </row>
    <row r="6270" spans="37:87" ht="13" customHeight="1">
      <c r="AK6270" s="114"/>
      <c r="AL6270" s="41"/>
      <c r="AM6270" s="41"/>
      <c r="AN6270" s="41"/>
      <c r="AO6270" s="41"/>
      <c r="AP6270" s="41"/>
      <c r="AQ6270" s="41"/>
      <c r="AR6270" s="41"/>
      <c r="AS6270" s="41"/>
      <c r="AT6270" s="41"/>
      <c r="AU6270" s="41"/>
      <c r="AV6270" s="41"/>
      <c r="AW6270" s="41"/>
      <c r="AX6270" s="41"/>
      <c r="AY6270" s="41"/>
      <c r="AZ6270" s="41"/>
      <c r="BA6270" s="41"/>
      <c r="BB6270" s="41"/>
      <c r="BC6270" s="41"/>
      <c r="BD6270" s="41"/>
      <c r="BE6270" s="41"/>
      <c r="BF6270" s="41"/>
      <c r="BG6270" s="41"/>
      <c r="BH6270" s="41"/>
      <c r="BI6270" s="41"/>
      <c r="BJ6270" s="41"/>
      <c r="BK6270" s="41"/>
      <c r="BL6270" s="41"/>
      <c r="BM6270" s="41"/>
      <c r="BN6270" s="41"/>
      <c r="BO6270" s="41"/>
      <c r="BP6270" s="108"/>
      <c r="CG6270" s="102"/>
      <c r="CI6270" s="45"/>
    </row>
    <row r="6271" spans="37:87" ht="13" customHeight="1">
      <c r="AK6271" s="114"/>
      <c r="AL6271" s="41"/>
      <c r="AM6271" s="41"/>
      <c r="AN6271" s="41"/>
      <c r="AO6271" s="41"/>
      <c r="AP6271" s="41"/>
      <c r="AQ6271" s="41"/>
      <c r="AR6271" s="41"/>
      <c r="AS6271" s="41"/>
      <c r="AT6271" s="41"/>
      <c r="AU6271" s="41"/>
      <c r="AV6271" s="41"/>
      <c r="AW6271" s="41"/>
      <c r="AX6271" s="41"/>
      <c r="AY6271" s="41"/>
      <c r="AZ6271" s="41"/>
      <c r="BA6271" s="41"/>
      <c r="BB6271" s="41"/>
      <c r="BC6271" s="41"/>
      <c r="BD6271" s="41"/>
      <c r="BE6271" s="41"/>
      <c r="BF6271" s="41"/>
      <c r="BG6271" s="41"/>
      <c r="BH6271" s="41"/>
      <c r="BI6271" s="41"/>
      <c r="BJ6271" s="41"/>
      <c r="BK6271" s="41"/>
      <c r="BL6271" s="41"/>
      <c r="BM6271" s="41"/>
      <c r="BN6271" s="41"/>
      <c r="BO6271" s="41"/>
      <c r="BP6271" s="108"/>
      <c r="CG6271" s="102"/>
      <c r="CI6271" s="45"/>
    </row>
    <row r="6272" spans="37:87" ht="13" customHeight="1">
      <c r="AK6272" s="114"/>
      <c r="AL6272" s="41"/>
      <c r="AM6272" s="41"/>
      <c r="AN6272" s="41"/>
      <c r="AO6272" s="41"/>
      <c r="AP6272" s="41"/>
      <c r="AQ6272" s="41"/>
      <c r="AR6272" s="41"/>
      <c r="AS6272" s="41"/>
      <c r="AT6272" s="41"/>
      <c r="AU6272" s="41"/>
      <c r="AV6272" s="41"/>
      <c r="AW6272" s="41"/>
      <c r="AX6272" s="41"/>
      <c r="AY6272" s="41"/>
      <c r="AZ6272" s="41"/>
      <c r="BA6272" s="41"/>
      <c r="BB6272" s="41"/>
      <c r="BC6272" s="41"/>
      <c r="BD6272" s="41"/>
      <c r="BE6272" s="41"/>
      <c r="BF6272" s="41"/>
      <c r="BG6272" s="41"/>
      <c r="BH6272" s="41"/>
      <c r="BI6272" s="41"/>
      <c r="BJ6272" s="41"/>
      <c r="BK6272" s="41"/>
      <c r="BL6272" s="41"/>
      <c r="BM6272" s="41"/>
      <c r="BN6272" s="41"/>
      <c r="BO6272" s="41"/>
      <c r="BP6272" s="108"/>
      <c r="CG6272" s="102"/>
      <c r="CI6272" s="45"/>
    </row>
    <row r="6273" spans="37:87" ht="13" customHeight="1">
      <c r="AK6273" s="114"/>
      <c r="AL6273" s="41"/>
      <c r="AM6273" s="41"/>
      <c r="AN6273" s="41"/>
      <c r="AO6273" s="41"/>
      <c r="AP6273" s="41"/>
      <c r="AQ6273" s="41"/>
      <c r="AR6273" s="41"/>
      <c r="AS6273" s="41"/>
      <c r="AT6273" s="41"/>
      <c r="AU6273" s="41"/>
      <c r="AV6273" s="41"/>
      <c r="AW6273" s="41"/>
      <c r="AX6273" s="41"/>
      <c r="AY6273" s="41"/>
      <c r="AZ6273" s="41"/>
      <c r="BA6273" s="41"/>
      <c r="BB6273" s="41"/>
      <c r="BC6273" s="41"/>
      <c r="BD6273" s="41"/>
      <c r="BE6273" s="41"/>
      <c r="BF6273" s="41"/>
      <c r="BG6273" s="41"/>
      <c r="BH6273" s="41"/>
      <c r="BI6273" s="41"/>
      <c r="BJ6273" s="41"/>
      <c r="BK6273" s="41"/>
      <c r="BL6273" s="41"/>
      <c r="BM6273" s="41"/>
      <c r="BN6273" s="41"/>
      <c r="BO6273" s="41"/>
      <c r="BP6273" s="108"/>
      <c r="CG6273" s="102"/>
      <c r="CI6273" s="45"/>
    </row>
    <row r="6274" spans="37:87" ht="13" customHeight="1">
      <c r="AK6274" s="114"/>
      <c r="AL6274" s="41"/>
      <c r="AM6274" s="41"/>
      <c r="AN6274" s="41"/>
      <c r="AO6274" s="41"/>
      <c r="AP6274" s="41"/>
      <c r="AQ6274" s="41"/>
      <c r="AR6274" s="41"/>
      <c r="AS6274" s="41"/>
      <c r="AT6274" s="41"/>
      <c r="AU6274" s="41"/>
      <c r="AV6274" s="41"/>
      <c r="AW6274" s="41"/>
      <c r="AX6274" s="41"/>
      <c r="AY6274" s="41"/>
      <c r="AZ6274" s="41"/>
      <c r="BA6274" s="41"/>
      <c r="BB6274" s="41"/>
      <c r="BC6274" s="41"/>
      <c r="BD6274" s="41"/>
      <c r="BE6274" s="41"/>
      <c r="BF6274" s="41"/>
      <c r="BG6274" s="41"/>
      <c r="BH6274" s="41"/>
      <c r="BI6274" s="41"/>
      <c r="BJ6274" s="41"/>
      <c r="BK6274" s="41"/>
      <c r="BL6274" s="41"/>
      <c r="BM6274" s="41"/>
      <c r="BN6274" s="41"/>
      <c r="BO6274" s="41"/>
      <c r="BP6274" s="108"/>
      <c r="CG6274" s="102"/>
      <c r="CI6274" s="45"/>
    </row>
    <row r="6275" spans="37:87" ht="13" customHeight="1">
      <c r="AK6275" s="114"/>
      <c r="AL6275" s="41"/>
      <c r="AM6275" s="41"/>
      <c r="AN6275" s="41"/>
      <c r="AO6275" s="41"/>
      <c r="AP6275" s="41"/>
      <c r="AQ6275" s="41"/>
      <c r="AR6275" s="41"/>
      <c r="AS6275" s="41"/>
      <c r="AT6275" s="41"/>
      <c r="AU6275" s="41"/>
      <c r="AV6275" s="41"/>
      <c r="AW6275" s="41"/>
      <c r="AX6275" s="41"/>
      <c r="AY6275" s="41"/>
      <c r="AZ6275" s="41"/>
      <c r="BA6275" s="41"/>
      <c r="BB6275" s="41"/>
      <c r="BC6275" s="41"/>
      <c r="BD6275" s="41"/>
      <c r="BE6275" s="41"/>
      <c r="BF6275" s="41"/>
      <c r="BG6275" s="41"/>
      <c r="BH6275" s="41"/>
      <c r="BI6275" s="41"/>
      <c r="BJ6275" s="41"/>
      <c r="BK6275" s="41"/>
      <c r="BL6275" s="41"/>
      <c r="BM6275" s="41"/>
      <c r="BN6275" s="41"/>
      <c r="BO6275" s="41"/>
      <c r="BP6275" s="108"/>
      <c r="CG6275" s="102"/>
      <c r="CI6275" s="45"/>
    </row>
    <row r="6276" spans="37:87" ht="13" customHeight="1">
      <c r="AK6276" s="114"/>
      <c r="AL6276" s="41"/>
      <c r="AM6276" s="41"/>
      <c r="AN6276" s="41"/>
      <c r="AO6276" s="41"/>
      <c r="AP6276" s="41"/>
      <c r="AQ6276" s="41"/>
      <c r="AR6276" s="41"/>
      <c r="AS6276" s="41"/>
      <c r="AT6276" s="41"/>
      <c r="AU6276" s="41"/>
      <c r="AV6276" s="41"/>
      <c r="AW6276" s="41"/>
      <c r="AX6276" s="41"/>
      <c r="AY6276" s="41"/>
      <c r="AZ6276" s="41"/>
      <c r="BA6276" s="41"/>
      <c r="BB6276" s="41"/>
      <c r="BC6276" s="41"/>
      <c r="BD6276" s="41"/>
      <c r="BE6276" s="41"/>
      <c r="BF6276" s="41"/>
      <c r="BG6276" s="41"/>
      <c r="BH6276" s="41"/>
      <c r="BI6276" s="41"/>
      <c r="BJ6276" s="41"/>
      <c r="BK6276" s="41"/>
      <c r="BL6276" s="41"/>
      <c r="BM6276" s="41"/>
      <c r="BN6276" s="41"/>
      <c r="BO6276" s="41"/>
      <c r="BP6276" s="108"/>
      <c r="CG6276" s="102"/>
      <c r="CI6276" s="45"/>
    </row>
    <row r="6277" spans="37:87" ht="13" customHeight="1">
      <c r="AK6277" s="114"/>
      <c r="AL6277" s="41"/>
      <c r="AM6277" s="41"/>
      <c r="AN6277" s="41"/>
      <c r="AO6277" s="41"/>
      <c r="AP6277" s="41"/>
      <c r="AQ6277" s="41"/>
      <c r="AR6277" s="41"/>
      <c r="AS6277" s="41"/>
      <c r="AT6277" s="41"/>
      <c r="AU6277" s="41"/>
      <c r="AV6277" s="41"/>
      <c r="AW6277" s="41"/>
      <c r="AX6277" s="41"/>
      <c r="AY6277" s="41"/>
      <c r="AZ6277" s="41"/>
      <c r="BA6277" s="41"/>
      <c r="BB6277" s="41"/>
      <c r="BC6277" s="41"/>
      <c r="BD6277" s="41"/>
      <c r="BE6277" s="41"/>
      <c r="BF6277" s="41"/>
      <c r="BG6277" s="41"/>
      <c r="BH6277" s="41"/>
      <c r="BI6277" s="41"/>
      <c r="BJ6277" s="41"/>
      <c r="BK6277" s="41"/>
      <c r="BL6277" s="41"/>
      <c r="BM6277" s="41"/>
      <c r="BN6277" s="41"/>
      <c r="BO6277" s="41"/>
      <c r="BP6277" s="108"/>
      <c r="CG6277" s="102"/>
      <c r="CI6277" s="45"/>
    </row>
    <row r="6278" spans="37:87" ht="13" customHeight="1">
      <c r="AK6278" s="114"/>
      <c r="AL6278" s="41"/>
      <c r="AM6278" s="41"/>
      <c r="AN6278" s="41"/>
      <c r="AO6278" s="41"/>
      <c r="AP6278" s="41"/>
      <c r="AQ6278" s="41"/>
      <c r="AR6278" s="41"/>
      <c r="AS6278" s="41"/>
      <c r="AT6278" s="41"/>
      <c r="AU6278" s="41"/>
      <c r="AV6278" s="41"/>
      <c r="AW6278" s="41"/>
      <c r="AX6278" s="41"/>
      <c r="AY6278" s="41"/>
      <c r="AZ6278" s="41"/>
      <c r="BA6278" s="41"/>
      <c r="BB6278" s="41"/>
      <c r="BC6278" s="41"/>
      <c r="BD6278" s="41"/>
      <c r="BE6278" s="41"/>
      <c r="BF6278" s="41"/>
      <c r="BG6278" s="41"/>
      <c r="BH6278" s="41"/>
      <c r="BI6278" s="41"/>
      <c r="BJ6278" s="41"/>
      <c r="BK6278" s="41"/>
      <c r="BL6278" s="41"/>
      <c r="BM6278" s="41"/>
      <c r="BN6278" s="41"/>
      <c r="BO6278" s="41"/>
      <c r="BP6278" s="108"/>
      <c r="CG6278" s="102"/>
      <c r="CI6278" s="45"/>
    </row>
    <row r="6279" spans="37:87" ht="13" customHeight="1">
      <c r="AK6279" s="114"/>
      <c r="AL6279" s="41"/>
      <c r="AM6279" s="41"/>
      <c r="AN6279" s="41"/>
      <c r="AO6279" s="41"/>
      <c r="AP6279" s="41"/>
      <c r="AQ6279" s="41"/>
      <c r="AR6279" s="41"/>
      <c r="AS6279" s="41"/>
      <c r="AT6279" s="41"/>
      <c r="AU6279" s="41"/>
      <c r="AV6279" s="41"/>
      <c r="AW6279" s="41"/>
      <c r="AX6279" s="41"/>
      <c r="AY6279" s="41"/>
      <c r="AZ6279" s="41"/>
      <c r="BA6279" s="41"/>
      <c r="BB6279" s="41"/>
      <c r="BC6279" s="41"/>
      <c r="BD6279" s="41"/>
      <c r="BE6279" s="41"/>
      <c r="BF6279" s="41"/>
      <c r="BG6279" s="41"/>
      <c r="BH6279" s="41"/>
      <c r="BI6279" s="41"/>
      <c r="BJ6279" s="41"/>
      <c r="BK6279" s="41"/>
      <c r="BL6279" s="41"/>
      <c r="BM6279" s="41"/>
      <c r="BN6279" s="41"/>
      <c r="BO6279" s="41"/>
      <c r="BP6279" s="108"/>
      <c r="CG6279" s="102"/>
      <c r="CI6279" s="45"/>
    </row>
    <row r="6280" spans="37:87" ht="13" customHeight="1">
      <c r="AK6280" s="114"/>
      <c r="AL6280" s="41"/>
      <c r="AM6280" s="41"/>
      <c r="AN6280" s="41"/>
      <c r="AO6280" s="41"/>
      <c r="AP6280" s="41"/>
      <c r="AQ6280" s="41"/>
      <c r="AR6280" s="41"/>
      <c r="AS6280" s="41"/>
      <c r="AT6280" s="41"/>
      <c r="AU6280" s="41"/>
      <c r="AV6280" s="41"/>
      <c r="AW6280" s="41"/>
      <c r="AX6280" s="41"/>
      <c r="AY6280" s="41"/>
      <c r="AZ6280" s="41"/>
      <c r="BA6280" s="41"/>
      <c r="BB6280" s="41"/>
      <c r="BC6280" s="41"/>
      <c r="BD6280" s="41"/>
      <c r="BE6280" s="41"/>
      <c r="BF6280" s="41"/>
      <c r="BG6280" s="41"/>
      <c r="BH6280" s="41"/>
      <c r="BI6280" s="41"/>
      <c r="BJ6280" s="41"/>
      <c r="BK6280" s="41"/>
      <c r="BL6280" s="41"/>
      <c r="BM6280" s="41"/>
      <c r="BN6280" s="41"/>
      <c r="BO6280" s="41"/>
      <c r="BP6280" s="108"/>
      <c r="CG6280" s="102"/>
      <c r="CI6280" s="45"/>
    </row>
    <row r="6281" spans="37:87" ht="13" customHeight="1">
      <c r="AK6281" s="114"/>
      <c r="AL6281" s="41"/>
      <c r="AM6281" s="41"/>
      <c r="AN6281" s="41"/>
      <c r="AO6281" s="41"/>
      <c r="AP6281" s="41"/>
      <c r="AQ6281" s="41"/>
      <c r="AR6281" s="41"/>
      <c r="AS6281" s="41"/>
      <c r="AT6281" s="41"/>
      <c r="AU6281" s="41"/>
      <c r="AV6281" s="41"/>
      <c r="AW6281" s="41"/>
      <c r="AX6281" s="41"/>
      <c r="AY6281" s="41"/>
      <c r="AZ6281" s="41"/>
      <c r="BA6281" s="41"/>
      <c r="BB6281" s="41"/>
      <c r="BC6281" s="41"/>
      <c r="BD6281" s="41"/>
      <c r="BE6281" s="41"/>
      <c r="BF6281" s="41"/>
      <c r="BG6281" s="41"/>
      <c r="BH6281" s="41"/>
      <c r="BI6281" s="41"/>
      <c r="BJ6281" s="41"/>
      <c r="BK6281" s="41"/>
      <c r="BL6281" s="41"/>
      <c r="BM6281" s="41"/>
      <c r="BN6281" s="41"/>
      <c r="BO6281" s="41"/>
      <c r="BP6281" s="108"/>
      <c r="CG6281" s="102"/>
      <c r="CI6281" s="45"/>
    </row>
    <row r="6282" spans="37:87" ht="13" customHeight="1">
      <c r="AK6282" s="114"/>
      <c r="AL6282" s="41"/>
      <c r="AM6282" s="41"/>
      <c r="AN6282" s="41"/>
      <c r="AO6282" s="41"/>
      <c r="AP6282" s="41"/>
      <c r="AQ6282" s="41"/>
      <c r="AR6282" s="41"/>
      <c r="AS6282" s="41"/>
      <c r="AT6282" s="41"/>
      <c r="AU6282" s="41"/>
      <c r="AV6282" s="41"/>
      <c r="AW6282" s="41"/>
      <c r="AX6282" s="41"/>
      <c r="AY6282" s="41"/>
      <c r="AZ6282" s="41"/>
      <c r="BA6282" s="41"/>
      <c r="BB6282" s="41"/>
      <c r="BC6282" s="41"/>
      <c r="BD6282" s="41"/>
      <c r="BE6282" s="41"/>
      <c r="BF6282" s="41"/>
      <c r="BG6282" s="41"/>
      <c r="BH6282" s="41"/>
      <c r="BI6282" s="41"/>
      <c r="BJ6282" s="41"/>
      <c r="BK6282" s="41"/>
      <c r="BL6282" s="41"/>
      <c r="BM6282" s="41"/>
      <c r="BN6282" s="41"/>
      <c r="BO6282" s="41"/>
      <c r="BP6282" s="108"/>
      <c r="CG6282" s="102"/>
      <c r="CI6282" s="45"/>
    </row>
    <row r="6283" spans="37:87" ht="13" customHeight="1">
      <c r="AK6283" s="114"/>
      <c r="AL6283" s="41"/>
      <c r="AM6283" s="41"/>
      <c r="AN6283" s="41"/>
      <c r="AO6283" s="41"/>
      <c r="AP6283" s="41"/>
      <c r="AQ6283" s="41"/>
      <c r="AR6283" s="41"/>
      <c r="AS6283" s="41"/>
      <c r="AT6283" s="41"/>
      <c r="AU6283" s="41"/>
      <c r="AV6283" s="41"/>
      <c r="AW6283" s="41"/>
      <c r="AX6283" s="41"/>
      <c r="AY6283" s="41"/>
      <c r="AZ6283" s="41"/>
      <c r="BA6283" s="41"/>
      <c r="BB6283" s="41"/>
      <c r="BC6283" s="41"/>
      <c r="BD6283" s="41"/>
      <c r="BE6283" s="41"/>
      <c r="BF6283" s="41"/>
      <c r="BG6283" s="41"/>
      <c r="BH6283" s="41"/>
      <c r="BI6283" s="41"/>
      <c r="BJ6283" s="41"/>
      <c r="BK6283" s="41"/>
      <c r="BL6283" s="41"/>
      <c r="BM6283" s="41"/>
      <c r="BN6283" s="41"/>
      <c r="BO6283" s="41"/>
      <c r="BP6283" s="108"/>
      <c r="CG6283" s="102"/>
      <c r="CI6283" s="45"/>
    </row>
    <row r="6284" spans="37:87" ht="13" customHeight="1">
      <c r="AK6284" s="114"/>
      <c r="AL6284" s="41"/>
      <c r="AM6284" s="41"/>
      <c r="AN6284" s="41"/>
      <c r="AO6284" s="41"/>
      <c r="AP6284" s="41"/>
      <c r="AQ6284" s="41"/>
      <c r="AR6284" s="41"/>
      <c r="AS6284" s="41"/>
      <c r="AT6284" s="41"/>
      <c r="AU6284" s="41"/>
      <c r="AV6284" s="41"/>
      <c r="AW6284" s="41"/>
      <c r="AX6284" s="41"/>
      <c r="AY6284" s="41"/>
      <c r="AZ6284" s="41"/>
      <c r="BA6284" s="41"/>
      <c r="BB6284" s="41"/>
      <c r="BC6284" s="41"/>
      <c r="BD6284" s="41"/>
      <c r="BE6284" s="41"/>
      <c r="BF6284" s="41"/>
      <c r="BG6284" s="41"/>
      <c r="BH6284" s="41"/>
      <c r="BI6284" s="41"/>
      <c r="BJ6284" s="41"/>
      <c r="BK6284" s="41"/>
      <c r="BL6284" s="41"/>
      <c r="BM6284" s="41"/>
      <c r="BN6284" s="41"/>
      <c r="BO6284" s="41"/>
      <c r="BP6284" s="108"/>
      <c r="CG6284" s="102"/>
      <c r="CI6284" s="45"/>
    </row>
    <row r="6285" spans="37:87" ht="13" customHeight="1">
      <c r="AK6285" s="114"/>
      <c r="AL6285" s="41"/>
      <c r="AM6285" s="41"/>
      <c r="AN6285" s="41"/>
      <c r="AO6285" s="41"/>
      <c r="AP6285" s="41"/>
      <c r="AQ6285" s="41"/>
      <c r="AR6285" s="41"/>
      <c r="AS6285" s="41"/>
      <c r="AT6285" s="41"/>
      <c r="AU6285" s="41"/>
      <c r="AV6285" s="41"/>
      <c r="AW6285" s="41"/>
      <c r="AX6285" s="41"/>
      <c r="AY6285" s="41"/>
      <c r="AZ6285" s="41"/>
      <c r="BA6285" s="41"/>
      <c r="BB6285" s="41"/>
      <c r="BC6285" s="41"/>
      <c r="BD6285" s="41"/>
      <c r="BE6285" s="41"/>
      <c r="BF6285" s="41"/>
      <c r="BG6285" s="41"/>
      <c r="BH6285" s="41"/>
      <c r="BI6285" s="41"/>
      <c r="BJ6285" s="41"/>
      <c r="BK6285" s="41"/>
      <c r="BL6285" s="41"/>
      <c r="BM6285" s="41"/>
      <c r="BN6285" s="41"/>
      <c r="BO6285" s="41"/>
      <c r="BP6285" s="108"/>
      <c r="CG6285" s="102"/>
      <c r="CI6285" s="45"/>
    </row>
    <row r="6286" spans="37:87" ht="13" customHeight="1">
      <c r="AK6286" s="114"/>
      <c r="AL6286" s="41"/>
      <c r="AM6286" s="41"/>
      <c r="AN6286" s="41"/>
      <c r="AO6286" s="41"/>
      <c r="AP6286" s="41"/>
      <c r="AQ6286" s="41"/>
      <c r="AR6286" s="41"/>
      <c r="AS6286" s="41"/>
      <c r="AT6286" s="41"/>
      <c r="AU6286" s="41"/>
      <c r="AV6286" s="41"/>
      <c r="AW6286" s="41"/>
      <c r="AX6286" s="41"/>
      <c r="AY6286" s="41"/>
      <c r="AZ6286" s="41"/>
      <c r="BA6286" s="41"/>
      <c r="BB6286" s="41"/>
      <c r="BC6286" s="41"/>
      <c r="BD6286" s="41"/>
      <c r="BE6286" s="41"/>
      <c r="BF6286" s="41"/>
      <c r="BG6286" s="41"/>
      <c r="BH6286" s="41"/>
      <c r="BI6286" s="41"/>
      <c r="BJ6286" s="41"/>
      <c r="BK6286" s="41"/>
      <c r="BL6286" s="41"/>
      <c r="BM6286" s="41"/>
      <c r="BN6286" s="41"/>
      <c r="BO6286" s="41"/>
      <c r="BP6286" s="108"/>
      <c r="CG6286" s="102"/>
      <c r="CI6286" s="45"/>
    </row>
    <row r="6287" spans="37:87" ht="13" customHeight="1">
      <c r="AK6287" s="114"/>
      <c r="AL6287" s="41"/>
      <c r="AM6287" s="41"/>
      <c r="AN6287" s="41"/>
      <c r="AO6287" s="41"/>
      <c r="AP6287" s="41"/>
      <c r="AQ6287" s="41"/>
      <c r="AR6287" s="41"/>
      <c r="AS6287" s="41"/>
      <c r="AT6287" s="41"/>
      <c r="AU6287" s="41"/>
      <c r="AV6287" s="41"/>
      <c r="AW6287" s="41"/>
      <c r="AX6287" s="41"/>
      <c r="AY6287" s="41"/>
      <c r="AZ6287" s="41"/>
      <c r="BA6287" s="41"/>
      <c r="BB6287" s="41"/>
      <c r="BC6287" s="41"/>
      <c r="BD6287" s="41"/>
      <c r="BE6287" s="41"/>
      <c r="BF6287" s="41"/>
      <c r="BG6287" s="41"/>
      <c r="BH6287" s="41"/>
      <c r="BI6287" s="41"/>
      <c r="BJ6287" s="41"/>
      <c r="BK6287" s="41"/>
      <c r="BL6287" s="41"/>
      <c r="BM6287" s="41"/>
      <c r="BN6287" s="41"/>
      <c r="BO6287" s="41"/>
      <c r="BP6287" s="108"/>
      <c r="CG6287" s="102"/>
      <c r="CI6287" s="45"/>
    </row>
    <row r="6288" spans="37:87" ht="13" customHeight="1">
      <c r="AK6288" s="114"/>
      <c r="AL6288" s="41"/>
      <c r="AM6288" s="41"/>
      <c r="AN6288" s="41"/>
      <c r="AO6288" s="41"/>
      <c r="AP6288" s="41"/>
      <c r="AQ6288" s="41"/>
      <c r="AR6288" s="41"/>
      <c r="AS6288" s="41"/>
      <c r="AT6288" s="41"/>
      <c r="AU6288" s="41"/>
      <c r="AV6288" s="41"/>
      <c r="AW6288" s="41"/>
      <c r="AX6288" s="41"/>
      <c r="AY6288" s="41"/>
      <c r="AZ6288" s="41"/>
      <c r="BA6288" s="41"/>
      <c r="BB6288" s="41"/>
      <c r="BC6288" s="41"/>
      <c r="BD6288" s="41"/>
      <c r="BE6288" s="41"/>
      <c r="BF6288" s="41"/>
      <c r="BG6288" s="41"/>
      <c r="BH6288" s="41"/>
      <c r="BI6288" s="41"/>
      <c r="BJ6288" s="41"/>
      <c r="BK6288" s="41"/>
      <c r="BL6288" s="41"/>
      <c r="BM6288" s="41"/>
      <c r="BN6288" s="41"/>
      <c r="BO6288" s="41"/>
      <c r="BP6288" s="108"/>
      <c r="CG6288" s="102"/>
      <c r="CI6288" s="45"/>
    </row>
    <row r="6289" spans="37:87" ht="13" customHeight="1">
      <c r="AK6289" s="114"/>
      <c r="AL6289" s="41"/>
      <c r="AM6289" s="41"/>
      <c r="AN6289" s="41"/>
      <c r="AO6289" s="41"/>
      <c r="AP6289" s="41"/>
      <c r="AQ6289" s="41"/>
      <c r="AR6289" s="41"/>
      <c r="AS6289" s="41"/>
      <c r="AT6289" s="41"/>
      <c r="AU6289" s="41"/>
      <c r="AV6289" s="41"/>
      <c r="AW6289" s="41"/>
      <c r="AX6289" s="41"/>
      <c r="AY6289" s="41"/>
      <c r="AZ6289" s="41"/>
      <c r="BA6289" s="41"/>
      <c r="BB6289" s="41"/>
      <c r="BC6289" s="41"/>
      <c r="BD6289" s="41"/>
      <c r="BE6289" s="41"/>
      <c r="BF6289" s="41"/>
      <c r="BG6289" s="41"/>
      <c r="BH6289" s="41"/>
      <c r="BI6289" s="41"/>
      <c r="BJ6289" s="41"/>
      <c r="BK6289" s="41"/>
      <c r="BL6289" s="41"/>
      <c r="BM6289" s="41"/>
      <c r="BN6289" s="41"/>
      <c r="BO6289" s="41"/>
      <c r="BP6289" s="108"/>
      <c r="CG6289" s="102"/>
      <c r="CI6289" s="45"/>
    </row>
    <row r="6290" spans="37:87" ht="13" customHeight="1">
      <c r="AK6290" s="114"/>
      <c r="AL6290" s="41"/>
      <c r="AM6290" s="41"/>
      <c r="AN6290" s="41"/>
      <c r="AO6290" s="41"/>
      <c r="AP6290" s="41"/>
      <c r="AQ6290" s="41"/>
      <c r="AR6290" s="41"/>
      <c r="AS6290" s="41"/>
      <c r="AT6290" s="41"/>
      <c r="AU6290" s="41"/>
      <c r="AV6290" s="41"/>
      <c r="AW6290" s="41"/>
      <c r="AX6290" s="41"/>
      <c r="AY6290" s="41"/>
      <c r="AZ6290" s="41"/>
      <c r="BA6290" s="41"/>
      <c r="BB6290" s="41"/>
      <c r="BC6290" s="41"/>
      <c r="BD6290" s="41"/>
      <c r="BE6290" s="41"/>
      <c r="BF6290" s="41"/>
      <c r="BG6290" s="41"/>
      <c r="BH6290" s="41"/>
      <c r="BI6290" s="41"/>
      <c r="BJ6290" s="41"/>
      <c r="BK6290" s="41"/>
      <c r="BL6290" s="41"/>
      <c r="BM6290" s="41"/>
      <c r="BN6290" s="41"/>
      <c r="BO6290" s="41"/>
      <c r="BP6290" s="108"/>
      <c r="CG6290" s="102"/>
      <c r="CI6290" s="45"/>
    </row>
    <row r="6291" spans="37:87" ht="13" customHeight="1">
      <c r="AK6291" s="114"/>
      <c r="AL6291" s="41"/>
      <c r="AM6291" s="41"/>
      <c r="AN6291" s="41"/>
      <c r="AO6291" s="41"/>
      <c r="AP6291" s="41"/>
      <c r="AQ6291" s="41"/>
      <c r="AR6291" s="41"/>
      <c r="AS6291" s="41"/>
      <c r="AT6291" s="41"/>
      <c r="AU6291" s="41"/>
      <c r="AV6291" s="41"/>
      <c r="AW6291" s="41"/>
      <c r="AX6291" s="41"/>
      <c r="AY6291" s="41"/>
      <c r="AZ6291" s="41"/>
      <c r="BA6291" s="41"/>
      <c r="BB6291" s="41"/>
      <c r="BC6291" s="41"/>
      <c r="BD6291" s="41"/>
      <c r="BE6291" s="41"/>
      <c r="BF6291" s="41"/>
      <c r="BG6291" s="41"/>
      <c r="BH6291" s="41"/>
      <c r="BI6291" s="41"/>
      <c r="BJ6291" s="41"/>
      <c r="BK6291" s="41"/>
      <c r="BL6291" s="41"/>
      <c r="BM6291" s="41"/>
      <c r="BN6291" s="41"/>
      <c r="BO6291" s="41"/>
      <c r="BP6291" s="108"/>
      <c r="CG6291" s="102"/>
      <c r="CI6291" s="45"/>
    </row>
    <row r="6292" spans="37:87" ht="13" customHeight="1">
      <c r="AK6292" s="114"/>
      <c r="AL6292" s="41"/>
      <c r="AM6292" s="41"/>
      <c r="AN6292" s="41"/>
      <c r="AO6292" s="41"/>
      <c r="AP6292" s="41"/>
      <c r="AQ6292" s="41"/>
      <c r="AR6292" s="41"/>
      <c r="AS6292" s="41"/>
      <c r="AT6292" s="41"/>
      <c r="AU6292" s="41"/>
      <c r="AV6292" s="41"/>
      <c r="AW6292" s="41"/>
      <c r="AX6292" s="41"/>
      <c r="AY6292" s="41"/>
      <c r="AZ6292" s="41"/>
      <c r="BA6292" s="41"/>
      <c r="BB6292" s="41"/>
      <c r="BC6292" s="41"/>
      <c r="BD6292" s="41"/>
      <c r="BE6292" s="41"/>
      <c r="BF6292" s="41"/>
      <c r="BG6292" s="41"/>
      <c r="BH6292" s="41"/>
      <c r="BI6292" s="41"/>
      <c r="BJ6292" s="41"/>
      <c r="BK6292" s="41"/>
      <c r="BL6292" s="41"/>
      <c r="BM6292" s="41"/>
      <c r="BN6292" s="41"/>
      <c r="BO6292" s="41"/>
      <c r="BP6292" s="108"/>
      <c r="CG6292" s="102"/>
      <c r="CI6292" s="45"/>
    </row>
    <row r="6293" spans="37:87" ht="13" customHeight="1">
      <c r="AK6293" s="114"/>
      <c r="AL6293" s="41"/>
      <c r="AM6293" s="41"/>
      <c r="AN6293" s="41"/>
      <c r="AO6293" s="41"/>
      <c r="AP6293" s="41"/>
      <c r="AQ6293" s="41"/>
      <c r="AR6293" s="41"/>
      <c r="AS6293" s="41"/>
      <c r="AT6293" s="41"/>
      <c r="AU6293" s="41"/>
      <c r="AV6293" s="41"/>
      <c r="AW6293" s="41"/>
      <c r="AX6293" s="41"/>
      <c r="AY6293" s="41"/>
      <c r="AZ6293" s="41"/>
      <c r="BA6293" s="41"/>
      <c r="BB6293" s="41"/>
      <c r="BC6293" s="41"/>
      <c r="BD6293" s="41"/>
      <c r="BE6293" s="41"/>
      <c r="BF6293" s="41"/>
      <c r="BG6293" s="41"/>
      <c r="BH6293" s="41"/>
      <c r="BI6293" s="41"/>
      <c r="BJ6293" s="41"/>
      <c r="BK6293" s="41"/>
      <c r="BL6293" s="41"/>
      <c r="BM6293" s="41"/>
      <c r="BN6293" s="41"/>
      <c r="BO6293" s="41"/>
      <c r="BP6293" s="108"/>
      <c r="CG6293" s="102"/>
      <c r="CI6293" s="45"/>
    </row>
    <row r="6294" spans="37:87" ht="13" customHeight="1">
      <c r="AK6294" s="114"/>
      <c r="AL6294" s="41"/>
      <c r="AM6294" s="41"/>
      <c r="AN6294" s="41"/>
      <c r="AO6294" s="41"/>
      <c r="AP6294" s="41"/>
      <c r="AQ6294" s="41"/>
      <c r="AR6294" s="41"/>
      <c r="AS6294" s="41"/>
      <c r="AT6294" s="41"/>
      <c r="AU6294" s="41"/>
      <c r="AV6294" s="41"/>
      <c r="AW6294" s="41"/>
      <c r="AX6294" s="41"/>
      <c r="AY6294" s="41"/>
      <c r="AZ6294" s="41"/>
      <c r="BA6294" s="41"/>
      <c r="BB6294" s="41"/>
      <c r="BC6294" s="41"/>
      <c r="BD6294" s="41"/>
      <c r="BE6294" s="41"/>
      <c r="BF6294" s="41"/>
      <c r="BG6294" s="41"/>
      <c r="BH6294" s="41"/>
      <c r="BI6294" s="41"/>
      <c r="BJ6294" s="41"/>
      <c r="BK6294" s="41"/>
      <c r="BL6294" s="41"/>
      <c r="BM6294" s="41"/>
      <c r="BN6294" s="41"/>
      <c r="BO6294" s="41"/>
      <c r="BP6294" s="108"/>
      <c r="CG6294" s="102"/>
      <c r="CI6294" s="45"/>
    </row>
    <row r="6295" spans="37:87" ht="13" customHeight="1">
      <c r="AK6295" s="114"/>
      <c r="AL6295" s="41"/>
      <c r="AM6295" s="41"/>
      <c r="AN6295" s="41"/>
      <c r="AO6295" s="41"/>
      <c r="AP6295" s="41"/>
      <c r="AQ6295" s="41"/>
      <c r="AR6295" s="41"/>
      <c r="AS6295" s="41"/>
      <c r="AT6295" s="41"/>
      <c r="AU6295" s="41"/>
      <c r="AV6295" s="41"/>
      <c r="AW6295" s="41"/>
      <c r="AX6295" s="41"/>
      <c r="AY6295" s="41"/>
      <c r="AZ6295" s="41"/>
      <c r="BA6295" s="41"/>
      <c r="BB6295" s="41"/>
      <c r="BC6295" s="41"/>
      <c r="BD6295" s="41"/>
      <c r="BE6295" s="41"/>
      <c r="BF6295" s="41"/>
      <c r="BG6295" s="41"/>
      <c r="BH6295" s="41"/>
      <c r="BI6295" s="41"/>
      <c r="BJ6295" s="41"/>
      <c r="BK6295" s="41"/>
      <c r="BL6295" s="41"/>
      <c r="BM6295" s="41"/>
      <c r="BN6295" s="41"/>
      <c r="BO6295" s="41"/>
      <c r="BP6295" s="108"/>
      <c r="CG6295" s="102"/>
      <c r="CI6295" s="45"/>
    </row>
    <row r="6296" spans="37:87" ht="13" customHeight="1">
      <c r="AK6296" s="114"/>
      <c r="AL6296" s="41"/>
      <c r="AM6296" s="41"/>
      <c r="AN6296" s="41"/>
      <c r="AO6296" s="41"/>
      <c r="AP6296" s="41"/>
      <c r="AQ6296" s="41"/>
      <c r="AR6296" s="41"/>
      <c r="AS6296" s="41"/>
      <c r="AT6296" s="41"/>
      <c r="AU6296" s="41"/>
      <c r="AV6296" s="41"/>
      <c r="AW6296" s="41"/>
      <c r="AX6296" s="41"/>
      <c r="AY6296" s="41"/>
      <c r="AZ6296" s="41"/>
      <c r="BA6296" s="41"/>
      <c r="BB6296" s="41"/>
      <c r="BC6296" s="41"/>
      <c r="BD6296" s="41"/>
      <c r="BE6296" s="41"/>
      <c r="BF6296" s="41"/>
      <c r="BG6296" s="41"/>
      <c r="BH6296" s="41"/>
      <c r="BI6296" s="41"/>
      <c r="BJ6296" s="41"/>
      <c r="BK6296" s="41"/>
      <c r="BL6296" s="41"/>
      <c r="BM6296" s="41"/>
      <c r="BN6296" s="41"/>
      <c r="BO6296" s="41"/>
      <c r="BP6296" s="108"/>
      <c r="CG6296" s="102"/>
      <c r="CI6296" s="45"/>
    </row>
    <row r="6297" spans="37:87" ht="13" customHeight="1">
      <c r="AK6297" s="114"/>
      <c r="AL6297" s="41"/>
      <c r="AM6297" s="41"/>
      <c r="AN6297" s="41"/>
      <c r="AO6297" s="41"/>
      <c r="AP6297" s="41"/>
      <c r="AQ6297" s="41"/>
      <c r="AR6297" s="41"/>
      <c r="AS6297" s="41"/>
      <c r="AT6297" s="41"/>
      <c r="AU6297" s="41"/>
      <c r="AV6297" s="41"/>
      <c r="AW6297" s="41"/>
      <c r="AX6297" s="41"/>
      <c r="AY6297" s="41"/>
      <c r="AZ6297" s="41"/>
      <c r="BA6297" s="41"/>
      <c r="BB6297" s="41"/>
      <c r="BC6297" s="41"/>
      <c r="BD6297" s="41"/>
      <c r="BE6297" s="41"/>
      <c r="BF6297" s="41"/>
      <c r="BG6297" s="41"/>
      <c r="BH6297" s="41"/>
      <c r="BI6297" s="41"/>
      <c r="BJ6297" s="41"/>
      <c r="BK6297" s="41"/>
      <c r="BL6297" s="41"/>
      <c r="BM6297" s="41"/>
      <c r="BN6297" s="41"/>
      <c r="BO6297" s="41"/>
      <c r="BP6297" s="108"/>
      <c r="CG6297" s="102"/>
      <c r="CI6297" s="45"/>
    </row>
    <row r="6298" spans="37:87" ht="13" customHeight="1">
      <c r="AK6298" s="114"/>
      <c r="AL6298" s="41"/>
      <c r="AM6298" s="41"/>
      <c r="AN6298" s="41"/>
      <c r="AO6298" s="41"/>
      <c r="AP6298" s="41"/>
      <c r="AQ6298" s="41"/>
      <c r="AR6298" s="41"/>
      <c r="AS6298" s="41"/>
      <c r="AT6298" s="41"/>
      <c r="AU6298" s="41"/>
      <c r="AV6298" s="41"/>
      <c r="AW6298" s="41"/>
      <c r="AX6298" s="41"/>
      <c r="AY6298" s="41"/>
      <c r="AZ6298" s="41"/>
      <c r="BA6298" s="41"/>
      <c r="BB6298" s="41"/>
      <c r="BC6298" s="41"/>
      <c r="BD6298" s="41"/>
      <c r="BE6298" s="41"/>
      <c r="BF6298" s="41"/>
      <c r="BG6298" s="41"/>
      <c r="BH6298" s="41"/>
      <c r="BI6298" s="41"/>
      <c r="BJ6298" s="41"/>
      <c r="BK6298" s="41"/>
      <c r="BL6298" s="41"/>
      <c r="BM6298" s="41"/>
      <c r="BN6298" s="41"/>
      <c r="BO6298" s="41"/>
      <c r="BP6298" s="108"/>
      <c r="CG6298" s="102"/>
      <c r="CI6298" s="45"/>
    </row>
    <row r="6299" spans="37:87" ht="13" customHeight="1">
      <c r="AK6299" s="114"/>
      <c r="AL6299" s="41"/>
      <c r="AM6299" s="41"/>
      <c r="AN6299" s="41"/>
      <c r="AO6299" s="41"/>
      <c r="AP6299" s="41"/>
      <c r="AQ6299" s="41"/>
      <c r="AR6299" s="41"/>
      <c r="AS6299" s="41"/>
      <c r="AT6299" s="41"/>
      <c r="AU6299" s="41"/>
      <c r="AV6299" s="41"/>
      <c r="AW6299" s="41"/>
      <c r="AX6299" s="41"/>
      <c r="AY6299" s="41"/>
      <c r="AZ6299" s="41"/>
      <c r="BA6299" s="41"/>
      <c r="BB6299" s="41"/>
      <c r="BC6299" s="41"/>
      <c r="BD6299" s="41"/>
      <c r="BE6299" s="41"/>
      <c r="BF6299" s="41"/>
      <c r="BG6299" s="41"/>
      <c r="BH6299" s="41"/>
      <c r="BI6299" s="41"/>
      <c r="BJ6299" s="41"/>
      <c r="BK6299" s="41"/>
      <c r="BL6299" s="41"/>
      <c r="BM6299" s="41"/>
      <c r="BN6299" s="41"/>
      <c r="BO6299" s="41"/>
      <c r="BP6299" s="108"/>
      <c r="CG6299" s="102"/>
      <c r="CI6299" s="45"/>
    </row>
    <row r="6300" spans="37:87" ht="13" customHeight="1">
      <c r="AK6300" s="114"/>
      <c r="AL6300" s="41"/>
      <c r="AM6300" s="41"/>
      <c r="AN6300" s="41"/>
      <c r="AO6300" s="41"/>
      <c r="AP6300" s="41"/>
      <c r="AQ6300" s="41"/>
      <c r="AR6300" s="41"/>
      <c r="AS6300" s="41"/>
      <c r="AT6300" s="41"/>
      <c r="AU6300" s="41"/>
      <c r="AV6300" s="41"/>
      <c r="AW6300" s="41"/>
      <c r="AX6300" s="41"/>
      <c r="AY6300" s="41"/>
      <c r="AZ6300" s="41"/>
      <c r="BA6300" s="41"/>
      <c r="BB6300" s="41"/>
      <c r="BC6300" s="41"/>
      <c r="BD6300" s="41"/>
      <c r="BE6300" s="41"/>
      <c r="BF6300" s="41"/>
      <c r="BG6300" s="41"/>
      <c r="BH6300" s="41"/>
      <c r="BI6300" s="41"/>
      <c r="BJ6300" s="41"/>
      <c r="BK6300" s="41"/>
      <c r="BL6300" s="41"/>
      <c r="BM6300" s="41"/>
      <c r="BN6300" s="41"/>
      <c r="BO6300" s="41"/>
      <c r="BP6300" s="108"/>
      <c r="CG6300" s="102"/>
      <c r="CI6300" s="45"/>
    </row>
    <row r="6301" spans="37:87" ht="13" customHeight="1">
      <c r="AK6301" s="114"/>
      <c r="AL6301" s="41"/>
      <c r="AM6301" s="41"/>
      <c r="AN6301" s="41"/>
      <c r="AO6301" s="41"/>
      <c r="AP6301" s="41"/>
      <c r="AQ6301" s="41"/>
      <c r="AR6301" s="41"/>
      <c r="AS6301" s="41"/>
      <c r="AT6301" s="41"/>
      <c r="AU6301" s="41"/>
      <c r="AV6301" s="41"/>
      <c r="AW6301" s="41"/>
      <c r="AX6301" s="41"/>
      <c r="AY6301" s="41"/>
      <c r="AZ6301" s="41"/>
      <c r="BA6301" s="41"/>
      <c r="BB6301" s="41"/>
      <c r="BC6301" s="41"/>
      <c r="BD6301" s="41"/>
      <c r="BE6301" s="41"/>
      <c r="BF6301" s="41"/>
      <c r="BG6301" s="41"/>
      <c r="BH6301" s="41"/>
      <c r="BI6301" s="41"/>
      <c r="BJ6301" s="41"/>
      <c r="BK6301" s="41"/>
      <c r="BL6301" s="41"/>
      <c r="BM6301" s="41"/>
      <c r="BN6301" s="41"/>
      <c r="BO6301" s="41"/>
      <c r="BP6301" s="108"/>
      <c r="CG6301" s="102"/>
      <c r="CI6301" s="45"/>
    </row>
    <row r="6302" spans="37:87" ht="13" customHeight="1">
      <c r="AK6302" s="114"/>
      <c r="AL6302" s="41"/>
      <c r="AM6302" s="41"/>
      <c r="AN6302" s="41"/>
      <c r="AO6302" s="41"/>
      <c r="AP6302" s="41"/>
      <c r="AQ6302" s="41"/>
      <c r="AR6302" s="41"/>
      <c r="AS6302" s="41"/>
      <c r="AT6302" s="41"/>
      <c r="AU6302" s="41"/>
      <c r="AV6302" s="41"/>
      <c r="AW6302" s="41"/>
      <c r="AX6302" s="41"/>
      <c r="AY6302" s="41"/>
      <c r="AZ6302" s="41"/>
      <c r="BA6302" s="41"/>
      <c r="BB6302" s="41"/>
      <c r="BC6302" s="41"/>
      <c r="BD6302" s="41"/>
      <c r="BE6302" s="41"/>
      <c r="BF6302" s="41"/>
      <c r="BG6302" s="41"/>
      <c r="BH6302" s="41"/>
      <c r="BI6302" s="41"/>
      <c r="BJ6302" s="41"/>
      <c r="BK6302" s="41"/>
      <c r="BL6302" s="41"/>
      <c r="BM6302" s="41"/>
      <c r="BN6302" s="41"/>
      <c r="BO6302" s="41"/>
      <c r="BP6302" s="108"/>
      <c r="CG6302" s="102"/>
      <c r="CI6302" s="45"/>
    </row>
    <row r="6303" spans="37:87" ht="13" customHeight="1">
      <c r="AK6303" s="114"/>
      <c r="AL6303" s="41"/>
      <c r="AM6303" s="41"/>
      <c r="AN6303" s="41"/>
      <c r="AO6303" s="41"/>
      <c r="AP6303" s="41"/>
      <c r="AQ6303" s="41"/>
      <c r="AR6303" s="41"/>
      <c r="AS6303" s="41"/>
      <c r="AT6303" s="41"/>
      <c r="AU6303" s="41"/>
      <c r="AV6303" s="41"/>
      <c r="AW6303" s="41"/>
      <c r="AX6303" s="41"/>
      <c r="AY6303" s="41"/>
      <c r="AZ6303" s="41"/>
      <c r="BA6303" s="41"/>
      <c r="BB6303" s="41"/>
      <c r="BC6303" s="41"/>
      <c r="BD6303" s="41"/>
      <c r="BE6303" s="41"/>
      <c r="BF6303" s="41"/>
      <c r="BG6303" s="41"/>
      <c r="BH6303" s="41"/>
      <c r="BI6303" s="41"/>
      <c r="BJ6303" s="41"/>
      <c r="BK6303" s="41"/>
      <c r="BL6303" s="41"/>
      <c r="BM6303" s="41"/>
      <c r="BN6303" s="41"/>
      <c r="BO6303" s="41"/>
      <c r="BP6303" s="108"/>
      <c r="CG6303" s="102"/>
      <c r="CI6303" s="45"/>
    </row>
    <row r="6304" spans="37:87" ht="13" customHeight="1">
      <c r="AK6304" s="114"/>
      <c r="AL6304" s="41"/>
      <c r="AM6304" s="41"/>
      <c r="AN6304" s="41"/>
      <c r="AO6304" s="41"/>
      <c r="AP6304" s="41"/>
      <c r="AQ6304" s="41"/>
      <c r="AR6304" s="41"/>
      <c r="AS6304" s="41"/>
      <c r="AT6304" s="41"/>
      <c r="AU6304" s="41"/>
      <c r="AV6304" s="41"/>
      <c r="AW6304" s="41"/>
      <c r="AX6304" s="41"/>
      <c r="AY6304" s="41"/>
      <c r="AZ6304" s="41"/>
      <c r="BA6304" s="41"/>
      <c r="BB6304" s="41"/>
      <c r="BC6304" s="41"/>
      <c r="BD6304" s="41"/>
      <c r="BE6304" s="41"/>
      <c r="BF6304" s="41"/>
      <c r="BG6304" s="41"/>
      <c r="BH6304" s="41"/>
      <c r="BI6304" s="41"/>
      <c r="BJ6304" s="41"/>
      <c r="BK6304" s="41"/>
      <c r="BL6304" s="41"/>
      <c r="BM6304" s="41"/>
      <c r="BN6304" s="41"/>
      <c r="BO6304" s="41"/>
      <c r="BP6304" s="108"/>
      <c r="CG6304" s="102"/>
      <c r="CI6304" s="45"/>
    </row>
    <row r="6305" spans="37:87" ht="13" customHeight="1">
      <c r="AK6305" s="114"/>
      <c r="AL6305" s="41"/>
      <c r="AM6305" s="41"/>
      <c r="AN6305" s="41"/>
      <c r="AO6305" s="41"/>
      <c r="AP6305" s="41"/>
      <c r="AQ6305" s="41"/>
      <c r="AR6305" s="41"/>
      <c r="AS6305" s="41"/>
      <c r="AT6305" s="41"/>
      <c r="AU6305" s="41"/>
      <c r="AV6305" s="41"/>
      <c r="AW6305" s="41"/>
      <c r="AX6305" s="41"/>
      <c r="AY6305" s="41"/>
      <c r="AZ6305" s="41"/>
      <c r="BA6305" s="41"/>
      <c r="BB6305" s="41"/>
      <c r="BC6305" s="41"/>
      <c r="BD6305" s="41"/>
      <c r="BE6305" s="41"/>
      <c r="BF6305" s="41"/>
      <c r="BG6305" s="41"/>
      <c r="BH6305" s="41"/>
      <c r="BI6305" s="41"/>
      <c r="BJ6305" s="41"/>
      <c r="BK6305" s="41"/>
      <c r="BL6305" s="41"/>
      <c r="BM6305" s="41"/>
      <c r="BN6305" s="41"/>
      <c r="BO6305" s="41"/>
      <c r="BP6305" s="108"/>
      <c r="CG6305" s="102"/>
      <c r="CI6305" s="45"/>
    </row>
    <row r="6306" spans="37:87" ht="13" customHeight="1">
      <c r="AK6306" s="114"/>
      <c r="AL6306" s="41"/>
      <c r="AM6306" s="41"/>
      <c r="AN6306" s="41"/>
      <c r="AO6306" s="41"/>
      <c r="AP6306" s="41"/>
      <c r="AQ6306" s="41"/>
      <c r="AR6306" s="41"/>
      <c r="AS6306" s="41"/>
      <c r="AT6306" s="41"/>
      <c r="AU6306" s="41"/>
      <c r="AV6306" s="41"/>
      <c r="AW6306" s="41"/>
      <c r="AX6306" s="41"/>
      <c r="AY6306" s="41"/>
      <c r="AZ6306" s="41"/>
      <c r="BA6306" s="41"/>
      <c r="BB6306" s="41"/>
      <c r="BC6306" s="41"/>
      <c r="BD6306" s="41"/>
      <c r="BE6306" s="41"/>
      <c r="BF6306" s="41"/>
      <c r="BG6306" s="41"/>
      <c r="BH6306" s="41"/>
      <c r="BI6306" s="41"/>
      <c r="BJ6306" s="41"/>
      <c r="BK6306" s="41"/>
      <c r="BL6306" s="41"/>
      <c r="BM6306" s="41"/>
      <c r="BN6306" s="41"/>
      <c r="BO6306" s="41"/>
      <c r="BP6306" s="108"/>
      <c r="CG6306" s="102"/>
      <c r="CI6306" s="45"/>
    </row>
    <row r="6307" spans="37:87" ht="13" customHeight="1">
      <c r="AK6307" s="114"/>
      <c r="AL6307" s="41"/>
      <c r="AM6307" s="41"/>
      <c r="AN6307" s="41"/>
      <c r="AO6307" s="41"/>
      <c r="AP6307" s="41"/>
      <c r="AQ6307" s="41"/>
      <c r="AR6307" s="41"/>
      <c r="AS6307" s="41"/>
      <c r="AT6307" s="41"/>
      <c r="AU6307" s="41"/>
      <c r="AV6307" s="41"/>
      <c r="AW6307" s="41"/>
      <c r="AX6307" s="41"/>
      <c r="AY6307" s="41"/>
      <c r="AZ6307" s="41"/>
      <c r="BA6307" s="41"/>
      <c r="BB6307" s="41"/>
      <c r="BC6307" s="41"/>
      <c r="BD6307" s="41"/>
      <c r="BE6307" s="41"/>
      <c r="BF6307" s="41"/>
      <c r="BG6307" s="41"/>
      <c r="BH6307" s="41"/>
      <c r="BI6307" s="41"/>
      <c r="BJ6307" s="41"/>
      <c r="BK6307" s="41"/>
      <c r="BL6307" s="41"/>
      <c r="BM6307" s="41"/>
      <c r="BN6307" s="41"/>
      <c r="BO6307" s="41"/>
      <c r="BP6307" s="108"/>
      <c r="CG6307" s="102"/>
      <c r="CI6307" s="45"/>
    </row>
    <row r="6308" spans="37:87" ht="13" customHeight="1">
      <c r="AK6308" s="114"/>
      <c r="AL6308" s="41"/>
      <c r="AM6308" s="41"/>
      <c r="AN6308" s="41"/>
      <c r="AO6308" s="41"/>
      <c r="AP6308" s="41"/>
      <c r="AQ6308" s="41"/>
      <c r="AR6308" s="41"/>
      <c r="AS6308" s="41"/>
      <c r="AT6308" s="41"/>
      <c r="AU6308" s="41"/>
      <c r="AV6308" s="41"/>
      <c r="AW6308" s="41"/>
      <c r="AX6308" s="41"/>
      <c r="AY6308" s="41"/>
      <c r="AZ6308" s="41"/>
      <c r="BA6308" s="41"/>
      <c r="BB6308" s="41"/>
      <c r="BC6308" s="41"/>
      <c r="BD6308" s="41"/>
      <c r="BE6308" s="41"/>
      <c r="BF6308" s="41"/>
      <c r="BG6308" s="41"/>
      <c r="BH6308" s="41"/>
      <c r="BI6308" s="41"/>
      <c r="BJ6308" s="41"/>
      <c r="BK6308" s="41"/>
      <c r="BL6308" s="41"/>
      <c r="BM6308" s="41"/>
      <c r="BN6308" s="41"/>
      <c r="BO6308" s="41"/>
      <c r="BP6308" s="108"/>
      <c r="CG6308" s="102"/>
      <c r="CI6308" s="45"/>
    </row>
    <row r="6309" spans="37:87" ht="13" customHeight="1">
      <c r="AK6309" s="114"/>
      <c r="AL6309" s="41"/>
      <c r="AM6309" s="41"/>
      <c r="AN6309" s="41"/>
      <c r="AO6309" s="41"/>
      <c r="AP6309" s="41"/>
      <c r="AQ6309" s="41"/>
      <c r="AR6309" s="41"/>
      <c r="AS6309" s="41"/>
      <c r="AT6309" s="41"/>
      <c r="AU6309" s="41"/>
      <c r="AV6309" s="41"/>
      <c r="AW6309" s="41"/>
      <c r="AX6309" s="41"/>
      <c r="AY6309" s="41"/>
      <c r="AZ6309" s="41"/>
      <c r="BA6309" s="41"/>
      <c r="BB6309" s="41"/>
      <c r="BC6309" s="41"/>
      <c r="BD6309" s="41"/>
      <c r="BE6309" s="41"/>
      <c r="BF6309" s="41"/>
      <c r="BG6309" s="41"/>
      <c r="BH6309" s="41"/>
      <c r="BI6309" s="41"/>
      <c r="BJ6309" s="41"/>
      <c r="BK6309" s="41"/>
      <c r="BL6309" s="41"/>
      <c r="BM6309" s="41"/>
      <c r="BN6309" s="41"/>
      <c r="BO6309" s="41"/>
      <c r="BP6309" s="108"/>
      <c r="CG6309" s="102"/>
      <c r="CI6309" s="45"/>
    </row>
    <row r="6310" spans="37:87" ht="13" customHeight="1">
      <c r="AK6310" s="114"/>
      <c r="AL6310" s="41"/>
      <c r="AM6310" s="41"/>
      <c r="AN6310" s="41"/>
      <c r="AO6310" s="41"/>
      <c r="AP6310" s="41"/>
      <c r="AQ6310" s="41"/>
      <c r="AR6310" s="41"/>
      <c r="AS6310" s="41"/>
      <c r="AT6310" s="41"/>
      <c r="AU6310" s="41"/>
      <c r="AV6310" s="41"/>
      <c r="AW6310" s="41"/>
      <c r="AX6310" s="41"/>
      <c r="AY6310" s="41"/>
      <c r="AZ6310" s="41"/>
      <c r="BA6310" s="41"/>
      <c r="BB6310" s="41"/>
      <c r="BC6310" s="41"/>
      <c r="BD6310" s="41"/>
      <c r="BE6310" s="41"/>
      <c r="BF6310" s="41"/>
      <c r="BG6310" s="41"/>
      <c r="BH6310" s="41"/>
      <c r="BI6310" s="41"/>
      <c r="BJ6310" s="41"/>
      <c r="BK6310" s="41"/>
      <c r="BL6310" s="41"/>
      <c r="BM6310" s="41"/>
      <c r="BN6310" s="41"/>
      <c r="BO6310" s="41"/>
      <c r="BP6310" s="108"/>
      <c r="CG6310" s="102"/>
      <c r="CI6310" s="45"/>
    </row>
    <row r="6311" spans="37:87" ht="13" customHeight="1">
      <c r="AK6311" s="114"/>
      <c r="AL6311" s="41"/>
      <c r="AM6311" s="41"/>
      <c r="AN6311" s="41"/>
      <c r="AO6311" s="41"/>
      <c r="AP6311" s="41"/>
      <c r="AQ6311" s="41"/>
      <c r="AR6311" s="41"/>
      <c r="AS6311" s="41"/>
      <c r="AT6311" s="41"/>
      <c r="AU6311" s="41"/>
      <c r="AV6311" s="41"/>
      <c r="AW6311" s="41"/>
      <c r="AX6311" s="41"/>
      <c r="AY6311" s="41"/>
      <c r="AZ6311" s="41"/>
      <c r="BA6311" s="41"/>
      <c r="BB6311" s="41"/>
      <c r="BC6311" s="41"/>
      <c r="BD6311" s="41"/>
      <c r="BE6311" s="41"/>
      <c r="BF6311" s="41"/>
      <c r="BG6311" s="41"/>
      <c r="BH6311" s="41"/>
      <c r="BI6311" s="41"/>
      <c r="BJ6311" s="41"/>
      <c r="BK6311" s="41"/>
      <c r="BL6311" s="41"/>
      <c r="BM6311" s="41"/>
      <c r="BN6311" s="41"/>
      <c r="BO6311" s="41"/>
      <c r="BP6311" s="108"/>
      <c r="CG6311" s="102"/>
      <c r="CI6311" s="45"/>
    </row>
    <row r="6312" spans="37:87" ht="13" customHeight="1">
      <c r="AK6312" s="114"/>
      <c r="AL6312" s="41"/>
      <c r="AM6312" s="41"/>
      <c r="AN6312" s="41"/>
      <c r="AO6312" s="41"/>
      <c r="AP6312" s="41"/>
      <c r="AQ6312" s="41"/>
      <c r="AR6312" s="41"/>
      <c r="AS6312" s="41"/>
      <c r="AT6312" s="41"/>
      <c r="AU6312" s="41"/>
      <c r="AV6312" s="41"/>
      <c r="AW6312" s="41"/>
      <c r="AX6312" s="41"/>
      <c r="AY6312" s="41"/>
      <c r="AZ6312" s="41"/>
      <c r="BA6312" s="41"/>
      <c r="BB6312" s="41"/>
      <c r="BC6312" s="41"/>
      <c r="BD6312" s="41"/>
      <c r="BE6312" s="41"/>
      <c r="BF6312" s="41"/>
      <c r="BG6312" s="41"/>
      <c r="BH6312" s="41"/>
      <c r="BI6312" s="41"/>
      <c r="BJ6312" s="41"/>
      <c r="BK6312" s="41"/>
      <c r="BL6312" s="41"/>
      <c r="BM6312" s="41"/>
      <c r="BN6312" s="41"/>
      <c r="BO6312" s="41"/>
      <c r="BP6312" s="108"/>
      <c r="CG6312" s="102"/>
      <c r="CI6312" s="45"/>
    </row>
    <row r="6313" spans="37:87" ht="13" customHeight="1">
      <c r="AK6313" s="114"/>
      <c r="AL6313" s="41"/>
      <c r="AM6313" s="41"/>
      <c r="AN6313" s="41"/>
      <c r="AO6313" s="41"/>
      <c r="AP6313" s="41"/>
      <c r="AQ6313" s="41"/>
      <c r="AR6313" s="41"/>
      <c r="AS6313" s="41"/>
      <c r="AT6313" s="41"/>
      <c r="AU6313" s="41"/>
      <c r="AV6313" s="41"/>
      <c r="AW6313" s="41"/>
      <c r="AX6313" s="41"/>
      <c r="AY6313" s="41"/>
      <c r="AZ6313" s="41"/>
      <c r="BA6313" s="41"/>
      <c r="BB6313" s="41"/>
      <c r="BC6313" s="41"/>
      <c r="BD6313" s="41"/>
      <c r="BE6313" s="41"/>
      <c r="BF6313" s="41"/>
      <c r="BG6313" s="41"/>
      <c r="BH6313" s="41"/>
      <c r="BI6313" s="41"/>
      <c r="BJ6313" s="41"/>
      <c r="BK6313" s="41"/>
      <c r="BL6313" s="41"/>
      <c r="BM6313" s="41"/>
      <c r="BN6313" s="41"/>
      <c r="BO6313" s="41"/>
      <c r="BP6313" s="108"/>
      <c r="CG6313" s="102"/>
      <c r="CI6313" s="45"/>
    </row>
    <row r="6314" spans="37:87" ht="13" customHeight="1">
      <c r="AK6314" s="114"/>
      <c r="AL6314" s="41"/>
      <c r="AM6314" s="41"/>
      <c r="AN6314" s="41"/>
      <c r="AO6314" s="41"/>
      <c r="AP6314" s="41"/>
      <c r="AQ6314" s="41"/>
      <c r="AR6314" s="41"/>
      <c r="AS6314" s="41"/>
      <c r="AT6314" s="41"/>
      <c r="AU6314" s="41"/>
      <c r="AV6314" s="41"/>
      <c r="AW6314" s="41"/>
      <c r="AX6314" s="41"/>
      <c r="AY6314" s="41"/>
      <c r="AZ6314" s="41"/>
      <c r="BA6314" s="41"/>
      <c r="BB6314" s="41"/>
      <c r="BC6314" s="41"/>
      <c r="BD6314" s="41"/>
      <c r="BE6314" s="41"/>
      <c r="BF6314" s="41"/>
      <c r="BG6314" s="41"/>
      <c r="BH6314" s="41"/>
      <c r="BI6314" s="41"/>
      <c r="BJ6314" s="41"/>
      <c r="BK6314" s="41"/>
      <c r="BL6314" s="41"/>
      <c r="BM6314" s="41"/>
      <c r="BN6314" s="41"/>
      <c r="BO6314" s="41"/>
      <c r="BP6314" s="108"/>
      <c r="CG6314" s="102"/>
      <c r="CI6314" s="45"/>
    </row>
    <row r="6315" spans="37:87" ht="13" customHeight="1">
      <c r="AK6315" s="114"/>
      <c r="AL6315" s="41"/>
      <c r="AM6315" s="41"/>
      <c r="AN6315" s="41"/>
      <c r="AO6315" s="41"/>
      <c r="AP6315" s="41"/>
      <c r="AQ6315" s="41"/>
      <c r="AR6315" s="41"/>
      <c r="AS6315" s="41"/>
      <c r="AT6315" s="41"/>
      <c r="AU6315" s="41"/>
      <c r="AV6315" s="41"/>
      <c r="AW6315" s="41"/>
      <c r="AX6315" s="41"/>
      <c r="AY6315" s="41"/>
      <c r="AZ6315" s="41"/>
      <c r="BA6315" s="41"/>
      <c r="BB6315" s="41"/>
      <c r="BC6315" s="41"/>
      <c r="BD6315" s="41"/>
      <c r="BE6315" s="41"/>
      <c r="BF6315" s="41"/>
      <c r="BG6315" s="41"/>
      <c r="BH6315" s="41"/>
      <c r="BI6315" s="41"/>
      <c r="BJ6315" s="41"/>
      <c r="BK6315" s="41"/>
      <c r="BL6315" s="41"/>
      <c r="BM6315" s="41"/>
      <c r="BN6315" s="41"/>
      <c r="BO6315" s="41"/>
      <c r="BP6315" s="108"/>
      <c r="CG6315" s="102"/>
      <c r="CI6315" s="45"/>
    </row>
    <row r="6316" spans="37:87" ht="13" customHeight="1">
      <c r="AK6316" s="114"/>
      <c r="AL6316" s="41"/>
      <c r="AM6316" s="41"/>
      <c r="AN6316" s="41"/>
      <c r="AO6316" s="41"/>
      <c r="AP6316" s="41"/>
      <c r="AQ6316" s="41"/>
      <c r="AR6316" s="41"/>
      <c r="AS6316" s="41"/>
      <c r="AT6316" s="41"/>
      <c r="AU6316" s="41"/>
      <c r="AV6316" s="41"/>
      <c r="AW6316" s="41"/>
      <c r="AX6316" s="41"/>
      <c r="AY6316" s="41"/>
      <c r="AZ6316" s="41"/>
      <c r="BA6316" s="41"/>
      <c r="BB6316" s="41"/>
      <c r="BC6316" s="41"/>
      <c r="BD6316" s="41"/>
      <c r="BE6316" s="41"/>
      <c r="BF6316" s="41"/>
      <c r="BG6316" s="41"/>
      <c r="BH6316" s="41"/>
      <c r="BI6316" s="41"/>
      <c r="BJ6316" s="41"/>
      <c r="BK6316" s="41"/>
      <c r="BL6316" s="41"/>
      <c r="BM6316" s="41"/>
      <c r="BN6316" s="41"/>
      <c r="BO6316" s="41"/>
      <c r="BP6316" s="108"/>
      <c r="CG6316" s="102"/>
      <c r="CI6316" s="45"/>
    </row>
    <row r="6317" spans="37:87" ht="13" customHeight="1">
      <c r="AK6317" s="114"/>
      <c r="AL6317" s="41"/>
      <c r="AM6317" s="41"/>
      <c r="AN6317" s="41"/>
      <c r="AO6317" s="41"/>
      <c r="AP6317" s="41"/>
      <c r="AQ6317" s="41"/>
      <c r="AR6317" s="41"/>
      <c r="AS6317" s="41"/>
      <c r="AT6317" s="41"/>
      <c r="AU6317" s="41"/>
      <c r="AV6317" s="41"/>
      <c r="AW6317" s="41"/>
      <c r="AX6317" s="41"/>
      <c r="AY6317" s="41"/>
      <c r="AZ6317" s="41"/>
      <c r="BA6317" s="41"/>
      <c r="BB6317" s="41"/>
      <c r="BC6317" s="41"/>
      <c r="BD6317" s="41"/>
      <c r="BE6317" s="41"/>
      <c r="BF6317" s="41"/>
      <c r="BG6317" s="41"/>
      <c r="BH6317" s="41"/>
      <c r="BI6317" s="41"/>
      <c r="BJ6317" s="41"/>
      <c r="BK6317" s="41"/>
      <c r="BL6317" s="41"/>
      <c r="BM6317" s="41"/>
      <c r="BN6317" s="41"/>
      <c r="BO6317" s="41"/>
      <c r="BP6317" s="108"/>
      <c r="CG6317" s="102"/>
      <c r="CI6317" s="45"/>
    </row>
    <row r="6318" spans="37:87" ht="13" customHeight="1">
      <c r="AK6318" s="114"/>
      <c r="AL6318" s="41"/>
      <c r="AM6318" s="41"/>
      <c r="AN6318" s="41"/>
      <c r="AO6318" s="41"/>
      <c r="AP6318" s="41"/>
      <c r="AQ6318" s="41"/>
      <c r="AR6318" s="41"/>
      <c r="AS6318" s="41"/>
      <c r="AT6318" s="41"/>
      <c r="AU6318" s="41"/>
      <c r="AV6318" s="41"/>
      <c r="AW6318" s="41"/>
      <c r="AX6318" s="41"/>
      <c r="AY6318" s="41"/>
      <c r="AZ6318" s="41"/>
      <c r="BA6318" s="41"/>
      <c r="BB6318" s="41"/>
      <c r="BC6318" s="41"/>
      <c r="BD6318" s="41"/>
      <c r="BE6318" s="41"/>
      <c r="BF6318" s="41"/>
      <c r="BG6318" s="41"/>
      <c r="BH6318" s="41"/>
      <c r="BI6318" s="41"/>
      <c r="BJ6318" s="41"/>
      <c r="BK6318" s="41"/>
      <c r="BL6318" s="41"/>
      <c r="BM6318" s="41"/>
      <c r="BN6318" s="41"/>
      <c r="BO6318" s="41"/>
      <c r="BP6318" s="108"/>
      <c r="CG6318" s="102"/>
      <c r="CI6318" s="45"/>
    </row>
    <row r="6319" spans="37:87" ht="13" customHeight="1">
      <c r="AK6319" s="114"/>
      <c r="AL6319" s="41"/>
      <c r="AM6319" s="41"/>
      <c r="AN6319" s="41"/>
      <c r="AO6319" s="41"/>
      <c r="AP6319" s="41"/>
      <c r="AQ6319" s="41"/>
      <c r="AR6319" s="41"/>
      <c r="AS6319" s="41"/>
      <c r="AT6319" s="41"/>
      <c r="AU6319" s="41"/>
      <c r="AV6319" s="41"/>
      <c r="AW6319" s="41"/>
      <c r="AX6319" s="41"/>
      <c r="AY6319" s="41"/>
      <c r="AZ6319" s="41"/>
      <c r="BA6319" s="41"/>
      <c r="BB6319" s="41"/>
      <c r="BC6319" s="41"/>
      <c r="BD6319" s="41"/>
      <c r="BE6319" s="41"/>
      <c r="BF6319" s="41"/>
      <c r="BG6319" s="41"/>
      <c r="BH6319" s="41"/>
      <c r="BI6319" s="41"/>
      <c r="BJ6319" s="41"/>
      <c r="BK6319" s="41"/>
      <c r="BL6319" s="41"/>
      <c r="BM6319" s="41"/>
      <c r="BN6319" s="41"/>
      <c r="BO6319" s="41"/>
      <c r="BP6319" s="108"/>
      <c r="CG6319" s="102"/>
      <c r="CI6319" s="45"/>
    </row>
    <row r="6320" spans="37:87" ht="13" customHeight="1">
      <c r="AK6320" s="114"/>
      <c r="AL6320" s="41"/>
      <c r="AM6320" s="41"/>
      <c r="AN6320" s="41"/>
      <c r="AO6320" s="41"/>
      <c r="AP6320" s="41"/>
      <c r="AQ6320" s="41"/>
      <c r="AR6320" s="41"/>
      <c r="AS6320" s="41"/>
      <c r="AT6320" s="41"/>
      <c r="AU6320" s="41"/>
      <c r="AV6320" s="41"/>
      <c r="AW6320" s="41"/>
      <c r="AX6320" s="41"/>
      <c r="AY6320" s="41"/>
      <c r="AZ6320" s="41"/>
      <c r="BA6320" s="41"/>
      <c r="BB6320" s="41"/>
      <c r="BC6320" s="41"/>
      <c r="BD6320" s="41"/>
      <c r="BE6320" s="41"/>
      <c r="BF6320" s="41"/>
      <c r="BG6320" s="41"/>
      <c r="BH6320" s="41"/>
      <c r="BI6320" s="41"/>
      <c r="BJ6320" s="41"/>
      <c r="BK6320" s="41"/>
      <c r="BL6320" s="41"/>
      <c r="BM6320" s="41"/>
      <c r="BN6320" s="41"/>
      <c r="BO6320" s="41"/>
      <c r="BP6320" s="108"/>
      <c r="CG6320" s="102"/>
      <c r="CI6320" s="45"/>
    </row>
    <row r="6321" spans="37:87" ht="13" customHeight="1">
      <c r="AK6321" s="114"/>
      <c r="AL6321" s="41"/>
      <c r="AM6321" s="41"/>
      <c r="AN6321" s="41"/>
      <c r="AO6321" s="41"/>
      <c r="AP6321" s="41"/>
      <c r="AQ6321" s="41"/>
      <c r="AR6321" s="41"/>
      <c r="AS6321" s="41"/>
      <c r="AT6321" s="41"/>
      <c r="AU6321" s="41"/>
      <c r="AV6321" s="41"/>
      <c r="AW6321" s="41"/>
      <c r="AX6321" s="41"/>
      <c r="AY6321" s="41"/>
      <c r="AZ6321" s="41"/>
      <c r="BA6321" s="41"/>
      <c r="BB6321" s="41"/>
      <c r="BC6321" s="41"/>
      <c r="BD6321" s="41"/>
      <c r="BE6321" s="41"/>
      <c r="BF6321" s="41"/>
      <c r="BG6321" s="41"/>
      <c r="BH6321" s="41"/>
      <c r="BI6321" s="41"/>
      <c r="BJ6321" s="41"/>
      <c r="BK6321" s="41"/>
      <c r="BL6321" s="41"/>
      <c r="BM6321" s="41"/>
      <c r="BN6321" s="41"/>
      <c r="BO6321" s="41"/>
      <c r="BP6321" s="108"/>
      <c r="CG6321" s="102"/>
      <c r="CI6321" s="45"/>
    </row>
    <row r="6322" spans="37:87" ht="13" customHeight="1">
      <c r="AK6322" s="114"/>
      <c r="AL6322" s="41"/>
      <c r="AM6322" s="41"/>
      <c r="AN6322" s="41"/>
      <c r="AO6322" s="41"/>
      <c r="AP6322" s="41"/>
      <c r="AQ6322" s="41"/>
      <c r="AR6322" s="41"/>
      <c r="AS6322" s="41"/>
      <c r="AT6322" s="41"/>
      <c r="AU6322" s="41"/>
      <c r="AV6322" s="41"/>
      <c r="AW6322" s="41"/>
      <c r="AX6322" s="41"/>
      <c r="AY6322" s="41"/>
      <c r="AZ6322" s="41"/>
      <c r="BA6322" s="41"/>
      <c r="BB6322" s="41"/>
      <c r="BC6322" s="41"/>
      <c r="BD6322" s="41"/>
      <c r="BE6322" s="41"/>
      <c r="BF6322" s="41"/>
      <c r="BG6322" s="41"/>
      <c r="BH6322" s="41"/>
      <c r="BI6322" s="41"/>
      <c r="BJ6322" s="41"/>
      <c r="BK6322" s="41"/>
      <c r="BL6322" s="41"/>
      <c r="BM6322" s="41"/>
      <c r="BN6322" s="41"/>
      <c r="BO6322" s="41"/>
      <c r="BP6322" s="108"/>
      <c r="CG6322" s="102"/>
      <c r="CI6322" s="45"/>
    </row>
    <row r="6323" spans="37:87" ht="13" customHeight="1">
      <c r="AK6323" s="114"/>
      <c r="AL6323" s="41"/>
      <c r="AM6323" s="41"/>
      <c r="AN6323" s="41"/>
      <c r="AO6323" s="41"/>
      <c r="AP6323" s="41"/>
      <c r="AQ6323" s="41"/>
      <c r="AR6323" s="41"/>
      <c r="AS6323" s="41"/>
      <c r="AT6323" s="41"/>
      <c r="AU6323" s="41"/>
      <c r="AV6323" s="41"/>
      <c r="AW6323" s="41"/>
      <c r="AX6323" s="41"/>
      <c r="AY6323" s="41"/>
      <c r="AZ6323" s="41"/>
      <c r="BA6323" s="41"/>
      <c r="BB6323" s="41"/>
      <c r="BC6323" s="41"/>
      <c r="BD6323" s="41"/>
      <c r="BE6323" s="41"/>
      <c r="BF6323" s="41"/>
      <c r="BG6323" s="41"/>
      <c r="BH6323" s="41"/>
      <c r="BI6323" s="41"/>
      <c r="BJ6323" s="41"/>
      <c r="BK6323" s="41"/>
      <c r="BL6323" s="41"/>
      <c r="BM6323" s="41"/>
      <c r="BN6323" s="41"/>
      <c r="BO6323" s="41"/>
      <c r="BP6323" s="108"/>
      <c r="CG6323" s="102"/>
      <c r="CI6323" s="45"/>
    </row>
    <row r="6324" spans="37:87" ht="13" customHeight="1">
      <c r="AK6324" s="114"/>
      <c r="AL6324" s="41"/>
      <c r="AM6324" s="41"/>
      <c r="AN6324" s="41"/>
      <c r="AO6324" s="41"/>
      <c r="AP6324" s="41"/>
      <c r="AQ6324" s="41"/>
      <c r="AR6324" s="41"/>
      <c r="AS6324" s="41"/>
      <c r="AT6324" s="41"/>
      <c r="AU6324" s="41"/>
      <c r="AV6324" s="41"/>
      <c r="AW6324" s="41"/>
      <c r="AX6324" s="41"/>
      <c r="AY6324" s="41"/>
      <c r="AZ6324" s="41"/>
      <c r="BA6324" s="41"/>
      <c r="BB6324" s="41"/>
      <c r="BC6324" s="41"/>
      <c r="BD6324" s="41"/>
      <c r="BE6324" s="41"/>
      <c r="BF6324" s="41"/>
      <c r="BG6324" s="41"/>
      <c r="BH6324" s="41"/>
      <c r="BI6324" s="41"/>
      <c r="BJ6324" s="41"/>
      <c r="BK6324" s="41"/>
      <c r="BL6324" s="41"/>
      <c r="BM6324" s="41"/>
      <c r="BN6324" s="41"/>
      <c r="BO6324" s="41"/>
      <c r="BP6324" s="108"/>
      <c r="CG6324" s="102"/>
      <c r="CI6324" s="45"/>
    </row>
    <row r="6325" spans="37:87" ht="13" customHeight="1">
      <c r="AK6325" s="114"/>
      <c r="AL6325" s="41"/>
      <c r="AM6325" s="41"/>
      <c r="AN6325" s="41"/>
      <c r="AO6325" s="41"/>
      <c r="AP6325" s="41"/>
      <c r="AQ6325" s="41"/>
      <c r="AR6325" s="41"/>
      <c r="AS6325" s="41"/>
      <c r="AT6325" s="41"/>
      <c r="AU6325" s="41"/>
      <c r="AV6325" s="41"/>
      <c r="AW6325" s="41"/>
      <c r="AX6325" s="41"/>
      <c r="AY6325" s="41"/>
      <c r="AZ6325" s="41"/>
      <c r="BA6325" s="41"/>
      <c r="BB6325" s="41"/>
      <c r="BC6325" s="41"/>
      <c r="BD6325" s="41"/>
      <c r="BE6325" s="41"/>
      <c r="BF6325" s="41"/>
      <c r="BG6325" s="41"/>
      <c r="BH6325" s="41"/>
      <c r="BI6325" s="41"/>
      <c r="BJ6325" s="41"/>
      <c r="BK6325" s="41"/>
      <c r="BL6325" s="41"/>
      <c r="BM6325" s="41"/>
      <c r="BN6325" s="41"/>
      <c r="BO6325" s="41"/>
      <c r="BP6325" s="108"/>
      <c r="CG6325" s="102"/>
      <c r="CI6325" s="45"/>
    </row>
    <row r="6326" spans="37:87" ht="13" customHeight="1">
      <c r="AK6326" s="114"/>
      <c r="AL6326" s="41"/>
      <c r="AM6326" s="41"/>
      <c r="AN6326" s="41"/>
      <c r="AO6326" s="41"/>
      <c r="AP6326" s="41"/>
      <c r="AQ6326" s="41"/>
      <c r="AR6326" s="41"/>
      <c r="AS6326" s="41"/>
      <c r="AT6326" s="41"/>
      <c r="AU6326" s="41"/>
      <c r="AV6326" s="41"/>
      <c r="AW6326" s="41"/>
      <c r="AX6326" s="41"/>
      <c r="AY6326" s="41"/>
      <c r="AZ6326" s="41"/>
      <c r="BA6326" s="41"/>
      <c r="BB6326" s="41"/>
      <c r="BC6326" s="41"/>
      <c r="BD6326" s="41"/>
      <c r="BE6326" s="41"/>
      <c r="BF6326" s="41"/>
      <c r="BG6326" s="41"/>
      <c r="BH6326" s="41"/>
      <c r="BI6326" s="41"/>
      <c r="BJ6326" s="41"/>
      <c r="BK6326" s="41"/>
      <c r="BL6326" s="41"/>
      <c r="BM6326" s="41"/>
      <c r="BN6326" s="41"/>
      <c r="BO6326" s="41"/>
      <c r="BP6326" s="108"/>
      <c r="CG6326" s="102"/>
      <c r="CI6326" s="45"/>
    </row>
    <row r="6327" spans="37:87" ht="13" customHeight="1">
      <c r="AK6327" s="114"/>
      <c r="AL6327" s="41"/>
      <c r="AM6327" s="41"/>
      <c r="AN6327" s="41"/>
      <c r="AO6327" s="41"/>
      <c r="AP6327" s="41"/>
      <c r="AQ6327" s="41"/>
      <c r="AR6327" s="41"/>
      <c r="AS6327" s="41"/>
      <c r="AT6327" s="41"/>
      <c r="AU6327" s="41"/>
      <c r="AV6327" s="41"/>
      <c r="AW6327" s="41"/>
      <c r="AX6327" s="41"/>
      <c r="AY6327" s="41"/>
      <c r="AZ6327" s="41"/>
      <c r="BA6327" s="41"/>
      <c r="BB6327" s="41"/>
      <c r="BC6327" s="41"/>
      <c r="BD6327" s="41"/>
      <c r="BE6327" s="41"/>
      <c r="BF6327" s="41"/>
      <c r="BG6327" s="41"/>
      <c r="BH6327" s="41"/>
      <c r="BI6327" s="41"/>
      <c r="BJ6327" s="41"/>
      <c r="BK6327" s="41"/>
      <c r="BL6327" s="41"/>
      <c r="BM6327" s="41"/>
      <c r="BN6327" s="41"/>
      <c r="BO6327" s="41"/>
      <c r="BP6327" s="108"/>
      <c r="CG6327" s="102"/>
      <c r="CI6327" s="45"/>
    </row>
    <row r="6328" spans="37:87" ht="13" customHeight="1">
      <c r="AK6328" s="114"/>
      <c r="AL6328" s="41"/>
      <c r="AM6328" s="41"/>
      <c r="AN6328" s="41"/>
      <c r="AO6328" s="41"/>
      <c r="AP6328" s="41"/>
      <c r="AQ6328" s="41"/>
      <c r="AR6328" s="41"/>
      <c r="AS6328" s="41"/>
      <c r="AT6328" s="41"/>
      <c r="AU6328" s="41"/>
      <c r="AV6328" s="41"/>
      <c r="AW6328" s="41"/>
      <c r="AX6328" s="41"/>
      <c r="AY6328" s="41"/>
      <c r="AZ6328" s="41"/>
      <c r="BA6328" s="41"/>
      <c r="BB6328" s="41"/>
      <c r="BC6328" s="41"/>
      <c r="BD6328" s="41"/>
      <c r="BE6328" s="41"/>
      <c r="BF6328" s="41"/>
      <c r="BG6328" s="41"/>
      <c r="BH6328" s="41"/>
      <c r="BI6328" s="41"/>
      <c r="BJ6328" s="41"/>
      <c r="BK6328" s="41"/>
      <c r="BL6328" s="41"/>
      <c r="BM6328" s="41"/>
      <c r="BN6328" s="41"/>
      <c r="BO6328" s="41"/>
      <c r="BP6328" s="108"/>
      <c r="CG6328" s="102"/>
      <c r="CI6328" s="45"/>
    </row>
    <row r="6329" spans="37:87" ht="13" customHeight="1">
      <c r="AK6329" s="114"/>
      <c r="AL6329" s="41"/>
      <c r="AM6329" s="41"/>
      <c r="AN6329" s="41"/>
      <c r="AO6329" s="41"/>
      <c r="AP6329" s="41"/>
      <c r="AQ6329" s="41"/>
      <c r="AR6329" s="41"/>
      <c r="AS6329" s="41"/>
      <c r="AT6329" s="41"/>
      <c r="AU6329" s="41"/>
      <c r="AV6329" s="41"/>
      <c r="AW6329" s="41"/>
      <c r="AX6329" s="41"/>
      <c r="AY6329" s="41"/>
      <c r="AZ6329" s="41"/>
      <c r="BA6329" s="41"/>
      <c r="BB6329" s="41"/>
      <c r="BC6329" s="41"/>
      <c r="BD6329" s="41"/>
      <c r="BE6329" s="41"/>
      <c r="BF6329" s="41"/>
      <c r="BG6329" s="41"/>
      <c r="BH6329" s="41"/>
      <c r="BI6329" s="41"/>
      <c r="BJ6329" s="41"/>
      <c r="BK6329" s="41"/>
      <c r="BL6329" s="41"/>
      <c r="BM6329" s="41"/>
      <c r="BN6329" s="41"/>
      <c r="BO6329" s="41"/>
      <c r="BP6329" s="108"/>
      <c r="CG6329" s="102"/>
      <c r="CI6329" s="45"/>
    </row>
    <row r="6330" spans="37:87" ht="13" customHeight="1">
      <c r="AK6330" s="114"/>
      <c r="AL6330" s="41"/>
      <c r="AM6330" s="41"/>
      <c r="AN6330" s="41"/>
      <c r="AO6330" s="41"/>
      <c r="AP6330" s="41"/>
      <c r="AQ6330" s="41"/>
      <c r="AR6330" s="41"/>
      <c r="AS6330" s="41"/>
      <c r="AT6330" s="41"/>
      <c r="AU6330" s="41"/>
      <c r="AV6330" s="41"/>
      <c r="AW6330" s="41"/>
      <c r="AX6330" s="41"/>
      <c r="AY6330" s="41"/>
      <c r="AZ6330" s="41"/>
      <c r="BA6330" s="41"/>
      <c r="BB6330" s="41"/>
      <c r="BC6330" s="41"/>
      <c r="BD6330" s="41"/>
      <c r="BE6330" s="41"/>
      <c r="BF6330" s="41"/>
      <c r="BG6330" s="41"/>
      <c r="BH6330" s="41"/>
      <c r="BI6330" s="41"/>
      <c r="BJ6330" s="41"/>
      <c r="BK6330" s="41"/>
      <c r="BL6330" s="41"/>
      <c r="BM6330" s="41"/>
      <c r="BN6330" s="41"/>
      <c r="BO6330" s="41"/>
      <c r="BP6330" s="108"/>
      <c r="CG6330" s="102"/>
      <c r="CI6330" s="45"/>
    </row>
    <row r="6331" spans="37:87" ht="13" customHeight="1">
      <c r="AK6331" s="114"/>
      <c r="AL6331" s="41"/>
      <c r="AM6331" s="41"/>
      <c r="AN6331" s="41"/>
      <c r="AO6331" s="41"/>
      <c r="AP6331" s="41"/>
      <c r="AQ6331" s="41"/>
      <c r="AR6331" s="41"/>
      <c r="AS6331" s="41"/>
      <c r="AT6331" s="41"/>
      <c r="AU6331" s="41"/>
      <c r="AV6331" s="41"/>
      <c r="AW6331" s="41"/>
      <c r="AX6331" s="41"/>
      <c r="AY6331" s="41"/>
      <c r="AZ6331" s="41"/>
      <c r="BA6331" s="41"/>
      <c r="BB6331" s="41"/>
      <c r="BC6331" s="41"/>
      <c r="BD6331" s="41"/>
      <c r="BE6331" s="41"/>
      <c r="BF6331" s="41"/>
      <c r="BG6331" s="41"/>
      <c r="BH6331" s="41"/>
      <c r="BI6331" s="41"/>
      <c r="BJ6331" s="41"/>
      <c r="BK6331" s="41"/>
      <c r="BL6331" s="41"/>
      <c r="BM6331" s="41"/>
      <c r="BN6331" s="41"/>
      <c r="BO6331" s="41"/>
      <c r="BP6331" s="108"/>
      <c r="CG6331" s="102"/>
      <c r="CI6331" s="45"/>
    </row>
    <row r="6332" spans="37:87" ht="13" customHeight="1">
      <c r="AK6332" s="114"/>
      <c r="AL6332" s="41"/>
      <c r="AM6332" s="41"/>
      <c r="AN6332" s="41"/>
      <c r="AO6332" s="41"/>
      <c r="AP6332" s="41"/>
      <c r="AQ6332" s="41"/>
      <c r="AR6332" s="41"/>
      <c r="AS6332" s="41"/>
      <c r="AT6332" s="41"/>
      <c r="AU6332" s="41"/>
      <c r="AV6332" s="41"/>
      <c r="AW6332" s="41"/>
      <c r="AX6332" s="41"/>
      <c r="AY6332" s="41"/>
      <c r="AZ6332" s="41"/>
      <c r="BA6332" s="41"/>
      <c r="BB6332" s="41"/>
      <c r="BC6332" s="41"/>
      <c r="BD6332" s="41"/>
      <c r="BE6332" s="41"/>
      <c r="BF6332" s="41"/>
      <c r="BG6332" s="41"/>
      <c r="BH6332" s="41"/>
      <c r="BI6332" s="41"/>
      <c r="BJ6332" s="41"/>
      <c r="BK6332" s="41"/>
      <c r="BL6332" s="41"/>
      <c r="BM6332" s="41"/>
      <c r="BN6332" s="41"/>
      <c r="BO6332" s="41"/>
      <c r="BP6332" s="108"/>
      <c r="CG6332" s="102"/>
      <c r="CI6332" s="45"/>
    </row>
    <row r="6333" spans="37:87" ht="13" customHeight="1">
      <c r="AK6333" s="114"/>
      <c r="AL6333" s="41"/>
      <c r="AM6333" s="41"/>
      <c r="AN6333" s="41"/>
      <c r="AO6333" s="41"/>
      <c r="AP6333" s="41"/>
      <c r="AQ6333" s="41"/>
      <c r="AR6333" s="41"/>
      <c r="AS6333" s="41"/>
      <c r="AT6333" s="41"/>
      <c r="AU6333" s="41"/>
      <c r="AV6333" s="41"/>
      <c r="AW6333" s="41"/>
      <c r="AX6333" s="41"/>
      <c r="AY6333" s="41"/>
      <c r="AZ6333" s="41"/>
      <c r="BA6333" s="41"/>
      <c r="BB6333" s="41"/>
      <c r="BC6333" s="41"/>
      <c r="BD6333" s="41"/>
      <c r="BE6333" s="41"/>
      <c r="BF6333" s="41"/>
      <c r="BG6333" s="41"/>
      <c r="BH6333" s="41"/>
      <c r="BI6333" s="41"/>
      <c r="BJ6333" s="41"/>
      <c r="BK6333" s="41"/>
      <c r="BL6333" s="41"/>
      <c r="BM6333" s="41"/>
      <c r="BN6333" s="41"/>
      <c r="BO6333" s="41"/>
      <c r="BP6333" s="108"/>
      <c r="CG6333" s="102"/>
      <c r="CI6333" s="45"/>
    </row>
    <row r="6334" spans="37:87" ht="13" customHeight="1">
      <c r="AK6334" s="114"/>
      <c r="AL6334" s="41"/>
      <c r="AM6334" s="41"/>
      <c r="AN6334" s="41"/>
      <c r="AO6334" s="41"/>
      <c r="AP6334" s="41"/>
      <c r="AQ6334" s="41"/>
      <c r="AR6334" s="41"/>
      <c r="AS6334" s="41"/>
      <c r="AT6334" s="41"/>
      <c r="AU6334" s="41"/>
      <c r="AV6334" s="41"/>
      <c r="AW6334" s="41"/>
      <c r="AX6334" s="41"/>
      <c r="AY6334" s="41"/>
      <c r="AZ6334" s="41"/>
      <c r="BA6334" s="41"/>
      <c r="BB6334" s="41"/>
      <c r="BC6334" s="41"/>
      <c r="BD6334" s="41"/>
      <c r="BE6334" s="41"/>
      <c r="BF6334" s="41"/>
      <c r="BG6334" s="41"/>
      <c r="BH6334" s="41"/>
      <c r="BI6334" s="41"/>
      <c r="BJ6334" s="41"/>
      <c r="BK6334" s="41"/>
      <c r="BL6334" s="41"/>
      <c r="BM6334" s="41"/>
      <c r="BN6334" s="41"/>
      <c r="BO6334" s="41"/>
      <c r="BP6334" s="108"/>
      <c r="CG6334" s="102"/>
      <c r="CI6334" s="45"/>
    </row>
    <row r="6335" spans="37:87" ht="13" customHeight="1">
      <c r="AK6335" s="114"/>
      <c r="AL6335" s="41"/>
      <c r="AM6335" s="41"/>
      <c r="AN6335" s="41"/>
      <c r="AO6335" s="41"/>
      <c r="AP6335" s="41"/>
      <c r="AQ6335" s="41"/>
      <c r="AR6335" s="41"/>
      <c r="AS6335" s="41"/>
      <c r="AT6335" s="41"/>
      <c r="AU6335" s="41"/>
      <c r="AV6335" s="41"/>
      <c r="AW6335" s="41"/>
      <c r="AX6335" s="41"/>
      <c r="AY6335" s="41"/>
      <c r="AZ6335" s="41"/>
      <c r="BA6335" s="41"/>
      <c r="BB6335" s="41"/>
      <c r="BC6335" s="41"/>
      <c r="BD6335" s="41"/>
      <c r="BE6335" s="41"/>
      <c r="BF6335" s="41"/>
      <c r="BG6335" s="41"/>
      <c r="BH6335" s="41"/>
      <c r="BI6335" s="41"/>
      <c r="BJ6335" s="41"/>
      <c r="BK6335" s="41"/>
      <c r="BL6335" s="41"/>
      <c r="BM6335" s="41"/>
      <c r="BN6335" s="41"/>
      <c r="BO6335" s="41"/>
      <c r="BP6335" s="108"/>
      <c r="CG6335" s="102"/>
      <c r="CI6335" s="45"/>
    </row>
    <row r="6336" spans="37:87" ht="13" customHeight="1">
      <c r="AK6336" s="114"/>
      <c r="AL6336" s="41"/>
      <c r="AM6336" s="41"/>
      <c r="AN6336" s="41"/>
      <c r="AO6336" s="41"/>
      <c r="AP6336" s="41"/>
      <c r="AQ6336" s="41"/>
      <c r="AR6336" s="41"/>
      <c r="AS6336" s="41"/>
      <c r="AT6336" s="41"/>
      <c r="AU6336" s="41"/>
      <c r="AV6336" s="41"/>
      <c r="AW6336" s="41"/>
      <c r="AX6336" s="41"/>
      <c r="AY6336" s="41"/>
      <c r="AZ6336" s="41"/>
      <c r="BA6336" s="41"/>
      <c r="BB6336" s="41"/>
      <c r="BC6336" s="41"/>
      <c r="BD6336" s="41"/>
      <c r="BE6336" s="41"/>
      <c r="BF6336" s="41"/>
      <c r="BG6336" s="41"/>
      <c r="BH6336" s="41"/>
      <c r="BI6336" s="41"/>
      <c r="BJ6336" s="41"/>
      <c r="BK6336" s="41"/>
      <c r="BL6336" s="41"/>
      <c r="BM6336" s="41"/>
      <c r="BN6336" s="41"/>
      <c r="BO6336" s="41"/>
      <c r="BP6336" s="108"/>
      <c r="CG6336" s="102"/>
      <c r="CI6336" s="45"/>
    </row>
    <row r="6337" spans="37:87" ht="13" customHeight="1">
      <c r="AK6337" s="114"/>
      <c r="AL6337" s="41"/>
      <c r="AM6337" s="41"/>
      <c r="AN6337" s="41"/>
      <c r="AO6337" s="41"/>
      <c r="AP6337" s="41"/>
      <c r="AQ6337" s="41"/>
      <c r="AR6337" s="41"/>
      <c r="AS6337" s="41"/>
      <c r="AT6337" s="41"/>
      <c r="AU6337" s="41"/>
      <c r="AV6337" s="41"/>
      <c r="AW6337" s="41"/>
      <c r="AX6337" s="41"/>
      <c r="AY6337" s="41"/>
      <c r="AZ6337" s="41"/>
      <c r="BA6337" s="41"/>
      <c r="BB6337" s="41"/>
      <c r="BC6337" s="41"/>
      <c r="BD6337" s="41"/>
      <c r="BE6337" s="41"/>
      <c r="BF6337" s="41"/>
      <c r="BG6337" s="41"/>
      <c r="BH6337" s="41"/>
      <c r="BI6337" s="41"/>
      <c r="BJ6337" s="41"/>
      <c r="BK6337" s="41"/>
      <c r="BL6337" s="41"/>
      <c r="BM6337" s="41"/>
      <c r="BN6337" s="41"/>
      <c r="BO6337" s="41"/>
      <c r="BP6337" s="108"/>
      <c r="CG6337" s="102"/>
      <c r="CI6337" s="45"/>
    </row>
    <row r="6338" spans="37:87" ht="13" customHeight="1">
      <c r="AK6338" s="114"/>
      <c r="AL6338" s="41"/>
      <c r="AM6338" s="41"/>
      <c r="AN6338" s="41"/>
      <c r="AO6338" s="41"/>
      <c r="AP6338" s="41"/>
      <c r="AQ6338" s="41"/>
      <c r="AR6338" s="41"/>
      <c r="AS6338" s="41"/>
      <c r="AT6338" s="41"/>
      <c r="AU6338" s="41"/>
      <c r="AV6338" s="41"/>
      <c r="AW6338" s="41"/>
      <c r="AX6338" s="41"/>
      <c r="AY6338" s="41"/>
      <c r="AZ6338" s="41"/>
      <c r="BA6338" s="41"/>
      <c r="BB6338" s="41"/>
      <c r="BC6338" s="41"/>
      <c r="BD6338" s="41"/>
      <c r="BE6338" s="41"/>
      <c r="BF6338" s="41"/>
      <c r="BG6338" s="41"/>
      <c r="BH6338" s="41"/>
      <c r="BI6338" s="41"/>
      <c r="BJ6338" s="41"/>
      <c r="BK6338" s="41"/>
      <c r="BL6338" s="41"/>
      <c r="BM6338" s="41"/>
      <c r="BN6338" s="41"/>
      <c r="BO6338" s="41"/>
      <c r="BP6338" s="108"/>
      <c r="CG6338" s="102"/>
      <c r="CI6338" s="45"/>
    </row>
    <row r="6339" spans="37:87" ht="13" customHeight="1">
      <c r="AK6339" s="114"/>
      <c r="AL6339" s="41"/>
      <c r="AM6339" s="41"/>
      <c r="AN6339" s="41"/>
      <c r="AO6339" s="41"/>
      <c r="AP6339" s="41"/>
      <c r="AQ6339" s="41"/>
      <c r="AR6339" s="41"/>
      <c r="AS6339" s="41"/>
      <c r="AT6339" s="41"/>
      <c r="AU6339" s="41"/>
      <c r="AV6339" s="41"/>
      <c r="AW6339" s="41"/>
      <c r="AX6339" s="41"/>
      <c r="AY6339" s="41"/>
      <c r="AZ6339" s="41"/>
      <c r="BA6339" s="41"/>
      <c r="BB6339" s="41"/>
      <c r="BC6339" s="41"/>
      <c r="BD6339" s="41"/>
      <c r="BE6339" s="41"/>
      <c r="BF6339" s="41"/>
      <c r="BG6339" s="41"/>
      <c r="BH6339" s="41"/>
      <c r="BI6339" s="41"/>
      <c r="BJ6339" s="41"/>
      <c r="BK6339" s="41"/>
      <c r="BL6339" s="41"/>
      <c r="BM6339" s="41"/>
      <c r="BN6339" s="41"/>
      <c r="BO6339" s="41"/>
      <c r="BP6339" s="108"/>
      <c r="CG6339" s="102"/>
      <c r="CI6339" s="45"/>
    </row>
    <row r="6340" spans="37:87" ht="13" customHeight="1">
      <c r="AK6340" s="114"/>
      <c r="AL6340" s="41"/>
      <c r="AM6340" s="41"/>
      <c r="AN6340" s="41"/>
      <c r="AO6340" s="41"/>
      <c r="AP6340" s="41"/>
      <c r="AQ6340" s="41"/>
      <c r="AR6340" s="41"/>
      <c r="AS6340" s="41"/>
      <c r="AT6340" s="41"/>
      <c r="AU6340" s="41"/>
      <c r="AV6340" s="41"/>
      <c r="AW6340" s="41"/>
      <c r="AX6340" s="41"/>
      <c r="AY6340" s="41"/>
      <c r="AZ6340" s="41"/>
      <c r="BA6340" s="41"/>
      <c r="BB6340" s="41"/>
      <c r="BC6340" s="41"/>
      <c r="BD6340" s="41"/>
      <c r="BE6340" s="41"/>
      <c r="BF6340" s="41"/>
      <c r="BG6340" s="41"/>
      <c r="BH6340" s="41"/>
      <c r="BI6340" s="41"/>
      <c r="BJ6340" s="41"/>
      <c r="BK6340" s="41"/>
      <c r="BL6340" s="41"/>
      <c r="BM6340" s="41"/>
      <c r="BN6340" s="41"/>
      <c r="BO6340" s="41"/>
      <c r="BP6340" s="108"/>
      <c r="CG6340" s="102"/>
      <c r="CI6340" s="45"/>
    </row>
    <row r="6341" spans="37:87" ht="13" customHeight="1">
      <c r="AK6341" s="114"/>
      <c r="AL6341" s="41"/>
      <c r="AM6341" s="41"/>
      <c r="AN6341" s="41"/>
      <c r="AO6341" s="41"/>
      <c r="AP6341" s="41"/>
      <c r="AQ6341" s="41"/>
      <c r="AR6341" s="41"/>
      <c r="AS6341" s="41"/>
      <c r="AT6341" s="41"/>
      <c r="AU6341" s="41"/>
      <c r="AV6341" s="41"/>
      <c r="AW6341" s="41"/>
      <c r="AX6341" s="41"/>
      <c r="AY6341" s="41"/>
      <c r="AZ6341" s="41"/>
      <c r="BA6341" s="41"/>
      <c r="BB6341" s="41"/>
      <c r="BC6341" s="41"/>
      <c r="BD6341" s="41"/>
      <c r="BE6341" s="41"/>
      <c r="BF6341" s="41"/>
      <c r="BG6341" s="41"/>
      <c r="BH6341" s="41"/>
      <c r="BI6341" s="41"/>
      <c r="BJ6341" s="41"/>
      <c r="BK6341" s="41"/>
      <c r="BL6341" s="41"/>
      <c r="BM6341" s="41"/>
      <c r="BN6341" s="41"/>
      <c r="BO6341" s="41"/>
      <c r="BP6341" s="108"/>
      <c r="CG6341" s="102"/>
      <c r="CI6341" s="45"/>
    </row>
    <row r="6342" spans="37:87" ht="13" customHeight="1">
      <c r="AK6342" s="114"/>
      <c r="AL6342" s="41"/>
      <c r="AM6342" s="41"/>
      <c r="AN6342" s="41"/>
      <c r="AO6342" s="41"/>
      <c r="AP6342" s="41"/>
      <c r="AQ6342" s="41"/>
      <c r="AR6342" s="41"/>
      <c r="AS6342" s="41"/>
      <c r="AT6342" s="41"/>
      <c r="AU6342" s="41"/>
      <c r="AV6342" s="41"/>
      <c r="AW6342" s="41"/>
      <c r="AX6342" s="41"/>
      <c r="AY6342" s="41"/>
      <c r="AZ6342" s="41"/>
      <c r="BA6342" s="41"/>
      <c r="BB6342" s="41"/>
      <c r="BC6342" s="41"/>
      <c r="BD6342" s="41"/>
      <c r="BE6342" s="41"/>
      <c r="BF6342" s="41"/>
      <c r="BG6342" s="41"/>
      <c r="BH6342" s="41"/>
      <c r="BI6342" s="41"/>
      <c r="BJ6342" s="41"/>
      <c r="BK6342" s="41"/>
      <c r="BL6342" s="41"/>
      <c r="BM6342" s="41"/>
      <c r="BN6342" s="41"/>
      <c r="BO6342" s="41"/>
      <c r="BP6342" s="108"/>
      <c r="CG6342" s="102"/>
      <c r="CI6342" s="45"/>
    </row>
    <row r="6343" spans="37:87" ht="13" customHeight="1">
      <c r="AK6343" s="114"/>
      <c r="AL6343" s="41"/>
      <c r="AM6343" s="41"/>
      <c r="AN6343" s="41"/>
      <c r="AO6343" s="41"/>
      <c r="AP6343" s="41"/>
      <c r="AQ6343" s="41"/>
      <c r="AR6343" s="41"/>
      <c r="AS6343" s="41"/>
      <c r="AT6343" s="41"/>
      <c r="AU6343" s="41"/>
      <c r="AV6343" s="41"/>
      <c r="AW6343" s="41"/>
      <c r="AX6343" s="41"/>
      <c r="AY6343" s="41"/>
      <c r="AZ6343" s="41"/>
      <c r="BA6343" s="41"/>
      <c r="BB6343" s="41"/>
      <c r="BC6343" s="41"/>
      <c r="BD6343" s="41"/>
      <c r="BE6343" s="41"/>
      <c r="BF6343" s="41"/>
      <c r="BG6343" s="41"/>
      <c r="BH6343" s="41"/>
      <c r="BI6343" s="41"/>
      <c r="BJ6343" s="41"/>
      <c r="BK6343" s="41"/>
      <c r="BL6343" s="41"/>
      <c r="BM6343" s="41"/>
      <c r="BN6343" s="41"/>
      <c r="BO6343" s="41"/>
      <c r="BP6343" s="108"/>
      <c r="CG6343" s="102"/>
      <c r="CI6343" s="45"/>
    </row>
    <row r="6344" spans="37:87" ht="13" customHeight="1">
      <c r="AK6344" s="114"/>
      <c r="AL6344" s="41"/>
      <c r="AM6344" s="41"/>
      <c r="AN6344" s="41"/>
      <c r="AO6344" s="41"/>
      <c r="AP6344" s="41"/>
      <c r="AQ6344" s="41"/>
      <c r="AR6344" s="41"/>
      <c r="AS6344" s="41"/>
      <c r="AT6344" s="41"/>
      <c r="AU6344" s="41"/>
      <c r="AV6344" s="41"/>
      <c r="AW6344" s="41"/>
      <c r="AX6344" s="41"/>
      <c r="AY6344" s="41"/>
      <c r="AZ6344" s="41"/>
      <c r="BA6344" s="41"/>
      <c r="BB6344" s="41"/>
      <c r="BC6344" s="41"/>
      <c r="BD6344" s="41"/>
      <c r="BE6344" s="41"/>
      <c r="BF6344" s="41"/>
      <c r="BG6344" s="41"/>
      <c r="BH6344" s="41"/>
      <c r="BI6344" s="41"/>
      <c r="BJ6344" s="41"/>
      <c r="BK6344" s="41"/>
      <c r="BL6344" s="41"/>
      <c r="BM6344" s="41"/>
      <c r="BN6344" s="41"/>
      <c r="BO6344" s="41"/>
      <c r="BP6344" s="108"/>
      <c r="CG6344" s="102"/>
      <c r="CI6344" s="45"/>
    </row>
    <row r="6345" spans="37:87" ht="13" customHeight="1">
      <c r="AK6345" s="114"/>
      <c r="AL6345" s="41"/>
      <c r="AM6345" s="41"/>
      <c r="AN6345" s="41"/>
      <c r="AO6345" s="41"/>
      <c r="AP6345" s="41"/>
      <c r="AQ6345" s="41"/>
      <c r="AR6345" s="41"/>
      <c r="AS6345" s="41"/>
      <c r="AT6345" s="41"/>
      <c r="AU6345" s="41"/>
      <c r="AV6345" s="41"/>
      <c r="AW6345" s="41"/>
      <c r="AX6345" s="41"/>
      <c r="AY6345" s="41"/>
      <c r="AZ6345" s="41"/>
      <c r="BA6345" s="41"/>
      <c r="BB6345" s="41"/>
      <c r="BC6345" s="41"/>
      <c r="BD6345" s="41"/>
      <c r="BE6345" s="41"/>
      <c r="BF6345" s="41"/>
      <c r="BG6345" s="41"/>
      <c r="BH6345" s="41"/>
      <c r="BI6345" s="41"/>
      <c r="BJ6345" s="41"/>
      <c r="BK6345" s="41"/>
      <c r="BL6345" s="41"/>
      <c r="BM6345" s="41"/>
      <c r="BN6345" s="41"/>
      <c r="BO6345" s="41"/>
      <c r="BP6345" s="108"/>
      <c r="CG6345" s="102"/>
      <c r="CI6345" s="45"/>
    </row>
    <row r="6346" spans="37:87" ht="13" customHeight="1">
      <c r="AK6346" s="114"/>
      <c r="AL6346" s="41"/>
      <c r="AM6346" s="41"/>
      <c r="AN6346" s="41"/>
      <c r="AO6346" s="41"/>
      <c r="AP6346" s="41"/>
      <c r="AQ6346" s="41"/>
      <c r="AR6346" s="41"/>
      <c r="AS6346" s="41"/>
      <c r="AT6346" s="41"/>
      <c r="AU6346" s="41"/>
      <c r="AV6346" s="41"/>
      <c r="AW6346" s="41"/>
      <c r="AX6346" s="41"/>
      <c r="AY6346" s="41"/>
      <c r="AZ6346" s="41"/>
      <c r="BA6346" s="41"/>
      <c r="BB6346" s="41"/>
      <c r="BC6346" s="41"/>
      <c r="BD6346" s="41"/>
      <c r="BE6346" s="41"/>
      <c r="BF6346" s="41"/>
      <c r="BG6346" s="41"/>
      <c r="BH6346" s="41"/>
      <c r="BI6346" s="41"/>
      <c r="BJ6346" s="41"/>
      <c r="BK6346" s="41"/>
      <c r="BL6346" s="41"/>
      <c r="BM6346" s="41"/>
      <c r="BN6346" s="41"/>
      <c r="BO6346" s="41"/>
      <c r="BP6346" s="108"/>
      <c r="CG6346" s="102"/>
      <c r="CI6346" s="45"/>
    </row>
    <row r="6347" spans="37:87" ht="13" customHeight="1">
      <c r="AK6347" s="114"/>
      <c r="AL6347" s="41"/>
      <c r="AM6347" s="41"/>
      <c r="AN6347" s="41"/>
      <c r="AO6347" s="41"/>
      <c r="AP6347" s="41"/>
      <c r="AQ6347" s="41"/>
      <c r="AR6347" s="41"/>
      <c r="AS6347" s="41"/>
      <c r="AT6347" s="41"/>
      <c r="AU6347" s="41"/>
      <c r="AV6347" s="41"/>
      <c r="AW6347" s="41"/>
      <c r="AX6347" s="41"/>
      <c r="AY6347" s="41"/>
      <c r="AZ6347" s="41"/>
      <c r="BA6347" s="41"/>
      <c r="BB6347" s="41"/>
      <c r="BC6347" s="41"/>
      <c r="BD6347" s="41"/>
      <c r="BE6347" s="41"/>
      <c r="BF6347" s="41"/>
      <c r="BG6347" s="41"/>
      <c r="BH6347" s="41"/>
      <c r="BI6347" s="41"/>
      <c r="BJ6347" s="41"/>
      <c r="BK6347" s="41"/>
      <c r="BL6347" s="41"/>
      <c r="BM6347" s="41"/>
      <c r="BN6347" s="41"/>
      <c r="BO6347" s="41"/>
      <c r="BP6347" s="108"/>
      <c r="CG6347" s="102"/>
      <c r="CI6347" s="45"/>
    </row>
    <row r="6348" spans="37:87" ht="13" customHeight="1">
      <c r="AK6348" s="114"/>
      <c r="AL6348" s="41"/>
      <c r="AM6348" s="41"/>
      <c r="AN6348" s="41"/>
      <c r="AO6348" s="41"/>
      <c r="AP6348" s="41"/>
      <c r="AQ6348" s="41"/>
      <c r="AR6348" s="41"/>
      <c r="AS6348" s="41"/>
      <c r="AT6348" s="41"/>
      <c r="AU6348" s="41"/>
      <c r="AV6348" s="41"/>
      <c r="AW6348" s="41"/>
      <c r="AX6348" s="41"/>
      <c r="AY6348" s="41"/>
      <c r="AZ6348" s="41"/>
      <c r="BA6348" s="41"/>
      <c r="BB6348" s="41"/>
      <c r="BC6348" s="41"/>
      <c r="BD6348" s="41"/>
      <c r="BE6348" s="41"/>
      <c r="BF6348" s="41"/>
      <c r="BG6348" s="41"/>
      <c r="BH6348" s="41"/>
      <c r="BI6348" s="41"/>
      <c r="BJ6348" s="41"/>
      <c r="BK6348" s="41"/>
      <c r="BL6348" s="41"/>
      <c r="BM6348" s="41"/>
      <c r="BN6348" s="41"/>
      <c r="BO6348" s="41"/>
      <c r="BP6348" s="108"/>
      <c r="CG6348" s="102"/>
      <c r="CI6348" s="45"/>
    </row>
    <row r="6349" spans="37:87" ht="13" customHeight="1">
      <c r="AK6349" s="114"/>
      <c r="AL6349" s="41"/>
      <c r="AM6349" s="41"/>
      <c r="AN6349" s="41"/>
      <c r="AO6349" s="41"/>
      <c r="AP6349" s="41"/>
      <c r="AQ6349" s="41"/>
      <c r="AR6349" s="41"/>
      <c r="AS6349" s="41"/>
      <c r="AT6349" s="41"/>
      <c r="AU6349" s="41"/>
      <c r="AV6349" s="41"/>
      <c r="AW6349" s="41"/>
      <c r="AX6349" s="41"/>
      <c r="AY6349" s="41"/>
      <c r="AZ6349" s="41"/>
      <c r="BA6349" s="41"/>
      <c r="BB6349" s="41"/>
      <c r="BC6349" s="41"/>
      <c r="BD6349" s="41"/>
      <c r="BE6349" s="41"/>
      <c r="BF6349" s="41"/>
      <c r="BG6349" s="41"/>
      <c r="BH6349" s="41"/>
      <c r="BI6349" s="41"/>
      <c r="BJ6349" s="41"/>
      <c r="BK6349" s="41"/>
      <c r="BL6349" s="41"/>
      <c r="BM6349" s="41"/>
      <c r="BN6349" s="41"/>
      <c r="BO6349" s="41"/>
      <c r="BP6349" s="108"/>
      <c r="CG6349" s="102"/>
      <c r="CI6349" s="45"/>
    </row>
    <row r="6350" spans="37:87" ht="13" customHeight="1">
      <c r="AK6350" s="114"/>
      <c r="AL6350" s="41"/>
      <c r="AM6350" s="41"/>
      <c r="AN6350" s="41"/>
      <c r="AO6350" s="41"/>
      <c r="AP6350" s="41"/>
      <c r="AQ6350" s="41"/>
      <c r="AR6350" s="41"/>
      <c r="AS6350" s="41"/>
      <c r="AT6350" s="41"/>
      <c r="AU6350" s="41"/>
      <c r="AV6350" s="41"/>
      <c r="AW6350" s="41"/>
      <c r="AX6350" s="41"/>
      <c r="AY6350" s="41"/>
      <c r="AZ6350" s="41"/>
      <c r="BA6350" s="41"/>
      <c r="BB6350" s="41"/>
      <c r="BC6350" s="41"/>
      <c r="BD6350" s="41"/>
      <c r="BE6350" s="41"/>
      <c r="BF6350" s="41"/>
      <c r="BG6350" s="41"/>
      <c r="BH6350" s="41"/>
      <c r="BI6350" s="41"/>
      <c r="BJ6350" s="41"/>
      <c r="BK6350" s="41"/>
      <c r="BL6350" s="41"/>
      <c r="BM6350" s="41"/>
      <c r="BN6350" s="41"/>
      <c r="BO6350" s="41"/>
      <c r="BP6350" s="108"/>
      <c r="CG6350" s="102"/>
      <c r="CI6350" s="45"/>
    </row>
    <row r="6351" spans="37:87" ht="13" customHeight="1">
      <c r="AK6351" s="114"/>
      <c r="AL6351" s="41"/>
      <c r="AM6351" s="41"/>
      <c r="AN6351" s="41"/>
      <c r="AO6351" s="41"/>
      <c r="AP6351" s="41"/>
      <c r="AQ6351" s="41"/>
      <c r="AR6351" s="41"/>
      <c r="AS6351" s="41"/>
      <c r="AT6351" s="41"/>
      <c r="AU6351" s="41"/>
      <c r="AV6351" s="41"/>
      <c r="AW6351" s="41"/>
      <c r="AX6351" s="41"/>
      <c r="AY6351" s="41"/>
      <c r="AZ6351" s="41"/>
      <c r="BA6351" s="41"/>
      <c r="BB6351" s="41"/>
      <c r="BC6351" s="41"/>
      <c r="BD6351" s="41"/>
      <c r="BE6351" s="41"/>
      <c r="BF6351" s="41"/>
      <c r="BG6351" s="41"/>
      <c r="BH6351" s="41"/>
      <c r="BI6351" s="41"/>
      <c r="BJ6351" s="41"/>
      <c r="BK6351" s="41"/>
      <c r="BL6351" s="41"/>
      <c r="BM6351" s="41"/>
      <c r="BN6351" s="41"/>
      <c r="BO6351" s="41"/>
      <c r="BP6351" s="108"/>
      <c r="CG6351" s="102"/>
      <c r="CI6351" s="45"/>
    </row>
    <row r="6352" spans="37:87" ht="13" customHeight="1">
      <c r="AK6352" s="114"/>
      <c r="AL6352" s="41"/>
      <c r="AM6352" s="41"/>
      <c r="AN6352" s="41"/>
      <c r="AO6352" s="41"/>
      <c r="AP6352" s="41"/>
      <c r="AQ6352" s="41"/>
      <c r="AR6352" s="41"/>
      <c r="AS6352" s="41"/>
      <c r="AT6352" s="41"/>
      <c r="AU6352" s="41"/>
      <c r="AV6352" s="41"/>
      <c r="AW6352" s="41"/>
      <c r="AX6352" s="41"/>
      <c r="AY6352" s="41"/>
      <c r="AZ6352" s="41"/>
      <c r="BA6352" s="41"/>
      <c r="BB6352" s="41"/>
      <c r="BC6352" s="41"/>
      <c r="BD6352" s="41"/>
      <c r="BE6352" s="41"/>
      <c r="BF6352" s="41"/>
      <c r="BG6352" s="41"/>
      <c r="BH6352" s="41"/>
      <c r="BI6352" s="41"/>
      <c r="BJ6352" s="41"/>
      <c r="BK6352" s="41"/>
      <c r="BL6352" s="41"/>
      <c r="BM6352" s="41"/>
      <c r="BN6352" s="41"/>
      <c r="BO6352" s="41"/>
      <c r="BP6352" s="108"/>
      <c r="CG6352" s="102"/>
      <c r="CI6352" s="45"/>
    </row>
    <row r="6353" spans="37:87" ht="13" customHeight="1">
      <c r="AK6353" s="114"/>
      <c r="AL6353" s="41"/>
      <c r="AM6353" s="41"/>
      <c r="AN6353" s="41"/>
      <c r="AO6353" s="41"/>
      <c r="AP6353" s="41"/>
      <c r="AQ6353" s="41"/>
      <c r="AR6353" s="41"/>
      <c r="AS6353" s="41"/>
      <c r="AT6353" s="41"/>
      <c r="AU6353" s="41"/>
      <c r="AV6353" s="41"/>
      <c r="AW6353" s="41"/>
      <c r="AX6353" s="41"/>
      <c r="AY6353" s="41"/>
      <c r="AZ6353" s="41"/>
      <c r="BA6353" s="41"/>
      <c r="BB6353" s="41"/>
      <c r="BC6353" s="41"/>
      <c r="BD6353" s="41"/>
      <c r="BE6353" s="41"/>
      <c r="BF6353" s="41"/>
      <c r="BG6353" s="41"/>
      <c r="BH6353" s="41"/>
      <c r="BI6353" s="41"/>
      <c r="BJ6353" s="41"/>
      <c r="BK6353" s="41"/>
      <c r="BL6353" s="41"/>
      <c r="BM6353" s="41"/>
      <c r="BN6353" s="41"/>
      <c r="BO6353" s="41"/>
      <c r="BP6353" s="108"/>
      <c r="CG6353" s="102"/>
      <c r="CI6353" s="45"/>
    </row>
    <row r="6354" spans="37:87" ht="13" customHeight="1">
      <c r="AK6354" s="114"/>
      <c r="AL6354" s="41"/>
      <c r="AM6354" s="41"/>
      <c r="AN6354" s="41"/>
      <c r="AO6354" s="41"/>
      <c r="AP6354" s="41"/>
      <c r="AQ6354" s="41"/>
      <c r="AR6354" s="41"/>
      <c r="AS6354" s="41"/>
      <c r="AT6354" s="41"/>
      <c r="AU6354" s="41"/>
      <c r="AV6354" s="41"/>
      <c r="AW6354" s="41"/>
      <c r="AX6354" s="41"/>
      <c r="AY6354" s="41"/>
      <c r="AZ6354" s="41"/>
      <c r="BA6354" s="41"/>
      <c r="BB6354" s="41"/>
      <c r="BC6354" s="41"/>
      <c r="BD6354" s="41"/>
      <c r="BE6354" s="41"/>
      <c r="BF6354" s="41"/>
      <c r="BG6354" s="41"/>
      <c r="BH6354" s="41"/>
      <c r="BI6354" s="41"/>
      <c r="BJ6354" s="41"/>
      <c r="BK6354" s="41"/>
      <c r="BL6354" s="41"/>
      <c r="BM6354" s="41"/>
      <c r="BN6354" s="41"/>
      <c r="BO6354" s="41"/>
      <c r="BP6354" s="108"/>
      <c r="CG6354" s="102"/>
      <c r="CI6354" s="45"/>
    </row>
    <row r="6355" spans="37:87" ht="13" customHeight="1">
      <c r="AK6355" s="114"/>
      <c r="AL6355" s="41"/>
      <c r="AM6355" s="41"/>
      <c r="AN6355" s="41"/>
      <c r="AO6355" s="41"/>
      <c r="AP6355" s="41"/>
      <c r="AQ6355" s="41"/>
      <c r="AR6355" s="41"/>
      <c r="AS6355" s="41"/>
      <c r="AT6355" s="41"/>
      <c r="AU6355" s="41"/>
      <c r="AV6355" s="41"/>
      <c r="AW6355" s="41"/>
      <c r="AX6355" s="41"/>
      <c r="AY6355" s="41"/>
      <c r="AZ6355" s="41"/>
      <c r="BA6355" s="41"/>
      <c r="BB6355" s="41"/>
      <c r="BC6355" s="41"/>
      <c r="BD6355" s="41"/>
      <c r="BE6355" s="41"/>
      <c r="BF6355" s="41"/>
      <c r="BG6355" s="41"/>
      <c r="BH6355" s="41"/>
      <c r="BI6355" s="41"/>
      <c r="BJ6355" s="41"/>
      <c r="BK6355" s="41"/>
      <c r="BL6355" s="41"/>
      <c r="BM6355" s="41"/>
      <c r="BN6355" s="41"/>
      <c r="BO6355" s="41"/>
      <c r="BP6355" s="108"/>
      <c r="CG6355" s="102"/>
      <c r="CI6355" s="45"/>
    </row>
    <row r="6356" spans="37:87" ht="13" customHeight="1">
      <c r="AK6356" s="114"/>
      <c r="AL6356" s="41"/>
      <c r="AM6356" s="41"/>
      <c r="AN6356" s="41"/>
      <c r="AO6356" s="41"/>
      <c r="AP6356" s="41"/>
      <c r="AQ6356" s="41"/>
      <c r="AR6356" s="41"/>
      <c r="AS6356" s="41"/>
      <c r="AT6356" s="41"/>
      <c r="AU6356" s="41"/>
      <c r="AV6356" s="41"/>
      <c r="AW6356" s="41"/>
      <c r="AX6356" s="41"/>
      <c r="AY6356" s="41"/>
      <c r="AZ6356" s="41"/>
      <c r="BA6356" s="41"/>
      <c r="BB6356" s="41"/>
      <c r="BC6356" s="41"/>
      <c r="BD6356" s="41"/>
      <c r="BE6356" s="41"/>
      <c r="BF6356" s="41"/>
      <c r="BG6356" s="41"/>
      <c r="BH6356" s="41"/>
      <c r="BI6356" s="41"/>
      <c r="BJ6356" s="41"/>
      <c r="BK6356" s="41"/>
      <c r="BL6356" s="41"/>
      <c r="BM6356" s="41"/>
      <c r="BN6356" s="41"/>
      <c r="BO6356" s="41"/>
      <c r="BP6356" s="108"/>
      <c r="CG6356" s="102"/>
      <c r="CI6356" s="45"/>
    </row>
    <row r="6357" spans="37:87" ht="13" customHeight="1">
      <c r="AK6357" s="114"/>
      <c r="AL6357" s="41"/>
      <c r="AM6357" s="41"/>
      <c r="AN6357" s="41"/>
      <c r="AO6357" s="41"/>
      <c r="AP6357" s="41"/>
      <c r="AQ6357" s="41"/>
      <c r="AR6357" s="41"/>
      <c r="AS6357" s="41"/>
      <c r="AT6357" s="41"/>
      <c r="AU6357" s="41"/>
      <c r="AV6357" s="41"/>
      <c r="AW6357" s="41"/>
      <c r="AX6357" s="41"/>
      <c r="AY6357" s="41"/>
      <c r="AZ6357" s="41"/>
      <c r="BA6357" s="41"/>
      <c r="BB6357" s="41"/>
      <c r="BC6357" s="41"/>
      <c r="BD6357" s="41"/>
      <c r="BE6357" s="41"/>
      <c r="BF6357" s="41"/>
      <c r="BG6357" s="41"/>
      <c r="BH6357" s="41"/>
      <c r="BI6357" s="41"/>
      <c r="BJ6357" s="41"/>
      <c r="BK6357" s="41"/>
      <c r="BL6357" s="41"/>
      <c r="BM6357" s="41"/>
      <c r="BN6357" s="41"/>
      <c r="BO6357" s="41"/>
      <c r="BP6357" s="108"/>
      <c r="CG6357" s="102"/>
      <c r="CI6357" s="45"/>
    </row>
    <row r="6358" spans="37:87" ht="13" customHeight="1">
      <c r="AK6358" s="114"/>
      <c r="AL6358" s="41"/>
      <c r="AM6358" s="41"/>
      <c r="AN6358" s="41"/>
      <c r="AO6358" s="41"/>
      <c r="AP6358" s="41"/>
      <c r="AQ6358" s="41"/>
      <c r="AR6358" s="41"/>
      <c r="AS6358" s="41"/>
      <c r="AT6358" s="41"/>
      <c r="AU6358" s="41"/>
      <c r="AV6358" s="41"/>
      <c r="AW6358" s="41"/>
      <c r="AX6358" s="41"/>
      <c r="AY6358" s="41"/>
      <c r="AZ6358" s="41"/>
      <c r="BA6358" s="41"/>
      <c r="BB6358" s="41"/>
      <c r="BC6358" s="41"/>
      <c r="BD6358" s="41"/>
      <c r="BE6358" s="41"/>
      <c r="BF6358" s="41"/>
      <c r="BG6358" s="41"/>
      <c r="BH6358" s="41"/>
      <c r="BI6358" s="41"/>
      <c r="BJ6358" s="41"/>
      <c r="BK6358" s="41"/>
      <c r="BL6358" s="41"/>
      <c r="BM6358" s="41"/>
      <c r="BN6358" s="41"/>
      <c r="BO6358" s="41"/>
      <c r="BP6358" s="108"/>
      <c r="CG6358" s="102"/>
      <c r="CI6358" s="45"/>
    </row>
    <row r="6359" spans="37:87" ht="13" customHeight="1">
      <c r="AK6359" s="114"/>
      <c r="AL6359" s="41"/>
      <c r="AM6359" s="41"/>
      <c r="AN6359" s="41"/>
      <c r="AO6359" s="41"/>
      <c r="AP6359" s="41"/>
      <c r="AQ6359" s="41"/>
      <c r="AR6359" s="41"/>
      <c r="AS6359" s="41"/>
      <c r="AT6359" s="41"/>
      <c r="AU6359" s="41"/>
      <c r="AV6359" s="41"/>
      <c r="AW6359" s="41"/>
      <c r="AX6359" s="41"/>
      <c r="AY6359" s="41"/>
      <c r="AZ6359" s="41"/>
      <c r="BA6359" s="41"/>
      <c r="BB6359" s="41"/>
      <c r="BC6359" s="41"/>
      <c r="BD6359" s="41"/>
      <c r="BE6359" s="41"/>
      <c r="BF6359" s="41"/>
      <c r="BG6359" s="41"/>
      <c r="BH6359" s="41"/>
      <c r="BI6359" s="41"/>
      <c r="BJ6359" s="41"/>
      <c r="BK6359" s="41"/>
      <c r="BL6359" s="41"/>
      <c r="BM6359" s="41"/>
      <c r="BN6359" s="41"/>
      <c r="BO6359" s="41"/>
      <c r="BP6359" s="108"/>
      <c r="CG6359" s="102"/>
      <c r="CI6359" s="45"/>
    </row>
    <row r="6360" spans="37:87" ht="13" customHeight="1">
      <c r="AK6360" s="114"/>
      <c r="AL6360" s="41"/>
      <c r="AM6360" s="41"/>
      <c r="AN6360" s="41"/>
      <c r="AO6360" s="41"/>
      <c r="AP6360" s="41"/>
      <c r="AQ6360" s="41"/>
      <c r="AR6360" s="41"/>
      <c r="AS6360" s="41"/>
      <c r="AT6360" s="41"/>
      <c r="AU6360" s="41"/>
      <c r="AV6360" s="41"/>
      <c r="AW6360" s="41"/>
      <c r="AX6360" s="41"/>
      <c r="AY6360" s="41"/>
      <c r="AZ6360" s="41"/>
      <c r="BA6360" s="41"/>
      <c r="BB6360" s="41"/>
      <c r="BC6360" s="41"/>
      <c r="BD6360" s="41"/>
      <c r="BE6360" s="41"/>
      <c r="BF6360" s="41"/>
      <c r="BG6360" s="41"/>
      <c r="BH6360" s="41"/>
      <c r="BI6360" s="41"/>
      <c r="BJ6360" s="41"/>
      <c r="BK6360" s="41"/>
      <c r="BL6360" s="41"/>
      <c r="BM6360" s="41"/>
      <c r="BN6360" s="41"/>
      <c r="BO6360" s="41"/>
      <c r="BP6360" s="108"/>
      <c r="CG6360" s="102"/>
      <c r="CI6360" s="45"/>
    </row>
    <row r="6361" spans="37:87" ht="13" customHeight="1">
      <c r="AK6361" s="114"/>
      <c r="AL6361" s="41"/>
      <c r="AM6361" s="41"/>
      <c r="AN6361" s="41"/>
      <c r="AO6361" s="41"/>
      <c r="AP6361" s="41"/>
      <c r="AQ6361" s="41"/>
      <c r="AR6361" s="41"/>
      <c r="AS6361" s="41"/>
      <c r="AT6361" s="41"/>
      <c r="AU6361" s="41"/>
      <c r="AV6361" s="41"/>
      <c r="AW6361" s="41"/>
      <c r="AX6361" s="41"/>
      <c r="AY6361" s="41"/>
      <c r="AZ6361" s="41"/>
      <c r="BA6361" s="41"/>
      <c r="BB6361" s="41"/>
      <c r="BC6361" s="41"/>
      <c r="BD6361" s="41"/>
      <c r="BE6361" s="41"/>
      <c r="BF6361" s="41"/>
      <c r="BG6361" s="41"/>
      <c r="BH6361" s="41"/>
      <c r="BI6361" s="41"/>
      <c r="BJ6361" s="41"/>
      <c r="BK6361" s="41"/>
      <c r="BL6361" s="41"/>
      <c r="BM6361" s="41"/>
      <c r="BN6361" s="41"/>
      <c r="BO6361" s="41"/>
      <c r="BP6361" s="108"/>
      <c r="CG6361" s="102"/>
      <c r="CI6361" s="45"/>
    </row>
    <row r="6362" spans="37:87" ht="13" customHeight="1">
      <c r="AK6362" s="114"/>
      <c r="AL6362" s="41"/>
      <c r="AM6362" s="41"/>
      <c r="AN6362" s="41"/>
      <c r="AO6362" s="41"/>
      <c r="AP6362" s="41"/>
      <c r="AQ6362" s="41"/>
      <c r="AR6362" s="41"/>
      <c r="AS6362" s="41"/>
      <c r="AT6362" s="41"/>
      <c r="AU6362" s="41"/>
      <c r="AV6362" s="41"/>
      <c r="AW6362" s="41"/>
      <c r="AX6362" s="41"/>
      <c r="AY6362" s="41"/>
      <c r="AZ6362" s="41"/>
      <c r="BA6362" s="41"/>
      <c r="BB6362" s="41"/>
      <c r="BC6362" s="41"/>
      <c r="BD6362" s="41"/>
      <c r="BE6362" s="41"/>
      <c r="BF6362" s="41"/>
      <c r="BG6362" s="41"/>
      <c r="BH6362" s="41"/>
      <c r="BI6362" s="41"/>
      <c r="BJ6362" s="41"/>
      <c r="BK6362" s="41"/>
      <c r="BL6362" s="41"/>
      <c r="BM6362" s="41"/>
      <c r="BN6362" s="41"/>
      <c r="BO6362" s="41"/>
      <c r="BP6362" s="108"/>
      <c r="CG6362" s="102"/>
      <c r="CI6362" s="45"/>
    </row>
    <row r="6363" spans="37:87" ht="13" customHeight="1">
      <c r="AK6363" s="114"/>
      <c r="AL6363" s="41"/>
      <c r="AM6363" s="41"/>
      <c r="AN6363" s="41"/>
      <c r="AO6363" s="41"/>
      <c r="AP6363" s="41"/>
      <c r="AQ6363" s="41"/>
      <c r="AR6363" s="41"/>
      <c r="AS6363" s="41"/>
      <c r="AT6363" s="41"/>
      <c r="AU6363" s="41"/>
      <c r="AV6363" s="41"/>
      <c r="AW6363" s="41"/>
      <c r="AX6363" s="41"/>
      <c r="AY6363" s="41"/>
      <c r="AZ6363" s="41"/>
      <c r="BA6363" s="41"/>
      <c r="BB6363" s="41"/>
      <c r="BC6363" s="41"/>
      <c r="BD6363" s="41"/>
      <c r="BE6363" s="41"/>
      <c r="BF6363" s="41"/>
      <c r="BG6363" s="41"/>
      <c r="BH6363" s="41"/>
      <c r="BI6363" s="41"/>
      <c r="BJ6363" s="41"/>
      <c r="BK6363" s="41"/>
      <c r="BL6363" s="41"/>
      <c r="BM6363" s="41"/>
      <c r="BN6363" s="41"/>
      <c r="BO6363" s="41"/>
      <c r="BP6363" s="108"/>
      <c r="CG6363" s="102"/>
      <c r="CI6363" s="45"/>
    </row>
    <row r="6364" spans="37:87" ht="13" customHeight="1">
      <c r="AK6364" s="114"/>
      <c r="AL6364" s="41"/>
      <c r="AM6364" s="41"/>
      <c r="AN6364" s="41"/>
      <c r="AO6364" s="41"/>
      <c r="AP6364" s="41"/>
      <c r="AQ6364" s="41"/>
      <c r="AR6364" s="41"/>
      <c r="AS6364" s="41"/>
      <c r="AT6364" s="41"/>
      <c r="AU6364" s="41"/>
      <c r="AV6364" s="41"/>
      <c r="AW6364" s="41"/>
      <c r="AX6364" s="41"/>
      <c r="AY6364" s="41"/>
      <c r="AZ6364" s="41"/>
      <c r="BA6364" s="41"/>
      <c r="BB6364" s="41"/>
      <c r="BC6364" s="41"/>
      <c r="BD6364" s="41"/>
      <c r="BE6364" s="41"/>
      <c r="BF6364" s="41"/>
      <c r="BG6364" s="41"/>
      <c r="BH6364" s="41"/>
      <c r="BI6364" s="41"/>
      <c r="BJ6364" s="41"/>
      <c r="BK6364" s="41"/>
      <c r="BL6364" s="41"/>
      <c r="BM6364" s="41"/>
      <c r="BN6364" s="41"/>
      <c r="BO6364" s="41"/>
      <c r="BP6364" s="108"/>
      <c r="CG6364" s="102"/>
      <c r="CI6364" s="45"/>
    </row>
    <row r="6365" spans="37:87" ht="13" customHeight="1">
      <c r="AK6365" s="114"/>
      <c r="AL6365" s="41"/>
      <c r="AM6365" s="41"/>
      <c r="AN6365" s="41"/>
      <c r="AO6365" s="41"/>
      <c r="AP6365" s="41"/>
      <c r="AQ6365" s="41"/>
      <c r="AR6365" s="41"/>
      <c r="AS6365" s="41"/>
      <c r="AT6365" s="41"/>
      <c r="AU6365" s="41"/>
      <c r="AV6365" s="41"/>
      <c r="AW6365" s="41"/>
      <c r="AX6365" s="41"/>
      <c r="AY6365" s="41"/>
      <c r="AZ6365" s="41"/>
      <c r="BA6365" s="41"/>
      <c r="BB6365" s="41"/>
      <c r="BC6365" s="41"/>
      <c r="BD6365" s="41"/>
      <c r="BE6365" s="41"/>
      <c r="BF6365" s="41"/>
      <c r="BG6365" s="41"/>
      <c r="BH6365" s="41"/>
      <c r="BI6365" s="41"/>
      <c r="BJ6365" s="41"/>
      <c r="BK6365" s="41"/>
      <c r="BL6365" s="41"/>
      <c r="BM6365" s="41"/>
      <c r="BN6365" s="41"/>
      <c r="BO6365" s="41"/>
      <c r="BP6365" s="108"/>
      <c r="CG6365" s="102"/>
      <c r="CI6365" s="45"/>
    </row>
    <row r="6366" spans="37:87" ht="13" customHeight="1">
      <c r="AK6366" s="114"/>
      <c r="AL6366" s="41"/>
      <c r="AM6366" s="41"/>
      <c r="AN6366" s="41"/>
      <c r="AO6366" s="41"/>
      <c r="AP6366" s="41"/>
      <c r="AQ6366" s="41"/>
      <c r="AR6366" s="41"/>
      <c r="AS6366" s="41"/>
      <c r="AT6366" s="41"/>
      <c r="AU6366" s="41"/>
      <c r="AV6366" s="41"/>
      <c r="AW6366" s="41"/>
      <c r="AX6366" s="41"/>
      <c r="AY6366" s="41"/>
      <c r="AZ6366" s="41"/>
      <c r="BA6366" s="41"/>
      <c r="BB6366" s="41"/>
      <c r="BC6366" s="41"/>
      <c r="BD6366" s="41"/>
      <c r="BE6366" s="41"/>
      <c r="BF6366" s="41"/>
      <c r="BG6366" s="41"/>
      <c r="BH6366" s="41"/>
      <c r="BI6366" s="41"/>
      <c r="BJ6366" s="41"/>
      <c r="BK6366" s="41"/>
      <c r="BL6366" s="41"/>
      <c r="BM6366" s="41"/>
      <c r="BN6366" s="41"/>
      <c r="BO6366" s="41"/>
      <c r="BP6366" s="108"/>
      <c r="CG6366" s="102"/>
      <c r="CI6366" s="45"/>
    </row>
    <row r="6367" spans="37:87" ht="13" customHeight="1">
      <c r="AK6367" s="114"/>
      <c r="AL6367" s="41"/>
      <c r="AM6367" s="41"/>
      <c r="AN6367" s="41"/>
      <c r="AO6367" s="41"/>
      <c r="AP6367" s="41"/>
      <c r="AQ6367" s="41"/>
      <c r="AR6367" s="41"/>
      <c r="AS6367" s="41"/>
      <c r="AT6367" s="41"/>
      <c r="AU6367" s="41"/>
      <c r="AV6367" s="41"/>
      <c r="AW6367" s="41"/>
      <c r="AX6367" s="41"/>
      <c r="AY6367" s="41"/>
      <c r="AZ6367" s="41"/>
      <c r="BA6367" s="41"/>
      <c r="BB6367" s="41"/>
      <c r="BC6367" s="41"/>
      <c r="BD6367" s="41"/>
      <c r="BE6367" s="41"/>
      <c r="BF6367" s="41"/>
      <c r="BG6367" s="41"/>
      <c r="BH6367" s="41"/>
      <c r="BI6367" s="41"/>
      <c r="BJ6367" s="41"/>
      <c r="BK6367" s="41"/>
      <c r="BL6367" s="41"/>
      <c r="BM6367" s="41"/>
      <c r="BN6367" s="41"/>
      <c r="BO6367" s="41"/>
      <c r="BP6367" s="108"/>
      <c r="CG6367" s="102"/>
      <c r="CI6367" s="45"/>
    </row>
    <row r="6368" spans="37:87" ht="13" customHeight="1">
      <c r="AK6368" s="114"/>
      <c r="AL6368" s="41"/>
      <c r="AM6368" s="41"/>
      <c r="AN6368" s="41"/>
      <c r="AO6368" s="41"/>
      <c r="AP6368" s="41"/>
      <c r="AQ6368" s="41"/>
      <c r="AR6368" s="41"/>
      <c r="AS6368" s="41"/>
      <c r="AT6368" s="41"/>
      <c r="AU6368" s="41"/>
      <c r="AV6368" s="41"/>
      <c r="AW6368" s="41"/>
      <c r="AX6368" s="41"/>
      <c r="AY6368" s="41"/>
      <c r="AZ6368" s="41"/>
      <c r="BA6368" s="41"/>
      <c r="BB6368" s="41"/>
      <c r="BC6368" s="41"/>
      <c r="BD6368" s="41"/>
      <c r="BE6368" s="41"/>
      <c r="BF6368" s="41"/>
      <c r="BG6368" s="41"/>
      <c r="BH6368" s="41"/>
      <c r="BI6368" s="41"/>
      <c r="BJ6368" s="41"/>
      <c r="BK6368" s="41"/>
      <c r="BL6368" s="41"/>
      <c r="BM6368" s="41"/>
      <c r="BN6368" s="41"/>
      <c r="BO6368" s="41"/>
      <c r="BP6368" s="108"/>
      <c r="CG6368" s="102"/>
      <c r="CI6368" s="45"/>
    </row>
    <row r="6369" spans="37:87" ht="13" customHeight="1">
      <c r="AK6369" s="114"/>
      <c r="AL6369" s="41"/>
      <c r="AM6369" s="41"/>
      <c r="AN6369" s="41"/>
      <c r="AO6369" s="41"/>
      <c r="AP6369" s="41"/>
      <c r="AQ6369" s="41"/>
      <c r="AR6369" s="41"/>
      <c r="AS6369" s="41"/>
      <c r="AT6369" s="41"/>
      <c r="AU6369" s="41"/>
      <c r="AV6369" s="41"/>
      <c r="AW6369" s="41"/>
      <c r="AX6369" s="41"/>
      <c r="AY6369" s="41"/>
      <c r="AZ6369" s="41"/>
      <c r="BA6369" s="41"/>
      <c r="BB6369" s="41"/>
      <c r="BC6369" s="41"/>
      <c r="BD6369" s="41"/>
      <c r="BE6369" s="41"/>
      <c r="BF6369" s="41"/>
      <c r="BG6369" s="41"/>
      <c r="BH6369" s="41"/>
      <c r="BI6369" s="41"/>
      <c r="BJ6369" s="41"/>
      <c r="BK6369" s="41"/>
      <c r="BL6369" s="41"/>
      <c r="BM6369" s="41"/>
      <c r="BN6369" s="41"/>
      <c r="BO6369" s="41"/>
      <c r="BP6369" s="108"/>
      <c r="CG6369" s="102"/>
      <c r="CI6369" s="45"/>
    </row>
    <row r="6370" spans="37:87" ht="13" customHeight="1">
      <c r="AK6370" s="114"/>
      <c r="AL6370" s="41"/>
      <c r="AM6370" s="41"/>
      <c r="AN6370" s="41"/>
      <c r="AO6370" s="41"/>
      <c r="AP6370" s="41"/>
      <c r="AQ6370" s="41"/>
      <c r="AR6370" s="41"/>
      <c r="AS6370" s="41"/>
      <c r="AT6370" s="41"/>
      <c r="AU6370" s="41"/>
      <c r="AV6370" s="41"/>
      <c r="AW6370" s="41"/>
      <c r="AX6370" s="41"/>
      <c r="AY6370" s="41"/>
      <c r="AZ6370" s="41"/>
      <c r="BA6370" s="41"/>
      <c r="BB6370" s="41"/>
      <c r="BC6370" s="41"/>
      <c r="BD6370" s="41"/>
      <c r="BE6370" s="41"/>
      <c r="BF6370" s="41"/>
      <c r="BG6370" s="41"/>
      <c r="BH6370" s="41"/>
      <c r="BI6370" s="41"/>
      <c r="BJ6370" s="41"/>
      <c r="BK6370" s="41"/>
      <c r="BL6370" s="41"/>
      <c r="BM6370" s="41"/>
      <c r="BN6370" s="41"/>
      <c r="BO6370" s="41"/>
      <c r="BP6370" s="108"/>
      <c r="CG6370" s="102"/>
      <c r="CI6370" s="45"/>
    </row>
    <row r="6371" spans="37:87" ht="13" customHeight="1">
      <c r="AK6371" s="114"/>
      <c r="AL6371" s="41"/>
      <c r="AM6371" s="41"/>
      <c r="AN6371" s="41"/>
      <c r="AO6371" s="41"/>
      <c r="AP6371" s="41"/>
      <c r="AQ6371" s="41"/>
      <c r="AR6371" s="41"/>
      <c r="AS6371" s="41"/>
      <c r="AT6371" s="41"/>
      <c r="AU6371" s="41"/>
      <c r="AV6371" s="41"/>
      <c r="AW6371" s="41"/>
      <c r="AX6371" s="41"/>
      <c r="AY6371" s="41"/>
      <c r="AZ6371" s="41"/>
      <c r="BA6371" s="41"/>
      <c r="BB6371" s="41"/>
      <c r="BC6371" s="41"/>
      <c r="BD6371" s="41"/>
      <c r="BE6371" s="41"/>
      <c r="BF6371" s="41"/>
      <c r="BG6371" s="41"/>
      <c r="BH6371" s="41"/>
      <c r="BI6371" s="41"/>
      <c r="BJ6371" s="41"/>
      <c r="BK6371" s="41"/>
      <c r="BL6371" s="41"/>
      <c r="BM6371" s="41"/>
      <c r="BN6371" s="41"/>
      <c r="BO6371" s="41"/>
      <c r="BP6371" s="108"/>
      <c r="CG6371" s="102"/>
      <c r="CI6371" s="45"/>
    </row>
    <row r="6372" spans="37:87" ht="13" customHeight="1">
      <c r="AK6372" s="114"/>
      <c r="AL6372" s="41"/>
      <c r="AM6372" s="41"/>
      <c r="AN6372" s="41"/>
      <c r="AO6372" s="41"/>
      <c r="AP6372" s="41"/>
      <c r="AQ6372" s="41"/>
      <c r="AR6372" s="41"/>
      <c r="AS6372" s="41"/>
      <c r="AT6372" s="41"/>
      <c r="AU6372" s="41"/>
      <c r="AV6372" s="41"/>
      <c r="AW6372" s="41"/>
      <c r="AX6372" s="41"/>
      <c r="AY6372" s="41"/>
      <c r="AZ6372" s="41"/>
      <c r="BA6372" s="41"/>
      <c r="BB6372" s="41"/>
      <c r="BC6372" s="41"/>
      <c r="BD6372" s="41"/>
      <c r="BE6372" s="41"/>
      <c r="BF6372" s="41"/>
      <c r="BG6372" s="41"/>
      <c r="BH6372" s="41"/>
      <c r="BI6372" s="41"/>
      <c r="BJ6372" s="41"/>
      <c r="BK6372" s="41"/>
      <c r="BL6372" s="41"/>
      <c r="BM6372" s="41"/>
      <c r="BN6372" s="41"/>
      <c r="BO6372" s="41"/>
      <c r="BP6372" s="108"/>
      <c r="CG6372" s="102"/>
      <c r="CI6372" s="45"/>
    </row>
    <row r="6373" spans="37:87" ht="13" customHeight="1">
      <c r="AK6373" s="114"/>
      <c r="AL6373" s="41"/>
      <c r="AM6373" s="41"/>
      <c r="AN6373" s="41"/>
      <c r="AO6373" s="41"/>
      <c r="AP6373" s="41"/>
      <c r="AQ6373" s="41"/>
      <c r="AR6373" s="41"/>
      <c r="AS6373" s="41"/>
      <c r="AT6373" s="41"/>
      <c r="AU6373" s="41"/>
      <c r="AV6373" s="41"/>
      <c r="AW6373" s="41"/>
      <c r="AX6373" s="41"/>
      <c r="AY6373" s="41"/>
      <c r="AZ6373" s="41"/>
      <c r="BA6373" s="41"/>
      <c r="BB6373" s="41"/>
      <c r="BC6373" s="41"/>
      <c r="BD6373" s="41"/>
      <c r="BE6373" s="41"/>
      <c r="BF6373" s="41"/>
      <c r="BG6373" s="41"/>
      <c r="BH6373" s="41"/>
      <c r="BI6373" s="41"/>
      <c r="BJ6373" s="41"/>
      <c r="BK6373" s="41"/>
      <c r="BL6373" s="41"/>
      <c r="BM6373" s="41"/>
      <c r="BN6373" s="41"/>
      <c r="BO6373" s="41"/>
      <c r="BP6373" s="108"/>
      <c r="CG6373" s="102"/>
      <c r="CI6373" s="45"/>
    </row>
    <row r="6374" spans="37:87" ht="13" customHeight="1">
      <c r="AK6374" s="114"/>
      <c r="AL6374" s="41"/>
      <c r="AM6374" s="41"/>
      <c r="AN6374" s="41"/>
      <c r="AO6374" s="41"/>
      <c r="AP6374" s="41"/>
      <c r="AQ6374" s="41"/>
      <c r="AR6374" s="41"/>
      <c r="AS6374" s="41"/>
      <c r="AT6374" s="41"/>
      <c r="AU6374" s="41"/>
      <c r="AV6374" s="41"/>
      <c r="AW6374" s="41"/>
      <c r="AX6374" s="41"/>
      <c r="AY6374" s="41"/>
      <c r="AZ6374" s="41"/>
      <c r="BA6374" s="41"/>
      <c r="BB6374" s="41"/>
      <c r="BC6374" s="41"/>
      <c r="BD6374" s="41"/>
      <c r="BE6374" s="41"/>
      <c r="BF6374" s="41"/>
      <c r="BG6374" s="41"/>
      <c r="BH6374" s="41"/>
      <c r="BI6374" s="41"/>
      <c r="BJ6374" s="41"/>
      <c r="BK6374" s="41"/>
      <c r="BL6374" s="41"/>
      <c r="BM6374" s="41"/>
      <c r="BN6374" s="41"/>
      <c r="BO6374" s="41"/>
      <c r="BP6374" s="108"/>
      <c r="CG6374" s="102"/>
      <c r="CI6374" s="45"/>
    </row>
    <row r="6375" spans="37:87" ht="13" customHeight="1">
      <c r="AK6375" s="114"/>
      <c r="AL6375" s="41"/>
      <c r="AM6375" s="41"/>
      <c r="AN6375" s="41"/>
      <c r="AO6375" s="41"/>
      <c r="AP6375" s="41"/>
      <c r="AQ6375" s="41"/>
      <c r="AR6375" s="41"/>
      <c r="AS6375" s="41"/>
      <c r="AT6375" s="41"/>
      <c r="AU6375" s="41"/>
      <c r="AV6375" s="41"/>
      <c r="AW6375" s="41"/>
      <c r="AX6375" s="41"/>
      <c r="AY6375" s="41"/>
      <c r="AZ6375" s="41"/>
      <c r="BA6375" s="41"/>
      <c r="BB6375" s="41"/>
      <c r="BC6375" s="41"/>
      <c r="BD6375" s="41"/>
      <c r="BE6375" s="41"/>
      <c r="BF6375" s="41"/>
      <c r="BG6375" s="41"/>
      <c r="BH6375" s="41"/>
      <c r="BI6375" s="41"/>
      <c r="BJ6375" s="41"/>
      <c r="BK6375" s="41"/>
      <c r="BL6375" s="41"/>
      <c r="BM6375" s="41"/>
      <c r="BN6375" s="41"/>
      <c r="BO6375" s="41"/>
      <c r="BP6375" s="108"/>
      <c r="CG6375" s="102"/>
      <c r="CI6375" s="45"/>
    </row>
    <row r="6376" spans="37:87" ht="13" customHeight="1">
      <c r="AK6376" s="114"/>
      <c r="AL6376" s="41"/>
      <c r="AM6376" s="41"/>
      <c r="AN6376" s="41"/>
      <c r="AO6376" s="41"/>
      <c r="AP6376" s="41"/>
      <c r="AQ6376" s="41"/>
      <c r="AR6376" s="41"/>
      <c r="AS6376" s="41"/>
      <c r="AT6376" s="41"/>
      <c r="AU6376" s="41"/>
      <c r="AV6376" s="41"/>
      <c r="AW6376" s="41"/>
      <c r="AX6376" s="41"/>
      <c r="AY6376" s="41"/>
      <c r="AZ6376" s="41"/>
      <c r="BA6376" s="41"/>
      <c r="BB6376" s="41"/>
      <c r="BC6376" s="41"/>
      <c r="BD6376" s="41"/>
      <c r="BE6376" s="41"/>
      <c r="BF6376" s="41"/>
      <c r="BG6376" s="41"/>
      <c r="BH6376" s="41"/>
      <c r="BI6376" s="41"/>
      <c r="BJ6376" s="41"/>
      <c r="BK6376" s="41"/>
      <c r="BL6376" s="41"/>
      <c r="BM6376" s="41"/>
      <c r="BN6376" s="41"/>
      <c r="BO6376" s="41"/>
      <c r="BP6376" s="108"/>
      <c r="CG6376" s="102"/>
      <c r="CI6376" s="45"/>
    </row>
    <row r="6377" spans="37:87" ht="13" customHeight="1">
      <c r="AK6377" s="114"/>
      <c r="AL6377" s="41"/>
      <c r="AM6377" s="41"/>
      <c r="AN6377" s="41"/>
      <c r="AO6377" s="41"/>
      <c r="AP6377" s="41"/>
      <c r="AQ6377" s="41"/>
      <c r="AR6377" s="41"/>
      <c r="AS6377" s="41"/>
      <c r="AT6377" s="41"/>
      <c r="AU6377" s="41"/>
      <c r="AV6377" s="41"/>
      <c r="AW6377" s="41"/>
      <c r="AX6377" s="41"/>
      <c r="AY6377" s="41"/>
      <c r="AZ6377" s="41"/>
      <c r="BA6377" s="41"/>
      <c r="BB6377" s="41"/>
      <c r="BC6377" s="41"/>
      <c r="BD6377" s="41"/>
      <c r="BE6377" s="41"/>
      <c r="BF6377" s="41"/>
      <c r="BG6377" s="41"/>
      <c r="BH6377" s="41"/>
      <c r="BI6377" s="41"/>
      <c r="BJ6377" s="41"/>
      <c r="BK6377" s="41"/>
      <c r="BL6377" s="41"/>
      <c r="BM6377" s="41"/>
      <c r="BN6377" s="41"/>
      <c r="BO6377" s="41"/>
      <c r="BP6377" s="108"/>
      <c r="CG6377" s="102"/>
      <c r="CI6377" s="45"/>
    </row>
    <row r="6378" spans="37:87" ht="13" customHeight="1">
      <c r="AK6378" s="114"/>
      <c r="AL6378" s="41"/>
      <c r="AM6378" s="41"/>
      <c r="AN6378" s="41"/>
      <c r="AO6378" s="41"/>
      <c r="AP6378" s="41"/>
      <c r="AQ6378" s="41"/>
      <c r="AR6378" s="41"/>
      <c r="AS6378" s="41"/>
      <c r="AT6378" s="41"/>
      <c r="AU6378" s="41"/>
      <c r="AV6378" s="41"/>
      <c r="AW6378" s="41"/>
      <c r="AX6378" s="41"/>
      <c r="AY6378" s="41"/>
      <c r="AZ6378" s="41"/>
      <c r="BA6378" s="41"/>
      <c r="BB6378" s="41"/>
      <c r="BC6378" s="41"/>
      <c r="BD6378" s="41"/>
      <c r="BE6378" s="41"/>
      <c r="BF6378" s="41"/>
      <c r="BG6378" s="41"/>
      <c r="BH6378" s="41"/>
      <c r="BI6378" s="41"/>
      <c r="BJ6378" s="41"/>
      <c r="BK6378" s="41"/>
      <c r="BL6378" s="41"/>
      <c r="BM6378" s="41"/>
      <c r="BN6378" s="41"/>
      <c r="BO6378" s="41"/>
      <c r="BP6378" s="108"/>
      <c r="CG6378" s="102"/>
      <c r="CI6378" s="45"/>
    </row>
    <row r="6379" spans="37:87" ht="13" customHeight="1">
      <c r="AK6379" s="114"/>
      <c r="AL6379" s="41"/>
      <c r="AM6379" s="41"/>
      <c r="AN6379" s="41"/>
      <c r="AO6379" s="41"/>
      <c r="AP6379" s="41"/>
      <c r="AQ6379" s="41"/>
      <c r="AR6379" s="41"/>
      <c r="AS6379" s="41"/>
      <c r="AT6379" s="41"/>
      <c r="AU6379" s="41"/>
      <c r="AV6379" s="41"/>
      <c r="AW6379" s="41"/>
      <c r="AX6379" s="41"/>
      <c r="AY6379" s="41"/>
      <c r="AZ6379" s="41"/>
      <c r="BA6379" s="41"/>
      <c r="BB6379" s="41"/>
      <c r="BC6379" s="41"/>
      <c r="BD6379" s="41"/>
      <c r="BE6379" s="41"/>
      <c r="BF6379" s="41"/>
      <c r="BG6379" s="41"/>
      <c r="BH6379" s="41"/>
      <c r="BI6379" s="41"/>
      <c r="BJ6379" s="41"/>
      <c r="BK6379" s="41"/>
      <c r="BL6379" s="41"/>
      <c r="BM6379" s="41"/>
      <c r="BN6379" s="41"/>
      <c r="BO6379" s="41"/>
      <c r="BP6379" s="108"/>
      <c r="CG6379" s="102"/>
      <c r="CI6379" s="45"/>
    </row>
    <row r="6380" spans="37:87" ht="13" customHeight="1">
      <c r="AK6380" s="114"/>
      <c r="AL6380" s="41"/>
      <c r="AM6380" s="41"/>
      <c r="AN6380" s="41"/>
      <c r="AO6380" s="41"/>
      <c r="AP6380" s="41"/>
      <c r="AQ6380" s="41"/>
      <c r="AR6380" s="41"/>
      <c r="AS6380" s="41"/>
      <c r="AT6380" s="41"/>
      <c r="AU6380" s="41"/>
      <c r="AV6380" s="41"/>
      <c r="AW6380" s="41"/>
      <c r="AX6380" s="41"/>
      <c r="AY6380" s="41"/>
      <c r="AZ6380" s="41"/>
      <c r="BA6380" s="41"/>
      <c r="BB6380" s="41"/>
      <c r="BC6380" s="41"/>
      <c r="BD6380" s="41"/>
      <c r="BE6380" s="41"/>
      <c r="BF6380" s="41"/>
      <c r="BG6380" s="41"/>
      <c r="BH6380" s="41"/>
      <c r="BI6380" s="41"/>
      <c r="BJ6380" s="41"/>
      <c r="BK6380" s="41"/>
      <c r="BL6380" s="41"/>
      <c r="BM6380" s="41"/>
      <c r="BN6380" s="41"/>
      <c r="BO6380" s="41"/>
      <c r="BP6380" s="108"/>
      <c r="CG6380" s="102"/>
      <c r="CI6380" s="45"/>
    </row>
    <row r="6381" spans="37:87" ht="13" customHeight="1">
      <c r="AK6381" s="114"/>
      <c r="AL6381" s="41"/>
      <c r="AM6381" s="41"/>
      <c r="AN6381" s="41"/>
      <c r="AO6381" s="41"/>
      <c r="AP6381" s="41"/>
      <c r="AQ6381" s="41"/>
      <c r="AR6381" s="41"/>
      <c r="AS6381" s="41"/>
      <c r="AT6381" s="41"/>
      <c r="AU6381" s="41"/>
      <c r="AV6381" s="41"/>
      <c r="AW6381" s="41"/>
      <c r="AX6381" s="41"/>
      <c r="AY6381" s="41"/>
      <c r="AZ6381" s="41"/>
      <c r="BA6381" s="41"/>
      <c r="BB6381" s="41"/>
      <c r="BC6381" s="41"/>
      <c r="BD6381" s="41"/>
      <c r="BE6381" s="41"/>
      <c r="BF6381" s="41"/>
      <c r="BG6381" s="41"/>
      <c r="BH6381" s="41"/>
      <c r="BI6381" s="41"/>
      <c r="BJ6381" s="41"/>
      <c r="BK6381" s="41"/>
      <c r="BL6381" s="41"/>
      <c r="BM6381" s="41"/>
      <c r="BN6381" s="41"/>
      <c r="BO6381" s="41"/>
      <c r="BP6381" s="108"/>
      <c r="CG6381" s="102"/>
      <c r="CI6381" s="45"/>
    </row>
    <row r="6382" spans="37:87" ht="13" customHeight="1">
      <c r="AK6382" s="114"/>
      <c r="AL6382" s="41"/>
      <c r="AM6382" s="41"/>
      <c r="AN6382" s="41"/>
      <c r="AO6382" s="41"/>
      <c r="AP6382" s="41"/>
      <c r="AQ6382" s="41"/>
      <c r="AR6382" s="41"/>
      <c r="AS6382" s="41"/>
      <c r="AT6382" s="41"/>
      <c r="AU6382" s="41"/>
      <c r="AV6382" s="41"/>
      <c r="AW6382" s="41"/>
      <c r="AX6382" s="41"/>
      <c r="AY6382" s="41"/>
      <c r="AZ6382" s="41"/>
      <c r="BA6382" s="41"/>
      <c r="BB6382" s="41"/>
      <c r="BC6382" s="41"/>
      <c r="BD6382" s="41"/>
      <c r="BE6382" s="41"/>
      <c r="BF6382" s="41"/>
      <c r="BG6382" s="41"/>
      <c r="BH6382" s="41"/>
      <c r="BI6382" s="41"/>
      <c r="BJ6382" s="41"/>
      <c r="BK6382" s="41"/>
      <c r="BL6382" s="41"/>
      <c r="BM6382" s="41"/>
      <c r="BN6382" s="41"/>
      <c r="BO6382" s="41"/>
      <c r="BP6382" s="108"/>
      <c r="CG6382" s="102"/>
      <c r="CI6382" s="45"/>
    </row>
    <row r="6383" spans="37:87" ht="13" customHeight="1">
      <c r="AK6383" s="114"/>
      <c r="AL6383" s="41"/>
      <c r="AM6383" s="41"/>
      <c r="AN6383" s="41"/>
      <c r="AO6383" s="41"/>
      <c r="AP6383" s="41"/>
      <c r="AQ6383" s="41"/>
      <c r="AR6383" s="41"/>
      <c r="AS6383" s="41"/>
      <c r="AT6383" s="41"/>
      <c r="AU6383" s="41"/>
      <c r="AV6383" s="41"/>
      <c r="AW6383" s="41"/>
      <c r="AX6383" s="41"/>
      <c r="AY6383" s="41"/>
      <c r="AZ6383" s="41"/>
      <c r="BA6383" s="41"/>
      <c r="BB6383" s="41"/>
      <c r="BC6383" s="41"/>
      <c r="BD6383" s="41"/>
      <c r="BE6383" s="41"/>
      <c r="BF6383" s="41"/>
      <c r="BG6383" s="41"/>
      <c r="BH6383" s="41"/>
      <c r="BI6383" s="41"/>
      <c r="BJ6383" s="41"/>
      <c r="BK6383" s="41"/>
      <c r="BL6383" s="41"/>
      <c r="BM6383" s="41"/>
      <c r="BN6383" s="41"/>
      <c r="BO6383" s="41"/>
      <c r="BP6383" s="108"/>
      <c r="CG6383" s="102"/>
      <c r="CI6383" s="45"/>
    </row>
    <row r="6384" spans="37:87" ht="13" customHeight="1">
      <c r="AK6384" s="114"/>
      <c r="AL6384" s="41"/>
      <c r="AM6384" s="41"/>
      <c r="AN6384" s="41"/>
      <c r="AO6384" s="41"/>
      <c r="AP6384" s="41"/>
      <c r="AQ6384" s="41"/>
      <c r="AR6384" s="41"/>
      <c r="AS6384" s="41"/>
      <c r="AT6384" s="41"/>
      <c r="AU6384" s="41"/>
      <c r="AV6384" s="41"/>
      <c r="AW6384" s="41"/>
      <c r="AX6384" s="41"/>
      <c r="AY6384" s="41"/>
      <c r="AZ6384" s="41"/>
      <c r="BA6384" s="41"/>
      <c r="BB6384" s="41"/>
      <c r="BC6384" s="41"/>
      <c r="BD6384" s="41"/>
      <c r="BE6384" s="41"/>
      <c r="BF6384" s="41"/>
      <c r="BG6384" s="41"/>
      <c r="BH6384" s="41"/>
      <c r="BI6384" s="41"/>
      <c r="BJ6384" s="41"/>
      <c r="BK6384" s="41"/>
      <c r="BL6384" s="41"/>
      <c r="BM6384" s="41"/>
      <c r="BN6384" s="41"/>
      <c r="BO6384" s="41"/>
      <c r="BP6384" s="108"/>
      <c r="CG6384" s="102"/>
      <c r="CI6384" s="45"/>
    </row>
    <row r="6385" spans="37:87" ht="13" customHeight="1">
      <c r="AK6385" s="114"/>
      <c r="AL6385" s="41"/>
      <c r="AM6385" s="41"/>
      <c r="AN6385" s="41"/>
      <c r="AO6385" s="41"/>
      <c r="AP6385" s="41"/>
      <c r="AQ6385" s="41"/>
      <c r="AR6385" s="41"/>
      <c r="AS6385" s="41"/>
      <c r="AT6385" s="41"/>
      <c r="AU6385" s="41"/>
      <c r="AV6385" s="41"/>
      <c r="AW6385" s="41"/>
      <c r="AX6385" s="41"/>
      <c r="AY6385" s="41"/>
      <c r="AZ6385" s="41"/>
      <c r="BA6385" s="41"/>
      <c r="BB6385" s="41"/>
      <c r="BC6385" s="41"/>
      <c r="BD6385" s="41"/>
      <c r="BE6385" s="41"/>
      <c r="BF6385" s="41"/>
      <c r="BG6385" s="41"/>
      <c r="BH6385" s="41"/>
      <c r="BI6385" s="41"/>
      <c r="BJ6385" s="41"/>
      <c r="BK6385" s="41"/>
      <c r="BL6385" s="41"/>
      <c r="BM6385" s="41"/>
      <c r="BN6385" s="41"/>
      <c r="BO6385" s="41"/>
      <c r="BP6385" s="108"/>
      <c r="CG6385" s="102"/>
      <c r="CI6385" s="45"/>
    </row>
    <row r="6386" spans="37:87" ht="13" customHeight="1">
      <c r="AK6386" s="114"/>
      <c r="AL6386" s="41"/>
      <c r="AM6386" s="41"/>
      <c r="AN6386" s="41"/>
      <c r="AO6386" s="41"/>
      <c r="AP6386" s="41"/>
      <c r="AQ6386" s="41"/>
      <c r="AR6386" s="41"/>
      <c r="AS6386" s="41"/>
      <c r="AT6386" s="41"/>
      <c r="AU6386" s="41"/>
      <c r="AV6386" s="41"/>
      <c r="AW6386" s="41"/>
      <c r="AX6386" s="41"/>
      <c r="AY6386" s="41"/>
      <c r="AZ6386" s="41"/>
      <c r="BA6386" s="41"/>
      <c r="BB6386" s="41"/>
      <c r="BC6386" s="41"/>
      <c r="BD6386" s="41"/>
      <c r="BE6386" s="41"/>
      <c r="BF6386" s="41"/>
      <c r="BG6386" s="41"/>
      <c r="BH6386" s="41"/>
      <c r="BI6386" s="41"/>
      <c r="BJ6386" s="41"/>
      <c r="BK6386" s="41"/>
      <c r="BL6386" s="41"/>
      <c r="BM6386" s="41"/>
      <c r="BN6386" s="41"/>
      <c r="BO6386" s="41"/>
      <c r="BP6386" s="108"/>
      <c r="CG6386" s="102"/>
      <c r="CI6386" s="45"/>
    </row>
    <row r="6387" spans="37:87" ht="13" customHeight="1">
      <c r="AK6387" s="114"/>
      <c r="AL6387" s="41"/>
      <c r="AM6387" s="41"/>
      <c r="AN6387" s="41"/>
      <c r="AO6387" s="41"/>
      <c r="AP6387" s="41"/>
      <c r="AQ6387" s="41"/>
      <c r="AR6387" s="41"/>
      <c r="AS6387" s="41"/>
      <c r="AT6387" s="41"/>
      <c r="AU6387" s="41"/>
      <c r="AV6387" s="41"/>
      <c r="AW6387" s="41"/>
      <c r="AX6387" s="41"/>
      <c r="AY6387" s="41"/>
      <c r="AZ6387" s="41"/>
      <c r="BA6387" s="41"/>
      <c r="BB6387" s="41"/>
      <c r="BC6387" s="41"/>
      <c r="BD6387" s="41"/>
      <c r="BE6387" s="41"/>
      <c r="BF6387" s="41"/>
      <c r="BG6387" s="41"/>
      <c r="BH6387" s="41"/>
      <c r="BI6387" s="41"/>
      <c r="BJ6387" s="41"/>
      <c r="BK6387" s="41"/>
      <c r="BL6387" s="41"/>
      <c r="BM6387" s="41"/>
      <c r="BN6387" s="41"/>
      <c r="BO6387" s="41"/>
      <c r="BP6387" s="108"/>
      <c r="CG6387" s="102"/>
      <c r="CI6387" s="45"/>
    </row>
    <row r="6388" spans="37:87" ht="13" customHeight="1">
      <c r="AK6388" s="114"/>
      <c r="AL6388" s="41"/>
      <c r="AM6388" s="41"/>
      <c r="AN6388" s="41"/>
      <c r="AO6388" s="41"/>
      <c r="AP6388" s="41"/>
      <c r="AQ6388" s="41"/>
      <c r="AR6388" s="41"/>
      <c r="AS6388" s="41"/>
      <c r="AT6388" s="41"/>
      <c r="AU6388" s="41"/>
      <c r="AV6388" s="41"/>
      <c r="AW6388" s="41"/>
      <c r="AX6388" s="41"/>
      <c r="AY6388" s="41"/>
      <c r="AZ6388" s="41"/>
      <c r="BA6388" s="41"/>
      <c r="BB6388" s="41"/>
      <c r="BC6388" s="41"/>
      <c r="BD6388" s="41"/>
      <c r="BE6388" s="41"/>
      <c r="BF6388" s="41"/>
      <c r="BG6388" s="41"/>
      <c r="BH6388" s="41"/>
      <c r="BI6388" s="41"/>
      <c r="BJ6388" s="41"/>
      <c r="BK6388" s="41"/>
      <c r="BL6388" s="41"/>
      <c r="BM6388" s="41"/>
      <c r="BN6388" s="41"/>
      <c r="BO6388" s="41"/>
      <c r="BP6388" s="108"/>
      <c r="CG6388" s="102"/>
      <c r="CI6388" s="45"/>
    </row>
    <row r="6389" spans="37:87" ht="13" customHeight="1">
      <c r="AK6389" s="114"/>
      <c r="AL6389" s="41"/>
      <c r="AM6389" s="41"/>
      <c r="AN6389" s="41"/>
      <c r="AO6389" s="41"/>
      <c r="AP6389" s="41"/>
      <c r="AQ6389" s="41"/>
      <c r="AR6389" s="41"/>
      <c r="AS6389" s="41"/>
      <c r="AT6389" s="41"/>
      <c r="AU6389" s="41"/>
      <c r="AV6389" s="41"/>
      <c r="AW6389" s="41"/>
      <c r="AX6389" s="41"/>
      <c r="AY6389" s="41"/>
      <c r="AZ6389" s="41"/>
      <c r="BA6389" s="41"/>
      <c r="BB6389" s="41"/>
      <c r="BC6389" s="41"/>
      <c r="BD6389" s="41"/>
      <c r="BE6389" s="41"/>
      <c r="BF6389" s="41"/>
      <c r="BG6389" s="41"/>
      <c r="BH6389" s="41"/>
      <c r="BI6389" s="41"/>
      <c r="BJ6389" s="41"/>
      <c r="BK6389" s="41"/>
      <c r="BL6389" s="41"/>
      <c r="BM6389" s="41"/>
      <c r="BN6389" s="41"/>
      <c r="BO6389" s="41"/>
      <c r="BP6389" s="108"/>
      <c r="CG6389" s="102"/>
      <c r="CI6389" s="45"/>
    </row>
    <row r="6390" spans="37:87" ht="13" customHeight="1">
      <c r="AK6390" s="114"/>
      <c r="AL6390" s="41"/>
      <c r="AM6390" s="41"/>
      <c r="AN6390" s="41"/>
      <c r="AO6390" s="41"/>
      <c r="AP6390" s="41"/>
      <c r="AQ6390" s="41"/>
      <c r="AR6390" s="41"/>
      <c r="AS6390" s="41"/>
      <c r="AT6390" s="41"/>
      <c r="AU6390" s="41"/>
      <c r="AV6390" s="41"/>
      <c r="AW6390" s="41"/>
      <c r="AX6390" s="41"/>
      <c r="AY6390" s="41"/>
      <c r="AZ6390" s="41"/>
      <c r="BA6390" s="41"/>
      <c r="BB6390" s="41"/>
      <c r="BC6390" s="41"/>
      <c r="BD6390" s="41"/>
      <c r="BE6390" s="41"/>
      <c r="BF6390" s="41"/>
      <c r="BG6390" s="41"/>
      <c r="BH6390" s="41"/>
      <c r="BI6390" s="41"/>
      <c r="BJ6390" s="41"/>
      <c r="BK6390" s="41"/>
      <c r="BL6390" s="41"/>
      <c r="BM6390" s="41"/>
      <c r="BN6390" s="41"/>
      <c r="BO6390" s="41"/>
      <c r="BP6390" s="108"/>
      <c r="CG6390" s="102"/>
      <c r="CI6390" s="45"/>
    </row>
    <row r="6391" spans="37:87" ht="13" customHeight="1">
      <c r="AK6391" s="114"/>
      <c r="AL6391" s="41"/>
      <c r="AM6391" s="41"/>
      <c r="AN6391" s="41"/>
      <c r="AO6391" s="41"/>
      <c r="AP6391" s="41"/>
      <c r="AQ6391" s="41"/>
      <c r="AR6391" s="41"/>
      <c r="AS6391" s="41"/>
      <c r="AT6391" s="41"/>
      <c r="AU6391" s="41"/>
      <c r="AV6391" s="41"/>
      <c r="AW6391" s="41"/>
      <c r="AX6391" s="41"/>
      <c r="AY6391" s="41"/>
      <c r="AZ6391" s="41"/>
      <c r="BA6391" s="41"/>
      <c r="BB6391" s="41"/>
      <c r="BC6391" s="41"/>
      <c r="BD6391" s="41"/>
      <c r="BE6391" s="41"/>
      <c r="BF6391" s="41"/>
      <c r="BG6391" s="41"/>
      <c r="BH6391" s="41"/>
      <c r="BI6391" s="41"/>
      <c r="BJ6391" s="41"/>
      <c r="BK6391" s="41"/>
      <c r="BL6391" s="41"/>
      <c r="BM6391" s="41"/>
      <c r="BN6391" s="41"/>
      <c r="BO6391" s="41"/>
      <c r="BP6391" s="108"/>
      <c r="CG6391" s="102"/>
      <c r="CI6391" s="45"/>
    </row>
    <row r="6392" spans="37:87" ht="13" customHeight="1">
      <c r="AK6392" s="114"/>
      <c r="AL6392" s="41"/>
      <c r="AM6392" s="41"/>
      <c r="AN6392" s="41"/>
      <c r="AO6392" s="41"/>
      <c r="AP6392" s="41"/>
      <c r="AQ6392" s="41"/>
      <c r="AR6392" s="41"/>
      <c r="AS6392" s="41"/>
      <c r="AT6392" s="41"/>
      <c r="AU6392" s="41"/>
      <c r="AV6392" s="41"/>
      <c r="AW6392" s="41"/>
      <c r="AX6392" s="41"/>
      <c r="AY6392" s="41"/>
      <c r="AZ6392" s="41"/>
      <c r="BA6392" s="41"/>
      <c r="BB6392" s="41"/>
      <c r="BC6392" s="41"/>
      <c r="BD6392" s="41"/>
      <c r="BE6392" s="41"/>
      <c r="BF6392" s="41"/>
      <c r="BG6392" s="41"/>
      <c r="BH6392" s="41"/>
      <c r="BI6392" s="41"/>
      <c r="BJ6392" s="41"/>
      <c r="BK6392" s="41"/>
      <c r="BL6392" s="41"/>
      <c r="BM6392" s="41"/>
      <c r="BN6392" s="41"/>
      <c r="BO6392" s="41"/>
      <c r="BP6392" s="108"/>
      <c r="CG6392" s="102"/>
      <c r="CI6392" s="45"/>
    </row>
    <row r="6393" spans="37:87" ht="13" customHeight="1">
      <c r="AK6393" s="114"/>
      <c r="AL6393" s="41"/>
      <c r="AM6393" s="41"/>
      <c r="AN6393" s="41"/>
      <c r="AO6393" s="41"/>
      <c r="AP6393" s="41"/>
      <c r="AQ6393" s="41"/>
      <c r="AR6393" s="41"/>
      <c r="AS6393" s="41"/>
      <c r="AT6393" s="41"/>
      <c r="AU6393" s="41"/>
      <c r="AV6393" s="41"/>
      <c r="AW6393" s="41"/>
      <c r="AX6393" s="41"/>
      <c r="AY6393" s="41"/>
      <c r="AZ6393" s="41"/>
      <c r="BA6393" s="41"/>
      <c r="BB6393" s="41"/>
      <c r="BC6393" s="41"/>
      <c r="BD6393" s="41"/>
      <c r="BE6393" s="41"/>
      <c r="BF6393" s="41"/>
      <c r="BG6393" s="41"/>
      <c r="BH6393" s="41"/>
      <c r="BI6393" s="41"/>
      <c r="BJ6393" s="41"/>
      <c r="BK6393" s="41"/>
      <c r="BL6393" s="41"/>
      <c r="BM6393" s="41"/>
      <c r="BN6393" s="41"/>
      <c r="BO6393" s="41"/>
      <c r="BP6393" s="108"/>
      <c r="CG6393" s="102"/>
      <c r="CI6393" s="45"/>
    </row>
    <row r="6394" spans="37:87" ht="13" customHeight="1">
      <c r="AK6394" s="114"/>
      <c r="AL6394" s="41"/>
      <c r="AM6394" s="41"/>
      <c r="AN6394" s="41"/>
      <c r="AO6394" s="41"/>
      <c r="AP6394" s="41"/>
      <c r="AQ6394" s="41"/>
      <c r="AR6394" s="41"/>
      <c r="AS6394" s="41"/>
      <c r="AT6394" s="41"/>
      <c r="AU6394" s="41"/>
      <c r="AV6394" s="41"/>
      <c r="AW6394" s="41"/>
      <c r="AX6394" s="41"/>
      <c r="AY6394" s="41"/>
      <c r="AZ6394" s="41"/>
      <c r="BA6394" s="41"/>
      <c r="BB6394" s="41"/>
      <c r="BC6394" s="41"/>
      <c r="BD6394" s="41"/>
      <c r="BE6394" s="41"/>
      <c r="BF6394" s="41"/>
      <c r="BG6394" s="41"/>
      <c r="BH6394" s="41"/>
      <c r="BI6394" s="41"/>
      <c r="BJ6394" s="41"/>
      <c r="BK6394" s="41"/>
      <c r="BL6394" s="41"/>
      <c r="BM6394" s="41"/>
      <c r="BN6394" s="41"/>
      <c r="BO6394" s="41"/>
      <c r="BP6394" s="108"/>
      <c r="CG6394" s="102"/>
      <c r="CI6394" s="45"/>
    </row>
    <row r="6395" spans="37:87" ht="13" customHeight="1">
      <c r="AK6395" s="114"/>
      <c r="AL6395" s="41"/>
      <c r="AM6395" s="41"/>
      <c r="AN6395" s="41"/>
      <c r="AO6395" s="41"/>
      <c r="AP6395" s="41"/>
      <c r="AQ6395" s="41"/>
      <c r="AR6395" s="41"/>
      <c r="AS6395" s="41"/>
      <c r="AT6395" s="41"/>
      <c r="AU6395" s="41"/>
      <c r="AV6395" s="41"/>
      <c r="AW6395" s="41"/>
      <c r="AX6395" s="41"/>
      <c r="AY6395" s="41"/>
      <c r="AZ6395" s="41"/>
      <c r="BA6395" s="41"/>
      <c r="BB6395" s="41"/>
      <c r="BC6395" s="41"/>
      <c r="BD6395" s="41"/>
      <c r="BE6395" s="41"/>
      <c r="BF6395" s="41"/>
      <c r="BG6395" s="41"/>
      <c r="BH6395" s="41"/>
      <c r="BI6395" s="41"/>
      <c r="BJ6395" s="41"/>
      <c r="BK6395" s="41"/>
      <c r="BL6395" s="41"/>
      <c r="BM6395" s="41"/>
      <c r="BN6395" s="41"/>
      <c r="BO6395" s="41"/>
      <c r="BP6395" s="108"/>
      <c r="CG6395" s="102"/>
      <c r="CI6395" s="45"/>
    </row>
    <row r="6396" spans="37:87" ht="13" customHeight="1">
      <c r="AK6396" s="114"/>
      <c r="AL6396" s="41"/>
      <c r="AM6396" s="41"/>
      <c r="AN6396" s="41"/>
      <c r="AO6396" s="41"/>
      <c r="AP6396" s="41"/>
      <c r="AQ6396" s="41"/>
      <c r="AR6396" s="41"/>
      <c r="AS6396" s="41"/>
      <c r="AT6396" s="41"/>
      <c r="AU6396" s="41"/>
      <c r="AV6396" s="41"/>
      <c r="AW6396" s="41"/>
      <c r="AX6396" s="41"/>
      <c r="AY6396" s="41"/>
      <c r="AZ6396" s="41"/>
      <c r="BA6396" s="41"/>
      <c r="BB6396" s="41"/>
      <c r="BC6396" s="41"/>
      <c r="BD6396" s="41"/>
      <c r="BE6396" s="41"/>
      <c r="BF6396" s="41"/>
      <c r="BG6396" s="41"/>
      <c r="BH6396" s="41"/>
      <c r="BI6396" s="41"/>
      <c r="BJ6396" s="41"/>
      <c r="BK6396" s="41"/>
      <c r="BL6396" s="41"/>
      <c r="BM6396" s="41"/>
      <c r="BN6396" s="41"/>
      <c r="BO6396" s="41"/>
      <c r="BP6396" s="108"/>
      <c r="CG6396" s="102"/>
      <c r="CI6396" s="45"/>
    </row>
    <row r="6397" spans="37:87" ht="13" customHeight="1">
      <c r="AK6397" s="114"/>
      <c r="AL6397" s="41"/>
      <c r="AM6397" s="41"/>
      <c r="AN6397" s="41"/>
      <c r="AO6397" s="41"/>
      <c r="AP6397" s="41"/>
      <c r="AQ6397" s="41"/>
      <c r="AR6397" s="41"/>
      <c r="AS6397" s="41"/>
      <c r="AT6397" s="41"/>
      <c r="AU6397" s="41"/>
      <c r="AV6397" s="41"/>
      <c r="AW6397" s="41"/>
      <c r="AX6397" s="41"/>
      <c r="AY6397" s="41"/>
      <c r="AZ6397" s="41"/>
      <c r="BA6397" s="41"/>
      <c r="BB6397" s="41"/>
      <c r="BC6397" s="41"/>
      <c r="BD6397" s="41"/>
      <c r="BE6397" s="41"/>
      <c r="BF6397" s="41"/>
      <c r="BG6397" s="41"/>
      <c r="BH6397" s="41"/>
      <c r="BI6397" s="41"/>
      <c r="BJ6397" s="41"/>
      <c r="BK6397" s="41"/>
      <c r="BL6397" s="41"/>
      <c r="BM6397" s="41"/>
      <c r="BN6397" s="41"/>
      <c r="BO6397" s="41"/>
      <c r="BP6397" s="108"/>
      <c r="CG6397" s="102"/>
      <c r="CI6397" s="45"/>
    </row>
    <row r="6398" spans="37:87" ht="13" customHeight="1">
      <c r="AK6398" s="114"/>
      <c r="AL6398" s="41"/>
      <c r="AM6398" s="41"/>
      <c r="AN6398" s="41"/>
      <c r="AO6398" s="41"/>
      <c r="AP6398" s="41"/>
      <c r="AQ6398" s="41"/>
      <c r="AR6398" s="41"/>
      <c r="AS6398" s="41"/>
      <c r="AT6398" s="41"/>
      <c r="AU6398" s="41"/>
      <c r="AV6398" s="41"/>
      <c r="AW6398" s="41"/>
      <c r="AX6398" s="41"/>
      <c r="AY6398" s="41"/>
      <c r="AZ6398" s="41"/>
      <c r="BA6398" s="41"/>
      <c r="BB6398" s="41"/>
      <c r="BC6398" s="41"/>
      <c r="BD6398" s="41"/>
      <c r="BE6398" s="41"/>
      <c r="BF6398" s="41"/>
      <c r="BG6398" s="41"/>
      <c r="BH6398" s="41"/>
      <c r="BI6398" s="41"/>
      <c r="BJ6398" s="41"/>
      <c r="BK6398" s="41"/>
      <c r="BL6398" s="41"/>
      <c r="BM6398" s="41"/>
      <c r="BN6398" s="41"/>
      <c r="BO6398" s="41"/>
      <c r="BP6398" s="108"/>
      <c r="CG6398" s="102"/>
      <c r="CI6398" s="45"/>
    </row>
    <row r="6399" spans="37:87" ht="13" customHeight="1">
      <c r="AK6399" s="114"/>
      <c r="AL6399" s="41"/>
      <c r="AM6399" s="41"/>
      <c r="AN6399" s="41"/>
      <c r="AO6399" s="41"/>
      <c r="AP6399" s="41"/>
      <c r="AQ6399" s="41"/>
      <c r="AR6399" s="41"/>
      <c r="AS6399" s="41"/>
      <c r="AT6399" s="41"/>
      <c r="AU6399" s="41"/>
      <c r="AV6399" s="41"/>
      <c r="AW6399" s="41"/>
      <c r="AX6399" s="41"/>
      <c r="AY6399" s="41"/>
      <c r="AZ6399" s="41"/>
      <c r="BA6399" s="41"/>
      <c r="BB6399" s="41"/>
      <c r="BC6399" s="41"/>
      <c r="BD6399" s="41"/>
      <c r="BE6399" s="41"/>
      <c r="BF6399" s="41"/>
      <c r="BG6399" s="41"/>
      <c r="BH6399" s="41"/>
      <c r="BI6399" s="41"/>
      <c r="BJ6399" s="41"/>
      <c r="BK6399" s="41"/>
      <c r="BL6399" s="41"/>
      <c r="BM6399" s="41"/>
      <c r="BN6399" s="41"/>
      <c r="BO6399" s="41"/>
      <c r="BP6399" s="108"/>
      <c r="CG6399" s="102"/>
      <c r="CI6399" s="45"/>
    </row>
    <row r="6400" spans="37:87" ht="13" customHeight="1">
      <c r="AK6400" s="114"/>
      <c r="AL6400" s="41"/>
      <c r="AM6400" s="41"/>
      <c r="AN6400" s="41"/>
      <c r="AO6400" s="41"/>
      <c r="AP6400" s="41"/>
      <c r="AQ6400" s="41"/>
      <c r="AR6400" s="41"/>
      <c r="AS6400" s="41"/>
      <c r="AT6400" s="41"/>
      <c r="AU6400" s="41"/>
      <c r="AV6400" s="41"/>
      <c r="AW6400" s="41"/>
      <c r="AX6400" s="41"/>
      <c r="AY6400" s="41"/>
      <c r="AZ6400" s="41"/>
      <c r="BA6400" s="41"/>
      <c r="BB6400" s="41"/>
      <c r="BC6400" s="41"/>
      <c r="BD6400" s="41"/>
      <c r="BE6400" s="41"/>
      <c r="BF6400" s="41"/>
      <c r="BG6400" s="41"/>
      <c r="BH6400" s="41"/>
      <c r="BI6400" s="41"/>
      <c r="BJ6400" s="41"/>
      <c r="BK6400" s="41"/>
      <c r="BL6400" s="41"/>
      <c r="BM6400" s="41"/>
      <c r="BN6400" s="41"/>
      <c r="BO6400" s="41"/>
      <c r="BP6400" s="108"/>
      <c r="CG6400" s="102"/>
      <c r="CI6400" s="45"/>
    </row>
    <row r="6401" spans="37:87" ht="13" customHeight="1">
      <c r="AK6401" s="114"/>
      <c r="AL6401" s="41"/>
      <c r="AM6401" s="41"/>
      <c r="AN6401" s="41"/>
      <c r="AO6401" s="41"/>
      <c r="AP6401" s="41"/>
      <c r="AQ6401" s="41"/>
      <c r="AR6401" s="41"/>
      <c r="AS6401" s="41"/>
      <c r="AT6401" s="41"/>
      <c r="AU6401" s="41"/>
      <c r="AV6401" s="41"/>
      <c r="AW6401" s="41"/>
      <c r="AX6401" s="41"/>
      <c r="AY6401" s="41"/>
      <c r="AZ6401" s="41"/>
      <c r="BA6401" s="41"/>
      <c r="BB6401" s="41"/>
      <c r="BC6401" s="41"/>
      <c r="BD6401" s="41"/>
      <c r="BE6401" s="41"/>
      <c r="BF6401" s="41"/>
      <c r="BG6401" s="41"/>
      <c r="BH6401" s="41"/>
      <c r="BI6401" s="41"/>
      <c r="BJ6401" s="41"/>
      <c r="BK6401" s="41"/>
      <c r="BL6401" s="41"/>
      <c r="BM6401" s="41"/>
      <c r="BN6401" s="41"/>
      <c r="BO6401" s="41"/>
      <c r="BP6401" s="108"/>
      <c r="CG6401" s="102"/>
      <c r="CI6401" s="45"/>
    </row>
    <row r="6402" spans="37:87" ht="13" customHeight="1">
      <c r="AK6402" s="114"/>
      <c r="AL6402" s="41"/>
      <c r="AM6402" s="41"/>
      <c r="AN6402" s="41"/>
      <c r="AO6402" s="41"/>
      <c r="AP6402" s="41"/>
      <c r="AQ6402" s="41"/>
      <c r="AR6402" s="41"/>
      <c r="AS6402" s="41"/>
      <c r="AT6402" s="41"/>
      <c r="AU6402" s="41"/>
      <c r="AV6402" s="41"/>
      <c r="AW6402" s="41"/>
      <c r="AX6402" s="41"/>
      <c r="AY6402" s="41"/>
      <c r="AZ6402" s="41"/>
      <c r="BA6402" s="41"/>
      <c r="BB6402" s="41"/>
      <c r="BC6402" s="41"/>
      <c r="BD6402" s="41"/>
      <c r="BE6402" s="41"/>
      <c r="BF6402" s="41"/>
      <c r="BG6402" s="41"/>
      <c r="BH6402" s="41"/>
      <c r="BI6402" s="41"/>
      <c r="BJ6402" s="41"/>
      <c r="BK6402" s="41"/>
      <c r="BL6402" s="41"/>
      <c r="BM6402" s="41"/>
      <c r="BN6402" s="41"/>
      <c r="BO6402" s="41"/>
      <c r="BP6402" s="108"/>
      <c r="CG6402" s="102"/>
      <c r="CI6402" s="45"/>
    </row>
    <row r="6403" spans="37:87" ht="13" customHeight="1">
      <c r="AK6403" s="114"/>
      <c r="AL6403" s="41"/>
      <c r="AM6403" s="41"/>
      <c r="AN6403" s="41"/>
      <c r="AO6403" s="41"/>
      <c r="AP6403" s="41"/>
      <c r="AQ6403" s="41"/>
      <c r="AR6403" s="41"/>
      <c r="AS6403" s="41"/>
      <c r="AT6403" s="41"/>
      <c r="AU6403" s="41"/>
      <c r="AV6403" s="41"/>
      <c r="AW6403" s="41"/>
      <c r="AX6403" s="41"/>
      <c r="AY6403" s="41"/>
      <c r="AZ6403" s="41"/>
      <c r="BA6403" s="41"/>
      <c r="BB6403" s="41"/>
      <c r="BC6403" s="41"/>
      <c r="BD6403" s="41"/>
      <c r="BE6403" s="41"/>
      <c r="BF6403" s="41"/>
      <c r="BG6403" s="41"/>
      <c r="BH6403" s="41"/>
      <c r="BI6403" s="41"/>
      <c r="BJ6403" s="41"/>
      <c r="BK6403" s="41"/>
      <c r="BL6403" s="41"/>
      <c r="BM6403" s="41"/>
      <c r="BN6403" s="41"/>
      <c r="BO6403" s="41"/>
      <c r="BP6403" s="108"/>
      <c r="CG6403" s="102"/>
      <c r="CI6403" s="45"/>
    </row>
    <row r="6404" spans="37:87" ht="13" customHeight="1">
      <c r="AK6404" s="114"/>
      <c r="AL6404" s="41"/>
      <c r="AM6404" s="41"/>
      <c r="AN6404" s="41"/>
      <c r="AO6404" s="41"/>
      <c r="AP6404" s="41"/>
      <c r="AQ6404" s="41"/>
      <c r="AR6404" s="41"/>
      <c r="AS6404" s="41"/>
      <c r="AT6404" s="41"/>
      <c r="AU6404" s="41"/>
      <c r="AV6404" s="41"/>
      <c r="AW6404" s="41"/>
      <c r="AX6404" s="41"/>
      <c r="AY6404" s="41"/>
      <c r="AZ6404" s="41"/>
      <c r="BA6404" s="41"/>
      <c r="BB6404" s="41"/>
      <c r="BC6404" s="41"/>
      <c r="BD6404" s="41"/>
      <c r="BE6404" s="41"/>
      <c r="BF6404" s="41"/>
      <c r="BG6404" s="41"/>
      <c r="BH6404" s="41"/>
      <c r="BI6404" s="41"/>
      <c r="BJ6404" s="41"/>
      <c r="BK6404" s="41"/>
      <c r="BL6404" s="41"/>
      <c r="BM6404" s="41"/>
      <c r="BN6404" s="41"/>
      <c r="BO6404" s="41"/>
      <c r="BP6404" s="108"/>
      <c r="CG6404" s="102"/>
      <c r="CI6404" s="45"/>
    </row>
    <row r="6405" spans="37:87" ht="13" customHeight="1">
      <c r="AK6405" s="114"/>
      <c r="AL6405" s="41"/>
      <c r="AM6405" s="41"/>
      <c r="AN6405" s="41"/>
      <c r="AO6405" s="41"/>
      <c r="AP6405" s="41"/>
      <c r="AQ6405" s="41"/>
      <c r="AR6405" s="41"/>
      <c r="AS6405" s="41"/>
      <c r="AT6405" s="41"/>
      <c r="AU6405" s="41"/>
      <c r="AV6405" s="41"/>
      <c r="AW6405" s="41"/>
      <c r="AX6405" s="41"/>
      <c r="AY6405" s="41"/>
      <c r="AZ6405" s="41"/>
      <c r="BA6405" s="41"/>
      <c r="BB6405" s="41"/>
      <c r="BC6405" s="41"/>
      <c r="BD6405" s="41"/>
      <c r="BE6405" s="41"/>
      <c r="BF6405" s="41"/>
      <c r="BG6405" s="41"/>
      <c r="BH6405" s="41"/>
      <c r="BI6405" s="41"/>
      <c r="BJ6405" s="41"/>
      <c r="BK6405" s="41"/>
      <c r="BL6405" s="41"/>
      <c r="BM6405" s="41"/>
      <c r="BN6405" s="41"/>
      <c r="BO6405" s="41"/>
      <c r="BP6405" s="108"/>
      <c r="CG6405" s="102"/>
      <c r="CI6405" s="45"/>
    </row>
    <row r="6406" spans="37:87" ht="13" customHeight="1">
      <c r="AK6406" s="114"/>
      <c r="AL6406" s="41"/>
      <c r="AM6406" s="41"/>
      <c r="AN6406" s="41"/>
      <c r="AO6406" s="41"/>
      <c r="AP6406" s="41"/>
      <c r="AQ6406" s="41"/>
      <c r="AR6406" s="41"/>
      <c r="AS6406" s="41"/>
      <c r="AT6406" s="41"/>
      <c r="AU6406" s="41"/>
      <c r="AV6406" s="41"/>
      <c r="AW6406" s="41"/>
      <c r="AX6406" s="41"/>
      <c r="AY6406" s="41"/>
      <c r="AZ6406" s="41"/>
      <c r="BA6406" s="41"/>
      <c r="BB6406" s="41"/>
      <c r="BC6406" s="41"/>
      <c r="BD6406" s="41"/>
      <c r="BE6406" s="41"/>
      <c r="BF6406" s="41"/>
      <c r="BG6406" s="41"/>
      <c r="BH6406" s="41"/>
      <c r="BI6406" s="41"/>
      <c r="BJ6406" s="41"/>
      <c r="BK6406" s="41"/>
      <c r="BL6406" s="41"/>
      <c r="BM6406" s="41"/>
      <c r="BN6406" s="41"/>
      <c r="BO6406" s="41"/>
      <c r="BP6406" s="108"/>
      <c r="CG6406" s="102"/>
      <c r="CI6406" s="45"/>
    </row>
    <row r="6407" spans="37:87" ht="13" customHeight="1">
      <c r="AK6407" s="114"/>
      <c r="AL6407" s="41"/>
      <c r="AM6407" s="41"/>
      <c r="AN6407" s="41"/>
      <c r="AO6407" s="41"/>
      <c r="AP6407" s="41"/>
      <c r="AQ6407" s="41"/>
      <c r="AR6407" s="41"/>
      <c r="AS6407" s="41"/>
      <c r="AT6407" s="41"/>
      <c r="AU6407" s="41"/>
      <c r="AV6407" s="41"/>
      <c r="AW6407" s="41"/>
      <c r="AX6407" s="41"/>
      <c r="AY6407" s="41"/>
      <c r="AZ6407" s="41"/>
      <c r="BA6407" s="41"/>
      <c r="BB6407" s="41"/>
      <c r="BC6407" s="41"/>
      <c r="BD6407" s="41"/>
      <c r="BE6407" s="41"/>
      <c r="BF6407" s="41"/>
      <c r="BG6407" s="41"/>
      <c r="BH6407" s="41"/>
      <c r="BI6407" s="41"/>
      <c r="BJ6407" s="41"/>
      <c r="BK6407" s="41"/>
      <c r="BL6407" s="41"/>
      <c r="BM6407" s="41"/>
      <c r="BN6407" s="41"/>
      <c r="BO6407" s="41"/>
      <c r="BP6407" s="108"/>
      <c r="CG6407" s="102"/>
      <c r="CI6407" s="45"/>
    </row>
    <row r="6408" spans="37:87" ht="13" customHeight="1">
      <c r="AK6408" s="114"/>
      <c r="AL6408" s="41"/>
      <c r="AM6408" s="41"/>
      <c r="AN6408" s="41"/>
      <c r="AO6408" s="41"/>
      <c r="AP6408" s="41"/>
      <c r="AQ6408" s="41"/>
      <c r="AR6408" s="41"/>
      <c r="AS6408" s="41"/>
      <c r="AT6408" s="41"/>
      <c r="AU6408" s="41"/>
      <c r="AV6408" s="41"/>
      <c r="AW6408" s="41"/>
      <c r="AX6408" s="41"/>
      <c r="AY6408" s="41"/>
      <c r="AZ6408" s="41"/>
      <c r="BA6408" s="41"/>
      <c r="BB6408" s="41"/>
      <c r="BC6408" s="41"/>
      <c r="BD6408" s="41"/>
      <c r="BE6408" s="41"/>
      <c r="BF6408" s="41"/>
      <c r="BG6408" s="41"/>
      <c r="BH6408" s="41"/>
      <c r="BI6408" s="41"/>
      <c r="BJ6408" s="41"/>
      <c r="BK6408" s="41"/>
      <c r="BL6408" s="41"/>
      <c r="BM6408" s="41"/>
      <c r="BN6408" s="41"/>
      <c r="BO6408" s="41"/>
      <c r="BP6408" s="108"/>
      <c r="CG6408" s="102"/>
      <c r="CI6408" s="45"/>
    </row>
    <row r="6409" spans="37:87" ht="13" customHeight="1">
      <c r="AK6409" s="114"/>
      <c r="AL6409" s="41"/>
      <c r="AM6409" s="41"/>
      <c r="AN6409" s="41"/>
      <c r="AO6409" s="41"/>
      <c r="AP6409" s="41"/>
      <c r="AQ6409" s="41"/>
      <c r="AR6409" s="41"/>
      <c r="AS6409" s="41"/>
      <c r="AT6409" s="41"/>
      <c r="AU6409" s="41"/>
      <c r="AV6409" s="41"/>
      <c r="AW6409" s="41"/>
      <c r="AX6409" s="41"/>
      <c r="AY6409" s="41"/>
      <c r="AZ6409" s="41"/>
      <c r="BA6409" s="41"/>
      <c r="BB6409" s="41"/>
      <c r="BC6409" s="41"/>
      <c r="BD6409" s="41"/>
      <c r="BE6409" s="41"/>
      <c r="BF6409" s="41"/>
      <c r="BG6409" s="41"/>
      <c r="BH6409" s="41"/>
      <c r="BI6409" s="41"/>
      <c r="BJ6409" s="41"/>
      <c r="BK6409" s="41"/>
      <c r="BL6409" s="41"/>
      <c r="BM6409" s="41"/>
      <c r="BN6409" s="41"/>
      <c r="BO6409" s="41"/>
      <c r="BP6409" s="108"/>
      <c r="CG6409" s="102"/>
      <c r="CI6409" s="45"/>
    </row>
    <row r="6410" spans="37:87" ht="13" customHeight="1">
      <c r="AK6410" s="114"/>
      <c r="AL6410" s="41"/>
      <c r="AM6410" s="41"/>
      <c r="AN6410" s="41"/>
      <c r="AO6410" s="41"/>
      <c r="AP6410" s="41"/>
      <c r="AQ6410" s="41"/>
      <c r="AR6410" s="41"/>
      <c r="AS6410" s="41"/>
      <c r="AT6410" s="41"/>
      <c r="AU6410" s="41"/>
      <c r="AV6410" s="41"/>
      <c r="AW6410" s="41"/>
      <c r="AX6410" s="41"/>
      <c r="AY6410" s="41"/>
      <c r="AZ6410" s="41"/>
      <c r="BA6410" s="41"/>
      <c r="BB6410" s="41"/>
      <c r="BC6410" s="41"/>
      <c r="BD6410" s="41"/>
      <c r="BE6410" s="41"/>
      <c r="BF6410" s="41"/>
      <c r="BG6410" s="41"/>
      <c r="BH6410" s="41"/>
      <c r="BI6410" s="41"/>
      <c r="BJ6410" s="41"/>
      <c r="BK6410" s="41"/>
      <c r="BL6410" s="41"/>
      <c r="BM6410" s="41"/>
      <c r="BN6410" s="41"/>
      <c r="BO6410" s="41"/>
      <c r="BP6410" s="108"/>
      <c r="CG6410" s="102"/>
      <c r="CI6410" s="45"/>
    </row>
    <row r="6411" spans="37:87" ht="13" customHeight="1">
      <c r="AK6411" s="114"/>
      <c r="AL6411" s="41"/>
      <c r="AM6411" s="41"/>
      <c r="AN6411" s="41"/>
      <c r="AO6411" s="41"/>
      <c r="AP6411" s="41"/>
      <c r="AQ6411" s="41"/>
      <c r="AR6411" s="41"/>
      <c r="AS6411" s="41"/>
      <c r="AT6411" s="41"/>
      <c r="AU6411" s="41"/>
      <c r="AV6411" s="41"/>
      <c r="AW6411" s="41"/>
      <c r="AX6411" s="41"/>
      <c r="AY6411" s="41"/>
      <c r="AZ6411" s="41"/>
      <c r="BA6411" s="41"/>
      <c r="BB6411" s="41"/>
      <c r="BC6411" s="41"/>
      <c r="BD6411" s="41"/>
      <c r="BE6411" s="41"/>
      <c r="BF6411" s="41"/>
      <c r="BG6411" s="41"/>
      <c r="BH6411" s="41"/>
      <c r="BI6411" s="41"/>
      <c r="BJ6411" s="41"/>
      <c r="BK6411" s="41"/>
      <c r="BL6411" s="41"/>
      <c r="BM6411" s="41"/>
      <c r="BN6411" s="41"/>
      <c r="BO6411" s="41"/>
      <c r="BP6411" s="108"/>
      <c r="CG6411" s="102"/>
      <c r="CI6411" s="45"/>
    </row>
    <row r="6412" spans="37:87" ht="13" customHeight="1">
      <c r="AK6412" s="114"/>
      <c r="AL6412" s="41"/>
      <c r="AM6412" s="41"/>
      <c r="AN6412" s="41"/>
      <c r="AO6412" s="41"/>
      <c r="AP6412" s="41"/>
      <c r="AQ6412" s="41"/>
      <c r="AR6412" s="41"/>
      <c r="AS6412" s="41"/>
      <c r="AT6412" s="41"/>
      <c r="AU6412" s="41"/>
      <c r="AV6412" s="41"/>
      <c r="AW6412" s="41"/>
      <c r="AX6412" s="41"/>
      <c r="AY6412" s="41"/>
      <c r="AZ6412" s="41"/>
      <c r="BA6412" s="41"/>
      <c r="BB6412" s="41"/>
      <c r="BC6412" s="41"/>
      <c r="BD6412" s="41"/>
      <c r="BE6412" s="41"/>
      <c r="BF6412" s="41"/>
      <c r="BG6412" s="41"/>
      <c r="BH6412" s="41"/>
      <c r="BI6412" s="41"/>
      <c r="BJ6412" s="41"/>
      <c r="BK6412" s="41"/>
      <c r="BL6412" s="41"/>
      <c r="BM6412" s="41"/>
      <c r="BN6412" s="41"/>
      <c r="BO6412" s="41"/>
      <c r="BP6412" s="108"/>
      <c r="CG6412" s="102"/>
      <c r="CI6412" s="45"/>
    </row>
    <row r="6413" spans="37:87" ht="13" customHeight="1">
      <c r="AK6413" s="114"/>
      <c r="AL6413" s="41"/>
      <c r="AM6413" s="41"/>
      <c r="AN6413" s="41"/>
      <c r="AO6413" s="41"/>
      <c r="AP6413" s="41"/>
      <c r="AQ6413" s="41"/>
      <c r="AR6413" s="41"/>
      <c r="AS6413" s="41"/>
      <c r="AT6413" s="41"/>
      <c r="AU6413" s="41"/>
      <c r="AV6413" s="41"/>
      <c r="AW6413" s="41"/>
      <c r="AX6413" s="41"/>
      <c r="AY6413" s="41"/>
      <c r="AZ6413" s="41"/>
      <c r="BA6413" s="41"/>
      <c r="BB6413" s="41"/>
      <c r="BC6413" s="41"/>
      <c r="BD6413" s="41"/>
      <c r="BE6413" s="41"/>
      <c r="BF6413" s="41"/>
      <c r="BG6413" s="41"/>
      <c r="BH6413" s="41"/>
      <c r="BI6413" s="41"/>
      <c r="BJ6413" s="41"/>
      <c r="BK6413" s="41"/>
      <c r="BL6413" s="41"/>
      <c r="BM6413" s="41"/>
      <c r="BN6413" s="41"/>
      <c r="BO6413" s="41"/>
      <c r="BP6413" s="108"/>
      <c r="CG6413" s="102"/>
      <c r="CI6413" s="45"/>
    </row>
    <row r="6414" spans="37:87" ht="13" customHeight="1">
      <c r="AK6414" s="114"/>
      <c r="AL6414" s="41"/>
      <c r="AM6414" s="41"/>
      <c r="AN6414" s="41"/>
      <c r="AO6414" s="41"/>
      <c r="AP6414" s="41"/>
      <c r="AQ6414" s="41"/>
      <c r="AR6414" s="41"/>
      <c r="AS6414" s="41"/>
      <c r="AT6414" s="41"/>
      <c r="AU6414" s="41"/>
      <c r="AV6414" s="41"/>
      <c r="AW6414" s="41"/>
      <c r="AX6414" s="41"/>
      <c r="AY6414" s="41"/>
      <c r="AZ6414" s="41"/>
      <c r="BA6414" s="41"/>
      <c r="BB6414" s="41"/>
      <c r="BC6414" s="41"/>
      <c r="BD6414" s="41"/>
      <c r="BE6414" s="41"/>
      <c r="BF6414" s="41"/>
      <c r="BG6414" s="41"/>
      <c r="BH6414" s="41"/>
      <c r="BI6414" s="41"/>
      <c r="BJ6414" s="41"/>
      <c r="BK6414" s="41"/>
      <c r="BL6414" s="41"/>
      <c r="BM6414" s="41"/>
      <c r="BN6414" s="41"/>
      <c r="BO6414" s="41"/>
      <c r="BP6414" s="108"/>
      <c r="CG6414" s="102"/>
      <c r="CI6414" s="45"/>
    </row>
    <row r="6415" spans="37:87" ht="13" customHeight="1">
      <c r="AK6415" s="114"/>
      <c r="AL6415" s="41"/>
      <c r="AM6415" s="41"/>
      <c r="AN6415" s="41"/>
      <c r="AO6415" s="41"/>
      <c r="AP6415" s="41"/>
      <c r="AQ6415" s="41"/>
      <c r="AR6415" s="41"/>
      <c r="AS6415" s="41"/>
      <c r="AT6415" s="41"/>
      <c r="AU6415" s="41"/>
      <c r="AV6415" s="41"/>
      <c r="AW6415" s="41"/>
      <c r="AX6415" s="41"/>
      <c r="AY6415" s="41"/>
      <c r="AZ6415" s="41"/>
      <c r="BA6415" s="41"/>
      <c r="BB6415" s="41"/>
      <c r="BC6415" s="41"/>
      <c r="BD6415" s="41"/>
      <c r="BE6415" s="41"/>
      <c r="BF6415" s="41"/>
      <c r="BG6415" s="41"/>
      <c r="BH6415" s="41"/>
      <c r="BI6415" s="41"/>
      <c r="BJ6415" s="41"/>
      <c r="BK6415" s="41"/>
      <c r="BL6415" s="41"/>
      <c r="BM6415" s="41"/>
      <c r="BN6415" s="41"/>
      <c r="BO6415" s="41"/>
      <c r="BP6415" s="108"/>
      <c r="CG6415" s="102"/>
      <c r="CI6415" s="45"/>
    </row>
    <row r="6416" spans="37:87" ht="13" customHeight="1">
      <c r="AK6416" s="114"/>
      <c r="AL6416" s="41"/>
      <c r="AM6416" s="41"/>
      <c r="AN6416" s="41"/>
      <c r="AO6416" s="41"/>
      <c r="AP6416" s="41"/>
      <c r="AQ6416" s="41"/>
      <c r="AR6416" s="41"/>
      <c r="AS6416" s="41"/>
      <c r="AT6416" s="41"/>
      <c r="AU6416" s="41"/>
      <c r="AV6416" s="41"/>
      <c r="AW6416" s="41"/>
      <c r="AX6416" s="41"/>
      <c r="AY6416" s="41"/>
      <c r="AZ6416" s="41"/>
      <c r="BA6416" s="41"/>
      <c r="BB6416" s="41"/>
      <c r="BC6416" s="41"/>
      <c r="BD6416" s="41"/>
      <c r="BE6416" s="41"/>
      <c r="BF6416" s="41"/>
      <c r="BG6416" s="41"/>
      <c r="BH6416" s="41"/>
      <c r="BI6416" s="41"/>
      <c r="BJ6416" s="41"/>
      <c r="BK6416" s="41"/>
      <c r="BL6416" s="41"/>
      <c r="BM6416" s="41"/>
      <c r="BN6416" s="41"/>
      <c r="BO6416" s="41"/>
      <c r="BP6416" s="108"/>
      <c r="CG6416" s="102"/>
      <c r="CI6416" s="45"/>
    </row>
    <row r="6417" spans="37:87" ht="13" customHeight="1">
      <c r="AK6417" s="114"/>
      <c r="AL6417" s="41"/>
      <c r="AM6417" s="41"/>
      <c r="AN6417" s="41"/>
      <c r="AO6417" s="41"/>
      <c r="AP6417" s="41"/>
      <c r="AQ6417" s="41"/>
      <c r="AR6417" s="41"/>
      <c r="AS6417" s="41"/>
      <c r="AT6417" s="41"/>
      <c r="AU6417" s="41"/>
      <c r="AV6417" s="41"/>
      <c r="AW6417" s="41"/>
      <c r="AX6417" s="41"/>
      <c r="AY6417" s="41"/>
      <c r="AZ6417" s="41"/>
      <c r="BA6417" s="41"/>
      <c r="BB6417" s="41"/>
      <c r="BC6417" s="41"/>
      <c r="BD6417" s="41"/>
      <c r="BE6417" s="41"/>
      <c r="BF6417" s="41"/>
      <c r="BG6417" s="41"/>
      <c r="BH6417" s="41"/>
      <c r="BI6417" s="41"/>
      <c r="BJ6417" s="41"/>
      <c r="BK6417" s="41"/>
      <c r="BL6417" s="41"/>
      <c r="BM6417" s="41"/>
      <c r="BN6417" s="41"/>
      <c r="BO6417" s="41"/>
      <c r="BP6417" s="108"/>
      <c r="CG6417" s="102"/>
      <c r="CI6417" s="45"/>
    </row>
    <row r="6418" spans="37:87" ht="13" customHeight="1">
      <c r="AK6418" s="114"/>
      <c r="AL6418" s="41"/>
      <c r="AM6418" s="41"/>
      <c r="AN6418" s="41"/>
      <c r="AO6418" s="41"/>
      <c r="AP6418" s="41"/>
      <c r="AQ6418" s="41"/>
      <c r="AR6418" s="41"/>
      <c r="AS6418" s="41"/>
      <c r="AT6418" s="41"/>
      <c r="AU6418" s="41"/>
      <c r="AV6418" s="41"/>
      <c r="AW6418" s="41"/>
      <c r="AX6418" s="41"/>
      <c r="AY6418" s="41"/>
      <c r="AZ6418" s="41"/>
      <c r="BA6418" s="41"/>
      <c r="BB6418" s="41"/>
      <c r="BC6418" s="41"/>
      <c r="BD6418" s="41"/>
      <c r="BE6418" s="41"/>
      <c r="BF6418" s="41"/>
      <c r="BG6418" s="41"/>
      <c r="BH6418" s="41"/>
      <c r="BI6418" s="41"/>
      <c r="BJ6418" s="41"/>
      <c r="BK6418" s="41"/>
      <c r="BL6418" s="41"/>
      <c r="BM6418" s="41"/>
      <c r="BN6418" s="41"/>
      <c r="BO6418" s="41"/>
      <c r="BP6418" s="108"/>
      <c r="CG6418" s="102"/>
      <c r="CI6418" s="45"/>
    </row>
    <row r="6419" spans="37:87" ht="13" customHeight="1">
      <c r="AK6419" s="114"/>
      <c r="AL6419" s="41"/>
      <c r="AM6419" s="41"/>
      <c r="AN6419" s="41"/>
      <c r="AO6419" s="41"/>
      <c r="AP6419" s="41"/>
      <c r="AQ6419" s="41"/>
      <c r="AR6419" s="41"/>
      <c r="AS6419" s="41"/>
      <c r="AT6419" s="41"/>
      <c r="AU6419" s="41"/>
      <c r="AV6419" s="41"/>
      <c r="AW6419" s="41"/>
      <c r="AX6419" s="41"/>
      <c r="AY6419" s="41"/>
      <c r="AZ6419" s="41"/>
      <c r="BA6419" s="41"/>
      <c r="BB6419" s="41"/>
      <c r="BC6419" s="41"/>
      <c r="BD6419" s="41"/>
      <c r="BE6419" s="41"/>
      <c r="BF6419" s="41"/>
      <c r="BG6419" s="41"/>
      <c r="BH6419" s="41"/>
      <c r="BI6419" s="41"/>
      <c r="BJ6419" s="41"/>
      <c r="BK6419" s="41"/>
      <c r="BL6419" s="41"/>
      <c r="BM6419" s="41"/>
      <c r="BN6419" s="41"/>
      <c r="BO6419" s="41"/>
      <c r="BP6419" s="108"/>
      <c r="CG6419" s="102"/>
      <c r="CI6419" s="45"/>
    </row>
    <row r="6420" spans="37:87" ht="13" customHeight="1">
      <c r="AK6420" s="114"/>
      <c r="AL6420" s="41"/>
      <c r="AM6420" s="41"/>
      <c r="AN6420" s="41"/>
      <c r="AO6420" s="41"/>
      <c r="AP6420" s="41"/>
      <c r="AQ6420" s="41"/>
      <c r="AR6420" s="41"/>
      <c r="AS6420" s="41"/>
      <c r="AT6420" s="41"/>
      <c r="AU6420" s="41"/>
      <c r="AV6420" s="41"/>
      <c r="AW6420" s="41"/>
      <c r="AX6420" s="41"/>
      <c r="AY6420" s="41"/>
      <c r="AZ6420" s="41"/>
      <c r="BA6420" s="41"/>
      <c r="BB6420" s="41"/>
      <c r="BC6420" s="41"/>
      <c r="BD6420" s="41"/>
      <c r="BE6420" s="41"/>
      <c r="BF6420" s="41"/>
      <c r="BG6420" s="41"/>
      <c r="BH6420" s="41"/>
      <c r="BI6420" s="41"/>
      <c r="BJ6420" s="41"/>
      <c r="BK6420" s="41"/>
      <c r="BL6420" s="41"/>
      <c r="BM6420" s="41"/>
      <c r="BN6420" s="41"/>
      <c r="BO6420" s="41"/>
      <c r="BP6420" s="108"/>
      <c r="CG6420" s="102"/>
      <c r="CI6420" s="45"/>
    </row>
    <row r="6421" spans="37:87" ht="13" customHeight="1">
      <c r="AK6421" s="114"/>
      <c r="AL6421" s="41"/>
      <c r="AM6421" s="41"/>
      <c r="AN6421" s="41"/>
      <c r="AO6421" s="41"/>
      <c r="AP6421" s="41"/>
      <c r="AQ6421" s="41"/>
      <c r="AR6421" s="41"/>
      <c r="AS6421" s="41"/>
      <c r="AT6421" s="41"/>
      <c r="AU6421" s="41"/>
      <c r="AV6421" s="41"/>
      <c r="AW6421" s="41"/>
      <c r="AX6421" s="41"/>
      <c r="AY6421" s="41"/>
      <c r="AZ6421" s="41"/>
      <c r="BA6421" s="41"/>
      <c r="BB6421" s="41"/>
      <c r="BC6421" s="41"/>
      <c r="BD6421" s="41"/>
      <c r="BE6421" s="41"/>
      <c r="BF6421" s="41"/>
      <c r="BG6421" s="41"/>
      <c r="BH6421" s="41"/>
      <c r="BI6421" s="41"/>
      <c r="BJ6421" s="41"/>
      <c r="BK6421" s="41"/>
      <c r="BL6421" s="41"/>
      <c r="BM6421" s="41"/>
      <c r="BN6421" s="41"/>
      <c r="BO6421" s="41"/>
      <c r="BP6421" s="108"/>
      <c r="CG6421" s="102"/>
      <c r="CI6421" s="45"/>
    </row>
    <row r="6422" spans="37:87" ht="13" customHeight="1">
      <c r="AK6422" s="114"/>
      <c r="AL6422" s="41"/>
      <c r="AM6422" s="41"/>
      <c r="AN6422" s="41"/>
      <c r="AO6422" s="41"/>
      <c r="AP6422" s="41"/>
      <c r="AQ6422" s="41"/>
      <c r="AR6422" s="41"/>
      <c r="AS6422" s="41"/>
      <c r="AT6422" s="41"/>
      <c r="AU6422" s="41"/>
      <c r="AV6422" s="41"/>
      <c r="AW6422" s="41"/>
      <c r="AX6422" s="41"/>
      <c r="AY6422" s="41"/>
      <c r="AZ6422" s="41"/>
      <c r="BA6422" s="41"/>
      <c r="BB6422" s="41"/>
      <c r="BC6422" s="41"/>
      <c r="BD6422" s="41"/>
      <c r="BE6422" s="41"/>
      <c r="BF6422" s="41"/>
      <c r="BG6422" s="41"/>
      <c r="BH6422" s="41"/>
      <c r="BI6422" s="41"/>
      <c r="BJ6422" s="41"/>
      <c r="BK6422" s="41"/>
      <c r="BL6422" s="41"/>
      <c r="BM6422" s="41"/>
      <c r="BN6422" s="41"/>
      <c r="BO6422" s="41"/>
      <c r="BP6422" s="108"/>
      <c r="CG6422" s="102"/>
      <c r="CI6422" s="45"/>
    </row>
    <row r="6423" spans="37:87" ht="13" customHeight="1">
      <c r="AK6423" s="114"/>
      <c r="AL6423" s="41"/>
      <c r="AM6423" s="41"/>
      <c r="AN6423" s="41"/>
      <c r="AO6423" s="41"/>
      <c r="AP6423" s="41"/>
      <c r="AQ6423" s="41"/>
      <c r="AR6423" s="41"/>
      <c r="AS6423" s="41"/>
      <c r="AT6423" s="41"/>
      <c r="AU6423" s="41"/>
      <c r="AV6423" s="41"/>
      <c r="AW6423" s="41"/>
      <c r="AX6423" s="41"/>
      <c r="AY6423" s="41"/>
      <c r="AZ6423" s="41"/>
      <c r="BA6423" s="41"/>
      <c r="BB6423" s="41"/>
      <c r="BC6423" s="41"/>
      <c r="BD6423" s="41"/>
      <c r="BE6423" s="41"/>
      <c r="BF6423" s="41"/>
      <c r="BG6423" s="41"/>
      <c r="BH6423" s="41"/>
      <c r="BI6423" s="41"/>
      <c r="BJ6423" s="41"/>
      <c r="BK6423" s="41"/>
      <c r="BL6423" s="41"/>
      <c r="BM6423" s="41"/>
      <c r="BN6423" s="41"/>
      <c r="BO6423" s="41"/>
      <c r="BP6423" s="108"/>
      <c r="CG6423" s="102"/>
      <c r="CI6423" s="45"/>
    </row>
    <row r="6424" spans="37:87" ht="13" customHeight="1">
      <c r="AK6424" s="114"/>
      <c r="AL6424" s="41"/>
      <c r="AM6424" s="41"/>
      <c r="AN6424" s="41"/>
      <c r="AO6424" s="41"/>
      <c r="AP6424" s="41"/>
      <c r="AQ6424" s="41"/>
      <c r="AR6424" s="41"/>
      <c r="AS6424" s="41"/>
      <c r="AT6424" s="41"/>
      <c r="AU6424" s="41"/>
      <c r="AV6424" s="41"/>
      <c r="AW6424" s="41"/>
      <c r="AX6424" s="41"/>
      <c r="AY6424" s="41"/>
      <c r="AZ6424" s="41"/>
      <c r="BA6424" s="41"/>
      <c r="BB6424" s="41"/>
      <c r="BC6424" s="41"/>
      <c r="BD6424" s="41"/>
      <c r="BE6424" s="41"/>
      <c r="BF6424" s="41"/>
      <c r="BG6424" s="41"/>
      <c r="BH6424" s="41"/>
      <c r="BI6424" s="41"/>
      <c r="BJ6424" s="41"/>
      <c r="BK6424" s="41"/>
      <c r="BL6424" s="41"/>
      <c r="BM6424" s="41"/>
      <c r="BN6424" s="41"/>
      <c r="BO6424" s="41"/>
      <c r="BP6424" s="108"/>
      <c r="CG6424" s="102"/>
      <c r="CI6424" s="45"/>
    </row>
    <row r="6425" spans="37:87" ht="13" customHeight="1">
      <c r="AK6425" s="114"/>
      <c r="AL6425" s="41"/>
      <c r="AM6425" s="41"/>
      <c r="AN6425" s="41"/>
      <c r="AO6425" s="41"/>
      <c r="AP6425" s="41"/>
      <c r="AQ6425" s="41"/>
      <c r="AR6425" s="41"/>
      <c r="AS6425" s="41"/>
      <c r="AT6425" s="41"/>
      <c r="AU6425" s="41"/>
      <c r="AV6425" s="41"/>
      <c r="AW6425" s="41"/>
      <c r="AX6425" s="41"/>
      <c r="AY6425" s="41"/>
      <c r="AZ6425" s="41"/>
      <c r="BA6425" s="41"/>
      <c r="BB6425" s="41"/>
      <c r="BC6425" s="41"/>
      <c r="BD6425" s="41"/>
      <c r="BE6425" s="41"/>
      <c r="BF6425" s="41"/>
      <c r="BG6425" s="41"/>
      <c r="BH6425" s="41"/>
      <c r="BI6425" s="41"/>
      <c r="BJ6425" s="41"/>
      <c r="BK6425" s="41"/>
      <c r="BL6425" s="41"/>
      <c r="BM6425" s="41"/>
      <c r="BN6425" s="41"/>
      <c r="BO6425" s="41"/>
      <c r="BP6425" s="108"/>
      <c r="CG6425" s="102"/>
      <c r="CI6425" s="45"/>
    </row>
    <row r="6426" spans="37:87" ht="13" customHeight="1">
      <c r="AK6426" s="114"/>
      <c r="AL6426" s="41"/>
      <c r="AM6426" s="41"/>
      <c r="AN6426" s="41"/>
      <c r="AO6426" s="41"/>
      <c r="AP6426" s="41"/>
      <c r="AQ6426" s="41"/>
      <c r="AR6426" s="41"/>
      <c r="AS6426" s="41"/>
      <c r="AT6426" s="41"/>
      <c r="AU6426" s="41"/>
      <c r="AV6426" s="41"/>
      <c r="AW6426" s="41"/>
      <c r="AX6426" s="41"/>
      <c r="AY6426" s="41"/>
      <c r="AZ6426" s="41"/>
      <c r="BA6426" s="41"/>
      <c r="BB6426" s="41"/>
      <c r="BC6426" s="41"/>
      <c r="BD6426" s="41"/>
      <c r="BE6426" s="41"/>
      <c r="BF6426" s="41"/>
      <c r="BG6426" s="41"/>
      <c r="BH6426" s="41"/>
      <c r="BI6426" s="41"/>
      <c r="BJ6426" s="41"/>
      <c r="BK6426" s="41"/>
      <c r="BL6426" s="41"/>
      <c r="BM6426" s="41"/>
      <c r="BN6426" s="41"/>
      <c r="BO6426" s="41"/>
      <c r="BP6426" s="108"/>
      <c r="CG6426" s="102"/>
      <c r="CI6426" s="45"/>
    </row>
    <row r="6427" spans="37:87" ht="13" customHeight="1">
      <c r="AK6427" s="114"/>
      <c r="AL6427" s="41"/>
      <c r="AM6427" s="41"/>
      <c r="AN6427" s="41"/>
      <c r="AO6427" s="41"/>
      <c r="AP6427" s="41"/>
      <c r="AQ6427" s="41"/>
      <c r="AR6427" s="41"/>
      <c r="AS6427" s="41"/>
      <c r="AT6427" s="41"/>
      <c r="AU6427" s="41"/>
      <c r="AV6427" s="41"/>
      <c r="AW6427" s="41"/>
      <c r="AX6427" s="41"/>
      <c r="AY6427" s="41"/>
      <c r="AZ6427" s="41"/>
      <c r="BA6427" s="41"/>
      <c r="BB6427" s="41"/>
      <c r="BC6427" s="41"/>
      <c r="BD6427" s="41"/>
      <c r="BE6427" s="41"/>
      <c r="BF6427" s="41"/>
      <c r="BG6427" s="41"/>
      <c r="BH6427" s="41"/>
      <c r="BI6427" s="41"/>
      <c r="BJ6427" s="41"/>
      <c r="BK6427" s="41"/>
      <c r="BL6427" s="41"/>
      <c r="BM6427" s="41"/>
      <c r="BN6427" s="41"/>
      <c r="BO6427" s="41"/>
      <c r="BP6427" s="108"/>
      <c r="CG6427" s="102"/>
      <c r="CI6427" s="45"/>
    </row>
    <row r="6428" spans="37:87" ht="13" customHeight="1">
      <c r="AK6428" s="114"/>
      <c r="AL6428" s="41"/>
      <c r="AM6428" s="41"/>
      <c r="AN6428" s="41"/>
      <c r="AO6428" s="41"/>
      <c r="AP6428" s="41"/>
      <c r="AQ6428" s="41"/>
      <c r="AR6428" s="41"/>
      <c r="AS6428" s="41"/>
      <c r="AT6428" s="41"/>
      <c r="AU6428" s="41"/>
      <c r="AV6428" s="41"/>
      <c r="AW6428" s="41"/>
      <c r="AX6428" s="41"/>
      <c r="AY6428" s="41"/>
      <c r="AZ6428" s="41"/>
      <c r="BA6428" s="41"/>
      <c r="BB6428" s="41"/>
      <c r="BC6428" s="41"/>
      <c r="BD6428" s="41"/>
      <c r="BE6428" s="41"/>
      <c r="BF6428" s="41"/>
      <c r="BG6428" s="41"/>
      <c r="BH6428" s="41"/>
      <c r="BI6428" s="41"/>
      <c r="BJ6428" s="41"/>
      <c r="BK6428" s="41"/>
      <c r="BL6428" s="41"/>
      <c r="BM6428" s="41"/>
      <c r="BN6428" s="41"/>
      <c r="BO6428" s="41"/>
      <c r="BP6428" s="108"/>
      <c r="CG6428" s="102"/>
      <c r="CI6428" s="45"/>
    </row>
    <row r="6429" spans="37:87" ht="13" customHeight="1">
      <c r="AK6429" s="114"/>
      <c r="AL6429" s="41"/>
      <c r="AM6429" s="41"/>
      <c r="AN6429" s="41"/>
      <c r="AO6429" s="41"/>
      <c r="AP6429" s="41"/>
      <c r="AQ6429" s="41"/>
      <c r="AR6429" s="41"/>
      <c r="AS6429" s="41"/>
      <c r="AT6429" s="41"/>
      <c r="AU6429" s="41"/>
      <c r="AV6429" s="41"/>
      <c r="AW6429" s="41"/>
      <c r="AX6429" s="41"/>
      <c r="AY6429" s="41"/>
      <c r="AZ6429" s="41"/>
      <c r="BA6429" s="41"/>
      <c r="BB6429" s="41"/>
      <c r="BC6429" s="41"/>
      <c r="BD6429" s="41"/>
      <c r="BE6429" s="41"/>
      <c r="BF6429" s="41"/>
      <c r="BG6429" s="41"/>
      <c r="BH6429" s="41"/>
      <c r="BI6429" s="41"/>
      <c r="BJ6429" s="41"/>
      <c r="BK6429" s="41"/>
      <c r="BL6429" s="41"/>
      <c r="BM6429" s="41"/>
      <c r="BN6429" s="41"/>
      <c r="BO6429" s="41"/>
      <c r="BP6429" s="108"/>
      <c r="CG6429" s="102"/>
      <c r="CI6429" s="45"/>
    </row>
    <row r="6430" spans="37:87" ht="13" customHeight="1">
      <c r="AK6430" s="114"/>
      <c r="AL6430" s="41"/>
      <c r="AM6430" s="41"/>
      <c r="AN6430" s="41"/>
      <c r="AO6430" s="41"/>
      <c r="AP6430" s="41"/>
      <c r="AQ6430" s="41"/>
      <c r="AR6430" s="41"/>
      <c r="AS6430" s="41"/>
      <c r="AT6430" s="41"/>
      <c r="AU6430" s="41"/>
      <c r="AV6430" s="41"/>
      <c r="AW6430" s="41"/>
      <c r="AX6430" s="41"/>
      <c r="AY6430" s="41"/>
      <c r="AZ6430" s="41"/>
      <c r="BA6430" s="41"/>
      <c r="BB6430" s="41"/>
      <c r="BC6430" s="41"/>
      <c r="BD6430" s="41"/>
      <c r="BE6430" s="41"/>
      <c r="BF6430" s="41"/>
      <c r="BG6430" s="41"/>
      <c r="BH6430" s="41"/>
      <c r="BI6430" s="41"/>
      <c r="BJ6430" s="41"/>
      <c r="BK6430" s="41"/>
      <c r="BL6430" s="41"/>
      <c r="BM6430" s="41"/>
      <c r="BN6430" s="41"/>
      <c r="BO6430" s="41"/>
      <c r="BP6430" s="108"/>
      <c r="CG6430" s="102"/>
      <c r="CI6430" s="45"/>
    </row>
    <row r="6431" spans="37:87" ht="13" customHeight="1">
      <c r="AK6431" s="114"/>
      <c r="AL6431" s="41"/>
      <c r="AM6431" s="41"/>
      <c r="AN6431" s="41"/>
      <c r="AO6431" s="41"/>
      <c r="AP6431" s="41"/>
      <c r="AQ6431" s="41"/>
      <c r="AR6431" s="41"/>
      <c r="AS6431" s="41"/>
      <c r="AT6431" s="41"/>
      <c r="AU6431" s="41"/>
      <c r="AV6431" s="41"/>
      <c r="AW6431" s="41"/>
      <c r="AX6431" s="41"/>
      <c r="AY6431" s="41"/>
      <c r="AZ6431" s="41"/>
      <c r="BA6431" s="41"/>
      <c r="BB6431" s="41"/>
      <c r="BC6431" s="41"/>
      <c r="BD6431" s="41"/>
      <c r="BE6431" s="41"/>
      <c r="BF6431" s="41"/>
      <c r="BG6431" s="41"/>
      <c r="BH6431" s="41"/>
      <c r="BI6431" s="41"/>
      <c r="BJ6431" s="41"/>
      <c r="BK6431" s="41"/>
      <c r="BL6431" s="41"/>
      <c r="BM6431" s="41"/>
      <c r="BN6431" s="41"/>
      <c r="BO6431" s="41"/>
      <c r="BP6431" s="108"/>
      <c r="CG6431" s="102"/>
      <c r="CI6431" s="45"/>
    </row>
    <row r="6432" spans="37:87" ht="13" customHeight="1">
      <c r="AK6432" s="114"/>
      <c r="AL6432" s="41"/>
      <c r="AM6432" s="41"/>
      <c r="AN6432" s="41"/>
      <c r="AO6432" s="41"/>
      <c r="AP6432" s="41"/>
      <c r="AQ6432" s="41"/>
      <c r="AR6432" s="41"/>
      <c r="AS6432" s="41"/>
      <c r="AT6432" s="41"/>
      <c r="AU6432" s="41"/>
      <c r="AV6432" s="41"/>
      <c r="AW6432" s="41"/>
      <c r="AX6432" s="41"/>
      <c r="AY6432" s="41"/>
      <c r="AZ6432" s="41"/>
      <c r="BA6432" s="41"/>
      <c r="BB6432" s="41"/>
      <c r="BC6432" s="41"/>
      <c r="BD6432" s="41"/>
      <c r="BE6432" s="41"/>
      <c r="BF6432" s="41"/>
      <c r="BG6432" s="41"/>
      <c r="BH6432" s="41"/>
      <c r="BI6432" s="41"/>
      <c r="BJ6432" s="41"/>
      <c r="BK6432" s="41"/>
      <c r="BL6432" s="41"/>
      <c r="BM6432" s="41"/>
      <c r="BN6432" s="41"/>
      <c r="BO6432" s="41"/>
      <c r="BP6432" s="108"/>
      <c r="CG6432" s="102"/>
      <c r="CI6432" s="45"/>
    </row>
    <row r="6433" spans="37:87" ht="13" customHeight="1">
      <c r="AK6433" s="114"/>
      <c r="AL6433" s="41"/>
      <c r="AM6433" s="41"/>
      <c r="AN6433" s="41"/>
      <c r="AO6433" s="41"/>
      <c r="AP6433" s="41"/>
      <c r="AQ6433" s="41"/>
      <c r="AR6433" s="41"/>
      <c r="AS6433" s="41"/>
      <c r="AT6433" s="41"/>
      <c r="AU6433" s="41"/>
      <c r="AV6433" s="41"/>
      <c r="AW6433" s="41"/>
      <c r="AX6433" s="41"/>
      <c r="AY6433" s="41"/>
      <c r="AZ6433" s="41"/>
      <c r="BA6433" s="41"/>
      <c r="BB6433" s="41"/>
      <c r="BC6433" s="41"/>
      <c r="BD6433" s="41"/>
      <c r="BE6433" s="41"/>
      <c r="BF6433" s="41"/>
      <c r="BG6433" s="41"/>
      <c r="BH6433" s="41"/>
      <c r="BI6433" s="41"/>
      <c r="BJ6433" s="41"/>
      <c r="BK6433" s="41"/>
      <c r="BL6433" s="41"/>
      <c r="BM6433" s="41"/>
      <c r="BN6433" s="41"/>
      <c r="BO6433" s="41"/>
      <c r="BP6433" s="108"/>
      <c r="CG6433" s="102"/>
      <c r="CI6433" s="45"/>
    </row>
    <row r="6434" spans="37:87" ht="13" customHeight="1">
      <c r="AK6434" s="114"/>
      <c r="AL6434" s="41"/>
      <c r="AM6434" s="41"/>
      <c r="AN6434" s="41"/>
      <c r="AO6434" s="41"/>
      <c r="AP6434" s="41"/>
      <c r="AQ6434" s="41"/>
      <c r="AR6434" s="41"/>
      <c r="AS6434" s="41"/>
      <c r="AT6434" s="41"/>
      <c r="AU6434" s="41"/>
      <c r="AV6434" s="41"/>
      <c r="AW6434" s="41"/>
      <c r="AX6434" s="41"/>
      <c r="AY6434" s="41"/>
      <c r="AZ6434" s="41"/>
      <c r="BA6434" s="41"/>
      <c r="BB6434" s="41"/>
      <c r="BC6434" s="41"/>
      <c r="BD6434" s="41"/>
      <c r="BE6434" s="41"/>
      <c r="BF6434" s="41"/>
      <c r="BG6434" s="41"/>
      <c r="BH6434" s="41"/>
      <c r="BI6434" s="41"/>
      <c r="BJ6434" s="41"/>
      <c r="BK6434" s="41"/>
      <c r="BL6434" s="41"/>
      <c r="BM6434" s="41"/>
      <c r="BN6434" s="41"/>
      <c r="BO6434" s="41"/>
      <c r="BP6434" s="108"/>
      <c r="CG6434" s="102"/>
      <c r="CI6434" s="45"/>
    </row>
    <row r="6435" spans="37:87" ht="13" customHeight="1">
      <c r="AK6435" s="114"/>
      <c r="AL6435" s="41"/>
      <c r="AM6435" s="41"/>
      <c r="AN6435" s="41"/>
      <c r="AO6435" s="41"/>
      <c r="AP6435" s="41"/>
      <c r="AQ6435" s="41"/>
      <c r="AR6435" s="41"/>
      <c r="AS6435" s="41"/>
      <c r="AT6435" s="41"/>
      <c r="AU6435" s="41"/>
      <c r="AV6435" s="41"/>
      <c r="AW6435" s="41"/>
      <c r="AX6435" s="41"/>
      <c r="AY6435" s="41"/>
      <c r="AZ6435" s="41"/>
      <c r="BA6435" s="41"/>
      <c r="BB6435" s="41"/>
      <c r="BC6435" s="41"/>
      <c r="BD6435" s="41"/>
      <c r="BE6435" s="41"/>
      <c r="BF6435" s="41"/>
      <c r="BG6435" s="41"/>
      <c r="BH6435" s="41"/>
      <c r="BI6435" s="41"/>
      <c r="BJ6435" s="41"/>
      <c r="BK6435" s="41"/>
      <c r="BL6435" s="41"/>
      <c r="BM6435" s="41"/>
      <c r="BN6435" s="41"/>
      <c r="BO6435" s="41"/>
      <c r="BP6435" s="108"/>
      <c r="CG6435" s="102"/>
      <c r="CI6435" s="45"/>
    </row>
    <row r="6436" spans="37:87" ht="13" customHeight="1">
      <c r="AK6436" s="114"/>
      <c r="AL6436" s="41"/>
      <c r="AM6436" s="41"/>
      <c r="AN6436" s="41"/>
      <c r="AO6436" s="41"/>
      <c r="AP6436" s="41"/>
      <c r="AQ6436" s="41"/>
      <c r="AR6436" s="41"/>
      <c r="AS6436" s="41"/>
      <c r="AT6436" s="41"/>
      <c r="AU6436" s="41"/>
      <c r="AV6436" s="41"/>
      <c r="AW6436" s="41"/>
      <c r="AX6436" s="41"/>
      <c r="AY6436" s="41"/>
      <c r="AZ6436" s="41"/>
      <c r="BA6436" s="41"/>
      <c r="BB6436" s="41"/>
      <c r="BC6436" s="41"/>
      <c r="BD6436" s="41"/>
      <c r="BE6436" s="41"/>
      <c r="BF6436" s="41"/>
      <c r="BG6436" s="41"/>
      <c r="BH6436" s="41"/>
      <c r="BI6436" s="41"/>
      <c r="BJ6436" s="41"/>
      <c r="BK6436" s="41"/>
      <c r="BL6436" s="41"/>
      <c r="BM6436" s="41"/>
      <c r="BN6436" s="41"/>
      <c r="BO6436" s="41"/>
      <c r="BP6436" s="108"/>
      <c r="CG6436" s="102"/>
      <c r="CI6436" s="45"/>
    </row>
    <row r="6437" spans="37:87" ht="13" customHeight="1">
      <c r="AK6437" s="114"/>
      <c r="AL6437" s="41"/>
      <c r="AM6437" s="41"/>
      <c r="AN6437" s="41"/>
      <c r="AO6437" s="41"/>
      <c r="AP6437" s="41"/>
      <c r="AQ6437" s="41"/>
      <c r="AR6437" s="41"/>
      <c r="AS6437" s="41"/>
      <c r="AT6437" s="41"/>
      <c r="AU6437" s="41"/>
      <c r="AV6437" s="41"/>
      <c r="AW6437" s="41"/>
      <c r="AX6437" s="41"/>
      <c r="AY6437" s="41"/>
      <c r="AZ6437" s="41"/>
      <c r="BA6437" s="41"/>
      <c r="BB6437" s="41"/>
      <c r="BC6437" s="41"/>
      <c r="BD6437" s="41"/>
      <c r="BE6437" s="41"/>
      <c r="BF6437" s="41"/>
      <c r="BG6437" s="41"/>
      <c r="BH6437" s="41"/>
      <c r="BI6437" s="41"/>
      <c r="BJ6437" s="41"/>
      <c r="BK6437" s="41"/>
      <c r="BL6437" s="41"/>
      <c r="BM6437" s="41"/>
      <c r="BN6437" s="41"/>
      <c r="BO6437" s="41"/>
      <c r="BP6437" s="108"/>
      <c r="CG6437" s="102"/>
      <c r="CI6437" s="45"/>
    </row>
    <row r="6438" spans="37:87" ht="13" customHeight="1">
      <c r="AK6438" s="114"/>
      <c r="AL6438" s="41"/>
      <c r="AM6438" s="41"/>
      <c r="AN6438" s="41"/>
      <c r="AO6438" s="41"/>
      <c r="AP6438" s="41"/>
      <c r="AQ6438" s="41"/>
      <c r="AR6438" s="41"/>
      <c r="AS6438" s="41"/>
      <c r="AT6438" s="41"/>
      <c r="AU6438" s="41"/>
      <c r="AV6438" s="41"/>
      <c r="AW6438" s="41"/>
      <c r="AX6438" s="41"/>
      <c r="AY6438" s="41"/>
      <c r="AZ6438" s="41"/>
      <c r="BA6438" s="41"/>
      <c r="BB6438" s="41"/>
      <c r="BC6438" s="41"/>
      <c r="BD6438" s="41"/>
      <c r="BE6438" s="41"/>
      <c r="BF6438" s="41"/>
      <c r="BG6438" s="41"/>
      <c r="BH6438" s="41"/>
      <c r="BI6438" s="41"/>
      <c r="BJ6438" s="41"/>
      <c r="BK6438" s="41"/>
      <c r="BL6438" s="41"/>
      <c r="BM6438" s="41"/>
      <c r="BN6438" s="41"/>
      <c r="BO6438" s="41"/>
      <c r="BP6438" s="108"/>
      <c r="CG6438" s="102"/>
      <c r="CI6438" s="45"/>
    </row>
    <row r="6439" spans="37:87" ht="13" customHeight="1">
      <c r="AK6439" s="114"/>
      <c r="AL6439" s="41"/>
      <c r="AM6439" s="41"/>
      <c r="AN6439" s="41"/>
      <c r="AO6439" s="41"/>
      <c r="AP6439" s="41"/>
      <c r="AQ6439" s="41"/>
      <c r="AR6439" s="41"/>
      <c r="AS6439" s="41"/>
      <c r="AT6439" s="41"/>
      <c r="AU6439" s="41"/>
      <c r="AV6439" s="41"/>
      <c r="AW6439" s="41"/>
      <c r="AX6439" s="41"/>
      <c r="AY6439" s="41"/>
      <c r="AZ6439" s="41"/>
      <c r="BA6439" s="41"/>
      <c r="BB6439" s="41"/>
      <c r="BC6439" s="41"/>
      <c r="BD6439" s="41"/>
      <c r="BE6439" s="41"/>
      <c r="BF6439" s="41"/>
      <c r="BG6439" s="41"/>
      <c r="BH6439" s="41"/>
      <c r="BI6439" s="41"/>
      <c r="BJ6439" s="41"/>
      <c r="BK6439" s="41"/>
      <c r="BL6439" s="41"/>
      <c r="BM6439" s="41"/>
      <c r="BN6439" s="41"/>
      <c r="BO6439" s="41"/>
      <c r="BP6439" s="108"/>
      <c r="CG6439" s="102"/>
      <c r="CI6439" s="45"/>
    </row>
    <row r="6440" spans="37:87" ht="13" customHeight="1">
      <c r="AK6440" s="114"/>
      <c r="AL6440" s="41"/>
      <c r="AM6440" s="41"/>
      <c r="AN6440" s="41"/>
      <c r="AO6440" s="41"/>
      <c r="AP6440" s="41"/>
      <c r="AQ6440" s="41"/>
      <c r="AR6440" s="41"/>
      <c r="AS6440" s="41"/>
      <c r="AT6440" s="41"/>
      <c r="AU6440" s="41"/>
      <c r="AV6440" s="41"/>
      <c r="AW6440" s="41"/>
      <c r="AX6440" s="41"/>
      <c r="AY6440" s="41"/>
      <c r="AZ6440" s="41"/>
      <c r="BA6440" s="41"/>
      <c r="BB6440" s="41"/>
      <c r="BC6440" s="41"/>
      <c r="BD6440" s="41"/>
      <c r="BE6440" s="41"/>
      <c r="BF6440" s="41"/>
      <c r="BG6440" s="41"/>
      <c r="BH6440" s="41"/>
      <c r="BI6440" s="41"/>
      <c r="BJ6440" s="41"/>
      <c r="BK6440" s="41"/>
      <c r="BL6440" s="41"/>
      <c r="BM6440" s="41"/>
      <c r="BN6440" s="41"/>
      <c r="BO6440" s="41"/>
      <c r="BP6440" s="108"/>
      <c r="CG6440" s="102"/>
      <c r="CI6440" s="45"/>
    </row>
    <row r="6441" spans="37:87" ht="13" customHeight="1">
      <c r="AK6441" s="114"/>
      <c r="AL6441" s="41"/>
      <c r="AM6441" s="41"/>
      <c r="AN6441" s="41"/>
      <c r="AO6441" s="41"/>
      <c r="AP6441" s="41"/>
      <c r="AQ6441" s="41"/>
      <c r="AR6441" s="41"/>
      <c r="AS6441" s="41"/>
      <c r="AT6441" s="41"/>
      <c r="AU6441" s="41"/>
      <c r="AV6441" s="41"/>
      <c r="AW6441" s="41"/>
      <c r="AX6441" s="41"/>
      <c r="AY6441" s="41"/>
      <c r="AZ6441" s="41"/>
      <c r="BA6441" s="41"/>
      <c r="BB6441" s="41"/>
      <c r="BC6441" s="41"/>
      <c r="BD6441" s="41"/>
      <c r="BE6441" s="41"/>
      <c r="BF6441" s="41"/>
      <c r="BG6441" s="41"/>
      <c r="BH6441" s="41"/>
      <c r="BI6441" s="41"/>
      <c r="BJ6441" s="41"/>
      <c r="BK6441" s="41"/>
      <c r="BL6441" s="41"/>
      <c r="BM6441" s="41"/>
      <c r="BN6441" s="41"/>
      <c r="BO6441" s="41"/>
      <c r="BP6441" s="108"/>
      <c r="CG6441" s="102"/>
      <c r="CI6441" s="45"/>
    </row>
    <row r="6442" spans="37:87" ht="13" customHeight="1">
      <c r="AK6442" s="114"/>
      <c r="AL6442" s="41"/>
      <c r="AM6442" s="41"/>
      <c r="AN6442" s="41"/>
      <c r="AO6442" s="41"/>
      <c r="AP6442" s="41"/>
      <c r="AQ6442" s="41"/>
      <c r="AR6442" s="41"/>
      <c r="AS6442" s="41"/>
      <c r="AT6442" s="41"/>
      <c r="AU6442" s="41"/>
      <c r="AV6442" s="41"/>
      <c r="AW6442" s="41"/>
      <c r="AX6442" s="41"/>
      <c r="AY6442" s="41"/>
      <c r="AZ6442" s="41"/>
      <c r="BA6442" s="41"/>
      <c r="BB6442" s="41"/>
      <c r="BC6442" s="41"/>
      <c r="BD6442" s="41"/>
      <c r="BE6442" s="41"/>
      <c r="BF6442" s="41"/>
      <c r="BG6442" s="41"/>
      <c r="BH6442" s="41"/>
      <c r="BI6442" s="41"/>
      <c r="BJ6442" s="41"/>
      <c r="BK6442" s="41"/>
      <c r="BL6442" s="41"/>
      <c r="BM6442" s="41"/>
      <c r="BN6442" s="41"/>
      <c r="BO6442" s="41"/>
      <c r="BP6442" s="108"/>
      <c r="CG6442" s="102"/>
      <c r="CI6442" s="45"/>
    </row>
    <row r="6443" spans="37:87" ht="13" customHeight="1">
      <c r="AK6443" s="114"/>
      <c r="AL6443" s="41"/>
      <c r="AM6443" s="41"/>
      <c r="AN6443" s="41"/>
      <c r="AO6443" s="41"/>
      <c r="AP6443" s="41"/>
      <c r="AQ6443" s="41"/>
      <c r="AR6443" s="41"/>
      <c r="AS6443" s="41"/>
      <c r="AT6443" s="41"/>
      <c r="AU6443" s="41"/>
      <c r="AV6443" s="41"/>
      <c r="AW6443" s="41"/>
      <c r="AX6443" s="41"/>
      <c r="AY6443" s="41"/>
      <c r="AZ6443" s="41"/>
      <c r="BA6443" s="41"/>
      <c r="BB6443" s="41"/>
      <c r="BC6443" s="41"/>
      <c r="BD6443" s="41"/>
      <c r="BE6443" s="41"/>
      <c r="BF6443" s="41"/>
      <c r="BG6443" s="41"/>
      <c r="BH6443" s="41"/>
      <c r="BI6443" s="41"/>
      <c r="BJ6443" s="41"/>
      <c r="BK6443" s="41"/>
      <c r="BL6443" s="41"/>
      <c r="BM6443" s="41"/>
      <c r="BN6443" s="41"/>
      <c r="BO6443" s="41"/>
      <c r="BP6443" s="108"/>
      <c r="CG6443" s="102"/>
      <c r="CI6443" s="45"/>
    </row>
    <row r="6444" spans="37:87" ht="13" customHeight="1">
      <c r="AK6444" s="114"/>
      <c r="AL6444" s="41"/>
      <c r="AM6444" s="41"/>
      <c r="AN6444" s="41"/>
      <c r="AO6444" s="41"/>
      <c r="AP6444" s="41"/>
      <c r="AQ6444" s="41"/>
      <c r="AR6444" s="41"/>
      <c r="AS6444" s="41"/>
      <c r="AT6444" s="41"/>
      <c r="AU6444" s="41"/>
      <c r="AV6444" s="41"/>
      <c r="AW6444" s="41"/>
      <c r="AX6444" s="41"/>
      <c r="AY6444" s="41"/>
      <c r="AZ6444" s="41"/>
      <c r="BA6444" s="41"/>
      <c r="BB6444" s="41"/>
      <c r="BC6444" s="41"/>
      <c r="BD6444" s="41"/>
      <c r="BE6444" s="41"/>
      <c r="BF6444" s="41"/>
      <c r="BG6444" s="41"/>
      <c r="BH6444" s="41"/>
      <c r="BI6444" s="41"/>
      <c r="BJ6444" s="41"/>
      <c r="BK6444" s="41"/>
      <c r="BL6444" s="41"/>
      <c r="BM6444" s="41"/>
      <c r="BN6444" s="41"/>
      <c r="BO6444" s="41"/>
      <c r="BP6444" s="108"/>
      <c r="CG6444" s="102"/>
      <c r="CI6444" s="45"/>
    </row>
    <row r="6445" spans="37:87" ht="13" customHeight="1">
      <c r="AK6445" s="114"/>
      <c r="AL6445" s="41"/>
      <c r="AM6445" s="41"/>
      <c r="AN6445" s="41"/>
      <c r="AO6445" s="41"/>
      <c r="AP6445" s="41"/>
      <c r="AQ6445" s="41"/>
      <c r="AR6445" s="41"/>
      <c r="AS6445" s="41"/>
      <c r="AT6445" s="41"/>
      <c r="AU6445" s="41"/>
      <c r="AV6445" s="41"/>
      <c r="AW6445" s="41"/>
      <c r="AX6445" s="41"/>
      <c r="AY6445" s="41"/>
      <c r="AZ6445" s="41"/>
      <c r="BA6445" s="41"/>
      <c r="BB6445" s="41"/>
      <c r="BC6445" s="41"/>
      <c r="BD6445" s="41"/>
      <c r="BE6445" s="41"/>
      <c r="BF6445" s="41"/>
      <c r="BG6445" s="41"/>
      <c r="BH6445" s="41"/>
      <c r="BI6445" s="41"/>
      <c r="BJ6445" s="41"/>
      <c r="BK6445" s="41"/>
      <c r="BL6445" s="41"/>
      <c r="BM6445" s="41"/>
      <c r="BN6445" s="41"/>
      <c r="BO6445" s="41"/>
      <c r="BP6445" s="108"/>
      <c r="CG6445" s="102"/>
      <c r="CI6445" s="45"/>
    </row>
    <row r="6446" spans="37:87" ht="13" customHeight="1">
      <c r="AK6446" s="114"/>
      <c r="AL6446" s="41"/>
      <c r="AM6446" s="41"/>
      <c r="AN6446" s="41"/>
      <c r="AO6446" s="41"/>
      <c r="AP6446" s="41"/>
      <c r="AQ6446" s="41"/>
      <c r="AR6446" s="41"/>
      <c r="AS6446" s="41"/>
      <c r="AT6446" s="41"/>
      <c r="AU6446" s="41"/>
      <c r="AV6446" s="41"/>
      <c r="AW6446" s="41"/>
      <c r="AX6446" s="41"/>
      <c r="AY6446" s="41"/>
      <c r="AZ6446" s="41"/>
      <c r="BA6446" s="41"/>
      <c r="BB6446" s="41"/>
      <c r="BC6446" s="41"/>
      <c r="BD6446" s="41"/>
      <c r="BE6446" s="41"/>
      <c r="BF6446" s="41"/>
      <c r="BG6446" s="41"/>
      <c r="BH6446" s="41"/>
      <c r="BI6446" s="41"/>
      <c r="BJ6446" s="41"/>
      <c r="BK6446" s="41"/>
      <c r="BL6446" s="41"/>
      <c r="BM6446" s="41"/>
      <c r="BN6446" s="41"/>
      <c r="BO6446" s="41"/>
      <c r="BP6446" s="108"/>
      <c r="CG6446" s="102"/>
      <c r="CI6446" s="45"/>
    </row>
    <row r="6447" spans="37:87" ht="13" customHeight="1">
      <c r="AK6447" s="114"/>
      <c r="AL6447" s="41"/>
      <c r="AM6447" s="41"/>
      <c r="AN6447" s="41"/>
      <c r="AO6447" s="41"/>
      <c r="AP6447" s="41"/>
      <c r="AQ6447" s="41"/>
      <c r="AR6447" s="41"/>
      <c r="AS6447" s="41"/>
      <c r="AT6447" s="41"/>
      <c r="AU6447" s="41"/>
      <c r="AV6447" s="41"/>
      <c r="AW6447" s="41"/>
      <c r="AX6447" s="41"/>
      <c r="AY6447" s="41"/>
      <c r="AZ6447" s="41"/>
      <c r="BA6447" s="41"/>
      <c r="BB6447" s="41"/>
      <c r="BC6447" s="41"/>
      <c r="BD6447" s="41"/>
      <c r="BE6447" s="41"/>
      <c r="BF6447" s="41"/>
      <c r="BG6447" s="41"/>
      <c r="BH6447" s="41"/>
      <c r="BI6447" s="41"/>
      <c r="BJ6447" s="41"/>
      <c r="BK6447" s="41"/>
      <c r="BL6447" s="41"/>
      <c r="BM6447" s="41"/>
      <c r="BN6447" s="41"/>
      <c r="BO6447" s="41"/>
      <c r="BP6447" s="108"/>
      <c r="CG6447" s="102"/>
      <c r="CI6447" s="45"/>
    </row>
    <row r="6448" spans="37:87" ht="13" customHeight="1">
      <c r="AK6448" s="114"/>
      <c r="AL6448" s="41"/>
      <c r="AM6448" s="41"/>
      <c r="AN6448" s="41"/>
      <c r="AO6448" s="41"/>
      <c r="AP6448" s="41"/>
      <c r="AQ6448" s="41"/>
      <c r="AR6448" s="41"/>
      <c r="AS6448" s="41"/>
      <c r="AT6448" s="41"/>
      <c r="AU6448" s="41"/>
      <c r="AV6448" s="41"/>
      <c r="AW6448" s="41"/>
      <c r="AX6448" s="41"/>
      <c r="AY6448" s="41"/>
      <c r="AZ6448" s="41"/>
      <c r="BA6448" s="41"/>
      <c r="BB6448" s="41"/>
      <c r="BC6448" s="41"/>
      <c r="BD6448" s="41"/>
      <c r="BE6448" s="41"/>
      <c r="BF6448" s="41"/>
      <c r="BG6448" s="41"/>
      <c r="BH6448" s="41"/>
      <c r="BI6448" s="41"/>
      <c r="BJ6448" s="41"/>
      <c r="BK6448" s="41"/>
      <c r="BL6448" s="41"/>
      <c r="BM6448" s="41"/>
      <c r="BN6448" s="41"/>
      <c r="BO6448" s="41"/>
      <c r="BP6448" s="108"/>
      <c r="CG6448" s="102"/>
      <c r="CI6448" s="45"/>
    </row>
    <row r="6449" spans="37:87" ht="13" customHeight="1">
      <c r="AK6449" s="114"/>
      <c r="AL6449" s="41"/>
      <c r="AM6449" s="41"/>
      <c r="AN6449" s="41"/>
      <c r="AO6449" s="41"/>
      <c r="AP6449" s="41"/>
      <c r="AQ6449" s="41"/>
      <c r="AR6449" s="41"/>
      <c r="AS6449" s="41"/>
      <c r="AT6449" s="41"/>
      <c r="AU6449" s="41"/>
      <c r="AV6449" s="41"/>
      <c r="AW6449" s="41"/>
      <c r="AX6449" s="41"/>
      <c r="AY6449" s="41"/>
      <c r="AZ6449" s="41"/>
      <c r="BA6449" s="41"/>
      <c r="BB6449" s="41"/>
      <c r="BC6449" s="41"/>
      <c r="BD6449" s="41"/>
      <c r="BE6449" s="41"/>
      <c r="BF6449" s="41"/>
      <c r="BG6449" s="41"/>
      <c r="BH6449" s="41"/>
      <c r="BI6449" s="41"/>
      <c r="BJ6449" s="41"/>
      <c r="BK6449" s="41"/>
      <c r="BL6449" s="41"/>
      <c r="BM6449" s="41"/>
      <c r="BN6449" s="41"/>
      <c r="BO6449" s="41"/>
      <c r="BP6449" s="108"/>
      <c r="CG6449" s="102"/>
      <c r="CI6449" s="45"/>
    </row>
    <row r="6450" spans="37:87" ht="13" customHeight="1">
      <c r="AK6450" s="114"/>
      <c r="AL6450" s="41"/>
      <c r="AM6450" s="41"/>
      <c r="AN6450" s="41"/>
      <c r="AO6450" s="41"/>
      <c r="AP6450" s="41"/>
      <c r="AQ6450" s="41"/>
      <c r="AR6450" s="41"/>
      <c r="AS6450" s="41"/>
      <c r="AT6450" s="41"/>
      <c r="AU6450" s="41"/>
      <c r="AV6450" s="41"/>
      <c r="AW6450" s="41"/>
      <c r="AX6450" s="41"/>
      <c r="AY6450" s="41"/>
      <c r="AZ6450" s="41"/>
      <c r="BA6450" s="41"/>
      <c r="BB6450" s="41"/>
      <c r="BC6450" s="41"/>
      <c r="BD6450" s="41"/>
      <c r="BE6450" s="41"/>
      <c r="BF6450" s="41"/>
      <c r="BG6450" s="41"/>
      <c r="BH6450" s="41"/>
      <c r="BI6450" s="41"/>
      <c r="BJ6450" s="41"/>
      <c r="BK6450" s="41"/>
      <c r="BL6450" s="41"/>
      <c r="BM6450" s="41"/>
      <c r="BN6450" s="41"/>
      <c r="BO6450" s="41"/>
      <c r="BP6450" s="108"/>
      <c r="CG6450" s="102"/>
      <c r="CI6450" s="45"/>
    </row>
    <row r="6451" spans="37:87" ht="13" customHeight="1">
      <c r="AK6451" s="114"/>
      <c r="AL6451" s="41"/>
      <c r="AM6451" s="41"/>
      <c r="AN6451" s="41"/>
      <c r="AO6451" s="41"/>
      <c r="AP6451" s="41"/>
      <c r="AQ6451" s="41"/>
      <c r="AR6451" s="41"/>
      <c r="AS6451" s="41"/>
      <c r="AT6451" s="41"/>
      <c r="AU6451" s="41"/>
      <c r="AV6451" s="41"/>
      <c r="AW6451" s="41"/>
      <c r="AX6451" s="41"/>
      <c r="AY6451" s="41"/>
      <c r="AZ6451" s="41"/>
      <c r="BA6451" s="41"/>
      <c r="BB6451" s="41"/>
      <c r="BC6451" s="41"/>
      <c r="BD6451" s="41"/>
      <c r="BE6451" s="41"/>
      <c r="BF6451" s="41"/>
      <c r="BG6451" s="41"/>
      <c r="BH6451" s="41"/>
      <c r="BI6451" s="41"/>
      <c r="BJ6451" s="41"/>
      <c r="BK6451" s="41"/>
      <c r="BL6451" s="41"/>
      <c r="BM6451" s="41"/>
      <c r="BN6451" s="41"/>
      <c r="BO6451" s="41"/>
      <c r="BP6451" s="108"/>
      <c r="CG6451" s="102"/>
      <c r="CI6451" s="45"/>
    </row>
    <row r="6452" spans="37:87" ht="13" customHeight="1">
      <c r="AK6452" s="114"/>
      <c r="AL6452" s="41"/>
      <c r="AM6452" s="41"/>
      <c r="AN6452" s="41"/>
      <c r="AO6452" s="41"/>
      <c r="AP6452" s="41"/>
      <c r="AQ6452" s="41"/>
      <c r="AR6452" s="41"/>
      <c r="AS6452" s="41"/>
      <c r="AT6452" s="41"/>
      <c r="AU6452" s="41"/>
      <c r="AV6452" s="41"/>
      <c r="AW6452" s="41"/>
      <c r="AX6452" s="41"/>
      <c r="AY6452" s="41"/>
      <c r="AZ6452" s="41"/>
      <c r="BA6452" s="41"/>
      <c r="BB6452" s="41"/>
      <c r="BC6452" s="41"/>
      <c r="BD6452" s="41"/>
      <c r="BE6452" s="41"/>
      <c r="BF6452" s="41"/>
      <c r="BG6452" s="41"/>
      <c r="BH6452" s="41"/>
      <c r="BI6452" s="41"/>
      <c r="BJ6452" s="41"/>
      <c r="BK6452" s="41"/>
      <c r="BL6452" s="41"/>
      <c r="BM6452" s="41"/>
      <c r="BN6452" s="41"/>
      <c r="BO6452" s="41"/>
      <c r="BP6452" s="108"/>
      <c r="CG6452" s="102"/>
      <c r="CI6452" s="45"/>
    </row>
    <row r="6453" spans="37:87" ht="13" customHeight="1">
      <c r="AK6453" s="114"/>
      <c r="AL6453" s="41"/>
      <c r="AM6453" s="41"/>
      <c r="AN6453" s="41"/>
      <c r="AO6453" s="41"/>
      <c r="AP6453" s="41"/>
      <c r="AQ6453" s="41"/>
      <c r="AR6453" s="41"/>
      <c r="AS6453" s="41"/>
      <c r="AT6453" s="41"/>
      <c r="AU6453" s="41"/>
      <c r="AV6453" s="41"/>
      <c r="AW6453" s="41"/>
      <c r="AX6453" s="41"/>
      <c r="AY6453" s="41"/>
      <c r="AZ6453" s="41"/>
      <c r="BA6453" s="41"/>
      <c r="BB6453" s="41"/>
      <c r="BC6453" s="41"/>
      <c r="BD6453" s="41"/>
      <c r="BE6453" s="41"/>
      <c r="BF6453" s="41"/>
      <c r="BG6453" s="41"/>
      <c r="BH6453" s="41"/>
      <c r="BI6453" s="41"/>
      <c r="BJ6453" s="41"/>
      <c r="BK6453" s="41"/>
      <c r="BL6453" s="41"/>
      <c r="BM6453" s="41"/>
      <c r="BN6453" s="41"/>
      <c r="BO6453" s="41"/>
      <c r="BP6453" s="108"/>
      <c r="CG6453" s="102"/>
      <c r="CI6453" s="45"/>
    </row>
    <row r="6454" spans="37:87" ht="13" customHeight="1">
      <c r="AK6454" s="114"/>
      <c r="AL6454" s="41"/>
      <c r="AM6454" s="41"/>
      <c r="AN6454" s="41"/>
      <c r="AO6454" s="41"/>
      <c r="AP6454" s="41"/>
      <c r="AQ6454" s="41"/>
      <c r="AR6454" s="41"/>
      <c r="AS6454" s="41"/>
      <c r="AT6454" s="41"/>
      <c r="AU6454" s="41"/>
      <c r="AV6454" s="41"/>
      <c r="AW6454" s="41"/>
      <c r="AX6454" s="41"/>
      <c r="AY6454" s="41"/>
      <c r="AZ6454" s="41"/>
      <c r="BA6454" s="41"/>
      <c r="BB6454" s="41"/>
      <c r="BC6454" s="41"/>
      <c r="BD6454" s="41"/>
      <c r="BE6454" s="41"/>
      <c r="BF6454" s="41"/>
      <c r="BG6454" s="41"/>
      <c r="BH6454" s="41"/>
      <c r="BI6454" s="41"/>
      <c r="BJ6454" s="41"/>
      <c r="BK6454" s="41"/>
      <c r="BL6454" s="41"/>
      <c r="BM6454" s="41"/>
      <c r="BN6454" s="41"/>
      <c r="BO6454" s="41"/>
      <c r="BP6454" s="108"/>
      <c r="CG6454" s="102"/>
      <c r="CI6454" s="45"/>
    </row>
    <row r="6455" spans="37:87" ht="13" customHeight="1">
      <c r="AK6455" s="114"/>
      <c r="AL6455" s="41"/>
      <c r="AM6455" s="41"/>
      <c r="AN6455" s="41"/>
      <c r="AO6455" s="41"/>
      <c r="AP6455" s="41"/>
      <c r="AQ6455" s="41"/>
      <c r="AR6455" s="41"/>
      <c r="AS6455" s="41"/>
      <c r="AT6455" s="41"/>
      <c r="AU6455" s="41"/>
      <c r="AV6455" s="41"/>
      <c r="AW6455" s="41"/>
      <c r="AX6455" s="41"/>
      <c r="AY6455" s="41"/>
      <c r="AZ6455" s="41"/>
      <c r="BA6455" s="41"/>
      <c r="BB6455" s="41"/>
      <c r="BC6455" s="41"/>
      <c r="BD6455" s="41"/>
      <c r="BE6455" s="41"/>
      <c r="BF6455" s="41"/>
      <c r="BG6455" s="41"/>
      <c r="BH6455" s="41"/>
      <c r="BI6455" s="41"/>
      <c r="BJ6455" s="41"/>
      <c r="BK6455" s="41"/>
      <c r="BL6455" s="41"/>
      <c r="BM6455" s="41"/>
      <c r="BN6455" s="41"/>
      <c r="BO6455" s="41"/>
      <c r="BP6455" s="108"/>
      <c r="CG6455" s="102"/>
      <c r="CI6455" s="45"/>
    </row>
    <row r="6456" spans="37:87" ht="13" customHeight="1">
      <c r="AK6456" s="114"/>
      <c r="AL6456" s="41"/>
      <c r="AM6456" s="41"/>
      <c r="AN6456" s="41"/>
      <c r="AO6456" s="41"/>
      <c r="AP6456" s="41"/>
      <c r="AQ6456" s="41"/>
      <c r="AR6456" s="41"/>
      <c r="AS6456" s="41"/>
      <c r="AT6456" s="41"/>
      <c r="AU6456" s="41"/>
      <c r="AV6456" s="41"/>
      <c r="AW6456" s="41"/>
      <c r="AX6456" s="41"/>
      <c r="AY6456" s="41"/>
      <c r="AZ6456" s="41"/>
      <c r="BA6456" s="41"/>
      <c r="BB6456" s="41"/>
      <c r="BC6456" s="41"/>
      <c r="BD6456" s="41"/>
      <c r="BE6456" s="41"/>
      <c r="BF6456" s="41"/>
      <c r="BG6456" s="41"/>
      <c r="BH6456" s="41"/>
      <c r="BI6456" s="41"/>
      <c r="BJ6456" s="41"/>
      <c r="BK6456" s="41"/>
      <c r="BL6456" s="41"/>
      <c r="BM6456" s="41"/>
      <c r="BN6456" s="41"/>
      <c r="BO6456" s="41"/>
      <c r="BP6456" s="108"/>
      <c r="CG6456" s="102"/>
      <c r="CI6456" s="45"/>
    </row>
    <row r="6457" spans="37:87" ht="13" customHeight="1">
      <c r="AK6457" s="114"/>
      <c r="AL6457" s="41"/>
      <c r="AM6457" s="41"/>
      <c r="AN6457" s="41"/>
      <c r="AO6457" s="41"/>
      <c r="AP6457" s="41"/>
      <c r="AQ6457" s="41"/>
      <c r="AR6457" s="41"/>
      <c r="AS6457" s="41"/>
      <c r="AT6457" s="41"/>
      <c r="AU6457" s="41"/>
      <c r="AV6457" s="41"/>
      <c r="AW6457" s="41"/>
      <c r="AX6457" s="41"/>
      <c r="AY6457" s="41"/>
      <c r="AZ6457" s="41"/>
      <c r="BA6457" s="41"/>
      <c r="BB6457" s="41"/>
      <c r="BC6457" s="41"/>
      <c r="BD6457" s="41"/>
      <c r="BE6457" s="41"/>
      <c r="BF6457" s="41"/>
      <c r="BG6457" s="41"/>
      <c r="BH6457" s="41"/>
      <c r="BI6457" s="41"/>
      <c r="BJ6457" s="41"/>
      <c r="BK6457" s="41"/>
      <c r="BL6457" s="41"/>
      <c r="BM6457" s="41"/>
      <c r="BN6457" s="41"/>
      <c r="BO6457" s="41"/>
      <c r="BP6457" s="108"/>
      <c r="CG6457" s="102"/>
      <c r="CI6457" s="45"/>
    </row>
    <row r="6458" spans="37:87" ht="13" customHeight="1">
      <c r="AK6458" s="114"/>
      <c r="AL6458" s="41"/>
      <c r="AM6458" s="41"/>
      <c r="AN6458" s="41"/>
      <c r="AO6458" s="41"/>
      <c r="AP6458" s="41"/>
      <c r="AQ6458" s="41"/>
      <c r="AR6458" s="41"/>
      <c r="AS6458" s="41"/>
      <c r="AT6458" s="41"/>
      <c r="AU6458" s="41"/>
      <c r="AV6458" s="41"/>
      <c r="AW6458" s="41"/>
      <c r="AX6458" s="41"/>
      <c r="AY6458" s="41"/>
      <c r="AZ6458" s="41"/>
      <c r="BA6458" s="41"/>
      <c r="BB6458" s="41"/>
      <c r="BC6458" s="41"/>
      <c r="BD6458" s="41"/>
      <c r="BE6458" s="41"/>
      <c r="BF6458" s="41"/>
      <c r="BG6458" s="41"/>
      <c r="BH6458" s="41"/>
      <c r="BI6458" s="41"/>
      <c r="BJ6458" s="41"/>
      <c r="BK6458" s="41"/>
      <c r="BL6458" s="41"/>
      <c r="BM6458" s="41"/>
      <c r="BN6458" s="41"/>
      <c r="BO6458" s="41"/>
      <c r="BP6458" s="108"/>
      <c r="CG6458" s="102"/>
      <c r="CI6458" s="45"/>
    </row>
    <row r="6459" spans="37:87" ht="13" customHeight="1">
      <c r="AK6459" s="114"/>
      <c r="AL6459" s="41"/>
      <c r="AM6459" s="41"/>
      <c r="AN6459" s="41"/>
      <c r="AO6459" s="41"/>
      <c r="AP6459" s="41"/>
      <c r="AQ6459" s="41"/>
      <c r="AR6459" s="41"/>
      <c r="AS6459" s="41"/>
      <c r="AT6459" s="41"/>
      <c r="AU6459" s="41"/>
      <c r="AV6459" s="41"/>
      <c r="AW6459" s="41"/>
      <c r="AX6459" s="41"/>
      <c r="AY6459" s="41"/>
      <c r="AZ6459" s="41"/>
      <c r="BA6459" s="41"/>
      <c r="BB6459" s="41"/>
      <c r="BC6459" s="41"/>
      <c r="BD6459" s="41"/>
      <c r="BE6459" s="41"/>
      <c r="BF6459" s="41"/>
      <c r="BG6459" s="41"/>
      <c r="BH6459" s="41"/>
      <c r="BI6459" s="41"/>
      <c r="BJ6459" s="41"/>
      <c r="BK6459" s="41"/>
      <c r="BL6459" s="41"/>
      <c r="BM6459" s="41"/>
      <c r="BN6459" s="41"/>
      <c r="BO6459" s="41"/>
      <c r="BP6459" s="108"/>
      <c r="CG6459" s="102"/>
      <c r="CI6459" s="45"/>
    </row>
    <row r="6460" spans="37:87" ht="13" customHeight="1">
      <c r="AK6460" s="114"/>
      <c r="AL6460" s="41"/>
      <c r="AM6460" s="41"/>
      <c r="AN6460" s="41"/>
      <c r="AO6460" s="41"/>
      <c r="AP6460" s="41"/>
      <c r="AQ6460" s="41"/>
      <c r="AR6460" s="41"/>
      <c r="AS6460" s="41"/>
      <c r="AT6460" s="41"/>
      <c r="AU6460" s="41"/>
      <c r="AV6460" s="41"/>
      <c r="AW6460" s="41"/>
      <c r="AX6460" s="41"/>
      <c r="AY6460" s="41"/>
      <c r="AZ6460" s="41"/>
      <c r="BA6460" s="41"/>
      <c r="BB6460" s="41"/>
      <c r="BC6460" s="41"/>
      <c r="BD6460" s="41"/>
      <c r="BE6460" s="41"/>
      <c r="BF6460" s="41"/>
      <c r="BG6460" s="41"/>
      <c r="BH6460" s="41"/>
      <c r="BI6460" s="41"/>
      <c r="BJ6460" s="41"/>
      <c r="BK6460" s="41"/>
      <c r="BL6460" s="41"/>
      <c r="BM6460" s="41"/>
      <c r="BN6460" s="41"/>
      <c r="BO6460" s="41"/>
      <c r="BP6460" s="108"/>
      <c r="CG6460" s="102"/>
      <c r="CI6460" s="45"/>
    </row>
    <row r="6461" spans="37:87" ht="13" customHeight="1">
      <c r="AK6461" s="114"/>
      <c r="AL6461" s="41"/>
      <c r="AM6461" s="41"/>
      <c r="AN6461" s="41"/>
      <c r="AO6461" s="41"/>
      <c r="AP6461" s="41"/>
      <c r="AQ6461" s="41"/>
      <c r="AR6461" s="41"/>
      <c r="AS6461" s="41"/>
      <c r="AT6461" s="41"/>
      <c r="AU6461" s="41"/>
      <c r="AV6461" s="41"/>
      <c r="AW6461" s="41"/>
      <c r="AX6461" s="41"/>
      <c r="AY6461" s="41"/>
      <c r="AZ6461" s="41"/>
      <c r="BA6461" s="41"/>
      <c r="BB6461" s="41"/>
      <c r="BC6461" s="41"/>
      <c r="BD6461" s="41"/>
      <c r="BE6461" s="41"/>
      <c r="BF6461" s="41"/>
      <c r="BG6461" s="41"/>
      <c r="BH6461" s="41"/>
      <c r="BI6461" s="41"/>
      <c r="BJ6461" s="41"/>
      <c r="BK6461" s="41"/>
      <c r="BL6461" s="41"/>
      <c r="BM6461" s="41"/>
      <c r="BN6461" s="41"/>
      <c r="BO6461" s="41"/>
      <c r="BP6461" s="108"/>
      <c r="CG6461" s="102"/>
      <c r="CI6461" s="45"/>
    </row>
    <row r="6462" spans="37:87" ht="13" customHeight="1">
      <c r="AK6462" s="114"/>
      <c r="AL6462" s="41"/>
      <c r="AM6462" s="41"/>
      <c r="AN6462" s="41"/>
      <c r="AO6462" s="41"/>
      <c r="AP6462" s="41"/>
      <c r="AQ6462" s="41"/>
      <c r="AR6462" s="41"/>
      <c r="AS6462" s="41"/>
      <c r="AT6462" s="41"/>
      <c r="AU6462" s="41"/>
      <c r="AV6462" s="41"/>
      <c r="AW6462" s="41"/>
      <c r="AX6462" s="41"/>
      <c r="AY6462" s="41"/>
      <c r="AZ6462" s="41"/>
      <c r="BA6462" s="41"/>
      <c r="BB6462" s="41"/>
      <c r="BC6462" s="41"/>
      <c r="BD6462" s="41"/>
      <c r="BE6462" s="41"/>
      <c r="BF6462" s="41"/>
      <c r="BG6462" s="41"/>
      <c r="BH6462" s="41"/>
      <c r="BI6462" s="41"/>
      <c r="BJ6462" s="41"/>
      <c r="BK6462" s="41"/>
      <c r="BL6462" s="41"/>
      <c r="BM6462" s="41"/>
      <c r="BN6462" s="41"/>
      <c r="BO6462" s="41"/>
      <c r="BP6462" s="108"/>
      <c r="CG6462" s="102"/>
      <c r="CI6462" s="45"/>
    </row>
    <row r="6463" spans="37:87" ht="13" customHeight="1">
      <c r="AK6463" s="114"/>
      <c r="AL6463" s="41"/>
      <c r="AM6463" s="41"/>
      <c r="AN6463" s="41"/>
      <c r="AO6463" s="41"/>
      <c r="AP6463" s="41"/>
      <c r="AQ6463" s="41"/>
      <c r="AR6463" s="41"/>
      <c r="AS6463" s="41"/>
      <c r="AT6463" s="41"/>
      <c r="AU6463" s="41"/>
      <c r="AV6463" s="41"/>
      <c r="AW6463" s="41"/>
      <c r="AX6463" s="41"/>
      <c r="AY6463" s="41"/>
      <c r="AZ6463" s="41"/>
      <c r="BA6463" s="41"/>
      <c r="BB6463" s="41"/>
      <c r="BC6463" s="41"/>
      <c r="BD6463" s="41"/>
      <c r="BE6463" s="41"/>
      <c r="BF6463" s="41"/>
      <c r="BG6463" s="41"/>
      <c r="BH6463" s="41"/>
      <c r="BI6463" s="41"/>
      <c r="BJ6463" s="41"/>
      <c r="BK6463" s="41"/>
      <c r="BL6463" s="41"/>
      <c r="BM6463" s="41"/>
      <c r="BN6463" s="41"/>
      <c r="BO6463" s="41"/>
      <c r="BP6463" s="108"/>
      <c r="CG6463" s="102"/>
      <c r="CI6463" s="45"/>
    </row>
    <row r="6464" spans="37:87" ht="13" customHeight="1">
      <c r="AK6464" s="114"/>
      <c r="AL6464" s="41"/>
      <c r="AM6464" s="41"/>
      <c r="AN6464" s="41"/>
      <c r="AO6464" s="41"/>
      <c r="AP6464" s="41"/>
      <c r="AQ6464" s="41"/>
      <c r="AR6464" s="41"/>
      <c r="AS6464" s="41"/>
      <c r="AT6464" s="41"/>
      <c r="AU6464" s="41"/>
      <c r="AV6464" s="41"/>
      <c r="AW6464" s="41"/>
      <c r="AX6464" s="41"/>
      <c r="AY6464" s="41"/>
      <c r="AZ6464" s="41"/>
      <c r="BA6464" s="41"/>
      <c r="BB6464" s="41"/>
      <c r="BC6464" s="41"/>
      <c r="BD6464" s="41"/>
      <c r="BE6464" s="41"/>
      <c r="BF6464" s="41"/>
      <c r="BG6464" s="41"/>
      <c r="BH6464" s="41"/>
      <c r="BI6464" s="41"/>
      <c r="BJ6464" s="41"/>
      <c r="BK6464" s="41"/>
      <c r="BL6464" s="41"/>
      <c r="BM6464" s="41"/>
      <c r="BN6464" s="41"/>
      <c r="BO6464" s="41"/>
      <c r="BP6464" s="108"/>
      <c r="CG6464" s="102"/>
      <c r="CI6464" s="45"/>
    </row>
    <row r="6465" spans="37:87" ht="13" customHeight="1">
      <c r="AK6465" s="114"/>
      <c r="AL6465" s="41"/>
      <c r="AM6465" s="41"/>
      <c r="AN6465" s="41"/>
      <c r="AO6465" s="41"/>
      <c r="AP6465" s="41"/>
      <c r="AQ6465" s="41"/>
      <c r="AR6465" s="41"/>
      <c r="AS6465" s="41"/>
      <c r="AT6465" s="41"/>
      <c r="AU6465" s="41"/>
      <c r="AV6465" s="41"/>
      <c r="AW6465" s="41"/>
      <c r="AX6465" s="41"/>
      <c r="AY6465" s="41"/>
      <c r="AZ6465" s="41"/>
      <c r="BA6465" s="41"/>
      <c r="BB6465" s="41"/>
      <c r="BC6465" s="41"/>
      <c r="BD6465" s="41"/>
      <c r="BE6465" s="41"/>
      <c r="BF6465" s="41"/>
      <c r="BG6465" s="41"/>
      <c r="BH6465" s="41"/>
      <c r="BI6465" s="41"/>
      <c r="BJ6465" s="41"/>
      <c r="BK6465" s="41"/>
      <c r="BL6465" s="41"/>
      <c r="BM6465" s="41"/>
      <c r="BN6465" s="41"/>
      <c r="BO6465" s="41"/>
      <c r="BP6465" s="108"/>
      <c r="CG6465" s="102"/>
      <c r="CI6465" s="45"/>
    </row>
    <row r="6466" spans="37:87" ht="13" customHeight="1">
      <c r="AK6466" s="114"/>
      <c r="AL6466" s="41"/>
      <c r="AM6466" s="41"/>
      <c r="AN6466" s="41"/>
      <c r="AO6466" s="41"/>
      <c r="AP6466" s="41"/>
      <c r="AQ6466" s="41"/>
      <c r="AR6466" s="41"/>
      <c r="AS6466" s="41"/>
      <c r="AT6466" s="41"/>
      <c r="AU6466" s="41"/>
      <c r="AV6466" s="41"/>
      <c r="AW6466" s="41"/>
      <c r="AX6466" s="41"/>
      <c r="AY6466" s="41"/>
      <c r="AZ6466" s="41"/>
      <c r="BA6466" s="41"/>
      <c r="BB6466" s="41"/>
      <c r="BC6466" s="41"/>
      <c r="BD6466" s="41"/>
      <c r="BE6466" s="41"/>
      <c r="BF6466" s="41"/>
      <c r="BG6466" s="41"/>
      <c r="BH6466" s="41"/>
      <c r="BI6466" s="41"/>
      <c r="BJ6466" s="41"/>
      <c r="BK6466" s="41"/>
      <c r="BL6466" s="41"/>
      <c r="BM6466" s="41"/>
      <c r="BN6466" s="41"/>
      <c r="BO6466" s="41"/>
      <c r="BP6466" s="108"/>
      <c r="CG6466" s="102"/>
      <c r="CI6466" s="45"/>
    </row>
    <row r="6467" spans="37:87" ht="13" customHeight="1">
      <c r="AK6467" s="114"/>
      <c r="AL6467" s="41"/>
      <c r="AM6467" s="41"/>
      <c r="AN6467" s="41"/>
      <c r="AO6467" s="41"/>
      <c r="AP6467" s="41"/>
      <c r="AQ6467" s="41"/>
      <c r="AR6467" s="41"/>
      <c r="AS6467" s="41"/>
      <c r="AT6467" s="41"/>
      <c r="AU6467" s="41"/>
      <c r="AV6467" s="41"/>
      <c r="AW6467" s="41"/>
      <c r="AX6467" s="41"/>
      <c r="AY6467" s="41"/>
      <c r="AZ6467" s="41"/>
      <c r="BA6467" s="41"/>
      <c r="BB6467" s="41"/>
      <c r="BC6467" s="41"/>
      <c r="BD6467" s="41"/>
      <c r="BE6467" s="41"/>
      <c r="BF6467" s="41"/>
      <c r="BG6467" s="41"/>
      <c r="BH6467" s="41"/>
      <c r="BI6467" s="41"/>
      <c r="BJ6467" s="41"/>
      <c r="BK6467" s="41"/>
      <c r="BL6467" s="41"/>
      <c r="BM6467" s="41"/>
      <c r="BN6467" s="41"/>
      <c r="BO6467" s="41"/>
      <c r="BP6467" s="108"/>
      <c r="CG6467" s="102"/>
      <c r="CI6467" s="45"/>
    </row>
    <row r="6468" spans="37:87" ht="13" customHeight="1">
      <c r="AK6468" s="114"/>
      <c r="AL6468" s="41"/>
      <c r="AM6468" s="41"/>
      <c r="AN6468" s="41"/>
      <c r="AO6468" s="41"/>
      <c r="AP6468" s="41"/>
      <c r="AQ6468" s="41"/>
      <c r="AR6468" s="41"/>
      <c r="AS6468" s="41"/>
      <c r="AT6468" s="41"/>
      <c r="AU6468" s="41"/>
      <c r="AV6468" s="41"/>
      <c r="AW6468" s="41"/>
      <c r="AX6468" s="41"/>
      <c r="AY6468" s="41"/>
      <c r="AZ6468" s="41"/>
      <c r="BA6468" s="41"/>
      <c r="BB6468" s="41"/>
      <c r="BC6468" s="41"/>
      <c r="BD6468" s="41"/>
      <c r="BE6468" s="41"/>
      <c r="BF6468" s="41"/>
      <c r="BG6468" s="41"/>
      <c r="BH6468" s="41"/>
      <c r="BI6468" s="41"/>
      <c r="BJ6468" s="41"/>
      <c r="BK6468" s="41"/>
      <c r="BL6468" s="41"/>
      <c r="BM6468" s="41"/>
      <c r="BN6468" s="41"/>
      <c r="BO6468" s="41"/>
      <c r="BP6468" s="108"/>
      <c r="CG6468" s="102"/>
      <c r="CI6468" s="45"/>
    </row>
    <row r="6469" spans="37:87" ht="13" customHeight="1">
      <c r="AK6469" s="114"/>
      <c r="AL6469" s="41"/>
      <c r="AM6469" s="41"/>
      <c r="AN6469" s="41"/>
      <c r="AO6469" s="41"/>
      <c r="AP6469" s="41"/>
      <c r="AQ6469" s="41"/>
      <c r="AR6469" s="41"/>
      <c r="AS6469" s="41"/>
      <c r="AT6469" s="41"/>
      <c r="AU6469" s="41"/>
      <c r="AV6469" s="41"/>
      <c r="AW6469" s="41"/>
      <c r="AX6469" s="41"/>
      <c r="AY6469" s="41"/>
      <c r="AZ6469" s="41"/>
      <c r="BA6469" s="41"/>
      <c r="BB6469" s="41"/>
      <c r="BC6469" s="41"/>
      <c r="BD6469" s="41"/>
      <c r="BE6469" s="41"/>
      <c r="BF6469" s="41"/>
      <c r="BG6469" s="41"/>
      <c r="BH6469" s="41"/>
      <c r="BI6469" s="41"/>
      <c r="BJ6469" s="41"/>
      <c r="BK6469" s="41"/>
      <c r="BL6469" s="41"/>
      <c r="BM6469" s="41"/>
      <c r="BN6469" s="41"/>
      <c r="BO6469" s="41"/>
      <c r="BP6469" s="108"/>
      <c r="CG6469" s="102"/>
      <c r="CI6469" s="45"/>
    </row>
    <row r="6470" spans="37:87" ht="13" customHeight="1">
      <c r="AK6470" s="114"/>
      <c r="AL6470" s="41"/>
      <c r="AM6470" s="41"/>
      <c r="AN6470" s="41"/>
      <c r="AO6470" s="41"/>
      <c r="AP6470" s="41"/>
      <c r="AQ6470" s="41"/>
      <c r="AR6470" s="41"/>
      <c r="AS6470" s="41"/>
      <c r="AT6470" s="41"/>
      <c r="AU6470" s="41"/>
      <c r="AV6470" s="41"/>
      <c r="AW6470" s="41"/>
      <c r="AX6470" s="41"/>
      <c r="AY6470" s="41"/>
      <c r="AZ6470" s="41"/>
      <c r="BA6470" s="41"/>
      <c r="BB6470" s="41"/>
      <c r="BC6470" s="41"/>
      <c r="BD6470" s="41"/>
      <c r="BE6470" s="41"/>
      <c r="BF6470" s="41"/>
      <c r="BG6470" s="41"/>
      <c r="BH6470" s="41"/>
      <c r="BI6470" s="41"/>
      <c r="BJ6470" s="41"/>
      <c r="BK6470" s="41"/>
      <c r="BL6470" s="41"/>
      <c r="BM6470" s="41"/>
      <c r="BN6470" s="41"/>
      <c r="BO6470" s="41"/>
      <c r="BP6470" s="108"/>
      <c r="CG6470" s="102"/>
      <c r="CI6470" s="45"/>
    </row>
    <row r="6471" spans="37:87" ht="13" customHeight="1">
      <c r="AK6471" s="114"/>
      <c r="AL6471" s="41"/>
      <c r="AM6471" s="41"/>
      <c r="AN6471" s="41"/>
      <c r="AO6471" s="41"/>
      <c r="AP6471" s="41"/>
      <c r="AQ6471" s="41"/>
      <c r="AR6471" s="41"/>
      <c r="AS6471" s="41"/>
      <c r="AT6471" s="41"/>
      <c r="AU6471" s="41"/>
      <c r="AV6471" s="41"/>
      <c r="AW6471" s="41"/>
      <c r="AX6471" s="41"/>
      <c r="AY6471" s="41"/>
      <c r="AZ6471" s="41"/>
      <c r="BA6471" s="41"/>
      <c r="BB6471" s="41"/>
      <c r="BC6471" s="41"/>
      <c r="BD6471" s="41"/>
      <c r="BE6471" s="41"/>
      <c r="BF6471" s="41"/>
      <c r="BG6471" s="41"/>
      <c r="BH6471" s="41"/>
      <c r="BI6471" s="41"/>
      <c r="BJ6471" s="41"/>
      <c r="BK6471" s="41"/>
      <c r="BL6471" s="41"/>
      <c r="BM6471" s="41"/>
      <c r="BN6471" s="41"/>
      <c r="BO6471" s="41"/>
      <c r="BP6471" s="108"/>
      <c r="CG6471" s="102"/>
      <c r="CI6471" s="45"/>
    </row>
    <row r="6472" spans="37:87" ht="13" customHeight="1">
      <c r="AK6472" s="114"/>
      <c r="AL6472" s="41"/>
      <c r="AM6472" s="41"/>
      <c r="AN6472" s="41"/>
      <c r="AO6472" s="41"/>
      <c r="AP6472" s="41"/>
      <c r="AQ6472" s="41"/>
      <c r="AR6472" s="41"/>
      <c r="AS6472" s="41"/>
      <c r="AT6472" s="41"/>
      <c r="AU6472" s="41"/>
      <c r="AV6472" s="41"/>
      <c r="AW6472" s="41"/>
      <c r="AX6472" s="41"/>
      <c r="AY6472" s="41"/>
      <c r="AZ6472" s="41"/>
      <c r="BA6472" s="41"/>
      <c r="BB6472" s="41"/>
      <c r="BC6472" s="41"/>
      <c r="BD6472" s="41"/>
      <c r="BE6472" s="41"/>
      <c r="BF6472" s="41"/>
      <c r="BG6472" s="41"/>
      <c r="BH6472" s="41"/>
      <c r="BI6472" s="41"/>
      <c r="BJ6472" s="41"/>
      <c r="BK6472" s="41"/>
      <c r="BL6472" s="41"/>
      <c r="BM6472" s="41"/>
      <c r="BN6472" s="41"/>
      <c r="BO6472" s="41"/>
      <c r="BP6472" s="108"/>
      <c r="CG6472" s="102"/>
      <c r="CI6472" s="45"/>
    </row>
    <row r="6473" spans="37:87" ht="13" customHeight="1">
      <c r="AK6473" s="114"/>
      <c r="AL6473" s="41"/>
      <c r="AM6473" s="41"/>
      <c r="AN6473" s="41"/>
      <c r="AO6473" s="41"/>
      <c r="AP6473" s="41"/>
      <c r="AQ6473" s="41"/>
      <c r="AR6473" s="41"/>
      <c r="AS6473" s="41"/>
      <c r="AT6473" s="41"/>
      <c r="AU6473" s="41"/>
      <c r="AV6473" s="41"/>
      <c r="AW6473" s="41"/>
      <c r="AX6473" s="41"/>
      <c r="AY6473" s="41"/>
      <c r="AZ6473" s="41"/>
      <c r="BA6473" s="41"/>
      <c r="BB6473" s="41"/>
      <c r="BC6473" s="41"/>
      <c r="BD6473" s="41"/>
      <c r="BE6473" s="41"/>
      <c r="BF6473" s="41"/>
      <c r="BG6473" s="41"/>
      <c r="BH6473" s="41"/>
      <c r="BI6473" s="41"/>
      <c r="BJ6473" s="41"/>
      <c r="BK6473" s="41"/>
      <c r="BL6473" s="41"/>
      <c r="BM6473" s="41"/>
      <c r="BN6473" s="41"/>
      <c r="BO6473" s="41"/>
      <c r="BP6473" s="108"/>
      <c r="CG6473" s="102"/>
      <c r="CI6473" s="45"/>
    </row>
    <row r="6474" spans="37:87" ht="13" customHeight="1">
      <c r="AK6474" s="114"/>
      <c r="AL6474" s="41"/>
      <c r="AM6474" s="41"/>
      <c r="AN6474" s="41"/>
      <c r="AO6474" s="41"/>
      <c r="AP6474" s="41"/>
      <c r="AQ6474" s="41"/>
      <c r="AR6474" s="41"/>
      <c r="AS6474" s="41"/>
      <c r="AT6474" s="41"/>
      <c r="AU6474" s="41"/>
      <c r="AV6474" s="41"/>
      <c r="AW6474" s="41"/>
      <c r="AX6474" s="41"/>
      <c r="AY6474" s="41"/>
      <c r="AZ6474" s="41"/>
      <c r="BA6474" s="41"/>
      <c r="BB6474" s="41"/>
      <c r="BC6474" s="41"/>
      <c r="BD6474" s="41"/>
      <c r="BE6474" s="41"/>
      <c r="BF6474" s="41"/>
      <c r="BG6474" s="41"/>
      <c r="BH6474" s="41"/>
      <c r="BI6474" s="41"/>
      <c r="BJ6474" s="41"/>
      <c r="BK6474" s="41"/>
      <c r="BL6474" s="41"/>
      <c r="BM6474" s="41"/>
      <c r="BN6474" s="41"/>
      <c r="BO6474" s="41"/>
      <c r="BP6474" s="108"/>
      <c r="CG6474" s="102"/>
      <c r="CI6474" s="45"/>
    </row>
    <row r="6475" spans="37:87" ht="13" customHeight="1">
      <c r="AK6475" s="114"/>
      <c r="AL6475" s="41"/>
      <c r="AM6475" s="41"/>
      <c r="AN6475" s="41"/>
      <c r="AO6475" s="41"/>
      <c r="AP6475" s="41"/>
      <c r="AQ6475" s="41"/>
      <c r="AR6475" s="41"/>
      <c r="AS6475" s="41"/>
      <c r="AT6475" s="41"/>
      <c r="AU6475" s="41"/>
      <c r="AV6475" s="41"/>
      <c r="AW6475" s="41"/>
      <c r="AX6475" s="41"/>
      <c r="AY6475" s="41"/>
      <c r="AZ6475" s="41"/>
      <c r="BA6475" s="41"/>
      <c r="BB6475" s="41"/>
      <c r="BC6475" s="41"/>
      <c r="BD6475" s="41"/>
      <c r="BE6475" s="41"/>
      <c r="BF6475" s="41"/>
      <c r="BG6475" s="41"/>
      <c r="BH6475" s="41"/>
      <c r="BI6475" s="41"/>
      <c r="BJ6475" s="41"/>
      <c r="BK6475" s="41"/>
      <c r="BL6475" s="41"/>
      <c r="BM6475" s="41"/>
      <c r="BN6475" s="41"/>
      <c r="BO6475" s="41"/>
      <c r="BP6475" s="108"/>
      <c r="CG6475" s="102"/>
      <c r="CI6475" s="45"/>
    </row>
    <row r="6476" spans="37:87" ht="13" customHeight="1">
      <c r="AK6476" s="114"/>
      <c r="AL6476" s="41"/>
      <c r="AM6476" s="41"/>
      <c r="AN6476" s="41"/>
      <c r="AO6476" s="41"/>
      <c r="AP6476" s="41"/>
      <c r="AQ6476" s="41"/>
      <c r="AR6476" s="41"/>
      <c r="AS6476" s="41"/>
      <c r="AT6476" s="41"/>
      <c r="AU6476" s="41"/>
      <c r="AV6476" s="41"/>
      <c r="AW6476" s="41"/>
      <c r="AX6476" s="41"/>
      <c r="AY6476" s="41"/>
      <c r="AZ6476" s="41"/>
      <c r="BA6476" s="41"/>
      <c r="BB6476" s="41"/>
      <c r="BC6476" s="41"/>
      <c r="BD6476" s="41"/>
      <c r="BE6476" s="41"/>
      <c r="BF6476" s="41"/>
      <c r="BG6476" s="41"/>
      <c r="BH6476" s="41"/>
      <c r="BI6476" s="41"/>
      <c r="BJ6476" s="41"/>
      <c r="BK6476" s="41"/>
      <c r="BL6476" s="41"/>
      <c r="BM6476" s="41"/>
      <c r="BN6476" s="41"/>
      <c r="BO6476" s="41"/>
      <c r="BP6476" s="108"/>
      <c r="CG6476" s="102"/>
      <c r="CI6476" s="45"/>
    </row>
    <row r="6477" spans="37:87" ht="13" customHeight="1">
      <c r="AK6477" s="114"/>
      <c r="AL6477" s="41"/>
      <c r="AM6477" s="41"/>
      <c r="AN6477" s="41"/>
      <c r="AO6477" s="41"/>
      <c r="AP6477" s="41"/>
      <c r="AQ6477" s="41"/>
      <c r="AR6477" s="41"/>
      <c r="AS6477" s="41"/>
      <c r="AT6477" s="41"/>
      <c r="AU6477" s="41"/>
      <c r="AV6477" s="41"/>
      <c r="AW6477" s="41"/>
      <c r="AX6477" s="41"/>
      <c r="AY6477" s="41"/>
      <c r="AZ6477" s="41"/>
      <c r="BA6477" s="41"/>
      <c r="BB6477" s="41"/>
      <c r="BC6477" s="41"/>
      <c r="BD6477" s="41"/>
      <c r="BE6477" s="41"/>
      <c r="BF6477" s="41"/>
      <c r="BG6477" s="41"/>
      <c r="BH6477" s="41"/>
      <c r="BI6477" s="41"/>
      <c r="BJ6477" s="41"/>
      <c r="BK6477" s="41"/>
      <c r="BL6477" s="41"/>
      <c r="BM6477" s="41"/>
      <c r="BN6477" s="41"/>
      <c r="BO6477" s="41"/>
      <c r="BP6477" s="108"/>
      <c r="CG6477" s="102"/>
      <c r="CI6477" s="45"/>
    </row>
    <row r="6478" spans="37:87" ht="13" customHeight="1">
      <c r="AK6478" s="114"/>
      <c r="AL6478" s="41"/>
      <c r="AM6478" s="41"/>
      <c r="AN6478" s="41"/>
      <c r="AO6478" s="41"/>
      <c r="AP6478" s="41"/>
      <c r="AQ6478" s="41"/>
      <c r="AR6478" s="41"/>
      <c r="AS6478" s="41"/>
      <c r="AT6478" s="41"/>
      <c r="AU6478" s="41"/>
      <c r="AV6478" s="41"/>
      <c r="AW6478" s="41"/>
      <c r="AX6478" s="41"/>
      <c r="AY6478" s="41"/>
      <c r="AZ6478" s="41"/>
      <c r="BA6478" s="41"/>
      <c r="BB6478" s="41"/>
      <c r="BC6478" s="41"/>
      <c r="BD6478" s="41"/>
      <c r="BE6478" s="41"/>
      <c r="BF6478" s="41"/>
      <c r="BG6478" s="41"/>
      <c r="BH6478" s="41"/>
      <c r="BI6478" s="41"/>
      <c r="BJ6478" s="41"/>
      <c r="BK6478" s="41"/>
      <c r="BL6478" s="41"/>
      <c r="BM6478" s="41"/>
      <c r="BN6478" s="41"/>
      <c r="BO6478" s="41"/>
      <c r="BP6478" s="108"/>
      <c r="CG6478" s="102"/>
      <c r="CI6478" s="45"/>
    </row>
    <row r="6479" spans="37:87" ht="13" customHeight="1">
      <c r="AK6479" s="114"/>
      <c r="AL6479" s="41"/>
      <c r="AM6479" s="41"/>
      <c r="AN6479" s="41"/>
      <c r="AO6479" s="41"/>
      <c r="AP6479" s="41"/>
      <c r="AQ6479" s="41"/>
      <c r="AR6479" s="41"/>
      <c r="AS6479" s="41"/>
      <c r="AT6479" s="41"/>
      <c r="AU6479" s="41"/>
      <c r="AV6479" s="41"/>
      <c r="AW6479" s="41"/>
      <c r="AX6479" s="41"/>
      <c r="AY6479" s="41"/>
      <c r="AZ6479" s="41"/>
      <c r="BA6479" s="41"/>
      <c r="BB6479" s="41"/>
      <c r="BC6479" s="41"/>
      <c r="BD6479" s="41"/>
      <c r="BE6479" s="41"/>
      <c r="BF6479" s="41"/>
      <c r="BG6479" s="41"/>
      <c r="BH6479" s="41"/>
      <c r="BI6479" s="41"/>
      <c r="BJ6479" s="41"/>
      <c r="BK6479" s="41"/>
      <c r="BL6479" s="41"/>
      <c r="BM6479" s="41"/>
      <c r="BN6479" s="41"/>
      <c r="BO6479" s="41"/>
      <c r="BP6479" s="108"/>
      <c r="CG6479" s="102"/>
      <c r="CI6479" s="45"/>
    </row>
    <row r="6480" spans="37:87" ht="13" customHeight="1">
      <c r="AK6480" s="114"/>
      <c r="AL6480" s="41"/>
      <c r="AM6480" s="41"/>
      <c r="AN6480" s="41"/>
      <c r="AO6480" s="41"/>
      <c r="AP6480" s="41"/>
      <c r="AQ6480" s="41"/>
      <c r="AR6480" s="41"/>
      <c r="AS6480" s="41"/>
      <c r="AT6480" s="41"/>
      <c r="AU6480" s="41"/>
      <c r="AV6480" s="41"/>
      <c r="AW6480" s="41"/>
      <c r="AX6480" s="41"/>
      <c r="AY6480" s="41"/>
      <c r="AZ6480" s="41"/>
      <c r="BA6480" s="41"/>
      <c r="BB6480" s="41"/>
      <c r="BC6480" s="41"/>
      <c r="BD6480" s="41"/>
      <c r="BE6480" s="41"/>
      <c r="BF6480" s="41"/>
      <c r="BG6480" s="41"/>
      <c r="BH6480" s="41"/>
      <c r="BI6480" s="41"/>
      <c r="BJ6480" s="41"/>
      <c r="BK6480" s="41"/>
      <c r="BL6480" s="41"/>
      <c r="BM6480" s="41"/>
      <c r="BN6480" s="41"/>
      <c r="BO6480" s="41"/>
      <c r="BP6480" s="108"/>
      <c r="CG6480" s="102"/>
      <c r="CI6480" s="45"/>
    </row>
    <row r="6481" spans="37:87" ht="13" customHeight="1">
      <c r="AK6481" s="114"/>
      <c r="AL6481" s="41"/>
      <c r="AM6481" s="41"/>
      <c r="AN6481" s="41"/>
      <c r="AO6481" s="41"/>
      <c r="AP6481" s="41"/>
      <c r="AQ6481" s="41"/>
      <c r="AR6481" s="41"/>
      <c r="AS6481" s="41"/>
      <c r="AT6481" s="41"/>
      <c r="AU6481" s="41"/>
      <c r="AV6481" s="41"/>
      <c r="AW6481" s="41"/>
      <c r="AX6481" s="41"/>
      <c r="AY6481" s="41"/>
      <c r="AZ6481" s="41"/>
      <c r="BA6481" s="41"/>
      <c r="BB6481" s="41"/>
      <c r="BC6481" s="41"/>
      <c r="BD6481" s="41"/>
      <c r="BE6481" s="41"/>
      <c r="BF6481" s="41"/>
      <c r="BG6481" s="41"/>
      <c r="BH6481" s="41"/>
      <c r="BI6481" s="41"/>
      <c r="BJ6481" s="41"/>
      <c r="BK6481" s="41"/>
      <c r="BL6481" s="41"/>
      <c r="BM6481" s="41"/>
      <c r="BN6481" s="41"/>
      <c r="BO6481" s="41"/>
      <c r="BP6481" s="108"/>
      <c r="CG6481" s="102"/>
      <c r="CI6481" s="45"/>
    </row>
    <row r="6482" spans="37:87" ht="13" customHeight="1">
      <c r="AK6482" s="114"/>
      <c r="AL6482" s="41"/>
      <c r="AM6482" s="41"/>
      <c r="AN6482" s="41"/>
      <c r="AO6482" s="41"/>
      <c r="AP6482" s="41"/>
      <c r="AQ6482" s="41"/>
      <c r="AR6482" s="41"/>
      <c r="AS6482" s="41"/>
      <c r="AT6482" s="41"/>
      <c r="AU6482" s="41"/>
      <c r="AV6482" s="41"/>
      <c r="AW6482" s="41"/>
      <c r="AX6482" s="41"/>
      <c r="AY6482" s="41"/>
      <c r="AZ6482" s="41"/>
      <c r="BA6482" s="41"/>
      <c r="BB6482" s="41"/>
      <c r="BC6482" s="41"/>
      <c r="BD6482" s="41"/>
      <c r="BE6482" s="41"/>
      <c r="BF6482" s="41"/>
      <c r="BG6482" s="41"/>
      <c r="BH6482" s="41"/>
      <c r="BI6482" s="41"/>
      <c r="BJ6482" s="41"/>
      <c r="BK6482" s="41"/>
      <c r="BL6482" s="41"/>
      <c r="BM6482" s="41"/>
      <c r="BN6482" s="41"/>
      <c r="BO6482" s="41"/>
      <c r="BP6482" s="108"/>
      <c r="CG6482" s="102"/>
      <c r="CI6482" s="45"/>
    </row>
    <row r="6483" spans="37:87" ht="13" customHeight="1">
      <c r="AK6483" s="114"/>
      <c r="AL6483" s="41"/>
      <c r="AM6483" s="41"/>
      <c r="AN6483" s="41"/>
      <c r="AO6483" s="41"/>
      <c r="AP6483" s="41"/>
      <c r="AQ6483" s="41"/>
      <c r="AR6483" s="41"/>
      <c r="AS6483" s="41"/>
      <c r="AT6483" s="41"/>
      <c r="AU6483" s="41"/>
      <c r="AV6483" s="41"/>
      <c r="AW6483" s="41"/>
      <c r="AX6483" s="41"/>
      <c r="AY6483" s="41"/>
      <c r="AZ6483" s="41"/>
      <c r="BA6483" s="41"/>
      <c r="BB6483" s="41"/>
      <c r="BC6483" s="41"/>
      <c r="BD6483" s="41"/>
      <c r="BE6483" s="41"/>
      <c r="BF6483" s="41"/>
      <c r="BG6483" s="41"/>
      <c r="BH6483" s="41"/>
      <c r="BI6483" s="41"/>
      <c r="BJ6483" s="41"/>
      <c r="BK6483" s="41"/>
      <c r="BL6483" s="41"/>
      <c r="BM6483" s="41"/>
      <c r="BN6483" s="41"/>
      <c r="BO6483" s="41"/>
      <c r="BP6483" s="108"/>
      <c r="CG6483" s="102"/>
      <c r="CI6483" s="45"/>
    </row>
    <row r="6484" spans="37:87" ht="13" customHeight="1">
      <c r="AK6484" s="114"/>
      <c r="AL6484" s="41"/>
      <c r="AM6484" s="41"/>
      <c r="AN6484" s="41"/>
      <c r="AO6484" s="41"/>
      <c r="AP6484" s="41"/>
      <c r="AQ6484" s="41"/>
      <c r="AR6484" s="41"/>
      <c r="AS6484" s="41"/>
      <c r="AT6484" s="41"/>
      <c r="AU6484" s="41"/>
      <c r="AV6484" s="41"/>
      <c r="AW6484" s="41"/>
      <c r="AX6484" s="41"/>
      <c r="AY6484" s="41"/>
      <c r="AZ6484" s="41"/>
      <c r="BA6484" s="41"/>
      <c r="BB6484" s="41"/>
      <c r="BC6484" s="41"/>
      <c r="BD6484" s="41"/>
      <c r="BE6484" s="41"/>
      <c r="BF6484" s="41"/>
      <c r="BG6484" s="41"/>
      <c r="BH6484" s="41"/>
      <c r="BI6484" s="41"/>
      <c r="BJ6484" s="41"/>
      <c r="BK6484" s="41"/>
      <c r="BL6484" s="41"/>
      <c r="BM6484" s="41"/>
      <c r="BN6484" s="41"/>
      <c r="BO6484" s="41"/>
      <c r="BP6484" s="108"/>
      <c r="CG6484" s="102"/>
      <c r="CI6484" s="45"/>
    </row>
    <row r="6485" spans="37:87" ht="13" customHeight="1">
      <c r="AK6485" s="114"/>
      <c r="AL6485" s="41"/>
      <c r="AM6485" s="41"/>
      <c r="AN6485" s="41"/>
      <c r="AO6485" s="41"/>
      <c r="AP6485" s="41"/>
      <c r="AQ6485" s="41"/>
      <c r="AR6485" s="41"/>
      <c r="AS6485" s="41"/>
      <c r="AT6485" s="41"/>
      <c r="AU6485" s="41"/>
      <c r="AV6485" s="41"/>
      <c r="AW6485" s="41"/>
      <c r="AX6485" s="41"/>
      <c r="AY6485" s="41"/>
      <c r="AZ6485" s="41"/>
      <c r="BA6485" s="41"/>
      <c r="BB6485" s="41"/>
      <c r="BC6485" s="41"/>
      <c r="BD6485" s="41"/>
      <c r="BE6485" s="41"/>
      <c r="BF6485" s="41"/>
      <c r="BG6485" s="41"/>
      <c r="BH6485" s="41"/>
      <c r="BI6485" s="41"/>
      <c r="BJ6485" s="41"/>
      <c r="BK6485" s="41"/>
      <c r="BL6485" s="41"/>
      <c r="BM6485" s="41"/>
      <c r="BN6485" s="41"/>
      <c r="BO6485" s="41"/>
      <c r="BP6485" s="108"/>
      <c r="CG6485" s="102"/>
      <c r="CI6485" s="45"/>
    </row>
    <row r="6486" spans="37:87" ht="13" customHeight="1">
      <c r="AK6486" s="114"/>
      <c r="AL6486" s="41"/>
      <c r="AM6486" s="41"/>
      <c r="AN6486" s="41"/>
      <c r="AO6486" s="41"/>
      <c r="AP6486" s="41"/>
      <c r="AQ6486" s="41"/>
      <c r="AR6486" s="41"/>
      <c r="AS6486" s="41"/>
      <c r="AT6486" s="41"/>
      <c r="AU6486" s="41"/>
      <c r="AV6486" s="41"/>
      <c r="AW6486" s="41"/>
      <c r="AX6486" s="41"/>
      <c r="AY6486" s="41"/>
      <c r="AZ6486" s="41"/>
      <c r="BA6486" s="41"/>
      <c r="BB6486" s="41"/>
      <c r="BC6486" s="41"/>
      <c r="BD6486" s="41"/>
      <c r="BE6486" s="41"/>
      <c r="BF6486" s="41"/>
      <c r="BG6486" s="41"/>
      <c r="BH6486" s="41"/>
      <c r="BI6486" s="41"/>
      <c r="BJ6486" s="41"/>
      <c r="BK6486" s="41"/>
      <c r="BL6486" s="41"/>
      <c r="BM6486" s="41"/>
      <c r="BN6486" s="41"/>
      <c r="BO6486" s="41"/>
      <c r="BP6486" s="108"/>
      <c r="CG6486" s="102"/>
      <c r="CI6486" s="45"/>
    </row>
    <row r="6487" spans="37:87" ht="13" customHeight="1">
      <c r="AK6487" s="114"/>
      <c r="AL6487" s="41"/>
      <c r="AM6487" s="41"/>
      <c r="AN6487" s="41"/>
      <c r="AO6487" s="41"/>
      <c r="AP6487" s="41"/>
      <c r="AQ6487" s="41"/>
      <c r="AR6487" s="41"/>
      <c r="AS6487" s="41"/>
      <c r="AT6487" s="41"/>
      <c r="AU6487" s="41"/>
      <c r="AV6487" s="41"/>
      <c r="AW6487" s="41"/>
      <c r="AX6487" s="41"/>
      <c r="AY6487" s="41"/>
      <c r="AZ6487" s="41"/>
      <c r="BA6487" s="41"/>
      <c r="BB6487" s="41"/>
      <c r="BC6487" s="41"/>
      <c r="BD6487" s="41"/>
      <c r="BE6487" s="41"/>
      <c r="BF6487" s="41"/>
      <c r="BG6487" s="41"/>
      <c r="BH6487" s="41"/>
      <c r="BI6487" s="41"/>
      <c r="BJ6487" s="41"/>
      <c r="BK6487" s="41"/>
      <c r="BL6487" s="41"/>
      <c r="BM6487" s="41"/>
      <c r="BN6487" s="41"/>
      <c r="BO6487" s="41"/>
      <c r="BP6487" s="108"/>
      <c r="CG6487" s="102"/>
      <c r="CI6487" s="45"/>
    </row>
    <row r="6488" spans="37:87" ht="13" customHeight="1">
      <c r="AK6488" s="114"/>
      <c r="AL6488" s="41"/>
      <c r="AM6488" s="41"/>
      <c r="AN6488" s="41"/>
      <c r="AO6488" s="41"/>
      <c r="AP6488" s="41"/>
      <c r="AQ6488" s="41"/>
      <c r="AR6488" s="41"/>
      <c r="AS6488" s="41"/>
      <c r="AT6488" s="41"/>
      <c r="AU6488" s="41"/>
      <c r="AV6488" s="41"/>
      <c r="AW6488" s="41"/>
      <c r="AX6488" s="41"/>
      <c r="AY6488" s="41"/>
      <c r="AZ6488" s="41"/>
      <c r="BA6488" s="41"/>
      <c r="BB6488" s="41"/>
      <c r="BC6488" s="41"/>
      <c r="BD6488" s="41"/>
      <c r="BE6488" s="41"/>
      <c r="BF6488" s="41"/>
      <c r="BG6488" s="41"/>
      <c r="BH6488" s="41"/>
      <c r="BI6488" s="41"/>
      <c r="BJ6488" s="41"/>
      <c r="BK6488" s="41"/>
      <c r="BL6488" s="41"/>
      <c r="BM6488" s="41"/>
      <c r="BN6488" s="41"/>
      <c r="BO6488" s="41"/>
      <c r="BP6488" s="108"/>
      <c r="CG6488" s="102"/>
      <c r="CI6488" s="45"/>
    </row>
    <row r="6489" spans="37:87" ht="13" customHeight="1">
      <c r="AK6489" s="114"/>
      <c r="AL6489" s="41"/>
      <c r="AM6489" s="41"/>
      <c r="AN6489" s="41"/>
      <c r="AO6489" s="41"/>
      <c r="AP6489" s="41"/>
      <c r="AQ6489" s="41"/>
      <c r="AR6489" s="41"/>
      <c r="AS6489" s="41"/>
      <c r="AT6489" s="41"/>
      <c r="AU6489" s="41"/>
      <c r="AV6489" s="41"/>
      <c r="AW6489" s="41"/>
      <c r="AX6489" s="41"/>
      <c r="AY6489" s="41"/>
      <c r="AZ6489" s="41"/>
      <c r="BA6489" s="41"/>
      <c r="BB6489" s="41"/>
      <c r="BC6489" s="41"/>
      <c r="BD6489" s="41"/>
      <c r="BE6489" s="41"/>
      <c r="BF6489" s="41"/>
      <c r="BG6489" s="41"/>
      <c r="BH6489" s="41"/>
      <c r="BI6489" s="41"/>
      <c r="BJ6489" s="41"/>
      <c r="BK6489" s="41"/>
      <c r="BL6489" s="41"/>
      <c r="BM6489" s="41"/>
      <c r="BN6489" s="41"/>
      <c r="BO6489" s="41"/>
      <c r="BP6489" s="108"/>
      <c r="CG6489" s="102"/>
      <c r="CI6489" s="45"/>
    </row>
    <row r="6490" spans="37:87" ht="13" customHeight="1">
      <c r="AK6490" s="114"/>
      <c r="AL6490" s="41"/>
      <c r="AM6490" s="41"/>
      <c r="AN6490" s="41"/>
      <c r="AO6490" s="41"/>
      <c r="AP6490" s="41"/>
      <c r="AQ6490" s="41"/>
      <c r="AR6490" s="41"/>
      <c r="AS6490" s="41"/>
      <c r="AT6490" s="41"/>
      <c r="AU6490" s="41"/>
      <c r="AV6490" s="41"/>
      <c r="AW6490" s="41"/>
      <c r="AX6490" s="41"/>
      <c r="AY6490" s="41"/>
      <c r="AZ6490" s="41"/>
      <c r="BA6490" s="41"/>
      <c r="BB6490" s="41"/>
      <c r="BC6490" s="41"/>
      <c r="BD6490" s="41"/>
      <c r="BE6490" s="41"/>
      <c r="BF6490" s="41"/>
      <c r="BG6490" s="41"/>
      <c r="BH6490" s="41"/>
      <c r="BI6490" s="41"/>
      <c r="BJ6490" s="41"/>
      <c r="BK6490" s="41"/>
      <c r="BL6490" s="41"/>
      <c r="BM6490" s="41"/>
      <c r="BN6490" s="41"/>
      <c r="BO6490" s="41"/>
      <c r="BP6490" s="108"/>
      <c r="CG6490" s="102"/>
      <c r="CI6490" s="45"/>
    </row>
    <row r="6491" spans="37:87" ht="13" customHeight="1">
      <c r="AK6491" s="114"/>
      <c r="AL6491" s="41"/>
      <c r="AM6491" s="41"/>
      <c r="AN6491" s="41"/>
      <c r="AO6491" s="41"/>
      <c r="AP6491" s="41"/>
      <c r="AQ6491" s="41"/>
      <c r="AR6491" s="41"/>
      <c r="AS6491" s="41"/>
      <c r="AT6491" s="41"/>
      <c r="AU6491" s="41"/>
      <c r="AV6491" s="41"/>
      <c r="AW6491" s="41"/>
      <c r="AX6491" s="41"/>
      <c r="AY6491" s="41"/>
      <c r="AZ6491" s="41"/>
      <c r="BA6491" s="41"/>
      <c r="BB6491" s="41"/>
      <c r="BC6491" s="41"/>
      <c r="BD6491" s="41"/>
      <c r="BE6491" s="41"/>
      <c r="BF6491" s="41"/>
      <c r="BG6491" s="41"/>
      <c r="BH6491" s="41"/>
      <c r="BI6491" s="41"/>
      <c r="BJ6491" s="41"/>
      <c r="BK6491" s="41"/>
      <c r="BL6491" s="41"/>
      <c r="BM6491" s="41"/>
      <c r="BN6491" s="41"/>
      <c r="BO6491" s="41"/>
      <c r="BP6491" s="108"/>
      <c r="CG6491" s="102"/>
      <c r="CI6491" s="45"/>
    </row>
    <row r="6492" spans="37:87" ht="13" customHeight="1">
      <c r="AK6492" s="114"/>
      <c r="AL6492" s="41"/>
      <c r="AM6492" s="41"/>
      <c r="AN6492" s="41"/>
      <c r="AO6492" s="41"/>
      <c r="AP6492" s="41"/>
      <c r="AQ6492" s="41"/>
      <c r="AR6492" s="41"/>
      <c r="AS6492" s="41"/>
      <c r="AT6492" s="41"/>
      <c r="AU6492" s="41"/>
      <c r="AV6492" s="41"/>
      <c r="AW6492" s="41"/>
      <c r="AX6492" s="41"/>
      <c r="AY6492" s="41"/>
      <c r="AZ6492" s="41"/>
      <c r="BA6492" s="41"/>
      <c r="BB6492" s="41"/>
      <c r="BC6492" s="41"/>
      <c r="BD6492" s="41"/>
      <c r="BE6492" s="41"/>
      <c r="BF6492" s="41"/>
      <c r="BG6492" s="41"/>
      <c r="BH6492" s="41"/>
      <c r="BI6492" s="41"/>
      <c r="BJ6492" s="41"/>
      <c r="BK6492" s="41"/>
      <c r="BL6492" s="41"/>
      <c r="BM6492" s="41"/>
      <c r="BN6492" s="41"/>
      <c r="BO6492" s="41"/>
      <c r="BP6492" s="108"/>
      <c r="CG6492" s="102"/>
      <c r="CI6492" s="45"/>
    </row>
    <row r="6493" spans="37:87" ht="13" customHeight="1">
      <c r="AK6493" s="114"/>
      <c r="AL6493" s="41"/>
      <c r="AM6493" s="41"/>
      <c r="AN6493" s="41"/>
      <c r="AO6493" s="41"/>
      <c r="AP6493" s="41"/>
      <c r="AQ6493" s="41"/>
      <c r="AR6493" s="41"/>
      <c r="AS6493" s="41"/>
      <c r="AT6493" s="41"/>
      <c r="AU6493" s="41"/>
      <c r="AV6493" s="41"/>
      <c r="AW6493" s="41"/>
      <c r="AX6493" s="41"/>
      <c r="AY6493" s="41"/>
      <c r="AZ6493" s="41"/>
      <c r="BA6493" s="41"/>
      <c r="BB6493" s="41"/>
      <c r="BC6493" s="41"/>
      <c r="BD6493" s="41"/>
      <c r="BE6493" s="41"/>
      <c r="BF6493" s="41"/>
      <c r="BG6493" s="41"/>
      <c r="BH6493" s="41"/>
      <c r="BI6493" s="41"/>
      <c r="BJ6493" s="41"/>
      <c r="BK6493" s="41"/>
      <c r="BL6493" s="41"/>
      <c r="BM6493" s="41"/>
      <c r="BN6493" s="41"/>
      <c r="BO6493" s="41"/>
      <c r="BP6493" s="108"/>
      <c r="CG6493" s="102"/>
      <c r="CI6493" s="45"/>
    </row>
    <row r="6494" spans="37:87" ht="13" customHeight="1">
      <c r="AK6494" s="114"/>
      <c r="AL6494" s="41"/>
      <c r="AM6494" s="41"/>
      <c r="AN6494" s="41"/>
      <c r="AO6494" s="41"/>
      <c r="AP6494" s="41"/>
      <c r="AQ6494" s="41"/>
      <c r="AR6494" s="41"/>
      <c r="AS6494" s="41"/>
      <c r="AT6494" s="41"/>
      <c r="AU6494" s="41"/>
      <c r="AV6494" s="41"/>
      <c r="AW6494" s="41"/>
      <c r="AX6494" s="41"/>
      <c r="AY6494" s="41"/>
      <c r="AZ6494" s="41"/>
      <c r="BA6494" s="41"/>
      <c r="BB6494" s="41"/>
      <c r="BC6494" s="41"/>
      <c r="BD6494" s="41"/>
      <c r="BE6494" s="41"/>
      <c r="BF6494" s="41"/>
      <c r="BG6494" s="41"/>
      <c r="BH6494" s="41"/>
      <c r="BI6494" s="41"/>
      <c r="BJ6494" s="41"/>
      <c r="BK6494" s="41"/>
      <c r="BL6494" s="41"/>
      <c r="BM6494" s="41"/>
      <c r="BN6494" s="41"/>
      <c r="BO6494" s="41"/>
      <c r="BP6494" s="108"/>
      <c r="CG6494" s="102"/>
      <c r="CI6494" s="45"/>
    </row>
    <row r="6495" spans="37:87" ht="13" customHeight="1">
      <c r="AK6495" s="114"/>
      <c r="AL6495" s="41"/>
      <c r="AM6495" s="41"/>
      <c r="AN6495" s="41"/>
      <c r="AO6495" s="41"/>
      <c r="AP6495" s="41"/>
      <c r="AQ6495" s="41"/>
      <c r="AR6495" s="41"/>
      <c r="AS6495" s="41"/>
      <c r="AT6495" s="41"/>
      <c r="AU6495" s="41"/>
      <c r="AV6495" s="41"/>
      <c r="AW6495" s="41"/>
      <c r="AX6495" s="41"/>
      <c r="AY6495" s="41"/>
      <c r="AZ6495" s="41"/>
      <c r="BA6495" s="41"/>
      <c r="BB6495" s="41"/>
      <c r="BC6495" s="41"/>
      <c r="BD6495" s="41"/>
      <c r="BE6495" s="41"/>
      <c r="BF6495" s="41"/>
      <c r="BG6495" s="41"/>
      <c r="BH6495" s="41"/>
      <c r="BI6495" s="41"/>
      <c r="BJ6495" s="41"/>
      <c r="BK6495" s="41"/>
      <c r="BL6495" s="41"/>
      <c r="BM6495" s="41"/>
      <c r="BN6495" s="41"/>
      <c r="BO6495" s="41"/>
      <c r="BP6495" s="108"/>
      <c r="CG6495" s="102"/>
      <c r="CI6495" s="45"/>
    </row>
    <row r="6496" spans="37:87" ht="13" customHeight="1">
      <c r="AK6496" s="114"/>
      <c r="AL6496" s="41"/>
      <c r="AM6496" s="41"/>
      <c r="AN6496" s="41"/>
      <c r="AO6496" s="41"/>
      <c r="AP6496" s="41"/>
      <c r="AQ6496" s="41"/>
      <c r="AR6496" s="41"/>
      <c r="AS6496" s="41"/>
      <c r="AT6496" s="41"/>
      <c r="AU6496" s="41"/>
      <c r="AV6496" s="41"/>
      <c r="AW6496" s="41"/>
      <c r="AX6496" s="41"/>
      <c r="AY6496" s="41"/>
      <c r="AZ6496" s="41"/>
      <c r="BA6496" s="41"/>
      <c r="BB6496" s="41"/>
      <c r="BC6496" s="41"/>
      <c r="BD6496" s="41"/>
      <c r="BE6496" s="41"/>
      <c r="BF6496" s="41"/>
      <c r="BG6496" s="41"/>
      <c r="BH6496" s="41"/>
      <c r="BI6496" s="41"/>
      <c r="BJ6496" s="41"/>
      <c r="BK6496" s="41"/>
      <c r="BL6496" s="41"/>
      <c r="BM6496" s="41"/>
      <c r="BN6496" s="41"/>
      <c r="BO6496" s="41"/>
      <c r="BP6496" s="108"/>
      <c r="CG6496" s="102"/>
      <c r="CI6496" s="45"/>
    </row>
    <row r="6497" spans="37:87" ht="13" customHeight="1">
      <c r="AK6497" s="114"/>
      <c r="AL6497" s="41"/>
      <c r="AM6497" s="41"/>
      <c r="AN6497" s="41"/>
      <c r="AO6497" s="41"/>
      <c r="AP6497" s="41"/>
      <c r="AQ6497" s="41"/>
      <c r="AR6497" s="41"/>
      <c r="AS6497" s="41"/>
      <c r="AT6497" s="41"/>
      <c r="AU6497" s="41"/>
      <c r="AV6497" s="41"/>
      <c r="AW6497" s="41"/>
      <c r="AX6497" s="41"/>
      <c r="AY6497" s="41"/>
      <c r="AZ6497" s="41"/>
      <c r="BA6497" s="41"/>
      <c r="BB6497" s="41"/>
      <c r="BC6497" s="41"/>
      <c r="BD6497" s="41"/>
      <c r="BE6497" s="41"/>
      <c r="BF6497" s="41"/>
      <c r="BG6497" s="41"/>
      <c r="BH6497" s="41"/>
      <c r="BI6497" s="41"/>
      <c r="BJ6497" s="41"/>
      <c r="BK6497" s="41"/>
      <c r="BL6497" s="41"/>
      <c r="BM6497" s="41"/>
      <c r="BN6497" s="41"/>
      <c r="BO6497" s="41"/>
      <c r="BP6497" s="108"/>
      <c r="CG6497" s="102"/>
      <c r="CI6497" s="45"/>
    </row>
    <row r="6498" spans="37:87" ht="13" customHeight="1">
      <c r="AK6498" s="114"/>
      <c r="AL6498" s="41"/>
      <c r="AM6498" s="41"/>
      <c r="AN6498" s="41"/>
      <c r="AO6498" s="41"/>
      <c r="AP6498" s="41"/>
      <c r="AQ6498" s="41"/>
      <c r="AR6498" s="41"/>
      <c r="AS6498" s="41"/>
      <c r="AT6498" s="41"/>
      <c r="AU6498" s="41"/>
      <c r="AV6498" s="41"/>
      <c r="AW6498" s="41"/>
      <c r="AX6498" s="41"/>
      <c r="AY6498" s="41"/>
      <c r="AZ6498" s="41"/>
      <c r="BA6498" s="41"/>
      <c r="BB6498" s="41"/>
      <c r="BC6498" s="41"/>
      <c r="BD6498" s="41"/>
      <c r="BE6498" s="41"/>
      <c r="BF6498" s="41"/>
      <c r="BG6498" s="41"/>
      <c r="BH6498" s="41"/>
      <c r="BI6498" s="41"/>
      <c r="BJ6498" s="41"/>
      <c r="BK6498" s="41"/>
      <c r="BL6498" s="41"/>
      <c r="BM6498" s="41"/>
      <c r="BN6498" s="41"/>
      <c r="BO6498" s="41"/>
      <c r="BP6498" s="108"/>
      <c r="CG6498" s="102"/>
      <c r="CI6498" s="45"/>
    </row>
    <row r="6499" spans="37:87" ht="13" customHeight="1">
      <c r="AK6499" s="114"/>
      <c r="AL6499" s="41"/>
      <c r="AM6499" s="41"/>
      <c r="AN6499" s="41"/>
      <c r="AO6499" s="41"/>
      <c r="AP6499" s="41"/>
      <c r="AQ6499" s="41"/>
      <c r="AR6499" s="41"/>
      <c r="AS6499" s="41"/>
      <c r="AT6499" s="41"/>
      <c r="AU6499" s="41"/>
      <c r="AV6499" s="41"/>
      <c r="AW6499" s="41"/>
      <c r="AX6499" s="41"/>
      <c r="AY6499" s="41"/>
      <c r="AZ6499" s="41"/>
      <c r="BA6499" s="41"/>
      <c r="BB6499" s="41"/>
      <c r="BC6499" s="41"/>
      <c r="BD6499" s="41"/>
      <c r="BE6499" s="41"/>
      <c r="BF6499" s="41"/>
      <c r="BG6499" s="41"/>
      <c r="BH6499" s="41"/>
      <c r="BI6499" s="41"/>
      <c r="BJ6499" s="41"/>
      <c r="BK6499" s="41"/>
      <c r="BL6499" s="41"/>
      <c r="BM6499" s="41"/>
      <c r="BN6499" s="41"/>
      <c r="BO6499" s="41"/>
      <c r="BP6499" s="108"/>
      <c r="CG6499" s="102"/>
      <c r="CI6499" s="45"/>
    </row>
    <row r="6500" spans="37:87" ht="13" customHeight="1">
      <c r="AK6500" s="114"/>
      <c r="AL6500" s="41"/>
      <c r="AM6500" s="41"/>
      <c r="AN6500" s="41"/>
      <c r="AO6500" s="41"/>
      <c r="AP6500" s="41"/>
      <c r="AQ6500" s="41"/>
      <c r="AR6500" s="41"/>
      <c r="AS6500" s="41"/>
      <c r="AT6500" s="41"/>
      <c r="AU6500" s="41"/>
      <c r="AV6500" s="41"/>
      <c r="AW6500" s="41"/>
      <c r="AX6500" s="41"/>
      <c r="AY6500" s="41"/>
      <c r="AZ6500" s="41"/>
      <c r="BA6500" s="41"/>
      <c r="BB6500" s="41"/>
      <c r="BC6500" s="41"/>
      <c r="BD6500" s="41"/>
      <c r="BE6500" s="41"/>
      <c r="BF6500" s="41"/>
      <c r="BG6500" s="41"/>
      <c r="BH6500" s="41"/>
      <c r="BI6500" s="41"/>
      <c r="BJ6500" s="41"/>
      <c r="BK6500" s="41"/>
      <c r="BL6500" s="41"/>
      <c r="BM6500" s="41"/>
      <c r="BN6500" s="41"/>
      <c r="BO6500" s="41"/>
      <c r="BP6500" s="108"/>
      <c r="CG6500" s="102"/>
      <c r="CI6500" s="45"/>
    </row>
    <row r="6501" spans="37:87" ht="13" customHeight="1">
      <c r="AK6501" s="114"/>
      <c r="AL6501" s="41"/>
      <c r="AM6501" s="41"/>
      <c r="AN6501" s="41"/>
      <c r="AO6501" s="41"/>
      <c r="AP6501" s="41"/>
      <c r="AQ6501" s="41"/>
      <c r="AR6501" s="41"/>
      <c r="AS6501" s="41"/>
      <c r="AT6501" s="41"/>
      <c r="AU6501" s="41"/>
      <c r="AV6501" s="41"/>
      <c r="AW6501" s="41"/>
      <c r="AX6501" s="41"/>
      <c r="AY6501" s="41"/>
      <c r="AZ6501" s="41"/>
      <c r="BA6501" s="41"/>
      <c r="BB6501" s="41"/>
      <c r="BC6501" s="41"/>
      <c r="BD6501" s="41"/>
      <c r="BE6501" s="41"/>
      <c r="BF6501" s="41"/>
      <c r="BG6501" s="41"/>
      <c r="BH6501" s="41"/>
      <c r="BI6501" s="41"/>
      <c r="BJ6501" s="41"/>
      <c r="BK6501" s="41"/>
      <c r="BL6501" s="41"/>
      <c r="BM6501" s="41"/>
      <c r="BN6501" s="41"/>
      <c r="BO6501" s="41"/>
      <c r="BP6501" s="108"/>
      <c r="CG6501" s="102"/>
      <c r="CI6501" s="45"/>
    </row>
    <row r="6502" spans="37:87" ht="13" customHeight="1">
      <c r="AK6502" s="114"/>
      <c r="AL6502" s="41"/>
      <c r="AM6502" s="41"/>
      <c r="AN6502" s="41"/>
      <c r="AO6502" s="41"/>
      <c r="AP6502" s="41"/>
      <c r="AQ6502" s="41"/>
      <c r="AR6502" s="41"/>
      <c r="AS6502" s="41"/>
      <c r="AT6502" s="41"/>
      <c r="AU6502" s="41"/>
      <c r="AV6502" s="41"/>
      <c r="AW6502" s="41"/>
      <c r="AX6502" s="41"/>
      <c r="AY6502" s="41"/>
      <c r="AZ6502" s="41"/>
      <c r="BA6502" s="41"/>
      <c r="BB6502" s="41"/>
      <c r="BC6502" s="41"/>
      <c r="BD6502" s="41"/>
      <c r="BE6502" s="41"/>
      <c r="BF6502" s="41"/>
      <c r="BG6502" s="41"/>
      <c r="BH6502" s="41"/>
      <c r="BI6502" s="41"/>
      <c r="BJ6502" s="41"/>
      <c r="BK6502" s="41"/>
      <c r="BL6502" s="41"/>
      <c r="BM6502" s="41"/>
      <c r="BN6502" s="41"/>
      <c r="BO6502" s="41"/>
      <c r="BP6502" s="108"/>
      <c r="CG6502" s="102"/>
      <c r="CI6502" s="45"/>
    </row>
    <row r="6503" spans="37:87" ht="13" customHeight="1">
      <c r="AK6503" s="114"/>
      <c r="AL6503" s="41"/>
      <c r="AM6503" s="41"/>
      <c r="AN6503" s="41"/>
      <c r="AO6503" s="41"/>
      <c r="AP6503" s="41"/>
      <c r="AQ6503" s="41"/>
      <c r="AR6503" s="41"/>
      <c r="AS6503" s="41"/>
      <c r="AT6503" s="41"/>
      <c r="AU6503" s="41"/>
      <c r="AV6503" s="41"/>
      <c r="AW6503" s="41"/>
      <c r="AX6503" s="41"/>
      <c r="AY6503" s="41"/>
      <c r="AZ6503" s="41"/>
      <c r="BA6503" s="41"/>
      <c r="BB6503" s="41"/>
      <c r="BC6503" s="41"/>
      <c r="BD6503" s="41"/>
      <c r="BE6503" s="41"/>
      <c r="BF6503" s="41"/>
      <c r="BG6503" s="41"/>
      <c r="BH6503" s="41"/>
      <c r="BI6503" s="41"/>
      <c r="BJ6503" s="41"/>
      <c r="BK6503" s="41"/>
      <c r="BL6503" s="41"/>
      <c r="BM6503" s="41"/>
      <c r="BN6503" s="41"/>
      <c r="BO6503" s="41"/>
      <c r="BP6503" s="108"/>
      <c r="CG6503" s="102"/>
      <c r="CI6503" s="45"/>
    </row>
    <row r="6504" spans="37:87" ht="13" customHeight="1">
      <c r="AK6504" s="114"/>
      <c r="AL6504" s="41"/>
      <c r="AM6504" s="41"/>
      <c r="AN6504" s="41"/>
      <c r="AO6504" s="41"/>
      <c r="AP6504" s="41"/>
      <c r="AQ6504" s="41"/>
      <c r="AR6504" s="41"/>
      <c r="AS6504" s="41"/>
      <c r="AT6504" s="41"/>
      <c r="AU6504" s="41"/>
      <c r="AV6504" s="41"/>
      <c r="AW6504" s="41"/>
      <c r="AX6504" s="41"/>
      <c r="AY6504" s="41"/>
      <c r="AZ6504" s="41"/>
      <c r="BA6504" s="41"/>
      <c r="BB6504" s="41"/>
      <c r="BC6504" s="41"/>
      <c r="BD6504" s="41"/>
      <c r="BE6504" s="41"/>
      <c r="BF6504" s="41"/>
      <c r="BG6504" s="41"/>
      <c r="BH6504" s="41"/>
      <c r="BI6504" s="41"/>
      <c r="BJ6504" s="41"/>
      <c r="BK6504" s="41"/>
      <c r="BL6504" s="41"/>
      <c r="BM6504" s="41"/>
      <c r="BN6504" s="41"/>
      <c r="BO6504" s="41"/>
      <c r="BP6504" s="108"/>
      <c r="CG6504" s="102"/>
      <c r="CI6504" s="45"/>
    </row>
    <row r="6505" spans="37:87" ht="13" customHeight="1">
      <c r="AK6505" s="114"/>
      <c r="AL6505" s="41"/>
      <c r="AM6505" s="41"/>
      <c r="AN6505" s="41"/>
      <c r="AO6505" s="41"/>
      <c r="AP6505" s="41"/>
      <c r="AQ6505" s="41"/>
      <c r="AR6505" s="41"/>
      <c r="AS6505" s="41"/>
      <c r="AT6505" s="41"/>
      <c r="AU6505" s="41"/>
      <c r="AV6505" s="41"/>
      <c r="AW6505" s="41"/>
      <c r="AX6505" s="41"/>
      <c r="AY6505" s="41"/>
      <c r="AZ6505" s="41"/>
      <c r="BA6505" s="41"/>
      <c r="BB6505" s="41"/>
      <c r="BC6505" s="41"/>
      <c r="BD6505" s="41"/>
      <c r="BE6505" s="41"/>
      <c r="BF6505" s="41"/>
      <c r="BG6505" s="41"/>
      <c r="BH6505" s="41"/>
      <c r="BI6505" s="41"/>
      <c r="BJ6505" s="41"/>
      <c r="BK6505" s="41"/>
      <c r="BL6505" s="41"/>
      <c r="BM6505" s="41"/>
      <c r="BN6505" s="41"/>
      <c r="BO6505" s="41"/>
      <c r="BP6505" s="108"/>
      <c r="CG6505" s="102"/>
      <c r="CI6505" s="45"/>
    </row>
    <row r="6506" spans="37:87" ht="13" customHeight="1">
      <c r="AK6506" s="114"/>
      <c r="AL6506" s="41"/>
      <c r="AM6506" s="41"/>
      <c r="AN6506" s="41"/>
      <c r="AO6506" s="41"/>
      <c r="AP6506" s="41"/>
      <c r="AQ6506" s="41"/>
      <c r="AR6506" s="41"/>
      <c r="AS6506" s="41"/>
      <c r="AT6506" s="41"/>
      <c r="AU6506" s="41"/>
      <c r="AV6506" s="41"/>
      <c r="AW6506" s="41"/>
      <c r="AX6506" s="41"/>
      <c r="AY6506" s="41"/>
      <c r="AZ6506" s="41"/>
      <c r="BA6506" s="41"/>
      <c r="BB6506" s="41"/>
      <c r="BC6506" s="41"/>
      <c r="BD6506" s="41"/>
      <c r="BE6506" s="41"/>
      <c r="BF6506" s="41"/>
      <c r="BG6506" s="41"/>
      <c r="BH6506" s="41"/>
      <c r="BI6506" s="41"/>
      <c r="BJ6506" s="41"/>
      <c r="BK6506" s="41"/>
      <c r="BL6506" s="41"/>
      <c r="BM6506" s="41"/>
      <c r="BN6506" s="41"/>
      <c r="BO6506" s="41"/>
      <c r="BP6506" s="108"/>
      <c r="CG6506" s="102"/>
      <c r="CI6506" s="45"/>
    </row>
    <row r="6507" spans="37:87" ht="13" customHeight="1">
      <c r="AK6507" s="114"/>
      <c r="AL6507" s="41"/>
      <c r="AM6507" s="41"/>
      <c r="AN6507" s="41"/>
      <c r="AO6507" s="41"/>
      <c r="AP6507" s="41"/>
      <c r="AQ6507" s="41"/>
      <c r="AR6507" s="41"/>
      <c r="AS6507" s="41"/>
      <c r="AT6507" s="41"/>
      <c r="AU6507" s="41"/>
      <c r="AV6507" s="41"/>
      <c r="AW6507" s="41"/>
      <c r="AX6507" s="41"/>
      <c r="AY6507" s="41"/>
      <c r="AZ6507" s="41"/>
      <c r="BA6507" s="41"/>
      <c r="BB6507" s="41"/>
      <c r="BC6507" s="41"/>
      <c r="BD6507" s="41"/>
      <c r="BE6507" s="41"/>
      <c r="BF6507" s="41"/>
      <c r="BG6507" s="41"/>
      <c r="BH6507" s="41"/>
      <c r="BI6507" s="41"/>
      <c r="BJ6507" s="41"/>
      <c r="BK6507" s="41"/>
      <c r="BL6507" s="41"/>
      <c r="BM6507" s="41"/>
      <c r="BN6507" s="41"/>
      <c r="BO6507" s="41"/>
      <c r="BP6507" s="108"/>
      <c r="CG6507" s="102"/>
      <c r="CI6507" s="45"/>
    </row>
    <row r="6508" spans="37:87" ht="13" customHeight="1">
      <c r="AK6508" s="114"/>
      <c r="AL6508" s="41"/>
      <c r="AM6508" s="41"/>
      <c r="AN6508" s="41"/>
      <c r="AO6508" s="41"/>
      <c r="AP6508" s="41"/>
      <c r="AQ6508" s="41"/>
      <c r="AR6508" s="41"/>
      <c r="AS6508" s="41"/>
      <c r="AT6508" s="41"/>
      <c r="AU6508" s="41"/>
      <c r="AV6508" s="41"/>
      <c r="AW6508" s="41"/>
      <c r="AX6508" s="41"/>
      <c r="AY6508" s="41"/>
      <c r="AZ6508" s="41"/>
      <c r="BA6508" s="41"/>
      <c r="BB6508" s="41"/>
      <c r="BC6508" s="41"/>
      <c r="BD6508" s="41"/>
      <c r="BE6508" s="41"/>
      <c r="BF6508" s="41"/>
      <c r="BG6508" s="41"/>
      <c r="BH6508" s="41"/>
      <c r="BI6508" s="41"/>
      <c r="BJ6508" s="41"/>
      <c r="BK6508" s="41"/>
      <c r="BL6508" s="41"/>
      <c r="BM6508" s="41"/>
      <c r="BN6508" s="41"/>
      <c r="BO6508" s="41"/>
      <c r="BP6508" s="108"/>
      <c r="CG6508" s="102"/>
      <c r="CI6508" s="45"/>
    </row>
    <row r="6509" spans="37:87" ht="13" customHeight="1">
      <c r="AK6509" s="114"/>
      <c r="AL6509" s="41"/>
      <c r="AM6509" s="41"/>
      <c r="AN6509" s="41"/>
      <c r="AO6509" s="41"/>
      <c r="AP6509" s="41"/>
      <c r="AQ6509" s="41"/>
      <c r="AR6509" s="41"/>
      <c r="AS6509" s="41"/>
      <c r="AT6509" s="41"/>
      <c r="AU6509" s="41"/>
      <c r="AV6509" s="41"/>
      <c r="AW6509" s="41"/>
      <c r="AX6509" s="41"/>
      <c r="AY6509" s="41"/>
      <c r="AZ6509" s="41"/>
      <c r="BA6509" s="41"/>
      <c r="BB6509" s="41"/>
      <c r="BC6509" s="41"/>
      <c r="BD6509" s="41"/>
      <c r="BE6509" s="41"/>
      <c r="BF6509" s="41"/>
      <c r="BG6509" s="41"/>
      <c r="BH6509" s="41"/>
      <c r="BI6509" s="41"/>
      <c r="BJ6509" s="41"/>
      <c r="BK6509" s="41"/>
      <c r="BL6509" s="41"/>
      <c r="BM6509" s="41"/>
      <c r="BN6509" s="41"/>
      <c r="BO6509" s="41"/>
      <c r="BP6509" s="108"/>
      <c r="CG6509" s="102"/>
      <c r="CI6509" s="45"/>
    </row>
    <row r="6510" spans="37:87" ht="13" customHeight="1">
      <c r="AK6510" s="114"/>
      <c r="AL6510" s="41"/>
      <c r="AM6510" s="41"/>
      <c r="AN6510" s="41"/>
      <c r="AO6510" s="41"/>
      <c r="AP6510" s="41"/>
      <c r="AQ6510" s="41"/>
      <c r="AR6510" s="41"/>
      <c r="AS6510" s="41"/>
      <c r="AT6510" s="41"/>
      <c r="AU6510" s="41"/>
      <c r="AV6510" s="41"/>
      <c r="AW6510" s="41"/>
      <c r="AX6510" s="41"/>
      <c r="AY6510" s="41"/>
      <c r="AZ6510" s="41"/>
      <c r="BA6510" s="41"/>
      <c r="BB6510" s="41"/>
      <c r="BC6510" s="41"/>
      <c r="BD6510" s="41"/>
      <c r="BE6510" s="41"/>
      <c r="BF6510" s="41"/>
      <c r="BG6510" s="41"/>
      <c r="BH6510" s="41"/>
      <c r="BI6510" s="41"/>
      <c r="BJ6510" s="41"/>
      <c r="BK6510" s="41"/>
      <c r="BL6510" s="41"/>
      <c r="BM6510" s="41"/>
      <c r="BN6510" s="41"/>
      <c r="BO6510" s="41"/>
      <c r="BP6510" s="108"/>
      <c r="CG6510" s="102"/>
      <c r="CI6510" s="45"/>
    </row>
    <row r="6511" spans="37:87" ht="13" customHeight="1">
      <c r="AK6511" s="114"/>
      <c r="AL6511" s="41"/>
      <c r="AM6511" s="41"/>
      <c r="AN6511" s="41"/>
      <c r="AO6511" s="41"/>
      <c r="AP6511" s="41"/>
      <c r="AQ6511" s="41"/>
      <c r="AR6511" s="41"/>
      <c r="AS6511" s="41"/>
      <c r="AT6511" s="41"/>
      <c r="AU6511" s="41"/>
      <c r="AV6511" s="41"/>
      <c r="AW6511" s="41"/>
      <c r="AX6511" s="41"/>
      <c r="AY6511" s="41"/>
      <c r="AZ6511" s="41"/>
      <c r="BA6511" s="41"/>
      <c r="BB6511" s="41"/>
      <c r="BC6511" s="41"/>
      <c r="BD6511" s="41"/>
      <c r="BE6511" s="41"/>
      <c r="BF6511" s="41"/>
      <c r="BG6511" s="41"/>
      <c r="BH6511" s="41"/>
      <c r="BI6511" s="41"/>
      <c r="BJ6511" s="41"/>
      <c r="BK6511" s="41"/>
      <c r="BL6511" s="41"/>
      <c r="BM6511" s="41"/>
      <c r="BN6511" s="41"/>
      <c r="BO6511" s="41"/>
      <c r="BP6511" s="108"/>
      <c r="CG6511" s="102"/>
      <c r="CI6511" s="45"/>
    </row>
    <row r="6512" spans="37:87" ht="13" customHeight="1">
      <c r="AK6512" s="114"/>
      <c r="AL6512" s="41"/>
      <c r="AM6512" s="41"/>
      <c r="AN6512" s="41"/>
      <c r="AO6512" s="41"/>
      <c r="AP6512" s="41"/>
      <c r="AQ6512" s="41"/>
      <c r="AR6512" s="41"/>
      <c r="AS6512" s="41"/>
      <c r="AT6512" s="41"/>
      <c r="AU6512" s="41"/>
      <c r="AV6512" s="41"/>
      <c r="AW6512" s="41"/>
      <c r="AX6512" s="41"/>
      <c r="AY6512" s="41"/>
      <c r="AZ6512" s="41"/>
      <c r="BA6512" s="41"/>
      <c r="BB6512" s="41"/>
      <c r="BC6512" s="41"/>
      <c r="BD6512" s="41"/>
      <c r="BE6512" s="41"/>
      <c r="BF6512" s="41"/>
      <c r="BG6512" s="41"/>
      <c r="BH6512" s="41"/>
      <c r="BI6512" s="41"/>
      <c r="BJ6512" s="41"/>
      <c r="BK6512" s="41"/>
      <c r="BL6512" s="41"/>
      <c r="BM6512" s="41"/>
      <c r="BN6512" s="41"/>
      <c r="BO6512" s="41"/>
      <c r="BP6512" s="108"/>
      <c r="CG6512" s="102"/>
      <c r="CI6512" s="45"/>
    </row>
    <row r="6513" spans="37:87" ht="13" customHeight="1">
      <c r="AK6513" s="114"/>
      <c r="AL6513" s="41"/>
      <c r="AM6513" s="41"/>
      <c r="AN6513" s="41"/>
      <c r="AO6513" s="41"/>
      <c r="AP6513" s="41"/>
      <c r="AQ6513" s="41"/>
      <c r="AR6513" s="41"/>
      <c r="AS6513" s="41"/>
      <c r="AT6513" s="41"/>
      <c r="AU6513" s="41"/>
      <c r="AV6513" s="41"/>
      <c r="AW6513" s="41"/>
      <c r="AX6513" s="41"/>
      <c r="AY6513" s="41"/>
      <c r="AZ6513" s="41"/>
      <c r="BA6513" s="41"/>
      <c r="BB6513" s="41"/>
      <c r="BC6513" s="41"/>
      <c r="BD6513" s="41"/>
      <c r="BE6513" s="41"/>
      <c r="BF6513" s="41"/>
      <c r="BG6513" s="41"/>
      <c r="BH6513" s="41"/>
      <c r="BI6513" s="41"/>
      <c r="BJ6513" s="41"/>
      <c r="BK6513" s="41"/>
      <c r="BL6513" s="41"/>
      <c r="BM6513" s="41"/>
      <c r="BN6513" s="41"/>
      <c r="BO6513" s="41"/>
      <c r="BP6513" s="108"/>
      <c r="CG6513" s="102"/>
      <c r="CI6513" s="45"/>
    </row>
    <row r="6514" spans="37:87" ht="13" customHeight="1">
      <c r="AK6514" s="114"/>
      <c r="AL6514" s="41"/>
      <c r="AM6514" s="41"/>
      <c r="AN6514" s="41"/>
      <c r="AO6514" s="41"/>
      <c r="AP6514" s="41"/>
      <c r="AQ6514" s="41"/>
      <c r="AR6514" s="41"/>
      <c r="AS6514" s="41"/>
      <c r="AT6514" s="41"/>
      <c r="AU6514" s="41"/>
      <c r="AV6514" s="41"/>
      <c r="AW6514" s="41"/>
      <c r="AX6514" s="41"/>
      <c r="AY6514" s="41"/>
      <c r="AZ6514" s="41"/>
      <c r="BA6514" s="41"/>
      <c r="BB6514" s="41"/>
      <c r="BC6514" s="41"/>
      <c r="BD6514" s="41"/>
      <c r="BE6514" s="41"/>
      <c r="BF6514" s="41"/>
      <c r="BG6514" s="41"/>
      <c r="BH6514" s="41"/>
      <c r="BI6514" s="41"/>
      <c r="BJ6514" s="41"/>
      <c r="BK6514" s="41"/>
      <c r="BL6514" s="41"/>
      <c r="BM6514" s="41"/>
      <c r="BN6514" s="41"/>
      <c r="BO6514" s="41"/>
      <c r="BP6514" s="108"/>
      <c r="CG6514" s="102"/>
      <c r="CI6514" s="45"/>
    </row>
    <row r="6515" spans="37:87" ht="13" customHeight="1">
      <c r="AK6515" s="114"/>
      <c r="AL6515" s="41"/>
      <c r="AM6515" s="41"/>
      <c r="AN6515" s="41"/>
      <c r="AO6515" s="41"/>
      <c r="AP6515" s="41"/>
      <c r="AQ6515" s="41"/>
      <c r="AR6515" s="41"/>
      <c r="AS6515" s="41"/>
      <c r="AT6515" s="41"/>
      <c r="AU6515" s="41"/>
      <c r="AV6515" s="41"/>
      <c r="AW6515" s="41"/>
      <c r="AX6515" s="41"/>
      <c r="AY6515" s="41"/>
      <c r="AZ6515" s="41"/>
      <c r="BA6515" s="41"/>
      <c r="BB6515" s="41"/>
      <c r="BC6515" s="41"/>
      <c r="BD6515" s="41"/>
      <c r="BE6515" s="41"/>
      <c r="BF6515" s="41"/>
      <c r="BG6515" s="41"/>
      <c r="BH6515" s="41"/>
      <c r="BI6515" s="41"/>
      <c r="BJ6515" s="41"/>
      <c r="BK6515" s="41"/>
      <c r="BL6515" s="41"/>
      <c r="BM6515" s="41"/>
      <c r="BN6515" s="41"/>
      <c r="BO6515" s="41"/>
      <c r="BP6515" s="108"/>
      <c r="CG6515" s="102"/>
      <c r="CI6515" s="45"/>
    </row>
    <row r="6516" spans="37:87" ht="13" customHeight="1">
      <c r="AK6516" s="114"/>
      <c r="AL6516" s="41"/>
      <c r="AM6516" s="41"/>
      <c r="AN6516" s="41"/>
      <c r="AO6516" s="41"/>
      <c r="AP6516" s="41"/>
      <c r="AQ6516" s="41"/>
      <c r="AR6516" s="41"/>
      <c r="AS6516" s="41"/>
      <c r="AT6516" s="41"/>
      <c r="AU6516" s="41"/>
      <c r="AV6516" s="41"/>
      <c r="AW6516" s="41"/>
      <c r="AX6516" s="41"/>
      <c r="AY6516" s="41"/>
      <c r="AZ6516" s="41"/>
      <c r="BA6516" s="41"/>
      <c r="BB6516" s="41"/>
      <c r="BC6516" s="41"/>
      <c r="BD6516" s="41"/>
      <c r="BE6516" s="41"/>
      <c r="BF6516" s="41"/>
      <c r="BG6516" s="41"/>
      <c r="BH6516" s="41"/>
      <c r="BI6516" s="41"/>
      <c r="BJ6516" s="41"/>
      <c r="BK6516" s="41"/>
      <c r="BL6516" s="41"/>
      <c r="BM6516" s="41"/>
      <c r="BN6516" s="41"/>
      <c r="BO6516" s="41"/>
      <c r="BP6516" s="108"/>
      <c r="CG6516" s="102"/>
      <c r="CI6516" s="45"/>
    </row>
    <row r="6517" spans="37:87" ht="13" customHeight="1">
      <c r="AK6517" s="114"/>
      <c r="AL6517" s="41"/>
      <c r="AM6517" s="41"/>
      <c r="AN6517" s="41"/>
      <c r="AO6517" s="41"/>
      <c r="AP6517" s="41"/>
      <c r="AQ6517" s="41"/>
      <c r="AR6517" s="41"/>
      <c r="AS6517" s="41"/>
      <c r="AT6517" s="41"/>
      <c r="AU6517" s="41"/>
      <c r="AV6517" s="41"/>
      <c r="AW6517" s="41"/>
      <c r="AX6517" s="41"/>
      <c r="AY6517" s="41"/>
      <c r="AZ6517" s="41"/>
      <c r="BA6517" s="41"/>
      <c r="BB6517" s="41"/>
      <c r="BC6517" s="41"/>
      <c r="BD6517" s="41"/>
      <c r="BE6517" s="41"/>
      <c r="BF6517" s="41"/>
      <c r="BG6517" s="41"/>
      <c r="BH6517" s="41"/>
      <c r="BI6517" s="41"/>
      <c r="BJ6517" s="41"/>
      <c r="BK6517" s="41"/>
      <c r="BL6517" s="41"/>
      <c r="BM6517" s="41"/>
      <c r="BN6517" s="41"/>
      <c r="BO6517" s="41"/>
      <c r="BP6517" s="108"/>
      <c r="CG6517" s="102"/>
      <c r="CI6517" s="45"/>
    </row>
    <row r="6518" spans="37:87" ht="13" customHeight="1">
      <c r="AK6518" s="114"/>
      <c r="AL6518" s="41"/>
      <c r="AM6518" s="41"/>
      <c r="AN6518" s="41"/>
      <c r="AO6518" s="41"/>
      <c r="AP6518" s="41"/>
      <c r="AQ6518" s="41"/>
      <c r="AR6518" s="41"/>
      <c r="AS6518" s="41"/>
      <c r="AT6518" s="41"/>
      <c r="AU6518" s="41"/>
      <c r="AV6518" s="41"/>
      <c r="AW6518" s="41"/>
      <c r="AX6518" s="41"/>
      <c r="AY6518" s="41"/>
      <c r="AZ6518" s="41"/>
      <c r="BA6518" s="41"/>
      <c r="BB6518" s="41"/>
      <c r="BC6518" s="41"/>
      <c r="BD6518" s="41"/>
      <c r="BE6518" s="41"/>
      <c r="BF6518" s="41"/>
      <c r="BG6518" s="41"/>
      <c r="BH6518" s="41"/>
      <c r="BI6518" s="41"/>
      <c r="BJ6518" s="41"/>
      <c r="BK6518" s="41"/>
      <c r="BL6518" s="41"/>
      <c r="BM6518" s="41"/>
      <c r="BN6518" s="41"/>
      <c r="BO6518" s="41"/>
      <c r="BP6518" s="108"/>
      <c r="CG6518" s="102"/>
      <c r="CI6518" s="45"/>
    </row>
    <row r="6519" spans="37:87" ht="13" customHeight="1">
      <c r="AK6519" s="114"/>
      <c r="AL6519" s="41"/>
      <c r="AM6519" s="41"/>
      <c r="AN6519" s="41"/>
      <c r="AO6519" s="41"/>
      <c r="AP6519" s="41"/>
      <c r="AQ6519" s="41"/>
      <c r="AR6519" s="41"/>
      <c r="AS6519" s="41"/>
      <c r="AT6519" s="41"/>
      <c r="AU6519" s="41"/>
      <c r="AV6519" s="41"/>
      <c r="AW6519" s="41"/>
      <c r="AX6519" s="41"/>
      <c r="AY6519" s="41"/>
      <c r="AZ6519" s="41"/>
      <c r="BA6519" s="41"/>
      <c r="BB6519" s="41"/>
      <c r="BC6519" s="41"/>
      <c r="BD6519" s="41"/>
      <c r="BE6519" s="41"/>
      <c r="BF6519" s="41"/>
      <c r="BG6519" s="41"/>
      <c r="BH6519" s="41"/>
      <c r="BI6519" s="41"/>
      <c r="BJ6519" s="41"/>
      <c r="BK6519" s="41"/>
      <c r="BL6519" s="41"/>
      <c r="BM6519" s="41"/>
      <c r="BN6519" s="41"/>
      <c r="BO6519" s="41"/>
      <c r="BP6519" s="108"/>
      <c r="CG6519" s="102"/>
      <c r="CI6519" s="45"/>
    </row>
    <row r="6520" spans="37:87" ht="13" customHeight="1">
      <c r="AK6520" s="114"/>
      <c r="AL6520" s="41"/>
      <c r="AM6520" s="41"/>
      <c r="AN6520" s="41"/>
      <c r="AO6520" s="41"/>
      <c r="AP6520" s="41"/>
      <c r="AQ6520" s="41"/>
      <c r="AR6520" s="41"/>
      <c r="AS6520" s="41"/>
      <c r="AT6520" s="41"/>
      <c r="AU6520" s="41"/>
      <c r="AV6520" s="41"/>
      <c r="AW6520" s="41"/>
      <c r="AX6520" s="41"/>
      <c r="AY6520" s="41"/>
      <c r="AZ6520" s="41"/>
      <c r="BA6520" s="41"/>
      <c r="BB6520" s="41"/>
      <c r="BC6520" s="41"/>
      <c r="BD6520" s="41"/>
      <c r="BE6520" s="41"/>
      <c r="BF6520" s="41"/>
      <c r="BG6520" s="41"/>
      <c r="BH6520" s="41"/>
      <c r="BI6520" s="41"/>
      <c r="BJ6520" s="41"/>
      <c r="BK6520" s="41"/>
      <c r="BL6520" s="41"/>
      <c r="BM6520" s="41"/>
      <c r="BN6520" s="41"/>
      <c r="BO6520" s="41"/>
      <c r="BP6520" s="108"/>
      <c r="CG6520" s="102"/>
      <c r="CI6520" s="45"/>
    </row>
    <row r="6521" spans="37:87" ht="13" customHeight="1">
      <c r="AK6521" s="114"/>
      <c r="AL6521" s="41"/>
      <c r="AM6521" s="41"/>
      <c r="AN6521" s="41"/>
      <c r="AO6521" s="41"/>
      <c r="AP6521" s="41"/>
      <c r="AQ6521" s="41"/>
      <c r="AR6521" s="41"/>
      <c r="AS6521" s="41"/>
      <c r="AT6521" s="41"/>
      <c r="AU6521" s="41"/>
      <c r="AV6521" s="41"/>
      <c r="AW6521" s="41"/>
      <c r="AX6521" s="41"/>
      <c r="AY6521" s="41"/>
      <c r="AZ6521" s="41"/>
      <c r="BA6521" s="41"/>
      <c r="BB6521" s="41"/>
      <c r="BC6521" s="41"/>
      <c r="BD6521" s="41"/>
      <c r="BE6521" s="41"/>
      <c r="BF6521" s="41"/>
      <c r="BG6521" s="41"/>
      <c r="BH6521" s="41"/>
      <c r="BI6521" s="41"/>
      <c r="BJ6521" s="41"/>
      <c r="BK6521" s="41"/>
      <c r="BL6521" s="41"/>
      <c r="BM6521" s="41"/>
      <c r="BN6521" s="41"/>
      <c r="BO6521" s="41"/>
      <c r="BP6521" s="108"/>
      <c r="CG6521" s="102"/>
      <c r="CI6521" s="45"/>
    </row>
    <row r="6522" spans="37:87" ht="13" customHeight="1">
      <c r="AK6522" s="114"/>
      <c r="AL6522" s="41"/>
      <c r="AM6522" s="41"/>
      <c r="AN6522" s="41"/>
      <c r="AO6522" s="41"/>
      <c r="AP6522" s="41"/>
      <c r="AQ6522" s="41"/>
      <c r="AR6522" s="41"/>
      <c r="AS6522" s="41"/>
      <c r="AT6522" s="41"/>
      <c r="AU6522" s="41"/>
      <c r="AV6522" s="41"/>
      <c r="AW6522" s="41"/>
      <c r="AX6522" s="41"/>
      <c r="AY6522" s="41"/>
      <c r="AZ6522" s="41"/>
      <c r="BA6522" s="41"/>
      <c r="BB6522" s="41"/>
      <c r="BC6522" s="41"/>
      <c r="BD6522" s="41"/>
      <c r="BE6522" s="41"/>
      <c r="BF6522" s="41"/>
      <c r="BG6522" s="41"/>
      <c r="BH6522" s="41"/>
      <c r="BI6522" s="41"/>
      <c r="BJ6522" s="41"/>
      <c r="BK6522" s="41"/>
      <c r="BL6522" s="41"/>
      <c r="BM6522" s="41"/>
      <c r="BN6522" s="41"/>
      <c r="BO6522" s="41"/>
      <c r="BP6522" s="108"/>
      <c r="CG6522" s="102"/>
      <c r="CI6522" s="45"/>
    </row>
    <row r="6523" spans="37:87" ht="13" customHeight="1">
      <c r="AK6523" s="114"/>
      <c r="AL6523" s="41"/>
      <c r="AM6523" s="41"/>
      <c r="AN6523" s="41"/>
      <c r="AO6523" s="41"/>
      <c r="AP6523" s="41"/>
      <c r="AQ6523" s="41"/>
      <c r="AR6523" s="41"/>
      <c r="AS6523" s="41"/>
      <c r="AT6523" s="41"/>
      <c r="AU6523" s="41"/>
      <c r="AV6523" s="41"/>
      <c r="AW6523" s="41"/>
      <c r="AX6523" s="41"/>
      <c r="AY6523" s="41"/>
      <c r="AZ6523" s="41"/>
      <c r="BA6523" s="41"/>
      <c r="BB6523" s="41"/>
      <c r="BC6523" s="41"/>
      <c r="BD6523" s="41"/>
      <c r="BE6523" s="41"/>
      <c r="BF6523" s="41"/>
      <c r="BG6523" s="41"/>
      <c r="BH6523" s="41"/>
      <c r="BI6523" s="41"/>
      <c r="BJ6523" s="41"/>
      <c r="BK6523" s="41"/>
      <c r="BL6523" s="41"/>
      <c r="BM6523" s="41"/>
      <c r="BN6523" s="41"/>
      <c r="BO6523" s="41"/>
      <c r="BP6523" s="108"/>
      <c r="CG6523" s="102"/>
      <c r="CI6523" s="45"/>
    </row>
    <row r="6524" spans="37:87" ht="13" customHeight="1">
      <c r="AK6524" s="114"/>
      <c r="AL6524" s="41"/>
      <c r="AM6524" s="41"/>
      <c r="AN6524" s="41"/>
      <c r="AO6524" s="41"/>
      <c r="AP6524" s="41"/>
      <c r="AQ6524" s="41"/>
      <c r="AR6524" s="41"/>
      <c r="AS6524" s="41"/>
      <c r="AT6524" s="41"/>
      <c r="AU6524" s="41"/>
      <c r="AV6524" s="41"/>
      <c r="AW6524" s="41"/>
      <c r="AX6524" s="41"/>
      <c r="AY6524" s="41"/>
      <c r="AZ6524" s="41"/>
      <c r="BA6524" s="41"/>
      <c r="BB6524" s="41"/>
      <c r="BC6524" s="41"/>
      <c r="BD6524" s="41"/>
      <c r="BE6524" s="41"/>
      <c r="BF6524" s="41"/>
      <c r="BG6524" s="41"/>
      <c r="BH6524" s="41"/>
      <c r="BI6524" s="41"/>
      <c r="BJ6524" s="41"/>
      <c r="BK6524" s="41"/>
      <c r="BL6524" s="41"/>
      <c r="BM6524" s="41"/>
      <c r="BN6524" s="41"/>
      <c r="BO6524" s="41"/>
      <c r="BP6524" s="108"/>
      <c r="CG6524" s="102"/>
      <c r="CI6524" s="45"/>
    </row>
    <row r="6525" spans="37:87" ht="13" customHeight="1">
      <c r="AK6525" s="114"/>
      <c r="AL6525" s="41"/>
      <c r="AM6525" s="41"/>
      <c r="AN6525" s="41"/>
      <c r="AO6525" s="41"/>
      <c r="AP6525" s="41"/>
      <c r="AQ6525" s="41"/>
      <c r="AR6525" s="41"/>
      <c r="AS6525" s="41"/>
      <c r="AT6525" s="41"/>
      <c r="AU6525" s="41"/>
      <c r="AV6525" s="41"/>
      <c r="AW6525" s="41"/>
      <c r="AX6525" s="41"/>
      <c r="AY6525" s="41"/>
      <c r="AZ6525" s="41"/>
      <c r="BA6525" s="41"/>
      <c r="BB6525" s="41"/>
      <c r="BC6525" s="41"/>
      <c r="BD6525" s="41"/>
      <c r="BE6525" s="41"/>
      <c r="BF6525" s="41"/>
      <c r="BG6525" s="41"/>
      <c r="BH6525" s="41"/>
      <c r="BI6525" s="41"/>
      <c r="BJ6525" s="41"/>
      <c r="BK6525" s="41"/>
      <c r="BL6525" s="41"/>
      <c r="BM6525" s="41"/>
      <c r="BN6525" s="41"/>
      <c r="BO6525" s="41"/>
      <c r="BP6525" s="108"/>
      <c r="CG6525" s="102"/>
      <c r="CI6525" s="45"/>
    </row>
    <row r="6526" spans="37:87" ht="13" customHeight="1">
      <c r="AK6526" s="114"/>
      <c r="AL6526" s="41"/>
      <c r="AM6526" s="41"/>
      <c r="AN6526" s="41"/>
      <c r="AO6526" s="41"/>
      <c r="AP6526" s="41"/>
      <c r="AQ6526" s="41"/>
      <c r="AR6526" s="41"/>
      <c r="AS6526" s="41"/>
      <c r="AT6526" s="41"/>
      <c r="AU6526" s="41"/>
      <c r="AV6526" s="41"/>
      <c r="AW6526" s="41"/>
      <c r="AX6526" s="41"/>
      <c r="AY6526" s="41"/>
      <c r="AZ6526" s="41"/>
      <c r="BA6526" s="41"/>
      <c r="BB6526" s="41"/>
      <c r="BC6526" s="41"/>
      <c r="BD6526" s="41"/>
      <c r="BE6526" s="41"/>
      <c r="BF6526" s="41"/>
      <c r="BG6526" s="41"/>
      <c r="BH6526" s="41"/>
      <c r="BI6526" s="41"/>
      <c r="BJ6526" s="41"/>
      <c r="BK6526" s="41"/>
      <c r="BL6526" s="41"/>
      <c r="BM6526" s="41"/>
      <c r="BN6526" s="41"/>
      <c r="BO6526" s="41"/>
      <c r="BP6526" s="108"/>
      <c r="CG6526" s="102"/>
      <c r="CI6526" s="45"/>
    </row>
    <row r="6527" spans="37:87" ht="13" customHeight="1">
      <c r="AK6527" s="114"/>
      <c r="AL6527" s="41"/>
      <c r="AM6527" s="41"/>
      <c r="AN6527" s="41"/>
      <c r="AO6527" s="41"/>
      <c r="AP6527" s="41"/>
      <c r="AQ6527" s="41"/>
      <c r="AR6527" s="41"/>
      <c r="AS6527" s="41"/>
      <c r="AT6527" s="41"/>
      <c r="AU6527" s="41"/>
      <c r="AV6527" s="41"/>
      <c r="AW6527" s="41"/>
      <c r="AX6527" s="41"/>
      <c r="AY6527" s="41"/>
      <c r="AZ6527" s="41"/>
      <c r="BA6527" s="41"/>
      <c r="BB6527" s="41"/>
      <c r="BC6527" s="41"/>
      <c r="BD6527" s="41"/>
      <c r="BE6527" s="41"/>
      <c r="BF6527" s="41"/>
      <c r="BG6527" s="41"/>
      <c r="BH6527" s="41"/>
      <c r="BI6527" s="41"/>
      <c r="BJ6527" s="41"/>
      <c r="BK6527" s="41"/>
      <c r="BL6527" s="41"/>
      <c r="BM6527" s="41"/>
      <c r="BN6527" s="41"/>
      <c r="BO6527" s="41"/>
      <c r="BP6527" s="108"/>
      <c r="CG6527" s="102"/>
      <c r="CI6527" s="45"/>
    </row>
    <row r="6528" spans="37:87" ht="13" customHeight="1">
      <c r="AK6528" s="114"/>
      <c r="AL6528" s="41"/>
      <c r="AM6528" s="41"/>
      <c r="AN6528" s="41"/>
      <c r="AO6528" s="41"/>
      <c r="AP6528" s="41"/>
      <c r="AQ6528" s="41"/>
      <c r="AR6528" s="41"/>
      <c r="AS6528" s="41"/>
      <c r="AT6528" s="41"/>
      <c r="AU6528" s="41"/>
      <c r="AV6528" s="41"/>
      <c r="AW6528" s="41"/>
      <c r="AX6528" s="41"/>
      <c r="AY6528" s="41"/>
      <c r="AZ6528" s="41"/>
      <c r="BA6528" s="41"/>
      <c r="BB6528" s="41"/>
      <c r="BC6528" s="41"/>
      <c r="BD6528" s="41"/>
      <c r="BE6528" s="41"/>
      <c r="BF6528" s="41"/>
      <c r="BG6528" s="41"/>
      <c r="BH6528" s="41"/>
      <c r="BI6528" s="41"/>
      <c r="BJ6528" s="41"/>
      <c r="BK6528" s="41"/>
      <c r="BL6528" s="41"/>
      <c r="BM6528" s="41"/>
      <c r="BN6528" s="41"/>
      <c r="BO6528" s="41"/>
      <c r="BP6528" s="108"/>
      <c r="CG6528" s="102"/>
      <c r="CI6528" s="45"/>
    </row>
    <row r="6529" spans="37:87" ht="13" customHeight="1">
      <c r="AK6529" s="114"/>
      <c r="AL6529" s="41"/>
      <c r="AM6529" s="41"/>
      <c r="AN6529" s="41"/>
      <c r="AO6529" s="41"/>
      <c r="AP6529" s="41"/>
      <c r="AQ6529" s="41"/>
      <c r="AR6529" s="41"/>
      <c r="AS6529" s="41"/>
      <c r="AT6529" s="41"/>
      <c r="AU6529" s="41"/>
      <c r="AV6529" s="41"/>
      <c r="AW6529" s="41"/>
      <c r="AX6529" s="41"/>
      <c r="AY6529" s="41"/>
      <c r="AZ6529" s="41"/>
      <c r="BA6529" s="41"/>
      <c r="BB6529" s="41"/>
      <c r="BC6529" s="41"/>
      <c r="BD6529" s="41"/>
      <c r="BE6529" s="41"/>
      <c r="BF6529" s="41"/>
      <c r="BG6529" s="41"/>
      <c r="BH6529" s="41"/>
      <c r="BI6529" s="41"/>
      <c r="BJ6529" s="41"/>
      <c r="BK6529" s="41"/>
      <c r="BL6529" s="41"/>
      <c r="BM6529" s="41"/>
      <c r="BN6529" s="41"/>
      <c r="BO6529" s="41"/>
      <c r="BP6529" s="108"/>
      <c r="CG6529" s="102"/>
      <c r="CI6529" s="45"/>
    </row>
    <row r="6530" spans="37:87" ht="13" customHeight="1">
      <c r="AK6530" s="114"/>
      <c r="AL6530" s="41"/>
      <c r="AM6530" s="41"/>
      <c r="AN6530" s="41"/>
      <c r="AO6530" s="41"/>
      <c r="AP6530" s="41"/>
      <c r="AQ6530" s="41"/>
      <c r="AR6530" s="41"/>
      <c r="AS6530" s="41"/>
      <c r="AT6530" s="41"/>
      <c r="AU6530" s="41"/>
      <c r="AV6530" s="41"/>
      <c r="AW6530" s="41"/>
      <c r="AX6530" s="41"/>
      <c r="AY6530" s="41"/>
      <c r="AZ6530" s="41"/>
      <c r="BA6530" s="41"/>
      <c r="BB6530" s="41"/>
      <c r="BC6530" s="41"/>
      <c r="BD6530" s="41"/>
      <c r="BE6530" s="41"/>
      <c r="BF6530" s="41"/>
      <c r="BG6530" s="41"/>
      <c r="BH6530" s="41"/>
      <c r="BI6530" s="41"/>
      <c r="BJ6530" s="41"/>
      <c r="BK6530" s="41"/>
      <c r="BL6530" s="41"/>
      <c r="BM6530" s="41"/>
      <c r="BN6530" s="41"/>
      <c r="BO6530" s="41"/>
      <c r="BP6530" s="108"/>
      <c r="CG6530" s="102"/>
      <c r="CI6530" s="45"/>
    </row>
    <row r="6531" spans="37:87" ht="13" customHeight="1">
      <c r="AK6531" s="114"/>
      <c r="AL6531" s="41"/>
      <c r="AM6531" s="41"/>
      <c r="AN6531" s="41"/>
      <c r="AO6531" s="41"/>
      <c r="AP6531" s="41"/>
      <c r="AQ6531" s="41"/>
      <c r="AR6531" s="41"/>
      <c r="AS6531" s="41"/>
      <c r="AT6531" s="41"/>
      <c r="AU6531" s="41"/>
      <c r="AV6531" s="41"/>
      <c r="AW6531" s="41"/>
      <c r="AX6531" s="41"/>
      <c r="AY6531" s="41"/>
      <c r="AZ6531" s="41"/>
      <c r="BA6531" s="41"/>
      <c r="BB6531" s="41"/>
      <c r="BC6531" s="41"/>
      <c r="BD6531" s="41"/>
      <c r="BE6531" s="41"/>
      <c r="BF6531" s="41"/>
      <c r="BG6531" s="41"/>
      <c r="BH6531" s="41"/>
      <c r="BI6531" s="41"/>
      <c r="BJ6531" s="41"/>
      <c r="BK6531" s="41"/>
      <c r="BL6531" s="41"/>
      <c r="BM6531" s="41"/>
      <c r="BN6531" s="41"/>
      <c r="BO6531" s="41"/>
      <c r="BP6531" s="108"/>
      <c r="CG6531" s="102"/>
      <c r="CI6531" s="45"/>
    </row>
    <row r="6532" spans="37:87" ht="13" customHeight="1">
      <c r="AK6532" s="114"/>
      <c r="AL6532" s="41"/>
      <c r="AM6532" s="41"/>
      <c r="AN6532" s="41"/>
      <c r="AO6532" s="41"/>
      <c r="AP6532" s="41"/>
      <c r="AQ6532" s="41"/>
      <c r="AR6532" s="41"/>
      <c r="AS6532" s="41"/>
      <c r="AT6532" s="41"/>
      <c r="AU6532" s="41"/>
      <c r="AV6532" s="41"/>
      <c r="AW6532" s="41"/>
      <c r="AX6532" s="41"/>
      <c r="AY6532" s="41"/>
      <c r="AZ6532" s="41"/>
      <c r="BA6532" s="41"/>
      <c r="BB6532" s="41"/>
      <c r="BC6532" s="41"/>
      <c r="BD6532" s="41"/>
      <c r="BE6532" s="41"/>
      <c r="BF6532" s="41"/>
      <c r="BG6532" s="41"/>
      <c r="BH6532" s="41"/>
      <c r="BI6532" s="41"/>
      <c r="BJ6532" s="41"/>
      <c r="BK6532" s="41"/>
      <c r="BL6532" s="41"/>
      <c r="BM6532" s="41"/>
      <c r="BN6532" s="41"/>
      <c r="BO6532" s="41"/>
      <c r="BP6532" s="108"/>
      <c r="CG6532" s="102"/>
      <c r="CI6532" s="45"/>
    </row>
    <row r="6533" spans="37:87" ht="13" customHeight="1">
      <c r="AK6533" s="114"/>
      <c r="AL6533" s="41"/>
      <c r="AM6533" s="41"/>
      <c r="AN6533" s="41"/>
      <c r="AO6533" s="41"/>
      <c r="AP6533" s="41"/>
      <c r="AQ6533" s="41"/>
      <c r="AR6533" s="41"/>
      <c r="AS6533" s="41"/>
      <c r="AT6533" s="41"/>
      <c r="AU6533" s="41"/>
      <c r="AV6533" s="41"/>
      <c r="AW6533" s="41"/>
      <c r="AX6533" s="41"/>
      <c r="AY6533" s="41"/>
      <c r="AZ6533" s="41"/>
      <c r="BA6533" s="41"/>
      <c r="BB6533" s="41"/>
      <c r="BC6533" s="41"/>
      <c r="BD6533" s="41"/>
      <c r="BE6533" s="41"/>
      <c r="BF6533" s="41"/>
      <c r="BG6533" s="41"/>
      <c r="BH6533" s="41"/>
      <c r="BI6533" s="41"/>
      <c r="BJ6533" s="41"/>
      <c r="BK6533" s="41"/>
      <c r="BL6533" s="41"/>
      <c r="BM6533" s="41"/>
      <c r="BN6533" s="41"/>
      <c r="BO6533" s="41"/>
      <c r="BP6533" s="108"/>
      <c r="CG6533" s="102"/>
      <c r="CI6533" s="45"/>
    </row>
    <row r="6534" spans="37:87" ht="13" customHeight="1">
      <c r="AK6534" s="114"/>
      <c r="AL6534" s="41"/>
      <c r="AM6534" s="41"/>
      <c r="AN6534" s="41"/>
      <c r="AO6534" s="41"/>
      <c r="AP6534" s="41"/>
      <c r="AQ6534" s="41"/>
      <c r="AR6534" s="41"/>
      <c r="AS6534" s="41"/>
      <c r="AT6534" s="41"/>
      <c r="AU6534" s="41"/>
      <c r="AV6534" s="41"/>
      <c r="AW6534" s="41"/>
      <c r="AX6534" s="41"/>
      <c r="AY6534" s="41"/>
      <c r="AZ6534" s="41"/>
      <c r="BA6534" s="41"/>
      <c r="BB6534" s="41"/>
      <c r="BC6534" s="41"/>
      <c r="BD6534" s="41"/>
      <c r="BE6534" s="41"/>
      <c r="BF6534" s="41"/>
      <c r="BG6534" s="41"/>
      <c r="BH6534" s="41"/>
      <c r="BI6534" s="41"/>
      <c r="BJ6534" s="41"/>
      <c r="BK6534" s="41"/>
      <c r="BL6534" s="41"/>
      <c r="BM6534" s="41"/>
      <c r="BN6534" s="41"/>
      <c r="BO6534" s="41"/>
      <c r="BP6534" s="108"/>
      <c r="CG6534" s="102"/>
      <c r="CI6534" s="45"/>
    </row>
    <row r="6535" spans="37:87" ht="13" customHeight="1">
      <c r="AK6535" s="114"/>
      <c r="AL6535" s="41"/>
      <c r="AM6535" s="41"/>
      <c r="AN6535" s="41"/>
      <c r="AO6535" s="41"/>
      <c r="AP6535" s="41"/>
      <c r="AQ6535" s="41"/>
      <c r="AR6535" s="41"/>
      <c r="AS6535" s="41"/>
      <c r="AT6535" s="41"/>
      <c r="AU6535" s="41"/>
      <c r="AV6535" s="41"/>
      <c r="AW6535" s="41"/>
      <c r="AX6535" s="41"/>
      <c r="AY6535" s="41"/>
      <c r="AZ6535" s="41"/>
      <c r="BA6535" s="41"/>
      <c r="BB6535" s="41"/>
      <c r="BC6535" s="41"/>
      <c r="BD6535" s="41"/>
      <c r="BE6535" s="41"/>
      <c r="BF6535" s="41"/>
      <c r="BG6535" s="41"/>
      <c r="BH6535" s="41"/>
      <c r="BI6535" s="41"/>
      <c r="BJ6535" s="41"/>
      <c r="BK6535" s="41"/>
      <c r="BL6535" s="41"/>
      <c r="BM6535" s="41"/>
      <c r="BN6535" s="41"/>
      <c r="BO6535" s="41"/>
      <c r="BP6535" s="108"/>
      <c r="CG6535" s="102"/>
      <c r="CI6535" s="45"/>
    </row>
    <row r="6536" spans="37:87" ht="13" customHeight="1">
      <c r="AK6536" s="114"/>
      <c r="AL6536" s="41"/>
      <c r="AM6536" s="41"/>
      <c r="AN6536" s="41"/>
      <c r="AO6536" s="41"/>
      <c r="AP6536" s="41"/>
      <c r="AQ6536" s="41"/>
      <c r="AR6536" s="41"/>
      <c r="AS6536" s="41"/>
      <c r="AT6536" s="41"/>
      <c r="AU6536" s="41"/>
      <c r="AV6536" s="41"/>
      <c r="AW6536" s="41"/>
      <c r="AX6536" s="41"/>
      <c r="AY6536" s="41"/>
      <c r="AZ6536" s="41"/>
      <c r="BA6536" s="41"/>
      <c r="BB6536" s="41"/>
      <c r="BC6536" s="41"/>
      <c r="BD6536" s="41"/>
      <c r="BE6536" s="41"/>
      <c r="BF6536" s="41"/>
      <c r="BG6536" s="41"/>
      <c r="BH6536" s="41"/>
      <c r="BI6536" s="41"/>
      <c r="BJ6536" s="41"/>
      <c r="BK6536" s="41"/>
      <c r="BL6536" s="41"/>
      <c r="BM6536" s="41"/>
      <c r="BN6536" s="41"/>
      <c r="BO6536" s="41"/>
      <c r="BP6536" s="108"/>
      <c r="CG6536" s="102"/>
      <c r="CI6536" s="45"/>
    </row>
    <row r="6537" spans="37:87" ht="13" customHeight="1">
      <c r="AK6537" s="114"/>
      <c r="AL6537" s="41"/>
      <c r="AM6537" s="41"/>
      <c r="AN6537" s="41"/>
      <c r="AO6537" s="41"/>
      <c r="AP6537" s="41"/>
      <c r="AQ6537" s="41"/>
      <c r="AR6537" s="41"/>
      <c r="AS6537" s="41"/>
      <c r="AT6537" s="41"/>
      <c r="AU6537" s="41"/>
      <c r="AV6537" s="41"/>
      <c r="AW6537" s="41"/>
      <c r="AX6537" s="41"/>
      <c r="AY6537" s="41"/>
      <c r="AZ6537" s="41"/>
      <c r="BA6537" s="41"/>
      <c r="BB6537" s="41"/>
      <c r="BC6537" s="41"/>
      <c r="BD6537" s="41"/>
      <c r="BE6537" s="41"/>
      <c r="BF6537" s="41"/>
      <c r="BG6537" s="41"/>
      <c r="BH6537" s="41"/>
      <c r="BI6537" s="41"/>
      <c r="BJ6537" s="41"/>
      <c r="BK6537" s="41"/>
      <c r="BL6537" s="41"/>
      <c r="BM6537" s="41"/>
      <c r="BN6537" s="41"/>
      <c r="BO6537" s="41"/>
      <c r="BP6537" s="108"/>
      <c r="CG6537" s="102"/>
      <c r="CI6537" s="45"/>
    </row>
    <row r="6538" spans="37:87" ht="13" customHeight="1">
      <c r="AK6538" s="114"/>
      <c r="AL6538" s="41"/>
      <c r="AM6538" s="41"/>
      <c r="AN6538" s="41"/>
      <c r="AO6538" s="41"/>
      <c r="AP6538" s="41"/>
      <c r="AQ6538" s="41"/>
      <c r="AR6538" s="41"/>
      <c r="AS6538" s="41"/>
      <c r="AT6538" s="41"/>
      <c r="AU6538" s="41"/>
      <c r="AV6538" s="41"/>
      <c r="AW6538" s="41"/>
      <c r="AX6538" s="41"/>
      <c r="AY6538" s="41"/>
      <c r="AZ6538" s="41"/>
      <c r="BA6538" s="41"/>
      <c r="BB6538" s="41"/>
      <c r="BC6538" s="41"/>
      <c r="BD6538" s="41"/>
      <c r="BE6538" s="41"/>
      <c r="BF6538" s="41"/>
      <c r="BG6538" s="41"/>
      <c r="BH6538" s="41"/>
      <c r="BI6538" s="41"/>
      <c r="BJ6538" s="41"/>
      <c r="BK6538" s="41"/>
      <c r="BL6538" s="41"/>
      <c r="BM6538" s="41"/>
      <c r="BN6538" s="41"/>
      <c r="BO6538" s="41"/>
      <c r="BP6538" s="108"/>
      <c r="CG6538" s="102"/>
      <c r="CI6538" s="45"/>
    </row>
    <row r="6539" spans="37:87" ht="13" customHeight="1">
      <c r="AK6539" s="114"/>
      <c r="AL6539" s="41"/>
      <c r="AM6539" s="41"/>
      <c r="AN6539" s="41"/>
      <c r="AO6539" s="41"/>
      <c r="AP6539" s="41"/>
      <c r="AQ6539" s="41"/>
      <c r="AR6539" s="41"/>
      <c r="AS6539" s="41"/>
      <c r="AT6539" s="41"/>
      <c r="AU6539" s="41"/>
      <c r="AV6539" s="41"/>
      <c r="AW6539" s="41"/>
      <c r="AX6539" s="41"/>
      <c r="AY6539" s="41"/>
      <c r="AZ6539" s="41"/>
      <c r="BA6539" s="41"/>
      <c r="BB6539" s="41"/>
      <c r="BC6539" s="41"/>
      <c r="BD6539" s="41"/>
      <c r="BE6539" s="41"/>
      <c r="BF6539" s="41"/>
      <c r="BG6539" s="41"/>
      <c r="BH6539" s="41"/>
      <c r="BI6539" s="41"/>
      <c r="BJ6539" s="41"/>
      <c r="BK6539" s="41"/>
      <c r="BL6539" s="41"/>
      <c r="BM6539" s="41"/>
      <c r="BN6539" s="41"/>
      <c r="BO6539" s="41"/>
      <c r="BP6539" s="108"/>
      <c r="CG6539" s="102"/>
      <c r="CI6539" s="45"/>
    </row>
    <row r="6540" spans="37:87" ht="13" customHeight="1">
      <c r="AK6540" s="114"/>
      <c r="AL6540" s="41"/>
      <c r="AM6540" s="41"/>
      <c r="AN6540" s="41"/>
      <c r="AO6540" s="41"/>
      <c r="AP6540" s="41"/>
      <c r="AQ6540" s="41"/>
      <c r="AR6540" s="41"/>
      <c r="AS6540" s="41"/>
      <c r="AT6540" s="41"/>
      <c r="AU6540" s="41"/>
      <c r="AV6540" s="41"/>
      <c r="AW6540" s="41"/>
      <c r="AX6540" s="41"/>
      <c r="AY6540" s="41"/>
      <c r="AZ6540" s="41"/>
      <c r="BA6540" s="41"/>
      <c r="BB6540" s="41"/>
      <c r="BC6540" s="41"/>
      <c r="BD6540" s="41"/>
      <c r="BE6540" s="41"/>
      <c r="BF6540" s="41"/>
      <c r="BG6540" s="41"/>
      <c r="BH6540" s="41"/>
      <c r="BI6540" s="41"/>
      <c r="BJ6540" s="41"/>
      <c r="BK6540" s="41"/>
      <c r="BL6540" s="41"/>
      <c r="BM6540" s="41"/>
      <c r="BN6540" s="41"/>
      <c r="BO6540" s="41"/>
      <c r="BP6540" s="108"/>
      <c r="CG6540" s="102"/>
      <c r="CI6540" s="45"/>
    </row>
    <row r="6541" spans="37:87" ht="13" customHeight="1">
      <c r="AK6541" s="114"/>
      <c r="AL6541" s="41"/>
      <c r="AM6541" s="41"/>
      <c r="AN6541" s="41"/>
      <c r="AO6541" s="41"/>
      <c r="AP6541" s="41"/>
      <c r="AQ6541" s="41"/>
      <c r="AR6541" s="41"/>
      <c r="AS6541" s="41"/>
      <c r="AT6541" s="41"/>
      <c r="AU6541" s="41"/>
      <c r="AV6541" s="41"/>
      <c r="AW6541" s="41"/>
      <c r="AX6541" s="41"/>
      <c r="AY6541" s="41"/>
      <c r="AZ6541" s="41"/>
      <c r="BA6541" s="41"/>
      <c r="BB6541" s="41"/>
      <c r="BC6541" s="41"/>
      <c r="BD6541" s="41"/>
      <c r="BE6541" s="41"/>
      <c r="BF6541" s="41"/>
      <c r="BG6541" s="41"/>
      <c r="BH6541" s="41"/>
      <c r="BI6541" s="41"/>
      <c r="BJ6541" s="41"/>
      <c r="BK6541" s="41"/>
      <c r="BL6541" s="41"/>
      <c r="BM6541" s="41"/>
      <c r="BN6541" s="41"/>
      <c r="BO6541" s="41"/>
      <c r="BP6541" s="108"/>
      <c r="CG6541" s="102"/>
      <c r="CI6541" s="45"/>
    </row>
    <row r="6542" spans="37:87" ht="13" customHeight="1">
      <c r="AK6542" s="114"/>
      <c r="AL6542" s="41"/>
      <c r="AM6542" s="41"/>
      <c r="AN6542" s="41"/>
      <c r="AO6542" s="41"/>
      <c r="AP6542" s="41"/>
      <c r="AQ6542" s="41"/>
      <c r="AR6542" s="41"/>
      <c r="AS6542" s="41"/>
      <c r="AT6542" s="41"/>
      <c r="AU6542" s="41"/>
      <c r="AV6542" s="41"/>
      <c r="AW6542" s="41"/>
      <c r="AX6542" s="41"/>
      <c r="AY6542" s="41"/>
      <c r="AZ6542" s="41"/>
      <c r="BA6542" s="41"/>
      <c r="BB6542" s="41"/>
      <c r="BC6542" s="41"/>
      <c r="BD6542" s="41"/>
      <c r="BE6542" s="41"/>
      <c r="BF6542" s="41"/>
      <c r="BG6542" s="41"/>
      <c r="BH6542" s="41"/>
      <c r="BI6542" s="41"/>
      <c r="BJ6542" s="41"/>
      <c r="BK6542" s="41"/>
      <c r="BL6542" s="41"/>
      <c r="BM6542" s="41"/>
      <c r="BN6542" s="41"/>
      <c r="BO6542" s="41"/>
      <c r="BP6542" s="108"/>
      <c r="CG6542" s="102"/>
      <c r="CI6542" s="45"/>
    </row>
    <row r="6543" spans="37:87" ht="13" customHeight="1">
      <c r="AK6543" s="114"/>
      <c r="AL6543" s="41"/>
      <c r="AM6543" s="41"/>
      <c r="AN6543" s="41"/>
      <c r="AO6543" s="41"/>
      <c r="AP6543" s="41"/>
      <c r="AQ6543" s="41"/>
      <c r="AR6543" s="41"/>
      <c r="AS6543" s="41"/>
      <c r="AT6543" s="41"/>
      <c r="AU6543" s="41"/>
      <c r="AV6543" s="41"/>
      <c r="AW6543" s="41"/>
      <c r="AX6543" s="41"/>
      <c r="AY6543" s="41"/>
      <c r="AZ6543" s="41"/>
      <c r="BA6543" s="41"/>
      <c r="BB6543" s="41"/>
      <c r="BC6543" s="41"/>
      <c r="BD6543" s="41"/>
      <c r="BE6543" s="41"/>
      <c r="BF6543" s="41"/>
      <c r="BG6543" s="41"/>
      <c r="BH6543" s="41"/>
      <c r="BI6543" s="41"/>
      <c r="BJ6543" s="41"/>
      <c r="BK6543" s="41"/>
      <c r="BL6543" s="41"/>
      <c r="BM6543" s="41"/>
      <c r="BN6543" s="41"/>
      <c r="BO6543" s="41"/>
      <c r="BP6543" s="108"/>
      <c r="CG6543" s="102"/>
      <c r="CI6543" s="45"/>
    </row>
    <row r="6544" spans="37:87" ht="13" customHeight="1">
      <c r="AK6544" s="114"/>
      <c r="AL6544" s="41"/>
      <c r="AM6544" s="41"/>
      <c r="AN6544" s="41"/>
      <c r="AO6544" s="41"/>
      <c r="AP6544" s="41"/>
      <c r="AQ6544" s="41"/>
      <c r="AR6544" s="41"/>
      <c r="AS6544" s="41"/>
      <c r="AT6544" s="41"/>
      <c r="AU6544" s="41"/>
      <c r="AV6544" s="41"/>
      <c r="AW6544" s="41"/>
      <c r="AX6544" s="41"/>
      <c r="AY6544" s="41"/>
      <c r="AZ6544" s="41"/>
      <c r="BA6544" s="41"/>
      <c r="BB6544" s="41"/>
      <c r="BC6544" s="41"/>
      <c r="BD6544" s="41"/>
      <c r="BE6544" s="41"/>
      <c r="BF6544" s="41"/>
      <c r="BG6544" s="41"/>
      <c r="BH6544" s="41"/>
      <c r="BI6544" s="41"/>
      <c r="BJ6544" s="41"/>
      <c r="BK6544" s="41"/>
      <c r="BL6544" s="41"/>
      <c r="BM6544" s="41"/>
      <c r="BN6544" s="41"/>
      <c r="BO6544" s="41"/>
      <c r="BP6544" s="108"/>
      <c r="CG6544" s="102"/>
      <c r="CI6544" s="45"/>
    </row>
    <row r="6545" spans="37:87" ht="13" customHeight="1">
      <c r="AK6545" s="114"/>
      <c r="AL6545" s="41"/>
      <c r="AM6545" s="41"/>
      <c r="AN6545" s="41"/>
      <c r="AO6545" s="41"/>
      <c r="AP6545" s="41"/>
      <c r="AQ6545" s="41"/>
      <c r="AR6545" s="41"/>
      <c r="AS6545" s="41"/>
      <c r="AT6545" s="41"/>
      <c r="AU6545" s="41"/>
      <c r="AV6545" s="41"/>
      <c r="AW6545" s="41"/>
      <c r="AX6545" s="41"/>
      <c r="AY6545" s="41"/>
      <c r="AZ6545" s="41"/>
      <c r="BA6545" s="41"/>
      <c r="BB6545" s="41"/>
      <c r="BC6545" s="41"/>
      <c r="BD6545" s="41"/>
      <c r="BE6545" s="41"/>
      <c r="BF6545" s="41"/>
      <c r="BG6545" s="41"/>
      <c r="BH6545" s="41"/>
      <c r="BI6545" s="41"/>
      <c r="BJ6545" s="41"/>
      <c r="BK6545" s="41"/>
      <c r="BL6545" s="41"/>
      <c r="BM6545" s="41"/>
      <c r="BN6545" s="41"/>
      <c r="BO6545" s="41"/>
      <c r="BP6545" s="108"/>
      <c r="CG6545" s="102"/>
      <c r="CI6545" s="45"/>
    </row>
    <row r="6546" spans="37:87" ht="13" customHeight="1">
      <c r="AK6546" s="114"/>
      <c r="AL6546" s="41"/>
      <c r="AM6546" s="41"/>
      <c r="AN6546" s="41"/>
      <c r="AO6546" s="41"/>
      <c r="AP6546" s="41"/>
      <c r="AQ6546" s="41"/>
      <c r="AR6546" s="41"/>
      <c r="AS6546" s="41"/>
      <c r="AT6546" s="41"/>
      <c r="AU6546" s="41"/>
      <c r="AV6546" s="41"/>
      <c r="AW6546" s="41"/>
      <c r="AX6546" s="41"/>
      <c r="AY6546" s="41"/>
      <c r="AZ6546" s="41"/>
      <c r="BA6546" s="41"/>
      <c r="BB6546" s="41"/>
      <c r="BC6546" s="41"/>
      <c r="BD6546" s="41"/>
      <c r="BE6546" s="41"/>
      <c r="BF6546" s="41"/>
      <c r="BG6546" s="41"/>
      <c r="BH6546" s="41"/>
      <c r="BI6546" s="41"/>
      <c r="BJ6546" s="41"/>
      <c r="BK6546" s="41"/>
      <c r="BL6546" s="41"/>
      <c r="BM6546" s="41"/>
      <c r="BN6546" s="41"/>
      <c r="BO6546" s="41"/>
      <c r="BP6546" s="108"/>
      <c r="CG6546" s="102"/>
      <c r="CI6546" s="45"/>
    </row>
    <row r="6547" spans="37:87" ht="13" customHeight="1">
      <c r="AK6547" s="114"/>
      <c r="AL6547" s="41"/>
      <c r="AM6547" s="41"/>
      <c r="AN6547" s="41"/>
      <c r="AO6547" s="41"/>
      <c r="AP6547" s="41"/>
      <c r="AQ6547" s="41"/>
      <c r="AR6547" s="41"/>
      <c r="AS6547" s="41"/>
      <c r="AT6547" s="41"/>
      <c r="AU6547" s="41"/>
      <c r="AV6547" s="41"/>
      <c r="AW6547" s="41"/>
      <c r="AX6547" s="41"/>
      <c r="AY6547" s="41"/>
      <c r="AZ6547" s="41"/>
      <c r="BA6547" s="41"/>
      <c r="BB6547" s="41"/>
      <c r="BC6547" s="41"/>
      <c r="BD6547" s="41"/>
      <c r="BE6547" s="41"/>
      <c r="BF6547" s="41"/>
      <c r="BG6547" s="41"/>
      <c r="BH6547" s="41"/>
      <c r="BI6547" s="41"/>
      <c r="BJ6547" s="41"/>
      <c r="BK6547" s="41"/>
      <c r="BL6547" s="41"/>
      <c r="BM6547" s="41"/>
      <c r="BN6547" s="41"/>
      <c r="BO6547" s="41"/>
      <c r="BP6547" s="108"/>
      <c r="CG6547" s="102"/>
      <c r="CI6547" s="45"/>
    </row>
    <row r="6548" spans="37:87" ht="13" customHeight="1">
      <c r="AK6548" s="114"/>
      <c r="AL6548" s="41"/>
      <c r="AM6548" s="41"/>
      <c r="AN6548" s="41"/>
      <c r="AO6548" s="41"/>
      <c r="AP6548" s="41"/>
      <c r="AQ6548" s="41"/>
      <c r="AR6548" s="41"/>
      <c r="AS6548" s="41"/>
      <c r="AT6548" s="41"/>
      <c r="AU6548" s="41"/>
      <c r="AV6548" s="41"/>
      <c r="AW6548" s="41"/>
      <c r="AX6548" s="41"/>
      <c r="AY6548" s="41"/>
      <c r="AZ6548" s="41"/>
      <c r="BA6548" s="41"/>
      <c r="BB6548" s="41"/>
      <c r="BC6548" s="41"/>
      <c r="BD6548" s="41"/>
      <c r="BE6548" s="41"/>
      <c r="BF6548" s="41"/>
      <c r="BG6548" s="41"/>
      <c r="BH6548" s="41"/>
      <c r="BI6548" s="41"/>
      <c r="BJ6548" s="41"/>
      <c r="BK6548" s="41"/>
      <c r="BL6548" s="41"/>
      <c r="BM6548" s="41"/>
      <c r="BN6548" s="41"/>
      <c r="BO6548" s="41"/>
      <c r="BP6548" s="108"/>
      <c r="CG6548" s="102"/>
      <c r="CI6548" s="45"/>
    </row>
    <row r="6549" spans="37:87" ht="13" customHeight="1">
      <c r="AK6549" s="114"/>
      <c r="AL6549" s="41"/>
      <c r="AM6549" s="41"/>
      <c r="AN6549" s="41"/>
      <c r="AO6549" s="41"/>
      <c r="AP6549" s="41"/>
      <c r="AQ6549" s="41"/>
      <c r="AR6549" s="41"/>
      <c r="AS6549" s="41"/>
      <c r="AT6549" s="41"/>
      <c r="AU6549" s="41"/>
      <c r="AV6549" s="41"/>
      <c r="AW6549" s="41"/>
      <c r="AX6549" s="41"/>
      <c r="AY6549" s="41"/>
      <c r="AZ6549" s="41"/>
      <c r="BA6549" s="41"/>
      <c r="BB6549" s="41"/>
      <c r="BC6549" s="41"/>
      <c r="BD6549" s="41"/>
      <c r="BE6549" s="41"/>
      <c r="BF6549" s="41"/>
      <c r="BG6549" s="41"/>
      <c r="BH6549" s="41"/>
      <c r="BI6549" s="41"/>
      <c r="BJ6549" s="41"/>
      <c r="BK6549" s="41"/>
      <c r="BL6549" s="41"/>
      <c r="BM6549" s="41"/>
      <c r="BN6549" s="41"/>
      <c r="BO6549" s="41"/>
      <c r="BP6549" s="108"/>
      <c r="CG6549" s="102"/>
      <c r="CI6549" s="45"/>
    </row>
    <row r="6550" spans="37:87" ht="13" customHeight="1">
      <c r="AK6550" s="114"/>
      <c r="AL6550" s="41"/>
      <c r="AM6550" s="41"/>
      <c r="AN6550" s="41"/>
      <c r="AO6550" s="41"/>
      <c r="AP6550" s="41"/>
      <c r="AQ6550" s="41"/>
      <c r="AR6550" s="41"/>
      <c r="AS6550" s="41"/>
      <c r="AT6550" s="41"/>
      <c r="AU6550" s="41"/>
      <c r="AV6550" s="41"/>
      <c r="AW6550" s="41"/>
      <c r="AX6550" s="41"/>
      <c r="AY6550" s="41"/>
      <c r="AZ6550" s="41"/>
      <c r="BA6550" s="41"/>
      <c r="BB6550" s="41"/>
      <c r="BC6550" s="41"/>
      <c r="BD6550" s="41"/>
      <c r="BE6550" s="41"/>
      <c r="BF6550" s="41"/>
      <c r="BG6550" s="41"/>
      <c r="BH6550" s="41"/>
      <c r="BI6550" s="41"/>
      <c r="BJ6550" s="41"/>
      <c r="BK6550" s="41"/>
      <c r="BL6550" s="41"/>
      <c r="BM6550" s="41"/>
      <c r="BN6550" s="41"/>
      <c r="BO6550" s="41"/>
      <c r="BP6550" s="108"/>
      <c r="CG6550" s="102"/>
      <c r="CI6550" s="45"/>
    </row>
    <row r="6551" spans="37:87" ht="13" customHeight="1">
      <c r="AK6551" s="114"/>
      <c r="AL6551" s="41"/>
      <c r="AM6551" s="41"/>
      <c r="AN6551" s="41"/>
      <c r="AO6551" s="41"/>
      <c r="AP6551" s="41"/>
      <c r="AQ6551" s="41"/>
      <c r="AR6551" s="41"/>
      <c r="AS6551" s="41"/>
      <c r="AT6551" s="41"/>
      <c r="AU6551" s="41"/>
      <c r="AV6551" s="41"/>
      <c r="AW6551" s="41"/>
      <c r="AX6551" s="41"/>
      <c r="AY6551" s="41"/>
      <c r="AZ6551" s="41"/>
      <c r="BA6551" s="41"/>
      <c r="BB6551" s="41"/>
      <c r="BC6551" s="41"/>
      <c r="BD6551" s="41"/>
      <c r="BE6551" s="41"/>
      <c r="BF6551" s="41"/>
      <c r="BG6551" s="41"/>
      <c r="BH6551" s="41"/>
      <c r="BI6551" s="41"/>
      <c r="BJ6551" s="41"/>
      <c r="BK6551" s="41"/>
      <c r="BL6551" s="41"/>
      <c r="BM6551" s="41"/>
      <c r="BN6551" s="41"/>
      <c r="BO6551" s="41"/>
      <c r="BP6551" s="108"/>
      <c r="CG6551" s="102"/>
      <c r="CI6551" s="45"/>
    </row>
    <row r="6552" spans="37:87" ht="13" customHeight="1">
      <c r="AK6552" s="114"/>
      <c r="AL6552" s="41"/>
      <c r="AM6552" s="41"/>
      <c r="AN6552" s="41"/>
      <c r="AO6552" s="41"/>
      <c r="AP6552" s="41"/>
      <c r="AQ6552" s="41"/>
      <c r="AR6552" s="41"/>
      <c r="AS6552" s="41"/>
      <c r="AT6552" s="41"/>
      <c r="AU6552" s="41"/>
      <c r="AV6552" s="41"/>
      <c r="AW6552" s="41"/>
      <c r="AX6552" s="41"/>
      <c r="AY6552" s="41"/>
      <c r="AZ6552" s="41"/>
      <c r="BA6552" s="41"/>
      <c r="BB6552" s="41"/>
      <c r="BC6552" s="41"/>
      <c r="BD6552" s="41"/>
      <c r="BE6552" s="41"/>
      <c r="BF6552" s="41"/>
      <c r="BG6552" s="41"/>
      <c r="BH6552" s="41"/>
      <c r="BI6552" s="41"/>
      <c r="BJ6552" s="41"/>
      <c r="BK6552" s="41"/>
      <c r="BL6552" s="41"/>
      <c r="BM6552" s="41"/>
      <c r="BN6552" s="41"/>
      <c r="BO6552" s="41"/>
      <c r="BP6552" s="108"/>
      <c r="CG6552" s="102"/>
      <c r="CI6552" s="45"/>
    </row>
    <row r="6553" spans="37:87" ht="13" customHeight="1">
      <c r="AK6553" s="114"/>
      <c r="AL6553" s="41"/>
      <c r="AM6553" s="41"/>
      <c r="AN6553" s="41"/>
      <c r="AO6553" s="41"/>
      <c r="AP6553" s="41"/>
      <c r="AQ6553" s="41"/>
      <c r="AR6553" s="41"/>
      <c r="AS6553" s="41"/>
      <c r="AT6553" s="41"/>
      <c r="AU6553" s="41"/>
      <c r="AV6553" s="41"/>
      <c r="AW6553" s="41"/>
      <c r="AX6553" s="41"/>
      <c r="AY6553" s="41"/>
      <c r="AZ6553" s="41"/>
      <c r="BA6553" s="41"/>
      <c r="BB6553" s="41"/>
      <c r="BC6553" s="41"/>
      <c r="BD6553" s="41"/>
      <c r="BE6553" s="41"/>
      <c r="BF6553" s="41"/>
      <c r="BG6553" s="41"/>
      <c r="BH6553" s="41"/>
      <c r="BI6553" s="41"/>
      <c r="BJ6553" s="41"/>
      <c r="BK6553" s="41"/>
      <c r="BL6553" s="41"/>
      <c r="BM6553" s="41"/>
      <c r="BN6553" s="41"/>
      <c r="BO6553" s="41"/>
      <c r="BP6553" s="108"/>
      <c r="CG6553" s="102"/>
      <c r="CI6553" s="45"/>
    </row>
    <row r="6554" spans="37:87" ht="13" customHeight="1">
      <c r="AK6554" s="114"/>
      <c r="AL6554" s="41"/>
      <c r="AM6554" s="41"/>
      <c r="AN6554" s="41"/>
      <c r="AO6554" s="41"/>
      <c r="AP6554" s="41"/>
      <c r="AQ6554" s="41"/>
      <c r="AR6554" s="41"/>
      <c r="AS6554" s="41"/>
      <c r="AT6554" s="41"/>
      <c r="AU6554" s="41"/>
      <c r="AV6554" s="41"/>
      <c r="AW6554" s="41"/>
      <c r="AX6554" s="41"/>
      <c r="AY6554" s="41"/>
      <c r="AZ6554" s="41"/>
      <c r="BA6554" s="41"/>
      <c r="BB6554" s="41"/>
      <c r="BC6554" s="41"/>
      <c r="BD6554" s="41"/>
      <c r="BE6554" s="41"/>
      <c r="BF6554" s="41"/>
      <c r="BG6554" s="41"/>
      <c r="BH6554" s="41"/>
      <c r="BI6554" s="41"/>
      <c r="BJ6554" s="41"/>
      <c r="BK6554" s="41"/>
      <c r="BL6554" s="41"/>
      <c r="BM6554" s="41"/>
      <c r="BN6554" s="41"/>
      <c r="BO6554" s="41"/>
      <c r="BP6554" s="108"/>
      <c r="CG6554" s="102"/>
      <c r="CI6554" s="45"/>
    </row>
    <row r="6555" spans="37:87" ht="13" customHeight="1">
      <c r="AK6555" s="114"/>
      <c r="AL6555" s="41"/>
      <c r="AM6555" s="41"/>
      <c r="AN6555" s="41"/>
      <c r="AO6555" s="41"/>
      <c r="AP6555" s="41"/>
      <c r="AQ6555" s="41"/>
      <c r="AR6555" s="41"/>
      <c r="AS6555" s="41"/>
      <c r="AT6555" s="41"/>
      <c r="AU6555" s="41"/>
      <c r="AV6555" s="41"/>
      <c r="AW6555" s="41"/>
      <c r="AX6555" s="41"/>
      <c r="AY6555" s="41"/>
      <c r="AZ6555" s="41"/>
      <c r="BA6555" s="41"/>
      <c r="BB6555" s="41"/>
      <c r="BC6555" s="41"/>
      <c r="BD6555" s="41"/>
      <c r="BE6555" s="41"/>
      <c r="BF6555" s="41"/>
      <c r="BG6555" s="41"/>
      <c r="BH6555" s="41"/>
      <c r="BI6555" s="41"/>
      <c r="BJ6555" s="41"/>
      <c r="BK6555" s="41"/>
      <c r="BL6555" s="41"/>
      <c r="BM6555" s="41"/>
      <c r="BN6555" s="41"/>
      <c r="BO6555" s="41"/>
      <c r="BP6555" s="108"/>
      <c r="CG6555" s="102"/>
      <c r="CI6555" s="45"/>
    </row>
    <row r="6556" spans="37:87" ht="13" customHeight="1">
      <c r="AK6556" s="114"/>
      <c r="AL6556" s="41"/>
      <c r="AM6556" s="41"/>
      <c r="AN6556" s="41"/>
      <c r="AO6556" s="41"/>
      <c r="AP6556" s="41"/>
      <c r="AQ6556" s="41"/>
      <c r="AR6556" s="41"/>
      <c r="AS6556" s="41"/>
      <c r="AT6556" s="41"/>
      <c r="AU6556" s="41"/>
      <c r="AV6556" s="41"/>
      <c r="AW6556" s="41"/>
      <c r="AX6556" s="41"/>
      <c r="AY6556" s="41"/>
      <c r="AZ6556" s="41"/>
      <c r="BA6556" s="41"/>
      <c r="BB6556" s="41"/>
      <c r="BC6556" s="41"/>
      <c r="BD6556" s="41"/>
      <c r="BE6556" s="41"/>
      <c r="BF6556" s="41"/>
      <c r="BG6556" s="41"/>
      <c r="BH6556" s="41"/>
      <c r="BI6556" s="41"/>
      <c r="BJ6556" s="41"/>
      <c r="BK6556" s="41"/>
      <c r="BL6556" s="41"/>
      <c r="BM6556" s="41"/>
      <c r="BN6556" s="41"/>
      <c r="BO6556" s="41"/>
      <c r="BP6556" s="108"/>
      <c r="CG6556" s="102"/>
      <c r="CI6556" s="45"/>
    </row>
    <row r="6557" spans="37:87" ht="13" customHeight="1">
      <c r="AK6557" s="114"/>
      <c r="AL6557" s="41"/>
      <c r="AM6557" s="41"/>
      <c r="AN6557" s="41"/>
      <c r="AO6557" s="41"/>
      <c r="AP6557" s="41"/>
      <c r="AQ6557" s="41"/>
      <c r="AR6557" s="41"/>
      <c r="AS6557" s="41"/>
      <c r="AT6557" s="41"/>
      <c r="AU6557" s="41"/>
      <c r="AV6557" s="41"/>
      <c r="AW6557" s="41"/>
      <c r="AX6557" s="41"/>
      <c r="AY6557" s="41"/>
      <c r="AZ6557" s="41"/>
      <c r="BA6557" s="41"/>
      <c r="BB6557" s="41"/>
      <c r="BC6557" s="41"/>
      <c r="BD6557" s="41"/>
      <c r="BE6557" s="41"/>
      <c r="BF6557" s="41"/>
      <c r="BG6557" s="41"/>
      <c r="BH6557" s="41"/>
      <c r="BI6557" s="41"/>
      <c r="BJ6557" s="41"/>
      <c r="BK6557" s="41"/>
      <c r="BL6557" s="41"/>
      <c r="BM6557" s="41"/>
      <c r="BN6557" s="41"/>
      <c r="BO6557" s="41"/>
      <c r="BP6557" s="108"/>
      <c r="CG6557" s="102"/>
      <c r="CI6557" s="45"/>
    </row>
    <row r="6558" spans="37:87" ht="13" customHeight="1">
      <c r="AK6558" s="114"/>
      <c r="AL6558" s="41"/>
      <c r="AM6558" s="41"/>
      <c r="AN6558" s="41"/>
      <c r="AO6558" s="41"/>
      <c r="AP6558" s="41"/>
      <c r="AQ6558" s="41"/>
      <c r="AR6558" s="41"/>
      <c r="AS6558" s="41"/>
      <c r="AT6558" s="41"/>
      <c r="AU6558" s="41"/>
      <c r="AV6558" s="41"/>
      <c r="AW6558" s="41"/>
      <c r="AX6558" s="41"/>
      <c r="AY6558" s="41"/>
      <c r="AZ6558" s="41"/>
      <c r="BA6558" s="41"/>
      <c r="BB6558" s="41"/>
      <c r="BC6558" s="41"/>
      <c r="BD6558" s="41"/>
      <c r="BE6558" s="41"/>
      <c r="BF6558" s="41"/>
      <c r="BG6558" s="41"/>
      <c r="BH6558" s="41"/>
      <c r="BI6558" s="41"/>
      <c r="BJ6558" s="41"/>
      <c r="BK6558" s="41"/>
      <c r="BL6558" s="41"/>
      <c r="BM6558" s="41"/>
      <c r="BN6558" s="41"/>
      <c r="BO6558" s="41"/>
      <c r="BP6558" s="108"/>
      <c r="CG6558" s="102"/>
      <c r="CI6558" s="45"/>
    </row>
    <row r="6559" spans="37:87" ht="13" customHeight="1">
      <c r="AK6559" s="114"/>
      <c r="AL6559" s="41"/>
      <c r="AM6559" s="41"/>
      <c r="AN6559" s="41"/>
      <c r="AO6559" s="41"/>
      <c r="AP6559" s="41"/>
      <c r="AQ6559" s="41"/>
      <c r="AR6559" s="41"/>
      <c r="AS6559" s="41"/>
      <c r="AT6559" s="41"/>
      <c r="AU6559" s="41"/>
      <c r="AV6559" s="41"/>
      <c r="AW6559" s="41"/>
      <c r="AX6559" s="41"/>
      <c r="AY6559" s="41"/>
      <c r="AZ6559" s="41"/>
      <c r="BA6559" s="41"/>
      <c r="BB6559" s="41"/>
      <c r="BC6559" s="41"/>
      <c r="BD6559" s="41"/>
      <c r="BE6559" s="41"/>
      <c r="BF6559" s="41"/>
      <c r="BG6559" s="41"/>
      <c r="BH6559" s="41"/>
      <c r="BI6559" s="41"/>
      <c r="BJ6559" s="41"/>
      <c r="BK6559" s="41"/>
      <c r="BL6559" s="41"/>
      <c r="BM6559" s="41"/>
      <c r="BN6559" s="41"/>
      <c r="BO6559" s="41"/>
      <c r="BP6559" s="108"/>
      <c r="CG6559" s="102"/>
      <c r="CI6559" s="45"/>
    </row>
    <row r="6560" spans="37:87" ht="13" customHeight="1">
      <c r="AK6560" s="114"/>
      <c r="AL6560" s="41"/>
      <c r="AM6560" s="41"/>
      <c r="AN6560" s="41"/>
      <c r="AO6560" s="41"/>
      <c r="AP6560" s="41"/>
      <c r="AQ6560" s="41"/>
      <c r="AR6560" s="41"/>
      <c r="AS6560" s="41"/>
      <c r="AT6560" s="41"/>
      <c r="AU6560" s="41"/>
      <c r="AV6560" s="41"/>
      <c r="AW6560" s="41"/>
      <c r="AX6560" s="41"/>
      <c r="AY6560" s="41"/>
      <c r="AZ6560" s="41"/>
      <c r="BA6560" s="41"/>
      <c r="BB6560" s="41"/>
      <c r="BC6560" s="41"/>
      <c r="BD6560" s="41"/>
      <c r="BE6560" s="41"/>
      <c r="BF6560" s="41"/>
      <c r="BG6560" s="41"/>
      <c r="BH6560" s="41"/>
      <c r="BI6560" s="41"/>
      <c r="BJ6560" s="41"/>
      <c r="BK6560" s="41"/>
      <c r="BL6560" s="41"/>
      <c r="BM6560" s="41"/>
      <c r="BN6560" s="41"/>
      <c r="BO6560" s="41"/>
      <c r="BP6560" s="108"/>
      <c r="CG6560" s="102"/>
      <c r="CI6560" s="45"/>
    </row>
    <row r="6561" spans="37:87" ht="13" customHeight="1">
      <c r="AK6561" s="114"/>
      <c r="AL6561" s="41"/>
      <c r="AM6561" s="41"/>
      <c r="AN6561" s="41"/>
      <c r="AO6561" s="41"/>
      <c r="AP6561" s="41"/>
      <c r="AQ6561" s="41"/>
      <c r="AR6561" s="41"/>
      <c r="AS6561" s="41"/>
      <c r="AT6561" s="41"/>
      <c r="AU6561" s="41"/>
      <c r="AV6561" s="41"/>
      <c r="AW6561" s="41"/>
      <c r="AX6561" s="41"/>
      <c r="AY6561" s="41"/>
      <c r="AZ6561" s="41"/>
      <c r="BA6561" s="41"/>
      <c r="BB6561" s="41"/>
      <c r="BC6561" s="41"/>
      <c r="BD6561" s="41"/>
      <c r="BE6561" s="41"/>
      <c r="BF6561" s="41"/>
      <c r="BG6561" s="41"/>
      <c r="BH6561" s="41"/>
      <c r="BI6561" s="41"/>
      <c r="BJ6561" s="41"/>
      <c r="BK6561" s="41"/>
      <c r="BL6561" s="41"/>
      <c r="BM6561" s="41"/>
      <c r="BN6561" s="41"/>
      <c r="BO6561" s="41"/>
      <c r="BP6561" s="108"/>
      <c r="CG6561" s="102"/>
      <c r="CI6561" s="45"/>
    </row>
    <row r="6562" spans="37:87" ht="13" customHeight="1">
      <c r="AK6562" s="114"/>
      <c r="AL6562" s="41"/>
      <c r="AM6562" s="41"/>
      <c r="AN6562" s="41"/>
      <c r="AO6562" s="41"/>
      <c r="AP6562" s="41"/>
      <c r="AQ6562" s="41"/>
      <c r="AR6562" s="41"/>
      <c r="AS6562" s="41"/>
      <c r="AT6562" s="41"/>
      <c r="AU6562" s="41"/>
      <c r="AV6562" s="41"/>
      <c r="AW6562" s="41"/>
      <c r="AX6562" s="41"/>
      <c r="AY6562" s="41"/>
      <c r="AZ6562" s="41"/>
      <c r="BA6562" s="41"/>
      <c r="BB6562" s="41"/>
      <c r="BC6562" s="41"/>
      <c r="BD6562" s="41"/>
      <c r="BE6562" s="41"/>
      <c r="BF6562" s="41"/>
      <c r="BG6562" s="41"/>
      <c r="BH6562" s="41"/>
      <c r="BI6562" s="41"/>
      <c r="BJ6562" s="41"/>
      <c r="BK6562" s="41"/>
      <c r="BL6562" s="41"/>
      <c r="BM6562" s="41"/>
      <c r="BN6562" s="41"/>
      <c r="BO6562" s="41"/>
      <c r="BP6562" s="108"/>
      <c r="CG6562" s="102"/>
      <c r="CI6562" s="45"/>
    </row>
    <row r="6563" spans="37:87" ht="13" customHeight="1">
      <c r="AK6563" s="114"/>
      <c r="AL6563" s="41"/>
      <c r="AM6563" s="41"/>
      <c r="AN6563" s="41"/>
      <c r="AO6563" s="41"/>
      <c r="AP6563" s="41"/>
      <c r="AQ6563" s="41"/>
      <c r="AR6563" s="41"/>
      <c r="AS6563" s="41"/>
      <c r="AT6563" s="41"/>
      <c r="AU6563" s="41"/>
      <c r="AV6563" s="41"/>
      <c r="AW6563" s="41"/>
      <c r="AX6563" s="41"/>
      <c r="AY6563" s="41"/>
      <c r="AZ6563" s="41"/>
      <c r="BA6563" s="41"/>
      <c r="BB6563" s="41"/>
      <c r="BC6563" s="41"/>
      <c r="BD6563" s="41"/>
      <c r="BE6563" s="41"/>
      <c r="BF6563" s="41"/>
      <c r="BG6563" s="41"/>
      <c r="BH6563" s="41"/>
      <c r="BI6563" s="41"/>
      <c r="BJ6563" s="41"/>
      <c r="BK6563" s="41"/>
      <c r="BL6563" s="41"/>
      <c r="BM6563" s="41"/>
      <c r="BN6563" s="41"/>
      <c r="BO6563" s="41"/>
      <c r="BP6563" s="108"/>
      <c r="CG6563" s="102"/>
      <c r="CI6563" s="45"/>
    </row>
    <row r="6564" spans="37:87" ht="13" customHeight="1">
      <c r="AK6564" s="114"/>
      <c r="AL6564" s="41"/>
      <c r="AM6564" s="41"/>
      <c r="AN6564" s="41"/>
      <c r="AO6564" s="41"/>
      <c r="AP6564" s="41"/>
      <c r="AQ6564" s="41"/>
      <c r="AR6564" s="41"/>
      <c r="AS6564" s="41"/>
      <c r="AT6564" s="41"/>
      <c r="AU6564" s="41"/>
      <c r="AV6564" s="41"/>
      <c r="AW6564" s="41"/>
      <c r="AX6564" s="41"/>
      <c r="AY6564" s="41"/>
      <c r="AZ6564" s="41"/>
      <c r="BA6564" s="41"/>
      <c r="BB6564" s="41"/>
      <c r="BC6564" s="41"/>
      <c r="BD6564" s="41"/>
      <c r="BE6564" s="41"/>
      <c r="BF6564" s="41"/>
      <c r="BG6564" s="41"/>
      <c r="BH6564" s="41"/>
      <c r="BI6564" s="41"/>
      <c r="BJ6564" s="41"/>
      <c r="BK6564" s="41"/>
      <c r="BL6564" s="41"/>
      <c r="BM6564" s="41"/>
      <c r="BN6564" s="41"/>
      <c r="BO6564" s="41"/>
      <c r="BP6564" s="108"/>
      <c r="CG6564" s="102"/>
      <c r="CI6564" s="45"/>
    </row>
    <row r="6565" spans="37:87" ht="13" customHeight="1">
      <c r="AK6565" s="114"/>
      <c r="AL6565" s="41"/>
      <c r="AM6565" s="41"/>
      <c r="AN6565" s="41"/>
      <c r="AO6565" s="41"/>
      <c r="AP6565" s="41"/>
      <c r="AQ6565" s="41"/>
      <c r="AR6565" s="41"/>
      <c r="AS6565" s="41"/>
      <c r="AT6565" s="41"/>
      <c r="AU6565" s="41"/>
      <c r="AV6565" s="41"/>
      <c r="AW6565" s="41"/>
      <c r="AX6565" s="41"/>
      <c r="AY6565" s="41"/>
      <c r="AZ6565" s="41"/>
      <c r="BA6565" s="41"/>
      <c r="BB6565" s="41"/>
      <c r="BC6565" s="41"/>
      <c r="BD6565" s="41"/>
      <c r="BE6565" s="41"/>
      <c r="BF6565" s="41"/>
      <c r="BG6565" s="41"/>
      <c r="BH6565" s="41"/>
      <c r="BI6565" s="41"/>
      <c r="BJ6565" s="41"/>
      <c r="BK6565" s="41"/>
      <c r="BL6565" s="41"/>
      <c r="BM6565" s="41"/>
      <c r="BN6565" s="41"/>
      <c r="BO6565" s="41"/>
      <c r="BP6565" s="108"/>
      <c r="CG6565" s="102"/>
      <c r="CI6565" s="45"/>
    </row>
    <row r="6566" spans="37:87" ht="13" customHeight="1">
      <c r="AK6566" s="114"/>
      <c r="AL6566" s="41"/>
      <c r="AM6566" s="41"/>
      <c r="AN6566" s="41"/>
      <c r="AO6566" s="41"/>
      <c r="AP6566" s="41"/>
      <c r="AQ6566" s="41"/>
      <c r="AR6566" s="41"/>
      <c r="AS6566" s="41"/>
      <c r="AT6566" s="41"/>
      <c r="AU6566" s="41"/>
      <c r="AV6566" s="41"/>
      <c r="AW6566" s="41"/>
      <c r="AX6566" s="41"/>
      <c r="AY6566" s="41"/>
      <c r="AZ6566" s="41"/>
      <c r="BA6566" s="41"/>
      <c r="BB6566" s="41"/>
      <c r="BC6566" s="41"/>
      <c r="BD6566" s="41"/>
      <c r="BE6566" s="41"/>
      <c r="BF6566" s="41"/>
      <c r="BG6566" s="41"/>
      <c r="BH6566" s="41"/>
      <c r="BI6566" s="41"/>
      <c r="BJ6566" s="41"/>
      <c r="BK6566" s="41"/>
      <c r="BL6566" s="41"/>
      <c r="BM6566" s="41"/>
      <c r="BN6566" s="41"/>
      <c r="BO6566" s="41"/>
      <c r="BP6566" s="108"/>
      <c r="CG6566" s="102"/>
      <c r="CI6566" s="45"/>
    </row>
    <row r="6567" spans="37:87" ht="13" customHeight="1">
      <c r="AK6567" s="114"/>
      <c r="AL6567" s="41"/>
      <c r="AM6567" s="41"/>
      <c r="AN6567" s="41"/>
      <c r="AO6567" s="41"/>
      <c r="AP6567" s="41"/>
      <c r="AQ6567" s="41"/>
      <c r="AR6567" s="41"/>
      <c r="AS6567" s="41"/>
      <c r="AT6567" s="41"/>
      <c r="AU6567" s="41"/>
      <c r="AV6567" s="41"/>
      <c r="AW6567" s="41"/>
      <c r="AX6567" s="41"/>
      <c r="AY6567" s="41"/>
      <c r="AZ6567" s="41"/>
      <c r="BA6567" s="41"/>
      <c r="BB6567" s="41"/>
      <c r="BC6567" s="41"/>
      <c r="BD6567" s="41"/>
      <c r="BE6567" s="41"/>
      <c r="BF6567" s="41"/>
      <c r="BG6567" s="41"/>
      <c r="BH6567" s="41"/>
      <c r="BI6567" s="41"/>
      <c r="BJ6567" s="41"/>
      <c r="BK6567" s="41"/>
      <c r="BL6567" s="41"/>
      <c r="BM6567" s="41"/>
      <c r="BN6567" s="41"/>
      <c r="BO6567" s="41"/>
      <c r="BP6567" s="108"/>
      <c r="CG6567" s="102"/>
      <c r="CI6567" s="45"/>
    </row>
    <row r="6568" spans="37:87" ht="13" customHeight="1">
      <c r="AK6568" s="114"/>
      <c r="AL6568" s="41"/>
      <c r="AM6568" s="41"/>
      <c r="AN6568" s="41"/>
      <c r="AO6568" s="41"/>
      <c r="AP6568" s="41"/>
      <c r="AQ6568" s="41"/>
      <c r="AR6568" s="41"/>
      <c r="AS6568" s="41"/>
      <c r="AT6568" s="41"/>
      <c r="AU6568" s="41"/>
      <c r="AV6568" s="41"/>
      <c r="AW6568" s="41"/>
      <c r="AX6568" s="41"/>
      <c r="AY6568" s="41"/>
      <c r="AZ6568" s="41"/>
      <c r="BA6568" s="41"/>
      <c r="BB6568" s="41"/>
      <c r="BC6568" s="41"/>
      <c r="BD6568" s="41"/>
      <c r="BE6568" s="41"/>
      <c r="BF6568" s="41"/>
      <c r="BG6568" s="41"/>
      <c r="BH6568" s="41"/>
      <c r="BI6568" s="41"/>
      <c r="BJ6568" s="41"/>
      <c r="BK6568" s="41"/>
      <c r="BL6568" s="41"/>
      <c r="BM6568" s="41"/>
      <c r="BN6568" s="41"/>
      <c r="BO6568" s="41"/>
      <c r="BP6568" s="108"/>
      <c r="CG6568" s="102"/>
      <c r="CI6568" s="45"/>
    </row>
    <row r="6569" spans="37:87" ht="13" customHeight="1">
      <c r="AK6569" s="114"/>
      <c r="AL6569" s="41"/>
      <c r="AM6569" s="41"/>
      <c r="AN6569" s="41"/>
      <c r="AO6569" s="41"/>
      <c r="AP6569" s="41"/>
      <c r="AQ6569" s="41"/>
      <c r="AR6569" s="41"/>
      <c r="AS6569" s="41"/>
      <c r="AT6569" s="41"/>
      <c r="AU6569" s="41"/>
      <c r="AV6569" s="41"/>
      <c r="AW6569" s="41"/>
      <c r="AX6569" s="41"/>
      <c r="AY6569" s="41"/>
      <c r="AZ6569" s="41"/>
      <c r="BA6569" s="41"/>
      <c r="BB6569" s="41"/>
      <c r="BC6569" s="41"/>
      <c r="BD6569" s="41"/>
      <c r="BE6569" s="41"/>
      <c r="BF6569" s="41"/>
      <c r="BG6569" s="41"/>
      <c r="BH6569" s="41"/>
      <c r="BI6569" s="41"/>
      <c r="BJ6569" s="41"/>
      <c r="BK6569" s="41"/>
      <c r="BL6569" s="41"/>
      <c r="BM6569" s="41"/>
      <c r="BN6569" s="41"/>
      <c r="BO6569" s="41"/>
      <c r="BP6569" s="108"/>
      <c r="CG6569" s="102"/>
      <c r="CI6569" s="45"/>
    </row>
    <row r="6570" spans="37:87" ht="13" customHeight="1">
      <c r="AK6570" s="114"/>
      <c r="AL6570" s="41"/>
      <c r="AM6570" s="41"/>
      <c r="AN6570" s="41"/>
      <c r="AO6570" s="41"/>
      <c r="AP6570" s="41"/>
      <c r="AQ6570" s="41"/>
      <c r="AR6570" s="41"/>
      <c r="AS6570" s="41"/>
      <c r="AT6570" s="41"/>
      <c r="AU6570" s="41"/>
      <c r="AV6570" s="41"/>
      <c r="AW6570" s="41"/>
      <c r="AX6570" s="41"/>
      <c r="AY6570" s="41"/>
      <c r="AZ6570" s="41"/>
      <c r="BA6570" s="41"/>
      <c r="BB6570" s="41"/>
      <c r="BC6570" s="41"/>
      <c r="BD6570" s="41"/>
      <c r="BE6570" s="41"/>
      <c r="BF6570" s="41"/>
      <c r="BG6570" s="41"/>
      <c r="BH6570" s="41"/>
      <c r="BI6570" s="41"/>
      <c r="BJ6570" s="41"/>
      <c r="BK6570" s="41"/>
      <c r="BL6570" s="41"/>
      <c r="BM6570" s="41"/>
      <c r="BN6570" s="41"/>
      <c r="BO6570" s="41"/>
      <c r="BP6570" s="108"/>
      <c r="CG6570" s="102"/>
      <c r="CI6570" s="45"/>
    </row>
    <row r="6571" spans="37:87" ht="13" customHeight="1">
      <c r="AK6571" s="114"/>
      <c r="AL6571" s="41"/>
      <c r="AM6571" s="41"/>
      <c r="AN6571" s="41"/>
      <c r="AO6571" s="41"/>
      <c r="AP6571" s="41"/>
      <c r="AQ6571" s="41"/>
      <c r="AR6571" s="41"/>
      <c r="AS6571" s="41"/>
      <c r="AT6571" s="41"/>
      <c r="AU6571" s="41"/>
      <c r="AV6571" s="41"/>
      <c r="AW6571" s="41"/>
      <c r="AX6571" s="41"/>
      <c r="AY6571" s="41"/>
      <c r="AZ6571" s="41"/>
      <c r="BA6571" s="41"/>
      <c r="BB6571" s="41"/>
      <c r="BC6571" s="41"/>
      <c r="BD6571" s="41"/>
      <c r="BE6571" s="41"/>
      <c r="BF6571" s="41"/>
      <c r="BG6571" s="41"/>
      <c r="BH6571" s="41"/>
      <c r="BI6571" s="41"/>
      <c r="BJ6571" s="41"/>
      <c r="BK6571" s="41"/>
      <c r="BL6571" s="41"/>
      <c r="BM6571" s="41"/>
      <c r="BN6571" s="41"/>
      <c r="BO6571" s="41"/>
      <c r="BP6571" s="108"/>
      <c r="CG6571" s="102"/>
      <c r="CI6571" s="45"/>
    </row>
    <row r="6572" spans="37:87" ht="13" customHeight="1">
      <c r="AK6572" s="114"/>
      <c r="AL6572" s="41"/>
      <c r="AM6572" s="41"/>
      <c r="AN6572" s="41"/>
      <c r="AO6572" s="41"/>
      <c r="AP6572" s="41"/>
      <c r="AQ6572" s="41"/>
      <c r="AR6572" s="41"/>
      <c r="AS6572" s="41"/>
      <c r="AT6572" s="41"/>
      <c r="AU6572" s="41"/>
      <c r="AV6572" s="41"/>
      <c r="AW6572" s="41"/>
      <c r="AX6572" s="41"/>
      <c r="AY6572" s="41"/>
      <c r="AZ6572" s="41"/>
      <c r="BA6572" s="41"/>
      <c r="BB6572" s="41"/>
      <c r="BC6572" s="41"/>
      <c r="BD6572" s="41"/>
      <c r="BE6572" s="41"/>
      <c r="BF6572" s="41"/>
      <c r="BG6572" s="41"/>
      <c r="BH6572" s="41"/>
      <c r="BI6572" s="41"/>
      <c r="BJ6572" s="41"/>
      <c r="BK6572" s="41"/>
      <c r="BL6572" s="41"/>
      <c r="BM6572" s="41"/>
      <c r="BN6572" s="41"/>
      <c r="BO6572" s="41"/>
      <c r="BP6572" s="108"/>
      <c r="CG6572" s="102"/>
      <c r="CI6572" s="45"/>
    </row>
    <row r="6573" spans="37:87" ht="13" customHeight="1">
      <c r="AK6573" s="114"/>
      <c r="AL6573" s="41"/>
      <c r="AM6573" s="41"/>
      <c r="AN6573" s="41"/>
      <c r="AO6573" s="41"/>
      <c r="AP6573" s="41"/>
      <c r="AQ6573" s="41"/>
      <c r="AR6573" s="41"/>
      <c r="AS6573" s="41"/>
      <c r="AT6573" s="41"/>
      <c r="AU6573" s="41"/>
      <c r="AV6573" s="41"/>
      <c r="AW6573" s="41"/>
      <c r="AX6573" s="41"/>
      <c r="AY6573" s="41"/>
      <c r="AZ6573" s="41"/>
      <c r="BA6573" s="41"/>
      <c r="BB6573" s="41"/>
      <c r="BC6573" s="41"/>
      <c r="BD6573" s="41"/>
      <c r="BE6573" s="41"/>
      <c r="BF6573" s="41"/>
      <c r="BG6573" s="41"/>
      <c r="BH6573" s="41"/>
      <c r="BI6573" s="41"/>
      <c r="BJ6573" s="41"/>
      <c r="BK6573" s="41"/>
      <c r="BL6573" s="41"/>
      <c r="BM6573" s="41"/>
      <c r="BN6573" s="41"/>
      <c r="BO6573" s="41"/>
      <c r="BP6573" s="108"/>
      <c r="CG6573" s="102"/>
      <c r="CI6573" s="45"/>
    </row>
    <row r="6574" spans="37:87" ht="13" customHeight="1">
      <c r="AK6574" s="114"/>
      <c r="AL6574" s="41"/>
      <c r="AM6574" s="41"/>
      <c r="AN6574" s="41"/>
      <c r="AO6574" s="41"/>
      <c r="AP6574" s="41"/>
      <c r="AQ6574" s="41"/>
      <c r="AR6574" s="41"/>
      <c r="AS6574" s="41"/>
      <c r="AT6574" s="41"/>
      <c r="AU6574" s="41"/>
      <c r="AV6574" s="41"/>
      <c r="AW6574" s="41"/>
      <c r="AX6574" s="41"/>
      <c r="AY6574" s="41"/>
      <c r="AZ6574" s="41"/>
      <c r="BA6574" s="41"/>
      <c r="BB6574" s="41"/>
      <c r="BC6574" s="41"/>
      <c r="BD6574" s="41"/>
      <c r="BE6574" s="41"/>
      <c r="BF6574" s="41"/>
      <c r="BG6574" s="41"/>
      <c r="BH6574" s="41"/>
      <c r="BI6574" s="41"/>
      <c r="BJ6574" s="41"/>
      <c r="BK6574" s="41"/>
      <c r="BL6574" s="41"/>
      <c r="BM6574" s="41"/>
      <c r="BN6574" s="41"/>
      <c r="BO6574" s="41"/>
      <c r="BP6574" s="108"/>
      <c r="CG6574" s="102"/>
      <c r="CI6574" s="45"/>
    </row>
    <row r="6575" spans="37:87" ht="13" customHeight="1">
      <c r="AK6575" s="114"/>
      <c r="AL6575" s="41"/>
      <c r="AM6575" s="41"/>
      <c r="AN6575" s="41"/>
      <c r="AO6575" s="41"/>
      <c r="AP6575" s="41"/>
      <c r="AQ6575" s="41"/>
      <c r="AR6575" s="41"/>
      <c r="AS6575" s="41"/>
      <c r="AT6575" s="41"/>
      <c r="AU6575" s="41"/>
      <c r="AV6575" s="41"/>
      <c r="AW6575" s="41"/>
      <c r="AX6575" s="41"/>
      <c r="AY6575" s="41"/>
      <c r="AZ6575" s="41"/>
      <c r="BA6575" s="41"/>
      <c r="BB6575" s="41"/>
      <c r="BC6575" s="41"/>
      <c r="BD6575" s="41"/>
      <c r="BE6575" s="41"/>
      <c r="BF6575" s="41"/>
      <c r="BG6575" s="41"/>
      <c r="BH6575" s="41"/>
      <c r="BI6575" s="41"/>
      <c r="BJ6575" s="41"/>
      <c r="BK6575" s="41"/>
      <c r="BL6575" s="41"/>
      <c r="BM6575" s="41"/>
      <c r="BN6575" s="41"/>
      <c r="BO6575" s="41"/>
      <c r="BP6575" s="108"/>
      <c r="CG6575" s="102"/>
      <c r="CI6575" s="45"/>
    </row>
    <row r="6576" spans="37:87" ht="13" customHeight="1">
      <c r="AK6576" s="114"/>
      <c r="AL6576" s="41"/>
      <c r="AM6576" s="41"/>
      <c r="AN6576" s="41"/>
      <c r="AO6576" s="41"/>
      <c r="AP6576" s="41"/>
      <c r="AQ6576" s="41"/>
      <c r="AR6576" s="41"/>
      <c r="AS6576" s="41"/>
      <c r="AT6576" s="41"/>
      <c r="AU6576" s="41"/>
      <c r="AV6576" s="41"/>
      <c r="AW6576" s="41"/>
      <c r="AX6576" s="41"/>
      <c r="AY6576" s="41"/>
      <c r="AZ6576" s="41"/>
      <c r="BA6576" s="41"/>
      <c r="BB6576" s="41"/>
      <c r="BC6576" s="41"/>
      <c r="BD6576" s="41"/>
      <c r="BE6576" s="41"/>
      <c r="BF6576" s="41"/>
      <c r="BG6576" s="41"/>
      <c r="BH6576" s="41"/>
      <c r="BI6576" s="41"/>
      <c r="BJ6576" s="41"/>
      <c r="BK6576" s="41"/>
      <c r="BL6576" s="41"/>
      <c r="BM6576" s="41"/>
      <c r="BN6576" s="41"/>
      <c r="BO6576" s="41"/>
      <c r="BP6576" s="108"/>
      <c r="CG6576" s="102"/>
      <c r="CI6576" s="45"/>
    </row>
    <row r="6577" spans="37:87" ht="13" customHeight="1">
      <c r="AK6577" s="114"/>
      <c r="AL6577" s="41"/>
      <c r="AM6577" s="41"/>
      <c r="AN6577" s="41"/>
      <c r="AO6577" s="41"/>
      <c r="AP6577" s="41"/>
      <c r="AQ6577" s="41"/>
      <c r="AR6577" s="41"/>
      <c r="AS6577" s="41"/>
      <c r="AT6577" s="41"/>
      <c r="AU6577" s="41"/>
      <c r="AV6577" s="41"/>
      <c r="AW6577" s="41"/>
      <c r="AX6577" s="41"/>
      <c r="AY6577" s="41"/>
      <c r="AZ6577" s="41"/>
      <c r="BA6577" s="41"/>
      <c r="BB6577" s="41"/>
      <c r="BC6577" s="41"/>
      <c r="BD6577" s="41"/>
      <c r="BE6577" s="41"/>
      <c r="BF6577" s="41"/>
      <c r="BG6577" s="41"/>
      <c r="BH6577" s="41"/>
      <c r="BI6577" s="41"/>
      <c r="BJ6577" s="41"/>
      <c r="BK6577" s="41"/>
      <c r="BL6577" s="41"/>
      <c r="BM6577" s="41"/>
      <c r="BN6577" s="41"/>
      <c r="BO6577" s="41"/>
      <c r="BP6577" s="108"/>
      <c r="CG6577" s="102"/>
      <c r="CI6577" s="45"/>
    </row>
    <row r="6578" spans="37:87" ht="13" customHeight="1">
      <c r="AK6578" s="114"/>
      <c r="AL6578" s="41"/>
      <c r="AM6578" s="41"/>
      <c r="AN6578" s="41"/>
      <c r="AO6578" s="41"/>
      <c r="AP6578" s="41"/>
      <c r="AQ6578" s="41"/>
      <c r="AR6578" s="41"/>
      <c r="AS6578" s="41"/>
      <c r="AT6578" s="41"/>
      <c r="AU6578" s="41"/>
      <c r="AV6578" s="41"/>
      <c r="AW6578" s="41"/>
      <c r="AX6578" s="41"/>
      <c r="AY6578" s="41"/>
      <c r="AZ6578" s="41"/>
      <c r="BA6578" s="41"/>
      <c r="BB6578" s="41"/>
      <c r="BC6578" s="41"/>
      <c r="BD6578" s="41"/>
      <c r="BE6578" s="41"/>
      <c r="BF6578" s="41"/>
      <c r="BG6578" s="41"/>
      <c r="BH6578" s="41"/>
      <c r="BI6578" s="41"/>
      <c r="BJ6578" s="41"/>
      <c r="BK6578" s="41"/>
      <c r="BL6578" s="41"/>
      <c r="BM6578" s="41"/>
      <c r="BN6578" s="41"/>
      <c r="BO6578" s="41"/>
      <c r="BP6578" s="108"/>
      <c r="CG6578" s="102"/>
      <c r="CI6578" s="45"/>
    </row>
    <row r="6579" spans="37:87" ht="13" customHeight="1">
      <c r="AK6579" s="114"/>
      <c r="AL6579" s="41"/>
      <c r="AM6579" s="41"/>
      <c r="AN6579" s="41"/>
      <c r="AO6579" s="41"/>
      <c r="AP6579" s="41"/>
      <c r="AQ6579" s="41"/>
      <c r="AR6579" s="41"/>
      <c r="AS6579" s="41"/>
      <c r="AT6579" s="41"/>
      <c r="AU6579" s="41"/>
      <c r="AV6579" s="41"/>
      <c r="AW6579" s="41"/>
      <c r="AX6579" s="41"/>
      <c r="AY6579" s="41"/>
      <c r="AZ6579" s="41"/>
      <c r="BA6579" s="41"/>
      <c r="BB6579" s="41"/>
      <c r="BC6579" s="41"/>
      <c r="BD6579" s="41"/>
      <c r="BE6579" s="41"/>
      <c r="BF6579" s="41"/>
      <c r="BG6579" s="41"/>
      <c r="BH6579" s="41"/>
      <c r="BI6579" s="41"/>
      <c r="BJ6579" s="41"/>
      <c r="BK6579" s="41"/>
      <c r="BL6579" s="41"/>
      <c r="BM6579" s="41"/>
      <c r="BN6579" s="41"/>
      <c r="BO6579" s="41"/>
      <c r="BP6579" s="108"/>
      <c r="CG6579" s="102"/>
      <c r="CI6579" s="45"/>
    </row>
    <row r="6580" spans="37:87" ht="13" customHeight="1">
      <c r="AK6580" s="114"/>
      <c r="AL6580" s="41"/>
      <c r="AM6580" s="41"/>
      <c r="AN6580" s="41"/>
      <c r="AO6580" s="41"/>
      <c r="AP6580" s="41"/>
      <c r="AQ6580" s="41"/>
      <c r="AR6580" s="41"/>
      <c r="AS6580" s="41"/>
      <c r="AT6580" s="41"/>
      <c r="AU6580" s="41"/>
      <c r="AV6580" s="41"/>
      <c r="AW6580" s="41"/>
      <c r="AX6580" s="41"/>
      <c r="AY6580" s="41"/>
      <c r="AZ6580" s="41"/>
      <c r="BA6580" s="41"/>
      <c r="BB6580" s="41"/>
      <c r="BC6580" s="41"/>
      <c r="BD6580" s="41"/>
      <c r="BE6580" s="41"/>
      <c r="BF6580" s="41"/>
      <c r="BG6580" s="41"/>
      <c r="BH6580" s="41"/>
      <c r="BI6580" s="41"/>
      <c r="BJ6580" s="41"/>
      <c r="BK6580" s="41"/>
      <c r="BL6580" s="41"/>
      <c r="BM6580" s="41"/>
      <c r="BN6580" s="41"/>
      <c r="BO6580" s="41"/>
      <c r="BP6580" s="108"/>
      <c r="CG6580" s="102"/>
      <c r="CI6580" s="45"/>
    </row>
    <row r="6581" spans="37:87" ht="13" customHeight="1">
      <c r="AK6581" s="114"/>
      <c r="AL6581" s="41"/>
      <c r="AM6581" s="41"/>
      <c r="AN6581" s="41"/>
      <c r="AO6581" s="41"/>
      <c r="AP6581" s="41"/>
      <c r="AQ6581" s="41"/>
      <c r="AR6581" s="41"/>
      <c r="AS6581" s="41"/>
      <c r="AT6581" s="41"/>
      <c r="AU6581" s="41"/>
      <c r="AV6581" s="41"/>
      <c r="AW6581" s="41"/>
      <c r="AX6581" s="41"/>
      <c r="AY6581" s="41"/>
      <c r="AZ6581" s="41"/>
      <c r="BA6581" s="41"/>
      <c r="BB6581" s="41"/>
      <c r="BC6581" s="41"/>
      <c r="BD6581" s="41"/>
      <c r="BE6581" s="41"/>
      <c r="BF6581" s="41"/>
      <c r="BG6581" s="41"/>
      <c r="BH6581" s="41"/>
      <c r="BI6581" s="41"/>
      <c r="BJ6581" s="41"/>
      <c r="BK6581" s="41"/>
      <c r="BL6581" s="41"/>
      <c r="BM6581" s="41"/>
      <c r="BN6581" s="41"/>
      <c r="BO6581" s="41"/>
      <c r="BP6581" s="108"/>
      <c r="CG6581" s="102"/>
      <c r="CI6581" s="45"/>
    </row>
    <row r="6582" spans="37:87" ht="13" customHeight="1">
      <c r="AK6582" s="114"/>
      <c r="AL6582" s="41"/>
      <c r="AM6582" s="41"/>
      <c r="AN6582" s="41"/>
      <c r="AO6582" s="41"/>
      <c r="AP6582" s="41"/>
      <c r="AQ6582" s="41"/>
      <c r="AR6582" s="41"/>
      <c r="AS6582" s="41"/>
      <c r="AT6582" s="41"/>
      <c r="AU6582" s="41"/>
      <c r="AV6582" s="41"/>
      <c r="AW6582" s="41"/>
      <c r="AX6582" s="41"/>
      <c r="AY6582" s="41"/>
      <c r="AZ6582" s="41"/>
      <c r="BA6582" s="41"/>
      <c r="BB6582" s="41"/>
      <c r="BC6582" s="41"/>
      <c r="BD6582" s="41"/>
      <c r="BE6582" s="41"/>
      <c r="BF6582" s="41"/>
      <c r="BG6582" s="41"/>
      <c r="BH6582" s="41"/>
      <c r="BI6582" s="41"/>
      <c r="BJ6582" s="41"/>
      <c r="BK6582" s="41"/>
      <c r="BL6582" s="41"/>
      <c r="BM6582" s="41"/>
      <c r="BN6582" s="41"/>
      <c r="BO6582" s="41"/>
      <c r="BP6582" s="108"/>
      <c r="CG6582" s="102"/>
      <c r="CI6582" s="45"/>
    </row>
    <row r="6583" spans="37:87" ht="13" customHeight="1">
      <c r="AK6583" s="114"/>
      <c r="AL6583" s="41"/>
      <c r="AM6583" s="41"/>
      <c r="AN6583" s="41"/>
      <c r="AO6583" s="41"/>
      <c r="AP6583" s="41"/>
      <c r="AQ6583" s="41"/>
      <c r="AR6583" s="41"/>
      <c r="AS6583" s="41"/>
      <c r="AT6583" s="41"/>
      <c r="AU6583" s="41"/>
      <c r="AV6583" s="41"/>
      <c r="AW6583" s="41"/>
      <c r="AX6583" s="41"/>
      <c r="AY6583" s="41"/>
      <c r="AZ6583" s="41"/>
      <c r="BA6583" s="41"/>
      <c r="BB6583" s="41"/>
      <c r="BC6583" s="41"/>
      <c r="BD6583" s="41"/>
      <c r="BE6583" s="41"/>
      <c r="BF6583" s="41"/>
      <c r="BG6583" s="41"/>
      <c r="BH6583" s="41"/>
      <c r="BI6583" s="41"/>
      <c r="BJ6583" s="41"/>
      <c r="BK6583" s="41"/>
      <c r="BL6583" s="41"/>
      <c r="BM6583" s="41"/>
      <c r="BN6583" s="41"/>
      <c r="BO6583" s="41"/>
      <c r="BP6583" s="108"/>
      <c r="CG6583" s="102"/>
      <c r="CI6583" s="45"/>
    </row>
    <row r="6584" spans="37:87" ht="13" customHeight="1">
      <c r="AK6584" s="114"/>
      <c r="AL6584" s="41"/>
      <c r="AM6584" s="41"/>
      <c r="AN6584" s="41"/>
      <c r="AO6584" s="41"/>
      <c r="AP6584" s="41"/>
      <c r="AQ6584" s="41"/>
      <c r="AR6584" s="41"/>
      <c r="AS6584" s="41"/>
      <c r="AT6584" s="41"/>
      <c r="AU6584" s="41"/>
      <c r="AV6584" s="41"/>
      <c r="AW6584" s="41"/>
      <c r="AX6584" s="41"/>
      <c r="AY6584" s="41"/>
      <c r="AZ6584" s="41"/>
      <c r="BA6584" s="41"/>
      <c r="BB6584" s="41"/>
      <c r="BC6584" s="41"/>
      <c r="BD6584" s="41"/>
      <c r="BE6584" s="41"/>
      <c r="BF6584" s="41"/>
      <c r="BG6584" s="41"/>
      <c r="BH6584" s="41"/>
      <c r="BI6584" s="41"/>
      <c r="BJ6584" s="41"/>
      <c r="BK6584" s="41"/>
      <c r="BL6584" s="41"/>
      <c r="BM6584" s="41"/>
      <c r="BN6584" s="41"/>
      <c r="BO6584" s="41"/>
      <c r="BP6584" s="108"/>
      <c r="CG6584" s="102"/>
      <c r="CI6584" s="45"/>
    </row>
    <row r="6585" spans="37:87" ht="13" customHeight="1">
      <c r="AK6585" s="114"/>
      <c r="AL6585" s="41"/>
      <c r="AM6585" s="41"/>
      <c r="AN6585" s="41"/>
      <c r="AO6585" s="41"/>
      <c r="AP6585" s="41"/>
      <c r="AQ6585" s="41"/>
      <c r="AR6585" s="41"/>
      <c r="AS6585" s="41"/>
      <c r="AT6585" s="41"/>
      <c r="AU6585" s="41"/>
      <c r="AV6585" s="41"/>
      <c r="AW6585" s="41"/>
      <c r="AX6585" s="41"/>
      <c r="AY6585" s="41"/>
      <c r="AZ6585" s="41"/>
      <c r="BA6585" s="41"/>
      <c r="BB6585" s="41"/>
      <c r="BC6585" s="41"/>
      <c r="BD6585" s="41"/>
      <c r="BE6585" s="41"/>
      <c r="BF6585" s="41"/>
      <c r="BG6585" s="41"/>
      <c r="BH6585" s="41"/>
      <c r="BI6585" s="41"/>
      <c r="BJ6585" s="41"/>
      <c r="BK6585" s="41"/>
      <c r="BL6585" s="41"/>
      <c r="BM6585" s="41"/>
      <c r="BN6585" s="41"/>
      <c r="BO6585" s="41"/>
      <c r="BP6585" s="108"/>
      <c r="CG6585" s="102"/>
      <c r="CI6585" s="45"/>
    </row>
    <row r="6586" spans="37:87" ht="13" customHeight="1">
      <c r="AK6586" s="114"/>
      <c r="AL6586" s="41"/>
      <c r="AM6586" s="41"/>
      <c r="AN6586" s="41"/>
      <c r="AO6586" s="41"/>
      <c r="AP6586" s="41"/>
      <c r="AQ6586" s="41"/>
      <c r="AR6586" s="41"/>
      <c r="AS6586" s="41"/>
      <c r="AT6586" s="41"/>
      <c r="AU6586" s="41"/>
      <c r="AV6586" s="41"/>
      <c r="AW6586" s="41"/>
      <c r="AX6586" s="41"/>
      <c r="AY6586" s="41"/>
      <c r="AZ6586" s="41"/>
      <c r="BA6586" s="41"/>
      <c r="BB6586" s="41"/>
      <c r="BC6586" s="41"/>
      <c r="BD6586" s="41"/>
      <c r="BE6586" s="41"/>
      <c r="BF6586" s="41"/>
      <c r="BG6586" s="41"/>
      <c r="BH6586" s="41"/>
      <c r="BI6586" s="41"/>
      <c r="BJ6586" s="41"/>
      <c r="BK6586" s="41"/>
      <c r="BL6586" s="41"/>
      <c r="BM6586" s="41"/>
      <c r="BN6586" s="41"/>
      <c r="BO6586" s="41"/>
      <c r="BP6586" s="108"/>
      <c r="CG6586" s="102"/>
      <c r="CI6586" s="45"/>
    </row>
    <row r="6587" spans="37:87" ht="13" customHeight="1">
      <c r="AK6587" s="114"/>
      <c r="AL6587" s="41"/>
      <c r="AM6587" s="41"/>
      <c r="AN6587" s="41"/>
      <c r="AO6587" s="41"/>
      <c r="AP6587" s="41"/>
      <c r="AQ6587" s="41"/>
      <c r="AR6587" s="41"/>
      <c r="AS6587" s="41"/>
      <c r="AT6587" s="41"/>
      <c r="AU6587" s="41"/>
      <c r="AV6587" s="41"/>
      <c r="AW6587" s="41"/>
      <c r="AX6587" s="41"/>
      <c r="AY6587" s="41"/>
      <c r="AZ6587" s="41"/>
      <c r="BA6587" s="41"/>
      <c r="BB6587" s="41"/>
      <c r="BC6587" s="41"/>
      <c r="BD6587" s="41"/>
      <c r="BE6587" s="41"/>
      <c r="BF6587" s="41"/>
      <c r="BG6587" s="41"/>
      <c r="BH6587" s="41"/>
      <c r="BI6587" s="41"/>
      <c r="BJ6587" s="41"/>
      <c r="BK6587" s="41"/>
      <c r="BL6587" s="41"/>
      <c r="BM6587" s="41"/>
      <c r="BN6587" s="41"/>
      <c r="BO6587" s="41"/>
      <c r="BP6587" s="108"/>
      <c r="CG6587" s="102"/>
      <c r="CI6587" s="45"/>
    </row>
    <row r="6588" spans="37:87" ht="13" customHeight="1">
      <c r="AK6588" s="114"/>
      <c r="AL6588" s="41"/>
      <c r="AM6588" s="41"/>
      <c r="AN6588" s="41"/>
      <c r="AO6588" s="41"/>
      <c r="AP6588" s="41"/>
      <c r="AQ6588" s="41"/>
      <c r="AR6588" s="41"/>
      <c r="AS6588" s="41"/>
      <c r="AT6588" s="41"/>
      <c r="AU6588" s="41"/>
      <c r="AV6588" s="41"/>
      <c r="AW6588" s="41"/>
      <c r="AX6588" s="41"/>
      <c r="AY6588" s="41"/>
      <c r="AZ6588" s="41"/>
      <c r="BA6588" s="41"/>
      <c r="BB6588" s="41"/>
      <c r="BC6588" s="41"/>
      <c r="BD6588" s="41"/>
      <c r="BE6588" s="41"/>
      <c r="BF6588" s="41"/>
      <c r="BG6588" s="41"/>
      <c r="BH6588" s="41"/>
      <c r="BI6588" s="41"/>
      <c r="BJ6588" s="41"/>
      <c r="BK6588" s="41"/>
      <c r="BL6588" s="41"/>
      <c r="BM6588" s="41"/>
      <c r="BN6588" s="41"/>
      <c r="BO6588" s="41"/>
      <c r="BP6588" s="108"/>
      <c r="CG6588" s="102"/>
      <c r="CI6588" s="45"/>
    </row>
    <row r="6589" spans="37:87" ht="13" customHeight="1">
      <c r="AK6589" s="114"/>
      <c r="AL6589" s="41"/>
      <c r="AM6589" s="41"/>
      <c r="AN6589" s="41"/>
      <c r="AO6589" s="41"/>
      <c r="AP6589" s="41"/>
      <c r="AQ6589" s="41"/>
      <c r="AR6589" s="41"/>
      <c r="AS6589" s="41"/>
      <c r="AT6589" s="41"/>
      <c r="AU6589" s="41"/>
      <c r="AV6589" s="41"/>
      <c r="AW6589" s="41"/>
      <c r="AX6589" s="41"/>
      <c r="AY6589" s="41"/>
      <c r="AZ6589" s="41"/>
      <c r="BA6589" s="41"/>
      <c r="BB6589" s="41"/>
      <c r="BC6589" s="41"/>
      <c r="BD6589" s="41"/>
      <c r="BE6589" s="41"/>
      <c r="BF6589" s="41"/>
      <c r="BG6589" s="41"/>
      <c r="BH6589" s="41"/>
      <c r="BI6589" s="41"/>
      <c r="BJ6589" s="41"/>
      <c r="BK6589" s="41"/>
      <c r="BL6589" s="41"/>
      <c r="BM6589" s="41"/>
      <c r="BN6589" s="41"/>
      <c r="BO6589" s="41"/>
      <c r="BP6589" s="108"/>
      <c r="CG6589" s="102"/>
      <c r="CI6589" s="45"/>
    </row>
    <row r="6590" spans="37:87" ht="13" customHeight="1">
      <c r="AK6590" s="114"/>
      <c r="AL6590" s="41"/>
      <c r="AM6590" s="41"/>
      <c r="AN6590" s="41"/>
      <c r="AO6590" s="41"/>
      <c r="AP6590" s="41"/>
      <c r="AQ6590" s="41"/>
      <c r="AR6590" s="41"/>
      <c r="AS6590" s="41"/>
      <c r="AT6590" s="41"/>
      <c r="AU6590" s="41"/>
      <c r="AV6590" s="41"/>
      <c r="AW6590" s="41"/>
      <c r="AX6590" s="41"/>
      <c r="AY6590" s="41"/>
      <c r="AZ6590" s="41"/>
      <c r="BA6590" s="41"/>
      <c r="BB6590" s="41"/>
      <c r="BC6590" s="41"/>
      <c r="BD6590" s="41"/>
      <c r="BE6590" s="41"/>
      <c r="BF6590" s="41"/>
      <c r="BG6590" s="41"/>
      <c r="BH6590" s="41"/>
      <c r="BI6590" s="41"/>
      <c r="BJ6590" s="41"/>
      <c r="BK6590" s="41"/>
      <c r="BL6590" s="41"/>
      <c r="BM6590" s="41"/>
      <c r="BN6590" s="41"/>
      <c r="BO6590" s="41"/>
      <c r="BP6590" s="108"/>
      <c r="CG6590" s="102"/>
      <c r="CI6590" s="45"/>
    </row>
    <row r="6591" spans="37:87" ht="13" customHeight="1">
      <c r="AK6591" s="114"/>
      <c r="AL6591" s="41"/>
      <c r="AM6591" s="41"/>
      <c r="AN6591" s="41"/>
      <c r="AO6591" s="41"/>
      <c r="AP6591" s="41"/>
      <c r="AQ6591" s="41"/>
      <c r="AR6591" s="41"/>
      <c r="AS6591" s="41"/>
      <c r="AT6591" s="41"/>
      <c r="AU6591" s="41"/>
      <c r="AV6591" s="41"/>
      <c r="AW6591" s="41"/>
      <c r="AX6591" s="41"/>
      <c r="AY6591" s="41"/>
      <c r="AZ6591" s="41"/>
      <c r="BA6591" s="41"/>
      <c r="BB6591" s="41"/>
      <c r="BC6591" s="41"/>
      <c r="BD6591" s="41"/>
      <c r="BE6591" s="41"/>
      <c r="BF6591" s="41"/>
      <c r="BG6591" s="41"/>
      <c r="BH6591" s="41"/>
      <c r="BI6591" s="41"/>
      <c r="BJ6591" s="41"/>
      <c r="BK6591" s="41"/>
      <c r="BL6591" s="41"/>
      <c r="BM6591" s="41"/>
      <c r="BN6591" s="41"/>
      <c r="BO6591" s="41"/>
      <c r="BP6591" s="108"/>
      <c r="CG6591" s="102"/>
      <c r="CI6591" s="45"/>
    </row>
    <row r="6592" spans="37:87" ht="13" customHeight="1">
      <c r="AK6592" s="114"/>
      <c r="AL6592" s="41"/>
      <c r="AM6592" s="41"/>
      <c r="AN6592" s="41"/>
      <c r="AO6592" s="41"/>
      <c r="AP6592" s="41"/>
      <c r="AQ6592" s="41"/>
      <c r="AR6592" s="41"/>
      <c r="AS6592" s="41"/>
      <c r="AT6592" s="41"/>
      <c r="AU6592" s="41"/>
      <c r="AV6592" s="41"/>
      <c r="AW6592" s="41"/>
      <c r="AX6592" s="41"/>
      <c r="AY6592" s="41"/>
      <c r="AZ6592" s="41"/>
      <c r="BA6592" s="41"/>
      <c r="BB6592" s="41"/>
      <c r="BC6592" s="41"/>
      <c r="BD6592" s="41"/>
      <c r="BE6592" s="41"/>
      <c r="BF6592" s="41"/>
      <c r="BG6592" s="41"/>
      <c r="BH6592" s="41"/>
      <c r="BI6592" s="41"/>
      <c r="BJ6592" s="41"/>
      <c r="BK6592" s="41"/>
      <c r="BL6592" s="41"/>
      <c r="BM6592" s="41"/>
      <c r="BN6592" s="41"/>
      <c r="BO6592" s="41"/>
      <c r="BP6592" s="108"/>
      <c r="CG6592" s="102"/>
      <c r="CI6592" s="45"/>
    </row>
    <row r="6593" spans="37:87" ht="13" customHeight="1">
      <c r="AK6593" s="114"/>
      <c r="AL6593" s="41"/>
      <c r="AM6593" s="41"/>
      <c r="AN6593" s="41"/>
      <c r="AO6593" s="41"/>
      <c r="AP6593" s="41"/>
      <c r="AQ6593" s="41"/>
      <c r="AR6593" s="41"/>
      <c r="AS6593" s="41"/>
      <c r="AT6593" s="41"/>
      <c r="AU6593" s="41"/>
      <c r="AV6593" s="41"/>
      <c r="AW6593" s="41"/>
      <c r="AX6593" s="41"/>
      <c r="AY6593" s="41"/>
      <c r="AZ6593" s="41"/>
      <c r="BA6593" s="41"/>
      <c r="BB6593" s="41"/>
      <c r="BC6593" s="41"/>
      <c r="BD6593" s="41"/>
      <c r="BE6593" s="41"/>
      <c r="BF6593" s="41"/>
      <c r="BG6593" s="41"/>
      <c r="BH6593" s="41"/>
      <c r="BI6593" s="41"/>
      <c r="BJ6593" s="41"/>
      <c r="BK6593" s="41"/>
      <c r="BL6593" s="41"/>
      <c r="BM6593" s="41"/>
      <c r="BN6593" s="41"/>
      <c r="BO6593" s="41"/>
      <c r="BP6593" s="108"/>
      <c r="CG6593" s="102"/>
      <c r="CI6593" s="45"/>
    </row>
    <row r="6594" spans="37:87" ht="13" customHeight="1">
      <c r="AK6594" s="114"/>
      <c r="AL6594" s="41"/>
      <c r="AM6594" s="41"/>
      <c r="AN6594" s="41"/>
      <c r="AO6594" s="41"/>
      <c r="AP6594" s="41"/>
      <c r="AQ6594" s="41"/>
      <c r="AR6594" s="41"/>
      <c r="AS6594" s="41"/>
      <c r="AT6594" s="41"/>
      <c r="AU6594" s="41"/>
      <c r="AV6594" s="41"/>
      <c r="AW6594" s="41"/>
      <c r="AX6594" s="41"/>
      <c r="AY6594" s="41"/>
      <c r="AZ6594" s="41"/>
      <c r="BA6594" s="41"/>
      <c r="BB6594" s="41"/>
      <c r="BC6594" s="41"/>
      <c r="BD6594" s="41"/>
      <c r="BE6594" s="41"/>
      <c r="BF6594" s="41"/>
      <c r="BG6594" s="41"/>
      <c r="BH6594" s="41"/>
      <c r="BI6594" s="41"/>
      <c r="BJ6594" s="41"/>
      <c r="BK6594" s="41"/>
      <c r="BL6594" s="41"/>
      <c r="BM6594" s="41"/>
      <c r="BN6594" s="41"/>
      <c r="BO6594" s="41"/>
      <c r="BP6594" s="108"/>
      <c r="CG6594" s="102"/>
      <c r="CI6594" s="45"/>
    </row>
    <row r="6595" spans="37:87" ht="13" customHeight="1">
      <c r="AK6595" s="114"/>
      <c r="AL6595" s="41"/>
      <c r="AM6595" s="41"/>
      <c r="AN6595" s="41"/>
      <c r="AO6595" s="41"/>
      <c r="AP6595" s="41"/>
      <c r="AQ6595" s="41"/>
      <c r="AR6595" s="41"/>
      <c r="AS6595" s="41"/>
      <c r="AT6595" s="41"/>
      <c r="AU6595" s="41"/>
      <c r="AV6595" s="41"/>
      <c r="AW6595" s="41"/>
      <c r="AX6595" s="41"/>
      <c r="AY6595" s="41"/>
      <c r="AZ6595" s="41"/>
      <c r="BA6595" s="41"/>
      <c r="BB6595" s="41"/>
      <c r="BC6595" s="41"/>
      <c r="BD6595" s="41"/>
      <c r="BE6595" s="41"/>
      <c r="BF6595" s="41"/>
      <c r="BG6595" s="41"/>
      <c r="BH6595" s="41"/>
      <c r="BI6595" s="41"/>
      <c r="BJ6595" s="41"/>
      <c r="BK6595" s="41"/>
      <c r="BL6595" s="41"/>
      <c r="BM6595" s="41"/>
      <c r="BN6595" s="41"/>
      <c r="BO6595" s="41"/>
      <c r="BP6595" s="108"/>
      <c r="CG6595" s="102"/>
      <c r="CI6595" s="45"/>
    </row>
    <row r="6596" spans="37:87" ht="13" customHeight="1">
      <c r="AK6596" s="114"/>
      <c r="AL6596" s="41"/>
      <c r="AM6596" s="41"/>
      <c r="AN6596" s="41"/>
      <c r="AO6596" s="41"/>
      <c r="AP6596" s="41"/>
      <c r="AQ6596" s="41"/>
      <c r="AR6596" s="41"/>
      <c r="AS6596" s="41"/>
      <c r="AT6596" s="41"/>
      <c r="AU6596" s="41"/>
      <c r="AV6596" s="41"/>
      <c r="AW6596" s="41"/>
      <c r="AX6596" s="41"/>
      <c r="AY6596" s="41"/>
      <c r="AZ6596" s="41"/>
      <c r="BA6596" s="41"/>
      <c r="BB6596" s="41"/>
      <c r="BC6596" s="41"/>
      <c r="BD6596" s="41"/>
      <c r="BE6596" s="41"/>
      <c r="BF6596" s="41"/>
      <c r="BG6596" s="41"/>
      <c r="BH6596" s="41"/>
      <c r="BI6596" s="41"/>
      <c r="BJ6596" s="41"/>
      <c r="BK6596" s="41"/>
      <c r="BL6596" s="41"/>
      <c r="BM6596" s="41"/>
      <c r="BN6596" s="41"/>
      <c r="BO6596" s="41"/>
      <c r="BP6596" s="108"/>
      <c r="CG6596" s="102"/>
      <c r="CI6596" s="45"/>
    </row>
    <row r="6597" spans="37:87" ht="13" customHeight="1">
      <c r="AK6597" s="114"/>
      <c r="AL6597" s="41"/>
      <c r="AM6597" s="41"/>
      <c r="AN6597" s="41"/>
      <c r="AO6597" s="41"/>
      <c r="AP6597" s="41"/>
      <c r="AQ6597" s="41"/>
      <c r="AR6597" s="41"/>
      <c r="AS6597" s="41"/>
      <c r="AT6597" s="41"/>
      <c r="AU6597" s="41"/>
      <c r="AV6597" s="41"/>
      <c r="AW6597" s="41"/>
      <c r="AX6597" s="41"/>
      <c r="AY6597" s="41"/>
      <c r="AZ6597" s="41"/>
      <c r="BA6597" s="41"/>
      <c r="BB6597" s="41"/>
      <c r="BC6597" s="41"/>
      <c r="BD6597" s="41"/>
      <c r="BE6597" s="41"/>
      <c r="BF6597" s="41"/>
      <c r="BG6597" s="41"/>
      <c r="BH6597" s="41"/>
      <c r="BI6597" s="41"/>
      <c r="BJ6597" s="41"/>
      <c r="BK6597" s="41"/>
      <c r="BL6597" s="41"/>
      <c r="BM6597" s="41"/>
      <c r="BN6597" s="41"/>
      <c r="BO6597" s="41"/>
      <c r="BP6597" s="108"/>
      <c r="CG6597" s="102"/>
      <c r="CI6597" s="45"/>
    </row>
    <row r="6598" spans="37:87" ht="13" customHeight="1">
      <c r="AK6598" s="114"/>
      <c r="AL6598" s="41"/>
      <c r="AM6598" s="41"/>
      <c r="AN6598" s="41"/>
      <c r="AO6598" s="41"/>
      <c r="AP6598" s="41"/>
      <c r="AQ6598" s="41"/>
      <c r="AR6598" s="41"/>
      <c r="AS6598" s="41"/>
      <c r="AT6598" s="41"/>
      <c r="AU6598" s="41"/>
      <c r="AV6598" s="41"/>
      <c r="AW6598" s="41"/>
      <c r="AX6598" s="41"/>
      <c r="AY6598" s="41"/>
      <c r="AZ6598" s="41"/>
      <c r="BA6598" s="41"/>
      <c r="BB6598" s="41"/>
      <c r="BC6598" s="41"/>
      <c r="BD6598" s="41"/>
      <c r="BE6598" s="41"/>
      <c r="BF6598" s="41"/>
      <c r="BG6598" s="41"/>
      <c r="BH6598" s="41"/>
      <c r="BI6598" s="41"/>
      <c r="BJ6598" s="41"/>
      <c r="BK6598" s="41"/>
      <c r="BL6598" s="41"/>
      <c r="BM6598" s="41"/>
      <c r="BN6598" s="41"/>
      <c r="BO6598" s="41"/>
      <c r="BP6598" s="108"/>
      <c r="CG6598" s="102"/>
      <c r="CI6598" s="45"/>
    </row>
    <row r="6599" spans="37:87" ht="13" customHeight="1">
      <c r="AK6599" s="114"/>
      <c r="AL6599" s="41"/>
      <c r="AM6599" s="41"/>
      <c r="AN6599" s="41"/>
      <c r="AO6599" s="41"/>
      <c r="AP6599" s="41"/>
      <c r="AQ6599" s="41"/>
      <c r="AR6599" s="41"/>
      <c r="AS6599" s="41"/>
      <c r="AT6599" s="41"/>
      <c r="AU6599" s="41"/>
      <c r="AV6599" s="41"/>
      <c r="AW6599" s="41"/>
      <c r="AX6599" s="41"/>
      <c r="AY6599" s="41"/>
      <c r="AZ6599" s="41"/>
      <c r="BA6599" s="41"/>
      <c r="BB6599" s="41"/>
      <c r="BC6599" s="41"/>
      <c r="BD6599" s="41"/>
      <c r="BE6599" s="41"/>
      <c r="BF6599" s="41"/>
      <c r="BG6599" s="41"/>
      <c r="BH6599" s="41"/>
      <c r="BI6599" s="41"/>
      <c r="BJ6599" s="41"/>
      <c r="BK6599" s="41"/>
      <c r="BL6599" s="41"/>
      <c r="BM6599" s="41"/>
      <c r="BN6599" s="41"/>
      <c r="BO6599" s="41"/>
      <c r="BP6599" s="108"/>
      <c r="CG6599" s="102"/>
      <c r="CI6599" s="45"/>
    </row>
    <row r="6600" spans="37:87" ht="13" customHeight="1">
      <c r="AK6600" s="114"/>
      <c r="AL6600" s="41"/>
      <c r="AM6600" s="41"/>
      <c r="AN6600" s="41"/>
      <c r="AO6600" s="41"/>
      <c r="AP6600" s="41"/>
      <c r="AQ6600" s="41"/>
      <c r="AR6600" s="41"/>
      <c r="AS6600" s="41"/>
      <c r="AT6600" s="41"/>
      <c r="AU6600" s="41"/>
      <c r="AV6600" s="41"/>
      <c r="AW6600" s="41"/>
      <c r="AX6600" s="41"/>
      <c r="AY6600" s="41"/>
      <c r="AZ6600" s="41"/>
      <c r="BA6600" s="41"/>
      <c r="BB6600" s="41"/>
      <c r="BC6600" s="41"/>
      <c r="BD6600" s="41"/>
      <c r="BE6600" s="41"/>
      <c r="BF6600" s="41"/>
      <c r="BG6600" s="41"/>
      <c r="BH6600" s="41"/>
      <c r="BI6600" s="41"/>
      <c r="BJ6600" s="41"/>
      <c r="BK6600" s="41"/>
      <c r="BL6600" s="41"/>
      <c r="BM6600" s="41"/>
      <c r="BN6600" s="41"/>
      <c r="BO6600" s="41"/>
      <c r="BP6600" s="108"/>
      <c r="CG6600" s="102"/>
      <c r="CI6600" s="45"/>
    </row>
    <row r="6601" spans="37:87" ht="13" customHeight="1">
      <c r="AK6601" s="114"/>
      <c r="AL6601" s="41"/>
      <c r="AM6601" s="41"/>
      <c r="AN6601" s="41"/>
      <c r="AO6601" s="41"/>
      <c r="AP6601" s="41"/>
      <c r="AQ6601" s="41"/>
      <c r="AR6601" s="41"/>
      <c r="AS6601" s="41"/>
      <c r="AT6601" s="41"/>
      <c r="AU6601" s="41"/>
      <c r="AV6601" s="41"/>
      <c r="AW6601" s="41"/>
      <c r="AX6601" s="41"/>
      <c r="AY6601" s="41"/>
      <c r="AZ6601" s="41"/>
      <c r="BA6601" s="41"/>
      <c r="BB6601" s="41"/>
      <c r="BC6601" s="41"/>
      <c r="BD6601" s="41"/>
      <c r="BE6601" s="41"/>
      <c r="BF6601" s="41"/>
      <c r="BG6601" s="41"/>
      <c r="BH6601" s="41"/>
      <c r="BI6601" s="41"/>
      <c r="BJ6601" s="41"/>
      <c r="BK6601" s="41"/>
      <c r="BL6601" s="41"/>
      <c r="BM6601" s="41"/>
      <c r="BN6601" s="41"/>
      <c r="BO6601" s="41"/>
      <c r="BP6601" s="108"/>
      <c r="CG6601" s="102"/>
      <c r="CI6601" s="45"/>
    </row>
    <row r="6602" spans="37:87" ht="13" customHeight="1">
      <c r="AK6602" s="114"/>
      <c r="AL6602" s="41"/>
      <c r="AM6602" s="41"/>
      <c r="AN6602" s="41"/>
      <c r="AO6602" s="41"/>
      <c r="AP6602" s="41"/>
      <c r="AQ6602" s="41"/>
      <c r="AR6602" s="41"/>
      <c r="AS6602" s="41"/>
      <c r="AT6602" s="41"/>
      <c r="AU6602" s="41"/>
      <c r="AV6602" s="41"/>
      <c r="AW6602" s="41"/>
      <c r="AX6602" s="41"/>
      <c r="AY6602" s="41"/>
      <c r="AZ6602" s="41"/>
      <c r="BA6602" s="41"/>
      <c r="BB6602" s="41"/>
      <c r="BC6602" s="41"/>
      <c r="BD6602" s="41"/>
      <c r="BE6602" s="41"/>
      <c r="BF6602" s="41"/>
      <c r="BG6602" s="41"/>
      <c r="BH6602" s="41"/>
      <c r="BI6602" s="41"/>
      <c r="BJ6602" s="41"/>
      <c r="BK6602" s="41"/>
      <c r="BL6602" s="41"/>
      <c r="BM6602" s="41"/>
      <c r="BN6602" s="41"/>
      <c r="BO6602" s="41"/>
      <c r="BP6602" s="108"/>
      <c r="CG6602" s="102"/>
      <c r="CI6602" s="45"/>
    </row>
    <row r="6603" spans="37:87" ht="13" customHeight="1">
      <c r="AK6603" s="114"/>
      <c r="AL6603" s="41"/>
      <c r="AM6603" s="41"/>
      <c r="AN6603" s="41"/>
      <c r="AO6603" s="41"/>
      <c r="AP6603" s="41"/>
      <c r="AQ6603" s="41"/>
      <c r="AR6603" s="41"/>
      <c r="AS6603" s="41"/>
      <c r="AT6603" s="41"/>
      <c r="AU6603" s="41"/>
      <c r="AV6603" s="41"/>
      <c r="AW6603" s="41"/>
      <c r="AX6603" s="41"/>
      <c r="AY6603" s="41"/>
      <c r="AZ6603" s="41"/>
      <c r="BA6603" s="41"/>
      <c r="BB6603" s="41"/>
      <c r="BC6603" s="41"/>
      <c r="BD6603" s="41"/>
      <c r="BE6603" s="41"/>
      <c r="BF6603" s="41"/>
      <c r="BG6603" s="41"/>
      <c r="BH6603" s="41"/>
      <c r="BI6603" s="41"/>
      <c r="BJ6603" s="41"/>
      <c r="BK6603" s="41"/>
      <c r="BL6603" s="41"/>
      <c r="BM6603" s="41"/>
      <c r="BN6603" s="41"/>
      <c r="BO6603" s="41"/>
      <c r="BP6603" s="108"/>
      <c r="CG6603" s="102"/>
      <c r="CI6603" s="45"/>
    </row>
    <row r="6604" spans="37:87" ht="13" customHeight="1">
      <c r="AK6604" s="114"/>
      <c r="AL6604" s="41"/>
      <c r="AM6604" s="41"/>
      <c r="AN6604" s="41"/>
      <c r="AO6604" s="41"/>
      <c r="AP6604" s="41"/>
      <c r="AQ6604" s="41"/>
      <c r="AR6604" s="41"/>
      <c r="AS6604" s="41"/>
      <c r="AT6604" s="41"/>
      <c r="AU6604" s="41"/>
      <c r="AV6604" s="41"/>
      <c r="AW6604" s="41"/>
      <c r="AX6604" s="41"/>
      <c r="AY6604" s="41"/>
      <c r="AZ6604" s="41"/>
      <c r="BA6604" s="41"/>
      <c r="BB6604" s="41"/>
      <c r="BC6604" s="41"/>
      <c r="BD6604" s="41"/>
      <c r="BE6604" s="41"/>
      <c r="BF6604" s="41"/>
      <c r="BG6604" s="41"/>
      <c r="BH6604" s="41"/>
      <c r="BI6604" s="41"/>
      <c r="BJ6604" s="41"/>
      <c r="BK6604" s="41"/>
      <c r="BL6604" s="41"/>
      <c r="BM6604" s="41"/>
      <c r="BN6604" s="41"/>
      <c r="BO6604" s="41"/>
      <c r="BP6604" s="108"/>
      <c r="CG6604" s="102"/>
      <c r="CI6604" s="45"/>
    </row>
    <row r="6605" spans="37:87" ht="13" customHeight="1">
      <c r="AK6605" s="114"/>
      <c r="AL6605" s="41"/>
      <c r="AM6605" s="41"/>
      <c r="AN6605" s="41"/>
      <c r="AO6605" s="41"/>
      <c r="AP6605" s="41"/>
      <c r="AQ6605" s="41"/>
      <c r="AR6605" s="41"/>
      <c r="AS6605" s="41"/>
      <c r="AT6605" s="41"/>
      <c r="AU6605" s="41"/>
      <c r="AV6605" s="41"/>
      <c r="AW6605" s="41"/>
      <c r="AX6605" s="41"/>
      <c r="AY6605" s="41"/>
      <c r="AZ6605" s="41"/>
      <c r="BA6605" s="41"/>
      <c r="BB6605" s="41"/>
      <c r="BC6605" s="41"/>
      <c r="BD6605" s="41"/>
      <c r="BE6605" s="41"/>
      <c r="BF6605" s="41"/>
      <c r="BG6605" s="41"/>
      <c r="BH6605" s="41"/>
      <c r="BI6605" s="41"/>
      <c r="BJ6605" s="41"/>
      <c r="BK6605" s="41"/>
      <c r="BL6605" s="41"/>
      <c r="BM6605" s="41"/>
      <c r="BN6605" s="41"/>
      <c r="BO6605" s="41"/>
      <c r="BP6605" s="108"/>
      <c r="CG6605" s="102"/>
      <c r="CI6605" s="45"/>
    </row>
    <row r="6606" spans="37:87" ht="13" customHeight="1">
      <c r="AK6606" s="114"/>
      <c r="AL6606" s="41"/>
      <c r="AM6606" s="41"/>
      <c r="AN6606" s="41"/>
      <c r="AO6606" s="41"/>
      <c r="AP6606" s="41"/>
      <c r="AQ6606" s="41"/>
      <c r="AR6606" s="41"/>
      <c r="AS6606" s="41"/>
      <c r="AT6606" s="41"/>
      <c r="AU6606" s="41"/>
      <c r="AV6606" s="41"/>
      <c r="AW6606" s="41"/>
      <c r="AX6606" s="41"/>
      <c r="AY6606" s="41"/>
      <c r="AZ6606" s="41"/>
      <c r="BA6606" s="41"/>
      <c r="BB6606" s="41"/>
      <c r="BC6606" s="41"/>
      <c r="BD6606" s="41"/>
      <c r="BE6606" s="41"/>
      <c r="BF6606" s="41"/>
      <c r="BG6606" s="41"/>
      <c r="BH6606" s="41"/>
      <c r="BI6606" s="41"/>
      <c r="BJ6606" s="41"/>
      <c r="BK6606" s="41"/>
      <c r="BL6606" s="41"/>
      <c r="BM6606" s="41"/>
      <c r="BN6606" s="41"/>
      <c r="BO6606" s="41"/>
      <c r="BP6606" s="108"/>
      <c r="CG6606" s="102"/>
      <c r="CI6606" s="45"/>
    </row>
    <row r="6607" spans="37:87" ht="13" customHeight="1">
      <c r="AK6607" s="114"/>
      <c r="AL6607" s="41"/>
      <c r="AM6607" s="41"/>
      <c r="AN6607" s="41"/>
      <c r="AO6607" s="41"/>
      <c r="AP6607" s="41"/>
      <c r="AQ6607" s="41"/>
      <c r="AR6607" s="41"/>
      <c r="AS6607" s="41"/>
      <c r="AT6607" s="41"/>
      <c r="AU6607" s="41"/>
      <c r="AV6607" s="41"/>
      <c r="AW6607" s="41"/>
      <c r="AX6607" s="41"/>
      <c r="AY6607" s="41"/>
      <c r="AZ6607" s="41"/>
      <c r="BA6607" s="41"/>
      <c r="BB6607" s="41"/>
      <c r="BC6607" s="41"/>
      <c r="BD6607" s="41"/>
      <c r="BE6607" s="41"/>
      <c r="BF6607" s="41"/>
      <c r="BG6607" s="41"/>
      <c r="BH6607" s="41"/>
      <c r="BI6607" s="41"/>
      <c r="BJ6607" s="41"/>
      <c r="BK6607" s="41"/>
      <c r="BL6607" s="41"/>
      <c r="BM6607" s="41"/>
      <c r="BN6607" s="41"/>
      <c r="BO6607" s="41"/>
      <c r="BP6607" s="108"/>
      <c r="CG6607" s="102"/>
      <c r="CI6607" s="45"/>
    </row>
    <row r="6608" spans="37:87" ht="13" customHeight="1">
      <c r="AK6608" s="114"/>
      <c r="AL6608" s="41"/>
      <c r="AM6608" s="41"/>
      <c r="AN6608" s="41"/>
      <c r="AO6608" s="41"/>
      <c r="AP6608" s="41"/>
      <c r="AQ6608" s="41"/>
      <c r="AR6608" s="41"/>
      <c r="AS6608" s="41"/>
      <c r="AT6608" s="41"/>
      <c r="AU6608" s="41"/>
      <c r="AV6608" s="41"/>
      <c r="AW6608" s="41"/>
      <c r="AX6608" s="41"/>
      <c r="AY6608" s="41"/>
      <c r="AZ6608" s="41"/>
      <c r="BA6608" s="41"/>
      <c r="BB6608" s="41"/>
      <c r="BC6608" s="41"/>
      <c r="BD6608" s="41"/>
      <c r="BE6608" s="41"/>
      <c r="BF6608" s="41"/>
      <c r="BG6608" s="41"/>
      <c r="BH6608" s="41"/>
      <c r="BI6608" s="41"/>
      <c r="BJ6608" s="41"/>
      <c r="BK6608" s="41"/>
      <c r="BL6608" s="41"/>
      <c r="BM6608" s="41"/>
      <c r="BN6608" s="41"/>
      <c r="BO6608" s="41"/>
      <c r="BP6608" s="108"/>
      <c r="CG6608" s="102"/>
      <c r="CI6608" s="45"/>
    </row>
    <row r="6609" spans="37:87" ht="13" customHeight="1">
      <c r="AK6609" s="114"/>
      <c r="AL6609" s="41"/>
      <c r="AM6609" s="41"/>
      <c r="AN6609" s="41"/>
      <c r="AO6609" s="41"/>
      <c r="AP6609" s="41"/>
      <c r="AQ6609" s="41"/>
      <c r="AR6609" s="41"/>
      <c r="AS6609" s="41"/>
      <c r="AT6609" s="41"/>
      <c r="AU6609" s="41"/>
      <c r="AV6609" s="41"/>
      <c r="AW6609" s="41"/>
      <c r="AX6609" s="41"/>
      <c r="AY6609" s="41"/>
      <c r="AZ6609" s="41"/>
      <c r="BA6609" s="41"/>
      <c r="BB6609" s="41"/>
      <c r="BC6609" s="41"/>
      <c r="BD6609" s="41"/>
      <c r="BE6609" s="41"/>
      <c r="BF6609" s="41"/>
      <c r="BG6609" s="41"/>
      <c r="BH6609" s="41"/>
      <c r="BI6609" s="41"/>
      <c r="BJ6609" s="41"/>
      <c r="BK6609" s="41"/>
      <c r="BL6609" s="41"/>
      <c r="BM6609" s="41"/>
      <c r="BN6609" s="41"/>
      <c r="BO6609" s="41"/>
      <c r="BP6609" s="108"/>
      <c r="CG6609" s="102"/>
      <c r="CI6609" s="45"/>
    </row>
    <row r="6610" spans="37:87" ht="13" customHeight="1">
      <c r="AK6610" s="114"/>
      <c r="AL6610" s="41"/>
      <c r="AM6610" s="41"/>
      <c r="AN6610" s="41"/>
      <c r="AO6610" s="41"/>
      <c r="AP6610" s="41"/>
      <c r="AQ6610" s="41"/>
      <c r="AR6610" s="41"/>
      <c r="AS6610" s="41"/>
      <c r="AT6610" s="41"/>
      <c r="AU6610" s="41"/>
      <c r="AV6610" s="41"/>
      <c r="AW6610" s="41"/>
      <c r="AX6610" s="41"/>
      <c r="AY6610" s="41"/>
      <c r="AZ6610" s="41"/>
      <c r="BA6610" s="41"/>
      <c r="BB6610" s="41"/>
      <c r="BC6610" s="41"/>
      <c r="BD6610" s="41"/>
      <c r="BE6610" s="41"/>
      <c r="BF6610" s="41"/>
      <c r="BG6610" s="41"/>
      <c r="BH6610" s="41"/>
      <c r="BI6610" s="41"/>
      <c r="BJ6610" s="41"/>
      <c r="BK6610" s="41"/>
      <c r="BL6610" s="41"/>
      <c r="BM6610" s="41"/>
      <c r="BN6610" s="41"/>
      <c r="BO6610" s="41"/>
      <c r="BP6610" s="108"/>
      <c r="CG6610" s="102"/>
      <c r="CI6610" s="45"/>
    </row>
    <row r="6611" spans="37:87" ht="13" customHeight="1">
      <c r="AK6611" s="114"/>
      <c r="AL6611" s="41"/>
      <c r="AM6611" s="41"/>
      <c r="AN6611" s="41"/>
      <c r="AO6611" s="41"/>
      <c r="AP6611" s="41"/>
      <c r="AQ6611" s="41"/>
      <c r="AR6611" s="41"/>
      <c r="AS6611" s="41"/>
      <c r="AT6611" s="41"/>
      <c r="AU6611" s="41"/>
      <c r="AV6611" s="41"/>
      <c r="AW6611" s="41"/>
      <c r="AX6611" s="41"/>
      <c r="AY6611" s="41"/>
      <c r="AZ6611" s="41"/>
      <c r="BA6611" s="41"/>
      <c r="BB6611" s="41"/>
      <c r="BC6611" s="41"/>
      <c r="BD6611" s="41"/>
      <c r="BE6611" s="41"/>
      <c r="BF6611" s="41"/>
      <c r="BG6611" s="41"/>
      <c r="BH6611" s="41"/>
      <c r="BI6611" s="41"/>
      <c r="BJ6611" s="41"/>
      <c r="BK6611" s="41"/>
      <c r="BL6611" s="41"/>
      <c r="BM6611" s="41"/>
      <c r="BN6611" s="41"/>
      <c r="BO6611" s="41"/>
      <c r="BP6611" s="108"/>
      <c r="CG6611" s="102"/>
      <c r="CI6611" s="45"/>
    </row>
    <row r="6612" spans="37:87" ht="13" customHeight="1">
      <c r="AK6612" s="114"/>
      <c r="AL6612" s="41"/>
      <c r="AM6612" s="41"/>
      <c r="AN6612" s="41"/>
      <c r="AO6612" s="41"/>
      <c r="AP6612" s="41"/>
      <c r="AQ6612" s="41"/>
      <c r="AR6612" s="41"/>
      <c r="AS6612" s="41"/>
      <c r="AT6612" s="41"/>
      <c r="AU6612" s="41"/>
      <c r="AV6612" s="41"/>
      <c r="AW6612" s="41"/>
      <c r="AX6612" s="41"/>
      <c r="AY6612" s="41"/>
      <c r="AZ6612" s="41"/>
      <c r="BA6612" s="41"/>
      <c r="BB6612" s="41"/>
      <c r="BC6612" s="41"/>
      <c r="BD6612" s="41"/>
      <c r="BE6612" s="41"/>
      <c r="BF6612" s="41"/>
      <c r="BG6612" s="41"/>
      <c r="BH6612" s="41"/>
      <c r="BI6612" s="41"/>
      <c r="BJ6612" s="41"/>
      <c r="BK6612" s="41"/>
      <c r="BL6612" s="41"/>
      <c r="BM6612" s="41"/>
      <c r="BN6612" s="41"/>
      <c r="BO6612" s="41"/>
      <c r="BP6612" s="108"/>
      <c r="CG6612" s="102"/>
      <c r="CI6612" s="45"/>
    </row>
    <row r="6613" spans="37:87" ht="13" customHeight="1">
      <c r="AK6613" s="114"/>
      <c r="AL6613" s="41"/>
      <c r="AM6613" s="41"/>
      <c r="AN6613" s="41"/>
      <c r="AO6613" s="41"/>
      <c r="AP6613" s="41"/>
      <c r="AQ6613" s="41"/>
      <c r="AR6613" s="41"/>
      <c r="AS6613" s="41"/>
      <c r="AT6613" s="41"/>
      <c r="AU6613" s="41"/>
      <c r="AV6613" s="41"/>
      <c r="AW6613" s="41"/>
      <c r="AX6613" s="41"/>
      <c r="AY6613" s="41"/>
      <c r="AZ6613" s="41"/>
      <c r="BA6613" s="41"/>
      <c r="BB6613" s="41"/>
      <c r="BC6613" s="41"/>
      <c r="BD6613" s="41"/>
      <c r="BE6613" s="41"/>
      <c r="BF6613" s="41"/>
      <c r="BG6613" s="41"/>
      <c r="BH6613" s="41"/>
      <c r="BI6613" s="41"/>
      <c r="BJ6613" s="41"/>
      <c r="BK6613" s="41"/>
      <c r="BL6613" s="41"/>
      <c r="BM6613" s="41"/>
      <c r="BN6613" s="41"/>
      <c r="BO6613" s="41"/>
      <c r="BP6613" s="108"/>
      <c r="CG6613" s="102"/>
      <c r="CI6613" s="45"/>
    </row>
    <row r="6614" spans="37:87" ht="13" customHeight="1">
      <c r="AK6614" s="114"/>
      <c r="AL6614" s="41"/>
      <c r="AM6614" s="41"/>
      <c r="AN6614" s="41"/>
      <c r="AO6614" s="41"/>
      <c r="AP6614" s="41"/>
      <c r="AQ6614" s="41"/>
      <c r="AR6614" s="41"/>
      <c r="AS6614" s="41"/>
      <c r="AT6614" s="41"/>
      <c r="AU6614" s="41"/>
      <c r="AV6614" s="41"/>
      <c r="AW6614" s="41"/>
      <c r="AX6614" s="41"/>
      <c r="AY6614" s="41"/>
      <c r="AZ6614" s="41"/>
      <c r="BA6614" s="41"/>
      <c r="BB6614" s="41"/>
      <c r="BC6614" s="41"/>
      <c r="BD6614" s="41"/>
      <c r="BE6614" s="41"/>
      <c r="BF6614" s="41"/>
      <c r="BG6614" s="41"/>
      <c r="BH6614" s="41"/>
      <c r="BI6614" s="41"/>
      <c r="BJ6614" s="41"/>
      <c r="BK6614" s="41"/>
      <c r="BL6614" s="41"/>
      <c r="BM6614" s="41"/>
      <c r="BN6614" s="41"/>
      <c r="BO6614" s="41"/>
      <c r="BP6614" s="108"/>
      <c r="CG6614" s="102"/>
      <c r="CI6614" s="45"/>
    </row>
    <row r="6615" spans="37:87" ht="13" customHeight="1">
      <c r="AK6615" s="114"/>
      <c r="AL6615" s="41"/>
      <c r="AM6615" s="41"/>
      <c r="AN6615" s="41"/>
      <c r="AO6615" s="41"/>
      <c r="AP6615" s="41"/>
      <c r="AQ6615" s="41"/>
      <c r="AR6615" s="41"/>
      <c r="AS6615" s="41"/>
      <c r="AT6615" s="41"/>
      <c r="AU6615" s="41"/>
      <c r="AV6615" s="41"/>
      <c r="AW6615" s="41"/>
      <c r="AX6615" s="41"/>
      <c r="AY6615" s="41"/>
      <c r="AZ6615" s="41"/>
      <c r="BA6615" s="41"/>
      <c r="BB6615" s="41"/>
      <c r="BC6615" s="41"/>
      <c r="BD6615" s="41"/>
      <c r="BE6615" s="41"/>
      <c r="BF6615" s="41"/>
      <c r="BG6615" s="41"/>
      <c r="BH6615" s="41"/>
      <c r="BI6615" s="41"/>
      <c r="BJ6615" s="41"/>
      <c r="BK6615" s="41"/>
      <c r="BL6615" s="41"/>
      <c r="BM6615" s="41"/>
      <c r="BN6615" s="41"/>
      <c r="BO6615" s="41"/>
      <c r="BP6615" s="108"/>
      <c r="CG6615" s="102"/>
      <c r="CI6615" s="45"/>
    </row>
    <row r="6616" spans="37:87" ht="13" customHeight="1">
      <c r="AK6616" s="114"/>
      <c r="AL6616" s="41"/>
      <c r="AM6616" s="41"/>
      <c r="AN6616" s="41"/>
      <c r="AO6616" s="41"/>
      <c r="AP6616" s="41"/>
      <c r="AQ6616" s="41"/>
      <c r="AR6616" s="41"/>
      <c r="AS6616" s="41"/>
      <c r="AT6616" s="41"/>
      <c r="AU6616" s="41"/>
      <c r="AV6616" s="41"/>
      <c r="AW6616" s="41"/>
      <c r="AX6616" s="41"/>
      <c r="AY6616" s="41"/>
      <c r="AZ6616" s="41"/>
      <c r="BA6616" s="41"/>
      <c r="BB6616" s="41"/>
      <c r="BC6616" s="41"/>
      <c r="BD6616" s="41"/>
      <c r="BE6616" s="41"/>
      <c r="BF6616" s="41"/>
      <c r="BG6616" s="41"/>
      <c r="BH6616" s="41"/>
      <c r="BI6616" s="41"/>
      <c r="BJ6616" s="41"/>
      <c r="BK6616" s="41"/>
      <c r="BL6616" s="41"/>
      <c r="BM6616" s="41"/>
      <c r="BN6616" s="41"/>
      <c r="BO6616" s="41"/>
      <c r="BP6616" s="108"/>
      <c r="CG6616" s="102"/>
      <c r="CI6616" s="45"/>
    </row>
    <row r="6617" spans="37:87" ht="13" customHeight="1">
      <c r="AK6617" s="114"/>
      <c r="AL6617" s="41"/>
      <c r="AM6617" s="41"/>
      <c r="AN6617" s="41"/>
      <c r="AO6617" s="41"/>
      <c r="AP6617" s="41"/>
      <c r="AQ6617" s="41"/>
      <c r="AR6617" s="41"/>
      <c r="AS6617" s="41"/>
      <c r="AT6617" s="41"/>
      <c r="AU6617" s="41"/>
      <c r="AV6617" s="41"/>
      <c r="AW6617" s="41"/>
      <c r="AX6617" s="41"/>
      <c r="AY6617" s="41"/>
      <c r="AZ6617" s="41"/>
      <c r="BA6617" s="41"/>
      <c r="BB6617" s="41"/>
      <c r="BC6617" s="41"/>
      <c r="BD6617" s="41"/>
      <c r="BE6617" s="41"/>
      <c r="BF6617" s="41"/>
      <c r="BG6617" s="41"/>
      <c r="BH6617" s="41"/>
      <c r="BI6617" s="41"/>
      <c r="BJ6617" s="41"/>
      <c r="BK6617" s="41"/>
      <c r="BL6617" s="41"/>
      <c r="BM6617" s="41"/>
      <c r="BN6617" s="41"/>
      <c r="BO6617" s="41"/>
      <c r="BP6617" s="108"/>
      <c r="CG6617" s="102"/>
      <c r="CI6617" s="45"/>
    </row>
    <row r="6618" spans="37:87" ht="13" customHeight="1">
      <c r="AK6618" s="114"/>
      <c r="AL6618" s="41"/>
      <c r="AM6618" s="41"/>
      <c r="AN6618" s="41"/>
      <c r="AO6618" s="41"/>
      <c r="AP6618" s="41"/>
      <c r="AQ6618" s="41"/>
      <c r="AR6618" s="41"/>
      <c r="AS6618" s="41"/>
      <c r="AT6618" s="41"/>
      <c r="AU6618" s="41"/>
      <c r="AV6618" s="41"/>
      <c r="AW6618" s="41"/>
      <c r="AX6618" s="41"/>
      <c r="AY6618" s="41"/>
      <c r="AZ6618" s="41"/>
      <c r="BA6618" s="41"/>
      <c r="BB6618" s="41"/>
      <c r="BC6618" s="41"/>
      <c r="BD6618" s="41"/>
      <c r="BE6618" s="41"/>
      <c r="BF6618" s="41"/>
      <c r="BG6618" s="41"/>
      <c r="BH6618" s="41"/>
      <c r="BI6618" s="41"/>
      <c r="BJ6618" s="41"/>
      <c r="BK6618" s="41"/>
      <c r="BL6618" s="41"/>
      <c r="BM6618" s="41"/>
      <c r="BN6618" s="41"/>
      <c r="BO6618" s="41"/>
      <c r="BP6618" s="108"/>
      <c r="CG6618" s="102"/>
      <c r="CI6618" s="45"/>
    </row>
    <row r="6619" spans="37:87" ht="13" customHeight="1">
      <c r="AK6619" s="114"/>
      <c r="AL6619" s="41"/>
      <c r="AM6619" s="41"/>
      <c r="AN6619" s="41"/>
      <c r="AO6619" s="41"/>
      <c r="AP6619" s="41"/>
      <c r="AQ6619" s="41"/>
      <c r="AR6619" s="41"/>
      <c r="AS6619" s="41"/>
      <c r="AT6619" s="41"/>
      <c r="AU6619" s="41"/>
      <c r="AV6619" s="41"/>
      <c r="AW6619" s="41"/>
      <c r="AX6619" s="41"/>
      <c r="AY6619" s="41"/>
      <c r="AZ6619" s="41"/>
      <c r="BA6619" s="41"/>
      <c r="BB6619" s="41"/>
      <c r="BC6619" s="41"/>
      <c r="BD6619" s="41"/>
      <c r="BE6619" s="41"/>
      <c r="BF6619" s="41"/>
      <c r="BG6619" s="41"/>
      <c r="BH6619" s="41"/>
      <c r="BI6619" s="41"/>
      <c r="BJ6619" s="41"/>
      <c r="BK6619" s="41"/>
      <c r="BL6619" s="41"/>
      <c r="BM6619" s="41"/>
      <c r="BN6619" s="41"/>
      <c r="BO6619" s="41"/>
      <c r="BP6619" s="108"/>
      <c r="CG6619" s="102"/>
      <c r="CI6619" s="45"/>
    </row>
    <row r="6620" spans="37:87" ht="13" customHeight="1">
      <c r="AK6620" s="114"/>
      <c r="AL6620" s="41"/>
      <c r="AM6620" s="41"/>
      <c r="AN6620" s="41"/>
      <c r="AO6620" s="41"/>
      <c r="AP6620" s="41"/>
      <c r="AQ6620" s="41"/>
      <c r="AR6620" s="41"/>
      <c r="AS6620" s="41"/>
      <c r="AT6620" s="41"/>
      <c r="AU6620" s="41"/>
      <c r="AV6620" s="41"/>
      <c r="AW6620" s="41"/>
      <c r="AX6620" s="41"/>
      <c r="AY6620" s="41"/>
      <c r="AZ6620" s="41"/>
      <c r="BA6620" s="41"/>
      <c r="BB6620" s="41"/>
      <c r="BC6620" s="41"/>
      <c r="BD6620" s="41"/>
      <c r="BE6620" s="41"/>
      <c r="BF6620" s="41"/>
      <c r="BG6620" s="41"/>
      <c r="BH6620" s="41"/>
      <c r="BI6620" s="41"/>
      <c r="BJ6620" s="41"/>
      <c r="BK6620" s="41"/>
      <c r="BL6620" s="41"/>
      <c r="BM6620" s="41"/>
      <c r="BN6620" s="41"/>
      <c r="BO6620" s="41"/>
      <c r="BP6620" s="108"/>
      <c r="CG6620" s="102"/>
      <c r="CI6620" s="45"/>
    </row>
    <row r="6621" spans="37:87" ht="13" customHeight="1">
      <c r="AK6621" s="114"/>
      <c r="AL6621" s="41"/>
      <c r="AM6621" s="41"/>
      <c r="AN6621" s="41"/>
      <c r="AO6621" s="41"/>
      <c r="AP6621" s="41"/>
      <c r="AQ6621" s="41"/>
      <c r="AR6621" s="41"/>
      <c r="AS6621" s="41"/>
      <c r="AT6621" s="41"/>
      <c r="AU6621" s="41"/>
      <c r="AV6621" s="41"/>
      <c r="AW6621" s="41"/>
      <c r="AX6621" s="41"/>
      <c r="AY6621" s="41"/>
      <c r="AZ6621" s="41"/>
      <c r="BA6621" s="41"/>
      <c r="BB6621" s="41"/>
      <c r="BC6621" s="41"/>
      <c r="BD6621" s="41"/>
      <c r="BE6621" s="41"/>
      <c r="BF6621" s="41"/>
      <c r="BG6621" s="41"/>
      <c r="BH6621" s="41"/>
      <c r="BI6621" s="41"/>
      <c r="BJ6621" s="41"/>
      <c r="BK6621" s="41"/>
      <c r="BL6621" s="41"/>
      <c r="BM6621" s="41"/>
      <c r="BN6621" s="41"/>
      <c r="BO6621" s="41"/>
      <c r="BP6621" s="108"/>
      <c r="CG6621" s="102"/>
      <c r="CI6621" s="45"/>
    </row>
    <row r="6622" spans="37:87" ht="13" customHeight="1">
      <c r="AK6622" s="114"/>
      <c r="AL6622" s="41"/>
      <c r="AM6622" s="41"/>
      <c r="AN6622" s="41"/>
      <c r="AO6622" s="41"/>
      <c r="AP6622" s="41"/>
      <c r="AQ6622" s="41"/>
      <c r="AR6622" s="41"/>
      <c r="AS6622" s="41"/>
      <c r="AT6622" s="41"/>
      <c r="AU6622" s="41"/>
      <c r="AV6622" s="41"/>
      <c r="AW6622" s="41"/>
      <c r="AX6622" s="41"/>
      <c r="AY6622" s="41"/>
      <c r="AZ6622" s="41"/>
      <c r="BA6622" s="41"/>
      <c r="BB6622" s="41"/>
      <c r="BC6622" s="41"/>
      <c r="BD6622" s="41"/>
      <c r="BE6622" s="41"/>
      <c r="BF6622" s="41"/>
      <c r="BG6622" s="41"/>
      <c r="BH6622" s="41"/>
      <c r="BI6622" s="41"/>
      <c r="BJ6622" s="41"/>
      <c r="BK6622" s="41"/>
      <c r="BL6622" s="41"/>
      <c r="BM6622" s="41"/>
      <c r="BN6622" s="41"/>
      <c r="BO6622" s="41"/>
      <c r="BP6622" s="108"/>
      <c r="CG6622" s="102"/>
      <c r="CI6622" s="45"/>
    </row>
    <row r="6623" spans="37:87" ht="13" customHeight="1">
      <c r="AK6623" s="114"/>
      <c r="AL6623" s="41"/>
      <c r="AM6623" s="41"/>
      <c r="AN6623" s="41"/>
      <c r="AO6623" s="41"/>
      <c r="AP6623" s="41"/>
      <c r="AQ6623" s="41"/>
      <c r="AR6623" s="41"/>
      <c r="AS6623" s="41"/>
      <c r="AT6623" s="41"/>
      <c r="AU6623" s="41"/>
      <c r="AV6623" s="41"/>
      <c r="AW6623" s="41"/>
      <c r="AX6623" s="41"/>
      <c r="AY6623" s="41"/>
      <c r="AZ6623" s="41"/>
      <c r="BA6623" s="41"/>
      <c r="BB6623" s="41"/>
      <c r="BC6623" s="41"/>
      <c r="BD6623" s="41"/>
      <c r="BE6623" s="41"/>
      <c r="BF6623" s="41"/>
      <c r="BG6623" s="41"/>
      <c r="BH6623" s="41"/>
      <c r="BI6623" s="41"/>
      <c r="BJ6623" s="41"/>
      <c r="BK6623" s="41"/>
      <c r="BL6623" s="41"/>
      <c r="BM6623" s="41"/>
      <c r="BN6623" s="41"/>
      <c r="BO6623" s="41"/>
      <c r="BP6623" s="108"/>
      <c r="CG6623" s="102"/>
      <c r="CI6623" s="45"/>
    </row>
    <row r="6624" spans="37:87" ht="13" customHeight="1">
      <c r="AK6624" s="114"/>
      <c r="AL6624" s="41"/>
      <c r="AM6624" s="41"/>
      <c r="AN6624" s="41"/>
      <c r="AO6624" s="41"/>
      <c r="AP6624" s="41"/>
      <c r="AQ6624" s="41"/>
      <c r="AR6624" s="41"/>
      <c r="AS6624" s="41"/>
      <c r="AT6624" s="41"/>
      <c r="AU6624" s="41"/>
      <c r="AV6624" s="41"/>
      <c r="AW6624" s="41"/>
      <c r="AX6624" s="41"/>
      <c r="AY6624" s="41"/>
      <c r="AZ6624" s="41"/>
      <c r="BA6624" s="41"/>
      <c r="BB6624" s="41"/>
      <c r="BC6624" s="41"/>
      <c r="BD6624" s="41"/>
      <c r="BE6624" s="41"/>
      <c r="BF6624" s="41"/>
      <c r="BG6624" s="41"/>
      <c r="BH6624" s="41"/>
      <c r="BI6624" s="41"/>
      <c r="BJ6624" s="41"/>
      <c r="BK6624" s="41"/>
      <c r="BL6624" s="41"/>
      <c r="BM6624" s="41"/>
      <c r="BN6624" s="41"/>
      <c r="BO6624" s="41"/>
      <c r="BP6624" s="108"/>
      <c r="CG6624" s="102"/>
      <c r="CI6624" s="45"/>
    </row>
    <row r="6625" spans="37:87" ht="13" customHeight="1">
      <c r="AK6625" s="114"/>
      <c r="AL6625" s="41"/>
      <c r="AM6625" s="41"/>
      <c r="AN6625" s="41"/>
      <c r="AO6625" s="41"/>
      <c r="AP6625" s="41"/>
      <c r="AQ6625" s="41"/>
      <c r="AR6625" s="41"/>
      <c r="AS6625" s="41"/>
      <c r="AT6625" s="41"/>
      <c r="AU6625" s="41"/>
      <c r="AV6625" s="41"/>
      <c r="AW6625" s="41"/>
      <c r="AX6625" s="41"/>
      <c r="AY6625" s="41"/>
      <c r="AZ6625" s="41"/>
      <c r="BA6625" s="41"/>
      <c r="BB6625" s="41"/>
      <c r="BC6625" s="41"/>
      <c r="BD6625" s="41"/>
      <c r="BE6625" s="41"/>
      <c r="BF6625" s="41"/>
      <c r="BG6625" s="41"/>
      <c r="BH6625" s="41"/>
      <c r="BI6625" s="41"/>
      <c r="BJ6625" s="41"/>
      <c r="BK6625" s="41"/>
      <c r="BL6625" s="41"/>
      <c r="BM6625" s="41"/>
      <c r="BN6625" s="41"/>
      <c r="BO6625" s="41"/>
      <c r="BP6625" s="108"/>
      <c r="CG6625" s="102"/>
      <c r="CI6625" s="45"/>
    </row>
    <row r="6626" spans="37:87" ht="13" customHeight="1">
      <c r="AK6626" s="114"/>
      <c r="AL6626" s="41"/>
      <c r="AM6626" s="41"/>
      <c r="AN6626" s="41"/>
      <c r="AO6626" s="41"/>
      <c r="AP6626" s="41"/>
      <c r="AQ6626" s="41"/>
      <c r="AR6626" s="41"/>
      <c r="AS6626" s="41"/>
      <c r="AT6626" s="41"/>
      <c r="AU6626" s="41"/>
      <c r="AV6626" s="41"/>
      <c r="AW6626" s="41"/>
      <c r="AX6626" s="41"/>
      <c r="AY6626" s="41"/>
      <c r="AZ6626" s="41"/>
      <c r="BA6626" s="41"/>
      <c r="BB6626" s="41"/>
      <c r="BC6626" s="41"/>
      <c r="BD6626" s="41"/>
      <c r="BE6626" s="41"/>
      <c r="BF6626" s="41"/>
      <c r="BG6626" s="41"/>
      <c r="BH6626" s="41"/>
      <c r="BI6626" s="41"/>
      <c r="BJ6626" s="41"/>
      <c r="BK6626" s="41"/>
      <c r="BL6626" s="41"/>
      <c r="BM6626" s="41"/>
      <c r="BN6626" s="41"/>
      <c r="BO6626" s="41"/>
      <c r="BP6626" s="108"/>
      <c r="CG6626" s="102"/>
      <c r="CI6626" s="45"/>
    </row>
    <row r="6627" spans="37:87" ht="13" customHeight="1">
      <c r="AK6627" s="114"/>
      <c r="AL6627" s="41"/>
      <c r="AM6627" s="41"/>
      <c r="AN6627" s="41"/>
      <c r="AO6627" s="41"/>
      <c r="AP6627" s="41"/>
      <c r="AQ6627" s="41"/>
      <c r="AR6627" s="41"/>
      <c r="AS6627" s="41"/>
      <c r="AT6627" s="41"/>
      <c r="AU6627" s="41"/>
      <c r="AV6627" s="41"/>
      <c r="AW6627" s="41"/>
      <c r="AX6627" s="41"/>
      <c r="AY6627" s="41"/>
      <c r="AZ6627" s="41"/>
      <c r="BA6627" s="41"/>
      <c r="BB6627" s="41"/>
      <c r="BC6627" s="41"/>
      <c r="BD6627" s="41"/>
      <c r="BE6627" s="41"/>
      <c r="BF6627" s="41"/>
      <c r="BG6627" s="41"/>
      <c r="BH6627" s="41"/>
      <c r="BI6627" s="41"/>
      <c r="BJ6627" s="41"/>
      <c r="BK6627" s="41"/>
      <c r="BL6627" s="41"/>
      <c r="BM6627" s="41"/>
      <c r="BN6627" s="41"/>
      <c r="BO6627" s="41"/>
      <c r="BP6627" s="108"/>
      <c r="CG6627" s="102"/>
      <c r="CI6627" s="45"/>
    </row>
    <row r="6628" spans="37:87" ht="13" customHeight="1">
      <c r="AK6628" s="114"/>
      <c r="AL6628" s="41"/>
      <c r="AM6628" s="41"/>
      <c r="AN6628" s="41"/>
      <c r="AO6628" s="41"/>
      <c r="AP6628" s="41"/>
      <c r="AQ6628" s="41"/>
      <c r="AR6628" s="41"/>
      <c r="AS6628" s="41"/>
      <c r="AT6628" s="41"/>
      <c r="AU6628" s="41"/>
      <c r="AV6628" s="41"/>
      <c r="AW6628" s="41"/>
      <c r="AX6628" s="41"/>
      <c r="AY6628" s="41"/>
      <c r="AZ6628" s="41"/>
      <c r="BA6628" s="41"/>
      <c r="BB6628" s="41"/>
      <c r="BC6628" s="41"/>
      <c r="BD6628" s="41"/>
      <c r="BE6628" s="41"/>
      <c r="BF6628" s="41"/>
      <c r="BG6628" s="41"/>
      <c r="BH6628" s="41"/>
      <c r="BI6628" s="41"/>
      <c r="BJ6628" s="41"/>
      <c r="BK6628" s="41"/>
      <c r="BL6628" s="41"/>
      <c r="BM6628" s="41"/>
      <c r="BN6628" s="41"/>
      <c r="BO6628" s="41"/>
      <c r="BP6628" s="108"/>
      <c r="CG6628" s="102"/>
      <c r="CI6628" s="45"/>
    </row>
    <row r="6629" spans="37:87" ht="13" customHeight="1">
      <c r="AK6629" s="114"/>
      <c r="AL6629" s="41"/>
      <c r="AM6629" s="41"/>
      <c r="AN6629" s="41"/>
      <c r="AO6629" s="41"/>
      <c r="AP6629" s="41"/>
      <c r="AQ6629" s="41"/>
      <c r="AR6629" s="41"/>
      <c r="AS6629" s="41"/>
      <c r="AT6629" s="41"/>
      <c r="AU6629" s="41"/>
      <c r="AV6629" s="41"/>
      <c r="AW6629" s="41"/>
      <c r="AX6629" s="41"/>
      <c r="AY6629" s="41"/>
      <c r="AZ6629" s="41"/>
      <c r="BA6629" s="41"/>
      <c r="BB6629" s="41"/>
      <c r="BC6629" s="41"/>
      <c r="BD6629" s="41"/>
      <c r="BE6629" s="41"/>
      <c r="BF6629" s="41"/>
      <c r="BG6629" s="41"/>
      <c r="BH6629" s="41"/>
      <c r="BI6629" s="41"/>
      <c r="BJ6629" s="41"/>
      <c r="BK6629" s="41"/>
      <c r="BL6629" s="41"/>
      <c r="BM6629" s="41"/>
      <c r="BN6629" s="41"/>
      <c r="BO6629" s="41"/>
      <c r="BP6629" s="108"/>
      <c r="CG6629" s="102"/>
      <c r="CI6629" s="45"/>
    </row>
    <row r="6630" spans="37:87" ht="13" customHeight="1">
      <c r="AK6630" s="114"/>
      <c r="AL6630" s="41"/>
      <c r="AM6630" s="41"/>
      <c r="AN6630" s="41"/>
      <c r="AO6630" s="41"/>
      <c r="AP6630" s="41"/>
      <c r="AQ6630" s="41"/>
      <c r="AR6630" s="41"/>
      <c r="AS6630" s="41"/>
      <c r="AT6630" s="41"/>
      <c r="AU6630" s="41"/>
      <c r="AV6630" s="41"/>
      <c r="AW6630" s="41"/>
      <c r="AX6630" s="41"/>
      <c r="AY6630" s="41"/>
      <c r="AZ6630" s="41"/>
      <c r="BA6630" s="41"/>
      <c r="BB6630" s="41"/>
      <c r="BC6630" s="41"/>
      <c r="BD6630" s="41"/>
      <c r="BE6630" s="41"/>
      <c r="BF6630" s="41"/>
      <c r="BG6630" s="41"/>
      <c r="BH6630" s="41"/>
      <c r="BI6630" s="41"/>
      <c r="BJ6630" s="41"/>
      <c r="BK6630" s="41"/>
      <c r="BL6630" s="41"/>
      <c r="BM6630" s="41"/>
      <c r="BN6630" s="41"/>
      <c r="BO6630" s="41"/>
      <c r="BP6630" s="108"/>
      <c r="CG6630" s="102"/>
      <c r="CI6630" s="45"/>
    </row>
    <row r="6631" spans="37:87" ht="13" customHeight="1">
      <c r="AK6631" s="114"/>
      <c r="AL6631" s="41"/>
      <c r="AM6631" s="41"/>
      <c r="AN6631" s="41"/>
      <c r="AO6631" s="41"/>
      <c r="AP6631" s="41"/>
      <c r="AQ6631" s="41"/>
      <c r="AR6631" s="41"/>
      <c r="AS6631" s="41"/>
      <c r="AT6631" s="41"/>
      <c r="AU6631" s="41"/>
      <c r="AV6631" s="41"/>
      <c r="AW6631" s="41"/>
      <c r="AX6631" s="41"/>
      <c r="AY6631" s="41"/>
      <c r="AZ6631" s="41"/>
      <c r="BA6631" s="41"/>
      <c r="BB6631" s="41"/>
      <c r="BC6631" s="41"/>
      <c r="BD6631" s="41"/>
      <c r="BE6631" s="41"/>
      <c r="BF6631" s="41"/>
      <c r="BG6631" s="41"/>
      <c r="BH6631" s="41"/>
      <c r="BI6631" s="41"/>
      <c r="BJ6631" s="41"/>
      <c r="BK6631" s="41"/>
      <c r="BL6631" s="41"/>
      <c r="BM6631" s="41"/>
      <c r="BN6631" s="41"/>
      <c r="BO6631" s="41"/>
      <c r="BP6631" s="108"/>
      <c r="CG6631" s="102"/>
      <c r="CI6631" s="45"/>
    </row>
    <row r="6632" spans="37:87" ht="13" customHeight="1">
      <c r="AK6632" s="114"/>
      <c r="AL6632" s="41"/>
      <c r="AM6632" s="41"/>
      <c r="AN6632" s="41"/>
      <c r="AO6632" s="41"/>
      <c r="AP6632" s="41"/>
      <c r="AQ6632" s="41"/>
      <c r="AR6632" s="41"/>
      <c r="AS6632" s="41"/>
      <c r="AT6632" s="41"/>
      <c r="AU6632" s="41"/>
      <c r="AV6632" s="41"/>
      <c r="AW6632" s="41"/>
      <c r="AX6632" s="41"/>
      <c r="AY6632" s="41"/>
      <c r="AZ6632" s="41"/>
      <c r="BA6632" s="41"/>
      <c r="BB6632" s="41"/>
      <c r="BC6632" s="41"/>
      <c r="BD6632" s="41"/>
      <c r="BE6632" s="41"/>
      <c r="BF6632" s="41"/>
      <c r="BG6632" s="41"/>
      <c r="BH6632" s="41"/>
      <c r="BI6632" s="41"/>
      <c r="BJ6632" s="41"/>
      <c r="BK6632" s="41"/>
      <c r="BL6632" s="41"/>
      <c r="BM6632" s="41"/>
      <c r="BN6632" s="41"/>
      <c r="BO6632" s="41"/>
      <c r="BP6632" s="108"/>
      <c r="CG6632" s="102"/>
      <c r="CI6632" s="45"/>
    </row>
    <row r="6633" spans="37:87" ht="13" customHeight="1">
      <c r="AK6633" s="114"/>
      <c r="AL6633" s="41"/>
      <c r="AM6633" s="41"/>
      <c r="AN6633" s="41"/>
      <c r="AO6633" s="41"/>
      <c r="AP6633" s="41"/>
      <c r="AQ6633" s="41"/>
      <c r="AR6633" s="41"/>
      <c r="AS6633" s="41"/>
      <c r="AT6633" s="41"/>
      <c r="AU6633" s="41"/>
      <c r="AV6633" s="41"/>
      <c r="AW6633" s="41"/>
      <c r="AX6633" s="41"/>
      <c r="AY6633" s="41"/>
      <c r="AZ6633" s="41"/>
      <c r="BA6633" s="41"/>
      <c r="BB6633" s="41"/>
      <c r="BC6633" s="41"/>
      <c r="BD6633" s="41"/>
      <c r="BE6633" s="41"/>
      <c r="BF6633" s="41"/>
      <c r="BG6633" s="41"/>
      <c r="BH6633" s="41"/>
      <c r="BI6633" s="41"/>
      <c r="BJ6633" s="41"/>
      <c r="BK6633" s="41"/>
      <c r="BL6633" s="41"/>
      <c r="BM6633" s="41"/>
      <c r="BN6633" s="41"/>
      <c r="BO6633" s="41"/>
      <c r="BP6633" s="108"/>
      <c r="CG6633" s="102"/>
      <c r="CI6633" s="45"/>
    </row>
    <row r="6634" spans="37:87" ht="13" customHeight="1">
      <c r="AK6634" s="114"/>
      <c r="AL6634" s="41"/>
      <c r="AM6634" s="41"/>
      <c r="AN6634" s="41"/>
      <c r="AO6634" s="41"/>
      <c r="AP6634" s="41"/>
      <c r="AQ6634" s="41"/>
      <c r="AR6634" s="41"/>
      <c r="AS6634" s="41"/>
      <c r="AT6634" s="41"/>
      <c r="AU6634" s="41"/>
      <c r="AV6634" s="41"/>
      <c r="AW6634" s="41"/>
      <c r="AX6634" s="41"/>
      <c r="AY6634" s="41"/>
      <c r="AZ6634" s="41"/>
      <c r="BA6634" s="41"/>
      <c r="BB6634" s="41"/>
      <c r="BC6634" s="41"/>
      <c r="BD6634" s="41"/>
      <c r="BE6634" s="41"/>
      <c r="BF6634" s="41"/>
      <c r="BG6634" s="41"/>
      <c r="BH6634" s="41"/>
      <c r="BI6634" s="41"/>
      <c r="BJ6634" s="41"/>
      <c r="BK6634" s="41"/>
      <c r="BL6634" s="41"/>
      <c r="BM6634" s="41"/>
      <c r="BN6634" s="41"/>
      <c r="BO6634" s="41"/>
      <c r="BP6634" s="108"/>
      <c r="CG6634" s="102"/>
      <c r="CI6634" s="45"/>
    </row>
    <row r="6635" spans="37:87" ht="13" customHeight="1">
      <c r="AK6635" s="114"/>
      <c r="AL6635" s="41"/>
      <c r="AM6635" s="41"/>
      <c r="AN6635" s="41"/>
      <c r="AO6635" s="41"/>
      <c r="AP6635" s="41"/>
      <c r="AQ6635" s="41"/>
      <c r="AR6635" s="41"/>
      <c r="AS6635" s="41"/>
      <c r="AT6635" s="41"/>
      <c r="AU6635" s="41"/>
      <c r="AV6635" s="41"/>
      <c r="AW6635" s="41"/>
      <c r="AX6635" s="41"/>
      <c r="AY6635" s="41"/>
      <c r="AZ6635" s="41"/>
      <c r="BA6635" s="41"/>
      <c r="BB6635" s="41"/>
      <c r="BC6635" s="41"/>
      <c r="BD6635" s="41"/>
      <c r="BE6635" s="41"/>
      <c r="BF6635" s="41"/>
      <c r="BG6635" s="41"/>
      <c r="BH6635" s="41"/>
      <c r="BI6635" s="41"/>
      <c r="BJ6635" s="41"/>
      <c r="BK6635" s="41"/>
      <c r="BL6635" s="41"/>
      <c r="BM6635" s="41"/>
      <c r="BN6635" s="41"/>
      <c r="BO6635" s="41"/>
      <c r="BP6635" s="108"/>
      <c r="CG6635" s="102"/>
      <c r="CI6635" s="45"/>
    </row>
    <row r="6636" spans="37:87" ht="13" customHeight="1">
      <c r="AK6636" s="114"/>
      <c r="AL6636" s="41"/>
      <c r="AM6636" s="41"/>
      <c r="AN6636" s="41"/>
      <c r="AO6636" s="41"/>
      <c r="AP6636" s="41"/>
      <c r="AQ6636" s="41"/>
      <c r="AR6636" s="41"/>
      <c r="AS6636" s="41"/>
      <c r="AT6636" s="41"/>
      <c r="AU6636" s="41"/>
      <c r="AV6636" s="41"/>
      <c r="AW6636" s="41"/>
      <c r="AX6636" s="41"/>
      <c r="AY6636" s="41"/>
      <c r="AZ6636" s="41"/>
      <c r="BA6636" s="41"/>
      <c r="BB6636" s="41"/>
      <c r="BC6636" s="41"/>
      <c r="BD6636" s="41"/>
      <c r="BE6636" s="41"/>
      <c r="BF6636" s="41"/>
      <c r="BG6636" s="41"/>
      <c r="BH6636" s="41"/>
      <c r="BI6636" s="41"/>
      <c r="BJ6636" s="41"/>
      <c r="BK6636" s="41"/>
      <c r="BL6636" s="41"/>
      <c r="BM6636" s="41"/>
      <c r="BN6636" s="41"/>
      <c r="BO6636" s="41"/>
      <c r="BP6636" s="108"/>
      <c r="CG6636" s="102"/>
      <c r="CI6636" s="45"/>
    </row>
    <row r="6637" spans="37:87" ht="13" customHeight="1">
      <c r="AK6637" s="114"/>
      <c r="AL6637" s="41"/>
      <c r="AM6637" s="41"/>
      <c r="AN6637" s="41"/>
      <c r="AO6637" s="41"/>
      <c r="AP6637" s="41"/>
      <c r="AQ6637" s="41"/>
      <c r="AR6637" s="41"/>
      <c r="AS6637" s="41"/>
      <c r="AT6637" s="41"/>
      <c r="AU6637" s="41"/>
      <c r="AV6637" s="41"/>
      <c r="AW6637" s="41"/>
      <c r="AX6637" s="41"/>
      <c r="AY6637" s="41"/>
      <c r="AZ6637" s="41"/>
      <c r="BA6637" s="41"/>
      <c r="BB6637" s="41"/>
      <c r="BC6637" s="41"/>
      <c r="BD6637" s="41"/>
      <c r="BE6637" s="41"/>
      <c r="BF6637" s="41"/>
      <c r="BG6637" s="41"/>
      <c r="BH6637" s="41"/>
      <c r="BI6637" s="41"/>
      <c r="BJ6637" s="41"/>
      <c r="BK6637" s="41"/>
      <c r="BL6637" s="41"/>
      <c r="BM6637" s="41"/>
      <c r="BN6637" s="41"/>
      <c r="BO6637" s="41"/>
      <c r="BP6637" s="108"/>
      <c r="CG6637" s="102"/>
      <c r="CI6637" s="45"/>
    </row>
    <row r="6638" spans="37:87" ht="13" customHeight="1">
      <c r="AK6638" s="114"/>
      <c r="AL6638" s="41"/>
      <c r="AM6638" s="41"/>
      <c r="AN6638" s="41"/>
      <c r="AO6638" s="41"/>
      <c r="AP6638" s="41"/>
      <c r="AQ6638" s="41"/>
      <c r="AR6638" s="41"/>
      <c r="AS6638" s="41"/>
      <c r="AT6638" s="41"/>
      <c r="AU6638" s="41"/>
      <c r="AV6638" s="41"/>
      <c r="AW6638" s="41"/>
      <c r="AX6638" s="41"/>
      <c r="AY6638" s="41"/>
      <c r="AZ6638" s="41"/>
      <c r="BA6638" s="41"/>
      <c r="BB6638" s="41"/>
      <c r="BC6638" s="41"/>
      <c r="BD6638" s="41"/>
      <c r="BE6638" s="41"/>
      <c r="BF6638" s="41"/>
      <c r="BG6638" s="41"/>
      <c r="BH6638" s="41"/>
      <c r="BI6638" s="41"/>
      <c r="BJ6638" s="41"/>
      <c r="BK6638" s="41"/>
      <c r="BL6638" s="41"/>
      <c r="BM6638" s="41"/>
      <c r="BN6638" s="41"/>
      <c r="BO6638" s="41"/>
      <c r="BP6638" s="108"/>
      <c r="CG6638" s="102"/>
      <c r="CI6638" s="45"/>
    </row>
    <row r="6639" spans="37:87" ht="13" customHeight="1">
      <c r="AK6639" s="114"/>
      <c r="AL6639" s="41"/>
      <c r="AM6639" s="41"/>
      <c r="AN6639" s="41"/>
      <c r="AO6639" s="41"/>
      <c r="AP6639" s="41"/>
      <c r="AQ6639" s="41"/>
      <c r="AR6639" s="41"/>
      <c r="AS6639" s="41"/>
      <c r="AT6639" s="41"/>
      <c r="AU6639" s="41"/>
      <c r="AV6639" s="41"/>
      <c r="AW6639" s="41"/>
      <c r="AX6639" s="41"/>
      <c r="AY6639" s="41"/>
      <c r="AZ6639" s="41"/>
      <c r="BA6639" s="41"/>
      <c r="BB6639" s="41"/>
      <c r="BC6639" s="41"/>
      <c r="BD6639" s="41"/>
      <c r="BE6639" s="41"/>
      <c r="BF6639" s="41"/>
      <c r="BG6639" s="41"/>
      <c r="BH6639" s="41"/>
      <c r="BI6639" s="41"/>
      <c r="BJ6639" s="41"/>
      <c r="BK6639" s="41"/>
      <c r="BL6639" s="41"/>
      <c r="BM6639" s="41"/>
      <c r="BN6639" s="41"/>
      <c r="BO6639" s="41"/>
      <c r="BP6639" s="108"/>
      <c r="CG6639" s="102"/>
      <c r="CI6639" s="45"/>
    </row>
    <row r="6640" spans="37:87" ht="13" customHeight="1">
      <c r="AK6640" s="114"/>
      <c r="AL6640" s="41"/>
      <c r="AM6640" s="41"/>
      <c r="AN6640" s="41"/>
      <c r="AO6640" s="41"/>
      <c r="AP6640" s="41"/>
      <c r="AQ6640" s="41"/>
      <c r="AR6640" s="41"/>
      <c r="AS6640" s="41"/>
      <c r="AT6640" s="41"/>
      <c r="AU6640" s="41"/>
      <c r="AV6640" s="41"/>
      <c r="AW6640" s="41"/>
      <c r="AX6640" s="41"/>
      <c r="AY6640" s="41"/>
      <c r="AZ6640" s="41"/>
      <c r="BA6640" s="41"/>
      <c r="BB6640" s="41"/>
      <c r="BC6640" s="41"/>
      <c r="BD6640" s="41"/>
      <c r="BE6640" s="41"/>
      <c r="BF6640" s="41"/>
      <c r="BG6640" s="41"/>
      <c r="BH6640" s="41"/>
      <c r="BI6640" s="41"/>
      <c r="BJ6640" s="41"/>
      <c r="BK6640" s="41"/>
      <c r="BL6640" s="41"/>
      <c r="BM6640" s="41"/>
      <c r="BN6640" s="41"/>
      <c r="BO6640" s="41"/>
      <c r="BP6640" s="108"/>
      <c r="CG6640" s="102"/>
      <c r="CI6640" s="45"/>
    </row>
    <row r="6641" spans="37:87" ht="13" customHeight="1">
      <c r="AK6641" s="114"/>
      <c r="AL6641" s="41"/>
      <c r="AM6641" s="41"/>
      <c r="AN6641" s="41"/>
      <c r="AO6641" s="41"/>
      <c r="AP6641" s="41"/>
      <c r="AQ6641" s="41"/>
      <c r="AR6641" s="41"/>
      <c r="AS6641" s="41"/>
      <c r="AT6641" s="41"/>
      <c r="AU6641" s="41"/>
      <c r="AV6641" s="41"/>
      <c r="AW6641" s="41"/>
      <c r="AX6641" s="41"/>
      <c r="AY6641" s="41"/>
      <c r="AZ6641" s="41"/>
      <c r="BA6641" s="41"/>
      <c r="BB6641" s="41"/>
      <c r="BC6641" s="41"/>
      <c r="BD6641" s="41"/>
      <c r="BE6641" s="41"/>
      <c r="BF6641" s="41"/>
      <c r="BG6641" s="41"/>
      <c r="BH6641" s="41"/>
      <c r="BI6641" s="41"/>
      <c r="BJ6641" s="41"/>
      <c r="BK6641" s="41"/>
      <c r="BL6641" s="41"/>
      <c r="BM6641" s="41"/>
      <c r="BN6641" s="41"/>
      <c r="BO6641" s="41"/>
      <c r="BP6641" s="108"/>
      <c r="CG6641" s="102"/>
      <c r="CI6641" s="45"/>
    </row>
    <row r="6642" spans="37:87" ht="13" customHeight="1">
      <c r="AK6642" s="114"/>
      <c r="AL6642" s="41"/>
      <c r="AM6642" s="41"/>
      <c r="AN6642" s="41"/>
      <c r="AO6642" s="41"/>
      <c r="AP6642" s="41"/>
      <c r="AQ6642" s="41"/>
      <c r="AR6642" s="41"/>
      <c r="AS6642" s="41"/>
      <c r="AT6642" s="41"/>
      <c r="AU6642" s="41"/>
      <c r="AV6642" s="41"/>
      <c r="AW6642" s="41"/>
      <c r="AX6642" s="41"/>
      <c r="AY6642" s="41"/>
      <c r="AZ6642" s="41"/>
      <c r="BA6642" s="41"/>
      <c r="BB6642" s="41"/>
      <c r="BC6642" s="41"/>
      <c r="BD6642" s="41"/>
      <c r="BE6642" s="41"/>
      <c r="BF6642" s="41"/>
      <c r="BG6642" s="41"/>
      <c r="BH6642" s="41"/>
      <c r="BI6642" s="41"/>
      <c r="BJ6642" s="41"/>
      <c r="BK6642" s="41"/>
      <c r="BL6642" s="41"/>
      <c r="BM6642" s="41"/>
      <c r="BN6642" s="41"/>
      <c r="BO6642" s="41"/>
      <c r="BP6642" s="108"/>
      <c r="CG6642" s="102"/>
      <c r="CI6642" s="45"/>
    </row>
    <row r="6643" spans="37:87" ht="13" customHeight="1">
      <c r="AK6643" s="114"/>
      <c r="AL6643" s="41"/>
      <c r="AM6643" s="41"/>
      <c r="AN6643" s="41"/>
      <c r="AO6643" s="41"/>
      <c r="AP6643" s="41"/>
      <c r="AQ6643" s="41"/>
      <c r="AR6643" s="41"/>
      <c r="AS6643" s="41"/>
      <c r="AT6643" s="41"/>
      <c r="AU6643" s="41"/>
      <c r="AV6643" s="41"/>
      <c r="AW6643" s="41"/>
      <c r="AX6643" s="41"/>
      <c r="AY6643" s="41"/>
      <c r="AZ6643" s="41"/>
      <c r="BA6643" s="41"/>
      <c r="BB6643" s="41"/>
      <c r="BC6643" s="41"/>
      <c r="BD6643" s="41"/>
      <c r="BE6643" s="41"/>
      <c r="BF6643" s="41"/>
      <c r="BG6643" s="41"/>
      <c r="BH6643" s="41"/>
      <c r="BI6643" s="41"/>
      <c r="BJ6643" s="41"/>
      <c r="BK6643" s="41"/>
      <c r="BL6643" s="41"/>
      <c r="BM6643" s="41"/>
      <c r="BN6643" s="41"/>
      <c r="BO6643" s="41"/>
      <c r="BP6643" s="108"/>
      <c r="CG6643" s="102"/>
      <c r="CI6643" s="45"/>
    </row>
    <row r="6644" spans="37:87" ht="13" customHeight="1">
      <c r="AK6644" s="114"/>
      <c r="AL6644" s="41"/>
      <c r="AM6644" s="41"/>
      <c r="AN6644" s="41"/>
      <c r="AO6644" s="41"/>
      <c r="AP6644" s="41"/>
      <c r="AQ6644" s="41"/>
      <c r="AR6644" s="41"/>
      <c r="AS6644" s="41"/>
      <c r="AT6644" s="41"/>
      <c r="AU6644" s="41"/>
      <c r="AV6644" s="41"/>
      <c r="AW6644" s="41"/>
      <c r="AX6644" s="41"/>
      <c r="AY6644" s="41"/>
      <c r="AZ6644" s="41"/>
      <c r="BA6644" s="41"/>
      <c r="BB6644" s="41"/>
      <c r="BC6644" s="41"/>
      <c r="BD6644" s="41"/>
      <c r="BE6644" s="41"/>
      <c r="BF6644" s="41"/>
      <c r="BG6644" s="41"/>
      <c r="BH6644" s="41"/>
      <c r="BI6644" s="41"/>
      <c r="BJ6644" s="41"/>
      <c r="BK6644" s="41"/>
      <c r="BL6644" s="41"/>
      <c r="BM6644" s="41"/>
      <c r="BN6644" s="41"/>
      <c r="BO6644" s="41"/>
      <c r="BP6644" s="108"/>
      <c r="CG6644" s="102"/>
      <c r="CI6644" s="45"/>
    </row>
    <row r="6645" spans="37:87" ht="13" customHeight="1">
      <c r="AK6645" s="114"/>
      <c r="AL6645" s="41"/>
      <c r="AM6645" s="41"/>
      <c r="AN6645" s="41"/>
      <c r="AO6645" s="41"/>
      <c r="AP6645" s="41"/>
      <c r="AQ6645" s="41"/>
      <c r="AR6645" s="41"/>
      <c r="AS6645" s="41"/>
      <c r="AT6645" s="41"/>
      <c r="AU6645" s="41"/>
      <c r="AV6645" s="41"/>
      <c r="AW6645" s="41"/>
      <c r="AX6645" s="41"/>
      <c r="AY6645" s="41"/>
      <c r="AZ6645" s="41"/>
      <c r="BA6645" s="41"/>
      <c r="BB6645" s="41"/>
      <c r="BC6645" s="41"/>
      <c r="BD6645" s="41"/>
      <c r="BE6645" s="41"/>
      <c r="BF6645" s="41"/>
      <c r="BG6645" s="41"/>
      <c r="BH6645" s="41"/>
      <c r="BI6645" s="41"/>
      <c r="BJ6645" s="41"/>
      <c r="BK6645" s="41"/>
      <c r="BL6645" s="41"/>
      <c r="BM6645" s="41"/>
      <c r="BN6645" s="41"/>
      <c r="BO6645" s="41"/>
      <c r="BP6645" s="108"/>
      <c r="CG6645" s="102"/>
      <c r="CI6645" s="45"/>
    </row>
    <row r="6646" spans="37:87" ht="13" customHeight="1">
      <c r="AK6646" s="114"/>
      <c r="AL6646" s="41"/>
      <c r="AM6646" s="41"/>
      <c r="AN6646" s="41"/>
      <c r="AO6646" s="41"/>
      <c r="AP6646" s="41"/>
      <c r="AQ6646" s="41"/>
      <c r="AR6646" s="41"/>
      <c r="AS6646" s="41"/>
      <c r="AT6646" s="41"/>
      <c r="AU6646" s="41"/>
      <c r="AV6646" s="41"/>
      <c r="AW6646" s="41"/>
      <c r="AX6646" s="41"/>
      <c r="AY6646" s="41"/>
      <c r="AZ6646" s="41"/>
      <c r="BA6646" s="41"/>
      <c r="BB6646" s="41"/>
      <c r="BC6646" s="41"/>
      <c r="BD6646" s="41"/>
      <c r="BE6646" s="41"/>
      <c r="BF6646" s="41"/>
      <c r="BG6646" s="41"/>
      <c r="BH6646" s="41"/>
      <c r="BI6646" s="41"/>
      <c r="BJ6646" s="41"/>
      <c r="BK6646" s="41"/>
      <c r="BL6646" s="41"/>
      <c r="BM6646" s="41"/>
      <c r="BN6646" s="41"/>
      <c r="BO6646" s="41"/>
      <c r="BP6646" s="108"/>
      <c r="CG6646" s="102"/>
      <c r="CI6646" s="45"/>
    </row>
    <row r="6647" spans="37:87" ht="13" customHeight="1">
      <c r="AK6647" s="114"/>
      <c r="AL6647" s="41"/>
      <c r="AM6647" s="41"/>
      <c r="AN6647" s="41"/>
      <c r="AO6647" s="41"/>
      <c r="AP6647" s="41"/>
      <c r="AQ6647" s="41"/>
      <c r="AR6647" s="41"/>
      <c r="AS6647" s="41"/>
      <c r="AT6647" s="41"/>
      <c r="AU6647" s="41"/>
      <c r="AV6647" s="41"/>
      <c r="AW6647" s="41"/>
      <c r="AX6647" s="41"/>
      <c r="AY6647" s="41"/>
      <c r="AZ6647" s="41"/>
      <c r="BA6647" s="41"/>
      <c r="BB6647" s="41"/>
      <c r="BC6647" s="41"/>
      <c r="BD6647" s="41"/>
      <c r="BE6647" s="41"/>
      <c r="BF6647" s="41"/>
      <c r="BG6647" s="41"/>
      <c r="BH6647" s="41"/>
      <c r="BI6647" s="41"/>
      <c r="BJ6647" s="41"/>
      <c r="BK6647" s="41"/>
      <c r="BL6647" s="41"/>
      <c r="BM6647" s="41"/>
      <c r="BN6647" s="41"/>
      <c r="BO6647" s="41"/>
      <c r="BP6647" s="108"/>
      <c r="CG6647" s="102"/>
      <c r="CI6647" s="45"/>
    </row>
    <row r="6648" spans="37:87" ht="13" customHeight="1">
      <c r="AK6648" s="114"/>
      <c r="AL6648" s="41"/>
      <c r="AM6648" s="41"/>
      <c r="AN6648" s="41"/>
      <c r="AO6648" s="41"/>
      <c r="AP6648" s="41"/>
      <c r="AQ6648" s="41"/>
      <c r="AR6648" s="41"/>
      <c r="AS6648" s="41"/>
      <c r="AT6648" s="41"/>
      <c r="AU6648" s="41"/>
      <c r="AV6648" s="41"/>
      <c r="AW6648" s="41"/>
      <c r="AX6648" s="41"/>
      <c r="AY6648" s="41"/>
      <c r="AZ6648" s="41"/>
      <c r="BA6648" s="41"/>
      <c r="BB6648" s="41"/>
      <c r="BC6648" s="41"/>
      <c r="BD6648" s="41"/>
      <c r="BE6648" s="41"/>
      <c r="BF6648" s="41"/>
      <c r="BG6648" s="41"/>
      <c r="BH6648" s="41"/>
      <c r="BI6648" s="41"/>
      <c r="BJ6648" s="41"/>
      <c r="BK6648" s="41"/>
      <c r="BL6648" s="41"/>
      <c r="BM6648" s="41"/>
      <c r="BN6648" s="41"/>
      <c r="BO6648" s="41"/>
      <c r="BP6648" s="108"/>
      <c r="CG6648" s="102"/>
      <c r="CI6648" s="45"/>
    </row>
    <row r="6649" spans="37:87" ht="13" customHeight="1">
      <c r="AK6649" s="114"/>
      <c r="AL6649" s="41"/>
      <c r="AM6649" s="41"/>
      <c r="AN6649" s="41"/>
      <c r="AO6649" s="41"/>
      <c r="AP6649" s="41"/>
      <c r="AQ6649" s="41"/>
      <c r="AR6649" s="41"/>
      <c r="AS6649" s="41"/>
      <c r="AT6649" s="41"/>
      <c r="AU6649" s="41"/>
      <c r="AV6649" s="41"/>
      <c r="AW6649" s="41"/>
      <c r="AX6649" s="41"/>
      <c r="AY6649" s="41"/>
      <c r="AZ6649" s="41"/>
      <c r="BA6649" s="41"/>
      <c r="BB6649" s="41"/>
      <c r="BC6649" s="41"/>
      <c r="BD6649" s="41"/>
      <c r="BE6649" s="41"/>
      <c r="BF6649" s="41"/>
      <c r="BG6649" s="41"/>
      <c r="BH6649" s="41"/>
      <c r="BI6649" s="41"/>
      <c r="BJ6649" s="41"/>
      <c r="BK6649" s="41"/>
      <c r="BL6649" s="41"/>
      <c r="BM6649" s="41"/>
      <c r="BN6649" s="41"/>
      <c r="BO6649" s="41"/>
      <c r="BP6649" s="108"/>
      <c r="CG6649" s="102"/>
      <c r="CI6649" s="45"/>
    </row>
    <row r="6650" spans="37:87" ht="13" customHeight="1">
      <c r="AK6650" s="114"/>
      <c r="AL6650" s="41"/>
      <c r="AM6650" s="41"/>
      <c r="AN6650" s="41"/>
      <c r="AO6650" s="41"/>
      <c r="AP6650" s="41"/>
      <c r="AQ6650" s="41"/>
      <c r="AR6650" s="41"/>
      <c r="AS6650" s="41"/>
      <c r="AT6650" s="41"/>
      <c r="AU6650" s="41"/>
      <c r="AV6650" s="41"/>
      <c r="AW6650" s="41"/>
      <c r="AX6650" s="41"/>
      <c r="AY6650" s="41"/>
      <c r="AZ6650" s="41"/>
      <c r="BA6650" s="41"/>
      <c r="BB6650" s="41"/>
      <c r="BC6650" s="41"/>
      <c r="BD6650" s="41"/>
      <c r="BE6650" s="41"/>
      <c r="BF6650" s="41"/>
      <c r="BG6650" s="41"/>
      <c r="BH6650" s="41"/>
      <c r="BI6650" s="41"/>
      <c r="BJ6650" s="41"/>
      <c r="BK6650" s="41"/>
      <c r="BL6650" s="41"/>
      <c r="BM6650" s="41"/>
      <c r="BN6650" s="41"/>
      <c r="BO6650" s="41"/>
      <c r="BP6650" s="108"/>
      <c r="CG6650" s="102"/>
      <c r="CI6650" s="45"/>
    </row>
    <row r="6651" spans="37:87" ht="13" customHeight="1">
      <c r="AK6651" s="114"/>
      <c r="AL6651" s="41"/>
      <c r="AM6651" s="41"/>
      <c r="AN6651" s="41"/>
      <c r="AO6651" s="41"/>
      <c r="AP6651" s="41"/>
      <c r="AQ6651" s="41"/>
      <c r="AR6651" s="41"/>
      <c r="AS6651" s="41"/>
      <c r="AT6651" s="41"/>
      <c r="AU6651" s="41"/>
      <c r="AV6651" s="41"/>
      <c r="AW6651" s="41"/>
      <c r="AX6651" s="41"/>
      <c r="AY6651" s="41"/>
      <c r="AZ6651" s="41"/>
      <c r="BA6651" s="41"/>
      <c r="BB6651" s="41"/>
      <c r="BC6651" s="41"/>
      <c r="BD6651" s="41"/>
      <c r="BE6651" s="41"/>
      <c r="BF6651" s="41"/>
      <c r="BG6651" s="41"/>
      <c r="BH6651" s="41"/>
      <c r="BI6651" s="41"/>
      <c r="BJ6651" s="41"/>
      <c r="BK6651" s="41"/>
      <c r="BL6651" s="41"/>
      <c r="BM6651" s="41"/>
      <c r="BN6651" s="41"/>
      <c r="BO6651" s="41"/>
      <c r="BP6651" s="108"/>
      <c r="CG6651" s="102"/>
      <c r="CI6651" s="45"/>
    </row>
    <row r="6652" spans="37:87" ht="13" customHeight="1">
      <c r="AK6652" s="114"/>
      <c r="AL6652" s="41"/>
      <c r="AM6652" s="41"/>
      <c r="AN6652" s="41"/>
      <c r="AO6652" s="41"/>
      <c r="AP6652" s="41"/>
      <c r="AQ6652" s="41"/>
      <c r="AR6652" s="41"/>
      <c r="AS6652" s="41"/>
      <c r="AT6652" s="41"/>
      <c r="AU6652" s="41"/>
      <c r="AV6652" s="41"/>
      <c r="AW6652" s="41"/>
      <c r="AX6652" s="41"/>
      <c r="AY6652" s="41"/>
      <c r="AZ6652" s="41"/>
      <c r="BA6652" s="41"/>
      <c r="BB6652" s="41"/>
      <c r="BC6652" s="41"/>
      <c r="BD6652" s="41"/>
      <c r="BE6652" s="41"/>
      <c r="BF6652" s="41"/>
      <c r="BG6652" s="41"/>
      <c r="BH6652" s="41"/>
      <c r="BI6652" s="41"/>
      <c r="BJ6652" s="41"/>
      <c r="BK6652" s="41"/>
      <c r="BL6652" s="41"/>
      <c r="BM6652" s="41"/>
      <c r="BN6652" s="41"/>
      <c r="BO6652" s="41"/>
      <c r="BP6652" s="108"/>
      <c r="CG6652" s="102"/>
      <c r="CI6652" s="45"/>
    </row>
    <row r="6653" spans="37:87" ht="13" customHeight="1">
      <c r="AK6653" s="114"/>
      <c r="AL6653" s="41"/>
      <c r="AM6653" s="41"/>
      <c r="AN6653" s="41"/>
      <c r="AO6653" s="41"/>
      <c r="AP6653" s="41"/>
      <c r="AQ6653" s="41"/>
      <c r="AR6653" s="41"/>
      <c r="AS6653" s="41"/>
      <c r="AT6653" s="41"/>
      <c r="AU6653" s="41"/>
      <c r="AV6653" s="41"/>
      <c r="AW6653" s="41"/>
      <c r="AX6653" s="41"/>
      <c r="AY6653" s="41"/>
      <c r="AZ6653" s="41"/>
      <c r="BA6653" s="41"/>
      <c r="BB6653" s="41"/>
      <c r="BC6653" s="41"/>
      <c r="BD6653" s="41"/>
      <c r="BE6653" s="41"/>
      <c r="BF6653" s="41"/>
      <c r="BG6653" s="41"/>
      <c r="BH6653" s="41"/>
      <c r="BI6653" s="41"/>
      <c r="BJ6653" s="41"/>
      <c r="BK6653" s="41"/>
      <c r="BL6653" s="41"/>
      <c r="BM6653" s="41"/>
      <c r="BN6653" s="41"/>
      <c r="BO6653" s="41"/>
      <c r="BP6653" s="108"/>
      <c r="CG6653" s="102"/>
      <c r="CI6653" s="45"/>
    </row>
    <row r="6654" spans="37:87" ht="13" customHeight="1">
      <c r="AK6654" s="114"/>
      <c r="AL6654" s="41"/>
      <c r="AM6654" s="41"/>
      <c r="AN6654" s="41"/>
      <c r="AO6654" s="41"/>
      <c r="AP6654" s="41"/>
      <c r="AQ6654" s="41"/>
      <c r="AR6654" s="41"/>
      <c r="AS6654" s="41"/>
      <c r="AT6654" s="41"/>
      <c r="AU6654" s="41"/>
      <c r="AV6654" s="41"/>
      <c r="AW6654" s="41"/>
      <c r="AX6654" s="41"/>
      <c r="AY6654" s="41"/>
      <c r="AZ6654" s="41"/>
      <c r="BA6654" s="41"/>
      <c r="BB6654" s="41"/>
      <c r="BC6654" s="41"/>
      <c r="BD6654" s="41"/>
      <c r="BE6654" s="41"/>
      <c r="BF6654" s="41"/>
      <c r="BG6654" s="41"/>
      <c r="BH6654" s="41"/>
      <c r="BI6654" s="41"/>
      <c r="BJ6654" s="41"/>
      <c r="BK6654" s="41"/>
      <c r="BL6654" s="41"/>
      <c r="BM6654" s="41"/>
      <c r="BN6654" s="41"/>
      <c r="BO6654" s="41"/>
      <c r="BP6654" s="108"/>
      <c r="CG6654" s="102"/>
      <c r="CI6654" s="45"/>
    </row>
    <row r="6655" spans="37:87" ht="13" customHeight="1">
      <c r="AK6655" s="114"/>
      <c r="AL6655" s="41"/>
      <c r="AM6655" s="41"/>
      <c r="AN6655" s="41"/>
      <c r="AO6655" s="41"/>
      <c r="AP6655" s="41"/>
      <c r="AQ6655" s="41"/>
      <c r="AR6655" s="41"/>
      <c r="AS6655" s="41"/>
      <c r="AT6655" s="41"/>
      <c r="AU6655" s="41"/>
      <c r="AV6655" s="41"/>
      <c r="AW6655" s="41"/>
      <c r="AX6655" s="41"/>
      <c r="AY6655" s="41"/>
      <c r="AZ6655" s="41"/>
      <c r="BA6655" s="41"/>
      <c r="BB6655" s="41"/>
      <c r="BC6655" s="41"/>
      <c r="BD6655" s="41"/>
      <c r="BE6655" s="41"/>
      <c r="BF6655" s="41"/>
      <c r="BG6655" s="41"/>
      <c r="BH6655" s="41"/>
      <c r="BI6655" s="41"/>
      <c r="BJ6655" s="41"/>
      <c r="BK6655" s="41"/>
      <c r="BL6655" s="41"/>
      <c r="BM6655" s="41"/>
      <c r="BN6655" s="41"/>
      <c r="BO6655" s="41"/>
      <c r="BP6655" s="108"/>
      <c r="CG6655" s="102"/>
      <c r="CI6655" s="45"/>
    </row>
    <row r="6656" spans="37:87" ht="13" customHeight="1">
      <c r="AK6656" s="114"/>
      <c r="AL6656" s="41"/>
      <c r="AM6656" s="41"/>
      <c r="AN6656" s="41"/>
      <c r="AO6656" s="41"/>
      <c r="AP6656" s="41"/>
      <c r="AQ6656" s="41"/>
      <c r="AR6656" s="41"/>
      <c r="AS6656" s="41"/>
      <c r="AT6656" s="41"/>
      <c r="AU6656" s="41"/>
      <c r="AV6656" s="41"/>
      <c r="AW6656" s="41"/>
      <c r="AX6656" s="41"/>
      <c r="AY6656" s="41"/>
      <c r="AZ6656" s="41"/>
      <c r="BA6656" s="41"/>
      <c r="BB6656" s="41"/>
      <c r="BC6656" s="41"/>
      <c r="BD6656" s="41"/>
      <c r="BE6656" s="41"/>
      <c r="BF6656" s="41"/>
      <c r="BG6656" s="41"/>
      <c r="BH6656" s="41"/>
      <c r="BI6656" s="41"/>
      <c r="BJ6656" s="41"/>
      <c r="BK6656" s="41"/>
      <c r="BL6656" s="41"/>
      <c r="BM6656" s="41"/>
      <c r="BN6656" s="41"/>
      <c r="BO6656" s="41"/>
      <c r="BP6656" s="108"/>
      <c r="CG6656" s="102"/>
      <c r="CI6656" s="45"/>
    </row>
    <row r="6657" spans="37:87" ht="13" customHeight="1">
      <c r="AK6657" s="114"/>
      <c r="AL6657" s="41"/>
      <c r="AM6657" s="41"/>
      <c r="AN6657" s="41"/>
      <c r="AO6657" s="41"/>
      <c r="AP6657" s="41"/>
      <c r="AQ6657" s="41"/>
      <c r="AR6657" s="41"/>
      <c r="AS6657" s="41"/>
      <c r="AT6657" s="41"/>
      <c r="AU6657" s="41"/>
      <c r="AV6657" s="41"/>
      <c r="AW6657" s="41"/>
      <c r="AX6657" s="41"/>
      <c r="AY6657" s="41"/>
      <c r="AZ6657" s="41"/>
      <c r="BA6657" s="41"/>
      <c r="BB6657" s="41"/>
      <c r="BC6657" s="41"/>
      <c r="BD6657" s="41"/>
      <c r="BE6657" s="41"/>
      <c r="BF6657" s="41"/>
      <c r="BG6657" s="41"/>
      <c r="BH6657" s="41"/>
      <c r="BI6657" s="41"/>
      <c r="BJ6657" s="41"/>
      <c r="BK6657" s="41"/>
      <c r="BL6657" s="41"/>
      <c r="BM6657" s="41"/>
      <c r="BN6657" s="41"/>
      <c r="BO6657" s="41"/>
      <c r="BP6657" s="108"/>
      <c r="CG6657" s="102"/>
      <c r="CI6657" s="45"/>
    </row>
    <row r="6658" spans="37:87" ht="13" customHeight="1">
      <c r="AK6658" s="114"/>
      <c r="AL6658" s="41"/>
      <c r="AM6658" s="41"/>
      <c r="AN6658" s="41"/>
      <c r="AO6658" s="41"/>
      <c r="AP6658" s="41"/>
      <c r="AQ6658" s="41"/>
      <c r="AR6658" s="41"/>
      <c r="AS6658" s="41"/>
      <c r="AT6658" s="41"/>
      <c r="AU6658" s="41"/>
      <c r="AV6658" s="41"/>
      <c r="AW6658" s="41"/>
      <c r="AX6658" s="41"/>
      <c r="AY6658" s="41"/>
      <c r="AZ6658" s="41"/>
      <c r="BA6658" s="41"/>
      <c r="BB6658" s="41"/>
      <c r="BC6658" s="41"/>
      <c r="BD6658" s="41"/>
      <c r="BE6658" s="41"/>
      <c r="BF6658" s="41"/>
      <c r="BG6658" s="41"/>
      <c r="BH6658" s="41"/>
      <c r="BI6658" s="41"/>
      <c r="BJ6658" s="41"/>
      <c r="BK6658" s="41"/>
      <c r="BL6658" s="41"/>
      <c r="BM6658" s="41"/>
      <c r="BN6658" s="41"/>
      <c r="BO6658" s="41"/>
      <c r="BP6658" s="108"/>
      <c r="CG6658" s="102"/>
      <c r="CI6658" s="45"/>
    </row>
    <row r="6659" spans="37:87" ht="13" customHeight="1">
      <c r="AK6659" s="114"/>
      <c r="AL6659" s="41"/>
      <c r="AM6659" s="41"/>
      <c r="AN6659" s="41"/>
      <c r="AO6659" s="41"/>
      <c r="AP6659" s="41"/>
      <c r="AQ6659" s="41"/>
      <c r="AR6659" s="41"/>
      <c r="AS6659" s="41"/>
      <c r="AT6659" s="41"/>
      <c r="AU6659" s="41"/>
      <c r="AV6659" s="41"/>
      <c r="AW6659" s="41"/>
      <c r="AX6659" s="41"/>
      <c r="AY6659" s="41"/>
      <c r="AZ6659" s="41"/>
      <c r="BA6659" s="41"/>
      <c r="BB6659" s="41"/>
      <c r="BC6659" s="41"/>
      <c r="BD6659" s="41"/>
      <c r="BE6659" s="41"/>
      <c r="BF6659" s="41"/>
      <c r="BG6659" s="41"/>
      <c r="BH6659" s="41"/>
      <c r="BI6659" s="41"/>
      <c r="BJ6659" s="41"/>
      <c r="BK6659" s="41"/>
      <c r="BL6659" s="41"/>
      <c r="BM6659" s="41"/>
      <c r="BN6659" s="41"/>
      <c r="BO6659" s="41"/>
      <c r="BP6659" s="108"/>
      <c r="CG6659" s="102"/>
      <c r="CI6659" s="45"/>
    </row>
    <row r="6660" spans="37:87" ht="13" customHeight="1">
      <c r="AK6660" s="114"/>
      <c r="AL6660" s="41"/>
      <c r="AM6660" s="41"/>
      <c r="AN6660" s="41"/>
      <c r="AO6660" s="41"/>
      <c r="AP6660" s="41"/>
      <c r="AQ6660" s="41"/>
      <c r="AR6660" s="41"/>
      <c r="AS6660" s="41"/>
      <c r="AT6660" s="41"/>
      <c r="AU6660" s="41"/>
      <c r="AV6660" s="41"/>
      <c r="AW6660" s="41"/>
      <c r="AX6660" s="41"/>
      <c r="AY6660" s="41"/>
      <c r="AZ6660" s="41"/>
      <c r="BA6660" s="41"/>
      <c r="BB6660" s="41"/>
      <c r="BC6660" s="41"/>
      <c r="BD6660" s="41"/>
      <c r="BE6660" s="41"/>
      <c r="BF6660" s="41"/>
      <c r="BG6660" s="41"/>
      <c r="BH6660" s="41"/>
      <c r="BI6660" s="41"/>
      <c r="BJ6660" s="41"/>
      <c r="BK6660" s="41"/>
      <c r="BL6660" s="41"/>
      <c r="BM6660" s="41"/>
      <c r="BN6660" s="41"/>
      <c r="BO6660" s="41"/>
      <c r="BP6660" s="108"/>
      <c r="CG6660" s="102"/>
      <c r="CI6660" s="45"/>
    </row>
    <row r="6661" spans="37:87" ht="13" customHeight="1">
      <c r="AK6661" s="114"/>
      <c r="AL6661" s="41"/>
      <c r="AM6661" s="41"/>
      <c r="AN6661" s="41"/>
      <c r="AO6661" s="41"/>
      <c r="AP6661" s="41"/>
      <c r="AQ6661" s="41"/>
      <c r="AR6661" s="41"/>
      <c r="AS6661" s="41"/>
      <c r="AT6661" s="41"/>
      <c r="AU6661" s="41"/>
      <c r="AV6661" s="41"/>
      <c r="AW6661" s="41"/>
      <c r="AX6661" s="41"/>
      <c r="AY6661" s="41"/>
      <c r="AZ6661" s="41"/>
      <c r="BA6661" s="41"/>
      <c r="BB6661" s="41"/>
      <c r="BC6661" s="41"/>
      <c r="BD6661" s="41"/>
      <c r="BE6661" s="41"/>
      <c r="BF6661" s="41"/>
      <c r="BG6661" s="41"/>
      <c r="BH6661" s="41"/>
      <c r="BI6661" s="41"/>
      <c r="BJ6661" s="41"/>
      <c r="BK6661" s="41"/>
      <c r="BL6661" s="41"/>
      <c r="BM6661" s="41"/>
      <c r="BN6661" s="41"/>
      <c r="BO6661" s="41"/>
      <c r="BP6661" s="108"/>
      <c r="CG6661" s="102"/>
      <c r="CI6661" s="45"/>
    </row>
    <row r="6662" spans="37:87" ht="13" customHeight="1">
      <c r="AK6662" s="114"/>
      <c r="AL6662" s="41"/>
      <c r="AM6662" s="41"/>
      <c r="AN6662" s="41"/>
      <c r="AO6662" s="41"/>
      <c r="AP6662" s="41"/>
      <c r="AQ6662" s="41"/>
      <c r="AR6662" s="41"/>
      <c r="AS6662" s="41"/>
      <c r="AT6662" s="41"/>
      <c r="AU6662" s="41"/>
      <c r="AV6662" s="41"/>
      <c r="AW6662" s="41"/>
      <c r="AX6662" s="41"/>
      <c r="AY6662" s="41"/>
      <c r="AZ6662" s="41"/>
      <c r="BA6662" s="41"/>
      <c r="BB6662" s="41"/>
      <c r="BC6662" s="41"/>
      <c r="BD6662" s="41"/>
      <c r="BE6662" s="41"/>
      <c r="BF6662" s="41"/>
      <c r="BG6662" s="41"/>
      <c r="BH6662" s="41"/>
      <c r="BI6662" s="41"/>
      <c r="BJ6662" s="41"/>
      <c r="BK6662" s="41"/>
      <c r="BL6662" s="41"/>
      <c r="BM6662" s="41"/>
      <c r="BN6662" s="41"/>
      <c r="BO6662" s="41"/>
      <c r="BP6662" s="108"/>
      <c r="CG6662" s="102"/>
      <c r="CI6662" s="45"/>
    </row>
    <row r="6663" spans="37:87" ht="13" customHeight="1">
      <c r="AK6663" s="114"/>
      <c r="AL6663" s="41"/>
      <c r="AM6663" s="41"/>
      <c r="AN6663" s="41"/>
      <c r="AO6663" s="41"/>
      <c r="AP6663" s="41"/>
      <c r="AQ6663" s="41"/>
      <c r="AR6663" s="41"/>
      <c r="AS6663" s="41"/>
      <c r="AT6663" s="41"/>
      <c r="AU6663" s="41"/>
      <c r="AV6663" s="41"/>
      <c r="AW6663" s="41"/>
      <c r="AX6663" s="41"/>
      <c r="AY6663" s="41"/>
      <c r="AZ6663" s="41"/>
      <c r="BA6663" s="41"/>
      <c r="BB6663" s="41"/>
      <c r="BC6663" s="41"/>
      <c r="BD6663" s="41"/>
      <c r="BE6663" s="41"/>
      <c r="BF6663" s="41"/>
      <c r="BG6663" s="41"/>
      <c r="BH6663" s="41"/>
      <c r="BI6663" s="41"/>
      <c r="BJ6663" s="41"/>
      <c r="BK6663" s="41"/>
      <c r="BL6663" s="41"/>
      <c r="BM6663" s="41"/>
      <c r="BN6663" s="41"/>
      <c r="BO6663" s="41"/>
      <c r="BP6663" s="108"/>
      <c r="CG6663" s="102"/>
      <c r="CI6663" s="45"/>
    </row>
    <row r="6664" spans="37:87" ht="13" customHeight="1">
      <c r="AK6664" s="114"/>
      <c r="AL6664" s="41"/>
      <c r="AM6664" s="41"/>
      <c r="AN6664" s="41"/>
      <c r="AO6664" s="41"/>
      <c r="AP6664" s="41"/>
      <c r="AQ6664" s="41"/>
      <c r="AR6664" s="41"/>
      <c r="AS6664" s="41"/>
      <c r="AT6664" s="41"/>
      <c r="AU6664" s="41"/>
      <c r="AV6664" s="41"/>
      <c r="AW6664" s="41"/>
      <c r="AX6664" s="41"/>
      <c r="AY6664" s="41"/>
      <c r="AZ6664" s="41"/>
      <c r="BA6664" s="41"/>
      <c r="BB6664" s="41"/>
      <c r="BC6664" s="41"/>
      <c r="BD6664" s="41"/>
      <c r="BE6664" s="41"/>
      <c r="BF6664" s="41"/>
      <c r="BG6664" s="41"/>
      <c r="BH6664" s="41"/>
      <c r="BI6664" s="41"/>
      <c r="BJ6664" s="41"/>
      <c r="BK6664" s="41"/>
      <c r="BL6664" s="41"/>
      <c r="BM6664" s="41"/>
      <c r="BN6664" s="41"/>
      <c r="BO6664" s="41"/>
      <c r="BP6664" s="108"/>
      <c r="CG6664" s="102"/>
      <c r="CI6664" s="45"/>
    </row>
    <row r="6665" spans="37:87" ht="13" customHeight="1">
      <c r="AK6665" s="114"/>
      <c r="AL6665" s="41"/>
      <c r="AM6665" s="41"/>
      <c r="AN6665" s="41"/>
      <c r="AO6665" s="41"/>
      <c r="AP6665" s="41"/>
      <c r="AQ6665" s="41"/>
      <c r="AR6665" s="41"/>
      <c r="AS6665" s="41"/>
      <c r="AT6665" s="41"/>
      <c r="AU6665" s="41"/>
      <c r="AV6665" s="41"/>
      <c r="AW6665" s="41"/>
      <c r="AX6665" s="41"/>
      <c r="AY6665" s="41"/>
      <c r="AZ6665" s="41"/>
      <c r="BA6665" s="41"/>
      <c r="BB6665" s="41"/>
      <c r="BC6665" s="41"/>
      <c r="BD6665" s="41"/>
      <c r="BE6665" s="41"/>
      <c r="BF6665" s="41"/>
      <c r="BG6665" s="41"/>
      <c r="BH6665" s="41"/>
      <c r="BI6665" s="41"/>
      <c r="BJ6665" s="41"/>
      <c r="BK6665" s="41"/>
      <c r="BL6665" s="41"/>
      <c r="BM6665" s="41"/>
      <c r="BN6665" s="41"/>
      <c r="BO6665" s="41"/>
      <c r="BP6665" s="108"/>
      <c r="CG6665" s="102"/>
      <c r="CI6665" s="45"/>
    </row>
    <row r="6666" spans="37:87" ht="13" customHeight="1">
      <c r="AK6666" s="114"/>
      <c r="AL6666" s="41"/>
      <c r="AM6666" s="41"/>
      <c r="AN6666" s="41"/>
      <c r="AO6666" s="41"/>
      <c r="AP6666" s="41"/>
      <c r="AQ6666" s="41"/>
      <c r="AR6666" s="41"/>
      <c r="AS6666" s="41"/>
      <c r="AT6666" s="41"/>
      <c r="AU6666" s="41"/>
      <c r="AV6666" s="41"/>
      <c r="AW6666" s="41"/>
      <c r="AX6666" s="41"/>
      <c r="AY6666" s="41"/>
      <c r="AZ6666" s="41"/>
      <c r="BA6666" s="41"/>
      <c r="BB6666" s="41"/>
      <c r="BC6666" s="41"/>
      <c r="BD6666" s="41"/>
      <c r="BE6666" s="41"/>
      <c r="BF6666" s="41"/>
      <c r="BG6666" s="41"/>
      <c r="BH6666" s="41"/>
      <c r="BI6666" s="41"/>
      <c r="BJ6666" s="41"/>
      <c r="BK6666" s="41"/>
      <c r="BL6666" s="41"/>
      <c r="BM6666" s="41"/>
      <c r="BN6666" s="41"/>
      <c r="BO6666" s="41"/>
      <c r="BP6666" s="108"/>
      <c r="CG6666" s="102"/>
      <c r="CI6666" s="45"/>
    </row>
    <row r="6667" spans="37:87" ht="13" customHeight="1">
      <c r="AK6667" s="114"/>
      <c r="AL6667" s="41"/>
      <c r="AM6667" s="41"/>
      <c r="AN6667" s="41"/>
      <c r="AO6667" s="41"/>
      <c r="AP6667" s="41"/>
      <c r="AQ6667" s="41"/>
      <c r="AR6667" s="41"/>
      <c r="AS6667" s="41"/>
      <c r="AT6667" s="41"/>
      <c r="AU6667" s="41"/>
      <c r="AV6667" s="41"/>
      <c r="AW6667" s="41"/>
      <c r="AX6667" s="41"/>
      <c r="AY6667" s="41"/>
      <c r="AZ6667" s="41"/>
      <c r="BA6667" s="41"/>
      <c r="BB6667" s="41"/>
      <c r="BC6667" s="41"/>
      <c r="BD6667" s="41"/>
      <c r="BE6667" s="41"/>
      <c r="BF6667" s="41"/>
      <c r="BG6667" s="41"/>
      <c r="BH6667" s="41"/>
      <c r="BI6667" s="41"/>
      <c r="BJ6667" s="41"/>
      <c r="BK6667" s="41"/>
      <c r="BL6667" s="41"/>
      <c r="BM6667" s="41"/>
      <c r="BN6667" s="41"/>
      <c r="BO6667" s="41"/>
      <c r="BP6667" s="108"/>
      <c r="CG6667" s="102"/>
      <c r="CI6667" s="45"/>
    </row>
    <row r="6668" spans="37:87" ht="13" customHeight="1">
      <c r="AK6668" s="114"/>
      <c r="AL6668" s="41"/>
      <c r="AM6668" s="41"/>
      <c r="AN6668" s="41"/>
      <c r="AO6668" s="41"/>
      <c r="AP6668" s="41"/>
      <c r="AQ6668" s="41"/>
      <c r="AR6668" s="41"/>
      <c r="AS6668" s="41"/>
      <c r="AT6668" s="41"/>
      <c r="AU6668" s="41"/>
      <c r="AV6668" s="41"/>
      <c r="AW6668" s="41"/>
      <c r="AX6668" s="41"/>
      <c r="AY6668" s="41"/>
      <c r="AZ6668" s="41"/>
      <c r="BA6668" s="41"/>
      <c r="BB6668" s="41"/>
      <c r="BC6668" s="41"/>
      <c r="BD6668" s="41"/>
      <c r="BE6668" s="41"/>
      <c r="BF6668" s="41"/>
      <c r="BG6668" s="41"/>
      <c r="BH6668" s="41"/>
      <c r="BI6668" s="41"/>
      <c r="BJ6668" s="41"/>
      <c r="BK6668" s="41"/>
      <c r="BL6668" s="41"/>
      <c r="BM6668" s="41"/>
      <c r="BN6668" s="41"/>
      <c r="BO6668" s="41"/>
      <c r="BP6668" s="108"/>
      <c r="CG6668" s="102"/>
      <c r="CI6668" s="45"/>
    </row>
    <row r="6669" spans="37:87" ht="13" customHeight="1">
      <c r="AK6669" s="114"/>
      <c r="AL6669" s="41"/>
      <c r="AM6669" s="41"/>
      <c r="AN6669" s="41"/>
      <c r="AO6669" s="41"/>
      <c r="AP6669" s="41"/>
      <c r="AQ6669" s="41"/>
      <c r="AR6669" s="41"/>
      <c r="AS6669" s="41"/>
      <c r="AT6669" s="41"/>
      <c r="AU6669" s="41"/>
      <c r="AV6669" s="41"/>
      <c r="AW6669" s="41"/>
      <c r="AX6669" s="41"/>
      <c r="AY6669" s="41"/>
      <c r="AZ6669" s="41"/>
      <c r="BA6669" s="41"/>
      <c r="BB6669" s="41"/>
      <c r="BC6669" s="41"/>
      <c r="BD6669" s="41"/>
      <c r="BE6669" s="41"/>
      <c r="BF6669" s="41"/>
      <c r="BG6669" s="41"/>
      <c r="BH6669" s="41"/>
      <c r="BI6669" s="41"/>
      <c r="BJ6669" s="41"/>
      <c r="BK6669" s="41"/>
      <c r="BL6669" s="41"/>
      <c r="BM6669" s="41"/>
      <c r="BN6669" s="41"/>
      <c r="BO6669" s="41"/>
      <c r="BP6669" s="108"/>
      <c r="CG6669" s="102"/>
      <c r="CI6669" s="45"/>
    </row>
    <row r="6670" spans="37:87" ht="13" customHeight="1">
      <c r="AK6670" s="114"/>
      <c r="AL6670" s="41"/>
      <c r="AM6670" s="41"/>
      <c r="AN6670" s="41"/>
      <c r="AO6670" s="41"/>
      <c r="AP6670" s="41"/>
      <c r="AQ6670" s="41"/>
      <c r="AR6670" s="41"/>
      <c r="AS6670" s="41"/>
      <c r="AT6670" s="41"/>
      <c r="AU6670" s="41"/>
      <c r="AV6670" s="41"/>
      <c r="AW6670" s="41"/>
      <c r="AX6670" s="41"/>
      <c r="AY6670" s="41"/>
      <c r="AZ6670" s="41"/>
      <c r="BA6670" s="41"/>
      <c r="BB6670" s="41"/>
      <c r="BC6670" s="41"/>
      <c r="BD6670" s="41"/>
      <c r="BE6670" s="41"/>
      <c r="BF6670" s="41"/>
      <c r="BG6670" s="41"/>
      <c r="BH6670" s="41"/>
      <c r="BI6670" s="41"/>
      <c r="BJ6670" s="41"/>
      <c r="BK6670" s="41"/>
      <c r="BL6670" s="41"/>
      <c r="BM6670" s="41"/>
      <c r="BN6670" s="41"/>
      <c r="BO6670" s="41"/>
      <c r="BP6670" s="108"/>
      <c r="CG6670" s="102"/>
      <c r="CI6670" s="45"/>
    </row>
    <row r="6671" spans="37:87" ht="13" customHeight="1">
      <c r="AK6671" s="114"/>
      <c r="AL6671" s="41"/>
      <c r="AM6671" s="41"/>
      <c r="AN6671" s="41"/>
      <c r="AO6671" s="41"/>
      <c r="AP6671" s="41"/>
      <c r="AQ6671" s="41"/>
      <c r="AR6671" s="41"/>
      <c r="AS6671" s="41"/>
      <c r="AT6671" s="41"/>
      <c r="AU6671" s="41"/>
      <c r="AV6671" s="41"/>
      <c r="AW6671" s="41"/>
      <c r="AX6671" s="41"/>
      <c r="AY6671" s="41"/>
      <c r="AZ6671" s="41"/>
      <c r="BA6671" s="41"/>
      <c r="BB6671" s="41"/>
      <c r="BC6671" s="41"/>
      <c r="BD6671" s="41"/>
      <c r="BE6671" s="41"/>
      <c r="BF6671" s="41"/>
      <c r="BG6671" s="41"/>
      <c r="BH6671" s="41"/>
      <c r="BI6671" s="41"/>
      <c r="BJ6671" s="41"/>
      <c r="BK6671" s="41"/>
      <c r="BL6671" s="41"/>
      <c r="BM6671" s="41"/>
      <c r="BN6671" s="41"/>
      <c r="BO6671" s="41"/>
      <c r="BP6671" s="108"/>
      <c r="CG6671" s="102"/>
      <c r="CI6671" s="45"/>
    </row>
    <row r="6672" spans="37:87" ht="13" customHeight="1">
      <c r="AK6672" s="114"/>
      <c r="AL6672" s="41"/>
      <c r="AM6672" s="41"/>
      <c r="AN6672" s="41"/>
      <c r="AO6672" s="41"/>
      <c r="AP6672" s="41"/>
      <c r="AQ6672" s="41"/>
      <c r="AR6672" s="41"/>
      <c r="AS6672" s="41"/>
      <c r="AT6672" s="41"/>
      <c r="AU6672" s="41"/>
      <c r="AV6672" s="41"/>
      <c r="AW6672" s="41"/>
      <c r="AX6672" s="41"/>
      <c r="AY6672" s="41"/>
      <c r="AZ6672" s="41"/>
      <c r="BA6672" s="41"/>
      <c r="BB6672" s="41"/>
      <c r="BC6672" s="41"/>
      <c r="BD6672" s="41"/>
      <c r="BE6672" s="41"/>
      <c r="BF6672" s="41"/>
      <c r="BG6672" s="41"/>
      <c r="BH6672" s="41"/>
      <c r="BI6672" s="41"/>
      <c r="BJ6672" s="41"/>
      <c r="BK6672" s="41"/>
      <c r="BL6672" s="41"/>
      <c r="BM6672" s="41"/>
      <c r="BN6672" s="41"/>
      <c r="BO6672" s="41"/>
      <c r="BP6672" s="108"/>
      <c r="CG6672" s="102"/>
      <c r="CI6672" s="45"/>
    </row>
    <row r="6673" spans="37:87" ht="13" customHeight="1">
      <c r="AK6673" s="114"/>
      <c r="AL6673" s="41"/>
      <c r="AM6673" s="41"/>
      <c r="AN6673" s="41"/>
      <c r="AO6673" s="41"/>
      <c r="AP6673" s="41"/>
      <c r="AQ6673" s="41"/>
      <c r="AR6673" s="41"/>
      <c r="AS6673" s="41"/>
      <c r="AT6673" s="41"/>
      <c r="AU6673" s="41"/>
      <c r="AV6673" s="41"/>
      <c r="AW6673" s="41"/>
      <c r="AX6673" s="41"/>
      <c r="AY6673" s="41"/>
      <c r="AZ6673" s="41"/>
      <c r="BA6673" s="41"/>
      <c r="BB6673" s="41"/>
      <c r="BC6673" s="41"/>
      <c r="BD6673" s="41"/>
      <c r="BE6673" s="41"/>
      <c r="BF6673" s="41"/>
      <c r="BG6673" s="41"/>
      <c r="BH6673" s="41"/>
      <c r="BI6673" s="41"/>
      <c r="BJ6673" s="41"/>
      <c r="BK6673" s="41"/>
      <c r="BL6673" s="41"/>
      <c r="BM6673" s="41"/>
      <c r="BN6673" s="41"/>
      <c r="BO6673" s="41"/>
      <c r="BP6673" s="108"/>
      <c r="CG6673" s="102"/>
      <c r="CI6673" s="45"/>
    </row>
    <row r="6674" spans="37:87" ht="13" customHeight="1">
      <c r="AK6674" s="114"/>
      <c r="AL6674" s="41"/>
      <c r="AM6674" s="41"/>
      <c r="AN6674" s="41"/>
      <c r="AO6674" s="41"/>
      <c r="AP6674" s="41"/>
      <c r="AQ6674" s="41"/>
      <c r="AR6674" s="41"/>
      <c r="AS6674" s="41"/>
      <c r="AT6674" s="41"/>
      <c r="AU6674" s="41"/>
      <c r="AV6674" s="41"/>
      <c r="AW6674" s="41"/>
      <c r="AX6674" s="41"/>
      <c r="AY6674" s="41"/>
      <c r="AZ6674" s="41"/>
      <c r="BA6674" s="41"/>
      <c r="BB6674" s="41"/>
      <c r="BC6674" s="41"/>
      <c r="BD6674" s="41"/>
      <c r="BE6674" s="41"/>
      <c r="BF6674" s="41"/>
      <c r="BG6674" s="41"/>
      <c r="BH6674" s="41"/>
      <c r="BI6674" s="41"/>
      <c r="BJ6674" s="41"/>
      <c r="BK6674" s="41"/>
      <c r="BL6674" s="41"/>
      <c r="BM6674" s="41"/>
      <c r="BN6674" s="41"/>
      <c r="BO6674" s="41"/>
      <c r="BP6674" s="108"/>
      <c r="CG6674" s="102"/>
      <c r="CI6674" s="45"/>
    </row>
    <row r="6675" spans="37:87" ht="13" customHeight="1">
      <c r="AK6675" s="114"/>
      <c r="AL6675" s="41"/>
      <c r="AM6675" s="41"/>
      <c r="AN6675" s="41"/>
      <c r="AO6675" s="41"/>
      <c r="AP6675" s="41"/>
      <c r="AQ6675" s="41"/>
      <c r="AR6675" s="41"/>
      <c r="AS6675" s="41"/>
      <c r="AT6675" s="41"/>
      <c r="AU6675" s="41"/>
      <c r="AV6675" s="41"/>
      <c r="AW6675" s="41"/>
      <c r="AX6675" s="41"/>
      <c r="AY6675" s="41"/>
      <c r="AZ6675" s="41"/>
      <c r="BA6675" s="41"/>
      <c r="BB6675" s="41"/>
      <c r="BC6675" s="41"/>
      <c r="BD6675" s="41"/>
      <c r="BE6675" s="41"/>
      <c r="BF6675" s="41"/>
      <c r="BG6675" s="41"/>
      <c r="BH6675" s="41"/>
      <c r="BI6675" s="41"/>
      <c r="BJ6675" s="41"/>
      <c r="BK6675" s="41"/>
      <c r="BL6675" s="41"/>
      <c r="BM6675" s="41"/>
      <c r="BN6675" s="41"/>
      <c r="BO6675" s="41"/>
      <c r="BP6675" s="108"/>
      <c r="CG6675" s="102"/>
      <c r="CI6675" s="45"/>
    </row>
    <row r="6676" spans="37:87" ht="13" customHeight="1">
      <c r="AK6676" s="114"/>
      <c r="AL6676" s="41"/>
      <c r="AM6676" s="41"/>
      <c r="AN6676" s="41"/>
      <c r="AO6676" s="41"/>
      <c r="AP6676" s="41"/>
      <c r="AQ6676" s="41"/>
      <c r="AR6676" s="41"/>
      <c r="AS6676" s="41"/>
      <c r="AT6676" s="41"/>
      <c r="AU6676" s="41"/>
      <c r="AV6676" s="41"/>
      <c r="AW6676" s="41"/>
      <c r="AX6676" s="41"/>
      <c r="AY6676" s="41"/>
      <c r="AZ6676" s="41"/>
      <c r="BA6676" s="41"/>
      <c r="BB6676" s="41"/>
      <c r="BC6676" s="41"/>
      <c r="BD6676" s="41"/>
      <c r="BE6676" s="41"/>
      <c r="BF6676" s="41"/>
      <c r="BG6676" s="41"/>
      <c r="BH6676" s="41"/>
      <c r="BI6676" s="41"/>
      <c r="BJ6676" s="41"/>
      <c r="BK6676" s="41"/>
      <c r="BL6676" s="41"/>
      <c r="BM6676" s="41"/>
      <c r="BN6676" s="41"/>
      <c r="BO6676" s="41"/>
      <c r="BP6676" s="108"/>
      <c r="CG6676" s="102"/>
      <c r="CI6676" s="45"/>
    </row>
    <row r="6677" spans="37:87" ht="13" customHeight="1">
      <c r="AK6677" s="114"/>
      <c r="AL6677" s="41"/>
      <c r="AM6677" s="41"/>
      <c r="AN6677" s="41"/>
      <c r="AO6677" s="41"/>
      <c r="AP6677" s="41"/>
      <c r="AQ6677" s="41"/>
      <c r="AR6677" s="41"/>
      <c r="AS6677" s="41"/>
      <c r="AT6677" s="41"/>
      <c r="AU6677" s="41"/>
      <c r="AV6677" s="41"/>
      <c r="AW6677" s="41"/>
      <c r="AX6677" s="41"/>
      <c r="AY6677" s="41"/>
      <c r="AZ6677" s="41"/>
      <c r="BA6677" s="41"/>
      <c r="BB6677" s="41"/>
      <c r="BC6677" s="41"/>
      <c r="BD6677" s="41"/>
      <c r="BE6677" s="41"/>
      <c r="BF6677" s="41"/>
      <c r="BG6677" s="41"/>
      <c r="BH6677" s="41"/>
      <c r="BI6677" s="41"/>
      <c r="BJ6677" s="41"/>
      <c r="BK6677" s="41"/>
      <c r="BL6677" s="41"/>
      <c r="BM6677" s="41"/>
      <c r="BN6677" s="41"/>
      <c r="BO6677" s="41"/>
      <c r="BP6677" s="108"/>
      <c r="CG6677" s="102"/>
      <c r="CI6677" s="45"/>
    </row>
    <row r="6678" spans="37:87" ht="13" customHeight="1">
      <c r="AK6678" s="114"/>
      <c r="AL6678" s="41"/>
      <c r="AM6678" s="41"/>
      <c r="AN6678" s="41"/>
      <c r="AO6678" s="41"/>
      <c r="AP6678" s="41"/>
      <c r="AQ6678" s="41"/>
      <c r="AR6678" s="41"/>
      <c r="AS6678" s="41"/>
      <c r="AT6678" s="41"/>
      <c r="AU6678" s="41"/>
      <c r="AV6678" s="41"/>
      <c r="AW6678" s="41"/>
      <c r="AX6678" s="41"/>
      <c r="AY6678" s="41"/>
      <c r="AZ6678" s="41"/>
      <c r="BA6678" s="41"/>
      <c r="BB6678" s="41"/>
      <c r="BC6678" s="41"/>
      <c r="BD6678" s="41"/>
      <c r="BE6678" s="41"/>
      <c r="BF6678" s="41"/>
      <c r="BG6678" s="41"/>
      <c r="BH6678" s="41"/>
      <c r="BI6678" s="41"/>
      <c r="BJ6678" s="41"/>
      <c r="BK6678" s="41"/>
      <c r="BL6678" s="41"/>
      <c r="BM6678" s="41"/>
      <c r="BN6678" s="41"/>
      <c r="BO6678" s="41"/>
      <c r="BP6678" s="108"/>
      <c r="CG6678" s="102"/>
      <c r="CI6678" s="45"/>
    </row>
    <row r="6679" spans="37:87" ht="13" customHeight="1">
      <c r="AK6679" s="114"/>
      <c r="AL6679" s="41"/>
      <c r="AM6679" s="41"/>
      <c r="AN6679" s="41"/>
      <c r="AO6679" s="41"/>
      <c r="AP6679" s="41"/>
      <c r="AQ6679" s="41"/>
      <c r="AR6679" s="41"/>
      <c r="AS6679" s="41"/>
      <c r="AT6679" s="41"/>
      <c r="AU6679" s="41"/>
      <c r="AV6679" s="41"/>
      <c r="AW6679" s="41"/>
      <c r="AX6679" s="41"/>
      <c r="AY6679" s="41"/>
      <c r="AZ6679" s="41"/>
      <c r="BA6679" s="41"/>
      <c r="BB6679" s="41"/>
      <c r="BC6679" s="41"/>
      <c r="BD6679" s="41"/>
      <c r="BE6679" s="41"/>
      <c r="BF6679" s="41"/>
      <c r="BG6679" s="41"/>
      <c r="BH6679" s="41"/>
      <c r="BI6679" s="41"/>
      <c r="BJ6679" s="41"/>
      <c r="BK6679" s="41"/>
      <c r="BL6679" s="41"/>
      <c r="BM6679" s="41"/>
      <c r="BN6679" s="41"/>
      <c r="BO6679" s="41"/>
      <c r="BP6679" s="108"/>
      <c r="CG6679" s="102"/>
      <c r="CI6679" s="45"/>
    </row>
    <row r="6680" spans="37:87" ht="13" customHeight="1">
      <c r="AK6680" s="114"/>
      <c r="AL6680" s="41"/>
      <c r="AM6680" s="41"/>
      <c r="AN6680" s="41"/>
      <c r="AO6680" s="41"/>
      <c r="AP6680" s="41"/>
      <c r="AQ6680" s="41"/>
      <c r="AR6680" s="41"/>
      <c r="AS6680" s="41"/>
      <c r="AT6680" s="41"/>
      <c r="AU6680" s="41"/>
      <c r="AV6680" s="41"/>
      <c r="AW6680" s="41"/>
      <c r="AX6680" s="41"/>
      <c r="AY6680" s="41"/>
      <c r="AZ6680" s="41"/>
      <c r="BA6680" s="41"/>
      <c r="BB6680" s="41"/>
      <c r="BC6680" s="41"/>
      <c r="BD6680" s="41"/>
      <c r="BE6680" s="41"/>
      <c r="BF6680" s="41"/>
      <c r="BG6680" s="41"/>
      <c r="BH6680" s="41"/>
      <c r="BI6680" s="41"/>
      <c r="BJ6680" s="41"/>
      <c r="BK6680" s="41"/>
      <c r="BL6680" s="41"/>
      <c r="BM6680" s="41"/>
      <c r="BN6680" s="41"/>
      <c r="BO6680" s="41"/>
      <c r="BP6680" s="108"/>
      <c r="CG6680" s="102"/>
      <c r="CI6680" s="45"/>
    </row>
    <row r="6681" spans="37:87" ht="13" customHeight="1">
      <c r="AK6681" s="114"/>
      <c r="AL6681" s="41"/>
      <c r="AM6681" s="41"/>
      <c r="AN6681" s="41"/>
      <c r="AO6681" s="41"/>
      <c r="AP6681" s="41"/>
      <c r="AQ6681" s="41"/>
      <c r="AR6681" s="41"/>
      <c r="AS6681" s="41"/>
      <c r="AT6681" s="41"/>
      <c r="AU6681" s="41"/>
      <c r="AV6681" s="41"/>
      <c r="AW6681" s="41"/>
      <c r="AX6681" s="41"/>
      <c r="AY6681" s="41"/>
      <c r="AZ6681" s="41"/>
      <c r="BA6681" s="41"/>
      <c r="BB6681" s="41"/>
      <c r="BC6681" s="41"/>
      <c r="BD6681" s="41"/>
      <c r="BE6681" s="41"/>
      <c r="BF6681" s="41"/>
      <c r="BG6681" s="41"/>
      <c r="BH6681" s="41"/>
      <c r="BI6681" s="41"/>
      <c r="BJ6681" s="41"/>
      <c r="BK6681" s="41"/>
      <c r="BL6681" s="41"/>
      <c r="BM6681" s="41"/>
      <c r="BN6681" s="41"/>
      <c r="BO6681" s="41"/>
      <c r="BP6681" s="108"/>
      <c r="CG6681" s="102"/>
      <c r="CI6681" s="45"/>
    </row>
    <row r="6682" spans="37:87" ht="13" customHeight="1">
      <c r="AK6682" s="114"/>
      <c r="AL6682" s="41"/>
      <c r="AM6682" s="41"/>
      <c r="AN6682" s="41"/>
      <c r="AO6682" s="41"/>
      <c r="AP6682" s="41"/>
      <c r="AQ6682" s="41"/>
      <c r="AR6682" s="41"/>
      <c r="AS6682" s="41"/>
      <c r="AT6682" s="41"/>
      <c r="AU6682" s="41"/>
      <c r="AV6682" s="41"/>
      <c r="AW6682" s="41"/>
      <c r="AX6682" s="41"/>
      <c r="AY6682" s="41"/>
      <c r="AZ6682" s="41"/>
      <c r="BA6682" s="41"/>
      <c r="BB6682" s="41"/>
      <c r="BC6682" s="41"/>
      <c r="BD6682" s="41"/>
      <c r="BE6682" s="41"/>
      <c r="BF6682" s="41"/>
      <c r="BG6682" s="41"/>
      <c r="BH6682" s="41"/>
      <c r="BI6682" s="41"/>
      <c r="BJ6682" s="41"/>
      <c r="BK6682" s="41"/>
      <c r="BL6682" s="41"/>
      <c r="BM6682" s="41"/>
      <c r="BN6682" s="41"/>
      <c r="BO6682" s="41"/>
      <c r="BP6682" s="108"/>
      <c r="CG6682" s="102"/>
      <c r="CI6682" s="45"/>
    </row>
    <row r="6683" spans="37:87" ht="13" customHeight="1">
      <c r="AK6683" s="114"/>
      <c r="AL6683" s="41"/>
      <c r="AM6683" s="41"/>
      <c r="AN6683" s="41"/>
      <c r="AO6683" s="41"/>
      <c r="AP6683" s="41"/>
      <c r="AQ6683" s="41"/>
      <c r="AR6683" s="41"/>
      <c r="AS6683" s="41"/>
      <c r="AT6683" s="41"/>
      <c r="AU6683" s="41"/>
      <c r="AV6683" s="41"/>
      <c r="AW6683" s="41"/>
      <c r="AX6683" s="41"/>
      <c r="AY6683" s="41"/>
      <c r="AZ6683" s="41"/>
      <c r="BA6683" s="41"/>
      <c r="BB6683" s="41"/>
      <c r="BC6683" s="41"/>
      <c r="BD6683" s="41"/>
      <c r="BE6683" s="41"/>
      <c r="BF6683" s="41"/>
      <c r="BG6683" s="41"/>
      <c r="BH6683" s="41"/>
      <c r="BI6683" s="41"/>
      <c r="BJ6683" s="41"/>
      <c r="BK6683" s="41"/>
      <c r="BL6683" s="41"/>
      <c r="BM6683" s="41"/>
      <c r="BN6683" s="41"/>
      <c r="BO6683" s="41"/>
      <c r="BP6683" s="108"/>
      <c r="CG6683" s="102"/>
      <c r="CI6683" s="45"/>
    </row>
    <row r="6684" spans="37:87" ht="13" customHeight="1">
      <c r="AK6684" s="114"/>
      <c r="AL6684" s="41"/>
      <c r="AM6684" s="41"/>
      <c r="AN6684" s="41"/>
      <c r="AO6684" s="41"/>
      <c r="AP6684" s="41"/>
      <c r="AQ6684" s="41"/>
      <c r="AR6684" s="41"/>
      <c r="AS6684" s="41"/>
      <c r="AT6684" s="41"/>
      <c r="AU6684" s="41"/>
      <c r="AV6684" s="41"/>
      <c r="AW6684" s="41"/>
      <c r="AX6684" s="41"/>
      <c r="AY6684" s="41"/>
      <c r="AZ6684" s="41"/>
      <c r="BA6684" s="41"/>
      <c r="BB6684" s="41"/>
      <c r="BC6684" s="41"/>
      <c r="BD6684" s="41"/>
      <c r="BE6684" s="41"/>
      <c r="BF6684" s="41"/>
      <c r="BG6684" s="41"/>
      <c r="BH6684" s="41"/>
      <c r="BI6684" s="41"/>
      <c r="BJ6684" s="41"/>
      <c r="BK6684" s="41"/>
      <c r="BL6684" s="41"/>
      <c r="BM6684" s="41"/>
      <c r="BN6684" s="41"/>
      <c r="BO6684" s="41"/>
      <c r="BP6684" s="108"/>
      <c r="CG6684" s="102"/>
      <c r="CI6684" s="45"/>
    </row>
    <row r="6685" spans="37:87" ht="13" customHeight="1">
      <c r="AK6685" s="114"/>
      <c r="AL6685" s="41"/>
      <c r="AM6685" s="41"/>
      <c r="AN6685" s="41"/>
      <c r="AO6685" s="41"/>
      <c r="AP6685" s="41"/>
      <c r="AQ6685" s="41"/>
      <c r="AR6685" s="41"/>
      <c r="AS6685" s="41"/>
      <c r="AT6685" s="41"/>
      <c r="AU6685" s="41"/>
      <c r="AV6685" s="41"/>
      <c r="AW6685" s="41"/>
      <c r="AX6685" s="41"/>
      <c r="AY6685" s="41"/>
      <c r="AZ6685" s="41"/>
      <c r="BA6685" s="41"/>
      <c r="BB6685" s="41"/>
      <c r="BC6685" s="41"/>
      <c r="BD6685" s="41"/>
      <c r="BE6685" s="41"/>
      <c r="BF6685" s="41"/>
      <c r="BG6685" s="41"/>
      <c r="BH6685" s="41"/>
      <c r="BI6685" s="41"/>
      <c r="BJ6685" s="41"/>
      <c r="BK6685" s="41"/>
      <c r="BL6685" s="41"/>
      <c r="BM6685" s="41"/>
      <c r="BN6685" s="41"/>
      <c r="BO6685" s="41"/>
      <c r="BP6685" s="108"/>
      <c r="CG6685" s="102"/>
      <c r="CI6685" s="45"/>
    </row>
    <row r="6686" spans="37:87" ht="13" customHeight="1">
      <c r="AK6686" s="114"/>
      <c r="AL6686" s="41"/>
      <c r="AM6686" s="41"/>
      <c r="AN6686" s="41"/>
      <c r="AO6686" s="41"/>
      <c r="AP6686" s="41"/>
      <c r="AQ6686" s="41"/>
      <c r="AR6686" s="41"/>
      <c r="AS6686" s="41"/>
      <c r="AT6686" s="41"/>
      <c r="AU6686" s="41"/>
      <c r="AV6686" s="41"/>
      <c r="AW6686" s="41"/>
      <c r="AX6686" s="41"/>
      <c r="AY6686" s="41"/>
      <c r="AZ6686" s="41"/>
      <c r="BA6686" s="41"/>
      <c r="BB6686" s="41"/>
      <c r="BC6686" s="41"/>
      <c r="BD6686" s="41"/>
      <c r="BE6686" s="41"/>
      <c r="BF6686" s="41"/>
      <c r="BG6686" s="41"/>
      <c r="BH6686" s="41"/>
      <c r="BI6686" s="41"/>
      <c r="BJ6686" s="41"/>
      <c r="BK6686" s="41"/>
      <c r="BL6686" s="41"/>
      <c r="BM6686" s="41"/>
      <c r="BN6686" s="41"/>
      <c r="BO6686" s="41"/>
      <c r="BP6686" s="108"/>
      <c r="CG6686" s="102"/>
      <c r="CI6686" s="45"/>
    </row>
    <row r="6687" spans="37:87" ht="13" customHeight="1">
      <c r="AK6687" s="114"/>
      <c r="AL6687" s="41"/>
      <c r="AM6687" s="41"/>
      <c r="AN6687" s="41"/>
      <c r="AO6687" s="41"/>
      <c r="AP6687" s="41"/>
      <c r="AQ6687" s="41"/>
      <c r="AR6687" s="41"/>
      <c r="AS6687" s="41"/>
      <c r="AT6687" s="41"/>
      <c r="AU6687" s="41"/>
      <c r="AV6687" s="41"/>
      <c r="AW6687" s="41"/>
      <c r="AX6687" s="41"/>
      <c r="AY6687" s="41"/>
      <c r="AZ6687" s="41"/>
      <c r="BA6687" s="41"/>
      <c r="BB6687" s="41"/>
      <c r="BC6687" s="41"/>
      <c r="BD6687" s="41"/>
      <c r="BE6687" s="41"/>
      <c r="BF6687" s="41"/>
      <c r="BG6687" s="41"/>
      <c r="BH6687" s="41"/>
      <c r="BI6687" s="41"/>
      <c r="BJ6687" s="41"/>
      <c r="BK6687" s="41"/>
      <c r="BL6687" s="41"/>
      <c r="BM6687" s="41"/>
      <c r="BN6687" s="41"/>
      <c r="BO6687" s="41"/>
      <c r="BP6687" s="108"/>
      <c r="CG6687" s="102"/>
      <c r="CI6687" s="45"/>
    </row>
    <row r="6688" spans="37:87" ht="13" customHeight="1">
      <c r="AK6688" s="114"/>
      <c r="AL6688" s="41"/>
      <c r="AM6688" s="41"/>
      <c r="AN6688" s="41"/>
      <c r="AO6688" s="41"/>
      <c r="AP6688" s="41"/>
      <c r="AQ6688" s="41"/>
      <c r="AR6688" s="41"/>
      <c r="AS6688" s="41"/>
      <c r="AT6688" s="41"/>
      <c r="AU6688" s="41"/>
      <c r="AV6688" s="41"/>
      <c r="AW6688" s="41"/>
      <c r="AX6688" s="41"/>
      <c r="AY6688" s="41"/>
      <c r="AZ6688" s="41"/>
      <c r="BA6688" s="41"/>
      <c r="BB6688" s="41"/>
      <c r="BC6688" s="41"/>
      <c r="BD6688" s="41"/>
      <c r="BE6688" s="41"/>
      <c r="BF6688" s="41"/>
      <c r="BG6688" s="41"/>
      <c r="BH6688" s="41"/>
      <c r="BI6688" s="41"/>
      <c r="BJ6688" s="41"/>
      <c r="BK6688" s="41"/>
      <c r="BL6688" s="41"/>
      <c r="BM6688" s="41"/>
      <c r="BN6688" s="41"/>
      <c r="BO6688" s="41"/>
      <c r="BP6688" s="108"/>
      <c r="CG6688" s="102"/>
      <c r="CI6688" s="45"/>
    </row>
    <row r="6689" spans="37:87" ht="13" customHeight="1">
      <c r="AK6689" s="114"/>
      <c r="AL6689" s="41"/>
      <c r="AM6689" s="41"/>
      <c r="AN6689" s="41"/>
      <c r="AO6689" s="41"/>
      <c r="AP6689" s="41"/>
      <c r="AQ6689" s="41"/>
      <c r="AR6689" s="41"/>
      <c r="AS6689" s="41"/>
      <c r="AT6689" s="41"/>
      <c r="AU6689" s="41"/>
      <c r="AV6689" s="41"/>
      <c r="AW6689" s="41"/>
      <c r="AX6689" s="41"/>
      <c r="AY6689" s="41"/>
      <c r="AZ6689" s="41"/>
      <c r="BA6689" s="41"/>
      <c r="BB6689" s="41"/>
      <c r="BC6689" s="41"/>
      <c r="BD6689" s="41"/>
      <c r="BE6689" s="41"/>
      <c r="BF6689" s="41"/>
      <c r="BG6689" s="41"/>
      <c r="BH6689" s="41"/>
      <c r="BI6689" s="41"/>
      <c r="BJ6689" s="41"/>
      <c r="BK6689" s="41"/>
      <c r="BL6689" s="41"/>
      <c r="BM6689" s="41"/>
      <c r="BN6689" s="41"/>
      <c r="BO6689" s="41"/>
      <c r="BP6689" s="108"/>
      <c r="CG6689" s="102"/>
      <c r="CI6689" s="45"/>
    </row>
    <row r="6690" spans="37:87" ht="13" customHeight="1">
      <c r="AK6690" s="114"/>
      <c r="AL6690" s="41"/>
      <c r="AM6690" s="41"/>
      <c r="AN6690" s="41"/>
      <c r="AO6690" s="41"/>
      <c r="AP6690" s="41"/>
      <c r="AQ6690" s="41"/>
      <c r="AR6690" s="41"/>
      <c r="AS6690" s="41"/>
      <c r="AT6690" s="41"/>
      <c r="AU6690" s="41"/>
      <c r="AV6690" s="41"/>
      <c r="AW6690" s="41"/>
      <c r="AX6690" s="41"/>
      <c r="AY6690" s="41"/>
      <c r="AZ6690" s="41"/>
      <c r="BA6690" s="41"/>
      <c r="BB6690" s="41"/>
      <c r="BC6690" s="41"/>
      <c r="BD6690" s="41"/>
      <c r="BE6690" s="41"/>
      <c r="BF6690" s="41"/>
      <c r="BG6690" s="41"/>
      <c r="BH6690" s="41"/>
      <c r="BI6690" s="41"/>
      <c r="BJ6690" s="41"/>
      <c r="BK6690" s="41"/>
      <c r="BL6690" s="41"/>
      <c r="BM6690" s="41"/>
      <c r="BN6690" s="41"/>
      <c r="BO6690" s="41"/>
      <c r="BP6690" s="108"/>
      <c r="CG6690" s="102"/>
      <c r="CI6690" s="45"/>
    </row>
    <row r="6691" spans="37:87" ht="13" customHeight="1">
      <c r="AK6691" s="114"/>
      <c r="AL6691" s="41"/>
      <c r="AM6691" s="41"/>
      <c r="AN6691" s="41"/>
      <c r="AO6691" s="41"/>
      <c r="AP6691" s="41"/>
      <c r="AQ6691" s="41"/>
      <c r="AR6691" s="41"/>
      <c r="AS6691" s="41"/>
      <c r="AT6691" s="41"/>
      <c r="AU6691" s="41"/>
      <c r="AV6691" s="41"/>
      <c r="AW6691" s="41"/>
      <c r="AX6691" s="41"/>
      <c r="AY6691" s="41"/>
      <c r="AZ6691" s="41"/>
      <c r="BA6691" s="41"/>
      <c r="BB6691" s="41"/>
      <c r="BC6691" s="41"/>
      <c r="BD6691" s="41"/>
      <c r="BE6691" s="41"/>
      <c r="BF6691" s="41"/>
      <c r="BG6691" s="41"/>
      <c r="BH6691" s="41"/>
      <c r="BI6691" s="41"/>
      <c r="BJ6691" s="41"/>
      <c r="BK6691" s="41"/>
      <c r="BL6691" s="41"/>
      <c r="BM6691" s="41"/>
      <c r="BN6691" s="41"/>
      <c r="BO6691" s="41"/>
      <c r="BP6691" s="108"/>
      <c r="CG6691" s="102"/>
      <c r="CI6691" s="45"/>
    </row>
    <row r="6692" spans="37:87" ht="13" customHeight="1">
      <c r="AK6692" s="114"/>
      <c r="AL6692" s="41"/>
      <c r="AM6692" s="41"/>
      <c r="AN6692" s="41"/>
      <c r="AO6692" s="41"/>
      <c r="AP6692" s="41"/>
      <c r="AQ6692" s="41"/>
      <c r="AR6692" s="41"/>
      <c r="AS6692" s="41"/>
      <c r="AT6692" s="41"/>
      <c r="AU6692" s="41"/>
      <c r="AV6692" s="41"/>
      <c r="AW6692" s="41"/>
      <c r="AX6692" s="41"/>
      <c r="AY6692" s="41"/>
      <c r="AZ6692" s="41"/>
      <c r="BA6692" s="41"/>
      <c r="BB6692" s="41"/>
      <c r="BC6692" s="41"/>
      <c r="BD6692" s="41"/>
      <c r="BE6692" s="41"/>
      <c r="BF6692" s="41"/>
      <c r="BG6692" s="41"/>
      <c r="BH6692" s="41"/>
      <c r="BI6692" s="41"/>
      <c r="BJ6692" s="41"/>
      <c r="BK6692" s="41"/>
      <c r="BL6692" s="41"/>
      <c r="BM6692" s="41"/>
      <c r="BN6692" s="41"/>
      <c r="BO6692" s="41"/>
      <c r="BP6692" s="108"/>
      <c r="CG6692" s="102"/>
      <c r="CI6692" s="45"/>
    </row>
    <row r="6693" spans="37:87" ht="13" customHeight="1">
      <c r="AK6693" s="114"/>
      <c r="AL6693" s="41"/>
      <c r="AM6693" s="41"/>
      <c r="AN6693" s="41"/>
      <c r="AO6693" s="41"/>
      <c r="AP6693" s="41"/>
      <c r="AQ6693" s="41"/>
      <c r="AR6693" s="41"/>
      <c r="AS6693" s="41"/>
      <c r="AT6693" s="41"/>
      <c r="AU6693" s="41"/>
      <c r="AV6693" s="41"/>
      <c r="AW6693" s="41"/>
      <c r="AX6693" s="41"/>
      <c r="AY6693" s="41"/>
      <c r="AZ6693" s="41"/>
      <c r="BA6693" s="41"/>
      <c r="BB6693" s="41"/>
      <c r="BC6693" s="41"/>
      <c r="BD6693" s="41"/>
      <c r="BE6693" s="41"/>
      <c r="BF6693" s="41"/>
      <c r="BG6693" s="41"/>
      <c r="BH6693" s="41"/>
      <c r="BI6693" s="41"/>
      <c r="BJ6693" s="41"/>
      <c r="BK6693" s="41"/>
      <c r="BL6693" s="41"/>
      <c r="BM6693" s="41"/>
      <c r="BN6693" s="41"/>
      <c r="BO6693" s="41"/>
      <c r="BP6693" s="108"/>
      <c r="CG6693" s="102"/>
      <c r="CI6693" s="45"/>
    </row>
    <row r="6694" spans="37:87" ht="13" customHeight="1">
      <c r="AK6694" s="114"/>
      <c r="AL6694" s="41"/>
      <c r="AM6694" s="41"/>
      <c r="AN6694" s="41"/>
      <c r="AO6694" s="41"/>
      <c r="AP6694" s="41"/>
      <c r="AQ6694" s="41"/>
      <c r="AR6694" s="41"/>
      <c r="AS6694" s="41"/>
      <c r="AT6694" s="41"/>
      <c r="AU6694" s="41"/>
      <c r="AV6694" s="41"/>
      <c r="AW6694" s="41"/>
      <c r="AX6694" s="41"/>
      <c r="AY6694" s="41"/>
      <c r="AZ6694" s="41"/>
      <c r="BA6694" s="41"/>
      <c r="BB6694" s="41"/>
      <c r="BC6694" s="41"/>
      <c r="BD6694" s="41"/>
      <c r="BE6694" s="41"/>
      <c r="BF6694" s="41"/>
      <c r="BG6694" s="41"/>
      <c r="BH6694" s="41"/>
      <c r="BI6694" s="41"/>
      <c r="BJ6694" s="41"/>
      <c r="BK6694" s="41"/>
      <c r="BL6694" s="41"/>
      <c r="BM6694" s="41"/>
      <c r="BN6694" s="41"/>
      <c r="BO6694" s="41"/>
      <c r="BP6694" s="108"/>
      <c r="CG6694" s="102"/>
      <c r="CI6694" s="45"/>
    </row>
    <row r="6695" spans="37:87" ht="13" customHeight="1">
      <c r="AK6695" s="114"/>
      <c r="AL6695" s="41"/>
      <c r="AM6695" s="41"/>
      <c r="AN6695" s="41"/>
      <c r="AO6695" s="41"/>
      <c r="AP6695" s="41"/>
      <c r="AQ6695" s="41"/>
      <c r="AR6695" s="41"/>
      <c r="AS6695" s="41"/>
      <c r="AT6695" s="41"/>
      <c r="AU6695" s="41"/>
      <c r="AV6695" s="41"/>
      <c r="AW6695" s="41"/>
      <c r="AX6695" s="41"/>
      <c r="AY6695" s="41"/>
      <c r="AZ6695" s="41"/>
      <c r="BA6695" s="41"/>
      <c r="BB6695" s="41"/>
      <c r="BC6695" s="41"/>
      <c r="BD6695" s="41"/>
      <c r="BE6695" s="41"/>
      <c r="BF6695" s="41"/>
      <c r="BG6695" s="41"/>
      <c r="BH6695" s="41"/>
      <c r="BI6695" s="41"/>
      <c r="BJ6695" s="41"/>
      <c r="BK6695" s="41"/>
      <c r="BL6695" s="41"/>
      <c r="BM6695" s="41"/>
      <c r="BN6695" s="41"/>
      <c r="BO6695" s="41"/>
      <c r="BP6695" s="108"/>
      <c r="CG6695" s="102"/>
      <c r="CI6695" s="45"/>
    </row>
    <row r="6696" spans="37:87" ht="13" customHeight="1">
      <c r="AK6696" s="114"/>
      <c r="AL6696" s="41"/>
      <c r="AM6696" s="41"/>
      <c r="AN6696" s="41"/>
      <c r="AO6696" s="41"/>
      <c r="AP6696" s="41"/>
      <c r="AQ6696" s="41"/>
      <c r="AR6696" s="41"/>
      <c r="AS6696" s="41"/>
      <c r="AT6696" s="41"/>
      <c r="AU6696" s="41"/>
      <c r="AV6696" s="41"/>
      <c r="AW6696" s="41"/>
      <c r="AX6696" s="41"/>
      <c r="AY6696" s="41"/>
      <c r="AZ6696" s="41"/>
      <c r="BA6696" s="41"/>
      <c r="BB6696" s="41"/>
      <c r="BC6696" s="41"/>
      <c r="BD6696" s="41"/>
      <c r="BE6696" s="41"/>
      <c r="BF6696" s="41"/>
      <c r="BG6696" s="41"/>
      <c r="BH6696" s="41"/>
      <c r="BI6696" s="41"/>
      <c r="BJ6696" s="41"/>
      <c r="BK6696" s="41"/>
      <c r="BL6696" s="41"/>
      <c r="BM6696" s="41"/>
      <c r="BN6696" s="41"/>
      <c r="BO6696" s="41"/>
      <c r="BP6696" s="108"/>
      <c r="CG6696" s="102"/>
      <c r="CI6696" s="45"/>
    </row>
    <row r="6697" spans="37:87" ht="13" customHeight="1">
      <c r="AK6697" s="114"/>
      <c r="AL6697" s="41"/>
      <c r="AM6697" s="41"/>
      <c r="AN6697" s="41"/>
      <c r="AO6697" s="41"/>
      <c r="AP6697" s="41"/>
      <c r="AQ6697" s="41"/>
      <c r="AR6697" s="41"/>
      <c r="AS6697" s="41"/>
      <c r="AT6697" s="41"/>
      <c r="AU6697" s="41"/>
      <c r="AV6697" s="41"/>
      <c r="AW6697" s="41"/>
      <c r="AX6697" s="41"/>
      <c r="AY6697" s="41"/>
      <c r="AZ6697" s="41"/>
      <c r="BA6697" s="41"/>
      <c r="BB6697" s="41"/>
      <c r="BC6697" s="41"/>
      <c r="BD6697" s="41"/>
      <c r="BE6697" s="41"/>
      <c r="BF6697" s="41"/>
      <c r="BG6697" s="41"/>
      <c r="BH6697" s="41"/>
      <c r="BI6697" s="41"/>
      <c r="BJ6697" s="41"/>
      <c r="BK6697" s="41"/>
      <c r="BL6697" s="41"/>
      <c r="BM6697" s="41"/>
      <c r="BN6697" s="41"/>
      <c r="BO6697" s="41"/>
      <c r="BP6697" s="108"/>
      <c r="CG6697" s="102"/>
      <c r="CI6697" s="45"/>
    </row>
    <row r="6698" spans="37:87" ht="13" customHeight="1">
      <c r="AK6698" s="114"/>
      <c r="AL6698" s="41"/>
      <c r="AM6698" s="41"/>
      <c r="AN6698" s="41"/>
      <c r="AO6698" s="41"/>
      <c r="AP6698" s="41"/>
      <c r="AQ6698" s="41"/>
      <c r="AR6698" s="41"/>
      <c r="AS6698" s="41"/>
      <c r="AT6698" s="41"/>
      <c r="AU6698" s="41"/>
      <c r="AV6698" s="41"/>
      <c r="AW6698" s="41"/>
      <c r="AX6698" s="41"/>
      <c r="AY6698" s="41"/>
      <c r="AZ6698" s="41"/>
      <c r="BA6698" s="41"/>
      <c r="BB6698" s="41"/>
      <c r="BC6698" s="41"/>
      <c r="BD6698" s="41"/>
      <c r="BE6698" s="41"/>
      <c r="BF6698" s="41"/>
      <c r="BG6698" s="41"/>
      <c r="BH6698" s="41"/>
      <c r="BI6698" s="41"/>
      <c r="BJ6698" s="41"/>
      <c r="BK6698" s="41"/>
      <c r="BL6698" s="41"/>
      <c r="BM6698" s="41"/>
      <c r="BN6698" s="41"/>
      <c r="BO6698" s="41"/>
      <c r="BP6698" s="108"/>
      <c r="CG6698" s="102"/>
      <c r="CI6698" s="45"/>
    </row>
    <row r="6699" spans="37:87" ht="13" customHeight="1">
      <c r="AK6699" s="114"/>
      <c r="AL6699" s="41"/>
      <c r="AM6699" s="41"/>
      <c r="AN6699" s="41"/>
      <c r="AO6699" s="41"/>
      <c r="AP6699" s="41"/>
      <c r="AQ6699" s="41"/>
      <c r="AR6699" s="41"/>
      <c r="AS6699" s="41"/>
      <c r="AT6699" s="41"/>
      <c r="AU6699" s="41"/>
      <c r="AV6699" s="41"/>
      <c r="AW6699" s="41"/>
      <c r="AX6699" s="41"/>
      <c r="AY6699" s="41"/>
      <c r="AZ6699" s="41"/>
      <c r="BA6699" s="41"/>
      <c r="BB6699" s="41"/>
      <c r="BC6699" s="41"/>
      <c r="BD6699" s="41"/>
      <c r="BE6699" s="41"/>
      <c r="BF6699" s="41"/>
      <c r="BG6699" s="41"/>
      <c r="BH6699" s="41"/>
      <c r="BI6699" s="41"/>
      <c r="BJ6699" s="41"/>
      <c r="BK6699" s="41"/>
      <c r="BL6699" s="41"/>
      <c r="BM6699" s="41"/>
      <c r="BN6699" s="41"/>
      <c r="BO6699" s="41"/>
      <c r="BP6699" s="108"/>
      <c r="CG6699" s="102"/>
      <c r="CI6699" s="45"/>
    </row>
    <row r="6700" spans="37:87" ht="13" customHeight="1">
      <c r="AK6700" s="114"/>
      <c r="AL6700" s="41"/>
      <c r="AM6700" s="41"/>
      <c r="AN6700" s="41"/>
      <c r="AO6700" s="41"/>
      <c r="AP6700" s="41"/>
      <c r="AQ6700" s="41"/>
      <c r="AR6700" s="41"/>
      <c r="AS6700" s="41"/>
      <c r="AT6700" s="41"/>
      <c r="AU6700" s="41"/>
      <c r="AV6700" s="41"/>
      <c r="AW6700" s="41"/>
      <c r="AX6700" s="41"/>
      <c r="AY6700" s="41"/>
      <c r="AZ6700" s="41"/>
      <c r="BA6700" s="41"/>
      <c r="BB6700" s="41"/>
      <c r="BC6700" s="41"/>
      <c r="BD6700" s="41"/>
      <c r="BE6700" s="41"/>
      <c r="BF6700" s="41"/>
      <c r="BG6700" s="41"/>
      <c r="BH6700" s="41"/>
      <c r="BI6700" s="41"/>
      <c r="BJ6700" s="41"/>
      <c r="BK6700" s="41"/>
      <c r="BL6700" s="41"/>
      <c r="BM6700" s="41"/>
      <c r="BN6700" s="41"/>
      <c r="BO6700" s="41"/>
      <c r="BP6700" s="108"/>
      <c r="CG6700" s="102"/>
      <c r="CI6700" s="45"/>
    </row>
    <row r="6701" spans="37:87" ht="13" customHeight="1">
      <c r="AK6701" s="114"/>
      <c r="AL6701" s="41"/>
      <c r="AM6701" s="41"/>
      <c r="AN6701" s="41"/>
      <c r="AO6701" s="41"/>
      <c r="AP6701" s="41"/>
      <c r="AQ6701" s="41"/>
      <c r="AR6701" s="41"/>
      <c r="AS6701" s="41"/>
      <c r="AT6701" s="41"/>
      <c r="AU6701" s="41"/>
      <c r="AV6701" s="41"/>
      <c r="AW6701" s="41"/>
      <c r="AX6701" s="41"/>
      <c r="AY6701" s="41"/>
      <c r="AZ6701" s="41"/>
      <c r="BA6701" s="41"/>
      <c r="BB6701" s="41"/>
      <c r="BC6701" s="41"/>
      <c r="BD6701" s="41"/>
      <c r="BE6701" s="41"/>
      <c r="BF6701" s="41"/>
      <c r="BG6701" s="41"/>
      <c r="BH6701" s="41"/>
      <c r="BI6701" s="41"/>
      <c r="BJ6701" s="41"/>
      <c r="BK6701" s="41"/>
      <c r="BL6701" s="41"/>
      <c r="BM6701" s="41"/>
      <c r="BN6701" s="41"/>
      <c r="BO6701" s="41"/>
      <c r="BP6701" s="108"/>
      <c r="CG6701" s="102"/>
      <c r="CI6701" s="45"/>
    </row>
    <row r="6702" spans="37:87" ht="13" customHeight="1">
      <c r="AK6702" s="114"/>
      <c r="AL6702" s="41"/>
      <c r="AM6702" s="41"/>
      <c r="AN6702" s="41"/>
      <c r="AO6702" s="41"/>
      <c r="AP6702" s="41"/>
      <c r="AQ6702" s="41"/>
      <c r="AR6702" s="41"/>
      <c r="AS6702" s="41"/>
      <c r="AT6702" s="41"/>
      <c r="AU6702" s="41"/>
      <c r="AV6702" s="41"/>
      <c r="AW6702" s="41"/>
      <c r="AX6702" s="41"/>
      <c r="AY6702" s="41"/>
      <c r="AZ6702" s="41"/>
      <c r="BA6702" s="41"/>
      <c r="BB6702" s="41"/>
      <c r="BC6702" s="41"/>
      <c r="BD6702" s="41"/>
      <c r="BE6702" s="41"/>
      <c r="BF6702" s="41"/>
      <c r="BG6702" s="41"/>
      <c r="BH6702" s="41"/>
      <c r="BI6702" s="41"/>
      <c r="BJ6702" s="41"/>
      <c r="BK6702" s="41"/>
      <c r="BL6702" s="41"/>
      <c r="BM6702" s="41"/>
      <c r="BN6702" s="41"/>
      <c r="BO6702" s="41"/>
      <c r="BP6702" s="108"/>
      <c r="CG6702" s="102"/>
      <c r="CI6702" s="45"/>
    </row>
    <row r="6703" spans="37:87" ht="13" customHeight="1">
      <c r="AK6703" s="114"/>
      <c r="AL6703" s="41"/>
      <c r="AM6703" s="41"/>
      <c r="AN6703" s="41"/>
      <c r="AO6703" s="41"/>
      <c r="AP6703" s="41"/>
      <c r="AQ6703" s="41"/>
      <c r="AR6703" s="41"/>
      <c r="AS6703" s="41"/>
      <c r="AT6703" s="41"/>
      <c r="AU6703" s="41"/>
      <c r="AV6703" s="41"/>
      <c r="AW6703" s="41"/>
      <c r="AX6703" s="41"/>
      <c r="AY6703" s="41"/>
      <c r="AZ6703" s="41"/>
      <c r="BA6703" s="41"/>
      <c r="BB6703" s="41"/>
      <c r="BC6703" s="41"/>
      <c r="BD6703" s="41"/>
      <c r="BE6703" s="41"/>
      <c r="BF6703" s="41"/>
      <c r="BG6703" s="41"/>
      <c r="BH6703" s="41"/>
      <c r="BI6703" s="41"/>
      <c r="BJ6703" s="41"/>
      <c r="BK6703" s="41"/>
      <c r="BL6703" s="41"/>
      <c r="BM6703" s="41"/>
      <c r="BN6703" s="41"/>
      <c r="BO6703" s="41"/>
      <c r="BP6703" s="108"/>
      <c r="CG6703" s="102"/>
      <c r="CI6703" s="45"/>
    </row>
    <row r="6704" spans="37:87" ht="13" customHeight="1">
      <c r="AK6704" s="114"/>
      <c r="AL6704" s="41"/>
      <c r="AM6704" s="41"/>
      <c r="AN6704" s="41"/>
      <c r="AO6704" s="41"/>
      <c r="AP6704" s="41"/>
      <c r="AQ6704" s="41"/>
      <c r="AR6704" s="41"/>
      <c r="AS6704" s="41"/>
      <c r="AT6704" s="41"/>
      <c r="AU6704" s="41"/>
      <c r="AV6704" s="41"/>
      <c r="AW6704" s="41"/>
      <c r="AX6704" s="41"/>
      <c r="AY6704" s="41"/>
      <c r="AZ6704" s="41"/>
      <c r="BA6704" s="41"/>
      <c r="BB6704" s="41"/>
      <c r="BC6704" s="41"/>
      <c r="BD6704" s="41"/>
      <c r="BE6704" s="41"/>
      <c r="BF6704" s="41"/>
      <c r="BG6704" s="41"/>
      <c r="BH6704" s="41"/>
      <c r="BI6704" s="41"/>
      <c r="BJ6704" s="41"/>
      <c r="BK6704" s="41"/>
      <c r="BL6704" s="41"/>
      <c r="BM6704" s="41"/>
      <c r="BN6704" s="41"/>
      <c r="BO6704" s="41"/>
      <c r="BP6704" s="108"/>
      <c r="CG6704" s="102"/>
      <c r="CI6704" s="45"/>
    </row>
    <row r="6705" spans="37:87" ht="13" customHeight="1">
      <c r="AK6705" s="114"/>
      <c r="AL6705" s="41"/>
      <c r="AM6705" s="41"/>
      <c r="AN6705" s="41"/>
      <c r="AO6705" s="41"/>
      <c r="AP6705" s="41"/>
      <c r="AQ6705" s="41"/>
      <c r="AR6705" s="41"/>
      <c r="AS6705" s="41"/>
      <c r="AT6705" s="41"/>
      <c r="AU6705" s="41"/>
      <c r="AV6705" s="41"/>
      <c r="AW6705" s="41"/>
      <c r="AX6705" s="41"/>
      <c r="AY6705" s="41"/>
      <c r="AZ6705" s="41"/>
      <c r="BA6705" s="41"/>
      <c r="BB6705" s="41"/>
      <c r="BC6705" s="41"/>
      <c r="BD6705" s="41"/>
      <c r="BE6705" s="41"/>
      <c r="BF6705" s="41"/>
      <c r="BG6705" s="41"/>
      <c r="BH6705" s="41"/>
      <c r="BI6705" s="41"/>
      <c r="BJ6705" s="41"/>
      <c r="BK6705" s="41"/>
      <c r="BL6705" s="41"/>
      <c r="BM6705" s="41"/>
      <c r="BN6705" s="41"/>
      <c r="BO6705" s="41"/>
      <c r="BP6705" s="108"/>
      <c r="CG6705" s="102"/>
      <c r="CI6705" s="45"/>
    </row>
    <row r="6706" spans="37:87" ht="13" customHeight="1">
      <c r="AK6706" s="114"/>
      <c r="AL6706" s="41"/>
      <c r="AM6706" s="41"/>
      <c r="AN6706" s="41"/>
      <c r="AO6706" s="41"/>
      <c r="AP6706" s="41"/>
      <c r="AQ6706" s="41"/>
      <c r="AR6706" s="41"/>
      <c r="AS6706" s="41"/>
      <c r="AT6706" s="41"/>
      <c r="AU6706" s="41"/>
      <c r="AV6706" s="41"/>
      <c r="AW6706" s="41"/>
      <c r="AX6706" s="41"/>
      <c r="AY6706" s="41"/>
      <c r="AZ6706" s="41"/>
      <c r="BA6706" s="41"/>
      <c r="BB6706" s="41"/>
      <c r="BC6706" s="41"/>
      <c r="BD6706" s="41"/>
      <c r="BE6706" s="41"/>
      <c r="BF6706" s="41"/>
      <c r="BG6706" s="41"/>
      <c r="BH6706" s="41"/>
      <c r="BI6706" s="41"/>
      <c r="BJ6706" s="41"/>
      <c r="BK6706" s="41"/>
      <c r="BL6706" s="41"/>
      <c r="BM6706" s="41"/>
      <c r="BN6706" s="41"/>
      <c r="BO6706" s="41"/>
      <c r="BP6706" s="108"/>
      <c r="CG6706" s="102"/>
      <c r="CI6706" s="45"/>
    </row>
    <row r="6707" spans="37:87" ht="13" customHeight="1">
      <c r="AK6707" s="114"/>
      <c r="AL6707" s="41"/>
      <c r="AM6707" s="41"/>
      <c r="AN6707" s="41"/>
      <c r="AO6707" s="41"/>
      <c r="AP6707" s="41"/>
      <c r="AQ6707" s="41"/>
      <c r="AR6707" s="41"/>
      <c r="AS6707" s="41"/>
      <c r="AT6707" s="41"/>
      <c r="AU6707" s="41"/>
      <c r="AV6707" s="41"/>
      <c r="AW6707" s="41"/>
      <c r="AX6707" s="41"/>
      <c r="AY6707" s="41"/>
      <c r="AZ6707" s="41"/>
      <c r="BA6707" s="41"/>
      <c r="BB6707" s="41"/>
      <c r="BC6707" s="41"/>
      <c r="BD6707" s="41"/>
      <c r="BE6707" s="41"/>
      <c r="BF6707" s="41"/>
      <c r="BG6707" s="41"/>
      <c r="BH6707" s="41"/>
      <c r="BI6707" s="41"/>
      <c r="BJ6707" s="41"/>
      <c r="BK6707" s="41"/>
      <c r="BL6707" s="41"/>
      <c r="BM6707" s="41"/>
      <c r="BN6707" s="41"/>
      <c r="BO6707" s="41"/>
      <c r="BP6707" s="108"/>
      <c r="CG6707" s="102"/>
      <c r="CI6707" s="45"/>
    </row>
    <row r="6708" spans="37:87" ht="13" customHeight="1">
      <c r="AK6708" s="114"/>
      <c r="AL6708" s="41"/>
      <c r="AM6708" s="41"/>
      <c r="AN6708" s="41"/>
      <c r="AO6708" s="41"/>
      <c r="AP6708" s="41"/>
      <c r="AQ6708" s="41"/>
      <c r="AR6708" s="41"/>
      <c r="AS6708" s="41"/>
      <c r="AT6708" s="41"/>
      <c r="AU6708" s="41"/>
      <c r="AV6708" s="41"/>
      <c r="AW6708" s="41"/>
      <c r="AX6708" s="41"/>
      <c r="AY6708" s="41"/>
      <c r="AZ6708" s="41"/>
      <c r="BA6708" s="41"/>
      <c r="BB6708" s="41"/>
      <c r="BC6708" s="41"/>
      <c r="BD6708" s="41"/>
      <c r="BE6708" s="41"/>
      <c r="BF6708" s="41"/>
      <c r="BG6708" s="41"/>
      <c r="BH6708" s="41"/>
      <c r="BI6708" s="41"/>
      <c r="BJ6708" s="41"/>
      <c r="BK6708" s="41"/>
      <c r="BL6708" s="41"/>
      <c r="BM6708" s="41"/>
      <c r="BN6708" s="41"/>
      <c r="BO6708" s="41"/>
      <c r="BP6708" s="108"/>
      <c r="CG6708" s="102"/>
      <c r="CI6708" s="45"/>
    </row>
    <row r="6709" spans="37:87" ht="13" customHeight="1">
      <c r="AK6709" s="114"/>
      <c r="AL6709" s="41"/>
      <c r="AM6709" s="41"/>
      <c r="AN6709" s="41"/>
      <c r="AO6709" s="41"/>
      <c r="AP6709" s="41"/>
      <c r="AQ6709" s="41"/>
      <c r="AR6709" s="41"/>
      <c r="AS6709" s="41"/>
      <c r="AT6709" s="41"/>
      <c r="AU6709" s="41"/>
      <c r="AV6709" s="41"/>
      <c r="AW6709" s="41"/>
      <c r="AX6709" s="41"/>
      <c r="AY6709" s="41"/>
      <c r="AZ6709" s="41"/>
      <c r="BA6709" s="41"/>
      <c r="BB6709" s="41"/>
      <c r="BC6709" s="41"/>
      <c r="BD6709" s="41"/>
      <c r="BE6709" s="41"/>
      <c r="BF6709" s="41"/>
      <c r="BG6709" s="41"/>
      <c r="BH6709" s="41"/>
      <c r="BI6709" s="41"/>
      <c r="BJ6709" s="41"/>
      <c r="BK6709" s="41"/>
      <c r="BL6709" s="41"/>
      <c r="BM6709" s="41"/>
      <c r="BN6709" s="41"/>
      <c r="BO6709" s="41"/>
      <c r="BP6709" s="108"/>
      <c r="CG6709" s="102"/>
      <c r="CI6709" s="45"/>
    </row>
    <row r="6710" spans="37:87" ht="13" customHeight="1">
      <c r="AK6710" s="114"/>
      <c r="AL6710" s="41"/>
      <c r="AM6710" s="41"/>
      <c r="AN6710" s="41"/>
      <c r="AO6710" s="41"/>
      <c r="AP6710" s="41"/>
      <c r="AQ6710" s="41"/>
      <c r="AR6710" s="41"/>
      <c r="AS6710" s="41"/>
      <c r="AT6710" s="41"/>
      <c r="AU6710" s="41"/>
      <c r="AV6710" s="41"/>
      <c r="AW6710" s="41"/>
      <c r="AX6710" s="41"/>
      <c r="AY6710" s="41"/>
      <c r="AZ6710" s="41"/>
      <c r="BA6710" s="41"/>
      <c r="BB6710" s="41"/>
      <c r="BC6710" s="41"/>
      <c r="BD6710" s="41"/>
      <c r="BE6710" s="41"/>
      <c r="BF6710" s="41"/>
      <c r="BG6710" s="41"/>
      <c r="BH6710" s="41"/>
      <c r="BI6710" s="41"/>
      <c r="BJ6710" s="41"/>
      <c r="BK6710" s="41"/>
      <c r="BL6710" s="41"/>
      <c r="BM6710" s="41"/>
      <c r="BN6710" s="41"/>
      <c r="BO6710" s="41"/>
      <c r="BP6710" s="108"/>
      <c r="CG6710" s="102"/>
      <c r="CI6710" s="45"/>
    </row>
    <row r="6711" spans="37:87" ht="13" customHeight="1">
      <c r="AK6711" s="114"/>
      <c r="AL6711" s="41"/>
      <c r="AM6711" s="41"/>
      <c r="AN6711" s="41"/>
      <c r="AO6711" s="41"/>
      <c r="AP6711" s="41"/>
      <c r="AQ6711" s="41"/>
      <c r="AR6711" s="41"/>
      <c r="AS6711" s="41"/>
      <c r="AT6711" s="41"/>
      <c r="AU6711" s="41"/>
      <c r="AV6711" s="41"/>
      <c r="AW6711" s="41"/>
      <c r="AX6711" s="41"/>
      <c r="AY6711" s="41"/>
      <c r="AZ6711" s="41"/>
      <c r="BA6711" s="41"/>
      <c r="BB6711" s="41"/>
      <c r="BC6711" s="41"/>
      <c r="BD6711" s="41"/>
      <c r="BE6711" s="41"/>
      <c r="BF6711" s="41"/>
      <c r="BG6711" s="41"/>
      <c r="BH6711" s="41"/>
      <c r="BI6711" s="41"/>
      <c r="BJ6711" s="41"/>
      <c r="BK6711" s="41"/>
      <c r="BL6711" s="41"/>
      <c r="BM6711" s="41"/>
      <c r="BN6711" s="41"/>
      <c r="BO6711" s="41"/>
      <c r="BP6711" s="108"/>
      <c r="CG6711" s="102"/>
      <c r="CI6711" s="45"/>
    </row>
    <row r="6712" spans="37:87" ht="13" customHeight="1">
      <c r="AK6712" s="114"/>
      <c r="AL6712" s="41"/>
      <c r="AM6712" s="41"/>
      <c r="AN6712" s="41"/>
      <c r="AO6712" s="41"/>
      <c r="AP6712" s="41"/>
      <c r="AQ6712" s="41"/>
      <c r="AR6712" s="41"/>
      <c r="AS6712" s="41"/>
      <c r="AT6712" s="41"/>
      <c r="AU6712" s="41"/>
      <c r="AV6712" s="41"/>
      <c r="AW6712" s="41"/>
      <c r="AX6712" s="41"/>
      <c r="AY6712" s="41"/>
      <c r="AZ6712" s="41"/>
      <c r="BA6712" s="41"/>
      <c r="BB6712" s="41"/>
      <c r="BC6712" s="41"/>
      <c r="BD6712" s="41"/>
      <c r="BE6712" s="41"/>
      <c r="BF6712" s="41"/>
      <c r="BG6712" s="41"/>
      <c r="BH6712" s="41"/>
      <c r="BI6712" s="41"/>
      <c r="BJ6712" s="41"/>
      <c r="BK6712" s="41"/>
      <c r="BL6712" s="41"/>
      <c r="BM6712" s="41"/>
      <c r="BN6712" s="41"/>
      <c r="BO6712" s="41"/>
      <c r="BP6712" s="108"/>
      <c r="CG6712" s="102"/>
      <c r="CI6712" s="45"/>
    </row>
    <row r="6713" spans="37:87" ht="13" customHeight="1">
      <c r="AK6713" s="114"/>
      <c r="AL6713" s="41"/>
      <c r="AM6713" s="41"/>
      <c r="AN6713" s="41"/>
      <c r="AO6713" s="41"/>
      <c r="AP6713" s="41"/>
      <c r="AQ6713" s="41"/>
      <c r="AR6713" s="41"/>
      <c r="AS6713" s="41"/>
      <c r="AT6713" s="41"/>
      <c r="AU6713" s="41"/>
      <c r="AV6713" s="41"/>
      <c r="AW6713" s="41"/>
      <c r="AX6713" s="41"/>
      <c r="AY6713" s="41"/>
      <c r="AZ6713" s="41"/>
      <c r="BA6713" s="41"/>
      <c r="BB6713" s="41"/>
      <c r="BC6713" s="41"/>
      <c r="BD6713" s="41"/>
      <c r="BE6713" s="41"/>
      <c r="BF6713" s="41"/>
      <c r="BG6713" s="41"/>
      <c r="BH6713" s="41"/>
      <c r="BI6713" s="41"/>
      <c r="BJ6713" s="41"/>
      <c r="BK6713" s="41"/>
      <c r="BL6713" s="41"/>
      <c r="BM6713" s="41"/>
      <c r="BN6713" s="41"/>
      <c r="BO6713" s="41"/>
      <c r="BP6713" s="108"/>
      <c r="CG6713" s="102"/>
      <c r="CI6713" s="45"/>
    </row>
    <row r="6714" spans="37:87" ht="13" customHeight="1">
      <c r="AK6714" s="114"/>
      <c r="AL6714" s="41"/>
      <c r="AM6714" s="41"/>
      <c r="AN6714" s="41"/>
      <c r="AO6714" s="41"/>
      <c r="AP6714" s="41"/>
      <c r="AQ6714" s="41"/>
      <c r="AR6714" s="41"/>
      <c r="AS6714" s="41"/>
      <c r="AT6714" s="41"/>
      <c r="AU6714" s="41"/>
      <c r="AV6714" s="41"/>
      <c r="AW6714" s="41"/>
      <c r="AX6714" s="41"/>
      <c r="AY6714" s="41"/>
      <c r="AZ6714" s="41"/>
      <c r="BA6714" s="41"/>
      <c r="BB6714" s="41"/>
      <c r="BC6714" s="41"/>
      <c r="BD6714" s="41"/>
      <c r="BE6714" s="41"/>
      <c r="BF6714" s="41"/>
      <c r="BG6714" s="41"/>
      <c r="BH6714" s="41"/>
      <c r="BI6714" s="41"/>
      <c r="BJ6714" s="41"/>
      <c r="BK6714" s="41"/>
      <c r="BL6714" s="41"/>
      <c r="BM6714" s="41"/>
      <c r="BN6714" s="41"/>
      <c r="BO6714" s="41"/>
      <c r="BP6714" s="108"/>
      <c r="CG6714" s="102"/>
      <c r="CI6714" s="45"/>
    </row>
    <row r="6715" spans="37:87" ht="13" customHeight="1">
      <c r="AK6715" s="114"/>
      <c r="AL6715" s="41"/>
      <c r="AM6715" s="41"/>
      <c r="AN6715" s="41"/>
      <c r="AO6715" s="41"/>
      <c r="AP6715" s="41"/>
      <c r="AQ6715" s="41"/>
      <c r="AR6715" s="41"/>
      <c r="AS6715" s="41"/>
      <c r="AT6715" s="41"/>
      <c r="AU6715" s="41"/>
      <c r="AV6715" s="41"/>
      <c r="AW6715" s="41"/>
      <c r="AX6715" s="41"/>
      <c r="AY6715" s="41"/>
      <c r="AZ6715" s="41"/>
      <c r="BA6715" s="41"/>
      <c r="BB6715" s="41"/>
      <c r="BC6715" s="41"/>
      <c r="BD6715" s="41"/>
      <c r="BE6715" s="41"/>
      <c r="BF6715" s="41"/>
      <c r="BG6715" s="41"/>
      <c r="BH6715" s="41"/>
      <c r="BI6715" s="41"/>
      <c r="BJ6715" s="41"/>
      <c r="BK6715" s="41"/>
      <c r="BL6715" s="41"/>
      <c r="BM6715" s="41"/>
      <c r="BN6715" s="41"/>
      <c r="BO6715" s="41"/>
      <c r="BP6715" s="108"/>
      <c r="CG6715" s="102"/>
      <c r="CI6715" s="45"/>
    </row>
    <row r="6716" spans="37:87" ht="13" customHeight="1">
      <c r="AK6716" s="114"/>
      <c r="AL6716" s="41"/>
      <c r="AM6716" s="41"/>
      <c r="AN6716" s="41"/>
      <c r="AO6716" s="41"/>
      <c r="AP6716" s="41"/>
      <c r="AQ6716" s="41"/>
      <c r="AR6716" s="41"/>
      <c r="AS6716" s="41"/>
      <c r="AT6716" s="41"/>
      <c r="AU6716" s="41"/>
      <c r="AV6716" s="41"/>
      <c r="AW6716" s="41"/>
      <c r="AX6716" s="41"/>
      <c r="AY6716" s="41"/>
      <c r="AZ6716" s="41"/>
      <c r="BA6716" s="41"/>
      <c r="BB6716" s="41"/>
      <c r="BC6716" s="41"/>
      <c r="BD6716" s="41"/>
      <c r="BE6716" s="41"/>
      <c r="BF6716" s="41"/>
      <c r="BG6716" s="41"/>
      <c r="BH6716" s="41"/>
      <c r="BI6716" s="41"/>
      <c r="BJ6716" s="41"/>
      <c r="BK6716" s="41"/>
      <c r="BL6716" s="41"/>
      <c r="BM6716" s="41"/>
      <c r="BN6716" s="41"/>
      <c r="BO6716" s="41"/>
      <c r="BP6716" s="108"/>
      <c r="CG6716" s="102"/>
      <c r="CI6716" s="45"/>
    </row>
    <row r="6717" spans="37:87" ht="13" customHeight="1">
      <c r="AK6717" s="114"/>
      <c r="AL6717" s="41"/>
      <c r="AM6717" s="41"/>
      <c r="AN6717" s="41"/>
      <c r="AO6717" s="41"/>
      <c r="AP6717" s="41"/>
      <c r="AQ6717" s="41"/>
      <c r="AR6717" s="41"/>
      <c r="AS6717" s="41"/>
      <c r="AT6717" s="41"/>
      <c r="AU6717" s="41"/>
      <c r="AV6717" s="41"/>
      <c r="AW6717" s="41"/>
      <c r="AX6717" s="41"/>
      <c r="AY6717" s="41"/>
      <c r="AZ6717" s="41"/>
      <c r="BA6717" s="41"/>
      <c r="BB6717" s="41"/>
      <c r="BC6717" s="41"/>
      <c r="BD6717" s="41"/>
      <c r="BE6717" s="41"/>
      <c r="BF6717" s="41"/>
      <c r="BG6717" s="41"/>
      <c r="BH6717" s="41"/>
      <c r="BI6717" s="41"/>
      <c r="BJ6717" s="41"/>
      <c r="BK6717" s="41"/>
      <c r="BL6717" s="41"/>
      <c r="BM6717" s="41"/>
      <c r="BN6717" s="41"/>
      <c r="BO6717" s="41"/>
      <c r="BP6717" s="108"/>
      <c r="CG6717" s="102"/>
      <c r="CI6717" s="45"/>
    </row>
    <row r="6718" spans="37:87" ht="13" customHeight="1">
      <c r="AK6718" s="114"/>
      <c r="AL6718" s="41"/>
      <c r="AM6718" s="41"/>
      <c r="AN6718" s="41"/>
      <c r="AO6718" s="41"/>
      <c r="AP6718" s="41"/>
      <c r="AQ6718" s="41"/>
      <c r="AR6718" s="41"/>
      <c r="AS6718" s="41"/>
      <c r="AT6718" s="41"/>
      <c r="AU6718" s="41"/>
      <c r="AV6718" s="41"/>
      <c r="AW6718" s="41"/>
      <c r="AX6718" s="41"/>
      <c r="AY6718" s="41"/>
      <c r="AZ6718" s="41"/>
      <c r="BA6718" s="41"/>
      <c r="BB6718" s="41"/>
      <c r="BC6718" s="41"/>
      <c r="BD6718" s="41"/>
      <c r="BE6718" s="41"/>
      <c r="BF6718" s="41"/>
      <c r="BG6718" s="41"/>
      <c r="BH6718" s="41"/>
      <c r="BI6718" s="41"/>
      <c r="BJ6718" s="41"/>
      <c r="BK6718" s="41"/>
      <c r="BL6718" s="41"/>
      <c r="BM6718" s="41"/>
      <c r="BN6718" s="41"/>
      <c r="BO6718" s="41"/>
      <c r="BP6718" s="108"/>
      <c r="CG6718" s="102"/>
      <c r="CI6718" s="45"/>
    </row>
    <row r="6719" spans="37:87" ht="13" customHeight="1">
      <c r="AK6719" s="114"/>
      <c r="AL6719" s="41"/>
      <c r="AM6719" s="41"/>
      <c r="AN6719" s="41"/>
      <c r="AO6719" s="41"/>
      <c r="AP6719" s="41"/>
      <c r="AQ6719" s="41"/>
      <c r="AR6719" s="41"/>
      <c r="AS6719" s="41"/>
      <c r="AT6719" s="41"/>
      <c r="AU6719" s="41"/>
      <c r="AV6719" s="41"/>
      <c r="AW6719" s="41"/>
      <c r="AX6719" s="41"/>
      <c r="AY6719" s="41"/>
      <c r="AZ6719" s="41"/>
      <c r="BA6719" s="41"/>
      <c r="BB6719" s="41"/>
      <c r="BC6719" s="41"/>
      <c r="BD6719" s="41"/>
      <c r="BE6719" s="41"/>
      <c r="BF6719" s="41"/>
      <c r="BG6719" s="41"/>
      <c r="BH6719" s="41"/>
      <c r="BI6719" s="41"/>
      <c r="BJ6719" s="41"/>
      <c r="BK6719" s="41"/>
      <c r="BL6719" s="41"/>
      <c r="BM6719" s="41"/>
      <c r="BN6719" s="41"/>
      <c r="BO6719" s="41"/>
      <c r="BP6719" s="108"/>
      <c r="CG6719" s="102"/>
      <c r="CI6719" s="45"/>
    </row>
    <row r="6720" spans="37:87" ht="13" customHeight="1">
      <c r="AK6720" s="114"/>
      <c r="AL6720" s="41"/>
      <c r="AM6720" s="41"/>
      <c r="AN6720" s="41"/>
      <c r="AO6720" s="41"/>
      <c r="AP6720" s="41"/>
      <c r="AQ6720" s="41"/>
      <c r="AR6720" s="41"/>
      <c r="AS6720" s="41"/>
      <c r="AT6720" s="41"/>
      <c r="AU6720" s="41"/>
      <c r="AV6720" s="41"/>
      <c r="AW6720" s="41"/>
      <c r="AX6720" s="41"/>
      <c r="AY6720" s="41"/>
      <c r="AZ6720" s="41"/>
      <c r="BA6720" s="41"/>
      <c r="BB6720" s="41"/>
      <c r="BC6720" s="41"/>
      <c r="BD6720" s="41"/>
      <c r="BE6720" s="41"/>
      <c r="BF6720" s="41"/>
      <c r="BG6720" s="41"/>
      <c r="BH6720" s="41"/>
      <c r="BI6720" s="41"/>
      <c r="BJ6720" s="41"/>
      <c r="BK6720" s="41"/>
      <c r="BL6720" s="41"/>
      <c r="BM6720" s="41"/>
      <c r="BN6720" s="41"/>
      <c r="BO6720" s="41"/>
      <c r="BP6720" s="108"/>
      <c r="CG6720" s="102"/>
      <c r="CI6720" s="45"/>
    </row>
    <row r="6721" spans="37:87" ht="13" customHeight="1">
      <c r="AK6721" s="114"/>
      <c r="AL6721" s="41"/>
      <c r="AM6721" s="41"/>
      <c r="AN6721" s="41"/>
      <c r="AO6721" s="41"/>
      <c r="AP6721" s="41"/>
      <c r="AQ6721" s="41"/>
      <c r="AR6721" s="41"/>
      <c r="AS6721" s="41"/>
      <c r="AT6721" s="41"/>
      <c r="AU6721" s="41"/>
      <c r="AV6721" s="41"/>
      <c r="AW6721" s="41"/>
      <c r="AX6721" s="41"/>
      <c r="AY6721" s="41"/>
      <c r="AZ6721" s="41"/>
      <c r="BA6721" s="41"/>
      <c r="BB6721" s="41"/>
      <c r="BC6721" s="41"/>
      <c r="BD6721" s="41"/>
      <c r="BE6721" s="41"/>
      <c r="BF6721" s="41"/>
      <c r="BG6721" s="41"/>
      <c r="BH6721" s="41"/>
      <c r="BI6721" s="41"/>
      <c r="BJ6721" s="41"/>
      <c r="BK6721" s="41"/>
      <c r="BL6721" s="41"/>
      <c r="BM6721" s="41"/>
      <c r="BN6721" s="41"/>
      <c r="BO6721" s="41"/>
      <c r="BP6721" s="108"/>
      <c r="CG6721" s="102"/>
      <c r="CI6721" s="45"/>
    </row>
    <row r="6722" spans="37:87" ht="13" customHeight="1">
      <c r="AK6722" s="114"/>
      <c r="AL6722" s="41"/>
      <c r="AM6722" s="41"/>
      <c r="AN6722" s="41"/>
      <c r="AO6722" s="41"/>
      <c r="AP6722" s="41"/>
      <c r="AQ6722" s="41"/>
      <c r="AR6722" s="41"/>
      <c r="AS6722" s="41"/>
      <c r="AT6722" s="41"/>
      <c r="AU6722" s="41"/>
      <c r="AV6722" s="41"/>
      <c r="AW6722" s="41"/>
      <c r="AX6722" s="41"/>
      <c r="AY6722" s="41"/>
      <c r="AZ6722" s="41"/>
      <c r="BA6722" s="41"/>
      <c r="BB6722" s="41"/>
      <c r="BC6722" s="41"/>
      <c r="BD6722" s="41"/>
      <c r="BE6722" s="41"/>
      <c r="BF6722" s="41"/>
      <c r="BG6722" s="41"/>
      <c r="BH6722" s="41"/>
      <c r="BI6722" s="41"/>
      <c r="BJ6722" s="41"/>
      <c r="BK6722" s="41"/>
      <c r="BL6722" s="41"/>
      <c r="BM6722" s="41"/>
      <c r="BN6722" s="41"/>
      <c r="BO6722" s="41"/>
      <c r="BP6722" s="108"/>
      <c r="CG6722" s="102"/>
      <c r="CI6722" s="45"/>
    </row>
    <row r="6723" spans="37:87" ht="13" customHeight="1">
      <c r="AK6723" s="114"/>
      <c r="AL6723" s="41"/>
      <c r="AM6723" s="41"/>
      <c r="AN6723" s="41"/>
      <c r="AO6723" s="41"/>
      <c r="AP6723" s="41"/>
      <c r="AQ6723" s="41"/>
      <c r="AR6723" s="41"/>
      <c r="AS6723" s="41"/>
      <c r="AT6723" s="41"/>
      <c r="AU6723" s="41"/>
      <c r="AV6723" s="41"/>
      <c r="AW6723" s="41"/>
      <c r="AX6723" s="41"/>
      <c r="AY6723" s="41"/>
      <c r="AZ6723" s="41"/>
      <c r="BA6723" s="41"/>
      <c r="BB6723" s="41"/>
      <c r="BC6723" s="41"/>
      <c r="BD6723" s="41"/>
      <c r="BE6723" s="41"/>
      <c r="BF6723" s="41"/>
      <c r="BG6723" s="41"/>
      <c r="BH6723" s="41"/>
      <c r="BI6723" s="41"/>
      <c r="BJ6723" s="41"/>
      <c r="BK6723" s="41"/>
      <c r="BL6723" s="41"/>
      <c r="BM6723" s="41"/>
      <c r="BN6723" s="41"/>
      <c r="BO6723" s="41"/>
      <c r="BP6723" s="108"/>
      <c r="CG6723" s="102"/>
      <c r="CI6723" s="45"/>
    </row>
    <row r="6724" spans="37:87" ht="13" customHeight="1">
      <c r="AK6724" s="114"/>
      <c r="AL6724" s="41"/>
      <c r="AM6724" s="41"/>
      <c r="AN6724" s="41"/>
      <c r="AO6724" s="41"/>
      <c r="AP6724" s="41"/>
      <c r="AQ6724" s="41"/>
      <c r="AR6724" s="41"/>
      <c r="AS6724" s="41"/>
      <c r="AT6724" s="41"/>
      <c r="AU6724" s="41"/>
      <c r="AV6724" s="41"/>
      <c r="AW6724" s="41"/>
      <c r="AX6724" s="41"/>
      <c r="AY6724" s="41"/>
      <c r="AZ6724" s="41"/>
      <c r="BA6724" s="41"/>
      <c r="BB6724" s="41"/>
      <c r="BC6724" s="41"/>
      <c r="BD6724" s="41"/>
      <c r="BE6724" s="41"/>
      <c r="BF6724" s="41"/>
      <c r="BG6724" s="41"/>
      <c r="BH6724" s="41"/>
      <c r="BI6724" s="41"/>
      <c r="BJ6724" s="41"/>
      <c r="BK6724" s="41"/>
      <c r="BL6724" s="41"/>
      <c r="BM6724" s="41"/>
      <c r="BN6724" s="41"/>
      <c r="BO6724" s="41"/>
      <c r="BP6724" s="108"/>
      <c r="CG6724" s="102"/>
      <c r="CI6724" s="45"/>
    </row>
    <row r="6725" spans="37:87" ht="13" customHeight="1">
      <c r="AK6725" s="114"/>
      <c r="AL6725" s="41"/>
      <c r="AM6725" s="41"/>
      <c r="AN6725" s="41"/>
      <c r="AO6725" s="41"/>
      <c r="AP6725" s="41"/>
      <c r="AQ6725" s="41"/>
      <c r="AR6725" s="41"/>
      <c r="AS6725" s="41"/>
      <c r="AT6725" s="41"/>
      <c r="AU6725" s="41"/>
      <c r="AV6725" s="41"/>
      <c r="AW6725" s="41"/>
      <c r="AX6725" s="41"/>
      <c r="AY6725" s="41"/>
      <c r="AZ6725" s="41"/>
      <c r="BA6725" s="41"/>
      <c r="BB6725" s="41"/>
      <c r="BC6725" s="41"/>
      <c r="BD6725" s="41"/>
      <c r="BE6725" s="41"/>
      <c r="BF6725" s="41"/>
      <c r="BG6725" s="41"/>
      <c r="BH6725" s="41"/>
      <c r="BI6725" s="41"/>
      <c r="BJ6725" s="41"/>
      <c r="BK6725" s="41"/>
      <c r="BL6725" s="41"/>
      <c r="BM6725" s="41"/>
      <c r="BN6725" s="41"/>
      <c r="BO6725" s="41"/>
      <c r="BP6725" s="108"/>
      <c r="CG6725" s="102"/>
      <c r="CI6725" s="45"/>
    </row>
    <row r="6726" spans="37:87" ht="13" customHeight="1">
      <c r="AK6726" s="114"/>
      <c r="AL6726" s="41"/>
      <c r="AM6726" s="41"/>
      <c r="AN6726" s="41"/>
      <c r="AO6726" s="41"/>
      <c r="AP6726" s="41"/>
      <c r="AQ6726" s="41"/>
      <c r="AR6726" s="41"/>
      <c r="AS6726" s="41"/>
      <c r="AT6726" s="41"/>
      <c r="AU6726" s="41"/>
      <c r="AV6726" s="41"/>
      <c r="AW6726" s="41"/>
      <c r="AX6726" s="41"/>
      <c r="AY6726" s="41"/>
      <c r="AZ6726" s="41"/>
      <c r="BA6726" s="41"/>
      <c r="BB6726" s="41"/>
      <c r="BC6726" s="41"/>
      <c r="BD6726" s="41"/>
      <c r="BE6726" s="41"/>
      <c r="BF6726" s="41"/>
      <c r="BG6726" s="41"/>
      <c r="BH6726" s="41"/>
      <c r="BI6726" s="41"/>
      <c r="BJ6726" s="41"/>
      <c r="BK6726" s="41"/>
      <c r="BL6726" s="41"/>
      <c r="BM6726" s="41"/>
      <c r="BN6726" s="41"/>
      <c r="BO6726" s="41"/>
      <c r="BP6726" s="108"/>
      <c r="CG6726" s="102"/>
      <c r="CI6726" s="45"/>
    </row>
    <row r="6727" spans="37:87" ht="13" customHeight="1">
      <c r="AK6727" s="114"/>
      <c r="AL6727" s="41"/>
      <c r="AM6727" s="41"/>
      <c r="AN6727" s="41"/>
      <c r="AO6727" s="41"/>
      <c r="AP6727" s="41"/>
      <c r="AQ6727" s="41"/>
      <c r="AR6727" s="41"/>
      <c r="AS6727" s="41"/>
      <c r="AT6727" s="41"/>
      <c r="AU6727" s="41"/>
      <c r="AV6727" s="41"/>
      <c r="AW6727" s="41"/>
      <c r="AX6727" s="41"/>
      <c r="AY6727" s="41"/>
      <c r="AZ6727" s="41"/>
      <c r="BA6727" s="41"/>
      <c r="BB6727" s="41"/>
      <c r="BC6727" s="41"/>
      <c r="BD6727" s="41"/>
      <c r="BE6727" s="41"/>
      <c r="BF6727" s="41"/>
      <c r="BG6727" s="41"/>
      <c r="BH6727" s="41"/>
      <c r="BI6727" s="41"/>
      <c r="BJ6727" s="41"/>
      <c r="BK6727" s="41"/>
      <c r="BL6727" s="41"/>
      <c r="BM6727" s="41"/>
      <c r="BN6727" s="41"/>
      <c r="BO6727" s="41"/>
      <c r="BP6727" s="108"/>
      <c r="CG6727" s="102"/>
      <c r="CI6727" s="45"/>
    </row>
    <row r="6728" spans="37:87" ht="13" customHeight="1">
      <c r="AK6728" s="114"/>
      <c r="AL6728" s="41"/>
      <c r="AM6728" s="41"/>
      <c r="AN6728" s="41"/>
      <c r="AO6728" s="41"/>
      <c r="AP6728" s="41"/>
      <c r="AQ6728" s="41"/>
      <c r="AR6728" s="41"/>
      <c r="AS6728" s="41"/>
      <c r="AT6728" s="41"/>
      <c r="AU6728" s="41"/>
      <c r="AV6728" s="41"/>
      <c r="AW6728" s="41"/>
      <c r="AX6728" s="41"/>
      <c r="AY6728" s="41"/>
      <c r="AZ6728" s="41"/>
      <c r="BA6728" s="41"/>
      <c r="BB6728" s="41"/>
      <c r="BC6728" s="41"/>
      <c r="BD6728" s="41"/>
      <c r="BE6728" s="41"/>
      <c r="BF6728" s="41"/>
      <c r="BG6728" s="41"/>
      <c r="BH6728" s="41"/>
      <c r="BI6728" s="41"/>
      <c r="BJ6728" s="41"/>
      <c r="BK6728" s="41"/>
      <c r="BL6728" s="41"/>
      <c r="BM6728" s="41"/>
      <c r="BN6728" s="41"/>
      <c r="BO6728" s="41"/>
      <c r="BP6728" s="108"/>
      <c r="CG6728" s="102"/>
      <c r="CI6728" s="45"/>
    </row>
    <row r="6729" spans="37:87" ht="13" customHeight="1">
      <c r="AK6729" s="114"/>
      <c r="AL6729" s="41"/>
      <c r="AM6729" s="41"/>
      <c r="AN6729" s="41"/>
      <c r="AO6729" s="41"/>
      <c r="AP6729" s="41"/>
      <c r="AQ6729" s="41"/>
      <c r="AR6729" s="41"/>
      <c r="AS6729" s="41"/>
      <c r="AT6729" s="41"/>
      <c r="AU6729" s="41"/>
      <c r="AV6729" s="41"/>
      <c r="AW6729" s="41"/>
      <c r="AX6729" s="41"/>
      <c r="AY6729" s="41"/>
      <c r="AZ6729" s="41"/>
      <c r="BA6729" s="41"/>
      <c r="BB6729" s="41"/>
      <c r="BC6729" s="41"/>
      <c r="BD6729" s="41"/>
      <c r="BE6729" s="41"/>
      <c r="BF6729" s="41"/>
      <c r="BG6729" s="41"/>
      <c r="BH6729" s="41"/>
      <c r="BI6729" s="41"/>
      <c r="BJ6729" s="41"/>
      <c r="BK6729" s="41"/>
      <c r="BL6729" s="41"/>
      <c r="BM6729" s="41"/>
      <c r="BN6729" s="41"/>
      <c r="BO6729" s="41"/>
      <c r="BP6729" s="108"/>
      <c r="CG6729" s="102"/>
      <c r="CI6729" s="45"/>
    </row>
    <row r="6730" spans="37:87" ht="13" customHeight="1">
      <c r="AK6730" s="114"/>
      <c r="AL6730" s="41"/>
      <c r="AM6730" s="41"/>
      <c r="AN6730" s="41"/>
      <c r="AO6730" s="41"/>
      <c r="AP6730" s="41"/>
      <c r="AQ6730" s="41"/>
      <c r="AR6730" s="41"/>
      <c r="AS6730" s="41"/>
      <c r="AT6730" s="41"/>
      <c r="AU6730" s="41"/>
      <c r="AV6730" s="41"/>
      <c r="AW6730" s="41"/>
      <c r="AX6730" s="41"/>
      <c r="AY6730" s="41"/>
      <c r="AZ6730" s="41"/>
      <c r="BA6730" s="41"/>
      <c r="BB6730" s="41"/>
      <c r="BC6730" s="41"/>
      <c r="BD6730" s="41"/>
      <c r="BE6730" s="41"/>
      <c r="BF6730" s="41"/>
      <c r="BG6730" s="41"/>
      <c r="BH6730" s="41"/>
      <c r="BI6730" s="41"/>
      <c r="BJ6730" s="41"/>
      <c r="BK6730" s="41"/>
      <c r="BL6730" s="41"/>
      <c r="BM6730" s="41"/>
      <c r="BN6730" s="41"/>
      <c r="BO6730" s="41"/>
      <c r="BP6730" s="108"/>
      <c r="CG6730" s="102"/>
      <c r="CI6730" s="45"/>
    </row>
    <row r="6731" spans="37:87" ht="13" customHeight="1">
      <c r="AK6731" s="114"/>
      <c r="AL6731" s="41"/>
      <c r="AM6731" s="41"/>
      <c r="AN6731" s="41"/>
      <c r="AO6731" s="41"/>
      <c r="AP6731" s="41"/>
      <c r="AQ6731" s="41"/>
      <c r="AR6731" s="41"/>
      <c r="AS6731" s="41"/>
      <c r="AT6731" s="41"/>
      <c r="AU6731" s="41"/>
      <c r="AV6731" s="41"/>
      <c r="AW6731" s="41"/>
      <c r="AX6731" s="41"/>
      <c r="AY6731" s="41"/>
      <c r="AZ6731" s="41"/>
      <c r="BA6731" s="41"/>
      <c r="BB6731" s="41"/>
      <c r="BC6731" s="41"/>
      <c r="BD6731" s="41"/>
      <c r="BE6731" s="41"/>
      <c r="BF6731" s="41"/>
      <c r="BG6731" s="41"/>
      <c r="BH6731" s="41"/>
      <c r="BI6731" s="41"/>
      <c r="BJ6731" s="41"/>
      <c r="BK6731" s="41"/>
      <c r="BL6731" s="41"/>
      <c r="BM6731" s="41"/>
      <c r="BN6731" s="41"/>
      <c r="BO6731" s="41"/>
      <c r="BP6731" s="108"/>
      <c r="CG6731" s="102"/>
      <c r="CI6731" s="45"/>
    </row>
    <row r="6732" spans="37:87" ht="13" customHeight="1">
      <c r="AK6732" s="114"/>
      <c r="AL6732" s="41"/>
      <c r="AM6732" s="41"/>
      <c r="AN6732" s="41"/>
      <c r="AO6732" s="41"/>
      <c r="AP6732" s="41"/>
      <c r="AQ6732" s="41"/>
      <c r="AR6732" s="41"/>
      <c r="AS6732" s="41"/>
      <c r="AT6732" s="41"/>
      <c r="AU6732" s="41"/>
      <c r="AV6732" s="41"/>
      <c r="AW6732" s="41"/>
      <c r="AX6732" s="41"/>
      <c r="AY6732" s="41"/>
      <c r="AZ6732" s="41"/>
      <c r="BA6732" s="41"/>
      <c r="BB6732" s="41"/>
      <c r="BC6732" s="41"/>
      <c r="BD6732" s="41"/>
      <c r="BE6732" s="41"/>
      <c r="BF6732" s="41"/>
      <c r="BG6732" s="41"/>
      <c r="BH6732" s="41"/>
      <c r="BI6732" s="41"/>
      <c r="BJ6732" s="41"/>
      <c r="BK6732" s="41"/>
      <c r="BL6732" s="41"/>
      <c r="BM6732" s="41"/>
      <c r="BN6732" s="41"/>
      <c r="BO6732" s="41"/>
      <c r="BP6732" s="108"/>
      <c r="CG6732" s="102"/>
      <c r="CI6732" s="45"/>
    </row>
    <row r="6733" spans="37:87" ht="13" customHeight="1">
      <c r="AK6733" s="114"/>
      <c r="AL6733" s="41"/>
      <c r="AM6733" s="41"/>
      <c r="AN6733" s="41"/>
      <c r="AO6733" s="41"/>
      <c r="AP6733" s="41"/>
      <c r="AQ6733" s="41"/>
      <c r="AR6733" s="41"/>
      <c r="AS6733" s="41"/>
      <c r="AT6733" s="41"/>
      <c r="AU6733" s="41"/>
      <c r="AV6733" s="41"/>
      <c r="AW6733" s="41"/>
      <c r="AX6733" s="41"/>
      <c r="AY6733" s="41"/>
      <c r="AZ6733" s="41"/>
      <c r="BA6733" s="41"/>
      <c r="BB6733" s="41"/>
      <c r="BC6733" s="41"/>
      <c r="BD6733" s="41"/>
      <c r="BE6733" s="41"/>
      <c r="BF6733" s="41"/>
      <c r="BG6733" s="41"/>
      <c r="BH6733" s="41"/>
      <c r="BI6733" s="41"/>
      <c r="BJ6733" s="41"/>
      <c r="BK6733" s="41"/>
      <c r="BL6733" s="41"/>
      <c r="BM6733" s="41"/>
      <c r="BN6733" s="41"/>
      <c r="BO6733" s="41"/>
      <c r="BP6733" s="108"/>
      <c r="CG6733" s="102"/>
      <c r="CI6733" s="45"/>
    </row>
    <row r="6734" spans="37:87" ht="13" customHeight="1">
      <c r="AK6734" s="114"/>
      <c r="AL6734" s="41"/>
      <c r="AM6734" s="41"/>
      <c r="AN6734" s="41"/>
      <c r="AO6734" s="41"/>
      <c r="AP6734" s="41"/>
      <c r="AQ6734" s="41"/>
      <c r="AR6734" s="41"/>
      <c r="AS6734" s="41"/>
      <c r="AT6734" s="41"/>
      <c r="AU6734" s="41"/>
      <c r="AV6734" s="41"/>
      <c r="AW6734" s="41"/>
      <c r="AX6734" s="41"/>
      <c r="AY6734" s="41"/>
      <c r="AZ6734" s="41"/>
      <c r="BA6734" s="41"/>
      <c r="BB6734" s="41"/>
      <c r="BC6734" s="41"/>
      <c r="BD6734" s="41"/>
      <c r="BE6734" s="41"/>
      <c r="BF6734" s="41"/>
      <c r="BG6734" s="41"/>
      <c r="BH6734" s="41"/>
      <c r="BI6734" s="41"/>
      <c r="BJ6734" s="41"/>
      <c r="BK6734" s="41"/>
      <c r="BL6734" s="41"/>
      <c r="BM6734" s="41"/>
      <c r="BN6734" s="41"/>
      <c r="BO6734" s="41"/>
      <c r="BP6734" s="108"/>
      <c r="CG6734" s="102"/>
      <c r="CI6734" s="45"/>
    </row>
    <row r="6735" spans="37:87" ht="13" customHeight="1">
      <c r="AK6735" s="114"/>
      <c r="AL6735" s="41"/>
      <c r="AM6735" s="41"/>
      <c r="AN6735" s="41"/>
      <c r="AO6735" s="41"/>
      <c r="AP6735" s="41"/>
      <c r="AQ6735" s="41"/>
      <c r="AR6735" s="41"/>
      <c r="AS6735" s="41"/>
      <c r="AT6735" s="41"/>
      <c r="AU6735" s="41"/>
      <c r="AV6735" s="41"/>
      <c r="AW6735" s="41"/>
      <c r="AX6735" s="41"/>
      <c r="AY6735" s="41"/>
      <c r="AZ6735" s="41"/>
      <c r="BA6735" s="41"/>
      <c r="BB6735" s="41"/>
      <c r="BC6735" s="41"/>
      <c r="BD6735" s="41"/>
      <c r="BE6735" s="41"/>
      <c r="BF6735" s="41"/>
      <c r="BG6735" s="41"/>
      <c r="BH6735" s="41"/>
      <c r="BI6735" s="41"/>
      <c r="BJ6735" s="41"/>
      <c r="BK6735" s="41"/>
      <c r="BL6735" s="41"/>
      <c r="BM6735" s="41"/>
      <c r="BN6735" s="41"/>
      <c r="BO6735" s="41"/>
      <c r="BP6735" s="108"/>
      <c r="CG6735" s="102"/>
      <c r="CI6735" s="45"/>
    </row>
    <row r="6736" spans="37:87" ht="13" customHeight="1">
      <c r="AK6736" s="114"/>
      <c r="AL6736" s="41"/>
      <c r="AM6736" s="41"/>
      <c r="AN6736" s="41"/>
      <c r="AO6736" s="41"/>
      <c r="AP6736" s="41"/>
      <c r="AQ6736" s="41"/>
      <c r="AR6736" s="41"/>
      <c r="AS6736" s="41"/>
      <c r="AT6736" s="41"/>
      <c r="AU6736" s="41"/>
      <c r="AV6736" s="41"/>
      <c r="AW6736" s="41"/>
      <c r="AX6736" s="41"/>
      <c r="AY6736" s="41"/>
      <c r="AZ6736" s="41"/>
      <c r="BA6736" s="41"/>
      <c r="BB6736" s="41"/>
      <c r="BC6736" s="41"/>
      <c r="BD6736" s="41"/>
      <c r="BE6736" s="41"/>
      <c r="BF6736" s="41"/>
      <c r="BG6736" s="41"/>
      <c r="BH6736" s="41"/>
      <c r="BI6736" s="41"/>
      <c r="BJ6736" s="41"/>
      <c r="BK6736" s="41"/>
      <c r="BL6736" s="41"/>
      <c r="BM6736" s="41"/>
      <c r="BN6736" s="41"/>
      <c r="BO6736" s="41"/>
      <c r="BP6736" s="108"/>
      <c r="CG6736" s="102"/>
      <c r="CI6736" s="45"/>
    </row>
    <row r="6737" spans="37:87" ht="13" customHeight="1">
      <c r="AK6737" s="114"/>
      <c r="AL6737" s="41"/>
      <c r="AM6737" s="41"/>
      <c r="AN6737" s="41"/>
      <c r="AO6737" s="41"/>
      <c r="AP6737" s="41"/>
      <c r="AQ6737" s="41"/>
      <c r="AR6737" s="41"/>
      <c r="AS6737" s="41"/>
      <c r="AT6737" s="41"/>
      <c r="AU6737" s="41"/>
      <c r="AV6737" s="41"/>
      <c r="AW6737" s="41"/>
      <c r="AX6737" s="41"/>
      <c r="AY6737" s="41"/>
      <c r="AZ6737" s="41"/>
      <c r="BA6737" s="41"/>
      <c r="BB6737" s="41"/>
      <c r="BC6737" s="41"/>
      <c r="BD6737" s="41"/>
      <c r="BE6737" s="41"/>
      <c r="BF6737" s="41"/>
      <c r="BG6737" s="41"/>
      <c r="BH6737" s="41"/>
      <c r="BI6737" s="41"/>
      <c r="BJ6737" s="41"/>
      <c r="BK6737" s="41"/>
      <c r="BL6737" s="41"/>
      <c r="BM6737" s="41"/>
      <c r="BN6737" s="41"/>
      <c r="BO6737" s="41"/>
      <c r="BP6737" s="108"/>
      <c r="CG6737" s="102"/>
      <c r="CI6737" s="45"/>
    </row>
    <row r="6738" spans="37:87" ht="13" customHeight="1">
      <c r="AK6738" s="114"/>
      <c r="AL6738" s="41"/>
      <c r="AM6738" s="41"/>
      <c r="AN6738" s="41"/>
      <c r="AO6738" s="41"/>
      <c r="AP6738" s="41"/>
      <c r="AQ6738" s="41"/>
      <c r="AR6738" s="41"/>
      <c r="AS6738" s="41"/>
      <c r="AT6738" s="41"/>
      <c r="AU6738" s="41"/>
      <c r="AV6738" s="41"/>
      <c r="AW6738" s="41"/>
      <c r="AX6738" s="41"/>
      <c r="AY6738" s="41"/>
      <c r="AZ6738" s="41"/>
      <c r="BA6738" s="41"/>
      <c r="BB6738" s="41"/>
      <c r="BC6738" s="41"/>
      <c r="BD6738" s="41"/>
      <c r="BE6738" s="41"/>
      <c r="BF6738" s="41"/>
      <c r="BG6738" s="41"/>
      <c r="BH6738" s="41"/>
      <c r="BI6738" s="41"/>
      <c r="BJ6738" s="41"/>
      <c r="BK6738" s="41"/>
      <c r="BL6738" s="41"/>
      <c r="BM6738" s="41"/>
      <c r="BN6738" s="41"/>
      <c r="BO6738" s="41"/>
      <c r="BP6738" s="108"/>
      <c r="CG6738" s="102"/>
      <c r="CI6738" s="45"/>
    </row>
    <row r="6739" spans="37:87" ht="13" customHeight="1">
      <c r="AK6739" s="114"/>
      <c r="AL6739" s="41"/>
      <c r="AM6739" s="41"/>
      <c r="AN6739" s="41"/>
      <c r="AO6739" s="41"/>
      <c r="AP6739" s="41"/>
      <c r="AQ6739" s="41"/>
      <c r="AR6739" s="41"/>
      <c r="AS6739" s="41"/>
      <c r="AT6739" s="41"/>
      <c r="AU6739" s="41"/>
      <c r="AV6739" s="41"/>
      <c r="AW6739" s="41"/>
      <c r="AX6739" s="41"/>
      <c r="AY6739" s="41"/>
      <c r="AZ6739" s="41"/>
      <c r="BA6739" s="41"/>
      <c r="BB6739" s="41"/>
      <c r="BC6739" s="41"/>
      <c r="BD6739" s="41"/>
      <c r="BE6739" s="41"/>
      <c r="BF6739" s="41"/>
      <c r="BG6739" s="41"/>
      <c r="BH6739" s="41"/>
      <c r="BI6739" s="41"/>
      <c r="BJ6739" s="41"/>
      <c r="BK6739" s="41"/>
      <c r="BL6739" s="41"/>
      <c r="BM6739" s="41"/>
      <c r="BN6739" s="41"/>
      <c r="BO6739" s="41"/>
      <c r="BP6739" s="108"/>
      <c r="CG6739" s="102"/>
      <c r="CI6739" s="45"/>
    </row>
    <row r="6740" spans="37:87" ht="13" customHeight="1">
      <c r="AK6740" s="114"/>
      <c r="AL6740" s="41"/>
      <c r="AM6740" s="41"/>
      <c r="AN6740" s="41"/>
      <c r="AO6740" s="41"/>
      <c r="AP6740" s="41"/>
      <c r="AQ6740" s="41"/>
      <c r="AR6740" s="41"/>
      <c r="AS6740" s="41"/>
      <c r="AT6740" s="41"/>
      <c r="AU6740" s="41"/>
      <c r="AV6740" s="41"/>
      <c r="AW6740" s="41"/>
      <c r="AX6740" s="41"/>
      <c r="AY6740" s="41"/>
      <c r="AZ6740" s="41"/>
      <c r="BA6740" s="41"/>
      <c r="BB6740" s="41"/>
      <c r="BC6740" s="41"/>
      <c r="BD6740" s="41"/>
      <c r="BE6740" s="41"/>
      <c r="BF6740" s="41"/>
      <c r="BG6740" s="41"/>
      <c r="BH6740" s="41"/>
      <c r="BI6740" s="41"/>
      <c r="BJ6740" s="41"/>
      <c r="BK6740" s="41"/>
      <c r="BL6740" s="41"/>
      <c r="BM6740" s="41"/>
      <c r="BN6740" s="41"/>
      <c r="BO6740" s="41"/>
      <c r="BP6740" s="108"/>
      <c r="CG6740" s="102"/>
      <c r="CI6740" s="45"/>
    </row>
    <row r="6741" spans="37:87" ht="13" customHeight="1">
      <c r="AK6741" s="114"/>
      <c r="AL6741" s="41"/>
      <c r="AM6741" s="41"/>
      <c r="AN6741" s="41"/>
      <c r="AO6741" s="41"/>
      <c r="AP6741" s="41"/>
      <c r="AQ6741" s="41"/>
      <c r="AR6741" s="41"/>
      <c r="AS6741" s="41"/>
      <c r="AT6741" s="41"/>
      <c r="AU6741" s="41"/>
      <c r="AV6741" s="41"/>
      <c r="AW6741" s="41"/>
      <c r="AX6741" s="41"/>
      <c r="AY6741" s="41"/>
      <c r="AZ6741" s="41"/>
      <c r="BA6741" s="41"/>
      <c r="BB6741" s="41"/>
      <c r="BC6741" s="41"/>
      <c r="BD6741" s="41"/>
      <c r="BE6741" s="41"/>
      <c r="BF6741" s="41"/>
      <c r="BG6741" s="41"/>
      <c r="BH6741" s="41"/>
      <c r="BI6741" s="41"/>
      <c r="BJ6741" s="41"/>
      <c r="BK6741" s="41"/>
      <c r="BL6741" s="41"/>
      <c r="BM6741" s="41"/>
      <c r="BN6741" s="41"/>
      <c r="BO6741" s="41"/>
      <c r="BP6741" s="108"/>
      <c r="CG6741" s="102"/>
      <c r="CI6741" s="45"/>
    </row>
    <row r="6742" spans="37:87" ht="13" customHeight="1">
      <c r="AK6742" s="114"/>
      <c r="AL6742" s="41"/>
      <c r="AM6742" s="41"/>
      <c r="AN6742" s="41"/>
      <c r="AO6742" s="41"/>
      <c r="AP6742" s="41"/>
      <c r="AQ6742" s="41"/>
      <c r="AR6742" s="41"/>
      <c r="AS6742" s="41"/>
      <c r="AT6742" s="41"/>
      <c r="AU6742" s="41"/>
      <c r="AV6742" s="41"/>
      <c r="AW6742" s="41"/>
      <c r="AX6742" s="41"/>
      <c r="AY6742" s="41"/>
      <c r="AZ6742" s="41"/>
      <c r="BA6742" s="41"/>
      <c r="BB6742" s="41"/>
      <c r="BC6742" s="41"/>
      <c r="BD6742" s="41"/>
      <c r="BE6742" s="41"/>
      <c r="BF6742" s="41"/>
      <c r="BG6742" s="41"/>
      <c r="BH6742" s="41"/>
      <c r="BI6742" s="41"/>
      <c r="BJ6742" s="41"/>
      <c r="BK6742" s="41"/>
      <c r="BL6742" s="41"/>
      <c r="BM6742" s="41"/>
      <c r="BN6742" s="41"/>
      <c r="BO6742" s="41"/>
      <c r="BP6742" s="108"/>
      <c r="CG6742" s="102"/>
      <c r="CI6742" s="45"/>
    </row>
    <row r="6743" spans="37:87" ht="13" customHeight="1">
      <c r="AK6743" s="114"/>
      <c r="AL6743" s="41"/>
      <c r="AM6743" s="41"/>
      <c r="AN6743" s="41"/>
      <c r="AO6743" s="41"/>
      <c r="AP6743" s="41"/>
      <c r="AQ6743" s="41"/>
      <c r="AR6743" s="41"/>
      <c r="AS6743" s="41"/>
      <c r="AT6743" s="41"/>
      <c r="AU6743" s="41"/>
      <c r="AV6743" s="41"/>
      <c r="AW6743" s="41"/>
      <c r="AX6743" s="41"/>
      <c r="AY6743" s="41"/>
      <c r="AZ6743" s="41"/>
      <c r="BA6743" s="41"/>
      <c r="BB6743" s="41"/>
      <c r="BC6743" s="41"/>
      <c r="BD6743" s="41"/>
      <c r="BE6743" s="41"/>
      <c r="BF6743" s="41"/>
      <c r="BG6743" s="41"/>
      <c r="BH6743" s="41"/>
      <c r="BI6743" s="41"/>
      <c r="BJ6743" s="41"/>
      <c r="BK6743" s="41"/>
      <c r="BL6743" s="41"/>
      <c r="BM6743" s="41"/>
      <c r="BN6743" s="41"/>
      <c r="BO6743" s="41"/>
      <c r="BP6743" s="108"/>
      <c r="CG6743" s="102"/>
      <c r="CI6743" s="45"/>
    </row>
    <row r="6744" spans="37:87" ht="13" customHeight="1">
      <c r="AK6744" s="114"/>
      <c r="AL6744" s="41"/>
      <c r="AM6744" s="41"/>
      <c r="AN6744" s="41"/>
      <c r="AO6744" s="41"/>
      <c r="AP6744" s="41"/>
      <c r="AQ6744" s="41"/>
      <c r="AR6744" s="41"/>
      <c r="AS6744" s="41"/>
      <c r="AT6744" s="41"/>
      <c r="AU6744" s="41"/>
      <c r="AV6744" s="41"/>
      <c r="AW6744" s="41"/>
      <c r="AX6744" s="41"/>
      <c r="AY6744" s="41"/>
      <c r="AZ6744" s="41"/>
      <c r="BA6744" s="41"/>
      <c r="BB6744" s="41"/>
      <c r="BC6744" s="41"/>
      <c r="BD6744" s="41"/>
      <c r="BE6744" s="41"/>
      <c r="BF6744" s="41"/>
      <c r="BG6744" s="41"/>
      <c r="BH6744" s="41"/>
      <c r="BI6744" s="41"/>
      <c r="BJ6744" s="41"/>
      <c r="BK6744" s="41"/>
      <c r="BL6744" s="41"/>
      <c r="BM6744" s="41"/>
      <c r="BN6744" s="41"/>
      <c r="BO6744" s="41"/>
      <c r="BP6744" s="108"/>
      <c r="CG6744" s="102"/>
      <c r="CI6744" s="45"/>
    </row>
    <row r="6745" spans="37:87" ht="13" customHeight="1">
      <c r="AK6745" s="114"/>
      <c r="AL6745" s="41"/>
      <c r="AM6745" s="41"/>
      <c r="AN6745" s="41"/>
      <c r="AO6745" s="41"/>
      <c r="AP6745" s="41"/>
      <c r="AQ6745" s="41"/>
      <c r="AR6745" s="41"/>
      <c r="AS6745" s="41"/>
      <c r="AT6745" s="41"/>
      <c r="AU6745" s="41"/>
      <c r="AV6745" s="41"/>
      <c r="AW6745" s="41"/>
      <c r="AX6745" s="41"/>
      <c r="AY6745" s="41"/>
      <c r="AZ6745" s="41"/>
      <c r="BA6745" s="41"/>
      <c r="BB6745" s="41"/>
      <c r="BC6745" s="41"/>
      <c r="BD6745" s="41"/>
      <c r="BE6745" s="41"/>
      <c r="BF6745" s="41"/>
      <c r="BG6745" s="41"/>
      <c r="BH6745" s="41"/>
      <c r="BI6745" s="41"/>
      <c r="BJ6745" s="41"/>
      <c r="BK6745" s="41"/>
      <c r="BL6745" s="41"/>
      <c r="BM6745" s="41"/>
      <c r="BN6745" s="41"/>
      <c r="BO6745" s="41"/>
      <c r="BP6745" s="108"/>
      <c r="CG6745" s="102"/>
      <c r="CI6745" s="45"/>
    </row>
    <row r="6746" spans="37:87" ht="13" customHeight="1">
      <c r="AK6746" s="114"/>
      <c r="AL6746" s="41"/>
      <c r="AM6746" s="41"/>
      <c r="AN6746" s="41"/>
      <c r="AO6746" s="41"/>
      <c r="AP6746" s="41"/>
      <c r="AQ6746" s="41"/>
      <c r="AR6746" s="41"/>
      <c r="AS6746" s="41"/>
      <c r="AT6746" s="41"/>
      <c r="AU6746" s="41"/>
      <c r="AV6746" s="41"/>
      <c r="AW6746" s="41"/>
      <c r="AX6746" s="41"/>
      <c r="AY6746" s="41"/>
      <c r="AZ6746" s="41"/>
      <c r="BA6746" s="41"/>
      <c r="BB6746" s="41"/>
      <c r="BC6746" s="41"/>
      <c r="BD6746" s="41"/>
      <c r="BE6746" s="41"/>
      <c r="BF6746" s="41"/>
      <c r="BG6746" s="41"/>
      <c r="BH6746" s="41"/>
      <c r="BI6746" s="41"/>
      <c r="BJ6746" s="41"/>
      <c r="BK6746" s="41"/>
      <c r="BL6746" s="41"/>
      <c r="BM6746" s="41"/>
      <c r="BN6746" s="41"/>
      <c r="BO6746" s="41"/>
      <c r="BP6746" s="108"/>
      <c r="CG6746" s="102"/>
      <c r="CI6746" s="45"/>
    </row>
    <row r="6747" spans="37:87" ht="13" customHeight="1">
      <c r="AK6747" s="114"/>
      <c r="AL6747" s="41"/>
      <c r="AM6747" s="41"/>
      <c r="AN6747" s="41"/>
      <c r="AO6747" s="41"/>
      <c r="AP6747" s="41"/>
      <c r="AQ6747" s="41"/>
      <c r="AR6747" s="41"/>
      <c r="AS6747" s="41"/>
      <c r="AT6747" s="41"/>
      <c r="AU6747" s="41"/>
      <c r="AV6747" s="41"/>
      <c r="AW6747" s="41"/>
      <c r="AX6747" s="41"/>
      <c r="AY6747" s="41"/>
      <c r="AZ6747" s="41"/>
      <c r="BA6747" s="41"/>
      <c r="BB6747" s="41"/>
      <c r="BC6747" s="41"/>
      <c r="BD6747" s="41"/>
      <c r="BE6747" s="41"/>
      <c r="BF6747" s="41"/>
      <c r="BG6747" s="41"/>
      <c r="BH6747" s="41"/>
      <c r="BI6747" s="41"/>
      <c r="BJ6747" s="41"/>
      <c r="BK6747" s="41"/>
      <c r="BL6747" s="41"/>
      <c r="BM6747" s="41"/>
      <c r="BN6747" s="41"/>
      <c r="BO6747" s="41"/>
      <c r="BP6747" s="108"/>
      <c r="CG6747" s="102"/>
      <c r="CI6747" s="45"/>
    </row>
    <row r="6748" spans="37:87" ht="13" customHeight="1">
      <c r="AK6748" s="114"/>
      <c r="AL6748" s="41"/>
      <c r="AM6748" s="41"/>
      <c r="AN6748" s="41"/>
      <c r="AO6748" s="41"/>
      <c r="AP6748" s="41"/>
      <c r="AQ6748" s="41"/>
      <c r="AR6748" s="41"/>
      <c r="AS6748" s="41"/>
      <c r="AT6748" s="41"/>
      <c r="AU6748" s="41"/>
      <c r="AV6748" s="41"/>
      <c r="AW6748" s="41"/>
      <c r="AX6748" s="41"/>
      <c r="AY6748" s="41"/>
      <c r="AZ6748" s="41"/>
      <c r="BA6748" s="41"/>
      <c r="BB6748" s="41"/>
      <c r="BC6748" s="41"/>
      <c r="BD6748" s="41"/>
      <c r="BE6748" s="41"/>
      <c r="BF6748" s="41"/>
      <c r="BG6748" s="41"/>
      <c r="BH6748" s="41"/>
      <c r="BI6748" s="41"/>
      <c r="BJ6748" s="41"/>
      <c r="BK6748" s="41"/>
      <c r="BL6748" s="41"/>
      <c r="BM6748" s="41"/>
      <c r="BN6748" s="41"/>
      <c r="BO6748" s="41"/>
      <c r="BP6748" s="108"/>
      <c r="CG6748" s="102"/>
      <c r="CI6748" s="45"/>
    </row>
    <row r="6749" spans="37:87" ht="13" customHeight="1">
      <c r="AK6749" s="114"/>
      <c r="AL6749" s="41"/>
      <c r="AM6749" s="41"/>
      <c r="AN6749" s="41"/>
      <c r="AO6749" s="41"/>
      <c r="AP6749" s="41"/>
      <c r="AQ6749" s="41"/>
      <c r="AR6749" s="41"/>
      <c r="AS6749" s="41"/>
      <c r="AT6749" s="41"/>
      <c r="AU6749" s="41"/>
      <c r="AV6749" s="41"/>
      <c r="AW6749" s="41"/>
      <c r="AX6749" s="41"/>
      <c r="AY6749" s="41"/>
      <c r="AZ6749" s="41"/>
      <c r="BA6749" s="41"/>
      <c r="BB6749" s="41"/>
      <c r="BC6749" s="41"/>
      <c r="BD6749" s="41"/>
      <c r="BE6749" s="41"/>
      <c r="BF6749" s="41"/>
      <c r="BG6749" s="41"/>
      <c r="BH6749" s="41"/>
      <c r="BI6749" s="41"/>
      <c r="BJ6749" s="41"/>
      <c r="BK6749" s="41"/>
      <c r="BL6749" s="41"/>
      <c r="BM6749" s="41"/>
      <c r="BN6749" s="41"/>
      <c r="BO6749" s="41"/>
      <c r="BP6749" s="108"/>
      <c r="CG6749" s="102"/>
      <c r="CI6749" s="45"/>
    </row>
    <row r="6750" spans="37:87" ht="13" customHeight="1">
      <c r="AK6750" s="114"/>
      <c r="AL6750" s="41"/>
      <c r="AM6750" s="41"/>
      <c r="AN6750" s="41"/>
      <c r="AO6750" s="41"/>
      <c r="AP6750" s="41"/>
      <c r="AQ6750" s="41"/>
      <c r="AR6750" s="41"/>
      <c r="AS6750" s="41"/>
      <c r="AT6750" s="41"/>
      <c r="AU6750" s="41"/>
      <c r="AV6750" s="41"/>
      <c r="AW6750" s="41"/>
      <c r="AX6750" s="41"/>
      <c r="AY6750" s="41"/>
      <c r="AZ6750" s="41"/>
      <c r="BA6750" s="41"/>
      <c r="BB6750" s="41"/>
      <c r="BC6750" s="41"/>
      <c r="BD6750" s="41"/>
      <c r="BE6750" s="41"/>
      <c r="BF6750" s="41"/>
      <c r="BG6750" s="41"/>
      <c r="BH6750" s="41"/>
      <c r="BI6750" s="41"/>
      <c r="BJ6750" s="41"/>
      <c r="BK6750" s="41"/>
      <c r="BL6750" s="41"/>
      <c r="BM6750" s="41"/>
      <c r="BN6750" s="41"/>
      <c r="BO6750" s="41"/>
      <c r="BP6750" s="108"/>
      <c r="CG6750" s="102"/>
      <c r="CI6750" s="45"/>
    </row>
    <row r="6751" spans="37:87" ht="13" customHeight="1">
      <c r="AK6751" s="114"/>
      <c r="AL6751" s="41"/>
      <c r="AM6751" s="41"/>
      <c r="AN6751" s="41"/>
      <c r="AO6751" s="41"/>
      <c r="AP6751" s="41"/>
      <c r="AQ6751" s="41"/>
      <c r="AR6751" s="41"/>
      <c r="AS6751" s="41"/>
      <c r="AT6751" s="41"/>
      <c r="AU6751" s="41"/>
      <c r="AV6751" s="41"/>
      <c r="AW6751" s="41"/>
      <c r="AX6751" s="41"/>
      <c r="AY6751" s="41"/>
      <c r="AZ6751" s="41"/>
      <c r="BA6751" s="41"/>
      <c r="BB6751" s="41"/>
      <c r="BC6751" s="41"/>
      <c r="BD6751" s="41"/>
      <c r="BE6751" s="41"/>
      <c r="BF6751" s="41"/>
      <c r="BG6751" s="41"/>
      <c r="BH6751" s="41"/>
      <c r="BI6751" s="41"/>
      <c r="BJ6751" s="41"/>
      <c r="BK6751" s="41"/>
      <c r="BL6751" s="41"/>
      <c r="BM6751" s="41"/>
      <c r="BN6751" s="41"/>
      <c r="BO6751" s="41"/>
      <c r="BP6751" s="108"/>
      <c r="CG6751" s="102"/>
      <c r="CI6751" s="45"/>
    </row>
    <row r="6752" spans="37:87" ht="13" customHeight="1">
      <c r="AK6752" s="114"/>
      <c r="AL6752" s="41"/>
      <c r="AM6752" s="41"/>
      <c r="AN6752" s="41"/>
      <c r="AO6752" s="41"/>
      <c r="AP6752" s="41"/>
      <c r="AQ6752" s="41"/>
      <c r="AR6752" s="41"/>
      <c r="AS6752" s="41"/>
      <c r="AT6752" s="41"/>
      <c r="AU6752" s="41"/>
      <c r="AV6752" s="41"/>
      <c r="AW6752" s="41"/>
      <c r="AX6752" s="41"/>
      <c r="AY6752" s="41"/>
      <c r="AZ6752" s="41"/>
      <c r="BA6752" s="41"/>
      <c r="BB6752" s="41"/>
      <c r="BC6752" s="41"/>
      <c r="BD6752" s="41"/>
      <c r="BE6752" s="41"/>
      <c r="BF6752" s="41"/>
      <c r="BG6752" s="41"/>
      <c r="BH6752" s="41"/>
      <c r="BI6752" s="41"/>
      <c r="BJ6752" s="41"/>
      <c r="BK6752" s="41"/>
      <c r="BL6752" s="41"/>
      <c r="BM6752" s="41"/>
      <c r="BN6752" s="41"/>
      <c r="BO6752" s="41"/>
      <c r="BP6752" s="108"/>
      <c r="CG6752" s="102"/>
      <c r="CI6752" s="45"/>
    </row>
    <row r="6753" spans="37:87" ht="13" customHeight="1">
      <c r="AK6753" s="114"/>
      <c r="AL6753" s="41"/>
      <c r="AM6753" s="41"/>
      <c r="AN6753" s="41"/>
      <c r="AO6753" s="41"/>
      <c r="AP6753" s="41"/>
      <c r="AQ6753" s="41"/>
      <c r="AR6753" s="41"/>
      <c r="AS6753" s="41"/>
      <c r="AT6753" s="41"/>
      <c r="AU6753" s="41"/>
      <c r="AV6753" s="41"/>
      <c r="AW6753" s="41"/>
      <c r="AX6753" s="41"/>
      <c r="AY6753" s="41"/>
      <c r="AZ6753" s="41"/>
      <c r="BA6753" s="41"/>
      <c r="BB6753" s="41"/>
      <c r="BC6753" s="41"/>
      <c r="BD6753" s="41"/>
      <c r="BE6753" s="41"/>
      <c r="BF6753" s="41"/>
      <c r="BG6753" s="41"/>
      <c r="BH6753" s="41"/>
      <c r="BI6753" s="41"/>
      <c r="BJ6753" s="41"/>
      <c r="BK6753" s="41"/>
      <c r="BL6753" s="41"/>
      <c r="BM6753" s="41"/>
      <c r="BN6753" s="41"/>
      <c r="BO6753" s="41"/>
      <c r="BP6753" s="108"/>
      <c r="CG6753" s="102"/>
      <c r="CI6753" s="45"/>
    </row>
    <row r="6754" spans="37:87" ht="13" customHeight="1">
      <c r="AK6754" s="114"/>
      <c r="AL6754" s="41"/>
      <c r="AM6754" s="41"/>
      <c r="AN6754" s="41"/>
      <c r="AO6754" s="41"/>
      <c r="AP6754" s="41"/>
      <c r="AQ6754" s="41"/>
      <c r="AR6754" s="41"/>
      <c r="AS6754" s="41"/>
      <c r="AT6754" s="41"/>
      <c r="AU6754" s="41"/>
      <c r="AV6754" s="41"/>
      <c r="AW6754" s="41"/>
      <c r="AX6754" s="41"/>
      <c r="AY6754" s="41"/>
      <c r="AZ6754" s="41"/>
      <c r="BA6754" s="41"/>
      <c r="BB6754" s="41"/>
      <c r="BC6754" s="41"/>
      <c r="BD6754" s="41"/>
      <c r="BE6754" s="41"/>
      <c r="BF6754" s="41"/>
      <c r="BG6754" s="41"/>
      <c r="BH6754" s="41"/>
      <c r="BI6754" s="41"/>
      <c r="BJ6754" s="41"/>
      <c r="BK6754" s="41"/>
      <c r="BL6754" s="41"/>
      <c r="BM6754" s="41"/>
      <c r="BN6754" s="41"/>
      <c r="BO6754" s="41"/>
      <c r="BP6754" s="108"/>
      <c r="CG6754" s="102"/>
      <c r="CI6754" s="45"/>
    </row>
    <row r="6755" spans="37:87" ht="13" customHeight="1">
      <c r="AK6755" s="114"/>
      <c r="AL6755" s="41"/>
      <c r="AM6755" s="41"/>
      <c r="AN6755" s="41"/>
      <c r="AO6755" s="41"/>
      <c r="AP6755" s="41"/>
      <c r="AQ6755" s="41"/>
      <c r="AR6755" s="41"/>
      <c r="AS6755" s="41"/>
      <c r="AT6755" s="41"/>
      <c r="AU6755" s="41"/>
      <c r="AV6755" s="41"/>
      <c r="AW6755" s="41"/>
      <c r="AX6755" s="41"/>
      <c r="AY6755" s="41"/>
      <c r="AZ6755" s="41"/>
      <c r="BA6755" s="41"/>
      <c r="BB6755" s="41"/>
      <c r="BC6755" s="41"/>
      <c r="BD6755" s="41"/>
      <c r="BE6755" s="41"/>
      <c r="BF6755" s="41"/>
      <c r="BG6755" s="41"/>
      <c r="BH6755" s="41"/>
      <c r="BI6755" s="41"/>
      <c r="BJ6755" s="41"/>
      <c r="BK6755" s="41"/>
      <c r="BL6755" s="41"/>
      <c r="BM6755" s="41"/>
      <c r="BN6755" s="41"/>
      <c r="BO6755" s="41"/>
      <c r="BP6755" s="108"/>
      <c r="CG6755" s="102"/>
      <c r="CI6755" s="45"/>
    </row>
    <row r="6756" spans="37:87" ht="13" customHeight="1">
      <c r="AK6756" s="114"/>
      <c r="AL6756" s="41"/>
      <c r="AM6756" s="41"/>
      <c r="AN6756" s="41"/>
      <c r="AO6756" s="41"/>
      <c r="AP6756" s="41"/>
      <c r="AQ6756" s="41"/>
      <c r="AR6756" s="41"/>
      <c r="AS6756" s="41"/>
      <c r="AT6756" s="41"/>
      <c r="AU6756" s="41"/>
      <c r="AV6756" s="41"/>
      <c r="AW6756" s="41"/>
      <c r="AX6756" s="41"/>
      <c r="AY6756" s="41"/>
      <c r="AZ6756" s="41"/>
      <c r="BA6756" s="41"/>
      <c r="BB6756" s="41"/>
      <c r="BC6756" s="41"/>
      <c r="BD6756" s="41"/>
      <c r="BE6756" s="41"/>
      <c r="BF6756" s="41"/>
      <c r="BG6756" s="41"/>
      <c r="BH6756" s="41"/>
      <c r="BI6756" s="41"/>
      <c r="BJ6756" s="41"/>
      <c r="BK6756" s="41"/>
      <c r="BL6756" s="41"/>
      <c r="BM6756" s="41"/>
      <c r="BN6756" s="41"/>
      <c r="BO6756" s="41"/>
      <c r="BP6756" s="108"/>
      <c r="CG6756" s="102"/>
      <c r="CI6756" s="45"/>
    </row>
    <row r="6757" spans="37:87" ht="13" customHeight="1">
      <c r="AK6757" s="114"/>
      <c r="AL6757" s="41"/>
      <c r="AM6757" s="41"/>
      <c r="AN6757" s="41"/>
      <c r="AO6757" s="41"/>
      <c r="AP6757" s="41"/>
      <c r="AQ6757" s="41"/>
      <c r="AR6757" s="41"/>
      <c r="AS6757" s="41"/>
      <c r="AT6757" s="41"/>
      <c r="AU6757" s="41"/>
      <c r="AV6757" s="41"/>
      <c r="AW6757" s="41"/>
      <c r="AX6757" s="41"/>
      <c r="AY6757" s="41"/>
      <c r="AZ6757" s="41"/>
      <c r="BA6757" s="41"/>
      <c r="BB6757" s="41"/>
      <c r="BC6757" s="41"/>
      <c r="BD6757" s="41"/>
      <c r="BE6757" s="41"/>
      <c r="BF6757" s="41"/>
      <c r="BG6757" s="41"/>
      <c r="BH6757" s="41"/>
      <c r="BI6757" s="41"/>
      <c r="BJ6757" s="41"/>
      <c r="BK6757" s="41"/>
      <c r="BL6757" s="41"/>
      <c r="BM6757" s="41"/>
      <c r="BN6757" s="41"/>
      <c r="BO6757" s="41"/>
      <c r="BP6757" s="108"/>
      <c r="CG6757" s="102"/>
      <c r="CI6757" s="45"/>
    </row>
    <row r="6758" spans="37:87" ht="13" customHeight="1">
      <c r="AK6758" s="114"/>
      <c r="AL6758" s="41"/>
      <c r="AM6758" s="41"/>
      <c r="AN6758" s="41"/>
      <c r="AO6758" s="41"/>
      <c r="AP6758" s="41"/>
      <c r="AQ6758" s="41"/>
      <c r="AR6758" s="41"/>
      <c r="AS6758" s="41"/>
      <c r="AT6758" s="41"/>
      <c r="AU6758" s="41"/>
      <c r="AV6758" s="41"/>
      <c r="AW6758" s="41"/>
      <c r="AX6758" s="41"/>
      <c r="AY6758" s="41"/>
      <c r="AZ6758" s="41"/>
      <c r="BA6758" s="41"/>
      <c r="BB6758" s="41"/>
      <c r="BC6758" s="41"/>
      <c r="BD6758" s="41"/>
      <c r="BE6758" s="41"/>
      <c r="BF6758" s="41"/>
      <c r="BG6758" s="41"/>
      <c r="BH6758" s="41"/>
      <c r="BI6758" s="41"/>
      <c r="BJ6758" s="41"/>
      <c r="BK6758" s="41"/>
      <c r="BL6758" s="41"/>
      <c r="BM6758" s="41"/>
      <c r="BN6758" s="41"/>
      <c r="BO6758" s="41"/>
      <c r="BP6758" s="108"/>
      <c r="CG6758" s="102"/>
      <c r="CI6758" s="45"/>
    </row>
    <row r="6759" spans="37:87" ht="13" customHeight="1">
      <c r="AK6759" s="114"/>
      <c r="AL6759" s="41"/>
      <c r="AM6759" s="41"/>
      <c r="AN6759" s="41"/>
      <c r="AO6759" s="41"/>
      <c r="AP6759" s="41"/>
      <c r="AQ6759" s="41"/>
      <c r="AR6759" s="41"/>
      <c r="AS6759" s="41"/>
      <c r="AT6759" s="41"/>
      <c r="AU6759" s="41"/>
      <c r="AV6759" s="41"/>
      <c r="AW6759" s="41"/>
      <c r="AX6759" s="41"/>
      <c r="AY6759" s="41"/>
      <c r="AZ6759" s="41"/>
      <c r="BA6759" s="41"/>
      <c r="BB6759" s="41"/>
      <c r="BC6759" s="41"/>
      <c r="BD6759" s="41"/>
      <c r="BE6759" s="41"/>
      <c r="BF6759" s="41"/>
      <c r="BG6759" s="41"/>
      <c r="BH6759" s="41"/>
      <c r="BI6759" s="41"/>
      <c r="BJ6759" s="41"/>
      <c r="BK6759" s="41"/>
      <c r="BL6759" s="41"/>
      <c r="BM6759" s="41"/>
      <c r="BN6759" s="41"/>
      <c r="BO6759" s="41"/>
      <c r="BP6759" s="108"/>
      <c r="CG6759" s="102"/>
      <c r="CI6759" s="45"/>
    </row>
    <row r="6760" spans="37:87" ht="13" customHeight="1">
      <c r="AK6760" s="114"/>
      <c r="AL6760" s="41"/>
      <c r="AM6760" s="41"/>
      <c r="AN6760" s="41"/>
      <c r="AO6760" s="41"/>
      <c r="AP6760" s="41"/>
      <c r="AQ6760" s="41"/>
      <c r="AR6760" s="41"/>
      <c r="AS6760" s="41"/>
      <c r="AT6760" s="41"/>
      <c r="AU6760" s="41"/>
      <c r="AV6760" s="41"/>
      <c r="AW6760" s="41"/>
      <c r="AX6760" s="41"/>
      <c r="AY6760" s="41"/>
      <c r="AZ6760" s="41"/>
      <c r="BA6760" s="41"/>
      <c r="BB6760" s="41"/>
      <c r="BC6760" s="41"/>
      <c r="BD6760" s="41"/>
      <c r="BE6760" s="41"/>
      <c r="BF6760" s="41"/>
      <c r="BG6760" s="41"/>
      <c r="BH6760" s="41"/>
      <c r="BI6760" s="41"/>
      <c r="BJ6760" s="41"/>
      <c r="BK6760" s="41"/>
      <c r="BL6760" s="41"/>
      <c r="BM6760" s="41"/>
      <c r="BN6760" s="41"/>
      <c r="BO6760" s="41"/>
      <c r="BP6760" s="108"/>
      <c r="CG6760" s="102"/>
      <c r="CI6760" s="45"/>
    </row>
    <row r="6761" spans="37:87" ht="13" customHeight="1">
      <c r="AK6761" s="114"/>
      <c r="AL6761" s="41"/>
      <c r="AM6761" s="41"/>
      <c r="AN6761" s="41"/>
      <c r="AO6761" s="41"/>
      <c r="AP6761" s="41"/>
      <c r="AQ6761" s="41"/>
      <c r="AR6761" s="41"/>
      <c r="AS6761" s="41"/>
      <c r="AT6761" s="41"/>
      <c r="AU6761" s="41"/>
      <c r="AV6761" s="41"/>
      <c r="AW6761" s="41"/>
      <c r="AX6761" s="41"/>
      <c r="AY6761" s="41"/>
      <c r="AZ6761" s="41"/>
      <c r="BA6761" s="41"/>
      <c r="BB6761" s="41"/>
      <c r="BC6761" s="41"/>
      <c r="BD6761" s="41"/>
      <c r="BE6761" s="41"/>
      <c r="BF6761" s="41"/>
      <c r="BG6761" s="41"/>
      <c r="BH6761" s="41"/>
      <c r="BI6761" s="41"/>
      <c r="BJ6761" s="41"/>
      <c r="BK6761" s="41"/>
      <c r="BL6761" s="41"/>
      <c r="BM6761" s="41"/>
      <c r="BN6761" s="41"/>
      <c r="BO6761" s="41"/>
      <c r="BP6761" s="108"/>
      <c r="CG6761" s="102"/>
      <c r="CI6761" s="45"/>
    </row>
    <row r="6762" spans="37:87" ht="13" customHeight="1">
      <c r="AK6762" s="114"/>
      <c r="AL6762" s="41"/>
      <c r="AM6762" s="41"/>
      <c r="AN6762" s="41"/>
      <c r="AO6762" s="41"/>
      <c r="AP6762" s="41"/>
      <c r="AQ6762" s="41"/>
      <c r="AR6762" s="41"/>
      <c r="AS6762" s="41"/>
      <c r="AT6762" s="41"/>
      <c r="AU6762" s="41"/>
      <c r="AV6762" s="41"/>
      <c r="AW6762" s="41"/>
      <c r="AX6762" s="41"/>
      <c r="AY6762" s="41"/>
      <c r="AZ6762" s="41"/>
      <c r="BA6762" s="41"/>
      <c r="BB6762" s="41"/>
      <c r="BC6762" s="41"/>
      <c r="BD6762" s="41"/>
      <c r="BE6762" s="41"/>
      <c r="BF6762" s="41"/>
      <c r="BG6762" s="41"/>
      <c r="BH6762" s="41"/>
      <c r="BI6762" s="41"/>
      <c r="BJ6762" s="41"/>
      <c r="BK6762" s="41"/>
      <c r="BL6762" s="41"/>
      <c r="BM6762" s="41"/>
      <c r="BN6762" s="41"/>
      <c r="BO6762" s="41"/>
      <c r="BP6762" s="108"/>
      <c r="CG6762" s="102"/>
      <c r="CI6762" s="45"/>
    </row>
    <row r="6763" spans="37:87" ht="13" customHeight="1">
      <c r="AK6763" s="114"/>
      <c r="AL6763" s="41"/>
      <c r="AM6763" s="41"/>
      <c r="AN6763" s="41"/>
      <c r="AO6763" s="41"/>
      <c r="AP6763" s="41"/>
      <c r="AQ6763" s="41"/>
      <c r="AR6763" s="41"/>
      <c r="AS6763" s="41"/>
      <c r="AT6763" s="41"/>
      <c r="AU6763" s="41"/>
      <c r="AV6763" s="41"/>
      <c r="AW6763" s="41"/>
      <c r="AX6763" s="41"/>
      <c r="AY6763" s="41"/>
      <c r="AZ6763" s="41"/>
      <c r="BA6763" s="41"/>
      <c r="BB6763" s="41"/>
      <c r="BC6763" s="41"/>
      <c r="BD6763" s="41"/>
      <c r="BE6763" s="41"/>
      <c r="BF6763" s="41"/>
      <c r="BG6763" s="41"/>
      <c r="BH6763" s="41"/>
      <c r="BI6763" s="41"/>
      <c r="BJ6763" s="41"/>
      <c r="BK6763" s="41"/>
      <c r="BL6763" s="41"/>
      <c r="BM6763" s="41"/>
      <c r="BN6763" s="41"/>
      <c r="BO6763" s="41"/>
      <c r="BP6763" s="108"/>
      <c r="CG6763" s="102"/>
      <c r="CI6763" s="45"/>
    </row>
    <row r="6764" spans="37:87" ht="13" customHeight="1">
      <c r="AK6764" s="114"/>
      <c r="AL6764" s="41"/>
      <c r="AM6764" s="41"/>
      <c r="AN6764" s="41"/>
      <c r="AO6764" s="41"/>
      <c r="AP6764" s="41"/>
      <c r="AQ6764" s="41"/>
      <c r="AR6764" s="41"/>
      <c r="AS6764" s="41"/>
      <c r="AT6764" s="41"/>
      <c r="AU6764" s="41"/>
      <c r="AV6764" s="41"/>
      <c r="AW6764" s="41"/>
      <c r="AX6764" s="41"/>
      <c r="AY6764" s="41"/>
      <c r="AZ6764" s="41"/>
      <c r="BA6764" s="41"/>
      <c r="BB6764" s="41"/>
      <c r="BC6764" s="41"/>
      <c r="BD6764" s="41"/>
      <c r="BE6764" s="41"/>
      <c r="BF6764" s="41"/>
      <c r="BG6764" s="41"/>
      <c r="BH6764" s="41"/>
      <c r="BI6764" s="41"/>
      <c r="BJ6764" s="41"/>
      <c r="BK6764" s="41"/>
      <c r="BL6764" s="41"/>
      <c r="BM6764" s="41"/>
      <c r="BN6764" s="41"/>
      <c r="BO6764" s="41"/>
      <c r="BP6764" s="108"/>
      <c r="CG6764" s="102"/>
      <c r="CI6764" s="45"/>
    </row>
    <row r="6765" spans="37:87" ht="13" customHeight="1">
      <c r="AK6765" s="114"/>
      <c r="AL6765" s="41"/>
      <c r="AM6765" s="41"/>
      <c r="AN6765" s="41"/>
      <c r="AO6765" s="41"/>
      <c r="AP6765" s="41"/>
      <c r="AQ6765" s="41"/>
      <c r="AR6765" s="41"/>
      <c r="AS6765" s="41"/>
      <c r="AT6765" s="41"/>
      <c r="AU6765" s="41"/>
      <c r="AV6765" s="41"/>
      <c r="AW6765" s="41"/>
      <c r="AX6765" s="41"/>
      <c r="AY6765" s="41"/>
      <c r="AZ6765" s="41"/>
      <c r="BA6765" s="41"/>
      <c r="BB6765" s="41"/>
      <c r="BC6765" s="41"/>
      <c r="BD6765" s="41"/>
      <c r="BE6765" s="41"/>
      <c r="BF6765" s="41"/>
      <c r="BG6765" s="41"/>
      <c r="BH6765" s="41"/>
      <c r="BI6765" s="41"/>
      <c r="BJ6765" s="41"/>
      <c r="BK6765" s="41"/>
      <c r="BL6765" s="41"/>
      <c r="BM6765" s="41"/>
      <c r="BN6765" s="41"/>
      <c r="BO6765" s="41"/>
      <c r="BP6765" s="108"/>
      <c r="CG6765" s="102"/>
      <c r="CI6765" s="45"/>
    </row>
    <row r="6766" spans="37:87" ht="13" customHeight="1">
      <c r="AK6766" s="114"/>
      <c r="AL6766" s="41"/>
      <c r="AM6766" s="41"/>
      <c r="AN6766" s="41"/>
      <c r="AO6766" s="41"/>
      <c r="AP6766" s="41"/>
      <c r="AQ6766" s="41"/>
      <c r="AR6766" s="41"/>
      <c r="AS6766" s="41"/>
      <c r="AT6766" s="41"/>
      <c r="AU6766" s="41"/>
      <c r="AV6766" s="41"/>
      <c r="AW6766" s="41"/>
      <c r="AX6766" s="41"/>
      <c r="AY6766" s="41"/>
      <c r="AZ6766" s="41"/>
      <c r="BA6766" s="41"/>
      <c r="BB6766" s="41"/>
      <c r="BC6766" s="41"/>
      <c r="BD6766" s="41"/>
      <c r="BE6766" s="41"/>
      <c r="BF6766" s="41"/>
      <c r="BG6766" s="41"/>
      <c r="BH6766" s="41"/>
      <c r="BI6766" s="41"/>
      <c r="BJ6766" s="41"/>
      <c r="BK6766" s="41"/>
      <c r="BL6766" s="41"/>
      <c r="BM6766" s="41"/>
      <c r="BN6766" s="41"/>
      <c r="BO6766" s="41"/>
      <c r="BP6766" s="108"/>
      <c r="CG6766" s="102"/>
      <c r="CI6766" s="45"/>
    </row>
    <row r="6767" spans="37:87" ht="13" customHeight="1">
      <c r="AK6767" s="114"/>
      <c r="AL6767" s="41"/>
      <c r="AM6767" s="41"/>
      <c r="AN6767" s="41"/>
      <c r="AO6767" s="41"/>
      <c r="AP6767" s="41"/>
      <c r="AQ6767" s="41"/>
      <c r="AR6767" s="41"/>
      <c r="AS6767" s="41"/>
      <c r="AT6767" s="41"/>
      <c r="AU6767" s="41"/>
      <c r="AV6767" s="41"/>
      <c r="AW6767" s="41"/>
      <c r="AX6767" s="41"/>
      <c r="AY6767" s="41"/>
      <c r="AZ6767" s="41"/>
      <c r="BA6767" s="41"/>
      <c r="BB6767" s="41"/>
      <c r="BC6767" s="41"/>
      <c r="BD6767" s="41"/>
      <c r="BE6767" s="41"/>
      <c r="BF6767" s="41"/>
      <c r="BG6767" s="41"/>
      <c r="BH6767" s="41"/>
      <c r="BI6767" s="41"/>
      <c r="BJ6767" s="41"/>
      <c r="BK6767" s="41"/>
      <c r="BL6767" s="41"/>
      <c r="BM6767" s="41"/>
      <c r="BN6767" s="41"/>
      <c r="BO6767" s="41"/>
      <c r="BP6767" s="108"/>
      <c r="CG6767" s="102"/>
      <c r="CI6767" s="45"/>
    </row>
    <row r="6768" spans="37:87" ht="13" customHeight="1">
      <c r="AK6768" s="114"/>
      <c r="AL6768" s="41"/>
      <c r="AM6768" s="41"/>
      <c r="AN6768" s="41"/>
      <c r="AO6768" s="41"/>
      <c r="AP6768" s="41"/>
      <c r="AQ6768" s="41"/>
      <c r="AR6768" s="41"/>
      <c r="AS6768" s="41"/>
      <c r="AT6768" s="41"/>
      <c r="AU6768" s="41"/>
      <c r="AV6768" s="41"/>
      <c r="AW6768" s="41"/>
      <c r="AX6768" s="41"/>
      <c r="AY6768" s="41"/>
      <c r="AZ6768" s="41"/>
      <c r="BA6768" s="41"/>
      <c r="BB6768" s="41"/>
      <c r="BC6768" s="41"/>
      <c r="BD6768" s="41"/>
      <c r="BE6768" s="41"/>
      <c r="BF6768" s="41"/>
      <c r="BG6768" s="41"/>
      <c r="BH6768" s="41"/>
      <c r="BI6768" s="41"/>
      <c r="BJ6768" s="41"/>
      <c r="BK6768" s="41"/>
      <c r="BL6768" s="41"/>
      <c r="BM6768" s="41"/>
      <c r="BN6768" s="41"/>
      <c r="BO6768" s="41"/>
      <c r="BP6768" s="108"/>
      <c r="CG6768" s="102"/>
      <c r="CI6768" s="45"/>
    </row>
    <row r="6769" spans="37:87" ht="13" customHeight="1">
      <c r="AK6769" s="114"/>
      <c r="AL6769" s="41"/>
      <c r="AM6769" s="41"/>
      <c r="AN6769" s="41"/>
      <c r="AO6769" s="41"/>
      <c r="AP6769" s="41"/>
      <c r="AQ6769" s="41"/>
      <c r="AR6769" s="41"/>
      <c r="AS6769" s="41"/>
      <c r="AT6769" s="41"/>
      <c r="AU6769" s="41"/>
      <c r="AV6769" s="41"/>
      <c r="AW6769" s="41"/>
      <c r="AX6769" s="41"/>
      <c r="AY6769" s="41"/>
      <c r="AZ6769" s="41"/>
      <c r="BA6769" s="41"/>
      <c r="BB6769" s="41"/>
      <c r="BC6769" s="41"/>
      <c r="BD6769" s="41"/>
      <c r="BE6769" s="41"/>
      <c r="BF6769" s="41"/>
      <c r="BG6769" s="41"/>
      <c r="BH6769" s="41"/>
      <c r="BI6769" s="41"/>
      <c r="BJ6769" s="41"/>
      <c r="BK6769" s="41"/>
      <c r="BL6769" s="41"/>
      <c r="BM6769" s="41"/>
      <c r="BN6769" s="41"/>
      <c r="BO6769" s="41"/>
      <c r="BP6769" s="108"/>
      <c r="CG6769" s="102"/>
      <c r="CI6769" s="45"/>
    </row>
    <row r="6770" spans="37:87" ht="13" customHeight="1">
      <c r="AK6770" s="114"/>
      <c r="AL6770" s="41"/>
      <c r="AM6770" s="41"/>
      <c r="AN6770" s="41"/>
      <c r="AO6770" s="41"/>
      <c r="AP6770" s="41"/>
      <c r="AQ6770" s="41"/>
      <c r="AR6770" s="41"/>
      <c r="AS6770" s="41"/>
      <c r="AT6770" s="41"/>
      <c r="AU6770" s="41"/>
      <c r="AV6770" s="41"/>
      <c r="AW6770" s="41"/>
      <c r="AX6770" s="41"/>
      <c r="AY6770" s="41"/>
      <c r="AZ6770" s="41"/>
      <c r="BA6770" s="41"/>
      <c r="BB6770" s="41"/>
      <c r="BC6770" s="41"/>
      <c r="BD6770" s="41"/>
      <c r="BE6770" s="41"/>
      <c r="BF6770" s="41"/>
      <c r="BG6770" s="41"/>
      <c r="BH6770" s="41"/>
      <c r="BI6770" s="41"/>
      <c r="BJ6770" s="41"/>
      <c r="BK6770" s="41"/>
      <c r="BL6770" s="41"/>
      <c r="BM6770" s="41"/>
      <c r="BN6770" s="41"/>
      <c r="BO6770" s="41"/>
      <c r="BP6770" s="108"/>
      <c r="CG6770" s="102"/>
      <c r="CI6770" s="45"/>
    </row>
    <row r="6771" spans="37:87" ht="13" customHeight="1">
      <c r="AK6771" s="114"/>
      <c r="AL6771" s="41"/>
      <c r="AM6771" s="41"/>
      <c r="AN6771" s="41"/>
      <c r="AO6771" s="41"/>
      <c r="AP6771" s="41"/>
      <c r="AQ6771" s="41"/>
      <c r="AR6771" s="41"/>
      <c r="AS6771" s="41"/>
      <c r="AT6771" s="41"/>
      <c r="AU6771" s="41"/>
      <c r="AV6771" s="41"/>
      <c r="AW6771" s="41"/>
      <c r="AX6771" s="41"/>
      <c r="AY6771" s="41"/>
      <c r="AZ6771" s="41"/>
      <c r="BA6771" s="41"/>
      <c r="BB6771" s="41"/>
      <c r="BC6771" s="41"/>
      <c r="BD6771" s="41"/>
      <c r="BE6771" s="41"/>
      <c r="BF6771" s="41"/>
      <c r="BG6771" s="41"/>
      <c r="BH6771" s="41"/>
      <c r="BI6771" s="41"/>
      <c r="BJ6771" s="41"/>
      <c r="BK6771" s="41"/>
      <c r="BL6771" s="41"/>
      <c r="BM6771" s="41"/>
      <c r="BN6771" s="41"/>
      <c r="BO6771" s="41"/>
      <c r="BP6771" s="108"/>
      <c r="CG6771" s="102"/>
      <c r="CI6771" s="45"/>
    </row>
    <row r="6772" spans="37:87" ht="13" customHeight="1">
      <c r="AK6772" s="114"/>
      <c r="AL6772" s="41"/>
      <c r="AM6772" s="41"/>
      <c r="AN6772" s="41"/>
      <c r="AO6772" s="41"/>
      <c r="AP6772" s="41"/>
      <c r="AQ6772" s="41"/>
      <c r="AR6772" s="41"/>
      <c r="AS6772" s="41"/>
      <c r="AT6772" s="41"/>
      <c r="AU6772" s="41"/>
      <c r="AV6772" s="41"/>
      <c r="AW6772" s="41"/>
      <c r="AX6772" s="41"/>
      <c r="AY6772" s="41"/>
      <c r="AZ6772" s="41"/>
      <c r="BA6772" s="41"/>
      <c r="BB6772" s="41"/>
      <c r="BC6772" s="41"/>
      <c r="BD6772" s="41"/>
      <c r="BE6772" s="41"/>
      <c r="BF6772" s="41"/>
      <c r="BG6772" s="41"/>
      <c r="BH6772" s="41"/>
      <c r="BI6772" s="41"/>
      <c r="BJ6772" s="41"/>
      <c r="BK6772" s="41"/>
      <c r="BL6772" s="41"/>
      <c r="BM6772" s="41"/>
      <c r="BN6772" s="41"/>
      <c r="BO6772" s="41"/>
      <c r="BP6772" s="108"/>
      <c r="CG6772" s="102"/>
      <c r="CI6772" s="45"/>
    </row>
    <row r="6773" spans="37:87" ht="13" customHeight="1">
      <c r="AK6773" s="114"/>
      <c r="AL6773" s="41"/>
      <c r="AM6773" s="41"/>
      <c r="AN6773" s="41"/>
      <c r="AO6773" s="41"/>
      <c r="AP6773" s="41"/>
      <c r="AQ6773" s="41"/>
      <c r="AR6773" s="41"/>
      <c r="AS6773" s="41"/>
      <c r="AT6773" s="41"/>
      <c r="AU6773" s="41"/>
      <c r="AV6773" s="41"/>
      <c r="AW6773" s="41"/>
      <c r="AX6773" s="41"/>
      <c r="AY6773" s="41"/>
      <c r="AZ6773" s="41"/>
      <c r="BA6773" s="41"/>
      <c r="BB6773" s="41"/>
      <c r="BC6773" s="41"/>
      <c r="BD6773" s="41"/>
      <c r="BE6773" s="41"/>
      <c r="BF6773" s="41"/>
      <c r="BG6773" s="41"/>
      <c r="BH6773" s="41"/>
      <c r="BI6773" s="41"/>
      <c r="BJ6773" s="41"/>
      <c r="BK6773" s="41"/>
      <c r="BL6773" s="41"/>
      <c r="BM6773" s="41"/>
      <c r="BN6773" s="41"/>
      <c r="BO6773" s="41"/>
      <c r="BP6773" s="108"/>
      <c r="CG6773" s="102"/>
      <c r="CI6773" s="45"/>
    </row>
    <row r="6774" spans="37:87" ht="13" customHeight="1">
      <c r="AK6774" s="114"/>
      <c r="AL6774" s="41"/>
      <c r="AM6774" s="41"/>
      <c r="AN6774" s="41"/>
      <c r="AO6774" s="41"/>
      <c r="AP6774" s="41"/>
      <c r="AQ6774" s="41"/>
      <c r="AR6774" s="41"/>
      <c r="AS6774" s="41"/>
      <c r="AT6774" s="41"/>
      <c r="AU6774" s="41"/>
      <c r="AV6774" s="41"/>
      <c r="AW6774" s="41"/>
      <c r="AX6774" s="41"/>
      <c r="AY6774" s="41"/>
      <c r="AZ6774" s="41"/>
      <c r="BA6774" s="41"/>
      <c r="BB6774" s="41"/>
      <c r="BC6774" s="41"/>
      <c r="BD6774" s="41"/>
      <c r="BE6774" s="41"/>
      <c r="BF6774" s="41"/>
      <c r="BG6774" s="41"/>
      <c r="BH6774" s="41"/>
      <c r="BI6774" s="41"/>
      <c r="BJ6774" s="41"/>
      <c r="BK6774" s="41"/>
      <c r="BL6774" s="41"/>
      <c r="BM6774" s="41"/>
      <c r="BN6774" s="41"/>
      <c r="BO6774" s="41"/>
      <c r="BP6774" s="108"/>
      <c r="CG6774" s="102"/>
      <c r="CI6774" s="45"/>
    </row>
    <row r="6775" spans="37:87" ht="13" customHeight="1">
      <c r="AK6775" s="114"/>
      <c r="AL6775" s="41"/>
      <c r="AM6775" s="41"/>
      <c r="AN6775" s="41"/>
      <c r="AO6775" s="41"/>
      <c r="AP6775" s="41"/>
      <c r="AQ6775" s="41"/>
      <c r="AR6775" s="41"/>
      <c r="AS6775" s="41"/>
      <c r="AT6775" s="41"/>
      <c r="AU6775" s="41"/>
      <c r="AV6775" s="41"/>
      <c r="AW6775" s="41"/>
      <c r="AX6775" s="41"/>
      <c r="AY6775" s="41"/>
      <c r="AZ6775" s="41"/>
      <c r="BA6775" s="41"/>
      <c r="BB6775" s="41"/>
      <c r="BC6775" s="41"/>
      <c r="BD6775" s="41"/>
      <c r="BE6775" s="41"/>
      <c r="BF6775" s="41"/>
      <c r="BG6775" s="41"/>
      <c r="BH6775" s="41"/>
      <c r="BI6775" s="41"/>
      <c r="BJ6775" s="41"/>
      <c r="BK6775" s="41"/>
      <c r="BL6775" s="41"/>
      <c r="BM6775" s="41"/>
      <c r="BN6775" s="41"/>
      <c r="BO6775" s="41"/>
      <c r="BP6775" s="108"/>
      <c r="CG6775" s="102"/>
      <c r="CI6775" s="45"/>
    </row>
    <row r="6776" spans="37:87" ht="13" customHeight="1">
      <c r="AK6776" s="114"/>
      <c r="AL6776" s="41"/>
      <c r="AM6776" s="41"/>
      <c r="AN6776" s="41"/>
      <c r="AO6776" s="41"/>
      <c r="AP6776" s="41"/>
      <c r="AQ6776" s="41"/>
      <c r="AR6776" s="41"/>
      <c r="AS6776" s="41"/>
      <c r="AT6776" s="41"/>
      <c r="AU6776" s="41"/>
      <c r="AV6776" s="41"/>
      <c r="AW6776" s="41"/>
      <c r="AX6776" s="41"/>
      <c r="AY6776" s="41"/>
      <c r="AZ6776" s="41"/>
      <c r="BA6776" s="41"/>
      <c r="BB6776" s="41"/>
      <c r="BC6776" s="41"/>
      <c r="BD6776" s="41"/>
      <c r="BE6776" s="41"/>
      <c r="BF6776" s="41"/>
      <c r="BG6776" s="41"/>
      <c r="BH6776" s="41"/>
      <c r="BI6776" s="41"/>
      <c r="BJ6776" s="41"/>
      <c r="BK6776" s="41"/>
      <c r="BL6776" s="41"/>
      <c r="BM6776" s="41"/>
      <c r="BN6776" s="41"/>
      <c r="BO6776" s="41"/>
      <c r="BP6776" s="108"/>
      <c r="CG6776" s="102"/>
      <c r="CI6776" s="45"/>
    </row>
    <row r="6777" spans="37:87" ht="13" customHeight="1">
      <c r="AK6777" s="114"/>
      <c r="AL6777" s="41"/>
      <c r="AM6777" s="41"/>
      <c r="AN6777" s="41"/>
      <c r="AO6777" s="41"/>
      <c r="AP6777" s="41"/>
      <c r="AQ6777" s="41"/>
      <c r="AR6777" s="41"/>
      <c r="AS6777" s="41"/>
      <c r="AT6777" s="41"/>
      <c r="AU6777" s="41"/>
      <c r="AV6777" s="41"/>
      <c r="AW6777" s="41"/>
      <c r="AX6777" s="41"/>
      <c r="AY6777" s="41"/>
      <c r="AZ6777" s="41"/>
      <c r="BA6777" s="41"/>
      <c r="BB6777" s="41"/>
      <c r="BC6777" s="41"/>
      <c r="BD6777" s="41"/>
      <c r="BE6777" s="41"/>
      <c r="BF6777" s="41"/>
      <c r="BG6777" s="41"/>
      <c r="BH6777" s="41"/>
      <c r="BI6777" s="41"/>
      <c r="BJ6777" s="41"/>
      <c r="BK6777" s="41"/>
      <c r="BL6777" s="41"/>
      <c r="BM6777" s="41"/>
      <c r="BN6777" s="41"/>
      <c r="BO6777" s="41"/>
      <c r="BP6777" s="108"/>
      <c r="CG6777" s="102"/>
      <c r="CI6777" s="45"/>
    </row>
    <row r="6778" spans="37:87" ht="13" customHeight="1">
      <c r="AK6778" s="114"/>
      <c r="AL6778" s="41"/>
      <c r="AM6778" s="41"/>
      <c r="AN6778" s="41"/>
      <c r="AO6778" s="41"/>
      <c r="AP6778" s="41"/>
      <c r="AQ6778" s="41"/>
      <c r="AR6778" s="41"/>
      <c r="AS6778" s="41"/>
      <c r="AT6778" s="41"/>
      <c r="AU6778" s="41"/>
      <c r="AV6778" s="41"/>
      <c r="AW6778" s="41"/>
      <c r="AX6778" s="41"/>
      <c r="AY6778" s="41"/>
      <c r="AZ6778" s="41"/>
      <c r="BA6778" s="41"/>
      <c r="BB6778" s="41"/>
      <c r="BC6778" s="41"/>
      <c r="BD6778" s="41"/>
      <c r="BE6778" s="41"/>
      <c r="BF6778" s="41"/>
      <c r="BG6778" s="41"/>
      <c r="BH6778" s="41"/>
      <c r="BI6778" s="41"/>
      <c r="BJ6778" s="41"/>
      <c r="BK6778" s="41"/>
      <c r="BL6778" s="41"/>
      <c r="BM6778" s="41"/>
      <c r="BN6778" s="41"/>
      <c r="BO6778" s="41"/>
      <c r="BP6778" s="108"/>
      <c r="CG6778" s="102"/>
      <c r="CI6778" s="45"/>
    </row>
    <row r="6779" spans="37:87" ht="13" customHeight="1">
      <c r="AK6779" s="114"/>
      <c r="AL6779" s="41"/>
      <c r="AM6779" s="41"/>
      <c r="AN6779" s="41"/>
      <c r="AO6779" s="41"/>
      <c r="AP6779" s="41"/>
      <c r="AQ6779" s="41"/>
      <c r="AR6779" s="41"/>
      <c r="AS6779" s="41"/>
      <c r="AT6779" s="41"/>
      <c r="AU6779" s="41"/>
      <c r="AV6779" s="41"/>
      <c r="AW6779" s="41"/>
      <c r="AX6779" s="41"/>
      <c r="AY6779" s="41"/>
      <c r="AZ6779" s="41"/>
      <c r="BA6779" s="41"/>
      <c r="BB6779" s="41"/>
      <c r="BC6779" s="41"/>
      <c r="BD6779" s="41"/>
      <c r="BE6779" s="41"/>
      <c r="BF6779" s="41"/>
      <c r="BG6779" s="41"/>
      <c r="BH6779" s="41"/>
      <c r="BI6779" s="41"/>
      <c r="BJ6779" s="41"/>
      <c r="BK6779" s="41"/>
      <c r="BL6779" s="41"/>
      <c r="BM6779" s="41"/>
      <c r="BN6779" s="41"/>
      <c r="BO6779" s="41"/>
      <c r="BP6779" s="108"/>
      <c r="CG6779" s="102"/>
      <c r="CI6779" s="45"/>
    </row>
    <row r="6780" spans="37:87" ht="13" customHeight="1">
      <c r="AK6780" s="114"/>
      <c r="AL6780" s="41"/>
      <c r="AM6780" s="41"/>
      <c r="AN6780" s="41"/>
      <c r="AO6780" s="41"/>
      <c r="AP6780" s="41"/>
      <c r="AQ6780" s="41"/>
      <c r="AR6780" s="41"/>
      <c r="AS6780" s="41"/>
      <c r="AT6780" s="41"/>
      <c r="AU6780" s="41"/>
      <c r="AV6780" s="41"/>
      <c r="AW6780" s="41"/>
      <c r="AX6780" s="41"/>
      <c r="AY6780" s="41"/>
      <c r="AZ6780" s="41"/>
      <c r="BA6780" s="41"/>
      <c r="BB6780" s="41"/>
      <c r="BC6780" s="41"/>
      <c r="BD6780" s="41"/>
      <c r="BE6780" s="41"/>
      <c r="BF6780" s="41"/>
      <c r="BG6780" s="41"/>
      <c r="BH6780" s="41"/>
      <c r="BI6780" s="41"/>
      <c r="BJ6780" s="41"/>
      <c r="BK6780" s="41"/>
      <c r="BL6780" s="41"/>
      <c r="BM6780" s="41"/>
      <c r="BN6780" s="41"/>
      <c r="BO6780" s="41"/>
      <c r="BP6780" s="108"/>
      <c r="CG6780" s="102"/>
      <c r="CI6780" s="45"/>
    </row>
    <row r="6781" spans="37:87" ht="13" customHeight="1">
      <c r="AK6781" s="114"/>
      <c r="AL6781" s="41"/>
      <c r="AM6781" s="41"/>
      <c r="AN6781" s="41"/>
      <c r="AO6781" s="41"/>
      <c r="AP6781" s="41"/>
      <c r="AQ6781" s="41"/>
      <c r="AR6781" s="41"/>
      <c r="AS6781" s="41"/>
      <c r="AT6781" s="41"/>
      <c r="AU6781" s="41"/>
      <c r="AV6781" s="41"/>
      <c r="AW6781" s="41"/>
      <c r="AX6781" s="41"/>
      <c r="AY6781" s="41"/>
      <c r="AZ6781" s="41"/>
      <c r="BA6781" s="41"/>
      <c r="BB6781" s="41"/>
      <c r="BC6781" s="41"/>
      <c r="BD6781" s="41"/>
      <c r="BE6781" s="41"/>
      <c r="BF6781" s="41"/>
      <c r="BG6781" s="41"/>
      <c r="BH6781" s="41"/>
      <c r="BI6781" s="41"/>
      <c r="BJ6781" s="41"/>
      <c r="BK6781" s="41"/>
      <c r="BL6781" s="41"/>
      <c r="BM6781" s="41"/>
      <c r="BN6781" s="41"/>
      <c r="BO6781" s="41"/>
      <c r="BP6781" s="108"/>
      <c r="CG6781" s="102"/>
      <c r="CI6781" s="45"/>
    </row>
    <row r="6782" spans="37:87" ht="13" customHeight="1">
      <c r="AK6782" s="114"/>
      <c r="AL6782" s="41"/>
      <c r="AM6782" s="41"/>
      <c r="AN6782" s="41"/>
      <c r="AO6782" s="41"/>
      <c r="AP6782" s="41"/>
      <c r="AQ6782" s="41"/>
      <c r="AR6782" s="41"/>
      <c r="AS6782" s="41"/>
      <c r="AT6782" s="41"/>
      <c r="AU6782" s="41"/>
      <c r="AV6782" s="41"/>
      <c r="AW6782" s="41"/>
      <c r="AX6782" s="41"/>
      <c r="AY6782" s="41"/>
      <c r="AZ6782" s="41"/>
      <c r="BA6782" s="41"/>
      <c r="BB6782" s="41"/>
      <c r="BC6782" s="41"/>
      <c r="BD6782" s="41"/>
      <c r="BE6782" s="41"/>
      <c r="BF6782" s="41"/>
      <c r="BG6782" s="41"/>
      <c r="BH6782" s="41"/>
      <c r="BI6782" s="41"/>
      <c r="BJ6782" s="41"/>
      <c r="BK6782" s="41"/>
      <c r="BL6782" s="41"/>
      <c r="BM6782" s="41"/>
      <c r="BN6782" s="41"/>
      <c r="BO6782" s="41"/>
      <c r="BP6782" s="108"/>
      <c r="CG6782" s="102"/>
      <c r="CI6782" s="45"/>
    </row>
    <row r="6783" spans="37:87" ht="13" customHeight="1">
      <c r="AK6783" s="114"/>
      <c r="AL6783" s="41"/>
      <c r="AM6783" s="41"/>
      <c r="AN6783" s="41"/>
      <c r="AO6783" s="41"/>
      <c r="AP6783" s="41"/>
      <c r="AQ6783" s="41"/>
      <c r="AR6783" s="41"/>
      <c r="AS6783" s="41"/>
      <c r="AT6783" s="41"/>
      <c r="AU6783" s="41"/>
      <c r="AV6783" s="41"/>
      <c r="AW6783" s="41"/>
      <c r="AX6783" s="41"/>
      <c r="AY6783" s="41"/>
      <c r="AZ6783" s="41"/>
      <c r="BA6783" s="41"/>
      <c r="BB6783" s="41"/>
      <c r="BC6783" s="41"/>
      <c r="BD6783" s="41"/>
      <c r="BE6783" s="41"/>
      <c r="BF6783" s="41"/>
      <c r="BG6783" s="41"/>
      <c r="BH6783" s="41"/>
      <c r="BI6783" s="41"/>
      <c r="BJ6783" s="41"/>
      <c r="BK6783" s="41"/>
      <c r="BL6783" s="41"/>
      <c r="BM6783" s="41"/>
      <c r="BN6783" s="41"/>
      <c r="BO6783" s="41"/>
      <c r="BP6783" s="108"/>
      <c r="CG6783" s="102"/>
      <c r="CI6783" s="45"/>
    </row>
    <row r="6784" spans="37:87" ht="13" customHeight="1">
      <c r="AK6784" s="114"/>
      <c r="AL6784" s="41"/>
      <c r="AM6784" s="41"/>
      <c r="AN6784" s="41"/>
      <c r="AO6784" s="41"/>
      <c r="AP6784" s="41"/>
      <c r="AQ6784" s="41"/>
      <c r="AR6784" s="41"/>
      <c r="AS6784" s="41"/>
      <c r="AT6784" s="41"/>
      <c r="AU6784" s="41"/>
      <c r="AV6784" s="41"/>
      <c r="AW6784" s="41"/>
      <c r="AX6784" s="41"/>
      <c r="AY6784" s="41"/>
      <c r="AZ6784" s="41"/>
      <c r="BA6784" s="41"/>
      <c r="BB6784" s="41"/>
      <c r="BC6784" s="41"/>
      <c r="BD6784" s="41"/>
      <c r="BE6784" s="41"/>
      <c r="BF6784" s="41"/>
      <c r="BG6784" s="41"/>
      <c r="BH6784" s="41"/>
      <c r="BI6784" s="41"/>
      <c r="BJ6784" s="41"/>
      <c r="BK6784" s="41"/>
      <c r="BL6784" s="41"/>
      <c r="BM6784" s="41"/>
      <c r="BN6784" s="41"/>
      <c r="BO6784" s="41"/>
      <c r="BP6784" s="108"/>
      <c r="CG6784" s="102"/>
      <c r="CI6784" s="45"/>
    </row>
    <row r="6785" spans="37:87" ht="13" customHeight="1">
      <c r="AK6785" s="114"/>
      <c r="AL6785" s="41"/>
      <c r="AM6785" s="41"/>
      <c r="AN6785" s="41"/>
      <c r="AO6785" s="41"/>
      <c r="AP6785" s="41"/>
      <c r="AQ6785" s="41"/>
      <c r="AR6785" s="41"/>
      <c r="AS6785" s="41"/>
      <c r="AT6785" s="41"/>
      <c r="AU6785" s="41"/>
      <c r="AV6785" s="41"/>
      <c r="AW6785" s="41"/>
      <c r="AX6785" s="41"/>
      <c r="AY6785" s="41"/>
      <c r="AZ6785" s="41"/>
      <c r="BA6785" s="41"/>
      <c r="BB6785" s="41"/>
      <c r="BC6785" s="41"/>
      <c r="BD6785" s="41"/>
      <c r="BE6785" s="41"/>
      <c r="BF6785" s="41"/>
      <c r="BG6785" s="41"/>
      <c r="BH6785" s="41"/>
      <c r="BI6785" s="41"/>
      <c r="BJ6785" s="41"/>
      <c r="BK6785" s="41"/>
      <c r="BL6785" s="41"/>
      <c r="BM6785" s="41"/>
      <c r="BN6785" s="41"/>
      <c r="BO6785" s="41"/>
      <c r="BP6785" s="108"/>
      <c r="CG6785" s="102"/>
      <c r="CI6785" s="45"/>
    </row>
    <row r="6786" spans="37:87" ht="13" customHeight="1">
      <c r="AK6786" s="114"/>
      <c r="AL6786" s="41"/>
      <c r="AM6786" s="41"/>
      <c r="AN6786" s="41"/>
      <c r="AO6786" s="41"/>
      <c r="AP6786" s="41"/>
      <c r="AQ6786" s="41"/>
      <c r="AR6786" s="41"/>
      <c r="AS6786" s="41"/>
      <c r="AT6786" s="41"/>
      <c r="AU6786" s="41"/>
      <c r="AV6786" s="41"/>
      <c r="AW6786" s="41"/>
      <c r="AX6786" s="41"/>
      <c r="AY6786" s="41"/>
      <c r="AZ6786" s="41"/>
      <c r="BA6786" s="41"/>
      <c r="BB6786" s="41"/>
      <c r="BC6786" s="41"/>
      <c r="BD6786" s="41"/>
      <c r="BE6786" s="41"/>
      <c r="BF6786" s="41"/>
      <c r="BG6786" s="41"/>
      <c r="BH6786" s="41"/>
      <c r="BI6786" s="41"/>
      <c r="BJ6786" s="41"/>
      <c r="BK6786" s="41"/>
      <c r="BL6786" s="41"/>
      <c r="BM6786" s="41"/>
      <c r="BN6786" s="41"/>
      <c r="BO6786" s="41"/>
      <c r="BP6786" s="108"/>
      <c r="CG6786" s="102"/>
      <c r="CI6786" s="45"/>
    </row>
    <row r="6787" spans="37:87" ht="13" customHeight="1">
      <c r="AK6787" s="114"/>
      <c r="AL6787" s="41"/>
      <c r="AM6787" s="41"/>
      <c r="AN6787" s="41"/>
      <c r="AO6787" s="41"/>
      <c r="AP6787" s="41"/>
      <c r="AQ6787" s="41"/>
      <c r="AR6787" s="41"/>
      <c r="AS6787" s="41"/>
      <c r="AT6787" s="41"/>
      <c r="AU6787" s="41"/>
      <c r="AV6787" s="41"/>
      <c r="AW6787" s="41"/>
      <c r="AX6787" s="41"/>
      <c r="AY6787" s="41"/>
      <c r="AZ6787" s="41"/>
      <c r="BA6787" s="41"/>
      <c r="BB6787" s="41"/>
      <c r="BC6787" s="41"/>
      <c r="BD6787" s="41"/>
      <c r="BE6787" s="41"/>
      <c r="BF6787" s="41"/>
      <c r="BG6787" s="41"/>
      <c r="BH6787" s="41"/>
      <c r="BI6787" s="41"/>
      <c r="BJ6787" s="41"/>
      <c r="BK6787" s="41"/>
      <c r="BL6787" s="41"/>
      <c r="BM6787" s="41"/>
      <c r="BN6787" s="41"/>
      <c r="BO6787" s="41"/>
      <c r="BP6787" s="108"/>
      <c r="CG6787" s="102"/>
      <c r="CI6787" s="45"/>
    </row>
    <row r="6788" spans="37:87" ht="13" customHeight="1">
      <c r="AK6788" s="114"/>
      <c r="AL6788" s="41"/>
      <c r="AM6788" s="41"/>
      <c r="AN6788" s="41"/>
      <c r="AO6788" s="41"/>
      <c r="AP6788" s="41"/>
      <c r="AQ6788" s="41"/>
      <c r="AR6788" s="41"/>
      <c r="AS6788" s="41"/>
      <c r="AT6788" s="41"/>
      <c r="AU6788" s="41"/>
      <c r="AV6788" s="41"/>
      <c r="AW6788" s="41"/>
      <c r="AX6788" s="41"/>
      <c r="AY6788" s="41"/>
      <c r="AZ6788" s="41"/>
      <c r="BA6788" s="41"/>
      <c r="BB6788" s="41"/>
      <c r="BC6788" s="41"/>
      <c r="BD6788" s="41"/>
      <c r="BE6788" s="41"/>
      <c r="BF6788" s="41"/>
      <c r="BG6788" s="41"/>
      <c r="BH6788" s="41"/>
      <c r="BI6788" s="41"/>
      <c r="BJ6788" s="41"/>
      <c r="BK6788" s="41"/>
      <c r="BL6788" s="41"/>
      <c r="BM6788" s="41"/>
      <c r="BN6788" s="41"/>
      <c r="BO6788" s="41"/>
      <c r="BP6788" s="108"/>
      <c r="CG6788" s="102"/>
      <c r="CI6788" s="45"/>
    </row>
    <row r="6789" spans="37:87" ht="13" customHeight="1">
      <c r="AK6789" s="114"/>
      <c r="AL6789" s="41"/>
      <c r="AM6789" s="41"/>
      <c r="AN6789" s="41"/>
      <c r="AO6789" s="41"/>
      <c r="AP6789" s="41"/>
      <c r="AQ6789" s="41"/>
      <c r="AR6789" s="41"/>
      <c r="AS6789" s="41"/>
      <c r="AT6789" s="41"/>
      <c r="AU6789" s="41"/>
      <c r="AV6789" s="41"/>
      <c r="AW6789" s="41"/>
      <c r="AX6789" s="41"/>
      <c r="AY6789" s="41"/>
      <c r="AZ6789" s="41"/>
      <c r="BA6789" s="41"/>
      <c r="BB6789" s="41"/>
      <c r="BC6789" s="41"/>
      <c r="BD6789" s="41"/>
      <c r="BE6789" s="41"/>
      <c r="BF6789" s="41"/>
      <c r="BG6789" s="41"/>
      <c r="BH6789" s="41"/>
      <c r="BI6789" s="41"/>
      <c r="BJ6789" s="41"/>
      <c r="BK6789" s="41"/>
      <c r="BL6789" s="41"/>
      <c r="BM6789" s="41"/>
      <c r="BN6789" s="41"/>
      <c r="BO6789" s="41"/>
      <c r="BP6789" s="108"/>
      <c r="CG6789" s="102"/>
      <c r="CI6789" s="45"/>
    </row>
    <row r="6790" spans="37:87" ht="13" customHeight="1">
      <c r="AK6790" s="114"/>
      <c r="AL6790" s="41"/>
      <c r="AM6790" s="41"/>
      <c r="AN6790" s="41"/>
      <c r="AO6790" s="41"/>
      <c r="AP6790" s="41"/>
      <c r="AQ6790" s="41"/>
      <c r="AR6790" s="41"/>
      <c r="AS6790" s="41"/>
      <c r="AT6790" s="41"/>
      <c r="AU6790" s="41"/>
      <c r="AV6790" s="41"/>
      <c r="AW6790" s="41"/>
      <c r="AX6790" s="41"/>
      <c r="AY6790" s="41"/>
      <c r="AZ6790" s="41"/>
      <c r="BA6790" s="41"/>
      <c r="BB6790" s="41"/>
      <c r="BC6790" s="41"/>
      <c r="BD6790" s="41"/>
      <c r="BE6790" s="41"/>
      <c r="BF6790" s="41"/>
      <c r="BG6790" s="41"/>
      <c r="BH6790" s="41"/>
      <c r="BI6790" s="41"/>
      <c r="BJ6790" s="41"/>
      <c r="BK6790" s="41"/>
      <c r="BL6790" s="41"/>
      <c r="BM6790" s="41"/>
      <c r="BN6790" s="41"/>
      <c r="BO6790" s="41"/>
      <c r="BP6790" s="108"/>
      <c r="CG6790" s="102"/>
      <c r="CI6790" s="45"/>
    </row>
    <row r="6791" spans="37:87" ht="13" customHeight="1">
      <c r="AK6791" s="114"/>
      <c r="AL6791" s="41"/>
      <c r="AM6791" s="41"/>
      <c r="AN6791" s="41"/>
      <c r="AO6791" s="41"/>
      <c r="AP6791" s="41"/>
      <c r="AQ6791" s="41"/>
      <c r="AR6791" s="41"/>
      <c r="AS6791" s="41"/>
      <c r="AT6791" s="41"/>
      <c r="AU6791" s="41"/>
      <c r="AV6791" s="41"/>
      <c r="AW6791" s="41"/>
      <c r="AX6791" s="41"/>
      <c r="AY6791" s="41"/>
      <c r="AZ6791" s="41"/>
      <c r="BA6791" s="41"/>
      <c r="BB6791" s="41"/>
      <c r="BC6791" s="41"/>
      <c r="BD6791" s="41"/>
      <c r="BE6791" s="41"/>
      <c r="BF6791" s="41"/>
      <c r="BG6791" s="41"/>
      <c r="BH6791" s="41"/>
      <c r="BI6791" s="41"/>
      <c r="BJ6791" s="41"/>
      <c r="BK6791" s="41"/>
      <c r="BL6791" s="41"/>
      <c r="BM6791" s="41"/>
      <c r="BN6791" s="41"/>
      <c r="BO6791" s="41"/>
      <c r="BP6791" s="108"/>
      <c r="CG6791" s="102"/>
      <c r="CI6791" s="45"/>
    </row>
    <row r="6792" spans="37:87" ht="13" customHeight="1">
      <c r="AK6792" s="114"/>
      <c r="AL6792" s="41"/>
      <c r="AM6792" s="41"/>
      <c r="AN6792" s="41"/>
      <c r="AO6792" s="41"/>
      <c r="AP6792" s="41"/>
      <c r="AQ6792" s="41"/>
      <c r="AR6792" s="41"/>
      <c r="AS6792" s="41"/>
      <c r="AT6792" s="41"/>
      <c r="AU6792" s="41"/>
      <c r="AV6792" s="41"/>
      <c r="AW6792" s="41"/>
      <c r="AX6792" s="41"/>
      <c r="AY6792" s="41"/>
      <c r="AZ6792" s="41"/>
      <c r="BA6792" s="41"/>
      <c r="BB6792" s="41"/>
      <c r="BC6792" s="41"/>
      <c r="BD6792" s="41"/>
      <c r="BE6792" s="41"/>
      <c r="BF6792" s="41"/>
      <c r="BG6792" s="41"/>
      <c r="BH6792" s="41"/>
      <c r="BI6792" s="41"/>
      <c r="BJ6792" s="41"/>
      <c r="BK6792" s="41"/>
      <c r="BL6792" s="41"/>
      <c r="BM6792" s="41"/>
      <c r="BN6792" s="41"/>
      <c r="BO6792" s="41"/>
      <c r="BP6792" s="108"/>
      <c r="CG6792" s="102"/>
      <c r="CI6792" s="45"/>
    </row>
    <row r="6793" spans="37:87" ht="13" customHeight="1">
      <c r="AK6793" s="114"/>
      <c r="AL6793" s="41"/>
      <c r="AM6793" s="41"/>
      <c r="AN6793" s="41"/>
      <c r="AO6793" s="41"/>
      <c r="AP6793" s="41"/>
      <c r="AQ6793" s="41"/>
      <c r="AR6793" s="41"/>
      <c r="AS6793" s="41"/>
      <c r="AT6793" s="41"/>
      <c r="AU6793" s="41"/>
      <c r="AV6793" s="41"/>
      <c r="AW6793" s="41"/>
      <c r="AX6793" s="41"/>
      <c r="AY6793" s="41"/>
      <c r="AZ6793" s="41"/>
      <c r="BA6793" s="41"/>
      <c r="BB6793" s="41"/>
      <c r="BC6793" s="41"/>
      <c r="BD6793" s="41"/>
      <c r="BE6793" s="41"/>
      <c r="BF6793" s="41"/>
      <c r="BG6793" s="41"/>
      <c r="BH6793" s="41"/>
      <c r="BI6793" s="41"/>
      <c r="BJ6793" s="41"/>
      <c r="BK6793" s="41"/>
      <c r="BL6793" s="41"/>
      <c r="BM6793" s="41"/>
      <c r="BN6793" s="41"/>
      <c r="BO6793" s="41"/>
      <c r="BP6793" s="108"/>
      <c r="CG6793" s="102"/>
      <c r="CI6793" s="45"/>
    </row>
    <row r="6794" spans="37:87" ht="13" customHeight="1">
      <c r="AK6794" s="114"/>
      <c r="AL6794" s="41"/>
      <c r="AM6794" s="41"/>
      <c r="AN6794" s="41"/>
      <c r="AO6794" s="41"/>
      <c r="AP6794" s="41"/>
      <c r="AQ6794" s="41"/>
      <c r="AR6794" s="41"/>
      <c r="AS6794" s="41"/>
      <c r="AT6794" s="41"/>
      <c r="AU6794" s="41"/>
      <c r="AV6794" s="41"/>
      <c r="AW6794" s="41"/>
      <c r="AX6794" s="41"/>
      <c r="AY6794" s="41"/>
      <c r="AZ6794" s="41"/>
      <c r="BA6794" s="41"/>
      <c r="BB6794" s="41"/>
      <c r="BC6794" s="41"/>
      <c r="BD6794" s="41"/>
      <c r="BE6794" s="41"/>
      <c r="BF6794" s="41"/>
      <c r="BG6794" s="41"/>
      <c r="BH6794" s="41"/>
      <c r="BI6794" s="41"/>
      <c r="BJ6794" s="41"/>
      <c r="BK6794" s="41"/>
      <c r="BL6794" s="41"/>
      <c r="BM6794" s="41"/>
      <c r="BN6794" s="41"/>
      <c r="BO6794" s="41"/>
      <c r="BP6794" s="108"/>
      <c r="CG6794" s="102"/>
      <c r="CI6794" s="45"/>
    </row>
    <row r="6795" spans="37:87" ht="13" customHeight="1">
      <c r="AK6795" s="114"/>
      <c r="AL6795" s="41"/>
      <c r="AM6795" s="41"/>
      <c r="AN6795" s="41"/>
      <c r="AO6795" s="41"/>
      <c r="AP6795" s="41"/>
      <c r="AQ6795" s="41"/>
      <c r="AR6795" s="41"/>
      <c r="AS6795" s="41"/>
      <c r="AT6795" s="41"/>
      <c r="AU6795" s="41"/>
      <c r="AV6795" s="41"/>
      <c r="AW6795" s="41"/>
      <c r="AX6795" s="41"/>
      <c r="AY6795" s="41"/>
      <c r="AZ6795" s="41"/>
      <c r="BA6795" s="41"/>
      <c r="BB6795" s="41"/>
      <c r="BC6795" s="41"/>
      <c r="BD6795" s="41"/>
      <c r="BE6795" s="41"/>
      <c r="BF6795" s="41"/>
      <c r="BG6795" s="41"/>
      <c r="BH6795" s="41"/>
      <c r="BI6795" s="41"/>
      <c r="BJ6795" s="41"/>
      <c r="BK6795" s="41"/>
      <c r="BL6795" s="41"/>
      <c r="BM6795" s="41"/>
      <c r="BN6795" s="41"/>
      <c r="BO6795" s="41"/>
      <c r="BP6795" s="108"/>
      <c r="CG6795" s="102"/>
      <c r="CI6795" s="45"/>
    </row>
    <row r="6796" spans="37:87" ht="13" customHeight="1">
      <c r="AK6796" s="114"/>
      <c r="AL6796" s="41"/>
      <c r="AM6796" s="41"/>
      <c r="AN6796" s="41"/>
      <c r="AO6796" s="41"/>
      <c r="AP6796" s="41"/>
      <c r="AQ6796" s="41"/>
      <c r="AR6796" s="41"/>
      <c r="AS6796" s="41"/>
      <c r="AT6796" s="41"/>
      <c r="AU6796" s="41"/>
      <c r="AV6796" s="41"/>
      <c r="AW6796" s="41"/>
      <c r="AX6796" s="41"/>
      <c r="AY6796" s="41"/>
      <c r="AZ6796" s="41"/>
      <c r="BA6796" s="41"/>
      <c r="BB6796" s="41"/>
      <c r="BC6796" s="41"/>
      <c r="BD6796" s="41"/>
      <c r="BE6796" s="41"/>
      <c r="BF6796" s="41"/>
      <c r="BG6796" s="41"/>
      <c r="BH6796" s="41"/>
      <c r="BI6796" s="41"/>
      <c r="BJ6796" s="41"/>
      <c r="BK6796" s="41"/>
      <c r="BL6796" s="41"/>
      <c r="BM6796" s="41"/>
      <c r="BN6796" s="41"/>
      <c r="BO6796" s="41"/>
      <c r="BP6796" s="108"/>
      <c r="CG6796" s="102"/>
      <c r="CI6796" s="45"/>
    </row>
    <row r="6797" spans="37:87" ht="13" customHeight="1">
      <c r="AK6797" s="114"/>
      <c r="AL6797" s="41"/>
      <c r="AM6797" s="41"/>
      <c r="AN6797" s="41"/>
      <c r="AO6797" s="41"/>
      <c r="AP6797" s="41"/>
      <c r="AQ6797" s="41"/>
      <c r="AR6797" s="41"/>
      <c r="AS6797" s="41"/>
      <c r="AT6797" s="41"/>
      <c r="AU6797" s="41"/>
      <c r="AV6797" s="41"/>
      <c r="AW6797" s="41"/>
      <c r="AX6797" s="41"/>
      <c r="AY6797" s="41"/>
      <c r="AZ6797" s="41"/>
      <c r="BA6797" s="41"/>
      <c r="BB6797" s="41"/>
      <c r="BC6797" s="41"/>
      <c r="BD6797" s="41"/>
      <c r="BE6797" s="41"/>
      <c r="BF6797" s="41"/>
      <c r="BG6797" s="41"/>
      <c r="BH6797" s="41"/>
      <c r="BI6797" s="41"/>
      <c r="BJ6797" s="41"/>
      <c r="BK6797" s="41"/>
      <c r="BL6797" s="41"/>
      <c r="BM6797" s="41"/>
      <c r="BN6797" s="41"/>
      <c r="BO6797" s="41"/>
      <c r="BP6797" s="108"/>
      <c r="CG6797" s="102"/>
      <c r="CI6797" s="45"/>
    </row>
    <row r="6798" spans="37:87" ht="13" customHeight="1">
      <c r="AK6798" s="114"/>
      <c r="AL6798" s="41"/>
      <c r="AM6798" s="41"/>
      <c r="AN6798" s="41"/>
      <c r="AO6798" s="41"/>
      <c r="AP6798" s="41"/>
      <c r="AQ6798" s="41"/>
      <c r="AR6798" s="41"/>
      <c r="AS6798" s="41"/>
      <c r="AT6798" s="41"/>
      <c r="AU6798" s="41"/>
      <c r="AV6798" s="41"/>
      <c r="AW6798" s="41"/>
      <c r="AX6798" s="41"/>
      <c r="AY6798" s="41"/>
      <c r="AZ6798" s="41"/>
      <c r="BA6798" s="41"/>
      <c r="BB6798" s="41"/>
      <c r="BC6798" s="41"/>
      <c r="BD6798" s="41"/>
      <c r="BE6798" s="41"/>
      <c r="BF6798" s="41"/>
      <c r="BG6798" s="41"/>
      <c r="BH6798" s="41"/>
      <c r="BI6798" s="41"/>
      <c r="BJ6798" s="41"/>
      <c r="BK6798" s="41"/>
      <c r="BL6798" s="41"/>
      <c r="BM6798" s="41"/>
      <c r="BN6798" s="41"/>
      <c r="BO6798" s="41"/>
      <c r="BP6798" s="108"/>
      <c r="CG6798" s="102"/>
      <c r="CI6798" s="45"/>
    </row>
    <row r="6799" spans="37:87" ht="13" customHeight="1">
      <c r="AK6799" s="114"/>
      <c r="AL6799" s="41"/>
      <c r="AM6799" s="41"/>
      <c r="AN6799" s="41"/>
      <c r="AO6799" s="41"/>
      <c r="AP6799" s="41"/>
      <c r="AQ6799" s="41"/>
      <c r="AR6799" s="41"/>
      <c r="AS6799" s="41"/>
      <c r="AT6799" s="41"/>
      <c r="AU6799" s="41"/>
      <c r="AV6799" s="41"/>
      <c r="AW6799" s="41"/>
      <c r="AX6799" s="41"/>
      <c r="AY6799" s="41"/>
      <c r="AZ6799" s="41"/>
      <c r="BA6799" s="41"/>
      <c r="BB6799" s="41"/>
      <c r="BC6799" s="41"/>
      <c r="BD6799" s="41"/>
      <c r="BE6799" s="41"/>
      <c r="BF6799" s="41"/>
      <c r="BG6799" s="41"/>
      <c r="BH6799" s="41"/>
      <c r="BI6799" s="41"/>
      <c r="BJ6799" s="41"/>
      <c r="BK6799" s="41"/>
      <c r="BL6799" s="41"/>
      <c r="BM6799" s="41"/>
      <c r="BN6799" s="41"/>
      <c r="BO6799" s="41"/>
      <c r="BP6799" s="108"/>
      <c r="CG6799" s="102"/>
      <c r="CI6799" s="45"/>
    </row>
    <row r="6800" spans="37:87" ht="13" customHeight="1">
      <c r="AK6800" s="114"/>
      <c r="AL6800" s="41"/>
      <c r="AM6800" s="41"/>
      <c r="AN6800" s="41"/>
      <c r="AO6800" s="41"/>
      <c r="AP6800" s="41"/>
      <c r="AQ6800" s="41"/>
      <c r="AR6800" s="41"/>
      <c r="AS6800" s="41"/>
      <c r="AT6800" s="41"/>
      <c r="AU6800" s="41"/>
      <c r="AV6800" s="41"/>
      <c r="AW6800" s="41"/>
      <c r="AX6800" s="41"/>
      <c r="AY6800" s="41"/>
      <c r="AZ6800" s="41"/>
      <c r="BA6800" s="41"/>
      <c r="BB6800" s="41"/>
      <c r="BC6800" s="41"/>
      <c r="BD6800" s="41"/>
      <c r="BE6800" s="41"/>
      <c r="BF6800" s="41"/>
      <c r="BG6800" s="41"/>
      <c r="BH6800" s="41"/>
      <c r="BI6800" s="41"/>
      <c r="BJ6800" s="41"/>
      <c r="BK6800" s="41"/>
      <c r="BL6800" s="41"/>
      <c r="BM6800" s="41"/>
      <c r="BN6800" s="41"/>
      <c r="BO6800" s="41"/>
      <c r="BP6800" s="108"/>
      <c r="CG6800" s="102"/>
      <c r="CI6800" s="45"/>
    </row>
    <row r="6801" spans="37:87" ht="13" customHeight="1">
      <c r="AK6801" s="114"/>
      <c r="AL6801" s="41"/>
      <c r="AM6801" s="41"/>
      <c r="AN6801" s="41"/>
      <c r="AO6801" s="41"/>
      <c r="AP6801" s="41"/>
      <c r="AQ6801" s="41"/>
      <c r="AR6801" s="41"/>
      <c r="AS6801" s="41"/>
      <c r="AT6801" s="41"/>
      <c r="AU6801" s="41"/>
      <c r="AV6801" s="41"/>
      <c r="AW6801" s="41"/>
      <c r="AX6801" s="41"/>
      <c r="AY6801" s="41"/>
      <c r="AZ6801" s="41"/>
      <c r="BA6801" s="41"/>
      <c r="BB6801" s="41"/>
      <c r="BC6801" s="41"/>
      <c r="BD6801" s="41"/>
      <c r="BE6801" s="41"/>
      <c r="BF6801" s="41"/>
      <c r="BG6801" s="41"/>
      <c r="BH6801" s="41"/>
      <c r="BI6801" s="41"/>
      <c r="BJ6801" s="41"/>
      <c r="BK6801" s="41"/>
      <c r="BL6801" s="41"/>
      <c r="BM6801" s="41"/>
      <c r="BN6801" s="41"/>
      <c r="BO6801" s="41"/>
      <c r="BP6801" s="108"/>
      <c r="CG6801" s="102"/>
      <c r="CI6801" s="45"/>
    </row>
    <row r="6802" spans="37:87" ht="13" customHeight="1">
      <c r="AK6802" s="114"/>
      <c r="AL6802" s="41"/>
      <c r="AM6802" s="41"/>
      <c r="AN6802" s="41"/>
      <c r="AO6802" s="41"/>
      <c r="AP6802" s="41"/>
      <c r="AQ6802" s="41"/>
      <c r="AR6802" s="41"/>
      <c r="AS6802" s="41"/>
      <c r="AT6802" s="41"/>
      <c r="AU6802" s="41"/>
      <c r="AV6802" s="41"/>
      <c r="AW6802" s="41"/>
      <c r="AX6802" s="41"/>
      <c r="AY6802" s="41"/>
      <c r="AZ6802" s="41"/>
      <c r="BA6802" s="41"/>
      <c r="BB6802" s="41"/>
      <c r="BC6802" s="41"/>
      <c r="BD6802" s="41"/>
      <c r="BE6802" s="41"/>
      <c r="BF6802" s="41"/>
      <c r="BG6802" s="41"/>
      <c r="BH6802" s="41"/>
      <c r="BI6802" s="41"/>
      <c r="BJ6802" s="41"/>
      <c r="BK6802" s="41"/>
      <c r="BL6802" s="41"/>
      <c r="BM6802" s="41"/>
      <c r="BN6802" s="41"/>
      <c r="BO6802" s="41"/>
      <c r="BP6802" s="108"/>
      <c r="CG6802" s="102"/>
      <c r="CI6802" s="45"/>
    </row>
    <row r="6803" spans="37:87" ht="13" customHeight="1">
      <c r="AK6803" s="114"/>
      <c r="AL6803" s="41"/>
      <c r="AM6803" s="41"/>
      <c r="AN6803" s="41"/>
      <c r="AO6803" s="41"/>
      <c r="AP6803" s="41"/>
      <c r="AQ6803" s="41"/>
      <c r="AR6803" s="41"/>
      <c r="AS6803" s="41"/>
      <c r="AT6803" s="41"/>
      <c r="AU6803" s="41"/>
      <c r="AV6803" s="41"/>
      <c r="AW6803" s="41"/>
      <c r="AX6803" s="41"/>
      <c r="AY6803" s="41"/>
      <c r="AZ6803" s="41"/>
      <c r="BA6803" s="41"/>
      <c r="BB6803" s="41"/>
      <c r="BC6803" s="41"/>
      <c r="BD6803" s="41"/>
      <c r="BE6803" s="41"/>
      <c r="BF6803" s="41"/>
      <c r="BG6803" s="41"/>
      <c r="BH6803" s="41"/>
      <c r="BI6803" s="41"/>
      <c r="BJ6803" s="41"/>
      <c r="BK6803" s="41"/>
      <c r="BL6803" s="41"/>
      <c r="BM6803" s="41"/>
      <c r="BN6803" s="41"/>
      <c r="BO6803" s="41"/>
      <c r="BP6803" s="108"/>
      <c r="CG6803" s="102"/>
      <c r="CI6803" s="45"/>
    </row>
    <row r="6804" spans="37:87" ht="13" customHeight="1">
      <c r="AK6804" s="114"/>
      <c r="AL6804" s="41"/>
      <c r="AM6804" s="41"/>
      <c r="AN6804" s="41"/>
      <c r="AO6804" s="41"/>
      <c r="AP6804" s="41"/>
      <c r="AQ6804" s="41"/>
      <c r="AR6804" s="41"/>
      <c r="AS6804" s="41"/>
      <c r="AT6804" s="41"/>
      <c r="AU6804" s="41"/>
      <c r="AV6804" s="41"/>
      <c r="AW6804" s="41"/>
      <c r="AX6804" s="41"/>
      <c r="AY6804" s="41"/>
      <c r="AZ6804" s="41"/>
      <c r="BA6804" s="41"/>
      <c r="BB6804" s="41"/>
      <c r="BC6804" s="41"/>
      <c r="BD6804" s="41"/>
      <c r="BE6804" s="41"/>
      <c r="BF6804" s="41"/>
      <c r="BG6804" s="41"/>
      <c r="BH6804" s="41"/>
      <c r="BI6804" s="41"/>
      <c r="BJ6804" s="41"/>
      <c r="BK6804" s="41"/>
      <c r="BL6804" s="41"/>
      <c r="BM6804" s="41"/>
      <c r="BN6804" s="41"/>
      <c r="BO6804" s="41"/>
      <c r="BP6804" s="108"/>
      <c r="CG6804" s="102"/>
      <c r="CI6804" s="45"/>
    </row>
    <row r="6805" spans="37:87" ht="13" customHeight="1">
      <c r="AK6805" s="114"/>
      <c r="AL6805" s="41"/>
      <c r="AM6805" s="41"/>
      <c r="AN6805" s="41"/>
      <c r="AO6805" s="41"/>
      <c r="AP6805" s="41"/>
      <c r="AQ6805" s="41"/>
      <c r="AR6805" s="41"/>
      <c r="AS6805" s="41"/>
      <c r="AT6805" s="41"/>
      <c r="AU6805" s="41"/>
      <c r="AV6805" s="41"/>
      <c r="AW6805" s="41"/>
      <c r="AX6805" s="41"/>
      <c r="AY6805" s="41"/>
      <c r="AZ6805" s="41"/>
      <c r="BA6805" s="41"/>
      <c r="BB6805" s="41"/>
      <c r="BC6805" s="41"/>
      <c r="BD6805" s="41"/>
      <c r="BE6805" s="41"/>
      <c r="BF6805" s="41"/>
      <c r="BG6805" s="41"/>
      <c r="BH6805" s="41"/>
      <c r="BI6805" s="41"/>
      <c r="BJ6805" s="41"/>
      <c r="BK6805" s="41"/>
      <c r="BL6805" s="41"/>
      <c r="BM6805" s="41"/>
      <c r="BN6805" s="41"/>
      <c r="BO6805" s="41"/>
      <c r="BP6805" s="108"/>
      <c r="CG6805" s="102"/>
      <c r="CI6805" s="45"/>
    </row>
    <row r="6806" spans="37:87" ht="13" customHeight="1">
      <c r="AK6806" s="114"/>
      <c r="AL6806" s="41"/>
      <c r="AM6806" s="41"/>
      <c r="AN6806" s="41"/>
      <c r="AO6806" s="41"/>
      <c r="AP6806" s="41"/>
      <c r="AQ6806" s="41"/>
      <c r="AR6806" s="41"/>
      <c r="AS6806" s="41"/>
      <c r="AT6806" s="41"/>
      <c r="AU6806" s="41"/>
      <c r="AV6806" s="41"/>
      <c r="AW6806" s="41"/>
      <c r="AX6806" s="41"/>
      <c r="AY6806" s="41"/>
      <c r="AZ6806" s="41"/>
      <c r="BA6806" s="41"/>
      <c r="BB6806" s="41"/>
      <c r="BC6806" s="41"/>
      <c r="BD6806" s="41"/>
      <c r="BE6806" s="41"/>
      <c r="BF6806" s="41"/>
      <c r="BG6806" s="41"/>
      <c r="BH6806" s="41"/>
      <c r="BI6806" s="41"/>
      <c r="BJ6806" s="41"/>
      <c r="BK6806" s="41"/>
      <c r="BL6806" s="41"/>
      <c r="BM6806" s="41"/>
      <c r="BN6806" s="41"/>
      <c r="BO6806" s="41"/>
      <c r="BP6806" s="108"/>
      <c r="CG6806" s="102"/>
      <c r="CI6806" s="45"/>
    </row>
    <row r="6807" spans="37:87" ht="13" customHeight="1">
      <c r="AK6807" s="114"/>
      <c r="AL6807" s="41"/>
      <c r="AM6807" s="41"/>
      <c r="AN6807" s="41"/>
      <c r="AO6807" s="41"/>
      <c r="AP6807" s="41"/>
      <c r="AQ6807" s="41"/>
      <c r="AR6807" s="41"/>
      <c r="AS6807" s="41"/>
      <c r="AT6807" s="41"/>
      <c r="AU6807" s="41"/>
      <c r="AV6807" s="41"/>
      <c r="AW6807" s="41"/>
      <c r="AX6807" s="41"/>
      <c r="AY6807" s="41"/>
      <c r="AZ6807" s="41"/>
      <c r="BA6807" s="41"/>
      <c r="BB6807" s="41"/>
      <c r="BC6807" s="41"/>
      <c r="BD6807" s="41"/>
      <c r="BE6807" s="41"/>
      <c r="BF6807" s="41"/>
      <c r="BG6807" s="41"/>
      <c r="BH6807" s="41"/>
      <c r="BI6807" s="41"/>
      <c r="BJ6807" s="41"/>
      <c r="BK6807" s="41"/>
      <c r="BL6807" s="41"/>
      <c r="BM6807" s="41"/>
      <c r="BN6807" s="41"/>
      <c r="BO6807" s="41"/>
      <c r="BP6807" s="108"/>
      <c r="CG6807" s="102"/>
      <c r="CI6807" s="45"/>
    </row>
    <row r="6808" spans="37:87" ht="13" customHeight="1">
      <c r="AK6808" s="114"/>
      <c r="AL6808" s="41"/>
      <c r="AM6808" s="41"/>
      <c r="AN6808" s="41"/>
      <c r="AO6808" s="41"/>
      <c r="AP6808" s="41"/>
      <c r="AQ6808" s="41"/>
      <c r="AR6808" s="41"/>
      <c r="AS6808" s="41"/>
      <c r="AT6808" s="41"/>
      <c r="AU6808" s="41"/>
      <c r="AV6808" s="41"/>
      <c r="AW6808" s="41"/>
      <c r="AX6808" s="41"/>
      <c r="AY6808" s="41"/>
      <c r="AZ6808" s="41"/>
      <c r="BA6808" s="41"/>
      <c r="BB6808" s="41"/>
      <c r="BC6808" s="41"/>
      <c r="BD6808" s="41"/>
      <c r="BE6808" s="41"/>
      <c r="BF6808" s="41"/>
      <c r="BG6808" s="41"/>
      <c r="BH6808" s="41"/>
      <c r="BI6808" s="41"/>
      <c r="BJ6808" s="41"/>
      <c r="BK6808" s="41"/>
      <c r="BL6808" s="41"/>
      <c r="BM6808" s="41"/>
      <c r="BN6808" s="41"/>
      <c r="BO6808" s="41"/>
      <c r="BP6808" s="108"/>
      <c r="CG6808" s="102"/>
      <c r="CI6808" s="45"/>
    </row>
    <row r="6809" spans="37:87" ht="13" customHeight="1">
      <c r="AK6809" s="114"/>
      <c r="AL6809" s="41"/>
      <c r="AM6809" s="41"/>
      <c r="AN6809" s="41"/>
      <c r="AO6809" s="41"/>
      <c r="AP6809" s="41"/>
      <c r="AQ6809" s="41"/>
      <c r="AR6809" s="41"/>
      <c r="AS6809" s="41"/>
      <c r="AT6809" s="41"/>
      <c r="AU6809" s="41"/>
      <c r="AV6809" s="41"/>
      <c r="AW6809" s="41"/>
      <c r="AX6809" s="41"/>
      <c r="AY6809" s="41"/>
      <c r="AZ6809" s="41"/>
      <c r="BA6809" s="41"/>
      <c r="BB6809" s="41"/>
      <c r="BC6809" s="41"/>
      <c r="BD6809" s="41"/>
      <c r="BE6809" s="41"/>
      <c r="BF6809" s="41"/>
      <c r="BG6809" s="41"/>
      <c r="BH6809" s="41"/>
      <c r="BI6809" s="41"/>
      <c r="BJ6809" s="41"/>
      <c r="BK6809" s="41"/>
      <c r="BL6809" s="41"/>
      <c r="BM6809" s="41"/>
      <c r="BN6809" s="41"/>
      <c r="BO6809" s="41"/>
      <c r="BP6809" s="108"/>
      <c r="CG6809" s="102"/>
      <c r="CI6809" s="45"/>
    </row>
    <row r="6810" spans="37:87" ht="13" customHeight="1">
      <c r="AK6810" s="114"/>
      <c r="AL6810" s="41"/>
      <c r="AM6810" s="41"/>
      <c r="AN6810" s="41"/>
      <c r="AO6810" s="41"/>
      <c r="AP6810" s="41"/>
      <c r="AQ6810" s="41"/>
      <c r="AR6810" s="41"/>
      <c r="AS6810" s="41"/>
      <c r="AT6810" s="41"/>
      <c r="AU6810" s="41"/>
      <c r="AV6810" s="41"/>
      <c r="AW6810" s="41"/>
      <c r="AX6810" s="41"/>
      <c r="AY6810" s="41"/>
      <c r="AZ6810" s="41"/>
      <c r="BA6810" s="41"/>
      <c r="BB6810" s="41"/>
      <c r="BC6810" s="41"/>
      <c r="BD6810" s="41"/>
      <c r="BE6810" s="41"/>
      <c r="BF6810" s="41"/>
      <c r="BG6810" s="41"/>
      <c r="BH6810" s="41"/>
      <c r="BI6810" s="41"/>
      <c r="BJ6810" s="41"/>
      <c r="BK6810" s="41"/>
      <c r="BL6810" s="41"/>
      <c r="BM6810" s="41"/>
      <c r="BN6810" s="41"/>
      <c r="BO6810" s="41"/>
      <c r="BP6810" s="108"/>
      <c r="CG6810" s="102"/>
      <c r="CI6810" s="45"/>
    </row>
    <row r="6811" spans="37:87" ht="13" customHeight="1">
      <c r="AK6811" s="114"/>
      <c r="AL6811" s="41"/>
      <c r="AM6811" s="41"/>
      <c r="AN6811" s="41"/>
      <c r="AO6811" s="41"/>
      <c r="AP6811" s="41"/>
      <c r="AQ6811" s="41"/>
      <c r="AR6811" s="41"/>
      <c r="AS6811" s="41"/>
      <c r="AT6811" s="41"/>
      <c r="AU6811" s="41"/>
      <c r="AV6811" s="41"/>
      <c r="AW6811" s="41"/>
      <c r="AX6811" s="41"/>
      <c r="AY6811" s="41"/>
      <c r="AZ6811" s="41"/>
      <c r="BA6811" s="41"/>
      <c r="BB6811" s="41"/>
      <c r="BC6811" s="41"/>
      <c r="BD6811" s="41"/>
      <c r="BE6811" s="41"/>
      <c r="BF6811" s="41"/>
      <c r="BG6811" s="41"/>
      <c r="BH6811" s="41"/>
      <c r="BI6811" s="41"/>
      <c r="BJ6811" s="41"/>
      <c r="BK6811" s="41"/>
      <c r="BL6811" s="41"/>
      <c r="BM6811" s="41"/>
      <c r="BN6811" s="41"/>
      <c r="BO6811" s="41"/>
      <c r="BP6811" s="108"/>
      <c r="CG6811" s="102"/>
      <c r="CI6811" s="45"/>
    </row>
    <row r="6812" spans="37:87" ht="13" customHeight="1">
      <c r="AK6812" s="114"/>
      <c r="AL6812" s="41"/>
      <c r="AM6812" s="41"/>
      <c r="AN6812" s="41"/>
      <c r="AO6812" s="41"/>
      <c r="AP6812" s="41"/>
      <c r="AQ6812" s="41"/>
      <c r="AR6812" s="41"/>
      <c r="AS6812" s="41"/>
      <c r="AT6812" s="41"/>
      <c r="AU6812" s="41"/>
      <c r="AV6812" s="41"/>
      <c r="AW6812" s="41"/>
      <c r="AX6812" s="41"/>
      <c r="AY6812" s="41"/>
      <c r="AZ6812" s="41"/>
      <c r="BA6812" s="41"/>
      <c r="BB6812" s="41"/>
      <c r="BC6812" s="41"/>
      <c r="BD6812" s="41"/>
      <c r="BE6812" s="41"/>
      <c r="BF6812" s="41"/>
      <c r="BG6812" s="41"/>
      <c r="BH6812" s="41"/>
      <c r="BI6812" s="41"/>
      <c r="BJ6812" s="41"/>
      <c r="BK6812" s="41"/>
      <c r="BL6812" s="41"/>
      <c r="BM6812" s="41"/>
      <c r="BN6812" s="41"/>
      <c r="BO6812" s="41"/>
      <c r="BP6812" s="108"/>
      <c r="CG6812" s="102"/>
      <c r="CI6812" s="45"/>
    </row>
    <row r="6813" spans="37:87" ht="13" customHeight="1">
      <c r="AK6813" s="114"/>
      <c r="AL6813" s="41"/>
      <c r="AM6813" s="41"/>
      <c r="AN6813" s="41"/>
      <c r="AO6813" s="41"/>
      <c r="AP6813" s="41"/>
      <c r="AQ6813" s="41"/>
      <c r="AR6813" s="41"/>
      <c r="AS6813" s="41"/>
      <c r="AT6813" s="41"/>
      <c r="AU6813" s="41"/>
      <c r="AV6813" s="41"/>
      <c r="AW6813" s="41"/>
      <c r="AX6813" s="41"/>
      <c r="AY6813" s="41"/>
      <c r="AZ6813" s="41"/>
      <c r="BA6813" s="41"/>
      <c r="BB6813" s="41"/>
      <c r="BC6813" s="41"/>
      <c r="BD6813" s="41"/>
      <c r="BE6813" s="41"/>
      <c r="BF6813" s="41"/>
      <c r="BG6813" s="41"/>
      <c r="BH6813" s="41"/>
      <c r="BI6813" s="41"/>
      <c r="BJ6813" s="41"/>
      <c r="BK6813" s="41"/>
      <c r="BL6813" s="41"/>
      <c r="BM6813" s="41"/>
      <c r="BN6813" s="41"/>
      <c r="BO6813" s="41"/>
      <c r="BP6813" s="108"/>
      <c r="CG6813" s="102"/>
      <c r="CI6813" s="45"/>
    </row>
    <row r="6814" spans="37:87" ht="13" customHeight="1">
      <c r="AK6814" s="114"/>
      <c r="AL6814" s="41"/>
      <c r="AM6814" s="41"/>
      <c r="AN6814" s="41"/>
      <c r="AO6814" s="41"/>
      <c r="AP6814" s="41"/>
      <c r="AQ6814" s="41"/>
      <c r="AR6814" s="41"/>
      <c r="AS6814" s="41"/>
      <c r="AT6814" s="41"/>
      <c r="AU6814" s="41"/>
      <c r="AV6814" s="41"/>
      <c r="AW6814" s="41"/>
      <c r="AX6814" s="41"/>
      <c r="AY6814" s="41"/>
      <c r="AZ6814" s="41"/>
      <c r="BA6814" s="41"/>
      <c r="BB6814" s="41"/>
      <c r="BC6814" s="41"/>
      <c r="BD6814" s="41"/>
      <c r="BE6814" s="41"/>
      <c r="BF6814" s="41"/>
      <c r="BG6814" s="41"/>
      <c r="BH6814" s="41"/>
      <c r="BI6814" s="41"/>
      <c r="BJ6814" s="41"/>
      <c r="BK6814" s="41"/>
      <c r="BL6814" s="41"/>
      <c r="BM6814" s="41"/>
      <c r="BN6814" s="41"/>
      <c r="BO6814" s="41"/>
      <c r="BP6814" s="108"/>
      <c r="CG6814" s="102"/>
      <c r="CI6814" s="45"/>
    </row>
    <row r="6815" spans="37:87" ht="13" customHeight="1">
      <c r="AK6815" s="114"/>
      <c r="AL6815" s="41"/>
      <c r="AM6815" s="41"/>
      <c r="AN6815" s="41"/>
      <c r="AO6815" s="41"/>
      <c r="AP6815" s="41"/>
      <c r="AQ6815" s="41"/>
      <c r="AR6815" s="41"/>
      <c r="AS6815" s="41"/>
      <c r="AT6815" s="41"/>
      <c r="AU6815" s="41"/>
      <c r="AV6815" s="41"/>
      <c r="AW6815" s="41"/>
      <c r="AX6815" s="41"/>
      <c r="AY6815" s="41"/>
      <c r="AZ6815" s="41"/>
      <c r="BA6815" s="41"/>
      <c r="BB6815" s="41"/>
      <c r="BC6815" s="41"/>
      <c r="BD6815" s="41"/>
      <c r="BE6815" s="41"/>
      <c r="BF6815" s="41"/>
      <c r="BG6815" s="41"/>
      <c r="BH6815" s="41"/>
      <c r="BI6815" s="41"/>
      <c r="BJ6815" s="41"/>
      <c r="BK6815" s="41"/>
      <c r="BL6815" s="41"/>
      <c r="BM6815" s="41"/>
      <c r="BN6815" s="41"/>
      <c r="BO6815" s="41"/>
      <c r="BP6815" s="108"/>
      <c r="CG6815" s="102"/>
      <c r="CI6815" s="45"/>
    </row>
    <row r="6816" spans="37:87" ht="13" customHeight="1">
      <c r="AK6816" s="114"/>
      <c r="AL6816" s="41"/>
      <c r="AM6816" s="41"/>
      <c r="AN6816" s="41"/>
      <c r="AO6816" s="41"/>
      <c r="AP6816" s="41"/>
      <c r="AQ6816" s="41"/>
      <c r="AR6816" s="41"/>
      <c r="AS6816" s="41"/>
      <c r="AT6816" s="41"/>
      <c r="AU6816" s="41"/>
      <c r="AV6816" s="41"/>
      <c r="AW6816" s="41"/>
      <c r="AX6816" s="41"/>
      <c r="AY6816" s="41"/>
      <c r="AZ6816" s="41"/>
      <c r="BA6816" s="41"/>
      <c r="BB6816" s="41"/>
      <c r="BC6816" s="41"/>
      <c r="BD6816" s="41"/>
      <c r="BE6816" s="41"/>
      <c r="BF6816" s="41"/>
      <c r="BG6816" s="41"/>
      <c r="BH6816" s="41"/>
      <c r="BI6816" s="41"/>
      <c r="BJ6816" s="41"/>
      <c r="BK6816" s="41"/>
      <c r="BL6816" s="41"/>
      <c r="BM6816" s="41"/>
      <c r="BN6816" s="41"/>
      <c r="BO6816" s="41"/>
      <c r="BP6816" s="108"/>
      <c r="CG6816" s="102"/>
      <c r="CI6816" s="45"/>
    </row>
    <row r="6817" spans="37:87" ht="13" customHeight="1">
      <c r="AK6817" s="114"/>
      <c r="AL6817" s="41"/>
      <c r="AM6817" s="41"/>
      <c r="AN6817" s="41"/>
      <c r="AO6817" s="41"/>
      <c r="AP6817" s="41"/>
      <c r="AQ6817" s="41"/>
      <c r="AR6817" s="41"/>
      <c r="AS6817" s="41"/>
      <c r="AT6817" s="41"/>
      <c r="AU6817" s="41"/>
      <c r="AV6817" s="41"/>
      <c r="AW6817" s="41"/>
      <c r="AX6817" s="41"/>
      <c r="AY6817" s="41"/>
      <c r="AZ6817" s="41"/>
      <c r="BA6817" s="41"/>
      <c r="BB6817" s="41"/>
      <c r="BC6817" s="41"/>
      <c r="BD6817" s="41"/>
      <c r="BE6817" s="41"/>
      <c r="BF6817" s="41"/>
      <c r="BG6817" s="41"/>
      <c r="BH6817" s="41"/>
      <c r="BI6817" s="41"/>
      <c r="BJ6817" s="41"/>
      <c r="BK6817" s="41"/>
      <c r="BL6817" s="41"/>
      <c r="BM6817" s="41"/>
      <c r="BN6817" s="41"/>
      <c r="BO6817" s="41"/>
      <c r="BP6817" s="108"/>
      <c r="CG6817" s="102"/>
      <c r="CI6817" s="45"/>
    </row>
    <row r="6818" spans="37:87" ht="13" customHeight="1">
      <c r="AK6818" s="114"/>
      <c r="AL6818" s="41"/>
      <c r="AM6818" s="41"/>
      <c r="AN6818" s="41"/>
      <c r="AO6818" s="41"/>
      <c r="AP6818" s="41"/>
      <c r="AQ6818" s="41"/>
      <c r="AR6818" s="41"/>
      <c r="AS6818" s="41"/>
      <c r="AT6818" s="41"/>
      <c r="AU6818" s="41"/>
      <c r="AV6818" s="41"/>
      <c r="AW6818" s="41"/>
      <c r="AX6818" s="41"/>
      <c r="AY6818" s="41"/>
      <c r="AZ6818" s="41"/>
      <c r="BA6818" s="41"/>
      <c r="BB6818" s="41"/>
      <c r="BC6818" s="41"/>
      <c r="BD6818" s="41"/>
      <c r="BE6818" s="41"/>
      <c r="BF6818" s="41"/>
      <c r="BG6818" s="41"/>
      <c r="BH6818" s="41"/>
      <c r="BI6818" s="41"/>
      <c r="BJ6818" s="41"/>
      <c r="BK6818" s="41"/>
      <c r="BL6818" s="41"/>
      <c r="BM6818" s="41"/>
      <c r="BN6818" s="41"/>
      <c r="BO6818" s="41"/>
      <c r="BP6818" s="108"/>
      <c r="CG6818" s="102"/>
      <c r="CI6818" s="45"/>
    </row>
    <row r="6819" spans="37:87" ht="13" customHeight="1">
      <c r="AK6819" s="114"/>
      <c r="AL6819" s="41"/>
      <c r="AM6819" s="41"/>
      <c r="AN6819" s="41"/>
      <c r="AO6819" s="41"/>
      <c r="AP6819" s="41"/>
      <c r="AQ6819" s="41"/>
      <c r="AR6819" s="41"/>
      <c r="AS6819" s="41"/>
      <c r="AT6819" s="41"/>
      <c r="AU6819" s="41"/>
      <c r="AV6819" s="41"/>
      <c r="AW6819" s="41"/>
      <c r="AX6819" s="41"/>
      <c r="AY6819" s="41"/>
      <c r="AZ6819" s="41"/>
      <c r="BA6819" s="41"/>
      <c r="BB6819" s="41"/>
      <c r="BC6819" s="41"/>
      <c r="BD6819" s="41"/>
      <c r="BE6819" s="41"/>
      <c r="BF6819" s="41"/>
      <c r="BG6819" s="41"/>
      <c r="BH6819" s="41"/>
      <c r="BI6819" s="41"/>
      <c r="BJ6819" s="41"/>
      <c r="BK6819" s="41"/>
      <c r="BL6819" s="41"/>
      <c r="BM6819" s="41"/>
      <c r="BN6819" s="41"/>
      <c r="BO6819" s="41"/>
      <c r="BP6819" s="108"/>
      <c r="CG6819" s="102"/>
      <c r="CI6819" s="45"/>
    </row>
    <row r="6820" spans="37:87" ht="13" customHeight="1">
      <c r="AK6820" s="114"/>
      <c r="AL6820" s="41"/>
      <c r="AM6820" s="41"/>
      <c r="AN6820" s="41"/>
      <c r="AO6820" s="41"/>
      <c r="AP6820" s="41"/>
      <c r="AQ6820" s="41"/>
      <c r="AR6820" s="41"/>
      <c r="AS6820" s="41"/>
      <c r="AT6820" s="41"/>
      <c r="AU6820" s="41"/>
      <c r="AV6820" s="41"/>
      <c r="AW6820" s="41"/>
      <c r="AX6820" s="41"/>
      <c r="AY6820" s="41"/>
      <c r="AZ6820" s="41"/>
      <c r="BA6820" s="41"/>
      <c r="BB6820" s="41"/>
      <c r="BC6820" s="41"/>
      <c r="BD6820" s="41"/>
      <c r="BE6820" s="41"/>
      <c r="BF6820" s="41"/>
      <c r="BG6820" s="41"/>
      <c r="BH6820" s="41"/>
      <c r="BI6820" s="41"/>
      <c r="BJ6820" s="41"/>
      <c r="BK6820" s="41"/>
      <c r="BL6820" s="41"/>
      <c r="BM6820" s="41"/>
      <c r="BN6820" s="41"/>
      <c r="BO6820" s="41"/>
      <c r="BP6820" s="108"/>
      <c r="CG6820" s="102"/>
      <c r="CI6820" s="45"/>
    </row>
    <row r="6821" spans="37:87" ht="13" customHeight="1">
      <c r="AK6821" s="114"/>
      <c r="AL6821" s="41"/>
      <c r="AM6821" s="41"/>
      <c r="AN6821" s="41"/>
      <c r="AO6821" s="41"/>
      <c r="AP6821" s="41"/>
      <c r="AQ6821" s="41"/>
      <c r="AR6821" s="41"/>
      <c r="AS6821" s="41"/>
      <c r="AT6821" s="41"/>
      <c r="AU6821" s="41"/>
      <c r="AV6821" s="41"/>
      <c r="AW6821" s="41"/>
      <c r="AX6821" s="41"/>
      <c r="AY6821" s="41"/>
      <c r="AZ6821" s="41"/>
      <c r="BA6821" s="41"/>
      <c r="BB6821" s="41"/>
      <c r="BC6821" s="41"/>
      <c r="BD6821" s="41"/>
      <c r="BE6821" s="41"/>
      <c r="BF6821" s="41"/>
      <c r="BG6821" s="41"/>
      <c r="BH6821" s="41"/>
      <c r="BI6821" s="41"/>
      <c r="BJ6821" s="41"/>
      <c r="BK6821" s="41"/>
      <c r="BL6821" s="41"/>
      <c r="BM6821" s="41"/>
      <c r="BN6821" s="41"/>
      <c r="BO6821" s="41"/>
      <c r="BP6821" s="108"/>
      <c r="CG6821" s="102"/>
      <c r="CI6821" s="45"/>
    </row>
    <row r="6822" spans="37:87" ht="13" customHeight="1">
      <c r="AK6822" s="114"/>
      <c r="AL6822" s="41"/>
      <c r="AM6822" s="41"/>
      <c r="AN6822" s="41"/>
      <c r="AO6822" s="41"/>
      <c r="AP6822" s="41"/>
      <c r="AQ6822" s="41"/>
      <c r="AR6822" s="41"/>
      <c r="AS6822" s="41"/>
      <c r="AT6822" s="41"/>
      <c r="AU6822" s="41"/>
      <c r="AV6822" s="41"/>
      <c r="AW6822" s="41"/>
      <c r="AX6822" s="41"/>
      <c r="AY6822" s="41"/>
      <c r="AZ6822" s="41"/>
      <c r="BA6822" s="41"/>
      <c r="BB6822" s="41"/>
      <c r="BC6822" s="41"/>
      <c r="BD6822" s="41"/>
      <c r="BE6822" s="41"/>
      <c r="BF6822" s="41"/>
      <c r="BG6822" s="41"/>
      <c r="BH6822" s="41"/>
      <c r="BI6822" s="41"/>
      <c r="BJ6822" s="41"/>
      <c r="BK6822" s="41"/>
      <c r="BL6822" s="41"/>
      <c r="BM6822" s="41"/>
      <c r="BN6822" s="41"/>
      <c r="BO6822" s="41"/>
      <c r="BP6822" s="108"/>
      <c r="CG6822" s="102"/>
      <c r="CI6822" s="45"/>
    </row>
    <row r="6823" spans="37:87" ht="13" customHeight="1">
      <c r="AK6823" s="114"/>
      <c r="AL6823" s="41"/>
      <c r="AM6823" s="41"/>
      <c r="AN6823" s="41"/>
      <c r="AO6823" s="41"/>
      <c r="AP6823" s="41"/>
      <c r="AQ6823" s="41"/>
      <c r="AR6823" s="41"/>
      <c r="AS6823" s="41"/>
      <c r="AT6823" s="41"/>
      <c r="AU6823" s="41"/>
      <c r="AV6823" s="41"/>
      <c r="AW6823" s="41"/>
      <c r="AX6823" s="41"/>
      <c r="AY6823" s="41"/>
      <c r="AZ6823" s="41"/>
      <c r="BA6823" s="41"/>
      <c r="BB6823" s="41"/>
      <c r="BC6823" s="41"/>
      <c r="BD6823" s="41"/>
      <c r="BE6823" s="41"/>
      <c r="BF6823" s="41"/>
      <c r="BG6823" s="41"/>
      <c r="BH6823" s="41"/>
      <c r="BI6823" s="41"/>
      <c r="BJ6823" s="41"/>
      <c r="BK6823" s="41"/>
      <c r="BL6823" s="41"/>
      <c r="BM6823" s="41"/>
      <c r="BN6823" s="41"/>
      <c r="BO6823" s="41"/>
      <c r="BP6823" s="108"/>
      <c r="CG6823" s="102"/>
      <c r="CI6823" s="45"/>
    </row>
    <row r="6824" spans="37:87" ht="13" customHeight="1">
      <c r="AK6824" s="114"/>
      <c r="AL6824" s="41"/>
      <c r="AM6824" s="41"/>
      <c r="AN6824" s="41"/>
      <c r="AO6824" s="41"/>
      <c r="AP6824" s="41"/>
      <c r="AQ6824" s="41"/>
      <c r="AR6824" s="41"/>
      <c r="AS6824" s="41"/>
      <c r="AT6824" s="41"/>
      <c r="AU6824" s="41"/>
      <c r="AV6824" s="41"/>
      <c r="AW6824" s="41"/>
      <c r="AX6824" s="41"/>
      <c r="AY6824" s="41"/>
      <c r="AZ6824" s="41"/>
      <c r="BA6824" s="41"/>
      <c r="BB6824" s="41"/>
      <c r="BC6824" s="41"/>
      <c r="BD6824" s="41"/>
      <c r="BE6824" s="41"/>
      <c r="BF6824" s="41"/>
      <c r="BG6824" s="41"/>
      <c r="BH6824" s="41"/>
      <c r="BI6824" s="41"/>
      <c r="BJ6824" s="41"/>
      <c r="BK6824" s="41"/>
      <c r="BL6824" s="41"/>
      <c r="BM6824" s="41"/>
      <c r="BN6824" s="41"/>
      <c r="BO6824" s="41"/>
      <c r="BP6824" s="108"/>
      <c r="CG6824" s="102"/>
      <c r="CI6824" s="45"/>
    </row>
    <row r="6825" spans="37:87" ht="13" customHeight="1">
      <c r="AK6825" s="114"/>
      <c r="AL6825" s="41"/>
      <c r="AM6825" s="41"/>
      <c r="AN6825" s="41"/>
      <c r="AO6825" s="41"/>
      <c r="AP6825" s="41"/>
      <c r="AQ6825" s="41"/>
      <c r="AR6825" s="41"/>
      <c r="AS6825" s="41"/>
      <c r="AT6825" s="41"/>
      <c r="AU6825" s="41"/>
      <c r="AV6825" s="41"/>
      <c r="AW6825" s="41"/>
      <c r="AX6825" s="41"/>
      <c r="AY6825" s="41"/>
      <c r="AZ6825" s="41"/>
      <c r="BA6825" s="41"/>
      <c r="BB6825" s="41"/>
      <c r="BC6825" s="41"/>
      <c r="BD6825" s="41"/>
      <c r="BE6825" s="41"/>
      <c r="BF6825" s="41"/>
      <c r="BG6825" s="41"/>
      <c r="BH6825" s="41"/>
      <c r="BI6825" s="41"/>
      <c r="BJ6825" s="41"/>
      <c r="BK6825" s="41"/>
      <c r="BL6825" s="41"/>
      <c r="BM6825" s="41"/>
      <c r="BN6825" s="41"/>
      <c r="BO6825" s="41"/>
      <c r="BP6825" s="108"/>
      <c r="CG6825" s="102"/>
      <c r="CI6825" s="45"/>
    </row>
    <row r="6826" spans="37:87" ht="13" customHeight="1">
      <c r="AK6826" s="114"/>
      <c r="AL6826" s="41"/>
      <c r="AM6826" s="41"/>
      <c r="AN6826" s="41"/>
      <c r="AO6826" s="41"/>
      <c r="AP6826" s="41"/>
      <c r="AQ6826" s="41"/>
      <c r="AR6826" s="41"/>
      <c r="AS6826" s="41"/>
      <c r="AT6826" s="41"/>
      <c r="AU6826" s="41"/>
      <c r="AV6826" s="41"/>
      <c r="AW6826" s="41"/>
      <c r="AX6826" s="41"/>
      <c r="AY6826" s="41"/>
      <c r="AZ6826" s="41"/>
      <c r="BA6826" s="41"/>
      <c r="BB6826" s="41"/>
      <c r="BC6826" s="41"/>
      <c r="BD6826" s="41"/>
      <c r="BE6826" s="41"/>
      <c r="BF6826" s="41"/>
      <c r="BG6826" s="41"/>
      <c r="BH6826" s="41"/>
      <c r="BI6826" s="41"/>
      <c r="BJ6826" s="41"/>
      <c r="BK6826" s="41"/>
      <c r="BL6826" s="41"/>
      <c r="BM6826" s="41"/>
      <c r="BN6826" s="41"/>
      <c r="BO6826" s="41"/>
      <c r="BP6826" s="108"/>
      <c r="CG6826" s="102"/>
      <c r="CI6826" s="45"/>
    </row>
    <row r="6827" spans="37:87" ht="13" customHeight="1">
      <c r="AK6827" s="114"/>
      <c r="AL6827" s="41"/>
      <c r="AM6827" s="41"/>
      <c r="AN6827" s="41"/>
      <c r="AO6827" s="41"/>
      <c r="AP6827" s="41"/>
      <c r="AQ6827" s="41"/>
      <c r="AR6827" s="41"/>
      <c r="AS6827" s="41"/>
      <c r="AT6827" s="41"/>
      <c r="AU6827" s="41"/>
      <c r="AV6827" s="41"/>
      <c r="AW6827" s="41"/>
      <c r="AX6827" s="41"/>
      <c r="AY6827" s="41"/>
      <c r="AZ6827" s="41"/>
      <c r="BA6827" s="41"/>
      <c r="BB6827" s="41"/>
      <c r="BC6827" s="41"/>
      <c r="BD6827" s="41"/>
      <c r="BE6827" s="41"/>
      <c r="BF6827" s="41"/>
      <c r="BG6827" s="41"/>
      <c r="BH6827" s="41"/>
      <c r="BI6827" s="41"/>
      <c r="BJ6827" s="41"/>
      <c r="BK6827" s="41"/>
      <c r="BL6827" s="41"/>
      <c r="BM6827" s="41"/>
      <c r="BN6827" s="41"/>
      <c r="BO6827" s="41"/>
      <c r="BP6827" s="108"/>
      <c r="CG6827" s="102"/>
      <c r="CI6827" s="45"/>
    </row>
    <row r="6828" spans="37:87" ht="13" customHeight="1">
      <c r="AK6828" s="114"/>
      <c r="AL6828" s="41"/>
      <c r="AM6828" s="41"/>
      <c r="AN6828" s="41"/>
      <c r="AO6828" s="41"/>
      <c r="AP6828" s="41"/>
      <c r="AQ6828" s="41"/>
      <c r="AR6828" s="41"/>
      <c r="AS6828" s="41"/>
      <c r="AT6828" s="41"/>
      <c r="AU6828" s="41"/>
      <c r="AV6828" s="41"/>
      <c r="AW6828" s="41"/>
      <c r="AX6828" s="41"/>
      <c r="AY6828" s="41"/>
      <c r="AZ6828" s="41"/>
      <c r="BA6828" s="41"/>
      <c r="BB6828" s="41"/>
      <c r="BC6828" s="41"/>
      <c r="BD6828" s="41"/>
      <c r="BE6828" s="41"/>
      <c r="BF6828" s="41"/>
      <c r="BG6828" s="41"/>
      <c r="BH6828" s="41"/>
      <c r="BI6828" s="41"/>
      <c r="BJ6828" s="41"/>
      <c r="BK6828" s="41"/>
      <c r="BL6828" s="41"/>
      <c r="BM6828" s="41"/>
      <c r="BN6828" s="41"/>
      <c r="BO6828" s="41"/>
      <c r="BP6828" s="108"/>
      <c r="CG6828" s="102"/>
      <c r="CI6828" s="45"/>
    </row>
    <row r="6829" spans="37:87" ht="13" customHeight="1">
      <c r="AK6829" s="114"/>
      <c r="AL6829" s="41"/>
      <c r="AM6829" s="41"/>
      <c r="AN6829" s="41"/>
      <c r="AO6829" s="41"/>
      <c r="AP6829" s="41"/>
      <c r="AQ6829" s="41"/>
      <c r="AR6829" s="41"/>
      <c r="AS6829" s="41"/>
      <c r="AT6829" s="41"/>
      <c r="AU6829" s="41"/>
      <c r="AV6829" s="41"/>
      <c r="AW6829" s="41"/>
      <c r="AX6829" s="41"/>
      <c r="AY6829" s="41"/>
      <c r="AZ6829" s="41"/>
      <c r="BA6829" s="41"/>
      <c r="BB6829" s="41"/>
      <c r="BC6829" s="41"/>
      <c r="BD6829" s="41"/>
      <c r="BE6829" s="41"/>
      <c r="BF6829" s="41"/>
      <c r="BG6829" s="41"/>
      <c r="BH6829" s="41"/>
      <c r="BI6829" s="41"/>
      <c r="BJ6829" s="41"/>
      <c r="BK6829" s="41"/>
      <c r="BL6829" s="41"/>
      <c r="BM6829" s="41"/>
      <c r="BN6829" s="41"/>
      <c r="BO6829" s="41"/>
      <c r="BP6829" s="108"/>
      <c r="CG6829" s="102"/>
      <c r="CI6829" s="45"/>
    </row>
    <row r="6830" spans="37:87" ht="13" customHeight="1">
      <c r="AK6830" s="114"/>
      <c r="AL6830" s="41"/>
      <c r="AM6830" s="41"/>
      <c r="AN6830" s="41"/>
      <c r="AO6830" s="41"/>
      <c r="AP6830" s="41"/>
      <c r="AQ6830" s="41"/>
      <c r="AR6830" s="41"/>
      <c r="AS6830" s="41"/>
      <c r="AT6830" s="41"/>
      <c r="AU6830" s="41"/>
      <c r="AV6830" s="41"/>
      <c r="AW6830" s="41"/>
      <c r="AX6830" s="41"/>
      <c r="AY6830" s="41"/>
      <c r="AZ6830" s="41"/>
      <c r="BA6830" s="41"/>
      <c r="BB6830" s="41"/>
      <c r="BC6830" s="41"/>
      <c r="BD6830" s="41"/>
      <c r="BE6830" s="41"/>
      <c r="BF6830" s="41"/>
      <c r="BG6830" s="41"/>
      <c r="BH6830" s="41"/>
      <c r="BI6830" s="41"/>
      <c r="BJ6830" s="41"/>
      <c r="BK6830" s="41"/>
      <c r="BL6830" s="41"/>
      <c r="BM6830" s="41"/>
      <c r="BN6830" s="41"/>
      <c r="BO6830" s="41"/>
      <c r="BP6830" s="108"/>
      <c r="CG6830" s="102"/>
      <c r="CI6830" s="45"/>
    </row>
    <row r="6831" spans="37:87" ht="13" customHeight="1">
      <c r="AK6831" s="114"/>
      <c r="AL6831" s="41"/>
      <c r="AM6831" s="41"/>
      <c r="AN6831" s="41"/>
      <c r="AO6831" s="41"/>
      <c r="AP6831" s="41"/>
      <c r="AQ6831" s="41"/>
      <c r="AR6831" s="41"/>
      <c r="AS6831" s="41"/>
      <c r="AT6831" s="41"/>
      <c r="AU6831" s="41"/>
      <c r="AV6831" s="41"/>
      <c r="AW6831" s="41"/>
      <c r="AX6831" s="41"/>
      <c r="AY6831" s="41"/>
      <c r="AZ6831" s="41"/>
      <c r="BA6831" s="41"/>
      <c r="BB6831" s="41"/>
      <c r="BC6831" s="41"/>
      <c r="BD6831" s="41"/>
      <c r="BE6831" s="41"/>
      <c r="BF6831" s="41"/>
      <c r="BG6831" s="41"/>
      <c r="BH6831" s="41"/>
      <c r="BI6831" s="41"/>
      <c r="BJ6831" s="41"/>
      <c r="BK6831" s="41"/>
      <c r="BL6831" s="41"/>
      <c r="BM6831" s="41"/>
      <c r="BN6831" s="41"/>
      <c r="BO6831" s="41"/>
      <c r="BP6831" s="108"/>
      <c r="CG6831" s="102"/>
      <c r="CI6831" s="45"/>
    </row>
    <row r="6832" spans="37:87" ht="13" customHeight="1">
      <c r="AK6832" s="114"/>
      <c r="AL6832" s="41"/>
      <c r="AM6832" s="41"/>
      <c r="AN6832" s="41"/>
      <c r="AO6832" s="41"/>
      <c r="AP6832" s="41"/>
      <c r="AQ6832" s="41"/>
      <c r="AR6832" s="41"/>
      <c r="AS6832" s="41"/>
      <c r="AT6832" s="41"/>
      <c r="AU6832" s="41"/>
      <c r="AV6832" s="41"/>
      <c r="AW6832" s="41"/>
      <c r="AX6832" s="41"/>
      <c r="AY6832" s="41"/>
      <c r="AZ6832" s="41"/>
      <c r="BA6832" s="41"/>
      <c r="BB6832" s="41"/>
      <c r="BC6832" s="41"/>
      <c r="BD6832" s="41"/>
      <c r="BE6832" s="41"/>
      <c r="BF6832" s="41"/>
      <c r="BG6832" s="41"/>
      <c r="BH6832" s="41"/>
      <c r="BI6832" s="41"/>
      <c r="BJ6832" s="41"/>
      <c r="BK6832" s="41"/>
      <c r="BL6832" s="41"/>
      <c r="BM6832" s="41"/>
      <c r="BN6832" s="41"/>
      <c r="BO6832" s="41"/>
      <c r="BP6832" s="108"/>
      <c r="CG6832" s="102"/>
      <c r="CI6832" s="45"/>
    </row>
    <row r="6833" spans="37:87" ht="13" customHeight="1">
      <c r="AK6833" s="114"/>
      <c r="AL6833" s="41"/>
      <c r="AM6833" s="41"/>
      <c r="AN6833" s="41"/>
      <c r="AO6833" s="41"/>
      <c r="AP6833" s="41"/>
      <c r="AQ6833" s="41"/>
      <c r="AR6833" s="41"/>
      <c r="AS6833" s="41"/>
      <c r="AT6833" s="41"/>
      <c r="AU6833" s="41"/>
      <c r="AV6833" s="41"/>
      <c r="AW6833" s="41"/>
      <c r="AX6833" s="41"/>
      <c r="AY6833" s="41"/>
      <c r="AZ6833" s="41"/>
      <c r="BA6833" s="41"/>
      <c r="BB6833" s="41"/>
      <c r="BC6833" s="41"/>
      <c r="BD6833" s="41"/>
      <c r="BE6833" s="41"/>
      <c r="BF6833" s="41"/>
      <c r="BG6833" s="41"/>
      <c r="BH6833" s="41"/>
      <c r="BI6833" s="41"/>
      <c r="BJ6833" s="41"/>
      <c r="BK6833" s="41"/>
      <c r="BL6833" s="41"/>
      <c r="BM6833" s="41"/>
      <c r="BN6833" s="41"/>
      <c r="BO6833" s="41"/>
      <c r="BP6833" s="108"/>
      <c r="CG6833" s="102"/>
      <c r="CI6833" s="45"/>
    </row>
    <row r="6834" spans="37:87" ht="13" customHeight="1">
      <c r="AK6834" s="114"/>
      <c r="AL6834" s="41"/>
      <c r="AM6834" s="41"/>
      <c r="AN6834" s="41"/>
      <c r="AO6834" s="41"/>
      <c r="AP6834" s="41"/>
      <c r="AQ6834" s="41"/>
      <c r="AR6834" s="41"/>
      <c r="AS6834" s="41"/>
      <c r="AT6834" s="41"/>
      <c r="AU6834" s="41"/>
      <c r="AV6834" s="41"/>
      <c r="AW6834" s="41"/>
      <c r="AX6834" s="41"/>
      <c r="AY6834" s="41"/>
      <c r="AZ6834" s="41"/>
      <c r="BA6834" s="41"/>
      <c r="BB6834" s="41"/>
      <c r="BC6834" s="41"/>
      <c r="BD6834" s="41"/>
      <c r="BE6834" s="41"/>
      <c r="BF6834" s="41"/>
      <c r="BG6834" s="41"/>
      <c r="BH6834" s="41"/>
      <c r="BI6834" s="41"/>
      <c r="BJ6834" s="41"/>
      <c r="BK6834" s="41"/>
      <c r="BL6834" s="41"/>
      <c r="BM6834" s="41"/>
      <c r="BN6834" s="41"/>
      <c r="BO6834" s="41"/>
      <c r="BP6834" s="108"/>
      <c r="CG6834" s="102"/>
      <c r="CI6834" s="45"/>
    </row>
    <row r="6835" spans="37:87" ht="13" customHeight="1">
      <c r="AK6835" s="114"/>
      <c r="AL6835" s="41"/>
      <c r="AM6835" s="41"/>
      <c r="AN6835" s="41"/>
      <c r="AO6835" s="41"/>
      <c r="AP6835" s="41"/>
      <c r="AQ6835" s="41"/>
      <c r="AR6835" s="41"/>
      <c r="AS6835" s="41"/>
      <c r="AT6835" s="41"/>
      <c r="AU6835" s="41"/>
      <c r="AV6835" s="41"/>
      <c r="AW6835" s="41"/>
      <c r="AX6835" s="41"/>
      <c r="AY6835" s="41"/>
      <c r="AZ6835" s="41"/>
      <c r="BA6835" s="41"/>
      <c r="BB6835" s="41"/>
      <c r="BC6835" s="41"/>
      <c r="BD6835" s="41"/>
      <c r="BE6835" s="41"/>
      <c r="BF6835" s="41"/>
      <c r="BG6835" s="41"/>
      <c r="BH6835" s="41"/>
      <c r="BI6835" s="41"/>
      <c r="BJ6835" s="41"/>
      <c r="BK6835" s="41"/>
      <c r="BL6835" s="41"/>
      <c r="BM6835" s="41"/>
      <c r="BN6835" s="41"/>
      <c r="BO6835" s="41"/>
      <c r="BP6835" s="108"/>
      <c r="CG6835" s="102"/>
      <c r="CI6835" s="45"/>
    </row>
    <row r="6836" spans="37:87" ht="13" customHeight="1">
      <c r="AK6836" s="114"/>
      <c r="AL6836" s="41"/>
      <c r="AM6836" s="41"/>
      <c r="AN6836" s="41"/>
      <c r="AO6836" s="41"/>
      <c r="AP6836" s="41"/>
      <c r="AQ6836" s="41"/>
      <c r="AR6836" s="41"/>
      <c r="AS6836" s="41"/>
      <c r="AT6836" s="41"/>
      <c r="AU6836" s="41"/>
      <c r="AV6836" s="41"/>
      <c r="AW6836" s="41"/>
      <c r="AX6836" s="41"/>
      <c r="AY6836" s="41"/>
      <c r="AZ6836" s="41"/>
      <c r="BA6836" s="41"/>
      <c r="BB6836" s="41"/>
      <c r="BC6836" s="41"/>
      <c r="BD6836" s="41"/>
      <c r="BE6836" s="41"/>
      <c r="BF6836" s="41"/>
      <c r="BG6836" s="41"/>
      <c r="BH6836" s="41"/>
      <c r="BI6836" s="41"/>
      <c r="BJ6836" s="41"/>
      <c r="BK6836" s="41"/>
      <c r="BL6836" s="41"/>
      <c r="BM6836" s="41"/>
      <c r="BN6836" s="41"/>
      <c r="BO6836" s="41"/>
      <c r="BP6836" s="108"/>
      <c r="CG6836" s="102"/>
      <c r="CI6836" s="45"/>
    </row>
    <row r="6837" spans="37:87" ht="13" customHeight="1">
      <c r="AK6837" s="114"/>
      <c r="AL6837" s="41"/>
      <c r="AM6837" s="41"/>
      <c r="AN6837" s="41"/>
      <c r="AO6837" s="41"/>
      <c r="AP6837" s="41"/>
      <c r="AQ6837" s="41"/>
      <c r="AR6837" s="41"/>
      <c r="AS6837" s="41"/>
      <c r="AT6837" s="41"/>
      <c r="AU6837" s="41"/>
      <c r="AV6837" s="41"/>
      <c r="AW6837" s="41"/>
      <c r="AX6837" s="41"/>
      <c r="AY6837" s="41"/>
      <c r="AZ6837" s="41"/>
      <c r="BA6837" s="41"/>
      <c r="BB6837" s="41"/>
      <c r="BC6837" s="41"/>
      <c r="BD6837" s="41"/>
      <c r="BE6837" s="41"/>
      <c r="BF6837" s="41"/>
      <c r="BG6837" s="41"/>
      <c r="BH6837" s="41"/>
      <c r="BI6837" s="41"/>
      <c r="BJ6837" s="41"/>
      <c r="BK6837" s="41"/>
      <c r="BL6837" s="41"/>
      <c r="BM6837" s="41"/>
      <c r="BN6837" s="41"/>
      <c r="BO6837" s="41"/>
      <c r="BP6837" s="108"/>
      <c r="CG6837" s="102"/>
      <c r="CI6837" s="45"/>
    </row>
    <row r="6838" spans="37:87" ht="13" customHeight="1">
      <c r="AK6838" s="114"/>
      <c r="AL6838" s="41"/>
      <c r="AM6838" s="41"/>
      <c r="AN6838" s="41"/>
      <c r="AO6838" s="41"/>
      <c r="AP6838" s="41"/>
      <c r="AQ6838" s="41"/>
      <c r="AR6838" s="41"/>
      <c r="AS6838" s="41"/>
      <c r="AT6838" s="41"/>
      <c r="AU6838" s="41"/>
      <c r="AV6838" s="41"/>
      <c r="AW6838" s="41"/>
      <c r="AX6838" s="41"/>
      <c r="AY6838" s="41"/>
      <c r="AZ6838" s="41"/>
      <c r="BA6838" s="41"/>
      <c r="BB6838" s="41"/>
      <c r="BC6838" s="41"/>
      <c r="BD6838" s="41"/>
      <c r="BE6838" s="41"/>
      <c r="BF6838" s="41"/>
      <c r="BG6838" s="41"/>
      <c r="BH6838" s="41"/>
      <c r="BI6838" s="41"/>
      <c r="BJ6838" s="41"/>
      <c r="BK6838" s="41"/>
      <c r="BL6838" s="41"/>
      <c r="BM6838" s="41"/>
      <c r="BN6838" s="41"/>
      <c r="BO6838" s="41"/>
      <c r="BP6838" s="108"/>
      <c r="CG6838" s="102"/>
      <c r="CI6838" s="45"/>
    </row>
    <row r="6839" spans="37:87" ht="13" customHeight="1">
      <c r="AK6839" s="114"/>
      <c r="AL6839" s="41"/>
      <c r="AM6839" s="41"/>
      <c r="AN6839" s="41"/>
      <c r="AO6839" s="41"/>
      <c r="AP6839" s="41"/>
      <c r="AQ6839" s="41"/>
      <c r="AR6839" s="41"/>
      <c r="AS6839" s="41"/>
      <c r="AT6839" s="41"/>
      <c r="AU6839" s="41"/>
      <c r="AV6839" s="41"/>
      <c r="AW6839" s="41"/>
      <c r="AX6839" s="41"/>
      <c r="AY6839" s="41"/>
      <c r="AZ6839" s="41"/>
      <c r="BA6839" s="41"/>
      <c r="BB6839" s="41"/>
      <c r="BC6839" s="41"/>
      <c r="BD6839" s="41"/>
      <c r="BE6839" s="41"/>
      <c r="BF6839" s="41"/>
      <c r="BG6839" s="41"/>
      <c r="BH6839" s="41"/>
      <c r="BI6839" s="41"/>
      <c r="BJ6839" s="41"/>
      <c r="BK6839" s="41"/>
      <c r="BL6839" s="41"/>
      <c r="BM6839" s="41"/>
      <c r="BN6839" s="41"/>
      <c r="BO6839" s="41"/>
      <c r="BP6839" s="108"/>
      <c r="CG6839" s="102"/>
      <c r="CI6839" s="45"/>
    </row>
    <row r="6840" spans="37:87" ht="13" customHeight="1">
      <c r="AK6840" s="114"/>
      <c r="AL6840" s="41"/>
      <c r="AM6840" s="41"/>
      <c r="AN6840" s="41"/>
      <c r="AO6840" s="41"/>
      <c r="AP6840" s="41"/>
      <c r="AQ6840" s="41"/>
      <c r="AR6840" s="41"/>
      <c r="AS6840" s="41"/>
      <c r="AT6840" s="41"/>
      <c r="AU6840" s="41"/>
      <c r="AV6840" s="41"/>
      <c r="AW6840" s="41"/>
      <c r="AX6840" s="41"/>
      <c r="AY6840" s="41"/>
      <c r="AZ6840" s="41"/>
      <c r="BA6840" s="41"/>
      <c r="BB6840" s="41"/>
      <c r="BC6840" s="41"/>
      <c r="BD6840" s="41"/>
      <c r="BE6840" s="41"/>
      <c r="BF6840" s="41"/>
      <c r="BG6840" s="41"/>
      <c r="BH6840" s="41"/>
      <c r="BI6840" s="41"/>
      <c r="BJ6840" s="41"/>
      <c r="BK6840" s="41"/>
      <c r="BL6840" s="41"/>
      <c r="BM6840" s="41"/>
      <c r="BN6840" s="41"/>
      <c r="BO6840" s="41"/>
      <c r="BP6840" s="108"/>
      <c r="CG6840" s="102"/>
      <c r="CI6840" s="45"/>
    </row>
    <row r="6841" spans="37:87" ht="13" customHeight="1">
      <c r="AK6841" s="114"/>
      <c r="AL6841" s="41"/>
      <c r="AM6841" s="41"/>
      <c r="AN6841" s="41"/>
      <c r="AO6841" s="41"/>
      <c r="AP6841" s="41"/>
      <c r="AQ6841" s="41"/>
      <c r="AR6841" s="41"/>
      <c r="AS6841" s="41"/>
      <c r="AT6841" s="41"/>
      <c r="AU6841" s="41"/>
      <c r="AV6841" s="41"/>
      <c r="AW6841" s="41"/>
      <c r="AX6841" s="41"/>
      <c r="AY6841" s="41"/>
      <c r="AZ6841" s="41"/>
      <c r="BA6841" s="41"/>
      <c r="BB6841" s="41"/>
      <c r="BC6841" s="41"/>
      <c r="BD6841" s="41"/>
      <c r="BE6841" s="41"/>
      <c r="BF6841" s="41"/>
      <c r="BG6841" s="41"/>
      <c r="BH6841" s="41"/>
      <c r="BI6841" s="41"/>
      <c r="BJ6841" s="41"/>
      <c r="BK6841" s="41"/>
      <c r="BL6841" s="41"/>
      <c r="BM6841" s="41"/>
      <c r="BN6841" s="41"/>
      <c r="BO6841" s="41"/>
      <c r="BP6841" s="108"/>
      <c r="CG6841" s="102"/>
      <c r="CI6841" s="45"/>
    </row>
    <row r="6842" spans="37:87" ht="13" customHeight="1">
      <c r="AK6842" s="114"/>
      <c r="AL6842" s="41"/>
      <c r="AM6842" s="41"/>
      <c r="AN6842" s="41"/>
      <c r="AO6842" s="41"/>
      <c r="AP6842" s="41"/>
      <c r="AQ6842" s="41"/>
      <c r="AR6842" s="41"/>
      <c r="AS6842" s="41"/>
      <c r="AT6842" s="41"/>
      <c r="AU6842" s="41"/>
      <c r="AV6842" s="41"/>
      <c r="AW6842" s="41"/>
      <c r="AX6842" s="41"/>
      <c r="AY6842" s="41"/>
      <c r="AZ6842" s="41"/>
      <c r="BA6842" s="41"/>
      <c r="BB6842" s="41"/>
      <c r="BC6842" s="41"/>
      <c r="BD6842" s="41"/>
      <c r="BE6842" s="41"/>
      <c r="BF6842" s="41"/>
      <c r="BG6842" s="41"/>
      <c r="BH6842" s="41"/>
      <c r="BI6842" s="41"/>
      <c r="BJ6842" s="41"/>
      <c r="BK6842" s="41"/>
      <c r="BL6842" s="41"/>
      <c r="BM6842" s="41"/>
      <c r="BN6842" s="41"/>
      <c r="BO6842" s="41"/>
      <c r="BP6842" s="108"/>
      <c r="CG6842" s="102"/>
      <c r="CI6842" s="45"/>
    </row>
    <row r="6843" spans="37:87" ht="13" customHeight="1">
      <c r="AK6843" s="114"/>
      <c r="AL6843" s="41"/>
      <c r="AM6843" s="41"/>
      <c r="AN6843" s="41"/>
      <c r="AO6843" s="41"/>
      <c r="AP6843" s="41"/>
      <c r="AQ6843" s="41"/>
      <c r="AR6843" s="41"/>
      <c r="AS6843" s="41"/>
      <c r="AT6843" s="41"/>
      <c r="AU6843" s="41"/>
      <c r="AV6843" s="41"/>
      <c r="AW6843" s="41"/>
      <c r="AX6843" s="41"/>
      <c r="AY6843" s="41"/>
      <c r="AZ6843" s="41"/>
      <c r="BA6843" s="41"/>
      <c r="BB6843" s="41"/>
      <c r="BC6843" s="41"/>
      <c r="BD6843" s="41"/>
      <c r="BE6843" s="41"/>
      <c r="BF6843" s="41"/>
      <c r="BG6843" s="41"/>
      <c r="BH6843" s="41"/>
      <c r="BI6843" s="41"/>
      <c r="BJ6843" s="41"/>
      <c r="BK6843" s="41"/>
      <c r="BL6843" s="41"/>
      <c r="BM6843" s="41"/>
      <c r="BN6843" s="41"/>
      <c r="BO6843" s="41"/>
      <c r="BP6843" s="108"/>
      <c r="CG6843" s="102"/>
      <c r="CI6843" s="45"/>
    </row>
    <row r="6844" spans="37:87" ht="13" customHeight="1">
      <c r="AK6844" s="114"/>
      <c r="AL6844" s="41"/>
      <c r="AM6844" s="41"/>
      <c r="AN6844" s="41"/>
      <c r="AO6844" s="41"/>
      <c r="AP6844" s="41"/>
      <c r="AQ6844" s="41"/>
      <c r="AR6844" s="41"/>
      <c r="AS6844" s="41"/>
      <c r="AT6844" s="41"/>
      <c r="AU6844" s="41"/>
      <c r="AV6844" s="41"/>
      <c r="AW6844" s="41"/>
      <c r="AX6844" s="41"/>
      <c r="AY6844" s="41"/>
      <c r="AZ6844" s="41"/>
      <c r="BA6844" s="41"/>
      <c r="BB6844" s="41"/>
      <c r="BC6844" s="41"/>
      <c r="BD6844" s="41"/>
      <c r="BE6844" s="41"/>
      <c r="BF6844" s="41"/>
      <c r="BG6844" s="41"/>
      <c r="BH6844" s="41"/>
      <c r="BI6844" s="41"/>
      <c r="BJ6844" s="41"/>
      <c r="BK6844" s="41"/>
      <c r="BL6844" s="41"/>
      <c r="BM6844" s="41"/>
      <c r="BN6844" s="41"/>
      <c r="BO6844" s="41"/>
      <c r="BP6844" s="108"/>
      <c r="CG6844" s="102"/>
      <c r="CI6844" s="45"/>
    </row>
    <row r="6845" spans="37:87" ht="13" customHeight="1">
      <c r="AK6845" s="114"/>
      <c r="AL6845" s="41"/>
      <c r="AM6845" s="41"/>
      <c r="AN6845" s="41"/>
      <c r="AO6845" s="41"/>
      <c r="AP6845" s="41"/>
      <c r="AQ6845" s="41"/>
      <c r="AR6845" s="41"/>
      <c r="AS6845" s="41"/>
      <c r="AT6845" s="41"/>
      <c r="AU6845" s="41"/>
      <c r="AV6845" s="41"/>
      <c r="AW6845" s="41"/>
      <c r="AX6845" s="41"/>
      <c r="AY6845" s="41"/>
      <c r="AZ6845" s="41"/>
      <c r="BA6845" s="41"/>
      <c r="BB6845" s="41"/>
      <c r="BC6845" s="41"/>
      <c r="BD6845" s="41"/>
      <c r="BE6845" s="41"/>
      <c r="BF6845" s="41"/>
      <c r="BG6845" s="41"/>
      <c r="BH6845" s="41"/>
      <c r="BI6845" s="41"/>
      <c r="BJ6845" s="41"/>
      <c r="BK6845" s="41"/>
      <c r="BL6845" s="41"/>
      <c r="BM6845" s="41"/>
      <c r="BN6845" s="41"/>
      <c r="BO6845" s="41"/>
      <c r="BP6845" s="108"/>
      <c r="CG6845" s="102"/>
      <c r="CI6845" s="45"/>
    </row>
    <row r="6846" spans="37:87" ht="13" customHeight="1">
      <c r="AK6846" s="114"/>
      <c r="AL6846" s="41"/>
      <c r="AM6846" s="41"/>
      <c r="AN6846" s="41"/>
      <c r="AO6846" s="41"/>
      <c r="AP6846" s="41"/>
      <c r="AQ6846" s="41"/>
      <c r="AR6846" s="41"/>
      <c r="AS6846" s="41"/>
      <c r="AT6846" s="41"/>
      <c r="AU6846" s="41"/>
      <c r="AV6846" s="41"/>
      <c r="AW6846" s="41"/>
      <c r="AX6846" s="41"/>
      <c r="AY6846" s="41"/>
      <c r="AZ6846" s="41"/>
      <c r="BA6846" s="41"/>
      <c r="BB6846" s="41"/>
      <c r="BC6846" s="41"/>
      <c r="BD6846" s="41"/>
      <c r="BE6846" s="41"/>
      <c r="BF6846" s="41"/>
      <c r="BG6846" s="41"/>
      <c r="BH6846" s="41"/>
      <c r="BI6846" s="41"/>
      <c r="BJ6846" s="41"/>
      <c r="BK6846" s="41"/>
      <c r="BL6846" s="41"/>
      <c r="BM6846" s="41"/>
      <c r="BN6846" s="41"/>
      <c r="BO6846" s="41"/>
      <c r="BP6846" s="108"/>
      <c r="CG6846" s="102"/>
      <c r="CI6846" s="45"/>
    </row>
    <row r="6847" spans="37:87" ht="13" customHeight="1">
      <c r="AK6847" s="114"/>
      <c r="AL6847" s="41"/>
      <c r="AM6847" s="41"/>
      <c r="AN6847" s="41"/>
      <c r="AO6847" s="41"/>
      <c r="AP6847" s="41"/>
      <c r="AQ6847" s="41"/>
      <c r="AR6847" s="41"/>
      <c r="AS6847" s="41"/>
      <c r="AT6847" s="41"/>
      <c r="AU6847" s="41"/>
      <c r="AV6847" s="41"/>
      <c r="AW6847" s="41"/>
      <c r="AX6847" s="41"/>
      <c r="AY6847" s="41"/>
      <c r="AZ6847" s="41"/>
      <c r="BA6847" s="41"/>
      <c r="BB6847" s="41"/>
      <c r="BC6847" s="41"/>
      <c r="BD6847" s="41"/>
      <c r="BE6847" s="41"/>
      <c r="BF6847" s="41"/>
      <c r="BG6847" s="41"/>
      <c r="BH6847" s="41"/>
      <c r="BI6847" s="41"/>
      <c r="BJ6847" s="41"/>
      <c r="BK6847" s="41"/>
      <c r="BL6847" s="41"/>
      <c r="BM6847" s="41"/>
      <c r="BN6847" s="41"/>
      <c r="BO6847" s="41"/>
      <c r="BP6847" s="108"/>
      <c r="CG6847" s="102"/>
      <c r="CI6847" s="45"/>
    </row>
    <row r="6848" spans="37:87" ht="13" customHeight="1">
      <c r="AK6848" s="114"/>
      <c r="AL6848" s="41"/>
      <c r="AM6848" s="41"/>
      <c r="AN6848" s="41"/>
      <c r="AO6848" s="41"/>
      <c r="AP6848" s="41"/>
      <c r="AQ6848" s="41"/>
      <c r="AR6848" s="41"/>
      <c r="AS6848" s="41"/>
      <c r="AT6848" s="41"/>
      <c r="AU6848" s="41"/>
      <c r="AV6848" s="41"/>
      <c r="AW6848" s="41"/>
      <c r="AX6848" s="41"/>
      <c r="AY6848" s="41"/>
      <c r="AZ6848" s="41"/>
      <c r="BA6848" s="41"/>
      <c r="BB6848" s="41"/>
      <c r="BC6848" s="41"/>
      <c r="BD6848" s="41"/>
      <c r="BE6848" s="41"/>
      <c r="BF6848" s="41"/>
      <c r="BG6848" s="41"/>
      <c r="BH6848" s="41"/>
      <c r="BI6848" s="41"/>
      <c r="BJ6848" s="41"/>
      <c r="BK6848" s="41"/>
      <c r="BL6848" s="41"/>
      <c r="BM6848" s="41"/>
      <c r="BN6848" s="41"/>
      <c r="BO6848" s="41"/>
      <c r="BP6848" s="108"/>
      <c r="CG6848" s="102"/>
      <c r="CI6848" s="45"/>
    </row>
    <row r="6849" spans="37:87" ht="13" customHeight="1">
      <c r="AK6849" s="114"/>
      <c r="AL6849" s="41"/>
      <c r="AM6849" s="41"/>
      <c r="AN6849" s="41"/>
      <c r="AO6849" s="41"/>
      <c r="AP6849" s="41"/>
      <c r="AQ6849" s="41"/>
      <c r="AR6849" s="41"/>
      <c r="AS6849" s="41"/>
      <c r="AT6849" s="41"/>
      <c r="AU6849" s="41"/>
      <c r="AV6849" s="41"/>
      <c r="AW6849" s="41"/>
      <c r="AX6849" s="41"/>
      <c r="AY6849" s="41"/>
      <c r="AZ6849" s="41"/>
      <c r="BA6849" s="41"/>
      <c r="BB6849" s="41"/>
      <c r="BC6849" s="41"/>
      <c r="BD6849" s="41"/>
      <c r="BE6849" s="41"/>
      <c r="BF6849" s="41"/>
      <c r="BG6849" s="41"/>
      <c r="BH6849" s="41"/>
      <c r="BI6849" s="41"/>
      <c r="BJ6849" s="41"/>
      <c r="BK6849" s="41"/>
      <c r="BL6849" s="41"/>
      <c r="BM6849" s="41"/>
      <c r="BN6849" s="41"/>
      <c r="BO6849" s="41"/>
      <c r="BP6849" s="108"/>
      <c r="CG6849" s="102"/>
      <c r="CI6849" s="45"/>
    </row>
    <row r="6850" spans="37:87" ht="13" customHeight="1">
      <c r="AK6850" s="114"/>
      <c r="AL6850" s="41"/>
      <c r="AM6850" s="41"/>
      <c r="AN6850" s="41"/>
      <c r="AO6850" s="41"/>
      <c r="AP6850" s="41"/>
      <c r="AQ6850" s="41"/>
      <c r="AR6850" s="41"/>
      <c r="AS6850" s="41"/>
      <c r="AT6850" s="41"/>
      <c r="AU6850" s="41"/>
      <c r="AV6850" s="41"/>
      <c r="AW6850" s="41"/>
      <c r="AX6850" s="41"/>
      <c r="AY6850" s="41"/>
      <c r="AZ6850" s="41"/>
      <c r="BA6850" s="41"/>
      <c r="BB6850" s="41"/>
      <c r="BC6850" s="41"/>
      <c r="BD6850" s="41"/>
      <c r="BE6850" s="41"/>
      <c r="BF6850" s="41"/>
      <c r="BG6850" s="41"/>
      <c r="BH6850" s="41"/>
      <c r="BI6850" s="41"/>
      <c r="BJ6850" s="41"/>
      <c r="BK6850" s="41"/>
      <c r="BL6850" s="41"/>
      <c r="BM6850" s="41"/>
      <c r="BN6850" s="41"/>
      <c r="BO6850" s="41"/>
      <c r="BP6850" s="108"/>
      <c r="CG6850" s="102"/>
      <c r="CI6850" s="45"/>
    </row>
    <row r="6851" spans="37:87" ht="13" customHeight="1">
      <c r="AK6851" s="114"/>
      <c r="AL6851" s="41"/>
      <c r="AM6851" s="41"/>
      <c r="AN6851" s="41"/>
      <c r="AO6851" s="41"/>
      <c r="AP6851" s="41"/>
      <c r="AQ6851" s="41"/>
      <c r="AR6851" s="41"/>
      <c r="AS6851" s="41"/>
      <c r="AT6851" s="41"/>
      <c r="AU6851" s="41"/>
      <c r="AV6851" s="41"/>
      <c r="AW6851" s="41"/>
      <c r="AX6851" s="41"/>
      <c r="AY6851" s="41"/>
      <c r="AZ6851" s="41"/>
      <c r="BA6851" s="41"/>
      <c r="BB6851" s="41"/>
      <c r="BC6851" s="41"/>
      <c r="BD6851" s="41"/>
      <c r="BE6851" s="41"/>
      <c r="BF6851" s="41"/>
      <c r="BG6851" s="41"/>
      <c r="BH6851" s="41"/>
      <c r="BI6851" s="41"/>
      <c r="BJ6851" s="41"/>
      <c r="BK6851" s="41"/>
      <c r="BL6851" s="41"/>
      <c r="BM6851" s="41"/>
      <c r="BN6851" s="41"/>
      <c r="BO6851" s="41"/>
      <c r="BP6851" s="108"/>
      <c r="CG6851" s="102"/>
      <c r="CI6851" s="45"/>
    </row>
    <row r="6852" spans="37:87" ht="13" customHeight="1">
      <c r="AK6852" s="114"/>
      <c r="AL6852" s="41"/>
      <c r="AM6852" s="41"/>
      <c r="AN6852" s="41"/>
      <c r="AO6852" s="41"/>
      <c r="AP6852" s="41"/>
      <c r="AQ6852" s="41"/>
      <c r="AR6852" s="41"/>
      <c r="AS6852" s="41"/>
      <c r="AT6852" s="41"/>
      <c r="AU6852" s="41"/>
      <c r="AV6852" s="41"/>
      <c r="AW6852" s="41"/>
      <c r="AX6852" s="41"/>
      <c r="AY6852" s="41"/>
      <c r="AZ6852" s="41"/>
      <c r="BA6852" s="41"/>
      <c r="BB6852" s="41"/>
      <c r="BC6852" s="41"/>
      <c r="BD6852" s="41"/>
      <c r="BE6852" s="41"/>
      <c r="BF6852" s="41"/>
      <c r="BG6852" s="41"/>
      <c r="BH6852" s="41"/>
      <c r="BI6852" s="41"/>
      <c r="BJ6852" s="41"/>
      <c r="BK6852" s="41"/>
      <c r="BL6852" s="41"/>
      <c r="BM6852" s="41"/>
      <c r="BN6852" s="41"/>
      <c r="BO6852" s="41"/>
      <c r="BP6852" s="108"/>
      <c r="CG6852" s="102"/>
      <c r="CI6852" s="45"/>
    </row>
    <row r="6853" spans="37:87" ht="13" customHeight="1">
      <c r="AK6853" s="114"/>
      <c r="AL6853" s="41"/>
      <c r="AM6853" s="41"/>
      <c r="AN6853" s="41"/>
      <c r="AO6853" s="41"/>
      <c r="AP6853" s="41"/>
      <c r="AQ6853" s="41"/>
      <c r="AR6853" s="41"/>
      <c r="AS6853" s="41"/>
      <c r="AT6853" s="41"/>
      <c r="AU6853" s="41"/>
      <c r="AV6853" s="41"/>
      <c r="AW6853" s="41"/>
      <c r="AX6853" s="41"/>
      <c r="AY6853" s="41"/>
      <c r="AZ6853" s="41"/>
      <c r="BA6853" s="41"/>
      <c r="BB6853" s="41"/>
      <c r="BC6853" s="41"/>
      <c r="BD6853" s="41"/>
      <c r="BE6853" s="41"/>
      <c r="BF6853" s="41"/>
      <c r="BG6853" s="41"/>
      <c r="BH6853" s="41"/>
      <c r="BI6853" s="41"/>
      <c r="BJ6853" s="41"/>
      <c r="BK6853" s="41"/>
      <c r="BL6853" s="41"/>
      <c r="BM6853" s="41"/>
      <c r="BN6853" s="41"/>
      <c r="BO6853" s="41"/>
      <c r="BP6853" s="108"/>
      <c r="CG6853" s="102"/>
      <c r="CI6853" s="45"/>
    </row>
    <row r="6854" spans="37:87" ht="13" customHeight="1">
      <c r="AK6854" s="114"/>
      <c r="AL6854" s="41"/>
      <c r="AM6854" s="41"/>
      <c r="AN6854" s="41"/>
      <c r="AO6854" s="41"/>
      <c r="AP6854" s="41"/>
      <c r="AQ6854" s="41"/>
      <c r="AR6854" s="41"/>
      <c r="AS6854" s="41"/>
      <c r="AT6854" s="41"/>
      <c r="AU6854" s="41"/>
      <c r="AV6854" s="41"/>
      <c r="AW6854" s="41"/>
      <c r="AX6854" s="41"/>
      <c r="AY6854" s="41"/>
      <c r="AZ6854" s="41"/>
      <c r="BA6854" s="41"/>
      <c r="BB6854" s="41"/>
      <c r="BC6854" s="41"/>
      <c r="BD6854" s="41"/>
      <c r="BE6854" s="41"/>
      <c r="BF6854" s="41"/>
      <c r="BG6854" s="41"/>
      <c r="BH6854" s="41"/>
      <c r="BI6854" s="41"/>
      <c r="BJ6854" s="41"/>
      <c r="BK6854" s="41"/>
      <c r="BL6854" s="41"/>
      <c r="BM6854" s="41"/>
      <c r="BN6854" s="41"/>
      <c r="BO6854" s="41"/>
      <c r="BP6854" s="108"/>
      <c r="CG6854" s="102"/>
      <c r="CI6854" s="45"/>
    </row>
    <row r="6855" spans="37:87" ht="13" customHeight="1">
      <c r="AK6855" s="114"/>
      <c r="AL6855" s="41"/>
      <c r="AM6855" s="41"/>
      <c r="AN6855" s="41"/>
      <c r="AO6855" s="41"/>
      <c r="AP6855" s="41"/>
      <c r="AQ6855" s="41"/>
      <c r="AR6855" s="41"/>
      <c r="AS6855" s="41"/>
      <c r="AT6855" s="41"/>
      <c r="AU6855" s="41"/>
      <c r="AV6855" s="41"/>
      <c r="AW6855" s="41"/>
      <c r="AX6855" s="41"/>
      <c r="AY6855" s="41"/>
      <c r="AZ6855" s="41"/>
      <c r="BA6855" s="41"/>
      <c r="BB6855" s="41"/>
      <c r="BC6855" s="41"/>
      <c r="BD6855" s="41"/>
      <c r="BE6855" s="41"/>
      <c r="BF6855" s="41"/>
      <c r="BG6855" s="41"/>
      <c r="BH6855" s="41"/>
      <c r="BI6855" s="41"/>
      <c r="BJ6855" s="41"/>
      <c r="BK6855" s="41"/>
      <c r="BL6855" s="41"/>
      <c r="BM6855" s="41"/>
      <c r="BN6855" s="41"/>
      <c r="BO6855" s="41"/>
      <c r="BP6855" s="108"/>
      <c r="CG6855" s="102"/>
      <c r="CI6855" s="45"/>
    </row>
    <row r="6856" spans="37:87" ht="13" customHeight="1">
      <c r="AK6856" s="114"/>
      <c r="AL6856" s="41"/>
      <c r="AM6856" s="41"/>
      <c r="AN6856" s="41"/>
      <c r="AO6856" s="41"/>
      <c r="AP6856" s="41"/>
      <c r="AQ6856" s="41"/>
      <c r="AR6856" s="41"/>
      <c r="AS6856" s="41"/>
      <c r="AT6856" s="41"/>
      <c r="AU6856" s="41"/>
      <c r="AV6856" s="41"/>
      <c r="AW6856" s="41"/>
      <c r="AX6856" s="41"/>
      <c r="AY6856" s="41"/>
      <c r="AZ6856" s="41"/>
      <c r="BA6856" s="41"/>
      <c r="BB6856" s="41"/>
      <c r="BC6856" s="41"/>
      <c r="BD6856" s="41"/>
      <c r="BE6856" s="41"/>
      <c r="BF6856" s="41"/>
      <c r="BG6856" s="41"/>
      <c r="BH6856" s="41"/>
      <c r="BI6856" s="41"/>
      <c r="BJ6856" s="41"/>
      <c r="BK6856" s="41"/>
      <c r="BL6856" s="41"/>
      <c r="BM6856" s="41"/>
      <c r="BN6856" s="41"/>
      <c r="BO6856" s="41"/>
      <c r="BP6856" s="108"/>
      <c r="CG6856" s="102"/>
      <c r="CI6856" s="45"/>
    </row>
    <row r="6857" spans="37:87" ht="13" customHeight="1">
      <c r="AK6857" s="114"/>
      <c r="AL6857" s="41"/>
      <c r="AM6857" s="41"/>
      <c r="AN6857" s="41"/>
      <c r="AO6857" s="41"/>
      <c r="AP6857" s="41"/>
      <c r="AQ6857" s="41"/>
      <c r="AR6857" s="41"/>
      <c r="AS6857" s="41"/>
      <c r="AT6857" s="41"/>
      <c r="AU6857" s="41"/>
      <c r="AV6857" s="41"/>
      <c r="AW6857" s="41"/>
      <c r="AX6857" s="41"/>
      <c r="AY6857" s="41"/>
      <c r="AZ6857" s="41"/>
      <c r="BA6857" s="41"/>
      <c r="BB6857" s="41"/>
      <c r="BC6857" s="41"/>
      <c r="BD6857" s="41"/>
      <c r="BE6857" s="41"/>
      <c r="BF6857" s="41"/>
      <c r="BG6857" s="41"/>
      <c r="BH6857" s="41"/>
      <c r="BI6857" s="41"/>
      <c r="BJ6857" s="41"/>
      <c r="BK6857" s="41"/>
      <c r="BL6857" s="41"/>
      <c r="BM6857" s="41"/>
      <c r="BN6857" s="41"/>
      <c r="BO6857" s="41"/>
      <c r="BP6857" s="108"/>
      <c r="CG6857" s="102"/>
      <c r="CI6857" s="45"/>
    </row>
    <row r="6858" spans="37:87" ht="13" customHeight="1">
      <c r="AK6858" s="114"/>
      <c r="AL6858" s="41"/>
      <c r="AM6858" s="41"/>
      <c r="AN6858" s="41"/>
      <c r="AO6858" s="41"/>
      <c r="AP6858" s="41"/>
      <c r="AQ6858" s="41"/>
      <c r="AR6858" s="41"/>
      <c r="AS6858" s="41"/>
      <c r="AT6858" s="41"/>
      <c r="AU6858" s="41"/>
      <c r="AV6858" s="41"/>
      <c r="AW6858" s="41"/>
      <c r="AX6858" s="41"/>
      <c r="AY6858" s="41"/>
      <c r="AZ6858" s="41"/>
      <c r="BA6858" s="41"/>
      <c r="BB6858" s="41"/>
      <c r="BC6858" s="41"/>
      <c r="BD6858" s="41"/>
      <c r="BE6858" s="41"/>
      <c r="BF6858" s="41"/>
      <c r="BG6858" s="41"/>
      <c r="BH6858" s="41"/>
      <c r="BI6858" s="41"/>
      <c r="BJ6858" s="41"/>
      <c r="BK6858" s="41"/>
      <c r="BL6858" s="41"/>
      <c r="BM6858" s="41"/>
      <c r="BN6858" s="41"/>
      <c r="BO6858" s="41"/>
      <c r="BP6858" s="108"/>
      <c r="CG6858" s="102"/>
      <c r="CI6858" s="45"/>
    </row>
    <row r="6859" spans="37:87" ht="13" customHeight="1">
      <c r="AK6859" s="114"/>
      <c r="AL6859" s="41"/>
      <c r="AM6859" s="41"/>
      <c r="AN6859" s="41"/>
      <c r="AO6859" s="41"/>
      <c r="AP6859" s="41"/>
      <c r="AQ6859" s="41"/>
      <c r="AR6859" s="41"/>
      <c r="AS6859" s="41"/>
      <c r="AT6859" s="41"/>
      <c r="AU6859" s="41"/>
      <c r="AV6859" s="41"/>
      <c r="AW6859" s="41"/>
      <c r="AX6859" s="41"/>
      <c r="AY6859" s="41"/>
      <c r="AZ6859" s="41"/>
      <c r="BA6859" s="41"/>
      <c r="BB6859" s="41"/>
      <c r="BC6859" s="41"/>
      <c r="BD6859" s="41"/>
      <c r="BE6859" s="41"/>
      <c r="BF6859" s="41"/>
      <c r="BG6859" s="41"/>
      <c r="BH6859" s="41"/>
      <c r="BI6859" s="41"/>
      <c r="BJ6859" s="41"/>
      <c r="BK6859" s="41"/>
      <c r="BL6859" s="41"/>
      <c r="BM6859" s="41"/>
      <c r="BN6859" s="41"/>
      <c r="BO6859" s="41"/>
      <c r="BP6859" s="108"/>
      <c r="CG6859" s="102"/>
      <c r="CI6859" s="45"/>
    </row>
    <row r="6860" spans="37:87" ht="13" customHeight="1">
      <c r="AK6860" s="114"/>
      <c r="AL6860" s="41"/>
      <c r="AM6860" s="41"/>
      <c r="AN6860" s="41"/>
      <c r="AO6860" s="41"/>
      <c r="AP6860" s="41"/>
      <c r="AQ6860" s="41"/>
      <c r="AR6860" s="41"/>
      <c r="AS6860" s="41"/>
      <c r="AT6860" s="41"/>
      <c r="AU6860" s="41"/>
      <c r="AV6860" s="41"/>
      <c r="AW6860" s="41"/>
      <c r="AX6860" s="41"/>
      <c r="AY6860" s="41"/>
      <c r="AZ6860" s="41"/>
      <c r="BA6860" s="41"/>
      <c r="BB6860" s="41"/>
      <c r="BC6860" s="41"/>
      <c r="BD6860" s="41"/>
      <c r="BE6860" s="41"/>
      <c r="BF6860" s="41"/>
      <c r="BG6860" s="41"/>
      <c r="BH6860" s="41"/>
      <c r="BI6860" s="41"/>
      <c r="BJ6860" s="41"/>
      <c r="BK6860" s="41"/>
      <c r="BL6860" s="41"/>
      <c r="BM6860" s="41"/>
      <c r="BN6860" s="41"/>
      <c r="BO6860" s="41"/>
      <c r="BP6860" s="108"/>
      <c r="CG6860" s="102"/>
      <c r="CI6860" s="45"/>
    </row>
    <row r="6861" spans="37:87" ht="13" customHeight="1">
      <c r="AK6861" s="114"/>
      <c r="AL6861" s="41"/>
      <c r="AM6861" s="41"/>
      <c r="AN6861" s="41"/>
      <c r="AO6861" s="41"/>
      <c r="AP6861" s="41"/>
      <c r="AQ6861" s="41"/>
      <c r="AR6861" s="41"/>
      <c r="AS6861" s="41"/>
      <c r="AT6861" s="41"/>
      <c r="AU6861" s="41"/>
      <c r="AV6861" s="41"/>
      <c r="AW6861" s="41"/>
      <c r="AX6861" s="41"/>
      <c r="AY6861" s="41"/>
      <c r="AZ6861" s="41"/>
      <c r="BA6861" s="41"/>
      <c r="BB6861" s="41"/>
      <c r="BC6861" s="41"/>
      <c r="BD6861" s="41"/>
      <c r="BE6861" s="41"/>
      <c r="BF6861" s="41"/>
      <c r="BG6861" s="41"/>
      <c r="BH6861" s="41"/>
      <c r="BI6861" s="41"/>
      <c r="BJ6861" s="41"/>
      <c r="BK6861" s="41"/>
      <c r="BL6861" s="41"/>
      <c r="BM6861" s="41"/>
      <c r="BN6861" s="41"/>
      <c r="BO6861" s="41"/>
      <c r="BP6861" s="108"/>
      <c r="CG6861" s="102"/>
      <c r="CI6861" s="45"/>
    </row>
    <row r="6862" spans="37:87" ht="13" customHeight="1">
      <c r="AK6862" s="114"/>
      <c r="AL6862" s="41"/>
      <c r="AM6862" s="41"/>
      <c r="AN6862" s="41"/>
      <c r="AO6862" s="41"/>
      <c r="AP6862" s="41"/>
      <c r="AQ6862" s="41"/>
      <c r="AR6862" s="41"/>
      <c r="AS6862" s="41"/>
      <c r="AT6862" s="41"/>
      <c r="AU6862" s="41"/>
      <c r="AV6862" s="41"/>
      <c r="AW6862" s="41"/>
      <c r="AX6862" s="41"/>
      <c r="AY6862" s="41"/>
      <c r="AZ6862" s="41"/>
      <c r="BA6862" s="41"/>
      <c r="BB6862" s="41"/>
      <c r="BC6862" s="41"/>
      <c r="BD6862" s="41"/>
      <c r="BE6862" s="41"/>
      <c r="BF6862" s="41"/>
      <c r="BG6862" s="41"/>
      <c r="BH6862" s="41"/>
      <c r="BI6862" s="41"/>
      <c r="BJ6862" s="41"/>
      <c r="BK6862" s="41"/>
      <c r="BL6862" s="41"/>
      <c r="BM6862" s="41"/>
      <c r="BN6862" s="41"/>
      <c r="BO6862" s="41"/>
      <c r="BP6862" s="108"/>
      <c r="CG6862" s="102"/>
      <c r="CI6862" s="45"/>
    </row>
    <row r="6863" spans="37:87" ht="13" customHeight="1">
      <c r="AK6863" s="114"/>
      <c r="AL6863" s="41"/>
      <c r="AM6863" s="41"/>
      <c r="AN6863" s="41"/>
      <c r="AO6863" s="41"/>
      <c r="AP6863" s="41"/>
      <c r="AQ6863" s="41"/>
      <c r="AR6863" s="41"/>
      <c r="AS6863" s="41"/>
      <c r="AT6863" s="41"/>
      <c r="AU6863" s="41"/>
      <c r="AV6863" s="41"/>
      <c r="AW6863" s="41"/>
      <c r="AX6863" s="41"/>
      <c r="AY6863" s="41"/>
      <c r="AZ6863" s="41"/>
      <c r="BA6863" s="41"/>
      <c r="BB6863" s="41"/>
      <c r="BC6863" s="41"/>
      <c r="BD6863" s="41"/>
      <c r="BE6863" s="41"/>
      <c r="BF6863" s="41"/>
      <c r="BG6863" s="41"/>
      <c r="BH6863" s="41"/>
      <c r="BI6863" s="41"/>
      <c r="BJ6863" s="41"/>
      <c r="BK6863" s="41"/>
      <c r="BL6863" s="41"/>
      <c r="BM6863" s="41"/>
      <c r="BN6863" s="41"/>
      <c r="BO6863" s="41"/>
      <c r="BP6863" s="108"/>
      <c r="CG6863" s="102"/>
      <c r="CI6863" s="45"/>
    </row>
    <row r="6864" spans="37:87" ht="13" customHeight="1">
      <c r="AK6864" s="114"/>
      <c r="AL6864" s="41"/>
      <c r="AM6864" s="41"/>
      <c r="AN6864" s="41"/>
      <c r="AO6864" s="41"/>
      <c r="AP6864" s="41"/>
      <c r="AQ6864" s="41"/>
      <c r="AR6864" s="41"/>
      <c r="AS6864" s="41"/>
      <c r="AT6864" s="41"/>
      <c r="AU6864" s="41"/>
      <c r="AV6864" s="41"/>
      <c r="AW6864" s="41"/>
      <c r="AX6864" s="41"/>
      <c r="AY6864" s="41"/>
      <c r="AZ6864" s="41"/>
      <c r="BA6864" s="41"/>
      <c r="BB6864" s="41"/>
      <c r="BC6864" s="41"/>
      <c r="BD6864" s="41"/>
      <c r="BE6864" s="41"/>
      <c r="BF6864" s="41"/>
      <c r="BG6864" s="41"/>
      <c r="BH6864" s="41"/>
      <c r="BI6864" s="41"/>
      <c r="BJ6864" s="41"/>
      <c r="BK6864" s="41"/>
      <c r="BL6864" s="41"/>
      <c r="BM6864" s="41"/>
      <c r="BN6864" s="41"/>
      <c r="BO6864" s="41"/>
      <c r="BP6864" s="108"/>
      <c r="CG6864" s="102"/>
      <c r="CI6864" s="45"/>
    </row>
    <row r="6865" spans="37:87" ht="13" customHeight="1">
      <c r="AK6865" s="114"/>
      <c r="AL6865" s="41"/>
      <c r="AM6865" s="41"/>
      <c r="AN6865" s="41"/>
      <c r="AO6865" s="41"/>
      <c r="AP6865" s="41"/>
      <c r="AQ6865" s="41"/>
      <c r="AR6865" s="41"/>
      <c r="AS6865" s="41"/>
      <c r="AT6865" s="41"/>
      <c r="AU6865" s="41"/>
      <c r="AV6865" s="41"/>
      <c r="AW6865" s="41"/>
      <c r="AX6865" s="41"/>
      <c r="AY6865" s="41"/>
      <c r="AZ6865" s="41"/>
      <c r="BA6865" s="41"/>
      <c r="BB6865" s="41"/>
      <c r="BC6865" s="41"/>
      <c r="BD6865" s="41"/>
      <c r="BE6865" s="41"/>
      <c r="BF6865" s="41"/>
      <c r="BG6865" s="41"/>
      <c r="BH6865" s="41"/>
      <c r="BI6865" s="41"/>
      <c r="BJ6865" s="41"/>
      <c r="BK6865" s="41"/>
      <c r="BL6865" s="41"/>
      <c r="BM6865" s="41"/>
      <c r="BN6865" s="41"/>
      <c r="BO6865" s="41"/>
      <c r="BP6865" s="108"/>
      <c r="CG6865" s="102"/>
      <c r="CI6865" s="45"/>
    </row>
    <row r="6866" spans="37:87" ht="13" customHeight="1">
      <c r="AK6866" s="114"/>
      <c r="AL6866" s="41"/>
      <c r="AM6866" s="41"/>
      <c r="AN6866" s="41"/>
      <c r="AO6866" s="41"/>
      <c r="AP6866" s="41"/>
      <c r="AQ6866" s="41"/>
      <c r="AR6866" s="41"/>
      <c r="AS6866" s="41"/>
      <c r="AT6866" s="41"/>
      <c r="AU6866" s="41"/>
      <c r="AV6866" s="41"/>
      <c r="AW6866" s="41"/>
      <c r="AX6866" s="41"/>
      <c r="AY6866" s="41"/>
      <c r="AZ6866" s="41"/>
      <c r="BA6866" s="41"/>
      <c r="BB6866" s="41"/>
      <c r="BC6866" s="41"/>
      <c r="BD6866" s="41"/>
      <c r="BE6866" s="41"/>
      <c r="BF6866" s="41"/>
      <c r="BG6866" s="41"/>
      <c r="BH6866" s="41"/>
      <c r="BI6866" s="41"/>
      <c r="BJ6866" s="41"/>
      <c r="BK6866" s="41"/>
      <c r="BL6866" s="41"/>
      <c r="BM6866" s="41"/>
      <c r="BN6866" s="41"/>
      <c r="BO6866" s="41"/>
      <c r="BP6866" s="108"/>
      <c r="CG6866" s="102"/>
      <c r="CI6866" s="45"/>
    </row>
    <row r="6867" spans="37:87" ht="13" customHeight="1">
      <c r="AK6867" s="114"/>
      <c r="AL6867" s="41"/>
      <c r="AM6867" s="41"/>
      <c r="AN6867" s="41"/>
      <c r="AO6867" s="41"/>
      <c r="AP6867" s="41"/>
      <c r="AQ6867" s="41"/>
      <c r="AR6867" s="41"/>
      <c r="AS6867" s="41"/>
      <c r="AT6867" s="41"/>
      <c r="AU6867" s="41"/>
      <c r="AV6867" s="41"/>
      <c r="AW6867" s="41"/>
      <c r="AX6867" s="41"/>
      <c r="AY6867" s="41"/>
      <c r="AZ6867" s="41"/>
      <c r="BA6867" s="41"/>
      <c r="BB6867" s="41"/>
      <c r="BC6867" s="41"/>
      <c r="BD6867" s="41"/>
      <c r="BE6867" s="41"/>
      <c r="BF6867" s="41"/>
      <c r="BG6867" s="41"/>
      <c r="BH6867" s="41"/>
      <c r="BI6867" s="41"/>
      <c r="BJ6867" s="41"/>
      <c r="BK6867" s="41"/>
      <c r="BL6867" s="41"/>
      <c r="BM6867" s="41"/>
      <c r="BN6867" s="41"/>
      <c r="BO6867" s="41"/>
      <c r="BP6867" s="108"/>
      <c r="CG6867" s="102"/>
      <c r="CI6867" s="45"/>
    </row>
    <row r="6868" spans="37:87" ht="13" customHeight="1">
      <c r="AK6868" s="114"/>
      <c r="AL6868" s="41"/>
      <c r="AM6868" s="41"/>
      <c r="AN6868" s="41"/>
      <c r="AO6868" s="41"/>
      <c r="AP6868" s="41"/>
      <c r="AQ6868" s="41"/>
      <c r="AR6868" s="41"/>
      <c r="AS6868" s="41"/>
      <c r="AT6868" s="41"/>
      <c r="AU6868" s="41"/>
      <c r="AV6868" s="41"/>
      <c r="AW6868" s="41"/>
      <c r="AX6868" s="41"/>
      <c r="AY6868" s="41"/>
      <c r="AZ6868" s="41"/>
      <c r="BA6868" s="41"/>
      <c r="BB6868" s="41"/>
      <c r="BC6868" s="41"/>
      <c r="BD6868" s="41"/>
      <c r="BE6868" s="41"/>
      <c r="BF6868" s="41"/>
      <c r="BG6868" s="41"/>
      <c r="BH6868" s="41"/>
      <c r="BI6868" s="41"/>
      <c r="BJ6868" s="41"/>
      <c r="BK6868" s="41"/>
      <c r="BL6868" s="41"/>
      <c r="BM6868" s="41"/>
      <c r="BN6868" s="41"/>
      <c r="BO6868" s="41"/>
      <c r="BP6868" s="108"/>
      <c r="CG6868" s="102"/>
      <c r="CI6868" s="45"/>
    </row>
    <row r="6869" spans="37:87" ht="13" customHeight="1">
      <c r="AK6869" s="114"/>
      <c r="AL6869" s="41"/>
      <c r="AM6869" s="41"/>
      <c r="AN6869" s="41"/>
      <c r="AO6869" s="41"/>
      <c r="AP6869" s="41"/>
      <c r="AQ6869" s="41"/>
      <c r="AR6869" s="41"/>
      <c r="AS6869" s="41"/>
      <c r="AT6869" s="41"/>
      <c r="AU6869" s="41"/>
      <c r="AV6869" s="41"/>
      <c r="AW6869" s="41"/>
      <c r="AX6869" s="41"/>
      <c r="AY6869" s="41"/>
      <c r="AZ6869" s="41"/>
      <c r="BA6869" s="41"/>
      <c r="BB6869" s="41"/>
      <c r="BC6869" s="41"/>
      <c r="BD6869" s="41"/>
      <c r="BE6869" s="41"/>
      <c r="BF6869" s="41"/>
      <c r="BG6869" s="41"/>
      <c r="BH6869" s="41"/>
      <c r="BI6869" s="41"/>
      <c r="BJ6869" s="41"/>
      <c r="BK6869" s="41"/>
      <c r="BL6869" s="41"/>
      <c r="BM6869" s="41"/>
      <c r="BN6869" s="41"/>
      <c r="BO6869" s="41"/>
      <c r="BP6869" s="108"/>
      <c r="CG6869" s="102"/>
      <c r="CI6869" s="45"/>
    </row>
    <row r="6870" spans="37:87" ht="13" customHeight="1">
      <c r="AK6870" s="114"/>
      <c r="AL6870" s="41"/>
      <c r="AM6870" s="41"/>
      <c r="AN6870" s="41"/>
      <c r="AO6870" s="41"/>
      <c r="AP6870" s="41"/>
      <c r="AQ6870" s="41"/>
      <c r="AR6870" s="41"/>
      <c r="AS6870" s="41"/>
      <c r="AT6870" s="41"/>
      <c r="AU6870" s="41"/>
      <c r="AV6870" s="41"/>
      <c r="AW6870" s="41"/>
      <c r="AX6870" s="41"/>
      <c r="AY6870" s="41"/>
      <c r="AZ6870" s="41"/>
      <c r="BA6870" s="41"/>
      <c r="BB6870" s="41"/>
      <c r="BC6870" s="41"/>
      <c r="BD6870" s="41"/>
      <c r="BE6870" s="41"/>
      <c r="BF6870" s="41"/>
      <c r="BG6870" s="41"/>
      <c r="BH6870" s="41"/>
      <c r="BI6870" s="41"/>
      <c r="BJ6870" s="41"/>
      <c r="BK6870" s="41"/>
      <c r="BL6870" s="41"/>
      <c r="BM6870" s="41"/>
      <c r="BN6870" s="41"/>
      <c r="BO6870" s="41"/>
      <c r="BP6870" s="108"/>
      <c r="CG6870" s="102"/>
      <c r="CI6870" s="45"/>
    </row>
    <row r="6871" spans="37:87" ht="13" customHeight="1">
      <c r="AK6871" s="114"/>
      <c r="AL6871" s="41"/>
      <c r="AM6871" s="41"/>
      <c r="AN6871" s="41"/>
      <c r="AO6871" s="41"/>
      <c r="AP6871" s="41"/>
      <c r="AQ6871" s="41"/>
      <c r="AR6871" s="41"/>
      <c r="AS6871" s="41"/>
      <c r="AT6871" s="41"/>
      <c r="AU6871" s="41"/>
      <c r="AV6871" s="41"/>
      <c r="AW6871" s="41"/>
      <c r="AX6871" s="41"/>
      <c r="AY6871" s="41"/>
      <c r="AZ6871" s="41"/>
      <c r="BA6871" s="41"/>
      <c r="BB6871" s="41"/>
      <c r="BC6871" s="41"/>
      <c r="BD6871" s="41"/>
      <c r="BE6871" s="41"/>
      <c r="BF6871" s="41"/>
      <c r="BG6871" s="41"/>
      <c r="BH6871" s="41"/>
      <c r="BI6871" s="41"/>
      <c r="BJ6871" s="41"/>
      <c r="BK6871" s="41"/>
      <c r="BL6871" s="41"/>
      <c r="BM6871" s="41"/>
      <c r="BN6871" s="41"/>
      <c r="BO6871" s="41"/>
      <c r="BP6871" s="108"/>
      <c r="CG6871" s="102"/>
      <c r="CI6871" s="45"/>
    </row>
    <row r="6872" spans="37:87" ht="13" customHeight="1">
      <c r="AK6872" s="114"/>
      <c r="AL6872" s="41"/>
      <c r="AM6872" s="41"/>
      <c r="AN6872" s="41"/>
      <c r="AO6872" s="41"/>
      <c r="AP6872" s="41"/>
      <c r="AQ6872" s="41"/>
      <c r="AR6872" s="41"/>
      <c r="AS6872" s="41"/>
      <c r="AT6872" s="41"/>
      <c r="AU6872" s="41"/>
      <c r="AV6872" s="41"/>
      <c r="AW6872" s="41"/>
      <c r="AX6872" s="41"/>
      <c r="AY6872" s="41"/>
      <c r="AZ6872" s="41"/>
      <c r="BA6872" s="41"/>
      <c r="BB6872" s="41"/>
      <c r="BC6872" s="41"/>
      <c r="BD6872" s="41"/>
      <c r="BE6872" s="41"/>
      <c r="BF6872" s="41"/>
      <c r="BG6872" s="41"/>
      <c r="BH6872" s="41"/>
      <c r="BI6872" s="41"/>
      <c r="BJ6872" s="41"/>
      <c r="BK6872" s="41"/>
      <c r="BL6872" s="41"/>
      <c r="BM6872" s="41"/>
      <c r="BN6872" s="41"/>
      <c r="BO6872" s="41"/>
      <c r="BP6872" s="108"/>
      <c r="CG6872" s="102"/>
      <c r="CI6872" s="45"/>
    </row>
    <row r="6873" spans="37:87" ht="13" customHeight="1">
      <c r="AK6873" s="114"/>
      <c r="AL6873" s="41"/>
      <c r="AM6873" s="41"/>
      <c r="AN6873" s="41"/>
      <c r="AO6873" s="41"/>
      <c r="AP6873" s="41"/>
      <c r="AQ6873" s="41"/>
      <c r="AR6873" s="41"/>
      <c r="AS6873" s="41"/>
      <c r="AT6873" s="41"/>
      <c r="AU6873" s="41"/>
      <c r="AV6873" s="41"/>
      <c r="AW6873" s="41"/>
      <c r="AX6873" s="41"/>
      <c r="AY6873" s="41"/>
      <c r="AZ6873" s="41"/>
      <c r="BA6873" s="41"/>
      <c r="BB6873" s="41"/>
      <c r="BC6873" s="41"/>
      <c r="BD6873" s="41"/>
      <c r="BE6873" s="41"/>
      <c r="BF6873" s="41"/>
      <c r="BG6873" s="41"/>
      <c r="BH6873" s="41"/>
      <c r="BI6873" s="41"/>
      <c r="BJ6873" s="41"/>
      <c r="BK6873" s="41"/>
      <c r="BL6873" s="41"/>
      <c r="BM6873" s="41"/>
      <c r="BN6873" s="41"/>
      <c r="BO6873" s="41"/>
      <c r="BP6873" s="108"/>
      <c r="CG6873" s="102"/>
      <c r="CI6873" s="45"/>
    </row>
    <row r="6874" spans="37:87" ht="13" customHeight="1">
      <c r="AK6874" s="114"/>
      <c r="AL6874" s="41"/>
      <c r="AM6874" s="41"/>
      <c r="AN6874" s="41"/>
      <c r="AO6874" s="41"/>
      <c r="AP6874" s="41"/>
      <c r="AQ6874" s="41"/>
      <c r="AR6874" s="41"/>
      <c r="AS6874" s="41"/>
      <c r="AT6874" s="41"/>
      <c r="AU6874" s="41"/>
      <c r="AV6874" s="41"/>
      <c r="AW6874" s="41"/>
      <c r="AX6874" s="41"/>
      <c r="AY6874" s="41"/>
      <c r="AZ6874" s="41"/>
      <c r="BA6874" s="41"/>
      <c r="BB6874" s="41"/>
      <c r="BC6874" s="41"/>
      <c r="BD6874" s="41"/>
      <c r="BE6874" s="41"/>
      <c r="BF6874" s="41"/>
      <c r="BG6874" s="41"/>
      <c r="BH6874" s="41"/>
      <c r="BI6874" s="41"/>
      <c r="BJ6874" s="41"/>
      <c r="BK6874" s="41"/>
      <c r="BL6874" s="41"/>
      <c r="BM6874" s="41"/>
      <c r="BN6874" s="41"/>
      <c r="BO6874" s="41"/>
      <c r="BP6874" s="108"/>
      <c r="CG6874" s="102"/>
      <c r="CI6874" s="45"/>
    </row>
    <row r="6875" spans="37:87" ht="13" customHeight="1">
      <c r="AK6875" s="114"/>
      <c r="AL6875" s="41"/>
      <c r="AM6875" s="41"/>
      <c r="AN6875" s="41"/>
      <c r="AO6875" s="41"/>
      <c r="AP6875" s="41"/>
      <c r="AQ6875" s="41"/>
      <c r="AR6875" s="41"/>
      <c r="AS6875" s="41"/>
      <c r="AT6875" s="41"/>
      <c r="AU6875" s="41"/>
      <c r="AV6875" s="41"/>
      <c r="AW6875" s="41"/>
      <c r="AX6875" s="41"/>
      <c r="AY6875" s="41"/>
      <c r="AZ6875" s="41"/>
      <c r="BA6875" s="41"/>
      <c r="BB6875" s="41"/>
      <c r="BC6875" s="41"/>
      <c r="BD6875" s="41"/>
      <c r="BE6875" s="41"/>
      <c r="BF6875" s="41"/>
      <c r="BG6875" s="41"/>
      <c r="BH6875" s="41"/>
      <c r="BI6875" s="41"/>
      <c r="BJ6875" s="41"/>
      <c r="BK6875" s="41"/>
      <c r="BL6875" s="41"/>
      <c r="BM6875" s="41"/>
      <c r="BN6875" s="41"/>
      <c r="BO6875" s="41"/>
      <c r="BP6875" s="108"/>
      <c r="CG6875" s="102"/>
      <c r="CI6875" s="45"/>
    </row>
    <row r="6876" spans="37:87" ht="13" customHeight="1">
      <c r="AK6876" s="114"/>
      <c r="AL6876" s="41"/>
      <c r="AM6876" s="41"/>
      <c r="AN6876" s="41"/>
      <c r="AO6876" s="41"/>
      <c r="AP6876" s="41"/>
      <c r="AQ6876" s="41"/>
      <c r="AR6876" s="41"/>
      <c r="AS6876" s="41"/>
      <c r="AT6876" s="41"/>
      <c r="AU6876" s="41"/>
      <c r="AV6876" s="41"/>
      <c r="AW6876" s="41"/>
      <c r="AX6876" s="41"/>
      <c r="AY6876" s="41"/>
      <c r="AZ6876" s="41"/>
      <c r="BA6876" s="41"/>
      <c r="BB6876" s="41"/>
      <c r="BC6876" s="41"/>
      <c r="BD6876" s="41"/>
      <c r="BE6876" s="41"/>
      <c r="BF6876" s="41"/>
      <c r="BG6876" s="41"/>
      <c r="BH6876" s="41"/>
      <c r="BI6876" s="41"/>
      <c r="BJ6876" s="41"/>
      <c r="BK6876" s="41"/>
      <c r="BL6876" s="41"/>
      <c r="BM6876" s="41"/>
      <c r="BN6876" s="41"/>
      <c r="BO6876" s="41"/>
      <c r="BP6876" s="108"/>
      <c r="CG6876" s="102"/>
      <c r="CI6876" s="45"/>
    </row>
    <row r="6877" spans="37:87" ht="13" customHeight="1">
      <c r="AK6877" s="114"/>
      <c r="AL6877" s="41"/>
      <c r="AM6877" s="41"/>
      <c r="AN6877" s="41"/>
      <c r="AO6877" s="41"/>
      <c r="AP6877" s="41"/>
      <c r="AQ6877" s="41"/>
      <c r="AR6877" s="41"/>
      <c r="AS6877" s="41"/>
      <c r="AT6877" s="41"/>
      <c r="AU6877" s="41"/>
      <c r="AV6877" s="41"/>
      <c r="AW6877" s="41"/>
      <c r="AX6877" s="41"/>
      <c r="AY6877" s="41"/>
      <c r="AZ6877" s="41"/>
      <c r="BA6877" s="41"/>
      <c r="BB6877" s="41"/>
      <c r="BC6877" s="41"/>
      <c r="BD6877" s="41"/>
      <c r="BE6877" s="41"/>
      <c r="BF6877" s="41"/>
      <c r="BG6877" s="41"/>
      <c r="BH6877" s="41"/>
      <c r="BI6877" s="41"/>
      <c r="BJ6877" s="41"/>
      <c r="BK6877" s="41"/>
      <c r="BL6877" s="41"/>
      <c r="BM6877" s="41"/>
      <c r="BN6877" s="41"/>
      <c r="BO6877" s="41"/>
      <c r="BP6877" s="108"/>
      <c r="CG6877" s="102"/>
      <c r="CI6877" s="45"/>
    </row>
    <row r="6878" spans="37:87" ht="13" customHeight="1">
      <c r="AK6878" s="114"/>
      <c r="AL6878" s="41"/>
      <c r="AM6878" s="41"/>
      <c r="AN6878" s="41"/>
      <c r="AO6878" s="41"/>
      <c r="AP6878" s="41"/>
      <c r="AQ6878" s="41"/>
      <c r="AR6878" s="41"/>
      <c r="AS6878" s="41"/>
      <c r="AT6878" s="41"/>
      <c r="AU6878" s="41"/>
      <c r="AV6878" s="41"/>
      <c r="AW6878" s="41"/>
      <c r="AX6878" s="41"/>
      <c r="AY6878" s="41"/>
      <c r="AZ6878" s="41"/>
      <c r="BA6878" s="41"/>
      <c r="BB6878" s="41"/>
      <c r="BC6878" s="41"/>
      <c r="BD6878" s="41"/>
      <c r="BE6878" s="41"/>
      <c r="BF6878" s="41"/>
      <c r="BG6878" s="41"/>
      <c r="BH6878" s="41"/>
      <c r="BI6878" s="41"/>
      <c r="BJ6878" s="41"/>
      <c r="BK6878" s="41"/>
      <c r="BL6878" s="41"/>
      <c r="BM6878" s="41"/>
      <c r="BN6878" s="41"/>
      <c r="BO6878" s="41"/>
      <c r="BP6878" s="108"/>
      <c r="CG6878" s="102"/>
      <c r="CI6878" s="45"/>
    </row>
    <row r="6879" spans="37:87" ht="13" customHeight="1">
      <c r="AK6879" s="114"/>
      <c r="AL6879" s="41"/>
      <c r="AM6879" s="41"/>
      <c r="AN6879" s="41"/>
      <c r="AO6879" s="41"/>
      <c r="AP6879" s="41"/>
      <c r="AQ6879" s="41"/>
      <c r="AR6879" s="41"/>
      <c r="AS6879" s="41"/>
      <c r="AT6879" s="41"/>
      <c r="AU6879" s="41"/>
      <c r="AV6879" s="41"/>
      <c r="AW6879" s="41"/>
      <c r="AX6879" s="41"/>
      <c r="AY6879" s="41"/>
      <c r="AZ6879" s="41"/>
      <c r="BA6879" s="41"/>
      <c r="BB6879" s="41"/>
      <c r="BC6879" s="41"/>
      <c r="BD6879" s="41"/>
      <c r="BE6879" s="41"/>
      <c r="BF6879" s="41"/>
      <c r="BG6879" s="41"/>
      <c r="BH6879" s="41"/>
      <c r="BI6879" s="41"/>
      <c r="BJ6879" s="41"/>
      <c r="BK6879" s="41"/>
      <c r="BL6879" s="41"/>
      <c r="BM6879" s="41"/>
      <c r="BN6879" s="41"/>
      <c r="BO6879" s="41"/>
      <c r="BP6879" s="108"/>
      <c r="CG6879" s="102"/>
      <c r="CI6879" s="45"/>
    </row>
    <row r="6880" spans="37:87" ht="13" customHeight="1">
      <c r="AK6880" s="114"/>
      <c r="AL6880" s="41"/>
      <c r="AM6880" s="41"/>
      <c r="AN6880" s="41"/>
      <c r="AO6880" s="41"/>
      <c r="AP6880" s="41"/>
      <c r="AQ6880" s="41"/>
      <c r="AR6880" s="41"/>
      <c r="AS6880" s="41"/>
      <c r="AT6880" s="41"/>
      <c r="AU6880" s="41"/>
      <c r="AV6880" s="41"/>
      <c r="AW6880" s="41"/>
      <c r="AX6880" s="41"/>
      <c r="AY6880" s="41"/>
      <c r="AZ6880" s="41"/>
      <c r="BA6880" s="41"/>
      <c r="BB6880" s="41"/>
      <c r="BC6880" s="41"/>
      <c r="BD6880" s="41"/>
      <c r="BE6880" s="41"/>
      <c r="BF6880" s="41"/>
      <c r="BG6880" s="41"/>
      <c r="BH6880" s="41"/>
      <c r="BI6880" s="41"/>
      <c r="BJ6880" s="41"/>
      <c r="BK6880" s="41"/>
      <c r="BL6880" s="41"/>
      <c r="BM6880" s="41"/>
      <c r="BN6880" s="41"/>
      <c r="BO6880" s="41"/>
      <c r="BP6880" s="108"/>
      <c r="CG6880" s="102"/>
      <c r="CI6880" s="45"/>
    </row>
    <row r="6881" spans="37:87" ht="13" customHeight="1">
      <c r="AK6881" s="114"/>
      <c r="AL6881" s="41"/>
      <c r="AM6881" s="41"/>
      <c r="AN6881" s="41"/>
      <c r="AO6881" s="41"/>
      <c r="AP6881" s="41"/>
      <c r="AQ6881" s="41"/>
      <c r="AR6881" s="41"/>
      <c r="AS6881" s="41"/>
      <c r="AT6881" s="41"/>
      <c r="AU6881" s="41"/>
      <c r="AV6881" s="41"/>
      <c r="AW6881" s="41"/>
      <c r="AX6881" s="41"/>
      <c r="AY6881" s="41"/>
      <c r="AZ6881" s="41"/>
      <c r="BA6881" s="41"/>
      <c r="BB6881" s="41"/>
      <c r="BC6881" s="41"/>
      <c r="BD6881" s="41"/>
      <c r="BE6881" s="41"/>
      <c r="BF6881" s="41"/>
      <c r="BG6881" s="41"/>
      <c r="BH6881" s="41"/>
      <c r="BI6881" s="41"/>
      <c r="BJ6881" s="41"/>
      <c r="BK6881" s="41"/>
      <c r="BL6881" s="41"/>
      <c r="BM6881" s="41"/>
      <c r="BN6881" s="41"/>
      <c r="BO6881" s="41"/>
      <c r="BP6881" s="108"/>
      <c r="CG6881" s="102"/>
      <c r="CI6881" s="45"/>
    </row>
    <row r="6882" spans="37:87" ht="13" customHeight="1">
      <c r="AK6882" s="114"/>
      <c r="AL6882" s="41"/>
      <c r="AM6882" s="41"/>
      <c r="AN6882" s="41"/>
      <c r="AO6882" s="41"/>
      <c r="AP6882" s="41"/>
      <c r="AQ6882" s="41"/>
      <c r="AR6882" s="41"/>
      <c r="AS6882" s="41"/>
      <c r="AT6882" s="41"/>
      <c r="AU6882" s="41"/>
      <c r="AV6882" s="41"/>
      <c r="AW6882" s="41"/>
      <c r="AX6882" s="41"/>
      <c r="AY6882" s="41"/>
      <c r="AZ6882" s="41"/>
      <c r="BA6882" s="41"/>
      <c r="BB6882" s="41"/>
      <c r="BC6882" s="41"/>
      <c r="BD6882" s="41"/>
      <c r="BE6882" s="41"/>
      <c r="BF6882" s="41"/>
      <c r="BG6882" s="41"/>
      <c r="BH6882" s="41"/>
      <c r="BI6882" s="41"/>
      <c r="BJ6882" s="41"/>
      <c r="BK6882" s="41"/>
      <c r="BL6882" s="41"/>
      <c r="BM6882" s="41"/>
      <c r="BN6882" s="41"/>
      <c r="BO6882" s="41"/>
      <c r="BP6882" s="108"/>
      <c r="CG6882" s="102"/>
      <c r="CI6882" s="45"/>
    </row>
    <row r="6883" spans="37:87" ht="13" customHeight="1">
      <c r="AK6883" s="114"/>
      <c r="AL6883" s="41"/>
      <c r="AM6883" s="41"/>
      <c r="AN6883" s="41"/>
      <c r="AO6883" s="41"/>
      <c r="AP6883" s="41"/>
      <c r="AQ6883" s="41"/>
      <c r="AR6883" s="41"/>
      <c r="AS6883" s="41"/>
      <c r="AT6883" s="41"/>
      <c r="AU6883" s="41"/>
      <c r="AV6883" s="41"/>
      <c r="AW6883" s="41"/>
      <c r="AX6883" s="41"/>
      <c r="AY6883" s="41"/>
      <c r="AZ6883" s="41"/>
      <c r="BA6883" s="41"/>
      <c r="BB6883" s="41"/>
      <c r="BC6883" s="41"/>
      <c r="BD6883" s="41"/>
      <c r="BE6883" s="41"/>
      <c r="BF6883" s="41"/>
      <c r="BG6883" s="41"/>
      <c r="BH6883" s="41"/>
      <c r="BI6883" s="41"/>
      <c r="BJ6883" s="41"/>
      <c r="BK6883" s="41"/>
      <c r="BL6883" s="41"/>
      <c r="BM6883" s="41"/>
      <c r="BN6883" s="41"/>
      <c r="BO6883" s="41"/>
      <c r="BP6883" s="108"/>
      <c r="CG6883" s="102"/>
      <c r="CI6883" s="45"/>
    </row>
    <row r="6884" spans="37:87" ht="13" customHeight="1">
      <c r="AK6884" s="114"/>
      <c r="AL6884" s="41"/>
      <c r="AM6884" s="41"/>
      <c r="AN6884" s="41"/>
      <c r="AO6884" s="41"/>
      <c r="AP6884" s="41"/>
      <c r="AQ6884" s="41"/>
      <c r="AR6884" s="41"/>
      <c r="AS6884" s="41"/>
      <c r="AT6884" s="41"/>
      <c r="AU6884" s="41"/>
      <c r="AV6884" s="41"/>
      <c r="AW6884" s="41"/>
      <c r="AX6884" s="41"/>
      <c r="AY6884" s="41"/>
      <c r="AZ6884" s="41"/>
      <c r="BA6884" s="41"/>
      <c r="BB6884" s="41"/>
      <c r="BC6884" s="41"/>
      <c r="BD6884" s="41"/>
      <c r="BE6884" s="41"/>
      <c r="BF6884" s="41"/>
      <c r="BG6884" s="41"/>
      <c r="BH6884" s="41"/>
      <c r="BI6884" s="41"/>
      <c r="BJ6884" s="41"/>
      <c r="BK6884" s="41"/>
      <c r="BL6884" s="41"/>
      <c r="BM6884" s="41"/>
      <c r="BN6884" s="41"/>
      <c r="BO6884" s="41"/>
      <c r="BP6884" s="108"/>
      <c r="CG6884" s="102"/>
      <c r="CI6884" s="45"/>
    </row>
    <row r="6885" spans="37:87" ht="13" customHeight="1">
      <c r="AK6885" s="114"/>
      <c r="AL6885" s="41"/>
      <c r="AM6885" s="41"/>
      <c r="AN6885" s="41"/>
      <c r="AO6885" s="41"/>
      <c r="AP6885" s="41"/>
      <c r="AQ6885" s="41"/>
      <c r="AR6885" s="41"/>
      <c r="AS6885" s="41"/>
      <c r="AT6885" s="41"/>
      <c r="AU6885" s="41"/>
      <c r="AV6885" s="41"/>
      <c r="AW6885" s="41"/>
      <c r="AX6885" s="41"/>
      <c r="AY6885" s="41"/>
      <c r="AZ6885" s="41"/>
      <c r="BA6885" s="41"/>
      <c r="BB6885" s="41"/>
      <c r="BC6885" s="41"/>
      <c r="BD6885" s="41"/>
      <c r="BE6885" s="41"/>
      <c r="BF6885" s="41"/>
      <c r="BG6885" s="41"/>
      <c r="BH6885" s="41"/>
      <c r="BI6885" s="41"/>
      <c r="BJ6885" s="41"/>
      <c r="BK6885" s="41"/>
      <c r="BL6885" s="41"/>
      <c r="BM6885" s="41"/>
      <c r="BN6885" s="41"/>
      <c r="BO6885" s="41"/>
      <c r="BP6885" s="108"/>
      <c r="CG6885" s="102"/>
      <c r="CI6885" s="45"/>
    </row>
    <row r="6886" spans="37:87" ht="13" customHeight="1">
      <c r="AK6886" s="114"/>
      <c r="AL6886" s="41"/>
      <c r="AM6886" s="41"/>
      <c r="AN6886" s="41"/>
      <c r="AO6886" s="41"/>
      <c r="AP6886" s="41"/>
      <c r="AQ6886" s="41"/>
      <c r="AR6886" s="41"/>
      <c r="AS6886" s="41"/>
      <c r="AT6886" s="41"/>
      <c r="AU6886" s="41"/>
      <c r="AV6886" s="41"/>
      <c r="AW6886" s="41"/>
      <c r="AX6886" s="41"/>
      <c r="AY6886" s="41"/>
      <c r="AZ6886" s="41"/>
      <c r="BA6886" s="41"/>
      <c r="BB6886" s="41"/>
      <c r="BC6886" s="41"/>
      <c r="BD6886" s="41"/>
      <c r="BE6886" s="41"/>
      <c r="BF6886" s="41"/>
      <c r="BG6886" s="41"/>
      <c r="BH6886" s="41"/>
      <c r="BI6886" s="41"/>
      <c r="BJ6886" s="41"/>
      <c r="BK6886" s="41"/>
      <c r="BL6886" s="41"/>
      <c r="BM6886" s="41"/>
      <c r="BN6886" s="41"/>
      <c r="BO6886" s="41"/>
      <c r="BP6886" s="108"/>
      <c r="CG6886" s="102"/>
      <c r="CI6886" s="45"/>
    </row>
    <row r="6887" spans="37:87" ht="13" customHeight="1">
      <c r="AK6887" s="114"/>
      <c r="AL6887" s="41"/>
      <c r="AM6887" s="41"/>
      <c r="AN6887" s="41"/>
      <c r="AO6887" s="41"/>
      <c r="AP6887" s="41"/>
      <c r="AQ6887" s="41"/>
      <c r="AR6887" s="41"/>
      <c r="AS6887" s="41"/>
      <c r="AT6887" s="41"/>
      <c r="AU6887" s="41"/>
      <c r="AV6887" s="41"/>
      <c r="AW6887" s="41"/>
      <c r="AX6887" s="41"/>
      <c r="AY6887" s="41"/>
      <c r="AZ6887" s="41"/>
      <c r="BA6887" s="41"/>
      <c r="BB6887" s="41"/>
      <c r="BC6887" s="41"/>
      <c r="BD6887" s="41"/>
      <c r="BE6887" s="41"/>
      <c r="BF6887" s="41"/>
      <c r="BG6887" s="41"/>
      <c r="BH6887" s="41"/>
      <c r="BI6887" s="41"/>
      <c r="BJ6887" s="41"/>
      <c r="BK6887" s="41"/>
      <c r="BL6887" s="41"/>
      <c r="BM6887" s="41"/>
      <c r="BN6887" s="41"/>
      <c r="BO6887" s="41"/>
      <c r="BP6887" s="108"/>
      <c r="CG6887" s="102"/>
      <c r="CI6887" s="45"/>
    </row>
    <row r="6888" spans="37:87" ht="13" customHeight="1">
      <c r="AK6888" s="114"/>
      <c r="AL6888" s="41"/>
      <c r="AM6888" s="41"/>
      <c r="AN6888" s="41"/>
      <c r="AO6888" s="41"/>
      <c r="AP6888" s="41"/>
      <c r="AQ6888" s="41"/>
      <c r="AR6888" s="41"/>
      <c r="AS6888" s="41"/>
      <c r="AT6888" s="41"/>
      <c r="AU6888" s="41"/>
      <c r="AV6888" s="41"/>
      <c r="AW6888" s="41"/>
      <c r="AX6888" s="41"/>
      <c r="AY6888" s="41"/>
      <c r="AZ6888" s="41"/>
      <c r="BA6888" s="41"/>
      <c r="BB6888" s="41"/>
      <c r="BC6888" s="41"/>
      <c r="BD6888" s="41"/>
      <c r="BE6888" s="41"/>
      <c r="BF6888" s="41"/>
      <c r="BG6888" s="41"/>
      <c r="BH6888" s="41"/>
      <c r="BI6888" s="41"/>
      <c r="BJ6888" s="41"/>
      <c r="BK6888" s="41"/>
      <c r="BL6888" s="41"/>
      <c r="BM6888" s="41"/>
      <c r="BN6888" s="41"/>
      <c r="BO6888" s="41"/>
      <c r="BP6888" s="108"/>
      <c r="CG6888" s="102"/>
      <c r="CI6888" s="45"/>
    </row>
    <row r="6889" spans="37:87" ht="13" customHeight="1">
      <c r="AK6889" s="114"/>
      <c r="AL6889" s="41"/>
      <c r="AM6889" s="41"/>
      <c r="AN6889" s="41"/>
      <c r="AO6889" s="41"/>
      <c r="AP6889" s="41"/>
      <c r="AQ6889" s="41"/>
      <c r="AR6889" s="41"/>
      <c r="AS6889" s="41"/>
      <c r="AT6889" s="41"/>
      <c r="AU6889" s="41"/>
      <c r="AV6889" s="41"/>
      <c r="AW6889" s="41"/>
      <c r="AX6889" s="41"/>
      <c r="AY6889" s="41"/>
      <c r="AZ6889" s="41"/>
      <c r="BA6889" s="41"/>
      <c r="BB6889" s="41"/>
      <c r="BC6889" s="41"/>
      <c r="BD6889" s="41"/>
      <c r="BE6889" s="41"/>
      <c r="BF6889" s="41"/>
      <c r="BG6889" s="41"/>
      <c r="BH6889" s="41"/>
      <c r="BI6889" s="41"/>
      <c r="BJ6889" s="41"/>
      <c r="BK6889" s="41"/>
      <c r="BL6889" s="41"/>
      <c r="BM6889" s="41"/>
      <c r="BN6889" s="41"/>
      <c r="BO6889" s="41"/>
      <c r="BP6889" s="108"/>
      <c r="CG6889" s="102"/>
      <c r="CI6889" s="45"/>
    </row>
    <row r="6890" spans="37:87" ht="13" customHeight="1">
      <c r="AK6890" s="114"/>
      <c r="AL6890" s="41"/>
      <c r="AM6890" s="41"/>
      <c r="AN6890" s="41"/>
      <c r="AO6890" s="41"/>
      <c r="AP6890" s="41"/>
      <c r="AQ6890" s="41"/>
      <c r="AR6890" s="41"/>
      <c r="AS6890" s="41"/>
      <c r="AT6890" s="41"/>
      <c r="AU6890" s="41"/>
      <c r="AV6890" s="41"/>
      <c r="AW6890" s="41"/>
      <c r="AX6890" s="41"/>
      <c r="AY6890" s="41"/>
      <c r="AZ6890" s="41"/>
      <c r="BA6890" s="41"/>
      <c r="BB6890" s="41"/>
      <c r="BC6890" s="41"/>
      <c r="BD6890" s="41"/>
      <c r="BE6890" s="41"/>
      <c r="BF6890" s="41"/>
      <c r="BG6890" s="41"/>
      <c r="BH6890" s="41"/>
      <c r="BI6890" s="41"/>
      <c r="BJ6890" s="41"/>
      <c r="BK6890" s="41"/>
      <c r="BL6890" s="41"/>
      <c r="BM6890" s="41"/>
      <c r="BN6890" s="41"/>
      <c r="BO6890" s="41"/>
      <c r="BP6890" s="108"/>
      <c r="CG6890" s="102"/>
      <c r="CI6890" s="45"/>
    </row>
    <row r="6891" spans="37:87" ht="13" customHeight="1">
      <c r="AK6891" s="114"/>
      <c r="AL6891" s="41"/>
      <c r="AM6891" s="41"/>
      <c r="AN6891" s="41"/>
      <c r="AO6891" s="41"/>
      <c r="AP6891" s="41"/>
      <c r="AQ6891" s="41"/>
      <c r="AR6891" s="41"/>
      <c r="AS6891" s="41"/>
      <c r="AT6891" s="41"/>
      <c r="AU6891" s="41"/>
      <c r="AV6891" s="41"/>
      <c r="AW6891" s="41"/>
      <c r="AX6891" s="41"/>
      <c r="AY6891" s="41"/>
      <c r="AZ6891" s="41"/>
      <c r="BA6891" s="41"/>
      <c r="BB6891" s="41"/>
      <c r="BC6891" s="41"/>
      <c r="BD6891" s="41"/>
      <c r="BE6891" s="41"/>
      <c r="BF6891" s="41"/>
      <c r="BG6891" s="41"/>
      <c r="BH6891" s="41"/>
      <c r="BI6891" s="41"/>
      <c r="BJ6891" s="41"/>
      <c r="BK6891" s="41"/>
      <c r="BL6891" s="41"/>
      <c r="BM6891" s="41"/>
      <c r="BN6891" s="41"/>
      <c r="BO6891" s="41"/>
      <c r="BP6891" s="108"/>
      <c r="CG6891" s="102"/>
      <c r="CI6891" s="45"/>
    </row>
    <row r="6892" spans="37:87" ht="13" customHeight="1">
      <c r="AK6892" s="114"/>
      <c r="AL6892" s="41"/>
      <c r="AM6892" s="41"/>
      <c r="AN6892" s="41"/>
      <c r="AO6892" s="41"/>
      <c r="AP6892" s="41"/>
      <c r="AQ6892" s="41"/>
      <c r="AR6892" s="41"/>
      <c r="AS6892" s="41"/>
      <c r="AT6892" s="41"/>
      <c r="AU6892" s="41"/>
      <c r="AV6892" s="41"/>
      <c r="AW6892" s="41"/>
      <c r="AX6892" s="41"/>
      <c r="AY6892" s="41"/>
      <c r="AZ6892" s="41"/>
      <c r="BA6892" s="41"/>
      <c r="BB6892" s="41"/>
      <c r="BC6892" s="41"/>
      <c r="BD6892" s="41"/>
      <c r="BE6892" s="41"/>
      <c r="BF6892" s="41"/>
      <c r="BG6892" s="41"/>
      <c r="BH6892" s="41"/>
      <c r="BI6892" s="41"/>
      <c r="BJ6892" s="41"/>
      <c r="BK6892" s="41"/>
      <c r="BL6892" s="41"/>
      <c r="BM6892" s="41"/>
      <c r="BN6892" s="41"/>
      <c r="BO6892" s="41"/>
      <c r="BP6892" s="108"/>
      <c r="CG6892" s="102"/>
      <c r="CI6892" s="45"/>
    </row>
    <row r="6893" spans="37:87" ht="13" customHeight="1">
      <c r="AK6893" s="114"/>
      <c r="AL6893" s="41"/>
      <c r="AM6893" s="41"/>
      <c r="AN6893" s="41"/>
      <c r="AO6893" s="41"/>
      <c r="AP6893" s="41"/>
      <c r="AQ6893" s="41"/>
      <c r="AR6893" s="41"/>
      <c r="AS6893" s="41"/>
      <c r="AT6893" s="41"/>
      <c r="AU6893" s="41"/>
      <c r="AV6893" s="41"/>
      <c r="AW6893" s="41"/>
      <c r="AX6893" s="41"/>
      <c r="AY6893" s="41"/>
      <c r="AZ6893" s="41"/>
      <c r="BA6893" s="41"/>
      <c r="BB6893" s="41"/>
      <c r="BC6893" s="41"/>
      <c r="BD6893" s="41"/>
      <c r="BE6893" s="41"/>
      <c r="BF6893" s="41"/>
      <c r="BG6893" s="41"/>
      <c r="BH6893" s="41"/>
      <c r="BI6893" s="41"/>
      <c r="BJ6893" s="41"/>
      <c r="BK6893" s="41"/>
      <c r="BL6893" s="41"/>
      <c r="BM6893" s="41"/>
      <c r="BN6893" s="41"/>
      <c r="BO6893" s="41"/>
      <c r="BP6893" s="108"/>
      <c r="CG6893" s="102"/>
      <c r="CI6893" s="45"/>
    </row>
    <row r="6894" spans="37:87" ht="13" customHeight="1">
      <c r="AK6894" s="114"/>
      <c r="AL6894" s="41"/>
      <c r="AM6894" s="41"/>
      <c r="AN6894" s="41"/>
      <c r="AO6894" s="41"/>
      <c r="AP6894" s="41"/>
      <c r="AQ6894" s="41"/>
      <c r="AR6894" s="41"/>
      <c r="AS6894" s="41"/>
      <c r="AT6894" s="41"/>
      <c r="AU6894" s="41"/>
      <c r="AV6894" s="41"/>
      <c r="AW6894" s="41"/>
      <c r="AX6894" s="41"/>
      <c r="AY6894" s="41"/>
      <c r="AZ6894" s="41"/>
      <c r="BA6894" s="41"/>
      <c r="BB6894" s="41"/>
      <c r="BC6894" s="41"/>
      <c r="BD6894" s="41"/>
      <c r="BE6894" s="41"/>
      <c r="BF6894" s="41"/>
      <c r="BG6894" s="41"/>
      <c r="BH6894" s="41"/>
      <c r="BI6894" s="41"/>
      <c r="BJ6894" s="41"/>
      <c r="BK6894" s="41"/>
      <c r="BL6894" s="41"/>
      <c r="BM6894" s="41"/>
      <c r="BN6894" s="41"/>
      <c r="BO6894" s="41"/>
      <c r="BP6894" s="108"/>
      <c r="CG6894" s="102"/>
      <c r="CI6894" s="45"/>
    </row>
    <row r="6895" spans="37:87" ht="13" customHeight="1">
      <c r="AK6895" s="114"/>
      <c r="AL6895" s="41"/>
      <c r="AM6895" s="41"/>
      <c r="AN6895" s="41"/>
      <c r="AO6895" s="41"/>
      <c r="AP6895" s="41"/>
      <c r="AQ6895" s="41"/>
      <c r="AR6895" s="41"/>
      <c r="AS6895" s="41"/>
      <c r="AT6895" s="41"/>
      <c r="AU6895" s="41"/>
      <c r="AV6895" s="41"/>
      <c r="AW6895" s="41"/>
      <c r="AX6895" s="41"/>
      <c r="AY6895" s="41"/>
      <c r="AZ6895" s="41"/>
      <c r="BA6895" s="41"/>
      <c r="BB6895" s="41"/>
      <c r="BC6895" s="41"/>
      <c r="BD6895" s="41"/>
      <c r="BE6895" s="41"/>
      <c r="BF6895" s="41"/>
      <c r="BG6895" s="41"/>
      <c r="BH6895" s="41"/>
      <c r="BI6895" s="41"/>
      <c r="BJ6895" s="41"/>
      <c r="BK6895" s="41"/>
      <c r="BL6895" s="41"/>
      <c r="BM6895" s="41"/>
      <c r="BN6895" s="41"/>
      <c r="BO6895" s="41"/>
      <c r="BP6895" s="108"/>
      <c r="CG6895" s="102"/>
      <c r="CI6895" s="45"/>
    </row>
    <row r="6896" spans="37:87" ht="13" customHeight="1">
      <c r="AK6896" s="114"/>
      <c r="AL6896" s="41"/>
      <c r="AM6896" s="41"/>
      <c r="AN6896" s="41"/>
      <c r="AO6896" s="41"/>
      <c r="AP6896" s="41"/>
      <c r="AQ6896" s="41"/>
      <c r="AR6896" s="41"/>
      <c r="AS6896" s="41"/>
      <c r="AT6896" s="41"/>
      <c r="AU6896" s="41"/>
      <c r="AV6896" s="41"/>
      <c r="AW6896" s="41"/>
      <c r="AX6896" s="41"/>
      <c r="AY6896" s="41"/>
      <c r="AZ6896" s="41"/>
      <c r="BA6896" s="41"/>
      <c r="BB6896" s="41"/>
      <c r="BC6896" s="41"/>
      <c r="BD6896" s="41"/>
      <c r="BE6896" s="41"/>
      <c r="BF6896" s="41"/>
      <c r="BG6896" s="41"/>
      <c r="BH6896" s="41"/>
      <c r="BI6896" s="41"/>
      <c r="BJ6896" s="41"/>
      <c r="BK6896" s="41"/>
      <c r="BL6896" s="41"/>
      <c r="BM6896" s="41"/>
      <c r="BN6896" s="41"/>
      <c r="BO6896" s="41"/>
      <c r="BP6896" s="108"/>
      <c r="CG6896" s="102"/>
      <c r="CI6896" s="45"/>
    </row>
    <row r="6897" spans="37:87" ht="13" customHeight="1">
      <c r="AK6897" s="114"/>
      <c r="AL6897" s="41"/>
      <c r="AM6897" s="41"/>
      <c r="AN6897" s="41"/>
      <c r="AO6897" s="41"/>
      <c r="AP6897" s="41"/>
      <c r="AQ6897" s="41"/>
      <c r="AR6897" s="41"/>
      <c r="AS6897" s="41"/>
      <c r="AT6897" s="41"/>
      <c r="AU6897" s="41"/>
      <c r="AV6897" s="41"/>
      <c r="AW6897" s="41"/>
      <c r="AX6897" s="41"/>
      <c r="AY6897" s="41"/>
      <c r="AZ6897" s="41"/>
      <c r="BA6897" s="41"/>
      <c r="BB6897" s="41"/>
      <c r="BC6897" s="41"/>
      <c r="BD6897" s="41"/>
      <c r="BE6897" s="41"/>
      <c r="BF6897" s="41"/>
      <c r="BG6897" s="41"/>
      <c r="BH6897" s="41"/>
      <c r="BI6897" s="41"/>
      <c r="BJ6897" s="41"/>
      <c r="BK6897" s="41"/>
      <c r="BL6897" s="41"/>
      <c r="BM6897" s="41"/>
      <c r="BN6897" s="41"/>
      <c r="BO6897" s="41"/>
      <c r="BP6897" s="108"/>
      <c r="CG6897" s="102"/>
      <c r="CI6897" s="45"/>
    </row>
    <row r="6898" spans="37:87" ht="13" customHeight="1">
      <c r="AK6898" s="114"/>
      <c r="AL6898" s="41"/>
      <c r="AM6898" s="41"/>
      <c r="AN6898" s="41"/>
      <c r="AO6898" s="41"/>
      <c r="AP6898" s="41"/>
      <c r="AQ6898" s="41"/>
      <c r="AR6898" s="41"/>
      <c r="AS6898" s="41"/>
      <c r="AT6898" s="41"/>
      <c r="AU6898" s="41"/>
      <c r="AV6898" s="41"/>
      <c r="AW6898" s="41"/>
      <c r="AX6898" s="41"/>
      <c r="AY6898" s="41"/>
      <c r="AZ6898" s="41"/>
      <c r="BA6898" s="41"/>
      <c r="BB6898" s="41"/>
      <c r="BC6898" s="41"/>
      <c r="BD6898" s="41"/>
      <c r="BE6898" s="41"/>
      <c r="BF6898" s="41"/>
      <c r="BG6898" s="41"/>
      <c r="BH6898" s="41"/>
      <c r="BI6898" s="41"/>
      <c r="BJ6898" s="41"/>
      <c r="BK6898" s="41"/>
      <c r="BL6898" s="41"/>
      <c r="BM6898" s="41"/>
      <c r="BN6898" s="41"/>
      <c r="BO6898" s="41"/>
      <c r="BP6898" s="108"/>
      <c r="CG6898" s="102"/>
      <c r="CI6898" s="45"/>
    </row>
    <row r="6899" spans="37:87" ht="13" customHeight="1">
      <c r="AK6899" s="114"/>
      <c r="AL6899" s="41"/>
      <c r="AM6899" s="41"/>
      <c r="AN6899" s="41"/>
      <c r="AO6899" s="41"/>
      <c r="AP6899" s="41"/>
      <c r="AQ6899" s="41"/>
      <c r="AR6899" s="41"/>
      <c r="AS6899" s="41"/>
      <c r="AT6899" s="41"/>
      <c r="AU6899" s="41"/>
      <c r="AV6899" s="41"/>
      <c r="AW6899" s="41"/>
      <c r="AX6899" s="41"/>
      <c r="AY6899" s="41"/>
      <c r="AZ6899" s="41"/>
      <c r="BA6899" s="41"/>
      <c r="BB6899" s="41"/>
      <c r="BC6899" s="41"/>
      <c r="BD6899" s="41"/>
      <c r="BE6899" s="41"/>
      <c r="BF6899" s="41"/>
      <c r="BG6899" s="41"/>
      <c r="BH6899" s="41"/>
      <c r="BI6899" s="41"/>
      <c r="BJ6899" s="41"/>
      <c r="BK6899" s="41"/>
      <c r="BL6899" s="41"/>
      <c r="BM6899" s="41"/>
      <c r="BN6899" s="41"/>
      <c r="BO6899" s="41"/>
      <c r="BP6899" s="108"/>
      <c r="CG6899" s="102"/>
      <c r="CI6899" s="45"/>
    </row>
    <row r="6900" spans="37:87" ht="13" customHeight="1">
      <c r="AK6900" s="114"/>
      <c r="AL6900" s="41"/>
      <c r="AM6900" s="41"/>
      <c r="AN6900" s="41"/>
      <c r="AO6900" s="41"/>
      <c r="AP6900" s="41"/>
      <c r="AQ6900" s="41"/>
      <c r="AR6900" s="41"/>
      <c r="AS6900" s="41"/>
      <c r="AT6900" s="41"/>
      <c r="AU6900" s="41"/>
      <c r="AV6900" s="41"/>
      <c r="AW6900" s="41"/>
      <c r="AX6900" s="41"/>
      <c r="AY6900" s="41"/>
      <c r="AZ6900" s="41"/>
      <c r="BA6900" s="41"/>
      <c r="BB6900" s="41"/>
      <c r="BC6900" s="41"/>
      <c r="BD6900" s="41"/>
      <c r="BE6900" s="41"/>
      <c r="BF6900" s="41"/>
      <c r="BG6900" s="41"/>
      <c r="BH6900" s="41"/>
      <c r="BI6900" s="41"/>
      <c r="BJ6900" s="41"/>
      <c r="BK6900" s="41"/>
      <c r="BL6900" s="41"/>
      <c r="BM6900" s="41"/>
      <c r="BN6900" s="41"/>
      <c r="BO6900" s="41"/>
      <c r="BP6900" s="108"/>
      <c r="CG6900" s="102"/>
      <c r="CI6900" s="45"/>
    </row>
    <row r="6901" spans="37:87" ht="13" customHeight="1">
      <c r="AK6901" s="114"/>
      <c r="AL6901" s="41"/>
      <c r="AM6901" s="41"/>
      <c r="AN6901" s="41"/>
      <c r="AO6901" s="41"/>
      <c r="AP6901" s="41"/>
      <c r="AQ6901" s="41"/>
      <c r="AR6901" s="41"/>
      <c r="AS6901" s="41"/>
      <c r="AT6901" s="41"/>
      <c r="AU6901" s="41"/>
      <c r="AV6901" s="41"/>
      <c r="AW6901" s="41"/>
      <c r="AX6901" s="41"/>
      <c r="AY6901" s="41"/>
      <c r="AZ6901" s="41"/>
      <c r="BA6901" s="41"/>
      <c r="BB6901" s="41"/>
      <c r="BC6901" s="41"/>
      <c r="BD6901" s="41"/>
      <c r="BE6901" s="41"/>
      <c r="BF6901" s="41"/>
      <c r="BG6901" s="41"/>
      <c r="BH6901" s="41"/>
      <c r="BI6901" s="41"/>
      <c r="BJ6901" s="41"/>
      <c r="BK6901" s="41"/>
      <c r="BL6901" s="41"/>
      <c r="BM6901" s="41"/>
      <c r="BN6901" s="41"/>
      <c r="BO6901" s="41"/>
      <c r="BP6901" s="108"/>
      <c r="CG6901" s="102"/>
      <c r="CI6901" s="45"/>
    </row>
    <row r="6902" spans="37:87" ht="13" customHeight="1">
      <c r="AK6902" s="114"/>
      <c r="AL6902" s="41"/>
      <c r="AM6902" s="41"/>
      <c r="AN6902" s="41"/>
      <c r="AO6902" s="41"/>
      <c r="AP6902" s="41"/>
      <c r="AQ6902" s="41"/>
      <c r="AR6902" s="41"/>
      <c r="AS6902" s="41"/>
      <c r="AT6902" s="41"/>
      <c r="AU6902" s="41"/>
      <c r="AV6902" s="41"/>
      <c r="AW6902" s="41"/>
      <c r="AX6902" s="41"/>
      <c r="AY6902" s="41"/>
      <c r="AZ6902" s="41"/>
      <c r="BA6902" s="41"/>
      <c r="BB6902" s="41"/>
      <c r="BC6902" s="41"/>
      <c r="BD6902" s="41"/>
      <c r="BE6902" s="41"/>
      <c r="BF6902" s="41"/>
      <c r="BG6902" s="41"/>
      <c r="BH6902" s="41"/>
      <c r="BI6902" s="41"/>
      <c r="BJ6902" s="41"/>
      <c r="BK6902" s="41"/>
      <c r="BL6902" s="41"/>
      <c r="BM6902" s="41"/>
      <c r="BN6902" s="41"/>
      <c r="BO6902" s="41"/>
      <c r="BP6902" s="108"/>
      <c r="CG6902" s="102"/>
      <c r="CI6902" s="45"/>
    </row>
    <row r="6903" spans="37:87" ht="13" customHeight="1">
      <c r="AK6903" s="114"/>
      <c r="AL6903" s="41"/>
      <c r="AM6903" s="41"/>
      <c r="AN6903" s="41"/>
      <c r="AO6903" s="41"/>
      <c r="AP6903" s="41"/>
      <c r="AQ6903" s="41"/>
      <c r="AR6903" s="41"/>
      <c r="AS6903" s="41"/>
      <c r="AT6903" s="41"/>
      <c r="AU6903" s="41"/>
      <c r="AV6903" s="41"/>
      <c r="AW6903" s="41"/>
      <c r="AX6903" s="41"/>
      <c r="AY6903" s="41"/>
      <c r="AZ6903" s="41"/>
      <c r="BA6903" s="41"/>
      <c r="BB6903" s="41"/>
      <c r="BC6903" s="41"/>
      <c r="BD6903" s="41"/>
      <c r="BE6903" s="41"/>
      <c r="BF6903" s="41"/>
      <c r="BG6903" s="41"/>
      <c r="BH6903" s="41"/>
      <c r="BI6903" s="41"/>
      <c r="BJ6903" s="41"/>
      <c r="BK6903" s="41"/>
      <c r="BL6903" s="41"/>
      <c r="BM6903" s="41"/>
      <c r="BN6903" s="41"/>
      <c r="BO6903" s="41"/>
      <c r="BP6903" s="108"/>
      <c r="CG6903" s="102"/>
      <c r="CI6903" s="45"/>
    </row>
    <row r="6904" spans="37:87" ht="13" customHeight="1">
      <c r="AK6904" s="114"/>
      <c r="AL6904" s="41"/>
      <c r="AM6904" s="41"/>
      <c r="AN6904" s="41"/>
      <c r="AO6904" s="41"/>
      <c r="AP6904" s="41"/>
      <c r="AQ6904" s="41"/>
      <c r="AR6904" s="41"/>
      <c r="AS6904" s="41"/>
      <c r="AT6904" s="41"/>
      <c r="AU6904" s="41"/>
      <c r="AV6904" s="41"/>
      <c r="AW6904" s="41"/>
      <c r="AX6904" s="41"/>
      <c r="AY6904" s="41"/>
      <c r="AZ6904" s="41"/>
      <c r="BA6904" s="41"/>
      <c r="BB6904" s="41"/>
      <c r="BC6904" s="41"/>
      <c r="BD6904" s="41"/>
      <c r="BE6904" s="41"/>
      <c r="BF6904" s="41"/>
      <c r="BG6904" s="41"/>
      <c r="BH6904" s="41"/>
      <c r="BI6904" s="41"/>
      <c r="BJ6904" s="41"/>
      <c r="BK6904" s="41"/>
      <c r="BL6904" s="41"/>
      <c r="BM6904" s="41"/>
      <c r="BN6904" s="41"/>
      <c r="BO6904" s="41"/>
      <c r="BP6904" s="108"/>
      <c r="CG6904" s="102"/>
      <c r="CI6904" s="45"/>
    </row>
    <row r="6905" spans="37:87" ht="13" customHeight="1">
      <c r="AK6905" s="114"/>
      <c r="AL6905" s="41"/>
      <c r="AM6905" s="41"/>
      <c r="AN6905" s="41"/>
      <c r="AO6905" s="41"/>
      <c r="AP6905" s="41"/>
      <c r="AQ6905" s="41"/>
      <c r="AR6905" s="41"/>
      <c r="AS6905" s="41"/>
      <c r="AT6905" s="41"/>
      <c r="AU6905" s="41"/>
      <c r="AV6905" s="41"/>
      <c r="AW6905" s="41"/>
      <c r="AX6905" s="41"/>
      <c r="AY6905" s="41"/>
      <c r="AZ6905" s="41"/>
      <c r="BA6905" s="41"/>
      <c r="BB6905" s="41"/>
      <c r="BC6905" s="41"/>
      <c r="BD6905" s="41"/>
      <c r="BE6905" s="41"/>
      <c r="BF6905" s="41"/>
      <c r="BG6905" s="41"/>
      <c r="BH6905" s="41"/>
      <c r="BI6905" s="41"/>
      <c r="BJ6905" s="41"/>
      <c r="BK6905" s="41"/>
      <c r="BL6905" s="41"/>
      <c r="BM6905" s="41"/>
      <c r="BN6905" s="41"/>
      <c r="BO6905" s="41"/>
      <c r="BP6905" s="108"/>
      <c r="CG6905" s="102"/>
      <c r="CI6905" s="45"/>
    </row>
    <row r="6906" spans="37:87" ht="13" customHeight="1">
      <c r="AK6906" s="114"/>
      <c r="AL6906" s="41"/>
      <c r="AM6906" s="41"/>
      <c r="AN6906" s="41"/>
      <c r="AO6906" s="41"/>
      <c r="AP6906" s="41"/>
      <c r="AQ6906" s="41"/>
      <c r="AR6906" s="41"/>
      <c r="AS6906" s="41"/>
      <c r="AT6906" s="41"/>
      <c r="AU6906" s="41"/>
      <c r="AV6906" s="41"/>
      <c r="AW6906" s="41"/>
      <c r="AX6906" s="41"/>
      <c r="AY6906" s="41"/>
      <c r="AZ6906" s="41"/>
      <c r="BA6906" s="41"/>
      <c r="BB6906" s="41"/>
      <c r="BC6906" s="41"/>
      <c r="BD6906" s="41"/>
      <c r="BE6906" s="41"/>
      <c r="BF6906" s="41"/>
      <c r="BG6906" s="41"/>
      <c r="BH6906" s="41"/>
      <c r="BI6906" s="41"/>
      <c r="BJ6906" s="41"/>
      <c r="BK6906" s="41"/>
      <c r="BL6906" s="41"/>
      <c r="BM6906" s="41"/>
      <c r="BN6906" s="41"/>
      <c r="BO6906" s="41"/>
      <c r="BP6906" s="108"/>
      <c r="CG6906" s="102"/>
      <c r="CI6906" s="45"/>
    </row>
    <row r="6907" spans="37:87" ht="13" customHeight="1">
      <c r="AK6907" s="114"/>
      <c r="AL6907" s="41"/>
      <c r="AM6907" s="41"/>
      <c r="AN6907" s="41"/>
      <c r="AO6907" s="41"/>
      <c r="AP6907" s="41"/>
      <c r="AQ6907" s="41"/>
      <c r="AR6907" s="41"/>
      <c r="AS6907" s="41"/>
      <c r="AT6907" s="41"/>
      <c r="AU6907" s="41"/>
      <c r="AV6907" s="41"/>
      <c r="AW6907" s="41"/>
      <c r="AX6907" s="41"/>
      <c r="AY6907" s="41"/>
      <c r="AZ6907" s="41"/>
      <c r="BA6907" s="41"/>
      <c r="BB6907" s="41"/>
      <c r="BC6907" s="41"/>
      <c r="BD6907" s="41"/>
      <c r="BE6907" s="41"/>
      <c r="BF6907" s="41"/>
      <c r="BG6907" s="41"/>
      <c r="BH6907" s="41"/>
      <c r="BI6907" s="41"/>
      <c r="BJ6907" s="41"/>
      <c r="BK6907" s="41"/>
      <c r="BL6907" s="41"/>
      <c r="BM6907" s="41"/>
      <c r="BN6907" s="41"/>
      <c r="BO6907" s="41"/>
      <c r="BP6907" s="108"/>
      <c r="CG6907" s="102"/>
      <c r="CI6907" s="45"/>
    </row>
    <row r="6908" spans="37:87" ht="13" customHeight="1">
      <c r="AK6908" s="114"/>
      <c r="AL6908" s="41"/>
      <c r="AM6908" s="41"/>
      <c r="AN6908" s="41"/>
      <c r="AO6908" s="41"/>
      <c r="AP6908" s="41"/>
      <c r="AQ6908" s="41"/>
      <c r="AR6908" s="41"/>
      <c r="AS6908" s="41"/>
      <c r="AT6908" s="41"/>
      <c r="AU6908" s="41"/>
      <c r="AV6908" s="41"/>
      <c r="AW6908" s="41"/>
      <c r="AX6908" s="41"/>
      <c r="AY6908" s="41"/>
      <c r="AZ6908" s="41"/>
      <c r="BA6908" s="41"/>
      <c r="BB6908" s="41"/>
      <c r="BC6908" s="41"/>
      <c r="BD6908" s="41"/>
      <c r="BE6908" s="41"/>
      <c r="BF6908" s="41"/>
      <c r="BG6908" s="41"/>
      <c r="BH6908" s="41"/>
      <c r="BI6908" s="41"/>
      <c r="BJ6908" s="41"/>
      <c r="BK6908" s="41"/>
      <c r="BL6908" s="41"/>
      <c r="BM6908" s="41"/>
      <c r="BN6908" s="41"/>
      <c r="BO6908" s="41"/>
      <c r="BP6908" s="108"/>
      <c r="CG6908" s="102"/>
      <c r="CI6908" s="45"/>
    </row>
    <row r="6909" spans="37:87" ht="13" customHeight="1">
      <c r="AK6909" s="114"/>
      <c r="AL6909" s="41"/>
      <c r="AM6909" s="41"/>
      <c r="AN6909" s="41"/>
      <c r="AO6909" s="41"/>
      <c r="AP6909" s="41"/>
      <c r="AQ6909" s="41"/>
      <c r="AR6909" s="41"/>
      <c r="AS6909" s="41"/>
      <c r="AT6909" s="41"/>
      <c r="AU6909" s="41"/>
      <c r="AV6909" s="41"/>
      <c r="AW6909" s="41"/>
      <c r="AX6909" s="41"/>
      <c r="AY6909" s="41"/>
      <c r="AZ6909" s="41"/>
      <c r="BA6909" s="41"/>
      <c r="BB6909" s="41"/>
      <c r="BC6909" s="41"/>
      <c r="BD6909" s="41"/>
      <c r="BE6909" s="41"/>
      <c r="BF6909" s="41"/>
      <c r="BG6909" s="41"/>
      <c r="BH6909" s="41"/>
      <c r="BI6909" s="41"/>
      <c r="BJ6909" s="41"/>
      <c r="BK6909" s="41"/>
      <c r="BL6909" s="41"/>
      <c r="BM6909" s="41"/>
      <c r="BN6909" s="41"/>
      <c r="BO6909" s="41"/>
      <c r="BP6909" s="108"/>
      <c r="CG6909" s="102"/>
      <c r="CI6909" s="45"/>
    </row>
    <row r="6910" spans="37:87" ht="13" customHeight="1">
      <c r="AK6910" s="114"/>
      <c r="AL6910" s="41"/>
      <c r="AM6910" s="41"/>
      <c r="AN6910" s="41"/>
      <c r="AO6910" s="41"/>
      <c r="AP6910" s="41"/>
      <c r="AQ6910" s="41"/>
      <c r="AR6910" s="41"/>
      <c r="AS6910" s="41"/>
      <c r="AT6910" s="41"/>
      <c r="AU6910" s="41"/>
      <c r="AV6910" s="41"/>
      <c r="AW6910" s="41"/>
      <c r="AX6910" s="41"/>
      <c r="AY6910" s="41"/>
      <c r="AZ6910" s="41"/>
      <c r="BA6910" s="41"/>
      <c r="BB6910" s="41"/>
      <c r="BC6910" s="41"/>
      <c r="BD6910" s="41"/>
      <c r="BE6910" s="41"/>
      <c r="BF6910" s="41"/>
      <c r="BG6910" s="41"/>
      <c r="BH6910" s="41"/>
      <c r="BI6910" s="41"/>
      <c r="BJ6910" s="41"/>
      <c r="BK6910" s="41"/>
      <c r="BL6910" s="41"/>
      <c r="BM6910" s="41"/>
      <c r="BN6910" s="41"/>
      <c r="BO6910" s="41"/>
      <c r="BP6910" s="108"/>
      <c r="CG6910" s="102"/>
      <c r="CI6910" s="45"/>
    </row>
    <row r="6911" spans="37:87" ht="13" customHeight="1">
      <c r="AK6911" s="114"/>
      <c r="AL6911" s="41"/>
      <c r="AM6911" s="41"/>
      <c r="AN6911" s="41"/>
      <c r="AO6911" s="41"/>
      <c r="AP6911" s="41"/>
      <c r="AQ6911" s="41"/>
      <c r="AR6911" s="41"/>
      <c r="AS6911" s="41"/>
      <c r="AT6911" s="41"/>
      <c r="AU6911" s="41"/>
      <c r="AV6911" s="41"/>
      <c r="AW6911" s="41"/>
      <c r="AX6911" s="41"/>
      <c r="AY6911" s="41"/>
      <c r="AZ6911" s="41"/>
      <c r="BA6911" s="41"/>
      <c r="BB6911" s="41"/>
      <c r="BC6911" s="41"/>
      <c r="BD6911" s="41"/>
      <c r="BE6911" s="41"/>
      <c r="BF6911" s="41"/>
      <c r="BG6911" s="41"/>
      <c r="BH6911" s="41"/>
      <c r="BI6911" s="41"/>
      <c r="BJ6911" s="41"/>
      <c r="BK6911" s="41"/>
      <c r="BL6911" s="41"/>
      <c r="BM6911" s="41"/>
      <c r="BN6911" s="41"/>
      <c r="BO6911" s="41"/>
      <c r="BP6911" s="108"/>
      <c r="CG6911" s="102"/>
      <c r="CI6911" s="45"/>
    </row>
    <row r="6912" spans="37:87" ht="13" customHeight="1">
      <c r="AK6912" s="114"/>
      <c r="AL6912" s="41"/>
      <c r="AM6912" s="41"/>
      <c r="AN6912" s="41"/>
      <c r="AO6912" s="41"/>
      <c r="AP6912" s="41"/>
      <c r="AQ6912" s="41"/>
      <c r="AR6912" s="41"/>
      <c r="AS6912" s="41"/>
      <c r="AT6912" s="41"/>
      <c r="AU6912" s="41"/>
      <c r="AV6912" s="41"/>
      <c r="AW6912" s="41"/>
      <c r="AX6912" s="41"/>
      <c r="AY6912" s="41"/>
      <c r="AZ6912" s="41"/>
      <c r="BA6912" s="41"/>
      <c r="BB6912" s="41"/>
      <c r="BC6912" s="41"/>
      <c r="BD6912" s="41"/>
      <c r="BE6912" s="41"/>
      <c r="BF6912" s="41"/>
      <c r="BG6912" s="41"/>
      <c r="BH6912" s="41"/>
      <c r="BI6912" s="41"/>
      <c r="BJ6912" s="41"/>
      <c r="BK6912" s="41"/>
      <c r="BL6912" s="41"/>
      <c r="BM6912" s="41"/>
      <c r="BN6912" s="41"/>
      <c r="BO6912" s="41"/>
      <c r="BP6912" s="108"/>
      <c r="CG6912" s="102"/>
      <c r="CI6912" s="45"/>
    </row>
    <row r="6913" spans="37:87" ht="13" customHeight="1">
      <c r="AK6913" s="114"/>
      <c r="AL6913" s="41"/>
      <c r="AM6913" s="41"/>
      <c r="AN6913" s="41"/>
      <c r="AO6913" s="41"/>
      <c r="AP6913" s="41"/>
      <c r="AQ6913" s="41"/>
      <c r="AR6913" s="41"/>
      <c r="AS6913" s="41"/>
      <c r="AT6913" s="41"/>
      <c r="AU6913" s="41"/>
      <c r="AV6913" s="41"/>
      <c r="AW6913" s="41"/>
      <c r="AX6913" s="41"/>
      <c r="AY6913" s="41"/>
      <c r="AZ6913" s="41"/>
      <c r="BA6913" s="41"/>
      <c r="BB6913" s="41"/>
      <c r="BC6913" s="41"/>
      <c r="BD6913" s="41"/>
      <c r="BE6913" s="41"/>
      <c r="BF6913" s="41"/>
      <c r="BG6913" s="41"/>
      <c r="BH6913" s="41"/>
      <c r="BI6913" s="41"/>
      <c r="BJ6913" s="41"/>
      <c r="BK6913" s="41"/>
      <c r="BL6913" s="41"/>
      <c r="BM6913" s="41"/>
      <c r="BN6913" s="41"/>
      <c r="BO6913" s="41"/>
      <c r="BP6913" s="108"/>
      <c r="CG6913" s="102"/>
      <c r="CI6913" s="45"/>
    </row>
    <row r="6914" spans="37:87" ht="13" customHeight="1">
      <c r="AK6914" s="114"/>
      <c r="AL6914" s="41"/>
      <c r="AM6914" s="41"/>
      <c r="AN6914" s="41"/>
      <c r="AO6914" s="41"/>
      <c r="AP6914" s="41"/>
      <c r="AQ6914" s="41"/>
      <c r="AR6914" s="41"/>
      <c r="AS6914" s="41"/>
      <c r="AT6914" s="41"/>
      <c r="AU6914" s="41"/>
      <c r="AV6914" s="41"/>
      <c r="AW6914" s="41"/>
      <c r="AX6914" s="41"/>
      <c r="AY6914" s="41"/>
      <c r="AZ6914" s="41"/>
      <c r="BA6914" s="41"/>
      <c r="BB6914" s="41"/>
      <c r="BC6914" s="41"/>
      <c r="BD6914" s="41"/>
      <c r="BE6914" s="41"/>
      <c r="BF6914" s="41"/>
      <c r="BG6914" s="41"/>
      <c r="BH6914" s="41"/>
      <c r="BI6914" s="41"/>
      <c r="BJ6914" s="41"/>
      <c r="BK6914" s="41"/>
      <c r="BL6914" s="41"/>
      <c r="BM6914" s="41"/>
      <c r="BN6914" s="41"/>
      <c r="BO6914" s="41"/>
      <c r="BP6914" s="108"/>
      <c r="CG6914" s="102"/>
      <c r="CI6914" s="45"/>
    </row>
    <row r="6915" spans="37:87" ht="13" customHeight="1">
      <c r="AK6915" s="114"/>
      <c r="AL6915" s="41"/>
      <c r="AM6915" s="41"/>
      <c r="AN6915" s="41"/>
      <c r="AO6915" s="41"/>
      <c r="AP6915" s="41"/>
      <c r="AQ6915" s="41"/>
      <c r="AR6915" s="41"/>
      <c r="AS6915" s="41"/>
      <c r="AT6915" s="41"/>
      <c r="AU6915" s="41"/>
      <c r="AV6915" s="41"/>
      <c r="AW6915" s="41"/>
      <c r="AX6915" s="41"/>
      <c r="AY6915" s="41"/>
      <c r="AZ6915" s="41"/>
      <c r="BA6915" s="41"/>
      <c r="BB6915" s="41"/>
      <c r="BC6915" s="41"/>
      <c r="BD6915" s="41"/>
      <c r="BE6915" s="41"/>
      <c r="BF6915" s="41"/>
      <c r="BG6915" s="41"/>
      <c r="BH6915" s="41"/>
      <c r="BI6915" s="41"/>
      <c r="BJ6915" s="41"/>
      <c r="BK6915" s="41"/>
      <c r="BL6915" s="41"/>
      <c r="BM6915" s="41"/>
      <c r="BN6915" s="41"/>
      <c r="BO6915" s="41"/>
      <c r="BP6915" s="108"/>
      <c r="CG6915" s="102"/>
      <c r="CI6915" s="45"/>
    </row>
    <row r="6916" spans="37:87" ht="13" customHeight="1">
      <c r="AK6916" s="114"/>
      <c r="AL6916" s="41"/>
      <c r="AM6916" s="41"/>
      <c r="AN6916" s="41"/>
      <c r="AO6916" s="41"/>
      <c r="AP6916" s="41"/>
      <c r="AQ6916" s="41"/>
      <c r="AR6916" s="41"/>
      <c r="AS6916" s="41"/>
      <c r="AT6916" s="41"/>
      <c r="AU6916" s="41"/>
      <c r="AV6916" s="41"/>
      <c r="AW6916" s="41"/>
      <c r="AX6916" s="41"/>
      <c r="AY6916" s="41"/>
      <c r="AZ6916" s="41"/>
      <c r="BA6916" s="41"/>
      <c r="BB6916" s="41"/>
      <c r="BC6916" s="41"/>
      <c r="BD6916" s="41"/>
      <c r="BE6916" s="41"/>
      <c r="BF6916" s="41"/>
      <c r="BG6916" s="41"/>
      <c r="BH6916" s="41"/>
      <c r="BI6916" s="41"/>
      <c r="BJ6916" s="41"/>
      <c r="BK6916" s="41"/>
      <c r="BL6916" s="41"/>
      <c r="BM6916" s="41"/>
      <c r="BN6916" s="41"/>
      <c r="BO6916" s="41"/>
      <c r="BP6916" s="108"/>
      <c r="CG6916" s="102"/>
      <c r="CI6916" s="45"/>
    </row>
    <row r="6917" spans="37:87" ht="13" customHeight="1">
      <c r="AK6917" s="114"/>
      <c r="AL6917" s="41"/>
      <c r="AM6917" s="41"/>
      <c r="AN6917" s="41"/>
      <c r="AO6917" s="41"/>
      <c r="AP6917" s="41"/>
      <c r="AQ6917" s="41"/>
      <c r="AR6917" s="41"/>
      <c r="AS6917" s="41"/>
      <c r="AT6917" s="41"/>
      <c r="AU6917" s="41"/>
      <c r="AV6917" s="41"/>
      <c r="AW6917" s="41"/>
      <c r="AX6917" s="41"/>
      <c r="AY6917" s="41"/>
      <c r="AZ6917" s="41"/>
      <c r="BA6917" s="41"/>
      <c r="BB6917" s="41"/>
      <c r="BC6917" s="41"/>
      <c r="BD6917" s="41"/>
      <c r="BE6917" s="41"/>
      <c r="BF6917" s="41"/>
      <c r="BG6917" s="41"/>
      <c r="BH6917" s="41"/>
      <c r="BI6917" s="41"/>
      <c r="BJ6917" s="41"/>
      <c r="BK6917" s="41"/>
      <c r="BL6917" s="41"/>
      <c r="BM6917" s="41"/>
      <c r="BN6917" s="41"/>
      <c r="BO6917" s="41"/>
      <c r="BP6917" s="108"/>
      <c r="CG6917" s="102"/>
      <c r="CI6917" s="45"/>
    </row>
    <row r="6918" spans="37:87" ht="13" customHeight="1">
      <c r="AK6918" s="114"/>
      <c r="AL6918" s="41"/>
      <c r="AM6918" s="41"/>
      <c r="AN6918" s="41"/>
      <c r="AO6918" s="41"/>
      <c r="AP6918" s="41"/>
      <c r="AQ6918" s="41"/>
      <c r="AR6918" s="41"/>
      <c r="AS6918" s="41"/>
      <c r="AT6918" s="41"/>
      <c r="AU6918" s="41"/>
      <c r="AV6918" s="41"/>
      <c r="AW6918" s="41"/>
      <c r="AX6918" s="41"/>
      <c r="AY6918" s="41"/>
      <c r="AZ6918" s="41"/>
      <c r="BA6918" s="41"/>
      <c r="BB6918" s="41"/>
      <c r="BC6918" s="41"/>
      <c r="BD6918" s="41"/>
      <c r="BE6918" s="41"/>
      <c r="BF6918" s="41"/>
      <c r="BG6918" s="41"/>
      <c r="BH6918" s="41"/>
      <c r="BI6918" s="41"/>
      <c r="BJ6918" s="41"/>
      <c r="BK6918" s="41"/>
      <c r="BL6918" s="41"/>
      <c r="BM6918" s="41"/>
      <c r="BN6918" s="41"/>
      <c r="BO6918" s="41"/>
      <c r="BP6918" s="108"/>
      <c r="CG6918" s="102"/>
      <c r="CI6918" s="45"/>
    </row>
    <row r="6919" spans="37:87" ht="13" customHeight="1">
      <c r="AK6919" s="114"/>
      <c r="AL6919" s="41"/>
      <c r="AM6919" s="41"/>
      <c r="AN6919" s="41"/>
      <c r="AO6919" s="41"/>
      <c r="AP6919" s="41"/>
      <c r="AQ6919" s="41"/>
      <c r="AR6919" s="41"/>
      <c r="AS6919" s="41"/>
      <c r="AT6919" s="41"/>
      <c r="AU6919" s="41"/>
      <c r="AV6919" s="41"/>
      <c r="AW6919" s="41"/>
      <c r="AX6919" s="41"/>
      <c r="AY6919" s="41"/>
      <c r="AZ6919" s="41"/>
      <c r="BA6919" s="41"/>
      <c r="BB6919" s="41"/>
      <c r="BC6919" s="41"/>
      <c r="BD6919" s="41"/>
      <c r="BE6919" s="41"/>
      <c r="BF6919" s="41"/>
      <c r="BG6919" s="41"/>
      <c r="BH6919" s="41"/>
      <c r="BI6919" s="41"/>
      <c r="BJ6919" s="41"/>
      <c r="BK6919" s="41"/>
      <c r="BL6919" s="41"/>
      <c r="BM6919" s="41"/>
      <c r="BN6919" s="41"/>
      <c r="BO6919" s="41"/>
      <c r="BP6919" s="108"/>
      <c r="CG6919" s="102"/>
      <c r="CI6919" s="45"/>
    </row>
    <row r="6920" spans="37:87" ht="13" customHeight="1">
      <c r="AK6920" s="114"/>
      <c r="AL6920" s="41"/>
      <c r="AM6920" s="41"/>
      <c r="AN6920" s="41"/>
      <c r="AO6920" s="41"/>
      <c r="AP6920" s="41"/>
      <c r="AQ6920" s="41"/>
      <c r="AR6920" s="41"/>
      <c r="AS6920" s="41"/>
      <c r="AT6920" s="41"/>
      <c r="AU6920" s="41"/>
      <c r="AV6920" s="41"/>
      <c r="AW6920" s="41"/>
      <c r="AX6920" s="41"/>
      <c r="AY6920" s="41"/>
      <c r="AZ6920" s="41"/>
      <c r="BA6920" s="41"/>
      <c r="BB6920" s="41"/>
      <c r="BC6920" s="41"/>
      <c r="BD6920" s="41"/>
      <c r="BE6920" s="41"/>
      <c r="BF6920" s="41"/>
      <c r="BG6920" s="41"/>
      <c r="BH6920" s="41"/>
      <c r="BI6920" s="41"/>
      <c r="BJ6920" s="41"/>
      <c r="BK6920" s="41"/>
      <c r="BL6920" s="41"/>
      <c r="BM6920" s="41"/>
      <c r="BN6920" s="41"/>
      <c r="BO6920" s="41"/>
      <c r="BP6920" s="108"/>
      <c r="CG6920" s="102"/>
      <c r="CI6920" s="45"/>
    </row>
    <row r="6921" spans="37:87" ht="13" customHeight="1">
      <c r="AK6921" s="114"/>
      <c r="AL6921" s="41"/>
      <c r="AM6921" s="41"/>
      <c r="AN6921" s="41"/>
      <c r="AO6921" s="41"/>
      <c r="AP6921" s="41"/>
      <c r="AQ6921" s="41"/>
      <c r="AR6921" s="41"/>
      <c r="AS6921" s="41"/>
      <c r="AT6921" s="41"/>
      <c r="AU6921" s="41"/>
      <c r="AV6921" s="41"/>
      <c r="AW6921" s="41"/>
      <c r="AX6921" s="41"/>
      <c r="AY6921" s="41"/>
      <c r="AZ6921" s="41"/>
      <c r="BA6921" s="41"/>
      <c r="BB6921" s="41"/>
      <c r="BC6921" s="41"/>
      <c r="BD6921" s="41"/>
      <c r="BE6921" s="41"/>
      <c r="BF6921" s="41"/>
      <c r="BG6921" s="41"/>
      <c r="BH6921" s="41"/>
      <c r="BI6921" s="41"/>
      <c r="BJ6921" s="41"/>
      <c r="BK6921" s="41"/>
      <c r="BL6921" s="41"/>
      <c r="BM6921" s="41"/>
      <c r="BN6921" s="41"/>
      <c r="BO6921" s="41"/>
      <c r="BP6921" s="108"/>
      <c r="CG6921" s="102"/>
      <c r="CI6921" s="45"/>
    </row>
    <row r="6922" spans="37:87" ht="13" customHeight="1">
      <c r="AK6922" s="114"/>
      <c r="AL6922" s="41"/>
      <c r="AM6922" s="41"/>
      <c r="AN6922" s="41"/>
      <c r="AO6922" s="41"/>
      <c r="AP6922" s="41"/>
      <c r="AQ6922" s="41"/>
      <c r="AR6922" s="41"/>
      <c r="AS6922" s="41"/>
      <c r="AT6922" s="41"/>
      <c r="AU6922" s="41"/>
      <c r="AV6922" s="41"/>
      <c r="AW6922" s="41"/>
      <c r="AX6922" s="41"/>
      <c r="AY6922" s="41"/>
      <c r="AZ6922" s="41"/>
      <c r="BA6922" s="41"/>
      <c r="BB6922" s="41"/>
      <c r="BC6922" s="41"/>
      <c r="BD6922" s="41"/>
      <c r="BE6922" s="41"/>
      <c r="BF6922" s="41"/>
      <c r="BG6922" s="41"/>
      <c r="BH6922" s="41"/>
      <c r="BI6922" s="41"/>
      <c r="BJ6922" s="41"/>
      <c r="BK6922" s="41"/>
      <c r="BL6922" s="41"/>
      <c r="BM6922" s="41"/>
      <c r="BN6922" s="41"/>
      <c r="BO6922" s="41"/>
      <c r="BP6922" s="108"/>
      <c r="CG6922" s="102"/>
      <c r="CI6922" s="45"/>
    </row>
    <row r="6923" spans="37:87" ht="13" customHeight="1">
      <c r="AK6923" s="114"/>
      <c r="AL6923" s="41"/>
      <c r="AM6923" s="41"/>
      <c r="AN6923" s="41"/>
      <c r="AO6923" s="41"/>
      <c r="AP6923" s="41"/>
      <c r="AQ6923" s="41"/>
      <c r="AR6923" s="41"/>
      <c r="AS6923" s="41"/>
      <c r="AT6923" s="41"/>
      <c r="AU6923" s="41"/>
      <c r="AV6923" s="41"/>
      <c r="AW6923" s="41"/>
      <c r="AX6923" s="41"/>
      <c r="AY6923" s="41"/>
      <c r="AZ6923" s="41"/>
      <c r="BA6923" s="41"/>
      <c r="BB6923" s="41"/>
      <c r="BC6923" s="41"/>
      <c r="BD6923" s="41"/>
      <c r="BE6923" s="41"/>
      <c r="BF6923" s="41"/>
      <c r="BG6923" s="41"/>
      <c r="BH6923" s="41"/>
      <c r="BI6923" s="41"/>
      <c r="BJ6923" s="41"/>
      <c r="BK6923" s="41"/>
      <c r="BL6923" s="41"/>
      <c r="BM6923" s="41"/>
      <c r="BN6923" s="41"/>
      <c r="BO6923" s="41"/>
      <c r="BP6923" s="108"/>
      <c r="CG6923" s="102"/>
      <c r="CI6923" s="45"/>
    </row>
    <row r="6924" spans="37:87" ht="13" customHeight="1">
      <c r="AK6924" s="114"/>
      <c r="AL6924" s="41"/>
      <c r="AM6924" s="41"/>
      <c r="AN6924" s="41"/>
      <c r="AO6924" s="41"/>
      <c r="AP6924" s="41"/>
      <c r="AQ6924" s="41"/>
      <c r="AR6924" s="41"/>
      <c r="AS6924" s="41"/>
      <c r="AT6924" s="41"/>
      <c r="AU6924" s="41"/>
      <c r="AV6924" s="41"/>
      <c r="AW6924" s="41"/>
      <c r="AX6924" s="41"/>
      <c r="AY6924" s="41"/>
      <c r="AZ6924" s="41"/>
      <c r="BA6924" s="41"/>
      <c r="BB6924" s="41"/>
      <c r="BC6924" s="41"/>
      <c r="BD6924" s="41"/>
      <c r="BE6924" s="41"/>
      <c r="BF6924" s="41"/>
      <c r="BG6924" s="41"/>
      <c r="BH6924" s="41"/>
      <c r="BI6924" s="41"/>
      <c r="BJ6924" s="41"/>
      <c r="BK6924" s="41"/>
      <c r="BL6924" s="41"/>
      <c r="BM6924" s="41"/>
      <c r="BN6924" s="41"/>
      <c r="BO6924" s="41"/>
      <c r="BP6924" s="108"/>
      <c r="CG6924" s="102"/>
      <c r="CI6924" s="45"/>
    </row>
    <row r="6925" spans="37:87" ht="13" customHeight="1">
      <c r="AK6925" s="114"/>
      <c r="AL6925" s="41"/>
      <c r="AM6925" s="41"/>
      <c r="AN6925" s="41"/>
      <c r="AO6925" s="41"/>
      <c r="AP6925" s="41"/>
      <c r="AQ6925" s="41"/>
      <c r="AR6925" s="41"/>
      <c r="AS6925" s="41"/>
      <c r="AT6925" s="41"/>
      <c r="AU6925" s="41"/>
      <c r="AV6925" s="41"/>
      <c r="AW6925" s="41"/>
      <c r="AX6925" s="41"/>
      <c r="AY6925" s="41"/>
      <c r="AZ6925" s="41"/>
      <c r="BA6925" s="41"/>
      <c r="BB6925" s="41"/>
      <c r="BC6925" s="41"/>
      <c r="BD6925" s="41"/>
      <c r="BE6925" s="41"/>
      <c r="BF6925" s="41"/>
      <c r="BG6925" s="41"/>
      <c r="BH6925" s="41"/>
      <c r="BI6925" s="41"/>
      <c r="BJ6925" s="41"/>
      <c r="BK6925" s="41"/>
      <c r="BL6925" s="41"/>
      <c r="BM6925" s="41"/>
      <c r="BN6925" s="41"/>
      <c r="BO6925" s="41"/>
      <c r="BP6925" s="108"/>
      <c r="CG6925" s="102"/>
      <c r="CI6925" s="45"/>
    </row>
    <row r="6926" spans="37:87" ht="13" customHeight="1">
      <c r="AK6926" s="114"/>
      <c r="AL6926" s="41"/>
      <c r="AM6926" s="41"/>
      <c r="AN6926" s="41"/>
      <c r="AO6926" s="41"/>
      <c r="AP6926" s="41"/>
      <c r="AQ6926" s="41"/>
      <c r="AR6926" s="41"/>
      <c r="AS6926" s="41"/>
      <c r="AT6926" s="41"/>
      <c r="AU6926" s="41"/>
      <c r="AV6926" s="41"/>
      <c r="AW6926" s="41"/>
      <c r="AX6926" s="41"/>
      <c r="AY6926" s="41"/>
      <c r="AZ6926" s="41"/>
      <c r="BA6926" s="41"/>
      <c r="BB6926" s="41"/>
      <c r="BC6926" s="41"/>
      <c r="BD6926" s="41"/>
      <c r="BE6926" s="41"/>
      <c r="BF6926" s="41"/>
      <c r="BG6926" s="41"/>
      <c r="BH6926" s="41"/>
      <c r="BI6926" s="41"/>
      <c r="BJ6926" s="41"/>
      <c r="BK6926" s="41"/>
      <c r="BL6926" s="41"/>
      <c r="BM6926" s="41"/>
      <c r="BN6926" s="41"/>
      <c r="BO6926" s="41"/>
      <c r="BP6926" s="108"/>
      <c r="CG6926" s="102"/>
      <c r="CI6926" s="45"/>
    </row>
    <row r="6927" spans="37:87" ht="13" customHeight="1">
      <c r="AK6927" s="114"/>
      <c r="AL6927" s="41"/>
      <c r="AM6927" s="41"/>
      <c r="AN6927" s="41"/>
      <c r="AO6927" s="41"/>
      <c r="AP6927" s="41"/>
      <c r="AQ6927" s="41"/>
      <c r="AR6927" s="41"/>
      <c r="AS6927" s="41"/>
      <c r="AT6927" s="41"/>
      <c r="AU6927" s="41"/>
      <c r="AV6927" s="41"/>
      <c r="AW6927" s="41"/>
      <c r="AX6927" s="41"/>
      <c r="AY6927" s="41"/>
      <c r="AZ6927" s="41"/>
      <c r="BA6927" s="41"/>
      <c r="BB6927" s="41"/>
      <c r="BC6927" s="41"/>
      <c r="BD6927" s="41"/>
      <c r="BE6927" s="41"/>
      <c r="BF6927" s="41"/>
      <c r="BG6927" s="41"/>
      <c r="BH6927" s="41"/>
      <c r="BI6927" s="41"/>
      <c r="BJ6927" s="41"/>
      <c r="BK6927" s="41"/>
      <c r="BL6927" s="41"/>
      <c r="BM6927" s="41"/>
      <c r="BN6927" s="41"/>
      <c r="BO6927" s="41"/>
      <c r="BP6927" s="108"/>
      <c r="CG6927" s="102"/>
      <c r="CI6927" s="45"/>
    </row>
    <row r="6928" spans="37:87" ht="13" customHeight="1">
      <c r="AK6928" s="114"/>
      <c r="AL6928" s="41"/>
      <c r="AM6928" s="41"/>
      <c r="AN6928" s="41"/>
      <c r="AO6928" s="41"/>
      <c r="AP6928" s="41"/>
      <c r="AQ6928" s="41"/>
      <c r="AR6928" s="41"/>
      <c r="AS6928" s="41"/>
      <c r="AT6928" s="41"/>
      <c r="AU6928" s="41"/>
      <c r="AV6928" s="41"/>
      <c r="AW6928" s="41"/>
      <c r="AX6928" s="41"/>
      <c r="AY6928" s="41"/>
      <c r="AZ6928" s="41"/>
      <c r="BA6928" s="41"/>
      <c r="BB6928" s="41"/>
      <c r="BC6928" s="41"/>
      <c r="BD6928" s="41"/>
      <c r="BE6928" s="41"/>
      <c r="BF6928" s="41"/>
      <c r="BG6928" s="41"/>
      <c r="BH6928" s="41"/>
      <c r="BI6928" s="41"/>
      <c r="BJ6928" s="41"/>
      <c r="BK6928" s="41"/>
      <c r="BL6928" s="41"/>
      <c r="BM6928" s="41"/>
      <c r="BN6928" s="41"/>
      <c r="BO6928" s="41"/>
      <c r="BP6928" s="108"/>
      <c r="CG6928" s="102"/>
      <c r="CI6928" s="45"/>
    </row>
    <row r="6929" spans="37:87" ht="13" customHeight="1">
      <c r="AK6929" s="114"/>
      <c r="AL6929" s="41"/>
      <c r="AM6929" s="41"/>
      <c r="AN6929" s="41"/>
      <c r="AO6929" s="41"/>
      <c r="AP6929" s="41"/>
      <c r="AQ6929" s="41"/>
      <c r="AR6929" s="41"/>
      <c r="AS6929" s="41"/>
      <c r="AT6929" s="41"/>
      <c r="AU6929" s="41"/>
      <c r="AV6929" s="41"/>
      <c r="AW6929" s="41"/>
      <c r="AX6929" s="41"/>
      <c r="AY6929" s="41"/>
      <c r="AZ6929" s="41"/>
      <c r="BA6929" s="41"/>
      <c r="BB6929" s="41"/>
      <c r="BC6929" s="41"/>
      <c r="BD6929" s="41"/>
      <c r="BE6929" s="41"/>
      <c r="BF6929" s="41"/>
      <c r="BG6929" s="41"/>
      <c r="BH6929" s="41"/>
      <c r="BI6929" s="41"/>
      <c r="BJ6929" s="41"/>
      <c r="BK6929" s="41"/>
      <c r="BL6929" s="41"/>
      <c r="BM6929" s="41"/>
      <c r="BN6929" s="41"/>
      <c r="BO6929" s="41"/>
      <c r="BP6929" s="108"/>
      <c r="CG6929" s="102"/>
      <c r="CI6929" s="45"/>
    </row>
    <row r="6930" spans="37:87" ht="13" customHeight="1">
      <c r="AK6930" s="114"/>
      <c r="AL6930" s="41"/>
      <c r="AM6930" s="41"/>
      <c r="AN6930" s="41"/>
      <c r="AO6930" s="41"/>
      <c r="AP6930" s="41"/>
      <c r="AQ6930" s="41"/>
      <c r="AR6930" s="41"/>
      <c r="AS6930" s="41"/>
      <c r="AT6930" s="41"/>
      <c r="AU6930" s="41"/>
      <c r="AV6930" s="41"/>
      <c r="AW6930" s="41"/>
      <c r="AX6930" s="41"/>
      <c r="AY6930" s="41"/>
      <c r="AZ6930" s="41"/>
      <c r="BA6930" s="41"/>
      <c r="BB6930" s="41"/>
      <c r="BC6930" s="41"/>
      <c r="BD6930" s="41"/>
      <c r="BE6930" s="41"/>
      <c r="BF6930" s="41"/>
      <c r="BG6930" s="41"/>
      <c r="BH6930" s="41"/>
      <c r="BI6930" s="41"/>
      <c r="BJ6930" s="41"/>
      <c r="BK6930" s="41"/>
      <c r="BL6930" s="41"/>
      <c r="BM6930" s="41"/>
      <c r="BN6930" s="41"/>
      <c r="BO6930" s="41"/>
      <c r="BP6930" s="108"/>
      <c r="CG6930" s="102"/>
      <c r="CI6930" s="45"/>
    </row>
    <row r="6931" spans="37:87" ht="13" customHeight="1">
      <c r="AK6931" s="114"/>
      <c r="AL6931" s="41"/>
      <c r="AM6931" s="41"/>
      <c r="AN6931" s="41"/>
      <c r="AO6931" s="41"/>
      <c r="AP6931" s="41"/>
      <c r="AQ6931" s="41"/>
      <c r="AR6931" s="41"/>
      <c r="AS6931" s="41"/>
      <c r="AT6931" s="41"/>
      <c r="AU6931" s="41"/>
      <c r="AV6931" s="41"/>
      <c r="AW6931" s="41"/>
      <c r="AX6931" s="41"/>
      <c r="AY6931" s="41"/>
      <c r="AZ6931" s="41"/>
      <c r="BA6931" s="41"/>
      <c r="BB6931" s="41"/>
      <c r="BC6931" s="41"/>
      <c r="BD6931" s="41"/>
      <c r="BE6931" s="41"/>
      <c r="BF6931" s="41"/>
      <c r="BG6931" s="41"/>
      <c r="BH6931" s="41"/>
      <c r="BI6931" s="41"/>
      <c r="BJ6931" s="41"/>
      <c r="BK6931" s="41"/>
      <c r="BL6931" s="41"/>
      <c r="BM6931" s="41"/>
      <c r="BN6931" s="41"/>
      <c r="BO6931" s="41"/>
      <c r="BP6931" s="108"/>
      <c r="CG6931" s="102"/>
      <c r="CI6931" s="45"/>
    </row>
    <row r="6932" spans="37:87" ht="13" customHeight="1">
      <c r="AK6932" s="114"/>
      <c r="AL6932" s="41"/>
      <c r="AM6932" s="41"/>
      <c r="AN6932" s="41"/>
      <c r="AO6932" s="41"/>
      <c r="AP6932" s="41"/>
      <c r="AQ6932" s="41"/>
      <c r="AR6932" s="41"/>
      <c r="AS6932" s="41"/>
      <c r="AT6932" s="41"/>
      <c r="AU6932" s="41"/>
      <c r="AV6932" s="41"/>
      <c r="AW6932" s="41"/>
      <c r="AX6932" s="41"/>
      <c r="AY6932" s="41"/>
      <c r="AZ6932" s="41"/>
      <c r="BA6932" s="41"/>
      <c r="BB6932" s="41"/>
      <c r="BC6932" s="41"/>
      <c r="BD6932" s="41"/>
      <c r="BE6932" s="41"/>
      <c r="BF6932" s="41"/>
      <c r="BG6932" s="41"/>
      <c r="BH6932" s="41"/>
      <c r="BI6932" s="41"/>
      <c r="BJ6932" s="41"/>
      <c r="BK6932" s="41"/>
      <c r="BL6932" s="41"/>
      <c r="BM6932" s="41"/>
      <c r="BN6932" s="41"/>
      <c r="BO6932" s="41"/>
      <c r="BP6932" s="108"/>
      <c r="CG6932" s="102"/>
      <c r="CI6932" s="45"/>
    </row>
    <row r="6933" spans="37:87" ht="13" customHeight="1">
      <c r="AK6933" s="114"/>
      <c r="AL6933" s="41"/>
      <c r="AM6933" s="41"/>
      <c r="AN6933" s="41"/>
      <c r="AO6933" s="41"/>
      <c r="AP6933" s="41"/>
      <c r="AQ6933" s="41"/>
      <c r="AR6933" s="41"/>
      <c r="AS6933" s="41"/>
      <c r="AT6933" s="41"/>
      <c r="AU6933" s="41"/>
      <c r="AV6933" s="41"/>
      <c r="AW6933" s="41"/>
      <c r="AX6933" s="41"/>
      <c r="AY6933" s="41"/>
      <c r="AZ6933" s="41"/>
      <c r="BA6933" s="41"/>
      <c r="BB6933" s="41"/>
      <c r="BC6933" s="41"/>
      <c r="BD6933" s="41"/>
      <c r="BE6933" s="41"/>
      <c r="BF6933" s="41"/>
      <c r="BG6933" s="41"/>
      <c r="BH6933" s="41"/>
      <c r="BI6933" s="41"/>
      <c r="BJ6933" s="41"/>
      <c r="BK6933" s="41"/>
      <c r="BL6933" s="41"/>
      <c r="BM6933" s="41"/>
      <c r="BN6933" s="41"/>
      <c r="BO6933" s="41"/>
      <c r="BP6933" s="108"/>
      <c r="CG6933" s="102"/>
      <c r="CI6933" s="45"/>
    </row>
    <row r="6934" spans="37:87" ht="13" customHeight="1">
      <c r="AK6934" s="114"/>
      <c r="AL6934" s="41"/>
      <c r="AM6934" s="41"/>
      <c r="AN6934" s="41"/>
      <c r="AO6934" s="41"/>
      <c r="AP6934" s="41"/>
      <c r="AQ6934" s="41"/>
      <c r="AR6934" s="41"/>
      <c r="AS6934" s="41"/>
      <c r="AT6934" s="41"/>
      <c r="AU6934" s="41"/>
      <c r="AV6934" s="41"/>
      <c r="AW6934" s="41"/>
      <c r="AX6934" s="41"/>
      <c r="AY6934" s="41"/>
      <c r="AZ6934" s="41"/>
      <c r="BA6934" s="41"/>
      <c r="BB6934" s="41"/>
      <c r="BC6934" s="41"/>
      <c r="BD6934" s="41"/>
      <c r="BE6934" s="41"/>
      <c r="BF6934" s="41"/>
      <c r="BG6934" s="41"/>
      <c r="BH6934" s="41"/>
      <c r="BI6934" s="41"/>
      <c r="BJ6934" s="41"/>
      <c r="BK6934" s="41"/>
      <c r="BL6934" s="41"/>
      <c r="BM6934" s="41"/>
      <c r="BN6934" s="41"/>
      <c r="BO6934" s="41"/>
      <c r="BP6934" s="108"/>
      <c r="CG6934" s="102"/>
      <c r="CI6934" s="45"/>
    </row>
    <row r="6935" spans="37:87" ht="13" customHeight="1">
      <c r="AK6935" s="114"/>
      <c r="AL6935" s="41"/>
      <c r="AM6935" s="41"/>
      <c r="AN6935" s="41"/>
      <c r="AO6935" s="41"/>
      <c r="AP6935" s="41"/>
      <c r="AQ6935" s="41"/>
      <c r="AR6935" s="41"/>
      <c r="AS6935" s="41"/>
      <c r="AT6935" s="41"/>
      <c r="AU6935" s="41"/>
      <c r="AV6935" s="41"/>
      <c r="AW6935" s="41"/>
      <c r="AX6935" s="41"/>
      <c r="AY6935" s="41"/>
      <c r="AZ6935" s="41"/>
      <c r="BA6935" s="41"/>
      <c r="BB6935" s="41"/>
      <c r="BC6935" s="41"/>
      <c r="BD6935" s="41"/>
      <c r="BE6935" s="41"/>
      <c r="BF6935" s="41"/>
      <c r="BG6935" s="41"/>
      <c r="BH6935" s="41"/>
      <c r="BI6935" s="41"/>
      <c r="BJ6935" s="41"/>
      <c r="BK6935" s="41"/>
      <c r="BL6935" s="41"/>
      <c r="BM6935" s="41"/>
      <c r="BN6935" s="41"/>
      <c r="BO6935" s="41"/>
      <c r="BP6935" s="108"/>
      <c r="CG6935" s="102"/>
      <c r="CI6935" s="45"/>
    </row>
    <row r="6936" spans="37:87" ht="13" customHeight="1">
      <c r="AK6936" s="114"/>
      <c r="AL6936" s="41"/>
      <c r="AM6936" s="41"/>
      <c r="AN6936" s="41"/>
      <c r="AO6936" s="41"/>
      <c r="AP6936" s="41"/>
      <c r="AQ6936" s="41"/>
      <c r="AR6936" s="41"/>
      <c r="AS6936" s="41"/>
      <c r="AT6936" s="41"/>
      <c r="AU6936" s="41"/>
      <c r="AV6936" s="41"/>
      <c r="AW6936" s="41"/>
      <c r="AX6936" s="41"/>
      <c r="AY6936" s="41"/>
      <c r="AZ6936" s="41"/>
      <c r="BA6936" s="41"/>
      <c r="BB6936" s="41"/>
      <c r="BC6936" s="41"/>
      <c r="BD6936" s="41"/>
      <c r="BE6936" s="41"/>
      <c r="BF6936" s="41"/>
      <c r="BG6936" s="41"/>
      <c r="BH6936" s="41"/>
      <c r="BI6936" s="41"/>
      <c r="BJ6936" s="41"/>
      <c r="BK6936" s="41"/>
      <c r="BL6936" s="41"/>
      <c r="BM6936" s="41"/>
      <c r="BN6936" s="41"/>
      <c r="BO6936" s="41"/>
      <c r="BP6936" s="108"/>
      <c r="CG6936" s="102"/>
      <c r="CI6936" s="45"/>
    </row>
    <row r="6937" spans="37:87" ht="13" customHeight="1">
      <c r="AK6937" s="114"/>
      <c r="AL6937" s="41"/>
      <c r="AM6937" s="41"/>
      <c r="AN6937" s="41"/>
      <c r="AO6937" s="41"/>
      <c r="AP6937" s="41"/>
      <c r="AQ6937" s="41"/>
      <c r="AR6937" s="41"/>
      <c r="AS6937" s="41"/>
      <c r="AT6937" s="41"/>
      <c r="AU6937" s="41"/>
      <c r="AV6937" s="41"/>
      <c r="AW6937" s="41"/>
      <c r="AX6937" s="41"/>
      <c r="AY6937" s="41"/>
      <c r="AZ6937" s="41"/>
      <c r="BA6937" s="41"/>
      <c r="BB6937" s="41"/>
      <c r="BC6937" s="41"/>
      <c r="BD6937" s="41"/>
      <c r="BE6937" s="41"/>
      <c r="BF6937" s="41"/>
      <c r="BG6937" s="41"/>
      <c r="BH6937" s="41"/>
      <c r="BI6937" s="41"/>
      <c r="BJ6937" s="41"/>
      <c r="BK6937" s="41"/>
      <c r="BL6937" s="41"/>
      <c r="BM6937" s="41"/>
      <c r="BN6937" s="41"/>
      <c r="BO6937" s="41"/>
      <c r="BP6937" s="108"/>
      <c r="CG6937" s="102"/>
      <c r="CI6937" s="45"/>
    </row>
    <row r="6938" spans="37:87" ht="13" customHeight="1">
      <c r="AK6938" s="114"/>
      <c r="AL6938" s="41"/>
      <c r="AM6938" s="41"/>
      <c r="AN6938" s="41"/>
      <c r="AO6938" s="41"/>
      <c r="AP6938" s="41"/>
      <c r="AQ6938" s="41"/>
      <c r="AR6938" s="41"/>
      <c r="AS6938" s="41"/>
      <c r="AT6938" s="41"/>
      <c r="AU6938" s="41"/>
      <c r="AV6938" s="41"/>
      <c r="AW6938" s="41"/>
      <c r="AX6938" s="41"/>
      <c r="AY6938" s="41"/>
      <c r="AZ6938" s="41"/>
      <c r="BA6938" s="41"/>
      <c r="BB6938" s="41"/>
      <c r="BC6938" s="41"/>
      <c r="BD6938" s="41"/>
      <c r="BE6938" s="41"/>
      <c r="BF6938" s="41"/>
      <c r="BG6938" s="41"/>
      <c r="BH6938" s="41"/>
      <c r="BI6938" s="41"/>
      <c r="BJ6938" s="41"/>
      <c r="BK6938" s="41"/>
      <c r="BL6938" s="41"/>
      <c r="BM6938" s="41"/>
      <c r="BN6938" s="41"/>
      <c r="BO6938" s="41"/>
      <c r="BP6938" s="108"/>
      <c r="CG6938" s="102"/>
      <c r="CI6938" s="45"/>
    </row>
    <row r="6939" spans="37:87" ht="13" customHeight="1">
      <c r="AK6939" s="114"/>
      <c r="AL6939" s="41"/>
      <c r="AM6939" s="41"/>
      <c r="AN6939" s="41"/>
      <c r="AO6939" s="41"/>
      <c r="AP6939" s="41"/>
      <c r="AQ6939" s="41"/>
      <c r="AR6939" s="41"/>
      <c r="AS6939" s="41"/>
      <c r="AT6939" s="41"/>
      <c r="AU6939" s="41"/>
      <c r="AV6939" s="41"/>
      <c r="AW6939" s="41"/>
      <c r="AX6939" s="41"/>
      <c r="AY6939" s="41"/>
      <c r="AZ6939" s="41"/>
      <c r="BA6939" s="41"/>
      <c r="BB6939" s="41"/>
      <c r="BC6939" s="41"/>
      <c r="BD6939" s="41"/>
      <c r="BE6939" s="41"/>
      <c r="BF6939" s="41"/>
      <c r="BG6939" s="41"/>
      <c r="BH6939" s="41"/>
      <c r="BI6939" s="41"/>
      <c r="BJ6939" s="41"/>
      <c r="BK6939" s="41"/>
      <c r="BL6939" s="41"/>
      <c r="BM6939" s="41"/>
      <c r="BN6939" s="41"/>
      <c r="BO6939" s="41"/>
      <c r="BP6939" s="108"/>
      <c r="CG6939" s="102"/>
      <c r="CI6939" s="45"/>
    </row>
    <row r="6940" spans="37:87" ht="13" customHeight="1">
      <c r="AK6940" s="114"/>
      <c r="AL6940" s="41"/>
      <c r="AM6940" s="41"/>
      <c r="AN6940" s="41"/>
      <c r="AO6940" s="41"/>
      <c r="AP6940" s="41"/>
      <c r="AQ6940" s="41"/>
      <c r="AR6940" s="41"/>
      <c r="AS6940" s="41"/>
      <c r="AT6940" s="41"/>
      <c r="AU6940" s="41"/>
      <c r="AV6940" s="41"/>
      <c r="AW6940" s="41"/>
      <c r="AX6940" s="41"/>
      <c r="AY6940" s="41"/>
      <c r="AZ6940" s="41"/>
      <c r="BA6940" s="41"/>
      <c r="BB6940" s="41"/>
      <c r="BC6940" s="41"/>
      <c r="BD6940" s="41"/>
      <c r="BE6940" s="41"/>
      <c r="BF6940" s="41"/>
      <c r="BG6940" s="41"/>
      <c r="BH6940" s="41"/>
      <c r="BI6940" s="41"/>
      <c r="BJ6940" s="41"/>
      <c r="BK6940" s="41"/>
      <c r="BL6940" s="41"/>
      <c r="BM6940" s="41"/>
      <c r="BN6940" s="41"/>
      <c r="BO6940" s="41"/>
      <c r="BP6940" s="108"/>
      <c r="CG6940" s="102"/>
      <c r="CI6940" s="45"/>
    </row>
    <row r="6941" spans="37:87" ht="13" customHeight="1">
      <c r="AK6941" s="114"/>
      <c r="AL6941" s="41"/>
      <c r="AM6941" s="41"/>
      <c r="AN6941" s="41"/>
      <c r="AO6941" s="41"/>
      <c r="AP6941" s="41"/>
      <c r="AQ6941" s="41"/>
      <c r="AR6941" s="41"/>
      <c r="AS6941" s="41"/>
      <c r="AT6941" s="41"/>
      <c r="AU6941" s="41"/>
      <c r="AV6941" s="41"/>
      <c r="AW6941" s="41"/>
      <c r="AX6941" s="41"/>
      <c r="AY6941" s="41"/>
      <c r="AZ6941" s="41"/>
      <c r="BA6941" s="41"/>
      <c r="BB6941" s="41"/>
      <c r="BC6941" s="41"/>
      <c r="BD6941" s="41"/>
      <c r="BE6941" s="41"/>
      <c r="BF6941" s="41"/>
      <c r="BG6941" s="41"/>
      <c r="BH6941" s="41"/>
      <c r="BI6941" s="41"/>
      <c r="BJ6941" s="41"/>
      <c r="BK6941" s="41"/>
      <c r="BL6941" s="41"/>
      <c r="BM6941" s="41"/>
      <c r="BN6941" s="41"/>
      <c r="BO6941" s="41"/>
      <c r="BP6941" s="108"/>
      <c r="CG6941" s="102"/>
      <c r="CI6941" s="45"/>
    </row>
    <row r="6942" spans="37:87" ht="13" customHeight="1">
      <c r="AK6942" s="114"/>
      <c r="AL6942" s="41"/>
      <c r="AM6942" s="41"/>
      <c r="AN6942" s="41"/>
      <c r="AO6942" s="41"/>
      <c r="AP6942" s="41"/>
      <c r="AQ6942" s="41"/>
      <c r="AR6942" s="41"/>
      <c r="AS6942" s="41"/>
      <c r="AT6942" s="41"/>
      <c r="AU6942" s="41"/>
      <c r="AV6942" s="41"/>
      <c r="AW6942" s="41"/>
      <c r="AX6942" s="41"/>
      <c r="AY6942" s="41"/>
      <c r="AZ6942" s="41"/>
      <c r="BA6942" s="41"/>
      <c r="BB6942" s="41"/>
      <c r="BC6942" s="41"/>
      <c r="BD6942" s="41"/>
      <c r="BE6942" s="41"/>
      <c r="BF6942" s="41"/>
      <c r="BG6942" s="41"/>
      <c r="BH6942" s="41"/>
      <c r="BI6942" s="41"/>
      <c r="BJ6942" s="41"/>
      <c r="BK6942" s="41"/>
      <c r="BL6942" s="41"/>
      <c r="BM6942" s="41"/>
      <c r="BN6942" s="41"/>
      <c r="BO6942" s="41"/>
      <c r="BP6942" s="108"/>
      <c r="CG6942" s="102"/>
      <c r="CI6942" s="45"/>
    </row>
    <row r="6943" spans="37:87" ht="13" customHeight="1">
      <c r="AK6943" s="114"/>
      <c r="AL6943" s="41"/>
      <c r="AM6943" s="41"/>
      <c r="AN6943" s="41"/>
      <c r="AO6943" s="41"/>
      <c r="AP6943" s="41"/>
      <c r="AQ6943" s="41"/>
      <c r="AR6943" s="41"/>
      <c r="AS6943" s="41"/>
      <c r="AT6943" s="41"/>
      <c r="AU6943" s="41"/>
      <c r="AV6943" s="41"/>
      <c r="AW6943" s="41"/>
      <c r="AX6943" s="41"/>
      <c r="AY6943" s="41"/>
      <c r="AZ6943" s="41"/>
      <c r="BA6943" s="41"/>
      <c r="BB6943" s="41"/>
      <c r="BC6943" s="41"/>
      <c r="BD6943" s="41"/>
      <c r="BE6943" s="41"/>
      <c r="BF6943" s="41"/>
      <c r="BG6943" s="41"/>
      <c r="BH6943" s="41"/>
      <c r="BI6943" s="41"/>
      <c r="BJ6943" s="41"/>
      <c r="BK6943" s="41"/>
      <c r="BL6943" s="41"/>
      <c r="BM6943" s="41"/>
      <c r="BN6943" s="41"/>
      <c r="BO6943" s="41"/>
      <c r="BP6943" s="108"/>
      <c r="CG6943" s="102"/>
      <c r="CI6943" s="45"/>
    </row>
    <row r="6944" spans="37:87" ht="13" customHeight="1">
      <c r="AK6944" s="114"/>
      <c r="AL6944" s="41"/>
      <c r="AM6944" s="41"/>
      <c r="AN6944" s="41"/>
      <c r="AO6944" s="41"/>
      <c r="AP6944" s="41"/>
      <c r="AQ6944" s="41"/>
      <c r="AR6944" s="41"/>
      <c r="AS6944" s="41"/>
      <c r="AT6944" s="41"/>
      <c r="AU6944" s="41"/>
      <c r="AV6944" s="41"/>
      <c r="AW6944" s="41"/>
      <c r="AX6944" s="41"/>
      <c r="AY6944" s="41"/>
      <c r="AZ6944" s="41"/>
      <c r="BA6944" s="41"/>
      <c r="BB6944" s="41"/>
      <c r="BC6944" s="41"/>
      <c r="BD6944" s="41"/>
      <c r="BE6944" s="41"/>
      <c r="BF6944" s="41"/>
      <c r="BG6944" s="41"/>
      <c r="BH6944" s="41"/>
      <c r="BI6944" s="41"/>
      <c r="BJ6944" s="41"/>
      <c r="BK6944" s="41"/>
      <c r="BL6944" s="41"/>
      <c r="BM6944" s="41"/>
      <c r="BN6944" s="41"/>
      <c r="BO6944" s="41"/>
      <c r="BP6944" s="108"/>
      <c r="CG6944" s="102"/>
      <c r="CI6944" s="45"/>
    </row>
    <row r="6945" spans="37:87" ht="13" customHeight="1">
      <c r="AK6945" s="114"/>
      <c r="AL6945" s="41"/>
      <c r="AM6945" s="41"/>
      <c r="AN6945" s="41"/>
      <c r="AO6945" s="41"/>
      <c r="AP6945" s="41"/>
      <c r="AQ6945" s="41"/>
      <c r="AR6945" s="41"/>
      <c r="AS6945" s="41"/>
      <c r="AT6945" s="41"/>
      <c r="AU6945" s="41"/>
      <c r="AV6945" s="41"/>
      <c r="AW6945" s="41"/>
      <c r="AX6945" s="41"/>
      <c r="AY6945" s="41"/>
      <c r="AZ6945" s="41"/>
      <c r="BA6945" s="41"/>
      <c r="BB6945" s="41"/>
      <c r="BC6945" s="41"/>
      <c r="BD6945" s="41"/>
      <c r="BE6945" s="41"/>
      <c r="BF6945" s="41"/>
      <c r="BG6945" s="41"/>
      <c r="BH6945" s="41"/>
      <c r="BI6945" s="41"/>
      <c r="BJ6945" s="41"/>
      <c r="BK6945" s="41"/>
      <c r="BL6945" s="41"/>
      <c r="BM6945" s="41"/>
      <c r="BN6945" s="41"/>
      <c r="BO6945" s="41"/>
      <c r="BP6945" s="108"/>
      <c r="CG6945" s="102"/>
      <c r="CI6945" s="45"/>
    </row>
    <row r="6946" spans="37:87" ht="13" customHeight="1">
      <c r="AK6946" s="114"/>
      <c r="AL6946" s="41"/>
      <c r="AM6946" s="41"/>
      <c r="AN6946" s="41"/>
      <c r="AO6946" s="41"/>
      <c r="AP6946" s="41"/>
      <c r="AQ6946" s="41"/>
      <c r="AR6946" s="41"/>
      <c r="AS6946" s="41"/>
      <c r="AT6946" s="41"/>
      <c r="AU6946" s="41"/>
      <c r="AV6946" s="41"/>
      <c r="AW6946" s="41"/>
      <c r="AX6946" s="41"/>
      <c r="AY6946" s="41"/>
      <c r="AZ6946" s="41"/>
      <c r="BA6946" s="41"/>
      <c r="BB6946" s="41"/>
      <c r="BC6946" s="41"/>
      <c r="BD6946" s="41"/>
      <c r="BE6946" s="41"/>
      <c r="BF6946" s="41"/>
      <c r="BG6946" s="41"/>
      <c r="BH6946" s="41"/>
      <c r="BI6946" s="41"/>
      <c r="BJ6946" s="41"/>
      <c r="BK6946" s="41"/>
      <c r="BL6946" s="41"/>
      <c r="BM6946" s="41"/>
      <c r="BN6946" s="41"/>
      <c r="BO6946" s="41"/>
      <c r="BP6946" s="108"/>
      <c r="CG6946" s="102"/>
      <c r="CI6946" s="45"/>
    </row>
    <row r="6947" spans="37:87" ht="13" customHeight="1">
      <c r="AK6947" s="114"/>
      <c r="AL6947" s="41"/>
      <c r="AM6947" s="41"/>
      <c r="AN6947" s="41"/>
      <c r="AO6947" s="41"/>
      <c r="AP6947" s="41"/>
      <c r="AQ6947" s="41"/>
      <c r="AR6947" s="41"/>
      <c r="AS6947" s="41"/>
      <c r="AT6947" s="41"/>
      <c r="AU6947" s="41"/>
      <c r="AV6947" s="41"/>
      <c r="AW6947" s="41"/>
      <c r="AX6947" s="41"/>
      <c r="AY6947" s="41"/>
      <c r="AZ6947" s="41"/>
      <c r="BA6947" s="41"/>
      <c r="BB6947" s="41"/>
      <c r="BC6947" s="41"/>
      <c r="BD6947" s="41"/>
      <c r="BE6947" s="41"/>
      <c r="BF6947" s="41"/>
      <c r="BG6947" s="41"/>
      <c r="BH6947" s="41"/>
      <c r="BI6947" s="41"/>
      <c r="BJ6947" s="41"/>
      <c r="BK6947" s="41"/>
      <c r="BL6947" s="41"/>
      <c r="BM6947" s="41"/>
      <c r="BN6947" s="41"/>
      <c r="BO6947" s="41"/>
      <c r="BP6947" s="108"/>
      <c r="CG6947" s="102"/>
      <c r="CI6947" s="45"/>
    </row>
    <row r="6948" spans="37:87" ht="13" customHeight="1">
      <c r="AK6948" s="114"/>
      <c r="AL6948" s="41"/>
      <c r="AM6948" s="41"/>
      <c r="AN6948" s="41"/>
      <c r="AO6948" s="41"/>
      <c r="AP6948" s="41"/>
      <c r="AQ6948" s="41"/>
      <c r="AR6948" s="41"/>
      <c r="AS6948" s="41"/>
      <c r="AT6948" s="41"/>
      <c r="AU6948" s="41"/>
      <c r="AV6948" s="41"/>
      <c r="AW6948" s="41"/>
      <c r="AX6948" s="41"/>
      <c r="AY6948" s="41"/>
      <c r="AZ6948" s="41"/>
      <c r="BA6948" s="41"/>
      <c r="BB6948" s="41"/>
      <c r="BC6948" s="41"/>
      <c r="BD6948" s="41"/>
      <c r="BE6948" s="41"/>
      <c r="BF6948" s="41"/>
      <c r="BG6948" s="41"/>
      <c r="BH6948" s="41"/>
      <c r="BI6948" s="41"/>
      <c r="BJ6948" s="41"/>
      <c r="BK6948" s="41"/>
      <c r="BL6948" s="41"/>
      <c r="BM6948" s="41"/>
      <c r="BN6948" s="41"/>
      <c r="BO6948" s="41"/>
      <c r="BP6948" s="108"/>
      <c r="CG6948" s="102"/>
      <c r="CI6948" s="45"/>
    </row>
    <row r="6949" spans="37:87" ht="13" customHeight="1">
      <c r="AK6949" s="114"/>
      <c r="AL6949" s="41"/>
      <c r="AM6949" s="41"/>
      <c r="AN6949" s="41"/>
      <c r="AO6949" s="41"/>
      <c r="AP6949" s="41"/>
      <c r="AQ6949" s="41"/>
      <c r="AR6949" s="41"/>
      <c r="AS6949" s="41"/>
      <c r="AT6949" s="41"/>
      <c r="AU6949" s="41"/>
      <c r="AV6949" s="41"/>
      <c r="AW6949" s="41"/>
      <c r="AX6949" s="41"/>
      <c r="AY6949" s="41"/>
      <c r="AZ6949" s="41"/>
      <c r="BA6949" s="41"/>
      <c r="BB6949" s="41"/>
      <c r="BC6949" s="41"/>
      <c r="BD6949" s="41"/>
      <c r="BE6949" s="41"/>
      <c r="BF6949" s="41"/>
      <c r="BG6949" s="41"/>
      <c r="BH6949" s="41"/>
      <c r="BI6949" s="41"/>
      <c r="BJ6949" s="41"/>
      <c r="BK6949" s="41"/>
      <c r="BL6949" s="41"/>
      <c r="BM6949" s="41"/>
      <c r="BN6949" s="41"/>
      <c r="BO6949" s="41"/>
      <c r="BP6949" s="108"/>
      <c r="CG6949" s="102"/>
      <c r="CI6949" s="45"/>
    </row>
    <row r="6950" spans="37:87" ht="13" customHeight="1">
      <c r="AK6950" s="114"/>
      <c r="AL6950" s="41"/>
      <c r="AM6950" s="41"/>
      <c r="AN6950" s="41"/>
      <c r="AO6950" s="41"/>
      <c r="AP6950" s="41"/>
      <c r="AQ6950" s="41"/>
      <c r="AR6950" s="41"/>
      <c r="AS6950" s="41"/>
      <c r="AT6950" s="41"/>
      <c r="AU6950" s="41"/>
      <c r="AV6950" s="41"/>
      <c r="AW6950" s="41"/>
      <c r="AX6950" s="41"/>
      <c r="AY6950" s="41"/>
      <c r="AZ6950" s="41"/>
      <c r="BA6950" s="41"/>
      <c r="BB6950" s="41"/>
      <c r="BC6950" s="41"/>
      <c r="BD6950" s="41"/>
      <c r="BE6950" s="41"/>
      <c r="BF6950" s="41"/>
      <c r="BG6950" s="41"/>
      <c r="BH6950" s="41"/>
      <c r="BI6950" s="41"/>
      <c r="BJ6950" s="41"/>
      <c r="BK6950" s="41"/>
      <c r="BL6950" s="41"/>
      <c r="BM6950" s="41"/>
      <c r="BN6950" s="41"/>
      <c r="BO6950" s="41"/>
      <c r="BP6950" s="108"/>
      <c r="CG6950" s="102"/>
      <c r="CI6950" s="45"/>
    </row>
    <row r="6951" spans="37:87" ht="13" customHeight="1">
      <c r="AK6951" s="114"/>
      <c r="AL6951" s="41"/>
      <c r="AM6951" s="41"/>
      <c r="AN6951" s="41"/>
      <c r="AO6951" s="41"/>
      <c r="AP6951" s="41"/>
      <c r="AQ6951" s="41"/>
      <c r="AR6951" s="41"/>
      <c r="AS6951" s="41"/>
      <c r="AT6951" s="41"/>
      <c r="AU6951" s="41"/>
      <c r="AV6951" s="41"/>
      <c r="AW6951" s="41"/>
      <c r="AX6951" s="41"/>
      <c r="AY6951" s="41"/>
      <c r="AZ6951" s="41"/>
      <c r="BA6951" s="41"/>
      <c r="BB6951" s="41"/>
      <c r="BC6951" s="41"/>
      <c r="BD6951" s="41"/>
      <c r="BE6951" s="41"/>
      <c r="BF6951" s="41"/>
      <c r="BG6951" s="41"/>
      <c r="BH6951" s="41"/>
      <c r="BI6951" s="41"/>
      <c r="BJ6951" s="41"/>
      <c r="BK6951" s="41"/>
      <c r="BL6951" s="41"/>
      <c r="BM6951" s="41"/>
      <c r="BN6951" s="41"/>
      <c r="BO6951" s="41"/>
      <c r="BP6951" s="108"/>
      <c r="CG6951" s="102"/>
      <c r="CI6951" s="45"/>
    </row>
    <row r="6952" spans="37:87" ht="13" customHeight="1">
      <c r="AK6952" s="114"/>
      <c r="AL6952" s="41"/>
      <c r="AM6952" s="41"/>
      <c r="AN6952" s="41"/>
      <c r="AO6952" s="41"/>
      <c r="AP6952" s="41"/>
      <c r="AQ6952" s="41"/>
      <c r="AR6952" s="41"/>
      <c r="AS6952" s="41"/>
      <c r="AT6952" s="41"/>
      <c r="AU6952" s="41"/>
      <c r="AV6952" s="41"/>
      <c r="AW6952" s="41"/>
      <c r="AX6952" s="41"/>
      <c r="AY6952" s="41"/>
      <c r="AZ6952" s="41"/>
      <c r="BA6952" s="41"/>
      <c r="BB6952" s="41"/>
      <c r="BC6952" s="41"/>
      <c r="BD6952" s="41"/>
      <c r="BE6952" s="41"/>
      <c r="BF6952" s="41"/>
      <c r="BG6952" s="41"/>
      <c r="BH6952" s="41"/>
      <c r="BI6952" s="41"/>
      <c r="BJ6952" s="41"/>
      <c r="BK6952" s="41"/>
      <c r="BL6952" s="41"/>
      <c r="BM6952" s="41"/>
      <c r="BN6952" s="41"/>
      <c r="BO6952" s="41"/>
      <c r="BP6952" s="108"/>
      <c r="CG6952" s="102"/>
      <c r="CI6952" s="45"/>
    </row>
    <row r="6953" spans="37:87" ht="13" customHeight="1">
      <c r="AK6953" s="114"/>
      <c r="AL6953" s="41"/>
      <c r="AM6953" s="41"/>
      <c r="AN6953" s="41"/>
      <c r="AO6953" s="41"/>
      <c r="AP6953" s="41"/>
      <c r="AQ6953" s="41"/>
      <c r="AR6953" s="41"/>
      <c r="AS6953" s="41"/>
      <c r="AT6953" s="41"/>
      <c r="AU6953" s="41"/>
      <c r="AV6953" s="41"/>
      <c r="AW6953" s="41"/>
      <c r="AX6953" s="41"/>
      <c r="AY6953" s="41"/>
      <c r="AZ6953" s="41"/>
      <c r="BA6953" s="41"/>
      <c r="BB6953" s="41"/>
      <c r="BC6953" s="41"/>
      <c r="BD6953" s="41"/>
      <c r="BE6953" s="41"/>
      <c r="BF6953" s="41"/>
      <c r="BG6953" s="41"/>
      <c r="BH6953" s="41"/>
      <c r="BI6953" s="41"/>
      <c r="BJ6953" s="41"/>
      <c r="BK6953" s="41"/>
      <c r="BL6953" s="41"/>
      <c r="BM6953" s="41"/>
      <c r="BN6953" s="41"/>
      <c r="BO6953" s="41"/>
      <c r="BP6953" s="108"/>
      <c r="CG6953" s="102"/>
      <c r="CI6953" s="45"/>
    </row>
    <row r="6954" spans="37:87" ht="13" customHeight="1">
      <c r="AK6954" s="114"/>
      <c r="AL6954" s="41"/>
      <c r="AM6954" s="41"/>
      <c r="AN6954" s="41"/>
      <c r="AO6954" s="41"/>
      <c r="AP6954" s="41"/>
      <c r="AQ6954" s="41"/>
      <c r="AR6954" s="41"/>
      <c r="AS6954" s="41"/>
      <c r="AT6954" s="41"/>
      <c r="AU6954" s="41"/>
      <c r="AV6954" s="41"/>
      <c r="AW6954" s="41"/>
      <c r="AX6954" s="41"/>
      <c r="AY6954" s="41"/>
      <c r="AZ6954" s="41"/>
      <c r="BA6954" s="41"/>
      <c r="BB6954" s="41"/>
      <c r="BC6954" s="41"/>
      <c r="BD6954" s="41"/>
      <c r="BE6954" s="41"/>
      <c r="BF6954" s="41"/>
      <c r="BG6954" s="41"/>
      <c r="BH6954" s="41"/>
      <c r="BI6954" s="41"/>
      <c r="BJ6954" s="41"/>
      <c r="BK6954" s="41"/>
      <c r="BL6954" s="41"/>
      <c r="BM6954" s="41"/>
      <c r="BN6954" s="41"/>
      <c r="BO6954" s="41"/>
      <c r="BP6954" s="108"/>
      <c r="CG6954" s="102"/>
      <c r="CI6954" s="45"/>
    </row>
    <row r="6955" spans="37:87" ht="13" customHeight="1">
      <c r="AK6955" s="114"/>
      <c r="AL6955" s="41"/>
      <c r="AM6955" s="41"/>
      <c r="AN6955" s="41"/>
      <c r="AO6955" s="41"/>
      <c r="AP6955" s="41"/>
      <c r="AQ6955" s="41"/>
      <c r="AR6955" s="41"/>
      <c r="AS6955" s="41"/>
      <c r="AT6955" s="41"/>
      <c r="AU6955" s="41"/>
      <c r="AV6955" s="41"/>
      <c r="AW6955" s="41"/>
      <c r="AX6955" s="41"/>
      <c r="AY6955" s="41"/>
      <c r="AZ6955" s="41"/>
      <c r="BA6955" s="41"/>
      <c r="BB6955" s="41"/>
      <c r="BC6955" s="41"/>
      <c r="BD6955" s="41"/>
      <c r="BE6955" s="41"/>
      <c r="BF6955" s="41"/>
      <c r="BG6955" s="41"/>
      <c r="BH6955" s="41"/>
      <c r="BI6955" s="41"/>
      <c r="BJ6955" s="41"/>
      <c r="BK6955" s="41"/>
      <c r="BL6955" s="41"/>
      <c r="BM6955" s="41"/>
      <c r="BN6955" s="41"/>
      <c r="BO6955" s="41"/>
      <c r="BP6955" s="108"/>
      <c r="CG6955" s="102"/>
      <c r="CI6955" s="45"/>
    </row>
    <row r="6956" spans="37:87" ht="13" customHeight="1">
      <c r="AK6956" s="114"/>
      <c r="AL6956" s="41"/>
      <c r="AM6956" s="41"/>
      <c r="AN6956" s="41"/>
      <c r="AO6956" s="41"/>
      <c r="AP6956" s="41"/>
      <c r="AQ6956" s="41"/>
      <c r="AR6956" s="41"/>
      <c r="AS6956" s="41"/>
      <c r="AT6956" s="41"/>
      <c r="AU6956" s="41"/>
      <c r="AV6956" s="41"/>
      <c r="AW6956" s="41"/>
      <c r="AX6956" s="41"/>
      <c r="AY6956" s="41"/>
      <c r="AZ6956" s="41"/>
      <c r="BA6956" s="41"/>
      <c r="BB6956" s="41"/>
      <c r="BC6956" s="41"/>
      <c r="BD6956" s="41"/>
      <c r="BE6956" s="41"/>
      <c r="BF6956" s="41"/>
      <c r="BG6956" s="41"/>
      <c r="BH6956" s="41"/>
      <c r="BI6956" s="41"/>
      <c r="BJ6956" s="41"/>
      <c r="BK6956" s="41"/>
      <c r="BL6956" s="41"/>
      <c r="BM6956" s="41"/>
      <c r="BN6956" s="41"/>
      <c r="BO6956" s="41"/>
      <c r="BP6956" s="108"/>
      <c r="CG6956" s="102"/>
      <c r="CI6956" s="45"/>
    </row>
    <row r="6957" spans="37:87" ht="13" customHeight="1">
      <c r="AK6957" s="114"/>
      <c r="AL6957" s="41"/>
      <c r="AM6957" s="41"/>
      <c r="AN6957" s="41"/>
      <c r="AO6957" s="41"/>
      <c r="AP6957" s="41"/>
      <c r="AQ6957" s="41"/>
      <c r="AR6957" s="41"/>
      <c r="AS6957" s="41"/>
      <c r="AT6957" s="41"/>
      <c r="AU6957" s="41"/>
      <c r="AV6957" s="41"/>
      <c r="AW6957" s="41"/>
      <c r="AX6957" s="41"/>
      <c r="AY6957" s="41"/>
      <c r="AZ6957" s="41"/>
      <c r="BA6957" s="41"/>
      <c r="BB6957" s="41"/>
      <c r="BC6957" s="41"/>
      <c r="BD6957" s="41"/>
      <c r="BE6957" s="41"/>
      <c r="BF6957" s="41"/>
      <c r="BG6957" s="41"/>
      <c r="BH6957" s="41"/>
      <c r="BI6957" s="41"/>
      <c r="BJ6957" s="41"/>
      <c r="BK6957" s="41"/>
      <c r="BL6957" s="41"/>
      <c r="BM6957" s="41"/>
      <c r="BN6957" s="41"/>
      <c r="BO6957" s="41"/>
      <c r="BP6957" s="108"/>
      <c r="CG6957" s="102"/>
      <c r="CI6957" s="45"/>
    </row>
    <row r="6958" spans="37:87" ht="13" customHeight="1">
      <c r="AK6958" s="114"/>
      <c r="AL6958" s="41"/>
      <c r="AM6958" s="41"/>
      <c r="AN6958" s="41"/>
      <c r="AO6958" s="41"/>
      <c r="AP6958" s="41"/>
      <c r="AQ6958" s="41"/>
      <c r="AR6958" s="41"/>
      <c r="AS6958" s="41"/>
      <c r="AT6958" s="41"/>
      <c r="AU6958" s="41"/>
      <c r="AV6958" s="41"/>
      <c r="AW6958" s="41"/>
      <c r="AX6958" s="41"/>
      <c r="AY6958" s="41"/>
      <c r="AZ6958" s="41"/>
      <c r="BA6958" s="41"/>
      <c r="BB6958" s="41"/>
      <c r="BC6958" s="41"/>
      <c r="BD6958" s="41"/>
      <c r="BE6958" s="41"/>
      <c r="BF6958" s="41"/>
      <c r="BG6958" s="41"/>
      <c r="BH6958" s="41"/>
      <c r="BI6958" s="41"/>
      <c r="BJ6958" s="41"/>
      <c r="BK6958" s="41"/>
      <c r="BL6958" s="41"/>
      <c r="BM6958" s="41"/>
      <c r="BN6958" s="41"/>
      <c r="BO6958" s="41"/>
      <c r="BP6958" s="108"/>
      <c r="CG6958" s="102"/>
      <c r="CI6958" s="45"/>
    </row>
    <row r="6959" spans="37:87" ht="13" customHeight="1">
      <c r="AK6959" s="114"/>
      <c r="AL6959" s="41"/>
      <c r="AM6959" s="41"/>
      <c r="AN6959" s="41"/>
      <c r="AO6959" s="41"/>
      <c r="AP6959" s="41"/>
      <c r="AQ6959" s="41"/>
      <c r="AR6959" s="41"/>
      <c r="AS6959" s="41"/>
      <c r="AT6959" s="41"/>
      <c r="AU6959" s="41"/>
      <c r="AV6959" s="41"/>
      <c r="AW6959" s="41"/>
      <c r="AX6959" s="41"/>
      <c r="AY6959" s="41"/>
      <c r="AZ6959" s="41"/>
      <c r="BA6959" s="41"/>
      <c r="BB6959" s="41"/>
      <c r="BC6959" s="41"/>
      <c r="BD6959" s="41"/>
      <c r="BE6959" s="41"/>
      <c r="BF6959" s="41"/>
      <c r="BG6959" s="41"/>
      <c r="BH6959" s="41"/>
      <c r="BI6959" s="41"/>
      <c r="BJ6959" s="41"/>
      <c r="BK6959" s="41"/>
      <c r="BL6959" s="41"/>
      <c r="BM6959" s="41"/>
      <c r="BN6959" s="41"/>
      <c r="BO6959" s="41"/>
      <c r="BP6959" s="108"/>
      <c r="CG6959" s="102"/>
      <c r="CI6959" s="45"/>
    </row>
    <row r="6960" spans="37:87" ht="13" customHeight="1">
      <c r="AK6960" s="114"/>
      <c r="AL6960" s="41"/>
      <c r="AM6960" s="41"/>
      <c r="AN6960" s="41"/>
      <c r="AO6960" s="41"/>
      <c r="AP6960" s="41"/>
      <c r="AQ6960" s="41"/>
      <c r="AR6960" s="41"/>
      <c r="AS6960" s="41"/>
      <c r="AT6960" s="41"/>
      <c r="AU6960" s="41"/>
      <c r="AV6960" s="41"/>
      <c r="AW6960" s="41"/>
      <c r="AX6960" s="41"/>
      <c r="AY6960" s="41"/>
      <c r="AZ6960" s="41"/>
      <c r="BA6960" s="41"/>
      <c r="BB6960" s="41"/>
      <c r="BC6960" s="41"/>
      <c r="BD6960" s="41"/>
      <c r="BE6960" s="41"/>
      <c r="BF6960" s="41"/>
      <c r="BG6960" s="41"/>
      <c r="BH6960" s="41"/>
      <c r="BI6960" s="41"/>
      <c r="BJ6960" s="41"/>
      <c r="BK6960" s="41"/>
      <c r="BL6960" s="41"/>
      <c r="BM6960" s="41"/>
      <c r="BN6960" s="41"/>
      <c r="BO6960" s="41"/>
      <c r="BP6960" s="108"/>
      <c r="CG6960" s="102"/>
      <c r="CI6960" s="45"/>
    </row>
    <row r="6961" spans="37:87" ht="13" customHeight="1">
      <c r="AK6961" s="114"/>
      <c r="AL6961" s="41"/>
      <c r="AM6961" s="41"/>
      <c r="AN6961" s="41"/>
      <c r="AO6961" s="41"/>
      <c r="AP6961" s="41"/>
      <c r="AQ6961" s="41"/>
      <c r="AR6961" s="41"/>
      <c r="AS6961" s="41"/>
      <c r="AT6961" s="41"/>
      <c r="AU6961" s="41"/>
      <c r="AV6961" s="41"/>
      <c r="AW6961" s="41"/>
      <c r="AX6961" s="41"/>
      <c r="AY6961" s="41"/>
      <c r="AZ6961" s="41"/>
      <c r="BA6961" s="41"/>
      <c r="BB6961" s="41"/>
      <c r="BC6961" s="41"/>
      <c r="BD6961" s="41"/>
      <c r="BE6961" s="41"/>
      <c r="BF6961" s="41"/>
      <c r="BG6961" s="41"/>
      <c r="BH6961" s="41"/>
      <c r="BI6961" s="41"/>
      <c r="BJ6961" s="41"/>
      <c r="BK6961" s="41"/>
      <c r="BL6961" s="41"/>
      <c r="BM6961" s="41"/>
      <c r="BN6961" s="41"/>
      <c r="BO6961" s="41"/>
      <c r="BP6961" s="108"/>
      <c r="CG6961" s="102"/>
      <c r="CI6961" s="45"/>
    </row>
    <row r="6962" spans="37:87" ht="13" customHeight="1">
      <c r="AK6962" s="114"/>
      <c r="AL6962" s="41"/>
      <c r="AM6962" s="41"/>
      <c r="AN6962" s="41"/>
      <c r="AO6962" s="41"/>
      <c r="AP6962" s="41"/>
      <c r="AQ6962" s="41"/>
      <c r="AR6962" s="41"/>
      <c r="AS6962" s="41"/>
      <c r="AT6962" s="41"/>
      <c r="AU6962" s="41"/>
      <c r="AV6962" s="41"/>
      <c r="AW6962" s="41"/>
      <c r="AX6962" s="41"/>
      <c r="AY6962" s="41"/>
      <c r="AZ6962" s="41"/>
      <c r="BA6962" s="41"/>
      <c r="BB6962" s="41"/>
      <c r="BC6962" s="41"/>
      <c r="BD6962" s="41"/>
      <c r="BE6962" s="41"/>
      <c r="BF6962" s="41"/>
      <c r="BG6962" s="41"/>
      <c r="BH6962" s="41"/>
      <c r="BI6962" s="41"/>
      <c r="BJ6962" s="41"/>
      <c r="BK6962" s="41"/>
      <c r="BL6962" s="41"/>
      <c r="BM6962" s="41"/>
      <c r="BN6962" s="41"/>
      <c r="BO6962" s="41"/>
      <c r="BP6962" s="108"/>
      <c r="CG6962" s="102"/>
      <c r="CI6962" s="45"/>
    </row>
    <row r="6963" spans="37:87" ht="13" customHeight="1">
      <c r="AK6963" s="114"/>
      <c r="AL6963" s="41"/>
      <c r="AM6963" s="41"/>
      <c r="AN6963" s="41"/>
      <c r="AO6963" s="41"/>
      <c r="AP6963" s="41"/>
      <c r="AQ6963" s="41"/>
      <c r="AR6963" s="41"/>
      <c r="AS6963" s="41"/>
      <c r="AT6963" s="41"/>
      <c r="AU6963" s="41"/>
      <c r="AV6963" s="41"/>
      <c r="AW6963" s="41"/>
      <c r="AX6963" s="41"/>
      <c r="AY6963" s="41"/>
      <c r="AZ6963" s="41"/>
      <c r="BA6963" s="41"/>
      <c r="BB6963" s="41"/>
      <c r="BC6963" s="41"/>
      <c r="BD6963" s="41"/>
      <c r="BE6963" s="41"/>
      <c r="BF6963" s="41"/>
      <c r="BG6963" s="41"/>
      <c r="BH6963" s="41"/>
      <c r="BI6963" s="41"/>
      <c r="BJ6963" s="41"/>
      <c r="BK6963" s="41"/>
      <c r="BL6963" s="41"/>
      <c r="BM6963" s="41"/>
      <c r="BN6963" s="41"/>
      <c r="BO6963" s="41"/>
      <c r="BP6963" s="108"/>
      <c r="CG6963" s="102"/>
      <c r="CI6963" s="45"/>
    </row>
    <row r="6964" spans="37:87" ht="13" customHeight="1">
      <c r="AK6964" s="114"/>
      <c r="AL6964" s="41"/>
      <c r="AM6964" s="41"/>
      <c r="AN6964" s="41"/>
      <c r="AO6964" s="41"/>
      <c r="AP6964" s="41"/>
      <c r="AQ6964" s="41"/>
      <c r="AR6964" s="41"/>
      <c r="AS6964" s="41"/>
      <c r="AT6964" s="41"/>
      <c r="AU6964" s="41"/>
      <c r="AV6964" s="41"/>
      <c r="AW6964" s="41"/>
      <c r="AX6964" s="41"/>
      <c r="AY6964" s="41"/>
      <c r="AZ6964" s="41"/>
      <c r="BA6964" s="41"/>
      <c r="BB6964" s="41"/>
      <c r="BC6964" s="41"/>
      <c r="BD6964" s="41"/>
      <c r="BE6964" s="41"/>
      <c r="BF6964" s="41"/>
      <c r="BG6964" s="41"/>
      <c r="BH6964" s="41"/>
      <c r="BI6964" s="41"/>
      <c r="BJ6964" s="41"/>
      <c r="BK6964" s="41"/>
      <c r="BL6964" s="41"/>
      <c r="BM6964" s="41"/>
      <c r="BN6964" s="41"/>
      <c r="BO6964" s="41"/>
      <c r="BP6964" s="108"/>
      <c r="CG6964" s="102"/>
      <c r="CI6964" s="45"/>
    </row>
    <row r="6965" spans="37:87" ht="13" customHeight="1">
      <c r="AK6965" s="114"/>
      <c r="AL6965" s="41"/>
      <c r="AM6965" s="41"/>
      <c r="AN6965" s="41"/>
      <c r="AO6965" s="41"/>
      <c r="AP6965" s="41"/>
      <c r="AQ6965" s="41"/>
      <c r="AR6965" s="41"/>
      <c r="AS6965" s="41"/>
      <c r="AT6965" s="41"/>
      <c r="AU6965" s="41"/>
      <c r="AV6965" s="41"/>
      <c r="AW6965" s="41"/>
      <c r="AX6965" s="41"/>
      <c r="AY6965" s="41"/>
      <c r="AZ6965" s="41"/>
      <c r="BA6965" s="41"/>
      <c r="BB6965" s="41"/>
      <c r="BC6965" s="41"/>
      <c r="BD6965" s="41"/>
      <c r="BE6965" s="41"/>
      <c r="BF6965" s="41"/>
      <c r="BG6965" s="41"/>
      <c r="BH6965" s="41"/>
      <c r="BI6965" s="41"/>
      <c r="BJ6965" s="41"/>
      <c r="BK6965" s="41"/>
      <c r="BL6965" s="41"/>
      <c r="BM6965" s="41"/>
      <c r="BN6965" s="41"/>
      <c r="BO6965" s="41"/>
      <c r="BP6965" s="108"/>
      <c r="CG6965" s="102"/>
      <c r="CI6965" s="45"/>
    </row>
    <row r="6966" spans="37:87" ht="13" customHeight="1">
      <c r="AK6966" s="114"/>
      <c r="AL6966" s="41"/>
      <c r="AM6966" s="41"/>
      <c r="AN6966" s="41"/>
      <c r="AO6966" s="41"/>
      <c r="AP6966" s="41"/>
      <c r="AQ6966" s="41"/>
      <c r="AR6966" s="41"/>
      <c r="AS6966" s="41"/>
      <c r="AT6966" s="41"/>
      <c r="AU6966" s="41"/>
      <c r="AV6966" s="41"/>
      <c r="AW6966" s="41"/>
      <c r="AX6966" s="41"/>
      <c r="AY6966" s="41"/>
      <c r="AZ6966" s="41"/>
      <c r="BA6966" s="41"/>
      <c r="BB6966" s="41"/>
      <c r="BC6966" s="41"/>
      <c r="BD6966" s="41"/>
      <c r="BE6966" s="41"/>
      <c r="BF6966" s="41"/>
      <c r="BG6966" s="41"/>
      <c r="BH6966" s="41"/>
      <c r="BI6966" s="41"/>
      <c r="BJ6966" s="41"/>
      <c r="BK6966" s="41"/>
      <c r="BL6966" s="41"/>
      <c r="BM6966" s="41"/>
      <c r="BN6966" s="41"/>
      <c r="BO6966" s="41"/>
      <c r="BP6966" s="108"/>
      <c r="CG6966" s="102"/>
      <c r="CI6966" s="45"/>
    </row>
    <row r="6967" spans="37:87" ht="13" customHeight="1">
      <c r="AK6967" s="114"/>
      <c r="AL6967" s="41"/>
      <c r="AM6967" s="41"/>
      <c r="AN6967" s="41"/>
      <c r="AO6967" s="41"/>
      <c r="AP6967" s="41"/>
      <c r="AQ6967" s="41"/>
      <c r="AR6967" s="41"/>
      <c r="AS6967" s="41"/>
      <c r="AT6967" s="41"/>
      <c r="AU6967" s="41"/>
      <c r="AV6967" s="41"/>
      <c r="AW6967" s="41"/>
      <c r="AX6967" s="41"/>
      <c r="AY6967" s="41"/>
      <c r="AZ6967" s="41"/>
      <c r="BA6967" s="41"/>
      <c r="BB6967" s="41"/>
      <c r="BC6967" s="41"/>
      <c r="BD6967" s="41"/>
      <c r="BE6967" s="41"/>
      <c r="BF6967" s="41"/>
      <c r="BG6967" s="41"/>
      <c r="BH6967" s="41"/>
      <c r="BI6967" s="41"/>
      <c r="BJ6967" s="41"/>
      <c r="BK6967" s="41"/>
      <c r="BL6967" s="41"/>
      <c r="BM6967" s="41"/>
      <c r="BN6967" s="41"/>
      <c r="BO6967" s="41"/>
      <c r="BP6967" s="108"/>
      <c r="CG6967" s="102"/>
      <c r="CI6967" s="45"/>
    </row>
    <row r="6968" spans="37:87" ht="13" customHeight="1">
      <c r="AK6968" s="114"/>
      <c r="AL6968" s="41"/>
      <c r="AM6968" s="41"/>
      <c r="AN6968" s="41"/>
      <c r="AO6968" s="41"/>
      <c r="AP6968" s="41"/>
      <c r="AQ6968" s="41"/>
      <c r="AR6968" s="41"/>
      <c r="AS6968" s="41"/>
      <c r="AT6968" s="41"/>
      <c r="AU6968" s="41"/>
      <c r="AV6968" s="41"/>
      <c r="AW6968" s="41"/>
      <c r="AX6968" s="41"/>
      <c r="AY6968" s="41"/>
      <c r="AZ6968" s="41"/>
      <c r="BA6968" s="41"/>
      <c r="BB6968" s="41"/>
      <c r="BC6968" s="41"/>
      <c r="BD6968" s="41"/>
      <c r="BE6968" s="41"/>
      <c r="BF6968" s="41"/>
      <c r="BG6968" s="41"/>
      <c r="BH6968" s="41"/>
      <c r="BI6968" s="41"/>
      <c r="BJ6968" s="41"/>
      <c r="BK6968" s="41"/>
      <c r="BL6968" s="41"/>
      <c r="BM6968" s="41"/>
      <c r="BN6968" s="41"/>
      <c r="BO6968" s="41"/>
      <c r="BP6968" s="108"/>
      <c r="CG6968" s="102"/>
      <c r="CI6968" s="45"/>
    </row>
    <row r="6969" spans="37:87" ht="13" customHeight="1">
      <c r="AK6969" s="114"/>
      <c r="AL6969" s="41"/>
      <c r="AM6969" s="41"/>
      <c r="AN6969" s="41"/>
      <c r="AO6969" s="41"/>
      <c r="AP6969" s="41"/>
      <c r="AQ6969" s="41"/>
      <c r="AR6969" s="41"/>
      <c r="AS6969" s="41"/>
      <c r="AT6969" s="41"/>
      <c r="AU6969" s="41"/>
      <c r="AV6969" s="41"/>
      <c r="AW6969" s="41"/>
      <c r="AX6969" s="41"/>
      <c r="AY6969" s="41"/>
      <c r="AZ6969" s="41"/>
      <c r="BA6969" s="41"/>
      <c r="BB6969" s="41"/>
      <c r="BC6969" s="41"/>
      <c r="BD6969" s="41"/>
      <c r="BE6969" s="41"/>
      <c r="BF6969" s="41"/>
      <c r="BG6969" s="41"/>
      <c r="BH6969" s="41"/>
      <c r="BI6969" s="41"/>
      <c r="BJ6969" s="41"/>
      <c r="BK6969" s="41"/>
      <c r="BL6969" s="41"/>
      <c r="BM6969" s="41"/>
      <c r="BN6969" s="41"/>
      <c r="BO6969" s="41"/>
      <c r="BP6969" s="108"/>
      <c r="CG6969" s="102"/>
      <c r="CI6969" s="45"/>
    </row>
    <row r="6970" spans="37:87" ht="13" customHeight="1">
      <c r="AK6970" s="114"/>
      <c r="AL6970" s="41"/>
      <c r="AM6970" s="41"/>
      <c r="AN6970" s="41"/>
      <c r="AO6970" s="41"/>
      <c r="AP6970" s="41"/>
      <c r="AQ6970" s="41"/>
      <c r="AR6970" s="41"/>
      <c r="AS6970" s="41"/>
      <c r="AT6970" s="41"/>
      <c r="AU6970" s="41"/>
      <c r="AV6970" s="41"/>
      <c r="AW6970" s="41"/>
      <c r="AX6970" s="41"/>
      <c r="AY6970" s="41"/>
      <c r="AZ6970" s="41"/>
      <c r="BA6970" s="41"/>
      <c r="BB6970" s="41"/>
      <c r="BC6970" s="41"/>
      <c r="BD6970" s="41"/>
      <c r="BE6970" s="41"/>
      <c r="BF6970" s="41"/>
      <c r="BG6970" s="41"/>
      <c r="BH6970" s="41"/>
      <c r="BI6970" s="41"/>
      <c r="BJ6970" s="41"/>
      <c r="BK6970" s="41"/>
      <c r="BL6970" s="41"/>
      <c r="BM6970" s="41"/>
      <c r="BN6970" s="41"/>
      <c r="BO6970" s="41"/>
      <c r="BP6970" s="108"/>
      <c r="CG6970" s="102"/>
      <c r="CI6970" s="45"/>
    </row>
    <row r="6971" spans="37:87" ht="13" customHeight="1">
      <c r="AK6971" s="114"/>
      <c r="AL6971" s="41"/>
      <c r="AM6971" s="41"/>
      <c r="AN6971" s="41"/>
      <c r="AO6971" s="41"/>
      <c r="AP6971" s="41"/>
      <c r="AQ6971" s="41"/>
      <c r="AR6971" s="41"/>
      <c r="AS6971" s="41"/>
      <c r="AT6971" s="41"/>
      <c r="AU6971" s="41"/>
      <c r="AV6971" s="41"/>
      <c r="AW6971" s="41"/>
      <c r="AX6971" s="41"/>
      <c r="AY6971" s="41"/>
      <c r="AZ6971" s="41"/>
      <c r="BA6971" s="41"/>
      <c r="BB6971" s="41"/>
      <c r="BC6971" s="41"/>
      <c r="BD6971" s="41"/>
      <c r="BE6971" s="41"/>
      <c r="BF6971" s="41"/>
      <c r="BG6971" s="41"/>
      <c r="BH6971" s="41"/>
      <c r="BI6971" s="41"/>
      <c r="BJ6971" s="41"/>
      <c r="BK6971" s="41"/>
      <c r="BL6971" s="41"/>
      <c r="BM6971" s="41"/>
      <c r="BN6971" s="41"/>
      <c r="BO6971" s="41"/>
      <c r="BP6971" s="108"/>
      <c r="CG6971" s="102"/>
      <c r="CI6971" s="45"/>
    </row>
    <row r="6972" spans="37:87" ht="13" customHeight="1">
      <c r="AK6972" s="114"/>
      <c r="AL6972" s="41"/>
      <c r="AM6972" s="41"/>
      <c r="AN6972" s="41"/>
      <c r="AO6972" s="41"/>
      <c r="AP6972" s="41"/>
      <c r="AQ6972" s="41"/>
      <c r="AR6972" s="41"/>
      <c r="AS6972" s="41"/>
      <c r="AT6972" s="41"/>
      <c r="AU6972" s="41"/>
      <c r="AV6972" s="41"/>
      <c r="AW6972" s="41"/>
      <c r="AX6972" s="41"/>
      <c r="AY6972" s="41"/>
      <c r="AZ6972" s="41"/>
      <c r="BA6972" s="41"/>
      <c r="BB6972" s="41"/>
      <c r="BC6972" s="41"/>
      <c r="BD6972" s="41"/>
      <c r="BE6972" s="41"/>
      <c r="BF6972" s="41"/>
      <c r="BG6972" s="41"/>
      <c r="BH6972" s="41"/>
      <c r="BI6972" s="41"/>
      <c r="BJ6972" s="41"/>
      <c r="BK6972" s="41"/>
      <c r="BL6972" s="41"/>
      <c r="BM6972" s="41"/>
      <c r="BN6972" s="41"/>
      <c r="BO6972" s="41"/>
      <c r="BP6972" s="108"/>
      <c r="CG6972" s="102"/>
      <c r="CI6972" s="45"/>
    </row>
    <row r="6973" spans="37:87" ht="13" customHeight="1">
      <c r="AK6973" s="114"/>
      <c r="AL6973" s="41"/>
      <c r="AM6973" s="41"/>
      <c r="AN6973" s="41"/>
      <c r="AO6973" s="41"/>
      <c r="AP6973" s="41"/>
      <c r="AQ6973" s="41"/>
      <c r="AR6973" s="41"/>
      <c r="AS6973" s="41"/>
      <c r="AT6973" s="41"/>
      <c r="AU6973" s="41"/>
      <c r="AV6973" s="41"/>
      <c r="AW6973" s="41"/>
      <c r="AX6973" s="41"/>
      <c r="AY6973" s="41"/>
      <c r="AZ6973" s="41"/>
      <c r="BA6973" s="41"/>
      <c r="BB6973" s="41"/>
      <c r="BC6973" s="41"/>
      <c r="BD6973" s="41"/>
      <c r="BE6973" s="41"/>
      <c r="BF6973" s="41"/>
      <c r="BG6973" s="41"/>
      <c r="BH6973" s="41"/>
      <c r="BI6973" s="41"/>
      <c r="BJ6973" s="41"/>
      <c r="BK6973" s="41"/>
      <c r="BL6973" s="41"/>
      <c r="BM6973" s="41"/>
      <c r="BN6973" s="41"/>
      <c r="BO6973" s="41"/>
      <c r="BP6973" s="108"/>
      <c r="CG6973" s="102"/>
      <c r="CI6973" s="45"/>
    </row>
    <row r="6974" spans="37:87" ht="13" customHeight="1">
      <c r="AK6974" s="114"/>
      <c r="AL6974" s="41"/>
      <c r="AM6974" s="41"/>
      <c r="AN6974" s="41"/>
      <c r="AO6974" s="41"/>
      <c r="AP6974" s="41"/>
      <c r="AQ6974" s="41"/>
      <c r="AR6974" s="41"/>
      <c r="AS6974" s="41"/>
      <c r="AT6974" s="41"/>
      <c r="AU6974" s="41"/>
      <c r="AV6974" s="41"/>
      <c r="AW6974" s="41"/>
      <c r="AX6974" s="41"/>
      <c r="AY6974" s="41"/>
      <c r="AZ6974" s="41"/>
      <c r="BA6974" s="41"/>
      <c r="BB6974" s="41"/>
      <c r="BC6974" s="41"/>
      <c r="BD6974" s="41"/>
      <c r="BE6974" s="41"/>
      <c r="BF6974" s="41"/>
      <c r="BG6974" s="41"/>
      <c r="BH6974" s="41"/>
      <c r="BI6974" s="41"/>
      <c r="BJ6974" s="41"/>
      <c r="BK6974" s="41"/>
      <c r="BL6974" s="41"/>
      <c r="BM6974" s="41"/>
      <c r="BN6974" s="41"/>
      <c r="BO6974" s="41"/>
      <c r="BP6974" s="108"/>
      <c r="CG6974" s="102"/>
      <c r="CI6974" s="45"/>
    </row>
    <row r="6975" spans="37:87" ht="13" customHeight="1">
      <c r="AK6975" s="114"/>
      <c r="AL6975" s="41"/>
      <c r="AM6975" s="41"/>
      <c r="AN6975" s="41"/>
      <c r="AO6975" s="41"/>
      <c r="AP6975" s="41"/>
      <c r="AQ6975" s="41"/>
      <c r="AR6975" s="41"/>
      <c r="AS6975" s="41"/>
      <c r="AT6975" s="41"/>
      <c r="AU6975" s="41"/>
      <c r="AV6975" s="41"/>
      <c r="AW6975" s="41"/>
      <c r="AX6975" s="41"/>
      <c r="AY6975" s="41"/>
      <c r="AZ6975" s="41"/>
      <c r="BA6975" s="41"/>
      <c r="BB6975" s="41"/>
      <c r="BC6975" s="41"/>
      <c r="BD6975" s="41"/>
      <c r="BE6975" s="41"/>
      <c r="BF6975" s="41"/>
      <c r="BG6975" s="41"/>
      <c r="BH6975" s="41"/>
      <c r="BI6975" s="41"/>
      <c r="BJ6975" s="41"/>
      <c r="BK6975" s="41"/>
      <c r="BL6975" s="41"/>
      <c r="BM6975" s="41"/>
      <c r="BN6975" s="41"/>
      <c r="BO6975" s="41"/>
      <c r="BP6975" s="108"/>
      <c r="CG6975" s="102"/>
      <c r="CI6975" s="45"/>
    </row>
    <row r="6976" spans="37:87" ht="13" customHeight="1">
      <c r="AK6976" s="114"/>
      <c r="AL6976" s="41"/>
      <c r="AM6976" s="41"/>
      <c r="AN6976" s="41"/>
      <c r="AO6976" s="41"/>
      <c r="AP6976" s="41"/>
      <c r="AQ6976" s="41"/>
      <c r="AR6976" s="41"/>
      <c r="AS6976" s="41"/>
      <c r="AT6976" s="41"/>
      <c r="AU6976" s="41"/>
      <c r="AV6976" s="41"/>
      <c r="AW6976" s="41"/>
      <c r="AX6976" s="41"/>
      <c r="AY6976" s="41"/>
      <c r="AZ6976" s="41"/>
      <c r="BA6976" s="41"/>
      <c r="BB6976" s="41"/>
      <c r="BC6976" s="41"/>
      <c r="BD6976" s="41"/>
      <c r="BE6976" s="41"/>
      <c r="BF6976" s="41"/>
      <c r="BG6976" s="41"/>
      <c r="BH6976" s="41"/>
      <c r="BI6976" s="41"/>
      <c r="BJ6976" s="41"/>
      <c r="BK6976" s="41"/>
      <c r="BL6976" s="41"/>
      <c r="BM6976" s="41"/>
      <c r="BN6976" s="41"/>
      <c r="BO6976" s="41"/>
      <c r="BP6976" s="108"/>
      <c r="CG6976" s="102"/>
      <c r="CI6976" s="45"/>
    </row>
    <row r="6977" spans="37:87" ht="13" customHeight="1">
      <c r="AK6977" s="114"/>
      <c r="AL6977" s="41"/>
      <c r="AM6977" s="41"/>
      <c r="AN6977" s="41"/>
      <c r="AO6977" s="41"/>
      <c r="AP6977" s="41"/>
      <c r="AQ6977" s="41"/>
      <c r="AR6977" s="41"/>
      <c r="AS6977" s="41"/>
      <c r="AT6977" s="41"/>
      <c r="AU6977" s="41"/>
      <c r="AV6977" s="41"/>
      <c r="AW6977" s="41"/>
      <c r="AX6977" s="41"/>
      <c r="AY6977" s="41"/>
      <c r="AZ6977" s="41"/>
      <c r="BA6977" s="41"/>
      <c r="BB6977" s="41"/>
      <c r="BC6977" s="41"/>
      <c r="BD6977" s="41"/>
      <c r="BE6977" s="41"/>
      <c r="BF6977" s="41"/>
      <c r="BG6977" s="41"/>
      <c r="BH6977" s="41"/>
      <c r="BI6977" s="41"/>
      <c r="BJ6977" s="41"/>
      <c r="BK6977" s="41"/>
      <c r="BL6977" s="41"/>
      <c r="BM6977" s="41"/>
      <c r="BN6977" s="41"/>
      <c r="BO6977" s="41"/>
      <c r="BP6977" s="108"/>
      <c r="CG6977" s="102"/>
      <c r="CI6977" s="45"/>
    </row>
    <row r="6978" spans="37:87" ht="13" customHeight="1">
      <c r="AK6978" s="114"/>
      <c r="AL6978" s="41"/>
      <c r="AM6978" s="41"/>
      <c r="AN6978" s="41"/>
      <c r="AO6978" s="41"/>
      <c r="AP6978" s="41"/>
      <c r="AQ6978" s="41"/>
      <c r="AR6978" s="41"/>
      <c r="AS6978" s="41"/>
      <c r="AT6978" s="41"/>
      <c r="AU6978" s="41"/>
      <c r="AV6978" s="41"/>
      <c r="AW6978" s="41"/>
      <c r="AX6978" s="41"/>
      <c r="AY6978" s="41"/>
      <c r="AZ6978" s="41"/>
      <c r="BA6978" s="41"/>
      <c r="BB6978" s="41"/>
      <c r="BC6978" s="41"/>
      <c r="BD6978" s="41"/>
      <c r="BE6978" s="41"/>
      <c r="BF6978" s="41"/>
      <c r="BG6978" s="41"/>
      <c r="BH6978" s="41"/>
      <c r="BI6978" s="41"/>
      <c r="BJ6978" s="41"/>
      <c r="BK6978" s="41"/>
      <c r="BL6978" s="41"/>
      <c r="BM6978" s="41"/>
      <c r="BN6978" s="41"/>
      <c r="BO6978" s="41"/>
      <c r="BP6978" s="108"/>
      <c r="CG6978" s="102"/>
      <c r="CI6978" s="45"/>
    </row>
    <row r="6979" spans="37:87" ht="13" customHeight="1">
      <c r="AK6979" s="114"/>
      <c r="AL6979" s="41"/>
      <c r="AM6979" s="41"/>
      <c r="AN6979" s="41"/>
      <c r="AO6979" s="41"/>
      <c r="AP6979" s="41"/>
      <c r="AQ6979" s="41"/>
      <c r="AR6979" s="41"/>
      <c r="AS6979" s="41"/>
      <c r="AT6979" s="41"/>
      <c r="AU6979" s="41"/>
      <c r="AV6979" s="41"/>
      <c r="AW6979" s="41"/>
      <c r="AX6979" s="41"/>
      <c r="AY6979" s="41"/>
      <c r="AZ6979" s="41"/>
      <c r="BA6979" s="41"/>
      <c r="BB6979" s="41"/>
      <c r="BC6979" s="41"/>
      <c r="BD6979" s="41"/>
      <c r="BE6979" s="41"/>
      <c r="BF6979" s="41"/>
      <c r="BG6979" s="41"/>
      <c r="BH6979" s="41"/>
      <c r="BI6979" s="41"/>
      <c r="BJ6979" s="41"/>
      <c r="BK6979" s="41"/>
      <c r="BL6979" s="41"/>
      <c r="BM6979" s="41"/>
      <c r="BN6979" s="41"/>
      <c r="BO6979" s="41"/>
      <c r="BP6979" s="108"/>
      <c r="CG6979" s="102"/>
      <c r="CI6979" s="45"/>
    </row>
    <row r="6980" spans="37:87" ht="13" customHeight="1">
      <c r="AK6980" s="114"/>
      <c r="AL6980" s="41"/>
      <c r="AM6980" s="41"/>
      <c r="AN6980" s="41"/>
      <c r="AO6980" s="41"/>
      <c r="AP6980" s="41"/>
      <c r="AQ6980" s="41"/>
      <c r="AR6980" s="41"/>
      <c r="AS6980" s="41"/>
      <c r="AT6980" s="41"/>
      <c r="AU6980" s="41"/>
      <c r="AV6980" s="41"/>
      <c r="AW6980" s="41"/>
      <c r="AX6980" s="41"/>
      <c r="AY6980" s="41"/>
      <c r="AZ6980" s="41"/>
      <c r="BA6980" s="41"/>
      <c r="BB6980" s="41"/>
      <c r="BC6980" s="41"/>
      <c r="BD6980" s="41"/>
      <c r="BE6980" s="41"/>
      <c r="BF6980" s="41"/>
      <c r="BG6980" s="41"/>
      <c r="BH6980" s="41"/>
      <c r="BI6980" s="41"/>
      <c r="BJ6980" s="41"/>
      <c r="BK6980" s="41"/>
      <c r="BL6980" s="41"/>
      <c r="BM6980" s="41"/>
      <c r="BN6980" s="41"/>
      <c r="BO6980" s="41"/>
      <c r="BP6980" s="108"/>
      <c r="CG6980" s="102"/>
      <c r="CI6980" s="45"/>
    </row>
    <row r="6981" spans="37:87" ht="13" customHeight="1">
      <c r="AK6981" s="114"/>
      <c r="AL6981" s="41"/>
      <c r="AM6981" s="41"/>
      <c r="AN6981" s="41"/>
      <c r="AO6981" s="41"/>
      <c r="AP6981" s="41"/>
      <c r="AQ6981" s="41"/>
      <c r="AR6981" s="41"/>
      <c r="AS6981" s="41"/>
      <c r="AT6981" s="41"/>
      <c r="AU6981" s="41"/>
      <c r="AV6981" s="41"/>
      <c r="AW6981" s="41"/>
      <c r="AX6981" s="41"/>
      <c r="AY6981" s="41"/>
      <c r="AZ6981" s="41"/>
      <c r="BA6981" s="41"/>
      <c r="BB6981" s="41"/>
      <c r="BC6981" s="41"/>
      <c r="BD6981" s="41"/>
      <c r="BE6981" s="41"/>
      <c r="BF6981" s="41"/>
      <c r="BG6981" s="41"/>
      <c r="BH6981" s="41"/>
      <c r="BI6981" s="41"/>
      <c r="BJ6981" s="41"/>
      <c r="BK6981" s="41"/>
      <c r="BL6981" s="41"/>
      <c r="BM6981" s="41"/>
      <c r="BN6981" s="41"/>
      <c r="BO6981" s="41"/>
      <c r="BP6981" s="108"/>
      <c r="CG6981" s="102"/>
      <c r="CI6981" s="45"/>
    </row>
    <row r="6982" spans="37:87" ht="13" customHeight="1">
      <c r="AK6982" s="114"/>
      <c r="AL6982" s="41"/>
      <c r="AM6982" s="41"/>
      <c r="AN6982" s="41"/>
      <c r="AO6982" s="41"/>
      <c r="AP6982" s="41"/>
      <c r="AQ6982" s="41"/>
      <c r="AR6982" s="41"/>
      <c r="AS6982" s="41"/>
      <c r="AT6982" s="41"/>
      <c r="AU6982" s="41"/>
      <c r="AV6982" s="41"/>
      <c r="AW6982" s="41"/>
      <c r="AX6982" s="41"/>
      <c r="AY6982" s="41"/>
      <c r="AZ6982" s="41"/>
      <c r="BA6982" s="41"/>
      <c r="BB6982" s="41"/>
      <c r="BC6982" s="41"/>
      <c r="BD6982" s="41"/>
      <c r="BE6982" s="41"/>
      <c r="BF6982" s="41"/>
      <c r="BG6982" s="41"/>
      <c r="BH6982" s="41"/>
      <c r="BI6982" s="41"/>
      <c r="BJ6982" s="41"/>
      <c r="BK6982" s="41"/>
      <c r="BL6982" s="41"/>
      <c r="BM6982" s="41"/>
      <c r="BN6982" s="41"/>
      <c r="BO6982" s="41"/>
      <c r="BP6982" s="108"/>
      <c r="CG6982" s="102"/>
      <c r="CI6982" s="45"/>
    </row>
    <row r="6983" spans="37:87" ht="13" customHeight="1">
      <c r="AK6983" s="114"/>
      <c r="AL6983" s="41"/>
      <c r="AM6983" s="41"/>
      <c r="AN6983" s="41"/>
      <c r="AO6983" s="41"/>
      <c r="AP6983" s="41"/>
      <c r="AQ6983" s="41"/>
      <c r="AR6983" s="41"/>
      <c r="AS6983" s="41"/>
      <c r="AT6983" s="41"/>
      <c r="AU6983" s="41"/>
      <c r="AV6983" s="41"/>
      <c r="AW6983" s="41"/>
      <c r="AX6983" s="41"/>
      <c r="AY6983" s="41"/>
      <c r="AZ6983" s="41"/>
      <c r="BA6983" s="41"/>
      <c r="BB6983" s="41"/>
      <c r="BC6983" s="41"/>
      <c r="BD6983" s="41"/>
      <c r="BE6983" s="41"/>
      <c r="BF6983" s="41"/>
      <c r="BG6983" s="41"/>
      <c r="BH6983" s="41"/>
      <c r="BI6983" s="41"/>
      <c r="BJ6983" s="41"/>
      <c r="BK6983" s="41"/>
      <c r="BL6983" s="41"/>
      <c r="BM6983" s="41"/>
      <c r="BN6983" s="41"/>
      <c r="BO6983" s="41"/>
      <c r="BP6983" s="108"/>
      <c r="CG6983" s="102"/>
      <c r="CI6983" s="45"/>
    </row>
    <row r="6984" spans="37:87" ht="13" customHeight="1">
      <c r="AK6984" s="114"/>
      <c r="AL6984" s="41"/>
      <c r="AM6984" s="41"/>
      <c r="AN6984" s="41"/>
      <c r="AO6984" s="41"/>
      <c r="AP6984" s="41"/>
      <c r="AQ6984" s="41"/>
      <c r="AR6984" s="41"/>
      <c r="AS6984" s="41"/>
      <c r="AT6984" s="41"/>
      <c r="AU6984" s="41"/>
      <c r="AV6984" s="41"/>
      <c r="AW6984" s="41"/>
      <c r="AX6984" s="41"/>
      <c r="AY6984" s="41"/>
      <c r="AZ6984" s="41"/>
      <c r="BA6984" s="41"/>
      <c r="BB6984" s="41"/>
      <c r="BC6984" s="41"/>
      <c r="BD6984" s="41"/>
      <c r="BE6984" s="41"/>
      <c r="BF6984" s="41"/>
      <c r="BG6984" s="41"/>
      <c r="BH6984" s="41"/>
      <c r="BI6984" s="41"/>
      <c r="BJ6984" s="41"/>
      <c r="BK6984" s="41"/>
      <c r="BL6984" s="41"/>
      <c r="BM6984" s="41"/>
      <c r="BN6984" s="41"/>
      <c r="BO6984" s="41"/>
      <c r="BP6984" s="108"/>
      <c r="CG6984" s="102"/>
      <c r="CI6984" s="45"/>
    </row>
    <row r="6985" spans="37:87" ht="13" customHeight="1">
      <c r="AK6985" s="114"/>
      <c r="AL6985" s="41"/>
      <c r="AM6985" s="41"/>
      <c r="AN6985" s="41"/>
      <c r="AO6985" s="41"/>
      <c r="AP6985" s="41"/>
      <c r="AQ6985" s="41"/>
      <c r="AR6985" s="41"/>
      <c r="AS6985" s="41"/>
      <c r="AT6985" s="41"/>
      <c r="AU6985" s="41"/>
      <c r="AV6985" s="41"/>
      <c r="AW6985" s="41"/>
      <c r="AX6985" s="41"/>
      <c r="AY6985" s="41"/>
      <c r="AZ6985" s="41"/>
      <c r="BA6985" s="41"/>
      <c r="BB6985" s="41"/>
      <c r="BC6985" s="41"/>
      <c r="BD6985" s="41"/>
      <c r="BE6985" s="41"/>
      <c r="BF6985" s="41"/>
      <c r="BG6985" s="41"/>
      <c r="BH6985" s="41"/>
      <c r="BI6985" s="41"/>
      <c r="BJ6985" s="41"/>
      <c r="BK6985" s="41"/>
      <c r="BL6985" s="41"/>
      <c r="BM6985" s="41"/>
      <c r="BN6985" s="41"/>
      <c r="BO6985" s="41"/>
      <c r="BP6985" s="108"/>
      <c r="CG6985" s="102"/>
      <c r="CI6985" s="45"/>
    </row>
    <row r="6986" spans="37:87" ht="13" customHeight="1">
      <c r="AK6986" s="114"/>
      <c r="AL6986" s="41"/>
      <c r="AM6986" s="41"/>
      <c r="AN6986" s="41"/>
      <c r="AO6986" s="41"/>
      <c r="AP6986" s="41"/>
      <c r="AQ6986" s="41"/>
      <c r="AR6986" s="41"/>
      <c r="AS6986" s="41"/>
      <c r="AT6986" s="41"/>
      <c r="AU6986" s="41"/>
      <c r="AV6986" s="41"/>
      <c r="AW6986" s="41"/>
      <c r="AX6986" s="41"/>
      <c r="AY6986" s="41"/>
      <c r="AZ6986" s="41"/>
      <c r="BA6986" s="41"/>
      <c r="BB6986" s="41"/>
      <c r="BC6986" s="41"/>
      <c r="BD6986" s="41"/>
      <c r="BE6986" s="41"/>
      <c r="BF6986" s="41"/>
      <c r="BG6986" s="41"/>
      <c r="BH6986" s="41"/>
      <c r="BI6986" s="41"/>
      <c r="BJ6986" s="41"/>
      <c r="BK6986" s="41"/>
      <c r="BL6986" s="41"/>
      <c r="BM6986" s="41"/>
      <c r="BN6986" s="41"/>
      <c r="BO6986" s="41"/>
      <c r="BP6986" s="108"/>
      <c r="CG6986" s="102"/>
      <c r="CI6986" s="45"/>
    </row>
    <row r="6987" spans="37:87" ht="13" customHeight="1">
      <c r="AK6987" s="114"/>
      <c r="AL6987" s="41"/>
      <c r="AM6987" s="41"/>
      <c r="AN6987" s="41"/>
      <c r="AO6987" s="41"/>
      <c r="AP6987" s="41"/>
      <c r="AQ6987" s="41"/>
      <c r="AR6987" s="41"/>
      <c r="AS6987" s="41"/>
      <c r="AT6987" s="41"/>
      <c r="AU6987" s="41"/>
      <c r="AV6987" s="41"/>
      <c r="AW6987" s="41"/>
      <c r="AX6987" s="41"/>
      <c r="AY6987" s="41"/>
      <c r="AZ6987" s="41"/>
      <c r="BA6987" s="41"/>
      <c r="BB6987" s="41"/>
      <c r="BC6987" s="41"/>
      <c r="BD6987" s="41"/>
      <c r="BE6987" s="41"/>
      <c r="BF6987" s="41"/>
      <c r="BG6987" s="41"/>
      <c r="BH6987" s="41"/>
      <c r="BI6987" s="41"/>
      <c r="BJ6987" s="41"/>
      <c r="BK6987" s="41"/>
      <c r="BL6987" s="41"/>
      <c r="BM6987" s="41"/>
      <c r="BN6987" s="41"/>
      <c r="BO6987" s="41"/>
      <c r="BP6987" s="108"/>
      <c r="CG6987" s="102"/>
      <c r="CI6987" s="45"/>
    </row>
    <row r="6988" spans="37:87" ht="13" customHeight="1">
      <c r="AK6988" s="114"/>
      <c r="AL6988" s="41"/>
      <c r="AM6988" s="41"/>
      <c r="AN6988" s="41"/>
      <c r="AO6988" s="41"/>
      <c r="AP6988" s="41"/>
      <c r="AQ6988" s="41"/>
      <c r="AR6988" s="41"/>
      <c r="AS6988" s="41"/>
      <c r="AT6988" s="41"/>
      <c r="AU6988" s="41"/>
      <c r="AV6988" s="41"/>
      <c r="AW6988" s="41"/>
      <c r="AX6988" s="41"/>
      <c r="AY6988" s="41"/>
      <c r="AZ6988" s="41"/>
      <c r="BA6988" s="41"/>
      <c r="BB6988" s="41"/>
      <c r="BC6988" s="41"/>
      <c r="BD6988" s="41"/>
      <c r="BE6988" s="41"/>
      <c r="BF6988" s="41"/>
      <c r="BG6988" s="41"/>
      <c r="BH6988" s="41"/>
      <c r="BI6988" s="41"/>
      <c r="BJ6988" s="41"/>
      <c r="BK6988" s="41"/>
      <c r="BL6988" s="41"/>
      <c r="BM6988" s="41"/>
      <c r="BN6988" s="41"/>
      <c r="BO6988" s="41"/>
      <c r="BP6988" s="108"/>
      <c r="CG6988" s="102"/>
      <c r="CI6988" s="45"/>
    </row>
    <row r="6989" spans="37:87" ht="13" customHeight="1">
      <c r="AK6989" s="114"/>
      <c r="AL6989" s="41"/>
      <c r="AM6989" s="41"/>
      <c r="AN6989" s="41"/>
      <c r="AO6989" s="41"/>
      <c r="AP6989" s="41"/>
      <c r="AQ6989" s="41"/>
      <c r="AR6989" s="41"/>
      <c r="AS6989" s="41"/>
      <c r="AT6989" s="41"/>
      <c r="AU6989" s="41"/>
      <c r="AV6989" s="41"/>
      <c r="AW6989" s="41"/>
      <c r="AX6989" s="41"/>
      <c r="AY6989" s="41"/>
      <c r="AZ6989" s="41"/>
      <c r="BA6989" s="41"/>
      <c r="BB6989" s="41"/>
      <c r="BC6989" s="41"/>
      <c r="BD6989" s="41"/>
      <c r="BE6989" s="41"/>
      <c r="BF6989" s="41"/>
      <c r="BG6989" s="41"/>
      <c r="BH6989" s="41"/>
      <c r="BI6989" s="41"/>
      <c r="BJ6989" s="41"/>
      <c r="BK6989" s="41"/>
      <c r="BL6989" s="41"/>
      <c r="BM6989" s="41"/>
      <c r="BN6989" s="41"/>
      <c r="BO6989" s="41"/>
      <c r="BP6989" s="108"/>
      <c r="CG6989" s="102"/>
      <c r="CI6989" s="45"/>
    </row>
    <row r="6990" spans="37:87" ht="13" customHeight="1">
      <c r="AK6990" s="114"/>
      <c r="AL6990" s="41"/>
      <c r="AM6990" s="41"/>
      <c r="AN6990" s="41"/>
      <c r="AO6990" s="41"/>
      <c r="AP6990" s="41"/>
      <c r="AQ6990" s="41"/>
      <c r="AR6990" s="41"/>
      <c r="AS6990" s="41"/>
      <c r="AT6990" s="41"/>
      <c r="AU6990" s="41"/>
      <c r="AV6990" s="41"/>
      <c r="AW6990" s="41"/>
      <c r="AX6990" s="41"/>
      <c r="AY6990" s="41"/>
      <c r="AZ6990" s="41"/>
      <c r="BA6990" s="41"/>
      <c r="BB6990" s="41"/>
      <c r="BC6990" s="41"/>
      <c r="BD6990" s="41"/>
      <c r="BE6990" s="41"/>
      <c r="BF6990" s="41"/>
      <c r="BG6990" s="41"/>
      <c r="BH6990" s="41"/>
      <c r="BI6990" s="41"/>
      <c r="BJ6990" s="41"/>
      <c r="BK6990" s="41"/>
      <c r="BL6990" s="41"/>
      <c r="BM6990" s="41"/>
      <c r="BN6990" s="41"/>
      <c r="BO6990" s="41"/>
      <c r="BP6990" s="108"/>
      <c r="CG6990" s="102"/>
      <c r="CI6990" s="45"/>
    </row>
    <row r="6991" spans="37:87" ht="13" customHeight="1">
      <c r="AK6991" s="114"/>
      <c r="AL6991" s="41"/>
      <c r="AM6991" s="41"/>
      <c r="AN6991" s="41"/>
      <c r="AO6991" s="41"/>
      <c r="AP6991" s="41"/>
      <c r="AQ6991" s="41"/>
      <c r="AR6991" s="41"/>
      <c r="AS6991" s="41"/>
      <c r="AT6991" s="41"/>
      <c r="AU6991" s="41"/>
      <c r="AV6991" s="41"/>
      <c r="AW6991" s="41"/>
      <c r="AX6991" s="41"/>
      <c r="AY6991" s="41"/>
      <c r="AZ6991" s="41"/>
      <c r="BA6991" s="41"/>
      <c r="BB6991" s="41"/>
      <c r="BC6991" s="41"/>
      <c r="BD6991" s="41"/>
      <c r="BE6991" s="41"/>
      <c r="BF6991" s="41"/>
      <c r="BG6991" s="41"/>
      <c r="BH6991" s="41"/>
      <c r="BI6991" s="41"/>
      <c r="BJ6991" s="41"/>
      <c r="BK6991" s="41"/>
      <c r="BL6991" s="41"/>
      <c r="BM6991" s="41"/>
      <c r="BN6991" s="41"/>
      <c r="BO6991" s="41"/>
      <c r="BP6991" s="108"/>
      <c r="CG6991" s="102"/>
      <c r="CI6991" s="45"/>
    </row>
    <row r="6992" spans="37:87" ht="13" customHeight="1">
      <c r="AK6992" s="114"/>
      <c r="AL6992" s="41"/>
      <c r="AM6992" s="41"/>
      <c r="AN6992" s="41"/>
      <c r="AO6992" s="41"/>
      <c r="AP6992" s="41"/>
      <c r="AQ6992" s="41"/>
      <c r="AR6992" s="41"/>
      <c r="AS6992" s="41"/>
      <c r="AT6992" s="41"/>
      <c r="AU6992" s="41"/>
      <c r="AV6992" s="41"/>
      <c r="AW6992" s="41"/>
      <c r="AX6992" s="41"/>
      <c r="AY6992" s="41"/>
      <c r="AZ6992" s="41"/>
      <c r="BA6992" s="41"/>
      <c r="BB6992" s="41"/>
      <c r="BC6992" s="41"/>
      <c r="BD6992" s="41"/>
      <c r="BE6992" s="41"/>
      <c r="BF6992" s="41"/>
      <c r="BG6992" s="41"/>
      <c r="BH6992" s="41"/>
      <c r="BI6992" s="41"/>
      <c r="BJ6992" s="41"/>
      <c r="BK6992" s="41"/>
      <c r="BL6992" s="41"/>
      <c r="BM6992" s="41"/>
      <c r="BN6992" s="41"/>
      <c r="BO6992" s="41"/>
      <c r="BP6992" s="108"/>
      <c r="CG6992" s="102"/>
      <c r="CI6992" s="45"/>
    </row>
    <row r="6993" spans="37:87" ht="13" customHeight="1">
      <c r="AK6993" s="114"/>
      <c r="AL6993" s="41"/>
      <c r="AM6993" s="41"/>
      <c r="AN6993" s="41"/>
      <c r="AO6993" s="41"/>
      <c r="AP6993" s="41"/>
      <c r="AQ6993" s="41"/>
      <c r="AR6993" s="41"/>
      <c r="AS6993" s="41"/>
      <c r="AT6993" s="41"/>
      <c r="AU6993" s="41"/>
      <c r="AV6993" s="41"/>
      <c r="AW6993" s="41"/>
      <c r="AX6993" s="41"/>
      <c r="AY6993" s="41"/>
      <c r="AZ6993" s="41"/>
      <c r="BA6993" s="41"/>
      <c r="BB6993" s="41"/>
      <c r="BC6993" s="41"/>
      <c r="BD6993" s="41"/>
      <c r="BE6993" s="41"/>
      <c r="BF6993" s="41"/>
      <c r="BG6993" s="41"/>
      <c r="BH6993" s="41"/>
      <c r="BI6993" s="41"/>
      <c r="BJ6993" s="41"/>
      <c r="BK6993" s="41"/>
      <c r="BL6993" s="41"/>
      <c r="BM6993" s="41"/>
      <c r="BN6993" s="41"/>
      <c r="BO6993" s="41"/>
      <c r="BP6993" s="108"/>
      <c r="CG6993" s="102"/>
      <c r="CI6993" s="45"/>
    </row>
    <row r="6994" spans="37:87" ht="13" customHeight="1">
      <c r="AK6994" s="114"/>
      <c r="AL6994" s="41"/>
      <c r="AM6994" s="41"/>
      <c r="AN6994" s="41"/>
      <c r="AO6994" s="41"/>
      <c r="AP6994" s="41"/>
      <c r="AQ6994" s="41"/>
      <c r="AR6994" s="41"/>
      <c r="AS6994" s="41"/>
      <c r="AT6994" s="41"/>
      <c r="AU6994" s="41"/>
      <c r="AV6994" s="41"/>
      <c r="AW6994" s="41"/>
      <c r="AX6994" s="41"/>
      <c r="AY6994" s="41"/>
      <c r="AZ6994" s="41"/>
      <c r="BA6994" s="41"/>
      <c r="BB6994" s="41"/>
      <c r="BC6994" s="41"/>
      <c r="BD6994" s="41"/>
      <c r="BE6994" s="41"/>
      <c r="BF6994" s="41"/>
      <c r="BG6994" s="41"/>
      <c r="BH6994" s="41"/>
      <c r="BI6994" s="41"/>
      <c r="BJ6994" s="41"/>
      <c r="BK6994" s="41"/>
      <c r="BL6994" s="41"/>
      <c r="BM6994" s="41"/>
      <c r="BN6994" s="41"/>
      <c r="BO6994" s="41"/>
      <c r="BP6994" s="108"/>
      <c r="CG6994" s="102"/>
      <c r="CI6994" s="45"/>
    </row>
    <row r="6995" spans="37:87" ht="13" customHeight="1">
      <c r="AK6995" s="114"/>
      <c r="AL6995" s="41"/>
      <c r="AM6995" s="41"/>
      <c r="AN6995" s="41"/>
      <c r="AO6995" s="41"/>
      <c r="AP6995" s="41"/>
      <c r="AQ6995" s="41"/>
      <c r="AR6995" s="41"/>
      <c r="AS6995" s="41"/>
      <c r="AT6995" s="41"/>
      <c r="AU6995" s="41"/>
      <c r="AV6995" s="41"/>
      <c r="AW6995" s="41"/>
      <c r="AX6995" s="41"/>
      <c r="AY6995" s="41"/>
      <c r="AZ6995" s="41"/>
      <c r="BA6995" s="41"/>
      <c r="BB6995" s="41"/>
      <c r="BC6995" s="41"/>
      <c r="BD6995" s="41"/>
      <c r="BE6995" s="41"/>
      <c r="BF6995" s="41"/>
      <c r="BG6995" s="41"/>
      <c r="BH6995" s="41"/>
      <c r="BI6995" s="41"/>
      <c r="BJ6995" s="41"/>
      <c r="BK6995" s="41"/>
      <c r="BL6995" s="41"/>
      <c r="BM6995" s="41"/>
      <c r="BN6995" s="41"/>
      <c r="BO6995" s="41"/>
      <c r="BP6995" s="108"/>
      <c r="CG6995" s="102"/>
      <c r="CI6995" s="45"/>
    </row>
    <row r="6996" spans="37:87" ht="13" customHeight="1">
      <c r="AK6996" s="114"/>
      <c r="AL6996" s="41"/>
      <c r="AM6996" s="41"/>
      <c r="AN6996" s="41"/>
      <c r="AO6996" s="41"/>
      <c r="AP6996" s="41"/>
      <c r="AQ6996" s="41"/>
      <c r="AR6996" s="41"/>
      <c r="AS6996" s="41"/>
      <c r="AT6996" s="41"/>
      <c r="AU6996" s="41"/>
      <c r="AV6996" s="41"/>
      <c r="AW6996" s="41"/>
      <c r="AX6996" s="41"/>
      <c r="AY6996" s="41"/>
      <c r="AZ6996" s="41"/>
      <c r="BA6996" s="41"/>
      <c r="BB6996" s="41"/>
      <c r="BC6996" s="41"/>
      <c r="BD6996" s="41"/>
      <c r="BE6996" s="41"/>
      <c r="BF6996" s="41"/>
      <c r="BG6996" s="41"/>
      <c r="BH6996" s="41"/>
      <c r="BI6996" s="41"/>
      <c r="BJ6996" s="41"/>
      <c r="BK6996" s="41"/>
      <c r="BL6996" s="41"/>
      <c r="BM6996" s="41"/>
      <c r="BN6996" s="41"/>
      <c r="BO6996" s="41"/>
      <c r="BP6996" s="108"/>
      <c r="CG6996" s="102"/>
      <c r="CI6996" s="45"/>
    </row>
    <row r="6997" spans="37:87" ht="13" customHeight="1">
      <c r="AK6997" s="114"/>
      <c r="AL6997" s="41"/>
      <c r="AM6997" s="41"/>
      <c r="AN6997" s="41"/>
      <c r="AO6997" s="41"/>
      <c r="AP6997" s="41"/>
      <c r="AQ6997" s="41"/>
      <c r="AR6997" s="41"/>
      <c r="AS6997" s="41"/>
      <c r="AT6997" s="41"/>
      <c r="AU6997" s="41"/>
      <c r="AV6997" s="41"/>
      <c r="AW6997" s="41"/>
      <c r="AX6997" s="41"/>
      <c r="AY6997" s="41"/>
      <c r="AZ6997" s="41"/>
      <c r="BA6997" s="41"/>
      <c r="BB6997" s="41"/>
      <c r="BC6997" s="41"/>
      <c r="BD6997" s="41"/>
      <c r="BE6997" s="41"/>
      <c r="BF6997" s="41"/>
      <c r="BG6997" s="41"/>
      <c r="BH6997" s="41"/>
      <c r="BI6997" s="41"/>
      <c r="BJ6997" s="41"/>
      <c r="BK6997" s="41"/>
      <c r="BL6997" s="41"/>
      <c r="BM6997" s="41"/>
      <c r="BN6997" s="41"/>
      <c r="BO6997" s="41"/>
      <c r="BP6997" s="108"/>
      <c r="CG6997" s="102"/>
      <c r="CI6997" s="45"/>
    </row>
    <row r="6998" spans="37:87" ht="13" customHeight="1">
      <c r="AK6998" s="114"/>
      <c r="AL6998" s="41"/>
      <c r="AM6998" s="41"/>
      <c r="AN6998" s="41"/>
      <c r="AO6998" s="41"/>
      <c r="AP6998" s="41"/>
      <c r="AQ6998" s="41"/>
      <c r="AR6998" s="41"/>
      <c r="AS6998" s="41"/>
      <c r="AT6998" s="41"/>
      <c r="AU6998" s="41"/>
      <c r="AV6998" s="41"/>
      <c r="AW6998" s="41"/>
      <c r="AX6998" s="41"/>
      <c r="AY6998" s="41"/>
      <c r="AZ6998" s="41"/>
      <c r="BA6998" s="41"/>
      <c r="BB6998" s="41"/>
      <c r="BC6998" s="41"/>
      <c r="BD6998" s="41"/>
      <c r="BE6998" s="41"/>
      <c r="BF6998" s="41"/>
      <c r="BG6998" s="41"/>
      <c r="BH6998" s="41"/>
      <c r="BI6998" s="41"/>
      <c r="BJ6998" s="41"/>
      <c r="BK6998" s="41"/>
      <c r="BL6998" s="41"/>
      <c r="BM6998" s="41"/>
      <c r="BN6998" s="41"/>
      <c r="BO6998" s="41"/>
      <c r="BP6998" s="108"/>
      <c r="CG6998" s="102"/>
      <c r="CI6998" s="45"/>
    </row>
    <row r="6999" spans="37:87" ht="13" customHeight="1">
      <c r="AK6999" s="114"/>
      <c r="AL6999" s="41"/>
      <c r="AM6999" s="41"/>
      <c r="AN6999" s="41"/>
      <c r="AO6999" s="41"/>
      <c r="AP6999" s="41"/>
      <c r="AQ6999" s="41"/>
      <c r="AR6999" s="41"/>
      <c r="AS6999" s="41"/>
      <c r="AT6999" s="41"/>
      <c r="AU6999" s="41"/>
      <c r="AV6999" s="41"/>
      <c r="AW6999" s="41"/>
      <c r="AX6999" s="41"/>
      <c r="AY6999" s="41"/>
      <c r="AZ6999" s="41"/>
      <c r="BA6999" s="41"/>
      <c r="BB6999" s="41"/>
      <c r="BC6999" s="41"/>
      <c r="BD6999" s="41"/>
      <c r="BE6999" s="41"/>
      <c r="BF6999" s="41"/>
      <c r="BG6999" s="41"/>
      <c r="BH6999" s="41"/>
      <c r="BI6999" s="41"/>
      <c r="BJ6999" s="41"/>
      <c r="BK6999" s="41"/>
      <c r="BL6999" s="41"/>
      <c r="BM6999" s="41"/>
      <c r="BN6999" s="41"/>
      <c r="BO6999" s="41"/>
      <c r="BP6999" s="108"/>
      <c r="CG6999" s="102"/>
      <c r="CI6999" s="45"/>
    </row>
    <row r="7000" spans="37:87" ht="13" customHeight="1">
      <c r="AK7000" s="114"/>
      <c r="AL7000" s="41"/>
      <c r="AM7000" s="41"/>
      <c r="AN7000" s="41"/>
      <c r="AO7000" s="41"/>
      <c r="AP7000" s="41"/>
      <c r="AQ7000" s="41"/>
      <c r="AR7000" s="41"/>
      <c r="AS7000" s="41"/>
      <c r="AT7000" s="41"/>
      <c r="AU7000" s="41"/>
      <c r="AV7000" s="41"/>
      <c r="AW7000" s="41"/>
      <c r="AX7000" s="41"/>
      <c r="AY7000" s="41"/>
      <c r="AZ7000" s="41"/>
      <c r="BA7000" s="41"/>
      <c r="BB7000" s="41"/>
      <c r="BC7000" s="41"/>
      <c r="BD7000" s="41"/>
      <c r="BE7000" s="41"/>
      <c r="BF7000" s="41"/>
      <c r="BG7000" s="41"/>
      <c r="BH7000" s="41"/>
      <c r="BI7000" s="41"/>
      <c r="BJ7000" s="41"/>
      <c r="BK7000" s="41"/>
      <c r="BL7000" s="41"/>
      <c r="BM7000" s="41"/>
      <c r="BN7000" s="41"/>
      <c r="BO7000" s="41"/>
      <c r="BP7000" s="108"/>
      <c r="CG7000" s="102"/>
      <c r="CI7000" s="45"/>
    </row>
    <row r="7001" spans="37:87" ht="13" customHeight="1">
      <c r="AK7001" s="114"/>
      <c r="AL7001" s="41"/>
      <c r="AM7001" s="41"/>
      <c r="AN7001" s="41"/>
      <c r="AO7001" s="41"/>
      <c r="AP7001" s="41"/>
      <c r="AQ7001" s="41"/>
      <c r="AR7001" s="41"/>
      <c r="AS7001" s="41"/>
      <c r="AT7001" s="41"/>
      <c r="AU7001" s="41"/>
      <c r="AV7001" s="41"/>
      <c r="AW7001" s="41"/>
      <c r="AX7001" s="41"/>
      <c r="AY7001" s="41"/>
      <c r="AZ7001" s="41"/>
      <c r="BA7001" s="41"/>
      <c r="BB7001" s="41"/>
      <c r="BC7001" s="41"/>
      <c r="BD7001" s="41"/>
      <c r="BE7001" s="41"/>
      <c r="BF7001" s="41"/>
      <c r="BG7001" s="41"/>
      <c r="BH7001" s="41"/>
      <c r="BI7001" s="41"/>
      <c r="BJ7001" s="41"/>
      <c r="BK7001" s="41"/>
      <c r="BL7001" s="41"/>
      <c r="BM7001" s="41"/>
      <c r="BN7001" s="41"/>
      <c r="BO7001" s="41"/>
      <c r="BP7001" s="108"/>
      <c r="CG7001" s="102"/>
      <c r="CI7001" s="45"/>
    </row>
    <row r="7002" spans="37:87" ht="13" customHeight="1">
      <c r="AK7002" s="114"/>
      <c r="AL7002" s="41"/>
      <c r="AM7002" s="41"/>
      <c r="AN7002" s="41"/>
      <c r="AO7002" s="41"/>
      <c r="AP7002" s="41"/>
      <c r="AQ7002" s="41"/>
      <c r="AR7002" s="41"/>
      <c r="AS7002" s="41"/>
      <c r="AT7002" s="41"/>
      <c r="AU7002" s="41"/>
      <c r="AV7002" s="41"/>
      <c r="AW7002" s="41"/>
      <c r="AX7002" s="41"/>
      <c r="AY7002" s="41"/>
      <c r="AZ7002" s="41"/>
      <c r="BA7002" s="41"/>
      <c r="BB7002" s="41"/>
      <c r="BC7002" s="41"/>
      <c r="BD7002" s="41"/>
      <c r="BE7002" s="41"/>
      <c r="BF7002" s="41"/>
      <c r="BG7002" s="41"/>
      <c r="BH7002" s="41"/>
      <c r="BI7002" s="41"/>
      <c r="BJ7002" s="41"/>
      <c r="BK7002" s="41"/>
      <c r="BL7002" s="41"/>
      <c r="BM7002" s="41"/>
      <c r="BN7002" s="41"/>
      <c r="BO7002" s="41"/>
      <c r="BP7002" s="108"/>
      <c r="CG7002" s="102"/>
      <c r="CI7002" s="45"/>
    </row>
    <row r="7003" spans="37:87" ht="13" customHeight="1">
      <c r="AK7003" s="114"/>
      <c r="AL7003" s="41"/>
      <c r="AM7003" s="41"/>
      <c r="AN7003" s="41"/>
      <c r="AO7003" s="41"/>
      <c r="AP7003" s="41"/>
      <c r="AQ7003" s="41"/>
      <c r="AR7003" s="41"/>
      <c r="AS7003" s="41"/>
      <c r="AT7003" s="41"/>
      <c r="AU7003" s="41"/>
      <c r="AV7003" s="41"/>
      <c r="AW7003" s="41"/>
      <c r="AX7003" s="41"/>
      <c r="AY7003" s="41"/>
      <c r="AZ7003" s="41"/>
      <c r="BA7003" s="41"/>
      <c r="BB7003" s="41"/>
      <c r="BC7003" s="41"/>
      <c r="BD7003" s="41"/>
      <c r="BE7003" s="41"/>
      <c r="BF7003" s="41"/>
      <c r="BG7003" s="41"/>
      <c r="BH7003" s="41"/>
      <c r="BI7003" s="41"/>
      <c r="BJ7003" s="41"/>
      <c r="BK7003" s="41"/>
      <c r="BL7003" s="41"/>
      <c r="BM7003" s="41"/>
      <c r="BN7003" s="41"/>
      <c r="BO7003" s="41"/>
      <c r="BP7003" s="108"/>
      <c r="CG7003" s="102"/>
      <c r="CI7003" s="45"/>
    </row>
    <row r="7004" spans="37:87" ht="13" customHeight="1">
      <c r="AK7004" s="114"/>
      <c r="AL7004" s="41"/>
      <c r="AM7004" s="41"/>
      <c r="AN7004" s="41"/>
      <c r="AO7004" s="41"/>
      <c r="AP7004" s="41"/>
      <c r="AQ7004" s="41"/>
      <c r="AR7004" s="41"/>
      <c r="AS7004" s="41"/>
      <c r="AT7004" s="41"/>
      <c r="AU7004" s="41"/>
      <c r="AV7004" s="41"/>
      <c r="AW7004" s="41"/>
      <c r="AX7004" s="41"/>
      <c r="AY7004" s="41"/>
      <c r="AZ7004" s="41"/>
      <c r="BA7004" s="41"/>
      <c r="BB7004" s="41"/>
      <c r="BC7004" s="41"/>
      <c r="BD7004" s="41"/>
      <c r="BE7004" s="41"/>
      <c r="BF7004" s="41"/>
      <c r="BG7004" s="41"/>
      <c r="BH7004" s="41"/>
      <c r="BI7004" s="41"/>
      <c r="BJ7004" s="41"/>
      <c r="BK7004" s="41"/>
      <c r="BL7004" s="41"/>
      <c r="BM7004" s="41"/>
      <c r="BN7004" s="41"/>
      <c r="BO7004" s="41"/>
      <c r="BP7004" s="108"/>
      <c r="CG7004" s="102"/>
      <c r="CI7004" s="45"/>
    </row>
    <row r="7005" spans="37:87" ht="13" customHeight="1">
      <c r="AK7005" s="114"/>
      <c r="AL7005" s="41"/>
      <c r="AM7005" s="41"/>
      <c r="AN7005" s="41"/>
      <c r="AO7005" s="41"/>
      <c r="AP7005" s="41"/>
      <c r="AQ7005" s="41"/>
      <c r="AR7005" s="41"/>
      <c r="AS7005" s="41"/>
      <c r="AT7005" s="41"/>
      <c r="AU7005" s="41"/>
      <c r="AV7005" s="41"/>
      <c r="AW7005" s="41"/>
      <c r="AX7005" s="41"/>
      <c r="AY7005" s="41"/>
      <c r="AZ7005" s="41"/>
      <c r="BA7005" s="41"/>
      <c r="BB7005" s="41"/>
      <c r="BC7005" s="41"/>
      <c r="BD7005" s="41"/>
      <c r="BE7005" s="41"/>
      <c r="BF7005" s="41"/>
      <c r="BG7005" s="41"/>
      <c r="BH7005" s="41"/>
      <c r="BI7005" s="41"/>
      <c r="BJ7005" s="41"/>
      <c r="BK7005" s="41"/>
      <c r="BL7005" s="41"/>
      <c r="BM7005" s="41"/>
      <c r="BN7005" s="41"/>
      <c r="BO7005" s="41"/>
      <c r="BP7005" s="108"/>
      <c r="CG7005" s="102"/>
      <c r="CI7005" s="45"/>
    </row>
    <row r="7006" spans="37:87" ht="13" customHeight="1">
      <c r="AK7006" s="114"/>
      <c r="AL7006" s="41"/>
      <c r="AM7006" s="41"/>
      <c r="AN7006" s="41"/>
      <c r="AO7006" s="41"/>
      <c r="AP7006" s="41"/>
      <c r="AQ7006" s="41"/>
      <c r="AR7006" s="41"/>
      <c r="AS7006" s="41"/>
      <c r="AT7006" s="41"/>
      <c r="AU7006" s="41"/>
      <c r="AV7006" s="41"/>
      <c r="AW7006" s="41"/>
      <c r="AX7006" s="41"/>
      <c r="AY7006" s="41"/>
      <c r="AZ7006" s="41"/>
      <c r="BA7006" s="41"/>
      <c r="BB7006" s="41"/>
      <c r="BC7006" s="41"/>
      <c r="BD7006" s="41"/>
      <c r="BE7006" s="41"/>
      <c r="BF7006" s="41"/>
      <c r="BG7006" s="41"/>
      <c r="BH7006" s="41"/>
      <c r="BI7006" s="41"/>
      <c r="BJ7006" s="41"/>
      <c r="BK7006" s="41"/>
      <c r="BL7006" s="41"/>
      <c r="BM7006" s="41"/>
      <c r="BN7006" s="41"/>
      <c r="BO7006" s="41"/>
      <c r="BP7006" s="108"/>
      <c r="CG7006" s="102"/>
      <c r="CI7006" s="45"/>
    </row>
    <row r="7007" spans="37:87" ht="13" customHeight="1">
      <c r="AK7007" s="114"/>
      <c r="AL7007" s="41"/>
      <c r="AM7007" s="41"/>
      <c r="AN7007" s="41"/>
      <c r="AO7007" s="41"/>
      <c r="AP7007" s="41"/>
      <c r="AQ7007" s="41"/>
      <c r="AR7007" s="41"/>
      <c r="AS7007" s="41"/>
      <c r="AT7007" s="41"/>
      <c r="AU7007" s="41"/>
      <c r="AV7007" s="41"/>
      <c r="AW7007" s="41"/>
      <c r="AX7007" s="41"/>
      <c r="AY7007" s="41"/>
      <c r="AZ7007" s="41"/>
      <c r="BA7007" s="41"/>
      <c r="BB7007" s="41"/>
      <c r="BC7007" s="41"/>
      <c r="BD7007" s="41"/>
      <c r="BE7007" s="41"/>
      <c r="BF7007" s="41"/>
      <c r="BG7007" s="41"/>
      <c r="BH7007" s="41"/>
      <c r="BI7007" s="41"/>
      <c r="BJ7007" s="41"/>
      <c r="BK7007" s="41"/>
      <c r="BL7007" s="41"/>
      <c r="BM7007" s="41"/>
      <c r="BN7007" s="41"/>
      <c r="BO7007" s="41"/>
      <c r="BP7007" s="108"/>
      <c r="CG7007" s="102"/>
      <c r="CI7007" s="45"/>
    </row>
    <row r="7008" spans="37:87" ht="13" customHeight="1">
      <c r="AK7008" s="114"/>
      <c r="AL7008" s="41"/>
      <c r="AM7008" s="41"/>
      <c r="AN7008" s="41"/>
      <c r="AO7008" s="41"/>
      <c r="AP7008" s="41"/>
      <c r="AQ7008" s="41"/>
      <c r="AR7008" s="41"/>
      <c r="AS7008" s="41"/>
      <c r="AT7008" s="41"/>
      <c r="AU7008" s="41"/>
      <c r="AV7008" s="41"/>
      <c r="AW7008" s="41"/>
      <c r="AX7008" s="41"/>
      <c r="AY7008" s="41"/>
      <c r="AZ7008" s="41"/>
      <c r="BA7008" s="41"/>
      <c r="BB7008" s="41"/>
      <c r="BC7008" s="41"/>
      <c r="BD7008" s="41"/>
      <c r="BE7008" s="41"/>
      <c r="BF7008" s="41"/>
      <c r="BG7008" s="41"/>
      <c r="BH7008" s="41"/>
      <c r="BI7008" s="41"/>
      <c r="BJ7008" s="41"/>
      <c r="BK7008" s="41"/>
      <c r="BL7008" s="41"/>
      <c r="BM7008" s="41"/>
      <c r="BN7008" s="41"/>
      <c r="BO7008" s="41"/>
      <c r="BP7008" s="108"/>
      <c r="CG7008" s="102"/>
      <c r="CI7008" s="45"/>
    </row>
    <row r="7009" spans="37:87" ht="13" customHeight="1">
      <c r="AK7009" s="114"/>
      <c r="AL7009" s="41"/>
      <c r="AM7009" s="41"/>
      <c r="AN7009" s="41"/>
      <c r="AO7009" s="41"/>
      <c r="AP7009" s="41"/>
      <c r="AQ7009" s="41"/>
      <c r="AR7009" s="41"/>
      <c r="AS7009" s="41"/>
      <c r="AT7009" s="41"/>
      <c r="AU7009" s="41"/>
      <c r="AV7009" s="41"/>
      <c r="AW7009" s="41"/>
      <c r="AX7009" s="41"/>
      <c r="AY7009" s="41"/>
      <c r="AZ7009" s="41"/>
      <c r="BA7009" s="41"/>
      <c r="BB7009" s="41"/>
      <c r="BC7009" s="41"/>
      <c r="BD7009" s="41"/>
      <c r="BE7009" s="41"/>
      <c r="BF7009" s="41"/>
      <c r="BG7009" s="41"/>
      <c r="BH7009" s="41"/>
      <c r="BI7009" s="41"/>
      <c r="BJ7009" s="41"/>
      <c r="BK7009" s="41"/>
      <c r="BL7009" s="41"/>
      <c r="BM7009" s="41"/>
      <c r="BN7009" s="41"/>
      <c r="BO7009" s="41"/>
      <c r="BP7009" s="108"/>
      <c r="CG7009" s="102"/>
      <c r="CI7009" s="45"/>
    </row>
    <row r="7010" spans="37:87" ht="13" customHeight="1">
      <c r="AK7010" s="114"/>
      <c r="AL7010" s="41"/>
      <c r="AM7010" s="41"/>
      <c r="AN7010" s="41"/>
      <c r="AO7010" s="41"/>
      <c r="AP7010" s="41"/>
      <c r="AQ7010" s="41"/>
      <c r="AR7010" s="41"/>
      <c r="AS7010" s="41"/>
      <c r="AT7010" s="41"/>
      <c r="AU7010" s="41"/>
      <c r="AV7010" s="41"/>
      <c r="AW7010" s="41"/>
      <c r="AX7010" s="41"/>
      <c r="AY7010" s="41"/>
      <c r="AZ7010" s="41"/>
      <c r="BA7010" s="41"/>
      <c r="BB7010" s="41"/>
      <c r="BC7010" s="41"/>
      <c r="BD7010" s="41"/>
      <c r="BE7010" s="41"/>
      <c r="BF7010" s="41"/>
      <c r="BG7010" s="41"/>
      <c r="BH7010" s="41"/>
      <c r="BI7010" s="41"/>
      <c r="BJ7010" s="41"/>
      <c r="BK7010" s="41"/>
      <c r="BL7010" s="41"/>
      <c r="BM7010" s="41"/>
      <c r="BN7010" s="41"/>
      <c r="BO7010" s="41"/>
      <c r="BP7010" s="108"/>
      <c r="CG7010" s="102"/>
      <c r="CI7010" s="45"/>
    </row>
    <row r="7011" spans="37:87" ht="13" customHeight="1">
      <c r="AK7011" s="114"/>
      <c r="AL7011" s="41"/>
      <c r="AM7011" s="41"/>
      <c r="AN7011" s="41"/>
      <c r="AO7011" s="41"/>
      <c r="AP7011" s="41"/>
      <c r="AQ7011" s="41"/>
      <c r="AR7011" s="41"/>
      <c r="AS7011" s="41"/>
      <c r="AT7011" s="41"/>
      <c r="AU7011" s="41"/>
      <c r="AV7011" s="41"/>
      <c r="AW7011" s="41"/>
      <c r="AX7011" s="41"/>
      <c r="AY7011" s="41"/>
      <c r="AZ7011" s="41"/>
      <c r="BA7011" s="41"/>
      <c r="BB7011" s="41"/>
      <c r="BC7011" s="41"/>
      <c r="BD7011" s="41"/>
      <c r="BE7011" s="41"/>
      <c r="BF7011" s="41"/>
      <c r="BG7011" s="41"/>
      <c r="BH7011" s="41"/>
      <c r="BI7011" s="41"/>
      <c r="BJ7011" s="41"/>
      <c r="BK7011" s="41"/>
      <c r="BL7011" s="41"/>
      <c r="BM7011" s="41"/>
      <c r="BN7011" s="41"/>
      <c r="BO7011" s="41"/>
      <c r="BP7011" s="108"/>
      <c r="CG7011" s="102"/>
      <c r="CI7011" s="45"/>
    </row>
    <row r="7012" spans="37:87" ht="13" customHeight="1">
      <c r="AK7012" s="114"/>
      <c r="AL7012" s="41"/>
      <c r="AM7012" s="41"/>
      <c r="AN7012" s="41"/>
      <c r="AO7012" s="41"/>
      <c r="AP7012" s="41"/>
      <c r="AQ7012" s="41"/>
      <c r="AR7012" s="41"/>
      <c r="AS7012" s="41"/>
      <c r="AT7012" s="41"/>
      <c r="AU7012" s="41"/>
      <c r="AV7012" s="41"/>
      <c r="AW7012" s="41"/>
      <c r="AX7012" s="41"/>
      <c r="AY7012" s="41"/>
      <c r="AZ7012" s="41"/>
      <c r="BA7012" s="41"/>
      <c r="BB7012" s="41"/>
      <c r="BC7012" s="41"/>
      <c r="BD7012" s="41"/>
      <c r="BE7012" s="41"/>
      <c r="BF7012" s="41"/>
      <c r="BG7012" s="41"/>
      <c r="BH7012" s="41"/>
      <c r="BI7012" s="41"/>
      <c r="BJ7012" s="41"/>
      <c r="BK7012" s="41"/>
      <c r="BL7012" s="41"/>
      <c r="BM7012" s="41"/>
      <c r="BN7012" s="41"/>
      <c r="BO7012" s="41"/>
      <c r="BP7012" s="108"/>
      <c r="CG7012" s="102"/>
      <c r="CI7012" s="45"/>
    </row>
    <row r="7013" spans="37:87" ht="13" customHeight="1">
      <c r="AK7013" s="114"/>
      <c r="AL7013" s="41"/>
      <c r="AM7013" s="41"/>
      <c r="AN7013" s="41"/>
      <c r="AO7013" s="41"/>
      <c r="AP7013" s="41"/>
      <c r="AQ7013" s="41"/>
      <c r="AR7013" s="41"/>
      <c r="AS7013" s="41"/>
      <c r="AT7013" s="41"/>
      <c r="AU7013" s="41"/>
      <c r="AV7013" s="41"/>
      <c r="AW7013" s="41"/>
      <c r="AX7013" s="41"/>
      <c r="AY7013" s="41"/>
      <c r="AZ7013" s="41"/>
      <c r="BA7013" s="41"/>
      <c r="BB7013" s="41"/>
      <c r="BC7013" s="41"/>
      <c r="BD7013" s="41"/>
      <c r="BE7013" s="41"/>
      <c r="BF7013" s="41"/>
      <c r="BG7013" s="41"/>
      <c r="BH7013" s="41"/>
      <c r="BI7013" s="41"/>
      <c r="BJ7013" s="41"/>
      <c r="BK7013" s="41"/>
      <c r="BL7013" s="41"/>
      <c r="BM7013" s="41"/>
      <c r="BN7013" s="41"/>
      <c r="BO7013" s="41"/>
      <c r="BP7013" s="108"/>
      <c r="CG7013" s="102"/>
      <c r="CI7013" s="45"/>
    </row>
    <row r="7014" spans="37:87" ht="13" customHeight="1">
      <c r="AK7014" s="114"/>
      <c r="AL7014" s="41"/>
      <c r="AM7014" s="41"/>
      <c r="AN7014" s="41"/>
      <c r="AO7014" s="41"/>
      <c r="AP7014" s="41"/>
      <c r="AQ7014" s="41"/>
      <c r="AR7014" s="41"/>
      <c r="AS7014" s="41"/>
      <c r="AT7014" s="41"/>
      <c r="AU7014" s="41"/>
      <c r="AV7014" s="41"/>
      <c r="AW7014" s="41"/>
      <c r="AX7014" s="41"/>
      <c r="AY7014" s="41"/>
      <c r="AZ7014" s="41"/>
      <c r="BA7014" s="41"/>
      <c r="BB7014" s="41"/>
      <c r="BC7014" s="41"/>
      <c r="BD7014" s="41"/>
      <c r="BE7014" s="41"/>
      <c r="BF7014" s="41"/>
      <c r="BG7014" s="41"/>
      <c r="BH7014" s="41"/>
      <c r="BI7014" s="41"/>
      <c r="BJ7014" s="41"/>
      <c r="BK7014" s="41"/>
      <c r="BL7014" s="41"/>
      <c r="BM7014" s="41"/>
      <c r="BN7014" s="41"/>
      <c r="BO7014" s="41"/>
      <c r="BP7014" s="108"/>
      <c r="CG7014" s="102"/>
      <c r="CI7014" s="45"/>
    </row>
    <row r="7015" spans="37:87" ht="13" customHeight="1">
      <c r="AK7015" s="114"/>
      <c r="AL7015" s="41"/>
      <c r="AM7015" s="41"/>
      <c r="AN7015" s="41"/>
      <c r="AO7015" s="41"/>
      <c r="AP7015" s="41"/>
      <c r="AQ7015" s="41"/>
      <c r="AR7015" s="41"/>
      <c r="AS7015" s="41"/>
      <c r="AT7015" s="41"/>
      <c r="AU7015" s="41"/>
      <c r="AV7015" s="41"/>
      <c r="AW7015" s="41"/>
      <c r="AX7015" s="41"/>
      <c r="AY7015" s="41"/>
      <c r="AZ7015" s="41"/>
      <c r="BA7015" s="41"/>
      <c r="BB7015" s="41"/>
      <c r="BC7015" s="41"/>
      <c r="BD7015" s="41"/>
      <c r="BE7015" s="41"/>
      <c r="BF7015" s="41"/>
      <c r="BG7015" s="41"/>
      <c r="BH7015" s="41"/>
      <c r="BI7015" s="41"/>
      <c r="BJ7015" s="41"/>
      <c r="BK7015" s="41"/>
      <c r="BL7015" s="41"/>
      <c r="BM7015" s="41"/>
      <c r="BN7015" s="41"/>
      <c r="BO7015" s="41"/>
      <c r="BP7015" s="108"/>
      <c r="CG7015" s="102"/>
      <c r="CI7015" s="45"/>
    </row>
    <row r="7016" spans="37:87" ht="13" customHeight="1">
      <c r="AK7016" s="114"/>
      <c r="AL7016" s="41"/>
      <c r="AM7016" s="41"/>
      <c r="AN7016" s="41"/>
      <c r="AO7016" s="41"/>
      <c r="AP7016" s="41"/>
      <c r="AQ7016" s="41"/>
      <c r="AR7016" s="41"/>
      <c r="AS7016" s="41"/>
      <c r="AT7016" s="41"/>
      <c r="AU7016" s="41"/>
      <c r="AV7016" s="41"/>
      <c r="AW7016" s="41"/>
      <c r="AX7016" s="41"/>
      <c r="AY7016" s="41"/>
      <c r="AZ7016" s="41"/>
      <c r="BA7016" s="41"/>
      <c r="BB7016" s="41"/>
      <c r="BC7016" s="41"/>
      <c r="BD7016" s="41"/>
      <c r="BE7016" s="41"/>
      <c r="BF7016" s="41"/>
      <c r="BG7016" s="41"/>
      <c r="BH7016" s="41"/>
      <c r="BI7016" s="41"/>
      <c r="BJ7016" s="41"/>
      <c r="BK7016" s="41"/>
      <c r="BL7016" s="41"/>
      <c r="BM7016" s="41"/>
      <c r="BN7016" s="41"/>
      <c r="BO7016" s="41"/>
      <c r="BP7016" s="108"/>
      <c r="CG7016" s="102"/>
      <c r="CI7016" s="45"/>
    </row>
    <row r="7017" spans="37:87" ht="13" customHeight="1">
      <c r="AK7017" s="114"/>
      <c r="AL7017" s="41"/>
      <c r="AM7017" s="41"/>
      <c r="AN7017" s="41"/>
      <c r="AO7017" s="41"/>
      <c r="AP7017" s="41"/>
      <c r="AQ7017" s="41"/>
      <c r="AR7017" s="41"/>
      <c r="AS7017" s="41"/>
      <c r="AT7017" s="41"/>
      <c r="AU7017" s="41"/>
      <c r="AV7017" s="41"/>
      <c r="AW7017" s="41"/>
      <c r="AX7017" s="41"/>
      <c r="AY7017" s="41"/>
      <c r="AZ7017" s="41"/>
      <c r="BA7017" s="41"/>
      <c r="BB7017" s="41"/>
      <c r="BC7017" s="41"/>
      <c r="BD7017" s="41"/>
      <c r="BE7017" s="41"/>
      <c r="BF7017" s="41"/>
      <c r="BG7017" s="41"/>
      <c r="BH7017" s="41"/>
      <c r="BI7017" s="41"/>
      <c r="BJ7017" s="41"/>
      <c r="BK7017" s="41"/>
      <c r="BL7017" s="41"/>
      <c r="BM7017" s="41"/>
      <c r="BN7017" s="41"/>
      <c r="BO7017" s="41"/>
      <c r="BP7017" s="108"/>
      <c r="CG7017" s="102"/>
      <c r="CI7017" s="45"/>
    </row>
    <row r="7018" spans="37:87" ht="13" customHeight="1">
      <c r="AK7018" s="114"/>
      <c r="AL7018" s="41"/>
      <c r="AM7018" s="41"/>
      <c r="AN7018" s="41"/>
      <c r="AO7018" s="41"/>
      <c r="AP7018" s="41"/>
      <c r="AQ7018" s="41"/>
      <c r="AR7018" s="41"/>
      <c r="AS7018" s="41"/>
      <c r="AT7018" s="41"/>
      <c r="AU7018" s="41"/>
      <c r="AV7018" s="41"/>
      <c r="AW7018" s="41"/>
      <c r="AX7018" s="41"/>
      <c r="AY7018" s="41"/>
      <c r="AZ7018" s="41"/>
      <c r="BA7018" s="41"/>
      <c r="BB7018" s="41"/>
      <c r="BC7018" s="41"/>
      <c r="BD7018" s="41"/>
      <c r="BE7018" s="41"/>
      <c r="BF7018" s="41"/>
      <c r="BG7018" s="41"/>
      <c r="BH7018" s="41"/>
      <c r="BI7018" s="41"/>
      <c r="BJ7018" s="41"/>
      <c r="BK7018" s="41"/>
      <c r="BL7018" s="41"/>
      <c r="BM7018" s="41"/>
      <c r="BN7018" s="41"/>
      <c r="BO7018" s="41"/>
      <c r="BP7018" s="108"/>
      <c r="CG7018" s="102"/>
      <c r="CI7018" s="45"/>
    </row>
    <row r="7019" spans="37:87" ht="13" customHeight="1">
      <c r="AK7019" s="114"/>
      <c r="AL7019" s="41"/>
      <c r="AM7019" s="41"/>
      <c r="AN7019" s="41"/>
      <c r="AO7019" s="41"/>
      <c r="AP7019" s="41"/>
      <c r="AQ7019" s="41"/>
      <c r="AR7019" s="41"/>
      <c r="AS7019" s="41"/>
      <c r="AT7019" s="41"/>
      <c r="AU7019" s="41"/>
      <c r="AV7019" s="41"/>
      <c r="AW7019" s="41"/>
      <c r="AX7019" s="41"/>
      <c r="AY7019" s="41"/>
      <c r="AZ7019" s="41"/>
      <c r="BA7019" s="41"/>
      <c r="BB7019" s="41"/>
      <c r="BC7019" s="41"/>
      <c r="BD7019" s="41"/>
      <c r="BE7019" s="41"/>
      <c r="BF7019" s="41"/>
      <c r="BG7019" s="41"/>
      <c r="BH7019" s="41"/>
      <c r="BI7019" s="41"/>
      <c r="BJ7019" s="41"/>
      <c r="BK7019" s="41"/>
      <c r="BL7019" s="41"/>
      <c r="BM7019" s="41"/>
      <c r="BN7019" s="41"/>
      <c r="BO7019" s="41"/>
      <c r="BP7019" s="108"/>
      <c r="CG7019" s="102"/>
      <c r="CI7019" s="45"/>
    </row>
    <row r="7020" spans="37:87" ht="13" customHeight="1">
      <c r="AK7020" s="114"/>
      <c r="AL7020" s="41"/>
      <c r="AM7020" s="41"/>
      <c r="AN7020" s="41"/>
      <c r="AO7020" s="41"/>
      <c r="AP7020" s="41"/>
      <c r="AQ7020" s="41"/>
      <c r="AR7020" s="41"/>
      <c r="AS7020" s="41"/>
      <c r="AT7020" s="41"/>
      <c r="AU7020" s="41"/>
      <c r="AV7020" s="41"/>
      <c r="AW7020" s="41"/>
      <c r="AX7020" s="41"/>
      <c r="AY7020" s="41"/>
      <c r="AZ7020" s="41"/>
      <c r="BA7020" s="41"/>
      <c r="BB7020" s="41"/>
      <c r="BC7020" s="41"/>
      <c r="BD7020" s="41"/>
      <c r="BE7020" s="41"/>
      <c r="BF7020" s="41"/>
      <c r="BG7020" s="41"/>
      <c r="BH7020" s="41"/>
      <c r="BI7020" s="41"/>
      <c r="BJ7020" s="41"/>
      <c r="BK7020" s="41"/>
      <c r="BL7020" s="41"/>
      <c r="BM7020" s="41"/>
      <c r="BN7020" s="41"/>
      <c r="BO7020" s="41"/>
      <c r="BP7020" s="108"/>
      <c r="CG7020" s="102"/>
      <c r="CI7020" s="45"/>
    </row>
    <row r="7021" spans="37:87" ht="13" customHeight="1">
      <c r="AK7021" s="114"/>
      <c r="AL7021" s="41"/>
      <c r="AM7021" s="41"/>
      <c r="AN7021" s="41"/>
      <c r="AO7021" s="41"/>
      <c r="AP7021" s="41"/>
      <c r="AQ7021" s="41"/>
      <c r="AR7021" s="41"/>
      <c r="AS7021" s="41"/>
      <c r="AT7021" s="41"/>
      <c r="AU7021" s="41"/>
      <c r="AV7021" s="41"/>
      <c r="AW7021" s="41"/>
      <c r="AX7021" s="41"/>
      <c r="AY7021" s="41"/>
      <c r="AZ7021" s="41"/>
      <c r="BA7021" s="41"/>
      <c r="BB7021" s="41"/>
      <c r="BC7021" s="41"/>
      <c r="BD7021" s="41"/>
      <c r="BE7021" s="41"/>
      <c r="BF7021" s="41"/>
      <c r="BG7021" s="41"/>
      <c r="BH7021" s="41"/>
      <c r="BI7021" s="41"/>
      <c r="BJ7021" s="41"/>
      <c r="BK7021" s="41"/>
      <c r="BL7021" s="41"/>
      <c r="BM7021" s="41"/>
      <c r="BN7021" s="41"/>
      <c r="BO7021" s="41"/>
      <c r="BP7021" s="108"/>
      <c r="CG7021" s="102"/>
      <c r="CI7021" s="45"/>
    </row>
    <row r="7022" spans="37:87" ht="13" customHeight="1">
      <c r="AK7022" s="114"/>
      <c r="AL7022" s="41"/>
      <c r="AM7022" s="41"/>
      <c r="AN7022" s="41"/>
      <c r="AO7022" s="41"/>
      <c r="AP7022" s="41"/>
      <c r="AQ7022" s="41"/>
      <c r="AR7022" s="41"/>
      <c r="AS7022" s="41"/>
      <c r="AT7022" s="41"/>
      <c r="AU7022" s="41"/>
      <c r="AV7022" s="41"/>
      <c r="AW7022" s="41"/>
      <c r="AX7022" s="41"/>
      <c r="AY7022" s="41"/>
      <c r="AZ7022" s="41"/>
      <c r="BA7022" s="41"/>
      <c r="BB7022" s="41"/>
      <c r="BC7022" s="41"/>
      <c r="BD7022" s="41"/>
      <c r="BE7022" s="41"/>
      <c r="BF7022" s="41"/>
      <c r="BG7022" s="41"/>
      <c r="BH7022" s="41"/>
      <c r="BI7022" s="41"/>
      <c r="BJ7022" s="41"/>
      <c r="BK7022" s="41"/>
      <c r="BL7022" s="41"/>
      <c r="BM7022" s="41"/>
      <c r="BN7022" s="41"/>
      <c r="BO7022" s="41"/>
      <c r="BP7022" s="108"/>
      <c r="CG7022" s="102"/>
      <c r="CI7022" s="45"/>
    </row>
    <row r="7023" spans="37:87" ht="13" customHeight="1">
      <c r="AK7023" s="114"/>
      <c r="AL7023" s="41"/>
      <c r="AM7023" s="41"/>
      <c r="AN7023" s="41"/>
      <c r="AO7023" s="41"/>
      <c r="AP7023" s="41"/>
      <c r="AQ7023" s="41"/>
      <c r="AR7023" s="41"/>
      <c r="AS7023" s="41"/>
      <c r="AT7023" s="41"/>
      <c r="AU7023" s="41"/>
      <c r="AV7023" s="41"/>
      <c r="AW7023" s="41"/>
      <c r="AX7023" s="41"/>
      <c r="AY7023" s="41"/>
      <c r="AZ7023" s="41"/>
      <c r="BA7023" s="41"/>
      <c r="BB7023" s="41"/>
      <c r="BC7023" s="41"/>
      <c r="BD7023" s="41"/>
      <c r="BE7023" s="41"/>
      <c r="BF7023" s="41"/>
      <c r="BG7023" s="41"/>
      <c r="BH7023" s="41"/>
      <c r="BI7023" s="41"/>
      <c r="BJ7023" s="41"/>
      <c r="BK7023" s="41"/>
      <c r="BL7023" s="41"/>
      <c r="BM7023" s="41"/>
      <c r="BN7023" s="41"/>
      <c r="BO7023" s="41"/>
      <c r="BP7023" s="108"/>
      <c r="CG7023" s="102"/>
      <c r="CI7023" s="45"/>
    </row>
    <row r="7024" spans="37:87" ht="13" customHeight="1">
      <c r="AK7024" s="114"/>
      <c r="AL7024" s="41"/>
      <c r="AM7024" s="41"/>
      <c r="AN7024" s="41"/>
      <c r="AO7024" s="41"/>
      <c r="AP7024" s="41"/>
      <c r="AQ7024" s="41"/>
      <c r="AR7024" s="41"/>
      <c r="AS7024" s="41"/>
      <c r="AT7024" s="41"/>
      <c r="AU7024" s="41"/>
      <c r="AV7024" s="41"/>
      <c r="AW7024" s="41"/>
      <c r="AX7024" s="41"/>
      <c r="AY7024" s="41"/>
      <c r="AZ7024" s="41"/>
      <c r="BA7024" s="41"/>
      <c r="BB7024" s="41"/>
      <c r="BC7024" s="41"/>
      <c r="BD7024" s="41"/>
      <c r="BE7024" s="41"/>
      <c r="BF7024" s="41"/>
      <c r="BG7024" s="41"/>
      <c r="BH7024" s="41"/>
      <c r="BI7024" s="41"/>
      <c r="BJ7024" s="41"/>
      <c r="BK7024" s="41"/>
      <c r="BL7024" s="41"/>
      <c r="BM7024" s="41"/>
      <c r="BN7024" s="41"/>
      <c r="BO7024" s="41"/>
      <c r="BP7024" s="108"/>
      <c r="CG7024" s="102"/>
      <c r="CI7024" s="45"/>
    </row>
    <row r="7025" spans="37:87" ht="13" customHeight="1">
      <c r="AK7025" s="114"/>
      <c r="AL7025" s="41"/>
      <c r="AM7025" s="41"/>
      <c r="AN7025" s="41"/>
      <c r="AO7025" s="41"/>
      <c r="AP7025" s="41"/>
      <c r="AQ7025" s="41"/>
      <c r="AR7025" s="41"/>
      <c r="AS7025" s="41"/>
      <c r="AT7025" s="41"/>
      <c r="AU7025" s="41"/>
      <c r="AV7025" s="41"/>
      <c r="AW7025" s="41"/>
      <c r="AX7025" s="41"/>
      <c r="AY7025" s="41"/>
      <c r="AZ7025" s="41"/>
      <c r="BA7025" s="41"/>
      <c r="BB7025" s="41"/>
      <c r="BC7025" s="41"/>
      <c r="BD7025" s="41"/>
      <c r="BE7025" s="41"/>
      <c r="BF7025" s="41"/>
      <c r="BG7025" s="41"/>
      <c r="BH7025" s="41"/>
      <c r="BI7025" s="41"/>
      <c r="BJ7025" s="41"/>
      <c r="BK7025" s="41"/>
      <c r="BL7025" s="41"/>
      <c r="BM7025" s="41"/>
      <c r="BN7025" s="41"/>
      <c r="BO7025" s="41"/>
      <c r="BP7025" s="108"/>
      <c r="CG7025" s="102"/>
      <c r="CI7025" s="45"/>
    </row>
    <row r="7026" spans="37:87" ht="13" customHeight="1">
      <c r="AK7026" s="114"/>
      <c r="AL7026" s="41"/>
      <c r="AM7026" s="41"/>
      <c r="AN7026" s="41"/>
      <c r="AO7026" s="41"/>
      <c r="AP7026" s="41"/>
      <c r="AQ7026" s="41"/>
      <c r="AR7026" s="41"/>
      <c r="AS7026" s="41"/>
      <c r="AT7026" s="41"/>
      <c r="AU7026" s="41"/>
      <c r="AV7026" s="41"/>
      <c r="AW7026" s="41"/>
      <c r="AX7026" s="41"/>
      <c r="AY7026" s="41"/>
      <c r="AZ7026" s="41"/>
      <c r="BA7026" s="41"/>
      <c r="BB7026" s="41"/>
      <c r="BC7026" s="41"/>
      <c r="BD7026" s="41"/>
      <c r="BE7026" s="41"/>
      <c r="BF7026" s="41"/>
      <c r="BG7026" s="41"/>
      <c r="BH7026" s="41"/>
      <c r="BI7026" s="41"/>
      <c r="BJ7026" s="41"/>
      <c r="BK7026" s="41"/>
      <c r="BL7026" s="41"/>
      <c r="BM7026" s="41"/>
      <c r="BN7026" s="41"/>
      <c r="BO7026" s="41"/>
      <c r="BP7026" s="108"/>
      <c r="CG7026" s="102"/>
      <c r="CI7026" s="45"/>
    </row>
    <row r="7027" spans="37:87" ht="13" customHeight="1">
      <c r="AK7027" s="114"/>
      <c r="AL7027" s="41"/>
      <c r="AM7027" s="41"/>
      <c r="AN7027" s="41"/>
      <c r="AO7027" s="41"/>
      <c r="AP7027" s="41"/>
      <c r="AQ7027" s="41"/>
      <c r="AR7027" s="41"/>
      <c r="AS7027" s="41"/>
      <c r="AT7027" s="41"/>
      <c r="AU7027" s="41"/>
      <c r="AV7027" s="41"/>
      <c r="AW7027" s="41"/>
      <c r="AX7027" s="41"/>
      <c r="AY7027" s="41"/>
      <c r="AZ7027" s="41"/>
      <c r="BA7027" s="41"/>
      <c r="BB7027" s="41"/>
      <c r="BC7027" s="41"/>
      <c r="BD7027" s="41"/>
      <c r="BE7027" s="41"/>
      <c r="BF7027" s="41"/>
      <c r="BG7027" s="41"/>
      <c r="BH7027" s="41"/>
      <c r="BI7027" s="41"/>
      <c r="BJ7027" s="41"/>
      <c r="BK7027" s="41"/>
      <c r="BL7027" s="41"/>
      <c r="BM7027" s="41"/>
      <c r="BN7027" s="41"/>
      <c r="BO7027" s="41"/>
      <c r="BP7027" s="108"/>
      <c r="CG7027" s="102"/>
      <c r="CI7027" s="45"/>
    </row>
    <row r="7028" spans="37:87" ht="13" customHeight="1">
      <c r="AK7028" s="114"/>
      <c r="AL7028" s="41"/>
      <c r="AM7028" s="41"/>
      <c r="AN7028" s="41"/>
      <c r="AO7028" s="41"/>
      <c r="AP7028" s="41"/>
      <c r="AQ7028" s="41"/>
      <c r="AR7028" s="41"/>
      <c r="AS7028" s="41"/>
      <c r="AT7028" s="41"/>
      <c r="AU7028" s="41"/>
      <c r="AV7028" s="41"/>
      <c r="AW7028" s="41"/>
      <c r="AX7028" s="41"/>
      <c r="AY7028" s="41"/>
      <c r="AZ7028" s="41"/>
      <c r="BA7028" s="41"/>
      <c r="BB7028" s="41"/>
      <c r="BC7028" s="41"/>
      <c r="BD7028" s="41"/>
      <c r="BE7028" s="41"/>
      <c r="BF7028" s="41"/>
      <c r="BG7028" s="41"/>
      <c r="BH7028" s="41"/>
      <c r="BI7028" s="41"/>
      <c r="BJ7028" s="41"/>
      <c r="BK7028" s="41"/>
      <c r="BL7028" s="41"/>
      <c r="BM7028" s="41"/>
      <c r="BN7028" s="41"/>
      <c r="BO7028" s="41"/>
      <c r="BP7028" s="108"/>
      <c r="CG7028" s="102"/>
      <c r="CI7028" s="45"/>
    </row>
    <row r="7029" spans="37:87" ht="13" customHeight="1">
      <c r="AK7029" s="114"/>
      <c r="AL7029" s="41"/>
      <c r="AM7029" s="41"/>
      <c r="AN7029" s="41"/>
      <c r="AO7029" s="41"/>
      <c r="AP7029" s="41"/>
      <c r="AQ7029" s="41"/>
      <c r="AR7029" s="41"/>
      <c r="AS7029" s="41"/>
      <c r="AT7029" s="41"/>
      <c r="AU7029" s="41"/>
      <c r="AV7029" s="41"/>
      <c r="AW7029" s="41"/>
      <c r="AX7029" s="41"/>
      <c r="AY7029" s="41"/>
      <c r="AZ7029" s="41"/>
      <c r="BA7029" s="41"/>
      <c r="BB7029" s="41"/>
      <c r="BC7029" s="41"/>
      <c r="BD7029" s="41"/>
      <c r="BE7029" s="41"/>
      <c r="BF7029" s="41"/>
      <c r="BG7029" s="41"/>
      <c r="BH7029" s="41"/>
      <c r="BI7029" s="41"/>
      <c r="BJ7029" s="41"/>
      <c r="BK7029" s="41"/>
      <c r="BL7029" s="41"/>
      <c r="BM7029" s="41"/>
      <c r="BN7029" s="41"/>
      <c r="BO7029" s="41"/>
      <c r="BP7029" s="108"/>
      <c r="CG7029" s="102"/>
      <c r="CI7029" s="45"/>
    </row>
    <row r="7030" spans="37:87" ht="13" customHeight="1">
      <c r="AK7030" s="114"/>
      <c r="AL7030" s="41"/>
      <c r="AM7030" s="41"/>
      <c r="AN7030" s="41"/>
      <c r="AO7030" s="41"/>
      <c r="AP7030" s="41"/>
      <c r="AQ7030" s="41"/>
      <c r="AR7030" s="41"/>
      <c r="AS7030" s="41"/>
      <c r="AT7030" s="41"/>
      <c r="AU7030" s="41"/>
      <c r="AV7030" s="41"/>
      <c r="AW7030" s="41"/>
      <c r="AX7030" s="41"/>
      <c r="AY7030" s="41"/>
      <c r="AZ7030" s="41"/>
      <c r="BA7030" s="41"/>
      <c r="BB7030" s="41"/>
      <c r="BC7030" s="41"/>
      <c r="BD7030" s="41"/>
      <c r="BE7030" s="41"/>
      <c r="BF7030" s="41"/>
      <c r="BG7030" s="41"/>
      <c r="BH7030" s="41"/>
      <c r="BI7030" s="41"/>
      <c r="BJ7030" s="41"/>
      <c r="BK7030" s="41"/>
      <c r="BL7030" s="41"/>
      <c r="BM7030" s="41"/>
      <c r="BN7030" s="41"/>
      <c r="BO7030" s="41"/>
      <c r="BP7030" s="108"/>
      <c r="CG7030" s="102"/>
      <c r="CI7030" s="45"/>
    </row>
    <row r="7031" spans="37:87" ht="13" customHeight="1">
      <c r="AK7031" s="114"/>
      <c r="AL7031" s="41"/>
      <c r="AM7031" s="41"/>
      <c r="AN7031" s="41"/>
      <c r="AO7031" s="41"/>
      <c r="AP7031" s="41"/>
      <c r="AQ7031" s="41"/>
      <c r="AR7031" s="41"/>
      <c r="AS7031" s="41"/>
      <c r="AT7031" s="41"/>
      <c r="AU7031" s="41"/>
      <c r="AV7031" s="41"/>
      <c r="AW7031" s="41"/>
      <c r="AX7031" s="41"/>
      <c r="AY7031" s="41"/>
      <c r="AZ7031" s="41"/>
      <c r="BA7031" s="41"/>
      <c r="BB7031" s="41"/>
      <c r="BC7031" s="41"/>
      <c r="BD7031" s="41"/>
      <c r="BE7031" s="41"/>
      <c r="BF7031" s="41"/>
      <c r="BG7031" s="41"/>
      <c r="BH7031" s="41"/>
      <c r="BI7031" s="41"/>
      <c r="BJ7031" s="41"/>
      <c r="BK7031" s="41"/>
      <c r="BL7031" s="41"/>
      <c r="BM7031" s="41"/>
      <c r="BN7031" s="41"/>
      <c r="BO7031" s="41"/>
      <c r="BP7031" s="108"/>
      <c r="CG7031" s="102"/>
      <c r="CI7031" s="45"/>
    </row>
    <row r="7032" spans="37:87" ht="13" customHeight="1">
      <c r="AK7032" s="114"/>
      <c r="AL7032" s="41"/>
      <c r="AM7032" s="41"/>
      <c r="AN7032" s="41"/>
      <c r="AO7032" s="41"/>
      <c r="AP7032" s="41"/>
      <c r="AQ7032" s="41"/>
      <c r="AR7032" s="41"/>
      <c r="AS7032" s="41"/>
      <c r="AT7032" s="41"/>
      <c r="AU7032" s="41"/>
      <c r="AV7032" s="41"/>
      <c r="AW7032" s="41"/>
      <c r="AX7032" s="41"/>
      <c r="AY7032" s="41"/>
      <c r="AZ7032" s="41"/>
      <c r="BA7032" s="41"/>
      <c r="BB7032" s="41"/>
      <c r="BC7032" s="41"/>
      <c r="BD7032" s="41"/>
      <c r="BE7032" s="41"/>
      <c r="BF7032" s="41"/>
      <c r="BG7032" s="41"/>
      <c r="BH7032" s="41"/>
      <c r="BI7032" s="41"/>
      <c r="BJ7032" s="41"/>
      <c r="BK7032" s="41"/>
      <c r="BL7032" s="41"/>
      <c r="BM7032" s="41"/>
      <c r="BN7032" s="41"/>
      <c r="BO7032" s="41"/>
      <c r="BP7032" s="108"/>
      <c r="CG7032" s="102"/>
      <c r="CI7032" s="45"/>
    </row>
    <row r="7033" spans="37:87" ht="13" customHeight="1">
      <c r="AK7033" s="114"/>
      <c r="AL7033" s="41"/>
      <c r="AM7033" s="41"/>
      <c r="AN7033" s="41"/>
      <c r="AO7033" s="41"/>
      <c r="AP7033" s="41"/>
      <c r="AQ7033" s="41"/>
      <c r="AR7033" s="41"/>
      <c r="AS7033" s="41"/>
      <c r="AT7033" s="41"/>
      <c r="AU7033" s="41"/>
      <c r="AV7033" s="41"/>
      <c r="AW7033" s="41"/>
      <c r="AX7033" s="41"/>
      <c r="AY7033" s="41"/>
      <c r="AZ7033" s="41"/>
      <c r="BA7033" s="41"/>
      <c r="BB7033" s="41"/>
      <c r="BC7033" s="41"/>
      <c r="BD7033" s="41"/>
      <c r="BE7033" s="41"/>
      <c r="BF7033" s="41"/>
      <c r="BG7033" s="41"/>
      <c r="BH7033" s="41"/>
      <c r="BI7033" s="41"/>
      <c r="BJ7033" s="41"/>
      <c r="BK7033" s="41"/>
      <c r="BL7033" s="41"/>
      <c r="BM7033" s="41"/>
      <c r="BN7033" s="41"/>
      <c r="BO7033" s="41"/>
      <c r="BP7033" s="108"/>
      <c r="CG7033" s="102"/>
      <c r="CI7033" s="45"/>
    </row>
    <row r="7034" spans="37:87" ht="13" customHeight="1">
      <c r="AK7034" s="114"/>
      <c r="AL7034" s="41"/>
      <c r="AM7034" s="41"/>
      <c r="AN7034" s="41"/>
      <c r="AO7034" s="41"/>
      <c r="AP7034" s="41"/>
      <c r="AQ7034" s="41"/>
      <c r="AR7034" s="41"/>
      <c r="AS7034" s="41"/>
      <c r="AT7034" s="41"/>
      <c r="AU7034" s="41"/>
      <c r="AV7034" s="41"/>
      <c r="AW7034" s="41"/>
      <c r="AX7034" s="41"/>
      <c r="AY7034" s="41"/>
      <c r="AZ7034" s="41"/>
      <c r="BA7034" s="41"/>
      <c r="BB7034" s="41"/>
      <c r="BC7034" s="41"/>
      <c r="BD7034" s="41"/>
      <c r="BE7034" s="41"/>
      <c r="BF7034" s="41"/>
      <c r="BG7034" s="41"/>
      <c r="BH7034" s="41"/>
      <c r="BI7034" s="41"/>
      <c r="BJ7034" s="41"/>
      <c r="BK7034" s="41"/>
      <c r="BL7034" s="41"/>
      <c r="BM7034" s="41"/>
      <c r="BN7034" s="41"/>
      <c r="BO7034" s="41"/>
      <c r="BP7034" s="108"/>
      <c r="CG7034" s="102"/>
      <c r="CI7034" s="45"/>
    </row>
    <row r="7035" spans="37:87" ht="13" customHeight="1">
      <c r="AK7035" s="114"/>
      <c r="AL7035" s="41"/>
      <c r="AM7035" s="41"/>
      <c r="AN7035" s="41"/>
      <c r="AO7035" s="41"/>
      <c r="AP7035" s="41"/>
      <c r="AQ7035" s="41"/>
      <c r="AR7035" s="41"/>
      <c r="AS7035" s="41"/>
      <c r="AT7035" s="41"/>
      <c r="AU7035" s="41"/>
      <c r="AV7035" s="41"/>
      <c r="AW7035" s="41"/>
      <c r="AX7035" s="41"/>
      <c r="AY7035" s="41"/>
      <c r="AZ7035" s="41"/>
      <c r="BA7035" s="41"/>
      <c r="BB7035" s="41"/>
      <c r="BC7035" s="41"/>
      <c r="BD7035" s="41"/>
      <c r="BE7035" s="41"/>
      <c r="BF7035" s="41"/>
      <c r="BG7035" s="41"/>
      <c r="BH7035" s="41"/>
      <c r="BI7035" s="41"/>
      <c r="BJ7035" s="41"/>
      <c r="BK7035" s="41"/>
      <c r="BL7035" s="41"/>
      <c r="BM7035" s="41"/>
      <c r="BN7035" s="41"/>
      <c r="BO7035" s="41"/>
      <c r="BP7035" s="108"/>
      <c r="CG7035" s="102"/>
      <c r="CI7035" s="45"/>
    </row>
    <row r="7036" spans="37:87" ht="13" customHeight="1">
      <c r="AK7036" s="114"/>
      <c r="AL7036" s="41"/>
      <c r="AM7036" s="41"/>
      <c r="AN7036" s="41"/>
      <c r="AO7036" s="41"/>
      <c r="AP7036" s="41"/>
      <c r="AQ7036" s="41"/>
      <c r="AR7036" s="41"/>
      <c r="AS7036" s="41"/>
      <c r="AT7036" s="41"/>
      <c r="AU7036" s="41"/>
      <c r="AV7036" s="41"/>
      <c r="AW7036" s="41"/>
      <c r="AX7036" s="41"/>
      <c r="AY7036" s="41"/>
      <c r="AZ7036" s="41"/>
      <c r="BA7036" s="41"/>
      <c r="BB7036" s="41"/>
      <c r="BC7036" s="41"/>
      <c r="BD7036" s="41"/>
      <c r="BE7036" s="41"/>
      <c r="BF7036" s="41"/>
      <c r="BG7036" s="41"/>
      <c r="BH7036" s="41"/>
      <c r="BI7036" s="41"/>
      <c r="BJ7036" s="41"/>
      <c r="BK7036" s="41"/>
      <c r="BL7036" s="41"/>
      <c r="BM7036" s="41"/>
      <c r="BN7036" s="41"/>
      <c r="BO7036" s="41"/>
      <c r="BP7036" s="108"/>
      <c r="CG7036" s="102"/>
      <c r="CI7036" s="45"/>
    </row>
    <row r="7037" spans="37:87" ht="13" customHeight="1">
      <c r="AK7037" s="114"/>
      <c r="AL7037" s="41"/>
      <c r="AM7037" s="41"/>
      <c r="AN7037" s="41"/>
      <c r="AO7037" s="41"/>
      <c r="AP7037" s="41"/>
      <c r="AQ7037" s="41"/>
      <c r="AR7037" s="41"/>
      <c r="AS7037" s="41"/>
      <c r="AT7037" s="41"/>
      <c r="AU7037" s="41"/>
      <c r="AV7037" s="41"/>
      <c r="AW7037" s="41"/>
      <c r="AX7037" s="41"/>
      <c r="AY7037" s="41"/>
      <c r="AZ7037" s="41"/>
      <c r="BA7037" s="41"/>
      <c r="BB7037" s="41"/>
      <c r="BC7037" s="41"/>
      <c r="BD7037" s="41"/>
      <c r="BE7037" s="41"/>
      <c r="BF7037" s="41"/>
      <c r="BG7037" s="41"/>
      <c r="BH7037" s="41"/>
      <c r="BI7037" s="41"/>
      <c r="BJ7037" s="41"/>
      <c r="BK7037" s="41"/>
      <c r="BL7037" s="41"/>
      <c r="BM7037" s="41"/>
      <c r="BN7037" s="41"/>
      <c r="BO7037" s="41"/>
      <c r="BP7037" s="108"/>
      <c r="CG7037" s="102"/>
      <c r="CI7037" s="45"/>
    </row>
    <row r="7038" spans="37:87" ht="13" customHeight="1">
      <c r="AK7038" s="114"/>
      <c r="AL7038" s="41"/>
      <c r="AM7038" s="41"/>
      <c r="AN7038" s="41"/>
      <c r="AO7038" s="41"/>
      <c r="AP7038" s="41"/>
      <c r="AQ7038" s="41"/>
      <c r="AR7038" s="41"/>
      <c r="AS7038" s="41"/>
      <c r="AT7038" s="41"/>
      <c r="AU7038" s="41"/>
      <c r="AV7038" s="41"/>
      <c r="AW7038" s="41"/>
      <c r="AX7038" s="41"/>
      <c r="AY7038" s="41"/>
      <c r="AZ7038" s="41"/>
      <c r="BA7038" s="41"/>
      <c r="BB7038" s="41"/>
      <c r="BC7038" s="41"/>
      <c r="BD7038" s="41"/>
      <c r="BE7038" s="41"/>
      <c r="BF7038" s="41"/>
      <c r="BG7038" s="41"/>
      <c r="BH7038" s="41"/>
      <c r="BI7038" s="41"/>
      <c r="BJ7038" s="41"/>
      <c r="BK7038" s="41"/>
      <c r="BL7038" s="41"/>
      <c r="BM7038" s="41"/>
      <c r="BN7038" s="41"/>
      <c r="BO7038" s="41"/>
      <c r="BP7038" s="108"/>
      <c r="CG7038" s="102"/>
      <c r="CI7038" s="45"/>
    </row>
    <row r="7039" spans="37:87" ht="13" customHeight="1">
      <c r="AK7039" s="114"/>
      <c r="AL7039" s="41"/>
      <c r="AM7039" s="41"/>
      <c r="AN7039" s="41"/>
      <c r="AO7039" s="41"/>
      <c r="AP7039" s="41"/>
      <c r="AQ7039" s="41"/>
      <c r="AR7039" s="41"/>
      <c r="AS7039" s="41"/>
      <c r="AT7039" s="41"/>
      <c r="AU7039" s="41"/>
      <c r="AV7039" s="41"/>
      <c r="AW7039" s="41"/>
      <c r="AX7039" s="41"/>
      <c r="AY7039" s="41"/>
      <c r="AZ7039" s="41"/>
      <c r="BA7039" s="41"/>
      <c r="BB7039" s="41"/>
      <c r="BC7039" s="41"/>
      <c r="BD7039" s="41"/>
      <c r="BE7039" s="41"/>
      <c r="BF7039" s="41"/>
      <c r="BG7039" s="41"/>
      <c r="BH7039" s="41"/>
      <c r="BI7039" s="41"/>
      <c r="BJ7039" s="41"/>
      <c r="BK7039" s="41"/>
      <c r="BL7039" s="41"/>
      <c r="BM7039" s="41"/>
      <c r="BN7039" s="41"/>
      <c r="BO7039" s="41"/>
      <c r="BP7039" s="108"/>
      <c r="CG7039" s="102"/>
      <c r="CI7039" s="45"/>
    </row>
    <row r="7040" spans="37:87" ht="13" customHeight="1">
      <c r="AK7040" s="114"/>
      <c r="AL7040" s="41"/>
      <c r="AM7040" s="41"/>
      <c r="AN7040" s="41"/>
      <c r="AO7040" s="41"/>
      <c r="AP7040" s="41"/>
      <c r="AQ7040" s="41"/>
      <c r="AR7040" s="41"/>
      <c r="AS7040" s="41"/>
      <c r="AT7040" s="41"/>
      <c r="AU7040" s="41"/>
      <c r="AV7040" s="41"/>
      <c r="AW7040" s="41"/>
      <c r="AX7040" s="41"/>
      <c r="AY7040" s="41"/>
      <c r="AZ7040" s="41"/>
      <c r="BA7040" s="41"/>
      <c r="BB7040" s="41"/>
      <c r="BC7040" s="41"/>
      <c r="BD7040" s="41"/>
      <c r="BE7040" s="41"/>
      <c r="BF7040" s="41"/>
      <c r="BG7040" s="41"/>
      <c r="BH7040" s="41"/>
      <c r="BI7040" s="41"/>
      <c r="BJ7040" s="41"/>
      <c r="BK7040" s="41"/>
      <c r="BL7040" s="41"/>
      <c r="BM7040" s="41"/>
      <c r="BN7040" s="41"/>
      <c r="BO7040" s="41"/>
      <c r="BP7040" s="108"/>
      <c r="CG7040" s="102"/>
      <c r="CI7040" s="45"/>
    </row>
    <row r="7041" spans="37:87" ht="13" customHeight="1">
      <c r="AK7041" s="114"/>
      <c r="AL7041" s="41"/>
      <c r="AM7041" s="41"/>
      <c r="AN7041" s="41"/>
      <c r="AO7041" s="41"/>
      <c r="AP7041" s="41"/>
      <c r="AQ7041" s="41"/>
      <c r="AR7041" s="41"/>
      <c r="AS7041" s="41"/>
      <c r="AT7041" s="41"/>
      <c r="AU7041" s="41"/>
      <c r="AV7041" s="41"/>
      <c r="AW7041" s="41"/>
      <c r="AX7041" s="41"/>
      <c r="AY7041" s="41"/>
      <c r="AZ7041" s="41"/>
      <c r="BA7041" s="41"/>
      <c r="BB7041" s="41"/>
      <c r="BC7041" s="41"/>
      <c r="BD7041" s="41"/>
      <c r="BE7041" s="41"/>
      <c r="BF7041" s="41"/>
      <c r="BG7041" s="41"/>
      <c r="BH7041" s="41"/>
      <c r="BI7041" s="41"/>
      <c r="BJ7041" s="41"/>
      <c r="BK7041" s="41"/>
      <c r="BL7041" s="41"/>
      <c r="BM7041" s="41"/>
      <c r="BN7041" s="41"/>
      <c r="BO7041" s="41"/>
      <c r="BP7041" s="108"/>
      <c r="CG7041" s="102"/>
      <c r="CI7041" s="45"/>
    </row>
    <row r="7042" spans="37:87" ht="13" customHeight="1">
      <c r="AK7042" s="114"/>
      <c r="AL7042" s="41"/>
      <c r="AM7042" s="41"/>
      <c r="AN7042" s="41"/>
      <c r="AO7042" s="41"/>
      <c r="AP7042" s="41"/>
      <c r="AQ7042" s="41"/>
      <c r="AR7042" s="41"/>
      <c r="AS7042" s="41"/>
      <c r="AT7042" s="41"/>
      <c r="AU7042" s="41"/>
      <c r="AV7042" s="41"/>
      <c r="AW7042" s="41"/>
      <c r="AX7042" s="41"/>
      <c r="AY7042" s="41"/>
      <c r="AZ7042" s="41"/>
      <c r="BA7042" s="41"/>
      <c r="BB7042" s="41"/>
      <c r="BC7042" s="41"/>
      <c r="BD7042" s="41"/>
      <c r="BE7042" s="41"/>
      <c r="BF7042" s="41"/>
      <c r="BG7042" s="41"/>
      <c r="BH7042" s="41"/>
      <c r="BI7042" s="41"/>
      <c r="BJ7042" s="41"/>
      <c r="BK7042" s="41"/>
      <c r="BL7042" s="41"/>
      <c r="BM7042" s="41"/>
      <c r="BN7042" s="41"/>
      <c r="BO7042" s="41"/>
      <c r="BP7042" s="108"/>
      <c r="CG7042" s="102"/>
      <c r="CI7042" s="45"/>
    </row>
    <row r="7043" spans="37:87" ht="13" customHeight="1">
      <c r="AK7043" s="114"/>
      <c r="AL7043" s="41"/>
      <c r="AM7043" s="41"/>
      <c r="AN7043" s="41"/>
      <c r="AO7043" s="41"/>
      <c r="AP7043" s="41"/>
      <c r="AQ7043" s="41"/>
      <c r="AR7043" s="41"/>
      <c r="AS7043" s="41"/>
      <c r="AT7043" s="41"/>
      <c r="AU7043" s="41"/>
      <c r="AV7043" s="41"/>
      <c r="AW7043" s="41"/>
      <c r="AX7043" s="41"/>
      <c r="AY7043" s="41"/>
      <c r="AZ7043" s="41"/>
      <c r="BA7043" s="41"/>
      <c r="BB7043" s="41"/>
      <c r="BC7043" s="41"/>
      <c r="BD7043" s="41"/>
      <c r="BE7043" s="41"/>
      <c r="BF7043" s="41"/>
      <c r="BG7043" s="41"/>
      <c r="BH7043" s="41"/>
      <c r="BI7043" s="41"/>
      <c r="BJ7043" s="41"/>
      <c r="BK7043" s="41"/>
      <c r="BL7043" s="41"/>
      <c r="BM7043" s="41"/>
      <c r="BN7043" s="41"/>
      <c r="BO7043" s="41"/>
      <c r="BP7043" s="108"/>
      <c r="CG7043" s="102"/>
      <c r="CI7043" s="45"/>
    </row>
    <row r="7044" spans="37:87" ht="13" customHeight="1">
      <c r="AK7044" s="114"/>
      <c r="AL7044" s="41"/>
      <c r="AM7044" s="41"/>
      <c r="AN7044" s="41"/>
      <c r="AO7044" s="41"/>
      <c r="AP7044" s="41"/>
      <c r="AQ7044" s="41"/>
      <c r="AR7044" s="41"/>
      <c r="AS7044" s="41"/>
      <c r="AT7044" s="41"/>
      <c r="AU7044" s="41"/>
      <c r="AV7044" s="41"/>
      <c r="AW7044" s="41"/>
      <c r="AX7044" s="41"/>
      <c r="AY7044" s="41"/>
      <c r="AZ7044" s="41"/>
      <c r="BA7044" s="41"/>
      <c r="BB7044" s="41"/>
      <c r="BC7044" s="41"/>
      <c r="BD7044" s="41"/>
      <c r="BE7044" s="41"/>
      <c r="BF7044" s="41"/>
      <c r="BG7044" s="41"/>
      <c r="BH7044" s="41"/>
      <c r="BI7044" s="41"/>
      <c r="BJ7044" s="41"/>
      <c r="BK7044" s="41"/>
      <c r="BL7044" s="41"/>
      <c r="BM7044" s="41"/>
      <c r="BN7044" s="41"/>
      <c r="BO7044" s="41"/>
      <c r="BP7044" s="108"/>
      <c r="CG7044" s="102"/>
      <c r="CI7044" s="45"/>
    </row>
    <row r="7045" spans="37:87" ht="13" customHeight="1">
      <c r="AK7045" s="114"/>
      <c r="AL7045" s="41"/>
      <c r="AM7045" s="41"/>
      <c r="AN7045" s="41"/>
      <c r="AO7045" s="41"/>
      <c r="AP7045" s="41"/>
      <c r="AQ7045" s="41"/>
      <c r="AR7045" s="41"/>
      <c r="AS7045" s="41"/>
      <c r="AT7045" s="41"/>
      <c r="AU7045" s="41"/>
      <c r="AV7045" s="41"/>
      <c r="AW7045" s="41"/>
      <c r="AX7045" s="41"/>
      <c r="AY7045" s="41"/>
      <c r="AZ7045" s="41"/>
      <c r="BA7045" s="41"/>
      <c r="BB7045" s="41"/>
      <c r="BC7045" s="41"/>
      <c r="BD7045" s="41"/>
      <c r="BE7045" s="41"/>
      <c r="BF7045" s="41"/>
      <c r="BG7045" s="41"/>
      <c r="BH7045" s="41"/>
      <c r="BI7045" s="41"/>
      <c r="BJ7045" s="41"/>
      <c r="BK7045" s="41"/>
      <c r="BL7045" s="41"/>
      <c r="BM7045" s="41"/>
      <c r="BN7045" s="41"/>
      <c r="BO7045" s="41"/>
      <c r="BP7045" s="108"/>
      <c r="CG7045" s="102"/>
      <c r="CI7045" s="45"/>
    </row>
    <row r="7046" spans="37:87" ht="13" customHeight="1">
      <c r="AK7046" s="114"/>
      <c r="AL7046" s="41"/>
      <c r="AM7046" s="41"/>
      <c r="AN7046" s="41"/>
      <c r="AO7046" s="41"/>
      <c r="AP7046" s="41"/>
      <c r="AQ7046" s="41"/>
      <c r="AR7046" s="41"/>
      <c r="AS7046" s="41"/>
      <c r="AT7046" s="41"/>
      <c r="AU7046" s="41"/>
      <c r="AV7046" s="41"/>
      <c r="AW7046" s="41"/>
      <c r="AX7046" s="41"/>
      <c r="AY7046" s="41"/>
      <c r="AZ7046" s="41"/>
      <c r="BA7046" s="41"/>
      <c r="BB7046" s="41"/>
      <c r="BC7046" s="41"/>
      <c r="BD7046" s="41"/>
      <c r="BE7046" s="41"/>
      <c r="BF7046" s="41"/>
      <c r="BG7046" s="41"/>
      <c r="BH7046" s="41"/>
      <c r="BI7046" s="41"/>
      <c r="BJ7046" s="41"/>
      <c r="BK7046" s="41"/>
      <c r="BL7046" s="41"/>
      <c r="BM7046" s="41"/>
      <c r="BN7046" s="41"/>
      <c r="BO7046" s="41"/>
      <c r="BP7046" s="108"/>
      <c r="CG7046" s="102"/>
      <c r="CI7046" s="45"/>
    </row>
    <row r="7047" spans="37:87" ht="13" customHeight="1">
      <c r="AK7047" s="114"/>
      <c r="AL7047" s="41"/>
      <c r="AM7047" s="41"/>
      <c r="AN7047" s="41"/>
      <c r="AO7047" s="41"/>
      <c r="AP7047" s="41"/>
      <c r="AQ7047" s="41"/>
      <c r="AR7047" s="41"/>
      <c r="AS7047" s="41"/>
      <c r="AT7047" s="41"/>
      <c r="AU7047" s="41"/>
      <c r="AV7047" s="41"/>
      <c r="AW7047" s="41"/>
      <c r="AX7047" s="41"/>
      <c r="AY7047" s="41"/>
      <c r="AZ7047" s="41"/>
      <c r="BA7047" s="41"/>
      <c r="BB7047" s="41"/>
      <c r="BC7047" s="41"/>
      <c r="BD7047" s="41"/>
      <c r="BE7047" s="41"/>
      <c r="BF7047" s="41"/>
      <c r="BG7047" s="41"/>
      <c r="BH7047" s="41"/>
      <c r="BI7047" s="41"/>
      <c r="BJ7047" s="41"/>
      <c r="BK7047" s="41"/>
      <c r="BL7047" s="41"/>
      <c r="BM7047" s="41"/>
      <c r="BN7047" s="41"/>
      <c r="BO7047" s="41"/>
      <c r="BP7047" s="108"/>
      <c r="CG7047" s="102"/>
      <c r="CI7047" s="45"/>
    </row>
    <row r="7048" spans="37:87" ht="13" customHeight="1">
      <c r="AK7048" s="114"/>
      <c r="AL7048" s="41"/>
      <c r="AM7048" s="41"/>
      <c r="AN7048" s="41"/>
      <c r="AO7048" s="41"/>
      <c r="AP7048" s="41"/>
      <c r="AQ7048" s="41"/>
      <c r="AR7048" s="41"/>
      <c r="AS7048" s="41"/>
      <c r="AT7048" s="41"/>
      <c r="AU7048" s="41"/>
      <c r="AV7048" s="41"/>
      <c r="AW7048" s="41"/>
      <c r="AX7048" s="41"/>
      <c r="AY7048" s="41"/>
      <c r="AZ7048" s="41"/>
      <c r="BA7048" s="41"/>
      <c r="BB7048" s="41"/>
      <c r="BC7048" s="41"/>
      <c r="BD7048" s="41"/>
      <c r="BE7048" s="41"/>
      <c r="BF7048" s="41"/>
      <c r="BG7048" s="41"/>
      <c r="BH7048" s="41"/>
      <c r="BI7048" s="41"/>
      <c r="BJ7048" s="41"/>
      <c r="BK7048" s="41"/>
      <c r="BL7048" s="41"/>
      <c r="BM7048" s="41"/>
      <c r="BN7048" s="41"/>
      <c r="BO7048" s="41"/>
      <c r="BP7048" s="108"/>
      <c r="CG7048" s="102"/>
      <c r="CI7048" s="45"/>
    </row>
    <row r="7049" spans="37:87" ht="13" customHeight="1">
      <c r="AK7049" s="114"/>
      <c r="AL7049" s="41"/>
      <c r="AM7049" s="41"/>
      <c r="AN7049" s="41"/>
      <c r="AO7049" s="41"/>
      <c r="AP7049" s="41"/>
      <c r="AQ7049" s="41"/>
      <c r="AR7049" s="41"/>
      <c r="AS7049" s="41"/>
      <c r="AT7049" s="41"/>
      <c r="AU7049" s="41"/>
      <c r="AV7049" s="41"/>
      <c r="AW7049" s="41"/>
      <c r="AX7049" s="41"/>
      <c r="AY7049" s="41"/>
      <c r="AZ7049" s="41"/>
      <c r="BA7049" s="41"/>
      <c r="BB7049" s="41"/>
      <c r="BC7049" s="41"/>
      <c r="BD7049" s="41"/>
      <c r="BE7049" s="41"/>
      <c r="BF7049" s="41"/>
      <c r="BG7049" s="41"/>
      <c r="BH7049" s="41"/>
      <c r="BI7049" s="41"/>
      <c r="BJ7049" s="41"/>
      <c r="BK7049" s="41"/>
      <c r="BL7049" s="41"/>
      <c r="BM7049" s="41"/>
      <c r="BN7049" s="41"/>
      <c r="BO7049" s="41"/>
      <c r="BP7049" s="108"/>
      <c r="CG7049" s="102"/>
      <c r="CI7049" s="45"/>
    </row>
    <row r="7050" spans="37:87" ht="13" customHeight="1">
      <c r="AK7050" s="114"/>
      <c r="AL7050" s="41"/>
      <c r="AM7050" s="41"/>
      <c r="AN7050" s="41"/>
      <c r="AO7050" s="41"/>
      <c r="AP7050" s="41"/>
      <c r="AQ7050" s="41"/>
      <c r="AR7050" s="41"/>
      <c r="AS7050" s="41"/>
      <c r="AT7050" s="41"/>
      <c r="AU7050" s="41"/>
      <c r="AV7050" s="41"/>
      <c r="AW7050" s="41"/>
      <c r="AX7050" s="41"/>
      <c r="AY7050" s="41"/>
      <c r="AZ7050" s="41"/>
      <c r="BA7050" s="41"/>
      <c r="BB7050" s="41"/>
      <c r="BC7050" s="41"/>
      <c r="BD7050" s="41"/>
      <c r="BE7050" s="41"/>
      <c r="BF7050" s="41"/>
      <c r="BG7050" s="41"/>
      <c r="BH7050" s="41"/>
      <c r="BI7050" s="41"/>
      <c r="BJ7050" s="41"/>
      <c r="BK7050" s="41"/>
      <c r="BL7050" s="41"/>
      <c r="BM7050" s="41"/>
      <c r="BN7050" s="41"/>
      <c r="BO7050" s="41"/>
      <c r="BP7050" s="108"/>
      <c r="CG7050" s="102"/>
      <c r="CI7050" s="45"/>
    </row>
    <row r="7051" spans="37:87" ht="13" customHeight="1">
      <c r="AK7051" s="114"/>
      <c r="AL7051" s="41"/>
      <c r="AM7051" s="41"/>
      <c r="AN7051" s="41"/>
      <c r="AO7051" s="41"/>
      <c r="AP7051" s="41"/>
      <c r="AQ7051" s="41"/>
      <c r="AR7051" s="41"/>
      <c r="AS7051" s="41"/>
      <c r="AT7051" s="41"/>
      <c r="AU7051" s="41"/>
      <c r="AV7051" s="41"/>
      <c r="AW7051" s="41"/>
      <c r="AX7051" s="41"/>
      <c r="AY7051" s="41"/>
      <c r="AZ7051" s="41"/>
      <c r="BA7051" s="41"/>
      <c r="BB7051" s="41"/>
      <c r="BC7051" s="41"/>
      <c r="BD7051" s="41"/>
      <c r="BE7051" s="41"/>
      <c r="BF7051" s="41"/>
      <c r="BG7051" s="41"/>
      <c r="BH7051" s="41"/>
      <c r="BI7051" s="41"/>
      <c r="BJ7051" s="41"/>
      <c r="BK7051" s="41"/>
      <c r="BL7051" s="41"/>
      <c r="BM7051" s="41"/>
      <c r="BN7051" s="41"/>
      <c r="BO7051" s="41"/>
      <c r="BP7051" s="108"/>
      <c r="CG7051" s="102"/>
      <c r="CI7051" s="45"/>
    </row>
    <row r="7052" spans="37:87" ht="13" customHeight="1">
      <c r="AK7052" s="114"/>
      <c r="AL7052" s="41"/>
      <c r="AM7052" s="41"/>
      <c r="AN7052" s="41"/>
      <c r="AO7052" s="41"/>
      <c r="AP7052" s="41"/>
      <c r="AQ7052" s="41"/>
      <c r="AR7052" s="41"/>
      <c r="AS7052" s="41"/>
      <c r="AT7052" s="41"/>
      <c r="AU7052" s="41"/>
      <c r="AV7052" s="41"/>
      <c r="AW7052" s="41"/>
      <c r="AX7052" s="41"/>
      <c r="AY7052" s="41"/>
      <c r="AZ7052" s="41"/>
      <c r="BA7052" s="41"/>
      <c r="BB7052" s="41"/>
      <c r="BC7052" s="41"/>
      <c r="BD7052" s="41"/>
      <c r="BE7052" s="41"/>
      <c r="BF7052" s="41"/>
      <c r="BG7052" s="41"/>
      <c r="BH7052" s="41"/>
      <c r="BI7052" s="41"/>
      <c r="BJ7052" s="41"/>
      <c r="BK7052" s="41"/>
      <c r="BL7052" s="41"/>
      <c r="BM7052" s="41"/>
      <c r="BN7052" s="41"/>
      <c r="BO7052" s="41"/>
      <c r="BP7052" s="108"/>
      <c r="CG7052" s="102"/>
      <c r="CI7052" s="45"/>
    </row>
    <row r="7053" spans="37:87" ht="13" customHeight="1">
      <c r="AK7053" s="114"/>
      <c r="AL7053" s="41"/>
      <c r="AM7053" s="41"/>
      <c r="AN7053" s="41"/>
      <c r="AO7053" s="41"/>
      <c r="AP7053" s="41"/>
      <c r="AQ7053" s="41"/>
      <c r="AR7053" s="41"/>
      <c r="AS7053" s="41"/>
      <c r="AT7053" s="41"/>
      <c r="AU7053" s="41"/>
      <c r="AV7053" s="41"/>
      <c r="AW7053" s="41"/>
      <c r="AX7053" s="41"/>
      <c r="AY7053" s="41"/>
      <c r="AZ7053" s="41"/>
      <c r="BA7053" s="41"/>
      <c r="BB7053" s="41"/>
      <c r="BC7053" s="41"/>
      <c r="BD7053" s="41"/>
      <c r="BE7053" s="41"/>
      <c r="BF7053" s="41"/>
      <c r="BG7053" s="41"/>
      <c r="BH7053" s="41"/>
      <c r="BI7053" s="41"/>
      <c r="BJ7053" s="41"/>
      <c r="BK7053" s="41"/>
      <c r="BL7053" s="41"/>
      <c r="BM7053" s="41"/>
      <c r="BN7053" s="41"/>
      <c r="BO7053" s="41"/>
      <c r="BP7053" s="108"/>
      <c r="CG7053" s="102"/>
      <c r="CI7053" s="45"/>
    </row>
    <row r="7054" spans="37:87" ht="13" customHeight="1">
      <c r="AK7054" s="114"/>
      <c r="AL7054" s="41"/>
      <c r="AM7054" s="41"/>
      <c r="AN7054" s="41"/>
      <c r="AO7054" s="41"/>
      <c r="AP7054" s="41"/>
      <c r="AQ7054" s="41"/>
      <c r="AR7054" s="41"/>
      <c r="AS7054" s="41"/>
      <c r="AT7054" s="41"/>
      <c r="AU7054" s="41"/>
      <c r="AV7054" s="41"/>
      <c r="AW7054" s="41"/>
      <c r="AX7054" s="41"/>
      <c r="AY7054" s="41"/>
      <c r="AZ7054" s="41"/>
      <c r="BA7054" s="41"/>
      <c r="BB7054" s="41"/>
      <c r="BC7054" s="41"/>
      <c r="BD7054" s="41"/>
      <c r="BE7054" s="41"/>
      <c r="BF7054" s="41"/>
      <c r="BG7054" s="41"/>
      <c r="BH7054" s="41"/>
      <c r="BI7054" s="41"/>
      <c r="BJ7054" s="41"/>
      <c r="BK7054" s="41"/>
      <c r="BL7054" s="41"/>
      <c r="BM7054" s="41"/>
      <c r="BN7054" s="41"/>
      <c r="BO7054" s="41"/>
      <c r="BP7054" s="108"/>
      <c r="CG7054" s="102"/>
      <c r="CI7054" s="45"/>
    </row>
    <row r="7055" spans="37:87" ht="13" customHeight="1">
      <c r="AK7055" s="114"/>
      <c r="AL7055" s="41"/>
      <c r="AM7055" s="41"/>
      <c r="AN7055" s="41"/>
      <c r="AO7055" s="41"/>
      <c r="AP7055" s="41"/>
      <c r="AQ7055" s="41"/>
      <c r="AR7055" s="41"/>
      <c r="AS7055" s="41"/>
      <c r="AT7055" s="41"/>
      <c r="AU7055" s="41"/>
      <c r="AV7055" s="41"/>
      <c r="AW7055" s="41"/>
      <c r="AX7055" s="41"/>
      <c r="AY7055" s="41"/>
      <c r="AZ7055" s="41"/>
      <c r="BA7055" s="41"/>
      <c r="BB7055" s="41"/>
      <c r="BC7055" s="41"/>
      <c r="BD7055" s="41"/>
      <c r="BE7055" s="41"/>
      <c r="BF7055" s="41"/>
      <c r="BG7055" s="41"/>
      <c r="BH7055" s="41"/>
      <c r="BI7055" s="41"/>
      <c r="BJ7055" s="41"/>
      <c r="BK7055" s="41"/>
      <c r="BL7055" s="41"/>
      <c r="BM7055" s="41"/>
      <c r="BN7055" s="41"/>
      <c r="BO7055" s="41"/>
      <c r="BP7055" s="108"/>
      <c r="CG7055" s="102"/>
      <c r="CI7055" s="45"/>
    </row>
    <row r="7056" spans="37:87" ht="13" customHeight="1">
      <c r="AK7056" s="114"/>
      <c r="AL7056" s="41"/>
      <c r="AM7056" s="41"/>
      <c r="AN7056" s="41"/>
      <c r="AO7056" s="41"/>
      <c r="AP7056" s="41"/>
      <c r="AQ7056" s="41"/>
      <c r="AR7056" s="41"/>
      <c r="AS7056" s="41"/>
      <c r="AT7056" s="41"/>
      <c r="AU7056" s="41"/>
      <c r="AV7056" s="41"/>
      <c r="AW7056" s="41"/>
      <c r="AX7056" s="41"/>
      <c r="AY7056" s="41"/>
      <c r="AZ7056" s="41"/>
      <c r="BA7056" s="41"/>
      <c r="BB7056" s="41"/>
      <c r="BC7056" s="41"/>
      <c r="BD7056" s="41"/>
      <c r="BE7056" s="41"/>
      <c r="BF7056" s="41"/>
      <c r="BG7056" s="41"/>
      <c r="BH7056" s="41"/>
      <c r="BI7056" s="41"/>
      <c r="BJ7056" s="41"/>
      <c r="BK7056" s="41"/>
      <c r="BL7056" s="41"/>
      <c r="BM7056" s="41"/>
      <c r="BN7056" s="41"/>
      <c r="BO7056" s="41"/>
      <c r="BP7056" s="108"/>
      <c r="CG7056" s="102"/>
      <c r="CI7056" s="45"/>
    </row>
    <row r="7057" spans="37:87" ht="13" customHeight="1">
      <c r="AK7057" s="114"/>
      <c r="AL7057" s="41"/>
      <c r="AM7057" s="41"/>
      <c r="AN7057" s="41"/>
      <c r="AO7057" s="41"/>
      <c r="AP7057" s="41"/>
      <c r="AQ7057" s="41"/>
      <c r="AR7057" s="41"/>
      <c r="AS7057" s="41"/>
      <c r="AT7057" s="41"/>
      <c r="AU7057" s="41"/>
      <c r="AV7057" s="41"/>
      <c r="AW7057" s="41"/>
      <c r="AX7057" s="41"/>
      <c r="AY7057" s="41"/>
      <c r="AZ7057" s="41"/>
      <c r="BA7057" s="41"/>
      <c r="BB7057" s="41"/>
      <c r="BC7057" s="41"/>
      <c r="BD7057" s="41"/>
      <c r="BE7057" s="41"/>
      <c r="BF7057" s="41"/>
      <c r="BG7057" s="41"/>
      <c r="BH7057" s="41"/>
      <c r="BI7057" s="41"/>
      <c r="BJ7057" s="41"/>
      <c r="BK7057" s="41"/>
      <c r="BL7057" s="41"/>
      <c r="BM7057" s="41"/>
      <c r="BN7057" s="41"/>
      <c r="BO7057" s="41"/>
      <c r="BP7057" s="108"/>
      <c r="CG7057" s="102"/>
      <c r="CI7057" s="45"/>
    </row>
    <row r="7058" spans="37:87" ht="13" customHeight="1">
      <c r="AK7058" s="114"/>
      <c r="AL7058" s="41"/>
      <c r="AM7058" s="41"/>
      <c r="AN7058" s="41"/>
      <c r="AO7058" s="41"/>
      <c r="AP7058" s="41"/>
      <c r="AQ7058" s="41"/>
      <c r="AR7058" s="41"/>
      <c r="AS7058" s="41"/>
      <c r="AT7058" s="41"/>
      <c r="AU7058" s="41"/>
      <c r="AV7058" s="41"/>
      <c r="AW7058" s="41"/>
      <c r="AX7058" s="41"/>
      <c r="AY7058" s="41"/>
      <c r="AZ7058" s="41"/>
      <c r="BA7058" s="41"/>
      <c r="BB7058" s="41"/>
      <c r="BC7058" s="41"/>
      <c r="BD7058" s="41"/>
      <c r="BE7058" s="41"/>
      <c r="BF7058" s="41"/>
      <c r="BG7058" s="41"/>
      <c r="BH7058" s="41"/>
      <c r="BI7058" s="41"/>
      <c r="BJ7058" s="41"/>
      <c r="BK7058" s="41"/>
      <c r="BL7058" s="41"/>
      <c r="BM7058" s="41"/>
      <c r="BN7058" s="41"/>
      <c r="BO7058" s="41"/>
      <c r="BP7058" s="108"/>
      <c r="CG7058" s="102"/>
      <c r="CI7058" s="45"/>
    </row>
    <row r="7059" spans="37:87" ht="13" customHeight="1">
      <c r="AK7059" s="114"/>
      <c r="AL7059" s="41"/>
      <c r="AM7059" s="41"/>
      <c r="AN7059" s="41"/>
      <c r="AO7059" s="41"/>
      <c r="AP7059" s="41"/>
      <c r="AQ7059" s="41"/>
      <c r="AR7059" s="41"/>
      <c r="AS7059" s="41"/>
      <c r="AT7059" s="41"/>
      <c r="AU7059" s="41"/>
      <c r="AV7059" s="41"/>
      <c r="AW7059" s="41"/>
      <c r="AX7059" s="41"/>
      <c r="AY7059" s="41"/>
      <c r="AZ7059" s="41"/>
      <c r="BA7059" s="41"/>
      <c r="BB7059" s="41"/>
      <c r="BC7059" s="41"/>
      <c r="BD7059" s="41"/>
      <c r="BE7059" s="41"/>
      <c r="BF7059" s="41"/>
      <c r="BG7059" s="41"/>
      <c r="BH7059" s="41"/>
      <c r="BI7059" s="41"/>
      <c r="BJ7059" s="41"/>
      <c r="BK7059" s="41"/>
      <c r="BL7059" s="41"/>
      <c r="BM7059" s="41"/>
      <c r="BN7059" s="41"/>
      <c r="BO7059" s="41"/>
      <c r="BP7059" s="108"/>
      <c r="CG7059" s="102"/>
      <c r="CI7059" s="45"/>
    </row>
    <row r="7060" spans="37:87" ht="13" customHeight="1">
      <c r="AK7060" s="114"/>
      <c r="AL7060" s="41"/>
      <c r="AM7060" s="41"/>
      <c r="AN7060" s="41"/>
      <c r="AO7060" s="41"/>
      <c r="AP7060" s="41"/>
      <c r="AQ7060" s="41"/>
      <c r="AR7060" s="41"/>
      <c r="AS7060" s="41"/>
      <c r="AT7060" s="41"/>
      <c r="AU7060" s="41"/>
      <c r="AV7060" s="41"/>
      <c r="AW7060" s="41"/>
      <c r="AX7060" s="41"/>
      <c r="AY7060" s="41"/>
      <c r="AZ7060" s="41"/>
      <c r="BA7060" s="41"/>
      <c r="BB7060" s="41"/>
      <c r="BC7060" s="41"/>
      <c r="BD7060" s="41"/>
      <c r="BE7060" s="41"/>
      <c r="BF7060" s="41"/>
      <c r="BG7060" s="41"/>
      <c r="BH7060" s="41"/>
      <c r="BI7060" s="41"/>
      <c r="BJ7060" s="41"/>
      <c r="BK7060" s="41"/>
      <c r="BL7060" s="41"/>
      <c r="BM7060" s="41"/>
      <c r="BN7060" s="41"/>
      <c r="BO7060" s="41"/>
      <c r="BP7060" s="108"/>
      <c r="CG7060" s="102"/>
      <c r="CI7060" s="45"/>
    </row>
    <row r="7061" spans="37:87" ht="13" customHeight="1">
      <c r="AK7061" s="114"/>
      <c r="AL7061" s="41"/>
      <c r="AM7061" s="41"/>
      <c r="AN7061" s="41"/>
      <c r="AO7061" s="41"/>
      <c r="AP7061" s="41"/>
      <c r="AQ7061" s="41"/>
      <c r="AR7061" s="41"/>
      <c r="AS7061" s="41"/>
      <c r="AT7061" s="41"/>
      <c r="AU7061" s="41"/>
      <c r="AV7061" s="41"/>
      <c r="AW7061" s="41"/>
      <c r="AX7061" s="41"/>
      <c r="AY7061" s="41"/>
      <c r="AZ7061" s="41"/>
      <c r="BA7061" s="41"/>
      <c r="BB7061" s="41"/>
      <c r="BC7061" s="41"/>
      <c r="BD7061" s="41"/>
      <c r="BE7061" s="41"/>
      <c r="BF7061" s="41"/>
      <c r="BG7061" s="41"/>
      <c r="BH7061" s="41"/>
      <c r="BI7061" s="41"/>
      <c r="BJ7061" s="41"/>
      <c r="BK7061" s="41"/>
      <c r="BL7061" s="41"/>
      <c r="BM7061" s="41"/>
      <c r="BN7061" s="41"/>
      <c r="BO7061" s="41"/>
      <c r="BP7061" s="108"/>
      <c r="CG7061" s="102"/>
      <c r="CI7061" s="45"/>
    </row>
    <row r="7062" spans="37:87" ht="13" customHeight="1">
      <c r="AK7062" s="114"/>
      <c r="AL7062" s="41"/>
      <c r="AM7062" s="41"/>
      <c r="AN7062" s="41"/>
      <c r="AO7062" s="41"/>
      <c r="AP7062" s="41"/>
      <c r="AQ7062" s="41"/>
      <c r="AR7062" s="41"/>
      <c r="AS7062" s="41"/>
      <c r="AT7062" s="41"/>
      <c r="AU7062" s="41"/>
      <c r="AV7062" s="41"/>
      <c r="AW7062" s="41"/>
      <c r="AX7062" s="41"/>
      <c r="AY7062" s="41"/>
      <c r="AZ7062" s="41"/>
      <c r="BA7062" s="41"/>
      <c r="BB7062" s="41"/>
      <c r="BC7062" s="41"/>
      <c r="BD7062" s="41"/>
      <c r="BE7062" s="41"/>
      <c r="BF7062" s="41"/>
      <c r="BG7062" s="41"/>
      <c r="BH7062" s="41"/>
      <c r="BI7062" s="41"/>
      <c r="BJ7062" s="41"/>
      <c r="BK7062" s="41"/>
      <c r="BL7062" s="41"/>
      <c r="BM7062" s="41"/>
      <c r="BN7062" s="41"/>
      <c r="BO7062" s="41"/>
      <c r="BP7062" s="108"/>
      <c r="CG7062" s="102"/>
      <c r="CI7062" s="45"/>
    </row>
    <row r="7063" spans="37:87" ht="13" customHeight="1">
      <c r="AK7063" s="114"/>
      <c r="AL7063" s="41"/>
      <c r="AM7063" s="41"/>
      <c r="AN7063" s="41"/>
      <c r="AO7063" s="41"/>
      <c r="AP7063" s="41"/>
      <c r="AQ7063" s="41"/>
      <c r="AR7063" s="41"/>
      <c r="AS7063" s="41"/>
      <c r="AT7063" s="41"/>
      <c r="AU7063" s="41"/>
      <c r="AV7063" s="41"/>
      <c r="AW7063" s="41"/>
      <c r="AX7063" s="41"/>
      <c r="AY7063" s="41"/>
      <c r="AZ7063" s="41"/>
      <c r="BA7063" s="41"/>
      <c r="BB7063" s="41"/>
      <c r="BC7063" s="41"/>
      <c r="BD7063" s="41"/>
      <c r="BE7063" s="41"/>
      <c r="BF7063" s="41"/>
      <c r="BG7063" s="41"/>
      <c r="BH7063" s="41"/>
      <c r="BI7063" s="41"/>
      <c r="BJ7063" s="41"/>
      <c r="BK7063" s="41"/>
      <c r="BL7063" s="41"/>
      <c r="BM7063" s="41"/>
      <c r="BN7063" s="41"/>
      <c r="BO7063" s="41"/>
      <c r="BP7063" s="108"/>
      <c r="CG7063" s="102"/>
      <c r="CI7063" s="45"/>
    </row>
    <row r="7064" spans="37:87" ht="13" customHeight="1">
      <c r="AK7064" s="114"/>
      <c r="AL7064" s="41"/>
      <c r="AM7064" s="41"/>
      <c r="AN7064" s="41"/>
      <c r="AO7064" s="41"/>
      <c r="AP7064" s="41"/>
      <c r="AQ7064" s="41"/>
      <c r="AR7064" s="41"/>
      <c r="AS7064" s="41"/>
      <c r="AT7064" s="41"/>
      <c r="AU7064" s="41"/>
      <c r="AV7064" s="41"/>
      <c r="AW7064" s="41"/>
      <c r="AX7064" s="41"/>
      <c r="AY7064" s="41"/>
      <c r="AZ7064" s="41"/>
      <c r="BA7064" s="41"/>
      <c r="BB7064" s="41"/>
      <c r="BC7064" s="41"/>
      <c r="BD7064" s="41"/>
      <c r="BE7064" s="41"/>
      <c r="BF7064" s="41"/>
      <c r="BG7064" s="41"/>
      <c r="BH7064" s="41"/>
      <c r="BI7064" s="41"/>
      <c r="BJ7064" s="41"/>
      <c r="BK7064" s="41"/>
      <c r="BL7064" s="41"/>
      <c r="BM7064" s="41"/>
      <c r="BN7064" s="41"/>
      <c r="BO7064" s="41"/>
      <c r="BP7064" s="108"/>
      <c r="CG7064" s="102"/>
      <c r="CI7064" s="45"/>
    </row>
    <row r="7065" spans="37:87" ht="13" customHeight="1">
      <c r="AK7065" s="114"/>
      <c r="AL7065" s="41"/>
      <c r="AM7065" s="41"/>
      <c r="AN7065" s="41"/>
      <c r="AO7065" s="41"/>
      <c r="AP7065" s="41"/>
      <c r="AQ7065" s="41"/>
      <c r="AR7065" s="41"/>
      <c r="AS7065" s="41"/>
      <c r="AT7065" s="41"/>
      <c r="AU7065" s="41"/>
      <c r="AV7065" s="41"/>
      <c r="AW7065" s="41"/>
      <c r="AX7065" s="41"/>
      <c r="AY7065" s="41"/>
      <c r="AZ7065" s="41"/>
      <c r="BA7065" s="41"/>
      <c r="BB7065" s="41"/>
      <c r="BC7065" s="41"/>
      <c r="BD7065" s="41"/>
      <c r="BE7065" s="41"/>
      <c r="BF7065" s="41"/>
      <c r="BG7065" s="41"/>
      <c r="BH7065" s="41"/>
      <c r="BI7065" s="41"/>
      <c r="BJ7065" s="41"/>
      <c r="BK7065" s="41"/>
      <c r="BL7065" s="41"/>
      <c r="BM7065" s="41"/>
      <c r="BN7065" s="41"/>
      <c r="BO7065" s="41"/>
      <c r="BP7065" s="108"/>
      <c r="CG7065" s="102"/>
      <c r="CI7065" s="45"/>
    </row>
    <row r="7066" spans="37:87" ht="13" customHeight="1">
      <c r="AK7066" s="114"/>
      <c r="AL7066" s="41"/>
      <c r="AM7066" s="41"/>
      <c r="AN7066" s="41"/>
      <c r="AO7066" s="41"/>
      <c r="AP7066" s="41"/>
      <c r="AQ7066" s="41"/>
      <c r="AR7066" s="41"/>
      <c r="AS7066" s="41"/>
      <c r="AT7066" s="41"/>
      <c r="AU7066" s="41"/>
      <c r="AV7066" s="41"/>
      <c r="AW7066" s="41"/>
      <c r="AX7066" s="41"/>
      <c r="AY7066" s="41"/>
      <c r="AZ7066" s="41"/>
      <c r="BA7066" s="41"/>
      <c r="BB7066" s="41"/>
      <c r="BC7066" s="41"/>
      <c r="BD7066" s="41"/>
      <c r="BE7066" s="41"/>
      <c r="BF7066" s="41"/>
      <c r="BG7066" s="41"/>
      <c r="BH7066" s="41"/>
      <c r="BI7066" s="41"/>
      <c r="BJ7066" s="41"/>
      <c r="BK7066" s="41"/>
      <c r="BL7066" s="41"/>
      <c r="BM7066" s="41"/>
      <c r="BN7066" s="41"/>
      <c r="BO7066" s="41"/>
      <c r="BP7066" s="108"/>
      <c r="CG7066" s="102"/>
      <c r="CI7066" s="45"/>
    </row>
    <row r="7067" spans="37:87" ht="13" customHeight="1">
      <c r="AK7067" s="114"/>
      <c r="AL7067" s="41"/>
      <c r="AM7067" s="41"/>
      <c r="AN7067" s="41"/>
      <c r="AO7067" s="41"/>
      <c r="AP7067" s="41"/>
      <c r="AQ7067" s="41"/>
      <c r="AR7067" s="41"/>
      <c r="AS7067" s="41"/>
      <c r="AT7067" s="41"/>
      <c r="AU7067" s="41"/>
      <c r="AV7067" s="41"/>
      <c r="AW7067" s="41"/>
      <c r="AX7067" s="41"/>
      <c r="AY7067" s="41"/>
      <c r="AZ7067" s="41"/>
      <c r="BA7067" s="41"/>
      <c r="BB7067" s="41"/>
      <c r="BC7067" s="41"/>
      <c r="BD7067" s="41"/>
      <c r="BE7067" s="41"/>
      <c r="BF7067" s="41"/>
      <c r="BG7067" s="41"/>
      <c r="BH7067" s="41"/>
      <c r="BI7067" s="41"/>
      <c r="BJ7067" s="41"/>
      <c r="BK7067" s="41"/>
      <c r="BL7067" s="41"/>
      <c r="BM7067" s="41"/>
      <c r="BN7067" s="41"/>
      <c r="BO7067" s="41"/>
      <c r="BP7067" s="108"/>
      <c r="CG7067" s="102"/>
      <c r="CI7067" s="45"/>
    </row>
    <row r="7068" spans="37:87" ht="13" customHeight="1">
      <c r="AK7068" s="114"/>
      <c r="AL7068" s="41"/>
      <c r="AM7068" s="41"/>
      <c r="AN7068" s="41"/>
      <c r="AO7068" s="41"/>
      <c r="AP7068" s="41"/>
      <c r="AQ7068" s="41"/>
      <c r="AR7068" s="41"/>
      <c r="AS7068" s="41"/>
      <c r="AT7068" s="41"/>
      <c r="AU7068" s="41"/>
      <c r="AV7068" s="41"/>
      <c r="AW7068" s="41"/>
      <c r="AX7068" s="41"/>
      <c r="AY7068" s="41"/>
      <c r="AZ7068" s="41"/>
      <c r="BA7068" s="41"/>
      <c r="BB7068" s="41"/>
      <c r="BC7068" s="41"/>
      <c r="BD7068" s="41"/>
      <c r="BE7068" s="41"/>
      <c r="BF7068" s="41"/>
      <c r="BG7068" s="41"/>
      <c r="BH7068" s="41"/>
      <c r="BI7068" s="41"/>
      <c r="BJ7068" s="41"/>
      <c r="BK7068" s="41"/>
      <c r="BL7068" s="41"/>
      <c r="BM7068" s="41"/>
      <c r="BN7068" s="41"/>
      <c r="BO7068" s="41"/>
      <c r="BP7068" s="108"/>
      <c r="CG7068" s="102"/>
      <c r="CI7068" s="45"/>
    </row>
    <row r="7069" spans="37:87" ht="13" customHeight="1">
      <c r="AK7069" s="114"/>
      <c r="AL7069" s="41"/>
      <c r="AM7069" s="41"/>
      <c r="AN7069" s="41"/>
      <c r="AO7069" s="41"/>
      <c r="AP7069" s="41"/>
      <c r="AQ7069" s="41"/>
      <c r="AR7069" s="41"/>
      <c r="AS7069" s="41"/>
      <c r="AT7069" s="41"/>
      <c r="AU7069" s="41"/>
      <c r="AV7069" s="41"/>
      <c r="AW7069" s="41"/>
      <c r="AX7069" s="41"/>
      <c r="AY7069" s="41"/>
      <c r="AZ7069" s="41"/>
      <c r="BA7069" s="41"/>
      <c r="BB7069" s="41"/>
      <c r="BC7069" s="41"/>
      <c r="BD7069" s="41"/>
      <c r="BE7069" s="41"/>
      <c r="BF7069" s="41"/>
      <c r="BG7069" s="41"/>
      <c r="BH7069" s="41"/>
      <c r="BI7069" s="41"/>
      <c r="BJ7069" s="41"/>
      <c r="BK7069" s="41"/>
      <c r="BL7069" s="41"/>
      <c r="BM7069" s="41"/>
      <c r="BN7069" s="41"/>
      <c r="BO7069" s="41"/>
      <c r="BP7069" s="108"/>
      <c r="CG7069" s="102"/>
      <c r="CI7069" s="45"/>
    </row>
    <row r="7070" spans="37:87" ht="13" customHeight="1">
      <c r="AK7070" s="114"/>
      <c r="AL7070" s="41"/>
      <c r="AM7070" s="41"/>
      <c r="AN7070" s="41"/>
      <c r="AO7070" s="41"/>
      <c r="AP7070" s="41"/>
      <c r="AQ7070" s="41"/>
      <c r="AR7070" s="41"/>
      <c r="AS7070" s="41"/>
      <c r="AT7070" s="41"/>
      <c r="AU7070" s="41"/>
      <c r="AV7070" s="41"/>
      <c r="AW7070" s="41"/>
      <c r="AX7070" s="41"/>
      <c r="AY7070" s="41"/>
      <c r="AZ7070" s="41"/>
      <c r="BA7070" s="41"/>
      <c r="BB7070" s="41"/>
      <c r="BC7070" s="41"/>
      <c r="BD7070" s="41"/>
      <c r="BE7070" s="41"/>
      <c r="BF7070" s="41"/>
      <c r="BG7070" s="41"/>
      <c r="BH7070" s="41"/>
      <c r="BI7070" s="41"/>
      <c r="BJ7070" s="41"/>
      <c r="BK7070" s="41"/>
      <c r="BL7070" s="41"/>
      <c r="BM7070" s="41"/>
      <c r="BN7070" s="41"/>
      <c r="BO7070" s="41"/>
      <c r="BP7070" s="108"/>
      <c r="CG7070" s="102"/>
      <c r="CI7070" s="45"/>
    </row>
    <row r="7071" spans="37:87" ht="13" customHeight="1">
      <c r="AK7071" s="114"/>
      <c r="AL7071" s="41"/>
      <c r="AM7071" s="41"/>
      <c r="AN7071" s="41"/>
      <c r="AO7071" s="41"/>
      <c r="AP7071" s="41"/>
      <c r="AQ7071" s="41"/>
      <c r="AR7071" s="41"/>
      <c r="AS7071" s="41"/>
      <c r="AT7071" s="41"/>
      <c r="AU7071" s="41"/>
      <c r="AV7071" s="41"/>
      <c r="AW7071" s="41"/>
      <c r="AX7071" s="41"/>
      <c r="AY7071" s="41"/>
      <c r="AZ7071" s="41"/>
      <c r="BA7071" s="41"/>
      <c r="BB7071" s="41"/>
      <c r="BC7071" s="41"/>
      <c r="BD7071" s="41"/>
      <c r="BE7071" s="41"/>
      <c r="BF7071" s="41"/>
      <c r="BG7071" s="41"/>
      <c r="BH7071" s="41"/>
      <c r="BI7071" s="41"/>
      <c r="BJ7071" s="41"/>
      <c r="BK7071" s="41"/>
      <c r="BL7071" s="41"/>
      <c r="BM7071" s="41"/>
      <c r="BN7071" s="41"/>
      <c r="BO7071" s="41"/>
      <c r="BP7071" s="108"/>
      <c r="CG7071" s="102"/>
      <c r="CI7071" s="45"/>
    </row>
    <row r="7072" spans="37:87" ht="13" customHeight="1">
      <c r="AK7072" s="114"/>
      <c r="AL7072" s="41"/>
      <c r="AM7072" s="41"/>
      <c r="AN7072" s="41"/>
      <c r="AO7072" s="41"/>
      <c r="AP7072" s="41"/>
      <c r="AQ7072" s="41"/>
      <c r="AR7072" s="41"/>
      <c r="AS7072" s="41"/>
      <c r="AT7072" s="41"/>
      <c r="AU7072" s="41"/>
      <c r="AV7072" s="41"/>
      <c r="AW7072" s="41"/>
      <c r="AX7072" s="41"/>
      <c r="AY7072" s="41"/>
      <c r="AZ7072" s="41"/>
      <c r="BA7072" s="41"/>
      <c r="BB7072" s="41"/>
      <c r="BC7072" s="41"/>
      <c r="BD7072" s="41"/>
      <c r="BE7072" s="41"/>
      <c r="BF7072" s="41"/>
      <c r="BG7072" s="41"/>
      <c r="BH7072" s="41"/>
      <c r="BI7072" s="41"/>
      <c r="BJ7072" s="41"/>
      <c r="BK7072" s="41"/>
      <c r="BL7072" s="41"/>
      <c r="BM7072" s="41"/>
      <c r="BN7072" s="41"/>
      <c r="BO7072" s="41"/>
      <c r="BP7072" s="108"/>
      <c r="CG7072" s="102"/>
      <c r="CI7072" s="45"/>
    </row>
    <row r="7073" spans="37:87" ht="13" customHeight="1">
      <c r="AK7073" s="114"/>
      <c r="AL7073" s="41"/>
      <c r="AM7073" s="41"/>
      <c r="AN7073" s="41"/>
      <c r="AO7073" s="41"/>
      <c r="AP7073" s="41"/>
      <c r="AQ7073" s="41"/>
      <c r="AR7073" s="41"/>
      <c r="AS7073" s="41"/>
      <c r="AT7073" s="41"/>
      <c r="AU7073" s="41"/>
      <c r="AV7073" s="41"/>
      <c r="AW7073" s="41"/>
      <c r="AX7073" s="41"/>
      <c r="AY7073" s="41"/>
      <c r="AZ7073" s="41"/>
      <c r="BA7073" s="41"/>
      <c r="BB7073" s="41"/>
      <c r="BC7073" s="41"/>
      <c r="BD7073" s="41"/>
      <c r="BE7073" s="41"/>
      <c r="BF7073" s="41"/>
      <c r="BG7073" s="41"/>
      <c r="BH7073" s="41"/>
      <c r="BI7073" s="41"/>
      <c r="BJ7073" s="41"/>
      <c r="BK7073" s="41"/>
      <c r="BL7073" s="41"/>
      <c r="BM7073" s="41"/>
      <c r="BN7073" s="41"/>
      <c r="BO7073" s="41"/>
      <c r="BP7073" s="108"/>
      <c r="CG7073" s="102"/>
      <c r="CI7073" s="45"/>
    </row>
    <row r="7074" spans="37:87" ht="13" customHeight="1">
      <c r="AK7074" s="114"/>
      <c r="AL7074" s="41"/>
      <c r="AM7074" s="41"/>
      <c r="AN7074" s="41"/>
      <c r="AO7074" s="41"/>
      <c r="AP7074" s="41"/>
      <c r="AQ7074" s="41"/>
      <c r="AR7074" s="41"/>
      <c r="AS7074" s="41"/>
      <c r="AT7074" s="41"/>
      <c r="AU7074" s="41"/>
      <c r="AV7074" s="41"/>
      <c r="AW7074" s="41"/>
      <c r="AX7074" s="41"/>
      <c r="AY7074" s="41"/>
      <c r="AZ7074" s="41"/>
      <c r="BA7074" s="41"/>
      <c r="BB7074" s="41"/>
      <c r="BC7074" s="41"/>
      <c r="BD7074" s="41"/>
      <c r="BE7074" s="41"/>
      <c r="BF7074" s="41"/>
      <c r="BG7074" s="41"/>
      <c r="BH7074" s="41"/>
      <c r="BI7074" s="41"/>
      <c r="BJ7074" s="41"/>
      <c r="BK7074" s="41"/>
      <c r="BL7074" s="41"/>
      <c r="BM7074" s="41"/>
      <c r="BN7074" s="41"/>
      <c r="BO7074" s="41"/>
      <c r="BP7074" s="108"/>
      <c r="CG7074" s="102"/>
      <c r="CI7074" s="45"/>
    </row>
    <row r="7075" spans="37:87" ht="13" customHeight="1">
      <c r="AK7075" s="114"/>
      <c r="AL7075" s="41"/>
      <c r="AM7075" s="41"/>
      <c r="AN7075" s="41"/>
      <c r="AO7075" s="41"/>
      <c r="AP7075" s="41"/>
      <c r="AQ7075" s="41"/>
      <c r="AR7075" s="41"/>
      <c r="AS7075" s="41"/>
      <c r="AT7075" s="41"/>
      <c r="AU7075" s="41"/>
      <c r="AV7075" s="41"/>
      <c r="AW7075" s="41"/>
      <c r="AX7075" s="41"/>
      <c r="AY7075" s="41"/>
      <c r="AZ7075" s="41"/>
      <c r="BA7075" s="41"/>
      <c r="BB7075" s="41"/>
      <c r="BC7075" s="41"/>
      <c r="BD7075" s="41"/>
      <c r="BE7075" s="41"/>
      <c r="BF7075" s="41"/>
      <c r="BG7075" s="41"/>
      <c r="BH7075" s="41"/>
      <c r="BI7075" s="41"/>
      <c r="BJ7075" s="41"/>
      <c r="BK7075" s="41"/>
      <c r="BL7075" s="41"/>
      <c r="BM7075" s="41"/>
      <c r="BN7075" s="41"/>
      <c r="BO7075" s="41"/>
      <c r="BP7075" s="108"/>
      <c r="CG7075" s="102"/>
      <c r="CI7075" s="45"/>
    </row>
    <row r="7076" spans="37:87" ht="13" customHeight="1">
      <c r="AK7076" s="114"/>
      <c r="AL7076" s="41"/>
      <c r="AM7076" s="41"/>
      <c r="AN7076" s="41"/>
      <c r="AO7076" s="41"/>
      <c r="AP7076" s="41"/>
      <c r="AQ7076" s="41"/>
      <c r="AR7076" s="41"/>
      <c r="AS7076" s="41"/>
      <c r="AT7076" s="41"/>
      <c r="AU7076" s="41"/>
      <c r="AV7076" s="41"/>
      <c r="AW7076" s="41"/>
      <c r="AX7076" s="41"/>
      <c r="AY7076" s="41"/>
      <c r="AZ7076" s="41"/>
      <c r="BA7076" s="41"/>
      <c r="BB7076" s="41"/>
      <c r="BC7076" s="41"/>
      <c r="BD7076" s="41"/>
      <c r="BE7076" s="41"/>
      <c r="BF7076" s="41"/>
      <c r="BG7076" s="41"/>
      <c r="BH7076" s="41"/>
      <c r="BI7076" s="41"/>
      <c r="BJ7076" s="41"/>
      <c r="BK7076" s="41"/>
      <c r="BL7076" s="41"/>
      <c r="BM7076" s="41"/>
      <c r="BN7076" s="41"/>
      <c r="BO7076" s="41"/>
      <c r="BP7076" s="108"/>
      <c r="CG7076" s="102"/>
      <c r="CI7076" s="45"/>
    </row>
    <row r="7077" spans="37:87" ht="13" customHeight="1">
      <c r="AK7077" s="114"/>
      <c r="AL7077" s="41"/>
      <c r="AM7077" s="41"/>
      <c r="AN7077" s="41"/>
      <c r="AO7077" s="41"/>
      <c r="AP7077" s="41"/>
      <c r="AQ7077" s="41"/>
      <c r="AR7077" s="41"/>
      <c r="AS7077" s="41"/>
      <c r="AT7077" s="41"/>
      <c r="AU7077" s="41"/>
      <c r="AV7077" s="41"/>
      <c r="AW7077" s="41"/>
      <c r="AX7077" s="41"/>
      <c r="AY7077" s="41"/>
      <c r="AZ7077" s="41"/>
      <c r="BA7077" s="41"/>
      <c r="BB7077" s="41"/>
      <c r="BC7077" s="41"/>
      <c r="BD7077" s="41"/>
      <c r="BE7077" s="41"/>
      <c r="BF7077" s="41"/>
      <c r="BG7077" s="41"/>
      <c r="BH7077" s="41"/>
      <c r="BI7077" s="41"/>
      <c r="BJ7077" s="41"/>
      <c r="BK7077" s="41"/>
      <c r="BL7077" s="41"/>
      <c r="BM7077" s="41"/>
      <c r="BN7077" s="41"/>
      <c r="BO7077" s="41"/>
      <c r="BP7077" s="108"/>
      <c r="CG7077" s="102"/>
      <c r="CI7077" s="45"/>
    </row>
    <row r="7078" spans="37:87" ht="13" customHeight="1">
      <c r="AK7078" s="114"/>
      <c r="AL7078" s="41"/>
      <c r="AM7078" s="41"/>
      <c r="AN7078" s="41"/>
      <c r="AO7078" s="41"/>
      <c r="AP7078" s="41"/>
      <c r="AQ7078" s="41"/>
      <c r="AR7078" s="41"/>
      <c r="AS7078" s="41"/>
      <c r="AT7078" s="41"/>
      <c r="AU7078" s="41"/>
      <c r="AV7078" s="41"/>
      <c r="AW7078" s="41"/>
      <c r="AX7078" s="41"/>
      <c r="AY7078" s="41"/>
      <c r="AZ7078" s="41"/>
      <c r="BA7078" s="41"/>
      <c r="BB7078" s="41"/>
      <c r="BC7078" s="41"/>
      <c r="BD7078" s="41"/>
      <c r="BE7078" s="41"/>
      <c r="BF7078" s="41"/>
      <c r="BG7078" s="41"/>
      <c r="BH7078" s="41"/>
      <c r="BI7078" s="41"/>
      <c r="BJ7078" s="41"/>
      <c r="BK7078" s="41"/>
      <c r="BL7078" s="41"/>
      <c r="BM7078" s="41"/>
      <c r="BN7078" s="41"/>
      <c r="BO7078" s="41"/>
      <c r="BP7078" s="108"/>
      <c r="CG7078" s="102"/>
      <c r="CI7078" s="45"/>
    </row>
    <row r="7079" spans="37:87" ht="13" customHeight="1">
      <c r="AK7079" s="114"/>
      <c r="AL7079" s="41"/>
      <c r="AM7079" s="41"/>
      <c r="AN7079" s="41"/>
      <c r="AO7079" s="41"/>
      <c r="AP7079" s="41"/>
      <c r="AQ7079" s="41"/>
      <c r="AR7079" s="41"/>
      <c r="AS7079" s="41"/>
      <c r="AT7079" s="41"/>
      <c r="AU7079" s="41"/>
      <c r="AV7079" s="41"/>
      <c r="AW7079" s="41"/>
      <c r="AX7079" s="41"/>
      <c r="AY7079" s="41"/>
      <c r="AZ7079" s="41"/>
      <c r="BA7079" s="41"/>
      <c r="BB7079" s="41"/>
      <c r="BC7079" s="41"/>
      <c r="BD7079" s="41"/>
      <c r="BE7079" s="41"/>
      <c r="BF7079" s="41"/>
      <c r="BG7079" s="41"/>
      <c r="BH7079" s="41"/>
      <c r="BI7079" s="41"/>
      <c r="BJ7079" s="41"/>
      <c r="BK7079" s="41"/>
      <c r="BL7079" s="41"/>
      <c r="BM7079" s="41"/>
      <c r="BN7079" s="41"/>
      <c r="BO7079" s="41"/>
      <c r="BP7079" s="108"/>
      <c r="CG7079" s="102"/>
      <c r="CI7079" s="45"/>
    </row>
    <row r="7080" spans="37:87" ht="13" customHeight="1">
      <c r="AK7080" s="114"/>
      <c r="AL7080" s="41"/>
      <c r="AM7080" s="41"/>
      <c r="AN7080" s="41"/>
      <c r="AO7080" s="41"/>
      <c r="AP7080" s="41"/>
      <c r="AQ7080" s="41"/>
      <c r="AR7080" s="41"/>
      <c r="AS7080" s="41"/>
      <c r="AT7080" s="41"/>
      <c r="AU7080" s="41"/>
      <c r="AV7080" s="41"/>
      <c r="AW7080" s="41"/>
      <c r="AX7080" s="41"/>
      <c r="AY7080" s="41"/>
      <c r="AZ7080" s="41"/>
      <c r="BA7080" s="41"/>
      <c r="BB7080" s="41"/>
      <c r="BC7080" s="41"/>
      <c r="BD7080" s="41"/>
      <c r="BE7080" s="41"/>
      <c r="BF7080" s="41"/>
      <c r="BG7080" s="41"/>
      <c r="BH7080" s="41"/>
      <c r="BI7080" s="41"/>
      <c r="BJ7080" s="41"/>
      <c r="BK7080" s="41"/>
      <c r="BL7080" s="41"/>
      <c r="BM7080" s="41"/>
      <c r="BN7080" s="41"/>
      <c r="BO7080" s="41"/>
      <c r="BP7080" s="108"/>
      <c r="CG7080" s="102"/>
      <c r="CI7080" s="45"/>
    </row>
    <row r="7081" spans="37:87" ht="13" customHeight="1">
      <c r="AK7081" s="114"/>
      <c r="AL7081" s="41"/>
      <c r="AM7081" s="41"/>
      <c r="AN7081" s="41"/>
      <c r="AO7081" s="41"/>
      <c r="AP7081" s="41"/>
      <c r="AQ7081" s="41"/>
      <c r="AR7081" s="41"/>
      <c r="AS7081" s="41"/>
      <c r="AT7081" s="41"/>
      <c r="AU7081" s="41"/>
      <c r="AV7081" s="41"/>
      <c r="AW7081" s="41"/>
      <c r="AX7081" s="41"/>
      <c r="AY7081" s="41"/>
      <c r="AZ7081" s="41"/>
      <c r="BA7081" s="41"/>
      <c r="BB7081" s="41"/>
      <c r="BC7081" s="41"/>
      <c r="BD7081" s="41"/>
      <c r="BE7081" s="41"/>
      <c r="BF7081" s="41"/>
      <c r="BG7081" s="41"/>
      <c r="BH7081" s="41"/>
      <c r="BI7081" s="41"/>
      <c r="BJ7081" s="41"/>
      <c r="BK7081" s="41"/>
      <c r="BL7081" s="41"/>
      <c r="BM7081" s="41"/>
      <c r="BN7081" s="41"/>
      <c r="BO7081" s="41"/>
      <c r="BP7081" s="108"/>
      <c r="CG7081" s="102"/>
      <c r="CI7081" s="45"/>
    </row>
    <row r="7082" spans="37:87" ht="13" customHeight="1">
      <c r="AK7082" s="114"/>
      <c r="AL7082" s="41"/>
      <c r="AM7082" s="41"/>
      <c r="AN7082" s="41"/>
      <c r="AO7082" s="41"/>
      <c r="AP7082" s="41"/>
      <c r="AQ7082" s="41"/>
      <c r="AR7082" s="41"/>
      <c r="AS7082" s="41"/>
      <c r="AT7082" s="41"/>
      <c r="AU7082" s="41"/>
      <c r="AV7082" s="41"/>
      <c r="AW7082" s="41"/>
      <c r="AX7082" s="41"/>
      <c r="AY7082" s="41"/>
      <c r="AZ7082" s="41"/>
      <c r="BA7082" s="41"/>
      <c r="BB7082" s="41"/>
      <c r="BC7082" s="41"/>
      <c r="BD7082" s="41"/>
      <c r="BE7082" s="41"/>
      <c r="BF7082" s="41"/>
      <c r="BG7082" s="41"/>
      <c r="BH7082" s="41"/>
      <c r="BI7082" s="41"/>
      <c r="BJ7082" s="41"/>
      <c r="BK7082" s="41"/>
      <c r="BL7082" s="41"/>
      <c r="BM7082" s="41"/>
      <c r="BN7082" s="41"/>
      <c r="BO7082" s="41"/>
      <c r="BP7082" s="108"/>
      <c r="CG7082" s="102"/>
      <c r="CI7082" s="45"/>
    </row>
    <row r="7083" spans="37:87" ht="13" customHeight="1">
      <c r="AK7083" s="114"/>
      <c r="AL7083" s="41"/>
      <c r="AM7083" s="41"/>
      <c r="AN7083" s="41"/>
      <c r="AO7083" s="41"/>
      <c r="AP7083" s="41"/>
      <c r="AQ7083" s="41"/>
      <c r="AR7083" s="41"/>
      <c r="AS7083" s="41"/>
      <c r="AT7083" s="41"/>
      <c r="AU7083" s="41"/>
      <c r="AV7083" s="41"/>
      <c r="AW7083" s="41"/>
      <c r="AX7083" s="41"/>
      <c r="AY7083" s="41"/>
      <c r="AZ7083" s="41"/>
      <c r="BA7083" s="41"/>
      <c r="BB7083" s="41"/>
      <c r="BC7083" s="41"/>
      <c r="BD7083" s="41"/>
      <c r="BE7083" s="41"/>
      <c r="BF7083" s="41"/>
      <c r="BG7083" s="41"/>
      <c r="BH7083" s="41"/>
      <c r="BI7083" s="41"/>
      <c r="BJ7083" s="41"/>
      <c r="BK7083" s="41"/>
      <c r="BL7083" s="41"/>
      <c r="BM7083" s="41"/>
      <c r="BN7083" s="41"/>
      <c r="BO7083" s="41"/>
      <c r="BP7083" s="108"/>
      <c r="CG7083" s="102"/>
      <c r="CI7083" s="45"/>
    </row>
    <row r="7084" spans="37:87" ht="13" customHeight="1">
      <c r="AK7084" s="114"/>
      <c r="AL7084" s="41"/>
      <c r="AM7084" s="41"/>
      <c r="AN7084" s="41"/>
      <c r="AO7084" s="41"/>
      <c r="AP7084" s="41"/>
      <c r="AQ7084" s="41"/>
      <c r="AR7084" s="41"/>
      <c r="AS7084" s="41"/>
      <c r="AT7084" s="41"/>
      <c r="AU7084" s="41"/>
      <c r="AV7084" s="41"/>
      <c r="AW7084" s="41"/>
      <c r="AX7084" s="41"/>
      <c r="AY7084" s="41"/>
      <c r="AZ7084" s="41"/>
      <c r="BA7084" s="41"/>
      <c r="BB7084" s="41"/>
      <c r="BC7084" s="41"/>
      <c r="BD7084" s="41"/>
      <c r="BE7084" s="41"/>
      <c r="BF7084" s="41"/>
      <c r="BG7084" s="41"/>
      <c r="BH7084" s="41"/>
      <c r="BI7084" s="41"/>
      <c r="BJ7084" s="41"/>
      <c r="BK7084" s="41"/>
      <c r="BL7084" s="41"/>
      <c r="BM7084" s="41"/>
      <c r="BN7084" s="41"/>
      <c r="BO7084" s="41"/>
      <c r="BP7084" s="108"/>
      <c r="CG7084" s="102"/>
      <c r="CI7084" s="45"/>
    </row>
    <row r="7085" spans="37:87" ht="13" customHeight="1">
      <c r="AK7085" s="114"/>
      <c r="AL7085" s="41"/>
      <c r="AM7085" s="41"/>
      <c r="AN7085" s="41"/>
      <c r="AO7085" s="41"/>
      <c r="AP7085" s="41"/>
      <c r="AQ7085" s="41"/>
      <c r="AR7085" s="41"/>
      <c r="AS7085" s="41"/>
      <c r="AT7085" s="41"/>
      <c r="AU7085" s="41"/>
      <c r="AV7085" s="41"/>
      <c r="AW7085" s="41"/>
      <c r="AX7085" s="41"/>
      <c r="AY7085" s="41"/>
      <c r="AZ7085" s="41"/>
      <c r="BA7085" s="41"/>
      <c r="BB7085" s="41"/>
      <c r="BC7085" s="41"/>
      <c r="BD7085" s="41"/>
      <c r="BE7085" s="41"/>
      <c r="BF7085" s="41"/>
      <c r="BG7085" s="41"/>
      <c r="BH7085" s="41"/>
      <c r="BI7085" s="41"/>
      <c r="BJ7085" s="41"/>
      <c r="BK7085" s="41"/>
      <c r="BL7085" s="41"/>
      <c r="BM7085" s="41"/>
      <c r="BN7085" s="41"/>
      <c r="BO7085" s="41"/>
      <c r="BP7085" s="108"/>
      <c r="CG7085" s="102"/>
      <c r="CI7085" s="45"/>
    </row>
    <row r="7086" spans="37:87" ht="13" customHeight="1">
      <c r="AK7086" s="114"/>
      <c r="AL7086" s="41"/>
      <c r="AM7086" s="41"/>
      <c r="AN7086" s="41"/>
      <c r="AO7086" s="41"/>
      <c r="AP7086" s="41"/>
      <c r="AQ7086" s="41"/>
      <c r="AR7086" s="41"/>
      <c r="AS7086" s="41"/>
      <c r="AT7086" s="41"/>
      <c r="AU7086" s="41"/>
      <c r="AV7086" s="41"/>
      <c r="AW7086" s="41"/>
      <c r="AX7086" s="41"/>
      <c r="AY7086" s="41"/>
      <c r="AZ7086" s="41"/>
      <c r="BA7086" s="41"/>
      <c r="BB7086" s="41"/>
      <c r="BC7086" s="41"/>
      <c r="BD7086" s="41"/>
      <c r="BE7086" s="41"/>
      <c r="BF7086" s="41"/>
      <c r="BG7086" s="41"/>
      <c r="BH7086" s="41"/>
      <c r="BI7086" s="41"/>
      <c r="BJ7086" s="41"/>
      <c r="BK7086" s="41"/>
      <c r="BL7086" s="41"/>
      <c r="BM7086" s="41"/>
      <c r="BN7086" s="41"/>
      <c r="BO7086" s="41"/>
      <c r="BP7086" s="108"/>
      <c r="CG7086" s="102"/>
      <c r="CI7086" s="45"/>
    </row>
    <row r="7087" spans="37:87" ht="13" customHeight="1">
      <c r="AK7087" s="114"/>
      <c r="AL7087" s="41"/>
      <c r="AM7087" s="41"/>
      <c r="AN7087" s="41"/>
      <c r="AO7087" s="41"/>
      <c r="AP7087" s="41"/>
      <c r="AQ7087" s="41"/>
      <c r="AR7087" s="41"/>
      <c r="AS7087" s="41"/>
      <c r="AT7087" s="41"/>
      <c r="AU7087" s="41"/>
      <c r="AV7087" s="41"/>
      <c r="AW7087" s="41"/>
      <c r="AX7087" s="41"/>
      <c r="AY7087" s="41"/>
      <c r="AZ7087" s="41"/>
      <c r="BA7087" s="41"/>
      <c r="BB7087" s="41"/>
      <c r="BC7087" s="41"/>
      <c r="BD7087" s="41"/>
      <c r="BE7087" s="41"/>
      <c r="BF7087" s="41"/>
      <c r="BG7087" s="41"/>
      <c r="BH7087" s="41"/>
      <c r="BI7087" s="41"/>
      <c r="BJ7087" s="41"/>
      <c r="BK7087" s="41"/>
      <c r="BL7087" s="41"/>
      <c r="BM7087" s="41"/>
      <c r="BN7087" s="41"/>
      <c r="BO7087" s="41"/>
      <c r="BP7087" s="108"/>
      <c r="CG7087" s="102"/>
      <c r="CI7087" s="45"/>
    </row>
    <row r="7088" spans="37:87" ht="13" customHeight="1">
      <c r="AK7088" s="114"/>
      <c r="AL7088" s="41"/>
      <c r="AM7088" s="41"/>
      <c r="AN7088" s="41"/>
      <c r="AO7088" s="41"/>
      <c r="AP7088" s="41"/>
      <c r="AQ7088" s="41"/>
      <c r="AR7088" s="41"/>
      <c r="AS7088" s="41"/>
      <c r="AT7088" s="41"/>
      <c r="AU7088" s="41"/>
      <c r="AV7088" s="41"/>
      <c r="AW7088" s="41"/>
      <c r="AX7088" s="41"/>
      <c r="AY7088" s="41"/>
      <c r="AZ7088" s="41"/>
      <c r="BA7088" s="41"/>
      <c r="BB7088" s="41"/>
      <c r="BC7088" s="41"/>
      <c r="BD7088" s="41"/>
      <c r="BE7088" s="41"/>
      <c r="BF7088" s="41"/>
      <c r="BG7088" s="41"/>
      <c r="BH7088" s="41"/>
      <c r="BI7088" s="41"/>
      <c r="BJ7088" s="41"/>
      <c r="BK7088" s="41"/>
      <c r="BL7088" s="41"/>
      <c r="BM7088" s="41"/>
      <c r="BN7088" s="41"/>
      <c r="BO7088" s="41"/>
      <c r="BP7088" s="108"/>
      <c r="CG7088" s="102"/>
      <c r="CI7088" s="45"/>
    </row>
    <row r="7089" spans="37:87" ht="13" customHeight="1">
      <c r="AK7089" s="114"/>
      <c r="AL7089" s="41"/>
      <c r="AM7089" s="41"/>
      <c r="AN7089" s="41"/>
      <c r="AO7089" s="41"/>
      <c r="AP7089" s="41"/>
      <c r="AQ7089" s="41"/>
      <c r="AR7089" s="41"/>
      <c r="AS7089" s="41"/>
      <c r="AT7089" s="41"/>
      <c r="AU7089" s="41"/>
      <c r="AV7089" s="41"/>
      <c r="AW7089" s="41"/>
      <c r="AX7089" s="41"/>
      <c r="AY7089" s="41"/>
      <c r="AZ7089" s="41"/>
      <c r="BA7089" s="41"/>
      <c r="BB7089" s="41"/>
      <c r="BC7089" s="41"/>
      <c r="BD7089" s="41"/>
      <c r="BE7089" s="41"/>
      <c r="BF7089" s="41"/>
      <c r="BG7089" s="41"/>
      <c r="BH7089" s="41"/>
      <c r="BI7089" s="41"/>
      <c r="BJ7089" s="41"/>
      <c r="BK7089" s="41"/>
      <c r="BL7089" s="41"/>
      <c r="BM7089" s="41"/>
      <c r="BN7089" s="41"/>
      <c r="BO7089" s="41"/>
      <c r="BP7089" s="108"/>
      <c r="CG7089" s="102"/>
      <c r="CI7089" s="45"/>
    </row>
    <row r="7090" spans="37:87" ht="13" customHeight="1">
      <c r="AK7090" s="114"/>
      <c r="AL7090" s="41"/>
      <c r="AM7090" s="41"/>
      <c r="AN7090" s="41"/>
      <c r="AO7090" s="41"/>
      <c r="AP7090" s="41"/>
      <c r="AQ7090" s="41"/>
      <c r="AR7090" s="41"/>
      <c r="AS7090" s="41"/>
      <c r="AT7090" s="41"/>
      <c r="AU7090" s="41"/>
      <c r="AV7090" s="41"/>
      <c r="AW7090" s="41"/>
      <c r="AX7090" s="41"/>
      <c r="AY7090" s="41"/>
      <c r="AZ7090" s="41"/>
      <c r="BA7090" s="41"/>
      <c r="BB7090" s="41"/>
      <c r="BC7090" s="41"/>
      <c r="BD7090" s="41"/>
      <c r="BE7090" s="41"/>
      <c r="BF7090" s="41"/>
      <c r="BG7090" s="41"/>
      <c r="BH7090" s="41"/>
      <c r="BI7090" s="41"/>
      <c r="BJ7090" s="41"/>
      <c r="BK7090" s="41"/>
      <c r="BL7090" s="41"/>
      <c r="BM7090" s="41"/>
      <c r="BN7090" s="41"/>
      <c r="BO7090" s="41"/>
      <c r="BP7090" s="108"/>
      <c r="CG7090" s="102"/>
      <c r="CI7090" s="45"/>
    </row>
    <row r="7091" spans="37:87" ht="13" customHeight="1">
      <c r="AK7091" s="114"/>
      <c r="AL7091" s="41"/>
      <c r="AM7091" s="41"/>
      <c r="AN7091" s="41"/>
      <c r="AO7091" s="41"/>
      <c r="AP7091" s="41"/>
      <c r="AQ7091" s="41"/>
      <c r="AR7091" s="41"/>
      <c r="AS7091" s="41"/>
      <c r="AT7091" s="41"/>
      <c r="AU7091" s="41"/>
      <c r="AV7091" s="41"/>
      <c r="AW7091" s="41"/>
      <c r="AX7091" s="41"/>
      <c r="AY7091" s="41"/>
      <c r="AZ7091" s="41"/>
      <c r="BA7091" s="41"/>
      <c r="BB7091" s="41"/>
      <c r="BC7091" s="41"/>
      <c r="BD7091" s="41"/>
      <c r="BE7091" s="41"/>
      <c r="BF7091" s="41"/>
      <c r="BG7091" s="41"/>
      <c r="BH7091" s="41"/>
      <c r="BI7091" s="41"/>
      <c r="BJ7091" s="41"/>
      <c r="BK7091" s="41"/>
      <c r="BL7091" s="41"/>
      <c r="BM7091" s="41"/>
      <c r="BN7091" s="41"/>
      <c r="BO7091" s="41"/>
      <c r="BP7091" s="108"/>
      <c r="CG7091" s="102"/>
      <c r="CI7091" s="45"/>
    </row>
    <row r="7092" spans="37:87" ht="13" customHeight="1">
      <c r="AK7092" s="114"/>
      <c r="AL7092" s="41"/>
      <c r="AM7092" s="41"/>
      <c r="AN7092" s="41"/>
      <c r="AO7092" s="41"/>
      <c r="AP7092" s="41"/>
      <c r="AQ7092" s="41"/>
      <c r="AR7092" s="41"/>
      <c r="AS7092" s="41"/>
      <c r="AT7092" s="41"/>
      <c r="AU7092" s="41"/>
      <c r="AV7092" s="41"/>
      <c r="AW7092" s="41"/>
      <c r="AX7092" s="41"/>
      <c r="AY7092" s="41"/>
      <c r="AZ7092" s="41"/>
      <c r="BA7092" s="41"/>
      <c r="BB7092" s="41"/>
      <c r="BC7092" s="41"/>
      <c r="BD7092" s="41"/>
      <c r="BE7092" s="41"/>
      <c r="BF7092" s="41"/>
      <c r="BG7092" s="41"/>
      <c r="BH7092" s="41"/>
      <c r="BI7092" s="41"/>
      <c r="BJ7092" s="41"/>
      <c r="BK7092" s="41"/>
      <c r="BL7092" s="41"/>
      <c r="BM7092" s="41"/>
      <c r="BN7092" s="41"/>
      <c r="BO7092" s="41"/>
      <c r="BP7092" s="108"/>
      <c r="CG7092" s="102"/>
      <c r="CI7092" s="45"/>
    </row>
    <row r="7093" spans="37:87" ht="13" customHeight="1">
      <c r="AK7093" s="114"/>
      <c r="AL7093" s="41"/>
      <c r="AM7093" s="41"/>
      <c r="AN7093" s="41"/>
      <c r="AO7093" s="41"/>
      <c r="AP7093" s="41"/>
      <c r="AQ7093" s="41"/>
      <c r="AR7093" s="41"/>
      <c r="AS7093" s="41"/>
      <c r="AT7093" s="41"/>
      <c r="AU7093" s="41"/>
      <c r="AV7093" s="41"/>
      <c r="AW7093" s="41"/>
      <c r="AX7093" s="41"/>
      <c r="AY7093" s="41"/>
      <c r="AZ7093" s="41"/>
      <c r="BA7093" s="41"/>
      <c r="BB7093" s="41"/>
      <c r="BC7093" s="41"/>
      <c r="BD7093" s="41"/>
      <c r="BE7093" s="41"/>
      <c r="BF7093" s="41"/>
      <c r="BG7093" s="41"/>
      <c r="BH7093" s="41"/>
      <c r="BI7093" s="41"/>
      <c r="BJ7093" s="41"/>
      <c r="BK7093" s="41"/>
      <c r="BL7093" s="41"/>
      <c r="BM7093" s="41"/>
      <c r="BN7093" s="41"/>
      <c r="BO7093" s="41"/>
      <c r="BP7093" s="108"/>
      <c r="CG7093" s="102"/>
      <c r="CI7093" s="45"/>
    </row>
    <row r="7094" spans="37:87" ht="13" customHeight="1">
      <c r="AK7094" s="114"/>
      <c r="AL7094" s="41"/>
      <c r="AM7094" s="41"/>
      <c r="AN7094" s="41"/>
      <c r="AO7094" s="41"/>
      <c r="AP7094" s="41"/>
      <c r="AQ7094" s="41"/>
      <c r="AR7094" s="41"/>
      <c r="AS7094" s="41"/>
      <c r="AT7094" s="41"/>
      <c r="AU7094" s="41"/>
      <c r="AV7094" s="41"/>
      <c r="AW7094" s="41"/>
      <c r="AX7094" s="41"/>
      <c r="AY7094" s="41"/>
      <c r="AZ7094" s="41"/>
      <c r="BA7094" s="41"/>
      <c r="BB7094" s="41"/>
      <c r="BC7094" s="41"/>
      <c r="BD7094" s="41"/>
      <c r="BE7094" s="41"/>
      <c r="BF7094" s="41"/>
      <c r="BG7094" s="41"/>
      <c r="BH7094" s="41"/>
      <c r="BI7094" s="41"/>
      <c r="BJ7094" s="41"/>
      <c r="BK7094" s="41"/>
      <c r="BL7094" s="41"/>
      <c r="BM7094" s="41"/>
      <c r="BN7094" s="41"/>
      <c r="BO7094" s="41"/>
      <c r="BP7094" s="108"/>
      <c r="CG7094" s="102"/>
      <c r="CI7094" s="45"/>
    </row>
    <row r="7095" spans="37:87" ht="13" customHeight="1">
      <c r="AK7095" s="114"/>
      <c r="AL7095" s="41"/>
      <c r="AM7095" s="41"/>
      <c r="AN7095" s="41"/>
      <c r="AO7095" s="41"/>
      <c r="AP7095" s="41"/>
      <c r="AQ7095" s="41"/>
      <c r="AR7095" s="41"/>
      <c r="AS7095" s="41"/>
      <c r="AT7095" s="41"/>
      <c r="AU7095" s="41"/>
      <c r="AV7095" s="41"/>
      <c r="AW7095" s="41"/>
      <c r="AX7095" s="41"/>
      <c r="AY7095" s="41"/>
      <c r="AZ7095" s="41"/>
      <c r="BA7095" s="41"/>
      <c r="BB7095" s="41"/>
      <c r="BC7095" s="41"/>
      <c r="BD7095" s="41"/>
      <c r="BE7095" s="41"/>
      <c r="BF7095" s="41"/>
      <c r="BG7095" s="41"/>
      <c r="BH7095" s="41"/>
      <c r="BI7095" s="41"/>
      <c r="BJ7095" s="41"/>
      <c r="BK7095" s="41"/>
      <c r="BL7095" s="41"/>
      <c r="BM7095" s="41"/>
      <c r="BN7095" s="41"/>
      <c r="BO7095" s="41"/>
      <c r="BP7095" s="108"/>
      <c r="CG7095" s="102"/>
      <c r="CI7095" s="45"/>
    </row>
    <row r="7096" spans="37:87" ht="13" customHeight="1">
      <c r="AK7096" s="114"/>
      <c r="AL7096" s="41"/>
      <c r="AM7096" s="41"/>
      <c r="AN7096" s="41"/>
      <c r="AO7096" s="41"/>
      <c r="AP7096" s="41"/>
      <c r="AQ7096" s="41"/>
      <c r="AR7096" s="41"/>
      <c r="AS7096" s="41"/>
      <c r="AT7096" s="41"/>
      <c r="AU7096" s="41"/>
      <c r="AV7096" s="41"/>
      <c r="AW7096" s="41"/>
      <c r="AX7096" s="41"/>
      <c r="AY7096" s="41"/>
      <c r="AZ7096" s="41"/>
      <c r="BA7096" s="41"/>
      <c r="BB7096" s="41"/>
      <c r="BC7096" s="41"/>
      <c r="BD7096" s="41"/>
      <c r="BE7096" s="41"/>
      <c r="BF7096" s="41"/>
      <c r="BG7096" s="41"/>
      <c r="BH7096" s="41"/>
      <c r="BI7096" s="41"/>
      <c r="BJ7096" s="41"/>
      <c r="BK7096" s="41"/>
      <c r="BL7096" s="41"/>
      <c r="BM7096" s="41"/>
      <c r="BN7096" s="41"/>
      <c r="BO7096" s="41"/>
      <c r="BP7096" s="108"/>
      <c r="CG7096" s="102"/>
      <c r="CI7096" s="45"/>
    </row>
    <row r="7097" spans="37:87" ht="13" customHeight="1">
      <c r="AK7097" s="114"/>
      <c r="AL7097" s="41"/>
      <c r="AM7097" s="41"/>
      <c r="AN7097" s="41"/>
      <c r="AO7097" s="41"/>
      <c r="AP7097" s="41"/>
      <c r="AQ7097" s="41"/>
      <c r="AR7097" s="41"/>
      <c r="AS7097" s="41"/>
      <c r="AT7097" s="41"/>
      <c r="AU7097" s="41"/>
      <c r="AV7097" s="41"/>
      <c r="AW7097" s="41"/>
      <c r="AX7097" s="41"/>
      <c r="AY7097" s="41"/>
      <c r="AZ7097" s="41"/>
      <c r="BA7097" s="41"/>
      <c r="BB7097" s="41"/>
      <c r="BC7097" s="41"/>
      <c r="BD7097" s="41"/>
      <c r="BE7097" s="41"/>
      <c r="BF7097" s="41"/>
      <c r="BG7097" s="41"/>
      <c r="BH7097" s="41"/>
      <c r="BI7097" s="41"/>
      <c r="BJ7097" s="41"/>
      <c r="BK7097" s="41"/>
      <c r="BL7097" s="41"/>
      <c r="BM7097" s="41"/>
      <c r="BN7097" s="41"/>
      <c r="BO7097" s="41"/>
      <c r="BP7097" s="108"/>
      <c r="CG7097" s="102"/>
      <c r="CI7097" s="45"/>
    </row>
    <row r="7098" spans="37:87" ht="13" customHeight="1">
      <c r="AK7098" s="114"/>
      <c r="AL7098" s="41"/>
      <c r="AM7098" s="41"/>
      <c r="AN7098" s="41"/>
      <c r="AO7098" s="41"/>
      <c r="AP7098" s="41"/>
      <c r="AQ7098" s="41"/>
      <c r="AR7098" s="41"/>
      <c r="AS7098" s="41"/>
      <c r="AT7098" s="41"/>
      <c r="AU7098" s="41"/>
      <c r="AV7098" s="41"/>
      <c r="AW7098" s="41"/>
      <c r="AX7098" s="41"/>
      <c r="AY7098" s="41"/>
      <c r="AZ7098" s="41"/>
      <c r="BA7098" s="41"/>
      <c r="BB7098" s="41"/>
      <c r="BC7098" s="41"/>
      <c r="BD7098" s="41"/>
      <c r="BE7098" s="41"/>
      <c r="BF7098" s="41"/>
      <c r="BG7098" s="41"/>
      <c r="BH7098" s="41"/>
      <c r="BI7098" s="41"/>
      <c r="BJ7098" s="41"/>
      <c r="BK7098" s="41"/>
      <c r="BL7098" s="41"/>
      <c r="BM7098" s="41"/>
      <c r="BN7098" s="41"/>
      <c r="BO7098" s="41"/>
      <c r="BP7098" s="108"/>
      <c r="CG7098" s="102"/>
      <c r="CI7098" s="45"/>
    </row>
    <row r="7099" spans="37:87" ht="13" customHeight="1">
      <c r="AK7099" s="114"/>
      <c r="AL7099" s="41"/>
      <c r="AM7099" s="41"/>
      <c r="AN7099" s="41"/>
      <c r="AO7099" s="41"/>
      <c r="AP7099" s="41"/>
      <c r="AQ7099" s="41"/>
      <c r="AR7099" s="41"/>
      <c r="AS7099" s="41"/>
      <c r="AT7099" s="41"/>
      <c r="AU7099" s="41"/>
      <c r="AV7099" s="41"/>
      <c r="AW7099" s="41"/>
      <c r="AX7099" s="41"/>
      <c r="AY7099" s="41"/>
      <c r="AZ7099" s="41"/>
      <c r="BA7099" s="41"/>
      <c r="BB7099" s="41"/>
      <c r="BC7099" s="41"/>
      <c r="BD7099" s="41"/>
      <c r="BE7099" s="41"/>
      <c r="BF7099" s="41"/>
      <c r="BG7099" s="41"/>
      <c r="BH7099" s="41"/>
      <c r="BI7099" s="41"/>
      <c r="BJ7099" s="41"/>
      <c r="BK7099" s="41"/>
      <c r="BL7099" s="41"/>
      <c r="BM7099" s="41"/>
      <c r="BN7099" s="41"/>
      <c r="BO7099" s="41"/>
      <c r="BP7099" s="108"/>
      <c r="CG7099" s="102"/>
      <c r="CI7099" s="45"/>
    </row>
    <row r="7100" spans="37:87" ht="13" customHeight="1">
      <c r="AK7100" s="114"/>
      <c r="AL7100" s="41"/>
      <c r="AM7100" s="41"/>
      <c r="AN7100" s="41"/>
      <c r="AO7100" s="41"/>
      <c r="AP7100" s="41"/>
      <c r="AQ7100" s="41"/>
      <c r="AR7100" s="41"/>
      <c r="AS7100" s="41"/>
      <c r="AT7100" s="41"/>
      <c r="AU7100" s="41"/>
      <c r="AV7100" s="41"/>
      <c r="AW7100" s="41"/>
      <c r="AX7100" s="41"/>
      <c r="AY7100" s="41"/>
      <c r="AZ7100" s="41"/>
      <c r="BA7100" s="41"/>
      <c r="BB7100" s="41"/>
      <c r="BC7100" s="41"/>
      <c r="BD7100" s="41"/>
      <c r="BE7100" s="41"/>
      <c r="BF7100" s="41"/>
      <c r="BG7100" s="41"/>
      <c r="BH7100" s="41"/>
      <c r="BI7100" s="41"/>
      <c r="BJ7100" s="41"/>
      <c r="BK7100" s="41"/>
      <c r="BL7100" s="41"/>
      <c r="BM7100" s="41"/>
      <c r="BN7100" s="41"/>
      <c r="BO7100" s="41"/>
      <c r="BP7100" s="108"/>
      <c r="CG7100" s="102"/>
      <c r="CI7100" s="45"/>
    </row>
    <row r="7101" spans="37:87" ht="13" customHeight="1">
      <c r="AK7101" s="114"/>
      <c r="AL7101" s="41"/>
      <c r="AM7101" s="41"/>
      <c r="AN7101" s="41"/>
      <c r="AO7101" s="41"/>
      <c r="AP7101" s="41"/>
      <c r="AQ7101" s="41"/>
      <c r="AR7101" s="41"/>
      <c r="AS7101" s="41"/>
      <c r="AT7101" s="41"/>
      <c r="AU7101" s="41"/>
      <c r="AV7101" s="41"/>
      <c r="AW7101" s="41"/>
      <c r="AX7101" s="41"/>
      <c r="AY7101" s="41"/>
      <c r="AZ7101" s="41"/>
      <c r="BA7101" s="41"/>
      <c r="BB7101" s="41"/>
      <c r="BC7101" s="41"/>
      <c r="BD7101" s="41"/>
      <c r="BE7101" s="41"/>
      <c r="BF7101" s="41"/>
      <c r="BG7101" s="41"/>
      <c r="BH7101" s="41"/>
      <c r="BI7101" s="41"/>
      <c r="BJ7101" s="41"/>
      <c r="BK7101" s="41"/>
      <c r="BL7101" s="41"/>
      <c r="BM7101" s="41"/>
      <c r="BN7101" s="41"/>
      <c r="BO7101" s="41"/>
      <c r="BP7101" s="108"/>
      <c r="CG7101" s="102"/>
      <c r="CI7101" s="45"/>
    </row>
    <row r="7102" spans="37:87" ht="13" customHeight="1">
      <c r="AK7102" s="114"/>
      <c r="AL7102" s="41"/>
      <c r="AM7102" s="41"/>
      <c r="AN7102" s="41"/>
      <c r="AO7102" s="41"/>
      <c r="AP7102" s="41"/>
      <c r="AQ7102" s="41"/>
      <c r="AR7102" s="41"/>
      <c r="AS7102" s="41"/>
      <c r="AT7102" s="41"/>
      <c r="AU7102" s="41"/>
      <c r="AV7102" s="41"/>
      <c r="AW7102" s="41"/>
      <c r="AX7102" s="41"/>
      <c r="AY7102" s="41"/>
      <c r="AZ7102" s="41"/>
      <c r="BA7102" s="41"/>
      <c r="BB7102" s="41"/>
      <c r="BC7102" s="41"/>
      <c r="BD7102" s="41"/>
      <c r="BE7102" s="41"/>
      <c r="BF7102" s="41"/>
      <c r="BG7102" s="41"/>
      <c r="BH7102" s="41"/>
      <c r="BI7102" s="41"/>
      <c r="BJ7102" s="41"/>
      <c r="BK7102" s="41"/>
      <c r="BL7102" s="41"/>
      <c r="BM7102" s="41"/>
      <c r="BN7102" s="41"/>
      <c r="BO7102" s="41"/>
      <c r="BP7102" s="108"/>
      <c r="CG7102" s="102"/>
      <c r="CI7102" s="45"/>
    </row>
    <row r="7103" spans="37:87" ht="13" customHeight="1">
      <c r="AK7103" s="114"/>
      <c r="AL7103" s="41"/>
      <c r="AM7103" s="41"/>
      <c r="AN7103" s="41"/>
      <c r="AO7103" s="41"/>
      <c r="AP7103" s="41"/>
      <c r="AQ7103" s="41"/>
      <c r="AR7103" s="41"/>
      <c r="AS7103" s="41"/>
      <c r="AT7103" s="41"/>
      <c r="AU7103" s="41"/>
      <c r="AV7103" s="41"/>
      <c r="AW7103" s="41"/>
      <c r="AX7103" s="41"/>
      <c r="AY7103" s="41"/>
      <c r="AZ7103" s="41"/>
      <c r="BA7103" s="41"/>
      <c r="BB7103" s="41"/>
      <c r="BC7103" s="41"/>
      <c r="BD7103" s="41"/>
      <c r="BE7103" s="41"/>
      <c r="BF7103" s="41"/>
      <c r="BG7103" s="41"/>
      <c r="BH7103" s="41"/>
      <c r="BI7103" s="41"/>
      <c r="BJ7103" s="41"/>
      <c r="BK7103" s="41"/>
      <c r="BL7103" s="41"/>
      <c r="BM7103" s="41"/>
      <c r="BN7103" s="41"/>
      <c r="BO7103" s="41"/>
      <c r="BP7103" s="108"/>
      <c r="CG7103" s="102"/>
      <c r="CI7103" s="45"/>
    </row>
    <row r="7104" spans="37:87" ht="13" customHeight="1">
      <c r="AK7104" s="114"/>
      <c r="AL7104" s="41"/>
      <c r="AM7104" s="41"/>
      <c r="AN7104" s="41"/>
      <c r="AO7104" s="41"/>
      <c r="AP7104" s="41"/>
      <c r="AQ7104" s="41"/>
      <c r="AR7104" s="41"/>
      <c r="AS7104" s="41"/>
      <c r="AT7104" s="41"/>
      <c r="AU7104" s="41"/>
      <c r="AV7104" s="41"/>
      <c r="AW7104" s="41"/>
      <c r="AX7104" s="41"/>
      <c r="AY7104" s="41"/>
      <c r="AZ7104" s="41"/>
      <c r="BA7104" s="41"/>
      <c r="BB7104" s="41"/>
      <c r="BC7104" s="41"/>
      <c r="BD7104" s="41"/>
      <c r="BE7104" s="41"/>
      <c r="BF7104" s="41"/>
      <c r="BG7104" s="41"/>
      <c r="BH7104" s="41"/>
      <c r="BI7104" s="41"/>
      <c r="BJ7104" s="41"/>
      <c r="BK7104" s="41"/>
      <c r="BL7104" s="41"/>
      <c r="BM7104" s="41"/>
      <c r="BN7104" s="41"/>
      <c r="BO7104" s="41"/>
      <c r="BP7104" s="108"/>
      <c r="CG7104" s="102"/>
      <c r="CI7104" s="45"/>
    </row>
    <row r="7105" spans="37:87" ht="13" customHeight="1">
      <c r="AK7105" s="114"/>
      <c r="AL7105" s="41"/>
      <c r="AM7105" s="41"/>
      <c r="AN7105" s="41"/>
      <c r="AO7105" s="41"/>
      <c r="AP7105" s="41"/>
      <c r="AQ7105" s="41"/>
      <c r="AR7105" s="41"/>
      <c r="AS7105" s="41"/>
      <c r="AT7105" s="41"/>
      <c r="AU7105" s="41"/>
      <c r="AV7105" s="41"/>
      <c r="AW7105" s="41"/>
      <c r="AX7105" s="41"/>
      <c r="AY7105" s="41"/>
      <c r="AZ7105" s="41"/>
      <c r="BA7105" s="41"/>
      <c r="BB7105" s="41"/>
      <c r="BC7105" s="41"/>
      <c r="BD7105" s="41"/>
      <c r="BE7105" s="41"/>
      <c r="BF7105" s="41"/>
      <c r="BG7105" s="41"/>
      <c r="BH7105" s="41"/>
      <c r="BI7105" s="41"/>
      <c r="BJ7105" s="41"/>
      <c r="BK7105" s="41"/>
      <c r="BL7105" s="41"/>
      <c r="BM7105" s="41"/>
      <c r="BN7105" s="41"/>
      <c r="BO7105" s="41"/>
      <c r="BP7105" s="108"/>
      <c r="CG7105" s="102"/>
      <c r="CI7105" s="45"/>
    </row>
    <row r="7106" spans="37:87" ht="13" customHeight="1">
      <c r="AK7106" s="114"/>
      <c r="AL7106" s="41"/>
      <c r="AM7106" s="41"/>
      <c r="AN7106" s="41"/>
      <c r="AO7106" s="41"/>
      <c r="AP7106" s="41"/>
      <c r="AQ7106" s="41"/>
      <c r="AR7106" s="41"/>
      <c r="AS7106" s="41"/>
      <c r="AT7106" s="41"/>
      <c r="AU7106" s="41"/>
      <c r="AV7106" s="41"/>
      <c r="AW7106" s="41"/>
      <c r="AX7106" s="41"/>
      <c r="AY7106" s="41"/>
      <c r="AZ7106" s="41"/>
      <c r="BA7106" s="41"/>
      <c r="BB7106" s="41"/>
      <c r="BC7106" s="41"/>
      <c r="BD7106" s="41"/>
      <c r="BE7106" s="41"/>
      <c r="BF7106" s="41"/>
      <c r="BG7106" s="41"/>
      <c r="BH7106" s="41"/>
      <c r="BI7106" s="41"/>
      <c r="BJ7106" s="41"/>
      <c r="BK7106" s="41"/>
      <c r="BL7106" s="41"/>
      <c r="BM7106" s="41"/>
      <c r="BN7106" s="41"/>
      <c r="BO7106" s="41"/>
      <c r="BP7106" s="108"/>
      <c r="CG7106" s="102"/>
      <c r="CI7106" s="45"/>
    </row>
    <row r="7107" spans="37:87" ht="13" customHeight="1">
      <c r="AK7107" s="114"/>
      <c r="AL7107" s="41"/>
      <c r="AM7107" s="41"/>
      <c r="AN7107" s="41"/>
      <c r="AO7107" s="41"/>
      <c r="AP7107" s="41"/>
      <c r="AQ7107" s="41"/>
      <c r="AR7107" s="41"/>
      <c r="AS7107" s="41"/>
      <c r="AT7107" s="41"/>
      <c r="AU7107" s="41"/>
      <c r="AV7107" s="41"/>
      <c r="AW7107" s="41"/>
      <c r="AX7107" s="41"/>
      <c r="AY7107" s="41"/>
      <c r="AZ7107" s="41"/>
      <c r="BA7107" s="41"/>
      <c r="BB7107" s="41"/>
      <c r="BC7107" s="41"/>
      <c r="BD7107" s="41"/>
      <c r="BE7107" s="41"/>
      <c r="BF7107" s="41"/>
      <c r="BG7107" s="41"/>
      <c r="BH7107" s="41"/>
      <c r="BI7107" s="41"/>
      <c r="BJ7107" s="41"/>
      <c r="BK7107" s="41"/>
      <c r="BL7107" s="41"/>
      <c r="BM7107" s="41"/>
      <c r="BN7107" s="41"/>
      <c r="BO7107" s="41"/>
      <c r="BP7107" s="108"/>
      <c r="CG7107" s="102"/>
      <c r="CI7107" s="45"/>
    </row>
    <row r="7108" spans="37:87" ht="13" customHeight="1">
      <c r="AK7108" s="114"/>
      <c r="AL7108" s="41"/>
      <c r="AM7108" s="41"/>
      <c r="AN7108" s="41"/>
      <c r="AO7108" s="41"/>
      <c r="AP7108" s="41"/>
      <c r="AQ7108" s="41"/>
      <c r="AR7108" s="41"/>
      <c r="AS7108" s="41"/>
      <c r="AT7108" s="41"/>
      <c r="AU7108" s="41"/>
      <c r="AV7108" s="41"/>
      <c r="AW7108" s="41"/>
      <c r="AX7108" s="41"/>
      <c r="AY7108" s="41"/>
      <c r="AZ7108" s="41"/>
      <c r="BA7108" s="41"/>
      <c r="BB7108" s="41"/>
      <c r="BC7108" s="41"/>
      <c r="BD7108" s="41"/>
      <c r="BE7108" s="41"/>
      <c r="BF7108" s="41"/>
      <c r="BG7108" s="41"/>
      <c r="BH7108" s="41"/>
      <c r="BI7108" s="41"/>
      <c r="BJ7108" s="41"/>
      <c r="BK7108" s="41"/>
      <c r="BL7108" s="41"/>
      <c r="BM7108" s="41"/>
      <c r="BN7108" s="41"/>
      <c r="BO7108" s="41"/>
      <c r="BP7108" s="108"/>
      <c r="CG7108" s="102"/>
      <c r="CI7108" s="45"/>
    </row>
    <row r="7109" spans="37:87" ht="13" customHeight="1">
      <c r="AK7109" s="114"/>
      <c r="AL7109" s="41"/>
      <c r="AM7109" s="41"/>
      <c r="AN7109" s="41"/>
      <c r="AO7109" s="41"/>
      <c r="AP7109" s="41"/>
      <c r="AQ7109" s="41"/>
      <c r="AR7109" s="41"/>
      <c r="AS7109" s="41"/>
      <c r="AT7109" s="41"/>
      <c r="AU7109" s="41"/>
      <c r="AV7109" s="41"/>
      <c r="AW7109" s="41"/>
      <c r="AX7109" s="41"/>
      <c r="AY7109" s="41"/>
      <c r="AZ7109" s="41"/>
      <c r="BA7109" s="41"/>
      <c r="BB7109" s="41"/>
      <c r="BC7109" s="41"/>
      <c r="BD7109" s="41"/>
      <c r="BE7109" s="41"/>
      <c r="BF7109" s="41"/>
      <c r="BG7109" s="41"/>
      <c r="BH7109" s="41"/>
      <c r="BI7109" s="41"/>
      <c r="BJ7109" s="41"/>
      <c r="BK7109" s="41"/>
      <c r="BL7109" s="41"/>
      <c r="BM7109" s="41"/>
      <c r="BN7109" s="41"/>
      <c r="BO7109" s="41"/>
      <c r="BP7109" s="108"/>
      <c r="CG7109" s="102"/>
      <c r="CI7109" s="45"/>
    </row>
    <row r="7110" spans="37:87" ht="13" customHeight="1">
      <c r="AK7110" s="114"/>
      <c r="AL7110" s="41"/>
      <c r="AM7110" s="41"/>
      <c r="AN7110" s="41"/>
      <c r="AO7110" s="41"/>
      <c r="AP7110" s="41"/>
      <c r="AQ7110" s="41"/>
      <c r="AR7110" s="41"/>
      <c r="AS7110" s="41"/>
      <c r="AT7110" s="41"/>
      <c r="AU7110" s="41"/>
      <c r="AV7110" s="41"/>
      <c r="AW7110" s="41"/>
      <c r="AX7110" s="41"/>
      <c r="AY7110" s="41"/>
      <c r="AZ7110" s="41"/>
      <c r="BA7110" s="41"/>
      <c r="BB7110" s="41"/>
      <c r="BC7110" s="41"/>
      <c r="BD7110" s="41"/>
      <c r="BE7110" s="41"/>
      <c r="BF7110" s="41"/>
      <c r="BG7110" s="41"/>
      <c r="BH7110" s="41"/>
      <c r="BI7110" s="41"/>
      <c r="BJ7110" s="41"/>
      <c r="BK7110" s="41"/>
      <c r="BL7110" s="41"/>
      <c r="BM7110" s="41"/>
      <c r="BN7110" s="41"/>
      <c r="BO7110" s="41"/>
      <c r="BP7110" s="108"/>
      <c r="CG7110" s="102"/>
      <c r="CI7110" s="45"/>
    </row>
    <row r="7111" spans="37:87" ht="13" customHeight="1">
      <c r="AK7111" s="114"/>
      <c r="AL7111" s="41"/>
      <c r="AM7111" s="41"/>
      <c r="AN7111" s="41"/>
      <c r="AO7111" s="41"/>
      <c r="AP7111" s="41"/>
      <c r="AQ7111" s="41"/>
      <c r="AR7111" s="41"/>
      <c r="AS7111" s="41"/>
      <c r="AT7111" s="41"/>
      <c r="AU7111" s="41"/>
      <c r="AV7111" s="41"/>
      <c r="AW7111" s="41"/>
      <c r="AX7111" s="41"/>
      <c r="AY7111" s="41"/>
      <c r="AZ7111" s="41"/>
      <c r="BA7111" s="41"/>
      <c r="BB7111" s="41"/>
      <c r="BC7111" s="41"/>
      <c r="BD7111" s="41"/>
      <c r="BE7111" s="41"/>
      <c r="BF7111" s="41"/>
      <c r="BG7111" s="41"/>
      <c r="BH7111" s="41"/>
      <c r="BI7111" s="41"/>
      <c r="BJ7111" s="41"/>
      <c r="BK7111" s="41"/>
      <c r="BL7111" s="41"/>
      <c r="BM7111" s="41"/>
      <c r="BN7111" s="41"/>
      <c r="BO7111" s="41"/>
      <c r="BP7111" s="108"/>
      <c r="CG7111" s="102"/>
      <c r="CI7111" s="45"/>
    </row>
    <row r="7112" spans="37:87" ht="13" customHeight="1">
      <c r="AK7112" s="114"/>
      <c r="AL7112" s="41"/>
      <c r="AM7112" s="41"/>
      <c r="AN7112" s="41"/>
      <c r="AO7112" s="41"/>
      <c r="AP7112" s="41"/>
      <c r="AQ7112" s="41"/>
      <c r="AR7112" s="41"/>
      <c r="AS7112" s="41"/>
      <c r="AT7112" s="41"/>
      <c r="AU7112" s="41"/>
      <c r="AV7112" s="41"/>
      <c r="AW7112" s="41"/>
      <c r="AX7112" s="41"/>
      <c r="AY7112" s="41"/>
      <c r="AZ7112" s="41"/>
      <c r="BA7112" s="41"/>
      <c r="BB7112" s="41"/>
      <c r="BC7112" s="41"/>
      <c r="BD7112" s="41"/>
      <c r="BE7112" s="41"/>
      <c r="BF7112" s="41"/>
      <c r="BG7112" s="41"/>
      <c r="BH7112" s="41"/>
      <c r="BI7112" s="41"/>
      <c r="BJ7112" s="41"/>
      <c r="BK7112" s="41"/>
      <c r="BL7112" s="41"/>
      <c r="BM7112" s="41"/>
      <c r="BN7112" s="41"/>
      <c r="BO7112" s="41"/>
      <c r="BP7112" s="108"/>
      <c r="CG7112" s="102"/>
      <c r="CI7112" s="45"/>
    </row>
    <row r="7113" spans="37:87" ht="13" customHeight="1">
      <c r="AK7113" s="114"/>
      <c r="AL7113" s="41"/>
      <c r="AM7113" s="41"/>
      <c r="AN7113" s="41"/>
      <c r="AO7113" s="41"/>
      <c r="AP7113" s="41"/>
      <c r="AQ7113" s="41"/>
      <c r="AR7113" s="41"/>
      <c r="AS7113" s="41"/>
      <c r="AT7113" s="41"/>
      <c r="AU7113" s="41"/>
      <c r="AV7113" s="41"/>
      <c r="AW7113" s="41"/>
      <c r="AX7113" s="41"/>
      <c r="AY7113" s="41"/>
      <c r="AZ7113" s="41"/>
      <c r="BA7113" s="41"/>
      <c r="BB7113" s="41"/>
      <c r="BC7113" s="41"/>
      <c r="BD7113" s="41"/>
      <c r="BE7113" s="41"/>
      <c r="BF7113" s="41"/>
      <c r="BG7113" s="41"/>
      <c r="BH7113" s="41"/>
      <c r="BI7113" s="41"/>
      <c r="BJ7113" s="41"/>
      <c r="BK7113" s="41"/>
      <c r="BL7113" s="41"/>
      <c r="BM7113" s="41"/>
      <c r="BN7113" s="41"/>
      <c r="BO7113" s="41"/>
      <c r="BP7113" s="108"/>
      <c r="CG7113" s="102"/>
      <c r="CI7113" s="45"/>
    </row>
    <row r="7114" spans="37:87" ht="13" customHeight="1">
      <c r="AK7114" s="114"/>
      <c r="AL7114" s="41"/>
      <c r="AM7114" s="41"/>
      <c r="AN7114" s="41"/>
      <c r="AO7114" s="41"/>
      <c r="AP7114" s="41"/>
      <c r="AQ7114" s="41"/>
      <c r="AR7114" s="41"/>
      <c r="AS7114" s="41"/>
      <c r="AT7114" s="41"/>
      <c r="AU7114" s="41"/>
      <c r="AV7114" s="41"/>
      <c r="AW7114" s="41"/>
      <c r="AX7114" s="41"/>
      <c r="AY7114" s="41"/>
      <c r="AZ7114" s="41"/>
      <c r="BA7114" s="41"/>
      <c r="BB7114" s="41"/>
      <c r="BC7114" s="41"/>
      <c r="BD7114" s="41"/>
      <c r="BE7114" s="41"/>
      <c r="BF7114" s="41"/>
      <c r="BG7114" s="41"/>
      <c r="BH7114" s="41"/>
      <c r="BI7114" s="41"/>
      <c r="BJ7114" s="41"/>
      <c r="BK7114" s="41"/>
      <c r="BL7114" s="41"/>
      <c r="BM7114" s="41"/>
      <c r="BN7114" s="41"/>
      <c r="BO7114" s="41"/>
      <c r="BP7114" s="108"/>
      <c r="CG7114" s="102"/>
      <c r="CI7114" s="45"/>
    </row>
    <row r="7115" spans="37:87" ht="13" customHeight="1">
      <c r="AK7115" s="114"/>
      <c r="AL7115" s="41"/>
      <c r="AM7115" s="41"/>
      <c r="AN7115" s="41"/>
      <c r="AO7115" s="41"/>
      <c r="AP7115" s="41"/>
      <c r="AQ7115" s="41"/>
      <c r="AR7115" s="41"/>
      <c r="AS7115" s="41"/>
      <c r="AT7115" s="41"/>
      <c r="AU7115" s="41"/>
      <c r="AV7115" s="41"/>
      <c r="AW7115" s="41"/>
      <c r="AX7115" s="41"/>
      <c r="AY7115" s="41"/>
      <c r="AZ7115" s="41"/>
      <c r="BA7115" s="41"/>
      <c r="BB7115" s="41"/>
      <c r="BC7115" s="41"/>
      <c r="BD7115" s="41"/>
      <c r="BE7115" s="41"/>
      <c r="BF7115" s="41"/>
      <c r="BG7115" s="41"/>
      <c r="BH7115" s="41"/>
      <c r="BI7115" s="41"/>
      <c r="BJ7115" s="41"/>
      <c r="BK7115" s="41"/>
      <c r="BL7115" s="41"/>
      <c r="BM7115" s="41"/>
      <c r="BN7115" s="41"/>
      <c r="BO7115" s="41"/>
      <c r="BP7115" s="108"/>
      <c r="CG7115" s="102"/>
      <c r="CI7115" s="45"/>
    </row>
    <row r="7116" spans="37:87" ht="13" customHeight="1">
      <c r="AK7116" s="114"/>
      <c r="AL7116" s="41"/>
      <c r="AM7116" s="41"/>
      <c r="AN7116" s="41"/>
      <c r="AO7116" s="41"/>
      <c r="AP7116" s="41"/>
      <c r="AQ7116" s="41"/>
      <c r="AR7116" s="41"/>
      <c r="AS7116" s="41"/>
      <c r="AT7116" s="41"/>
      <c r="AU7116" s="41"/>
      <c r="AV7116" s="41"/>
      <c r="AW7116" s="41"/>
      <c r="AX7116" s="41"/>
      <c r="AY7116" s="41"/>
      <c r="AZ7116" s="41"/>
      <c r="BA7116" s="41"/>
      <c r="BB7116" s="41"/>
      <c r="BC7116" s="41"/>
      <c r="BD7116" s="41"/>
      <c r="BE7116" s="41"/>
      <c r="BF7116" s="41"/>
      <c r="BG7116" s="41"/>
      <c r="BH7116" s="41"/>
      <c r="BI7116" s="41"/>
      <c r="BJ7116" s="41"/>
      <c r="BK7116" s="41"/>
      <c r="BL7116" s="41"/>
      <c r="BM7116" s="41"/>
      <c r="BN7116" s="41"/>
      <c r="BO7116" s="41"/>
      <c r="BP7116" s="108"/>
      <c r="CG7116" s="102"/>
      <c r="CI7116" s="45"/>
    </row>
    <row r="7117" spans="37:87" ht="13" customHeight="1">
      <c r="AK7117" s="114"/>
      <c r="AL7117" s="41"/>
      <c r="AM7117" s="41"/>
      <c r="AN7117" s="41"/>
      <c r="AO7117" s="41"/>
      <c r="AP7117" s="41"/>
      <c r="AQ7117" s="41"/>
      <c r="AR7117" s="41"/>
      <c r="AS7117" s="41"/>
      <c r="AT7117" s="41"/>
      <c r="AU7117" s="41"/>
      <c r="AV7117" s="41"/>
      <c r="AW7117" s="41"/>
      <c r="AX7117" s="41"/>
      <c r="AY7117" s="41"/>
      <c r="AZ7117" s="41"/>
      <c r="BA7117" s="41"/>
      <c r="BB7117" s="41"/>
      <c r="BC7117" s="41"/>
      <c r="BD7117" s="41"/>
      <c r="BE7117" s="41"/>
      <c r="BF7117" s="41"/>
      <c r="BG7117" s="41"/>
      <c r="BH7117" s="41"/>
      <c r="BI7117" s="41"/>
      <c r="BJ7117" s="41"/>
      <c r="BK7117" s="41"/>
      <c r="BL7117" s="41"/>
      <c r="BM7117" s="41"/>
      <c r="BN7117" s="41"/>
      <c r="BO7117" s="41"/>
      <c r="BP7117" s="108"/>
      <c r="CG7117" s="102"/>
      <c r="CI7117" s="45"/>
    </row>
    <row r="7118" spans="37:87" ht="13" customHeight="1">
      <c r="AK7118" s="114"/>
      <c r="AL7118" s="41"/>
      <c r="AM7118" s="41"/>
      <c r="AN7118" s="41"/>
      <c r="AO7118" s="41"/>
      <c r="AP7118" s="41"/>
      <c r="AQ7118" s="41"/>
      <c r="AR7118" s="41"/>
      <c r="AS7118" s="41"/>
      <c r="AT7118" s="41"/>
      <c r="AU7118" s="41"/>
      <c r="AV7118" s="41"/>
      <c r="AW7118" s="41"/>
      <c r="AX7118" s="41"/>
      <c r="AY7118" s="41"/>
      <c r="AZ7118" s="41"/>
      <c r="BA7118" s="41"/>
      <c r="BB7118" s="41"/>
      <c r="BC7118" s="41"/>
      <c r="BD7118" s="41"/>
      <c r="BE7118" s="41"/>
      <c r="BF7118" s="41"/>
      <c r="BG7118" s="41"/>
      <c r="BH7118" s="41"/>
      <c r="BI7118" s="41"/>
      <c r="BJ7118" s="41"/>
      <c r="BK7118" s="41"/>
      <c r="BL7118" s="41"/>
      <c r="BM7118" s="41"/>
      <c r="BN7118" s="41"/>
      <c r="BO7118" s="41"/>
      <c r="BP7118" s="108"/>
      <c r="CG7118" s="102"/>
      <c r="CI7118" s="45"/>
    </row>
    <row r="7119" spans="37:87" ht="13" customHeight="1">
      <c r="AK7119" s="114"/>
      <c r="AL7119" s="41"/>
      <c r="AM7119" s="41"/>
      <c r="AN7119" s="41"/>
      <c r="AO7119" s="41"/>
      <c r="AP7119" s="41"/>
      <c r="AQ7119" s="41"/>
      <c r="AR7119" s="41"/>
      <c r="AS7119" s="41"/>
      <c r="AT7119" s="41"/>
      <c r="AU7119" s="41"/>
      <c r="AV7119" s="41"/>
      <c r="AW7119" s="41"/>
      <c r="AX7119" s="41"/>
      <c r="AY7119" s="41"/>
      <c r="AZ7119" s="41"/>
      <c r="BA7119" s="41"/>
      <c r="BB7119" s="41"/>
      <c r="BC7119" s="41"/>
      <c r="BD7119" s="41"/>
      <c r="BE7119" s="41"/>
      <c r="BF7119" s="41"/>
      <c r="BG7119" s="41"/>
      <c r="BH7119" s="41"/>
      <c r="BI7119" s="41"/>
      <c r="BJ7119" s="41"/>
      <c r="BK7119" s="41"/>
      <c r="BL7119" s="41"/>
      <c r="BM7119" s="41"/>
      <c r="BN7119" s="41"/>
      <c r="BO7119" s="41"/>
      <c r="BP7119" s="108"/>
      <c r="CG7119" s="102"/>
      <c r="CI7119" s="45"/>
    </row>
    <row r="7120" spans="37:87" ht="13" customHeight="1">
      <c r="AK7120" s="114"/>
      <c r="AL7120" s="41"/>
      <c r="AM7120" s="41"/>
      <c r="AN7120" s="41"/>
      <c r="AO7120" s="41"/>
      <c r="AP7120" s="41"/>
      <c r="AQ7120" s="41"/>
      <c r="AR7120" s="41"/>
      <c r="AS7120" s="41"/>
      <c r="AT7120" s="41"/>
      <c r="AU7120" s="41"/>
      <c r="AV7120" s="41"/>
      <c r="AW7120" s="41"/>
      <c r="AX7120" s="41"/>
      <c r="AY7120" s="41"/>
      <c r="AZ7120" s="41"/>
      <c r="BA7120" s="41"/>
      <c r="BB7120" s="41"/>
      <c r="BC7120" s="41"/>
      <c r="BD7120" s="41"/>
      <c r="BE7120" s="41"/>
      <c r="BF7120" s="41"/>
      <c r="BG7120" s="41"/>
      <c r="BH7120" s="41"/>
      <c r="BI7120" s="41"/>
      <c r="BJ7120" s="41"/>
      <c r="BK7120" s="41"/>
      <c r="BL7120" s="41"/>
      <c r="BM7120" s="41"/>
      <c r="BN7120" s="41"/>
      <c r="BO7120" s="41"/>
      <c r="BP7120" s="108"/>
      <c r="CG7120" s="102"/>
      <c r="CI7120" s="45"/>
    </row>
    <row r="7121" spans="37:87" ht="13" customHeight="1">
      <c r="AK7121" s="114"/>
      <c r="AL7121" s="41"/>
      <c r="AM7121" s="41"/>
      <c r="AN7121" s="41"/>
      <c r="AO7121" s="41"/>
      <c r="AP7121" s="41"/>
      <c r="AQ7121" s="41"/>
      <c r="AR7121" s="41"/>
      <c r="AS7121" s="41"/>
      <c r="AT7121" s="41"/>
      <c r="AU7121" s="41"/>
      <c r="AV7121" s="41"/>
      <c r="AW7121" s="41"/>
      <c r="AX7121" s="41"/>
      <c r="AY7121" s="41"/>
      <c r="AZ7121" s="41"/>
      <c r="BA7121" s="41"/>
      <c r="BB7121" s="41"/>
      <c r="BC7121" s="41"/>
      <c r="BD7121" s="41"/>
      <c r="BE7121" s="41"/>
      <c r="BF7121" s="41"/>
      <c r="BG7121" s="41"/>
      <c r="BH7121" s="41"/>
      <c r="BI7121" s="41"/>
      <c r="BJ7121" s="41"/>
      <c r="BK7121" s="41"/>
      <c r="BL7121" s="41"/>
      <c r="BM7121" s="41"/>
      <c r="BN7121" s="41"/>
      <c r="BO7121" s="41"/>
      <c r="BP7121" s="108"/>
      <c r="CG7121" s="102"/>
      <c r="CI7121" s="45"/>
    </row>
    <row r="7122" spans="37:87" ht="13" customHeight="1">
      <c r="AK7122" s="114"/>
      <c r="AL7122" s="41"/>
      <c r="AM7122" s="41"/>
      <c r="AN7122" s="41"/>
      <c r="AO7122" s="41"/>
      <c r="AP7122" s="41"/>
      <c r="AQ7122" s="41"/>
      <c r="AR7122" s="41"/>
      <c r="AS7122" s="41"/>
      <c r="AT7122" s="41"/>
      <c r="AU7122" s="41"/>
      <c r="AV7122" s="41"/>
      <c r="AW7122" s="41"/>
      <c r="AX7122" s="41"/>
      <c r="AY7122" s="41"/>
      <c r="AZ7122" s="41"/>
      <c r="BA7122" s="41"/>
      <c r="BB7122" s="41"/>
      <c r="BC7122" s="41"/>
      <c r="BD7122" s="41"/>
      <c r="BE7122" s="41"/>
      <c r="BF7122" s="41"/>
      <c r="BG7122" s="41"/>
      <c r="BH7122" s="41"/>
      <c r="BI7122" s="41"/>
      <c r="BJ7122" s="41"/>
      <c r="BK7122" s="41"/>
      <c r="BL7122" s="41"/>
      <c r="BM7122" s="41"/>
      <c r="BN7122" s="41"/>
      <c r="BO7122" s="41"/>
      <c r="BP7122" s="108"/>
      <c r="CG7122" s="102"/>
      <c r="CI7122" s="45"/>
    </row>
    <row r="7123" spans="37:87" ht="13" customHeight="1">
      <c r="AK7123" s="114"/>
      <c r="AL7123" s="41"/>
      <c r="AM7123" s="41"/>
      <c r="AN7123" s="41"/>
      <c r="AO7123" s="41"/>
      <c r="AP7123" s="41"/>
      <c r="AQ7123" s="41"/>
      <c r="AR7123" s="41"/>
      <c r="AS7123" s="41"/>
      <c r="AT7123" s="41"/>
      <c r="AU7123" s="41"/>
      <c r="AV7123" s="41"/>
      <c r="AW7123" s="41"/>
      <c r="AX7123" s="41"/>
      <c r="AY7123" s="41"/>
      <c r="AZ7123" s="41"/>
      <c r="BA7123" s="41"/>
      <c r="BB7123" s="41"/>
      <c r="BC7123" s="41"/>
      <c r="BD7123" s="41"/>
      <c r="BE7123" s="41"/>
      <c r="BF7123" s="41"/>
      <c r="BG7123" s="41"/>
      <c r="BH7123" s="41"/>
      <c r="BI7123" s="41"/>
      <c r="BJ7123" s="41"/>
      <c r="BK7123" s="41"/>
      <c r="BL7123" s="41"/>
      <c r="BM7123" s="41"/>
      <c r="BN7123" s="41"/>
      <c r="BO7123" s="41"/>
      <c r="BP7123" s="108"/>
      <c r="CG7123" s="102"/>
      <c r="CI7123" s="45"/>
    </row>
    <row r="7124" spans="37:87" ht="13" customHeight="1">
      <c r="AK7124" s="114"/>
      <c r="AL7124" s="41"/>
      <c r="AM7124" s="41"/>
      <c r="AN7124" s="41"/>
      <c r="AO7124" s="41"/>
      <c r="AP7124" s="41"/>
      <c r="AQ7124" s="41"/>
      <c r="AR7124" s="41"/>
      <c r="AS7124" s="41"/>
      <c r="AT7124" s="41"/>
      <c r="AU7124" s="41"/>
      <c r="AV7124" s="41"/>
      <c r="AW7124" s="41"/>
      <c r="AX7124" s="41"/>
      <c r="AY7124" s="41"/>
      <c r="AZ7124" s="41"/>
      <c r="BA7124" s="41"/>
      <c r="BB7124" s="41"/>
      <c r="BC7124" s="41"/>
      <c r="BD7124" s="41"/>
      <c r="BE7124" s="41"/>
      <c r="BF7124" s="41"/>
      <c r="BG7124" s="41"/>
      <c r="BH7124" s="41"/>
      <c r="BI7124" s="41"/>
      <c r="BJ7124" s="41"/>
      <c r="BK7124" s="41"/>
      <c r="BL7124" s="41"/>
      <c r="BM7124" s="41"/>
      <c r="BN7124" s="41"/>
      <c r="BO7124" s="41"/>
      <c r="BP7124" s="108"/>
      <c r="CG7124" s="102"/>
      <c r="CI7124" s="45"/>
    </row>
    <row r="7125" spans="37:87" ht="13" customHeight="1">
      <c r="AK7125" s="114"/>
      <c r="AL7125" s="41"/>
      <c r="AM7125" s="41"/>
      <c r="AN7125" s="41"/>
      <c r="AO7125" s="41"/>
      <c r="AP7125" s="41"/>
      <c r="AQ7125" s="41"/>
      <c r="AR7125" s="41"/>
      <c r="AS7125" s="41"/>
      <c r="AT7125" s="41"/>
      <c r="AU7125" s="41"/>
      <c r="AV7125" s="41"/>
      <c r="AW7125" s="41"/>
      <c r="AX7125" s="41"/>
      <c r="AY7125" s="41"/>
      <c r="AZ7125" s="41"/>
      <c r="BA7125" s="41"/>
      <c r="BB7125" s="41"/>
      <c r="BC7125" s="41"/>
      <c r="BD7125" s="41"/>
      <c r="BE7125" s="41"/>
      <c r="BF7125" s="41"/>
      <c r="BG7125" s="41"/>
      <c r="BH7125" s="41"/>
      <c r="BI7125" s="41"/>
      <c r="BJ7125" s="41"/>
      <c r="BK7125" s="41"/>
      <c r="BL7125" s="41"/>
      <c r="BM7125" s="41"/>
      <c r="BN7125" s="41"/>
      <c r="BO7125" s="41"/>
      <c r="BP7125" s="108"/>
      <c r="CG7125" s="102"/>
      <c r="CI7125" s="45"/>
    </row>
    <row r="7126" spans="37:87" ht="13" customHeight="1">
      <c r="AK7126" s="114"/>
      <c r="AL7126" s="41"/>
      <c r="AM7126" s="41"/>
      <c r="AN7126" s="41"/>
      <c r="AO7126" s="41"/>
      <c r="AP7126" s="41"/>
      <c r="AQ7126" s="41"/>
      <c r="AR7126" s="41"/>
      <c r="AS7126" s="41"/>
      <c r="AT7126" s="41"/>
      <c r="AU7126" s="41"/>
      <c r="AV7126" s="41"/>
      <c r="AW7126" s="41"/>
      <c r="AX7126" s="41"/>
      <c r="AY7126" s="41"/>
      <c r="AZ7126" s="41"/>
      <c r="BA7126" s="41"/>
      <c r="BB7126" s="41"/>
      <c r="BC7126" s="41"/>
      <c r="BD7126" s="41"/>
      <c r="BE7126" s="41"/>
      <c r="BF7126" s="41"/>
      <c r="BG7126" s="41"/>
      <c r="BH7126" s="41"/>
      <c r="BI7126" s="41"/>
      <c r="BJ7126" s="41"/>
      <c r="BK7126" s="41"/>
      <c r="BL7126" s="41"/>
      <c r="BM7126" s="41"/>
      <c r="BN7126" s="41"/>
      <c r="BO7126" s="41"/>
      <c r="BP7126" s="108"/>
      <c r="CG7126" s="102"/>
      <c r="CI7126" s="45"/>
    </row>
    <row r="7127" spans="37:87" ht="13" customHeight="1">
      <c r="AK7127" s="114"/>
      <c r="AL7127" s="41"/>
      <c r="AM7127" s="41"/>
      <c r="AN7127" s="41"/>
      <c r="AO7127" s="41"/>
      <c r="AP7127" s="41"/>
      <c r="AQ7127" s="41"/>
      <c r="AR7127" s="41"/>
      <c r="AS7127" s="41"/>
      <c r="AT7127" s="41"/>
      <c r="AU7127" s="41"/>
      <c r="AV7127" s="41"/>
      <c r="AW7127" s="41"/>
      <c r="AX7127" s="41"/>
      <c r="AY7127" s="41"/>
      <c r="AZ7127" s="41"/>
      <c r="BA7127" s="41"/>
      <c r="BB7127" s="41"/>
      <c r="BC7127" s="41"/>
      <c r="BD7127" s="41"/>
      <c r="BE7127" s="41"/>
      <c r="BF7127" s="41"/>
      <c r="BG7127" s="41"/>
      <c r="BH7127" s="41"/>
      <c r="BI7127" s="41"/>
      <c r="BJ7127" s="41"/>
      <c r="BK7127" s="41"/>
      <c r="BL7127" s="41"/>
      <c r="BM7127" s="41"/>
      <c r="BN7127" s="41"/>
      <c r="BO7127" s="41"/>
      <c r="BP7127" s="108"/>
      <c r="CG7127" s="102"/>
      <c r="CI7127" s="45"/>
    </row>
    <row r="7128" spans="37:87" ht="13" customHeight="1">
      <c r="AK7128" s="114"/>
      <c r="AL7128" s="41"/>
      <c r="AM7128" s="41"/>
      <c r="AN7128" s="41"/>
      <c r="AO7128" s="41"/>
      <c r="AP7128" s="41"/>
      <c r="AQ7128" s="41"/>
      <c r="AR7128" s="41"/>
      <c r="AS7128" s="41"/>
      <c r="AT7128" s="41"/>
      <c r="AU7128" s="41"/>
      <c r="AV7128" s="41"/>
      <c r="AW7128" s="41"/>
      <c r="AX7128" s="41"/>
      <c r="AY7128" s="41"/>
      <c r="AZ7128" s="41"/>
      <c r="BA7128" s="41"/>
      <c r="BB7128" s="41"/>
      <c r="BC7128" s="41"/>
      <c r="BD7128" s="41"/>
      <c r="BE7128" s="41"/>
      <c r="BF7128" s="41"/>
      <c r="BG7128" s="41"/>
      <c r="BH7128" s="41"/>
      <c r="BI7128" s="41"/>
      <c r="BJ7128" s="41"/>
      <c r="BK7128" s="41"/>
      <c r="BL7128" s="41"/>
      <c r="BM7128" s="41"/>
      <c r="BN7128" s="41"/>
      <c r="BO7128" s="41"/>
      <c r="BP7128" s="108"/>
      <c r="CG7128" s="102"/>
      <c r="CI7128" s="45"/>
    </row>
    <row r="7129" spans="37:87" ht="13" customHeight="1">
      <c r="AK7129" s="114"/>
      <c r="AL7129" s="41"/>
      <c r="AM7129" s="41"/>
      <c r="AN7129" s="41"/>
      <c r="AO7129" s="41"/>
      <c r="AP7129" s="41"/>
      <c r="AQ7129" s="41"/>
      <c r="AR7129" s="41"/>
      <c r="AS7129" s="41"/>
      <c r="AT7129" s="41"/>
      <c r="AU7129" s="41"/>
      <c r="AV7129" s="41"/>
      <c r="AW7129" s="41"/>
      <c r="AX7129" s="41"/>
      <c r="AY7129" s="41"/>
      <c r="AZ7129" s="41"/>
      <c r="BA7129" s="41"/>
      <c r="BB7129" s="41"/>
      <c r="BC7129" s="41"/>
      <c r="BD7129" s="41"/>
      <c r="BE7129" s="41"/>
      <c r="BF7129" s="41"/>
      <c r="BG7129" s="41"/>
      <c r="BH7129" s="41"/>
      <c r="BI7129" s="41"/>
      <c r="BJ7129" s="41"/>
      <c r="BK7129" s="41"/>
      <c r="BL7129" s="41"/>
      <c r="BM7129" s="41"/>
      <c r="BN7129" s="41"/>
      <c r="BO7129" s="41"/>
      <c r="BP7129" s="108"/>
      <c r="CG7129" s="102"/>
      <c r="CI7129" s="45"/>
    </row>
    <row r="7130" spans="37:87" ht="13" customHeight="1">
      <c r="AK7130" s="114"/>
      <c r="AL7130" s="41"/>
      <c r="AM7130" s="41"/>
      <c r="AN7130" s="41"/>
      <c r="AO7130" s="41"/>
      <c r="AP7130" s="41"/>
      <c r="AQ7130" s="41"/>
      <c r="AR7130" s="41"/>
      <c r="AS7130" s="41"/>
      <c r="AT7130" s="41"/>
      <c r="AU7130" s="41"/>
      <c r="AV7130" s="41"/>
      <c r="AW7130" s="41"/>
      <c r="AX7130" s="41"/>
      <c r="AY7130" s="41"/>
      <c r="AZ7130" s="41"/>
      <c r="BA7130" s="41"/>
      <c r="BB7130" s="41"/>
      <c r="BC7130" s="41"/>
      <c r="BD7130" s="41"/>
      <c r="BE7130" s="41"/>
      <c r="BF7130" s="41"/>
      <c r="BG7130" s="41"/>
      <c r="BH7130" s="41"/>
      <c r="BI7130" s="41"/>
      <c r="BJ7130" s="41"/>
      <c r="BK7130" s="41"/>
      <c r="BL7130" s="41"/>
      <c r="BM7130" s="41"/>
      <c r="BN7130" s="41"/>
      <c r="BO7130" s="41"/>
      <c r="BP7130" s="108"/>
      <c r="CG7130" s="102"/>
      <c r="CI7130" s="45"/>
    </row>
    <row r="7131" spans="37:87" ht="13" customHeight="1">
      <c r="AK7131" s="114"/>
      <c r="AL7131" s="41"/>
      <c r="AM7131" s="41"/>
      <c r="AN7131" s="41"/>
      <c r="AO7131" s="41"/>
      <c r="AP7131" s="41"/>
      <c r="AQ7131" s="41"/>
      <c r="AR7131" s="41"/>
      <c r="AS7131" s="41"/>
      <c r="AT7131" s="41"/>
      <c r="AU7131" s="41"/>
      <c r="AV7131" s="41"/>
      <c r="AW7131" s="41"/>
      <c r="AX7131" s="41"/>
      <c r="AY7131" s="41"/>
      <c r="AZ7131" s="41"/>
      <c r="BA7131" s="41"/>
      <c r="BB7131" s="41"/>
      <c r="BC7131" s="41"/>
      <c r="BD7131" s="41"/>
      <c r="BE7131" s="41"/>
      <c r="BF7131" s="41"/>
      <c r="BG7131" s="41"/>
      <c r="BH7131" s="41"/>
      <c r="BI7131" s="41"/>
      <c r="BJ7131" s="41"/>
      <c r="BK7131" s="41"/>
      <c r="BL7131" s="41"/>
      <c r="BM7131" s="41"/>
      <c r="BN7131" s="41"/>
      <c r="BO7131" s="41"/>
      <c r="BP7131" s="108"/>
      <c r="CG7131" s="102"/>
      <c r="CI7131" s="45"/>
    </row>
    <row r="7132" spans="37:87" ht="13" customHeight="1">
      <c r="AK7132" s="114"/>
      <c r="AL7132" s="41"/>
      <c r="AM7132" s="41"/>
      <c r="AN7132" s="41"/>
      <c r="AO7132" s="41"/>
      <c r="AP7132" s="41"/>
      <c r="AQ7132" s="41"/>
      <c r="AR7132" s="41"/>
      <c r="AS7132" s="41"/>
      <c r="AT7132" s="41"/>
      <c r="AU7132" s="41"/>
      <c r="AV7132" s="41"/>
      <c r="AW7132" s="41"/>
      <c r="AX7132" s="41"/>
      <c r="AY7132" s="41"/>
      <c r="AZ7132" s="41"/>
      <c r="BA7132" s="41"/>
      <c r="BB7132" s="41"/>
      <c r="BC7132" s="41"/>
      <c r="BD7132" s="41"/>
      <c r="BE7132" s="41"/>
      <c r="BF7132" s="41"/>
      <c r="BG7132" s="41"/>
      <c r="BH7132" s="41"/>
      <c r="BI7132" s="41"/>
      <c r="BJ7132" s="41"/>
      <c r="BK7132" s="41"/>
      <c r="BL7132" s="41"/>
      <c r="BM7132" s="41"/>
      <c r="BN7132" s="41"/>
      <c r="BO7132" s="41"/>
      <c r="BP7132" s="108"/>
      <c r="CG7132" s="102"/>
      <c r="CI7132" s="45"/>
    </row>
    <row r="7133" spans="37:87" ht="13" customHeight="1">
      <c r="AK7133" s="114"/>
      <c r="AL7133" s="41"/>
      <c r="AM7133" s="41"/>
      <c r="AN7133" s="41"/>
      <c r="AO7133" s="41"/>
      <c r="AP7133" s="41"/>
      <c r="AQ7133" s="41"/>
      <c r="AR7133" s="41"/>
      <c r="AS7133" s="41"/>
      <c r="AT7133" s="41"/>
      <c r="AU7133" s="41"/>
      <c r="AV7133" s="41"/>
      <c r="AW7133" s="41"/>
      <c r="AX7133" s="41"/>
      <c r="AY7133" s="41"/>
      <c r="AZ7133" s="41"/>
      <c r="BA7133" s="41"/>
      <c r="BB7133" s="41"/>
      <c r="BC7133" s="41"/>
      <c r="BD7133" s="41"/>
      <c r="BE7133" s="41"/>
      <c r="BF7133" s="41"/>
      <c r="BG7133" s="41"/>
      <c r="BH7133" s="41"/>
      <c r="BI7133" s="41"/>
      <c r="BJ7133" s="41"/>
      <c r="BK7133" s="41"/>
      <c r="BL7133" s="41"/>
      <c r="BM7133" s="41"/>
      <c r="BN7133" s="41"/>
      <c r="BO7133" s="41"/>
      <c r="BP7133" s="108"/>
      <c r="CG7133" s="102"/>
      <c r="CI7133" s="45"/>
    </row>
    <row r="7134" spans="37:87" ht="13" customHeight="1">
      <c r="AK7134" s="114"/>
      <c r="AL7134" s="41"/>
      <c r="AM7134" s="41"/>
      <c r="AN7134" s="41"/>
      <c r="AO7134" s="41"/>
      <c r="AP7134" s="41"/>
      <c r="AQ7134" s="41"/>
      <c r="AR7134" s="41"/>
      <c r="AS7134" s="41"/>
      <c r="AT7134" s="41"/>
      <c r="AU7134" s="41"/>
      <c r="AV7134" s="41"/>
      <c r="AW7134" s="41"/>
      <c r="AX7134" s="41"/>
      <c r="AY7134" s="41"/>
      <c r="AZ7134" s="41"/>
      <c r="BA7134" s="41"/>
      <c r="BB7134" s="41"/>
      <c r="BC7134" s="41"/>
      <c r="BD7134" s="41"/>
      <c r="BE7134" s="41"/>
      <c r="BF7134" s="41"/>
      <c r="BG7134" s="41"/>
      <c r="BH7134" s="41"/>
      <c r="BI7134" s="41"/>
      <c r="BJ7134" s="41"/>
      <c r="BK7134" s="41"/>
      <c r="BL7134" s="41"/>
      <c r="BM7134" s="41"/>
      <c r="BN7134" s="41"/>
      <c r="BO7134" s="41"/>
      <c r="BP7134" s="108"/>
      <c r="CG7134" s="102"/>
      <c r="CI7134" s="45"/>
    </row>
    <row r="7135" spans="37:87" ht="13" customHeight="1">
      <c r="AK7135" s="114"/>
      <c r="AL7135" s="41"/>
      <c r="AM7135" s="41"/>
      <c r="AN7135" s="41"/>
      <c r="AO7135" s="41"/>
      <c r="AP7135" s="41"/>
      <c r="AQ7135" s="41"/>
      <c r="AR7135" s="41"/>
      <c r="AS7135" s="41"/>
      <c r="AT7135" s="41"/>
      <c r="AU7135" s="41"/>
      <c r="AV7135" s="41"/>
      <c r="AW7135" s="41"/>
      <c r="AX7135" s="41"/>
      <c r="AY7135" s="41"/>
      <c r="AZ7135" s="41"/>
      <c r="BA7135" s="41"/>
      <c r="BB7135" s="41"/>
      <c r="BC7135" s="41"/>
      <c r="BD7135" s="41"/>
      <c r="BE7135" s="41"/>
      <c r="BF7135" s="41"/>
      <c r="BG7135" s="41"/>
      <c r="BH7135" s="41"/>
      <c r="BI7135" s="41"/>
      <c r="BJ7135" s="41"/>
      <c r="BK7135" s="41"/>
      <c r="BL7135" s="41"/>
      <c r="BM7135" s="41"/>
      <c r="BN7135" s="41"/>
      <c r="BO7135" s="41"/>
      <c r="BP7135" s="108"/>
      <c r="CG7135" s="102"/>
      <c r="CI7135" s="45"/>
    </row>
    <row r="7136" spans="37:87" ht="13" customHeight="1">
      <c r="AK7136" s="114"/>
      <c r="AL7136" s="41"/>
      <c r="AM7136" s="41"/>
      <c r="AN7136" s="41"/>
      <c r="AO7136" s="41"/>
      <c r="AP7136" s="41"/>
      <c r="AQ7136" s="41"/>
      <c r="AR7136" s="41"/>
      <c r="AS7136" s="41"/>
      <c r="AT7136" s="41"/>
      <c r="AU7136" s="41"/>
      <c r="AV7136" s="41"/>
      <c r="AW7136" s="41"/>
      <c r="AX7136" s="41"/>
      <c r="AY7136" s="41"/>
      <c r="AZ7136" s="41"/>
      <c r="BA7136" s="41"/>
      <c r="BB7136" s="41"/>
      <c r="BC7136" s="41"/>
      <c r="BD7136" s="41"/>
      <c r="BE7136" s="41"/>
      <c r="BF7136" s="41"/>
      <c r="BG7136" s="41"/>
      <c r="BH7136" s="41"/>
      <c r="BI7136" s="41"/>
      <c r="BJ7136" s="41"/>
      <c r="BK7136" s="41"/>
      <c r="BL7136" s="41"/>
      <c r="BM7136" s="41"/>
      <c r="BN7136" s="41"/>
      <c r="BO7136" s="41"/>
      <c r="BP7136" s="108"/>
      <c r="CG7136" s="102"/>
      <c r="CI7136" s="45"/>
    </row>
    <row r="7137" spans="37:87" ht="13" customHeight="1">
      <c r="AK7137" s="114"/>
      <c r="AL7137" s="41"/>
      <c r="AM7137" s="41"/>
      <c r="AN7137" s="41"/>
      <c r="AO7137" s="41"/>
      <c r="AP7137" s="41"/>
      <c r="AQ7137" s="41"/>
      <c r="AR7137" s="41"/>
      <c r="AS7137" s="41"/>
      <c r="AT7137" s="41"/>
      <c r="AU7137" s="41"/>
      <c r="AV7137" s="41"/>
      <c r="AW7137" s="41"/>
      <c r="AX7137" s="41"/>
      <c r="AY7137" s="41"/>
      <c r="AZ7137" s="41"/>
      <c r="BA7137" s="41"/>
      <c r="BB7137" s="41"/>
      <c r="BC7137" s="41"/>
      <c r="BD7137" s="41"/>
      <c r="BE7137" s="41"/>
      <c r="BF7137" s="41"/>
      <c r="BG7137" s="41"/>
      <c r="BH7137" s="41"/>
      <c r="BI7137" s="41"/>
      <c r="BJ7137" s="41"/>
      <c r="BK7137" s="41"/>
      <c r="BL7137" s="41"/>
      <c r="BM7137" s="41"/>
      <c r="BN7137" s="41"/>
      <c r="BO7137" s="41"/>
      <c r="BP7137" s="108"/>
      <c r="CG7137" s="102"/>
      <c r="CI7137" s="45"/>
    </row>
    <row r="7138" spans="37:87" ht="13" customHeight="1">
      <c r="AK7138" s="114"/>
      <c r="AL7138" s="41"/>
      <c r="AM7138" s="41"/>
      <c r="AN7138" s="41"/>
      <c r="AO7138" s="41"/>
      <c r="AP7138" s="41"/>
      <c r="AQ7138" s="41"/>
      <c r="AR7138" s="41"/>
      <c r="AS7138" s="41"/>
      <c r="AT7138" s="41"/>
      <c r="AU7138" s="41"/>
      <c r="AV7138" s="41"/>
      <c r="AW7138" s="41"/>
      <c r="AX7138" s="41"/>
      <c r="AY7138" s="41"/>
      <c r="AZ7138" s="41"/>
      <c r="BA7138" s="41"/>
      <c r="BB7138" s="41"/>
      <c r="BC7138" s="41"/>
      <c r="BD7138" s="41"/>
      <c r="BE7138" s="41"/>
      <c r="BF7138" s="41"/>
      <c r="BG7138" s="41"/>
      <c r="BH7138" s="41"/>
      <c r="BI7138" s="41"/>
      <c r="BJ7138" s="41"/>
      <c r="BK7138" s="41"/>
      <c r="BL7138" s="41"/>
      <c r="BM7138" s="41"/>
      <c r="BN7138" s="41"/>
      <c r="BO7138" s="41"/>
      <c r="BP7138" s="108"/>
      <c r="CG7138" s="102"/>
      <c r="CI7138" s="45"/>
    </row>
    <row r="7139" spans="37:87" ht="13" customHeight="1">
      <c r="AK7139" s="114"/>
      <c r="AL7139" s="41"/>
      <c r="AM7139" s="41"/>
      <c r="AN7139" s="41"/>
      <c r="AO7139" s="41"/>
      <c r="AP7139" s="41"/>
      <c r="AQ7139" s="41"/>
      <c r="AR7139" s="41"/>
      <c r="AS7139" s="41"/>
      <c r="AT7139" s="41"/>
      <c r="AU7139" s="41"/>
      <c r="AV7139" s="41"/>
      <c r="AW7139" s="41"/>
      <c r="AX7139" s="41"/>
      <c r="AY7139" s="41"/>
      <c r="AZ7139" s="41"/>
      <c r="BA7139" s="41"/>
      <c r="BB7139" s="41"/>
      <c r="BC7139" s="41"/>
      <c r="BD7139" s="41"/>
      <c r="BE7139" s="41"/>
      <c r="BF7139" s="41"/>
      <c r="BG7139" s="41"/>
      <c r="BH7139" s="41"/>
      <c r="BI7139" s="41"/>
      <c r="BJ7139" s="41"/>
      <c r="BK7139" s="41"/>
      <c r="BL7139" s="41"/>
      <c r="BM7139" s="41"/>
      <c r="BN7139" s="41"/>
      <c r="BO7139" s="41"/>
      <c r="BP7139" s="108"/>
      <c r="CG7139" s="102"/>
      <c r="CI7139" s="45"/>
    </row>
    <row r="7140" spans="37:87" ht="13" customHeight="1">
      <c r="AK7140" s="114"/>
      <c r="AL7140" s="41"/>
      <c r="AM7140" s="41"/>
      <c r="AN7140" s="41"/>
      <c r="AO7140" s="41"/>
      <c r="AP7140" s="41"/>
      <c r="AQ7140" s="41"/>
      <c r="AR7140" s="41"/>
      <c r="AS7140" s="41"/>
      <c r="AT7140" s="41"/>
      <c r="AU7140" s="41"/>
      <c r="AV7140" s="41"/>
      <c r="AW7140" s="41"/>
      <c r="AX7140" s="41"/>
      <c r="AY7140" s="41"/>
      <c r="AZ7140" s="41"/>
      <c r="BA7140" s="41"/>
      <c r="BB7140" s="41"/>
      <c r="BC7140" s="41"/>
      <c r="BD7140" s="41"/>
      <c r="BE7140" s="41"/>
      <c r="BF7140" s="41"/>
      <c r="BG7140" s="41"/>
      <c r="BH7140" s="41"/>
      <c r="BI7140" s="41"/>
      <c r="BJ7140" s="41"/>
      <c r="BK7140" s="41"/>
      <c r="BL7140" s="41"/>
      <c r="BM7140" s="41"/>
      <c r="BN7140" s="41"/>
      <c r="BO7140" s="41"/>
      <c r="BP7140" s="108"/>
      <c r="CG7140" s="102"/>
      <c r="CI7140" s="45"/>
    </row>
    <row r="7141" spans="37:87" ht="13" customHeight="1">
      <c r="AK7141" s="114"/>
      <c r="AL7141" s="41"/>
      <c r="AM7141" s="41"/>
      <c r="AN7141" s="41"/>
      <c r="AO7141" s="41"/>
      <c r="AP7141" s="41"/>
      <c r="AQ7141" s="41"/>
      <c r="AR7141" s="41"/>
      <c r="AS7141" s="41"/>
      <c r="AT7141" s="41"/>
      <c r="AU7141" s="41"/>
      <c r="AV7141" s="41"/>
      <c r="AW7141" s="41"/>
      <c r="AX7141" s="41"/>
      <c r="AY7141" s="41"/>
      <c r="AZ7141" s="41"/>
      <c r="BA7141" s="41"/>
      <c r="BB7141" s="41"/>
      <c r="BC7141" s="41"/>
      <c r="BD7141" s="41"/>
      <c r="BE7141" s="41"/>
      <c r="BF7141" s="41"/>
      <c r="BG7141" s="41"/>
      <c r="BH7141" s="41"/>
      <c r="BI7141" s="41"/>
      <c r="BJ7141" s="41"/>
      <c r="BK7141" s="41"/>
      <c r="BL7141" s="41"/>
      <c r="BM7141" s="41"/>
      <c r="BN7141" s="41"/>
      <c r="BO7141" s="41"/>
      <c r="BP7141" s="108"/>
      <c r="CG7141" s="102"/>
      <c r="CI7141" s="45"/>
    </row>
    <row r="7142" spans="37:87" ht="13" customHeight="1">
      <c r="AK7142" s="114"/>
      <c r="AL7142" s="41"/>
      <c r="AM7142" s="41"/>
      <c r="AN7142" s="41"/>
      <c r="AO7142" s="41"/>
      <c r="AP7142" s="41"/>
      <c r="AQ7142" s="41"/>
      <c r="AR7142" s="41"/>
      <c r="AS7142" s="41"/>
      <c r="AT7142" s="41"/>
      <c r="AU7142" s="41"/>
      <c r="AV7142" s="41"/>
      <c r="AW7142" s="41"/>
      <c r="AX7142" s="41"/>
      <c r="AY7142" s="41"/>
      <c r="AZ7142" s="41"/>
      <c r="BA7142" s="41"/>
      <c r="BB7142" s="41"/>
      <c r="BC7142" s="41"/>
      <c r="BD7142" s="41"/>
      <c r="BE7142" s="41"/>
      <c r="BF7142" s="41"/>
      <c r="BG7142" s="41"/>
      <c r="BH7142" s="41"/>
      <c r="BI7142" s="41"/>
      <c r="BJ7142" s="41"/>
      <c r="BK7142" s="41"/>
      <c r="BL7142" s="41"/>
      <c r="BM7142" s="41"/>
      <c r="BN7142" s="41"/>
      <c r="BO7142" s="41"/>
      <c r="BP7142" s="108"/>
      <c r="CG7142" s="102"/>
      <c r="CI7142" s="45"/>
    </row>
    <row r="7143" spans="37:87" ht="13" customHeight="1">
      <c r="AK7143" s="114"/>
      <c r="AL7143" s="41"/>
      <c r="AM7143" s="41"/>
      <c r="AN7143" s="41"/>
      <c r="AO7143" s="41"/>
      <c r="AP7143" s="41"/>
      <c r="AQ7143" s="41"/>
      <c r="AR7143" s="41"/>
      <c r="AS7143" s="41"/>
      <c r="AT7143" s="41"/>
      <c r="AU7143" s="41"/>
      <c r="AV7143" s="41"/>
      <c r="AW7143" s="41"/>
      <c r="AX7143" s="41"/>
      <c r="AY7143" s="41"/>
      <c r="AZ7143" s="41"/>
      <c r="BA7143" s="41"/>
      <c r="BB7143" s="41"/>
      <c r="BC7143" s="41"/>
      <c r="BD7143" s="41"/>
      <c r="BE7143" s="41"/>
      <c r="BF7143" s="41"/>
      <c r="BG7143" s="41"/>
      <c r="BH7143" s="41"/>
      <c r="BI7143" s="41"/>
      <c r="BJ7143" s="41"/>
      <c r="BK7143" s="41"/>
      <c r="BL7143" s="41"/>
      <c r="BM7143" s="41"/>
      <c r="BN7143" s="41"/>
      <c r="BO7143" s="41"/>
      <c r="BP7143" s="108"/>
      <c r="CG7143" s="102"/>
      <c r="CI7143" s="45"/>
    </row>
    <row r="7144" spans="37:87" ht="13" customHeight="1">
      <c r="AK7144" s="114"/>
      <c r="AL7144" s="41"/>
      <c r="AM7144" s="41"/>
      <c r="AN7144" s="41"/>
      <c r="AO7144" s="41"/>
      <c r="AP7144" s="41"/>
      <c r="AQ7144" s="41"/>
      <c r="AR7144" s="41"/>
      <c r="AS7144" s="41"/>
      <c r="AT7144" s="41"/>
      <c r="AU7144" s="41"/>
      <c r="AV7144" s="41"/>
      <c r="AW7144" s="41"/>
      <c r="AX7144" s="41"/>
      <c r="AY7144" s="41"/>
      <c r="AZ7144" s="41"/>
      <c r="BA7144" s="41"/>
      <c r="BB7144" s="41"/>
      <c r="BC7144" s="41"/>
      <c r="BD7144" s="41"/>
      <c r="BE7144" s="41"/>
      <c r="BF7144" s="41"/>
      <c r="BG7144" s="41"/>
      <c r="BH7144" s="41"/>
      <c r="BI7144" s="41"/>
      <c r="BJ7144" s="41"/>
      <c r="BK7144" s="41"/>
      <c r="BL7144" s="41"/>
      <c r="BM7144" s="41"/>
      <c r="BN7144" s="41"/>
      <c r="BO7144" s="41"/>
      <c r="BP7144" s="108"/>
      <c r="CG7144" s="102"/>
      <c r="CI7144" s="45"/>
    </row>
    <row r="7145" spans="37:87" ht="13" customHeight="1">
      <c r="AK7145" s="114"/>
      <c r="AL7145" s="41"/>
      <c r="AM7145" s="41"/>
      <c r="AN7145" s="41"/>
      <c r="AO7145" s="41"/>
      <c r="AP7145" s="41"/>
      <c r="AQ7145" s="41"/>
      <c r="AR7145" s="41"/>
      <c r="AS7145" s="41"/>
      <c r="AT7145" s="41"/>
      <c r="AU7145" s="41"/>
      <c r="AV7145" s="41"/>
      <c r="AW7145" s="41"/>
      <c r="AX7145" s="41"/>
      <c r="AY7145" s="41"/>
      <c r="AZ7145" s="41"/>
      <c r="BA7145" s="41"/>
      <c r="BB7145" s="41"/>
      <c r="BC7145" s="41"/>
      <c r="BD7145" s="41"/>
      <c r="BE7145" s="41"/>
      <c r="BF7145" s="41"/>
      <c r="BG7145" s="41"/>
      <c r="BH7145" s="41"/>
      <c r="BI7145" s="41"/>
      <c r="BJ7145" s="41"/>
      <c r="BK7145" s="41"/>
      <c r="BL7145" s="41"/>
      <c r="BM7145" s="41"/>
      <c r="BN7145" s="41"/>
      <c r="BO7145" s="41"/>
      <c r="BP7145" s="108"/>
      <c r="CG7145" s="102"/>
      <c r="CI7145" s="45"/>
    </row>
    <row r="7146" spans="37:87" ht="13" customHeight="1">
      <c r="AK7146" s="114"/>
      <c r="AL7146" s="41"/>
      <c r="AM7146" s="41"/>
      <c r="AN7146" s="41"/>
      <c r="AO7146" s="41"/>
      <c r="AP7146" s="41"/>
      <c r="AQ7146" s="41"/>
      <c r="AR7146" s="41"/>
      <c r="AS7146" s="41"/>
      <c r="AT7146" s="41"/>
      <c r="AU7146" s="41"/>
      <c r="AV7146" s="41"/>
      <c r="AW7146" s="41"/>
      <c r="AX7146" s="41"/>
      <c r="AY7146" s="41"/>
      <c r="AZ7146" s="41"/>
      <c r="BA7146" s="41"/>
      <c r="BB7146" s="41"/>
      <c r="BC7146" s="41"/>
      <c r="BD7146" s="41"/>
      <c r="BE7146" s="41"/>
      <c r="BF7146" s="41"/>
      <c r="BG7146" s="41"/>
      <c r="BH7146" s="41"/>
      <c r="BI7146" s="41"/>
      <c r="BJ7146" s="41"/>
      <c r="BK7146" s="41"/>
      <c r="BL7146" s="41"/>
      <c r="BM7146" s="41"/>
      <c r="BN7146" s="41"/>
      <c r="BO7146" s="41"/>
      <c r="BP7146" s="108"/>
      <c r="CG7146" s="102"/>
      <c r="CI7146" s="45"/>
    </row>
    <row r="7147" spans="37:87" ht="13" customHeight="1">
      <c r="AK7147" s="114"/>
      <c r="AL7147" s="41"/>
      <c r="AM7147" s="41"/>
      <c r="AN7147" s="41"/>
      <c r="AO7147" s="41"/>
      <c r="AP7147" s="41"/>
      <c r="AQ7147" s="41"/>
      <c r="AR7147" s="41"/>
      <c r="AS7147" s="41"/>
      <c r="AT7147" s="41"/>
      <c r="AU7147" s="41"/>
      <c r="AV7147" s="41"/>
      <c r="AW7147" s="41"/>
      <c r="AX7147" s="41"/>
      <c r="AY7147" s="41"/>
      <c r="AZ7147" s="41"/>
      <c r="BA7147" s="41"/>
      <c r="BB7147" s="41"/>
      <c r="BC7147" s="41"/>
      <c r="BD7147" s="41"/>
      <c r="BE7147" s="41"/>
      <c r="BF7147" s="41"/>
      <c r="BG7147" s="41"/>
      <c r="BH7147" s="41"/>
      <c r="BI7147" s="41"/>
      <c r="BJ7147" s="41"/>
      <c r="BK7147" s="41"/>
      <c r="BL7147" s="41"/>
      <c r="BM7147" s="41"/>
      <c r="BN7147" s="41"/>
      <c r="BO7147" s="41"/>
      <c r="BP7147" s="108"/>
      <c r="CG7147" s="102"/>
      <c r="CI7147" s="45"/>
    </row>
    <row r="7148" spans="37:87" ht="13" customHeight="1">
      <c r="AK7148" s="114"/>
      <c r="AL7148" s="41"/>
      <c r="AM7148" s="41"/>
      <c r="AN7148" s="41"/>
      <c r="AO7148" s="41"/>
      <c r="AP7148" s="41"/>
      <c r="AQ7148" s="41"/>
      <c r="AR7148" s="41"/>
      <c r="AS7148" s="41"/>
      <c r="AT7148" s="41"/>
      <c r="AU7148" s="41"/>
      <c r="AV7148" s="41"/>
      <c r="AW7148" s="41"/>
      <c r="AX7148" s="41"/>
      <c r="AY7148" s="41"/>
      <c r="AZ7148" s="41"/>
      <c r="BA7148" s="41"/>
      <c r="BB7148" s="41"/>
      <c r="BC7148" s="41"/>
      <c r="BD7148" s="41"/>
      <c r="BE7148" s="41"/>
      <c r="BF7148" s="41"/>
      <c r="BG7148" s="41"/>
      <c r="BH7148" s="41"/>
      <c r="BI7148" s="41"/>
      <c r="BJ7148" s="41"/>
      <c r="BK7148" s="41"/>
      <c r="BL7148" s="41"/>
      <c r="BM7148" s="41"/>
      <c r="BN7148" s="41"/>
      <c r="BO7148" s="41"/>
      <c r="BP7148" s="108"/>
      <c r="CG7148" s="102"/>
      <c r="CI7148" s="45"/>
    </row>
    <row r="7149" spans="37:87" ht="13" customHeight="1">
      <c r="AK7149" s="114"/>
      <c r="AL7149" s="41"/>
      <c r="AM7149" s="41"/>
      <c r="AN7149" s="41"/>
      <c r="AO7149" s="41"/>
      <c r="AP7149" s="41"/>
      <c r="AQ7149" s="41"/>
      <c r="AR7149" s="41"/>
      <c r="AS7149" s="41"/>
      <c r="AT7149" s="41"/>
      <c r="AU7149" s="41"/>
      <c r="AV7149" s="41"/>
      <c r="AW7149" s="41"/>
      <c r="AX7149" s="41"/>
      <c r="AY7149" s="41"/>
      <c r="AZ7149" s="41"/>
      <c r="BA7149" s="41"/>
      <c r="BB7149" s="41"/>
      <c r="BC7149" s="41"/>
      <c r="BD7149" s="41"/>
      <c r="BE7149" s="41"/>
      <c r="BF7149" s="41"/>
      <c r="BG7149" s="41"/>
      <c r="BH7149" s="41"/>
      <c r="BI7149" s="41"/>
      <c r="BJ7149" s="41"/>
      <c r="BK7149" s="41"/>
      <c r="BL7149" s="41"/>
      <c r="BM7149" s="41"/>
      <c r="BN7149" s="41"/>
      <c r="BO7149" s="41"/>
      <c r="BP7149" s="108"/>
      <c r="CG7149" s="102"/>
      <c r="CI7149" s="45"/>
    </row>
    <row r="7150" spans="37:87" ht="13" customHeight="1">
      <c r="AK7150" s="114"/>
      <c r="AL7150" s="41"/>
      <c r="AM7150" s="41"/>
      <c r="AN7150" s="41"/>
      <c r="AO7150" s="41"/>
      <c r="AP7150" s="41"/>
      <c r="AQ7150" s="41"/>
      <c r="AR7150" s="41"/>
      <c r="AS7150" s="41"/>
      <c r="AT7150" s="41"/>
      <c r="AU7150" s="41"/>
      <c r="AV7150" s="41"/>
      <c r="AW7150" s="41"/>
      <c r="AX7150" s="41"/>
      <c r="AY7150" s="41"/>
      <c r="AZ7150" s="41"/>
      <c r="BA7150" s="41"/>
      <c r="BB7150" s="41"/>
      <c r="BC7150" s="41"/>
      <c r="BD7150" s="41"/>
      <c r="BE7150" s="41"/>
      <c r="BF7150" s="41"/>
      <c r="BG7150" s="41"/>
      <c r="BH7150" s="41"/>
      <c r="BI7150" s="41"/>
      <c r="BJ7150" s="41"/>
      <c r="BK7150" s="41"/>
      <c r="BL7150" s="41"/>
      <c r="BM7150" s="41"/>
      <c r="BN7150" s="41"/>
      <c r="BO7150" s="41"/>
      <c r="BP7150" s="108"/>
      <c r="CG7150" s="102"/>
      <c r="CI7150" s="45"/>
    </row>
    <row r="7151" spans="37:87" ht="13" customHeight="1">
      <c r="AK7151" s="114"/>
      <c r="AL7151" s="41"/>
      <c r="AM7151" s="41"/>
      <c r="AN7151" s="41"/>
      <c r="AO7151" s="41"/>
      <c r="AP7151" s="41"/>
      <c r="AQ7151" s="41"/>
      <c r="AR7151" s="41"/>
      <c r="AS7151" s="41"/>
      <c r="AT7151" s="41"/>
      <c r="AU7151" s="41"/>
      <c r="AV7151" s="41"/>
      <c r="AW7151" s="41"/>
      <c r="AX7151" s="41"/>
      <c r="AY7151" s="41"/>
      <c r="AZ7151" s="41"/>
      <c r="BA7151" s="41"/>
      <c r="BB7151" s="41"/>
      <c r="BC7151" s="41"/>
      <c r="BD7151" s="41"/>
      <c r="BE7151" s="41"/>
      <c r="BF7151" s="41"/>
      <c r="BG7151" s="41"/>
      <c r="BH7151" s="41"/>
      <c r="BI7151" s="41"/>
      <c r="BJ7151" s="41"/>
      <c r="BK7151" s="41"/>
      <c r="BL7151" s="41"/>
      <c r="BM7151" s="41"/>
      <c r="BN7151" s="41"/>
      <c r="BO7151" s="41"/>
      <c r="BP7151" s="108"/>
      <c r="CG7151" s="102"/>
      <c r="CI7151" s="45"/>
    </row>
    <row r="7152" spans="37:87" ht="13" customHeight="1">
      <c r="AK7152" s="114"/>
      <c r="AL7152" s="41"/>
      <c r="AM7152" s="41"/>
      <c r="AN7152" s="41"/>
      <c r="AO7152" s="41"/>
      <c r="AP7152" s="41"/>
      <c r="AQ7152" s="41"/>
      <c r="AR7152" s="41"/>
      <c r="AS7152" s="41"/>
      <c r="AT7152" s="41"/>
      <c r="AU7152" s="41"/>
      <c r="AV7152" s="41"/>
      <c r="AW7152" s="41"/>
      <c r="AX7152" s="41"/>
      <c r="AY7152" s="41"/>
      <c r="AZ7152" s="41"/>
      <c r="BA7152" s="41"/>
      <c r="BB7152" s="41"/>
      <c r="BC7152" s="41"/>
      <c r="BD7152" s="41"/>
      <c r="BE7152" s="41"/>
      <c r="BF7152" s="41"/>
      <c r="BG7152" s="41"/>
      <c r="BH7152" s="41"/>
      <c r="BI7152" s="41"/>
      <c r="BJ7152" s="41"/>
      <c r="BK7152" s="41"/>
      <c r="BL7152" s="41"/>
      <c r="BM7152" s="41"/>
      <c r="BN7152" s="41"/>
      <c r="BO7152" s="41"/>
      <c r="BP7152" s="108"/>
      <c r="CG7152" s="102"/>
      <c r="CI7152" s="45"/>
    </row>
    <row r="7153" spans="37:87" ht="13" customHeight="1">
      <c r="AK7153" s="114"/>
      <c r="AL7153" s="41"/>
      <c r="AM7153" s="41"/>
      <c r="AN7153" s="41"/>
      <c r="AO7153" s="41"/>
      <c r="AP7153" s="41"/>
      <c r="AQ7153" s="41"/>
      <c r="AR7153" s="41"/>
      <c r="AS7153" s="41"/>
      <c r="AT7153" s="41"/>
      <c r="AU7153" s="41"/>
      <c r="AV7153" s="41"/>
      <c r="AW7153" s="41"/>
      <c r="AX7153" s="41"/>
      <c r="AY7153" s="41"/>
      <c r="AZ7153" s="41"/>
      <c r="BA7153" s="41"/>
      <c r="BB7153" s="41"/>
      <c r="BC7153" s="41"/>
      <c r="BD7153" s="41"/>
      <c r="BE7153" s="41"/>
      <c r="BF7153" s="41"/>
      <c r="BG7153" s="41"/>
      <c r="BH7153" s="41"/>
      <c r="BI7153" s="41"/>
      <c r="BJ7153" s="41"/>
      <c r="BK7153" s="41"/>
      <c r="BL7153" s="41"/>
      <c r="BM7153" s="41"/>
      <c r="BN7153" s="41"/>
      <c r="BO7153" s="41"/>
      <c r="BP7153" s="108"/>
      <c r="CG7153" s="102"/>
      <c r="CI7153" s="45"/>
    </row>
    <row r="7154" spans="37:87" ht="13" customHeight="1">
      <c r="AK7154" s="114"/>
      <c r="AL7154" s="41"/>
      <c r="AM7154" s="41"/>
      <c r="AN7154" s="41"/>
      <c r="AO7154" s="41"/>
      <c r="AP7154" s="41"/>
      <c r="AQ7154" s="41"/>
      <c r="AR7154" s="41"/>
      <c r="AS7154" s="41"/>
      <c r="AT7154" s="41"/>
      <c r="AU7154" s="41"/>
      <c r="AV7154" s="41"/>
      <c r="AW7154" s="41"/>
      <c r="AX7154" s="41"/>
      <c r="AY7154" s="41"/>
      <c r="AZ7154" s="41"/>
      <c r="BA7154" s="41"/>
      <c r="BB7154" s="41"/>
      <c r="BC7154" s="41"/>
      <c r="BD7154" s="41"/>
      <c r="BE7154" s="41"/>
      <c r="BF7154" s="41"/>
      <c r="BG7154" s="41"/>
      <c r="BH7154" s="41"/>
      <c r="BI7154" s="41"/>
      <c r="BJ7154" s="41"/>
      <c r="BK7154" s="41"/>
      <c r="BL7154" s="41"/>
      <c r="BM7154" s="41"/>
      <c r="BN7154" s="41"/>
      <c r="BO7154" s="41"/>
      <c r="BP7154" s="108"/>
      <c r="CG7154" s="102"/>
      <c r="CI7154" s="45"/>
    </row>
    <row r="7155" spans="37:87" ht="13" customHeight="1">
      <c r="AK7155" s="114"/>
      <c r="AL7155" s="41"/>
      <c r="AM7155" s="41"/>
      <c r="AN7155" s="41"/>
      <c r="AO7155" s="41"/>
      <c r="AP7155" s="41"/>
      <c r="AQ7155" s="41"/>
      <c r="AR7155" s="41"/>
      <c r="AS7155" s="41"/>
      <c r="AT7155" s="41"/>
      <c r="AU7155" s="41"/>
      <c r="AV7155" s="41"/>
      <c r="AW7155" s="41"/>
      <c r="AX7155" s="41"/>
      <c r="AY7155" s="41"/>
      <c r="AZ7155" s="41"/>
      <c r="BA7155" s="41"/>
      <c r="BB7155" s="41"/>
      <c r="BC7155" s="41"/>
      <c r="BD7155" s="41"/>
      <c r="BE7155" s="41"/>
      <c r="BF7155" s="41"/>
      <c r="BG7155" s="41"/>
      <c r="BH7155" s="41"/>
      <c r="BI7155" s="41"/>
      <c r="BJ7155" s="41"/>
      <c r="BK7155" s="41"/>
      <c r="BL7155" s="41"/>
      <c r="BM7155" s="41"/>
      <c r="BN7155" s="41"/>
      <c r="BO7155" s="41"/>
      <c r="BP7155" s="108"/>
      <c r="CG7155" s="102"/>
      <c r="CI7155" s="45"/>
    </row>
    <row r="7156" spans="37:87" ht="13" customHeight="1">
      <c r="AK7156" s="114"/>
      <c r="AL7156" s="41"/>
      <c r="AM7156" s="41"/>
      <c r="AN7156" s="41"/>
      <c r="AO7156" s="41"/>
      <c r="AP7156" s="41"/>
      <c r="AQ7156" s="41"/>
      <c r="AR7156" s="41"/>
      <c r="AS7156" s="41"/>
      <c r="AT7156" s="41"/>
      <c r="AU7156" s="41"/>
      <c r="AV7156" s="41"/>
      <c r="AW7156" s="41"/>
      <c r="AX7156" s="41"/>
      <c r="AY7156" s="41"/>
      <c r="AZ7156" s="41"/>
      <c r="BA7156" s="41"/>
      <c r="BB7156" s="41"/>
      <c r="BC7156" s="41"/>
      <c r="BD7156" s="41"/>
      <c r="BE7156" s="41"/>
      <c r="BF7156" s="41"/>
      <c r="BG7156" s="41"/>
      <c r="BH7156" s="41"/>
      <c r="BI7156" s="41"/>
      <c r="BJ7156" s="41"/>
      <c r="BK7156" s="41"/>
      <c r="BL7156" s="41"/>
      <c r="BM7156" s="41"/>
      <c r="BN7156" s="41"/>
      <c r="BO7156" s="41"/>
      <c r="BP7156" s="108"/>
      <c r="CG7156" s="102"/>
      <c r="CI7156" s="45"/>
    </row>
    <row r="7157" spans="37:87" ht="13" customHeight="1">
      <c r="AK7157" s="114"/>
      <c r="AL7157" s="41"/>
      <c r="AM7157" s="41"/>
      <c r="AN7157" s="41"/>
      <c r="AO7157" s="41"/>
      <c r="AP7157" s="41"/>
      <c r="AQ7157" s="41"/>
      <c r="AR7157" s="41"/>
      <c r="AS7157" s="41"/>
      <c r="AT7157" s="41"/>
      <c r="AU7157" s="41"/>
      <c r="AV7157" s="41"/>
      <c r="AW7157" s="41"/>
      <c r="AX7157" s="41"/>
      <c r="AY7157" s="41"/>
      <c r="AZ7157" s="41"/>
      <c r="BA7157" s="41"/>
      <c r="BB7157" s="41"/>
      <c r="BC7157" s="41"/>
      <c r="BD7157" s="41"/>
      <c r="BE7157" s="41"/>
      <c r="BF7157" s="41"/>
      <c r="BG7157" s="41"/>
      <c r="BH7157" s="41"/>
      <c r="BI7157" s="41"/>
      <c r="BJ7157" s="41"/>
      <c r="BK7157" s="41"/>
      <c r="BL7157" s="41"/>
      <c r="BM7157" s="41"/>
      <c r="BN7157" s="41"/>
      <c r="BO7157" s="41"/>
      <c r="BP7157" s="108"/>
      <c r="CG7157" s="102"/>
      <c r="CI7157" s="45"/>
    </row>
    <row r="7158" spans="37:87" ht="13" customHeight="1">
      <c r="AK7158" s="114"/>
      <c r="AL7158" s="41"/>
      <c r="AM7158" s="41"/>
      <c r="AN7158" s="41"/>
      <c r="AO7158" s="41"/>
      <c r="AP7158" s="41"/>
      <c r="AQ7158" s="41"/>
      <c r="AR7158" s="41"/>
      <c r="AS7158" s="41"/>
      <c r="AT7158" s="41"/>
      <c r="AU7158" s="41"/>
      <c r="AV7158" s="41"/>
      <c r="AW7158" s="41"/>
      <c r="AX7158" s="41"/>
      <c r="AY7158" s="41"/>
      <c r="AZ7158" s="41"/>
      <c r="BA7158" s="41"/>
      <c r="BB7158" s="41"/>
      <c r="BC7158" s="41"/>
      <c r="BD7158" s="41"/>
      <c r="BE7158" s="41"/>
      <c r="BF7158" s="41"/>
      <c r="BG7158" s="41"/>
      <c r="BH7158" s="41"/>
      <c r="BI7158" s="41"/>
      <c r="BJ7158" s="41"/>
      <c r="BK7158" s="41"/>
      <c r="BL7158" s="41"/>
      <c r="BM7158" s="41"/>
      <c r="BN7158" s="41"/>
      <c r="BO7158" s="41"/>
      <c r="BP7158" s="108"/>
      <c r="CG7158" s="102"/>
      <c r="CI7158" s="45"/>
    </row>
    <row r="7159" spans="37:87" ht="13" customHeight="1">
      <c r="AK7159" s="114"/>
      <c r="AL7159" s="41"/>
      <c r="AM7159" s="41"/>
      <c r="AN7159" s="41"/>
      <c r="AO7159" s="41"/>
      <c r="AP7159" s="41"/>
      <c r="AQ7159" s="41"/>
      <c r="AR7159" s="41"/>
      <c r="AS7159" s="41"/>
      <c r="AT7159" s="41"/>
      <c r="AU7159" s="41"/>
      <c r="AV7159" s="41"/>
      <c r="AW7159" s="41"/>
      <c r="AX7159" s="41"/>
      <c r="AY7159" s="41"/>
      <c r="AZ7159" s="41"/>
      <c r="BA7159" s="41"/>
      <c r="BB7159" s="41"/>
      <c r="BC7159" s="41"/>
      <c r="BD7159" s="41"/>
      <c r="BE7159" s="41"/>
      <c r="BF7159" s="41"/>
      <c r="BG7159" s="41"/>
      <c r="BH7159" s="41"/>
      <c r="BI7159" s="41"/>
      <c r="BJ7159" s="41"/>
      <c r="BK7159" s="41"/>
      <c r="BL7159" s="41"/>
      <c r="BM7159" s="41"/>
      <c r="BN7159" s="41"/>
      <c r="BO7159" s="41"/>
      <c r="BP7159" s="108"/>
      <c r="CG7159" s="102"/>
      <c r="CI7159" s="45"/>
    </row>
    <row r="7160" spans="37:87" ht="13" customHeight="1">
      <c r="AK7160" s="114"/>
      <c r="AL7160" s="41"/>
      <c r="AM7160" s="41"/>
      <c r="AN7160" s="41"/>
      <c r="AO7160" s="41"/>
      <c r="AP7160" s="41"/>
      <c r="AQ7160" s="41"/>
      <c r="AR7160" s="41"/>
      <c r="AS7160" s="41"/>
      <c r="AT7160" s="41"/>
      <c r="AU7160" s="41"/>
      <c r="AV7160" s="41"/>
      <c r="AW7160" s="41"/>
      <c r="AX7160" s="41"/>
      <c r="AY7160" s="41"/>
      <c r="AZ7160" s="41"/>
      <c r="BA7160" s="41"/>
      <c r="BB7160" s="41"/>
      <c r="BC7160" s="41"/>
      <c r="BD7160" s="41"/>
      <c r="BE7160" s="41"/>
      <c r="BF7160" s="41"/>
      <c r="BG7160" s="41"/>
      <c r="BH7160" s="41"/>
      <c r="BI7160" s="41"/>
      <c r="BJ7160" s="41"/>
      <c r="BK7160" s="41"/>
      <c r="BL7160" s="41"/>
      <c r="BM7160" s="41"/>
      <c r="BN7160" s="41"/>
      <c r="BO7160" s="41"/>
      <c r="BP7160" s="108"/>
      <c r="CG7160" s="102"/>
      <c r="CI7160" s="45"/>
    </row>
    <row r="7161" spans="37:87" ht="13" customHeight="1">
      <c r="AK7161" s="114"/>
      <c r="AL7161" s="41"/>
      <c r="AM7161" s="41"/>
      <c r="AN7161" s="41"/>
      <c r="AO7161" s="41"/>
      <c r="AP7161" s="41"/>
      <c r="AQ7161" s="41"/>
      <c r="AR7161" s="41"/>
      <c r="AS7161" s="41"/>
      <c r="AT7161" s="41"/>
      <c r="AU7161" s="41"/>
      <c r="AV7161" s="41"/>
      <c r="AW7161" s="41"/>
      <c r="AX7161" s="41"/>
      <c r="AY7161" s="41"/>
      <c r="AZ7161" s="41"/>
      <c r="BA7161" s="41"/>
      <c r="BB7161" s="41"/>
      <c r="BC7161" s="41"/>
      <c r="BD7161" s="41"/>
      <c r="BE7161" s="41"/>
      <c r="BF7161" s="41"/>
      <c r="BG7161" s="41"/>
      <c r="BH7161" s="41"/>
      <c r="BI7161" s="41"/>
      <c r="BJ7161" s="41"/>
      <c r="BK7161" s="41"/>
      <c r="BL7161" s="41"/>
      <c r="BM7161" s="41"/>
      <c r="BN7161" s="41"/>
      <c r="BO7161" s="41"/>
      <c r="BP7161" s="108"/>
      <c r="CG7161" s="102"/>
      <c r="CI7161" s="45"/>
    </row>
    <row r="7162" spans="37:87" ht="13" customHeight="1">
      <c r="AK7162" s="114"/>
      <c r="AL7162" s="41"/>
      <c r="AM7162" s="41"/>
      <c r="AN7162" s="41"/>
      <c r="AO7162" s="41"/>
      <c r="AP7162" s="41"/>
      <c r="AQ7162" s="41"/>
      <c r="AR7162" s="41"/>
      <c r="AS7162" s="41"/>
      <c r="AT7162" s="41"/>
      <c r="AU7162" s="41"/>
      <c r="AV7162" s="41"/>
      <c r="AW7162" s="41"/>
      <c r="AX7162" s="41"/>
      <c r="AY7162" s="41"/>
      <c r="AZ7162" s="41"/>
      <c r="BA7162" s="41"/>
      <c r="BB7162" s="41"/>
      <c r="BC7162" s="41"/>
      <c r="BD7162" s="41"/>
      <c r="BE7162" s="41"/>
      <c r="BF7162" s="41"/>
      <c r="BG7162" s="41"/>
      <c r="BH7162" s="41"/>
      <c r="BI7162" s="41"/>
      <c r="BJ7162" s="41"/>
      <c r="BK7162" s="41"/>
      <c r="BL7162" s="41"/>
      <c r="BM7162" s="41"/>
      <c r="BN7162" s="41"/>
      <c r="BO7162" s="41"/>
      <c r="BP7162" s="108"/>
      <c r="CG7162" s="102"/>
      <c r="CI7162" s="45"/>
    </row>
    <row r="7163" spans="37:87" ht="13" customHeight="1">
      <c r="AK7163" s="114"/>
      <c r="AL7163" s="41"/>
      <c r="AM7163" s="41"/>
      <c r="AN7163" s="41"/>
      <c r="AO7163" s="41"/>
      <c r="AP7163" s="41"/>
      <c r="AQ7163" s="41"/>
      <c r="AR7163" s="41"/>
      <c r="AS7163" s="41"/>
      <c r="AT7163" s="41"/>
      <c r="AU7163" s="41"/>
      <c r="AV7163" s="41"/>
      <c r="AW7163" s="41"/>
      <c r="AX7163" s="41"/>
      <c r="AY7163" s="41"/>
      <c r="AZ7163" s="41"/>
      <c r="BA7163" s="41"/>
      <c r="BB7163" s="41"/>
      <c r="BC7163" s="41"/>
      <c r="BD7163" s="41"/>
      <c r="BE7163" s="41"/>
      <c r="BF7163" s="41"/>
      <c r="BG7163" s="41"/>
      <c r="BH7163" s="41"/>
      <c r="BI7163" s="41"/>
      <c r="BJ7163" s="41"/>
      <c r="BK7163" s="41"/>
      <c r="BL7163" s="41"/>
      <c r="BM7163" s="41"/>
      <c r="BN7163" s="41"/>
      <c r="BO7163" s="41"/>
      <c r="BP7163" s="108"/>
      <c r="CG7163" s="102"/>
      <c r="CI7163" s="45"/>
    </row>
    <row r="7164" spans="37:87" ht="13" customHeight="1">
      <c r="AK7164" s="114"/>
      <c r="AL7164" s="41"/>
      <c r="AM7164" s="41"/>
      <c r="AN7164" s="41"/>
      <c r="AO7164" s="41"/>
      <c r="AP7164" s="41"/>
      <c r="AQ7164" s="41"/>
      <c r="AR7164" s="41"/>
      <c r="AS7164" s="41"/>
      <c r="AT7164" s="41"/>
      <c r="AU7164" s="41"/>
      <c r="AV7164" s="41"/>
      <c r="AW7164" s="41"/>
      <c r="AX7164" s="41"/>
      <c r="AY7164" s="41"/>
      <c r="AZ7164" s="41"/>
      <c r="BA7164" s="41"/>
      <c r="BB7164" s="41"/>
      <c r="BC7164" s="41"/>
      <c r="BD7164" s="41"/>
      <c r="BE7164" s="41"/>
      <c r="BF7164" s="41"/>
      <c r="BG7164" s="41"/>
      <c r="BH7164" s="41"/>
      <c r="BI7164" s="41"/>
      <c r="BJ7164" s="41"/>
      <c r="BK7164" s="41"/>
      <c r="BL7164" s="41"/>
      <c r="BM7164" s="41"/>
      <c r="BN7164" s="41"/>
      <c r="BO7164" s="41"/>
      <c r="BP7164" s="108"/>
      <c r="CG7164" s="102"/>
      <c r="CI7164" s="45"/>
    </row>
    <row r="7165" spans="37:87" ht="13" customHeight="1">
      <c r="AK7165" s="114"/>
      <c r="AL7165" s="41"/>
      <c r="AM7165" s="41"/>
      <c r="AN7165" s="41"/>
      <c r="AO7165" s="41"/>
      <c r="AP7165" s="41"/>
      <c r="AQ7165" s="41"/>
      <c r="AR7165" s="41"/>
      <c r="AS7165" s="41"/>
      <c r="AT7165" s="41"/>
      <c r="AU7165" s="41"/>
      <c r="AV7165" s="41"/>
      <c r="AW7165" s="41"/>
      <c r="AX7165" s="41"/>
      <c r="AY7165" s="41"/>
      <c r="AZ7165" s="41"/>
      <c r="BA7165" s="41"/>
      <c r="BB7165" s="41"/>
      <c r="BC7165" s="41"/>
      <c r="BD7165" s="41"/>
      <c r="BE7165" s="41"/>
      <c r="BF7165" s="41"/>
      <c r="BG7165" s="41"/>
      <c r="BH7165" s="41"/>
      <c r="BI7165" s="41"/>
      <c r="BJ7165" s="41"/>
      <c r="BK7165" s="41"/>
      <c r="BL7165" s="41"/>
      <c r="BM7165" s="41"/>
      <c r="BN7165" s="41"/>
      <c r="BO7165" s="41"/>
      <c r="BP7165" s="108"/>
      <c r="CG7165" s="102"/>
      <c r="CI7165" s="45"/>
    </row>
    <row r="7166" spans="37:87" ht="13" customHeight="1">
      <c r="AK7166" s="114"/>
      <c r="AL7166" s="41"/>
      <c r="AM7166" s="41"/>
      <c r="AN7166" s="41"/>
      <c r="AO7166" s="41"/>
      <c r="AP7166" s="41"/>
      <c r="AQ7166" s="41"/>
      <c r="AR7166" s="41"/>
      <c r="AS7166" s="41"/>
      <c r="AT7166" s="41"/>
      <c r="AU7166" s="41"/>
      <c r="AV7166" s="41"/>
      <c r="AW7166" s="41"/>
      <c r="AX7166" s="41"/>
      <c r="AY7166" s="41"/>
      <c r="AZ7166" s="41"/>
      <c r="BA7166" s="41"/>
      <c r="BB7166" s="41"/>
      <c r="BC7166" s="41"/>
      <c r="BD7166" s="41"/>
      <c r="BE7166" s="41"/>
      <c r="BF7166" s="41"/>
      <c r="BG7166" s="41"/>
      <c r="BH7166" s="41"/>
      <c r="BI7166" s="41"/>
      <c r="BJ7166" s="41"/>
      <c r="BK7166" s="41"/>
      <c r="BL7166" s="41"/>
      <c r="BM7166" s="41"/>
      <c r="BN7166" s="41"/>
      <c r="BO7166" s="41"/>
      <c r="BP7166" s="108"/>
      <c r="CG7166" s="102"/>
      <c r="CI7166" s="45"/>
    </row>
    <row r="7167" spans="37:87" ht="13" customHeight="1">
      <c r="AK7167" s="114"/>
      <c r="AL7167" s="41"/>
      <c r="AM7167" s="41"/>
      <c r="AN7167" s="41"/>
      <c r="AO7167" s="41"/>
      <c r="AP7167" s="41"/>
      <c r="AQ7167" s="41"/>
      <c r="AR7167" s="41"/>
      <c r="AS7167" s="41"/>
      <c r="AT7167" s="41"/>
      <c r="AU7167" s="41"/>
      <c r="AV7167" s="41"/>
      <c r="AW7167" s="41"/>
      <c r="AX7167" s="41"/>
      <c r="AY7167" s="41"/>
      <c r="AZ7167" s="41"/>
      <c r="BA7167" s="41"/>
      <c r="BB7167" s="41"/>
      <c r="BC7167" s="41"/>
      <c r="BD7167" s="41"/>
      <c r="BE7167" s="41"/>
      <c r="BF7167" s="41"/>
      <c r="BG7167" s="41"/>
      <c r="BH7167" s="41"/>
      <c r="BI7167" s="41"/>
      <c r="BJ7167" s="41"/>
      <c r="BK7167" s="41"/>
      <c r="BL7167" s="41"/>
      <c r="BM7167" s="41"/>
      <c r="BN7167" s="41"/>
      <c r="BO7167" s="41"/>
      <c r="BP7167" s="108"/>
      <c r="CG7167" s="102"/>
      <c r="CI7167" s="45"/>
    </row>
    <row r="7168" spans="37:87" ht="13" customHeight="1">
      <c r="AK7168" s="114"/>
      <c r="AL7168" s="41"/>
      <c r="AM7168" s="41"/>
      <c r="AN7168" s="41"/>
      <c r="AO7168" s="41"/>
      <c r="AP7168" s="41"/>
      <c r="AQ7168" s="41"/>
      <c r="AR7168" s="41"/>
      <c r="AS7168" s="41"/>
      <c r="AT7168" s="41"/>
      <c r="AU7168" s="41"/>
      <c r="AV7168" s="41"/>
      <c r="AW7168" s="41"/>
      <c r="AX7168" s="41"/>
      <c r="AY7168" s="41"/>
      <c r="AZ7168" s="41"/>
      <c r="BA7168" s="41"/>
      <c r="BB7168" s="41"/>
      <c r="BC7168" s="41"/>
      <c r="BD7168" s="41"/>
      <c r="BE7168" s="41"/>
      <c r="BF7168" s="41"/>
      <c r="BG7168" s="41"/>
      <c r="BH7168" s="41"/>
      <c r="BI7168" s="41"/>
      <c r="BJ7168" s="41"/>
      <c r="BK7168" s="41"/>
      <c r="BL7168" s="41"/>
      <c r="BM7168" s="41"/>
      <c r="BN7168" s="41"/>
      <c r="BO7168" s="41"/>
      <c r="BP7168" s="108"/>
      <c r="CG7168" s="102"/>
      <c r="CI7168" s="45"/>
    </row>
    <row r="7169" spans="37:87" ht="13" customHeight="1">
      <c r="AK7169" s="114"/>
      <c r="AL7169" s="41"/>
      <c r="AM7169" s="41"/>
      <c r="AN7169" s="41"/>
      <c r="AO7169" s="41"/>
      <c r="AP7169" s="41"/>
      <c r="AQ7169" s="41"/>
      <c r="AR7169" s="41"/>
      <c r="AS7169" s="41"/>
      <c r="AT7169" s="41"/>
      <c r="AU7169" s="41"/>
      <c r="AV7169" s="41"/>
      <c r="AW7169" s="41"/>
      <c r="AX7169" s="41"/>
      <c r="AY7169" s="41"/>
      <c r="AZ7169" s="41"/>
      <c r="BA7169" s="41"/>
      <c r="BB7169" s="41"/>
      <c r="BC7169" s="41"/>
      <c r="BD7169" s="41"/>
      <c r="BE7169" s="41"/>
      <c r="BF7169" s="41"/>
      <c r="BG7169" s="41"/>
      <c r="BH7169" s="41"/>
      <c r="BI7169" s="41"/>
      <c r="BJ7169" s="41"/>
      <c r="BK7169" s="41"/>
      <c r="BL7169" s="41"/>
      <c r="BM7169" s="41"/>
      <c r="BN7169" s="41"/>
      <c r="BO7169" s="41"/>
      <c r="BP7169" s="108"/>
      <c r="CG7169" s="102"/>
      <c r="CI7169" s="45"/>
    </row>
    <row r="7170" spans="37:87" ht="13" customHeight="1">
      <c r="AK7170" s="114"/>
      <c r="AL7170" s="41"/>
      <c r="AM7170" s="41"/>
      <c r="AN7170" s="41"/>
      <c r="AO7170" s="41"/>
      <c r="AP7170" s="41"/>
      <c r="AQ7170" s="41"/>
      <c r="AR7170" s="41"/>
      <c r="AS7170" s="41"/>
      <c r="AT7170" s="41"/>
      <c r="AU7170" s="41"/>
      <c r="AV7170" s="41"/>
      <c r="AW7170" s="41"/>
      <c r="AX7170" s="41"/>
      <c r="AY7170" s="41"/>
      <c r="AZ7170" s="41"/>
      <c r="BA7170" s="41"/>
      <c r="BB7170" s="41"/>
      <c r="BC7170" s="41"/>
      <c r="BD7170" s="41"/>
      <c r="BE7170" s="41"/>
      <c r="BF7170" s="41"/>
      <c r="BG7170" s="41"/>
      <c r="BH7170" s="41"/>
      <c r="BI7170" s="41"/>
      <c r="BJ7170" s="41"/>
      <c r="BK7170" s="41"/>
      <c r="BL7170" s="41"/>
      <c r="BM7170" s="41"/>
      <c r="BN7170" s="41"/>
      <c r="BO7170" s="41"/>
      <c r="BP7170" s="108"/>
      <c r="CG7170" s="102"/>
      <c r="CI7170" s="45"/>
    </row>
    <row r="7171" spans="37:87" ht="13" customHeight="1">
      <c r="AK7171" s="114"/>
      <c r="AL7171" s="41"/>
      <c r="AM7171" s="41"/>
      <c r="AN7171" s="41"/>
      <c r="AO7171" s="41"/>
      <c r="AP7171" s="41"/>
      <c r="AQ7171" s="41"/>
      <c r="AR7171" s="41"/>
      <c r="AS7171" s="41"/>
      <c r="AT7171" s="41"/>
      <c r="AU7171" s="41"/>
      <c r="AV7171" s="41"/>
      <c r="AW7171" s="41"/>
      <c r="AX7171" s="41"/>
      <c r="AY7171" s="41"/>
      <c r="AZ7171" s="41"/>
      <c r="BA7171" s="41"/>
      <c r="BB7171" s="41"/>
      <c r="BC7171" s="41"/>
      <c r="BD7171" s="41"/>
      <c r="BE7171" s="41"/>
      <c r="BF7171" s="41"/>
      <c r="BG7171" s="41"/>
      <c r="BH7171" s="41"/>
      <c r="BI7171" s="41"/>
      <c r="BJ7171" s="41"/>
      <c r="BK7171" s="41"/>
      <c r="BL7171" s="41"/>
      <c r="BM7171" s="41"/>
      <c r="BN7171" s="41"/>
      <c r="BO7171" s="41"/>
      <c r="BP7171" s="108"/>
      <c r="CG7171" s="102"/>
      <c r="CI7171" s="45"/>
    </row>
    <row r="7172" spans="37:87" ht="13" customHeight="1">
      <c r="AK7172" s="114"/>
      <c r="AL7172" s="41"/>
      <c r="AM7172" s="41"/>
      <c r="AN7172" s="41"/>
      <c r="AO7172" s="41"/>
      <c r="AP7172" s="41"/>
      <c r="AQ7172" s="41"/>
      <c r="AR7172" s="41"/>
      <c r="AS7172" s="41"/>
      <c r="AT7172" s="41"/>
      <c r="AU7172" s="41"/>
      <c r="AV7172" s="41"/>
      <c r="AW7172" s="41"/>
      <c r="AX7172" s="41"/>
      <c r="AY7172" s="41"/>
      <c r="AZ7172" s="41"/>
      <c r="BA7172" s="41"/>
      <c r="BB7172" s="41"/>
      <c r="BC7172" s="41"/>
      <c r="BD7172" s="41"/>
      <c r="BE7172" s="41"/>
      <c r="BF7172" s="41"/>
      <c r="BG7172" s="41"/>
      <c r="BH7172" s="41"/>
      <c r="BI7172" s="41"/>
      <c r="BJ7172" s="41"/>
      <c r="BK7172" s="41"/>
      <c r="BL7172" s="41"/>
      <c r="BM7172" s="41"/>
      <c r="BN7172" s="41"/>
      <c r="BO7172" s="41"/>
      <c r="BP7172" s="108"/>
      <c r="CG7172" s="102"/>
      <c r="CI7172" s="45"/>
    </row>
    <row r="7173" spans="37:87" ht="13" customHeight="1">
      <c r="AK7173" s="114"/>
      <c r="AL7173" s="41"/>
      <c r="AM7173" s="41"/>
      <c r="AN7173" s="41"/>
      <c r="AO7173" s="41"/>
      <c r="AP7173" s="41"/>
      <c r="AQ7173" s="41"/>
      <c r="AR7173" s="41"/>
      <c r="AS7173" s="41"/>
      <c r="AT7173" s="41"/>
      <c r="AU7173" s="41"/>
      <c r="AV7173" s="41"/>
      <c r="AW7173" s="41"/>
      <c r="AX7173" s="41"/>
      <c r="AY7173" s="41"/>
      <c r="AZ7173" s="41"/>
      <c r="BA7173" s="41"/>
      <c r="BB7173" s="41"/>
      <c r="BC7173" s="41"/>
      <c r="BD7173" s="41"/>
      <c r="BE7173" s="41"/>
      <c r="BF7173" s="41"/>
      <c r="BG7173" s="41"/>
      <c r="BH7173" s="41"/>
      <c r="BI7173" s="41"/>
      <c r="BJ7173" s="41"/>
      <c r="BK7173" s="41"/>
      <c r="BL7173" s="41"/>
      <c r="BM7173" s="41"/>
      <c r="BN7173" s="41"/>
      <c r="BO7173" s="41"/>
      <c r="BP7173" s="108"/>
      <c r="CG7173" s="102"/>
      <c r="CI7173" s="45"/>
    </row>
    <row r="7174" spans="37:87" ht="13" customHeight="1">
      <c r="AK7174" s="114"/>
      <c r="AL7174" s="41"/>
      <c r="AM7174" s="41"/>
      <c r="AN7174" s="41"/>
      <c r="AO7174" s="41"/>
      <c r="AP7174" s="41"/>
      <c r="AQ7174" s="41"/>
      <c r="AR7174" s="41"/>
      <c r="AS7174" s="41"/>
      <c r="AT7174" s="41"/>
      <c r="AU7174" s="41"/>
      <c r="AV7174" s="41"/>
      <c r="AW7174" s="41"/>
      <c r="AX7174" s="41"/>
      <c r="AY7174" s="41"/>
      <c r="AZ7174" s="41"/>
      <c r="BA7174" s="41"/>
      <c r="BB7174" s="41"/>
      <c r="BC7174" s="41"/>
      <c r="BD7174" s="41"/>
      <c r="BE7174" s="41"/>
      <c r="BF7174" s="41"/>
      <c r="BG7174" s="41"/>
      <c r="BH7174" s="41"/>
      <c r="BI7174" s="41"/>
      <c r="BJ7174" s="41"/>
      <c r="BK7174" s="41"/>
      <c r="BL7174" s="41"/>
      <c r="BM7174" s="41"/>
      <c r="BN7174" s="41"/>
      <c r="BO7174" s="41"/>
      <c r="BP7174" s="108"/>
      <c r="CG7174" s="102"/>
      <c r="CI7174" s="45"/>
    </row>
    <row r="7175" spans="37:87" ht="13" customHeight="1">
      <c r="AK7175" s="114"/>
      <c r="AL7175" s="41"/>
      <c r="AM7175" s="41"/>
      <c r="AN7175" s="41"/>
      <c r="AO7175" s="41"/>
      <c r="AP7175" s="41"/>
      <c r="AQ7175" s="41"/>
      <c r="AR7175" s="41"/>
      <c r="AS7175" s="41"/>
      <c r="AT7175" s="41"/>
      <c r="AU7175" s="41"/>
      <c r="AV7175" s="41"/>
      <c r="AW7175" s="41"/>
      <c r="AX7175" s="41"/>
      <c r="AY7175" s="41"/>
      <c r="AZ7175" s="41"/>
      <c r="BA7175" s="41"/>
      <c r="BB7175" s="41"/>
      <c r="BC7175" s="41"/>
      <c r="BD7175" s="41"/>
      <c r="BE7175" s="41"/>
      <c r="BF7175" s="41"/>
      <c r="BG7175" s="41"/>
      <c r="BH7175" s="41"/>
      <c r="BI7175" s="41"/>
      <c r="BJ7175" s="41"/>
      <c r="BK7175" s="41"/>
      <c r="BL7175" s="41"/>
      <c r="BM7175" s="41"/>
      <c r="BN7175" s="41"/>
      <c r="BO7175" s="41"/>
      <c r="BP7175" s="108"/>
      <c r="CG7175" s="102"/>
      <c r="CI7175" s="45"/>
    </row>
    <row r="7176" spans="37:87" ht="13" customHeight="1">
      <c r="AK7176" s="114"/>
      <c r="AL7176" s="41"/>
      <c r="AM7176" s="41"/>
      <c r="AN7176" s="41"/>
      <c r="AO7176" s="41"/>
      <c r="AP7176" s="41"/>
      <c r="AQ7176" s="41"/>
      <c r="AR7176" s="41"/>
      <c r="AS7176" s="41"/>
      <c r="AT7176" s="41"/>
      <c r="AU7176" s="41"/>
      <c r="AV7176" s="41"/>
      <c r="AW7176" s="41"/>
      <c r="AX7176" s="41"/>
      <c r="AY7176" s="41"/>
      <c r="AZ7176" s="41"/>
      <c r="BA7176" s="41"/>
      <c r="BB7176" s="41"/>
      <c r="BC7176" s="41"/>
      <c r="BD7176" s="41"/>
      <c r="BE7176" s="41"/>
      <c r="BF7176" s="41"/>
      <c r="BG7176" s="41"/>
      <c r="BH7176" s="41"/>
      <c r="BI7176" s="41"/>
      <c r="BJ7176" s="41"/>
      <c r="BK7176" s="41"/>
      <c r="BL7176" s="41"/>
      <c r="BM7176" s="41"/>
      <c r="BN7176" s="41"/>
      <c r="BO7176" s="41"/>
      <c r="BP7176" s="108"/>
      <c r="CG7176" s="102"/>
      <c r="CI7176" s="45"/>
    </row>
    <row r="7177" spans="37:87" ht="13" customHeight="1">
      <c r="AK7177" s="114"/>
      <c r="AL7177" s="41"/>
      <c r="AM7177" s="41"/>
      <c r="AN7177" s="41"/>
      <c r="AO7177" s="41"/>
      <c r="AP7177" s="41"/>
      <c r="AQ7177" s="41"/>
      <c r="AR7177" s="41"/>
      <c r="AS7177" s="41"/>
      <c r="AT7177" s="41"/>
      <c r="AU7177" s="41"/>
      <c r="AV7177" s="41"/>
      <c r="AW7177" s="41"/>
      <c r="AX7177" s="41"/>
      <c r="AY7177" s="41"/>
      <c r="AZ7177" s="41"/>
      <c r="BA7177" s="41"/>
      <c r="BB7177" s="41"/>
      <c r="BC7177" s="41"/>
      <c r="BD7177" s="41"/>
      <c r="BE7177" s="41"/>
      <c r="BF7177" s="41"/>
      <c r="BG7177" s="41"/>
      <c r="BH7177" s="41"/>
      <c r="BI7177" s="41"/>
      <c r="BJ7177" s="41"/>
      <c r="BK7177" s="41"/>
      <c r="BL7177" s="41"/>
      <c r="BM7177" s="41"/>
      <c r="BN7177" s="41"/>
      <c r="BO7177" s="41"/>
      <c r="BP7177" s="108"/>
      <c r="CG7177" s="102"/>
      <c r="CI7177" s="45"/>
    </row>
    <row r="7178" spans="37:87" ht="13" customHeight="1">
      <c r="AK7178" s="114"/>
      <c r="AL7178" s="41"/>
      <c r="AM7178" s="41"/>
      <c r="AN7178" s="41"/>
      <c r="AO7178" s="41"/>
      <c r="AP7178" s="41"/>
      <c r="AQ7178" s="41"/>
      <c r="AR7178" s="41"/>
      <c r="AS7178" s="41"/>
      <c r="AT7178" s="41"/>
      <c r="AU7178" s="41"/>
      <c r="AV7178" s="41"/>
      <c r="AW7178" s="41"/>
      <c r="AX7178" s="41"/>
      <c r="AY7178" s="41"/>
      <c r="AZ7178" s="41"/>
      <c r="BA7178" s="41"/>
      <c r="BB7178" s="41"/>
      <c r="BC7178" s="41"/>
      <c r="BD7178" s="41"/>
      <c r="BE7178" s="41"/>
      <c r="BF7178" s="41"/>
      <c r="BG7178" s="41"/>
      <c r="BH7178" s="41"/>
      <c r="BI7178" s="41"/>
      <c r="BJ7178" s="41"/>
      <c r="BK7178" s="41"/>
      <c r="BL7178" s="41"/>
      <c r="BM7178" s="41"/>
      <c r="BN7178" s="41"/>
      <c r="BO7178" s="41"/>
      <c r="BP7178" s="108"/>
      <c r="CG7178" s="102"/>
      <c r="CI7178" s="45"/>
    </row>
    <row r="7179" spans="37:87" ht="13" customHeight="1">
      <c r="AK7179" s="114"/>
      <c r="AL7179" s="41"/>
      <c r="AM7179" s="41"/>
      <c r="AN7179" s="41"/>
      <c r="AO7179" s="41"/>
      <c r="AP7179" s="41"/>
      <c r="AQ7179" s="41"/>
      <c r="AR7179" s="41"/>
      <c r="AS7179" s="41"/>
      <c r="AT7179" s="41"/>
      <c r="AU7179" s="41"/>
      <c r="AV7179" s="41"/>
      <c r="AW7179" s="41"/>
      <c r="AX7179" s="41"/>
      <c r="AY7179" s="41"/>
      <c r="AZ7179" s="41"/>
      <c r="BA7179" s="41"/>
      <c r="BB7179" s="41"/>
      <c r="BC7179" s="41"/>
      <c r="BD7179" s="41"/>
      <c r="BE7179" s="41"/>
      <c r="BF7179" s="41"/>
      <c r="BG7179" s="41"/>
      <c r="BH7179" s="41"/>
      <c r="BI7179" s="41"/>
      <c r="BJ7179" s="41"/>
      <c r="BK7179" s="41"/>
      <c r="BL7179" s="41"/>
      <c r="BM7179" s="41"/>
      <c r="BN7179" s="41"/>
      <c r="BO7179" s="41"/>
      <c r="BP7179" s="108"/>
      <c r="CG7179" s="102"/>
      <c r="CI7179" s="45"/>
    </row>
    <row r="7180" spans="37:87" ht="13" customHeight="1">
      <c r="AK7180" s="114"/>
      <c r="AL7180" s="41"/>
      <c r="AM7180" s="41"/>
      <c r="AN7180" s="41"/>
      <c r="AO7180" s="41"/>
      <c r="AP7180" s="41"/>
      <c r="AQ7180" s="41"/>
      <c r="AR7180" s="41"/>
      <c r="AS7180" s="41"/>
      <c r="AT7180" s="41"/>
      <c r="AU7180" s="41"/>
      <c r="AV7180" s="41"/>
      <c r="AW7180" s="41"/>
      <c r="AX7180" s="41"/>
      <c r="AY7180" s="41"/>
      <c r="AZ7180" s="41"/>
      <c r="BA7180" s="41"/>
      <c r="BB7180" s="41"/>
      <c r="BC7180" s="41"/>
      <c r="BD7180" s="41"/>
      <c r="BE7180" s="41"/>
      <c r="BF7180" s="41"/>
      <c r="BG7180" s="41"/>
      <c r="BH7180" s="41"/>
      <c r="BI7180" s="41"/>
      <c r="BJ7180" s="41"/>
      <c r="BK7180" s="41"/>
      <c r="BL7180" s="41"/>
      <c r="BM7180" s="41"/>
      <c r="BN7180" s="41"/>
      <c r="BO7180" s="41"/>
      <c r="BP7180" s="108"/>
      <c r="CG7180" s="102"/>
      <c r="CI7180" s="45"/>
    </row>
    <row r="7181" spans="37:87" ht="13" customHeight="1">
      <c r="AK7181" s="114"/>
      <c r="AL7181" s="41"/>
      <c r="AM7181" s="41"/>
      <c r="AN7181" s="41"/>
      <c r="AO7181" s="41"/>
      <c r="AP7181" s="41"/>
      <c r="AQ7181" s="41"/>
      <c r="AR7181" s="41"/>
      <c r="AS7181" s="41"/>
      <c r="AT7181" s="41"/>
      <c r="AU7181" s="41"/>
      <c r="AV7181" s="41"/>
      <c r="AW7181" s="41"/>
      <c r="AX7181" s="41"/>
      <c r="AY7181" s="41"/>
      <c r="AZ7181" s="41"/>
      <c r="BA7181" s="41"/>
      <c r="BB7181" s="41"/>
      <c r="BC7181" s="41"/>
      <c r="BD7181" s="41"/>
      <c r="BE7181" s="41"/>
      <c r="BF7181" s="41"/>
      <c r="BG7181" s="41"/>
      <c r="BH7181" s="41"/>
      <c r="BI7181" s="41"/>
      <c r="BJ7181" s="41"/>
      <c r="BK7181" s="41"/>
      <c r="BL7181" s="41"/>
      <c r="BM7181" s="41"/>
      <c r="BN7181" s="41"/>
      <c r="BO7181" s="41"/>
      <c r="BP7181" s="108"/>
      <c r="CG7181" s="102"/>
      <c r="CI7181" s="45"/>
    </row>
    <row r="7182" spans="37:87" ht="13" customHeight="1">
      <c r="AK7182" s="114"/>
      <c r="AL7182" s="41"/>
      <c r="AM7182" s="41"/>
      <c r="AN7182" s="41"/>
      <c r="AO7182" s="41"/>
      <c r="AP7182" s="41"/>
      <c r="AQ7182" s="41"/>
      <c r="AR7182" s="41"/>
      <c r="AS7182" s="41"/>
      <c r="AT7182" s="41"/>
      <c r="AU7182" s="41"/>
      <c r="AV7182" s="41"/>
      <c r="AW7182" s="41"/>
      <c r="AX7182" s="41"/>
      <c r="AY7182" s="41"/>
      <c r="AZ7182" s="41"/>
      <c r="BA7182" s="41"/>
      <c r="BB7182" s="41"/>
      <c r="BC7182" s="41"/>
      <c r="BD7182" s="41"/>
      <c r="BE7182" s="41"/>
      <c r="BF7182" s="41"/>
      <c r="BG7182" s="41"/>
      <c r="BH7182" s="41"/>
      <c r="BI7182" s="41"/>
      <c r="BJ7182" s="41"/>
      <c r="BK7182" s="41"/>
      <c r="BL7182" s="41"/>
      <c r="BM7182" s="41"/>
      <c r="BN7182" s="41"/>
      <c r="BO7182" s="41"/>
      <c r="BP7182" s="108"/>
      <c r="CG7182" s="102"/>
      <c r="CI7182" s="45"/>
    </row>
    <row r="7183" spans="37:87" ht="13" customHeight="1">
      <c r="AK7183" s="114"/>
      <c r="AL7183" s="41"/>
      <c r="AM7183" s="41"/>
      <c r="AN7183" s="41"/>
      <c r="AO7183" s="41"/>
      <c r="AP7183" s="41"/>
      <c r="AQ7183" s="41"/>
      <c r="AR7183" s="41"/>
      <c r="AS7183" s="41"/>
      <c r="AT7183" s="41"/>
      <c r="AU7183" s="41"/>
      <c r="AV7183" s="41"/>
      <c r="AW7183" s="41"/>
      <c r="AX7183" s="41"/>
      <c r="AY7183" s="41"/>
      <c r="AZ7183" s="41"/>
      <c r="BA7183" s="41"/>
      <c r="BB7183" s="41"/>
      <c r="BC7183" s="41"/>
      <c r="BD7183" s="41"/>
      <c r="BE7183" s="41"/>
      <c r="BF7183" s="41"/>
      <c r="BG7183" s="41"/>
      <c r="BH7183" s="41"/>
      <c r="BI7183" s="41"/>
      <c r="BJ7183" s="41"/>
      <c r="BK7183" s="41"/>
      <c r="BL7183" s="41"/>
      <c r="BM7183" s="41"/>
      <c r="BN7183" s="41"/>
      <c r="BO7183" s="41"/>
      <c r="BP7183" s="108"/>
      <c r="CG7183" s="102"/>
      <c r="CI7183" s="45"/>
    </row>
    <row r="7184" spans="37:87" ht="13" customHeight="1">
      <c r="AK7184" s="114"/>
      <c r="AL7184" s="41"/>
      <c r="AM7184" s="41"/>
      <c r="AN7184" s="41"/>
      <c r="AO7184" s="41"/>
      <c r="AP7184" s="41"/>
      <c r="AQ7184" s="41"/>
      <c r="AR7184" s="41"/>
      <c r="AS7184" s="41"/>
      <c r="AT7184" s="41"/>
      <c r="AU7184" s="41"/>
      <c r="AV7184" s="41"/>
      <c r="AW7184" s="41"/>
      <c r="AX7184" s="41"/>
      <c r="AY7184" s="41"/>
      <c r="AZ7184" s="41"/>
      <c r="BA7184" s="41"/>
      <c r="BB7184" s="41"/>
      <c r="BC7184" s="41"/>
      <c r="BD7184" s="41"/>
      <c r="BE7184" s="41"/>
      <c r="BF7184" s="41"/>
      <c r="BG7184" s="41"/>
      <c r="BH7184" s="41"/>
      <c r="BI7184" s="41"/>
      <c r="BJ7184" s="41"/>
      <c r="BK7184" s="41"/>
      <c r="BL7184" s="41"/>
      <c r="BM7184" s="41"/>
      <c r="BN7184" s="41"/>
      <c r="BO7184" s="41"/>
      <c r="BP7184" s="108"/>
      <c r="CG7184" s="102"/>
      <c r="CI7184" s="45"/>
    </row>
    <row r="7185" spans="37:87" ht="13" customHeight="1">
      <c r="AK7185" s="114"/>
      <c r="AL7185" s="41"/>
      <c r="AM7185" s="41"/>
      <c r="AN7185" s="41"/>
      <c r="AO7185" s="41"/>
      <c r="AP7185" s="41"/>
      <c r="AQ7185" s="41"/>
      <c r="AR7185" s="41"/>
      <c r="AS7185" s="41"/>
      <c r="AT7185" s="41"/>
      <c r="AU7185" s="41"/>
      <c r="AV7185" s="41"/>
      <c r="AW7185" s="41"/>
      <c r="AX7185" s="41"/>
      <c r="AY7185" s="41"/>
      <c r="AZ7185" s="41"/>
      <c r="BA7185" s="41"/>
      <c r="BB7185" s="41"/>
      <c r="BC7185" s="41"/>
      <c r="BD7185" s="41"/>
      <c r="BE7185" s="41"/>
      <c r="BF7185" s="41"/>
      <c r="BG7185" s="41"/>
      <c r="BH7185" s="41"/>
      <c r="BI7185" s="41"/>
      <c r="BJ7185" s="41"/>
      <c r="BK7185" s="41"/>
      <c r="BL7185" s="41"/>
      <c r="BM7185" s="41"/>
      <c r="BN7185" s="41"/>
      <c r="BO7185" s="41"/>
      <c r="BP7185" s="108"/>
      <c r="CG7185" s="102"/>
      <c r="CI7185" s="45"/>
    </row>
    <row r="7186" spans="37:87" ht="13" customHeight="1">
      <c r="AK7186" s="114"/>
      <c r="AL7186" s="41"/>
      <c r="AM7186" s="41"/>
      <c r="AN7186" s="41"/>
      <c r="AO7186" s="41"/>
      <c r="AP7186" s="41"/>
      <c r="AQ7186" s="41"/>
      <c r="AR7186" s="41"/>
      <c r="AS7186" s="41"/>
      <c r="AT7186" s="41"/>
      <c r="AU7186" s="41"/>
      <c r="AV7186" s="41"/>
      <c r="AW7186" s="41"/>
      <c r="AX7186" s="41"/>
      <c r="AY7186" s="41"/>
      <c r="AZ7186" s="41"/>
      <c r="BA7186" s="41"/>
      <c r="BB7186" s="41"/>
      <c r="BC7186" s="41"/>
      <c r="BD7186" s="41"/>
      <c r="BE7186" s="41"/>
      <c r="BF7186" s="41"/>
      <c r="BG7186" s="41"/>
      <c r="BH7186" s="41"/>
      <c r="BI7186" s="41"/>
      <c r="BJ7186" s="41"/>
      <c r="BK7186" s="41"/>
      <c r="BL7186" s="41"/>
      <c r="BM7186" s="41"/>
      <c r="BN7186" s="41"/>
      <c r="BO7186" s="41"/>
      <c r="BP7186" s="108"/>
      <c r="CG7186" s="102"/>
      <c r="CI7186" s="45"/>
    </row>
    <row r="7187" spans="37:87" ht="13" customHeight="1">
      <c r="AK7187" s="114"/>
      <c r="AL7187" s="41"/>
      <c r="AM7187" s="41"/>
      <c r="AN7187" s="41"/>
      <c r="AO7187" s="41"/>
      <c r="AP7187" s="41"/>
      <c r="AQ7187" s="41"/>
      <c r="AR7187" s="41"/>
      <c r="AS7187" s="41"/>
      <c r="AT7187" s="41"/>
      <c r="AU7187" s="41"/>
      <c r="AV7187" s="41"/>
      <c r="AW7187" s="41"/>
      <c r="AX7187" s="41"/>
      <c r="AY7187" s="41"/>
      <c r="AZ7187" s="41"/>
      <c r="BA7187" s="41"/>
      <c r="BB7187" s="41"/>
      <c r="BC7187" s="41"/>
      <c r="BD7187" s="41"/>
      <c r="BE7187" s="41"/>
      <c r="BF7187" s="41"/>
      <c r="BG7187" s="41"/>
      <c r="BH7187" s="41"/>
      <c r="BI7187" s="41"/>
      <c r="BJ7187" s="41"/>
      <c r="BK7187" s="41"/>
      <c r="BL7187" s="41"/>
      <c r="BM7187" s="41"/>
      <c r="BN7187" s="41"/>
      <c r="BO7187" s="41"/>
      <c r="BP7187" s="108"/>
      <c r="CG7187" s="102"/>
      <c r="CI7187" s="45"/>
    </row>
    <row r="7188" spans="37:87" ht="13" customHeight="1">
      <c r="AK7188" s="114"/>
      <c r="AL7188" s="41"/>
      <c r="AM7188" s="41"/>
      <c r="AN7188" s="41"/>
      <c r="AO7188" s="41"/>
      <c r="AP7188" s="41"/>
      <c r="AQ7188" s="41"/>
      <c r="AR7188" s="41"/>
      <c r="AS7188" s="41"/>
      <c r="AT7188" s="41"/>
      <c r="AU7188" s="41"/>
      <c r="AV7188" s="41"/>
      <c r="AW7188" s="41"/>
      <c r="AX7188" s="41"/>
      <c r="AY7188" s="41"/>
      <c r="AZ7188" s="41"/>
      <c r="BA7188" s="41"/>
      <c r="BB7188" s="41"/>
      <c r="BC7188" s="41"/>
      <c r="BD7188" s="41"/>
      <c r="BE7188" s="41"/>
      <c r="BF7188" s="41"/>
      <c r="BG7188" s="41"/>
      <c r="BH7188" s="41"/>
      <c r="BI7188" s="41"/>
      <c r="BJ7188" s="41"/>
      <c r="BK7188" s="41"/>
      <c r="BL7188" s="41"/>
      <c r="BM7188" s="41"/>
      <c r="BN7188" s="41"/>
      <c r="BO7188" s="41"/>
      <c r="BP7188" s="108"/>
      <c r="CG7188" s="102"/>
      <c r="CI7188" s="45"/>
    </row>
    <row r="7189" spans="37:87" ht="13" customHeight="1">
      <c r="AK7189" s="114"/>
      <c r="AL7189" s="41"/>
      <c r="AM7189" s="41"/>
      <c r="AN7189" s="41"/>
      <c r="AO7189" s="41"/>
      <c r="AP7189" s="41"/>
      <c r="AQ7189" s="41"/>
      <c r="AR7189" s="41"/>
      <c r="AS7189" s="41"/>
      <c r="AT7189" s="41"/>
      <c r="AU7189" s="41"/>
      <c r="AV7189" s="41"/>
      <c r="AW7189" s="41"/>
      <c r="AX7189" s="41"/>
      <c r="AY7189" s="41"/>
      <c r="AZ7189" s="41"/>
      <c r="BA7189" s="41"/>
      <c r="BB7189" s="41"/>
      <c r="BC7189" s="41"/>
      <c r="BD7189" s="41"/>
      <c r="BE7189" s="41"/>
      <c r="BF7189" s="41"/>
      <c r="BG7189" s="41"/>
      <c r="BH7189" s="41"/>
      <c r="BI7189" s="41"/>
      <c r="BJ7189" s="41"/>
      <c r="BK7189" s="41"/>
      <c r="BL7189" s="41"/>
      <c r="BM7189" s="41"/>
      <c r="BN7189" s="41"/>
      <c r="BO7189" s="41"/>
      <c r="BP7189" s="108"/>
      <c r="CG7189" s="102"/>
      <c r="CI7189" s="45"/>
    </row>
    <row r="7190" spans="37:87" ht="13" customHeight="1">
      <c r="AK7190" s="114"/>
      <c r="AL7190" s="41"/>
      <c r="AM7190" s="41"/>
      <c r="AN7190" s="41"/>
      <c r="AO7190" s="41"/>
      <c r="AP7190" s="41"/>
      <c r="AQ7190" s="41"/>
      <c r="AR7190" s="41"/>
      <c r="AS7190" s="41"/>
      <c r="AT7190" s="41"/>
      <c r="AU7190" s="41"/>
      <c r="AV7190" s="41"/>
      <c r="AW7190" s="41"/>
      <c r="AX7190" s="41"/>
      <c r="AY7190" s="41"/>
      <c r="AZ7190" s="41"/>
      <c r="BA7190" s="41"/>
      <c r="BB7190" s="41"/>
      <c r="BC7190" s="41"/>
      <c r="BD7190" s="41"/>
      <c r="BE7190" s="41"/>
      <c r="BF7190" s="41"/>
      <c r="BG7190" s="41"/>
      <c r="BH7190" s="41"/>
      <c r="BI7190" s="41"/>
      <c r="BJ7190" s="41"/>
      <c r="BK7190" s="41"/>
      <c r="BL7190" s="41"/>
      <c r="BM7190" s="41"/>
      <c r="BN7190" s="41"/>
      <c r="BO7190" s="41"/>
      <c r="BP7190" s="108"/>
      <c r="CG7190" s="102"/>
      <c r="CI7190" s="45"/>
    </row>
    <row r="7191" spans="37:87" ht="13" customHeight="1">
      <c r="AK7191" s="114"/>
      <c r="AL7191" s="41"/>
      <c r="AM7191" s="41"/>
      <c r="AN7191" s="41"/>
      <c r="AO7191" s="41"/>
      <c r="AP7191" s="41"/>
      <c r="AQ7191" s="41"/>
      <c r="AR7191" s="41"/>
      <c r="AS7191" s="41"/>
      <c r="AT7191" s="41"/>
      <c r="AU7191" s="41"/>
      <c r="AV7191" s="41"/>
      <c r="AW7191" s="41"/>
      <c r="AX7191" s="41"/>
      <c r="AY7191" s="41"/>
      <c r="AZ7191" s="41"/>
      <c r="BA7191" s="41"/>
      <c r="BB7191" s="41"/>
      <c r="BC7191" s="41"/>
      <c r="BD7191" s="41"/>
      <c r="BE7191" s="41"/>
      <c r="BF7191" s="41"/>
      <c r="BG7191" s="41"/>
      <c r="BH7191" s="41"/>
      <c r="BI7191" s="41"/>
      <c r="BJ7191" s="41"/>
      <c r="BK7191" s="41"/>
      <c r="BL7191" s="41"/>
      <c r="BM7191" s="41"/>
      <c r="BN7191" s="41"/>
      <c r="BO7191" s="41"/>
      <c r="BP7191" s="108"/>
      <c r="CG7191" s="102"/>
      <c r="CI7191" s="45"/>
    </row>
    <row r="7192" spans="37:87" ht="13" customHeight="1">
      <c r="AK7192" s="114"/>
      <c r="AL7192" s="41"/>
      <c r="AM7192" s="41"/>
      <c r="AN7192" s="41"/>
      <c r="AO7192" s="41"/>
      <c r="AP7192" s="41"/>
      <c r="AQ7192" s="41"/>
      <c r="AR7192" s="41"/>
      <c r="AS7192" s="41"/>
      <c r="AT7192" s="41"/>
      <c r="AU7192" s="41"/>
      <c r="AV7192" s="41"/>
      <c r="AW7192" s="41"/>
      <c r="AX7192" s="41"/>
      <c r="AY7192" s="41"/>
      <c r="AZ7192" s="41"/>
      <c r="BA7192" s="41"/>
      <c r="BB7192" s="41"/>
      <c r="BC7192" s="41"/>
      <c r="BD7192" s="41"/>
      <c r="BE7192" s="41"/>
      <c r="BF7192" s="41"/>
      <c r="BG7192" s="41"/>
      <c r="BH7192" s="41"/>
      <c r="BI7192" s="41"/>
      <c r="BJ7192" s="41"/>
      <c r="BK7192" s="41"/>
      <c r="BL7192" s="41"/>
      <c r="BM7192" s="41"/>
      <c r="BN7192" s="41"/>
      <c r="BO7192" s="41"/>
      <c r="BP7192" s="108"/>
      <c r="CG7192" s="102"/>
      <c r="CI7192" s="45"/>
    </row>
    <row r="7193" spans="37:87" ht="13" customHeight="1">
      <c r="AK7193" s="114"/>
      <c r="AL7193" s="41"/>
      <c r="AM7193" s="41"/>
      <c r="AN7193" s="41"/>
      <c r="AO7193" s="41"/>
      <c r="AP7193" s="41"/>
      <c r="AQ7193" s="41"/>
      <c r="AR7193" s="41"/>
      <c r="AS7193" s="41"/>
      <c r="AT7193" s="41"/>
      <c r="AU7193" s="41"/>
      <c r="AV7193" s="41"/>
      <c r="AW7193" s="41"/>
      <c r="AX7193" s="41"/>
      <c r="AY7193" s="41"/>
      <c r="AZ7193" s="41"/>
      <c r="BA7193" s="41"/>
      <c r="BB7193" s="41"/>
      <c r="BC7193" s="41"/>
      <c r="BD7193" s="41"/>
      <c r="BE7193" s="41"/>
      <c r="BF7193" s="41"/>
      <c r="BG7193" s="41"/>
      <c r="BH7193" s="41"/>
      <c r="BI7193" s="41"/>
      <c r="BJ7193" s="41"/>
      <c r="BK7193" s="41"/>
      <c r="BL7193" s="41"/>
      <c r="BM7193" s="41"/>
      <c r="BN7193" s="41"/>
      <c r="BO7193" s="41"/>
      <c r="BP7193" s="108"/>
      <c r="CG7193" s="102"/>
      <c r="CI7193" s="45"/>
    </row>
    <row r="7194" spans="37:87" ht="13" customHeight="1">
      <c r="AK7194" s="114"/>
      <c r="AL7194" s="41"/>
      <c r="AM7194" s="41"/>
      <c r="AN7194" s="41"/>
      <c r="AO7194" s="41"/>
      <c r="AP7194" s="41"/>
      <c r="AQ7194" s="41"/>
      <c r="AR7194" s="41"/>
      <c r="AS7194" s="41"/>
      <c r="AT7194" s="41"/>
      <c r="AU7194" s="41"/>
      <c r="AV7194" s="41"/>
      <c r="AW7194" s="41"/>
      <c r="AX7194" s="41"/>
      <c r="AY7194" s="41"/>
      <c r="AZ7194" s="41"/>
      <c r="BA7194" s="41"/>
      <c r="BB7194" s="41"/>
      <c r="BC7194" s="41"/>
      <c r="BD7194" s="41"/>
      <c r="BE7194" s="41"/>
      <c r="BF7194" s="41"/>
      <c r="BG7194" s="41"/>
      <c r="BH7194" s="41"/>
      <c r="BI7194" s="41"/>
      <c r="BJ7194" s="41"/>
      <c r="BK7194" s="41"/>
      <c r="BL7194" s="41"/>
      <c r="BM7194" s="41"/>
      <c r="BN7194" s="41"/>
      <c r="BO7194" s="41"/>
      <c r="BP7194" s="108"/>
      <c r="CG7194" s="102"/>
      <c r="CI7194" s="45"/>
    </row>
    <row r="7195" spans="37:87" ht="13" customHeight="1">
      <c r="AK7195" s="114"/>
      <c r="AL7195" s="41"/>
      <c r="AM7195" s="41"/>
      <c r="AN7195" s="41"/>
      <c r="AO7195" s="41"/>
      <c r="AP7195" s="41"/>
      <c r="AQ7195" s="41"/>
      <c r="AR7195" s="41"/>
      <c r="AS7195" s="41"/>
      <c r="AT7195" s="41"/>
      <c r="AU7195" s="41"/>
      <c r="AV7195" s="41"/>
      <c r="AW7195" s="41"/>
      <c r="AX7195" s="41"/>
      <c r="AY7195" s="41"/>
      <c r="AZ7195" s="41"/>
      <c r="BA7195" s="41"/>
      <c r="BB7195" s="41"/>
      <c r="BC7195" s="41"/>
      <c r="BD7195" s="41"/>
      <c r="BE7195" s="41"/>
      <c r="BF7195" s="41"/>
      <c r="BG7195" s="41"/>
      <c r="BH7195" s="41"/>
      <c r="BI7195" s="41"/>
      <c r="BJ7195" s="41"/>
      <c r="BK7195" s="41"/>
      <c r="BL7195" s="41"/>
      <c r="BM7195" s="41"/>
      <c r="BN7195" s="41"/>
      <c r="BO7195" s="41"/>
      <c r="BP7195" s="108"/>
      <c r="CG7195" s="102"/>
      <c r="CI7195" s="45"/>
    </row>
    <row r="7196" spans="37:87" ht="13" customHeight="1">
      <c r="AK7196" s="114"/>
      <c r="AL7196" s="41"/>
      <c r="AM7196" s="41"/>
      <c r="AN7196" s="41"/>
      <c r="AO7196" s="41"/>
      <c r="AP7196" s="41"/>
      <c r="AQ7196" s="41"/>
      <c r="AR7196" s="41"/>
      <c r="AS7196" s="41"/>
      <c r="AT7196" s="41"/>
      <c r="AU7196" s="41"/>
      <c r="AV7196" s="41"/>
      <c r="AW7196" s="41"/>
      <c r="AX7196" s="41"/>
      <c r="AY7196" s="41"/>
      <c r="AZ7196" s="41"/>
      <c r="BA7196" s="41"/>
      <c r="BB7196" s="41"/>
      <c r="BC7196" s="41"/>
      <c r="BD7196" s="41"/>
      <c r="BE7196" s="41"/>
      <c r="BF7196" s="41"/>
      <c r="BG7196" s="41"/>
      <c r="BH7196" s="41"/>
      <c r="BI7196" s="41"/>
      <c r="BJ7196" s="41"/>
      <c r="BK7196" s="41"/>
      <c r="BL7196" s="41"/>
      <c r="BM7196" s="41"/>
      <c r="BN7196" s="41"/>
      <c r="BO7196" s="41"/>
      <c r="BP7196" s="108"/>
      <c r="CG7196" s="102"/>
      <c r="CI7196" s="45"/>
    </row>
    <row r="7197" spans="37:87" ht="13" customHeight="1">
      <c r="AK7197" s="114"/>
      <c r="AL7197" s="41"/>
      <c r="AM7197" s="41"/>
      <c r="AN7197" s="41"/>
      <c r="AO7197" s="41"/>
      <c r="AP7197" s="41"/>
      <c r="AQ7197" s="41"/>
      <c r="AR7197" s="41"/>
      <c r="AS7197" s="41"/>
      <c r="AT7197" s="41"/>
      <c r="AU7197" s="41"/>
      <c r="AV7197" s="41"/>
      <c r="AW7197" s="41"/>
      <c r="AX7197" s="41"/>
      <c r="AY7197" s="41"/>
      <c r="AZ7197" s="41"/>
      <c r="BA7197" s="41"/>
      <c r="BB7197" s="41"/>
      <c r="BC7197" s="41"/>
      <c r="BD7197" s="41"/>
      <c r="BE7197" s="41"/>
      <c r="BF7197" s="41"/>
      <c r="BG7197" s="41"/>
      <c r="BH7197" s="41"/>
      <c r="BI7197" s="41"/>
      <c r="BJ7197" s="41"/>
      <c r="BK7197" s="41"/>
      <c r="BL7197" s="41"/>
      <c r="BM7197" s="41"/>
      <c r="BN7197" s="41"/>
      <c r="BO7197" s="41"/>
      <c r="BP7197" s="108"/>
      <c r="CG7197" s="102"/>
      <c r="CI7197" s="45"/>
    </row>
    <row r="7198" spans="37:87" ht="13" customHeight="1">
      <c r="AK7198" s="114"/>
      <c r="AL7198" s="41"/>
      <c r="AM7198" s="41"/>
      <c r="AN7198" s="41"/>
      <c r="AO7198" s="41"/>
      <c r="AP7198" s="41"/>
      <c r="AQ7198" s="41"/>
      <c r="AR7198" s="41"/>
      <c r="AS7198" s="41"/>
      <c r="AT7198" s="41"/>
      <c r="AU7198" s="41"/>
      <c r="AV7198" s="41"/>
      <c r="AW7198" s="41"/>
      <c r="AX7198" s="41"/>
      <c r="AY7198" s="41"/>
      <c r="AZ7198" s="41"/>
      <c r="BA7198" s="41"/>
      <c r="BB7198" s="41"/>
      <c r="BC7198" s="41"/>
      <c r="BD7198" s="41"/>
      <c r="BE7198" s="41"/>
      <c r="BF7198" s="41"/>
      <c r="BG7198" s="41"/>
      <c r="BH7198" s="41"/>
      <c r="BI7198" s="41"/>
      <c r="BJ7198" s="41"/>
      <c r="BK7198" s="41"/>
      <c r="BL7198" s="41"/>
      <c r="BM7198" s="41"/>
      <c r="BN7198" s="41"/>
      <c r="BO7198" s="41"/>
      <c r="BP7198" s="108"/>
      <c r="CG7198" s="102"/>
      <c r="CI7198" s="45"/>
    </row>
    <row r="7199" spans="37:87" ht="13" customHeight="1">
      <c r="AK7199" s="114"/>
      <c r="AL7199" s="41"/>
      <c r="AM7199" s="41"/>
      <c r="AN7199" s="41"/>
      <c r="AO7199" s="41"/>
      <c r="AP7199" s="41"/>
      <c r="AQ7199" s="41"/>
      <c r="AR7199" s="41"/>
      <c r="AS7199" s="41"/>
      <c r="AT7199" s="41"/>
      <c r="AU7199" s="41"/>
      <c r="AV7199" s="41"/>
      <c r="AW7199" s="41"/>
      <c r="AX7199" s="41"/>
      <c r="AY7199" s="41"/>
      <c r="AZ7199" s="41"/>
      <c r="BA7199" s="41"/>
      <c r="BB7199" s="41"/>
      <c r="BC7199" s="41"/>
      <c r="BD7199" s="41"/>
      <c r="BE7199" s="41"/>
      <c r="BF7199" s="41"/>
      <c r="BG7199" s="41"/>
      <c r="BH7199" s="41"/>
      <c r="BI7199" s="41"/>
      <c r="BJ7199" s="41"/>
      <c r="BK7199" s="41"/>
      <c r="BL7199" s="41"/>
      <c r="BM7199" s="41"/>
      <c r="BN7199" s="41"/>
      <c r="BO7199" s="41"/>
      <c r="BP7199" s="108"/>
      <c r="CG7199" s="102"/>
      <c r="CI7199" s="45"/>
    </row>
    <row r="7200" spans="37:87" ht="13" customHeight="1">
      <c r="AK7200" s="114"/>
      <c r="AL7200" s="41"/>
      <c r="AM7200" s="41"/>
      <c r="AN7200" s="41"/>
      <c r="AO7200" s="41"/>
      <c r="AP7200" s="41"/>
      <c r="AQ7200" s="41"/>
      <c r="AR7200" s="41"/>
      <c r="AS7200" s="41"/>
      <c r="AT7200" s="41"/>
      <c r="AU7200" s="41"/>
      <c r="AV7200" s="41"/>
      <c r="AW7200" s="41"/>
      <c r="AX7200" s="41"/>
      <c r="AY7200" s="41"/>
      <c r="AZ7200" s="41"/>
      <c r="BA7200" s="41"/>
      <c r="BB7200" s="41"/>
      <c r="BC7200" s="41"/>
      <c r="BD7200" s="41"/>
      <c r="BE7200" s="41"/>
      <c r="BF7200" s="41"/>
      <c r="BG7200" s="41"/>
      <c r="BH7200" s="41"/>
      <c r="BI7200" s="41"/>
      <c r="BJ7200" s="41"/>
      <c r="BK7200" s="41"/>
      <c r="BL7200" s="41"/>
      <c r="BM7200" s="41"/>
      <c r="BN7200" s="41"/>
      <c r="BO7200" s="41"/>
      <c r="BP7200" s="108"/>
      <c r="CG7200" s="102"/>
      <c r="CI7200" s="45"/>
    </row>
    <row r="7201" spans="37:87" ht="13" customHeight="1">
      <c r="AK7201" s="114"/>
      <c r="AL7201" s="41"/>
      <c r="AM7201" s="41"/>
      <c r="AN7201" s="41"/>
      <c r="AO7201" s="41"/>
      <c r="AP7201" s="41"/>
      <c r="AQ7201" s="41"/>
      <c r="AR7201" s="41"/>
      <c r="AS7201" s="41"/>
      <c r="AT7201" s="41"/>
      <c r="AU7201" s="41"/>
      <c r="AV7201" s="41"/>
      <c r="AW7201" s="41"/>
      <c r="AX7201" s="41"/>
      <c r="AY7201" s="41"/>
      <c r="AZ7201" s="41"/>
      <c r="BA7201" s="41"/>
      <c r="BB7201" s="41"/>
      <c r="BC7201" s="41"/>
      <c r="BD7201" s="41"/>
      <c r="BE7201" s="41"/>
      <c r="BF7201" s="41"/>
      <c r="BG7201" s="41"/>
      <c r="BH7201" s="41"/>
      <c r="BI7201" s="41"/>
      <c r="BJ7201" s="41"/>
      <c r="BK7201" s="41"/>
      <c r="BL7201" s="41"/>
      <c r="BM7201" s="41"/>
      <c r="BN7201" s="41"/>
      <c r="BO7201" s="41"/>
      <c r="BP7201" s="108"/>
      <c r="CG7201" s="102"/>
      <c r="CI7201" s="45"/>
    </row>
    <row r="7202" spans="37:87" ht="13" customHeight="1">
      <c r="AK7202" s="114"/>
      <c r="AL7202" s="41"/>
      <c r="AM7202" s="41"/>
      <c r="AN7202" s="41"/>
      <c r="AO7202" s="41"/>
      <c r="AP7202" s="41"/>
      <c r="AQ7202" s="41"/>
      <c r="AR7202" s="41"/>
      <c r="AS7202" s="41"/>
      <c r="AT7202" s="41"/>
      <c r="AU7202" s="41"/>
      <c r="AV7202" s="41"/>
      <c r="AW7202" s="41"/>
      <c r="AX7202" s="41"/>
      <c r="AY7202" s="41"/>
      <c r="AZ7202" s="41"/>
      <c r="BA7202" s="41"/>
      <c r="BB7202" s="41"/>
      <c r="BC7202" s="41"/>
      <c r="BD7202" s="41"/>
      <c r="BE7202" s="41"/>
      <c r="BF7202" s="41"/>
      <c r="BG7202" s="41"/>
      <c r="BH7202" s="41"/>
      <c r="BI7202" s="41"/>
      <c r="BJ7202" s="41"/>
      <c r="BK7202" s="41"/>
      <c r="BL7202" s="41"/>
      <c r="BM7202" s="41"/>
      <c r="BN7202" s="41"/>
      <c r="BO7202" s="41"/>
      <c r="BP7202" s="108"/>
      <c r="CG7202" s="102"/>
      <c r="CI7202" s="45"/>
    </row>
    <row r="7203" spans="37:87" ht="13" customHeight="1">
      <c r="AK7203" s="114"/>
      <c r="AL7203" s="41"/>
      <c r="AM7203" s="41"/>
      <c r="AN7203" s="41"/>
      <c r="AO7203" s="41"/>
      <c r="AP7203" s="41"/>
      <c r="AQ7203" s="41"/>
      <c r="AR7203" s="41"/>
      <c r="AS7203" s="41"/>
      <c r="AT7203" s="41"/>
      <c r="AU7203" s="41"/>
      <c r="AV7203" s="41"/>
      <c r="AW7203" s="41"/>
      <c r="AX7203" s="41"/>
      <c r="AY7203" s="41"/>
      <c r="AZ7203" s="41"/>
      <c r="BA7203" s="41"/>
      <c r="BB7203" s="41"/>
      <c r="BC7203" s="41"/>
      <c r="BD7203" s="41"/>
      <c r="BE7203" s="41"/>
      <c r="BF7203" s="41"/>
      <c r="BG7203" s="41"/>
      <c r="BH7203" s="41"/>
      <c r="BI7203" s="41"/>
      <c r="BJ7203" s="41"/>
      <c r="BK7203" s="41"/>
      <c r="BL7203" s="41"/>
      <c r="BM7203" s="41"/>
      <c r="BN7203" s="41"/>
      <c r="BO7203" s="41"/>
      <c r="BP7203" s="108"/>
      <c r="CG7203" s="102"/>
      <c r="CI7203" s="45"/>
    </row>
    <row r="7204" spans="37:87" ht="13" customHeight="1">
      <c r="AK7204" s="114"/>
      <c r="AL7204" s="41"/>
      <c r="AM7204" s="41"/>
      <c r="AN7204" s="41"/>
      <c r="AO7204" s="41"/>
      <c r="AP7204" s="41"/>
      <c r="AQ7204" s="41"/>
      <c r="AR7204" s="41"/>
      <c r="AS7204" s="41"/>
      <c r="AT7204" s="41"/>
      <c r="AU7204" s="41"/>
      <c r="AV7204" s="41"/>
      <c r="AW7204" s="41"/>
      <c r="AX7204" s="41"/>
      <c r="AY7204" s="41"/>
      <c r="AZ7204" s="41"/>
      <c r="BA7204" s="41"/>
      <c r="BB7204" s="41"/>
      <c r="BC7204" s="41"/>
      <c r="BD7204" s="41"/>
      <c r="BE7204" s="41"/>
      <c r="BF7204" s="41"/>
      <c r="BG7204" s="41"/>
      <c r="BH7204" s="41"/>
      <c r="BI7204" s="41"/>
      <c r="BJ7204" s="41"/>
      <c r="BK7204" s="41"/>
      <c r="BL7204" s="41"/>
      <c r="BM7204" s="41"/>
      <c r="BN7204" s="41"/>
      <c r="BO7204" s="41"/>
      <c r="BP7204" s="108"/>
      <c r="CG7204" s="102"/>
      <c r="CI7204" s="45"/>
    </row>
    <row r="7205" spans="37:87" ht="13" customHeight="1">
      <c r="AK7205" s="114"/>
      <c r="AL7205" s="41"/>
      <c r="AM7205" s="41"/>
      <c r="AN7205" s="41"/>
      <c r="AO7205" s="41"/>
      <c r="AP7205" s="41"/>
      <c r="AQ7205" s="41"/>
      <c r="AR7205" s="41"/>
      <c r="AS7205" s="41"/>
      <c r="AT7205" s="41"/>
      <c r="AU7205" s="41"/>
      <c r="AV7205" s="41"/>
      <c r="AW7205" s="41"/>
      <c r="AX7205" s="41"/>
      <c r="AY7205" s="41"/>
      <c r="AZ7205" s="41"/>
      <c r="BA7205" s="41"/>
      <c r="BB7205" s="41"/>
      <c r="BC7205" s="41"/>
      <c r="BD7205" s="41"/>
      <c r="BE7205" s="41"/>
      <c r="BF7205" s="41"/>
      <c r="BG7205" s="41"/>
      <c r="BH7205" s="41"/>
      <c r="BI7205" s="41"/>
      <c r="BJ7205" s="41"/>
      <c r="BK7205" s="41"/>
      <c r="BL7205" s="41"/>
      <c r="BM7205" s="41"/>
      <c r="BN7205" s="41"/>
      <c r="BO7205" s="41"/>
      <c r="BP7205" s="108"/>
      <c r="CG7205" s="102"/>
      <c r="CI7205" s="45"/>
    </row>
    <row r="7206" spans="37:87" ht="13" customHeight="1">
      <c r="AK7206" s="114"/>
      <c r="AL7206" s="41"/>
      <c r="AM7206" s="41"/>
      <c r="AN7206" s="41"/>
      <c r="AO7206" s="41"/>
      <c r="AP7206" s="41"/>
      <c r="AQ7206" s="41"/>
      <c r="AR7206" s="41"/>
      <c r="AS7206" s="41"/>
      <c r="AT7206" s="41"/>
      <c r="AU7206" s="41"/>
      <c r="AV7206" s="41"/>
      <c r="AW7206" s="41"/>
      <c r="AX7206" s="41"/>
      <c r="AY7206" s="41"/>
      <c r="AZ7206" s="41"/>
      <c r="BA7206" s="41"/>
      <c r="BB7206" s="41"/>
      <c r="BC7206" s="41"/>
      <c r="BD7206" s="41"/>
      <c r="BE7206" s="41"/>
      <c r="BF7206" s="41"/>
      <c r="BG7206" s="41"/>
      <c r="BH7206" s="41"/>
      <c r="BI7206" s="41"/>
      <c r="BJ7206" s="41"/>
      <c r="BK7206" s="41"/>
      <c r="BL7206" s="41"/>
      <c r="BM7206" s="41"/>
      <c r="BN7206" s="41"/>
      <c r="BO7206" s="41"/>
      <c r="BP7206" s="108"/>
      <c r="CG7206" s="102"/>
      <c r="CI7206" s="45"/>
    </row>
    <row r="7207" spans="37:87" ht="13" customHeight="1">
      <c r="AK7207" s="114"/>
      <c r="AL7207" s="41"/>
      <c r="AM7207" s="41"/>
      <c r="AN7207" s="41"/>
      <c r="AO7207" s="41"/>
      <c r="AP7207" s="41"/>
      <c r="AQ7207" s="41"/>
      <c r="AR7207" s="41"/>
      <c r="AS7207" s="41"/>
      <c r="AT7207" s="41"/>
      <c r="AU7207" s="41"/>
      <c r="AV7207" s="41"/>
      <c r="AW7207" s="41"/>
      <c r="AX7207" s="41"/>
      <c r="AY7207" s="41"/>
      <c r="AZ7207" s="41"/>
      <c r="BA7207" s="41"/>
      <c r="BB7207" s="41"/>
      <c r="BC7207" s="41"/>
      <c r="BD7207" s="41"/>
      <c r="BE7207" s="41"/>
      <c r="BF7207" s="41"/>
      <c r="BG7207" s="41"/>
      <c r="BH7207" s="41"/>
      <c r="BI7207" s="41"/>
      <c r="BJ7207" s="41"/>
      <c r="BK7207" s="41"/>
      <c r="BL7207" s="41"/>
      <c r="BM7207" s="41"/>
      <c r="BN7207" s="41"/>
      <c r="BO7207" s="41"/>
      <c r="BP7207" s="108"/>
      <c r="CG7207" s="102"/>
      <c r="CI7207" s="45"/>
    </row>
    <row r="7208" spans="37:87" ht="13" customHeight="1">
      <c r="AK7208" s="114"/>
      <c r="AL7208" s="41"/>
      <c r="AM7208" s="41"/>
      <c r="AN7208" s="41"/>
      <c r="AO7208" s="41"/>
      <c r="AP7208" s="41"/>
      <c r="AQ7208" s="41"/>
      <c r="AR7208" s="41"/>
      <c r="AS7208" s="41"/>
      <c r="AT7208" s="41"/>
      <c r="AU7208" s="41"/>
      <c r="AV7208" s="41"/>
      <c r="AW7208" s="41"/>
      <c r="AX7208" s="41"/>
      <c r="AY7208" s="41"/>
      <c r="AZ7208" s="41"/>
      <c r="BA7208" s="41"/>
      <c r="BB7208" s="41"/>
      <c r="BC7208" s="41"/>
      <c r="BD7208" s="41"/>
      <c r="BE7208" s="41"/>
      <c r="BF7208" s="41"/>
      <c r="BG7208" s="41"/>
      <c r="BH7208" s="41"/>
      <c r="BI7208" s="41"/>
      <c r="BJ7208" s="41"/>
      <c r="BK7208" s="41"/>
      <c r="BL7208" s="41"/>
      <c r="BM7208" s="41"/>
      <c r="BN7208" s="41"/>
      <c r="BO7208" s="41"/>
      <c r="BP7208" s="108"/>
      <c r="CG7208" s="102"/>
      <c r="CI7208" s="45"/>
    </row>
    <row r="7209" spans="37:87" ht="13" customHeight="1">
      <c r="AK7209" s="114"/>
      <c r="AL7209" s="41"/>
      <c r="AM7209" s="41"/>
      <c r="AN7209" s="41"/>
      <c r="AO7209" s="41"/>
      <c r="AP7209" s="41"/>
      <c r="AQ7209" s="41"/>
      <c r="AR7209" s="41"/>
      <c r="AS7209" s="41"/>
      <c r="AT7209" s="41"/>
      <c r="AU7209" s="41"/>
      <c r="AV7209" s="41"/>
      <c r="AW7209" s="41"/>
      <c r="AX7209" s="41"/>
      <c r="AY7209" s="41"/>
      <c r="AZ7209" s="41"/>
      <c r="BA7209" s="41"/>
      <c r="BB7209" s="41"/>
      <c r="BC7209" s="41"/>
      <c r="BD7209" s="41"/>
      <c r="BE7209" s="41"/>
      <c r="BF7209" s="41"/>
      <c r="BG7209" s="41"/>
      <c r="BH7209" s="41"/>
      <c r="BI7209" s="41"/>
      <c r="BJ7209" s="41"/>
      <c r="BK7209" s="41"/>
      <c r="BL7209" s="41"/>
      <c r="BM7209" s="41"/>
      <c r="BN7209" s="41"/>
      <c r="BO7209" s="41"/>
      <c r="BP7209" s="108"/>
      <c r="CG7209" s="102"/>
      <c r="CI7209" s="45"/>
    </row>
    <row r="7210" spans="37:87" ht="13" customHeight="1">
      <c r="AK7210" s="114"/>
      <c r="AL7210" s="41"/>
      <c r="AM7210" s="41"/>
      <c r="AN7210" s="41"/>
      <c r="AO7210" s="41"/>
      <c r="AP7210" s="41"/>
      <c r="AQ7210" s="41"/>
      <c r="AR7210" s="41"/>
      <c r="AS7210" s="41"/>
      <c r="AT7210" s="41"/>
      <c r="AU7210" s="41"/>
      <c r="AV7210" s="41"/>
      <c r="AW7210" s="41"/>
      <c r="AX7210" s="41"/>
      <c r="AY7210" s="41"/>
      <c r="AZ7210" s="41"/>
      <c r="BA7210" s="41"/>
      <c r="BB7210" s="41"/>
      <c r="BC7210" s="41"/>
      <c r="BD7210" s="41"/>
      <c r="BE7210" s="41"/>
      <c r="BF7210" s="41"/>
      <c r="BG7210" s="41"/>
      <c r="BH7210" s="41"/>
      <c r="BI7210" s="41"/>
      <c r="BJ7210" s="41"/>
      <c r="BK7210" s="41"/>
      <c r="BL7210" s="41"/>
      <c r="BM7210" s="41"/>
      <c r="BN7210" s="41"/>
      <c r="BO7210" s="41"/>
      <c r="BP7210" s="108"/>
      <c r="CG7210" s="102"/>
      <c r="CI7210" s="45"/>
    </row>
    <row r="7211" spans="37:87" ht="13" customHeight="1">
      <c r="AK7211" s="114"/>
      <c r="AL7211" s="41"/>
      <c r="AM7211" s="41"/>
      <c r="AN7211" s="41"/>
      <c r="AO7211" s="41"/>
      <c r="AP7211" s="41"/>
      <c r="AQ7211" s="41"/>
      <c r="AR7211" s="41"/>
      <c r="AS7211" s="41"/>
      <c r="AT7211" s="41"/>
      <c r="AU7211" s="41"/>
      <c r="AV7211" s="41"/>
      <c r="AW7211" s="41"/>
      <c r="AX7211" s="41"/>
      <c r="AY7211" s="41"/>
      <c r="AZ7211" s="41"/>
      <c r="BA7211" s="41"/>
      <c r="BB7211" s="41"/>
      <c r="BC7211" s="41"/>
      <c r="BD7211" s="41"/>
      <c r="BE7211" s="41"/>
      <c r="BF7211" s="41"/>
      <c r="BG7211" s="41"/>
      <c r="BH7211" s="41"/>
      <c r="BI7211" s="41"/>
      <c r="BJ7211" s="41"/>
      <c r="BK7211" s="41"/>
      <c r="BL7211" s="41"/>
      <c r="BM7211" s="41"/>
      <c r="BN7211" s="41"/>
      <c r="BO7211" s="41"/>
      <c r="BP7211" s="108"/>
      <c r="CG7211" s="102"/>
      <c r="CI7211" s="45"/>
    </row>
    <row r="7212" spans="37:87" ht="13" customHeight="1">
      <c r="AK7212" s="114"/>
      <c r="AL7212" s="41"/>
      <c r="AM7212" s="41"/>
      <c r="AN7212" s="41"/>
      <c r="AO7212" s="41"/>
      <c r="AP7212" s="41"/>
      <c r="AQ7212" s="41"/>
      <c r="AR7212" s="41"/>
      <c r="AS7212" s="41"/>
      <c r="AT7212" s="41"/>
      <c r="AU7212" s="41"/>
      <c r="AV7212" s="41"/>
      <c r="AW7212" s="41"/>
      <c r="AX7212" s="41"/>
      <c r="AY7212" s="41"/>
      <c r="AZ7212" s="41"/>
      <c r="BA7212" s="41"/>
      <c r="BB7212" s="41"/>
      <c r="BC7212" s="41"/>
      <c r="BD7212" s="41"/>
      <c r="BE7212" s="41"/>
      <c r="BF7212" s="41"/>
      <c r="BG7212" s="41"/>
      <c r="BH7212" s="41"/>
      <c r="BI7212" s="41"/>
      <c r="BJ7212" s="41"/>
      <c r="BK7212" s="41"/>
      <c r="BL7212" s="41"/>
      <c r="BM7212" s="41"/>
      <c r="BN7212" s="41"/>
      <c r="BO7212" s="41"/>
      <c r="BP7212" s="108"/>
      <c r="CG7212" s="102"/>
      <c r="CI7212" s="45"/>
    </row>
    <row r="7213" spans="37:87" ht="13" customHeight="1">
      <c r="AK7213" s="114"/>
      <c r="AL7213" s="41"/>
      <c r="AM7213" s="41"/>
      <c r="AN7213" s="41"/>
      <c r="AO7213" s="41"/>
      <c r="AP7213" s="41"/>
      <c r="AQ7213" s="41"/>
      <c r="AR7213" s="41"/>
      <c r="AS7213" s="41"/>
      <c r="AT7213" s="41"/>
      <c r="AU7213" s="41"/>
      <c r="AV7213" s="41"/>
      <c r="AW7213" s="41"/>
      <c r="AX7213" s="41"/>
      <c r="AY7213" s="41"/>
      <c r="AZ7213" s="41"/>
      <c r="BA7213" s="41"/>
      <c r="BB7213" s="41"/>
      <c r="BC7213" s="41"/>
      <c r="BD7213" s="41"/>
      <c r="BE7213" s="41"/>
      <c r="BF7213" s="41"/>
      <c r="BG7213" s="41"/>
      <c r="BH7213" s="41"/>
      <c r="BI7213" s="41"/>
      <c r="BJ7213" s="41"/>
      <c r="BK7213" s="41"/>
      <c r="BL7213" s="41"/>
      <c r="BM7213" s="41"/>
      <c r="BN7213" s="41"/>
      <c r="BO7213" s="41"/>
      <c r="BP7213" s="108"/>
      <c r="CG7213" s="102"/>
      <c r="CI7213" s="45"/>
    </row>
    <row r="7214" spans="37:87" ht="13" customHeight="1">
      <c r="AK7214" s="114"/>
      <c r="AL7214" s="41"/>
      <c r="AM7214" s="41"/>
      <c r="AN7214" s="41"/>
      <c r="AO7214" s="41"/>
      <c r="AP7214" s="41"/>
      <c r="AQ7214" s="41"/>
      <c r="AR7214" s="41"/>
      <c r="AS7214" s="41"/>
      <c r="AT7214" s="41"/>
      <c r="AU7214" s="41"/>
      <c r="AV7214" s="41"/>
      <c r="AW7214" s="41"/>
      <c r="AX7214" s="41"/>
      <c r="AY7214" s="41"/>
      <c r="AZ7214" s="41"/>
      <c r="BA7214" s="41"/>
      <c r="BB7214" s="41"/>
      <c r="BC7214" s="41"/>
      <c r="BD7214" s="41"/>
      <c r="BE7214" s="41"/>
      <c r="BF7214" s="41"/>
      <c r="BG7214" s="41"/>
      <c r="BH7214" s="41"/>
      <c r="BI7214" s="41"/>
      <c r="BJ7214" s="41"/>
      <c r="BK7214" s="41"/>
      <c r="BL7214" s="41"/>
      <c r="BM7214" s="41"/>
      <c r="BN7214" s="41"/>
      <c r="BO7214" s="41"/>
      <c r="BP7214" s="108"/>
      <c r="CG7214" s="102"/>
      <c r="CI7214" s="45"/>
    </row>
    <row r="7215" spans="37:87" ht="13" customHeight="1">
      <c r="AK7215" s="114"/>
      <c r="AL7215" s="41"/>
      <c r="AM7215" s="41"/>
      <c r="AN7215" s="41"/>
      <c r="AO7215" s="41"/>
      <c r="AP7215" s="41"/>
      <c r="AQ7215" s="41"/>
      <c r="AR7215" s="41"/>
      <c r="AS7215" s="41"/>
      <c r="AT7215" s="41"/>
      <c r="AU7215" s="41"/>
      <c r="AV7215" s="41"/>
      <c r="AW7215" s="41"/>
      <c r="AX7215" s="41"/>
      <c r="AY7215" s="41"/>
      <c r="AZ7215" s="41"/>
      <c r="BA7215" s="41"/>
      <c r="BB7215" s="41"/>
      <c r="BC7215" s="41"/>
      <c r="BD7215" s="41"/>
      <c r="BE7215" s="41"/>
      <c r="BF7215" s="41"/>
      <c r="BG7215" s="41"/>
      <c r="BH7215" s="41"/>
      <c r="BI7215" s="41"/>
      <c r="BJ7215" s="41"/>
      <c r="BK7215" s="41"/>
      <c r="BL7215" s="41"/>
      <c r="BM7215" s="41"/>
      <c r="BN7215" s="41"/>
      <c r="BO7215" s="41"/>
      <c r="BP7215" s="108"/>
      <c r="CG7215" s="102"/>
      <c r="CI7215" s="45"/>
    </row>
    <row r="7216" spans="37:87" ht="13" customHeight="1">
      <c r="AK7216" s="114"/>
      <c r="AL7216" s="41"/>
      <c r="AM7216" s="41"/>
      <c r="AN7216" s="41"/>
      <c r="AO7216" s="41"/>
      <c r="AP7216" s="41"/>
      <c r="AQ7216" s="41"/>
      <c r="AR7216" s="41"/>
      <c r="AS7216" s="41"/>
      <c r="AT7216" s="41"/>
      <c r="AU7216" s="41"/>
      <c r="AV7216" s="41"/>
      <c r="AW7216" s="41"/>
      <c r="AX7216" s="41"/>
      <c r="AY7216" s="41"/>
      <c r="AZ7216" s="41"/>
      <c r="BA7216" s="41"/>
      <c r="BB7216" s="41"/>
      <c r="BC7216" s="41"/>
      <c r="BD7216" s="41"/>
      <c r="BE7216" s="41"/>
      <c r="BF7216" s="41"/>
      <c r="BG7216" s="41"/>
      <c r="BH7216" s="41"/>
      <c r="BI7216" s="41"/>
      <c r="BJ7216" s="41"/>
      <c r="BK7216" s="41"/>
      <c r="BL7216" s="41"/>
      <c r="BM7216" s="41"/>
      <c r="BN7216" s="41"/>
      <c r="BO7216" s="41"/>
      <c r="BP7216" s="108"/>
      <c r="CG7216" s="102"/>
      <c r="CI7216" s="45"/>
    </row>
    <row r="7217" spans="37:87" ht="13" customHeight="1">
      <c r="AK7217" s="114"/>
      <c r="AL7217" s="41"/>
      <c r="AM7217" s="41"/>
      <c r="AN7217" s="41"/>
      <c r="AO7217" s="41"/>
      <c r="AP7217" s="41"/>
      <c r="AQ7217" s="41"/>
      <c r="AR7217" s="41"/>
      <c r="AS7217" s="41"/>
      <c r="AT7217" s="41"/>
      <c r="AU7217" s="41"/>
      <c r="AV7217" s="41"/>
      <c r="AW7217" s="41"/>
      <c r="AX7217" s="41"/>
      <c r="AY7217" s="41"/>
      <c r="AZ7217" s="41"/>
      <c r="BA7217" s="41"/>
      <c r="BB7217" s="41"/>
      <c r="BC7217" s="41"/>
      <c r="BD7217" s="41"/>
      <c r="BE7217" s="41"/>
      <c r="BF7217" s="41"/>
      <c r="BG7217" s="41"/>
      <c r="BH7217" s="41"/>
      <c r="BI7217" s="41"/>
      <c r="BJ7217" s="41"/>
      <c r="BK7217" s="41"/>
      <c r="BL7217" s="41"/>
      <c r="BM7217" s="41"/>
      <c r="BN7217" s="41"/>
      <c r="BO7217" s="41"/>
      <c r="BP7217" s="108"/>
      <c r="CG7217" s="102"/>
      <c r="CI7217" s="45"/>
    </row>
    <row r="7218" spans="37:87" ht="13" customHeight="1">
      <c r="AK7218" s="114"/>
      <c r="AL7218" s="41"/>
      <c r="AM7218" s="41"/>
      <c r="AN7218" s="41"/>
      <c r="AO7218" s="41"/>
      <c r="AP7218" s="41"/>
      <c r="AQ7218" s="41"/>
      <c r="AR7218" s="41"/>
      <c r="AS7218" s="41"/>
      <c r="AT7218" s="41"/>
      <c r="AU7218" s="41"/>
      <c r="AV7218" s="41"/>
      <c r="AW7218" s="41"/>
      <c r="AX7218" s="41"/>
      <c r="AY7218" s="41"/>
      <c r="AZ7218" s="41"/>
      <c r="BA7218" s="41"/>
      <c r="BB7218" s="41"/>
      <c r="BC7218" s="41"/>
      <c r="BD7218" s="41"/>
      <c r="BE7218" s="41"/>
      <c r="BF7218" s="41"/>
      <c r="BG7218" s="41"/>
      <c r="BH7218" s="41"/>
      <c r="BI7218" s="41"/>
      <c r="BJ7218" s="41"/>
      <c r="BK7218" s="41"/>
      <c r="BL7218" s="41"/>
      <c r="BM7218" s="41"/>
      <c r="BN7218" s="41"/>
      <c r="BO7218" s="41"/>
      <c r="BP7218" s="108"/>
      <c r="CG7218" s="102"/>
      <c r="CI7218" s="45"/>
    </row>
    <row r="7219" spans="37:87" ht="13" customHeight="1">
      <c r="AK7219" s="114"/>
      <c r="AL7219" s="41"/>
      <c r="AM7219" s="41"/>
      <c r="AN7219" s="41"/>
      <c r="AO7219" s="41"/>
      <c r="AP7219" s="41"/>
      <c r="AQ7219" s="41"/>
      <c r="AR7219" s="41"/>
      <c r="AS7219" s="41"/>
      <c r="AT7219" s="41"/>
      <c r="AU7219" s="41"/>
      <c r="AV7219" s="41"/>
      <c r="AW7219" s="41"/>
      <c r="AX7219" s="41"/>
      <c r="AY7219" s="41"/>
      <c r="AZ7219" s="41"/>
      <c r="BA7219" s="41"/>
      <c r="BB7219" s="41"/>
      <c r="BC7219" s="41"/>
      <c r="BD7219" s="41"/>
      <c r="BE7219" s="41"/>
      <c r="BF7219" s="41"/>
      <c r="BG7219" s="41"/>
      <c r="BH7219" s="41"/>
      <c r="BI7219" s="41"/>
      <c r="BJ7219" s="41"/>
      <c r="BK7219" s="41"/>
      <c r="BL7219" s="41"/>
      <c r="BM7219" s="41"/>
      <c r="BN7219" s="41"/>
      <c r="BO7219" s="41"/>
      <c r="BP7219" s="108"/>
      <c r="CG7219" s="102"/>
      <c r="CI7219" s="45"/>
    </row>
    <row r="7220" spans="37:87" ht="13" customHeight="1">
      <c r="AK7220" s="114"/>
      <c r="AL7220" s="41"/>
      <c r="AM7220" s="41"/>
      <c r="AN7220" s="41"/>
      <c r="AO7220" s="41"/>
      <c r="AP7220" s="41"/>
      <c r="AQ7220" s="41"/>
      <c r="AR7220" s="41"/>
      <c r="AS7220" s="41"/>
      <c r="AT7220" s="41"/>
      <c r="AU7220" s="41"/>
      <c r="AV7220" s="41"/>
      <c r="AW7220" s="41"/>
      <c r="AX7220" s="41"/>
      <c r="AY7220" s="41"/>
      <c r="AZ7220" s="41"/>
      <c r="BA7220" s="41"/>
      <c r="BB7220" s="41"/>
      <c r="BC7220" s="41"/>
      <c r="BD7220" s="41"/>
      <c r="BE7220" s="41"/>
      <c r="BF7220" s="41"/>
      <c r="BG7220" s="41"/>
      <c r="BH7220" s="41"/>
      <c r="BI7220" s="41"/>
      <c r="BJ7220" s="41"/>
      <c r="BK7220" s="41"/>
      <c r="BL7220" s="41"/>
      <c r="BM7220" s="41"/>
      <c r="BN7220" s="41"/>
      <c r="BO7220" s="41"/>
      <c r="BP7220" s="108"/>
      <c r="CG7220" s="102"/>
      <c r="CI7220" s="45"/>
    </row>
    <row r="7221" spans="37:87" ht="13" customHeight="1">
      <c r="AK7221" s="114"/>
      <c r="AL7221" s="41"/>
      <c r="AM7221" s="41"/>
      <c r="AN7221" s="41"/>
      <c r="AO7221" s="41"/>
      <c r="AP7221" s="41"/>
      <c r="AQ7221" s="41"/>
      <c r="AR7221" s="41"/>
      <c r="AS7221" s="41"/>
      <c r="AT7221" s="41"/>
      <c r="AU7221" s="41"/>
      <c r="AV7221" s="41"/>
      <c r="AW7221" s="41"/>
      <c r="AX7221" s="41"/>
      <c r="AY7221" s="41"/>
      <c r="AZ7221" s="41"/>
      <c r="BA7221" s="41"/>
      <c r="BB7221" s="41"/>
      <c r="BC7221" s="41"/>
      <c r="BD7221" s="41"/>
      <c r="BE7221" s="41"/>
      <c r="BF7221" s="41"/>
      <c r="BG7221" s="41"/>
      <c r="BH7221" s="41"/>
      <c r="BI7221" s="41"/>
      <c r="BJ7221" s="41"/>
      <c r="BK7221" s="41"/>
      <c r="BL7221" s="41"/>
      <c r="BM7221" s="41"/>
      <c r="BN7221" s="41"/>
      <c r="BO7221" s="41"/>
      <c r="BP7221" s="108"/>
      <c r="CG7221" s="102"/>
      <c r="CI7221" s="45"/>
    </row>
    <row r="7222" spans="37:87" ht="13" customHeight="1">
      <c r="AK7222" s="114"/>
      <c r="AL7222" s="41"/>
      <c r="AM7222" s="41"/>
      <c r="AN7222" s="41"/>
      <c r="AO7222" s="41"/>
      <c r="AP7222" s="41"/>
      <c r="AQ7222" s="41"/>
      <c r="AR7222" s="41"/>
      <c r="AS7222" s="41"/>
      <c r="AT7222" s="41"/>
      <c r="AU7222" s="41"/>
      <c r="AV7222" s="41"/>
      <c r="AW7222" s="41"/>
      <c r="AX7222" s="41"/>
      <c r="AY7222" s="41"/>
      <c r="AZ7222" s="41"/>
      <c r="BA7222" s="41"/>
      <c r="BB7222" s="41"/>
      <c r="BC7222" s="41"/>
      <c r="BD7222" s="41"/>
      <c r="BE7222" s="41"/>
      <c r="BF7222" s="41"/>
      <c r="BG7222" s="41"/>
      <c r="BH7222" s="41"/>
      <c r="BI7222" s="41"/>
      <c r="BJ7222" s="41"/>
      <c r="BK7222" s="41"/>
      <c r="BL7222" s="41"/>
      <c r="BM7222" s="41"/>
      <c r="BN7222" s="41"/>
      <c r="BO7222" s="41"/>
      <c r="BP7222" s="108"/>
      <c r="CG7222" s="102"/>
      <c r="CI7222" s="45"/>
    </row>
    <row r="7223" spans="37:87" ht="13" customHeight="1">
      <c r="AK7223" s="114"/>
      <c r="AL7223" s="41"/>
      <c r="AM7223" s="41"/>
      <c r="AN7223" s="41"/>
      <c r="AO7223" s="41"/>
      <c r="AP7223" s="41"/>
      <c r="AQ7223" s="41"/>
      <c r="AR7223" s="41"/>
      <c r="AS7223" s="41"/>
      <c r="AT7223" s="41"/>
      <c r="AU7223" s="41"/>
      <c r="AV7223" s="41"/>
      <c r="AW7223" s="41"/>
      <c r="AX7223" s="41"/>
      <c r="AY7223" s="41"/>
      <c r="AZ7223" s="41"/>
      <c r="BA7223" s="41"/>
      <c r="BB7223" s="41"/>
      <c r="BC7223" s="41"/>
      <c r="BD7223" s="41"/>
      <c r="BE7223" s="41"/>
      <c r="BF7223" s="41"/>
      <c r="BG7223" s="41"/>
      <c r="BH7223" s="41"/>
      <c r="BI7223" s="41"/>
      <c r="BJ7223" s="41"/>
      <c r="BK7223" s="41"/>
      <c r="BL7223" s="41"/>
      <c r="BM7223" s="41"/>
      <c r="BN7223" s="41"/>
      <c r="BO7223" s="41"/>
      <c r="BP7223" s="108"/>
      <c r="CG7223" s="102"/>
      <c r="CI7223" s="45"/>
    </row>
    <row r="7224" spans="37:87" ht="13" customHeight="1">
      <c r="AK7224" s="114"/>
      <c r="AL7224" s="41"/>
      <c r="AM7224" s="41"/>
      <c r="AN7224" s="41"/>
      <c r="AO7224" s="41"/>
      <c r="AP7224" s="41"/>
      <c r="AQ7224" s="41"/>
      <c r="AR7224" s="41"/>
      <c r="AS7224" s="41"/>
      <c r="AT7224" s="41"/>
      <c r="AU7224" s="41"/>
      <c r="AV7224" s="41"/>
      <c r="AW7224" s="41"/>
      <c r="AX7224" s="41"/>
      <c r="AY7224" s="41"/>
      <c r="AZ7224" s="41"/>
      <c r="BA7224" s="41"/>
      <c r="BB7224" s="41"/>
      <c r="BC7224" s="41"/>
      <c r="BD7224" s="41"/>
      <c r="BE7224" s="41"/>
      <c r="BF7224" s="41"/>
      <c r="BG7224" s="41"/>
      <c r="BH7224" s="41"/>
      <c r="BI7224" s="41"/>
      <c r="BJ7224" s="41"/>
      <c r="BK7224" s="41"/>
      <c r="BL7224" s="41"/>
      <c r="BM7224" s="41"/>
      <c r="BN7224" s="41"/>
      <c r="BO7224" s="41"/>
      <c r="BP7224" s="108"/>
      <c r="CG7224" s="102"/>
      <c r="CI7224" s="45"/>
    </row>
    <row r="7225" spans="37:87" ht="13" customHeight="1">
      <c r="AK7225" s="114"/>
      <c r="AL7225" s="41"/>
      <c r="AM7225" s="41"/>
      <c r="AN7225" s="41"/>
      <c r="AO7225" s="41"/>
      <c r="AP7225" s="41"/>
      <c r="AQ7225" s="41"/>
      <c r="AR7225" s="41"/>
      <c r="AS7225" s="41"/>
      <c r="AT7225" s="41"/>
      <c r="AU7225" s="41"/>
      <c r="AV7225" s="41"/>
      <c r="AW7225" s="41"/>
      <c r="AX7225" s="41"/>
      <c r="AY7225" s="41"/>
      <c r="AZ7225" s="41"/>
      <c r="BA7225" s="41"/>
      <c r="BB7225" s="41"/>
      <c r="BC7225" s="41"/>
      <c r="BD7225" s="41"/>
      <c r="BE7225" s="41"/>
      <c r="BF7225" s="41"/>
      <c r="BG7225" s="41"/>
      <c r="BH7225" s="41"/>
      <c r="BI7225" s="41"/>
      <c r="BJ7225" s="41"/>
      <c r="BK7225" s="41"/>
      <c r="BL7225" s="41"/>
      <c r="BM7225" s="41"/>
      <c r="BN7225" s="41"/>
      <c r="BO7225" s="41"/>
      <c r="BP7225" s="108"/>
      <c r="CG7225" s="102"/>
      <c r="CI7225" s="45"/>
    </row>
    <row r="7226" spans="37:87" ht="13" customHeight="1">
      <c r="AK7226" s="114"/>
      <c r="AL7226" s="41"/>
      <c r="AM7226" s="41"/>
      <c r="AN7226" s="41"/>
      <c r="AO7226" s="41"/>
      <c r="AP7226" s="41"/>
      <c r="AQ7226" s="41"/>
      <c r="AR7226" s="41"/>
      <c r="AS7226" s="41"/>
      <c r="AT7226" s="41"/>
      <c r="AU7226" s="41"/>
      <c r="AV7226" s="41"/>
      <c r="AW7226" s="41"/>
      <c r="AX7226" s="41"/>
      <c r="AY7226" s="41"/>
      <c r="AZ7226" s="41"/>
      <c r="BA7226" s="41"/>
      <c r="BB7226" s="41"/>
      <c r="BC7226" s="41"/>
      <c r="BD7226" s="41"/>
      <c r="BE7226" s="41"/>
      <c r="BF7226" s="41"/>
      <c r="BG7226" s="41"/>
      <c r="BH7226" s="41"/>
      <c r="BI7226" s="41"/>
      <c r="BJ7226" s="41"/>
      <c r="BK7226" s="41"/>
      <c r="BL7226" s="41"/>
      <c r="BM7226" s="41"/>
      <c r="BN7226" s="41"/>
      <c r="BO7226" s="41"/>
      <c r="BP7226" s="108"/>
      <c r="CG7226" s="102"/>
      <c r="CI7226" s="45"/>
    </row>
    <row r="7227" spans="37:87" ht="13" customHeight="1">
      <c r="AK7227" s="114"/>
      <c r="AL7227" s="41"/>
      <c r="AM7227" s="41"/>
      <c r="AN7227" s="41"/>
      <c r="AO7227" s="41"/>
      <c r="AP7227" s="41"/>
      <c r="AQ7227" s="41"/>
      <c r="AR7227" s="41"/>
      <c r="AS7227" s="41"/>
      <c r="AT7227" s="41"/>
      <c r="AU7227" s="41"/>
      <c r="AV7227" s="41"/>
      <c r="AW7227" s="41"/>
      <c r="AX7227" s="41"/>
      <c r="AY7227" s="41"/>
      <c r="AZ7227" s="41"/>
      <c r="BA7227" s="41"/>
      <c r="BB7227" s="41"/>
      <c r="BC7227" s="41"/>
      <c r="BD7227" s="41"/>
      <c r="BE7227" s="41"/>
      <c r="BF7227" s="41"/>
      <c r="BG7227" s="41"/>
      <c r="BH7227" s="41"/>
      <c r="BI7227" s="41"/>
      <c r="BJ7227" s="41"/>
      <c r="BK7227" s="41"/>
      <c r="BL7227" s="41"/>
      <c r="BM7227" s="41"/>
      <c r="BN7227" s="41"/>
      <c r="BO7227" s="41"/>
      <c r="BP7227" s="108"/>
      <c r="CG7227" s="102"/>
      <c r="CI7227" s="45"/>
    </row>
    <row r="7228" spans="37:87" ht="13" customHeight="1">
      <c r="AK7228" s="114"/>
      <c r="AL7228" s="41"/>
      <c r="AM7228" s="41"/>
      <c r="AN7228" s="41"/>
      <c r="AO7228" s="41"/>
      <c r="AP7228" s="41"/>
      <c r="AQ7228" s="41"/>
      <c r="AR7228" s="41"/>
      <c r="AS7228" s="41"/>
      <c r="AT7228" s="41"/>
      <c r="AU7228" s="41"/>
      <c r="AV7228" s="41"/>
      <c r="AW7228" s="41"/>
      <c r="AX7228" s="41"/>
      <c r="AY7228" s="41"/>
      <c r="AZ7228" s="41"/>
      <c r="BA7228" s="41"/>
      <c r="BB7228" s="41"/>
      <c r="BC7228" s="41"/>
      <c r="BD7228" s="41"/>
      <c r="BE7228" s="41"/>
      <c r="BF7228" s="41"/>
      <c r="BG7228" s="41"/>
      <c r="BH7228" s="41"/>
      <c r="BI7228" s="41"/>
      <c r="BJ7228" s="41"/>
      <c r="BK7228" s="41"/>
      <c r="BL7228" s="41"/>
      <c r="BM7228" s="41"/>
      <c r="BN7228" s="41"/>
      <c r="BO7228" s="41"/>
      <c r="BP7228" s="108"/>
      <c r="CG7228" s="102"/>
      <c r="CI7228" s="45"/>
    </row>
    <row r="7229" spans="37:87" ht="13" customHeight="1">
      <c r="AK7229" s="114"/>
      <c r="AL7229" s="41"/>
      <c r="AM7229" s="41"/>
      <c r="AN7229" s="41"/>
      <c r="AO7229" s="41"/>
      <c r="AP7229" s="41"/>
      <c r="AQ7229" s="41"/>
      <c r="AR7229" s="41"/>
      <c r="AS7229" s="41"/>
      <c r="AT7229" s="41"/>
      <c r="AU7229" s="41"/>
      <c r="AV7229" s="41"/>
      <c r="AW7229" s="41"/>
      <c r="AX7229" s="41"/>
      <c r="AY7229" s="41"/>
      <c r="AZ7229" s="41"/>
      <c r="BA7229" s="41"/>
      <c r="BB7229" s="41"/>
      <c r="BC7229" s="41"/>
      <c r="BD7229" s="41"/>
      <c r="BE7229" s="41"/>
      <c r="BF7229" s="41"/>
      <c r="BG7229" s="41"/>
      <c r="BH7229" s="41"/>
      <c r="BI7229" s="41"/>
      <c r="BJ7229" s="41"/>
      <c r="BK7229" s="41"/>
      <c r="BL7229" s="41"/>
      <c r="BM7229" s="41"/>
      <c r="BN7229" s="41"/>
      <c r="BO7229" s="41"/>
      <c r="BP7229" s="108"/>
      <c r="CG7229" s="102"/>
      <c r="CI7229" s="45"/>
    </row>
    <row r="7230" spans="37:87" ht="13" customHeight="1">
      <c r="AK7230" s="114"/>
      <c r="AL7230" s="41"/>
      <c r="AM7230" s="41"/>
      <c r="AN7230" s="41"/>
      <c r="AO7230" s="41"/>
      <c r="AP7230" s="41"/>
      <c r="AQ7230" s="41"/>
      <c r="AR7230" s="41"/>
      <c r="AS7230" s="41"/>
      <c r="AT7230" s="41"/>
      <c r="AU7230" s="41"/>
      <c r="AV7230" s="41"/>
      <c r="AW7230" s="41"/>
      <c r="AX7230" s="41"/>
      <c r="AY7230" s="41"/>
      <c r="AZ7230" s="41"/>
      <c r="BA7230" s="41"/>
      <c r="BB7230" s="41"/>
      <c r="BC7230" s="41"/>
      <c r="BD7230" s="41"/>
      <c r="BE7230" s="41"/>
      <c r="BF7230" s="41"/>
      <c r="BG7230" s="41"/>
      <c r="BH7230" s="41"/>
      <c r="BI7230" s="41"/>
      <c r="BJ7230" s="41"/>
      <c r="BK7230" s="41"/>
      <c r="BL7230" s="41"/>
      <c r="BM7230" s="41"/>
      <c r="BN7230" s="41"/>
      <c r="BO7230" s="41"/>
      <c r="BP7230" s="108"/>
      <c r="CG7230" s="102"/>
      <c r="CI7230" s="45"/>
    </row>
    <row r="7231" spans="37:87" ht="13" customHeight="1">
      <c r="AK7231" s="114"/>
      <c r="AL7231" s="41"/>
      <c r="AM7231" s="41"/>
      <c r="AN7231" s="41"/>
      <c r="AO7231" s="41"/>
      <c r="AP7231" s="41"/>
      <c r="AQ7231" s="41"/>
      <c r="AR7231" s="41"/>
      <c r="AS7231" s="41"/>
      <c r="AT7231" s="41"/>
      <c r="AU7231" s="41"/>
      <c r="AV7231" s="41"/>
      <c r="AW7231" s="41"/>
      <c r="AX7231" s="41"/>
      <c r="AY7231" s="41"/>
      <c r="AZ7231" s="41"/>
      <c r="BA7231" s="41"/>
      <c r="BB7231" s="41"/>
      <c r="BC7231" s="41"/>
      <c r="BD7231" s="41"/>
      <c r="BE7231" s="41"/>
      <c r="BF7231" s="41"/>
      <c r="BG7231" s="41"/>
      <c r="BH7231" s="41"/>
      <c r="BI7231" s="41"/>
      <c r="BJ7231" s="41"/>
      <c r="BK7231" s="41"/>
      <c r="BL7231" s="41"/>
      <c r="BM7231" s="41"/>
      <c r="BN7231" s="41"/>
      <c r="BO7231" s="41"/>
      <c r="BP7231" s="108"/>
      <c r="CG7231" s="102"/>
      <c r="CI7231" s="45"/>
    </row>
    <row r="7232" spans="37:87" ht="13" customHeight="1">
      <c r="AK7232" s="114"/>
      <c r="AL7232" s="41"/>
      <c r="AM7232" s="41"/>
      <c r="AN7232" s="41"/>
      <c r="AO7232" s="41"/>
      <c r="AP7232" s="41"/>
      <c r="AQ7232" s="41"/>
      <c r="AR7232" s="41"/>
      <c r="AS7232" s="41"/>
      <c r="AT7232" s="41"/>
      <c r="AU7232" s="41"/>
      <c r="AV7232" s="41"/>
      <c r="AW7232" s="41"/>
      <c r="AX7232" s="41"/>
      <c r="AY7232" s="41"/>
      <c r="AZ7232" s="41"/>
      <c r="BA7232" s="41"/>
      <c r="BB7232" s="41"/>
      <c r="BC7232" s="41"/>
      <c r="BD7232" s="41"/>
      <c r="BE7232" s="41"/>
      <c r="BF7232" s="41"/>
      <c r="BG7232" s="41"/>
      <c r="BH7232" s="41"/>
      <c r="BI7232" s="41"/>
      <c r="BJ7232" s="41"/>
      <c r="BK7232" s="41"/>
      <c r="BL7232" s="41"/>
      <c r="BM7232" s="41"/>
      <c r="BN7232" s="41"/>
      <c r="BO7232" s="41"/>
      <c r="BP7232" s="108"/>
      <c r="CG7232" s="102"/>
      <c r="CI7232" s="45"/>
    </row>
    <row r="7233" spans="37:87" ht="13" customHeight="1">
      <c r="AK7233" s="114"/>
      <c r="AL7233" s="41"/>
      <c r="AM7233" s="41"/>
      <c r="AN7233" s="41"/>
      <c r="AO7233" s="41"/>
      <c r="AP7233" s="41"/>
      <c r="AQ7233" s="41"/>
      <c r="AR7233" s="41"/>
      <c r="AS7233" s="41"/>
      <c r="AT7233" s="41"/>
      <c r="AU7233" s="41"/>
      <c r="AV7233" s="41"/>
      <c r="AW7233" s="41"/>
      <c r="AX7233" s="41"/>
      <c r="AY7233" s="41"/>
      <c r="AZ7233" s="41"/>
      <c r="BA7233" s="41"/>
      <c r="BB7233" s="41"/>
      <c r="BC7233" s="41"/>
      <c r="BD7233" s="41"/>
      <c r="BE7233" s="41"/>
      <c r="BF7233" s="41"/>
      <c r="BG7233" s="41"/>
      <c r="BH7233" s="41"/>
      <c r="BI7233" s="41"/>
      <c r="BJ7233" s="41"/>
      <c r="BK7233" s="41"/>
      <c r="BL7233" s="41"/>
      <c r="BM7233" s="41"/>
      <c r="BN7233" s="41"/>
      <c r="BO7233" s="41"/>
      <c r="BP7233" s="108"/>
      <c r="CG7233" s="102"/>
      <c r="CI7233" s="45"/>
    </row>
    <row r="7234" spans="37:87" ht="13" customHeight="1">
      <c r="AK7234" s="114"/>
      <c r="AL7234" s="41"/>
      <c r="AM7234" s="41"/>
      <c r="AN7234" s="41"/>
      <c r="AO7234" s="41"/>
      <c r="AP7234" s="41"/>
      <c r="AQ7234" s="41"/>
      <c r="AR7234" s="41"/>
      <c r="AS7234" s="41"/>
      <c r="AT7234" s="41"/>
      <c r="AU7234" s="41"/>
      <c r="AV7234" s="41"/>
      <c r="AW7234" s="41"/>
      <c r="AX7234" s="41"/>
      <c r="AY7234" s="41"/>
      <c r="AZ7234" s="41"/>
      <c r="BA7234" s="41"/>
      <c r="BB7234" s="41"/>
      <c r="BC7234" s="41"/>
      <c r="BD7234" s="41"/>
      <c r="BE7234" s="41"/>
      <c r="BF7234" s="41"/>
      <c r="BG7234" s="41"/>
      <c r="BH7234" s="41"/>
      <c r="BI7234" s="41"/>
      <c r="BJ7234" s="41"/>
      <c r="BK7234" s="41"/>
      <c r="BL7234" s="41"/>
      <c r="BM7234" s="41"/>
      <c r="BN7234" s="41"/>
      <c r="BO7234" s="41"/>
      <c r="BP7234" s="108"/>
      <c r="CG7234" s="102"/>
      <c r="CI7234" s="45"/>
    </row>
    <row r="7235" spans="37:87" ht="13" customHeight="1">
      <c r="AK7235" s="114"/>
      <c r="AL7235" s="41"/>
      <c r="AM7235" s="41"/>
      <c r="AN7235" s="41"/>
      <c r="AO7235" s="41"/>
      <c r="AP7235" s="41"/>
      <c r="AQ7235" s="41"/>
      <c r="AR7235" s="41"/>
      <c r="AS7235" s="41"/>
      <c r="AT7235" s="41"/>
      <c r="AU7235" s="41"/>
      <c r="AV7235" s="41"/>
      <c r="AW7235" s="41"/>
      <c r="AX7235" s="41"/>
      <c r="AY7235" s="41"/>
      <c r="AZ7235" s="41"/>
      <c r="BA7235" s="41"/>
      <c r="BB7235" s="41"/>
      <c r="BC7235" s="41"/>
      <c r="BD7235" s="41"/>
      <c r="BE7235" s="41"/>
      <c r="BF7235" s="41"/>
      <c r="BG7235" s="41"/>
      <c r="BH7235" s="41"/>
      <c r="BI7235" s="41"/>
      <c r="BJ7235" s="41"/>
      <c r="BK7235" s="41"/>
      <c r="BL7235" s="41"/>
      <c r="BM7235" s="41"/>
      <c r="BN7235" s="41"/>
      <c r="BO7235" s="41"/>
      <c r="BP7235" s="108"/>
      <c r="CG7235" s="102"/>
      <c r="CI7235" s="45"/>
    </row>
    <row r="7236" spans="37:87" ht="13" customHeight="1">
      <c r="AK7236" s="114"/>
      <c r="AL7236" s="41"/>
      <c r="AM7236" s="41"/>
      <c r="AN7236" s="41"/>
      <c r="AO7236" s="41"/>
      <c r="AP7236" s="41"/>
      <c r="AQ7236" s="41"/>
      <c r="AR7236" s="41"/>
      <c r="AS7236" s="41"/>
      <c r="AT7236" s="41"/>
      <c r="AU7236" s="41"/>
      <c r="AV7236" s="41"/>
      <c r="AW7236" s="41"/>
      <c r="AX7236" s="41"/>
      <c r="AY7236" s="41"/>
      <c r="AZ7236" s="41"/>
      <c r="BA7236" s="41"/>
      <c r="BB7236" s="41"/>
      <c r="BC7236" s="41"/>
      <c r="BD7236" s="41"/>
      <c r="BE7236" s="41"/>
      <c r="BF7236" s="41"/>
      <c r="BG7236" s="41"/>
      <c r="BH7236" s="41"/>
      <c r="BI7236" s="41"/>
      <c r="BJ7236" s="41"/>
      <c r="BK7236" s="41"/>
      <c r="BL7236" s="41"/>
      <c r="BM7236" s="41"/>
      <c r="BN7236" s="41"/>
      <c r="BO7236" s="41"/>
      <c r="BP7236" s="108"/>
      <c r="CG7236" s="102"/>
      <c r="CI7236" s="45"/>
    </row>
    <row r="7237" spans="37:87" ht="13" customHeight="1">
      <c r="AK7237" s="114"/>
      <c r="AL7237" s="41"/>
      <c r="AM7237" s="41"/>
      <c r="AN7237" s="41"/>
      <c r="AO7237" s="41"/>
      <c r="AP7237" s="41"/>
      <c r="AQ7237" s="41"/>
      <c r="AR7237" s="41"/>
      <c r="AS7237" s="41"/>
      <c r="AT7237" s="41"/>
      <c r="AU7237" s="41"/>
      <c r="AV7237" s="41"/>
      <c r="AW7237" s="41"/>
      <c r="AX7237" s="41"/>
      <c r="AY7237" s="41"/>
      <c r="AZ7237" s="41"/>
      <c r="BA7237" s="41"/>
      <c r="BB7237" s="41"/>
      <c r="BC7237" s="41"/>
      <c r="BD7237" s="41"/>
      <c r="BE7237" s="41"/>
      <c r="BF7237" s="41"/>
      <c r="BG7237" s="41"/>
      <c r="BH7237" s="41"/>
      <c r="BI7237" s="41"/>
      <c r="BJ7237" s="41"/>
      <c r="BK7237" s="41"/>
      <c r="BL7237" s="41"/>
      <c r="BM7237" s="41"/>
      <c r="BN7237" s="41"/>
      <c r="BO7237" s="41"/>
      <c r="BP7237" s="108"/>
      <c r="CG7237" s="102"/>
      <c r="CI7237" s="45"/>
    </row>
    <row r="7238" spans="37:87" ht="13" customHeight="1">
      <c r="AK7238" s="114"/>
      <c r="AL7238" s="41"/>
      <c r="AM7238" s="41"/>
      <c r="AN7238" s="41"/>
      <c r="AO7238" s="41"/>
      <c r="AP7238" s="41"/>
      <c r="AQ7238" s="41"/>
      <c r="AR7238" s="41"/>
      <c r="AS7238" s="41"/>
      <c r="AT7238" s="41"/>
      <c r="AU7238" s="41"/>
      <c r="AV7238" s="41"/>
      <c r="AW7238" s="41"/>
      <c r="AX7238" s="41"/>
      <c r="AY7238" s="41"/>
      <c r="AZ7238" s="41"/>
      <c r="BA7238" s="41"/>
      <c r="BB7238" s="41"/>
      <c r="BC7238" s="41"/>
      <c r="BD7238" s="41"/>
      <c r="BE7238" s="41"/>
      <c r="BF7238" s="41"/>
      <c r="BG7238" s="41"/>
      <c r="BH7238" s="41"/>
      <c r="BI7238" s="41"/>
      <c r="BJ7238" s="41"/>
      <c r="BK7238" s="41"/>
      <c r="BL7238" s="41"/>
      <c r="BM7238" s="41"/>
      <c r="BN7238" s="41"/>
      <c r="BO7238" s="41"/>
      <c r="BP7238" s="108"/>
      <c r="CG7238" s="102"/>
      <c r="CI7238" s="45"/>
    </row>
    <row r="7239" spans="37:87" ht="13" customHeight="1">
      <c r="AK7239" s="114"/>
      <c r="AL7239" s="41"/>
      <c r="AM7239" s="41"/>
      <c r="AN7239" s="41"/>
      <c r="AO7239" s="41"/>
      <c r="AP7239" s="41"/>
      <c r="AQ7239" s="41"/>
      <c r="AR7239" s="41"/>
      <c r="AS7239" s="41"/>
      <c r="AT7239" s="41"/>
      <c r="AU7239" s="41"/>
      <c r="AV7239" s="41"/>
      <c r="AW7239" s="41"/>
      <c r="AX7239" s="41"/>
      <c r="AY7239" s="41"/>
      <c r="AZ7239" s="41"/>
      <c r="BA7239" s="41"/>
      <c r="BB7239" s="41"/>
      <c r="BC7239" s="41"/>
      <c r="BD7239" s="41"/>
      <c r="BE7239" s="41"/>
      <c r="BF7239" s="41"/>
      <c r="BG7239" s="41"/>
      <c r="BH7239" s="41"/>
      <c r="BI7239" s="41"/>
      <c r="BJ7239" s="41"/>
      <c r="BK7239" s="41"/>
      <c r="BL7239" s="41"/>
      <c r="BM7239" s="41"/>
      <c r="BN7239" s="41"/>
      <c r="BO7239" s="41"/>
      <c r="BP7239" s="108"/>
      <c r="CG7239" s="102"/>
      <c r="CI7239" s="45"/>
    </row>
    <row r="7240" spans="37:87" ht="13" customHeight="1">
      <c r="AK7240" s="114"/>
      <c r="AL7240" s="41"/>
      <c r="AM7240" s="41"/>
      <c r="AN7240" s="41"/>
      <c r="AO7240" s="41"/>
      <c r="AP7240" s="41"/>
      <c r="AQ7240" s="41"/>
      <c r="AR7240" s="41"/>
      <c r="AS7240" s="41"/>
      <c r="AT7240" s="41"/>
      <c r="AU7240" s="41"/>
      <c r="AV7240" s="41"/>
      <c r="AW7240" s="41"/>
      <c r="AX7240" s="41"/>
      <c r="AY7240" s="41"/>
      <c r="AZ7240" s="41"/>
      <c r="BA7240" s="41"/>
      <c r="BB7240" s="41"/>
      <c r="BC7240" s="41"/>
      <c r="BD7240" s="41"/>
      <c r="BE7240" s="41"/>
      <c r="BF7240" s="41"/>
      <c r="BG7240" s="41"/>
      <c r="BH7240" s="41"/>
      <c r="BI7240" s="41"/>
      <c r="BJ7240" s="41"/>
      <c r="BK7240" s="41"/>
      <c r="BL7240" s="41"/>
      <c r="BM7240" s="41"/>
      <c r="BN7240" s="41"/>
      <c r="BO7240" s="41"/>
      <c r="BP7240" s="108"/>
      <c r="CG7240" s="102"/>
      <c r="CI7240" s="45"/>
    </row>
    <row r="7241" spans="37:87" ht="13" customHeight="1">
      <c r="AK7241" s="114"/>
      <c r="AL7241" s="41"/>
      <c r="AM7241" s="41"/>
      <c r="AN7241" s="41"/>
      <c r="AO7241" s="41"/>
      <c r="AP7241" s="41"/>
      <c r="AQ7241" s="41"/>
      <c r="AR7241" s="41"/>
      <c r="AS7241" s="41"/>
      <c r="AT7241" s="41"/>
      <c r="AU7241" s="41"/>
      <c r="AV7241" s="41"/>
      <c r="AW7241" s="41"/>
      <c r="AX7241" s="41"/>
      <c r="AY7241" s="41"/>
      <c r="AZ7241" s="41"/>
      <c r="BA7241" s="41"/>
      <c r="BB7241" s="41"/>
      <c r="BC7241" s="41"/>
      <c r="BD7241" s="41"/>
      <c r="BE7241" s="41"/>
      <c r="BF7241" s="41"/>
      <c r="BG7241" s="41"/>
      <c r="BH7241" s="41"/>
      <c r="BI7241" s="41"/>
      <c r="BJ7241" s="41"/>
      <c r="BK7241" s="41"/>
      <c r="BL7241" s="41"/>
      <c r="BM7241" s="41"/>
      <c r="BN7241" s="41"/>
      <c r="BO7241" s="41"/>
      <c r="BP7241" s="108"/>
      <c r="CG7241" s="102"/>
      <c r="CI7241" s="45"/>
    </row>
    <row r="7242" spans="37:87" ht="13" customHeight="1">
      <c r="AK7242" s="114"/>
      <c r="AL7242" s="41"/>
      <c r="AM7242" s="41"/>
      <c r="AN7242" s="41"/>
      <c r="AO7242" s="41"/>
      <c r="AP7242" s="41"/>
      <c r="AQ7242" s="41"/>
      <c r="AR7242" s="41"/>
      <c r="AS7242" s="41"/>
      <c r="AT7242" s="41"/>
      <c r="AU7242" s="41"/>
      <c r="AV7242" s="41"/>
      <c r="AW7242" s="41"/>
      <c r="AX7242" s="41"/>
      <c r="AY7242" s="41"/>
      <c r="AZ7242" s="41"/>
      <c r="BA7242" s="41"/>
      <c r="BB7242" s="41"/>
      <c r="BC7242" s="41"/>
      <c r="BD7242" s="41"/>
      <c r="BE7242" s="41"/>
      <c r="BF7242" s="41"/>
      <c r="BG7242" s="41"/>
      <c r="BH7242" s="41"/>
      <c r="BI7242" s="41"/>
      <c r="BJ7242" s="41"/>
      <c r="BK7242" s="41"/>
      <c r="BL7242" s="41"/>
      <c r="BM7242" s="41"/>
      <c r="BN7242" s="41"/>
      <c r="BO7242" s="41"/>
      <c r="BP7242" s="108"/>
      <c r="CG7242" s="102"/>
      <c r="CI7242" s="45"/>
    </row>
    <row r="7243" spans="37:87" ht="13" customHeight="1">
      <c r="AK7243" s="114"/>
      <c r="AL7243" s="41"/>
      <c r="AM7243" s="41"/>
      <c r="AN7243" s="41"/>
      <c r="AO7243" s="41"/>
      <c r="AP7243" s="41"/>
      <c r="AQ7243" s="41"/>
      <c r="AR7243" s="41"/>
      <c r="AS7243" s="41"/>
      <c r="AT7243" s="41"/>
      <c r="AU7243" s="41"/>
      <c r="AV7243" s="41"/>
      <c r="AW7243" s="41"/>
      <c r="AX7243" s="41"/>
      <c r="AY7243" s="41"/>
      <c r="AZ7243" s="41"/>
      <c r="BA7243" s="41"/>
      <c r="BB7243" s="41"/>
      <c r="BC7243" s="41"/>
      <c r="BD7243" s="41"/>
      <c r="BE7243" s="41"/>
      <c r="BF7243" s="41"/>
      <c r="BG7243" s="41"/>
      <c r="BH7243" s="41"/>
      <c r="BI7243" s="41"/>
      <c r="BJ7243" s="41"/>
      <c r="BK7243" s="41"/>
      <c r="BL7243" s="41"/>
      <c r="BM7243" s="41"/>
      <c r="BN7243" s="41"/>
      <c r="BO7243" s="41"/>
      <c r="BP7243" s="108"/>
      <c r="CG7243" s="102"/>
      <c r="CI7243" s="45"/>
    </row>
    <row r="7244" spans="37:87" ht="13" customHeight="1">
      <c r="AK7244" s="114"/>
      <c r="AL7244" s="41"/>
      <c r="AM7244" s="41"/>
      <c r="AN7244" s="41"/>
      <c r="AO7244" s="41"/>
      <c r="AP7244" s="41"/>
      <c r="AQ7244" s="41"/>
      <c r="AR7244" s="41"/>
      <c r="AS7244" s="41"/>
      <c r="AT7244" s="41"/>
      <c r="AU7244" s="41"/>
      <c r="AV7244" s="41"/>
      <c r="AW7244" s="41"/>
      <c r="AX7244" s="41"/>
      <c r="AY7244" s="41"/>
      <c r="AZ7244" s="41"/>
      <c r="BA7244" s="41"/>
      <c r="BB7244" s="41"/>
      <c r="BC7244" s="41"/>
      <c r="BD7244" s="41"/>
      <c r="BE7244" s="41"/>
      <c r="BF7244" s="41"/>
      <c r="BG7244" s="41"/>
      <c r="BH7244" s="41"/>
      <c r="BI7244" s="41"/>
      <c r="BJ7244" s="41"/>
      <c r="BK7244" s="41"/>
      <c r="BL7244" s="41"/>
      <c r="BM7244" s="41"/>
      <c r="BN7244" s="41"/>
      <c r="BO7244" s="41"/>
      <c r="BP7244" s="108"/>
      <c r="CG7244" s="102"/>
      <c r="CI7244" s="45"/>
    </row>
    <row r="7245" spans="37:87" ht="13" customHeight="1">
      <c r="AK7245" s="114"/>
      <c r="AL7245" s="41"/>
      <c r="AM7245" s="41"/>
      <c r="AN7245" s="41"/>
      <c r="AO7245" s="41"/>
      <c r="AP7245" s="41"/>
      <c r="AQ7245" s="41"/>
      <c r="AR7245" s="41"/>
      <c r="AS7245" s="41"/>
      <c r="AT7245" s="41"/>
      <c r="AU7245" s="41"/>
      <c r="AV7245" s="41"/>
      <c r="AW7245" s="41"/>
      <c r="AX7245" s="41"/>
      <c r="AY7245" s="41"/>
      <c r="AZ7245" s="41"/>
      <c r="BA7245" s="41"/>
      <c r="BB7245" s="41"/>
      <c r="BC7245" s="41"/>
      <c r="BD7245" s="41"/>
      <c r="BE7245" s="41"/>
      <c r="BF7245" s="41"/>
      <c r="BG7245" s="41"/>
      <c r="BH7245" s="41"/>
      <c r="BI7245" s="41"/>
      <c r="BJ7245" s="41"/>
      <c r="BK7245" s="41"/>
      <c r="BL7245" s="41"/>
      <c r="BM7245" s="41"/>
      <c r="BN7245" s="41"/>
      <c r="BO7245" s="41"/>
      <c r="BP7245" s="108"/>
      <c r="CG7245" s="102"/>
      <c r="CI7245" s="45"/>
    </row>
    <row r="7246" spans="37:87" ht="13" customHeight="1">
      <c r="AK7246" s="114"/>
      <c r="AL7246" s="41"/>
      <c r="AM7246" s="41"/>
      <c r="AN7246" s="41"/>
      <c r="AO7246" s="41"/>
      <c r="AP7246" s="41"/>
      <c r="AQ7246" s="41"/>
      <c r="AR7246" s="41"/>
      <c r="AS7246" s="41"/>
      <c r="AT7246" s="41"/>
      <c r="AU7246" s="41"/>
      <c r="AV7246" s="41"/>
      <c r="AW7246" s="41"/>
      <c r="AX7246" s="41"/>
      <c r="AY7246" s="41"/>
      <c r="AZ7246" s="41"/>
      <c r="BA7246" s="41"/>
      <c r="BB7246" s="41"/>
      <c r="BC7246" s="41"/>
      <c r="BD7246" s="41"/>
      <c r="BE7246" s="41"/>
      <c r="BF7246" s="41"/>
      <c r="BG7246" s="41"/>
      <c r="BH7246" s="41"/>
      <c r="BI7246" s="41"/>
      <c r="BJ7246" s="41"/>
      <c r="BK7246" s="41"/>
      <c r="BL7246" s="41"/>
      <c r="BM7246" s="41"/>
      <c r="BN7246" s="41"/>
      <c r="BO7246" s="41"/>
      <c r="BP7246" s="108"/>
      <c r="CG7246" s="102"/>
      <c r="CI7246" s="45"/>
    </row>
    <row r="7247" spans="37:87" ht="13" customHeight="1">
      <c r="AK7247" s="114"/>
      <c r="AL7247" s="41"/>
      <c r="AM7247" s="41"/>
      <c r="AN7247" s="41"/>
      <c r="AO7247" s="41"/>
      <c r="AP7247" s="41"/>
      <c r="AQ7247" s="41"/>
      <c r="AR7247" s="41"/>
      <c r="AS7247" s="41"/>
      <c r="AT7247" s="41"/>
      <c r="AU7247" s="41"/>
      <c r="AV7247" s="41"/>
      <c r="AW7247" s="41"/>
      <c r="AX7247" s="41"/>
      <c r="AY7247" s="41"/>
      <c r="AZ7247" s="41"/>
      <c r="BA7247" s="41"/>
      <c r="BB7247" s="41"/>
      <c r="BC7247" s="41"/>
      <c r="BD7247" s="41"/>
      <c r="BE7247" s="41"/>
      <c r="BF7247" s="41"/>
      <c r="BG7247" s="41"/>
      <c r="BH7247" s="41"/>
      <c r="BI7247" s="41"/>
      <c r="BJ7247" s="41"/>
      <c r="BK7247" s="41"/>
      <c r="BL7247" s="41"/>
      <c r="BM7247" s="41"/>
      <c r="BN7247" s="41"/>
      <c r="BO7247" s="41"/>
      <c r="BP7247" s="108"/>
      <c r="CG7247" s="102"/>
      <c r="CI7247" s="45"/>
    </row>
    <row r="7248" spans="37:87" ht="13" customHeight="1">
      <c r="AK7248" s="114"/>
      <c r="AL7248" s="41"/>
      <c r="AM7248" s="41"/>
      <c r="AN7248" s="41"/>
      <c r="AO7248" s="41"/>
      <c r="AP7248" s="41"/>
      <c r="AQ7248" s="41"/>
      <c r="AR7248" s="41"/>
      <c r="AS7248" s="41"/>
      <c r="AT7248" s="41"/>
      <c r="AU7248" s="41"/>
      <c r="AV7248" s="41"/>
      <c r="AW7248" s="41"/>
      <c r="AX7248" s="41"/>
      <c r="AY7248" s="41"/>
      <c r="AZ7248" s="41"/>
      <c r="BA7248" s="41"/>
      <c r="BB7248" s="41"/>
      <c r="BC7248" s="41"/>
      <c r="BD7248" s="41"/>
      <c r="BE7248" s="41"/>
      <c r="BF7248" s="41"/>
      <c r="BG7248" s="41"/>
      <c r="BH7248" s="41"/>
      <c r="BI7248" s="41"/>
      <c r="BJ7248" s="41"/>
      <c r="BK7248" s="41"/>
      <c r="BL7248" s="41"/>
      <c r="BM7248" s="41"/>
      <c r="BN7248" s="41"/>
      <c r="BO7248" s="41"/>
      <c r="BP7248" s="108"/>
      <c r="CG7248" s="102"/>
      <c r="CI7248" s="45"/>
    </row>
    <row r="7249" spans="37:87" ht="13" customHeight="1">
      <c r="AK7249" s="114"/>
      <c r="AL7249" s="41"/>
      <c r="AM7249" s="41"/>
      <c r="AN7249" s="41"/>
      <c r="AO7249" s="41"/>
      <c r="AP7249" s="41"/>
      <c r="AQ7249" s="41"/>
      <c r="AR7249" s="41"/>
      <c r="AS7249" s="41"/>
      <c r="AT7249" s="41"/>
      <c r="AU7249" s="41"/>
      <c r="AV7249" s="41"/>
      <c r="AW7249" s="41"/>
      <c r="AX7249" s="41"/>
      <c r="AY7249" s="41"/>
      <c r="AZ7249" s="41"/>
      <c r="BA7249" s="41"/>
      <c r="BB7249" s="41"/>
      <c r="BC7249" s="41"/>
      <c r="BD7249" s="41"/>
      <c r="BE7249" s="41"/>
      <c r="BF7249" s="41"/>
      <c r="BG7249" s="41"/>
      <c r="BH7249" s="41"/>
      <c r="BI7249" s="41"/>
      <c r="BJ7249" s="41"/>
      <c r="BK7249" s="41"/>
      <c r="BL7249" s="41"/>
      <c r="BM7249" s="41"/>
      <c r="BN7249" s="41"/>
      <c r="BO7249" s="41"/>
      <c r="BP7249" s="108"/>
      <c r="CG7249" s="102"/>
      <c r="CI7249" s="45"/>
    </row>
    <row r="7250" spans="37:87" ht="13" customHeight="1">
      <c r="AK7250" s="114"/>
      <c r="AL7250" s="41"/>
      <c r="AM7250" s="41"/>
      <c r="AN7250" s="41"/>
      <c r="AO7250" s="41"/>
      <c r="AP7250" s="41"/>
      <c r="AQ7250" s="41"/>
      <c r="AR7250" s="41"/>
      <c r="AS7250" s="41"/>
      <c r="AT7250" s="41"/>
      <c r="AU7250" s="41"/>
      <c r="AV7250" s="41"/>
      <c r="AW7250" s="41"/>
      <c r="AX7250" s="41"/>
      <c r="AY7250" s="41"/>
      <c r="AZ7250" s="41"/>
      <c r="BA7250" s="41"/>
      <c r="BB7250" s="41"/>
      <c r="BC7250" s="41"/>
      <c r="BD7250" s="41"/>
      <c r="BE7250" s="41"/>
      <c r="BF7250" s="41"/>
      <c r="BG7250" s="41"/>
      <c r="BH7250" s="41"/>
      <c r="BI7250" s="41"/>
      <c r="BJ7250" s="41"/>
      <c r="BK7250" s="41"/>
      <c r="BL7250" s="41"/>
      <c r="BM7250" s="41"/>
      <c r="BN7250" s="41"/>
      <c r="BO7250" s="41"/>
      <c r="BP7250" s="108"/>
      <c r="CG7250" s="102"/>
      <c r="CI7250" s="45"/>
    </row>
    <row r="7251" spans="37:87" ht="13" customHeight="1">
      <c r="AK7251" s="114"/>
      <c r="AL7251" s="41"/>
      <c r="AM7251" s="41"/>
      <c r="AN7251" s="41"/>
      <c r="AO7251" s="41"/>
      <c r="AP7251" s="41"/>
      <c r="AQ7251" s="41"/>
      <c r="AR7251" s="41"/>
      <c r="AS7251" s="41"/>
      <c r="AT7251" s="41"/>
      <c r="AU7251" s="41"/>
      <c r="AV7251" s="41"/>
      <c r="AW7251" s="41"/>
      <c r="AX7251" s="41"/>
      <c r="AY7251" s="41"/>
      <c r="AZ7251" s="41"/>
      <c r="BA7251" s="41"/>
      <c r="BB7251" s="41"/>
      <c r="BC7251" s="41"/>
      <c r="BD7251" s="41"/>
      <c r="BE7251" s="41"/>
      <c r="BF7251" s="41"/>
      <c r="BG7251" s="41"/>
      <c r="BH7251" s="41"/>
      <c r="BI7251" s="41"/>
      <c r="BJ7251" s="41"/>
      <c r="BK7251" s="41"/>
      <c r="BL7251" s="41"/>
      <c r="BM7251" s="41"/>
      <c r="BN7251" s="41"/>
      <c r="BO7251" s="41"/>
      <c r="BP7251" s="108"/>
      <c r="CG7251" s="102"/>
      <c r="CI7251" s="45"/>
    </row>
    <row r="7252" spans="37:87" ht="13" customHeight="1">
      <c r="AK7252" s="114"/>
      <c r="AL7252" s="41"/>
      <c r="AM7252" s="41"/>
      <c r="AN7252" s="41"/>
      <c r="AO7252" s="41"/>
      <c r="AP7252" s="41"/>
      <c r="AQ7252" s="41"/>
      <c r="AR7252" s="41"/>
      <c r="AS7252" s="41"/>
      <c r="AT7252" s="41"/>
      <c r="AU7252" s="41"/>
      <c r="AV7252" s="41"/>
      <c r="AW7252" s="41"/>
      <c r="AX7252" s="41"/>
      <c r="AY7252" s="41"/>
      <c r="AZ7252" s="41"/>
      <c r="BA7252" s="41"/>
      <c r="BB7252" s="41"/>
      <c r="BC7252" s="41"/>
      <c r="BD7252" s="41"/>
      <c r="BE7252" s="41"/>
      <c r="BF7252" s="41"/>
      <c r="BG7252" s="41"/>
      <c r="BH7252" s="41"/>
      <c r="BI7252" s="41"/>
      <c r="BJ7252" s="41"/>
      <c r="BK7252" s="41"/>
      <c r="BL7252" s="41"/>
      <c r="BM7252" s="41"/>
      <c r="BN7252" s="41"/>
      <c r="BO7252" s="41"/>
      <c r="BP7252" s="108"/>
      <c r="CG7252" s="102"/>
      <c r="CI7252" s="45"/>
    </row>
    <row r="7253" spans="37:87" ht="13" customHeight="1">
      <c r="AK7253" s="114"/>
      <c r="AL7253" s="41"/>
      <c r="AM7253" s="41"/>
      <c r="AN7253" s="41"/>
      <c r="AO7253" s="41"/>
      <c r="AP7253" s="41"/>
      <c r="AQ7253" s="41"/>
      <c r="AR7253" s="41"/>
      <c r="AS7253" s="41"/>
      <c r="AT7253" s="41"/>
      <c r="AU7253" s="41"/>
      <c r="AV7253" s="41"/>
      <c r="AW7253" s="41"/>
      <c r="AX7253" s="41"/>
      <c r="AY7253" s="41"/>
      <c r="AZ7253" s="41"/>
      <c r="BA7253" s="41"/>
      <c r="BB7253" s="41"/>
      <c r="BC7253" s="41"/>
      <c r="BD7253" s="41"/>
      <c r="BE7253" s="41"/>
      <c r="BF7253" s="41"/>
      <c r="BG7253" s="41"/>
      <c r="BH7253" s="41"/>
      <c r="BI7253" s="41"/>
      <c r="BJ7253" s="41"/>
      <c r="BK7253" s="41"/>
      <c r="BL7253" s="41"/>
      <c r="BM7253" s="41"/>
      <c r="BN7253" s="41"/>
      <c r="BO7253" s="41"/>
      <c r="BP7253" s="108"/>
      <c r="CG7253" s="102"/>
      <c r="CI7253" s="45"/>
    </row>
    <row r="7254" spans="37:87" ht="13" customHeight="1">
      <c r="AK7254" s="114"/>
      <c r="AL7254" s="41"/>
      <c r="AM7254" s="41"/>
      <c r="AN7254" s="41"/>
      <c r="AO7254" s="41"/>
      <c r="AP7254" s="41"/>
      <c r="AQ7254" s="41"/>
      <c r="AR7254" s="41"/>
      <c r="AS7254" s="41"/>
      <c r="AT7254" s="41"/>
      <c r="AU7254" s="41"/>
      <c r="AV7254" s="41"/>
      <c r="AW7254" s="41"/>
      <c r="AX7254" s="41"/>
      <c r="AY7254" s="41"/>
      <c r="AZ7254" s="41"/>
      <c r="BA7254" s="41"/>
      <c r="BB7254" s="41"/>
      <c r="BC7254" s="41"/>
      <c r="BD7254" s="41"/>
      <c r="BE7254" s="41"/>
      <c r="BF7254" s="41"/>
      <c r="BG7254" s="41"/>
      <c r="BH7254" s="41"/>
      <c r="BI7254" s="41"/>
      <c r="BJ7254" s="41"/>
      <c r="BK7254" s="41"/>
      <c r="BL7254" s="41"/>
      <c r="BM7254" s="41"/>
      <c r="BN7254" s="41"/>
      <c r="BO7254" s="41"/>
      <c r="BP7254" s="108"/>
      <c r="CG7254" s="102"/>
      <c r="CI7254" s="45"/>
    </row>
    <row r="7255" spans="37:87" ht="13" customHeight="1">
      <c r="AK7255" s="114"/>
      <c r="AL7255" s="41"/>
      <c r="AM7255" s="41"/>
      <c r="AN7255" s="41"/>
      <c r="AO7255" s="41"/>
      <c r="AP7255" s="41"/>
      <c r="AQ7255" s="41"/>
      <c r="AR7255" s="41"/>
      <c r="AS7255" s="41"/>
      <c r="AT7255" s="41"/>
      <c r="AU7255" s="41"/>
      <c r="AV7255" s="41"/>
      <c r="AW7255" s="41"/>
      <c r="AX7255" s="41"/>
      <c r="AY7255" s="41"/>
      <c r="AZ7255" s="41"/>
      <c r="BA7255" s="41"/>
      <c r="BB7255" s="41"/>
      <c r="BC7255" s="41"/>
      <c r="BD7255" s="41"/>
      <c r="BE7255" s="41"/>
      <c r="BF7255" s="41"/>
      <c r="BG7255" s="41"/>
      <c r="BH7255" s="41"/>
      <c r="BI7255" s="41"/>
      <c r="BJ7255" s="41"/>
      <c r="BK7255" s="41"/>
      <c r="BL7255" s="41"/>
      <c r="BM7255" s="41"/>
      <c r="BN7255" s="41"/>
      <c r="BO7255" s="41"/>
      <c r="BP7255" s="108"/>
      <c r="CG7255" s="102"/>
      <c r="CI7255" s="45"/>
    </row>
    <row r="7256" spans="37:87" ht="13" customHeight="1">
      <c r="AK7256" s="114"/>
      <c r="AL7256" s="41"/>
      <c r="AM7256" s="41"/>
      <c r="AN7256" s="41"/>
      <c r="AO7256" s="41"/>
      <c r="AP7256" s="41"/>
      <c r="AQ7256" s="41"/>
      <c r="AR7256" s="41"/>
      <c r="AS7256" s="41"/>
      <c r="AT7256" s="41"/>
      <c r="AU7256" s="41"/>
      <c r="AV7256" s="41"/>
      <c r="AW7256" s="41"/>
      <c r="AX7256" s="41"/>
      <c r="AY7256" s="41"/>
      <c r="AZ7256" s="41"/>
      <c r="BA7256" s="41"/>
      <c r="BB7256" s="41"/>
      <c r="BC7256" s="41"/>
      <c r="BD7256" s="41"/>
      <c r="BE7256" s="41"/>
      <c r="BF7256" s="41"/>
      <c r="BG7256" s="41"/>
      <c r="BH7256" s="41"/>
      <c r="BI7256" s="41"/>
      <c r="BJ7256" s="41"/>
      <c r="BK7256" s="41"/>
      <c r="BL7256" s="41"/>
      <c r="BM7256" s="41"/>
      <c r="BN7256" s="41"/>
      <c r="BO7256" s="41"/>
      <c r="BP7256" s="108"/>
      <c r="CG7256" s="102"/>
      <c r="CI7256" s="45"/>
    </row>
    <row r="7257" spans="37:87" ht="13" customHeight="1">
      <c r="AK7257" s="114"/>
      <c r="AL7257" s="41"/>
      <c r="AM7257" s="41"/>
      <c r="AN7257" s="41"/>
      <c r="AO7257" s="41"/>
      <c r="AP7257" s="41"/>
      <c r="AQ7257" s="41"/>
      <c r="AR7257" s="41"/>
      <c r="AS7257" s="41"/>
      <c r="AT7257" s="41"/>
      <c r="AU7257" s="41"/>
      <c r="AV7257" s="41"/>
      <c r="AW7257" s="41"/>
      <c r="AX7257" s="41"/>
      <c r="AY7257" s="41"/>
      <c r="AZ7257" s="41"/>
      <c r="BA7257" s="41"/>
      <c r="BB7257" s="41"/>
      <c r="BC7257" s="41"/>
      <c r="BD7257" s="41"/>
      <c r="BE7257" s="41"/>
      <c r="BF7257" s="41"/>
      <c r="BG7257" s="41"/>
      <c r="BH7257" s="41"/>
      <c r="BI7257" s="41"/>
      <c r="BJ7257" s="41"/>
      <c r="BK7257" s="41"/>
      <c r="BL7257" s="41"/>
      <c r="BM7257" s="41"/>
      <c r="BN7257" s="41"/>
      <c r="BO7257" s="41"/>
      <c r="BP7257" s="108"/>
      <c r="CG7257" s="102"/>
      <c r="CI7257" s="45"/>
    </row>
    <row r="7258" spans="37:87" ht="13" customHeight="1">
      <c r="AK7258" s="114"/>
      <c r="AL7258" s="41"/>
      <c r="AM7258" s="41"/>
      <c r="AN7258" s="41"/>
      <c r="AO7258" s="41"/>
      <c r="AP7258" s="41"/>
      <c r="AQ7258" s="41"/>
      <c r="AR7258" s="41"/>
      <c r="AS7258" s="41"/>
      <c r="AT7258" s="41"/>
      <c r="AU7258" s="41"/>
      <c r="AV7258" s="41"/>
      <c r="AW7258" s="41"/>
      <c r="AX7258" s="41"/>
      <c r="AY7258" s="41"/>
      <c r="AZ7258" s="41"/>
      <c r="BA7258" s="41"/>
      <c r="BB7258" s="41"/>
      <c r="BC7258" s="41"/>
      <c r="BD7258" s="41"/>
      <c r="BE7258" s="41"/>
      <c r="BF7258" s="41"/>
      <c r="BG7258" s="41"/>
      <c r="BH7258" s="41"/>
      <c r="BI7258" s="41"/>
      <c r="BJ7258" s="41"/>
      <c r="BK7258" s="41"/>
      <c r="BL7258" s="41"/>
      <c r="BM7258" s="41"/>
      <c r="BN7258" s="41"/>
      <c r="BO7258" s="41"/>
      <c r="BP7258" s="108"/>
      <c r="CG7258" s="102"/>
      <c r="CI7258" s="45"/>
    </row>
    <row r="7259" spans="37:87" ht="13" customHeight="1">
      <c r="AK7259" s="114"/>
      <c r="AL7259" s="41"/>
      <c r="AM7259" s="41"/>
      <c r="AN7259" s="41"/>
      <c r="AO7259" s="41"/>
      <c r="AP7259" s="41"/>
      <c r="AQ7259" s="41"/>
      <c r="AR7259" s="41"/>
      <c r="AS7259" s="41"/>
      <c r="AT7259" s="41"/>
      <c r="AU7259" s="41"/>
      <c r="AV7259" s="41"/>
      <c r="AW7259" s="41"/>
      <c r="AX7259" s="41"/>
      <c r="AY7259" s="41"/>
      <c r="AZ7259" s="41"/>
      <c r="BA7259" s="41"/>
      <c r="BB7259" s="41"/>
      <c r="BC7259" s="41"/>
      <c r="BD7259" s="41"/>
      <c r="BE7259" s="41"/>
      <c r="BF7259" s="41"/>
      <c r="BG7259" s="41"/>
      <c r="BH7259" s="41"/>
      <c r="BI7259" s="41"/>
      <c r="BJ7259" s="41"/>
      <c r="BK7259" s="41"/>
      <c r="BL7259" s="41"/>
      <c r="BM7259" s="41"/>
      <c r="BN7259" s="41"/>
      <c r="BO7259" s="41"/>
      <c r="BP7259" s="108"/>
      <c r="CG7259" s="102"/>
      <c r="CI7259" s="45"/>
    </row>
    <row r="7260" spans="37:87" ht="13" customHeight="1">
      <c r="AK7260" s="114"/>
      <c r="AL7260" s="41"/>
      <c r="AM7260" s="41"/>
      <c r="AN7260" s="41"/>
      <c r="AO7260" s="41"/>
      <c r="AP7260" s="41"/>
      <c r="AQ7260" s="41"/>
      <c r="AR7260" s="41"/>
      <c r="AS7260" s="41"/>
      <c r="AT7260" s="41"/>
      <c r="AU7260" s="41"/>
      <c r="AV7260" s="41"/>
      <c r="AW7260" s="41"/>
      <c r="AX7260" s="41"/>
      <c r="AY7260" s="41"/>
      <c r="AZ7260" s="41"/>
      <c r="BA7260" s="41"/>
      <c r="BB7260" s="41"/>
      <c r="BC7260" s="41"/>
      <c r="BD7260" s="41"/>
      <c r="BE7260" s="41"/>
      <c r="BF7260" s="41"/>
      <c r="BG7260" s="41"/>
      <c r="BH7260" s="41"/>
      <c r="BI7260" s="41"/>
      <c r="BJ7260" s="41"/>
      <c r="BK7260" s="41"/>
      <c r="BL7260" s="41"/>
      <c r="BM7260" s="41"/>
      <c r="BN7260" s="41"/>
      <c r="BO7260" s="41"/>
      <c r="BP7260" s="108"/>
      <c r="CG7260" s="102"/>
      <c r="CI7260" s="45"/>
    </row>
    <row r="7261" spans="37:87" ht="13" customHeight="1">
      <c r="AK7261" s="114"/>
      <c r="AL7261" s="41"/>
      <c r="AM7261" s="41"/>
      <c r="AN7261" s="41"/>
      <c r="AO7261" s="41"/>
      <c r="AP7261" s="41"/>
      <c r="AQ7261" s="41"/>
      <c r="AR7261" s="41"/>
      <c r="AS7261" s="41"/>
      <c r="AT7261" s="41"/>
      <c r="AU7261" s="41"/>
      <c r="AV7261" s="41"/>
      <c r="AW7261" s="41"/>
      <c r="AX7261" s="41"/>
      <c r="AY7261" s="41"/>
      <c r="AZ7261" s="41"/>
      <c r="BA7261" s="41"/>
      <c r="BB7261" s="41"/>
      <c r="BC7261" s="41"/>
      <c r="BD7261" s="41"/>
      <c r="BE7261" s="41"/>
      <c r="BF7261" s="41"/>
      <c r="BG7261" s="41"/>
      <c r="BH7261" s="41"/>
      <c r="BI7261" s="41"/>
      <c r="BJ7261" s="41"/>
      <c r="BK7261" s="41"/>
      <c r="BL7261" s="41"/>
      <c r="BM7261" s="41"/>
      <c r="BN7261" s="41"/>
      <c r="BO7261" s="41"/>
      <c r="BP7261" s="108"/>
      <c r="CG7261" s="102"/>
      <c r="CI7261" s="45"/>
    </row>
    <row r="7262" spans="37:87" ht="13" customHeight="1">
      <c r="AK7262" s="114"/>
      <c r="AL7262" s="41"/>
      <c r="AM7262" s="41"/>
      <c r="AN7262" s="41"/>
      <c r="AO7262" s="41"/>
      <c r="AP7262" s="41"/>
      <c r="AQ7262" s="41"/>
      <c r="AR7262" s="41"/>
      <c r="AS7262" s="41"/>
      <c r="AT7262" s="41"/>
      <c r="AU7262" s="41"/>
      <c r="AV7262" s="41"/>
      <c r="AW7262" s="41"/>
      <c r="AX7262" s="41"/>
      <c r="AY7262" s="41"/>
      <c r="AZ7262" s="41"/>
      <c r="BA7262" s="41"/>
      <c r="BB7262" s="41"/>
      <c r="BC7262" s="41"/>
      <c r="BD7262" s="41"/>
      <c r="BE7262" s="41"/>
      <c r="BF7262" s="41"/>
      <c r="BG7262" s="41"/>
      <c r="BH7262" s="41"/>
      <c r="BI7262" s="41"/>
      <c r="BJ7262" s="41"/>
      <c r="BK7262" s="41"/>
      <c r="BL7262" s="41"/>
      <c r="BM7262" s="41"/>
      <c r="BN7262" s="41"/>
      <c r="BO7262" s="41"/>
      <c r="BP7262" s="108"/>
      <c r="CG7262" s="102"/>
      <c r="CI7262" s="45"/>
    </row>
    <row r="7263" spans="37:87" ht="13" customHeight="1">
      <c r="AK7263" s="114"/>
      <c r="AL7263" s="41"/>
      <c r="AM7263" s="41"/>
      <c r="AN7263" s="41"/>
      <c r="AO7263" s="41"/>
      <c r="AP7263" s="41"/>
      <c r="AQ7263" s="41"/>
      <c r="AR7263" s="41"/>
      <c r="AS7263" s="41"/>
      <c r="AT7263" s="41"/>
      <c r="AU7263" s="41"/>
      <c r="AV7263" s="41"/>
      <c r="AW7263" s="41"/>
      <c r="AX7263" s="41"/>
      <c r="AY7263" s="41"/>
      <c r="AZ7263" s="41"/>
      <c r="BA7263" s="41"/>
      <c r="BB7263" s="41"/>
      <c r="BC7263" s="41"/>
      <c r="BD7263" s="41"/>
      <c r="BE7263" s="41"/>
      <c r="BF7263" s="41"/>
      <c r="BG7263" s="41"/>
      <c r="BH7263" s="41"/>
      <c r="BI7263" s="41"/>
      <c r="BJ7263" s="41"/>
      <c r="BK7263" s="41"/>
      <c r="BL7263" s="41"/>
      <c r="BM7263" s="41"/>
      <c r="BN7263" s="41"/>
      <c r="BO7263" s="41"/>
      <c r="BP7263" s="108"/>
      <c r="CG7263" s="102"/>
      <c r="CI7263" s="45"/>
    </row>
    <row r="7264" spans="37:87" ht="13" customHeight="1">
      <c r="AK7264" s="114"/>
      <c r="AL7264" s="41"/>
      <c r="AM7264" s="41"/>
      <c r="AN7264" s="41"/>
      <c r="AO7264" s="41"/>
      <c r="AP7264" s="41"/>
      <c r="AQ7264" s="41"/>
      <c r="AR7264" s="41"/>
      <c r="AS7264" s="41"/>
      <c r="AT7264" s="41"/>
      <c r="AU7264" s="41"/>
      <c r="AV7264" s="41"/>
      <c r="AW7264" s="41"/>
      <c r="AX7264" s="41"/>
      <c r="AY7264" s="41"/>
      <c r="AZ7264" s="41"/>
      <c r="BA7264" s="41"/>
      <c r="BB7264" s="41"/>
      <c r="BC7264" s="41"/>
      <c r="BD7264" s="41"/>
      <c r="BE7264" s="41"/>
      <c r="BF7264" s="41"/>
      <c r="BG7264" s="41"/>
      <c r="BH7264" s="41"/>
      <c r="BI7264" s="41"/>
      <c r="BJ7264" s="41"/>
      <c r="BK7264" s="41"/>
      <c r="BL7264" s="41"/>
      <c r="BM7264" s="41"/>
      <c r="BN7264" s="41"/>
      <c r="BO7264" s="41"/>
      <c r="BP7264" s="108"/>
      <c r="CG7264" s="102"/>
      <c r="CI7264" s="45"/>
    </row>
    <row r="7265" spans="37:87" ht="13" customHeight="1">
      <c r="AK7265" s="114"/>
      <c r="AL7265" s="41"/>
      <c r="AM7265" s="41"/>
      <c r="AN7265" s="41"/>
      <c r="AO7265" s="41"/>
      <c r="AP7265" s="41"/>
      <c r="AQ7265" s="41"/>
      <c r="AR7265" s="41"/>
      <c r="AS7265" s="41"/>
      <c r="AT7265" s="41"/>
      <c r="AU7265" s="41"/>
      <c r="AV7265" s="41"/>
      <c r="AW7265" s="41"/>
      <c r="AX7265" s="41"/>
      <c r="AY7265" s="41"/>
      <c r="AZ7265" s="41"/>
      <c r="BA7265" s="41"/>
      <c r="BB7265" s="41"/>
      <c r="BC7265" s="41"/>
      <c r="BD7265" s="41"/>
      <c r="BE7265" s="41"/>
      <c r="BF7265" s="41"/>
      <c r="BG7265" s="41"/>
      <c r="BH7265" s="41"/>
      <c r="BI7265" s="41"/>
      <c r="BJ7265" s="41"/>
      <c r="BK7265" s="41"/>
      <c r="BL7265" s="41"/>
      <c r="BM7265" s="41"/>
      <c r="BN7265" s="41"/>
      <c r="BO7265" s="41"/>
      <c r="BP7265" s="108"/>
      <c r="CG7265" s="102"/>
      <c r="CI7265" s="45"/>
    </row>
    <row r="7266" spans="37:87" ht="13" customHeight="1">
      <c r="AK7266" s="114"/>
      <c r="AL7266" s="41"/>
      <c r="AM7266" s="41"/>
      <c r="AN7266" s="41"/>
      <c r="AO7266" s="41"/>
      <c r="AP7266" s="41"/>
      <c r="AQ7266" s="41"/>
      <c r="AR7266" s="41"/>
      <c r="AS7266" s="41"/>
      <c r="AT7266" s="41"/>
      <c r="AU7266" s="41"/>
      <c r="AV7266" s="41"/>
      <c r="AW7266" s="41"/>
      <c r="AX7266" s="41"/>
      <c r="AY7266" s="41"/>
      <c r="AZ7266" s="41"/>
      <c r="BA7266" s="41"/>
      <c r="BB7266" s="41"/>
      <c r="BC7266" s="41"/>
      <c r="BD7266" s="41"/>
      <c r="BE7266" s="41"/>
      <c r="BF7266" s="41"/>
      <c r="BG7266" s="41"/>
      <c r="BH7266" s="41"/>
      <c r="BI7266" s="41"/>
      <c r="BJ7266" s="41"/>
      <c r="BK7266" s="41"/>
      <c r="BL7266" s="41"/>
      <c r="BM7266" s="41"/>
      <c r="BN7266" s="41"/>
      <c r="BO7266" s="41"/>
      <c r="BP7266" s="108"/>
      <c r="CG7266" s="102"/>
      <c r="CI7266" s="45"/>
    </row>
    <row r="7267" spans="37:87" ht="13" customHeight="1">
      <c r="AK7267" s="114"/>
      <c r="AL7267" s="41"/>
      <c r="AM7267" s="41"/>
      <c r="AN7267" s="41"/>
      <c r="AO7267" s="41"/>
      <c r="AP7267" s="41"/>
      <c r="AQ7267" s="41"/>
      <c r="AR7267" s="41"/>
      <c r="AS7267" s="41"/>
      <c r="AT7267" s="41"/>
      <c r="AU7267" s="41"/>
      <c r="AV7267" s="41"/>
      <c r="AW7267" s="41"/>
      <c r="AX7267" s="41"/>
      <c r="AY7267" s="41"/>
      <c r="AZ7267" s="41"/>
      <c r="BA7267" s="41"/>
      <c r="BB7267" s="41"/>
      <c r="BC7267" s="41"/>
      <c r="BD7267" s="41"/>
      <c r="BE7267" s="41"/>
      <c r="BF7267" s="41"/>
      <c r="BG7267" s="41"/>
      <c r="BH7267" s="41"/>
      <c r="BI7267" s="41"/>
      <c r="BJ7267" s="41"/>
      <c r="BK7267" s="41"/>
      <c r="BL7267" s="41"/>
      <c r="BM7267" s="41"/>
      <c r="BN7267" s="41"/>
      <c r="BO7267" s="41"/>
      <c r="BP7267" s="108"/>
      <c r="CG7267" s="102"/>
      <c r="CI7267" s="45"/>
    </row>
    <row r="7268" spans="37:87" ht="13" customHeight="1">
      <c r="AK7268" s="114"/>
      <c r="AL7268" s="41"/>
      <c r="AM7268" s="41"/>
      <c r="AN7268" s="41"/>
      <c r="AO7268" s="41"/>
      <c r="AP7268" s="41"/>
      <c r="AQ7268" s="41"/>
      <c r="AR7268" s="41"/>
      <c r="AS7268" s="41"/>
      <c r="AT7268" s="41"/>
      <c r="AU7268" s="41"/>
      <c r="AV7268" s="41"/>
      <c r="AW7268" s="41"/>
      <c r="AX7268" s="41"/>
      <c r="AY7268" s="41"/>
      <c r="AZ7268" s="41"/>
      <c r="BA7268" s="41"/>
      <c r="BB7268" s="41"/>
      <c r="BC7268" s="41"/>
      <c r="BD7268" s="41"/>
      <c r="BE7268" s="41"/>
      <c r="BF7268" s="41"/>
      <c r="BG7268" s="41"/>
      <c r="BH7268" s="41"/>
      <c r="BI7268" s="41"/>
      <c r="BJ7268" s="41"/>
      <c r="BK7268" s="41"/>
      <c r="BL7268" s="41"/>
      <c r="BM7268" s="41"/>
      <c r="BN7268" s="41"/>
      <c r="BO7268" s="41"/>
      <c r="BP7268" s="108"/>
      <c r="CG7268" s="102"/>
      <c r="CI7268" s="45"/>
    </row>
    <row r="7269" spans="37:87" ht="13" customHeight="1">
      <c r="AK7269" s="114"/>
      <c r="AL7269" s="41"/>
      <c r="AM7269" s="41"/>
      <c r="AN7269" s="41"/>
      <c r="AO7269" s="41"/>
      <c r="AP7269" s="41"/>
      <c r="AQ7269" s="41"/>
      <c r="AR7269" s="41"/>
      <c r="AS7269" s="41"/>
      <c r="AT7269" s="41"/>
      <c r="AU7269" s="41"/>
      <c r="AV7269" s="41"/>
      <c r="AW7269" s="41"/>
      <c r="AX7269" s="41"/>
      <c r="AY7269" s="41"/>
      <c r="AZ7269" s="41"/>
      <c r="BA7269" s="41"/>
      <c r="BB7269" s="41"/>
      <c r="BC7269" s="41"/>
      <c r="BD7269" s="41"/>
      <c r="BE7269" s="41"/>
      <c r="BF7269" s="41"/>
      <c r="BG7269" s="41"/>
      <c r="BH7269" s="41"/>
      <c r="BI7269" s="41"/>
      <c r="BJ7269" s="41"/>
      <c r="BK7269" s="41"/>
      <c r="BL7269" s="41"/>
      <c r="BM7269" s="41"/>
      <c r="BN7269" s="41"/>
      <c r="BO7269" s="41"/>
      <c r="BP7269" s="108"/>
      <c r="CG7269" s="102"/>
      <c r="CI7269" s="45"/>
    </row>
    <row r="7270" spans="37:87" ht="13" customHeight="1">
      <c r="AK7270" s="114"/>
      <c r="AL7270" s="41"/>
      <c r="AM7270" s="41"/>
      <c r="AN7270" s="41"/>
      <c r="AO7270" s="41"/>
      <c r="AP7270" s="41"/>
      <c r="AQ7270" s="41"/>
      <c r="AR7270" s="41"/>
      <c r="AS7270" s="41"/>
      <c r="AT7270" s="41"/>
      <c r="AU7270" s="41"/>
      <c r="AV7270" s="41"/>
      <c r="AW7270" s="41"/>
      <c r="AX7270" s="41"/>
      <c r="AY7270" s="41"/>
      <c r="AZ7270" s="41"/>
      <c r="BA7270" s="41"/>
      <c r="BB7270" s="41"/>
      <c r="BC7270" s="41"/>
      <c r="BD7270" s="41"/>
      <c r="BE7270" s="41"/>
      <c r="BF7270" s="41"/>
      <c r="BG7270" s="41"/>
      <c r="BH7270" s="41"/>
      <c r="BI7270" s="41"/>
      <c r="BJ7270" s="41"/>
      <c r="BK7270" s="41"/>
      <c r="BL7270" s="41"/>
      <c r="BM7270" s="41"/>
      <c r="BN7270" s="41"/>
      <c r="BO7270" s="41"/>
      <c r="BP7270" s="108"/>
      <c r="CG7270" s="102"/>
      <c r="CI7270" s="45"/>
    </row>
    <row r="7271" spans="37:87" ht="13" customHeight="1">
      <c r="AK7271" s="114"/>
      <c r="AL7271" s="41"/>
      <c r="AM7271" s="41"/>
      <c r="AN7271" s="41"/>
      <c r="AO7271" s="41"/>
      <c r="AP7271" s="41"/>
      <c r="AQ7271" s="41"/>
      <c r="AR7271" s="41"/>
      <c r="AS7271" s="41"/>
      <c r="AT7271" s="41"/>
      <c r="AU7271" s="41"/>
      <c r="AV7271" s="41"/>
      <c r="AW7271" s="41"/>
      <c r="AX7271" s="41"/>
      <c r="AY7271" s="41"/>
      <c r="AZ7271" s="41"/>
      <c r="BA7271" s="41"/>
      <c r="BB7271" s="41"/>
      <c r="BC7271" s="41"/>
      <c r="BD7271" s="41"/>
      <c r="BE7271" s="41"/>
      <c r="BF7271" s="41"/>
      <c r="BG7271" s="41"/>
      <c r="BH7271" s="41"/>
      <c r="BI7271" s="41"/>
      <c r="BJ7271" s="41"/>
      <c r="BK7271" s="41"/>
      <c r="BL7271" s="41"/>
      <c r="BM7271" s="41"/>
      <c r="BN7271" s="41"/>
      <c r="BO7271" s="41"/>
      <c r="BP7271" s="108"/>
      <c r="CG7271" s="102"/>
      <c r="CI7271" s="45"/>
    </row>
    <row r="7272" spans="37:87" ht="13" customHeight="1">
      <c r="AK7272" s="114"/>
      <c r="AL7272" s="41"/>
      <c r="AM7272" s="41"/>
      <c r="AN7272" s="41"/>
      <c r="AO7272" s="41"/>
      <c r="AP7272" s="41"/>
      <c r="AQ7272" s="41"/>
      <c r="AR7272" s="41"/>
      <c r="AS7272" s="41"/>
      <c r="AT7272" s="41"/>
      <c r="AU7272" s="41"/>
      <c r="AV7272" s="41"/>
      <c r="AW7272" s="41"/>
      <c r="AX7272" s="41"/>
      <c r="AY7272" s="41"/>
      <c r="AZ7272" s="41"/>
      <c r="BA7272" s="41"/>
      <c r="BB7272" s="41"/>
      <c r="BC7272" s="41"/>
      <c r="BD7272" s="41"/>
      <c r="BE7272" s="41"/>
      <c r="BF7272" s="41"/>
      <c r="BG7272" s="41"/>
      <c r="BH7272" s="41"/>
      <c r="BI7272" s="41"/>
      <c r="BJ7272" s="41"/>
      <c r="BK7272" s="41"/>
      <c r="BL7272" s="41"/>
      <c r="BM7272" s="41"/>
      <c r="BN7272" s="41"/>
      <c r="BO7272" s="41"/>
      <c r="BP7272" s="108"/>
      <c r="CG7272" s="102"/>
      <c r="CI7272" s="45"/>
    </row>
    <row r="7273" spans="37:87" ht="13" customHeight="1">
      <c r="AK7273" s="114"/>
      <c r="AL7273" s="41"/>
      <c r="AM7273" s="41"/>
      <c r="AN7273" s="41"/>
      <c r="AO7273" s="41"/>
      <c r="AP7273" s="41"/>
      <c r="AQ7273" s="41"/>
      <c r="AR7273" s="41"/>
      <c r="AS7273" s="41"/>
      <c r="AT7273" s="41"/>
      <c r="AU7273" s="41"/>
      <c r="AV7273" s="41"/>
      <c r="AW7273" s="41"/>
      <c r="AX7273" s="41"/>
      <c r="AY7273" s="41"/>
      <c r="AZ7273" s="41"/>
      <c r="BA7273" s="41"/>
      <c r="BB7273" s="41"/>
      <c r="BC7273" s="41"/>
      <c r="BD7273" s="41"/>
      <c r="BE7273" s="41"/>
      <c r="BF7273" s="41"/>
      <c r="BG7273" s="41"/>
      <c r="BH7273" s="41"/>
      <c r="BI7273" s="41"/>
      <c r="BJ7273" s="41"/>
      <c r="BK7273" s="41"/>
      <c r="BL7273" s="41"/>
      <c r="BM7273" s="41"/>
      <c r="BN7273" s="41"/>
      <c r="BO7273" s="41"/>
      <c r="BP7273" s="108"/>
      <c r="CG7273" s="102"/>
      <c r="CI7273" s="45"/>
    </row>
    <row r="7274" spans="37:87" ht="13" customHeight="1">
      <c r="AK7274" s="114"/>
      <c r="AL7274" s="41"/>
      <c r="AM7274" s="41"/>
      <c r="AN7274" s="41"/>
      <c r="AO7274" s="41"/>
      <c r="AP7274" s="41"/>
      <c r="AQ7274" s="41"/>
      <c r="AR7274" s="41"/>
      <c r="AS7274" s="41"/>
      <c r="AT7274" s="41"/>
      <c r="AU7274" s="41"/>
      <c r="AV7274" s="41"/>
      <c r="AW7274" s="41"/>
      <c r="AX7274" s="41"/>
      <c r="AY7274" s="41"/>
      <c r="AZ7274" s="41"/>
      <c r="BA7274" s="41"/>
      <c r="BB7274" s="41"/>
      <c r="BC7274" s="41"/>
      <c r="BD7274" s="41"/>
      <c r="BE7274" s="41"/>
      <c r="BF7274" s="41"/>
      <c r="BG7274" s="41"/>
      <c r="BH7274" s="41"/>
      <c r="BI7274" s="41"/>
      <c r="BJ7274" s="41"/>
      <c r="BK7274" s="41"/>
      <c r="BL7274" s="41"/>
      <c r="BM7274" s="41"/>
      <c r="BN7274" s="41"/>
      <c r="BO7274" s="41"/>
      <c r="BP7274" s="108"/>
      <c r="CG7274" s="102"/>
      <c r="CI7274" s="45"/>
    </row>
    <row r="7275" spans="37:87" ht="13" customHeight="1">
      <c r="AK7275" s="114"/>
      <c r="AL7275" s="41"/>
      <c r="AM7275" s="41"/>
      <c r="AN7275" s="41"/>
      <c r="AO7275" s="41"/>
      <c r="AP7275" s="41"/>
      <c r="AQ7275" s="41"/>
      <c r="AR7275" s="41"/>
      <c r="AS7275" s="41"/>
      <c r="AT7275" s="41"/>
      <c r="AU7275" s="41"/>
      <c r="AV7275" s="41"/>
      <c r="AW7275" s="41"/>
      <c r="AX7275" s="41"/>
      <c r="AY7275" s="41"/>
      <c r="AZ7275" s="41"/>
      <c r="BA7275" s="41"/>
      <c r="BB7275" s="41"/>
      <c r="BC7275" s="41"/>
      <c r="BD7275" s="41"/>
      <c r="BE7275" s="41"/>
      <c r="BF7275" s="41"/>
      <c r="BG7275" s="41"/>
      <c r="BH7275" s="41"/>
      <c r="BI7275" s="41"/>
      <c r="BJ7275" s="41"/>
      <c r="BK7275" s="41"/>
      <c r="BL7275" s="41"/>
      <c r="BM7275" s="41"/>
      <c r="BN7275" s="41"/>
      <c r="BO7275" s="41"/>
      <c r="BP7275" s="108"/>
      <c r="CG7275" s="102"/>
      <c r="CI7275" s="45"/>
    </row>
    <row r="7276" spans="37:87" ht="13" customHeight="1">
      <c r="AK7276" s="114"/>
      <c r="AL7276" s="41"/>
      <c r="AM7276" s="41"/>
      <c r="AN7276" s="41"/>
      <c r="AO7276" s="41"/>
      <c r="AP7276" s="41"/>
      <c r="AQ7276" s="41"/>
      <c r="AR7276" s="41"/>
      <c r="AS7276" s="41"/>
      <c r="AT7276" s="41"/>
      <c r="AU7276" s="41"/>
      <c r="AV7276" s="41"/>
      <c r="AW7276" s="41"/>
      <c r="AX7276" s="41"/>
      <c r="AY7276" s="41"/>
      <c r="AZ7276" s="41"/>
      <c r="BA7276" s="41"/>
      <c r="BB7276" s="41"/>
      <c r="BC7276" s="41"/>
      <c r="BD7276" s="41"/>
      <c r="BE7276" s="41"/>
      <c r="BF7276" s="41"/>
      <c r="BG7276" s="41"/>
      <c r="BH7276" s="41"/>
      <c r="BI7276" s="41"/>
      <c r="BJ7276" s="41"/>
      <c r="BK7276" s="41"/>
      <c r="BL7276" s="41"/>
      <c r="BM7276" s="41"/>
      <c r="BN7276" s="41"/>
      <c r="BO7276" s="41"/>
      <c r="BP7276" s="108"/>
      <c r="CG7276" s="102"/>
      <c r="CI7276" s="45"/>
    </row>
    <row r="7277" spans="37:87" ht="13" customHeight="1">
      <c r="AK7277" s="114"/>
      <c r="AL7277" s="41"/>
      <c r="AM7277" s="41"/>
      <c r="AN7277" s="41"/>
      <c r="AO7277" s="41"/>
      <c r="AP7277" s="41"/>
      <c r="AQ7277" s="41"/>
      <c r="AR7277" s="41"/>
      <c r="AS7277" s="41"/>
      <c r="AT7277" s="41"/>
      <c r="AU7277" s="41"/>
      <c r="AV7277" s="41"/>
      <c r="AW7277" s="41"/>
      <c r="AX7277" s="41"/>
      <c r="AY7277" s="41"/>
      <c r="AZ7277" s="41"/>
      <c r="BA7277" s="41"/>
      <c r="BB7277" s="41"/>
      <c r="BC7277" s="41"/>
      <c r="BD7277" s="41"/>
      <c r="BE7277" s="41"/>
      <c r="BF7277" s="41"/>
      <c r="BG7277" s="41"/>
      <c r="BH7277" s="41"/>
      <c r="BI7277" s="41"/>
      <c r="BJ7277" s="41"/>
      <c r="BK7277" s="41"/>
      <c r="BL7277" s="41"/>
      <c r="BM7277" s="41"/>
      <c r="BN7277" s="41"/>
      <c r="BO7277" s="41"/>
      <c r="BP7277" s="108"/>
      <c r="CG7277" s="102"/>
      <c r="CI7277" s="45"/>
    </row>
    <row r="7278" spans="37:87" ht="13" customHeight="1">
      <c r="AK7278" s="114"/>
      <c r="AL7278" s="41"/>
      <c r="AM7278" s="41"/>
      <c r="AN7278" s="41"/>
      <c r="AO7278" s="41"/>
      <c r="AP7278" s="41"/>
      <c r="AQ7278" s="41"/>
      <c r="AR7278" s="41"/>
      <c r="AS7278" s="41"/>
      <c r="AT7278" s="41"/>
      <c r="AU7278" s="41"/>
      <c r="AV7278" s="41"/>
      <c r="AW7278" s="41"/>
      <c r="AX7278" s="41"/>
      <c r="AY7278" s="41"/>
      <c r="AZ7278" s="41"/>
      <c r="BA7278" s="41"/>
      <c r="BB7278" s="41"/>
      <c r="BC7278" s="41"/>
      <c r="BD7278" s="41"/>
      <c r="BE7278" s="41"/>
      <c r="BF7278" s="41"/>
      <c r="BG7278" s="41"/>
      <c r="BH7278" s="41"/>
      <c r="BI7278" s="41"/>
      <c r="BJ7278" s="41"/>
      <c r="BK7278" s="41"/>
      <c r="BL7278" s="41"/>
      <c r="BM7278" s="41"/>
      <c r="BN7278" s="41"/>
      <c r="BO7278" s="41"/>
      <c r="BP7278" s="108"/>
      <c r="CG7278" s="102"/>
      <c r="CI7278" s="45"/>
    </row>
    <row r="7279" spans="37:87" ht="13" customHeight="1">
      <c r="AK7279" s="114"/>
      <c r="AL7279" s="41"/>
      <c r="AM7279" s="41"/>
      <c r="AN7279" s="41"/>
      <c r="AO7279" s="41"/>
      <c r="AP7279" s="41"/>
      <c r="AQ7279" s="41"/>
      <c r="AR7279" s="41"/>
      <c r="AS7279" s="41"/>
      <c r="AT7279" s="41"/>
      <c r="AU7279" s="41"/>
      <c r="AV7279" s="41"/>
      <c r="AW7279" s="41"/>
      <c r="AX7279" s="41"/>
      <c r="AY7279" s="41"/>
      <c r="AZ7279" s="41"/>
      <c r="BA7279" s="41"/>
      <c r="BB7279" s="41"/>
      <c r="BC7279" s="41"/>
      <c r="BD7279" s="41"/>
      <c r="BE7279" s="41"/>
      <c r="BF7279" s="41"/>
      <c r="BG7279" s="41"/>
      <c r="BH7279" s="41"/>
      <c r="BI7279" s="41"/>
      <c r="BJ7279" s="41"/>
      <c r="BK7279" s="41"/>
      <c r="BL7279" s="41"/>
      <c r="BM7279" s="41"/>
      <c r="BN7279" s="41"/>
      <c r="BO7279" s="41"/>
      <c r="BP7279" s="108"/>
      <c r="CG7279" s="102"/>
      <c r="CI7279" s="45"/>
    </row>
    <row r="7280" spans="37:87" ht="13" customHeight="1">
      <c r="AK7280" s="114"/>
      <c r="AL7280" s="41"/>
      <c r="AM7280" s="41"/>
      <c r="AN7280" s="41"/>
      <c r="AO7280" s="41"/>
      <c r="AP7280" s="41"/>
      <c r="AQ7280" s="41"/>
      <c r="AR7280" s="41"/>
      <c r="AS7280" s="41"/>
      <c r="AT7280" s="41"/>
      <c r="AU7280" s="41"/>
      <c r="AV7280" s="41"/>
      <c r="AW7280" s="41"/>
      <c r="AX7280" s="41"/>
      <c r="AY7280" s="41"/>
      <c r="AZ7280" s="41"/>
      <c r="BA7280" s="41"/>
      <c r="BB7280" s="41"/>
      <c r="BC7280" s="41"/>
      <c r="BD7280" s="41"/>
      <c r="BE7280" s="41"/>
      <c r="BF7280" s="41"/>
      <c r="BG7280" s="41"/>
      <c r="BH7280" s="41"/>
      <c r="BI7280" s="41"/>
      <c r="BJ7280" s="41"/>
      <c r="BK7280" s="41"/>
      <c r="BL7280" s="41"/>
      <c r="BM7280" s="41"/>
      <c r="BN7280" s="41"/>
      <c r="BO7280" s="41"/>
      <c r="BP7280" s="108"/>
      <c r="CG7280" s="102"/>
      <c r="CI7280" s="45"/>
    </row>
    <row r="7281" spans="37:87" ht="13" customHeight="1">
      <c r="AK7281" s="114"/>
      <c r="AL7281" s="41"/>
      <c r="AM7281" s="41"/>
      <c r="AN7281" s="41"/>
      <c r="AO7281" s="41"/>
      <c r="AP7281" s="41"/>
      <c r="AQ7281" s="41"/>
      <c r="AR7281" s="41"/>
      <c r="AS7281" s="41"/>
      <c r="AT7281" s="41"/>
      <c r="AU7281" s="41"/>
      <c r="AV7281" s="41"/>
      <c r="AW7281" s="41"/>
      <c r="AX7281" s="41"/>
      <c r="AY7281" s="41"/>
      <c r="AZ7281" s="41"/>
      <c r="BA7281" s="41"/>
      <c r="BB7281" s="41"/>
      <c r="BC7281" s="41"/>
      <c r="BD7281" s="41"/>
      <c r="BE7281" s="41"/>
      <c r="BF7281" s="41"/>
      <c r="BG7281" s="41"/>
      <c r="BH7281" s="41"/>
      <c r="BI7281" s="41"/>
      <c r="BJ7281" s="41"/>
      <c r="BK7281" s="41"/>
      <c r="BL7281" s="41"/>
      <c r="BM7281" s="41"/>
      <c r="BN7281" s="41"/>
      <c r="BO7281" s="41"/>
      <c r="BP7281" s="108"/>
      <c r="CG7281" s="102"/>
      <c r="CI7281" s="45"/>
    </row>
    <row r="7282" spans="37:87" ht="13" customHeight="1">
      <c r="AK7282" s="114"/>
      <c r="AL7282" s="41"/>
      <c r="AM7282" s="41"/>
      <c r="AN7282" s="41"/>
      <c r="AO7282" s="41"/>
      <c r="AP7282" s="41"/>
      <c r="AQ7282" s="41"/>
      <c r="AR7282" s="41"/>
      <c r="AS7282" s="41"/>
      <c r="AT7282" s="41"/>
      <c r="AU7282" s="41"/>
      <c r="AV7282" s="41"/>
      <c r="AW7282" s="41"/>
      <c r="AX7282" s="41"/>
      <c r="AY7282" s="41"/>
      <c r="AZ7282" s="41"/>
      <c r="BA7282" s="41"/>
      <c r="BB7282" s="41"/>
      <c r="BC7282" s="41"/>
      <c r="BD7282" s="41"/>
      <c r="BE7282" s="41"/>
      <c r="BF7282" s="41"/>
      <c r="BG7282" s="41"/>
      <c r="BH7282" s="41"/>
      <c r="BI7282" s="41"/>
      <c r="BJ7282" s="41"/>
      <c r="BK7282" s="41"/>
      <c r="BL7282" s="41"/>
      <c r="BM7282" s="41"/>
      <c r="BN7282" s="41"/>
      <c r="BO7282" s="41"/>
      <c r="BP7282" s="108"/>
      <c r="CG7282" s="102"/>
      <c r="CI7282" s="45"/>
    </row>
    <row r="7283" spans="37:87" ht="13" customHeight="1">
      <c r="AK7283" s="114"/>
      <c r="AL7283" s="41"/>
      <c r="AM7283" s="41"/>
      <c r="AN7283" s="41"/>
      <c r="AO7283" s="41"/>
      <c r="AP7283" s="41"/>
      <c r="AQ7283" s="41"/>
      <c r="AR7283" s="41"/>
      <c r="AS7283" s="41"/>
      <c r="AT7283" s="41"/>
      <c r="AU7283" s="41"/>
      <c r="AV7283" s="41"/>
      <c r="AW7283" s="41"/>
      <c r="AX7283" s="41"/>
      <c r="AY7283" s="41"/>
      <c r="AZ7283" s="41"/>
      <c r="BA7283" s="41"/>
      <c r="BB7283" s="41"/>
      <c r="BC7283" s="41"/>
      <c r="BD7283" s="41"/>
      <c r="BE7283" s="41"/>
      <c r="BF7283" s="41"/>
      <c r="BG7283" s="41"/>
      <c r="BH7283" s="41"/>
      <c r="BI7283" s="41"/>
      <c r="BJ7283" s="41"/>
      <c r="BK7283" s="41"/>
      <c r="BL7283" s="41"/>
      <c r="BM7283" s="41"/>
      <c r="BN7283" s="41"/>
      <c r="BO7283" s="41"/>
      <c r="BP7283" s="108"/>
      <c r="CG7283" s="102"/>
      <c r="CI7283" s="45"/>
    </row>
    <row r="7284" spans="37:87" ht="13" customHeight="1">
      <c r="AK7284" s="114"/>
      <c r="AL7284" s="41"/>
      <c r="AM7284" s="41"/>
      <c r="AN7284" s="41"/>
      <c r="AO7284" s="41"/>
      <c r="AP7284" s="41"/>
      <c r="AQ7284" s="41"/>
      <c r="AR7284" s="41"/>
      <c r="AS7284" s="41"/>
      <c r="AT7284" s="41"/>
      <c r="AU7284" s="41"/>
      <c r="AV7284" s="41"/>
      <c r="AW7284" s="41"/>
      <c r="AX7284" s="41"/>
      <c r="AY7284" s="41"/>
      <c r="AZ7284" s="41"/>
      <c r="BA7284" s="41"/>
      <c r="BB7284" s="41"/>
      <c r="BC7284" s="41"/>
      <c r="BD7284" s="41"/>
      <c r="BE7284" s="41"/>
      <c r="BF7284" s="41"/>
      <c r="BG7284" s="41"/>
      <c r="BH7284" s="41"/>
      <c r="BI7284" s="41"/>
      <c r="BJ7284" s="41"/>
      <c r="BK7284" s="41"/>
      <c r="BL7284" s="41"/>
      <c r="BM7284" s="41"/>
      <c r="BN7284" s="41"/>
      <c r="BO7284" s="41"/>
      <c r="BP7284" s="108"/>
      <c r="CG7284" s="102"/>
      <c r="CI7284" s="45"/>
    </row>
    <row r="7285" spans="37:87" ht="13" customHeight="1">
      <c r="AK7285" s="114"/>
      <c r="AL7285" s="41"/>
      <c r="AM7285" s="41"/>
      <c r="AN7285" s="41"/>
      <c r="AO7285" s="41"/>
      <c r="AP7285" s="41"/>
      <c r="AQ7285" s="41"/>
      <c r="AR7285" s="41"/>
      <c r="AS7285" s="41"/>
      <c r="AT7285" s="41"/>
      <c r="AU7285" s="41"/>
      <c r="AV7285" s="41"/>
      <c r="AW7285" s="41"/>
      <c r="AX7285" s="41"/>
      <c r="AY7285" s="41"/>
      <c r="AZ7285" s="41"/>
      <c r="BA7285" s="41"/>
      <c r="BB7285" s="41"/>
      <c r="BC7285" s="41"/>
      <c r="BD7285" s="41"/>
      <c r="BE7285" s="41"/>
      <c r="BF7285" s="41"/>
      <c r="BG7285" s="41"/>
      <c r="BH7285" s="41"/>
      <c r="BI7285" s="41"/>
      <c r="BJ7285" s="41"/>
      <c r="BK7285" s="41"/>
      <c r="BL7285" s="41"/>
      <c r="BM7285" s="41"/>
      <c r="BN7285" s="41"/>
      <c r="BO7285" s="41"/>
      <c r="BP7285" s="108"/>
      <c r="CG7285" s="102"/>
      <c r="CI7285" s="45"/>
    </row>
    <row r="7286" spans="37:87" ht="13" customHeight="1">
      <c r="AK7286" s="114"/>
      <c r="AL7286" s="41"/>
      <c r="AM7286" s="41"/>
      <c r="AN7286" s="41"/>
      <c r="AO7286" s="41"/>
      <c r="AP7286" s="41"/>
      <c r="AQ7286" s="41"/>
      <c r="AR7286" s="41"/>
      <c r="AS7286" s="41"/>
      <c r="AT7286" s="41"/>
      <c r="AU7286" s="41"/>
      <c r="AV7286" s="41"/>
      <c r="AW7286" s="41"/>
      <c r="AX7286" s="41"/>
      <c r="AY7286" s="41"/>
      <c r="AZ7286" s="41"/>
      <c r="BA7286" s="41"/>
      <c r="BB7286" s="41"/>
      <c r="BC7286" s="41"/>
      <c r="BD7286" s="41"/>
      <c r="BE7286" s="41"/>
      <c r="BF7286" s="41"/>
      <c r="BG7286" s="41"/>
      <c r="BH7286" s="41"/>
      <c r="BI7286" s="41"/>
      <c r="BJ7286" s="41"/>
      <c r="BK7286" s="41"/>
      <c r="BL7286" s="41"/>
      <c r="BM7286" s="41"/>
      <c r="BN7286" s="41"/>
      <c r="BO7286" s="41"/>
      <c r="BP7286" s="108"/>
      <c r="CG7286" s="102"/>
      <c r="CI7286" s="45"/>
    </row>
    <row r="7287" spans="37:87" ht="13" customHeight="1">
      <c r="AK7287" s="114"/>
      <c r="AL7287" s="41"/>
      <c r="AM7287" s="41"/>
      <c r="AN7287" s="41"/>
      <c r="AO7287" s="41"/>
      <c r="AP7287" s="41"/>
      <c r="AQ7287" s="41"/>
      <c r="AR7287" s="41"/>
      <c r="AS7287" s="41"/>
      <c r="AT7287" s="41"/>
      <c r="AU7287" s="41"/>
      <c r="AV7287" s="41"/>
      <c r="AW7287" s="41"/>
      <c r="AX7287" s="41"/>
      <c r="AY7287" s="41"/>
      <c r="AZ7287" s="41"/>
      <c r="BA7287" s="41"/>
      <c r="BB7287" s="41"/>
      <c r="BC7287" s="41"/>
      <c r="BD7287" s="41"/>
      <c r="BE7287" s="41"/>
      <c r="BF7287" s="41"/>
      <c r="BG7287" s="41"/>
      <c r="BH7287" s="41"/>
      <c r="BI7287" s="41"/>
      <c r="BJ7287" s="41"/>
      <c r="BK7287" s="41"/>
      <c r="BL7287" s="41"/>
      <c r="BM7287" s="41"/>
      <c r="BN7287" s="41"/>
      <c r="BO7287" s="41"/>
      <c r="BP7287" s="108"/>
      <c r="CG7287" s="102"/>
      <c r="CI7287" s="45"/>
    </row>
    <row r="7288" spans="37:87" ht="13" customHeight="1">
      <c r="AK7288" s="114"/>
      <c r="AL7288" s="41"/>
      <c r="AM7288" s="41"/>
      <c r="AN7288" s="41"/>
      <c r="AO7288" s="41"/>
      <c r="AP7288" s="41"/>
      <c r="AQ7288" s="41"/>
      <c r="AR7288" s="41"/>
      <c r="AS7288" s="41"/>
      <c r="AT7288" s="41"/>
      <c r="AU7288" s="41"/>
      <c r="AV7288" s="41"/>
      <c r="AW7288" s="41"/>
      <c r="AX7288" s="41"/>
      <c r="AY7288" s="41"/>
      <c r="AZ7288" s="41"/>
      <c r="BA7288" s="41"/>
      <c r="BB7288" s="41"/>
      <c r="BC7288" s="41"/>
      <c r="BD7288" s="41"/>
      <c r="BE7288" s="41"/>
      <c r="BF7288" s="41"/>
      <c r="BG7288" s="41"/>
      <c r="BH7288" s="41"/>
      <c r="BI7288" s="41"/>
      <c r="BJ7288" s="41"/>
      <c r="BK7288" s="41"/>
      <c r="BL7288" s="41"/>
      <c r="BM7288" s="41"/>
      <c r="BN7288" s="41"/>
      <c r="BO7288" s="41"/>
      <c r="BP7288" s="108"/>
      <c r="CG7288" s="102"/>
      <c r="CI7288" s="45"/>
    </row>
    <row r="7289" spans="37:87" ht="13" customHeight="1">
      <c r="AK7289" s="114"/>
      <c r="AL7289" s="41"/>
      <c r="AM7289" s="41"/>
      <c r="AN7289" s="41"/>
      <c r="AO7289" s="41"/>
      <c r="AP7289" s="41"/>
      <c r="AQ7289" s="41"/>
      <c r="AR7289" s="41"/>
      <c r="AS7289" s="41"/>
      <c r="AT7289" s="41"/>
      <c r="AU7289" s="41"/>
      <c r="AV7289" s="41"/>
      <c r="AW7289" s="41"/>
      <c r="AX7289" s="41"/>
      <c r="AY7289" s="41"/>
      <c r="AZ7289" s="41"/>
      <c r="BA7289" s="41"/>
      <c r="BB7289" s="41"/>
      <c r="BC7289" s="41"/>
      <c r="BD7289" s="41"/>
      <c r="BE7289" s="41"/>
      <c r="BF7289" s="41"/>
      <c r="BG7289" s="41"/>
      <c r="BH7289" s="41"/>
      <c r="BI7289" s="41"/>
      <c r="BJ7289" s="41"/>
      <c r="BK7289" s="41"/>
      <c r="BL7289" s="41"/>
      <c r="BM7289" s="41"/>
      <c r="BN7289" s="41"/>
      <c r="BO7289" s="41"/>
      <c r="BP7289" s="108"/>
      <c r="CG7289" s="102"/>
      <c r="CI7289" s="45"/>
    </row>
    <row r="7290" spans="37:87" ht="13" customHeight="1">
      <c r="AK7290" s="114"/>
      <c r="AL7290" s="41"/>
      <c r="AM7290" s="41"/>
      <c r="AN7290" s="41"/>
      <c r="AO7290" s="41"/>
      <c r="AP7290" s="41"/>
      <c r="AQ7290" s="41"/>
      <c r="AR7290" s="41"/>
      <c r="AS7290" s="41"/>
      <c r="AT7290" s="41"/>
      <c r="AU7290" s="41"/>
      <c r="AV7290" s="41"/>
      <c r="AW7290" s="41"/>
      <c r="AX7290" s="41"/>
      <c r="AY7290" s="41"/>
      <c r="AZ7290" s="41"/>
      <c r="BA7290" s="41"/>
      <c r="BB7290" s="41"/>
      <c r="BC7290" s="41"/>
      <c r="BD7290" s="41"/>
      <c r="BE7290" s="41"/>
      <c r="BF7290" s="41"/>
      <c r="BG7290" s="41"/>
      <c r="BH7290" s="41"/>
      <c r="BI7290" s="41"/>
      <c r="BJ7290" s="41"/>
      <c r="BK7290" s="41"/>
      <c r="BL7290" s="41"/>
      <c r="BM7290" s="41"/>
      <c r="BN7290" s="41"/>
      <c r="BO7290" s="41"/>
      <c r="BP7290" s="108"/>
      <c r="CG7290" s="102"/>
      <c r="CI7290" s="45"/>
    </row>
    <row r="7291" spans="37:87" ht="13" customHeight="1">
      <c r="AK7291" s="114"/>
      <c r="AL7291" s="41"/>
      <c r="AM7291" s="41"/>
      <c r="AN7291" s="41"/>
      <c r="AO7291" s="41"/>
      <c r="AP7291" s="41"/>
      <c r="AQ7291" s="41"/>
      <c r="AR7291" s="41"/>
      <c r="AS7291" s="41"/>
      <c r="AT7291" s="41"/>
      <c r="AU7291" s="41"/>
      <c r="AV7291" s="41"/>
      <c r="AW7291" s="41"/>
      <c r="AX7291" s="41"/>
      <c r="AY7291" s="41"/>
      <c r="AZ7291" s="41"/>
      <c r="BA7291" s="41"/>
      <c r="BB7291" s="41"/>
      <c r="BC7291" s="41"/>
      <c r="BD7291" s="41"/>
      <c r="BE7291" s="41"/>
      <c r="BF7291" s="41"/>
      <c r="BG7291" s="41"/>
      <c r="BH7291" s="41"/>
      <c r="BI7291" s="41"/>
      <c r="BJ7291" s="41"/>
      <c r="BK7291" s="41"/>
      <c r="BL7291" s="41"/>
      <c r="BM7291" s="41"/>
      <c r="BN7291" s="41"/>
      <c r="BO7291" s="41"/>
      <c r="BP7291" s="108"/>
      <c r="CG7291" s="102"/>
      <c r="CI7291" s="45"/>
    </row>
    <row r="7292" spans="37:87" ht="13" customHeight="1">
      <c r="AK7292" s="114"/>
      <c r="AL7292" s="41"/>
      <c r="AM7292" s="41"/>
      <c r="AN7292" s="41"/>
      <c r="AO7292" s="41"/>
      <c r="AP7292" s="41"/>
      <c r="AQ7292" s="41"/>
      <c r="AR7292" s="41"/>
      <c r="AS7292" s="41"/>
      <c r="AT7292" s="41"/>
      <c r="AU7292" s="41"/>
      <c r="AV7292" s="41"/>
      <c r="AW7292" s="41"/>
      <c r="AX7292" s="41"/>
      <c r="AY7292" s="41"/>
      <c r="AZ7292" s="41"/>
      <c r="BA7292" s="41"/>
      <c r="BB7292" s="41"/>
      <c r="BC7292" s="41"/>
      <c r="BD7292" s="41"/>
      <c r="BE7292" s="41"/>
      <c r="BF7292" s="41"/>
      <c r="BG7292" s="41"/>
      <c r="BH7292" s="41"/>
      <c r="BI7292" s="41"/>
      <c r="BJ7292" s="41"/>
      <c r="BK7292" s="41"/>
      <c r="BL7292" s="41"/>
      <c r="BM7292" s="41"/>
      <c r="BN7292" s="41"/>
      <c r="BO7292" s="41"/>
      <c r="BP7292" s="108"/>
      <c r="CG7292" s="102"/>
      <c r="CI7292" s="45"/>
    </row>
    <row r="7293" spans="37:87" ht="13" customHeight="1">
      <c r="AK7293" s="114"/>
      <c r="AL7293" s="41"/>
      <c r="AM7293" s="41"/>
      <c r="AN7293" s="41"/>
      <c r="AO7293" s="41"/>
      <c r="AP7293" s="41"/>
      <c r="AQ7293" s="41"/>
      <c r="AR7293" s="41"/>
      <c r="AS7293" s="41"/>
      <c r="AT7293" s="41"/>
      <c r="AU7293" s="41"/>
      <c r="AV7293" s="41"/>
      <c r="AW7293" s="41"/>
      <c r="AX7293" s="41"/>
      <c r="AY7293" s="41"/>
      <c r="AZ7293" s="41"/>
      <c r="BA7293" s="41"/>
      <c r="BB7293" s="41"/>
      <c r="BC7293" s="41"/>
      <c r="BD7293" s="41"/>
      <c r="BE7293" s="41"/>
      <c r="BF7293" s="41"/>
      <c r="BG7293" s="41"/>
      <c r="BH7293" s="41"/>
      <c r="BI7293" s="41"/>
      <c r="BJ7293" s="41"/>
      <c r="BK7293" s="41"/>
      <c r="BL7293" s="41"/>
      <c r="BM7293" s="41"/>
      <c r="BN7293" s="41"/>
      <c r="BO7293" s="41"/>
      <c r="BP7293" s="108"/>
      <c r="CG7293" s="102"/>
      <c r="CI7293" s="45"/>
    </row>
    <row r="7294" spans="37:87" ht="13" customHeight="1">
      <c r="AK7294" s="114"/>
      <c r="AL7294" s="41"/>
      <c r="AM7294" s="41"/>
      <c r="AN7294" s="41"/>
      <c r="AO7294" s="41"/>
      <c r="AP7294" s="41"/>
      <c r="AQ7294" s="41"/>
      <c r="AR7294" s="41"/>
      <c r="AS7294" s="41"/>
      <c r="AT7294" s="41"/>
      <c r="AU7294" s="41"/>
      <c r="AV7294" s="41"/>
      <c r="AW7294" s="41"/>
      <c r="AX7294" s="41"/>
      <c r="AY7294" s="41"/>
      <c r="AZ7294" s="41"/>
      <c r="BA7294" s="41"/>
      <c r="BB7294" s="41"/>
      <c r="BC7294" s="41"/>
      <c r="BD7294" s="41"/>
      <c r="BE7294" s="41"/>
      <c r="BF7294" s="41"/>
      <c r="BG7294" s="41"/>
      <c r="BH7294" s="41"/>
      <c r="BI7294" s="41"/>
      <c r="BJ7294" s="41"/>
      <c r="BK7294" s="41"/>
      <c r="BL7294" s="41"/>
      <c r="BM7294" s="41"/>
      <c r="BN7294" s="41"/>
      <c r="BO7294" s="41"/>
      <c r="BP7294" s="108"/>
      <c r="CG7294" s="102"/>
      <c r="CI7294" s="45"/>
    </row>
    <row r="7295" spans="37:87" ht="13" customHeight="1">
      <c r="AK7295" s="114"/>
      <c r="AL7295" s="41"/>
      <c r="AM7295" s="41"/>
      <c r="AN7295" s="41"/>
      <c r="AO7295" s="41"/>
      <c r="AP7295" s="41"/>
      <c r="AQ7295" s="41"/>
      <c r="AR7295" s="41"/>
      <c r="AS7295" s="41"/>
      <c r="AT7295" s="41"/>
      <c r="AU7295" s="41"/>
      <c r="AV7295" s="41"/>
      <c r="AW7295" s="41"/>
      <c r="AX7295" s="41"/>
      <c r="AY7295" s="41"/>
      <c r="AZ7295" s="41"/>
      <c r="BA7295" s="41"/>
      <c r="BB7295" s="41"/>
      <c r="BC7295" s="41"/>
      <c r="BD7295" s="41"/>
      <c r="BE7295" s="41"/>
      <c r="BF7295" s="41"/>
      <c r="BG7295" s="41"/>
      <c r="BH7295" s="41"/>
      <c r="BI7295" s="41"/>
      <c r="BJ7295" s="41"/>
      <c r="BK7295" s="41"/>
      <c r="BL7295" s="41"/>
      <c r="BM7295" s="41"/>
      <c r="BN7295" s="41"/>
      <c r="BO7295" s="41"/>
      <c r="BP7295" s="108"/>
      <c r="CG7295" s="102"/>
      <c r="CI7295" s="45"/>
    </row>
    <row r="7296" spans="37:87" ht="13" customHeight="1">
      <c r="AK7296" s="114"/>
      <c r="AL7296" s="41"/>
      <c r="AM7296" s="41"/>
      <c r="AN7296" s="41"/>
      <c r="AO7296" s="41"/>
      <c r="AP7296" s="41"/>
      <c r="AQ7296" s="41"/>
      <c r="AR7296" s="41"/>
      <c r="AS7296" s="41"/>
      <c r="AT7296" s="41"/>
      <c r="AU7296" s="41"/>
      <c r="AV7296" s="41"/>
      <c r="AW7296" s="41"/>
      <c r="AX7296" s="41"/>
      <c r="AY7296" s="41"/>
      <c r="AZ7296" s="41"/>
      <c r="BA7296" s="41"/>
      <c r="BB7296" s="41"/>
      <c r="BC7296" s="41"/>
      <c r="BD7296" s="41"/>
      <c r="BE7296" s="41"/>
      <c r="BF7296" s="41"/>
      <c r="BG7296" s="41"/>
      <c r="BH7296" s="41"/>
      <c r="BI7296" s="41"/>
      <c r="BJ7296" s="41"/>
      <c r="BK7296" s="41"/>
      <c r="BL7296" s="41"/>
      <c r="BM7296" s="41"/>
      <c r="BN7296" s="41"/>
      <c r="BO7296" s="41"/>
      <c r="BP7296" s="108"/>
      <c r="CG7296" s="102"/>
      <c r="CI7296" s="45"/>
    </row>
    <row r="7297" spans="37:87" ht="13" customHeight="1">
      <c r="AK7297" s="114"/>
      <c r="AL7297" s="41"/>
      <c r="AM7297" s="41"/>
      <c r="AN7297" s="41"/>
      <c r="AO7297" s="41"/>
      <c r="AP7297" s="41"/>
      <c r="AQ7297" s="41"/>
      <c r="AR7297" s="41"/>
      <c r="AS7297" s="41"/>
      <c r="AT7297" s="41"/>
      <c r="AU7297" s="41"/>
      <c r="AV7297" s="41"/>
      <c r="AW7297" s="41"/>
      <c r="AX7297" s="41"/>
      <c r="AY7297" s="41"/>
      <c r="AZ7297" s="41"/>
      <c r="BA7297" s="41"/>
      <c r="BB7297" s="41"/>
      <c r="BC7297" s="41"/>
      <c r="BD7297" s="41"/>
      <c r="BE7297" s="41"/>
      <c r="BF7297" s="41"/>
      <c r="BG7297" s="41"/>
      <c r="BH7297" s="41"/>
      <c r="BI7297" s="41"/>
      <c r="BJ7297" s="41"/>
      <c r="BK7297" s="41"/>
      <c r="BL7297" s="41"/>
      <c r="BM7297" s="41"/>
      <c r="BN7297" s="41"/>
      <c r="BO7297" s="41"/>
      <c r="BP7297" s="108"/>
      <c r="CG7297" s="102"/>
      <c r="CI7297" s="45"/>
    </row>
    <row r="7298" spans="37:87" ht="13" customHeight="1">
      <c r="AK7298" s="114"/>
      <c r="AL7298" s="41"/>
      <c r="AM7298" s="41"/>
      <c r="AN7298" s="41"/>
      <c r="AO7298" s="41"/>
      <c r="AP7298" s="41"/>
      <c r="AQ7298" s="41"/>
      <c r="AR7298" s="41"/>
      <c r="AS7298" s="41"/>
      <c r="AT7298" s="41"/>
      <c r="AU7298" s="41"/>
      <c r="AV7298" s="41"/>
      <c r="AW7298" s="41"/>
      <c r="AX7298" s="41"/>
      <c r="AY7298" s="41"/>
      <c r="AZ7298" s="41"/>
      <c r="BA7298" s="41"/>
      <c r="BB7298" s="41"/>
      <c r="BC7298" s="41"/>
      <c r="BD7298" s="41"/>
      <c r="BE7298" s="41"/>
      <c r="BF7298" s="41"/>
      <c r="BG7298" s="41"/>
      <c r="BH7298" s="41"/>
      <c r="BI7298" s="41"/>
      <c r="BJ7298" s="41"/>
      <c r="BK7298" s="41"/>
      <c r="BL7298" s="41"/>
      <c r="BM7298" s="41"/>
      <c r="BN7298" s="41"/>
      <c r="BO7298" s="41"/>
      <c r="BP7298" s="108"/>
      <c r="CG7298" s="102"/>
      <c r="CI7298" s="45"/>
    </row>
    <row r="7299" spans="37:87" ht="13" customHeight="1">
      <c r="AK7299" s="114"/>
      <c r="AL7299" s="41"/>
      <c r="AM7299" s="41"/>
      <c r="AN7299" s="41"/>
      <c r="AO7299" s="41"/>
      <c r="AP7299" s="41"/>
      <c r="AQ7299" s="41"/>
      <c r="AR7299" s="41"/>
      <c r="AS7299" s="41"/>
      <c r="AT7299" s="41"/>
      <c r="AU7299" s="41"/>
      <c r="AV7299" s="41"/>
      <c r="AW7299" s="41"/>
      <c r="AX7299" s="41"/>
      <c r="AY7299" s="41"/>
      <c r="AZ7299" s="41"/>
      <c r="BA7299" s="41"/>
      <c r="BB7299" s="41"/>
      <c r="BC7299" s="41"/>
      <c r="BD7299" s="41"/>
      <c r="BE7299" s="41"/>
      <c r="BF7299" s="41"/>
      <c r="BG7299" s="41"/>
      <c r="BH7299" s="41"/>
      <c r="BI7299" s="41"/>
      <c r="BJ7299" s="41"/>
      <c r="BK7299" s="41"/>
      <c r="BL7299" s="41"/>
      <c r="BM7299" s="41"/>
      <c r="BN7299" s="41"/>
      <c r="BO7299" s="41"/>
      <c r="BP7299" s="108"/>
      <c r="CG7299" s="102"/>
      <c r="CI7299" s="45"/>
    </row>
    <row r="7300" spans="37:87" ht="13" customHeight="1">
      <c r="AK7300" s="114"/>
      <c r="AL7300" s="41"/>
      <c r="AM7300" s="41"/>
      <c r="AN7300" s="41"/>
      <c r="AO7300" s="41"/>
      <c r="AP7300" s="41"/>
      <c r="AQ7300" s="41"/>
      <c r="AR7300" s="41"/>
      <c r="AS7300" s="41"/>
      <c r="AT7300" s="41"/>
      <c r="AU7300" s="41"/>
      <c r="AV7300" s="41"/>
      <c r="AW7300" s="41"/>
      <c r="AX7300" s="41"/>
      <c r="AY7300" s="41"/>
      <c r="AZ7300" s="41"/>
      <c r="BA7300" s="41"/>
      <c r="BB7300" s="41"/>
      <c r="BC7300" s="41"/>
      <c r="BD7300" s="41"/>
      <c r="BE7300" s="41"/>
      <c r="BF7300" s="41"/>
      <c r="BG7300" s="41"/>
      <c r="BH7300" s="41"/>
      <c r="BI7300" s="41"/>
      <c r="BJ7300" s="41"/>
      <c r="BK7300" s="41"/>
      <c r="BL7300" s="41"/>
      <c r="BM7300" s="41"/>
      <c r="BN7300" s="41"/>
      <c r="BO7300" s="41"/>
      <c r="BP7300" s="108"/>
      <c r="CG7300" s="102"/>
      <c r="CI7300" s="45"/>
    </row>
    <row r="7301" spans="37:87" ht="13" customHeight="1">
      <c r="AK7301" s="114"/>
      <c r="AL7301" s="41"/>
      <c r="AM7301" s="41"/>
      <c r="AN7301" s="41"/>
      <c r="AO7301" s="41"/>
      <c r="AP7301" s="41"/>
      <c r="AQ7301" s="41"/>
      <c r="AR7301" s="41"/>
      <c r="AS7301" s="41"/>
      <c r="AT7301" s="41"/>
      <c r="AU7301" s="41"/>
      <c r="AV7301" s="41"/>
      <c r="AW7301" s="41"/>
      <c r="AX7301" s="41"/>
      <c r="AY7301" s="41"/>
      <c r="AZ7301" s="41"/>
      <c r="BA7301" s="41"/>
      <c r="BB7301" s="41"/>
      <c r="BC7301" s="41"/>
      <c r="BD7301" s="41"/>
      <c r="BE7301" s="41"/>
      <c r="BF7301" s="41"/>
      <c r="BG7301" s="41"/>
      <c r="BH7301" s="41"/>
      <c r="BI7301" s="41"/>
      <c r="BJ7301" s="41"/>
      <c r="BK7301" s="41"/>
      <c r="BL7301" s="41"/>
      <c r="BM7301" s="41"/>
      <c r="BN7301" s="41"/>
      <c r="BO7301" s="41"/>
      <c r="BP7301" s="108"/>
      <c r="CG7301" s="102"/>
      <c r="CI7301" s="45"/>
    </row>
    <row r="7302" spans="37:87" ht="13" customHeight="1">
      <c r="AK7302" s="114"/>
      <c r="AL7302" s="41"/>
      <c r="AM7302" s="41"/>
      <c r="AN7302" s="41"/>
      <c r="AO7302" s="41"/>
      <c r="AP7302" s="41"/>
      <c r="AQ7302" s="41"/>
      <c r="AR7302" s="41"/>
      <c r="AS7302" s="41"/>
      <c r="AT7302" s="41"/>
      <c r="AU7302" s="41"/>
      <c r="AV7302" s="41"/>
      <c r="AW7302" s="41"/>
      <c r="AX7302" s="41"/>
      <c r="AY7302" s="41"/>
      <c r="AZ7302" s="41"/>
      <c r="BA7302" s="41"/>
      <c r="BB7302" s="41"/>
      <c r="BC7302" s="41"/>
      <c r="BD7302" s="41"/>
      <c r="BE7302" s="41"/>
      <c r="BF7302" s="41"/>
      <c r="BG7302" s="41"/>
      <c r="BH7302" s="41"/>
      <c r="BI7302" s="41"/>
      <c r="BJ7302" s="41"/>
      <c r="BK7302" s="41"/>
      <c r="BL7302" s="41"/>
      <c r="BM7302" s="41"/>
      <c r="BN7302" s="41"/>
      <c r="BO7302" s="41"/>
      <c r="BP7302" s="108"/>
      <c r="CG7302" s="102"/>
      <c r="CI7302" s="45"/>
    </row>
    <row r="7303" spans="37:87" ht="13" customHeight="1">
      <c r="AK7303" s="114"/>
      <c r="AL7303" s="41"/>
      <c r="AM7303" s="41"/>
      <c r="AN7303" s="41"/>
      <c r="AO7303" s="41"/>
      <c r="AP7303" s="41"/>
      <c r="AQ7303" s="41"/>
      <c r="AR7303" s="41"/>
      <c r="AS7303" s="41"/>
      <c r="AT7303" s="41"/>
      <c r="AU7303" s="41"/>
      <c r="AV7303" s="41"/>
      <c r="AW7303" s="41"/>
      <c r="AX7303" s="41"/>
      <c r="AY7303" s="41"/>
      <c r="AZ7303" s="41"/>
      <c r="BA7303" s="41"/>
      <c r="BB7303" s="41"/>
      <c r="BC7303" s="41"/>
      <c r="BD7303" s="41"/>
      <c r="BE7303" s="41"/>
      <c r="BF7303" s="41"/>
      <c r="BG7303" s="41"/>
      <c r="BH7303" s="41"/>
      <c r="BI7303" s="41"/>
      <c r="BJ7303" s="41"/>
      <c r="BK7303" s="41"/>
      <c r="BL7303" s="41"/>
      <c r="BM7303" s="41"/>
      <c r="BN7303" s="41"/>
      <c r="BO7303" s="41"/>
      <c r="BP7303" s="108"/>
      <c r="CG7303" s="102"/>
      <c r="CI7303" s="45"/>
    </row>
    <row r="7304" spans="37:87" ht="13" customHeight="1">
      <c r="AK7304" s="114"/>
      <c r="AL7304" s="41"/>
      <c r="AM7304" s="41"/>
      <c r="AN7304" s="41"/>
      <c r="AO7304" s="41"/>
      <c r="AP7304" s="41"/>
      <c r="AQ7304" s="41"/>
      <c r="AR7304" s="41"/>
      <c r="AS7304" s="41"/>
      <c r="AT7304" s="41"/>
      <c r="AU7304" s="41"/>
      <c r="AV7304" s="41"/>
      <c r="AW7304" s="41"/>
      <c r="AX7304" s="41"/>
      <c r="AY7304" s="41"/>
      <c r="AZ7304" s="41"/>
      <c r="BA7304" s="41"/>
      <c r="BB7304" s="41"/>
      <c r="BC7304" s="41"/>
      <c r="BD7304" s="41"/>
      <c r="BE7304" s="41"/>
      <c r="BF7304" s="41"/>
      <c r="BG7304" s="41"/>
      <c r="BH7304" s="41"/>
      <c r="BI7304" s="41"/>
      <c r="BJ7304" s="41"/>
      <c r="BK7304" s="41"/>
      <c r="BL7304" s="41"/>
      <c r="BM7304" s="41"/>
      <c r="BN7304" s="41"/>
      <c r="BO7304" s="41"/>
      <c r="BP7304" s="108"/>
      <c r="CG7304" s="102"/>
      <c r="CI7304" s="45"/>
    </row>
    <row r="7305" spans="37:87" ht="13" customHeight="1">
      <c r="AK7305" s="114"/>
      <c r="AL7305" s="41"/>
      <c r="AM7305" s="41"/>
      <c r="AN7305" s="41"/>
      <c r="AO7305" s="41"/>
      <c r="AP7305" s="41"/>
      <c r="AQ7305" s="41"/>
      <c r="AR7305" s="41"/>
      <c r="AS7305" s="41"/>
      <c r="AT7305" s="41"/>
      <c r="AU7305" s="41"/>
      <c r="AV7305" s="41"/>
      <c r="AW7305" s="41"/>
      <c r="AX7305" s="41"/>
      <c r="AY7305" s="41"/>
      <c r="AZ7305" s="41"/>
      <c r="BA7305" s="41"/>
      <c r="BB7305" s="41"/>
      <c r="BC7305" s="41"/>
      <c r="BD7305" s="41"/>
      <c r="BE7305" s="41"/>
      <c r="BF7305" s="41"/>
      <c r="BG7305" s="41"/>
      <c r="BH7305" s="41"/>
      <c r="BI7305" s="41"/>
      <c r="BJ7305" s="41"/>
      <c r="BK7305" s="41"/>
      <c r="BL7305" s="41"/>
      <c r="BM7305" s="41"/>
      <c r="BN7305" s="41"/>
      <c r="BO7305" s="41"/>
      <c r="BP7305" s="108"/>
      <c r="CG7305" s="102"/>
      <c r="CI7305" s="45"/>
    </row>
    <row r="7306" spans="37:87" ht="13" customHeight="1">
      <c r="AK7306" s="114"/>
      <c r="AL7306" s="41"/>
      <c r="AM7306" s="41"/>
      <c r="AN7306" s="41"/>
      <c r="AO7306" s="41"/>
      <c r="AP7306" s="41"/>
      <c r="AQ7306" s="41"/>
      <c r="AR7306" s="41"/>
      <c r="AS7306" s="41"/>
      <c r="AT7306" s="41"/>
      <c r="AU7306" s="41"/>
      <c r="AV7306" s="41"/>
      <c r="AW7306" s="41"/>
      <c r="AX7306" s="41"/>
      <c r="AY7306" s="41"/>
      <c r="AZ7306" s="41"/>
      <c r="BA7306" s="41"/>
      <c r="BB7306" s="41"/>
      <c r="BC7306" s="41"/>
      <c r="BD7306" s="41"/>
      <c r="BE7306" s="41"/>
      <c r="BF7306" s="41"/>
      <c r="BG7306" s="41"/>
      <c r="BH7306" s="41"/>
      <c r="BI7306" s="41"/>
      <c r="BJ7306" s="41"/>
      <c r="BK7306" s="41"/>
      <c r="BL7306" s="41"/>
      <c r="BM7306" s="41"/>
      <c r="BN7306" s="41"/>
      <c r="BO7306" s="41"/>
      <c r="BP7306" s="108"/>
      <c r="CG7306" s="102"/>
      <c r="CI7306" s="45"/>
    </row>
    <row r="7307" spans="37:87" ht="13" customHeight="1">
      <c r="AK7307" s="114"/>
      <c r="AL7307" s="41"/>
      <c r="AM7307" s="41"/>
      <c r="AN7307" s="41"/>
      <c r="AO7307" s="41"/>
      <c r="AP7307" s="41"/>
      <c r="AQ7307" s="41"/>
      <c r="AR7307" s="41"/>
      <c r="AS7307" s="41"/>
      <c r="AT7307" s="41"/>
      <c r="AU7307" s="41"/>
      <c r="AV7307" s="41"/>
      <c r="AW7307" s="41"/>
      <c r="AX7307" s="41"/>
      <c r="AY7307" s="41"/>
      <c r="AZ7307" s="41"/>
      <c r="BA7307" s="41"/>
      <c r="BB7307" s="41"/>
      <c r="BC7307" s="41"/>
      <c r="BD7307" s="41"/>
      <c r="BE7307" s="41"/>
      <c r="BF7307" s="41"/>
      <c r="BG7307" s="41"/>
      <c r="BH7307" s="41"/>
      <c r="BI7307" s="41"/>
      <c r="BJ7307" s="41"/>
      <c r="BK7307" s="41"/>
      <c r="BL7307" s="41"/>
      <c r="BM7307" s="41"/>
      <c r="BN7307" s="41"/>
      <c r="BO7307" s="41"/>
      <c r="BP7307" s="108"/>
      <c r="CG7307" s="102"/>
      <c r="CI7307" s="45"/>
    </row>
    <row r="7308" spans="37:87" ht="13" customHeight="1">
      <c r="AK7308" s="114"/>
      <c r="AL7308" s="41"/>
      <c r="AM7308" s="41"/>
      <c r="AN7308" s="41"/>
      <c r="AO7308" s="41"/>
      <c r="AP7308" s="41"/>
      <c r="AQ7308" s="41"/>
      <c r="AR7308" s="41"/>
      <c r="AS7308" s="41"/>
      <c r="AT7308" s="41"/>
      <c r="AU7308" s="41"/>
      <c r="AV7308" s="41"/>
      <c r="AW7308" s="41"/>
      <c r="AX7308" s="41"/>
      <c r="AY7308" s="41"/>
      <c r="AZ7308" s="41"/>
      <c r="BA7308" s="41"/>
      <c r="BB7308" s="41"/>
      <c r="BC7308" s="41"/>
      <c r="BD7308" s="41"/>
      <c r="BE7308" s="41"/>
      <c r="BF7308" s="41"/>
      <c r="BG7308" s="41"/>
      <c r="BH7308" s="41"/>
      <c r="BI7308" s="41"/>
      <c r="BJ7308" s="41"/>
      <c r="BK7308" s="41"/>
      <c r="BL7308" s="41"/>
      <c r="BM7308" s="41"/>
      <c r="BN7308" s="41"/>
      <c r="BO7308" s="41"/>
      <c r="BP7308" s="108"/>
      <c r="CG7308" s="102"/>
      <c r="CI7308" s="45"/>
    </row>
    <row r="7309" spans="37:87" ht="13" customHeight="1">
      <c r="AK7309" s="114"/>
      <c r="AL7309" s="41"/>
      <c r="AM7309" s="41"/>
      <c r="AN7309" s="41"/>
      <c r="AO7309" s="41"/>
      <c r="AP7309" s="41"/>
      <c r="AQ7309" s="41"/>
      <c r="AR7309" s="41"/>
      <c r="AS7309" s="41"/>
      <c r="AT7309" s="41"/>
      <c r="AU7309" s="41"/>
      <c r="AV7309" s="41"/>
      <c r="AW7309" s="41"/>
      <c r="AX7309" s="41"/>
      <c r="AY7309" s="41"/>
      <c r="AZ7309" s="41"/>
      <c r="BA7309" s="41"/>
      <c r="BB7309" s="41"/>
      <c r="BC7309" s="41"/>
      <c r="BD7309" s="41"/>
      <c r="BE7309" s="41"/>
      <c r="BF7309" s="41"/>
      <c r="BG7309" s="41"/>
      <c r="BH7309" s="41"/>
      <c r="BI7309" s="41"/>
      <c r="BJ7309" s="41"/>
      <c r="BK7309" s="41"/>
      <c r="BL7309" s="41"/>
      <c r="BM7309" s="41"/>
      <c r="BN7309" s="41"/>
      <c r="BO7309" s="41"/>
      <c r="BP7309" s="108"/>
      <c r="CG7309" s="102"/>
      <c r="CI7309" s="45"/>
    </row>
    <row r="7310" spans="37:87" ht="13" customHeight="1">
      <c r="AK7310" s="114"/>
      <c r="AL7310" s="41"/>
      <c r="AM7310" s="41"/>
      <c r="AN7310" s="41"/>
      <c r="AO7310" s="41"/>
      <c r="AP7310" s="41"/>
      <c r="AQ7310" s="41"/>
      <c r="AR7310" s="41"/>
      <c r="AS7310" s="41"/>
      <c r="AT7310" s="41"/>
      <c r="AU7310" s="41"/>
      <c r="AV7310" s="41"/>
      <c r="AW7310" s="41"/>
      <c r="AX7310" s="41"/>
      <c r="AY7310" s="41"/>
      <c r="AZ7310" s="41"/>
      <c r="BA7310" s="41"/>
      <c r="BB7310" s="41"/>
      <c r="BC7310" s="41"/>
      <c r="BD7310" s="41"/>
      <c r="BE7310" s="41"/>
      <c r="BF7310" s="41"/>
      <c r="BG7310" s="41"/>
      <c r="BH7310" s="41"/>
      <c r="BI7310" s="41"/>
      <c r="BJ7310" s="41"/>
      <c r="BK7310" s="41"/>
      <c r="BL7310" s="41"/>
      <c r="BM7310" s="41"/>
      <c r="BN7310" s="41"/>
      <c r="BO7310" s="41"/>
      <c r="BP7310" s="108"/>
      <c r="CG7310" s="102"/>
      <c r="CI7310" s="45"/>
    </row>
    <row r="7311" spans="37:87" ht="13" customHeight="1">
      <c r="AK7311" s="114"/>
      <c r="AL7311" s="41"/>
      <c r="AM7311" s="41"/>
      <c r="AN7311" s="41"/>
      <c r="AO7311" s="41"/>
      <c r="AP7311" s="41"/>
      <c r="AQ7311" s="41"/>
      <c r="AR7311" s="41"/>
      <c r="AS7311" s="41"/>
      <c r="AT7311" s="41"/>
      <c r="AU7311" s="41"/>
      <c r="AV7311" s="41"/>
      <c r="AW7311" s="41"/>
      <c r="AX7311" s="41"/>
      <c r="AY7311" s="41"/>
      <c r="AZ7311" s="41"/>
      <c r="BA7311" s="41"/>
      <c r="BB7311" s="41"/>
      <c r="BC7311" s="41"/>
      <c r="BD7311" s="41"/>
      <c r="BE7311" s="41"/>
      <c r="BF7311" s="41"/>
      <c r="BG7311" s="41"/>
      <c r="BH7311" s="41"/>
      <c r="BI7311" s="41"/>
      <c r="BJ7311" s="41"/>
      <c r="BK7311" s="41"/>
      <c r="BL7311" s="41"/>
      <c r="BM7311" s="41"/>
      <c r="BN7311" s="41"/>
      <c r="BO7311" s="41"/>
      <c r="BP7311" s="108"/>
      <c r="CG7311" s="102"/>
      <c r="CI7311" s="45"/>
    </row>
    <row r="7312" spans="37:87" ht="13" customHeight="1">
      <c r="AK7312" s="114"/>
      <c r="AL7312" s="41"/>
      <c r="AM7312" s="41"/>
      <c r="AN7312" s="41"/>
      <c r="AO7312" s="41"/>
      <c r="AP7312" s="41"/>
      <c r="AQ7312" s="41"/>
      <c r="AR7312" s="41"/>
      <c r="AS7312" s="41"/>
      <c r="AT7312" s="41"/>
      <c r="AU7312" s="41"/>
      <c r="AV7312" s="41"/>
      <c r="AW7312" s="41"/>
      <c r="AX7312" s="41"/>
      <c r="AY7312" s="41"/>
      <c r="AZ7312" s="41"/>
      <c r="BA7312" s="41"/>
      <c r="BB7312" s="41"/>
      <c r="BC7312" s="41"/>
      <c r="BD7312" s="41"/>
      <c r="BE7312" s="41"/>
      <c r="BF7312" s="41"/>
      <c r="BG7312" s="41"/>
      <c r="BH7312" s="41"/>
      <c r="BI7312" s="41"/>
      <c r="BJ7312" s="41"/>
      <c r="BK7312" s="41"/>
      <c r="BL7312" s="41"/>
      <c r="BM7312" s="41"/>
      <c r="BN7312" s="41"/>
      <c r="BO7312" s="41"/>
      <c r="BP7312" s="108"/>
      <c r="CG7312" s="102"/>
      <c r="CI7312" s="45"/>
    </row>
    <row r="7313" spans="37:87" ht="13" customHeight="1">
      <c r="AK7313" s="114"/>
      <c r="AL7313" s="41"/>
      <c r="AM7313" s="41"/>
      <c r="AN7313" s="41"/>
      <c r="AO7313" s="41"/>
      <c r="AP7313" s="41"/>
      <c r="AQ7313" s="41"/>
      <c r="AR7313" s="41"/>
      <c r="AS7313" s="41"/>
      <c r="AT7313" s="41"/>
      <c r="AU7313" s="41"/>
      <c r="AV7313" s="41"/>
      <c r="AW7313" s="41"/>
      <c r="AX7313" s="41"/>
      <c r="AY7313" s="41"/>
      <c r="AZ7313" s="41"/>
      <c r="BA7313" s="41"/>
      <c r="BB7313" s="41"/>
      <c r="BC7313" s="41"/>
      <c r="BD7313" s="41"/>
      <c r="BE7313" s="41"/>
      <c r="BF7313" s="41"/>
      <c r="BG7313" s="41"/>
      <c r="BH7313" s="41"/>
      <c r="BI7313" s="41"/>
      <c r="BJ7313" s="41"/>
      <c r="BK7313" s="41"/>
      <c r="BL7313" s="41"/>
      <c r="BM7313" s="41"/>
      <c r="BN7313" s="41"/>
      <c r="BO7313" s="41"/>
      <c r="BP7313" s="108"/>
      <c r="CG7313" s="102"/>
      <c r="CI7313" s="45"/>
    </row>
    <row r="7314" spans="37:87" ht="13" customHeight="1">
      <c r="AK7314" s="114"/>
      <c r="AL7314" s="41"/>
      <c r="AM7314" s="41"/>
      <c r="AN7314" s="41"/>
      <c r="AO7314" s="41"/>
      <c r="AP7314" s="41"/>
      <c r="AQ7314" s="41"/>
      <c r="AR7314" s="41"/>
      <c r="AS7314" s="41"/>
      <c r="AT7314" s="41"/>
      <c r="AU7314" s="41"/>
      <c r="AV7314" s="41"/>
      <c r="AW7314" s="41"/>
      <c r="AX7314" s="41"/>
      <c r="AY7314" s="41"/>
      <c r="AZ7314" s="41"/>
      <c r="BA7314" s="41"/>
      <c r="BB7314" s="41"/>
      <c r="BC7314" s="41"/>
      <c r="BD7314" s="41"/>
      <c r="BE7314" s="41"/>
      <c r="BF7314" s="41"/>
      <c r="BG7314" s="41"/>
      <c r="BH7314" s="41"/>
      <c r="BI7314" s="41"/>
      <c r="BJ7314" s="41"/>
      <c r="BK7314" s="41"/>
      <c r="BL7314" s="41"/>
      <c r="BM7314" s="41"/>
      <c r="BN7314" s="41"/>
      <c r="BO7314" s="41"/>
      <c r="BP7314" s="108"/>
      <c r="CG7314" s="102"/>
      <c r="CI7314" s="45"/>
    </row>
    <row r="7315" spans="37:87" ht="13" customHeight="1">
      <c r="AK7315" s="114"/>
      <c r="AL7315" s="41"/>
      <c r="AM7315" s="41"/>
      <c r="AN7315" s="41"/>
      <c r="AO7315" s="41"/>
      <c r="AP7315" s="41"/>
      <c r="AQ7315" s="41"/>
      <c r="AR7315" s="41"/>
      <c r="AS7315" s="41"/>
      <c r="AT7315" s="41"/>
      <c r="AU7315" s="41"/>
      <c r="AV7315" s="41"/>
      <c r="AW7315" s="41"/>
      <c r="AX7315" s="41"/>
      <c r="AY7315" s="41"/>
      <c r="AZ7315" s="41"/>
      <c r="BA7315" s="41"/>
      <c r="BB7315" s="41"/>
      <c r="BC7315" s="41"/>
      <c r="BD7315" s="41"/>
      <c r="BE7315" s="41"/>
      <c r="BF7315" s="41"/>
      <c r="BG7315" s="41"/>
      <c r="BH7315" s="41"/>
      <c r="BI7315" s="41"/>
      <c r="BJ7315" s="41"/>
      <c r="BK7315" s="41"/>
      <c r="BL7315" s="41"/>
      <c r="BM7315" s="41"/>
      <c r="BN7315" s="41"/>
      <c r="BO7315" s="41"/>
      <c r="BP7315" s="108"/>
      <c r="CG7315" s="102"/>
      <c r="CI7315" s="45"/>
    </row>
    <row r="7316" spans="37:87" ht="13" customHeight="1">
      <c r="AK7316" s="114"/>
      <c r="AL7316" s="41"/>
      <c r="AM7316" s="41"/>
      <c r="AN7316" s="41"/>
      <c r="AO7316" s="41"/>
      <c r="AP7316" s="41"/>
      <c r="AQ7316" s="41"/>
      <c r="AR7316" s="41"/>
      <c r="AS7316" s="41"/>
      <c r="AT7316" s="41"/>
      <c r="AU7316" s="41"/>
      <c r="AV7316" s="41"/>
      <c r="AW7316" s="41"/>
      <c r="AX7316" s="41"/>
      <c r="AY7316" s="41"/>
      <c r="AZ7316" s="41"/>
      <c r="BA7316" s="41"/>
      <c r="BB7316" s="41"/>
      <c r="BC7316" s="41"/>
      <c r="BD7316" s="41"/>
      <c r="BE7316" s="41"/>
      <c r="BF7316" s="41"/>
      <c r="BG7316" s="41"/>
      <c r="BH7316" s="41"/>
      <c r="BI7316" s="41"/>
      <c r="BJ7316" s="41"/>
      <c r="BK7316" s="41"/>
      <c r="BL7316" s="41"/>
      <c r="BM7316" s="41"/>
      <c r="BN7316" s="41"/>
      <c r="BO7316" s="41"/>
      <c r="BP7316" s="108"/>
      <c r="CG7316" s="102"/>
      <c r="CI7316" s="45"/>
    </row>
    <row r="7317" spans="37:87" ht="13" customHeight="1">
      <c r="AK7317" s="114"/>
      <c r="AL7317" s="41"/>
      <c r="AM7317" s="41"/>
      <c r="AN7317" s="41"/>
      <c r="AO7317" s="41"/>
      <c r="AP7317" s="41"/>
      <c r="AQ7317" s="41"/>
      <c r="AR7317" s="41"/>
      <c r="AS7317" s="41"/>
      <c r="AT7317" s="41"/>
      <c r="AU7317" s="41"/>
      <c r="AV7317" s="41"/>
      <c r="AW7317" s="41"/>
      <c r="AX7317" s="41"/>
      <c r="AY7317" s="41"/>
      <c r="AZ7317" s="41"/>
      <c r="BA7317" s="41"/>
      <c r="BB7317" s="41"/>
      <c r="BC7317" s="41"/>
      <c r="BD7317" s="41"/>
      <c r="BE7317" s="41"/>
      <c r="BF7317" s="41"/>
      <c r="BG7317" s="41"/>
      <c r="BH7317" s="41"/>
      <c r="BI7317" s="41"/>
      <c r="BJ7317" s="41"/>
      <c r="BK7317" s="41"/>
      <c r="BL7317" s="41"/>
      <c r="BM7317" s="41"/>
      <c r="BN7317" s="41"/>
      <c r="BO7317" s="41"/>
      <c r="BP7317" s="108"/>
      <c r="CG7317" s="102"/>
      <c r="CI7317" s="45"/>
    </row>
    <row r="7318" spans="37:87" ht="13" customHeight="1">
      <c r="AK7318" s="114"/>
      <c r="AL7318" s="41"/>
      <c r="AM7318" s="41"/>
      <c r="AN7318" s="41"/>
      <c r="AO7318" s="41"/>
      <c r="AP7318" s="41"/>
      <c r="AQ7318" s="41"/>
      <c r="AR7318" s="41"/>
      <c r="AS7318" s="41"/>
      <c r="AT7318" s="41"/>
      <c r="AU7318" s="41"/>
      <c r="AV7318" s="41"/>
      <c r="AW7318" s="41"/>
      <c r="AX7318" s="41"/>
      <c r="AY7318" s="41"/>
      <c r="AZ7318" s="41"/>
      <c r="BA7318" s="41"/>
      <c r="BB7318" s="41"/>
      <c r="BC7318" s="41"/>
      <c r="BD7318" s="41"/>
      <c r="BE7318" s="41"/>
      <c r="BF7318" s="41"/>
      <c r="BG7318" s="41"/>
      <c r="BH7318" s="41"/>
      <c r="BI7318" s="41"/>
      <c r="BJ7318" s="41"/>
      <c r="BK7318" s="41"/>
      <c r="BL7318" s="41"/>
      <c r="BM7318" s="41"/>
      <c r="BN7318" s="41"/>
      <c r="BO7318" s="41"/>
      <c r="BP7318" s="108"/>
      <c r="CG7318" s="102"/>
      <c r="CI7318" s="45"/>
    </row>
    <row r="7319" spans="37:87" ht="13" customHeight="1">
      <c r="AK7319" s="114"/>
      <c r="AL7319" s="41"/>
      <c r="AM7319" s="41"/>
      <c r="AN7319" s="41"/>
      <c r="AO7319" s="41"/>
      <c r="AP7319" s="41"/>
      <c r="AQ7319" s="41"/>
      <c r="AR7319" s="41"/>
      <c r="AS7319" s="41"/>
      <c r="AT7319" s="41"/>
      <c r="AU7319" s="41"/>
      <c r="AV7319" s="41"/>
      <c r="AW7319" s="41"/>
      <c r="AX7319" s="41"/>
      <c r="AY7319" s="41"/>
      <c r="AZ7319" s="41"/>
      <c r="BA7319" s="41"/>
      <c r="BB7319" s="41"/>
      <c r="BC7319" s="41"/>
      <c r="BD7319" s="41"/>
      <c r="BE7319" s="41"/>
      <c r="BF7319" s="41"/>
      <c r="BG7319" s="41"/>
      <c r="BH7319" s="41"/>
      <c r="BI7319" s="41"/>
      <c r="BJ7319" s="41"/>
      <c r="BK7319" s="41"/>
      <c r="BL7319" s="41"/>
      <c r="BM7319" s="41"/>
      <c r="BN7319" s="41"/>
      <c r="BO7319" s="41"/>
      <c r="BP7319" s="108"/>
      <c r="CG7319" s="102"/>
      <c r="CI7319" s="45"/>
    </row>
    <row r="7320" spans="37:87" ht="13" customHeight="1">
      <c r="AK7320" s="114"/>
      <c r="AL7320" s="41"/>
      <c r="AM7320" s="41"/>
      <c r="AN7320" s="41"/>
      <c r="AO7320" s="41"/>
      <c r="AP7320" s="41"/>
      <c r="AQ7320" s="41"/>
      <c r="AR7320" s="41"/>
      <c r="AS7320" s="41"/>
      <c r="AT7320" s="41"/>
      <c r="AU7320" s="41"/>
      <c r="AV7320" s="41"/>
      <c r="AW7320" s="41"/>
      <c r="AX7320" s="41"/>
      <c r="AY7320" s="41"/>
      <c r="AZ7320" s="41"/>
      <c r="BA7320" s="41"/>
      <c r="BB7320" s="41"/>
      <c r="BC7320" s="41"/>
      <c r="BD7320" s="41"/>
      <c r="BE7320" s="41"/>
      <c r="BF7320" s="41"/>
      <c r="BG7320" s="41"/>
      <c r="BH7320" s="41"/>
      <c r="BI7320" s="41"/>
      <c r="BJ7320" s="41"/>
      <c r="BK7320" s="41"/>
      <c r="BL7320" s="41"/>
      <c r="BM7320" s="41"/>
      <c r="BN7320" s="41"/>
      <c r="BO7320" s="41"/>
      <c r="BP7320" s="108"/>
      <c r="CG7320" s="102"/>
      <c r="CI7320" s="45"/>
    </row>
    <row r="7321" spans="37:87" ht="13" customHeight="1">
      <c r="AK7321" s="114"/>
      <c r="AL7321" s="41"/>
      <c r="AM7321" s="41"/>
      <c r="AN7321" s="41"/>
      <c r="AO7321" s="41"/>
      <c r="AP7321" s="41"/>
      <c r="AQ7321" s="41"/>
      <c r="AR7321" s="41"/>
      <c r="AS7321" s="41"/>
      <c r="AT7321" s="41"/>
      <c r="AU7321" s="41"/>
      <c r="AV7321" s="41"/>
      <c r="AW7321" s="41"/>
      <c r="AX7321" s="41"/>
      <c r="AY7321" s="41"/>
      <c r="AZ7321" s="41"/>
      <c r="BA7321" s="41"/>
      <c r="BB7321" s="41"/>
      <c r="BC7321" s="41"/>
      <c r="BD7321" s="41"/>
      <c r="BE7321" s="41"/>
      <c r="BF7321" s="41"/>
      <c r="BG7321" s="41"/>
      <c r="BH7321" s="41"/>
      <c r="BI7321" s="41"/>
      <c r="BJ7321" s="41"/>
      <c r="BK7321" s="41"/>
      <c r="BL7321" s="41"/>
      <c r="BM7321" s="41"/>
      <c r="BN7321" s="41"/>
      <c r="BO7321" s="41"/>
      <c r="BP7321" s="108"/>
      <c r="CG7321" s="102"/>
      <c r="CI7321" s="45"/>
    </row>
    <row r="7322" spans="37:87" ht="13" customHeight="1">
      <c r="AK7322" s="114"/>
      <c r="AL7322" s="41"/>
      <c r="AM7322" s="41"/>
      <c r="AN7322" s="41"/>
      <c r="AO7322" s="41"/>
      <c r="AP7322" s="41"/>
      <c r="AQ7322" s="41"/>
      <c r="AR7322" s="41"/>
      <c r="AS7322" s="41"/>
      <c r="AT7322" s="41"/>
      <c r="AU7322" s="41"/>
      <c r="AV7322" s="41"/>
      <c r="AW7322" s="41"/>
      <c r="AX7322" s="41"/>
      <c r="AY7322" s="41"/>
      <c r="AZ7322" s="41"/>
      <c r="BA7322" s="41"/>
      <c r="BB7322" s="41"/>
      <c r="BC7322" s="41"/>
      <c r="BD7322" s="41"/>
      <c r="BE7322" s="41"/>
      <c r="BF7322" s="41"/>
      <c r="BG7322" s="41"/>
      <c r="BH7322" s="41"/>
      <c r="BI7322" s="41"/>
      <c r="BJ7322" s="41"/>
      <c r="BK7322" s="41"/>
      <c r="BL7322" s="41"/>
      <c r="BM7322" s="41"/>
      <c r="BN7322" s="41"/>
      <c r="BO7322" s="41"/>
      <c r="BP7322" s="108"/>
      <c r="CG7322" s="102"/>
      <c r="CI7322" s="45"/>
    </row>
    <row r="7323" spans="37:87" ht="13" customHeight="1">
      <c r="AK7323" s="114"/>
      <c r="AL7323" s="41"/>
      <c r="AM7323" s="41"/>
      <c r="AN7323" s="41"/>
      <c r="AO7323" s="41"/>
      <c r="AP7323" s="41"/>
      <c r="AQ7323" s="41"/>
      <c r="AR7323" s="41"/>
      <c r="AS7323" s="41"/>
      <c r="AT7323" s="41"/>
      <c r="AU7323" s="41"/>
      <c r="AV7323" s="41"/>
      <c r="AW7323" s="41"/>
      <c r="AX7323" s="41"/>
      <c r="AY7323" s="41"/>
      <c r="AZ7323" s="41"/>
      <c r="BA7323" s="41"/>
      <c r="BB7323" s="41"/>
      <c r="BC7323" s="41"/>
      <c r="BD7323" s="41"/>
      <c r="BE7323" s="41"/>
      <c r="BF7323" s="41"/>
      <c r="BG7323" s="41"/>
      <c r="BH7323" s="41"/>
      <c r="BI7323" s="41"/>
      <c r="BJ7323" s="41"/>
      <c r="BK7323" s="41"/>
      <c r="BL7323" s="41"/>
      <c r="BM7323" s="41"/>
      <c r="BN7323" s="41"/>
      <c r="BO7323" s="41"/>
      <c r="BP7323" s="108"/>
      <c r="CG7323" s="102"/>
      <c r="CI7323" s="45"/>
    </row>
    <row r="7324" spans="37:87" ht="13" customHeight="1">
      <c r="AK7324" s="114"/>
      <c r="AL7324" s="41"/>
      <c r="AM7324" s="41"/>
      <c r="AN7324" s="41"/>
      <c r="AO7324" s="41"/>
      <c r="AP7324" s="41"/>
      <c r="AQ7324" s="41"/>
      <c r="AR7324" s="41"/>
      <c r="AS7324" s="41"/>
      <c r="AT7324" s="41"/>
      <c r="AU7324" s="41"/>
      <c r="AV7324" s="41"/>
      <c r="AW7324" s="41"/>
      <c r="AX7324" s="41"/>
      <c r="AY7324" s="41"/>
      <c r="AZ7324" s="41"/>
      <c r="BA7324" s="41"/>
      <c r="BB7324" s="41"/>
      <c r="BC7324" s="41"/>
      <c r="BD7324" s="41"/>
      <c r="BE7324" s="41"/>
      <c r="BF7324" s="41"/>
      <c r="BG7324" s="41"/>
      <c r="BH7324" s="41"/>
      <c r="BI7324" s="41"/>
      <c r="BJ7324" s="41"/>
      <c r="BK7324" s="41"/>
      <c r="BL7324" s="41"/>
      <c r="BM7324" s="41"/>
      <c r="BN7324" s="41"/>
      <c r="BO7324" s="41"/>
      <c r="BP7324" s="108"/>
      <c r="CG7324" s="102"/>
      <c r="CI7324" s="45"/>
    </row>
    <row r="7325" spans="37:87" ht="13" customHeight="1">
      <c r="AK7325" s="114"/>
      <c r="AL7325" s="41"/>
      <c r="AM7325" s="41"/>
      <c r="AN7325" s="41"/>
      <c r="AO7325" s="41"/>
      <c r="AP7325" s="41"/>
      <c r="AQ7325" s="41"/>
      <c r="AR7325" s="41"/>
      <c r="AS7325" s="41"/>
      <c r="AT7325" s="41"/>
      <c r="AU7325" s="41"/>
      <c r="AV7325" s="41"/>
      <c r="AW7325" s="41"/>
      <c r="AX7325" s="41"/>
      <c r="AY7325" s="41"/>
      <c r="AZ7325" s="41"/>
      <c r="BA7325" s="41"/>
      <c r="BB7325" s="41"/>
      <c r="BC7325" s="41"/>
      <c r="BD7325" s="41"/>
      <c r="BE7325" s="41"/>
      <c r="BF7325" s="41"/>
      <c r="BG7325" s="41"/>
      <c r="BH7325" s="41"/>
      <c r="BI7325" s="41"/>
      <c r="BJ7325" s="41"/>
      <c r="BK7325" s="41"/>
      <c r="BL7325" s="41"/>
      <c r="BM7325" s="41"/>
      <c r="BN7325" s="41"/>
      <c r="BO7325" s="41"/>
      <c r="BP7325" s="108"/>
      <c r="CG7325" s="102"/>
      <c r="CI7325" s="45"/>
    </row>
    <row r="7326" spans="37:87" ht="13" customHeight="1">
      <c r="AK7326" s="114"/>
      <c r="AL7326" s="41"/>
      <c r="AM7326" s="41"/>
      <c r="AN7326" s="41"/>
      <c r="AO7326" s="41"/>
      <c r="AP7326" s="41"/>
      <c r="AQ7326" s="41"/>
      <c r="AR7326" s="41"/>
      <c r="AS7326" s="41"/>
      <c r="AT7326" s="41"/>
      <c r="AU7326" s="41"/>
      <c r="AV7326" s="41"/>
      <c r="AW7326" s="41"/>
      <c r="AX7326" s="41"/>
      <c r="AY7326" s="41"/>
      <c r="AZ7326" s="41"/>
      <c r="BA7326" s="41"/>
      <c r="BB7326" s="41"/>
      <c r="BC7326" s="41"/>
      <c r="BD7326" s="41"/>
      <c r="BE7326" s="41"/>
      <c r="BF7326" s="41"/>
      <c r="BG7326" s="41"/>
      <c r="BH7326" s="41"/>
      <c r="BI7326" s="41"/>
      <c r="BJ7326" s="41"/>
      <c r="BK7326" s="41"/>
      <c r="BL7326" s="41"/>
      <c r="BM7326" s="41"/>
      <c r="BN7326" s="41"/>
      <c r="BO7326" s="41"/>
      <c r="BP7326" s="108"/>
      <c r="CG7326" s="102"/>
      <c r="CI7326" s="45"/>
    </row>
    <row r="7327" spans="37:87" ht="13" customHeight="1">
      <c r="AK7327" s="114"/>
      <c r="AL7327" s="41"/>
      <c r="AM7327" s="41"/>
      <c r="AN7327" s="41"/>
      <c r="AO7327" s="41"/>
      <c r="AP7327" s="41"/>
      <c r="AQ7327" s="41"/>
      <c r="AR7327" s="41"/>
      <c r="AS7327" s="41"/>
      <c r="AT7327" s="41"/>
      <c r="AU7327" s="41"/>
      <c r="AV7327" s="41"/>
      <c r="AW7327" s="41"/>
      <c r="AX7327" s="41"/>
      <c r="AY7327" s="41"/>
      <c r="AZ7327" s="41"/>
      <c r="BA7327" s="41"/>
      <c r="BB7327" s="41"/>
      <c r="BC7327" s="41"/>
      <c r="BD7327" s="41"/>
      <c r="BE7327" s="41"/>
      <c r="BF7327" s="41"/>
      <c r="BG7327" s="41"/>
      <c r="BH7327" s="41"/>
      <c r="BI7327" s="41"/>
      <c r="BJ7327" s="41"/>
      <c r="BK7327" s="41"/>
      <c r="BL7327" s="41"/>
      <c r="BM7327" s="41"/>
      <c r="BN7327" s="41"/>
      <c r="BO7327" s="41"/>
      <c r="BP7327" s="108"/>
      <c r="CG7327" s="102"/>
      <c r="CI7327" s="45"/>
    </row>
    <row r="7328" spans="37:87" ht="13" customHeight="1">
      <c r="AK7328" s="114"/>
      <c r="AL7328" s="41"/>
      <c r="AM7328" s="41"/>
      <c r="AN7328" s="41"/>
      <c r="AO7328" s="41"/>
      <c r="AP7328" s="41"/>
      <c r="AQ7328" s="41"/>
      <c r="AR7328" s="41"/>
      <c r="AS7328" s="41"/>
      <c r="AT7328" s="41"/>
      <c r="AU7328" s="41"/>
      <c r="AV7328" s="41"/>
      <c r="AW7328" s="41"/>
      <c r="AX7328" s="41"/>
      <c r="AY7328" s="41"/>
      <c r="AZ7328" s="41"/>
      <c r="BA7328" s="41"/>
      <c r="BB7328" s="41"/>
      <c r="BC7328" s="41"/>
      <c r="BD7328" s="41"/>
      <c r="BE7328" s="41"/>
      <c r="BF7328" s="41"/>
      <c r="BG7328" s="41"/>
      <c r="BH7328" s="41"/>
      <c r="BI7328" s="41"/>
      <c r="BJ7328" s="41"/>
      <c r="BK7328" s="41"/>
      <c r="BL7328" s="41"/>
      <c r="BM7328" s="41"/>
      <c r="BN7328" s="41"/>
      <c r="BO7328" s="41"/>
      <c r="BP7328" s="108"/>
      <c r="CG7328" s="102"/>
      <c r="CI7328" s="45"/>
    </row>
    <row r="7329" spans="37:87" ht="13" customHeight="1">
      <c r="AK7329" s="114"/>
      <c r="AL7329" s="41"/>
      <c r="AM7329" s="41"/>
      <c r="AN7329" s="41"/>
      <c r="AO7329" s="41"/>
      <c r="AP7329" s="41"/>
      <c r="AQ7329" s="41"/>
      <c r="AR7329" s="41"/>
      <c r="AS7329" s="41"/>
      <c r="AT7329" s="41"/>
      <c r="AU7329" s="41"/>
      <c r="AV7329" s="41"/>
      <c r="AW7329" s="41"/>
      <c r="AX7329" s="41"/>
      <c r="AY7329" s="41"/>
      <c r="AZ7329" s="41"/>
      <c r="BA7329" s="41"/>
      <c r="BB7329" s="41"/>
      <c r="BC7329" s="41"/>
      <c r="BD7329" s="41"/>
      <c r="BE7329" s="41"/>
      <c r="BF7329" s="41"/>
      <c r="BG7329" s="41"/>
      <c r="BH7329" s="41"/>
      <c r="BI7329" s="41"/>
      <c r="BJ7329" s="41"/>
      <c r="BK7329" s="41"/>
      <c r="BL7329" s="41"/>
      <c r="BM7329" s="41"/>
      <c r="BN7329" s="41"/>
      <c r="BO7329" s="41"/>
      <c r="BP7329" s="108"/>
      <c r="CG7329" s="102"/>
      <c r="CI7329" s="45"/>
    </row>
    <row r="7330" spans="37:87" ht="13" customHeight="1">
      <c r="AK7330" s="114"/>
      <c r="AL7330" s="41"/>
      <c r="AM7330" s="41"/>
      <c r="AN7330" s="41"/>
      <c r="AO7330" s="41"/>
      <c r="AP7330" s="41"/>
      <c r="AQ7330" s="41"/>
      <c r="AR7330" s="41"/>
      <c r="AS7330" s="41"/>
      <c r="AT7330" s="41"/>
      <c r="AU7330" s="41"/>
      <c r="AV7330" s="41"/>
      <c r="AW7330" s="41"/>
      <c r="AX7330" s="41"/>
      <c r="AY7330" s="41"/>
      <c r="AZ7330" s="41"/>
      <c r="BA7330" s="41"/>
      <c r="BB7330" s="41"/>
      <c r="BC7330" s="41"/>
      <c r="BD7330" s="41"/>
      <c r="BE7330" s="41"/>
      <c r="BF7330" s="41"/>
      <c r="BG7330" s="41"/>
      <c r="BH7330" s="41"/>
      <c r="BI7330" s="41"/>
      <c r="BJ7330" s="41"/>
      <c r="BK7330" s="41"/>
      <c r="BL7330" s="41"/>
      <c r="BM7330" s="41"/>
      <c r="BN7330" s="41"/>
      <c r="BO7330" s="41"/>
      <c r="BP7330" s="108"/>
      <c r="CG7330" s="102"/>
      <c r="CI7330" s="45"/>
    </row>
    <row r="7331" spans="37:87" ht="13" customHeight="1">
      <c r="AK7331" s="114"/>
      <c r="AL7331" s="41"/>
      <c r="AM7331" s="41"/>
      <c r="AN7331" s="41"/>
      <c r="AO7331" s="41"/>
      <c r="AP7331" s="41"/>
      <c r="AQ7331" s="41"/>
      <c r="AR7331" s="41"/>
      <c r="AS7331" s="41"/>
      <c r="AT7331" s="41"/>
      <c r="AU7331" s="41"/>
      <c r="AV7331" s="41"/>
      <c r="AW7331" s="41"/>
      <c r="AX7331" s="41"/>
      <c r="AY7331" s="41"/>
      <c r="AZ7331" s="41"/>
      <c r="BA7331" s="41"/>
      <c r="BB7331" s="41"/>
      <c r="BC7331" s="41"/>
      <c r="BD7331" s="41"/>
      <c r="BE7331" s="41"/>
      <c r="BF7331" s="41"/>
      <c r="BG7331" s="41"/>
      <c r="BH7331" s="41"/>
      <c r="BI7331" s="41"/>
      <c r="BJ7331" s="41"/>
      <c r="BK7331" s="41"/>
      <c r="BL7331" s="41"/>
      <c r="BM7331" s="41"/>
      <c r="BN7331" s="41"/>
      <c r="BO7331" s="41"/>
      <c r="BP7331" s="108"/>
      <c r="CG7331" s="102"/>
      <c r="CI7331" s="45"/>
    </row>
    <row r="7332" spans="37:87" ht="13" customHeight="1">
      <c r="AK7332" s="114"/>
      <c r="AL7332" s="41"/>
      <c r="AM7332" s="41"/>
      <c r="AN7332" s="41"/>
      <c r="AO7332" s="41"/>
      <c r="AP7332" s="41"/>
      <c r="AQ7332" s="41"/>
      <c r="AR7332" s="41"/>
      <c r="AS7332" s="41"/>
      <c r="AT7332" s="41"/>
      <c r="AU7332" s="41"/>
      <c r="AV7332" s="41"/>
      <c r="AW7332" s="41"/>
      <c r="AX7332" s="41"/>
      <c r="AY7332" s="41"/>
      <c r="AZ7332" s="41"/>
      <c r="BA7332" s="41"/>
      <c r="BB7332" s="41"/>
      <c r="BC7332" s="41"/>
      <c r="BD7332" s="41"/>
      <c r="BE7332" s="41"/>
      <c r="BF7332" s="41"/>
      <c r="BG7332" s="41"/>
      <c r="BH7332" s="41"/>
      <c r="BI7332" s="41"/>
      <c r="BJ7332" s="41"/>
      <c r="BK7332" s="41"/>
      <c r="BL7332" s="41"/>
      <c r="BM7332" s="41"/>
      <c r="BN7332" s="41"/>
      <c r="BO7332" s="41"/>
      <c r="BP7332" s="108"/>
      <c r="CG7332" s="102"/>
      <c r="CI7332" s="45"/>
    </row>
    <row r="7333" spans="37:87" ht="13" customHeight="1">
      <c r="AK7333" s="114"/>
      <c r="AL7333" s="41"/>
      <c r="AM7333" s="41"/>
      <c r="AN7333" s="41"/>
      <c r="AO7333" s="41"/>
      <c r="AP7333" s="41"/>
      <c r="AQ7333" s="41"/>
      <c r="AR7333" s="41"/>
      <c r="AS7333" s="41"/>
      <c r="AT7333" s="41"/>
      <c r="AU7333" s="41"/>
      <c r="AV7333" s="41"/>
      <c r="AW7333" s="41"/>
      <c r="AX7333" s="41"/>
      <c r="AY7333" s="41"/>
      <c r="AZ7333" s="41"/>
      <c r="BA7333" s="41"/>
      <c r="BB7333" s="41"/>
      <c r="BC7333" s="41"/>
      <c r="BD7333" s="41"/>
      <c r="BE7333" s="41"/>
      <c r="BF7333" s="41"/>
      <c r="BG7333" s="41"/>
      <c r="BH7333" s="41"/>
      <c r="BI7333" s="41"/>
      <c r="BJ7333" s="41"/>
      <c r="BK7333" s="41"/>
      <c r="BL7333" s="41"/>
      <c r="BM7333" s="41"/>
      <c r="BN7333" s="41"/>
      <c r="BO7333" s="41"/>
      <c r="BP7333" s="108"/>
      <c r="CG7333" s="102"/>
      <c r="CI7333" s="45"/>
    </row>
    <row r="7334" spans="37:87" ht="13" customHeight="1">
      <c r="AK7334" s="114"/>
      <c r="AL7334" s="41"/>
      <c r="AM7334" s="41"/>
      <c r="AN7334" s="41"/>
      <c r="AO7334" s="41"/>
      <c r="AP7334" s="41"/>
      <c r="AQ7334" s="41"/>
      <c r="AR7334" s="41"/>
      <c r="AS7334" s="41"/>
      <c r="AT7334" s="41"/>
      <c r="AU7334" s="41"/>
      <c r="AV7334" s="41"/>
      <c r="AW7334" s="41"/>
      <c r="AX7334" s="41"/>
      <c r="AY7334" s="41"/>
      <c r="AZ7334" s="41"/>
      <c r="BA7334" s="41"/>
      <c r="BB7334" s="41"/>
      <c r="BC7334" s="41"/>
      <c r="BD7334" s="41"/>
      <c r="BE7334" s="41"/>
      <c r="BF7334" s="41"/>
      <c r="BG7334" s="41"/>
      <c r="BH7334" s="41"/>
      <c r="BI7334" s="41"/>
      <c r="BJ7334" s="41"/>
      <c r="BK7334" s="41"/>
      <c r="BL7334" s="41"/>
      <c r="BM7334" s="41"/>
      <c r="BN7334" s="41"/>
      <c r="BO7334" s="41"/>
      <c r="BP7334" s="108"/>
      <c r="CG7334" s="102"/>
      <c r="CI7334" s="45"/>
    </row>
    <row r="7335" spans="37:87" ht="13" customHeight="1">
      <c r="AK7335" s="114"/>
      <c r="AL7335" s="41"/>
      <c r="AM7335" s="41"/>
      <c r="AN7335" s="41"/>
      <c r="AO7335" s="41"/>
      <c r="AP7335" s="41"/>
      <c r="AQ7335" s="41"/>
      <c r="AR7335" s="41"/>
      <c r="AS7335" s="41"/>
      <c r="AT7335" s="41"/>
      <c r="AU7335" s="41"/>
      <c r="AV7335" s="41"/>
      <c r="AW7335" s="41"/>
      <c r="AX7335" s="41"/>
      <c r="AY7335" s="41"/>
      <c r="AZ7335" s="41"/>
      <c r="BA7335" s="41"/>
      <c r="BB7335" s="41"/>
      <c r="BC7335" s="41"/>
      <c r="BD7335" s="41"/>
      <c r="BE7335" s="41"/>
      <c r="BF7335" s="41"/>
      <c r="BG7335" s="41"/>
      <c r="BH7335" s="41"/>
      <c r="BI7335" s="41"/>
      <c r="BJ7335" s="41"/>
      <c r="BK7335" s="41"/>
      <c r="BL7335" s="41"/>
      <c r="BM7335" s="41"/>
      <c r="BN7335" s="41"/>
      <c r="BO7335" s="41"/>
      <c r="BP7335" s="108"/>
      <c r="CG7335" s="102"/>
      <c r="CI7335" s="45"/>
    </row>
    <row r="7336" spans="37:87" ht="13" customHeight="1">
      <c r="AK7336" s="114"/>
      <c r="AL7336" s="41"/>
      <c r="AM7336" s="41"/>
      <c r="AN7336" s="41"/>
      <c r="AO7336" s="41"/>
      <c r="AP7336" s="41"/>
      <c r="AQ7336" s="41"/>
      <c r="AR7336" s="41"/>
      <c r="AS7336" s="41"/>
      <c r="AT7336" s="41"/>
      <c r="AU7336" s="41"/>
      <c r="AV7336" s="41"/>
      <c r="AW7336" s="41"/>
      <c r="AX7336" s="41"/>
      <c r="AY7336" s="41"/>
      <c r="AZ7336" s="41"/>
      <c r="BA7336" s="41"/>
      <c r="BB7336" s="41"/>
      <c r="BC7336" s="41"/>
      <c r="BD7336" s="41"/>
      <c r="BE7336" s="41"/>
      <c r="BF7336" s="41"/>
      <c r="BG7336" s="41"/>
      <c r="BH7336" s="41"/>
      <c r="BI7336" s="41"/>
      <c r="BJ7336" s="41"/>
      <c r="BK7336" s="41"/>
      <c r="BL7336" s="41"/>
      <c r="BM7336" s="41"/>
      <c r="BN7336" s="41"/>
      <c r="BO7336" s="41"/>
      <c r="BP7336" s="108"/>
      <c r="CG7336" s="102"/>
      <c r="CI7336" s="45"/>
    </row>
    <row r="7337" spans="37:87" ht="13" customHeight="1">
      <c r="AK7337" s="114"/>
      <c r="AL7337" s="41"/>
      <c r="AM7337" s="41"/>
      <c r="AN7337" s="41"/>
      <c r="AO7337" s="41"/>
      <c r="AP7337" s="41"/>
      <c r="AQ7337" s="41"/>
      <c r="AR7337" s="41"/>
      <c r="AS7337" s="41"/>
      <c r="AT7337" s="41"/>
      <c r="AU7337" s="41"/>
      <c r="AV7337" s="41"/>
      <c r="AW7337" s="41"/>
      <c r="AX7337" s="41"/>
      <c r="AY7337" s="41"/>
      <c r="AZ7337" s="41"/>
      <c r="BA7337" s="41"/>
      <c r="BB7337" s="41"/>
      <c r="BC7337" s="41"/>
      <c r="BD7337" s="41"/>
      <c r="BE7337" s="41"/>
      <c r="BF7337" s="41"/>
      <c r="BG7337" s="41"/>
      <c r="BH7337" s="41"/>
      <c r="BI7337" s="41"/>
      <c r="BJ7337" s="41"/>
      <c r="BK7337" s="41"/>
      <c r="BL7337" s="41"/>
      <c r="BM7337" s="41"/>
      <c r="BN7337" s="41"/>
      <c r="BO7337" s="41"/>
      <c r="BP7337" s="108"/>
      <c r="CG7337" s="102"/>
      <c r="CI7337" s="45"/>
    </row>
    <row r="7338" spans="37:87" ht="13" customHeight="1">
      <c r="AK7338" s="114"/>
      <c r="AL7338" s="41"/>
      <c r="AM7338" s="41"/>
      <c r="AN7338" s="41"/>
      <c r="AO7338" s="41"/>
      <c r="AP7338" s="41"/>
      <c r="AQ7338" s="41"/>
      <c r="AR7338" s="41"/>
      <c r="AS7338" s="41"/>
      <c r="AT7338" s="41"/>
      <c r="AU7338" s="41"/>
      <c r="AV7338" s="41"/>
      <c r="AW7338" s="41"/>
      <c r="AX7338" s="41"/>
      <c r="AY7338" s="41"/>
      <c r="AZ7338" s="41"/>
      <c r="BA7338" s="41"/>
      <c r="BB7338" s="41"/>
      <c r="BC7338" s="41"/>
      <c r="BD7338" s="41"/>
      <c r="BE7338" s="41"/>
      <c r="BF7338" s="41"/>
      <c r="BG7338" s="41"/>
      <c r="BH7338" s="41"/>
      <c r="BI7338" s="41"/>
      <c r="BJ7338" s="41"/>
      <c r="BK7338" s="41"/>
      <c r="BL7338" s="41"/>
      <c r="BM7338" s="41"/>
      <c r="BN7338" s="41"/>
      <c r="BO7338" s="41"/>
      <c r="BP7338" s="108"/>
      <c r="CG7338" s="102"/>
      <c r="CI7338" s="45"/>
    </row>
    <row r="7339" spans="37:87" ht="13" customHeight="1">
      <c r="AK7339" s="114"/>
      <c r="AL7339" s="41"/>
      <c r="AM7339" s="41"/>
      <c r="AN7339" s="41"/>
      <c r="AO7339" s="41"/>
      <c r="AP7339" s="41"/>
      <c r="AQ7339" s="41"/>
      <c r="AR7339" s="41"/>
      <c r="AS7339" s="41"/>
      <c r="AT7339" s="41"/>
      <c r="AU7339" s="41"/>
      <c r="AV7339" s="41"/>
      <c r="AW7339" s="41"/>
      <c r="AX7339" s="41"/>
      <c r="AY7339" s="41"/>
      <c r="AZ7339" s="41"/>
      <c r="BA7339" s="41"/>
      <c r="BB7339" s="41"/>
      <c r="BC7339" s="41"/>
      <c r="BD7339" s="41"/>
      <c r="BE7339" s="41"/>
      <c r="BF7339" s="41"/>
      <c r="BG7339" s="41"/>
      <c r="BH7339" s="41"/>
      <c r="BI7339" s="41"/>
      <c r="BJ7339" s="41"/>
      <c r="BK7339" s="41"/>
      <c r="BL7339" s="41"/>
      <c r="BM7339" s="41"/>
      <c r="BN7339" s="41"/>
      <c r="BO7339" s="41"/>
      <c r="BP7339" s="108"/>
      <c r="CG7339" s="102"/>
      <c r="CI7339" s="45"/>
    </row>
    <row r="7340" spans="37:87" ht="13" customHeight="1">
      <c r="AK7340" s="114"/>
      <c r="AL7340" s="41"/>
      <c r="AM7340" s="41"/>
      <c r="AN7340" s="41"/>
      <c r="AO7340" s="41"/>
      <c r="AP7340" s="41"/>
      <c r="AQ7340" s="41"/>
      <c r="AR7340" s="41"/>
      <c r="AS7340" s="41"/>
      <c r="AT7340" s="41"/>
      <c r="AU7340" s="41"/>
      <c r="AV7340" s="41"/>
      <c r="AW7340" s="41"/>
      <c r="AX7340" s="41"/>
      <c r="AY7340" s="41"/>
      <c r="AZ7340" s="41"/>
      <c r="BA7340" s="41"/>
      <c r="BB7340" s="41"/>
      <c r="BC7340" s="41"/>
      <c r="BD7340" s="41"/>
      <c r="BE7340" s="41"/>
      <c r="BF7340" s="41"/>
      <c r="BG7340" s="41"/>
      <c r="BH7340" s="41"/>
      <c r="BI7340" s="41"/>
      <c r="BJ7340" s="41"/>
      <c r="BK7340" s="41"/>
      <c r="BL7340" s="41"/>
      <c r="BM7340" s="41"/>
      <c r="BN7340" s="41"/>
      <c r="BO7340" s="41"/>
      <c r="BP7340" s="108"/>
      <c r="CG7340" s="102"/>
      <c r="CI7340" s="45"/>
    </row>
    <row r="7341" spans="37:87" ht="13" customHeight="1">
      <c r="AK7341" s="114"/>
      <c r="AL7341" s="41"/>
      <c r="AM7341" s="41"/>
      <c r="AN7341" s="41"/>
      <c r="AO7341" s="41"/>
      <c r="AP7341" s="41"/>
      <c r="AQ7341" s="41"/>
      <c r="AR7341" s="41"/>
      <c r="AS7341" s="41"/>
      <c r="AT7341" s="41"/>
      <c r="AU7341" s="41"/>
      <c r="AV7341" s="41"/>
      <c r="AW7341" s="41"/>
      <c r="AX7341" s="41"/>
      <c r="AY7341" s="41"/>
      <c r="AZ7341" s="41"/>
      <c r="BA7341" s="41"/>
      <c r="BB7341" s="41"/>
      <c r="BC7341" s="41"/>
      <c r="BD7341" s="41"/>
      <c r="BE7341" s="41"/>
      <c r="BF7341" s="41"/>
      <c r="BG7341" s="41"/>
      <c r="BH7341" s="41"/>
      <c r="BI7341" s="41"/>
      <c r="BJ7341" s="41"/>
      <c r="BK7341" s="41"/>
      <c r="BL7341" s="41"/>
      <c r="BM7341" s="41"/>
      <c r="BN7341" s="41"/>
      <c r="BO7341" s="41"/>
      <c r="BP7341" s="108"/>
      <c r="CG7341" s="102"/>
      <c r="CI7341" s="45"/>
    </row>
    <row r="7342" spans="37:87" ht="13" customHeight="1">
      <c r="AK7342" s="114"/>
      <c r="AL7342" s="41"/>
      <c r="AM7342" s="41"/>
      <c r="AN7342" s="41"/>
      <c r="AO7342" s="41"/>
      <c r="AP7342" s="41"/>
      <c r="AQ7342" s="41"/>
      <c r="AR7342" s="41"/>
      <c r="AS7342" s="41"/>
      <c r="AT7342" s="41"/>
      <c r="AU7342" s="41"/>
      <c r="AV7342" s="41"/>
      <c r="AW7342" s="41"/>
      <c r="AX7342" s="41"/>
      <c r="AY7342" s="41"/>
      <c r="AZ7342" s="41"/>
      <c r="BA7342" s="41"/>
      <c r="BB7342" s="41"/>
      <c r="BC7342" s="41"/>
      <c r="BD7342" s="41"/>
      <c r="BE7342" s="41"/>
      <c r="BF7342" s="41"/>
      <c r="BG7342" s="41"/>
      <c r="BH7342" s="41"/>
      <c r="BI7342" s="41"/>
      <c r="BJ7342" s="41"/>
      <c r="BK7342" s="41"/>
      <c r="BL7342" s="41"/>
      <c r="BM7342" s="41"/>
      <c r="BN7342" s="41"/>
      <c r="BO7342" s="41"/>
      <c r="BP7342" s="108"/>
      <c r="CG7342" s="102"/>
      <c r="CI7342" s="45"/>
    </row>
    <row r="7343" spans="37:87" ht="13" customHeight="1">
      <c r="AK7343" s="114"/>
      <c r="AL7343" s="41"/>
      <c r="AM7343" s="41"/>
      <c r="AN7343" s="41"/>
      <c r="AO7343" s="41"/>
      <c r="AP7343" s="41"/>
      <c r="AQ7343" s="41"/>
      <c r="AR7343" s="41"/>
      <c r="AS7343" s="41"/>
      <c r="AT7343" s="41"/>
      <c r="AU7343" s="41"/>
      <c r="AV7343" s="41"/>
      <c r="AW7343" s="41"/>
      <c r="AX7343" s="41"/>
      <c r="AY7343" s="41"/>
      <c r="AZ7343" s="41"/>
      <c r="BA7343" s="41"/>
      <c r="BB7343" s="41"/>
      <c r="BC7343" s="41"/>
      <c r="BD7343" s="41"/>
      <c r="BE7343" s="41"/>
      <c r="BF7343" s="41"/>
      <c r="BG7343" s="41"/>
      <c r="BH7343" s="41"/>
      <c r="BI7343" s="41"/>
      <c r="BJ7343" s="41"/>
      <c r="BK7343" s="41"/>
      <c r="BL7343" s="41"/>
      <c r="BM7343" s="41"/>
      <c r="BN7343" s="41"/>
      <c r="BO7343" s="41"/>
      <c r="BP7343" s="108"/>
      <c r="CG7343" s="102"/>
      <c r="CI7343" s="45"/>
    </row>
    <row r="7344" spans="37:87" ht="13" customHeight="1">
      <c r="AK7344" s="114"/>
      <c r="AL7344" s="41"/>
      <c r="AM7344" s="41"/>
      <c r="AN7344" s="41"/>
      <c r="AO7344" s="41"/>
      <c r="AP7344" s="41"/>
      <c r="AQ7344" s="41"/>
      <c r="AR7344" s="41"/>
      <c r="AS7344" s="41"/>
      <c r="AT7344" s="41"/>
      <c r="AU7344" s="41"/>
      <c r="AV7344" s="41"/>
      <c r="AW7344" s="41"/>
      <c r="AX7344" s="41"/>
      <c r="AY7344" s="41"/>
      <c r="AZ7344" s="41"/>
      <c r="BA7344" s="41"/>
      <c r="BB7344" s="41"/>
      <c r="BC7344" s="41"/>
      <c r="BD7344" s="41"/>
      <c r="BE7344" s="41"/>
      <c r="BF7344" s="41"/>
      <c r="BG7344" s="41"/>
      <c r="BH7344" s="41"/>
      <c r="BI7344" s="41"/>
      <c r="BJ7344" s="41"/>
      <c r="BK7344" s="41"/>
      <c r="BL7344" s="41"/>
      <c r="BM7344" s="41"/>
      <c r="BN7344" s="41"/>
      <c r="BO7344" s="41"/>
      <c r="BP7344" s="108"/>
      <c r="CG7344" s="102"/>
      <c r="CI7344" s="45"/>
    </row>
    <row r="7345" spans="37:87" ht="13" customHeight="1">
      <c r="AK7345" s="114"/>
      <c r="AL7345" s="41"/>
      <c r="AM7345" s="41"/>
      <c r="AN7345" s="41"/>
      <c r="AO7345" s="41"/>
      <c r="AP7345" s="41"/>
      <c r="AQ7345" s="41"/>
      <c r="AR7345" s="41"/>
      <c r="AS7345" s="41"/>
      <c r="AT7345" s="41"/>
      <c r="AU7345" s="41"/>
      <c r="AV7345" s="41"/>
      <c r="AW7345" s="41"/>
      <c r="AX7345" s="41"/>
      <c r="AY7345" s="41"/>
      <c r="AZ7345" s="41"/>
      <c r="BA7345" s="41"/>
      <c r="BB7345" s="41"/>
      <c r="BC7345" s="41"/>
      <c r="BD7345" s="41"/>
      <c r="BE7345" s="41"/>
      <c r="BF7345" s="41"/>
      <c r="BG7345" s="41"/>
      <c r="BH7345" s="41"/>
      <c r="BI7345" s="41"/>
      <c r="BJ7345" s="41"/>
      <c r="BK7345" s="41"/>
      <c r="BL7345" s="41"/>
      <c r="BM7345" s="41"/>
      <c r="BN7345" s="41"/>
      <c r="BO7345" s="41"/>
      <c r="BP7345" s="108"/>
      <c r="CG7345" s="102"/>
      <c r="CI7345" s="45"/>
    </row>
    <row r="7346" spans="37:87" ht="13" customHeight="1">
      <c r="AK7346" s="114"/>
      <c r="AL7346" s="41"/>
      <c r="AM7346" s="41"/>
      <c r="AN7346" s="41"/>
      <c r="AO7346" s="41"/>
      <c r="AP7346" s="41"/>
      <c r="AQ7346" s="41"/>
      <c r="AR7346" s="41"/>
      <c r="AS7346" s="41"/>
      <c r="AT7346" s="41"/>
      <c r="AU7346" s="41"/>
      <c r="AV7346" s="41"/>
      <c r="AW7346" s="41"/>
      <c r="AX7346" s="41"/>
      <c r="AY7346" s="41"/>
      <c r="AZ7346" s="41"/>
      <c r="BA7346" s="41"/>
      <c r="BB7346" s="41"/>
      <c r="BC7346" s="41"/>
      <c r="BD7346" s="41"/>
      <c r="BE7346" s="41"/>
      <c r="BF7346" s="41"/>
      <c r="BG7346" s="41"/>
      <c r="BH7346" s="41"/>
      <c r="BI7346" s="41"/>
      <c r="BJ7346" s="41"/>
      <c r="BK7346" s="41"/>
      <c r="BL7346" s="41"/>
      <c r="BM7346" s="41"/>
      <c r="BN7346" s="41"/>
      <c r="BO7346" s="41"/>
      <c r="BP7346" s="108"/>
      <c r="CG7346" s="102"/>
      <c r="CI7346" s="45"/>
    </row>
    <row r="7347" spans="37:87" ht="13" customHeight="1">
      <c r="AK7347" s="114"/>
      <c r="AL7347" s="41"/>
      <c r="AM7347" s="41"/>
      <c r="AN7347" s="41"/>
      <c r="AO7347" s="41"/>
      <c r="AP7347" s="41"/>
      <c r="AQ7347" s="41"/>
      <c r="AR7347" s="41"/>
      <c r="AS7347" s="41"/>
      <c r="AT7347" s="41"/>
      <c r="AU7347" s="41"/>
      <c r="AV7347" s="41"/>
      <c r="AW7347" s="41"/>
      <c r="AX7347" s="41"/>
      <c r="AY7347" s="41"/>
      <c r="AZ7347" s="41"/>
      <c r="BA7347" s="41"/>
      <c r="BB7347" s="41"/>
      <c r="BC7347" s="41"/>
      <c r="BD7347" s="41"/>
      <c r="BE7347" s="41"/>
      <c r="BF7347" s="41"/>
      <c r="BG7347" s="41"/>
      <c r="BH7347" s="41"/>
      <c r="BI7347" s="41"/>
      <c r="BJ7347" s="41"/>
      <c r="BK7347" s="41"/>
      <c r="BL7347" s="41"/>
      <c r="BM7347" s="41"/>
      <c r="BN7347" s="41"/>
      <c r="BO7347" s="41"/>
      <c r="BP7347" s="108"/>
      <c r="CG7347" s="102"/>
      <c r="CI7347" s="45"/>
    </row>
    <row r="7348" spans="37:87" ht="13" customHeight="1">
      <c r="AK7348" s="114"/>
      <c r="AL7348" s="41"/>
      <c r="AM7348" s="41"/>
      <c r="AN7348" s="41"/>
      <c r="AO7348" s="41"/>
      <c r="AP7348" s="41"/>
      <c r="AQ7348" s="41"/>
      <c r="AR7348" s="41"/>
      <c r="AS7348" s="41"/>
      <c r="AT7348" s="41"/>
      <c r="AU7348" s="41"/>
      <c r="AV7348" s="41"/>
      <c r="AW7348" s="41"/>
      <c r="AX7348" s="41"/>
      <c r="AY7348" s="41"/>
      <c r="AZ7348" s="41"/>
      <c r="BA7348" s="41"/>
      <c r="BB7348" s="41"/>
      <c r="BC7348" s="41"/>
      <c r="BD7348" s="41"/>
      <c r="BE7348" s="41"/>
      <c r="BF7348" s="41"/>
      <c r="BG7348" s="41"/>
      <c r="BH7348" s="41"/>
      <c r="BI7348" s="41"/>
      <c r="BJ7348" s="41"/>
      <c r="BK7348" s="41"/>
      <c r="BL7348" s="41"/>
      <c r="BM7348" s="41"/>
      <c r="BN7348" s="41"/>
      <c r="BO7348" s="41"/>
      <c r="BP7348" s="108"/>
      <c r="CG7348" s="102"/>
      <c r="CI7348" s="45"/>
    </row>
    <row r="7349" spans="37:87" ht="13" customHeight="1">
      <c r="AK7349" s="114"/>
      <c r="AL7349" s="41"/>
      <c r="AM7349" s="41"/>
      <c r="AN7349" s="41"/>
      <c r="AO7349" s="41"/>
      <c r="AP7349" s="41"/>
      <c r="AQ7349" s="41"/>
      <c r="AR7349" s="41"/>
      <c r="AS7349" s="41"/>
      <c r="AT7349" s="41"/>
      <c r="AU7349" s="41"/>
      <c r="AV7349" s="41"/>
      <c r="AW7349" s="41"/>
      <c r="AX7349" s="41"/>
      <c r="AY7349" s="41"/>
      <c r="AZ7349" s="41"/>
      <c r="BA7349" s="41"/>
      <c r="BB7349" s="41"/>
      <c r="BC7349" s="41"/>
      <c r="BD7349" s="41"/>
      <c r="BE7349" s="41"/>
      <c r="BF7349" s="41"/>
      <c r="BG7349" s="41"/>
      <c r="BH7349" s="41"/>
      <c r="BI7349" s="41"/>
      <c r="BJ7349" s="41"/>
      <c r="BK7349" s="41"/>
      <c r="BL7349" s="41"/>
      <c r="BM7349" s="41"/>
      <c r="BN7349" s="41"/>
      <c r="BO7349" s="41"/>
      <c r="BP7349" s="108"/>
      <c r="CG7349" s="102"/>
      <c r="CI7349" s="45"/>
    </row>
    <row r="7350" spans="37:87" ht="13" customHeight="1">
      <c r="AK7350" s="114"/>
      <c r="AL7350" s="41"/>
      <c r="AM7350" s="41"/>
      <c r="AN7350" s="41"/>
      <c r="AO7350" s="41"/>
      <c r="AP7350" s="41"/>
      <c r="AQ7350" s="41"/>
      <c r="AR7350" s="41"/>
      <c r="AS7350" s="41"/>
      <c r="AT7350" s="41"/>
      <c r="AU7350" s="41"/>
      <c r="AV7350" s="41"/>
      <c r="AW7350" s="41"/>
      <c r="AX7350" s="41"/>
      <c r="AY7350" s="41"/>
      <c r="AZ7350" s="41"/>
      <c r="BA7350" s="41"/>
      <c r="BB7350" s="41"/>
      <c r="BC7350" s="41"/>
      <c r="BD7350" s="41"/>
      <c r="BE7350" s="41"/>
      <c r="BF7350" s="41"/>
      <c r="BG7350" s="41"/>
      <c r="BH7350" s="41"/>
      <c r="BI7350" s="41"/>
      <c r="BJ7350" s="41"/>
      <c r="BK7350" s="41"/>
      <c r="BL7350" s="41"/>
      <c r="BM7350" s="41"/>
      <c r="BN7350" s="41"/>
      <c r="BO7350" s="41"/>
      <c r="BP7350" s="108"/>
      <c r="CG7350" s="102"/>
      <c r="CI7350" s="45"/>
    </row>
    <row r="7351" spans="37:87" ht="13" customHeight="1">
      <c r="AK7351" s="114"/>
      <c r="AL7351" s="41"/>
      <c r="AM7351" s="41"/>
      <c r="AN7351" s="41"/>
      <c r="AO7351" s="41"/>
      <c r="AP7351" s="41"/>
      <c r="AQ7351" s="41"/>
      <c r="AR7351" s="41"/>
      <c r="AS7351" s="41"/>
      <c r="AT7351" s="41"/>
      <c r="AU7351" s="41"/>
      <c r="AV7351" s="41"/>
      <c r="AW7351" s="41"/>
      <c r="AX7351" s="41"/>
      <c r="AY7351" s="41"/>
      <c r="AZ7351" s="41"/>
      <c r="BA7351" s="41"/>
      <c r="BB7351" s="41"/>
      <c r="BC7351" s="41"/>
      <c r="BD7351" s="41"/>
      <c r="BE7351" s="41"/>
      <c r="BF7351" s="41"/>
      <c r="BG7351" s="41"/>
      <c r="BH7351" s="41"/>
      <c r="BI7351" s="41"/>
      <c r="BJ7351" s="41"/>
      <c r="BK7351" s="41"/>
      <c r="BL7351" s="41"/>
      <c r="BM7351" s="41"/>
      <c r="BN7351" s="41"/>
      <c r="BO7351" s="41"/>
      <c r="BP7351" s="108"/>
      <c r="CG7351" s="102"/>
      <c r="CI7351" s="45"/>
    </row>
    <row r="7352" spans="37:87" ht="13" customHeight="1">
      <c r="AK7352" s="114"/>
      <c r="AL7352" s="41"/>
      <c r="AM7352" s="41"/>
      <c r="AN7352" s="41"/>
      <c r="AO7352" s="41"/>
      <c r="AP7352" s="41"/>
      <c r="AQ7352" s="41"/>
      <c r="AR7352" s="41"/>
      <c r="AS7352" s="41"/>
      <c r="AT7352" s="41"/>
      <c r="AU7352" s="41"/>
      <c r="AV7352" s="41"/>
      <c r="AW7352" s="41"/>
      <c r="AX7352" s="41"/>
      <c r="AY7352" s="41"/>
      <c r="AZ7352" s="41"/>
      <c r="BA7352" s="41"/>
      <c r="BB7352" s="41"/>
      <c r="BC7352" s="41"/>
      <c r="BD7352" s="41"/>
      <c r="BE7352" s="41"/>
      <c r="BF7352" s="41"/>
      <c r="BG7352" s="41"/>
      <c r="BH7352" s="41"/>
      <c r="BI7352" s="41"/>
      <c r="BJ7352" s="41"/>
      <c r="BK7352" s="41"/>
      <c r="BL7352" s="41"/>
      <c r="BM7352" s="41"/>
      <c r="BN7352" s="41"/>
      <c r="BO7352" s="41"/>
      <c r="BP7352" s="108"/>
      <c r="CG7352" s="102"/>
      <c r="CI7352" s="45"/>
    </row>
    <row r="7353" spans="37:87" ht="13" customHeight="1">
      <c r="AK7353" s="114"/>
      <c r="AL7353" s="41"/>
      <c r="AM7353" s="41"/>
      <c r="AN7353" s="41"/>
      <c r="AO7353" s="41"/>
      <c r="AP7353" s="41"/>
      <c r="AQ7353" s="41"/>
      <c r="AR7353" s="41"/>
      <c r="AS7353" s="41"/>
      <c r="AT7353" s="41"/>
      <c r="AU7353" s="41"/>
      <c r="AV7353" s="41"/>
      <c r="AW7353" s="41"/>
      <c r="AX7353" s="41"/>
      <c r="AY7353" s="41"/>
      <c r="AZ7353" s="41"/>
      <c r="BA7353" s="41"/>
      <c r="BB7353" s="41"/>
      <c r="BC7353" s="41"/>
      <c r="BD7353" s="41"/>
      <c r="BE7353" s="41"/>
      <c r="BF7353" s="41"/>
      <c r="BG7353" s="41"/>
      <c r="BH7353" s="41"/>
      <c r="BI7353" s="41"/>
      <c r="BJ7353" s="41"/>
      <c r="BK7353" s="41"/>
      <c r="BL7353" s="41"/>
      <c r="BM7353" s="41"/>
      <c r="BN7353" s="41"/>
      <c r="BO7353" s="41"/>
      <c r="BP7353" s="108"/>
      <c r="CG7353" s="102"/>
      <c r="CI7353" s="45"/>
    </row>
    <row r="7354" spans="37:87" ht="13" customHeight="1">
      <c r="AK7354" s="114"/>
      <c r="AL7354" s="41"/>
      <c r="AM7354" s="41"/>
      <c r="AN7354" s="41"/>
      <c r="AO7354" s="41"/>
      <c r="AP7354" s="41"/>
      <c r="AQ7354" s="41"/>
      <c r="AR7354" s="41"/>
      <c r="AS7354" s="41"/>
      <c r="AT7354" s="41"/>
      <c r="AU7354" s="41"/>
      <c r="AV7354" s="41"/>
      <c r="AW7354" s="41"/>
      <c r="AX7354" s="41"/>
      <c r="AY7354" s="41"/>
      <c r="AZ7354" s="41"/>
      <c r="BA7354" s="41"/>
      <c r="BB7354" s="41"/>
      <c r="BC7354" s="41"/>
      <c r="BD7354" s="41"/>
      <c r="BE7354" s="41"/>
      <c r="BF7354" s="41"/>
      <c r="BG7354" s="41"/>
      <c r="BH7354" s="41"/>
      <c r="BI7354" s="41"/>
      <c r="BJ7354" s="41"/>
      <c r="BK7354" s="41"/>
      <c r="BL7354" s="41"/>
      <c r="BM7354" s="41"/>
      <c r="BN7354" s="41"/>
      <c r="BO7354" s="41"/>
      <c r="BP7354" s="108"/>
      <c r="CG7354" s="102"/>
      <c r="CI7354" s="45"/>
    </row>
    <row r="7355" spans="37:87" ht="13" customHeight="1">
      <c r="AK7355" s="114"/>
      <c r="AL7355" s="41"/>
      <c r="AM7355" s="41"/>
      <c r="AN7355" s="41"/>
      <c r="AO7355" s="41"/>
      <c r="AP7355" s="41"/>
      <c r="AQ7355" s="41"/>
      <c r="AR7355" s="41"/>
      <c r="AS7355" s="41"/>
      <c r="AT7355" s="41"/>
      <c r="AU7355" s="41"/>
      <c r="AV7355" s="41"/>
      <c r="AW7355" s="41"/>
      <c r="AX7355" s="41"/>
      <c r="AY7355" s="41"/>
      <c r="AZ7355" s="41"/>
      <c r="BA7355" s="41"/>
      <c r="BB7355" s="41"/>
      <c r="BC7355" s="41"/>
      <c r="BD7355" s="41"/>
      <c r="BE7355" s="41"/>
      <c r="BF7355" s="41"/>
      <c r="BG7355" s="41"/>
      <c r="BH7355" s="41"/>
      <c r="BI7355" s="41"/>
      <c r="BJ7355" s="41"/>
      <c r="BK7355" s="41"/>
      <c r="BL7355" s="41"/>
      <c r="BM7355" s="41"/>
      <c r="BN7355" s="41"/>
      <c r="BO7355" s="41"/>
      <c r="BP7355" s="108"/>
      <c r="CG7355" s="102"/>
      <c r="CI7355" s="45"/>
    </row>
    <row r="7356" spans="37:87" ht="13" customHeight="1">
      <c r="AK7356" s="114"/>
      <c r="AL7356" s="41"/>
      <c r="AM7356" s="41"/>
      <c r="AN7356" s="41"/>
      <c r="AO7356" s="41"/>
      <c r="AP7356" s="41"/>
      <c r="AQ7356" s="41"/>
      <c r="AR7356" s="41"/>
      <c r="AS7356" s="41"/>
      <c r="AT7356" s="41"/>
      <c r="AU7356" s="41"/>
      <c r="AV7356" s="41"/>
      <c r="AW7356" s="41"/>
      <c r="AX7356" s="41"/>
      <c r="AY7356" s="41"/>
      <c r="AZ7356" s="41"/>
      <c r="BA7356" s="41"/>
      <c r="BB7356" s="41"/>
      <c r="BC7356" s="41"/>
      <c r="BD7356" s="41"/>
      <c r="BE7356" s="41"/>
      <c r="BF7356" s="41"/>
      <c r="BG7356" s="41"/>
      <c r="BH7356" s="41"/>
      <c r="BI7356" s="41"/>
      <c r="BJ7356" s="41"/>
      <c r="BK7356" s="41"/>
      <c r="BL7356" s="41"/>
      <c r="BM7356" s="41"/>
      <c r="BN7356" s="41"/>
      <c r="BO7356" s="41"/>
      <c r="BP7356" s="108"/>
      <c r="CG7356" s="102"/>
      <c r="CI7356" s="45"/>
    </row>
    <row r="7357" spans="37:87" ht="13" customHeight="1">
      <c r="AK7357" s="114"/>
      <c r="AL7357" s="41"/>
      <c r="AM7357" s="41"/>
      <c r="AN7357" s="41"/>
      <c r="AO7357" s="41"/>
      <c r="AP7357" s="41"/>
      <c r="AQ7357" s="41"/>
      <c r="AR7357" s="41"/>
      <c r="AS7357" s="41"/>
      <c r="AT7357" s="41"/>
      <c r="AU7357" s="41"/>
      <c r="AV7357" s="41"/>
      <c r="AW7357" s="41"/>
      <c r="AX7357" s="41"/>
      <c r="AY7357" s="41"/>
      <c r="AZ7357" s="41"/>
      <c r="BA7357" s="41"/>
      <c r="BB7357" s="41"/>
      <c r="BC7357" s="41"/>
      <c r="BD7357" s="41"/>
      <c r="BE7357" s="41"/>
      <c r="BF7357" s="41"/>
      <c r="BG7357" s="41"/>
      <c r="BH7357" s="41"/>
      <c r="BI7357" s="41"/>
      <c r="BJ7357" s="41"/>
      <c r="BK7357" s="41"/>
      <c r="BL7357" s="41"/>
      <c r="BM7357" s="41"/>
      <c r="BN7357" s="41"/>
      <c r="BO7357" s="41"/>
      <c r="BP7357" s="108"/>
      <c r="CG7357" s="102"/>
      <c r="CI7357" s="45"/>
    </row>
    <row r="7358" spans="37:87" ht="13" customHeight="1">
      <c r="AK7358" s="114"/>
      <c r="AL7358" s="41"/>
      <c r="AM7358" s="41"/>
      <c r="AN7358" s="41"/>
      <c r="AO7358" s="41"/>
      <c r="AP7358" s="41"/>
      <c r="AQ7358" s="41"/>
      <c r="AR7358" s="41"/>
      <c r="AS7358" s="41"/>
      <c r="AT7358" s="41"/>
      <c r="AU7358" s="41"/>
      <c r="AV7358" s="41"/>
      <c r="AW7358" s="41"/>
      <c r="AX7358" s="41"/>
      <c r="AY7358" s="41"/>
      <c r="AZ7358" s="41"/>
      <c r="BA7358" s="41"/>
      <c r="BB7358" s="41"/>
      <c r="BC7358" s="41"/>
      <c r="BD7358" s="41"/>
      <c r="BE7358" s="41"/>
      <c r="BF7358" s="41"/>
      <c r="BG7358" s="41"/>
      <c r="BH7358" s="41"/>
      <c r="BI7358" s="41"/>
      <c r="BJ7358" s="41"/>
      <c r="BK7358" s="41"/>
      <c r="BL7358" s="41"/>
      <c r="BM7358" s="41"/>
      <c r="BN7358" s="41"/>
      <c r="BO7358" s="41"/>
      <c r="BP7358" s="108"/>
      <c r="CG7358" s="102"/>
      <c r="CI7358" s="45"/>
    </row>
    <row r="7359" spans="37:87" ht="13" customHeight="1">
      <c r="AK7359" s="114"/>
      <c r="AL7359" s="41"/>
      <c r="AM7359" s="41"/>
      <c r="AN7359" s="41"/>
      <c r="AO7359" s="41"/>
      <c r="AP7359" s="41"/>
      <c r="AQ7359" s="41"/>
      <c r="AR7359" s="41"/>
      <c r="AS7359" s="41"/>
      <c r="AT7359" s="41"/>
      <c r="AU7359" s="41"/>
      <c r="AV7359" s="41"/>
      <c r="AW7359" s="41"/>
      <c r="AX7359" s="41"/>
      <c r="AY7359" s="41"/>
      <c r="AZ7359" s="41"/>
      <c r="BA7359" s="41"/>
      <c r="BB7359" s="41"/>
      <c r="BC7359" s="41"/>
      <c r="BD7359" s="41"/>
      <c r="BE7359" s="41"/>
      <c r="BF7359" s="41"/>
      <c r="BG7359" s="41"/>
      <c r="BH7359" s="41"/>
      <c r="BI7359" s="41"/>
      <c r="BJ7359" s="41"/>
      <c r="BK7359" s="41"/>
      <c r="BL7359" s="41"/>
      <c r="BM7359" s="41"/>
      <c r="BN7359" s="41"/>
      <c r="BO7359" s="41"/>
      <c r="BP7359" s="108"/>
      <c r="CG7359" s="102"/>
      <c r="CI7359" s="45"/>
    </row>
    <row r="7360" spans="37:87" ht="13" customHeight="1">
      <c r="AK7360" s="114"/>
      <c r="AL7360" s="41"/>
      <c r="AM7360" s="41"/>
      <c r="AN7360" s="41"/>
      <c r="AO7360" s="41"/>
      <c r="AP7360" s="41"/>
      <c r="AQ7360" s="41"/>
      <c r="AR7360" s="41"/>
      <c r="AS7360" s="41"/>
      <c r="AT7360" s="41"/>
      <c r="AU7360" s="41"/>
      <c r="AV7360" s="41"/>
      <c r="AW7360" s="41"/>
      <c r="AX7360" s="41"/>
      <c r="AY7360" s="41"/>
      <c r="AZ7360" s="41"/>
      <c r="BA7360" s="41"/>
      <c r="BB7360" s="41"/>
      <c r="BC7360" s="41"/>
      <c r="BD7360" s="41"/>
      <c r="BE7360" s="41"/>
      <c r="BF7360" s="41"/>
      <c r="BG7360" s="41"/>
      <c r="BH7360" s="41"/>
      <c r="BI7360" s="41"/>
      <c r="BJ7360" s="41"/>
      <c r="BK7360" s="41"/>
      <c r="BL7360" s="41"/>
      <c r="BM7360" s="41"/>
      <c r="BN7360" s="41"/>
      <c r="BO7360" s="41"/>
      <c r="BP7360" s="108"/>
      <c r="CG7360" s="102"/>
      <c r="CI7360" s="45"/>
    </row>
    <row r="7361" spans="37:87" ht="13" customHeight="1">
      <c r="AK7361" s="114"/>
      <c r="AL7361" s="41"/>
      <c r="AM7361" s="41"/>
      <c r="AN7361" s="41"/>
      <c r="AO7361" s="41"/>
      <c r="AP7361" s="41"/>
      <c r="AQ7361" s="41"/>
      <c r="AR7361" s="41"/>
      <c r="AS7361" s="41"/>
      <c r="AT7361" s="41"/>
      <c r="AU7361" s="41"/>
      <c r="AV7361" s="41"/>
      <c r="AW7361" s="41"/>
      <c r="AX7361" s="41"/>
      <c r="AY7361" s="41"/>
      <c r="AZ7361" s="41"/>
      <c r="BA7361" s="41"/>
      <c r="BB7361" s="41"/>
      <c r="BC7361" s="41"/>
      <c r="BD7361" s="41"/>
      <c r="BE7361" s="41"/>
      <c r="BF7361" s="41"/>
      <c r="BG7361" s="41"/>
      <c r="BH7361" s="41"/>
      <c r="BI7361" s="41"/>
      <c r="BJ7361" s="41"/>
      <c r="BK7361" s="41"/>
      <c r="BL7361" s="41"/>
      <c r="BM7361" s="41"/>
      <c r="BN7361" s="41"/>
      <c r="BO7361" s="41"/>
      <c r="BP7361" s="108"/>
      <c r="CG7361" s="102"/>
      <c r="CI7361" s="45"/>
    </row>
    <row r="7362" spans="37:87" ht="13" customHeight="1">
      <c r="AK7362" s="114"/>
      <c r="AL7362" s="41"/>
      <c r="AM7362" s="41"/>
      <c r="AN7362" s="41"/>
      <c r="AO7362" s="41"/>
      <c r="AP7362" s="41"/>
      <c r="AQ7362" s="41"/>
      <c r="AR7362" s="41"/>
      <c r="AS7362" s="41"/>
      <c r="AT7362" s="41"/>
      <c r="AU7362" s="41"/>
      <c r="AV7362" s="41"/>
      <c r="AW7362" s="41"/>
      <c r="AX7362" s="41"/>
      <c r="AY7362" s="41"/>
      <c r="AZ7362" s="41"/>
      <c r="BA7362" s="41"/>
      <c r="BB7362" s="41"/>
      <c r="BC7362" s="41"/>
      <c r="BD7362" s="41"/>
      <c r="BE7362" s="41"/>
      <c r="BF7362" s="41"/>
      <c r="BG7362" s="41"/>
      <c r="BH7362" s="41"/>
      <c r="BI7362" s="41"/>
      <c r="BJ7362" s="41"/>
      <c r="BK7362" s="41"/>
      <c r="BL7362" s="41"/>
      <c r="BM7362" s="41"/>
      <c r="BN7362" s="41"/>
      <c r="BO7362" s="41"/>
      <c r="BP7362" s="108"/>
      <c r="CG7362" s="102"/>
      <c r="CI7362" s="45"/>
    </row>
    <row r="7363" spans="37:87" ht="13" customHeight="1">
      <c r="AK7363" s="114"/>
      <c r="AL7363" s="41"/>
      <c r="AM7363" s="41"/>
      <c r="AN7363" s="41"/>
      <c r="AO7363" s="41"/>
      <c r="AP7363" s="41"/>
      <c r="AQ7363" s="41"/>
      <c r="AR7363" s="41"/>
      <c r="AS7363" s="41"/>
      <c r="AT7363" s="41"/>
      <c r="AU7363" s="41"/>
      <c r="AV7363" s="41"/>
      <c r="AW7363" s="41"/>
      <c r="AX7363" s="41"/>
      <c r="AY7363" s="41"/>
      <c r="AZ7363" s="41"/>
      <c r="BA7363" s="41"/>
      <c r="BB7363" s="41"/>
      <c r="BC7363" s="41"/>
      <c r="BD7363" s="41"/>
      <c r="BE7363" s="41"/>
      <c r="BF7363" s="41"/>
      <c r="BG7363" s="41"/>
      <c r="BH7363" s="41"/>
      <c r="BI7363" s="41"/>
      <c r="BJ7363" s="41"/>
      <c r="BK7363" s="41"/>
      <c r="BL7363" s="41"/>
      <c r="BM7363" s="41"/>
      <c r="BN7363" s="41"/>
      <c r="BO7363" s="41"/>
      <c r="BP7363" s="108"/>
      <c r="CG7363" s="102"/>
      <c r="CI7363" s="45"/>
    </row>
    <row r="7364" spans="37:87" ht="13" customHeight="1">
      <c r="AK7364" s="114"/>
      <c r="AL7364" s="41"/>
      <c r="AM7364" s="41"/>
      <c r="AN7364" s="41"/>
      <c r="AO7364" s="41"/>
      <c r="AP7364" s="41"/>
      <c r="AQ7364" s="41"/>
      <c r="AR7364" s="41"/>
      <c r="AS7364" s="41"/>
      <c r="AT7364" s="41"/>
      <c r="AU7364" s="41"/>
      <c r="AV7364" s="41"/>
      <c r="AW7364" s="41"/>
      <c r="AX7364" s="41"/>
      <c r="AY7364" s="41"/>
      <c r="AZ7364" s="41"/>
      <c r="BA7364" s="41"/>
      <c r="BB7364" s="41"/>
      <c r="BC7364" s="41"/>
      <c r="BD7364" s="41"/>
      <c r="BE7364" s="41"/>
      <c r="BF7364" s="41"/>
      <c r="BG7364" s="41"/>
      <c r="BH7364" s="41"/>
      <c r="BI7364" s="41"/>
      <c r="BJ7364" s="41"/>
      <c r="BK7364" s="41"/>
      <c r="BL7364" s="41"/>
      <c r="BM7364" s="41"/>
      <c r="BN7364" s="41"/>
      <c r="BO7364" s="41"/>
      <c r="BP7364" s="108"/>
      <c r="CG7364" s="102"/>
      <c r="CI7364" s="45"/>
    </row>
    <row r="7365" spans="37:87" ht="13" customHeight="1">
      <c r="AK7365" s="114"/>
      <c r="AL7365" s="41"/>
      <c r="AM7365" s="41"/>
      <c r="AN7365" s="41"/>
      <c r="AO7365" s="41"/>
      <c r="AP7365" s="41"/>
      <c r="AQ7365" s="41"/>
      <c r="AR7365" s="41"/>
      <c r="AS7365" s="41"/>
      <c r="AT7365" s="41"/>
      <c r="AU7365" s="41"/>
      <c r="AV7365" s="41"/>
      <c r="AW7365" s="41"/>
      <c r="AX7365" s="41"/>
      <c r="AY7365" s="41"/>
      <c r="AZ7365" s="41"/>
      <c r="BA7365" s="41"/>
      <c r="BB7365" s="41"/>
      <c r="BC7365" s="41"/>
      <c r="BD7365" s="41"/>
      <c r="BE7365" s="41"/>
      <c r="BF7365" s="41"/>
      <c r="BG7365" s="41"/>
      <c r="BH7365" s="41"/>
      <c r="BI7365" s="41"/>
      <c r="BJ7365" s="41"/>
      <c r="BK7365" s="41"/>
      <c r="BL7365" s="41"/>
      <c r="BM7365" s="41"/>
      <c r="BN7365" s="41"/>
      <c r="BO7365" s="41"/>
      <c r="BP7365" s="108"/>
      <c r="CG7365" s="102"/>
      <c r="CI7365" s="45"/>
    </row>
    <row r="7366" spans="37:87" ht="13" customHeight="1">
      <c r="AK7366" s="114"/>
      <c r="AL7366" s="41"/>
      <c r="AM7366" s="41"/>
      <c r="AN7366" s="41"/>
      <c r="AO7366" s="41"/>
      <c r="AP7366" s="41"/>
      <c r="AQ7366" s="41"/>
      <c r="AR7366" s="41"/>
      <c r="AS7366" s="41"/>
      <c r="AT7366" s="41"/>
      <c r="AU7366" s="41"/>
      <c r="AV7366" s="41"/>
      <c r="AW7366" s="41"/>
      <c r="AX7366" s="41"/>
      <c r="AY7366" s="41"/>
      <c r="AZ7366" s="41"/>
      <c r="BA7366" s="41"/>
      <c r="BB7366" s="41"/>
      <c r="BC7366" s="41"/>
      <c r="BD7366" s="41"/>
      <c r="BE7366" s="41"/>
      <c r="BF7366" s="41"/>
      <c r="BG7366" s="41"/>
      <c r="BH7366" s="41"/>
      <c r="BI7366" s="41"/>
      <c r="BJ7366" s="41"/>
      <c r="BK7366" s="41"/>
      <c r="BL7366" s="41"/>
      <c r="BM7366" s="41"/>
      <c r="BN7366" s="41"/>
      <c r="BO7366" s="41"/>
      <c r="BP7366" s="108"/>
      <c r="CG7366" s="102"/>
      <c r="CI7366" s="45"/>
    </row>
    <row r="7367" spans="37:87" ht="13" customHeight="1">
      <c r="AK7367" s="114"/>
      <c r="AL7367" s="41"/>
      <c r="AM7367" s="41"/>
      <c r="AN7367" s="41"/>
      <c r="AO7367" s="41"/>
      <c r="AP7367" s="41"/>
      <c r="AQ7367" s="41"/>
      <c r="AR7367" s="41"/>
      <c r="AS7367" s="41"/>
      <c r="AT7367" s="41"/>
      <c r="AU7367" s="41"/>
      <c r="AV7367" s="41"/>
      <c r="AW7367" s="41"/>
      <c r="AX7367" s="41"/>
      <c r="AY7367" s="41"/>
      <c r="AZ7367" s="41"/>
      <c r="BA7367" s="41"/>
      <c r="BB7367" s="41"/>
      <c r="BC7367" s="41"/>
      <c r="BD7367" s="41"/>
      <c r="BE7367" s="41"/>
      <c r="BF7367" s="41"/>
      <c r="BG7367" s="41"/>
      <c r="BH7367" s="41"/>
      <c r="BI7367" s="41"/>
      <c r="BJ7367" s="41"/>
      <c r="BK7367" s="41"/>
      <c r="BL7367" s="41"/>
      <c r="BM7367" s="41"/>
      <c r="BN7367" s="41"/>
      <c r="BO7367" s="41"/>
      <c r="BP7367" s="108"/>
      <c r="CG7367" s="102"/>
      <c r="CI7367" s="45"/>
    </row>
    <row r="7368" spans="37:87" ht="13" customHeight="1">
      <c r="AK7368" s="114"/>
      <c r="AL7368" s="41"/>
      <c r="AM7368" s="41"/>
      <c r="AN7368" s="41"/>
      <c r="AO7368" s="41"/>
      <c r="AP7368" s="41"/>
      <c r="AQ7368" s="41"/>
      <c r="AR7368" s="41"/>
      <c r="AS7368" s="41"/>
      <c r="AT7368" s="41"/>
      <c r="AU7368" s="41"/>
      <c r="AV7368" s="41"/>
      <c r="AW7368" s="41"/>
      <c r="AX7368" s="41"/>
      <c r="AY7368" s="41"/>
      <c r="AZ7368" s="41"/>
      <c r="BA7368" s="41"/>
      <c r="BB7368" s="41"/>
      <c r="BC7368" s="41"/>
      <c r="BD7368" s="41"/>
      <c r="BE7368" s="41"/>
      <c r="BF7368" s="41"/>
      <c r="BG7368" s="41"/>
      <c r="BH7368" s="41"/>
      <c r="BI7368" s="41"/>
      <c r="BJ7368" s="41"/>
      <c r="BK7368" s="41"/>
      <c r="BL7368" s="41"/>
      <c r="BM7368" s="41"/>
      <c r="BN7368" s="41"/>
      <c r="BO7368" s="41"/>
      <c r="BP7368" s="108"/>
      <c r="CG7368" s="102"/>
      <c r="CI7368" s="45"/>
    </row>
    <row r="7369" spans="37:87" ht="13" customHeight="1">
      <c r="AK7369" s="114"/>
      <c r="AL7369" s="41"/>
      <c r="AM7369" s="41"/>
      <c r="AN7369" s="41"/>
      <c r="AO7369" s="41"/>
      <c r="AP7369" s="41"/>
      <c r="AQ7369" s="41"/>
      <c r="AR7369" s="41"/>
      <c r="AS7369" s="41"/>
      <c r="AT7369" s="41"/>
      <c r="AU7369" s="41"/>
      <c r="AV7369" s="41"/>
      <c r="AW7369" s="41"/>
      <c r="AX7369" s="41"/>
      <c r="AY7369" s="41"/>
      <c r="AZ7369" s="41"/>
      <c r="BA7369" s="41"/>
      <c r="BB7369" s="41"/>
      <c r="BC7369" s="41"/>
      <c r="BD7369" s="41"/>
      <c r="BE7369" s="41"/>
      <c r="BF7369" s="41"/>
      <c r="BG7369" s="41"/>
      <c r="BH7369" s="41"/>
      <c r="BI7369" s="41"/>
      <c r="BJ7369" s="41"/>
      <c r="BK7369" s="41"/>
      <c r="BL7369" s="41"/>
      <c r="BM7369" s="41"/>
      <c r="BN7369" s="41"/>
      <c r="BO7369" s="41"/>
      <c r="BP7369" s="108"/>
      <c r="CG7369" s="102"/>
      <c r="CI7369" s="45"/>
    </row>
    <row r="7370" spans="37:87" ht="13" customHeight="1">
      <c r="AK7370" s="114"/>
      <c r="AL7370" s="41"/>
      <c r="AM7370" s="41"/>
      <c r="AN7370" s="41"/>
      <c r="AO7370" s="41"/>
      <c r="AP7370" s="41"/>
      <c r="AQ7370" s="41"/>
      <c r="AR7370" s="41"/>
      <c r="AS7370" s="41"/>
      <c r="AT7370" s="41"/>
      <c r="AU7370" s="41"/>
      <c r="AV7370" s="41"/>
      <c r="AW7370" s="41"/>
      <c r="AX7370" s="41"/>
      <c r="AY7370" s="41"/>
      <c r="AZ7370" s="41"/>
      <c r="BA7370" s="41"/>
      <c r="BB7370" s="41"/>
      <c r="BC7370" s="41"/>
      <c r="BD7370" s="41"/>
      <c r="BE7370" s="41"/>
      <c r="BF7370" s="41"/>
      <c r="BG7370" s="41"/>
      <c r="BH7370" s="41"/>
      <c r="BI7370" s="41"/>
      <c r="BJ7370" s="41"/>
      <c r="BK7370" s="41"/>
      <c r="BL7370" s="41"/>
      <c r="BM7370" s="41"/>
      <c r="BN7370" s="41"/>
      <c r="BO7370" s="41"/>
      <c r="BP7370" s="108"/>
      <c r="CG7370" s="102"/>
      <c r="CI7370" s="45"/>
    </row>
    <row r="7371" spans="37:87" ht="13" customHeight="1">
      <c r="AK7371" s="114"/>
      <c r="AL7371" s="41"/>
      <c r="AM7371" s="41"/>
      <c r="AN7371" s="41"/>
      <c r="AO7371" s="41"/>
      <c r="AP7371" s="41"/>
      <c r="AQ7371" s="41"/>
      <c r="AR7371" s="41"/>
      <c r="AS7371" s="41"/>
      <c r="AT7371" s="41"/>
      <c r="AU7371" s="41"/>
      <c r="AV7371" s="41"/>
      <c r="AW7371" s="41"/>
      <c r="AX7371" s="41"/>
      <c r="AY7371" s="41"/>
      <c r="AZ7371" s="41"/>
      <c r="BA7371" s="41"/>
      <c r="BB7371" s="41"/>
      <c r="BC7371" s="41"/>
      <c r="BD7371" s="41"/>
      <c r="BE7371" s="41"/>
      <c r="BF7371" s="41"/>
      <c r="BG7371" s="41"/>
      <c r="BH7371" s="41"/>
      <c r="BI7371" s="41"/>
      <c r="BJ7371" s="41"/>
      <c r="BK7371" s="41"/>
      <c r="BL7371" s="41"/>
      <c r="BM7371" s="41"/>
      <c r="BN7371" s="41"/>
      <c r="BO7371" s="41"/>
      <c r="BP7371" s="108"/>
      <c r="CG7371" s="102"/>
      <c r="CI7371" s="45"/>
    </row>
    <row r="7372" spans="37:87" ht="13" customHeight="1">
      <c r="AK7372" s="114"/>
      <c r="AL7372" s="41"/>
      <c r="AM7372" s="41"/>
      <c r="AN7372" s="41"/>
      <c r="AO7372" s="41"/>
      <c r="AP7372" s="41"/>
      <c r="AQ7372" s="41"/>
      <c r="AR7372" s="41"/>
      <c r="AS7372" s="41"/>
      <c r="AT7372" s="41"/>
      <c r="AU7372" s="41"/>
      <c r="AV7372" s="41"/>
      <c r="AW7372" s="41"/>
      <c r="AX7372" s="41"/>
      <c r="AY7372" s="41"/>
      <c r="AZ7372" s="41"/>
      <c r="BA7372" s="41"/>
      <c r="BB7372" s="41"/>
      <c r="BC7372" s="41"/>
      <c r="BD7372" s="41"/>
      <c r="BE7372" s="41"/>
      <c r="BF7372" s="41"/>
      <c r="BG7372" s="41"/>
      <c r="BH7372" s="41"/>
      <c r="BI7372" s="41"/>
      <c r="BJ7372" s="41"/>
      <c r="BK7372" s="41"/>
      <c r="BL7372" s="41"/>
      <c r="BM7372" s="41"/>
      <c r="BN7372" s="41"/>
      <c r="BO7372" s="41"/>
      <c r="BP7372" s="108"/>
      <c r="CG7372" s="102"/>
      <c r="CI7372" s="45"/>
    </row>
    <row r="7373" spans="37:87" ht="13" customHeight="1">
      <c r="AK7373" s="114"/>
      <c r="AL7373" s="41"/>
      <c r="AM7373" s="41"/>
      <c r="AN7373" s="41"/>
      <c r="AO7373" s="41"/>
      <c r="AP7373" s="41"/>
      <c r="AQ7373" s="41"/>
      <c r="AR7373" s="41"/>
      <c r="AS7373" s="41"/>
      <c r="AT7373" s="41"/>
      <c r="AU7373" s="41"/>
      <c r="AV7373" s="41"/>
      <c r="AW7373" s="41"/>
      <c r="AX7373" s="41"/>
      <c r="AY7373" s="41"/>
      <c r="AZ7373" s="41"/>
      <c r="BA7373" s="41"/>
      <c r="BB7373" s="41"/>
      <c r="BC7373" s="41"/>
      <c r="BD7373" s="41"/>
      <c r="BE7373" s="41"/>
      <c r="BF7373" s="41"/>
      <c r="BG7373" s="41"/>
      <c r="BH7373" s="41"/>
      <c r="BI7373" s="41"/>
      <c r="BJ7373" s="41"/>
      <c r="BK7373" s="41"/>
      <c r="BL7373" s="41"/>
      <c r="BM7373" s="41"/>
      <c r="BN7373" s="41"/>
      <c r="BO7373" s="41"/>
      <c r="BP7373" s="108"/>
      <c r="CG7373" s="102"/>
      <c r="CI7373" s="45"/>
    </row>
    <row r="7374" spans="37:87" ht="13" customHeight="1">
      <c r="AK7374" s="114"/>
      <c r="AL7374" s="41"/>
      <c r="AM7374" s="41"/>
      <c r="AN7374" s="41"/>
      <c r="AO7374" s="41"/>
      <c r="AP7374" s="41"/>
      <c r="AQ7374" s="41"/>
      <c r="AR7374" s="41"/>
      <c r="AS7374" s="41"/>
      <c r="AT7374" s="41"/>
      <c r="AU7374" s="41"/>
      <c r="AV7374" s="41"/>
      <c r="AW7374" s="41"/>
      <c r="AX7374" s="41"/>
      <c r="AY7374" s="41"/>
      <c r="AZ7374" s="41"/>
      <c r="BA7374" s="41"/>
      <c r="BB7374" s="41"/>
      <c r="BC7374" s="41"/>
      <c r="BD7374" s="41"/>
      <c r="BE7374" s="41"/>
      <c r="BF7374" s="41"/>
      <c r="BG7374" s="41"/>
      <c r="BH7374" s="41"/>
      <c r="BI7374" s="41"/>
      <c r="BJ7374" s="41"/>
      <c r="BK7374" s="41"/>
      <c r="BL7374" s="41"/>
      <c r="BM7374" s="41"/>
      <c r="BN7374" s="41"/>
      <c r="BO7374" s="41"/>
      <c r="BP7374" s="108"/>
      <c r="CG7374" s="102"/>
      <c r="CI7374" s="45"/>
    </row>
    <row r="7375" spans="37:87" ht="13" customHeight="1">
      <c r="AK7375" s="114"/>
      <c r="AL7375" s="41"/>
      <c r="AM7375" s="41"/>
      <c r="AN7375" s="41"/>
      <c r="AO7375" s="41"/>
      <c r="AP7375" s="41"/>
      <c r="AQ7375" s="41"/>
      <c r="AR7375" s="41"/>
      <c r="AS7375" s="41"/>
      <c r="AT7375" s="41"/>
      <c r="AU7375" s="41"/>
      <c r="AV7375" s="41"/>
      <c r="AW7375" s="41"/>
      <c r="AX7375" s="41"/>
      <c r="AY7375" s="41"/>
      <c r="AZ7375" s="41"/>
      <c r="BA7375" s="41"/>
      <c r="BB7375" s="41"/>
      <c r="BC7375" s="41"/>
      <c r="BD7375" s="41"/>
      <c r="BE7375" s="41"/>
      <c r="BF7375" s="41"/>
      <c r="BG7375" s="41"/>
      <c r="BH7375" s="41"/>
      <c r="BI7375" s="41"/>
      <c r="BJ7375" s="41"/>
      <c r="BK7375" s="41"/>
      <c r="BL7375" s="41"/>
      <c r="BM7375" s="41"/>
      <c r="BN7375" s="41"/>
      <c r="BO7375" s="41"/>
      <c r="BP7375" s="108"/>
      <c r="CG7375" s="102"/>
      <c r="CI7375" s="45"/>
    </row>
    <row r="7376" spans="37:87" ht="13" customHeight="1">
      <c r="AK7376" s="114"/>
      <c r="AL7376" s="41"/>
      <c r="AM7376" s="41"/>
      <c r="AN7376" s="41"/>
      <c r="AO7376" s="41"/>
      <c r="AP7376" s="41"/>
      <c r="AQ7376" s="41"/>
      <c r="AR7376" s="41"/>
      <c r="AS7376" s="41"/>
      <c r="AT7376" s="41"/>
      <c r="AU7376" s="41"/>
      <c r="AV7376" s="41"/>
      <c r="AW7376" s="41"/>
      <c r="AX7376" s="41"/>
      <c r="AY7376" s="41"/>
      <c r="AZ7376" s="41"/>
      <c r="BA7376" s="41"/>
      <c r="BB7376" s="41"/>
      <c r="BC7376" s="41"/>
      <c r="BD7376" s="41"/>
      <c r="BE7376" s="41"/>
      <c r="BF7376" s="41"/>
      <c r="BG7376" s="41"/>
      <c r="BH7376" s="41"/>
      <c r="BI7376" s="41"/>
      <c r="BJ7376" s="41"/>
      <c r="BK7376" s="41"/>
      <c r="BL7376" s="41"/>
      <c r="BM7376" s="41"/>
      <c r="BN7376" s="41"/>
      <c r="BO7376" s="41"/>
      <c r="BP7376" s="108"/>
      <c r="CG7376" s="102"/>
      <c r="CI7376" s="45"/>
    </row>
    <row r="7377" spans="37:87" ht="13" customHeight="1">
      <c r="AK7377" s="114"/>
      <c r="AL7377" s="41"/>
      <c r="AM7377" s="41"/>
      <c r="AN7377" s="41"/>
      <c r="AO7377" s="41"/>
      <c r="AP7377" s="41"/>
      <c r="AQ7377" s="41"/>
      <c r="AR7377" s="41"/>
      <c r="AS7377" s="41"/>
      <c r="AT7377" s="41"/>
      <c r="AU7377" s="41"/>
      <c r="AV7377" s="41"/>
      <c r="AW7377" s="41"/>
      <c r="AX7377" s="41"/>
      <c r="AY7377" s="41"/>
      <c r="AZ7377" s="41"/>
      <c r="BA7377" s="41"/>
      <c r="BB7377" s="41"/>
      <c r="BC7377" s="41"/>
      <c r="BD7377" s="41"/>
      <c r="BE7377" s="41"/>
      <c r="BF7377" s="41"/>
      <c r="BG7377" s="41"/>
      <c r="BH7377" s="41"/>
      <c r="BI7377" s="41"/>
      <c r="BJ7377" s="41"/>
      <c r="BK7377" s="41"/>
      <c r="BL7377" s="41"/>
      <c r="BM7377" s="41"/>
      <c r="BN7377" s="41"/>
      <c r="BO7377" s="41"/>
      <c r="BP7377" s="108"/>
      <c r="CG7377" s="102"/>
      <c r="CI7377" s="45"/>
    </row>
    <row r="7378" spans="37:87" ht="13" customHeight="1">
      <c r="AK7378" s="114"/>
      <c r="AL7378" s="41"/>
      <c r="AM7378" s="41"/>
      <c r="AN7378" s="41"/>
      <c r="AO7378" s="41"/>
      <c r="AP7378" s="41"/>
      <c r="AQ7378" s="41"/>
      <c r="AR7378" s="41"/>
      <c r="AS7378" s="41"/>
      <c r="AT7378" s="41"/>
      <c r="AU7378" s="41"/>
      <c r="AV7378" s="41"/>
      <c r="AW7378" s="41"/>
      <c r="AX7378" s="41"/>
      <c r="AY7378" s="41"/>
      <c r="AZ7378" s="41"/>
      <c r="BA7378" s="41"/>
      <c r="BB7378" s="41"/>
      <c r="BC7378" s="41"/>
      <c r="BD7378" s="41"/>
      <c r="BE7378" s="41"/>
      <c r="BF7378" s="41"/>
      <c r="BG7378" s="41"/>
      <c r="BH7378" s="41"/>
      <c r="BI7378" s="41"/>
      <c r="BJ7378" s="41"/>
      <c r="BK7378" s="41"/>
      <c r="BL7378" s="41"/>
      <c r="BM7378" s="41"/>
      <c r="BN7378" s="41"/>
      <c r="BO7378" s="41"/>
      <c r="BP7378" s="108"/>
      <c r="CG7378" s="102"/>
      <c r="CI7378" s="45"/>
    </row>
    <row r="7379" spans="37:87" ht="13" customHeight="1">
      <c r="AK7379" s="114"/>
      <c r="AL7379" s="41"/>
      <c r="AM7379" s="41"/>
      <c r="AN7379" s="41"/>
      <c r="AO7379" s="41"/>
      <c r="AP7379" s="41"/>
      <c r="AQ7379" s="41"/>
      <c r="AR7379" s="41"/>
      <c r="AS7379" s="41"/>
      <c r="AT7379" s="41"/>
      <c r="AU7379" s="41"/>
      <c r="AV7379" s="41"/>
      <c r="AW7379" s="41"/>
      <c r="AX7379" s="41"/>
      <c r="AY7379" s="41"/>
      <c r="AZ7379" s="41"/>
      <c r="BA7379" s="41"/>
      <c r="BB7379" s="41"/>
      <c r="BC7379" s="41"/>
      <c r="BD7379" s="41"/>
      <c r="BE7379" s="41"/>
      <c r="BF7379" s="41"/>
      <c r="BG7379" s="41"/>
      <c r="BH7379" s="41"/>
      <c r="BI7379" s="41"/>
      <c r="BJ7379" s="41"/>
      <c r="BK7379" s="41"/>
      <c r="BL7379" s="41"/>
      <c r="BM7379" s="41"/>
      <c r="BN7379" s="41"/>
      <c r="BO7379" s="41"/>
      <c r="BP7379" s="108"/>
      <c r="CG7379" s="102"/>
      <c r="CI7379" s="45"/>
    </row>
    <row r="7380" spans="37:87" ht="13" customHeight="1">
      <c r="AK7380" s="114"/>
      <c r="AL7380" s="41"/>
      <c r="AM7380" s="41"/>
      <c r="AN7380" s="41"/>
      <c r="AO7380" s="41"/>
      <c r="AP7380" s="41"/>
      <c r="AQ7380" s="41"/>
      <c r="AR7380" s="41"/>
      <c r="AS7380" s="41"/>
      <c r="AT7380" s="41"/>
      <c r="AU7380" s="41"/>
      <c r="AV7380" s="41"/>
      <c r="AW7380" s="41"/>
      <c r="AX7380" s="41"/>
      <c r="AY7380" s="41"/>
      <c r="AZ7380" s="41"/>
      <c r="BA7380" s="41"/>
      <c r="BB7380" s="41"/>
      <c r="BC7380" s="41"/>
      <c r="BD7380" s="41"/>
      <c r="BE7380" s="41"/>
      <c r="BF7380" s="41"/>
      <c r="BG7380" s="41"/>
      <c r="BH7380" s="41"/>
      <c r="BI7380" s="41"/>
      <c r="BJ7380" s="41"/>
      <c r="BK7380" s="41"/>
      <c r="BL7380" s="41"/>
      <c r="BM7380" s="41"/>
      <c r="BN7380" s="41"/>
      <c r="BO7380" s="41"/>
      <c r="BP7380" s="108"/>
      <c r="CG7380" s="102"/>
      <c r="CI7380" s="45"/>
    </row>
    <row r="7381" spans="37:87" ht="13" customHeight="1">
      <c r="AK7381" s="114"/>
      <c r="AL7381" s="41"/>
      <c r="AM7381" s="41"/>
      <c r="AN7381" s="41"/>
      <c r="AO7381" s="41"/>
      <c r="AP7381" s="41"/>
      <c r="AQ7381" s="41"/>
      <c r="AR7381" s="41"/>
      <c r="AS7381" s="41"/>
      <c r="AT7381" s="41"/>
      <c r="AU7381" s="41"/>
      <c r="AV7381" s="41"/>
      <c r="AW7381" s="41"/>
      <c r="AX7381" s="41"/>
      <c r="AY7381" s="41"/>
      <c r="AZ7381" s="41"/>
      <c r="BA7381" s="41"/>
      <c r="BB7381" s="41"/>
      <c r="BC7381" s="41"/>
      <c r="BD7381" s="41"/>
      <c r="BE7381" s="41"/>
      <c r="BF7381" s="41"/>
      <c r="BG7381" s="41"/>
      <c r="BH7381" s="41"/>
      <c r="BI7381" s="41"/>
      <c r="BJ7381" s="41"/>
      <c r="BK7381" s="41"/>
      <c r="BL7381" s="41"/>
      <c r="BM7381" s="41"/>
      <c r="BN7381" s="41"/>
      <c r="BO7381" s="41"/>
      <c r="BP7381" s="108"/>
      <c r="CG7381" s="102"/>
      <c r="CI7381" s="45"/>
    </row>
    <row r="7382" spans="37:87" ht="13" customHeight="1">
      <c r="AK7382" s="114"/>
      <c r="AL7382" s="41"/>
      <c r="AM7382" s="41"/>
      <c r="AN7382" s="41"/>
      <c r="AO7382" s="41"/>
      <c r="AP7382" s="41"/>
      <c r="AQ7382" s="41"/>
      <c r="AR7382" s="41"/>
      <c r="AS7382" s="41"/>
      <c r="AT7382" s="41"/>
      <c r="AU7382" s="41"/>
      <c r="AV7382" s="41"/>
      <c r="AW7382" s="41"/>
      <c r="AX7382" s="41"/>
      <c r="AY7382" s="41"/>
      <c r="AZ7382" s="41"/>
      <c r="BA7382" s="41"/>
      <c r="BB7382" s="41"/>
      <c r="BC7382" s="41"/>
      <c r="BD7382" s="41"/>
      <c r="BE7382" s="41"/>
      <c r="BF7382" s="41"/>
      <c r="BG7382" s="41"/>
      <c r="BH7382" s="41"/>
      <c r="BI7382" s="41"/>
      <c r="BJ7382" s="41"/>
      <c r="BK7382" s="41"/>
      <c r="BL7382" s="41"/>
      <c r="BM7382" s="41"/>
      <c r="BN7382" s="41"/>
      <c r="BO7382" s="41"/>
      <c r="BP7382" s="108"/>
      <c r="CG7382" s="102"/>
      <c r="CI7382" s="45"/>
    </row>
    <row r="7383" spans="37:87" ht="13" customHeight="1">
      <c r="AK7383" s="114"/>
      <c r="AL7383" s="41"/>
      <c r="AM7383" s="41"/>
      <c r="AN7383" s="41"/>
      <c r="AO7383" s="41"/>
      <c r="AP7383" s="41"/>
      <c r="AQ7383" s="41"/>
      <c r="AR7383" s="41"/>
      <c r="AS7383" s="41"/>
      <c r="AT7383" s="41"/>
      <c r="AU7383" s="41"/>
      <c r="AV7383" s="41"/>
      <c r="AW7383" s="41"/>
      <c r="AX7383" s="41"/>
      <c r="AY7383" s="41"/>
      <c r="AZ7383" s="41"/>
      <c r="BA7383" s="41"/>
      <c r="BB7383" s="41"/>
      <c r="BC7383" s="41"/>
      <c r="BD7383" s="41"/>
      <c r="BE7383" s="41"/>
      <c r="BF7383" s="41"/>
      <c r="BG7383" s="41"/>
      <c r="BH7383" s="41"/>
      <c r="BI7383" s="41"/>
      <c r="BJ7383" s="41"/>
      <c r="BK7383" s="41"/>
      <c r="BL7383" s="41"/>
      <c r="BM7383" s="41"/>
      <c r="BN7383" s="41"/>
      <c r="BO7383" s="41"/>
      <c r="BP7383" s="108"/>
      <c r="CG7383" s="102"/>
      <c r="CI7383" s="45"/>
    </row>
    <row r="7384" spans="37:87" ht="13" customHeight="1">
      <c r="AK7384" s="114"/>
      <c r="AL7384" s="41"/>
      <c r="AM7384" s="41"/>
      <c r="AN7384" s="41"/>
      <c r="AO7384" s="41"/>
      <c r="AP7384" s="41"/>
      <c r="AQ7384" s="41"/>
      <c r="AR7384" s="41"/>
      <c r="AS7384" s="41"/>
      <c r="AT7384" s="41"/>
      <c r="AU7384" s="41"/>
      <c r="AV7384" s="41"/>
      <c r="AW7384" s="41"/>
      <c r="AX7384" s="41"/>
      <c r="AY7384" s="41"/>
      <c r="AZ7384" s="41"/>
      <c r="BA7384" s="41"/>
      <c r="BB7384" s="41"/>
      <c r="BC7384" s="41"/>
      <c r="BD7384" s="41"/>
      <c r="BE7384" s="41"/>
      <c r="BF7384" s="41"/>
      <c r="BG7384" s="41"/>
      <c r="BH7384" s="41"/>
      <c r="BI7384" s="41"/>
      <c r="BJ7384" s="41"/>
      <c r="BK7384" s="41"/>
      <c r="BL7384" s="41"/>
      <c r="BM7384" s="41"/>
      <c r="BN7384" s="41"/>
      <c r="BO7384" s="41"/>
      <c r="BP7384" s="108"/>
      <c r="CG7384" s="102"/>
      <c r="CI7384" s="45"/>
    </row>
    <row r="7385" spans="37:87" ht="13" customHeight="1">
      <c r="AK7385" s="114"/>
      <c r="AL7385" s="41"/>
      <c r="AM7385" s="41"/>
      <c r="AN7385" s="41"/>
      <c r="AO7385" s="41"/>
      <c r="AP7385" s="41"/>
      <c r="AQ7385" s="41"/>
      <c r="AR7385" s="41"/>
      <c r="AS7385" s="41"/>
      <c r="AT7385" s="41"/>
      <c r="AU7385" s="41"/>
      <c r="AV7385" s="41"/>
      <c r="AW7385" s="41"/>
      <c r="AX7385" s="41"/>
      <c r="AY7385" s="41"/>
      <c r="AZ7385" s="41"/>
      <c r="BA7385" s="41"/>
      <c r="BB7385" s="41"/>
      <c r="BC7385" s="41"/>
      <c r="BD7385" s="41"/>
      <c r="BE7385" s="41"/>
      <c r="BF7385" s="41"/>
      <c r="BG7385" s="41"/>
      <c r="BH7385" s="41"/>
      <c r="BI7385" s="41"/>
      <c r="BJ7385" s="41"/>
      <c r="BK7385" s="41"/>
      <c r="BL7385" s="41"/>
      <c r="BM7385" s="41"/>
      <c r="BN7385" s="41"/>
      <c r="BO7385" s="41"/>
      <c r="BP7385" s="108"/>
      <c r="CG7385" s="102"/>
      <c r="CI7385" s="45"/>
    </row>
    <row r="7386" spans="37:87" ht="13" customHeight="1">
      <c r="AK7386" s="114"/>
      <c r="AL7386" s="41"/>
      <c r="AM7386" s="41"/>
      <c r="AN7386" s="41"/>
      <c r="AO7386" s="41"/>
      <c r="AP7386" s="41"/>
      <c r="AQ7386" s="41"/>
      <c r="AR7386" s="41"/>
      <c r="AS7386" s="41"/>
      <c r="AT7386" s="41"/>
      <c r="AU7386" s="41"/>
      <c r="AV7386" s="41"/>
      <c r="AW7386" s="41"/>
      <c r="AX7386" s="41"/>
      <c r="AY7386" s="41"/>
      <c r="AZ7386" s="41"/>
      <c r="BA7386" s="41"/>
      <c r="BB7386" s="41"/>
      <c r="BC7386" s="41"/>
      <c r="BD7386" s="41"/>
      <c r="BE7386" s="41"/>
      <c r="BF7386" s="41"/>
      <c r="BG7386" s="41"/>
      <c r="BH7386" s="41"/>
      <c r="BI7386" s="41"/>
      <c r="BJ7386" s="41"/>
      <c r="BK7386" s="41"/>
      <c r="BL7386" s="41"/>
      <c r="BM7386" s="41"/>
      <c r="BN7386" s="41"/>
      <c r="BO7386" s="41"/>
      <c r="BP7386" s="108"/>
      <c r="CG7386" s="102"/>
      <c r="CI7386" s="45"/>
    </row>
    <row r="7387" spans="37:87" ht="13" customHeight="1">
      <c r="AK7387" s="114"/>
      <c r="AL7387" s="41"/>
      <c r="AM7387" s="41"/>
      <c r="AN7387" s="41"/>
      <c r="AO7387" s="41"/>
      <c r="AP7387" s="41"/>
      <c r="AQ7387" s="41"/>
      <c r="AR7387" s="41"/>
      <c r="AS7387" s="41"/>
      <c r="AT7387" s="41"/>
      <c r="AU7387" s="41"/>
      <c r="AV7387" s="41"/>
      <c r="AW7387" s="41"/>
      <c r="AX7387" s="41"/>
      <c r="AY7387" s="41"/>
      <c r="AZ7387" s="41"/>
      <c r="BA7387" s="41"/>
      <c r="BB7387" s="41"/>
      <c r="BC7387" s="41"/>
      <c r="BD7387" s="41"/>
      <c r="BE7387" s="41"/>
      <c r="BF7387" s="41"/>
      <c r="BG7387" s="41"/>
      <c r="BH7387" s="41"/>
      <c r="BI7387" s="41"/>
      <c r="BJ7387" s="41"/>
      <c r="BK7387" s="41"/>
      <c r="BL7387" s="41"/>
      <c r="BM7387" s="41"/>
      <c r="BN7387" s="41"/>
      <c r="BO7387" s="41"/>
      <c r="BP7387" s="108"/>
      <c r="CG7387" s="102"/>
      <c r="CI7387" s="45"/>
    </row>
    <row r="7388" spans="37:87" ht="13" customHeight="1">
      <c r="AK7388" s="114"/>
      <c r="AL7388" s="41"/>
      <c r="AM7388" s="41"/>
      <c r="AN7388" s="41"/>
      <c r="AO7388" s="41"/>
      <c r="AP7388" s="41"/>
      <c r="AQ7388" s="41"/>
      <c r="AR7388" s="41"/>
      <c r="AS7388" s="41"/>
      <c r="AT7388" s="41"/>
      <c r="AU7388" s="41"/>
      <c r="AV7388" s="41"/>
      <c r="AW7388" s="41"/>
      <c r="AX7388" s="41"/>
      <c r="AY7388" s="41"/>
      <c r="AZ7388" s="41"/>
      <c r="BA7388" s="41"/>
      <c r="BB7388" s="41"/>
      <c r="BC7388" s="41"/>
      <c r="BD7388" s="41"/>
      <c r="BE7388" s="41"/>
      <c r="BF7388" s="41"/>
      <c r="BG7388" s="41"/>
      <c r="BH7388" s="41"/>
      <c r="BI7388" s="41"/>
      <c r="BJ7388" s="41"/>
      <c r="BK7388" s="41"/>
      <c r="BL7388" s="41"/>
      <c r="BM7388" s="41"/>
      <c r="BN7388" s="41"/>
      <c r="BO7388" s="41"/>
      <c r="BP7388" s="108"/>
      <c r="CG7388" s="102"/>
      <c r="CI7388" s="45"/>
    </row>
    <row r="7389" spans="37:87" ht="13" customHeight="1">
      <c r="AK7389" s="114"/>
      <c r="AL7389" s="41"/>
      <c r="AM7389" s="41"/>
      <c r="AN7389" s="41"/>
      <c r="AO7389" s="41"/>
      <c r="AP7389" s="41"/>
      <c r="AQ7389" s="41"/>
      <c r="AR7389" s="41"/>
      <c r="AS7389" s="41"/>
      <c r="AT7389" s="41"/>
      <c r="AU7389" s="41"/>
      <c r="AV7389" s="41"/>
      <c r="AW7389" s="41"/>
      <c r="AX7389" s="41"/>
      <c r="AY7389" s="41"/>
      <c r="AZ7389" s="41"/>
      <c r="BA7389" s="41"/>
      <c r="BB7389" s="41"/>
      <c r="BC7389" s="41"/>
      <c r="BD7389" s="41"/>
      <c r="BE7389" s="41"/>
      <c r="BF7389" s="41"/>
      <c r="BG7389" s="41"/>
      <c r="BH7389" s="41"/>
      <c r="BI7389" s="41"/>
      <c r="BJ7389" s="41"/>
      <c r="BK7389" s="41"/>
      <c r="BL7389" s="41"/>
      <c r="BM7389" s="41"/>
      <c r="BN7389" s="41"/>
      <c r="BO7389" s="41"/>
      <c r="BP7389" s="108"/>
      <c r="CG7389" s="102"/>
      <c r="CI7389" s="45"/>
    </row>
    <row r="7390" spans="37:87" ht="13" customHeight="1">
      <c r="AK7390" s="114"/>
      <c r="AL7390" s="41"/>
      <c r="AM7390" s="41"/>
      <c r="AN7390" s="41"/>
      <c r="AO7390" s="41"/>
      <c r="AP7390" s="41"/>
      <c r="AQ7390" s="41"/>
      <c r="AR7390" s="41"/>
      <c r="AS7390" s="41"/>
      <c r="AT7390" s="41"/>
      <c r="AU7390" s="41"/>
      <c r="AV7390" s="41"/>
      <c r="AW7390" s="41"/>
      <c r="AX7390" s="41"/>
      <c r="AY7390" s="41"/>
      <c r="AZ7390" s="41"/>
      <c r="BA7390" s="41"/>
      <c r="BB7390" s="41"/>
      <c r="BC7390" s="41"/>
      <c r="BD7390" s="41"/>
      <c r="BE7390" s="41"/>
      <c r="BF7390" s="41"/>
      <c r="BG7390" s="41"/>
      <c r="BH7390" s="41"/>
      <c r="BI7390" s="41"/>
      <c r="BJ7390" s="41"/>
      <c r="BK7390" s="41"/>
      <c r="BL7390" s="41"/>
      <c r="BM7390" s="41"/>
      <c r="BN7390" s="41"/>
      <c r="BO7390" s="41"/>
      <c r="BP7390" s="108"/>
      <c r="CG7390" s="102"/>
      <c r="CI7390" s="45"/>
    </row>
    <row r="7391" spans="37:87" ht="13" customHeight="1">
      <c r="AK7391" s="114"/>
      <c r="AL7391" s="41"/>
      <c r="AM7391" s="41"/>
      <c r="AN7391" s="41"/>
      <c r="AO7391" s="41"/>
      <c r="AP7391" s="41"/>
      <c r="AQ7391" s="41"/>
      <c r="AR7391" s="41"/>
      <c r="AS7391" s="41"/>
      <c r="AT7391" s="41"/>
      <c r="AU7391" s="41"/>
      <c r="AV7391" s="41"/>
      <c r="AW7391" s="41"/>
      <c r="AX7391" s="41"/>
      <c r="AY7391" s="41"/>
      <c r="AZ7391" s="41"/>
      <c r="BA7391" s="41"/>
      <c r="BB7391" s="41"/>
      <c r="BC7391" s="41"/>
      <c r="BD7391" s="41"/>
      <c r="BE7391" s="41"/>
      <c r="BF7391" s="41"/>
      <c r="BG7391" s="41"/>
      <c r="BH7391" s="41"/>
      <c r="BI7391" s="41"/>
      <c r="BJ7391" s="41"/>
      <c r="BK7391" s="41"/>
      <c r="BL7391" s="41"/>
      <c r="BM7391" s="41"/>
      <c r="BN7391" s="41"/>
      <c r="BO7391" s="41"/>
      <c r="BP7391" s="108"/>
      <c r="CG7391" s="102"/>
      <c r="CI7391" s="45"/>
    </row>
    <row r="7392" spans="37:87" ht="13" customHeight="1">
      <c r="AK7392" s="114"/>
      <c r="AL7392" s="41"/>
      <c r="AM7392" s="41"/>
      <c r="AN7392" s="41"/>
      <c r="AO7392" s="41"/>
      <c r="AP7392" s="41"/>
      <c r="AQ7392" s="41"/>
      <c r="AR7392" s="41"/>
      <c r="AS7392" s="41"/>
      <c r="AT7392" s="41"/>
      <c r="AU7392" s="41"/>
      <c r="AV7392" s="41"/>
      <c r="AW7392" s="41"/>
      <c r="AX7392" s="41"/>
      <c r="AY7392" s="41"/>
      <c r="AZ7392" s="41"/>
      <c r="BA7392" s="41"/>
      <c r="BB7392" s="41"/>
      <c r="BC7392" s="41"/>
      <c r="BD7392" s="41"/>
      <c r="BE7392" s="41"/>
      <c r="BF7392" s="41"/>
      <c r="BG7392" s="41"/>
      <c r="BH7392" s="41"/>
      <c r="BI7392" s="41"/>
      <c r="BJ7392" s="41"/>
      <c r="BK7392" s="41"/>
      <c r="BL7392" s="41"/>
      <c r="BM7392" s="41"/>
      <c r="BN7392" s="41"/>
      <c r="BO7392" s="41"/>
      <c r="BP7392" s="108"/>
      <c r="CG7392" s="102"/>
      <c r="CI7392" s="45"/>
    </row>
    <row r="7393" spans="37:87" ht="13" customHeight="1">
      <c r="AK7393" s="114"/>
      <c r="AL7393" s="41"/>
      <c r="AM7393" s="41"/>
      <c r="AN7393" s="41"/>
      <c r="AO7393" s="41"/>
      <c r="AP7393" s="41"/>
      <c r="AQ7393" s="41"/>
      <c r="AR7393" s="41"/>
      <c r="AS7393" s="41"/>
      <c r="AT7393" s="41"/>
      <c r="AU7393" s="41"/>
      <c r="AV7393" s="41"/>
      <c r="AW7393" s="41"/>
      <c r="AX7393" s="41"/>
      <c r="AY7393" s="41"/>
      <c r="AZ7393" s="41"/>
      <c r="BA7393" s="41"/>
      <c r="BB7393" s="41"/>
      <c r="BC7393" s="41"/>
      <c r="BD7393" s="41"/>
      <c r="BE7393" s="41"/>
      <c r="BF7393" s="41"/>
      <c r="BG7393" s="41"/>
      <c r="BH7393" s="41"/>
      <c r="BI7393" s="41"/>
      <c r="BJ7393" s="41"/>
      <c r="BK7393" s="41"/>
      <c r="BL7393" s="41"/>
      <c r="BM7393" s="41"/>
      <c r="BN7393" s="41"/>
      <c r="BO7393" s="41"/>
      <c r="BP7393" s="108"/>
      <c r="CG7393" s="102"/>
      <c r="CI7393" s="45"/>
    </row>
    <row r="7394" spans="37:87" ht="13" customHeight="1">
      <c r="AK7394" s="114"/>
      <c r="AL7394" s="41"/>
      <c r="AM7394" s="41"/>
      <c r="AN7394" s="41"/>
      <c r="AO7394" s="41"/>
      <c r="AP7394" s="41"/>
      <c r="AQ7394" s="41"/>
      <c r="AR7394" s="41"/>
      <c r="AS7394" s="41"/>
      <c r="AT7394" s="41"/>
      <c r="AU7394" s="41"/>
      <c r="AV7394" s="41"/>
      <c r="AW7394" s="41"/>
      <c r="AX7394" s="41"/>
      <c r="AY7394" s="41"/>
      <c r="AZ7394" s="41"/>
      <c r="BA7394" s="41"/>
      <c r="BB7394" s="41"/>
      <c r="BC7394" s="41"/>
      <c r="BD7394" s="41"/>
      <c r="BE7394" s="41"/>
      <c r="BF7394" s="41"/>
      <c r="BG7394" s="41"/>
      <c r="BH7394" s="41"/>
      <c r="BI7394" s="41"/>
      <c r="BJ7394" s="41"/>
      <c r="BK7394" s="41"/>
      <c r="BL7394" s="41"/>
      <c r="BM7394" s="41"/>
      <c r="BN7394" s="41"/>
      <c r="BO7394" s="41"/>
      <c r="BP7394" s="108"/>
      <c r="CG7394" s="102"/>
      <c r="CI7394" s="45"/>
    </row>
    <row r="7395" spans="37:87" ht="13" customHeight="1">
      <c r="AK7395" s="114"/>
      <c r="AL7395" s="41"/>
      <c r="AM7395" s="41"/>
      <c r="AN7395" s="41"/>
      <c r="AO7395" s="41"/>
      <c r="AP7395" s="41"/>
      <c r="AQ7395" s="41"/>
      <c r="AR7395" s="41"/>
      <c r="AS7395" s="41"/>
      <c r="AT7395" s="41"/>
      <c r="AU7395" s="41"/>
      <c r="AV7395" s="41"/>
      <c r="AW7395" s="41"/>
      <c r="AX7395" s="41"/>
      <c r="AY7395" s="41"/>
      <c r="AZ7395" s="41"/>
      <c r="BA7395" s="41"/>
      <c r="BB7395" s="41"/>
      <c r="BC7395" s="41"/>
      <c r="BD7395" s="41"/>
      <c r="BE7395" s="41"/>
      <c r="BF7395" s="41"/>
      <c r="BG7395" s="41"/>
      <c r="BH7395" s="41"/>
      <c r="BI7395" s="41"/>
      <c r="BJ7395" s="41"/>
      <c r="BK7395" s="41"/>
      <c r="BL7395" s="41"/>
      <c r="BM7395" s="41"/>
      <c r="BN7395" s="41"/>
      <c r="BO7395" s="41"/>
      <c r="BP7395" s="108"/>
      <c r="CG7395" s="102"/>
      <c r="CI7395" s="45"/>
    </row>
    <row r="7396" spans="37:87" ht="13" customHeight="1">
      <c r="AK7396" s="114"/>
      <c r="AL7396" s="41"/>
      <c r="AM7396" s="41"/>
      <c r="AN7396" s="41"/>
      <c r="AO7396" s="41"/>
      <c r="AP7396" s="41"/>
      <c r="AQ7396" s="41"/>
      <c r="AR7396" s="41"/>
      <c r="AS7396" s="41"/>
      <c r="AT7396" s="41"/>
      <c r="AU7396" s="41"/>
      <c r="AV7396" s="41"/>
      <c r="AW7396" s="41"/>
      <c r="AX7396" s="41"/>
      <c r="AY7396" s="41"/>
      <c r="AZ7396" s="41"/>
      <c r="BA7396" s="41"/>
      <c r="BB7396" s="41"/>
      <c r="BC7396" s="41"/>
      <c r="BD7396" s="41"/>
      <c r="BE7396" s="41"/>
      <c r="BF7396" s="41"/>
      <c r="BG7396" s="41"/>
      <c r="BH7396" s="41"/>
      <c r="BI7396" s="41"/>
      <c r="BJ7396" s="41"/>
      <c r="BK7396" s="41"/>
      <c r="BL7396" s="41"/>
      <c r="BM7396" s="41"/>
      <c r="BN7396" s="41"/>
      <c r="BO7396" s="41"/>
      <c r="BP7396" s="108"/>
      <c r="CG7396" s="102"/>
      <c r="CI7396" s="45"/>
    </row>
    <row r="7397" spans="37:87" ht="13" customHeight="1">
      <c r="AK7397" s="114"/>
      <c r="AL7397" s="41"/>
      <c r="AM7397" s="41"/>
      <c r="AN7397" s="41"/>
      <c r="AO7397" s="41"/>
      <c r="AP7397" s="41"/>
      <c r="AQ7397" s="41"/>
      <c r="AR7397" s="41"/>
      <c r="AS7397" s="41"/>
      <c r="AT7397" s="41"/>
      <c r="AU7397" s="41"/>
      <c r="AV7397" s="41"/>
      <c r="AW7397" s="41"/>
      <c r="AX7397" s="41"/>
      <c r="AY7397" s="41"/>
      <c r="AZ7397" s="41"/>
      <c r="BA7397" s="41"/>
      <c r="BB7397" s="41"/>
      <c r="BC7397" s="41"/>
      <c r="BD7397" s="41"/>
      <c r="BE7397" s="41"/>
      <c r="BF7397" s="41"/>
      <c r="BG7397" s="41"/>
      <c r="BH7397" s="41"/>
      <c r="BI7397" s="41"/>
      <c r="BJ7397" s="41"/>
      <c r="BK7397" s="41"/>
      <c r="BL7397" s="41"/>
      <c r="BM7397" s="41"/>
      <c r="BN7397" s="41"/>
      <c r="BO7397" s="41"/>
      <c r="BP7397" s="108"/>
      <c r="CG7397" s="102"/>
      <c r="CI7397" s="45"/>
    </row>
    <row r="7398" spans="37:87" ht="13" customHeight="1">
      <c r="AK7398" s="114"/>
      <c r="AL7398" s="41"/>
      <c r="AM7398" s="41"/>
      <c r="AN7398" s="41"/>
      <c r="AO7398" s="41"/>
      <c r="AP7398" s="41"/>
      <c r="AQ7398" s="41"/>
      <c r="AR7398" s="41"/>
      <c r="AS7398" s="41"/>
      <c r="AT7398" s="41"/>
      <c r="AU7398" s="41"/>
      <c r="AV7398" s="41"/>
      <c r="AW7398" s="41"/>
      <c r="AX7398" s="41"/>
      <c r="AY7398" s="41"/>
      <c r="AZ7398" s="41"/>
      <c r="BA7398" s="41"/>
      <c r="BB7398" s="41"/>
      <c r="BC7398" s="41"/>
      <c r="BD7398" s="41"/>
      <c r="BE7398" s="41"/>
      <c r="BF7398" s="41"/>
      <c r="BG7398" s="41"/>
      <c r="BH7398" s="41"/>
      <c r="BI7398" s="41"/>
      <c r="BJ7398" s="41"/>
      <c r="BK7398" s="41"/>
      <c r="BL7398" s="41"/>
      <c r="BM7398" s="41"/>
      <c r="BN7398" s="41"/>
      <c r="BO7398" s="41"/>
      <c r="BP7398" s="108"/>
      <c r="CG7398" s="102"/>
      <c r="CI7398" s="45"/>
    </row>
    <row r="7399" spans="37:87" ht="13" customHeight="1">
      <c r="AK7399" s="114"/>
      <c r="AL7399" s="41"/>
      <c r="AM7399" s="41"/>
      <c r="AN7399" s="41"/>
      <c r="AO7399" s="41"/>
      <c r="AP7399" s="41"/>
      <c r="AQ7399" s="41"/>
      <c r="AR7399" s="41"/>
      <c r="AS7399" s="41"/>
      <c r="AT7399" s="41"/>
      <c r="AU7399" s="41"/>
      <c r="AV7399" s="41"/>
      <c r="AW7399" s="41"/>
      <c r="AX7399" s="41"/>
      <c r="AY7399" s="41"/>
      <c r="AZ7399" s="41"/>
      <c r="BA7399" s="41"/>
      <c r="BB7399" s="41"/>
      <c r="BC7399" s="41"/>
      <c r="BD7399" s="41"/>
      <c r="BE7399" s="41"/>
      <c r="BF7399" s="41"/>
      <c r="BG7399" s="41"/>
      <c r="BH7399" s="41"/>
      <c r="BI7399" s="41"/>
      <c r="BJ7399" s="41"/>
      <c r="BK7399" s="41"/>
      <c r="BL7399" s="41"/>
      <c r="BM7399" s="41"/>
      <c r="BN7399" s="41"/>
      <c r="BO7399" s="41"/>
      <c r="BP7399" s="108"/>
      <c r="CG7399" s="102"/>
      <c r="CI7399" s="45"/>
    </row>
    <row r="7400" spans="37:87" ht="13" customHeight="1">
      <c r="AK7400" s="114"/>
      <c r="AL7400" s="41"/>
      <c r="AM7400" s="41"/>
      <c r="AN7400" s="41"/>
      <c r="AO7400" s="41"/>
      <c r="AP7400" s="41"/>
      <c r="AQ7400" s="41"/>
      <c r="AR7400" s="41"/>
      <c r="AS7400" s="41"/>
      <c r="AT7400" s="41"/>
      <c r="AU7400" s="41"/>
      <c r="AV7400" s="41"/>
      <c r="AW7400" s="41"/>
      <c r="AX7400" s="41"/>
      <c r="AY7400" s="41"/>
      <c r="AZ7400" s="41"/>
      <c r="BA7400" s="41"/>
      <c r="BB7400" s="41"/>
      <c r="BC7400" s="41"/>
      <c r="BD7400" s="41"/>
      <c r="BE7400" s="41"/>
      <c r="BF7400" s="41"/>
      <c r="BG7400" s="41"/>
      <c r="BH7400" s="41"/>
      <c r="BI7400" s="41"/>
      <c r="BJ7400" s="41"/>
      <c r="BK7400" s="41"/>
      <c r="BL7400" s="41"/>
      <c r="BM7400" s="41"/>
      <c r="BN7400" s="41"/>
      <c r="BO7400" s="41"/>
      <c r="BP7400" s="108"/>
      <c r="CG7400" s="102"/>
      <c r="CI7400" s="45"/>
    </row>
    <row r="7401" spans="37:87" ht="13" customHeight="1">
      <c r="AK7401" s="114"/>
      <c r="AL7401" s="41"/>
      <c r="AM7401" s="41"/>
      <c r="AN7401" s="41"/>
      <c r="AO7401" s="41"/>
      <c r="AP7401" s="41"/>
      <c r="AQ7401" s="41"/>
      <c r="AR7401" s="41"/>
      <c r="AS7401" s="41"/>
      <c r="AT7401" s="41"/>
      <c r="AU7401" s="41"/>
      <c r="AV7401" s="41"/>
      <c r="AW7401" s="41"/>
      <c r="AX7401" s="41"/>
      <c r="AY7401" s="41"/>
      <c r="AZ7401" s="41"/>
      <c r="BA7401" s="41"/>
      <c r="BB7401" s="41"/>
      <c r="BC7401" s="41"/>
      <c r="BD7401" s="41"/>
      <c r="BE7401" s="41"/>
      <c r="BF7401" s="41"/>
      <c r="BG7401" s="41"/>
      <c r="BH7401" s="41"/>
      <c r="BI7401" s="41"/>
      <c r="BJ7401" s="41"/>
      <c r="BK7401" s="41"/>
      <c r="BL7401" s="41"/>
      <c r="BM7401" s="41"/>
      <c r="BN7401" s="41"/>
      <c r="BO7401" s="41"/>
      <c r="BP7401" s="108"/>
      <c r="CG7401" s="102"/>
      <c r="CI7401" s="45"/>
    </row>
    <row r="7402" spans="37:87" ht="13" customHeight="1">
      <c r="AK7402" s="114"/>
      <c r="AL7402" s="41"/>
      <c r="AM7402" s="41"/>
      <c r="AN7402" s="41"/>
      <c r="AO7402" s="41"/>
      <c r="AP7402" s="41"/>
      <c r="AQ7402" s="41"/>
      <c r="AR7402" s="41"/>
      <c r="AS7402" s="41"/>
      <c r="AT7402" s="41"/>
      <c r="AU7402" s="41"/>
      <c r="AV7402" s="41"/>
      <c r="AW7402" s="41"/>
      <c r="AX7402" s="41"/>
      <c r="AY7402" s="41"/>
      <c r="AZ7402" s="41"/>
      <c r="BA7402" s="41"/>
      <c r="BB7402" s="41"/>
      <c r="BC7402" s="41"/>
      <c r="BD7402" s="41"/>
      <c r="BE7402" s="41"/>
      <c r="BF7402" s="41"/>
      <c r="BG7402" s="41"/>
      <c r="BH7402" s="41"/>
      <c r="BI7402" s="41"/>
      <c r="BJ7402" s="41"/>
      <c r="BK7402" s="41"/>
      <c r="BL7402" s="41"/>
      <c r="BM7402" s="41"/>
      <c r="BN7402" s="41"/>
      <c r="BO7402" s="41"/>
      <c r="BP7402" s="108"/>
      <c r="CG7402" s="102"/>
      <c r="CI7402" s="45"/>
    </row>
    <row r="7403" spans="37:87" ht="13" customHeight="1">
      <c r="AK7403" s="114"/>
      <c r="AL7403" s="41"/>
      <c r="AM7403" s="41"/>
      <c r="AN7403" s="41"/>
      <c r="AO7403" s="41"/>
      <c r="AP7403" s="41"/>
      <c r="AQ7403" s="41"/>
      <c r="AR7403" s="41"/>
      <c r="AS7403" s="41"/>
      <c r="AT7403" s="41"/>
      <c r="AU7403" s="41"/>
      <c r="AV7403" s="41"/>
      <c r="AW7403" s="41"/>
      <c r="AX7403" s="41"/>
      <c r="AY7403" s="41"/>
      <c r="AZ7403" s="41"/>
      <c r="BA7403" s="41"/>
      <c r="BB7403" s="41"/>
      <c r="BC7403" s="41"/>
      <c r="BD7403" s="41"/>
      <c r="BE7403" s="41"/>
      <c r="BF7403" s="41"/>
      <c r="BG7403" s="41"/>
      <c r="BH7403" s="41"/>
      <c r="BI7403" s="41"/>
      <c r="BJ7403" s="41"/>
      <c r="BK7403" s="41"/>
      <c r="BL7403" s="41"/>
      <c r="BM7403" s="41"/>
      <c r="BN7403" s="41"/>
      <c r="BO7403" s="41"/>
      <c r="BP7403" s="108"/>
      <c r="CG7403" s="102"/>
      <c r="CI7403" s="45"/>
    </row>
    <row r="7404" spans="37:87" ht="13" customHeight="1">
      <c r="AK7404" s="114"/>
      <c r="AL7404" s="41"/>
      <c r="AM7404" s="41"/>
      <c r="AN7404" s="41"/>
      <c r="AO7404" s="41"/>
      <c r="AP7404" s="41"/>
      <c r="AQ7404" s="41"/>
      <c r="AR7404" s="41"/>
      <c r="AS7404" s="41"/>
      <c r="AT7404" s="41"/>
      <c r="AU7404" s="41"/>
      <c r="AV7404" s="41"/>
      <c r="AW7404" s="41"/>
      <c r="AX7404" s="41"/>
      <c r="AY7404" s="41"/>
      <c r="AZ7404" s="41"/>
      <c r="BA7404" s="41"/>
      <c r="BB7404" s="41"/>
      <c r="BC7404" s="41"/>
      <c r="BD7404" s="41"/>
      <c r="BE7404" s="41"/>
      <c r="BF7404" s="41"/>
      <c r="BG7404" s="41"/>
      <c r="BH7404" s="41"/>
      <c r="BI7404" s="41"/>
      <c r="BJ7404" s="41"/>
      <c r="BK7404" s="41"/>
      <c r="BL7404" s="41"/>
      <c r="BM7404" s="41"/>
      <c r="BN7404" s="41"/>
      <c r="BO7404" s="41"/>
      <c r="BP7404" s="108"/>
      <c r="CG7404" s="102"/>
      <c r="CI7404" s="45"/>
    </row>
    <row r="7405" spans="37:87" ht="13" customHeight="1">
      <c r="AK7405" s="114"/>
      <c r="AL7405" s="41"/>
      <c r="AM7405" s="41"/>
      <c r="AN7405" s="41"/>
      <c r="AO7405" s="41"/>
      <c r="AP7405" s="41"/>
      <c r="AQ7405" s="41"/>
      <c r="AR7405" s="41"/>
      <c r="AS7405" s="41"/>
      <c r="AT7405" s="41"/>
      <c r="AU7405" s="41"/>
      <c r="AV7405" s="41"/>
      <c r="AW7405" s="41"/>
      <c r="AX7405" s="41"/>
      <c r="AY7405" s="41"/>
      <c r="AZ7405" s="41"/>
      <c r="BA7405" s="41"/>
      <c r="BB7405" s="41"/>
      <c r="BC7405" s="41"/>
      <c r="BD7405" s="41"/>
      <c r="BE7405" s="41"/>
      <c r="BF7405" s="41"/>
      <c r="BG7405" s="41"/>
      <c r="BH7405" s="41"/>
      <c r="BI7405" s="41"/>
      <c r="BJ7405" s="41"/>
      <c r="BK7405" s="41"/>
      <c r="BL7405" s="41"/>
      <c r="BM7405" s="41"/>
      <c r="BN7405" s="41"/>
      <c r="BO7405" s="41"/>
      <c r="BP7405" s="108"/>
      <c r="CG7405" s="102"/>
      <c r="CI7405" s="45"/>
    </row>
    <row r="7406" spans="37:87" ht="13" customHeight="1">
      <c r="AK7406" s="114"/>
      <c r="AL7406" s="41"/>
      <c r="AM7406" s="41"/>
      <c r="AN7406" s="41"/>
      <c r="AO7406" s="41"/>
      <c r="AP7406" s="41"/>
      <c r="AQ7406" s="41"/>
      <c r="AR7406" s="41"/>
      <c r="AS7406" s="41"/>
      <c r="AT7406" s="41"/>
      <c r="AU7406" s="41"/>
      <c r="AV7406" s="41"/>
      <c r="AW7406" s="41"/>
      <c r="AX7406" s="41"/>
      <c r="AY7406" s="41"/>
      <c r="AZ7406" s="41"/>
      <c r="BA7406" s="41"/>
      <c r="BB7406" s="41"/>
      <c r="BC7406" s="41"/>
      <c r="BD7406" s="41"/>
      <c r="BE7406" s="41"/>
      <c r="BF7406" s="41"/>
      <c r="BG7406" s="41"/>
      <c r="BH7406" s="41"/>
      <c r="BI7406" s="41"/>
      <c r="BJ7406" s="41"/>
      <c r="BK7406" s="41"/>
      <c r="BL7406" s="41"/>
      <c r="BM7406" s="41"/>
      <c r="BN7406" s="41"/>
      <c r="BO7406" s="41"/>
      <c r="BP7406" s="108"/>
      <c r="CG7406" s="102"/>
      <c r="CI7406" s="45"/>
    </row>
    <row r="7407" spans="37:87" ht="13" customHeight="1">
      <c r="AK7407" s="114"/>
      <c r="AL7407" s="41"/>
      <c r="AM7407" s="41"/>
      <c r="AN7407" s="41"/>
      <c r="AO7407" s="41"/>
      <c r="AP7407" s="41"/>
      <c r="AQ7407" s="41"/>
      <c r="AR7407" s="41"/>
      <c r="AS7407" s="41"/>
      <c r="AT7407" s="41"/>
      <c r="AU7407" s="41"/>
      <c r="AV7407" s="41"/>
      <c r="AW7407" s="41"/>
      <c r="AX7407" s="41"/>
      <c r="AY7407" s="41"/>
      <c r="AZ7407" s="41"/>
      <c r="BA7407" s="41"/>
      <c r="BB7407" s="41"/>
      <c r="BC7407" s="41"/>
      <c r="BD7407" s="41"/>
      <c r="BE7407" s="41"/>
      <c r="BF7407" s="41"/>
      <c r="BG7407" s="41"/>
      <c r="BH7407" s="41"/>
      <c r="BI7407" s="41"/>
      <c r="BJ7407" s="41"/>
      <c r="BK7407" s="41"/>
      <c r="BL7407" s="41"/>
      <c r="BM7407" s="41"/>
      <c r="BN7407" s="41"/>
      <c r="BO7407" s="41"/>
      <c r="BP7407" s="108"/>
      <c r="CG7407" s="102"/>
      <c r="CI7407" s="45"/>
    </row>
    <row r="7408" spans="37:87" ht="13" customHeight="1">
      <c r="AK7408" s="114"/>
      <c r="AL7408" s="41"/>
      <c r="AM7408" s="41"/>
      <c r="AN7408" s="41"/>
      <c r="AO7408" s="41"/>
      <c r="AP7408" s="41"/>
      <c r="AQ7408" s="41"/>
      <c r="AR7408" s="41"/>
      <c r="AS7408" s="41"/>
      <c r="AT7408" s="41"/>
      <c r="AU7408" s="41"/>
      <c r="AV7408" s="41"/>
      <c r="AW7408" s="41"/>
      <c r="AX7408" s="41"/>
      <c r="AY7408" s="41"/>
      <c r="AZ7408" s="41"/>
      <c r="BA7408" s="41"/>
      <c r="BB7408" s="41"/>
      <c r="BC7408" s="41"/>
      <c r="BD7408" s="41"/>
      <c r="BE7408" s="41"/>
      <c r="BF7408" s="41"/>
      <c r="BG7408" s="41"/>
      <c r="BH7408" s="41"/>
      <c r="BI7408" s="41"/>
      <c r="BJ7408" s="41"/>
      <c r="BK7408" s="41"/>
      <c r="BL7408" s="41"/>
      <c r="BM7408" s="41"/>
      <c r="BN7408" s="41"/>
      <c r="BO7408" s="41"/>
      <c r="BP7408" s="108"/>
      <c r="CG7408" s="102"/>
      <c r="CI7408" s="45"/>
    </row>
    <row r="7409" spans="37:87" ht="13" customHeight="1">
      <c r="AK7409" s="114"/>
      <c r="AL7409" s="41"/>
      <c r="AM7409" s="41"/>
      <c r="AN7409" s="41"/>
      <c r="AO7409" s="41"/>
      <c r="AP7409" s="41"/>
      <c r="AQ7409" s="41"/>
      <c r="AR7409" s="41"/>
      <c r="AS7409" s="41"/>
      <c r="AT7409" s="41"/>
      <c r="AU7409" s="41"/>
      <c r="AV7409" s="41"/>
      <c r="AW7409" s="41"/>
      <c r="AX7409" s="41"/>
      <c r="AY7409" s="41"/>
      <c r="AZ7409" s="41"/>
      <c r="BA7409" s="41"/>
      <c r="BB7409" s="41"/>
      <c r="BC7409" s="41"/>
      <c r="BD7409" s="41"/>
      <c r="BE7409" s="41"/>
      <c r="BF7409" s="41"/>
      <c r="BG7409" s="41"/>
      <c r="BH7409" s="41"/>
      <c r="BI7409" s="41"/>
      <c r="BJ7409" s="41"/>
      <c r="BK7409" s="41"/>
      <c r="BL7409" s="41"/>
      <c r="BM7409" s="41"/>
      <c r="BN7409" s="41"/>
      <c r="BO7409" s="41"/>
      <c r="BP7409" s="108"/>
      <c r="CG7409" s="102"/>
      <c r="CI7409" s="45"/>
    </row>
    <row r="7410" spans="37:87" ht="13" customHeight="1">
      <c r="AK7410" s="114"/>
      <c r="AL7410" s="41"/>
      <c r="AM7410" s="41"/>
      <c r="AN7410" s="41"/>
      <c r="AO7410" s="41"/>
      <c r="AP7410" s="41"/>
      <c r="AQ7410" s="41"/>
      <c r="AR7410" s="41"/>
      <c r="AS7410" s="41"/>
      <c r="AT7410" s="41"/>
      <c r="AU7410" s="41"/>
      <c r="AV7410" s="41"/>
      <c r="AW7410" s="41"/>
      <c r="AX7410" s="41"/>
      <c r="AY7410" s="41"/>
      <c r="AZ7410" s="41"/>
      <c r="BA7410" s="41"/>
      <c r="BB7410" s="41"/>
      <c r="BC7410" s="41"/>
      <c r="BD7410" s="41"/>
      <c r="BE7410" s="41"/>
      <c r="BF7410" s="41"/>
      <c r="BG7410" s="41"/>
      <c r="BH7410" s="41"/>
      <c r="BI7410" s="41"/>
      <c r="BJ7410" s="41"/>
      <c r="BK7410" s="41"/>
      <c r="BL7410" s="41"/>
      <c r="BM7410" s="41"/>
      <c r="BN7410" s="41"/>
      <c r="BO7410" s="41"/>
      <c r="BP7410" s="108"/>
      <c r="CG7410" s="102"/>
      <c r="CI7410" s="45"/>
    </row>
    <row r="7411" spans="37:87" ht="13" customHeight="1">
      <c r="AK7411" s="114"/>
      <c r="AL7411" s="41"/>
      <c r="AM7411" s="41"/>
      <c r="AN7411" s="41"/>
      <c r="AO7411" s="41"/>
      <c r="AP7411" s="41"/>
      <c r="AQ7411" s="41"/>
      <c r="AR7411" s="41"/>
      <c r="AS7411" s="41"/>
      <c r="AT7411" s="41"/>
      <c r="AU7411" s="41"/>
      <c r="AV7411" s="41"/>
      <c r="AW7411" s="41"/>
      <c r="AX7411" s="41"/>
      <c r="AY7411" s="41"/>
      <c r="AZ7411" s="41"/>
      <c r="BA7411" s="41"/>
      <c r="BB7411" s="41"/>
      <c r="BC7411" s="41"/>
      <c r="BD7411" s="41"/>
      <c r="BE7411" s="41"/>
      <c r="BF7411" s="41"/>
      <c r="BG7411" s="41"/>
      <c r="BH7411" s="41"/>
      <c r="BI7411" s="41"/>
      <c r="BJ7411" s="41"/>
      <c r="BK7411" s="41"/>
      <c r="BL7411" s="41"/>
      <c r="BM7411" s="41"/>
      <c r="BN7411" s="41"/>
      <c r="BO7411" s="41"/>
      <c r="BP7411" s="108"/>
      <c r="CG7411" s="102"/>
      <c r="CI7411" s="45"/>
    </row>
    <row r="7412" spans="37:87" ht="13" customHeight="1">
      <c r="AK7412" s="114"/>
      <c r="AL7412" s="41"/>
      <c r="AM7412" s="41"/>
      <c r="AN7412" s="41"/>
      <c r="AO7412" s="41"/>
      <c r="AP7412" s="41"/>
      <c r="AQ7412" s="41"/>
      <c r="AR7412" s="41"/>
      <c r="AS7412" s="41"/>
      <c r="AT7412" s="41"/>
      <c r="AU7412" s="41"/>
      <c r="AV7412" s="41"/>
      <c r="AW7412" s="41"/>
      <c r="AX7412" s="41"/>
      <c r="AY7412" s="41"/>
      <c r="AZ7412" s="41"/>
      <c r="BA7412" s="41"/>
      <c r="BB7412" s="41"/>
      <c r="BC7412" s="41"/>
      <c r="BD7412" s="41"/>
      <c r="BE7412" s="41"/>
      <c r="BF7412" s="41"/>
      <c r="BG7412" s="41"/>
      <c r="BH7412" s="41"/>
      <c r="BI7412" s="41"/>
      <c r="BJ7412" s="41"/>
      <c r="BK7412" s="41"/>
      <c r="BL7412" s="41"/>
      <c r="BM7412" s="41"/>
      <c r="BN7412" s="41"/>
      <c r="BO7412" s="41"/>
      <c r="BP7412" s="108"/>
      <c r="CG7412" s="102"/>
      <c r="CI7412" s="45"/>
    </row>
    <row r="7413" spans="37:87" ht="13" customHeight="1">
      <c r="AK7413" s="114"/>
      <c r="AL7413" s="41"/>
      <c r="AM7413" s="41"/>
      <c r="AN7413" s="41"/>
      <c r="AO7413" s="41"/>
      <c r="AP7413" s="41"/>
      <c r="AQ7413" s="41"/>
      <c r="AR7413" s="41"/>
      <c r="AS7413" s="41"/>
      <c r="AT7413" s="41"/>
      <c r="AU7413" s="41"/>
      <c r="AV7413" s="41"/>
      <c r="AW7413" s="41"/>
      <c r="AX7413" s="41"/>
      <c r="AY7413" s="41"/>
      <c r="AZ7413" s="41"/>
      <c r="BA7413" s="41"/>
      <c r="BB7413" s="41"/>
      <c r="BC7413" s="41"/>
      <c r="BD7413" s="41"/>
      <c r="BE7413" s="41"/>
      <c r="BF7413" s="41"/>
      <c r="BG7413" s="41"/>
      <c r="BH7413" s="41"/>
      <c r="BI7413" s="41"/>
      <c r="BJ7413" s="41"/>
      <c r="BK7413" s="41"/>
      <c r="BL7413" s="41"/>
      <c r="BM7413" s="41"/>
      <c r="BN7413" s="41"/>
      <c r="BO7413" s="41"/>
      <c r="BP7413" s="108"/>
      <c r="CG7413" s="102"/>
      <c r="CI7413" s="45"/>
    </row>
    <row r="7414" spans="37:87" ht="13" customHeight="1">
      <c r="AK7414" s="114"/>
      <c r="AL7414" s="41"/>
      <c r="AM7414" s="41"/>
      <c r="AN7414" s="41"/>
      <c r="AO7414" s="41"/>
      <c r="AP7414" s="41"/>
      <c r="AQ7414" s="41"/>
      <c r="AR7414" s="41"/>
      <c r="AS7414" s="41"/>
      <c r="AT7414" s="41"/>
      <c r="AU7414" s="41"/>
      <c r="AV7414" s="41"/>
      <c r="AW7414" s="41"/>
      <c r="AX7414" s="41"/>
      <c r="AY7414" s="41"/>
      <c r="AZ7414" s="41"/>
      <c r="BA7414" s="41"/>
      <c r="BB7414" s="41"/>
      <c r="BC7414" s="41"/>
      <c r="BD7414" s="41"/>
      <c r="BE7414" s="41"/>
      <c r="BF7414" s="41"/>
      <c r="BG7414" s="41"/>
      <c r="BH7414" s="41"/>
      <c r="BI7414" s="41"/>
      <c r="BJ7414" s="41"/>
      <c r="BK7414" s="41"/>
      <c r="BL7414" s="41"/>
      <c r="BM7414" s="41"/>
      <c r="BN7414" s="41"/>
      <c r="BO7414" s="41"/>
      <c r="BP7414" s="108"/>
      <c r="CG7414" s="102"/>
      <c r="CI7414" s="45"/>
    </row>
    <row r="7415" spans="37:87" ht="13" customHeight="1">
      <c r="AK7415" s="114"/>
      <c r="AL7415" s="41"/>
      <c r="AM7415" s="41"/>
      <c r="AN7415" s="41"/>
      <c r="AO7415" s="41"/>
      <c r="AP7415" s="41"/>
      <c r="AQ7415" s="41"/>
      <c r="AR7415" s="41"/>
      <c r="AS7415" s="41"/>
      <c r="AT7415" s="41"/>
      <c r="AU7415" s="41"/>
      <c r="AV7415" s="41"/>
      <c r="AW7415" s="41"/>
      <c r="AX7415" s="41"/>
      <c r="AY7415" s="41"/>
      <c r="AZ7415" s="41"/>
      <c r="BA7415" s="41"/>
      <c r="BB7415" s="41"/>
      <c r="BC7415" s="41"/>
      <c r="BD7415" s="41"/>
      <c r="BE7415" s="41"/>
      <c r="BF7415" s="41"/>
      <c r="BG7415" s="41"/>
      <c r="BH7415" s="41"/>
      <c r="BI7415" s="41"/>
      <c r="BJ7415" s="41"/>
      <c r="BK7415" s="41"/>
      <c r="BL7415" s="41"/>
      <c r="BM7415" s="41"/>
      <c r="BN7415" s="41"/>
      <c r="BO7415" s="41"/>
      <c r="BP7415" s="108"/>
      <c r="CG7415" s="102"/>
      <c r="CI7415" s="45"/>
    </row>
    <row r="7416" spans="37:87" ht="13" customHeight="1">
      <c r="AK7416" s="114"/>
      <c r="AL7416" s="41"/>
      <c r="AM7416" s="41"/>
      <c r="AN7416" s="41"/>
      <c r="AO7416" s="41"/>
      <c r="AP7416" s="41"/>
      <c r="AQ7416" s="41"/>
      <c r="AR7416" s="41"/>
      <c r="AS7416" s="41"/>
      <c r="AT7416" s="41"/>
      <c r="AU7416" s="41"/>
      <c r="AV7416" s="41"/>
      <c r="AW7416" s="41"/>
      <c r="AX7416" s="41"/>
      <c r="AY7416" s="41"/>
      <c r="AZ7416" s="41"/>
      <c r="BA7416" s="41"/>
      <c r="BB7416" s="41"/>
      <c r="BC7416" s="41"/>
      <c r="BD7416" s="41"/>
      <c r="BE7416" s="41"/>
      <c r="BF7416" s="41"/>
      <c r="BG7416" s="41"/>
      <c r="BH7416" s="41"/>
      <c r="BI7416" s="41"/>
      <c r="BJ7416" s="41"/>
      <c r="BK7416" s="41"/>
      <c r="BL7416" s="41"/>
      <c r="BM7416" s="41"/>
      <c r="BN7416" s="41"/>
      <c r="BO7416" s="41"/>
      <c r="BP7416" s="108"/>
      <c r="CG7416" s="102"/>
      <c r="CI7416" s="45"/>
    </row>
    <row r="7417" spans="37:87" ht="13" customHeight="1">
      <c r="AK7417" s="114"/>
      <c r="AL7417" s="41"/>
      <c r="AM7417" s="41"/>
      <c r="AN7417" s="41"/>
      <c r="AO7417" s="41"/>
      <c r="AP7417" s="41"/>
      <c r="AQ7417" s="41"/>
      <c r="AR7417" s="41"/>
      <c r="AS7417" s="41"/>
      <c r="AT7417" s="41"/>
      <c r="AU7417" s="41"/>
      <c r="AV7417" s="41"/>
      <c r="AW7417" s="41"/>
      <c r="AX7417" s="41"/>
      <c r="AY7417" s="41"/>
      <c r="AZ7417" s="41"/>
      <c r="BA7417" s="41"/>
      <c r="BB7417" s="41"/>
      <c r="BC7417" s="41"/>
      <c r="BD7417" s="41"/>
      <c r="BE7417" s="41"/>
      <c r="BF7417" s="41"/>
      <c r="BG7417" s="41"/>
      <c r="BH7417" s="41"/>
      <c r="BI7417" s="41"/>
      <c r="BJ7417" s="41"/>
      <c r="BK7417" s="41"/>
      <c r="BL7417" s="41"/>
      <c r="BM7417" s="41"/>
      <c r="BN7417" s="41"/>
      <c r="BO7417" s="41"/>
      <c r="BP7417" s="108"/>
      <c r="CG7417" s="102"/>
      <c r="CI7417" s="45"/>
    </row>
    <row r="7418" spans="37:87" ht="13" customHeight="1">
      <c r="AK7418" s="114"/>
      <c r="AL7418" s="41"/>
      <c r="AM7418" s="41"/>
      <c r="AN7418" s="41"/>
      <c r="AO7418" s="41"/>
      <c r="AP7418" s="41"/>
      <c r="AQ7418" s="41"/>
      <c r="AR7418" s="41"/>
      <c r="AS7418" s="41"/>
      <c r="AT7418" s="41"/>
      <c r="AU7418" s="41"/>
      <c r="AV7418" s="41"/>
      <c r="AW7418" s="41"/>
      <c r="AX7418" s="41"/>
      <c r="AY7418" s="41"/>
      <c r="AZ7418" s="41"/>
      <c r="BA7418" s="41"/>
      <c r="BB7418" s="41"/>
      <c r="BC7418" s="41"/>
      <c r="BD7418" s="41"/>
      <c r="BE7418" s="41"/>
      <c r="BF7418" s="41"/>
      <c r="BG7418" s="41"/>
      <c r="BH7418" s="41"/>
      <c r="BI7418" s="41"/>
      <c r="BJ7418" s="41"/>
      <c r="BK7418" s="41"/>
      <c r="BL7418" s="41"/>
      <c r="BM7418" s="41"/>
      <c r="BN7418" s="41"/>
      <c r="BO7418" s="41"/>
      <c r="BP7418" s="108"/>
      <c r="CG7418" s="102"/>
      <c r="CI7418" s="45"/>
    </row>
    <row r="7419" spans="37:87" ht="13" customHeight="1">
      <c r="AK7419" s="114"/>
      <c r="AL7419" s="41"/>
      <c r="AM7419" s="41"/>
      <c r="AN7419" s="41"/>
      <c r="AO7419" s="41"/>
      <c r="AP7419" s="41"/>
      <c r="AQ7419" s="41"/>
      <c r="AR7419" s="41"/>
      <c r="AS7419" s="41"/>
      <c r="AT7419" s="41"/>
      <c r="AU7419" s="41"/>
      <c r="AV7419" s="41"/>
      <c r="AW7419" s="41"/>
      <c r="AX7419" s="41"/>
      <c r="AY7419" s="41"/>
      <c r="AZ7419" s="41"/>
      <c r="BA7419" s="41"/>
      <c r="BB7419" s="41"/>
      <c r="BC7419" s="41"/>
      <c r="BD7419" s="41"/>
      <c r="BE7419" s="41"/>
      <c r="BF7419" s="41"/>
      <c r="BG7419" s="41"/>
      <c r="BH7419" s="41"/>
      <c r="BI7419" s="41"/>
      <c r="BJ7419" s="41"/>
      <c r="BK7419" s="41"/>
      <c r="BL7419" s="41"/>
      <c r="BM7419" s="41"/>
      <c r="BN7419" s="41"/>
      <c r="BO7419" s="41"/>
      <c r="BP7419" s="108"/>
      <c r="CG7419" s="102"/>
      <c r="CI7419" s="45"/>
    </row>
    <row r="7420" spans="37:87" ht="13" customHeight="1">
      <c r="AK7420" s="114"/>
      <c r="AL7420" s="41"/>
      <c r="AM7420" s="41"/>
      <c r="AN7420" s="41"/>
      <c r="AO7420" s="41"/>
      <c r="AP7420" s="41"/>
      <c r="AQ7420" s="41"/>
      <c r="AR7420" s="41"/>
      <c r="AS7420" s="41"/>
      <c r="AT7420" s="41"/>
      <c r="AU7420" s="41"/>
      <c r="AV7420" s="41"/>
      <c r="AW7420" s="41"/>
      <c r="AX7420" s="41"/>
      <c r="AY7420" s="41"/>
      <c r="AZ7420" s="41"/>
      <c r="BA7420" s="41"/>
      <c r="BB7420" s="41"/>
      <c r="BC7420" s="41"/>
      <c r="BD7420" s="41"/>
      <c r="BE7420" s="41"/>
      <c r="BF7420" s="41"/>
      <c r="BG7420" s="41"/>
      <c r="BH7420" s="41"/>
      <c r="BI7420" s="41"/>
      <c r="BJ7420" s="41"/>
      <c r="BK7420" s="41"/>
      <c r="BL7420" s="41"/>
      <c r="BM7420" s="41"/>
      <c r="BN7420" s="41"/>
      <c r="BO7420" s="41"/>
      <c r="BP7420" s="108"/>
      <c r="CG7420" s="102"/>
      <c r="CI7420" s="45"/>
    </row>
    <row r="7421" spans="37:87" ht="13" customHeight="1">
      <c r="AK7421" s="114"/>
      <c r="AL7421" s="41"/>
      <c r="AM7421" s="41"/>
      <c r="AN7421" s="41"/>
      <c r="AO7421" s="41"/>
      <c r="AP7421" s="41"/>
      <c r="AQ7421" s="41"/>
      <c r="AR7421" s="41"/>
      <c r="AS7421" s="41"/>
      <c r="AT7421" s="41"/>
      <c r="AU7421" s="41"/>
      <c r="AV7421" s="41"/>
      <c r="AW7421" s="41"/>
      <c r="AX7421" s="41"/>
      <c r="AY7421" s="41"/>
      <c r="AZ7421" s="41"/>
      <c r="BA7421" s="41"/>
      <c r="BB7421" s="41"/>
      <c r="BC7421" s="41"/>
      <c r="BD7421" s="41"/>
      <c r="BE7421" s="41"/>
      <c r="BF7421" s="41"/>
      <c r="BG7421" s="41"/>
      <c r="BH7421" s="41"/>
      <c r="BI7421" s="41"/>
      <c r="BJ7421" s="41"/>
      <c r="BK7421" s="41"/>
      <c r="BL7421" s="41"/>
      <c r="BM7421" s="41"/>
      <c r="BN7421" s="41"/>
      <c r="BO7421" s="41"/>
      <c r="BP7421" s="108"/>
      <c r="CG7421" s="102"/>
      <c r="CI7421" s="45"/>
    </row>
    <row r="7422" spans="37:87" ht="13" customHeight="1">
      <c r="AK7422" s="114"/>
      <c r="AL7422" s="41"/>
      <c r="AM7422" s="41"/>
      <c r="AN7422" s="41"/>
      <c r="AO7422" s="41"/>
      <c r="AP7422" s="41"/>
      <c r="AQ7422" s="41"/>
      <c r="AR7422" s="41"/>
      <c r="AS7422" s="41"/>
      <c r="AT7422" s="41"/>
      <c r="AU7422" s="41"/>
      <c r="AV7422" s="41"/>
      <c r="AW7422" s="41"/>
      <c r="AX7422" s="41"/>
      <c r="AY7422" s="41"/>
      <c r="AZ7422" s="41"/>
      <c r="BA7422" s="41"/>
      <c r="BB7422" s="41"/>
      <c r="BC7422" s="41"/>
      <c r="BD7422" s="41"/>
      <c r="BE7422" s="41"/>
      <c r="BF7422" s="41"/>
      <c r="BG7422" s="41"/>
      <c r="BH7422" s="41"/>
      <c r="BI7422" s="41"/>
      <c r="BJ7422" s="41"/>
      <c r="BK7422" s="41"/>
      <c r="BL7422" s="41"/>
      <c r="BM7422" s="41"/>
      <c r="BN7422" s="41"/>
      <c r="BO7422" s="41"/>
      <c r="BP7422" s="108"/>
      <c r="CG7422" s="102"/>
      <c r="CI7422" s="45"/>
    </row>
    <row r="7423" spans="37:87" ht="13" customHeight="1">
      <c r="AK7423" s="114"/>
      <c r="AL7423" s="41"/>
      <c r="AM7423" s="41"/>
      <c r="AN7423" s="41"/>
      <c r="AO7423" s="41"/>
      <c r="AP7423" s="41"/>
      <c r="AQ7423" s="41"/>
      <c r="AR7423" s="41"/>
      <c r="AS7423" s="41"/>
      <c r="AT7423" s="41"/>
      <c r="AU7423" s="41"/>
      <c r="AV7423" s="41"/>
      <c r="AW7423" s="41"/>
      <c r="AX7423" s="41"/>
      <c r="AY7423" s="41"/>
      <c r="AZ7423" s="41"/>
      <c r="BA7423" s="41"/>
      <c r="BB7423" s="41"/>
      <c r="BC7423" s="41"/>
      <c r="BD7423" s="41"/>
      <c r="BE7423" s="41"/>
      <c r="BF7423" s="41"/>
      <c r="BG7423" s="41"/>
      <c r="BH7423" s="41"/>
      <c r="BI7423" s="41"/>
      <c r="BJ7423" s="41"/>
      <c r="BK7423" s="41"/>
      <c r="BL7423" s="41"/>
      <c r="BM7423" s="41"/>
      <c r="BN7423" s="41"/>
      <c r="BO7423" s="41"/>
      <c r="BP7423" s="108"/>
      <c r="CG7423" s="102"/>
      <c r="CI7423" s="45"/>
    </row>
    <row r="7424" spans="37:87" ht="13" customHeight="1">
      <c r="AK7424" s="114"/>
      <c r="AL7424" s="41"/>
      <c r="AM7424" s="41"/>
      <c r="AN7424" s="41"/>
      <c r="AO7424" s="41"/>
      <c r="AP7424" s="41"/>
      <c r="AQ7424" s="41"/>
      <c r="AR7424" s="41"/>
      <c r="AS7424" s="41"/>
      <c r="AT7424" s="41"/>
      <c r="AU7424" s="41"/>
      <c r="AV7424" s="41"/>
      <c r="AW7424" s="41"/>
      <c r="AX7424" s="41"/>
      <c r="AY7424" s="41"/>
      <c r="AZ7424" s="41"/>
      <c r="BA7424" s="41"/>
      <c r="BB7424" s="41"/>
      <c r="BC7424" s="41"/>
      <c r="BD7424" s="41"/>
      <c r="BE7424" s="41"/>
      <c r="BF7424" s="41"/>
      <c r="BG7424" s="41"/>
      <c r="BH7424" s="41"/>
      <c r="BI7424" s="41"/>
      <c r="BJ7424" s="41"/>
      <c r="BK7424" s="41"/>
      <c r="BL7424" s="41"/>
      <c r="BM7424" s="41"/>
      <c r="BN7424" s="41"/>
      <c r="BO7424" s="41"/>
      <c r="BP7424" s="108"/>
      <c r="CG7424" s="102"/>
      <c r="CI7424" s="45"/>
    </row>
    <row r="7425" spans="37:87" ht="13" customHeight="1">
      <c r="AK7425" s="114"/>
      <c r="AL7425" s="41"/>
      <c r="AM7425" s="41"/>
      <c r="AN7425" s="41"/>
      <c r="AO7425" s="41"/>
      <c r="AP7425" s="41"/>
      <c r="AQ7425" s="41"/>
      <c r="AR7425" s="41"/>
      <c r="AS7425" s="41"/>
      <c r="AT7425" s="41"/>
      <c r="AU7425" s="41"/>
      <c r="AV7425" s="41"/>
      <c r="AW7425" s="41"/>
      <c r="AX7425" s="41"/>
      <c r="AY7425" s="41"/>
      <c r="AZ7425" s="41"/>
      <c r="BA7425" s="41"/>
      <c r="BB7425" s="41"/>
      <c r="BC7425" s="41"/>
      <c r="BD7425" s="41"/>
      <c r="BE7425" s="41"/>
      <c r="BF7425" s="41"/>
      <c r="BG7425" s="41"/>
      <c r="BH7425" s="41"/>
      <c r="BI7425" s="41"/>
      <c r="BJ7425" s="41"/>
      <c r="BK7425" s="41"/>
      <c r="BL7425" s="41"/>
      <c r="BM7425" s="41"/>
      <c r="BN7425" s="41"/>
      <c r="BO7425" s="41"/>
      <c r="BP7425" s="108"/>
      <c r="CG7425" s="102"/>
      <c r="CI7425" s="45"/>
    </row>
    <row r="7426" spans="37:87" ht="13" customHeight="1">
      <c r="AK7426" s="114"/>
      <c r="AL7426" s="41"/>
      <c r="AM7426" s="41"/>
      <c r="AN7426" s="41"/>
      <c r="AO7426" s="41"/>
      <c r="AP7426" s="41"/>
      <c r="AQ7426" s="41"/>
      <c r="AR7426" s="41"/>
      <c r="AS7426" s="41"/>
      <c r="AT7426" s="41"/>
      <c r="AU7426" s="41"/>
      <c r="AV7426" s="41"/>
      <c r="AW7426" s="41"/>
      <c r="AX7426" s="41"/>
      <c r="AY7426" s="41"/>
      <c r="AZ7426" s="41"/>
      <c r="BA7426" s="41"/>
      <c r="BB7426" s="41"/>
      <c r="BC7426" s="41"/>
      <c r="BD7426" s="41"/>
      <c r="BE7426" s="41"/>
      <c r="BF7426" s="41"/>
      <c r="BG7426" s="41"/>
      <c r="BH7426" s="41"/>
      <c r="BI7426" s="41"/>
      <c r="BJ7426" s="41"/>
      <c r="BK7426" s="41"/>
      <c r="BL7426" s="41"/>
      <c r="BM7426" s="41"/>
      <c r="BN7426" s="41"/>
      <c r="BO7426" s="41"/>
      <c r="BP7426" s="108"/>
      <c r="CG7426" s="102"/>
      <c r="CI7426" s="45"/>
    </row>
    <row r="7427" spans="37:87" ht="13" customHeight="1">
      <c r="AK7427" s="114"/>
      <c r="AL7427" s="41"/>
      <c r="AM7427" s="41"/>
      <c r="AN7427" s="41"/>
      <c r="AO7427" s="41"/>
      <c r="AP7427" s="41"/>
      <c r="AQ7427" s="41"/>
      <c r="AR7427" s="41"/>
      <c r="AS7427" s="41"/>
      <c r="AT7427" s="41"/>
      <c r="AU7427" s="41"/>
      <c r="AV7427" s="41"/>
      <c r="AW7427" s="41"/>
      <c r="AX7427" s="41"/>
      <c r="AY7427" s="41"/>
      <c r="AZ7427" s="41"/>
      <c r="BA7427" s="41"/>
      <c r="BB7427" s="41"/>
      <c r="BC7427" s="41"/>
      <c r="BD7427" s="41"/>
      <c r="BE7427" s="41"/>
      <c r="BF7427" s="41"/>
      <c r="BG7427" s="41"/>
      <c r="BH7427" s="41"/>
      <c r="BI7427" s="41"/>
      <c r="BJ7427" s="41"/>
      <c r="BK7427" s="41"/>
      <c r="BL7427" s="41"/>
      <c r="BM7427" s="41"/>
      <c r="BN7427" s="41"/>
      <c r="BO7427" s="41"/>
      <c r="BP7427" s="108"/>
      <c r="CG7427" s="102"/>
      <c r="CI7427" s="45"/>
    </row>
    <row r="7428" spans="37:87" ht="13" customHeight="1">
      <c r="AK7428" s="114"/>
      <c r="AL7428" s="41"/>
      <c r="AM7428" s="41"/>
      <c r="AN7428" s="41"/>
      <c r="AO7428" s="41"/>
      <c r="AP7428" s="41"/>
      <c r="AQ7428" s="41"/>
      <c r="AR7428" s="41"/>
      <c r="AS7428" s="41"/>
      <c r="AT7428" s="41"/>
      <c r="AU7428" s="41"/>
      <c r="AV7428" s="41"/>
      <c r="AW7428" s="41"/>
      <c r="AX7428" s="41"/>
      <c r="AY7428" s="41"/>
      <c r="AZ7428" s="41"/>
      <c r="BA7428" s="41"/>
      <c r="BB7428" s="41"/>
      <c r="BC7428" s="41"/>
      <c r="BD7428" s="41"/>
      <c r="BE7428" s="41"/>
      <c r="BF7428" s="41"/>
      <c r="BG7428" s="41"/>
      <c r="BH7428" s="41"/>
      <c r="BI7428" s="41"/>
      <c r="BJ7428" s="41"/>
      <c r="BK7428" s="41"/>
      <c r="BL7428" s="41"/>
      <c r="BM7428" s="41"/>
      <c r="BN7428" s="41"/>
      <c r="BO7428" s="41"/>
      <c r="BP7428" s="108"/>
      <c r="CG7428" s="102"/>
      <c r="CI7428" s="45"/>
    </row>
    <row r="7429" spans="37:87" ht="13" customHeight="1">
      <c r="AK7429" s="114"/>
      <c r="AL7429" s="41"/>
      <c r="AM7429" s="41"/>
      <c r="AN7429" s="41"/>
      <c r="AO7429" s="41"/>
      <c r="AP7429" s="41"/>
      <c r="AQ7429" s="41"/>
      <c r="AR7429" s="41"/>
      <c r="AS7429" s="41"/>
      <c r="AT7429" s="41"/>
      <c r="AU7429" s="41"/>
      <c r="AV7429" s="41"/>
      <c r="AW7429" s="41"/>
      <c r="AX7429" s="41"/>
      <c r="AY7429" s="41"/>
      <c r="AZ7429" s="41"/>
      <c r="BA7429" s="41"/>
      <c r="BB7429" s="41"/>
      <c r="BC7429" s="41"/>
      <c r="BD7429" s="41"/>
      <c r="BE7429" s="41"/>
      <c r="BF7429" s="41"/>
      <c r="BG7429" s="41"/>
      <c r="BH7429" s="41"/>
      <c r="BI7429" s="41"/>
      <c r="BJ7429" s="41"/>
      <c r="BK7429" s="41"/>
      <c r="BL7429" s="41"/>
      <c r="BM7429" s="41"/>
      <c r="BN7429" s="41"/>
      <c r="BO7429" s="41"/>
      <c r="BP7429" s="108"/>
      <c r="CG7429" s="102"/>
      <c r="CI7429" s="45"/>
    </row>
    <row r="7430" spans="37:87" ht="13" customHeight="1">
      <c r="AK7430" s="114"/>
      <c r="AL7430" s="41"/>
      <c r="AM7430" s="41"/>
      <c r="AN7430" s="41"/>
      <c r="AO7430" s="41"/>
      <c r="AP7430" s="41"/>
      <c r="AQ7430" s="41"/>
      <c r="AR7430" s="41"/>
      <c r="AS7430" s="41"/>
      <c r="AT7430" s="41"/>
      <c r="AU7430" s="41"/>
      <c r="AV7430" s="41"/>
      <c r="AW7430" s="41"/>
      <c r="AX7430" s="41"/>
      <c r="AY7430" s="41"/>
      <c r="AZ7430" s="41"/>
      <c r="BA7430" s="41"/>
      <c r="BB7430" s="41"/>
      <c r="BC7430" s="41"/>
      <c r="BD7430" s="41"/>
      <c r="BE7430" s="41"/>
      <c r="BF7430" s="41"/>
      <c r="BG7430" s="41"/>
      <c r="BH7430" s="41"/>
      <c r="BI7430" s="41"/>
      <c r="BJ7430" s="41"/>
      <c r="BK7430" s="41"/>
      <c r="BL7430" s="41"/>
      <c r="BM7430" s="41"/>
      <c r="BN7430" s="41"/>
      <c r="BO7430" s="41"/>
      <c r="BP7430" s="108"/>
      <c r="CG7430" s="102"/>
      <c r="CI7430" s="45"/>
    </row>
    <row r="7431" spans="37:87" ht="13" customHeight="1">
      <c r="AK7431" s="114"/>
      <c r="AL7431" s="41"/>
      <c r="AM7431" s="41"/>
      <c r="AN7431" s="41"/>
      <c r="AO7431" s="41"/>
      <c r="AP7431" s="41"/>
      <c r="AQ7431" s="41"/>
      <c r="AR7431" s="41"/>
      <c r="AS7431" s="41"/>
      <c r="AT7431" s="41"/>
      <c r="AU7431" s="41"/>
      <c r="AV7431" s="41"/>
      <c r="AW7431" s="41"/>
      <c r="AX7431" s="41"/>
      <c r="AY7431" s="41"/>
      <c r="AZ7431" s="41"/>
      <c r="BA7431" s="41"/>
      <c r="BB7431" s="41"/>
      <c r="BC7431" s="41"/>
      <c r="BD7431" s="41"/>
      <c r="BE7431" s="41"/>
      <c r="BF7431" s="41"/>
      <c r="BG7431" s="41"/>
      <c r="BH7431" s="41"/>
      <c r="BI7431" s="41"/>
      <c r="BJ7431" s="41"/>
      <c r="BK7431" s="41"/>
      <c r="BL7431" s="41"/>
      <c r="BM7431" s="41"/>
      <c r="BN7431" s="41"/>
      <c r="BO7431" s="41"/>
      <c r="BP7431" s="108"/>
      <c r="CG7431" s="102"/>
      <c r="CI7431" s="45"/>
    </row>
    <row r="7432" spans="37:87" ht="13" customHeight="1">
      <c r="AK7432" s="114"/>
      <c r="AL7432" s="41"/>
      <c r="AM7432" s="41"/>
      <c r="AN7432" s="41"/>
      <c r="AO7432" s="41"/>
      <c r="AP7432" s="41"/>
      <c r="AQ7432" s="41"/>
      <c r="AR7432" s="41"/>
      <c r="AS7432" s="41"/>
      <c r="AT7432" s="41"/>
      <c r="AU7432" s="41"/>
      <c r="AV7432" s="41"/>
      <c r="AW7432" s="41"/>
      <c r="AX7432" s="41"/>
      <c r="AY7432" s="41"/>
      <c r="AZ7432" s="41"/>
      <c r="BA7432" s="41"/>
      <c r="BB7432" s="41"/>
      <c r="BC7432" s="41"/>
      <c r="BD7432" s="41"/>
      <c r="BE7432" s="41"/>
      <c r="BF7432" s="41"/>
      <c r="BG7432" s="41"/>
      <c r="BH7432" s="41"/>
      <c r="BI7432" s="41"/>
      <c r="BJ7432" s="41"/>
      <c r="BK7432" s="41"/>
      <c r="BL7432" s="41"/>
      <c r="BM7432" s="41"/>
      <c r="BN7432" s="41"/>
      <c r="BO7432" s="41"/>
      <c r="BP7432" s="108"/>
      <c r="CG7432" s="102"/>
      <c r="CI7432" s="45"/>
    </row>
    <row r="7433" spans="37:87" ht="13" customHeight="1">
      <c r="AK7433" s="114"/>
      <c r="AL7433" s="41"/>
      <c r="AM7433" s="41"/>
      <c r="AN7433" s="41"/>
      <c r="AO7433" s="41"/>
      <c r="AP7433" s="41"/>
      <c r="AQ7433" s="41"/>
      <c r="AR7433" s="41"/>
      <c r="AS7433" s="41"/>
      <c r="AT7433" s="41"/>
      <c r="AU7433" s="41"/>
      <c r="AV7433" s="41"/>
      <c r="AW7433" s="41"/>
      <c r="AX7433" s="41"/>
      <c r="AY7433" s="41"/>
      <c r="AZ7433" s="41"/>
      <c r="BA7433" s="41"/>
      <c r="BB7433" s="41"/>
      <c r="BC7433" s="41"/>
      <c r="BD7433" s="41"/>
      <c r="BE7433" s="41"/>
      <c r="BF7433" s="41"/>
      <c r="BG7433" s="41"/>
      <c r="BH7433" s="41"/>
      <c r="BI7433" s="41"/>
      <c r="BJ7433" s="41"/>
      <c r="BK7433" s="41"/>
      <c r="BL7433" s="41"/>
      <c r="BM7433" s="41"/>
      <c r="BN7433" s="41"/>
      <c r="BO7433" s="41"/>
      <c r="BP7433" s="108"/>
      <c r="CG7433" s="102"/>
      <c r="CI7433" s="45"/>
    </row>
    <row r="7434" spans="37:87" ht="13" customHeight="1">
      <c r="AK7434" s="114"/>
      <c r="AL7434" s="41"/>
      <c r="AM7434" s="41"/>
      <c r="AN7434" s="41"/>
      <c r="AO7434" s="41"/>
      <c r="AP7434" s="41"/>
      <c r="AQ7434" s="41"/>
      <c r="AR7434" s="41"/>
      <c r="AS7434" s="41"/>
      <c r="AT7434" s="41"/>
      <c r="AU7434" s="41"/>
      <c r="AV7434" s="41"/>
      <c r="AW7434" s="41"/>
      <c r="AX7434" s="41"/>
      <c r="AY7434" s="41"/>
      <c r="AZ7434" s="41"/>
      <c r="BA7434" s="41"/>
      <c r="BB7434" s="41"/>
      <c r="BC7434" s="41"/>
      <c r="BD7434" s="41"/>
      <c r="BE7434" s="41"/>
      <c r="BF7434" s="41"/>
      <c r="BG7434" s="41"/>
      <c r="BH7434" s="41"/>
      <c r="BI7434" s="41"/>
      <c r="BJ7434" s="41"/>
      <c r="BK7434" s="41"/>
      <c r="BL7434" s="41"/>
      <c r="BM7434" s="41"/>
      <c r="BN7434" s="41"/>
      <c r="BO7434" s="41"/>
      <c r="BP7434" s="108"/>
      <c r="CG7434" s="102"/>
      <c r="CI7434" s="45"/>
    </row>
    <row r="7435" spans="37:87" ht="13" customHeight="1">
      <c r="AK7435" s="114"/>
      <c r="AL7435" s="41"/>
      <c r="AM7435" s="41"/>
      <c r="AN7435" s="41"/>
      <c r="AO7435" s="41"/>
      <c r="AP7435" s="41"/>
      <c r="AQ7435" s="41"/>
      <c r="AR7435" s="41"/>
      <c r="AS7435" s="41"/>
      <c r="AT7435" s="41"/>
      <c r="AU7435" s="41"/>
      <c r="AV7435" s="41"/>
      <c r="AW7435" s="41"/>
      <c r="AX7435" s="41"/>
      <c r="AY7435" s="41"/>
      <c r="AZ7435" s="41"/>
      <c r="BA7435" s="41"/>
      <c r="BB7435" s="41"/>
      <c r="BC7435" s="41"/>
      <c r="BD7435" s="41"/>
      <c r="BE7435" s="41"/>
      <c r="BF7435" s="41"/>
      <c r="BG7435" s="41"/>
      <c r="BH7435" s="41"/>
      <c r="BI7435" s="41"/>
      <c r="BJ7435" s="41"/>
      <c r="BK7435" s="41"/>
      <c r="BL7435" s="41"/>
      <c r="BM7435" s="41"/>
      <c r="BN7435" s="41"/>
      <c r="BO7435" s="41"/>
      <c r="BP7435" s="108"/>
      <c r="CG7435" s="102"/>
      <c r="CI7435" s="45"/>
    </row>
    <row r="7436" spans="37:87" ht="13" customHeight="1">
      <c r="AK7436" s="114"/>
      <c r="AL7436" s="41"/>
      <c r="AM7436" s="41"/>
      <c r="AN7436" s="41"/>
      <c r="AO7436" s="41"/>
      <c r="AP7436" s="41"/>
      <c r="AQ7436" s="41"/>
      <c r="AR7436" s="41"/>
      <c r="AS7436" s="41"/>
      <c r="AT7436" s="41"/>
      <c r="AU7436" s="41"/>
      <c r="AV7436" s="41"/>
      <c r="AW7436" s="41"/>
      <c r="AX7436" s="41"/>
      <c r="AY7436" s="41"/>
      <c r="AZ7436" s="41"/>
      <c r="BA7436" s="41"/>
      <c r="BB7436" s="41"/>
      <c r="BC7436" s="41"/>
      <c r="BD7436" s="41"/>
      <c r="BE7436" s="41"/>
      <c r="BF7436" s="41"/>
      <c r="BG7436" s="41"/>
      <c r="BH7436" s="41"/>
      <c r="BI7436" s="41"/>
      <c r="BJ7436" s="41"/>
      <c r="BK7436" s="41"/>
      <c r="BL7436" s="41"/>
      <c r="BM7436" s="41"/>
      <c r="BN7436" s="41"/>
      <c r="BO7436" s="41"/>
      <c r="BP7436" s="108"/>
      <c r="CG7436" s="102"/>
      <c r="CI7436" s="45"/>
    </row>
    <row r="7437" spans="37:87" ht="13" customHeight="1">
      <c r="AK7437" s="114"/>
      <c r="AL7437" s="41"/>
      <c r="AM7437" s="41"/>
      <c r="AN7437" s="41"/>
      <c r="AO7437" s="41"/>
      <c r="AP7437" s="41"/>
      <c r="AQ7437" s="41"/>
      <c r="AR7437" s="41"/>
      <c r="AS7437" s="41"/>
      <c r="AT7437" s="41"/>
      <c r="AU7437" s="41"/>
      <c r="AV7437" s="41"/>
      <c r="AW7437" s="41"/>
      <c r="AX7437" s="41"/>
      <c r="AY7437" s="41"/>
      <c r="AZ7437" s="41"/>
      <c r="BA7437" s="41"/>
      <c r="BB7437" s="41"/>
      <c r="BC7437" s="41"/>
      <c r="BD7437" s="41"/>
      <c r="BE7437" s="41"/>
      <c r="BF7437" s="41"/>
      <c r="BG7437" s="41"/>
      <c r="BH7437" s="41"/>
      <c r="BI7437" s="41"/>
      <c r="BJ7437" s="41"/>
      <c r="BK7437" s="41"/>
      <c r="BL7437" s="41"/>
      <c r="BM7437" s="41"/>
      <c r="BN7437" s="41"/>
      <c r="BO7437" s="41"/>
      <c r="BP7437" s="108"/>
      <c r="CG7437" s="102"/>
      <c r="CI7437" s="45"/>
    </row>
    <row r="7438" spans="37:87" ht="13" customHeight="1">
      <c r="AK7438" s="114"/>
      <c r="AL7438" s="41"/>
      <c r="AM7438" s="41"/>
      <c r="AN7438" s="41"/>
      <c r="AO7438" s="41"/>
      <c r="AP7438" s="41"/>
      <c r="AQ7438" s="41"/>
      <c r="AR7438" s="41"/>
      <c r="AS7438" s="41"/>
      <c r="AT7438" s="41"/>
      <c r="AU7438" s="41"/>
      <c r="AV7438" s="41"/>
      <c r="AW7438" s="41"/>
      <c r="AX7438" s="41"/>
      <c r="AY7438" s="41"/>
      <c r="AZ7438" s="41"/>
      <c r="BA7438" s="41"/>
      <c r="BB7438" s="41"/>
      <c r="BC7438" s="41"/>
      <c r="BD7438" s="41"/>
      <c r="BE7438" s="41"/>
      <c r="BF7438" s="41"/>
      <c r="BG7438" s="41"/>
      <c r="BH7438" s="41"/>
      <c r="BI7438" s="41"/>
      <c r="BJ7438" s="41"/>
      <c r="BK7438" s="41"/>
      <c r="BL7438" s="41"/>
      <c r="BM7438" s="41"/>
      <c r="BN7438" s="41"/>
      <c r="BO7438" s="41"/>
      <c r="BP7438" s="108"/>
      <c r="CG7438" s="102"/>
      <c r="CI7438" s="45"/>
    </row>
    <row r="7439" spans="37:87" ht="13" customHeight="1">
      <c r="AK7439" s="114"/>
      <c r="AL7439" s="41"/>
      <c r="AM7439" s="41"/>
      <c r="AN7439" s="41"/>
      <c r="AO7439" s="41"/>
      <c r="AP7439" s="41"/>
      <c r="AQ7439" s="41"/>
      <c r="AR7439" s="41"/>
      <c r="AS7439" s="41"/>
      <c r="AT7439" s="41"/>
      <c r="AU7439" s="41"/>
      <c r="AV7439" s="41"/>
      <c r="AW7439" s="41"/>
      <c r="AX7439" s="41"/>
      <c r="AY7439" s="41"/>
      <c r="AZ7439" s="41"/>
      <c r="BA7439" s="41"/>
      <c r="BB7439" s="41"/>
      <c r="BC7439" s="41"/>
      <c r="BD7439" s="41"/>
      <c r="BE7439" s="41"/>
      <c r="BF7439" s="41"/>
      <c r="BG7439" s="41"/>
      <c r="BH7439" s="41"/>
      <c r="BI7439" s="41"/>
      <c r="BJ7439" s="41"/>
      <c r="BK7439" s="41"/>
      <c r="BL7439" s="41"/>
      <c r="BM7439" s="41"/>
      <c r="BN7439" s="41"/>
      <c r="BO7439" s="41"/>
      <c r="BP7439" s="108"/>
      <c r="CG7439" s="102"/>
      <c r="CI7439" s="45"/>
    </row>
    <row r="7440" spans="37:87" ht="13" customHeight="1">
      <c r="AK7440" s="114"/>
      <c r="AL7440" s="41"/>
      <c r="AM7440" s="41"/>
      <c r="AN7440" s="41"/>
      <c r="AO7440" s="41"/>
      <c r="AP7440" s="41"/>
      <c r="AQ7440" s="41"/>
      <c r="AR7440" s="41"/>
      <c r="AS7440" s="41"/>
      <c r="AT7440" s="41"/>
      <c r="AU7440" s="41"/>
      <c r="AV7440" s="41"/>
      <c r="AW7440" s="41"/>
      <c r="AX7440" s="41"/>
      <c r="AY7440" s="41"/>
      <c r="AZ7440" s="41"/>
      <c r="BA7440" s="41"/>
      <c r="BB7440" s="41"/>
      <c r="BC7440" s="41"/>
      <c r="BD7440" s="41"/>
      <c r="BE7440" s="41"/>
      <c r="BF7440" s="41"/>
      <c r="BG7440" s="41"/>
      <c r="BH7440" s="41"/>
      <c r="BI7440" s="41"/>
      <c r="BJ7440" s="41"/>
      <c r="BK7440" s="41"/>
      <c r="BL7440" s="41"/>
      <c r="BM7440" s="41"/>
      <c r="BN7440" s="41"/>
      <c r="BO7440" s="41"/>
      <c r="BP7440" s="108"/>
      <c r="CG7440" s="102"/>
      <c r="CI7440" s="45"/>
    </row>
    <row r="7441" spans="37:87" ht="13" customHeight="1">
      <c r="AK7441" s="114"/>
      <c r="AL7441" s="41"/>
      <c r="AM7441" s="41"/>
      <c r="AN7441" s="41"/>
      <c r="AO7441" s="41"/>
      <c r="AP7441" s="41"/>
      <c r="AQ7441" s="41"/>
      <c r="AR7441" s="41"/>
      <c r="AS7441" s="41"/>
      <c r="AT7441" s="41"/>
      <c r="AU7441" s="41"/>
      <c r="AV7441" s="41"/>
      <c r="AW7441" s="41"/>
      <c r="AX7441" s="41"/>
      <c r="AY7441" s="41"/>
      <c r="AZ7441" s="41"/>
      <c r="BA7441" s="41"/>
      <c r="BB7441" s="41"/>
      <c r="BC7441" s="41"/>
      <c r="BD7441" s="41"/>
      <c r="BE7441" s="41"/>
      <c r="BF7441" s="41"/>
      <c r="BG7441" s="41"/>
      <c r="BH7441" s="41"/>
      <c r="BI7441" s="41"/>
      <c r="BJ7441" s="41"/>
      <c r="BK7441" s="41"/>
      <c r="BL7441" s="41"/>
      <c r="BM7441" s="41"/>
      <c r="BN7441" s="41"/>
      <c r="BO7441" s="41"/>
      <c r="BP7441" s="108"/>
      <c r="CG7441" s="102"/>
      <c r="CI7441" s="45"/>
    </row>
    <row r="7442" spans="37:87" ht="13" customHeight="1">
      <c r="AK7442" s="114"/>
      <c r="AL7442" s="41"/>
      <c r="AM7442" s="41"/>
      <c r="AN7442" s="41"/>
      <c r="AO7442" s="41"/>
      <c r="AP7442" s="41"/>
      <c r="AQ7442" s="41"/>
      <c r="AR7442" s="41"/>
      <c r="AS7442" s="41"/>
      <c r="AT7442" s="41"/>
      <c r="AU7442" s="41"/>
      <c r="AV7442" s="41"/>
      <c r="AW7442" s="41"/>
      <c r="AX7442" s="41"/>
      <c r="AY7442" s="41"/>
      <c r="AZ7442" s="41"/>
      <c r="BA7442" s="41"/>
      <c r="BB7442" s="41"/>
      <c r="BC7442" s="41"/>
      <c r="BD7442" s="41"/>
      <c r="BE7442" s="41"/>
      <c r="BF7442" s="41"/>
      <c r="BG7442" s="41"/>
      <c r="BH7442" s="41"/>
      <c r="BI7442" s="41"/>
      <c r="BJ7442" s="41"/>
      <c r="BK7442" s="41"/>
      <c r="BL7442" s="41"/>
      <c r="BM7442" s="41"/>
      <c r="BN7442" s="41"/>
      <c r="BO7442" s="41"/>
      <c r="BP7442" s="108"/>
      <c r="CG7442" s="102"/>
      <c r="CI7442" s="45"/>
    </row>
    <row r="7443" spans="37:87" ht="13" customHeight="1">
      <c r="AK7443" s="114"/>
      <c r="AL7443" s="41"/>
      <c r="AM7443" s="41"/>
      <c r="AN7443" s="41"/>
      <c r="AO7443" s="41"/>
      <c r="AP7443" s="41"/>
      <c r="AQ7443" s="41"/>
      <c r="AR7443" s="41"/>
      <c r="AS7443" s="41"/>
      <c r="AT7443" s="41"/>
      <c r="AU7443" s="41"/>
      <c r="AV7443" s="41"/>
      <c r="AW7443" s="41"/>
      <c r="AX7443" s="41"/>
      <c r="AY7443" s="41"/>
      <c r="AZ7443" s="41"/>
      <c r="BA7443" s="41"/>
      <c r="BB7443" s="41"/>
      <c r="BC7443" s="41"/>
      <c r="BD7443" s="41"/>
      <c r="BE7443" s="41"/>
      <c r="BF7443" s="41"/>
      <c r="BG7443" s="41"/>
      <c r="BH7443" s="41"/>
      <c r="BI7443" s="41"/>
      <c r="BJ7443" s="41"/>
      <c r="BK7443" s="41"/>
      <c r="BL7443" s="41"/>
      <c r="BM7443" s="41"/>
      <c r="BN7443" s="41"/>
      <c r="BO7443" s="41"/>
      <c r="BP7443" s="108"/>
      <c r="CG7443" s="102"/>
      <c r="CI7443" s="45"/>
    </row>
    <row r="7444" spans="37:87" ht="13" customHeight="1">
      <c r="AK7444" s="114"/>
      <c r="AL7444" s="41"/>
      <c r="AM7444" s="41"/>
      <c r="AN7444" s="41"/>
      <c r="AO7444" s="41"/>
      <c r="AP7444" s="41"/>
      <c r="AQ7444" s="41"/>
      <c r="AR7444" s="41"/>
      <c r="AS7444" s="41"/>
      <c r="AT7444" s="41"/>
      <c r="AU7444" s="41"/>
      <c r="AV7444" s="41"/>
      <c r="AW7444" s="41"/>
      <c r="AX7444" s="41"/>
      <c r="AY7444" s="41"/>
      <c r="AZ7444" s="41"/>
      <c r="BA7444" s="41"/>
      <c r="BB7444" s="41"/>
      <c r="BC7444" s="41"/>
      <c r="BD7444" s="41"/>
      <c r="BE7444" s="41"/>
      <c r="BF7444" s="41"/>
      <c r="BG7444" s="41"/>
      <c r="BH7444" s="41"/>
      <c r="BI7444" s="41"/>
      <c r="BJ7444" s="41"/>
      <c r="BK7444" s="41"/>
      <c r="BL7444" s="41"/>
      <c r="BM7444" s="41"/>
      <c r="BN7444" s="41"/>
      <c r="BO7444" s="41"/>
      <c r="BP7444" s="108"/>
      <c r="CG7444" s="102"/>
      <c r="CI7444" s="45"/>
    </row>
    <row r="7445" spans="37:87" ht="13" customHeight="1">
      <c r="AK7445" s="114"/>
      <c r="AL7445" s="41"/>
      <c r="AM7445" s="41"/>
      <c r="AN7445" s="41"/>
      <c r="AO7445" s="41"/>
      <c r="AP7445" s="41"/>
      <c r="AQ7445" s="41"/>
      <c r="AR7445" s="41"/>
      <c r="AS7445" s="41"/>
      <c r="AT7445" s="41"/>
      <c r="AU7445" s="41"/>
      <c r="AV7445" s="41"/>
      <c r="AW7445" s="41"/>
      <c r="AX7445" s="41"/>
      <c r="AY7445" s="41"/>
      <c r="AZ7445" s="41"/>
      <c r="BA7445" s="41"/>
      <c r="BB7445" s="41"/>
      <c r="BC7445" s="41"/>
      <c r="BD7445" s="41"/>
      <c r="BE7445" s="41"/>
      <c r="BF7445" s="41"/>
      <c r="BG7445" s="41"/>
      <c r="BH7445" s="41"/>
      <c r="BI7445" s="41"/>
      <c r="BJ7445" s="41"/>
      <c r="BK7445" s="41"/>
      <c r="BL7445" s="41"/>
      <c r="BM7445" s="41"/>
      <c r="BN7445" s="41"/>
      <c r="BO7445" s="41"/>
      <c r="BP7445" s="108"/>
      <c r="CG7445" s="102"/>
      <c r="CI7445" s="45"/>
    </row>
    <row r="7446" spans="37:87" ht="13" customHeight="1">
      <c r="AK7446" s="114"/>
      <c r="AL7446" s="41"/>
      <c r="AM7446" s="41"/>
      <c r="AN7446" s="41"/>
      <c r="AO7446" s="41"/>
      <c r="AP7446" s="41"/>
      <c r="AQ7446" s="41"/>
      <c r="AR7446" s="41"/>
      <c r="AS7446" s="41"/>
      <c r="AT7446" s="41"/>
      <c r="AU7446" s="41"/>
      <c r="AV7446" s="41"/>
      <c r="AW7446" s="41"/>
      <c r="AX7446" s="41"/>
      <c r="AY7446" s="41"/>
      <c r="AZ7446" s="41"/>
      <c r="BA7446" s="41"/>
      <c r="BB7446" s="41"/>
      <c r="BC7446" s="41"/>
      <c r="BD7446" s="41"/>
      <c r="BE7446" s="41"/>
      <c r="BF7446" s="41"/>
      <c r="BG7446" s="41"/>
      <c r="BH7446" s="41"/>
      <c r="BI7446" s="41"/>
      <c r="BJ7446" s="41"/>
      <c r="BK7446" s="41"/>
      <c r="BL7446" s="41"/>
      <c r="BM7446" s="41"/>
      <c r="BN7446" s="41"/>
      <c r="BO7446" s="41"/>
      <c r="BP7446" s="108"/>
      <c r="CG7446" s="102"/>
      <c r="CI7446" s="45"/>
    </row>
    <row r="7447" spans="37:87" ht="13" customHeight="1">
      <c r="AK7447" s="114"/>
      <c r="AL7447" s="41"/>
      <c r="AM7447" s="41"/>
      <c r="AN7447" s="41"/>
      <c r="AO7447" s="41"/>
      <c r="AP7447" s="41"/>
      <c r="AQ7447" s="41"/>
      <c r="AR7447" s="41"/>
      <c r="AS7447" s="41"/>
      <c r="AT7447" s="41"/>
      <c r="AU7447" s="41"/>
      <c r="AV7447" s="41"/>
      <c r="AW7447" s="41"/>
      <c r="AX7447" s="41"/>
      <c r="AY7447" s="41"/>
      <c r="AZ7447" s="41"/>
      <c r="BA7447" s="41"/>
      <c r="BB7447" s="41"/>
      <c r="BC7447" s="41"/>
      <c r="BD7447" s="41"/>
      <c r="BE7447" s="41"/>
      <c r="BF7447" s="41"/>
      <c r="BG7447" s="41"/>
      <c r="BH7447" s="41"/>
      <c r="BI7447" s="41"/>
      <c r="BJ7447" s="41"/>
      <c r="BK7447" s="41"/>
      <c r="BL7447" s="41"/>
      <c r="BM7447" s="41"/>
      <c r="BN7447" s="41"/>
      <c r="BO7447" s="41"/>
      <c r="BP7447" s="108"/>
      <c r="CG7447" s="102"/>
      <c r="CI7447" s="45"/>
    </row>
    <row r="7448" spans="37:87" ht="13" customHeight="1">
      <c r="AK7448" s="114"/>
      <c r="AL7448" s="41"/>
      <c r="AM7448" s="41"/>
      <c r="AN7448" s="41"/>
      <c r="AO7448" s="41"/>
      <c r="AP7448" s="41"/>
      <c r="AQ7448" s="41"/>
      <c r="AR7448" s="41"/>
      <c r="AS7448" s="41"/>
      <c r="AT7448" s="41"/>
      <c r="AU7448" s="41"/>
      <c r="AV7448" s="41"/>
      <c r="AW7448" s="41"/>
      <c r="AX7448" s="41"/>
      <c r="AY7448" s="41"/>
      <c r="AZ7448" s="41"/>
      <c r="BA7448" s="41"/>
      <c r="BB7448" s="41"/>
      <c r="BC7448" s="41"/>
      <c r="BD7448" s="41"/>
      <c r="BE7448" s="41"/>
      <c r="BF7448" s="41"/>
      <c r="BG7448" s="41"/>
      <c r="BH7448" s="41"/>
      <c r="BI7448" s="41"/>
      <c r="BJ7448" s="41"/>
      <c r="BK7448" s="41"/>
      <c r="BL7448" s="41"/>
      <c r="BM7448" s="41"/>
      <c r="BN7448" s="41"/>
      <c r="BO7448" s="41"/>
      <c r="BP7448" s="108"/>
      <c r="CG7448" s="102"/>
      <c r="CI7448" s="45"/>
    </row>
    <row r="7449" spans="37:87" ht="13" customHeight="1">
      <c r="AK7449" s="114"/>
      <c r="AL7449" s="41"/>
      <c r="AM7449" s="41"/>
      <c r="AN7449" s="41"/>
      <c r="AO7449" s="41"/>
      <c r="AP7449" s="41"/>
      <c r="AQ7449" s="41"/>
      <c r="AR7449" s="41"/>
      <c r="AS7449" s="41"/>
      <c r="AT7449" s="41"/>
      <c r="AU7449" s="41"/>
      <c r="AV7449" s="41"/>
      <c r="AW7449" s="41"/>
      <c r="AX7449" s="41"/>
      <c r="AY7449" s="41"/>
      <c r="AZ7449" s="41"/>
      <c r="BA7449" s="41"/>
      <c r="BB7449" s="41"/>
      <c r="BC7449" s="41"/>
      <c r="BD7449" s="41"/>
      <c r="BE7449" s="41"/>
      <c r="BF7449" s="41"/>
      <c r="BG7449" s="41"/>
      <c r="BH7449" s="41"/>
      <c r="BI7449" s="41"/>
      <c r="BJ7449" s="41"/>
      <c r="BK7449" s="41"/>
      <c r="BL7449" s="41"/>
      <c r="BM7449" s="41"/>
      <c r="BN7449" s="41"/>
      <c r="BO7449" s="41"/>
      <c r="BP7449" s="108"/>
      <c r="CG7449" s="102"/>
      <c r="CI7449" s="45"/>
    </row>
    <row r="7450" spans="37:87" ht="13" customHeight="1">
      <c r="AK7450" s="114"/>
      <c r="AL7450" s="41"/>
      <c r="AM7450" s="41"/>
      <c r="AN7450" s="41"/>
      <c r="AO7450" s="41"/>
      <c r="AP7450" s="41"/>
      <c r="AQ7450" s="41"/>
      <c r="AR7450" s="41"/>
      <c r="AS7450" s="41"/>
      <c r="AT7450" s="41"/>
      <c r="AU7450" s="41"/>
      <c r="AV7450" s="41"/>
      <c r="AW7450" s="41"/>
      <c r="AX7450" s="41"/>
      <c r="AY7450" s="41"/>
      <c r="AZ7450" s="41"/>
      <c r="BA7450" s="41"/>
      <c r="BB7450" s="41"/>
      <c r="BC7450" s="41"/>
      <c r="BD7450" s="41"/>
      <c r="BE7450" s="41"/>
      <c r="BF7450" s="41"/>
      <c r="BG7450" s="41"/>
      <c r="BH7450" s="41"/>
      <c r="BI7450" s="41"/>
      <c r="BJ7450" s="41"/>
      <c r="BK7450" s="41"/>
      <c r="BL7450" s="41"/>
      <c r="BM7450" s="41"/>
      <c r="BN7450" s="41"/>
      <c r="BO7450" s="41"/>
      <c r="BP7450" s="108"/>
      <c r="CG7450" s="102"/>
      <c r="CI7450" s="45"/>
    </row>
    <row r="7451" spans="37:87" ht="13" customHeight="1">
      <c r="AK7451" s="114"/>
      <c r="AL7451" s="41"/>
      <c r="AM7451" s="41"/>
      <c r="AN7451" s="41"/>
      <c r="AO7451" s="41"/>
      <c r="AP7451" s="41"/>
      <c r="AQ7451" s="41"/>
      <c r="AR7451" s="41"/>
      <c r="AS7451" s="41"/>
      <c r="AT7451" s="41"/>
      <c r="AU7451" s="41"/>
      <c r="AV7451" s="41"/>
      <c r="AW7451" s="41"/>
      <c r="AX7451" s="41"/>
      <c r="AY7451" s="41"/>
      <c r="AZ7451" s="41"/>
      <c r="BA7451" s="41"/>
      <c r="BB7451" s="41"/>
      <c r="BC7451" s="41"/>
      <c r="BD7451" s="41"/>
      <c r="BE7451" s="41"/>
      <c r="BF7451" s="41"/>
      <c r="BG7451" s="41"/>
      <c r="BH7451" s="41"/>
      <c r="BI7451" s="41"/>
      <c r="BJ7451" s="41"/>
      <c r="BK7451" s="41"/>
      <c r="BL7451" s="41"/>
      <c r="BM7451" s="41"/>
      <c r="BN7451" s="41"/>
      <c r="BO7451" s="41"/>
      <c r="BP7451" s="108"/>
      <c r="CG7451" s="102"/>
      <c r="CI7451" s="45"/>
    </row>
    <row r="7452" spans="37:87" ht="13" customHeight="1">
      <c r="AK7452" s="114"/>
      <c r="AL7452" s="41"/>
      <c r="AM7452" s="41"/>
      <c r="AN7452" s="41"/>
      <c r="AO7452" s="41"/>
      <c r="AP7452" s="41"/>
      <c r="AQ7452" s="41"/>
      <c r="AR7452" s="41"/>
      <c r="AS7452" s="41"/>
      <c r="AT7452" s="41"/>
      <c r="AU7452" s="41"/>
      <c r="AV7452" s="41"/>
      <c r="AW7452" s="41"/>
      <c r="AX7452" s="41"/>
      <c r="AY7452" s="41"/>
      <c r="AZ7452" s="41"/>
      <c r="BA7452" s="41"/>
      <c r="BB7452" s="41"/>
      <c r="BC7452" s="41"/>
      <c r="BD7452" s="41"/>
      <c r="BE7452" s="41"/>
      <c r="BF7452" s="41"/>
      <c r="BG7452" s="41"/>
      <c r="BH7452" s="41"/>
      <c r="BI7452" s="41"/>
      <c r="BJ7452" s="41"/>
      <c r="BK7452" s="41"/>
      <c r="BL7452" s="41"/>
      <c r="BM7452" s="41"/>
      <c r="BN7452" s="41"/>
      <c r="BO7452" s="41"/>
      <c r="BP7452" s="108"/>
      <c r="CG7452" s="102"/>
      <c r="CI7452" s="45"/>
    </row>
    <row r="7453" spans="37:87" ht="13" customHeight="1">
      <c r="AK7453" s="114"/>
      <c r="AL7453" s="41"/>
      <c r="AM7453" s="41"/>
      <c r="AN7453" s="41"/>
      <c r="AO7453" s="41"/>
      <c r="AP7453" s="41"/>
      <c r="AQ7453" s="41"/>
      <c r="AR7453" s="41"/>
      <c r="AS7453" s="41"/>
      <c r="AT7453" s="41"/>
      <c r="AU7453" s="41"/>
      <c r="AV7453" s="41"/>
      <c r="AW7453" s="41"/>
      <c r="AX7453" s="41"/>
      <c r="AY7453" s="41"/>
      <c r="AZ7453" s="41"/>
      <c r="BA7453" s="41"/>
      <c r="BB7453" s="41"/>
      <c r="BC7453" s="41"/>
      <c r="BD7453" s="41"/>
      <c r="BE7453" s="41"/>
      <c r="BF7453" s="41"/>
      <c r="BG7453" s="41"/>
      <c r="BH7453" s="41"/>
      <c r="BI7453" s="41"/>
      <c r="BJ7453" s="41"/>
      <c r="BK7453" s="41"/>
      <c r="BL7453" s="41"/>
      <c r="BM7453" s="41"/>
      <c r="BN7453" s="41"/>
      <c r="BO7453" s="41"/>
      <c r="BP7453" s="108"/>
      <c r="CG7453" s="102"/>
      <c r="CI7453" s="45"/>
    </row>
    <row r="7454" spans="37:87" ht="13" customHeight="1">
      <c r="AK7454" s="114"/>
      <c r="AL7454" s="41"/>
      <c r="AM7454" s="41"/>
      <c r="AN7454" s="41"/>
      <c r="AO7454" s="41"/>
      <c r="AP7454" s="41"/>
      <c r="AQ7454" s="41"/>
      <c r="AR7454" s="41"/>
      <c r="AS7454" s="41"/>
      <c r="AT7454" s="41"/>
      <c r="AU7454" s="41"/>
      <c r="AV7454" s="41"/>
      <c r="AW7454" s="41"/>
      <c r="AX7454" s="41"/>
      <c r="AY7454" s="41"/>
      <c r="AZ7454" s="41"/>
      <c r="BA7454" s="41"/>
      <c r="BB7454" s="41"/>
      <c r="BC7454" s="41"/>
      <c r="BD7454" s="41"/>
      <c r="BE7454" s="41"/>
      <c r="BF7454" s="41"/>
      <c r="BG7454" s="41"/>
      <c r="BH7454" s="41"/>
      <c r="BI7454" s="41"/>
      <c r="BJ7454" s="41"/>
      <c r="BK7454" s="41"/>
      <c r="BL7454" s="41"/>
      <c r="BM7454" s="41"/>
      <c r="BN7454" s="41"/>
      <c r="BO7454" s="41"/>
      <c r="BP7454" s="108"/>
      <c r="CG7454" s="102"/>
      <c r="CI7454" s="45"/>
    </row>
    <row r="7455" spans="37:87" ht="13" customHeight="1">
      <c r="AK7455" s="114"/>
      <c r="AL7455" s="41"/>
      <c r="AM7455" s="41"/>
      <c r="AN7455" s="41"/>
      <c r="AO7455" s="41"/>
      <c r="AP7455" s="41"/>
      <c r="AQ7455" s="41"/>
      <c r="AR7455" s="41"/>
      <c r="AS7455" s="41"/>
      <c r="AT7455" s="41"/>
      <c r="AU7455" s="41"/>
      <c r="AV7455" s="41"/>
      <c r="AW7455" s="41"/>
      <c r="AX7455" s="41"/>
      <c r="AY7455" s="41"/>
      <c r="AZ7455" s="41"/>
      <c r="BA7455" s="41"/>
      <c r="BB7455" s="41"/>
      <c r="BC7455" s="41"/>
      <c r="BD7455" s="41"/>
      <c r="BE7455" s="41"/>
      <c r="BF7455" s="41"/>
      <c r="BG7455" s="41"/>
      <c r="BH7455" s="41"/>
      <c r="BI7455" s="41"/>
      <c r="BJ7455" s="41"/>
      <c r="BK7455" s="41"/>
      <c r="BL7455" s="41"/>
      <c r="BM7455" s="41"/>
      <c r="BN7455" s="41"/>
      <c r="BO7455" s="41"/>
      <c r="BP7455" s="108"/>
      <c r="CG7455" s="102"/>
      <c r="CI7455" s="45"/>
    </row>
    <row r="7456" spans="37:87" ht="13" customHeight="1">
      <c r="AK7456" s="114"/>
      <c r="AL7456" s="41"/>
      <c r="AM7456" s="41"/>
      <c r="AN7456" s="41"/>
      <c r="AO7456" s="41"/>
      <c r="AP7456" s="41"/>
      <c r="AQ7456" s="41"/>
      <c r="AR7456" s="41"/>
      <c r="AS7456" s="41"/>
      <c r="AT7456" s="41"/>
      <c r="AU7456" s="41"/>
      <c r="AV7456" s="41"/>
      <c r="AW7456" s="41"/>
      <c r="AX7456" s="41"/>
      <c r="AY7456" s="41"/>
      <c r="AZ7456" s="41"/>
      <c r="BA7456" s="41"/>
      <c r="BB7456" s="41"/>
      <c r="BC7456" s="41"/>
      <c r="BD7456" s="41"/>
      <c r="BE7456" s="41"/>
      <c r="BF7456" s="41"/>
      <c r="BG7456" s="41"/>
      <c r="BH7456" s="41"/>
      <c r="BI7456" s="41"/>
      <c r="BJ7456" s="41"/>
      <c r="BK7456" s="41"/>
      <c r="BL7456" s="41"/>
      <c r="BM7456" s="41"/>
      <c r="BN7456" s="41"/>
      <c r="BO7456" s="41"/>
      <c r="BP7456" s="108"/>
      <c r="CG7456" s="102"/>
      <c r="CI7456" s="45"/>
    </row>
    <row r="7457" spans="37:87" ht="13" customHeight="1">
      <c r="AK7457" s="114"/>
      <c r="AL7457" s="41"/>
      <c r="AM7457" s="41"/>
      <c r="AN7457" s="41"/>
      <c r="AO7457" s="41"/>
      <c r="AP7457" s="41"/>
      <c r="AQ7457" s="41"/>
      <c r="AR7457" s="41"/>
      <c r="AS7457" s="41"/>
      <c r="AT7457" s="41"/>
      <c r="AU7457" s="41"/>
      <c r="AV7457" s="41"/>
      <c r="AW7457" s="41"/>
      <c r="AX7457" s="41"/>
      <c r="AY7457" s="41"/>
      <c r="AZ7457" s="41"/>
      <c r="BA7457" s="41"/>
      <c r="BB7457" s="41"/>
      <c r="BC7457" s="41"/>
      <c r="BD7457" s="41"/>
      <c r="BE7457" s="41"/>
      <c r="BF7457" s="41"/>
      <c r="BG7457" s="41"/>
      <c r="BH7457" s="41"/>
      <c r="BI7457" s="41"/>
      <c r="BJ7457" s="41"/>
      <c r="BK7457" s="41"/>
      <c r="BL7457" s="41"/>
      <c r="BM7457" s="41"/>
      <c r="BN7457" s="41"/>
      <c r="BO7457" s="41"/>
      <c r="BP7457" s="108"/>
      <c r="CG7457" s="102"/>
      <c r="CI7457" s="45"/>
    </row>
    <row r="7458" spans="37:87" ht="13" customHeight="1">
      <c r="AK7458" s="114"/>
      <c r="AL7458" s="41"/>
      <c r="AM7458" s="41"/>
      <c r="AN7458" s="41"/>
      <c r="AO7458" s="41"/>
      <c r="AP7458" s="41"/>
      <c r="AQ7458" s="41"/>
      <c r="AR7458" s="41"/>
      <c r="AS7458" s="41"/>
      <c r="AT7458" s="41"/>
      <c r="AU7458" s="41"/>
      <c r="AV7458" s="41"/>
      <c r="AW7458" s="41"/>
      <c r="AX7458" s="41"/>
      <c r="AY7458" s="41"/>
      <c r="AZ7458" s="41"/>
      <c r="BA7458" s="41"/>
      <c r="BB7458" s="41"/>
      <c r="BC7458" s="41"/>
      <c r="BD7458" s="41"/>
      <c r="BE7458" s="41"/>
      <c r="BF7458" s="41"/>
      <c r="BG7458" s="41"/>
      <c r="BH7458" s="41"/>
      <c r="BI7458" s="41"/>
      <c r="BJ7458" s="41"/>
      <c r="BK7458" s="41"/>
      <c r="BL7458" s="41"/>
      <c r="BM7458" s="41"/>
      <c r="BN7458" s="41"/>
      <c r="BO7458" s="41"/>
      <c r="BP7458" s="108"/>
      <c r="CG7458" s="102"/>
      <c r="CI7458" s="45"/>
    </row>
    <row r="7459" spans="37:87" ht="13" customHeight="1">
      <c r="AK7459" s="114"/>
      <c r="AL7459" s="41"/>
      <c r="AM7459" s="41"/>
      <c r="AN7459" s="41"/>
      <c r="AO7459" s="41"/>
      <c r="AP7459" s="41"/>
      <c r="AQ7459" s="41"/>
      <c r="AR7459" s="41"/>
      <c r="AS7459" s="41"/>
      <c r="AT7459" s="41"/>
      <c r="AU7459" s="41"/>
      <c r="AV7459" s="41"/>
      <c r="AW7459" s="41"/>
      <c r="AX7459" s="41"/>
      <c r="AY7459" s="41"/>
      <c r="AZ7459" s="41"/>
      <c r="BA7459" s="41"/>
      <c r="BB7459" s="41"/>
      <c r="BC7459" s="41"/>
      <c r="BD7459" s="41"/>
      <c r="BE7459" s="41"/>
      <c r="BF7459" s="41"/>
      <c r="BG7459" s="41"/>
      <c r="BH7459" s="41"/>
      <c r="BI7459" s="41"/>
      <c r="BJ7459" s="41"/>
      <c r="BK7459" s="41"/>
      <c r="BL7459" s="41"/>
      <c r="BM7459" s="41"/>
      <c r="BN7459" s="41"/>
      <c r="BO7459" s="41"/>
      <c r="BP7459" s="108"/>
      <c r="CG7459" s="102"/>
      <c r="CI7459" s="45"/>
    </row>
    <row r="7460" spans="37:87" ht="13" customHeight="1">
      <c r="AK7460" s="114"/>
      <c r="AL7460" s="41"/>
      <c r="AM7460" s="41"/>
      <c r="AN7460" s="41"/>
      <c r="AO7460" s="41"/>
      <c r="AP7460" s="41"/>
      <c r="AQ7460" s="41"/>
      <c r="AR7460" s="41"/>
      <c r="AS7460" s="41"/>
      <c r="AT7460" s="41"/>
      <c r="AU7460" s="41"/>
      <c r="AV7460" s="41"/>
      <c r="AW7460" s="41"/>
      <c r="AX7460" s="41"/>
      <c r="AY7460" s="41"/>
      <c r="AZ7460" s="41"/>
      <c r="BA7460" s="41"/>
      <c r="BB7460" s="41"/>
      <c r="BC7460" s="41"/>
      <c r="BD7460" s="41"/>
      <c r="BE7460" s="41"/>
      <c r="BF7460" s="41"/>
      <c r="BG7460" s="41"/>
      <c r="BH7460" s="41"/>
      <c r="BI7460" s="41"/>
      <c r="BJ7460" s="41"/>
      <c r="BK7460" s="41"/>
      <c r="BL7460" s="41"/>
      <c r="BM7460" s="41"/>
      <c r="BN7460" s="41"/>
      <c r="BO7460" s="41"/>
      <c r="BP7460" s="108"/>
      <c r="CG7460" s="102"/>
      <c r="CI7460" s="45"/>
    </row>
    <row r="7461" spans="37:87" ht="13" customHeight="1">
      <c r="AK7461" s="114"/>
      <c r="AL7461" s="41"/>
      <c r="AM7461" s="41"/>
      <c r="AN7461" s="41"/>
      <c r="AO7461" s="41"/>
      <c r="AP7461" s="41"/>
      <c r="AQ7461" s="41"/>
      <c r="AR7461" s="41"/>
      <c r="AS7461" s="41"/>
      <c r="AT7461" s="41"/>
      <c r="AU7461" s="41"/>
      <c r="AV7461" s="41"/>
      <c r="AW7461" s="41"/>
      <c r="AX7461" s="41"/>
      <c r="AY7461" s="41"/>
      <c r="AZ7461" s="41"/>
      <c r="BA7461" s="41"/>
      <c r="BB7461" s="41"/>
      <c r="BC7461" s="41"/>
      <c r="BD7461" s="41"/>
      <c r="BE7461" s="41"/>
      <c r="BF7461" s="41"/>
      <c r="BG7461" s="41"/>
      <c r="BH7461" s="41"/>
      <c r="BI7461" s="41"/>
      <c r="BJ7461" s="41"/>
      <c r="BK7461" s="41"/>
      <c r="BL7461" s="41"/>
      <c r="BM7461" s="41"/>
      <c r="BN7461" s="41"/>
      <c r="BO7461" s="41"/>
      <c r="BP7461" s="108"/>
      <c r="CG7461" s="102"/>
      <c r="CI7461" s="45"/>
    </row>
    <row r="7462" spans="37:87" ht="13" customHeight="1">
      <c r="AK7462" s="114"/>
      <c r="AL7462" s="41"/>
      <c r="AM7462" s="41"/>
      <c r="AN7462" s="41"/>
      <c r="AO7462" s="41"/>
      <c r="AP7462" s="41"/>
      <c r="AQ7462" s="41"/>
      <c r="AR7462" s="41"/>
      <c r="AS7462" s="41"/>
      <c r="AT7462" s="41"/>
      <c r="AU7462" s="41"/>
      <c r="AV7462" s="41"/>
      <c r="AW7462" s="41"/>
      <c r="AX7462" s="41"/>
      <c r="AY7462" s="41"/>
      <c r="AZ7462" s="41"/>
      <c r="BA7462" s="41"/>
      <c r="BB7462" s="41"/>
      <c r="BC7462" s="41"/>
      <c r="BD7462" s="41"/>
      <c r="BE7462" s="41"/>
      <c r="BF7462" s="41"/>
      <c r="BG7462" s="41"/>
      <c r="BH7462" s="41"/>
      <c r="BI7462" s="41"/>
      <c r="BJ7462" s="41"/>
      <c r="BK7462" s="41"/>
      <c r="BL7462" s="41"/>
      <c r="BM7462" s="41"/>
      <c r="BN7462" s="41"/>
      <c r="BO7462" s="41"/>
      <c r="BP7462" s="108"/>
      <c r="CG7462" s="102"/>
      <c r="CI7462" s="45"/>
    </row>
    <row r="7463" spans="37:87" ht="13" customHeight="1">
      <c r="AK7463" s="114"/>
      <c r="AL7463" s="41"/>
      <c r="AM7463" s="41"/>
      <c r="AN7463" s="41"/>
      <c r="AO7463" s="41"/>
      <c r="AP7463" s="41"/>
      <c r="AQ7463" s="41"/>
      <c r="AR7463" s="41"/>
      <c r="AS7463" s="41"/>
      <c r="AT7463" s="41"/>
      <c r="AU7463" s="41"/>
      <c r="AV7463" s="41"/>
      <c r="AW7463" s="41"/>
      <c r="AX7463" s="41"/>
      <c r="AY7463" s="41"/>
      <c r="AZ7463" s="41"/>
      <c r="BA7463" s="41"/>
      <c r="BB7463" s="41"/>
      <c r="BC7463" s="41"/>
      <c r="BD7463" s="41"/>
      <c r="BE7463" s="41"/>
      <c r="BF7463" s="41"/>
      <c r="BG7463" s="41"/>
      <c r="BH7463" s="41"/>
      <c r="BI7463" s="41"/>
      <c r="BJ7463" s="41"/>
      <c r="BK7463" s="41"/>
      <c r="BL7463" s="41"/>
      <c r="BM7463" s="41"/>
      <c r="BN7463" s="41"/>
      <c r="BO7463" s="41"/>
      <c r="BP7463" s="108"/>
      <c r="CG7463" s="102"/>
      <c r="CI7463" s="45"/>
    </row>
    <row r="7464" spans="37:87" ht="13" customHeight="1">
      <c r="AK7464" s="114"/>
      <c r="AL7464" s="41"/>
      <c r="AM7464" s="41"/>
      <c r="AN7464" s="41"/>
      <c r="AO7464" s="41"/>
      <c r="AP7464" s="41"/>
      <c r="AQ7464" s="41"/>
      <c r="AR7464" s="41"/>
      <c r="AS7464" s="41"/>
      <c r="AT7464" s="41"/>
      <c r="AU7464" s="41"/>
      <c r="AV7464" s="41"/>
      <c r="AW7464" s="41"/>
      <c r="AX7464" s="41"/>
      <c r="AY7464" s="41"/>
      <c r="AZ7464" s="41"/>
      <c r="BA7464" s="41"/>
      <c r="BB7464" s="41"/>
      <c r="BC7464" s="41"/>
      <c r="BD7464" s="41"/>
      <c r="BE7464" s="41"/>
      <c r="BF7464" s="41"/>
      <c r="BG7464" s="41"/>
      <c r="BH7464" s="41"/>
      <c r="BI7464" s="41"/>
      <c r="BJ7464" s="41"/>
      <c r="BK7464" s="41"/>
      <c r="BL7464" s="41"/>
      <c r="BM7464" s="41"/>
      <c r="BN7464" s="41"/>
      <c r="BO7464" s="41"/>
      <c r="BP7464" s="108"/>
      <c r="CG7464" s="102"/>
      <c r="CI7464" s="45"/>
    </row>
    <row r="7465" spans="37:87" ht="13" customHeight="1">
      <c r="AK7465" s="114"/>
      <c r="AL7465" s="41"/>
      <c r="AM7465" s="41"/>
      <c r="AN7465" s="41"/>
      <c r="AO7465" s="41"/>
      <c r="AP7465" s="41"/>
      <c r="AQ7465" s="41"/>
      <c r="AR7465" s="41"/>
      <c r="AS7465" s="41"/>
      <c r="AT7465" s="41"/>
      <c r="AU7465" s="41"/>
      <c r="AV7465" s="41"/>
      <c r="AW7465" s="41"/>
      <c r="AX7465" s="41"/>
      <c r="AY7465" s="41"/>
      <c r="AZ7465" s="41"/>
      <c r="BA7465" s="41"/>
      <c r="BB7465" s="41"/>
      <c r="BC7465" s="41"/>
      <c r="BD7465" s="41"/>
      <c r="BE7465" s="41"/>
      <c r="BF7465" s="41"/>
      <c r="BG7465" s="41"/>
      <c r="BH7465" s="41"/>
      <c r="BI7465" s="41"/>
      <c r="BJ7465" s="41"/>
      <c r="BK7465" s="41"/>
      <c r="BL7465" s="41"/>
      <c r="BM7465" s="41"/>
      <c r="BN7465" s="41"/>
      <c r="BO7465" s="41"/>
      <c r="BP7465" s="108"/>
      <c r="CG7465" s="102"/>
      <c r="CI7465" s="45"/>
    </row>
    <row r="7466" spans="37:87" ht="13" customHeight="1">
      <c r="AK7466" s="114"/>
      <c r="AL7466" s="41"/>
      <c r="AM7466" s="41"/>
      <c r="AN7466" s="41"/>
      <c r="AO7466" s="41"/>
      <c r="AP7466" s="41"/>
      <c r="AQ7466" s="41"/>
      <c r="AR7466" s="41"/>
      <c r="AS7466" s="41"/>
      <c r="AT7466" s="41"/>
      <c r="AU7466" s="41"/>
      <c r="AV7466" s="41"/>
      <c r="AW7466" s="41"/>
      <c r="AX7466" s="41"/>
      <c r="AY7466" s="41"/>
      <c r="AZ7466" s="41"/>
      <c r="BA7466" s="41"/>
      <c r="BB7466" s="41"/>
      <c r="BC7466" s="41"/>
      <c r="BD7466" s="41"/>
      <c r="BE7466" s="41"/>
      <c r="BF7466" s="41"/>
      <c r="BG7466" s="41"/>
      <c r="BH7466" s="41"/>
      <c r="BI7466" s="41"/>
      <c r="BJ7466" s="41"/>
      <c r="BK7466" s="41"/>
      <c r="BL7466" s="41"/>
      <c r="BM7466" s="41"/>
      <c r="BN7466" s="41"/>
      <c r="BO7466" s="41"/>
      <c r="BP7466" s="108"/>
      <c r="CG7466" s="102"/>
      <c r="CI7466" s="45"/>
    </row>
    <row r="7467" spans="37:87" ht="13" customHeight="1">
      <c r="AK7467" s="114"/>
      <c r="AL7467" s="41"/>
      <c r="AM7467" s="41"/>
      <c r="AN7467" s="41"/>
      <c r="AO7467" s="41"/>
      <c r="AP7467" s="41"/>
      <c r="AQ7467" s="41"/>
      <c r="AR7467" s="41"/>
      <c r="AS7467" s="41"/>
      <c r="AT7467" s="41"/>
      <c r="AU7467" s="41"/>
      <c r="AV7467" s="41"/>
      <c r="AW7467" s="41"/>
      <c r="AX7467" s="41"/>
      <c r="AY7467" s="41"/>
      <c r="AZ7467" s="41"/>
      <c r="BA7467" s="41"/>
      <c r="BB7467" s="41"/>
      <c r="BC7467" s="41"/>
      <c r="BD7467" s="41"/>
      <c r="BE7467" s="41"/>
      <c r="BF7467" s="41"/>
      <c r="BG7467" s="41"/>
      <c r="BH7467" s="41"/>
      <c r="BI7467" s="41"/>
      <c r="BJ7467" s="41"/>
      <c r="BK7467" s="41"/>
      <c r="BL7467" s="41"/>
      <c r="BM7467" s="41"/>
      <c r="BN7467" s="41"/>
      <c r="BO7467" s="41"/>
      <c r="BP7467" s="108"/>
      <c r="CG7467" s="102"/>
      <c r="CI7467" s="45"/>
    </row>
    <row r="7468" spans="37:87" ht="13" customHeight="1">
      <c r="AK7468" s="114"/>
      <c r="AL7468" s="41"/>
      <c r="AM7468" s="41"/>
      <c r="AN7468" s="41"/>
      <c r="AO7468" s="41"/>
      <c r="AP7468" s="41"/>
      <c r="AQ7468" s="41"/>
      <c r="AR7468" s="41"/>
      <c r="AS7468" s="41"/>
      <c r="AT7468" s="41"/>
      <c r="AU7468" s="41"/>
      <c r="AV7468" s="41"/>
      <c r="AW7468" s="41"/>
      <c r="AX7468" s="41"/>
      <c r="AY7468" s="41"/>
      <c r="AZ7468" s="41"/>
      <c r="BA7468" s="41"/>
      <c r="BB7468" s="41"/>
      <c r="BC7468" s="41"/>
      <c r="BD7468" s="41"/>
      <c r="BE7468" s="41"/>
      <c r="BF7468" s="41"/>
      <c r="BG7468" s="41"/>
      <c r="BH7468" s="41"/>
      <c r="BI7468" s="41"/>
      <c r="BJ7468" s="41"/>
      <c r="BK7468" s="41"/>
      <c r="BL7468" s="41"/>
      <c r="BM7468" s="41"/>
      <c r="BN7468" s="41"/>
      <c r="BO7468" s="41"/>
      <c r="BP7468" s="108"/>
      <c r="CG7468" s="102"/>
      <c r="CI7468" s="45"/>
    </row>
    <row r="7469" spans="37:87" ht="13" customHeight="1">
      <c r="AK7469" s="114"/>
      <c r="AL7469" s="41"/>
      <c r="AM7469" s="41"/>
      <c r="AN7469" s="41"/>
      <c r="AO7469" s="41"/>
      <c r="AP7469" s="41"/>
      <c r="AQ7469" s="41"/>
      <c r="AR7469" s="41"/>
      <c r="AS7469" s="41"/>
      <c r="AT7469" s="41"/>
      <c r="AU7469" s="41"/>
      <c r="AV7469" s="41"/>
      <c r="AW7469" s="41"/>
      <c r="AX7469" s="41"/>
      <c r="AY7469" s="41"/>
      <c r="AZ7469" s="41"/>
      <c r="BA7469" s="41"/>
      <c r="BB7469" s="41"/>
      <c r="BC7469" s="41"/>
      <c r="BD7469" s="41"/>
      <c r="BE7469" s="41"/>
      <c r="BF7469" s="41"/>
      <c r="BG7469" s="41"/>
      <c r="BH7469" s="41"/>
      <c r="BI7469" s="41"/>
      <c r="BJ7469" s="41"/>
      <c r="BK7469" s="41"/>
      <c r="BL7469" s="41"/>
      <c r="BM7469" s="41"/>
      <c r="BN7469" s="41"/>
      <c r="BO7469" s="41"/>
      <c r="BP7469" s="108"/>
      <c r="CG7469" s="102"/>
      <c r="CI7469" s="45"/>
    </row>
    <row r="7470" spans="37:87" ht="13" customHeight="1">
      <c r="AK7470" s="114"/>
      <c r="AL7470" s="41"/>
      <c r="AM7470" s="41"/>
      <c r="AN7470" s="41"/>
      <c r="AO7470" s="41"/>
      <c r="AP7470" s="41"/>
      <c r="AQ7470" s="41"/>
      <c r="AR7470" s="41"/>
      <c r="AS7470" s="41"/>
      <c r="AT7470" s="41"/>
      <c r="AU7470" s="41"/>
      <c r="AV7470" s="41"/>
      <c r="AW7470" s="41"/>
      <c r="AX7470" s="41"/>
      <c r="AY7470" s="41"/>
      <c r="AZ7470" s="41"/>
      <c r="BA7470" s="41"/>
      <c r="BB7470" s="41"/>
      <c r="BC7470" s="41"/>
      <c r="BD7470" s="41"/>
      <c r="BE7470" s="41"/>
      <c r="BF7470" s="41"/>
      <c r="BG7470" s="41"/>
      <c r="BH7470" s="41"/>
      <c r="BI7470" s="41"/>
      <c r="BJ7470" s="41"/>
      <c r="BK7470" s="41"/>
      <c r="BL7470" s="41"/>
      <c r="BM7470" s="41"/>
      <c r="BN7470" s="41"/>
      <c r="BO7470" s="41"/>
      <c r="BP7470" s="108"/>
      <c r="CG7470" s="102"/>
      <c r="CI7470" s="45"/>
    </row>
    <row r="7471" spans="37:87" ht="13" customHeight="1">
      <c r="AK7471" s="114"/>
      <c r="AL7471" s="41"/>
      <c r="AM7471" s="41"/>
      <c r="AN7471" s="41"/>
      <c r="AO7471" s="41"/>
      <c r="AP7471" s="41"/>
      <c r="AQ7471" s="41"/>
      <c r="AR7471" s="41"/>
      <c r="AS7471" s="41"/>
      <c r="AT7471" s="41"/>
      <c r="AU7471" s="41"/>
      <c r="AV7471" s="41"/>
      <c r="AW7471" s="41"/>
      <c r="AX7471" s="41"/>
      <c r="AY7471" s="41"/>
      <c r="AZ7471" s="41"/>
      <c r="BA7471" s="41"/>
      <c r="BB7471" s="41"/>
      <c r="BC7471" s="41"/>
      <c r="BD7471" s="41"/>
      <c r="BE7471" s="41"/>
      <c r="BF7471" s="41"/>
      <c r="BG7471" s="41"/>
      <c r="BH7471" s="41"/>
      <c r="BI7471" s="41"/>
      <c r="BJ7471" s="41"/>
      <c r="BK7471" s="41"/>
      <c r="BL7471" s="41"/>
      <c r="BM7471" s="41"/>
      <c r="BN7471" s="41"/>
      <c r="BO7471" s="41"/>
      <c r="BP7471" s="108"/>
      <c r="CG7471" s="102"/>
      <c r="CI7471" s="45"/>
    </row>
    <row r="7472" spans="37:87" ht="13" customHeight="1">
      <c r="AK7472" s="114"/>
      <c r="AL7472" s="41"/>
      <c r="AM7472" s="41"/>
      <c r="AN7472" s="41"/>
      <c r="AO7472" s="41"/>
      <c r="AP7472" s="41"/>
      <c r="AQ7472" s="41"/>
      <c r="AR7472" s="41"/>
      <c r="AS7472" s="41"/>
      <c r="AT7472" s="41"/>
      <c r="AU7472" s="41"/>
      <c r="AV7472" s="41"/>
      <c r="AW7472" s="41"/>
      <c r="AX7472" s="41"/>
      <c r="AY7472" s="41"/>
      <c r="AZ7472" s="41"/>
      <c r="BA7472" s="41"/>
      <c r="BB7472" s="41"/>
      <c r="BC7472" s="41"/>
      <c r="BD7472" s="41"/>
      <c r="BE7472" s="41"/>
      <c r="BF7472" s="41"/>
      <c r="BG7472" s="41"/>
      <c r="BH7472" s="41"/>
      <c r="BI7472" s="41"/>
      <c r="BJ7472" s="41"/>
      <c r="BK7472" s="41"/>
      <c r="BL7472" s="41"/>
      <c r="BM7472" s="41"/>
      <c r="BN7472" s="41"/>
      <c r="BO7472" s="41"/>
      <c r="BP7472" s="108"/>
      <c r="CG7472" s="102"/>
      <c r="CI7472" s="45"/>
    </row>
    <row r="7473" spans="37:87" ht="13" customHeight="1">
      <c r="AK7473" s="114"/>
      <c r="AL7473" s="41"/>
      <c r="AM7473" s="41"/>
      <c r="AN7473" s="41"/>
      <c r="AO7473" s="41"/>
      <c r="AP7473" s="41"/>
      <c r="AQ7473" s="41"/>
      <c r="AR7473" s="41"/>
      <c r="AS7473" s="41"/>
      <c r="AT7473" s="41"/>
      <c r="AU7473" s="41"/>
      <c r="AV7473" s="41"/>
      <c r="AW7473" s="41"/>
      <c r="AX7473" s="41"/>
      <c r="AY7473" s="41"/>
      <c r="AZ7473" s="41"/>
      <c r="BA7473" s="41"/>
      <c r="BB7473" s="41"/>
      <c r="BC7473" s="41"/>
      <c r="BD7473" s="41"/>
      <c r="BE7473" s="41"/>
      <c r="BF7473" s="41"/>
      <c r="BG7473" s="41"/>
      <c r="BH7473" s="41"/>
      <c r="BI7473" s="41"/>
      <c r="BJ7473" s="41"/>
      <c r="BK7473" s="41"/>
      <c r="BL7473" s="41"/>
      <c r="BM7473" s="41"/>
      <c r="BN7473" s="41"/>
      <c r="BO7473" s="41"/>
      <c r="BP7473" s="108"/>
      <c r="CG7473" s="102"/>
      <c r="CI7473" s="45"/>
    </row>
    <row r="7474" spans="37:87" ht="13" customHeight="1">
      <c r="AK7474" s="114"/>
      <c r="AL7474" s="41"/>
      <c r="AM7474" s="41"/>
      <c r="AN7474" s="41"/>
      <c r="AO7474" s="41"/>
      <c r="AP7474" s="41"/>
      <c r="AQ7474" s="41"/>
      <c r="AR7474" s="41"/>
      <c r="AS7474" s="41"/>
      <c r="AT7474" s="41"/>
      <c r="AU7474" s="41"/>
      <c r="AV7474" s="41"/>
      <c r="AW7474" s="41"/>
      <c r="AX7474" s="41"/>
      <c r="AY7474" s="41"/>
      <c r="AZ7474" s="41"/>
      <c r="BA7474" s="41"/>
      <c r="BB7474" s="41"/>
      <c r="BC7474" s="41"/>
      <c r="BD7474" s="41"/>
      <c r="BE7474" s="41"/>
      <c r="BF7474" s="41"/>
      <c r="BG7474" s="41"/>
      <c r="BH7474" s="41"/>
      <c r="BI7474" s="41"/>
      <c r="BJ7474" s="41"/>
      <c r="BK7474" s="41"/>
      <c r="BL7474" s="41"/>
      <c r="BM7474" s="41"/>
      <c r="BN7474" s="41"/>
      <c r="BO7474" s="41"/>
      <c r="BP7474" s="108"/>
      <c r="CG7474" s="102"/>
      <c r="CI7474" s="45"/>
    </row>
    <row r="7475" spans="37:87" ht="13" customHeight="1">
      <c r="AK7475" s="114"/>
      <c r="AL7475" s="41"/>
      <c r="AM7475" s="41"/>
      <c r="AN7475" s="41"/>
      <c r="AO7475" s="41"/>
      <c r="AP7475" s="41"/>
      <c r="AQ7475" s="41"/>
      <c r="AR7475" s="41"/>
      <c r="AS7475" s="41"/>
      <c r="AT7475" s="41"/>
      <c r="AU7475" s="41"/>
      <c r="AV7475" s="41"/>
      <c r="AW7475" s="41"/>
      <c r="AX7475" s="41"/>
      <c r="AY7475" s="41"/>
      <c r="AZ7475" s="41"/>
      <c r="BA7475" s="41"/>
      <c r="BB7475" s="41"/>
      <c r="BC7475" s="41"/>
      <c r="BD7475" s="41"/>
      <c r="BE7475" s="41"/>
      <c r="BF7475" s="41"/>
      <c r="BG7475" s="41"/>
      <c r="BH7475" s="41"/>
      <c r="BI7475" s="41"/>
      <c r="BJ7475" s="41"/>
      <c r="BK7475" s="41"/>
      <c r="BL7475" s="41"/>
      <c r="BM7475" s="41"/>
      <c r="BN7475" s="41"/>
      <c r="BO7475" s="41"/>
      <c r="BP7475" s="108"/>
      <c r="CG7475" s="102"/>
      <c r="CI7475" s="45"/>
    </row>
    <row r="7476" spans="37:87" ht="13" customHeight="1">
      <c r="AK7476" s="114"/>
      <c r="AL7476" s="41"/>
      <c r="AM7476" s="41"/>
      <c r="AN7476" s="41"/>
      <c r="AO7476" s="41"/>
      <c r="AP7476" s="41"/>
      <c r="AQ7476" s="41"/>
      <c r="AR7476" s="41"/>
      <c r="AS7476" s="41"/>
      <c r="AT7476" s="41"/>
      <c r="AU7476" s="41"/>
      <c r="AV7476" s="41"/>
      <c r="AW7476" s="41"/>
      <c r="AX7476" s="41"/>
      <c r="AY7476" s="41"/>
      <c r="AZ7476" s="41"/>
      <c r="BA7476" s="41"/>
      <c r="BB7476" s="41"/>
      <c r="BC7476" s="41"/>
      <c r="BD7476" s="41"/>
      <c r="BE7476" s="41"/>
      <c r="BF7476" s="41"/>
      <c r="BG7476" s="41"/>
      <c r="BH7476" s="41"/>
      <c r="BI7476" s="41"/>
      <c r="BJ7476" s="41"/>
      <c r="BK7476" s="41"/>
      <c r="BL7476" s="41"/>
      <c r="BM7476" s="41"/>
      <c r="BN7476" s="41"/>
      <c r="BO7476" s="41"/>
      <c r="BP7476" s="108"/>
      <c r="CG7476" s="102"/>
      <c r="CI7476" s="45"/>
    </row>
    <row r="7477" spans="37:87" ht="13" customHeight="1">
      <c r="AK7477" s="114"/>
      <c r="AL7477" s="41"/>
      <c r="AM7477" s="41"/>
      <c r="AN7477" s="41"/>
      <c r="AO7477" s="41"/>
      <c r="AP7477" s="41"/>
      <c r="AQ7477" s="41"/>
      <c r="AR7477" s="41"/>
      <c r="AS7477" s="41"/>
      <c r="AT7477" s="41"/>
      <c r="AU7477" s="41"/>
      <c r="AV7477" s="41"/>
      <c r="AW7477" s="41"/>
      <c r="AX7477" s="41"/>
      <c r="AY7477" s="41"/>
      <c r="AZ7477" s="41"/>
      <c r="BA7477" s="41"/>
      <c r="BB7477" s="41"/>
      <c r="BC7477" s="41"/>
      <c r="BD7477" s="41"/>
      <c r="BE7477" s="41"/>
      <c r="BF7477" s="41"/>
      <c r="BG7477" s="41"/>
      <c r="BH7477" s="41"/>
      <c r="BI7477" s="41"/>
      <c r="BJ7477" s="41"/>
      <c r="BK7477" s="41"/>
      <c r="BL7477" s="41"/>
      <c r="BM7477" s="41"/>
      <c r="BN7477" s="41"/>
      <c r="BO7477" s="41"/>
      <c r="BP7477" s="108"/>
      <c r="CG7477" s="102"/>
      <c r="CI7477" s="45"/>
    </row>
    <row r="7478" spans="37:87" ht="13" customHeight="1">
      <c r="AK7478" s="114"/>
      <c r="AL7478" s="41"/>
      <c r="AM7478" s="41"/>
      <c r="AN7478" s="41"/>
      <c r="AO7478" s="41"/>
      <c r="AP7478" s="41"/>
      <c r="AQ7478" s="41"/>
      <c r="AR7478" s="41"/>
      <c r="AS7478" s="41"/>
      <c r="AT7478" s="41"/>
      <c r="AU7478" s="41"/>
      <c r="AV7478" s="41"/>
      <c r="AW7478" s="41"/>
      <c r="AX7478" s="41"/>
      <c r="AY7478" s="41"/>
      <c r="AZ7478" s="41"/>
      <c r="BA7478" s="41"/>
      <c r="BB7478" s="41"/>
      <c r="BC7478" s="41"/>
      <c r="BD7478" s="41"/>
      <c r="BE7478" s="41"/>
      <c r="BF7478" s="41"/>
      <c r="BG7478" s="41"/>
      <c r="BH7478" s="41"/>
      <c r="BI7478" s="41"/>
      <c r="BJ7478" s="41"/>
      <c r="BK7478" s="41"/>
      <c r="BL7478" s="41"/>
      <c r="BM7478" s="41"/>
      <c r="BN7478" s="41"/>
      <c r="BO7478" s="41"/>
      <c r="BP7478" s="108"/>
      <c r="CG7478" s="102"/>
      <c r="CI7478" s="45"/>
    </row>
    <row r="7479" spans="37:87" ht="13" customHeight="1">
      <c r="AK7479" s="114"/>
      <c r="AL7479" s="41"/>
      <c r="AM7479" s="41"/>
      <c r="AN7479" s="41"/>
      <c r="AO7479" s="41"/>
      <c r="AP7479" s="41"/>
      <c r="AQ7479" s="41"/>
      <c r="AR7479" s="41"/>
      <c r="AS7479" s="41"/>
      <c r="AT7479" s="41"/>
      <c r="AU7479" s="41"/>
      <c r="AV7479" s="41"/>
      <c r="AW7479" s="41"/>
      <c r="AX7479" s="41"/>
      <c r="AY7479" s="41"/>
      <c r="AZ7479" s="41"/>
      <c r="BA7479" s="41"/>
      <c r="BB7479" s="41"/>
      <c r="BC7479" s="41"/>
      <c r="BD7479" s="41"/>
      <c r="BE7479" s="41"/>
      <c r="BF7479" s="41"/>
      <c r="BG7479" s="41"/>
      <c r="BH7479" s="41"/>
      <c r="BI7479" s="41"/>
      <c r="BJ7479" s="41"/>
      <c r="BK7479" s="41"/>
      <c r="BL7479" s="41"/>
      <c r="BM7479" s="41"/>
      <c r="BN7479" s="41"/>
      <c r="BO7479" s="41"/>
      <c r="BP7479" s="108"/>
      <c r="CG7479" s="102"/>
      <c r="CI7479" s="45"/>
    </row>
    <row r="7480" spans="37:87" ht="13" customHeight="1">
      <c r="AK7480" s="114"/>
      <c r="AL7480" s="41"/>
      <c r="AM7480" s="41"/>
      <c r="AN7480" s="41"/>
      <c r="AO7480" s="41"/>
      <c r="AP7480" s="41"/>
      <c r="AQ7480" s="41"/>
      <c r="AR7480" s="41"/>
      <c r="AS7480" s="41"/>
      <c r="AT7480" s="41"/>
      <c r="AU7480" s="41"/>
      <c r="AV7480" s="41"/>
      <c r="AW7480" s="41"/>
      <c r="AX7480" s="41"/>
      <c r="AY7480" s="41"/>
      <c r="AZ7480" s="41"/>
      <c r="BA7480" s="41"/>
      <c r="BB7480" s="41"/>
      <c r="BC7480" s="41"/>
      <c r="BD7480" s="41"/>
      <c r="BE7480" s="41"/>
      <c r="BF7480" s="41"/>
      <c r="BG7480" s="41"/>
      <c r="BH7480" s="41"/>
      <c r="BI7480" s="41"/>
      <c r="BJ7480" s="41"/>
      <c r="BK7480" s="41"/>
      <c r="BL7480" s="41"/>
      <c r="BM7480" s="41"/>
      <c r="BN7480" s="41"/>
      <c r="BO7480" s="41"/>
      <c r="BP7480" s="108"/>
      <c r="CG7480" s="102"/>
      <c r="CI7480" s="45"/>
    </row>
    <row r="7481" spans="37:87" ht="13" customHeight="1">
      <c r="AK7481" s="114"/>
      <c r="AL7481" s="41"/>
      <c r="AM7481" s="41"/>
      <c r="AN7481" s="41"/>
      <c r="AO7481" s="41"/>
      <c r="AP7481" s="41"/>
      <c r="AQ7481" s="41"/>
      <c r="AR7481" s="41"/>
      <c r="AS7481" s="41"/>
      <c r="AT7481" s="41"/>
      <c r="AU7481" s="41"/>
      <c r="AV7481" s="41"/>
      <c r="AW7481" s="41"/>
      <c r="AX7481" s="41"/>
      <c r="AY7481" s="41"/>
      <c r="AZ7481" s="41"/>
      <c r="BA7481" s="41"/>
      <c r="BB7481" s="41"/>
      <c r="BC7481" s="41"/>
      <c r="BD7481" s="41"/>
      <c r="BE7481" s="41"/>
      <c r="BF7481" s="41"/>
      <c r="BG7481" s="41"/>
      <c r="BH7481" s="41"/>
      <c r="BI7481" s="41"/>
      <c r="BJ7481" s="41"/>
      <c r="BK7481" s="41"/>
      <c r="BL7481" s="41"/>
      <c r="BM7481" s="41"/>
      <c r="BN7481" s="41"/>
      <c r="BO7481" s="41"/>
      <c r="BP7481" s="108"/>
      <c r="CG7481" s="102"/>
      <c r="CI7481" s="45"/>
    </row>
    <row r="7482" spans="37:87" ht="13" customHeight="1">
      <c r="AK7482" s="114"/>
      <c r="AL7482" s="41"/>
      <c r="AM7482" s="41"/>
      <c r="AN7482" s="41"/>
      <c r="AO7482" s="41"/>
      <c r="AP7482" s="41"/>
      <c r="AQ7482" s="41"/>
      <c r="AR7482" s="41"/>
      <c r="AS7482" s="41"/>
      <c r="AT7482" s="41"/>
      <c r="AU7482" s="41"/>
      <c r="AV7482" s="41"/>
      <c r="AW7482" s="41"/>
      <c r="AX7482" s="41"/>
      <c r="AY7482" s="41"/>
      <c r="AZ7482" s="41"/>
      <c r="BA7482" s="41"/>
      <c r="BB7482" s="41"/>
      <c r="BC7482" s="41"/>
      <c r="BD7482" s="41"/>
      <c r="BE7482" s="41"/>
      <c r="BF7482" s="41"/>
      <c r="BG7482" s="41"/>
      <c r="BH7482" s="41"/>
      <c r="BI7482" s="41"/>
      <c r="BJ7482" s="41"/>
      <c r="BK7482" s="41"/>
      <c r="BL7482" s="41"/>
      <c r="BM7482" s="41"/>
      <c r="BN7482" s="41"/>
      <c r="BO7482" s="41"/>
      <c r="BP7482" s="108"/>
      <c r="CG7482" s="102"/>
      <c r="CI7482" s="45"/>
    </row>
    <row r="7483" spans="37:87" ht="13" customHeight="1">
      <c r="AK7483" s="114"/>
      <c r="AL7483" s="41"/>
      <c r="AM7483" s="41"/>
      <c r="AN7483" s="41"/>
      <c r="AO7483" s="41"/>
      <c r="AP7483" s="41"/>
      <c r="AQ7483" s="41"/>
      <c r="AR7483" s="41"/>
      <c r="AS7483" s="41"/>
      <c r="AT7483" s="41"/>
      <c r="AU7483" s="41"/>
      <c r="AV7483" s="41"/>
      <c r="AW7483" s="41"/>
      <c r="AX7483" s="41"/>
      <c r="AY7483" s="41"/>
      <c r="AZ7483" s="41"/>
      <c r="BA7483" s="41"/>
      <c r="BB7483" s="41"/>
      <c r="BC7483" s="41"/>
      <c r="BD7483" s="41"/>
      <c r="BE7483" s="41"/>
      <c r="BF7483" s="41"/>
      <c r="BG7483" s="41"/>
      <c r="BH7483" s="41"/>
      <c r="BI7483" s="41"/>
      <c r="BJ7483" s="41"/>
      <c r="BK7483" s="41"/>
      <c r="BL7483" s="41"/>
      <c r="BM7483" s="41"/>
      <c r="BN7483" s="41"/>
      <c r="BO7483" s="41"/>
      <c r="BP7483" s="108"/>
      <c r="CG7483" s="102"/>
      <c r="CI7483" s="45"/>
    </row>
    <row r="7484" spans="37:87" ht="13" customHeight="1">
      <c r="AK7484" s="114"/>
      <c r="AL7484" s="41"/>
      <c r="AM7484" s="41"/>
      <c r="AN7484" s="41"/>
      <c r="AO7484" s="41"/>
      <c r="AP7484" s="41"/>
      <c r="AQ7484" s="41"/>
      <c r="AR7484" s="41"/>
      <c r="AS7484" s="41"/>
      <c r="AT7484" s="41"/>
      <c r="AU7484" s="41"/>
      <c r="AV7484" s="41"/>
      <c r="AW7484" s="41"/>
      <c r="AX7484" s="41"/>
      <c r="AY7484" s="41"/>
      <c r="AZ7484" s="41"/>
      <c r="BA7484" s="41"/>
      <c r="BB7484" s="41"/>
      <c r="BC7484" s="41"/>
      <c r="BD7484" s="41"/>
      <c r="BE7484" s="41"/>
      <c r="BF7484" s="41"/>
      <c r="BG7484" s="41"/>
      <c r="BH7484" s="41"/>
      <c r="BI7484" s="41"/>
      <c r="BJ7484" s="41"/>
      <c r="BK7484" s="41"/>
      <c r="BL7484" s="41"/>
      <c r="BM7484" s="41"/>
      <c r="BN7484" s="41"/>
      <c r="BO7484" s="41"/>
      <c r="BP7484" s="108"/>
      <c r="CG7484" s="102"/>
      <c r="CI7484" s="45"/>
    </row>
    <row r="7485" spans="37:87" ht="13" customHeight="1">
      <c r="AK7485" s="114"/>
      <c r="AL7485" s="41"/>
      <c r="AM7485" s="41"/>
      <c r="AN7485" s="41"/>
      <c r="AO7485" s="41"/>
      <c r="AP7485" s="41"/>
      <c r="AQ7485" s="41"/>
      <c r="AR7485" s="41"/>
      <c r="AS7485" s="41"/>
      <c r="AT7485" s="41"/>
      <c r="AU7485" s="41"/>
      <c r="AV7485" s="41"/>
      <c r="AW7485" s="41"/>
      <c r="AX7485" s="41"/>
      <c r="AY7485" s="41"/>
      <c r="AZ7485" s="41"/>
      <c r="BA7485" s="41"/>
      <c r="BB7485" s="41"/>
      <c r="BC7485" s="41"/>
      <c r="BD7485" s="41"/>
      <c r="BE7485" s="41"/>
      <c r="BF7485" s="41"/>
      <c r="BG7485" s="41"/>
      <c r="BH7485" s="41"/>
      <c r="BI7485" s="41"/>
      <c r="BJ7485" s="41"/>
      <c r="BK7485" s="41"/>
      <c r="BL7485" s="41"/>
      <c r="BM7485" s="41"/>
      <c r="BN7485" s="41"/>
      <c r="BO7485" s="41"/>
      <c r="BP7485" s="108"/>
      <c r="CG7485" s="102"/>
      <c r="CI7485" s="45"/>
    </row>
    <row r="7486" spans="37:87" ht="13" customHeight="1">
      <c r="AK7486" s="114"/>
      <c r="AL7486" s="41"/>
      <c r="AM7486" s="41"/>
      <c r="AN7486" s="41"/>
      <c r="AO7486" s="41"/>
      <c r="AP7486" s="41"/>
      <c r="AQ7486" s="41"/>
      <c r="AR7486" s="41"/>
      <c r="AS7486" s="41"/>
      <c r="AT7486" s="41"/>
      <c r="AU7486" s="41"/>
      <c r="AV7486" s="41"/>
      <c r="AW7486" s="41"/>
      <c r="AX7486" s="41"/>
      <c r="AY7486" s="41"/>
      <c r="AZ7486" s="41"/>
      <c r="BA7486" s="41"/>
      <c r="BB7486" s="41"/>
      <c r="BC7486" s="41"/>
      <c r="BD7486" s="41"/>
      <c r="BE7486" s="41"/>
      <c r="BF7486" s="41"/>
      <c r="BG7486" s="41"/>
      <c r="BH7486" s="41"/>
      <c r="BI7486" s="41"/>
      <c r="BJ7486" s="41"/>
      <c r="BK7486" s="41"/>
      <c r="BL7486" s="41"/>
      <c r="BM7486" s="41"/>
      <c r="BN7486" s="41"/>
      <c r="BO7486" s="41"/>
      <c r="BP7486" s="108"/>
      <c r="CG7486" s="102"/>
      <c r="CI7486" s="45"/>
    </row>
    <row r="7487" spans="37:87" ht="13" customHeight="1">
      <c r="AK7487" s="114"/>
      <c r="AL7487" s="41"/>
      <c r="AM7487" s="41"/>
      <c r="AN7487" s="41"/>
      <c r="AO7487" s="41"/>
      <c r="AP7487" s="41"/>
      <c r="AQ7487" s="41"/>
      <c r="AR7487" s="41"/>
      <c r="AS7487" s="41"/>
      <c r="AT7487" s="41"/>
      <c r="AU7487" s="41"/>
      <c r="AV7487" s="41"/>
      <c r="AW7487" s="41"/>
      <c r="AX7487" s="41"/>
      <c r="AY7487" s="41"/>
      <c r="AZ7487" s="41"/>
      <c r="BA7487" s="41"/>
      <c r="BB7487" s="41"/>
      <c r="BC7487" s="41"/>
      <c r="BD7487" s="41"/>
      <c r="BE7487" s="41"/>
      <c r="BF7487" s="41"/>
      <c r="BG7487" s="41"/>
      <c r="BH7487" s="41"/>
      <c r="BI7487" s="41"/>
      <c r="BJ7487" s="41"/>
      <c r="BK7487" s="41"/>
      <c r="BL7487" s="41"/>
      <c r="BM7487" s="41"/>
      <c r="BN7487" s="41"/>
      <c r="BO7487" s="41"/>
      <c r="BP7487" s="108"/>
      <c r="CG7487" s="102"/>
      <c r="CI7487" s="45"/>
    </row>
    <row r="7488" spans="37:87" ht="13" customHeight="1">
      <c r="AK7488" s="114"/>
      <c r="AL7488" s="41"/>
      <c r="AM7488" s="41"/>
      <c r="AN7488" s="41"/>
      <c r="AO7488" s="41"/>
      <c r="AP7488" s="41"/>
      <c r="AQ7488" s="41"/>
      <c r="AR7488" s="41"/>
      <c r="AS7488" s="41"/>
      <c r="AT7488" s="41"/>
      <c r="AU7488" s="41"/>
      <c r="AV7488" s="41"/>
      <c r="AW7488" s="41"/>
      <c r="AX7488" s="41"/>
      <c r="AY7488" s="41"/>
      <c r="AZ7488" s="41"/>
      <c r="BA7488" s="41"/>
      <c r="BB7488" s="41"/>
      <c r="BC7488" s="41"/>
      <c r="BD7488" s="41"/>
      <c r="BE7488" s="41"/>
      <c r="BF7488" s="41"/>
      <c r="BG7488" s="41"/>
      <c r="BH7488" s="41"/>
      <c r="BI7488" s="41"/>
      <c r="BJ7488" s="41"/>
      <c r="BK7488" s="41"/>
      <c r="BL7488" s="41"/>
      <c r="BM7488" s="41"/>
      <c r="BN7488" s="41"/>
      <c r="BO7488" s="41"/>
      <c r="BP7488" s="108"/>
      <c r="CG7488" s="102"/>
      <c r="CI7488" s="45"/>
    </row>
    <row r="7489" spans="37:87" ht="13" customHeight="1">
      <c r="AK7489" s="114"/>
      <c r="AL7489" s="41"/>
      <c r="AM7489" s="41"/>
      <c r="AN7489" s="41"/>
      <c r="AO7489" s="41"/>
      <c r="AP7489" s="41"/>
      <c r="AQ7489" s="41"/>
      <c r="AR7489" s="41"/>
      <c r="AS7489" s="41"/>
      <c r="AT7489" s="41"/>
      <c r="AU7489" s="41"/>
      <c r="AV7489" s="41"/>
      <c r="AW7489" s="41"/>
      <c r="AX7489" s="41"/>
      <c r="AY7489" s="41"/>
      <c r="AZ7489" s="41"/>
      <c r="BA7489" s="41"/>
      <c r="BB7489" s="41"/>
      <c r="BC7489" s="41"/>
      <c r="BD7489" s="41"/>
      <c r="BE7489" s="41"/>
      <c r="BF7489" s="41"/>
      <c r="BG7489" s="41"/>
      <c r="BH7489" s="41"/>
      <c r="BI7489" s="41"/>
      <c r="BJ7489" s="41"/>
      <c r="BK7489" s="41"/>
      <c r="BL7489" s="41"/>
      <c r="BM7489" s="41"/>
      <c r="BN7489" s="41"/>
      <c r="BO7489" s="41"/>
      <c r="BP7489" s="108"/>
      <c r="CG7489" s="102"/>
      <c r="CI7489" s="45"/>
    </row>
    <row r="7490" spans="37:87" ht="13" customHeight="1">
      <c r="AK7490" s="114"/>
      <c r="AL7490" s="41"/>
      <c r="AM7490" s="41"/>
      <c r="AN7490" s="41"/>
      <c r="AO7490" s="41"/>
      <c r="AP7490" s="41"/>
      <c r="AQ7490" s="41"/>
      <c r="AR7490" s="41"/>
      <c r="AS7490" s="41"/>
      <c r="AT7490" s="41"/>
      <c r="AU7490" s="41"/>
      <c r="AV7490" s="41"/>
      <c r="AW7490" s="41"/>
      <c r="AX7490" s="41"/>
      <c r="AY7490" s="41"/>
      <c r="AZ7490" s="41"/>
      <c r="BA7490" s="41"/>
      <c r="BB7490" s="41"/>
      <c r="BC7490" s="41"/>
      <c r="BD7490" s="41"/>
      <c r="BE7490" s="41"/>
      <c r="BF7490" s="41"/>
      <c r="BG7490" s="41"/>
      <c r="BH7490" s="41"/>
      <c r="BI7490" s="41"/>
      <c r="BJ7490" s="41"/>
      <c r="BK7490" s="41"/>
      <c r="BL7490" s="41"/>
      <c r="BM7490" s="41"/>
      <c r="BN7490" s="41"/>
      <c r="BO7490" s="41"/>
      <c r="BP7490" s="108"/>
      <c r="CG7490" s="102"/>
      <c r="CI7490" s="45"/>
    </row>
    <row r="7491" spans="37:87" ht="13" customHeight="1">
      <c r="AK7491" s="114"/>
      <c r="AL7491" s="41"/>
      <c r="AM7491" s="41"/>
      <c r="AN7491" s="41"/>
      <c r="AO7491" s="41"/>
      <c r="AP7491" s="41"/>
      <c r="AQ7491" s="41"/>
      <c r="AR7491" s="41"/>
      <c r="AS7491" s="41"/>
      <c r="AT7491" s="41"/>
      <c r="AU7491" s="41"/>
      <c r="AV7491" s="41"/>
      <c r="AW7491" s="41"/>
      <c r="AX7491" s="41"/>
      <c r="AY7491" s="41"/>
      <c r="AZ7491" s="41"/>
      <c r="BA7491" s="41"/>
      <c r="BB7491" s="41"/>
      <c r="BC7491" s="41"/>
      <c r="BD7491" s="41"/>
      <c r="BE7491" s="41"/>
      <c r="BF7491" s="41"/>
      <c r="BG7491" s="41"/>
      <c r="BH7491" s="41"/>
      <c r="BI7491" s="41"/>
      <c r="BJ7491" s="41"/>
      <c r="BK7491" s="41"/>
      <c r="BL7491" s="41"/>
      <c r="BM7491" s="41"/>
      <c r="BN7491" s="41"/>
      <c r="BO7491" s="41"/>
      <c r="BP7491" s="108"/>
      <c r="CG7491" s="102"/>
      <c r="CI7491" s="45"/>
    </row>
    <row r="7492" spans="37:87" ht="13" customHeight="1">
      <c r="AK7492" s="114"/>
      <c r="AL7492" s="41"/>
      <c r="AM7492" s="41"/>
      <c r="AN7492" s="41"/>
      <c r="AO7492" s="41"/>
      <c r="AP7492" s="41"/>
      <c r="AQ7492" s="41"/>
      <c r="AR7492" s="41"/>
      <c r="AS7492" s="41"/>
      <c r="AT7492" s="41"/>
      <c r="AU7492" s="41"/>
      <c r="AV7492" s="41"/>
      <c r="AW7492" s="41"/>
      <c r="AX7492" s="41"/>
      <c r="AY7492" s="41"/>
      <c r="AZ7492" s="41"/>
      <c r="BA7492" s="41"/>
      <c r="BB7492" s="41"/>
      <c r="BC7492" s="41"/>
      <c r="BD7492" s="41"/>
      <c r="BE7492" s="41"/>
      <c r="BF7492" s="41"/>
      <c r="BG7492" s="41"/>
      <c r="BH7492" s="41"/>
      <c r="BI7492" s="41"/>
      <c r="BJ7492" s="41"/>
      <c r="BK7492" s="41"/>
      <c r="BL7492" s="41"/>
      <c r="BM7492" s="41"/>
      <c r="BN7492" s="41"/>
      <c r="BO7492" s="41"/>
      <c r="BP7492" s="108"/>
      <c r="CG7492" s="102"/>
      <c r="CI7492" s="45"/>
    </row>
    <row r="7493" spans="37:87" ht="13" customHeight="1">
      <c r="AK7493" s="114"/>
      <c r="AL7493" s="41"/>
      <c r="AM7493" s="41"/>
      <c r="AN7493" s="41"/>
      <c r="AO7493" s="41"/>
      <c r="AP7493" s="41"/>
      <c r="AQ7493" s="41"/>
      <c r="AR7493" s="41"/>
      <c r="AS7493" s="41"/>
      <c r="AT7493" s="41"/>
      <c r="AU7493" s="41"/>
      <c r="AV7493" s="41"/>
      <c r="AW7493" s="41"/>
      <c r="AX7493" s="41"/>
      <c r="AY7493" s="41"/>
      <c r="AZ7493" s="41"/>
      <c r="BA7493" s="41"/>
      <c r="BB7493" s="41"/>
      <c r="BC7493" s="41"/>
      <c r="BD7493" s="41"/>
      <c r="BE7493" s="41"/>
      <c r="BF7493" s="41"/>
      <c r="BG7493" s="41"/>
      <c r="BH7493" s="41"/>
      <c r="BI7493" s="41"/>
      <c r="BJ7493" s="41"/>
      <c r="BK7493" s="41"/>
      <c r="BL7493" s="41"/>
      <c r="BM7493" s="41"/>
      <c r="BN7493" s="41"/>
      <c r="BO7493" s="41"/>
      <c r="BP7493" s="108"/>
      <c r="CG7493" s="102"/>
      <c r="CI7493" s="45"/>
    </row>
    <row r="7494" spans="37:87" ht="13" customHeight="1">
      <c r="AK7494" s="114"/>
      <c r="AL7494" s="41"/>
      <c r="AM7494" s="41"/>
      <c r="AN7494" s="41"/>
      <c r="AO7494" s="41"/>
      <c r="AP7494" s="41"/>
      <c r="AQ7494" s="41"/>
      <c r="AR7494" s="41"/>
      <c r="AS7494" s="41"/>
      <c r="AT7494" s="41"/>
      <c r="AU7494" s="41"/>
      <c r="AV7494" s="41"/>
      <c r="AW7494" s="41"/>
      <c r="AX7494" s="41"/>
      <c r="AY7494" s="41"/>
      <c r="AZ7494" s="41"/>
      <c r="BA7494" s="41"/>
      <c r="BB7494" s="41"/>
      <c r="BC7494" s="41"/>
      <c r="BD7494" s="41"/>
      <c r="BE7494" s="41"/>
      <c r="BF7494" s="41"/>
      <c r="BG7494" s="41"/>
      <c r="BH7494" s="41"/>
      <c r="BI7494" s="41"/>
      <c r="BJ7494" s="41"/>
      <c r="BK7494" s="41"/>
      <c r="BL7494" s="41"/>
      <c r="BM7494" s="41"/>
      <c r="BN7494" s="41"/>
      <c r="BO7494" s="41"/>
      <c r="BP7494" s="108"/>
      <c r="CG7494" s="102"/>
      <c r="CI7494" s="45"/>
    </row>
    <row r="7495" spans="37:87" ht="13" customHeight="1">
      <c r="AK7495" s="114"/>
      <c r="AL7495" s="41"/>
      <c r="AM7495" s="41"/>
      <c r="AN7495" s="41"/>
      <c r="AO7495" s="41"/>
      <c r="AP7495" s="41"/>
      <c r="AQ7495" s="41"/>
      <c r="AR7495" s="41"/>
      <c r="AS7495" s="41"/>
      <c r="AT7495" s="41"/>
      <c r="AU7495" s="41"/>
      <c r="AV7495" s="41"/>
      <c r="AW7495" s="41"/>
      <c r="AX7495" s="41"/>
      <c r="AY7495" s="41"/>
      <c r="AZ7495" s="41"/>
      <c r="BA7495" s="41"/>
      <c r="BB7495" s="41"/>
      <c r="BC7495" s="41"/>
      <c r="BD7495" s="41"/>
      <c r="BE7495" s="41"/>
      <c r="BF7495" s="41"/>
      <c r="BG7495" s="41"/>
      <c r="BH7495" s="41"/>
      <c r="BI7495" s="41"/>
      <c r="BJ7495" s="41"/>
      <c r="BK7495" s="41"/>
      <c r="BL7495" s="41"/>
      <c r="BM7495" s="41"/>
      <c r="BN7495" s="41"/>
      <c r="BO7495" s="41"/>
      <c r="BP7495" s="108"/>
      <c r="CG7495" s="102"/>
      <c r="CI7495" s="45"/>
    </row>
    <row r="7496" spans="37:87" ht="13" customHeight="1">
      <c r="AK7496" s="114"/>
      <c r="AL7496" s="41"/>
      <c r="AM7496" s="41"/>
      <c r="AN7496" s="41"/>
      <c r="AO7496" s="41"/>
      <c r="AP7496" s="41"/>
      <c r="AQ7496" s="41"/>
      <c r="AR7496" s="41"/>
      <c r="AS7496" s="41"/>
      <c r="AT7496" s="41"/>
      <c r="AU7496" s="41"/>
      <c r="AV7496" s="41"/>
      <c r="AW7496" s="41"/>
      <c r="AX7496" s="41"/>
      <c r="AY7496" s="41"/>
      <c r="AZ7496" s="41"/>
      <c r="BA7496" s="41"/>
      <c r="BB7496" s="41"/>
      <c r="BC7496" s="41"/>
      <c r="BD7496" s="41"/>
      <c r="BE7496" s="41"/>
      <c r="BF7496" s="41"/>
      <c r="BG7496" s="41"/>
      <c r="BH7496" s="41"/>
      <c r="BI7496" s="41"/>
      <c r="BJ7496" s="41"/>
      <c r="BK7496" s="41"/>
      <c r="BL7496" s="41"/>
      <c r="BM7496" s="41"/>
      <c r="BN7496" s="41"/>
      <c r="BO7496" s="41"/>
      <c r="BP7496" s="108"/>
      <c r="CG7496" s="102"/>
      <c r="CI7496" s="45"/>
    </row>
    <row r="7497" spans="37:87" ht="13" customHeight="1">
      <c r="AK7497" s="114"/>
      <c r="AL7497" s="41"/>
      <c r="AM7497" s="41"/>
      <c r="AN7497" s="41"/>
      <c r="AO7497" s="41"/>
      <c r="AP7497" s="41"/>
      <c r="AQ7497" s="41"/>
      <c r="AR7497" s="41"/>
      <c r="AS7497" s="41"/>
      <c r="AT7497" s="41"/>
      <c r="AU7497" s="41"/>
      <c r="AV7497" s="41"/>
      <c r="AW7497" s="41"/>
      <c r="AX7497" s="41"/>
      <c r="AY7497" s="41"/>
      <c r="AZ7497" s="41"/>
      <c r="BA7497" s="41"/>
      <c r="BB7497" s="41"/>
      <c r="BC7497" s="41"/>
      <c r="BD7497" s="41"/>
      <c r="BE7497" s="41"/>
      <c r="BF7497" s="41"/>
      <c r="BG7497" s="41"/>
      <c r="BH7497" s="41"/>
      <c r="BI7497" s="41"/>
      <c r="BJ7497" s="41"/>
      <c r="BK7497" s="41"/>
      <c r="BL7497" s="41"/>
      <c r="BM7497" s="41"/>
      <c r="BN7497" s="41"/>
      <c r="BO7497" s="41"/>
      <c r="BP7497" s="108"/>
      <c r="CG7497" s="102"/>
      <c r="CI7497" s="45"/>
    </row>
    <row r="7498" spans="37:87" ht="13" customHeight="1">
      <c r="AK7498" s="114"/>
      <c r="AL7498" s="41"/>
      <c r="AM7498" s="41"/>
      <c r="AN7498" s="41"/>
      <c r="AO7498" s="41"/>
      <c r="AP7498" s="41"/>
      <c r="AQ7498" s="41"/>
      <c r="AR7498" s="41"/>
      <c r="AS7498" s="41"/>
      <c r="AT7498" s="41"/>
      <c r="AU7498" s="41"/>
      <c r="AV7498" s="41"/>
      <c r="AW7498" s="41"/>
      <c r="AX7498" s="41"/>
      <c r="AY7498" s="41"/>
      <c r="AZ7498" s="41"/>
      <c r="BA7498" s="41"/>
      <c r="BB7498" s="41"/>
      <c r="BC7498" s="41"/>
      <c r="BD7498" s="41"/>
      <c r="BE7498" s="41"/>
      <c r="BF7498" s="41"/>
      <c r="BG7498" s="41"/>
      <c r="BH7498" s="41"/>
      <c r="BI7498" s="41"/>
      <c r="BJ7498" s="41"/>
      <c r="BK7498" s="41"/>
      <c r="BL7498" s="41"/>
      <c r="BM7498" s="41"/>
      <c r="BN7498" s="41"/>
      <c r="BO7498" s="41"/>
      <c r="BP7498" s="108"/>
      <c r="CG7498" s="102"/>
      <c r="CI7498" s="45"/>
    </row>
    <row r="7499" spans="37:87" ht="13" customHeight="1">
      <c r="AK7499" s="114"/>
      <c r="AL7499" s="41"/>
      <c r="AM7499" s="41"/>
      <c r="AN7499" s="41"/>
      <c r="AO7499" s="41"/>
      <c r="AP7499" s="41"/>
      <c r="AQ7499" s="41"/>
      <c r="AR7499" s="41"/>
      <c r="AS7499" s="41"/>
      <c r="AT7499" s="41"/>
      <c r="AU7499" s="41"/>
      <c r="AV7499" s="41"/>
      <c r="AW7499" s="41"/>
      <c r="AX7499" s="41"/>
      <c r="AY7499" s="41"/>
      <c r="AZ7499" s="41"/>
      <c r="BA7499" s="41"/>
      <c r="BB7499" s="41"/>
      <c r="BC7499" s="41"/>
      <c r="BD7499" s="41"/>
      <c r="BE7499" s="41"/>
      <c r="BF7499" s="41"/>
      <c r="BG7499" s="41"/>
      <c r="BH7499" s="41"/>
      <c r="BI7499" s="41"/>
      <c r="BJ7499" s="41"/>
      <c r="BK7499" s="41"/>
      <c r="BL7499" s="41"/>
      <c r="BM7499" s="41"/>
      <c r="BN7499" s="41"/>
      <c r="BO7499" s="41"/>
      <c r="BP7499" s="108"/>
      <c r="CG7499" s="102"/>
      <c r="CI7499" s="45"/>
    </row>
    <row r="7500" spans="37:87" ht="13" customHeight="1">
      <c r="AK7500" s="114"/>
      <c r="AL7500" s="41"/>
      <c r="AM7500" s="41"/>
      <c r="AN7500" s="41"/>
      <c r="AO7500" s="41"/>
      <c r="AP7500" s="41"/>
      <c r="AQ7500" s="41"/>
      <c r="AR7500" s="41"/>
      <c r="AS7500" s="41"/>
      <c r="AT7500" s="41"/>
      <c r="AU7500" s="41"/>
      <c r="AV7500" s="41"/>
      <c r="AW7500" s="41"/>
      <c r="AX7500" s="41"/>
      <c r="AY7500" s="41"/>
      <c r="AZ7500" s="41"/>
      <c r="BA7500" s="41"/>
      <c r="BB7500" s="41"/>
      <c r="BC7500" s="41"/>
      <c r="BD7500" s="41"/>
      <c r="BE7500" s="41"/>
      <c r="BF7500" s="41"/>
      <c r="BG7500" s="41"/>
      <c r="BH7500" s="41"/>
      <c r="BI7500" s="41"/>
      <c r="BJ7500" s="41"/>
      <c r="BK7500" s="41"/>
      <c r="BL7500" s="41"/>
      <c r="BM7500" s="41"/>
      <c r="BN7500" s="41"/>
      <c r="BO7500" s="41"/>
      <c r="BP7500" s="108"/>
      <c r="CG7500" s="102"/>
      <c r="CI7500" s="45"/>
    </row>
    <row r="7501" spans="37:87" ht="13" customHeight="1">
      <c r="AK7501" s="114"/>
      <c r="AL7501" s="41"/>
      <c r="AM7501" s="41"/>
      <c r="AN7501" s="41"/>
      <c r="AO7501" s="41"/>
      <c r="AP7501" s="41"/>
      <c r="AQ7501" s="41"/>
      <c r="AR7501" s="41"/>
      <c r="AS7501" s="41"/>
      <c r="AT7501" s="41"/>
      <c r="AU7501" s="41"/>
      <c r="AV7501" s="41"/>
      <c r="AW7501" s="41"/>
      <c r="AX7501" s="41"/>
      <c r="AY7501" s="41"/>
      <c r="AZ7501" s="41"/>
      <c r="BA7501" s="41"/>
      <c r="BB7501" s="41"/>
      <c r="BC7501" s="41"/>
      <c r="BD7501" s="41"/>
      <c r="BE7501" s="41"/>
      <c r="BF7501" s="41"/>
      <c r="BG7501" s="41"/>
      <c r="BH7501" s="41"/>
      <c r="BI7501" s="41"/>
      <c r="BJ7501" s="41"/>
      <c r="BK7501" s="41"/>
      <c r="BL7501" s="41"/>
      <c r="BM7501" s="41"/>
      <c r="BN7501" s="41"/>
      <c r="BO7501" s="41"/>
      <c r="BP7501" s="108"/>
      <c r="CG7501" s="102"/>
      <c r="CI7501" s="45"/>
    </row>
    <row r="7502" spans="37:87" ht="13" customHeight="1">
      <c r="AK7502" s="114"/>
      <c r="AL7502" s="41"/>
      <c r="AM7502" s="41"/>
      <c r="AN7502" s="41"/>
      <c r="AO7502" s="41"/>
      <c r="AP7502" s="41"/>
      <c r="AQ7502" s="41"/>
      <c r="AR7502" s="41"/>
      <c r="AS7502" s="41"/>
      <c r="AT7502" s="41"/>
      <c r="AU7502" s="41"/>
      <c r="AV7502" s="41"/>
      <c r="AW7502" s="41"/>
      <c r="AX7502" s="41"/>
      <c r="AY7502" s="41"/>
      <c r="AZ7502" s="41"/>
      <c r="BA7502" s="41"/>
      <c r="BB7502" s="41"/>
      <c r="BC7502" s="41"/>
      <c r="BD7502" s="41"/>
      <c r="BE7502" s="41"/>
      <c r="BF7502" s="41"/>
      <c r="BG7502" s="41"/>
      <c r="BH7502" s="41"/>
      <c r="BI7502" s="41"/>
      <c r="BJ7502" s="41"/>
      <c r="BK7502" s="41"/>
      <c r="BL7502" s="41"/>
      <c r="BM7502" s="41"/>
      <c r="BN7502" s="41"/>
      <c r="BO7502" s="41"/>
      <c r="BP7502" s="108"/>
      <c r="CG7502" s="102"/>
      <c r="CI7502" s="45"/>
    </row>
    <row r="7503" spans="37:87" ht="13" customHeight="1">
      <c r="AK7503" s="114"/>
      <c r="AL7503" s="41"/>
      <c r="AM7503" s="41"/>
      <c r="AN7503" s="41"/>
      <c r="AO7503" s="41"/>
      <c r="AP7503" s="41"/>
      <c r="AQ7503" s="41"/>
      <c r="AR7503" s="41"/>
      <c r="AS7503" s="41"/>
      <c r="AT7503" s="41"/>
      <c r="AU7503" s="41"/>
      <c r="AV7503" s="41"/>
      <c r="AW7503" s="41"/>
      <c r="AX7503" s="41"/>
      <c r="AY7503" s="41"/>
      <c r="AZ7503" s="41"/>
      <c r="BA7503" s="41"/>
      <c r="BB7503" s="41"/>
      <c r="BC7503" s="41"/>
      <c r="BD7503" s="41"/>
      <c r="BE7503" s="41"/>
      <c r="BF7503" s="41"/>
      <c r="BG7503" s="41"/>
      <c r="BH7503" s="41"/>
      <c r="BI7503" s="41"/>
      <c r="BJ7503" s="41"/>
      <c r="BK7503" s="41"/>
      <c r="BL7503" s="41"/>
      <c r="BM7503" s="41"/>
      <c r="BN7503" s="41"/>
      <c r="BO7503" s="41"/>
      <c r="BP7503" s="108"/>
      <c r="CG7503" s="102"/>
      <c r="CI7503" s="45"/>
    </row>
    <row r="7504" spans="37:87" ht="13" customHeight="1">
      <c r="AK7504" s="114"/>
      <c r="AL7504" s="41"/>
      <c r="AM7504" s="41"/>
      <c r="AN7504" s="41"/>
      <c r="AO7504" s="41"/>
      <c r="AP7504" s="41"/>
      <c r="AQ7504" s="41"/>
      <c r="AR7504" s="41"/>
      <c r="AS7504" s="41"/>
      <c r="AT7504" s="41"/>
      <c r="AU7504" s="41"/>
      <c r="AV7504" s="41"/>
      <c r="AW7504" s="41"/>
      <c r="AX7504" s="41"/>
      <c r="AY7504" s="41"/>
      <c r="AZ7504" s="41"/>
      <c r="BA7504" s="41"/>
      <c r="BB7504" s="41"/>
      <c r="BC7504" s="41"/>
      <c r="BD7504" s="41"/>
      <c r="BE7504" s="41"/>
      <c r="BF7504" s="41"/>
      <c r="BG7504" s="41"/>
      <c r="BH7504" s="41"/>
      <c r="BI7504" s="41"/>
      <c r="BJ7504" s="41"/>
      <c r="BK7504" s="41"/>
      <c r="BL7504" s="41"/>
      <c r="BM7504" s="41"/>
      <c r="BN7504" s="41"/>
      <c r="BO7504" s="41"/>
      <c r="BP7504" s="108"/>
      <c r="CG7504" s="102"/>
      <c r="CI7504" s="45"/>
    </row>
    <row r="7505" spans="37:87" ht="13" customHeight="1">
      <c r="AK7505" s="114"/>
      <c r="AL7505" s="41"/>
      <c r="AM7505" s="41"/>
      <c r="AN7505" s="41"/>
      <c r="AO7505" s="41"/>
      <c r="AP7505" s="41"/>
      <c r="AQ7505" s="41"/>
      <c r="AR7505" s="41"/>
      <c r="AS7505" s="41"/>
      <c r="AT7505" s="41"/>
      <c r="AU7505" s="41"/>
      <c r="AV7505" s="41"/>
      <c r="AW7505" s="41"/>
      <c r="AX7505" s="41"/>
      <c r="AY7505" s="41"/>
      <c r="AZ7505" s="41"/>
      <c r="BA7505" s="41"/>
      <c r="BB7505" s="41"/>
      <c r="BC7505" s="41"/>
      <c r="BD7505" s="41"/>
      <c r="BE7505" s="41"/>
      <c r="BF7505" s="41"/>
      <c r="BG7505" s="41"/>
      <c r="BH7505" s="41"/>
      <c r="BI7505" s="41"/>
      <c r="BJ7505" s="41"/>
      <c r="BK7505" s="41"/>
      <c r="BL7505" s="41"/>
      <c r="BM7505" s="41"/>
      <c r="BN7505" s="41"/>
      <c r="BO7505" s="41"/>
      <c r="BP7505" s="108"/>
      <c r="CG7505" s="102"/>
      <c r="CI7505" s="45"/>
    </row>
    <row r="7506" spans="37:87" ht="13" customHeight="1">
      <c r="AK7506" s="114"/>
      <c r="AL7506" s="41"/>
      <c r="AM7506" s="41"/>
      <c r="AN7506" s="41"/>
      <c r="AO7506" s="41"/>
      <c r="AP7506" s="41"/>
      <c r="AQ7506" s="41"/>
      <c r="AR7506" s="41"/>
      <c r="AS7506" s="41"/>
      <c r="AT7506" s="41"/>
      <c r="AU7506" s="41"/>
      <c r="AV7506" s="41"/>
      <c r="AW7506" s="41"/>
      <c r="AX7506" s="41"/>
      <c r="AY7506" s="41"/>
      <c r="AZ7506" s="41"/>
      <c r="BA7506" s="41"/>
      <c r="BB7506" s="41"/>
      <c r="BC7506" s="41"/>
      <c r="BD7506" s="41"/>
      <c r="BE7506" s="41"/>
      <c r="BF7506" s="41"/>
      <c r="BG7506" s="41"/>
      <c r="BH7506" s="41"/>
      <c r="BI7506" s="41"/>
      <c r="BJ7506" s="41"/>
      <c r="BK7506" s="41"/>
      <c r="BL7506" s="41"/>
      <c r="BM7506" s="41"/>
      <c r="BN7506" s="41"/>
      <c r="BO7506" s="41"/>
      <c r="BP7506" s="108"/>
      <c r="CG7506" s="102"/>
      <c r="CI7506" s="45"/>
    </row>
    <row r="7507" spans="37:87" ht="13" customHeight="1">
      <c r="AK7507" s="114"/>
      <c r="AL7507" s="41"/>
      <c r="AM7507" s="41"/>
      <c r="AN7507" s="41"/>
      <c r="AO7507" s="41"/>
      <c r="AP7507" s="41"/>
      <c r="AQ7507" s="41"/>
      <c r="AR7507" s="41"/>
      <c r="AS7507" s="41"/>
      <c r="AT7507" s="41"/>
      <c r="AU7507" s="41"/>
      <c r="AV7507" s="41"/>
      <c r="AW7507" s="41"/>
      <c r="AX7507" s="41"/>
      <c r="AY7507" s="41"/>
      <c r="AZ7507" s="41"/>
      <c r="BA7507" s="41"/>
      <c r="BB7507" s="41"/>
      <c r="BC7507" s="41"/>
      <c r="BD7507" s="41"/>
      <c r="BE7507" s="41"/>
      <c r="BF7507" s="41"/>
      <c r="BG7507" s="41"/>
      <c r="BH7507" s="41"/>
      <c r="BI7507" s="41"/>
      <c r="BJ7507" s="41"/>
      <c r="BK7507" s="41"/>
      <c r="BL7507" s="41"/>
      <c r="BM7507" s="41"/>
      <c r="BN7507" s="41"/>
      <c r="BO7507" s="41"/>
      <c r="BP7507" s="108"/>
      <c r="CG7507" s="102"/>
      <c r="CI7507" s="45"/>
    </row>
    <row r="7508" spans="37:87" ht="13" customHeight="1">
      <c r="AK7508" s="114"/>
      <c r="AL7508" s="41"/>
      <c r="AM7508" s="41"/>
      <c r="AN7508" s="41"/>
      <c r="AO7508" s="41"/>
      <c r="AP7508" s="41"/>
      <c r="AQ7508" s="41"/>
      <c r="AR7508" s="41"/>
      <c r="AS7508" s="41"/>
      <c r="AT7508" s="41"/>
      <c r="AU7508" s="41"/>
      <c r="AV7508" s="41"/>
      <c r="AW7508" s="41"/>
      <c r="AX7508" s="41"/>
      <c r="AY7508" s="41"/>
      <c r="AZ7508" s="41"/>
      <c r="BA7508" s="41"/>
      <c r="BB7508" s="41"/>
      <c r="BC7508" s="41"/>
      <c r="BD7508" s="41"/>
      <c r="BE7508" s="41"/>
      <c r="BF7508" s="41"/>
      <c r="BG7508" s="41"/>
      <c r="BH7508" s="41"/>
      <c r="BI7508" s="41"/>
      <c r="BJ7508" s="41"/>
      <c r="BK7508" s="41"/>
      <c r="BL7508" s="41"/>
      <c r="BM7508" s="41"/>
      <c r="BN7508" s="41"/>
      <c r="BO7508" s="41"/>
      <c r="BP7508" s="108"/>
      <c r="CG7508" s="102"/>
      <c r="CI7508" s="45"/>
    </row>
    <row r="7509" spans="37:87" ht="13" customHeight="1">
      <c r="AK7509" s="114"/>
      <c r="AL7509" s="41"/>
      <c r="AM7509" s="41"/>
      <c r="AN7509" s="41"/>
      <c r="AO7509" s="41"/>
      <c r="AP7509" s="41"/>
      <c r="AQ7509" s="41"/>
      <c r="AR7509" s="41"/>
      <c r="AS7509" s="41"/>
      <c r="AT7509" s="41"/>
      <c r="AU7509" s="41"/>
      <c r="AV7509" s="41"/>
      <c r="AW7509" s="41"/>
      <c r="AX7509" s="41"/>
      <c r="AY7509" s="41"/>
      <c r="AZ7509" s="41"/>
      <c r="BA7509" s="41"/>
      <c r="BB7509" s="41"/>
      <c r="BC7509" s="41"/>
      <c r="BD7509" s="41"/>
      <c r="BE7509" s="41"/>
      <c r="BF7509" s="41"/>
      <c r="BG7509" s="41"/>
      <c r="BH7509" s="41"/>
      <c r="BI7509" s="41"/>
      <c r="BJ7509" s="41"/>
      <c r="BK7509" s="41"/>
      <c r="BL7509" s="41"/>
      <c r="BM7509" s="41"/>
      <c r="BN7509" s="41"/>
      <c r="BO7509" s="41"/>
      <c r="BP7509" s="108"/>
      <c r="CG7509" s="102"/>
      <c r="CI7509" s="45"/>
    </row>
    <row r="7510" spans="37:87" ht="13" customHeight="1">
      <c r="AK7510" s="114"/>
      <c r="AL7510" s="41"/>
      <c r="AM7510" s="41"/>
      <c r="AN7510" s="41"/>
      <c r="AO7510" s="41"/>
      <c r="AP7510" s="41"/>
      <c r="AQ7510" s="41"/>
      <c r="AR7510" s="41"/>
      <c r="AS7510" s="41"/>
      <c r="AT7510" s="41"/>
      <c r="AU7510" s="41"/>
      <c r="AV7510" s="41"/>
      <c r="AW7510" s="41"/>
      <c r="AX7510" s="41"/>
      <c r="AY7510" s="41"/>
      <c r="AZ7510" s="41"/>
      <c r="BA7510" s="41"/>
      <c r="BB7510" s="41"/>
      <c r="BC7510" s="41"/>
      <c r="BD7510" s="41"/>
      <c r="BE7510" s="41"/>
      <c r="BF7510" s="41"/>
      <c r="BG7510" s="41"/>
      <c r="BH7510" s="41"/>
      <c r="BI7510" s="41"/>
      <c r="BJ7510" s="41"/>
      <c r="BK7510" s="41"/>
      <c r="BL7510" s="41"/>
      <c r="BM7510" s="41"/>
      <c r="BN7510" s="41"/>
      <c r="BO7510" s="41"/>
      <c r="BP7510" s="108"/>
      <c r="CG7510" s="102"/>
      <c r="CI7510" s="45"/>
    </row>
    <row r="7511" spans="37:87" ht="13" customHeight="1">
      <c r="AK7511" s="114"/>
      <c r="AL7511" s="41"/>
      <c r="AM7511" s="41"/>
      <c r="AN7511" s="41"/>
      <c r="AO7511" s="41"/>
      <c r="AP7511" s="41"/>
      <c r="AQ7511" s="41"/>
      <c r="AR7511" s="41"/>
      <c r="AS7511" s="41"/>
      <c r="AT7511" s="41"/>
      <c r="AU7511" s="41"/>
      <c r="AV7511" s="41"/>
      <c r="AW7511" s="41"/>
      <c r="AX7511" s="41"/>
      <c r="AY7511" s="41"/>
      <c r="AZ7511" s="41"/>
      <c r="BA7511" s="41"/>
      <c r="BB7511" s="41"/>
      <c r="BC7511" s="41"/>
      <c r="BD7511" s="41"/>
      <c r="BE7511" s="41"/>
      <c r="BF7511" s="41"/>
      <c r="BG7511" s="41"/>
      <c r="BH7511" s="41"/>
      <c r="BI7511" s="41"/>
      <c r="BJ7511" s="41"/>
      <c r="BK7511" s="41"/>
      <c r="BL7511" s="41"/>
      <c r="BM7511" s="41"/>
      <c r="BN7511" s="41"/>
      <c r="BO7511" s="41"/>
      <c r="BP7511" s="108"/>
      <c r="CG7511" s="102"/>
      <c r="CI7511" s="45"/>
    </row>
    <row r="7512" spans="37:87" ht="13" customHeight="1">
      <c r="AK7512" s="114"/>
      <c r="AL7512" s="41"/>
      <c r="AM7512" s="41"/>
      <c r="AN7512" s="41"/>
      <c r="AO7512" s="41"/>
      <c r="AP7512" s="41"/>
      <c r="AQ7512" s="41"/>
      <c r="AR7512" s="41"/>
      <c r="AS7512" s="41"/>
      <c r="AT7512" s="41"/>
      <c r="AU7512" s="41"/>
      <c r="AV7512" s="41"/>
      <c r="AW7512" s="41"/>
      <c r="AX7512" s="41"/>
      <c r="AY7512" s="41"/>
      <c r="AZ7512" s="41"/>
      <c r="BA7512" s="41"/>
      <c r="BB7512" s="41"/>
      <c r="BC7512" s="41"/>
      <c r="BD7512" s="41"/>
      <c r="BE7512" s="41"/>
      <c r="BF7512" s="41"/>
      <c r="BG7512" s="41"/>
      <c r="BH7512" s="41"/>
      <c r="BI7512" s="41"/>
      <c r="BJ7512" s="41"/>
      <c r="BK7512" s="41"/>
      <c r="BL7512" s="41"/>
      <c r="BM7512" s="41"/>
      <c r="BN7512" s="41"/>
      <c r="BO7512" s="41"/>
      <c r="BP7512" s="108"/>
      <c r="CG7512" s="102"/>
      <c r="CI7512" s="45"/>
    </row>
    <row r="7513" spans="37:87" ht="13" customHeight="1">
      <c r="AK7513" s="114"/>
      <c r="AL7513" s="41"/>
      <c r="AM7513" s="41"/>
      <c r="AN7513" s="41"/>
      <c r="AO7513" s="41"/>
      <c r="AP7513" s="41"/>
      <c r="AQ7513" s="41"/>
      <c r="AR7513" s="41"/>
      <c r="AS7513" s="41"/>
      <c r="AT7513" s="41"/>
      <c r="AU7513" s="41"/>
      <c r="AV7513" s="41"/>
      <c r="AW7513" s="41"/>
      <c r="AX7513" s="41"/>
      <c r="AY7513" s="41"/>
      <c r="AZ7513" s="41"/>
      <c r="BA7513" s="41"/>
      <c r="BB7513" s="41"/>
      <c r="BC7513" s="41"/>
      <c r="BD7513" s="41"/>
      <c r="BE7513" s="41"/>
      <c r="BF7513" s="41"/>
      <c r="BG7513" s="41"/>
      <c r="BH7513" s="41"/>
      <c r="BI7513" s="41"/>
      <c r="BJ7513" s="41"/>
      <c r="BK7513" s="41"/>
      <c r="BL7513" s="41"/>
      <c r="BM7513" s="41"/>
      <c r="BN7513" s="41"/>
      <c r="BO7513" s="41"/>
      <c r="BP7513" s="108"/>
      <c r="CG7513" s="102"/>
      <c r="CI7513" s="45"/>
    </row>
    <row r="7514" spans="37:87" ht="13" customHeight="1">
      <c r="AK7514" s="114"/>
      <c r="AL7514" s="41"/>
      <c r="AM7514" s="41"/>
      <c r="AN7514" s="41"/>
      <c r="AO7514" s="41"/>
      <c r="AP7514" s="41"/>
      <c r="AQ7514" s="41"/>
      <c r="AR7514" s="41"/>
      <c r="AS7514" s="41"/>
      <c r="AT7514" s="41"/>
      <c r="AU7514" s="41"/>
      <c r="AV7514" s="41"/>
      <c r="AW7514" s="41"/>
      <c r="AX7514" s="41"/>
      <c r="AY7514" s="41"/>
      <c r="AZ7514" s="41"/>
      <c r="BA7514" s="41"/>
      <c r="BB7514" s="41"/>
      <c r="BC7514" s="41"/>
      <c r="BD7514" s="41"/>
      <c r="BE7514" s="41"/>
      <c r="BF7514" s="41"/>
      <c r="BG7514" s="41"/>
      <c r="BH7514" s="41"/>
      <c r="BI7514" s="41"/>
      <c r="BJ7514" s="41"/>
      <c r="BK7514" s="41"/>
      <c r="BL7514" s="41"/>
      <c r="BM7514" s="41"/>
      <c r="BN7514" s="41"/>
      <c r="BO7514" s="41"/>
      <c r="BP7514" s="108"/>
      <c r="CG7514" s="102"/>
      <c r="CI7514" s="45"/>
    </row>
    <row r="7515" spans="37:87" ht="13" customHeight="1">
      <c r="AK7515" s="114"/>
      <c r="AL7515" s="41"/>
      <c r="AM7515" s="41"/>
      <c r="AN7515" s="41"/>
      <c r="AO7515" s="41"/>
      <c r="AP7515" s="41"/>
      <c r="AQ7515" s="41"/>
      <c r="AR7515" s="41"/>
      <c r="AS7515" s="41"/>
      <c r="AT7515" s="41"/>
      <c r="AU7515" s="41"/>
      <c r="AV7515" s="41"/>
      <c r="AW7515" s="41"/>
      <c r="AX7515" s="41"/>
      <c r="AY7515" s="41"/>
      <c r="AZ7515" s="41"/>
      <c r="BA7515" s="41"/>
      <c r="BB7515" s="41"/>
      <c r="BC7515" s="41"/>
      <c r="BD7515" s="41"/>
      <c r="BE7515" s="41"/>
      <c r="BF7515" s="41"/>
      <c r="BG7515" s="41"/>
      <c r="BH7515" s="41"/>
      <c r="BI7515" s="41"/>
      <c r="BJ7515" s="41"/>
      <c r="BK7515" s="41"/>
      <c r="BL7515" s="41"/>
      <c r="BM7515" s="41"/>
      <c r="BN7515" s="41"/>
      <c r="BO7515" s="41"/>
      <c r="BP7515" s="108"/>
      <c r="CG7515" s="102"/>
      <c r="CI7515" s="45"/>
    </row>
    <row r="7516" spans="37:87" ht="13" customHeight="1">
      <c r="AK7516" s="114"/>
      <c r="AL7516" s="41"/>
      <c r="AM7516" s="41"/>
      <c r="AN7516" s="41"/>
      <c r="AO7516" s="41"/>
      <c r="AP7516" s="41"/>
      <c r="AQ7516" s="41"/>
      <c r="AR7516" s="41"/>
      <c r="AS7516" s="41"/>
      <c r="AT7516" s="41"/>
      <c r="AU7516" s="41"/>
      <c r="AV7516" s="41"/>
      <c r="AW7516" s="41"/>
      <c r="AX7516" s="41"/>
      <c r="AY7516" s="41"/>
      <c r="AZ7516" s="41"/>
      <c r="BA7516" s="41"/>
      <c r="BB7516" s="41"/>
      <c r="BC7516" s="41"/>
      <c r="BD7516" s="41"/>
      <c r="BE7516" s="41"/>
      <c r="BF7516" s="41"/>
      <c r="BG7516" s="41"/>
      <c r="BH7516" s="41"/>
      <c r="BI7516" s="41"/>
      <c r="BJ7516" s="41"/>
      <c r="BK7516" s="41"/>
      <c r="BL7516" s="41"/>
      <c r="BM7516" s="41"/>
      <c r="BN7516" s="41"/>
      <c r="BO7516" s="41"/>
      <c r="BP7516" s="108"/>
      <c r="CG7516" s="102"/>
      <c r="CI7516" s="45"/>
    </row>
    <row r="7517" spans="37:87" ht="13" customHeight="1">
      <c r="AK7517" s="114"/>
      <c r="AL7517" s="41"/>
      <c r="AM7517" s="41"/>
      <c r="AN7517" s="41"/>
      <c r="AO7517" s="41"/>
      <c r="AP7517" s="41"/>
      <c r="AQ7517" s="41"/>
      <c r="AR7517" s="41"/>
      <c r="AS7517" s="41"/>
      <c r="AT7517" s="41"/>
      <c r="AU7517" s="41"/>
      <c r="AV7517" s="41"/>
      <c r="AW7517" s="41"/>
      <c r="AX7517" s="41"/>
      <c r="AY7517" s="41"/>
      <c r="AZ7517" s="41"/>
      <c r="BA7517" s="41"/>
      <c r="BB7517" s="41"/>
      <c r="BC7517" s="41"/>
      <c r="BD7517" s="41"/>
      <c r="BE7517" s="41"/>
      <c r="BF7517" s="41"/>
      <c r="BG7517" s="41"/>
      <c r="BH7517" s="41"/>
      <c r="BI7517" s="41"/>
      <c r="BJ7517" s="41"/>
      <c r="BK7517" s="41"/>
      <c r="BL7517" s="41"/>
      <c r="BM7517" s="41"/>
      <c r="BN7517" s="41"/>
      <c r="BO7517" s="41"/>
      <c r="BP7517" s="108"/>
      <c r="CG7517" s="102"/>
      <c r="CI7517" s="45"/>
    </row>
    <row r="7518" spans="37:87" ht="13" customHeight="1">
      <c r="AK7518" s="114"/>
      <c r="AL7518" s="41"/>
      <c r="AM7518" s="41"/>
      <c r="AN7518" s="41"/>
      <c r="AO7518" s="41"/>
      <c r="AP7518" s="41"/>
      <c r="AQ7518" s="41"/>
      <c r="AR7518" s="41"/>
      <c r="AS7518" s="41"/>
      <c r="AT7518" s="41"/>
      <c r="AU7518" s="41"/>
      <c r="AV7518" s="41"/>
      <c r="AW7518" s="41"/>
      <c r="AX7518" s="41"/>
      <c r="AY7518" s="41"/>
      <c r="AZ7518" s="41"/>
      <c r="BA7518" s="41"/>
      <c r="BB7518" s="41"/>
      <c r="BC7518" s="41"/>
      <c r="BD7518" s="41"/>
      <c r="BE7518" s="41"/>
      <c r="BF7518" s="41"/>
      <c r="BG7518" s="41"/>
      <c r="BH7518" s="41"/>
      <c r="BI7518" s="41"/>
      <c r="BJ7518" s="41"/>
      <c r="BK7518" s="41"/>
      <c r="BL7518" s="41"/>
      <c r="BM7518" s="41"/>
      <c r="BN7518" s="41"/>
      <c r="BO7518" s="41"/>
      <c r="BP7518" s="108"/>
      <c r="CG7518" s="102"/>
      <c r="CI7518" s="45"/>
    </row>
    <row r="7519" spans="37:87" ht="13" customHeight="1">
      <c r="AK7519" s="114"/>
      <c r="AL7519" s="41"/>
      <c r="AM7519" s="41"/>
      <c r="AN7519" s="41"/>
      <c r="AO7519" s="41"/>
      <c r="AP7519" s="41"/>
      <c r="AQ7519" s="41"/>
      <c r="AR7519" s="41"/>
      <c r="AS7519" s="41"/>
      <c r="AT7519" s="41"/>
      <c r="AU7519" s="41"/>
      <c r="AV7519" s="41"/>
      <c r="AW7519" s="41"/>
      <c r="AX7519" s="41"/>
      <c r="AY7519" s="41"/>
      <c r="AZ7519" s="41"/>
      <c r="BA7519" s="41"/>
      <c r="BB7519" s="41"/>
      <c r="BC7519" s="41"/>
      <c r="BD7519" s="41"/>
      <c r="BE7519" s="41"/>
      <c r="BF7519" s="41"/>
      <c r="BG7519" s="41"/>
      <c r="BH7519" s="41"/>
      <c r="BI7519" s="41"/>
      <c r="BJ7519" s="41"/>
      <c r="BK7519" s="41"/>
      <c r="BL7519" s="41"/>
      <c r="BM7519" s="41"/>
      <c r="BN7519" s="41"/>
      <c r="BO7519" s="41"/>
      <c r="BP7519" s="108"/>
      <c r="CG7519" s="102"/>
      <c r="CI7519" s="45"/>
    </row>
    <row r="7520" spans="37:87" ht="13" customHeight="1">
      <c r="AK7520" s="114"/>
      <c r="AL7520" s="41"/>
      <c r="AM7520" s="41"/>
      <c r="AN7520" s="41"/>
      <c r="AO7520" s="41"/>
      <c r="AP7520" s="41"/>
      <c r="AQ7520" s="41"/>
      <c r="AR7520" s="41"/>
      <c r="AS7520" s="41"/>
      <c r="AT7520" s="41"/>
      <c r="AU7520" s="41"/>
      <c r="AV7520" s="41"/>
      <c r="AW7520" s="41"/>
      <c r="AX7520" s="41"/>
      <c r="AY7520" s="41"/>
      <c r="AZ7520" s="41"/>
      <c r="BA7520" s="41"/>
      <c r="BB7520" s="41"/>
      <c r="BC7520" s="41"/>
      <c r="BD7520" s="41"/>
      <c r="BE7520" s="41"/>
      <c r="BF7520" s="41"/>
      <c r="BG7520" s="41"/>
      <c r="BH7520" s="41"/>
      <c r="BI7520" s="41"/>
      <c r="BJ7520" s="41"/>
      <c r="BK7520" s="41"/>
      <c r="BL7520" s="41"/>
      <c r="BM7520" s="41"/>
      <c r="BN7520" s="41"/>
      <c r="BO7520" s="41"/>
      <c r="BP7520" s="108"/>
      <c r="CG7520" s="102"/>
      <c r="CI7520" s="45"/>
    </row>
    <row r="7521" spans="37:87" ht="13" customHeight="1">
      <c r="AK7521" s="114"/>
      <c r="AL7521" s="41"/>
      <c r="AM7521" s="41"/>
      <c r="AN7521" s="41"/>
      <c r="AO7521" s="41"/>
      <c r="AP7521" s="41"/>
      <c r="AQ7521" s="41"/>
      <c r="AR7521" s="41"/>
      <c r="AS7521" s="41"/>
      <c r="AT7521" s="41"/>
      <c r="AU7521" s="41"/>
      <c r="AV7521" s="41"/>
      <c r="AW7521" s="41"/>
      <c r="AX7521" s="41"/>
      <c r="AY7521" s="41"/>
      <c r="AZ7521" s="41"/>
      <c r="BA7521" s="41"/>
      <c r="BB7521" s="41"/>
      <c r="BC7521" s="41"/>
      <c r="BD7521" s="41"/>
      <c r="BE7521" s="41"/>
      <c r="BF7521" s="41"/>
      <c r="BG7521" s="41"/>
      <c r="BH7521" s="41"/>
      <c r="BI7521" s="41"/>
      <c r="BJ7521" s="41"/>
      <c r="BK7521" s="41"/>
      <c r="BL7521" s="41"/>
      <c r="BM7521" s="41"/>
      <c r="BN7521" s="41"/>
      <c r="BO7521" s="41"/>
      <c r="BP7521" s="108"/>
      <c r="CG7521" s="102"/>
      <c r="CI7521" s="45"/>
    </row>
    <row r="7522" spans="37:87" ht="13" customHeight="1">
      <c r="AK7522" s="114"/>
      <c r="AL7522" s="41"/>
      <c r="AM7522" s="41"/>
      <c r="AN7522" s="41"/>
      <c r="AO7522" s="41"/>
      <c r="AP7522" s="41"/>
      <c r="AQ7522" s="41"/>
      <c r="AR7522" s="41"/>
      <c r="AS7522" s="41"/>
      <c r="AT7522" s="41"/>
      <c r="AU7522" s="41"/>
      <c r="AV7522" s="41"/>
      <c r="AW7522" s="41"/>
      <c r="AX7522" s="41"/>
      <c r="AY7522" s="41"/>
      <c r="AZ7522" s="41"/>
      <c r="BA7522" s="41"/>
      <c r="BB7522" s="41"/>
      <c r="BC7522" s="41"/>
      <c r="BD7522" s="41"/>
      <c r="BE7522" s="41"/>
      <c r="BF7522" s="41"/>
      <c r="BG7522" s="41"/>
      <c r="BH7522" s="41"/>
      <c r="BI7522" s="41"/>
      <c r="BJ7522" s="41"/>
      <c r="BK7522" s="41"/>
      <c r="BL7522" s="41"/>
      <c r="BM7522" s="41"/>
      <c r="BN7522" s="41"/>
      <c r="BO7522" s="41"/>
      <c r="BP7522" s="108"/>
      <c r="CG7522" s="102"/>
      <c r="CI7522" s="45"/>
    </row>
    <row r="7523" spans="37:87" ht="13" customHeight="1">
      <c r="AK7523" s="114"/>
      <c r="AL7523" s="41"/>
      <c r="AM7523" s="41"/>
      <c r="AN7523" s="41"/>
      <c r="AO7523" s="41"/>
      <c r="AP7523" s="41"/>
      <c r="AQ7523" s="41"/>
      <c r="AR7523" s="41"/>
      <c r="AS7523" s="41"/>
      <c r="AT7523" s="41"/>
      <c r="AU7523" s="41"/>
      <c r="AV7523" s="41"/>
      <c r="AW7523" s="41"/>
      <c r="AX7523" s="41"/>
      <c r="AY7523" s="41"/>
      <c r="AZ7523" s="41"/>
      <c r="BA7523" s="41"/>
      <c r="BB7523" s="41"/>
      <c r="BC7523" s="41"/>
      <c r="BD7523" s="41"/>
      <c r="BE7523" s="41"/>
      <c r="BF7523" s="41"/>
      <c r="BG7523" s="41"/>
      <c r="BH7523" s="41"/>
      <c r="BI7523" s="41"/>
      <c r="BJ7523" s="41"/>
      <c r="BK7523" s="41"/>
      <c r="BL7523" s="41"/>
      <c r="BM7523" s="41"/>
      <c r="BN7523" s="41"/>
      <c r="BO7523" s="41"/>
      <c r="BP7523" s="108"/>
      <c r="CG7523" s="102"/>
      <c r="CI7523" s="45"/>
    </row>
    <row r="7524" spans="37:87" ht="13" customHeight="1">
      <c r="AK7524" s="114"/>
      <c r="AL7524" s="41"/>
      <c r="AM7524" s="41"/>
      <c r="AN7524" s="41"/>
      <c r="AO7524" s="41"/>
      <c r="AP7524" s="41"/>
      <c r="AQ7524" s="41"/>
      <c r="AR7524" s="41"/>
      <c r="AS7524" s="41"/>
      <c r="AT7524" s="41"/>
      <c r="AU7524" s="41"/>
      <c r="AV7524" s="41"/>
      <c r="AW7524" s="41"/>
      <c r="AX7524" s="41"/>
      <c r="AY7524" s="41"/>
      <c r="AZ7524" s="41"/>
      <c r="BA7524" s="41"/>
      <c r="BB7524" s="41"/>
      <c r="BC7524" s="41"/>
      <c r="BD7524" s="41"/>
      <c r="BE7524" s="41"/>
      <c r="BF7524" s="41"/>
      <c r="BG7524" s="41"/>
      <c r="BH7524" s="41"/>
      <c r="BI7524" s="41"/>
      <c r="BJ7524" s="41"/>
      <c r="BK7524" s="41"/>
      <c r="BL7524" s="41"/>
      <c r="BM7524" s="41"/>
      <c r="BN7524" s="41"/>
      <c r="BO7524" s="41"/>
      <c r="BP7524" s="108"/>
      <c r="CG7524" s="102"/>
      <c r="CI7524" s="45"/>
    </row>
    <row r="7525" spans="37:87" ht="13" customHeight="1">
      <c r="AK7525" s="114"/>
      <c r="AL7525" s="41"/>
      <c r="AM7525" s="41"/>
      <c r="AN7525" s="41"/>
      <c r="AO7525" s="41"/>
      <c r="AP7525" s="41"/>
      <c r="AQ7525" s="41"/>
      <c r="AR7525" s="41"/>
      <c r="AS7525" s="41"/>
      <c r="AT7525" s="41"/>
      <c r="AU7525" s="41"/>
      <c r="AV7525" s="41"/>
      <c r="AW7525" s="41"/>
      <c r="AX7525" s="41"/>
      <c r="AY7525" s="41"/>
      <c r="AZ7525" s="41"/>
      <c r="BA7525" s="41"/>
      <c r="BB7525" s="41"/>
      <c r="BC7525" s="41"/>
      <c r="BD7525" s="41"/>
      <c r="BE7525" s="41"/>
      <c r="BF7525" s="41"/>
      <c r="BG7525" s="41"/>
      <c r="BH7525" s="41"/>
      <c r="BI7525" s="41"/>
      <c r="BJ7525" s="41"/>
      <c r="BK7525" s="41"/>
      <c r="BL7525" s="41"/>
      <c r="BM7525" s="41"/>
      <c r="BN7525" s="41"/>
      <c r="BO7525" s="41"/>
      <c r="BP7525" s="108"/>
      <c r="CG7525" s="102"/>
      <c r="CI7525" s="45"/>
    </row>
    <row r="7526" spans="37:87" ht="13" customHeight="1">
      <c r="AK7526" s="114"/>
      <c r="AL7526" s="41"/>
      <c r="AM7526" s="41"/>
      <c r="AN7526" s="41"/>
      <c r="AO7526" s="41"/>
      <c r="AP7526" s="41"/>
      <c r="AQ7526" s="41"/>
      <c r="AR7526" s="41"/>
      <c r="AS7526" s="41"/>
      <c r="AT7526" s="41"/>
      <c r="AU7526" s="41"/>
      <c r="AV7526" s="41"/>
      <c r="AW7526" s="41"/>
      <c r="AX7526" s="41"/>
      <c r="AY7526" s="41"/>
      <c r="AZ7526" s="41"/>
      <c r="BA7526" s="41"/>
      <c r="BB7526" s="41"/>
      <c r="BC7526" s="41"/>
      <c r="BD7526" s="41"/>
      <c r="BE7526" s="41"/>
      <c r="BF7526" s="41"/>
      <c r="BG7526" s="41"/>
      <c r="BH7526" s="41"/>
      <c r="BI7526" s="41"/>
      <c r="BJ7526" s="41"/>
      <c r="BK7526" s="41"/>
      <c r="BL7526" s="41"/>
      <c r="BM7526" s="41"/>
      <c r="BN7526" s="41"/>
      <c r="BO7526" s="41"/>
      <c r="BP7526" s="108"/>
      <c r="CG7526" s="102"/>
      <c r="CI7526" s="45"/>
    </row>
    <row r="7527" spans="37:87" ht="13" customHeight="1">
      <c r="AK7527" s="114"/>
      <c r="AL7527" s="41"/>
      <c r="AM7527" s="41"/>
      <c r="AN7527" s="41"/>
      <c r="AO7527" s="41"/>
      <c r="AP7527" s="41"/>
      <c r="AQ7527" s="41"/>
      <c r="AR7527" s="41"/>
      <c r="AS7527" s="41"/>
      <c r="AT7527" s="41"/>
      <c r="AU7527" s="41"/>
      <c r="AV7527" s="41"/>
      <c r="AW7527" s="41"/>
      <c r="AX7527" s="41"/>
      <c r="AY7527" s="41"/>
      <c r="AZ7527" s="41"/>
      <c r="BA7527" s="41"/>
      <c r="BB7527" s="41"/>
      <c r="BC7527" s="41"/>
      <c r="BD7527" s="41"/>
      <c r="BE7527" s="41"/>
      <c r="BF7527" s="41"/>
      <c r="BG7527" s="41"/>
      <c r="BH7527" s="41"/>
      <c r="BI7527" s="41"/>
      <c r="BJ7527" s="41"/>
      <c r="BK7527" s="41"/>
      <c r="BL7527" s="41"/>
      <c r="BM7527" s="41"/>
      <c r="BN7527" s="41"/>
      <c r="BO7527" s="41"/>
      <c r="BP7527" s="108"/>
      <c r="CG7527" s="102"/>
      <c r="CI7527" s="45"/>
    </row>
    <row r="7528" spans="37:87" ht="13" customHeight="1">
      <c r="AK7528" s="114"/>
      <c r="AL7528" s="41"/>
      <c r="AM7528" s="41"/>
      <c r="AN7528" s="41"/>
      <c r="AO7528" s="41"/>
      <c r="AP7528" s="41"/>
      <c r="AQ7528" s="41"/>
      <c r="AR7528" s="41"/>
      <c r="AS7528" s="41"/>
      <c r="AT7528" s="41"/>
      <c r="AU7528" s="41"/>
      <c r="AV7528" s="41"/>
      <c r="AW7528" s="41"/>
      <c r="AX7528" s="41"/>
      <c r="AY7528" s="41"/>
      <c r="AZ7528" s="41"/>
      <c r="BA7528" s="41"/>
      <c r="BB7528" s="41"/>
      <c r="BC7528" s="41"/>
      <c r="BD7528" s="41"/>
      <c r="BE7528" s="41"/>
      <c r="BF7528" s="41"/>
      <c r="BG7528" s="41"/>
      <c r="BH7528" s="41"/>
      <c r="BI7528" s="41"/>
      <c r="BJ7528" s="41"/>
      <c r="BK7528" s="41"/>
      <c r="BL7528" s="41"/>
      <c r="BM7528" s="41"/>
      <c r="BN7528" s="41"/>
      <c r="BO7528" s="41"/>
      <c r="BP7528" s="108"/>
      <c r="CG7528" s="102"/>
      <c r="CI7528" s="45"/>
    </row>
    <row r="7529" spans="37:87" ht="13" customHeight="1">
      <c r="AK7529" s="114"/>
      <c r="AL7529" s="41"/>
      <c r="AM7529" s="41"/>
      <c r="AN7529" s="41"/>
      <c r="AO7529" s="41"/>
      <c r="AP7529" s="41"/>
      <c r="AQ7529" s="41"/>
      <c r="AR7529" s="41"/>
      <c r="AS7529" s="41"/>
      <c r="AT7529" s="41"/>
      <c r="AU7529" s="41"/>
      <c r="AV7529" s="41"/>
      <c r="AW7529" s="41"/>
      <c r="AX7529" s="41"/>
      <c r="AY7529" s="41"/>
      <c r="AZ7529" s="41"/>
      <c r="BA7529" s="41"/>
      <c r="BB7529" s="41"/>
      <c r="BC7529" s="41"/>
      <c r="BD7529" s="41"/>
      <c r="BE7529" s="41"/>
      <c r="BF7529" s="41"/>
      <c r="BG7529" s="41"/>
      <c r="BH7529" s="41"/>
      <c r="BI7529" s="41"/>
      <c r="BJ7529" s="41"/>
      <c r="BK7529" s="41"/>
      <c r="BL7529" s="41"/>
      <c r="BM7529" s="41"/>
      <c r="BN7529" s="41"/>
      <c r="BO7529" s="41"/>
      <c r="BP7529" s="108"/>
      <c r="CG7529" s="102"/>
      <c r="CI7529" s="45"/>
    </row>
    <row r="7530" spans="37:87" ht="13" customHeight="1">
      <c r="AK7530" s="114"/>
      <c r="AL7530" s="41"/>
      <c r="AM7530" s="41"/>
      <c r="AN7530" s="41"/>
      <c r="AO7530" s="41"/>
      <c r="AP7530" s="41"/>
      <c r="AQ7530" s="41"/>
      <c r="AR7530" s="41"/>
      <c r="AS7530" s="41"/>
      <c r="AT7530" s="41"/>
      <c r="AU7530" s="41"/>
      <c r="AV7530" s="41"/>
      <c r="AW7530" s="41"/>
      <c r="AX7530" s="41"/>
      <c r="AY7530" s="41"/>
      <c r="AZ7530" s="41"/>
      <c r="BA7530" s="41"/>
      <c r="BB7530" s="41"/>
      <c r="BC7530" s="41"/>
      <c r="BD7530" s="41"/>
      <c r="BE7530" s="41"/>
      <c r="BF7530" s="41"/>
      <c r="BG7530" s="41"/>
      <c r="BH7530" s="41"/>
      <c r="BI7530" s="41"/>
      <c r="BJ7530" s="41"/>
      <c r="BK7530" s="41"/>
      <c r="BL7530" s="41"/>
      <c r="BM7530" s="41"/>
      <c r="BN7530" s="41"/>
      <c r="BO7530" s="41"/>
      <c r="BP7530" s="108"/>
      <c r="CG7530" s="102"/>
      <c r="CI7530" s="45"/>
    </row>
    <row r="7531" spans="37:87" ht="13" customHeight="1">
      <c r="AK7531" s="114"/>
      <c r="AL7531" s="41"/>
      <c r="AM7531" s="41"/>
      <c r="AN7531" s="41"/>
      <c r="AO7531" s="41"/>
      <c r="AP7531" s="41"/>
      <c r="AQ7531" s="41"/>
      <c r="AR7531" s="41"/>
      <c r="AS7531" s="41"/>
      <c r="AT7531" s="41"/>
      <c r="AU7531" s="41"/>
      <c r="AV7531" s="41"/>
      <c r="AW7531" s="41"/>
      <c r="AX7531" s="41"/>
      <c r="AY7531" s="41"/>
      <c r="AZ7531" s="41"/>
      <c r="BA7531" s="41"/>
      <c r="BB7531" s="41"/>
      <c r="BC7531" s="41"/>
      <c r="BD7531" s="41"/>
      <c r="BE7531" s="41"/>
      <c r="BF7531" s="41"/>
      <c r="BG7531" s="41"/>
      <c r="BH7531" s="41"/>
      <c r="BI7531" s="41"/>
      <c r="BJ7531" s="41"/>
      <c r="BK7531" s="41"/>
      <c r="BL7531" s="41"/>
      <c r="BM7531" s="41"/>
      <c r="BN7531" s="41"/>
      <c r="BO7531" s="41"/>
      <c r="BP7531" s="108"/>
      <c r="CG7531" s="102"/>
      <c r="CI7531" s="45"/>
    </row>
    <row r="7532" spans="37:87" ht="13" customHeight="1">
      <c r="AK7532" s="114"/>
      <c r="AL7532" s="41"/>
      <c r="AM7532" s="41"/>
      <c r="AN7532" s="41"/>
      <c r="AO7532" s="41"/>
      <c r="AP7532" s="41"/>
      <c r="AQ7532" s="41"/>
      <c r="AR7532" s="41"/>
      <c r="AS7532" s="41"/>
      <c r="AT7532" s="41"/>
      <c r="AU7532" s="41"/>
      <c r="AV7532" s="41"/>
      <c r="AW7532" s="41"/>
      <c r="AX7532" s="41"/>
      <c r="AY7532" s="41"/>
      <c r="AZ7532" s="41"/>
      <c r="BA7532" s="41"/>
      <c r="BB7532" s="41"/>
      <c r="BC7532" s="41"/>
      <c r="BD7532" s="41"/>
      <c r="BE7532" s="41"/>
      <c r="BF7532" s="41"/>
      <c r="BG7532" s="41"/>
      <c r="BH7532" s="41"/>
      <c r="BI7532" s="41"/>
      <c r="BJ7532" s="41"/>
      <c r="BK7532" s="41"/>
      <c r="BL7532" s="41"/>
      <c r="BM7532" s="41"/>
      <c r="BN7532" s="41"/>
      <c r="BO7532" s="41"/>
      <c r="BP7532" s="108"/>
      <c r="CG7532" s="102"/>
      <c r="CI7532" s="45"/>
    </row>
    <row r="7533" spans="37:87" ht="13" customHeight="1">
      <c r="AK7533" s="114"/>
      <c r="AL7533" s="41"/>
      <c r="AM7533" s="41"/>
      <c r="AN7533" s="41"/>
      <c r="AO7533" s="41"/>
      <c r="AP7533" s="41"/>
      <c r="AQ7533" s="41"/>
      <c r="AR7533" s="41"/>
      <c r="AS7533" s="41"/>
      <c r="AT7533" s="41"/>
      <c r="AU7533" s="41"/>
      <c r="AV7533" s="41"/>
      <c r="AW7533" s="41"/>
      <c r="AX7533" s="41"/>
      <c r="AY7533" s="41"/>
      <c r="AZ7533" s="41"/>
      <c r="BA7533" s="41"/>
      <c r="BB7533" s="41"/>
      <c r="BC7533" s="41"/>
      <c r="BD7533" s="41"/>
      <c r="BE7533" s="41"/>
      <c r="BF7533" s="41"/>
      <c r="BG7533" s="41"/>
      <c r="BH7533" s="41"/>
      <c r="BI7533" s="41"/>
      <c r="BJ7533" s="41"/>
      <c r="BK7533" s="41"/>
      <c r="BL7533" s="41"/>
      <c r="BM7533" s="41"/>
      <c r="BN7533" s="41"/>
      <c r="BO7533" s="41"/>
      <c r="BP7533" s="108"/>
      <c r="CG7533" s="102"/>
      <c r="CI7533" s="45"/>
    </row>
    <row r="7534" spans="37:87" ht="13" customHeight="1">
      <c r="AK7534" s="114"/>
      <c r="AL7534" s="41"/>
      <c r="AM7534" s="41"/>
      <c r="AN7534" s="41"/>
      <c r="AO7534" s="41"/>
      <c r="AP7534" s="41"/>
      <c r="AQ7534" s="41"/>
      <c r="AR7534" s="41"/>
      <c r="AS7534" s="41"/>
      <c r="AT7534" s="41"/>
      <c r="AU7534" s="41"/>
      <c r="AV7534" s="41"/>
      <c r="AW7534" s="41"/>
      <c r="AX7534" s="41"/>
      <c r="AY7534" s="41"/>
      <c r="AZ7534" s="41"/>
      <c r="BA7534" s="41"/>
      <c r="BB7534" s="41"/>
      <c r="BC7534" s="41"/>
      <c r="BD7534" s="41"/>
      <c r="BE7534" s="41"/>
      <c r="BF7534" s="41"/>
      <c r="BG7534" s="41"/>
      <c r="BH7534" s="41"/>
      <c r="BI7534" s="41"/>
      <c r="BJ7534" s="41"/>
      <c r="BK7534" s="41"/>
      <c r="BL7534" s="41"/>
      <c r="BM7534" s="41"/>
      <c r="BN7534" s="41"/>
      <c r="BO7534" s="41"/>
      <c r="BP7534" s="108"/>
      <c r="CG7534" s="102"/>
      <c r="CI7534" s="45"/>
    </row>
    <row r="7535" spans="37:87" ht="13" customHeight="1">
      <c r="AK7535" s="114"/>
      <c r="AL7535" s="41"/>
      <c r="AM7535" s="41"/>
      <c r="AN7535" s="41"/>
      <c r="AO7535" s="41"/>
      <c r="AP7535" s="41"/>
      <c r="AQ7535" s="41"/>
      <c r="AR7535" s="41"/>
      <c r="AS7535" s="41"/>
      <c r="AT7535" s="41"/>
      <c r="AU7535" s="41"/>
      <c r="AV7535" s="41"/>
      <c r="AW7535" s="41"/>
      <c r="AX7535" s="41"/>
      <c r="AY7535" s="41"/>
      <c r="AZ7535" s="41"/>
      <c r="BA7535" s="41"/>
      <c r="BB7535" s="41"/>
      <c r="BC7535" s="41"/>
      <c r="BD7535" s="41"/>
      <c r="BE7535" s="41"/>
      <c r="BF7535" s="41"/>
      <c r="BG7535" s="41"/>
      <c r="BH7535" s="41"/>
      <c r="BI7535" s="41"/>
      <c r="BJ7535" s="41"/>
      <c r="BK7535" s="41"/>
      <c r="BL7535" s="41"/>
      <c r="BM7535" s="41"/>
      <c r="BN7535" s="41"/>
      <c r="BO7535" s="41"/>
      <c r="BP7535" s="108"/>
      <c r="CG7535" s="102"/>
      <c r="CI7535" s="45"/>
    </row>
    <row r="7536" spans="37:87" ht="13" customHeight="1">
      <c r="AK7536" s="114"/>
      <c r="AL7536" s="41"/>
      <c r="AM7536" s="41"/>
      <c r="AN7536" s="41"/>
      <c r="AO7536" s="41"/>
      <c r="AP7536" s="41"/>
      <c r="AQ7536" s="41"/>
      <c r="AR7536" s="41"/>
      <c r="AS7536" s="41"/>
      <c r="AT7536" s="41"/>
      <c r="AU7536" s="41"/>
      <c r="AV7536" s="41"/>
      <c r="AW7536" s="41"/>
      <c r="AX7536" s="41"/>
      <c r="AY7536" s="41"/>
      <c r="AZ7536" s="41"/>
      <c r="BA7536" s="41"/>
      <c r="BB7536" s="41"/>
      <c r="BC7536" s="41"/>
      <c r="BD7536" s="41"/>
      <c r="BE7536" s="41"/>
      <c r="BF7536" s="41"/>
      <c r="BG7536" s="41"/>
      <c r="BH7536" s="41"/>
      <c r="BI7536" s="41"/>
      <c r="BJ7536" s="41"/>
      <c r="BK7536" s="41"/>
      <c r="BL7536" s="41"/>
      <c r="BM7536" s="41"/>
      <c r="BN7536" s="41"/>
      <c r="BO7536" s="41"/>
      <c r="BP7536" s="108"/>
      <c r="CG7536" s="102"/>
      <c r="CI7536" s="45"/>
    </row>
    <row r="7537" spans="37:87" ht="13" customHeight="1">
      <c r="AK7537" s="114"/>
      <c r="AL7537" s="41"/>
      <c r="AM7537" s="41"/>
      <c r="AN7537" s="41"/>
      <c r="AO7537" s="41"/>
      <c r="AP7537" s="41"/>
      <c r="AQ7537" s="41"/>
      <c r="AR7537" s="41"/>
      <c r="AS7537" s="41"/>
      <c r="AT7537" s="41"/>
      <c r="AU7537" s="41"/>
      <c r="AV7537" s="41"/>
      <c r="AW7537" s="41"/>
      <c r="AX7537" s="41"/>
      <c r="AY7537" s="41"/>
      <c r="AZ7537" s="41"/>
      <c r="BA7537" s="41"/>
      <c r="BB7537" s="41"/>
      <c r="BC7537" s="41"/>
      <c r="BD7537" s="41"/>
      <c r="BE7537" s="41"/>
      <c r="BF7537" s="41"/>
      <c r="BG7537" s="41"/>
      <c r="BH7537" s="41"/>
      <c r="BI7537" s="41"/>
      <c r="BJ7537" s="41"/>
      <c r="BK7537" s="41"/>
      <c r="BL7537" s="41"/>
      <c r="BM7537" s="41"/>
      <c r="BN7537" s="41"/>
      <c r="BO7537" s="41"/>
      <c r="BP7537" s="108"/>
      <c r="CG7537" s="102"/>
      <c r="CI7537" s="45"/>
    </row>
    <row r="7538" spans="37:87" ht="13" customHeight="1">
      <c r="AK7538" s="114"/>
      <c r="AL7538" s="41"/>
      <c r="AM7538" s="41"/>
      <c r="AN7538" s="41"/>
      <c r="AO7538" s="41"/>
      <c r="AP7538" s="41"/>
      <c r="AQ7538" s="41"/>
      <c r="AR7538" s="41"/>
      <c r="AS7538" s="41"/>
      <c r="AT7538" s="41"/>
      <c r="AU7538" s="41"/>
      <c r="AV7538" s="41"/>
      <c r="AW7538" s="41"/>
      <c r="AX7538" s="41"/>
      <c r="AY7538" s="41"/>
      <c r="AZ7538" s="41"/>
      <c r="BA7538" s="41"/>
      <c r="BB7538" s="41"/>
      <c r="BC7538" s="41"/>
      <c r="BD7538" s="41"/>
      <c r="BE7538" s="41"/>
      <c r="BF7538" s="41"/>
      <c r="BG7538" s="41"/>
      <c r="BH7538" s="41"/>
      <c r="BI7538" s="41"/>
      <c r="BJ7538" s="41"/>
      <c r="BK7538" s="41"/>
      <c r="BL7538" s="41"/>
      <c r="BM7538" s="41"/>
      <c r="BN7538" s="41"/>
      <c r="BO7538" s="41"/>
      <c r="BP7538" s="108"/>
      <c r="CG7538" s="102"/>
      <c r="CI7538" s="45"/>
    </row>
    <row r="7539" spans="37:87" ht="13" customHeight="1">
      <c r="AK7539" s="114"/>
      <c r="AL7539" s="41"/>
      <c r="AM7539" s="41"/>
      <c r="AN7539" s="41"/>
      <c r="AO7539" s="41"/>
      <c r="AP7539" s="41"/>
      <c r="AQ7539" s="41"/>
      <c r="AR7539" s="41"/>
      <c r="AS7539" s="41"/>
      <c r="AT7539" s="41"/>
      <c r="AU7539" s="41"/>
      <c r="AV7539" s="41"/>
      <c r="AW7539" s="41"/>
      <c r="AX7539" s="41"/>
      <c r="AY7539" s="41"/>
      <c r="AZ7539" s="41"/>
      <c r="BA7539" s="41"/>
      <c r="BB7539" s="41"/>
      <c r="BC7539" s="41"/>
      <c r="BD7539" s="41"/>
      <c r="BE7539" s="41"/>
      <c r="BF7539" s="41"/>
      <c r="BG7539" s="41"/>
      <c r="BH7539" s="41"/>
      <c r="BI7539" s="41"/>
      <c r="BJ7539" s="41"/>
      <c r="BK7539" s="41"/>
      <c r="BL7539" s="41"/>
      <c r="BM7539" s="41"/>
      <c r="BN7539" s="41"/>
      <c r="BO7539" s="41"/>
      <c r="BP7539" s="108"/>
      <c r="CG7539" s="102"/>
      <c r="CI7539" s="45"/>
    </row>
    <row r="7540" spans="37:87" ht="13" customHeight="1">
      <c r="AK7540" s="114"/>
      <c r="AL7540" s="41"/>
      <c r="AM7540" s="41"/>
      <c r="AN7540" s="41"/>
      <c r="AO7540" s="41"/>
      <c r="AP7540" s="41"/>
      <c r="AQ7540" s="41"/>
      <c r="AR7540" s="41"/>
      <c r="AS7540" s="41"/>
      <c r="AT7540" s="41"/>
      <c r="AU7540" s="41"/>
      <c r="AV7540" s="41"/>
      <c r="AW7540" s="41"/>
      <c r="AX7540" s="41"/>
      <c r="AY7540" s="41"/>
      <c r="AZ7540" s="41"/>
      <c r="BA7540" s="41"/>
      <c r="BB7540" s="41"/>
      <c r="BC7540" s="41"/>
      <c r="BD7540" s="41"/>
      <c r="BE7540" s="41"/>
      <c r="BF7540" s="41"/>
      <c r="BG7540" s="41"/>
      <c r="BH7540" s="41"/>
      <c r="BI7540" s="41"/>
      <c r="BJ7540" s="41"/>
      <c r="BK7540" s="41"/>
      <c r="BL7540" s="41"/>
      <c r="BM7540" s="41"/>
      <c r="BN7540" s="41"/>
      <c r="BO7540" s="41"/>
      <c r="BP7540" s="108"/>
      <c r="CG7540" s="102"/>
      <c r="CI7540" s="45"/>
    </row>
    <row r="7541" spans="37:87" ht="13" customHeight="1">
      <c r="AK7541" s="114"/>
      <c r="AL7541" s="41"/>
      <c r="AM7541" s="41"/>
      <c r="AN7541" s="41"/>
      <c r="AO7541" s="41"/>
      <c r="AP7541" s="41"/>
      <c r="AQ7541" s="41"/>
      <c r="AR7541" s="41"/>
      <c r="AS7541" s="41"/>
      <c r="AT7541" s="41"/>
      <c r="AU7541" s="41"/>
      <c r="AV7541" s="41"/>
      <c r="AW7541" s="41"/>
      <c r="AX7541" s="41"/>
      <c r="AY7541" s="41"/>
      <c r="AZ7541" s="41"/>
      <c r="BA7541" s="41"/>
      <c r="BB7541" s="41"/>
      <c r="BC7541" s="41"/>
      <c r="BD7541" s="41"/>
      <c r="BE7541" s="41"/>
      <c r="BF7541" s="41"/>
      <c r="BG7541" s="41"/>
      <c r="BH7541" s="41"/>
      <c r="BI7541" s="41"/>
      <c r="BJ7541" s="41"/>
      <c r="BK7541" s="41"/>
      <c r="BL7541" s="41"/>
      <c r="BM7541" s="41"/>
      <c r="BN7541" s="41"/>
      <c r="BO7541" s="41"/>
      <c r="BP7541" s="108"/>
      <c r="CG7541" s="102"/>
      <c r="CI7541" s="45"/>
    </row>
    <row r="7542" spans="37:87" ht="13" customHeight="1">
      <c r="AK7542" s="114"/>
      <c r="AL7542" s="41"/>
      <c r="AM7542" s="41"/>
      <c r="AN7542" s="41"/>
      <c r="AO7542" s="41"/>
      <c r="AP7542" s="41"/>
      <c r="AQ7542" s="41"/>
      <c r="AR7542" s="41"/>
      <c r="AS7542" s="41"/>
      <c r="AT7542" s="41"/>
      <c r="AU7542" s="41"/>
      <c r="AV7542" s="41"/>
      <c r="AW7542" s="41"/>
      <c r="AX7542" s="41"/>
      <c r="AY7542" s="41"/>
      <c r="AZ7542" s="41"/>
      <c r="BA7542" s="41"/>
      <c r="BB7542" s="41"/>
      <c r="BC7542" s="41"/>
      <c r="BD7542" s="41"/>
      <c r="BE7542" s="41"/>
      <c r="BF7542" s="41"/>
      <c r="BG7542" s="41"/>
      <c r="BH7542" s="41"/>
      <c r="BI7542" s="41"/>
      <c r="BJ7542" s="41"/>
      <c r="BK7542" s="41"/>
      <c r="BL7542" s="41"/>
      <c r="BM7542" s="41"/>
      <c r="BN7542" s="41"/>
      <c r="BO7542" s="41"/>
      <c r="BP7542" s="108"/>
      <c r="CG7542" s="102"/>
      <c r="CI7542" s="45"/>
    </row>
    <row r="7543" spans="37:87" ht="13" customHeight="1">
      <c r="AK7543" s="114"/>
      <c r="AL7543" s="41"/>
      <c r="AM7543" s="41"/>
      <c r="AN7543" s="41"/>
      <c r="AO7543" s="41"/>
      <c r="AP7543" s="41"/>
      <c r="AQ7543" s="41"/>
      <c r="AR7543" s="41"/>
      <c r="AS7543" s="41"/>
      <c r="AT7543" s="41"/>
      <c r="AU7543" s="41"/>
      <c r="AV7543" s="41"/>
      <c r="AW7543" s="41"/>
      <c r="AX7543" s="41"/>
      <c r="AY7543" s="41"/>
      <c r="AZ7543" s="41"/>
      <c r="BA7543" s="41"/>
      <c r="BB7543" s="41"/>
      <c r="BC7543" s="41"/>
      <c r="BD7543" s="41"/>
      <c r="BE7543" s="41"/>
      <c r="BF7543" s="41"/>
      <c r="BG7543" s="41"/>
      <c r="BH7543" s="41"/>
      <c r="BI7543" s="41"/>
      <c r="BJ7543" s="41"/>
      <c r="BK7543" s="41"/>
      <c r="BL7543" s="41"/>
      <c r="BM7543" s="41"/>
      <c r="BN7543" s="41"/>
      <c r="BO7543" s="41"/>
      <c r="BP7543" s="108"/>
      <c r="CG7543" s="102"/>
      <c r="CI7543" s="45"/>
    </row>
    <row r="7544" spans="37:87" ht="13" customHeight="1">
      <c r="AK7544" s="114"/>
      <c r="AL7544" s="41"/>
      <c r="AM7544" s="41"/>
      <c r="AN7544" s="41"/>
      <c r="AO7544" s="41"/>
      <c r="AP7544" s="41"/>
      <c r="AQ7544" s="41"/>
      <c r="AR7544" s="41"/>
      <c r="AS7544" s="41"/>
      <c r="AT7544" s="41"/>
      <c r="AU7544" s="41"/>
      <c r="AV7544" s="41"/>
      <c r="AW7544" s="41"/>
      <c r="AX7544" s="41"/>
      <c r="AY7544" s="41"/>
      <c r="AZ7544" s="41"/>
      <c r="BA7544" s="41"/>
      <c r="BB7544" s="41"/>
      <c r="BC7544" s="41"/>
      <c r="BD7544" s="41"/>
      <c r="BE7544" s="41"/>
      <c r="BF7544" s="41"/>
      <c r="BG7544" s="41"/>
      <c r="BH7544" s="41"/>
      <c r="BI7544" s="41"/>
      <c r="BJ7544" s="41"/>
      <c r="BK7544" s="41"/>
      <c r="BL7544" s="41"/>
      <c r="BM7544" s="41"/>
      <c r="BN7544" s="41"/>
      <c r="BO7544" s="41"/>
      <c r="BP7544" s="108"/>
      <c r="CG7544" s="102"/>
      <c r="CI7544" s="45"/>
    </row>
    <row r="7545" spans="37:87" ht="13" customHeight="1">
      <c r="AK7545" s="114"/>
      <c r="AL7545" s="41"/>
      <c r="AM7545" s="41"/>
      <c r="AN7545" s="41"/>
      <c r="AO7545" s="41"/>
      <c r="AP7545" s="41"/>
      <c r="AQ7545" s="41"/>
      <c r="AR7545" s="41"/>
      <c r="AS7545" s="41"/>
      <c r="AT7545" s="41"/>
      <c r="AU7545" s="41"/>
      <c r="AV7545" s="41"/>
      <c r="AW7545" s="41"/>
      <c r="AX7545" s="41"/>
      <c r="AY7545" s="41"/>
      <c r="AZ7545" s="41"/>
      <c r="BA7545" s="41"/>
      <c r="BB7545" s="41"/>
      <c r="BC7545" s="41"/>
      <c r="BD7545" s="41"/>
      <c r="BE7545" s="41"/>
      <c r="BF7545" s="41"/>
      <c r="BG7545" s="41"/>
      <c r="BH7545" s="41"/>
      <c r="BI7545" s="41"/>
      <c r="BJ7545" s="41"/>
      <c r="BK7545" s="41"/>
      <c r="BL7545" s="41"/>
      <c r="BM7545" s="41"/>
      <c r="BN7545" s="41"/>
      <c r="BO7545" s="41"/>
      <c r="BP7545" s="108"/>
      <c r="CG7545" s="102"/>
      <c r="CI7545" s="45"/>
    </row>
    <row r="7546" spans="37:87" ht="13" customHeight="1">
      <c r="AK7546" s="114"/>
      <c r="AL7546" s="41"/>
      <c r="AM7546" s="41"/>
      <c r="AN7546" s="41"/>
      <c r="AO7546" s="41"/>
      <c r="AP7546" s="41"/>
      <c r="AQ7546" s="41"/>
      <c r="AR7546" s="41"/>
      <c r="AS7546" s="41"/>
      <c r="AT7546" s="41"/>
      <c r="AU7546" s="41"/>
      <c r="AV7546" s="41"/>
      <c r="AW7546" s="41"/>
      <c r="AX7546" s="41"/>
      <c r="AY7546" s="41"/>
      <c r="AZ7546" s="41"/>
      <c r="BA7546" s="41"/>
      <c r="BB7546" s="41"/>
      <c r="BC7546" s="41"/>
      <c r="BD7546" s="41"/>
      <c r="BE7546" s="41"/>
      <c r="BF7546" s="41"/>
      <c r="BG7546" s="41"/>
      <c r="BH7546" s="41"/>
      <c r="BI7546" s="41"/>
      <c r="BJ7546" s="41"/>
      <c r="BK7546" s="41"/>
      <c r="BL7546" s="41"/>
      <c r="BM7546" s="41"/>
      <c r="BN7546" s="41"/>
      <c r="BO7546" s="41"/>
      <c r="BP7546" s="108"/>
      <c r="CG7546" s="102"/>
      <c r="CI7546" s="45"/>
    </row>
    <row r="7547" spans="37:87" ht="13" customHeight="1">
      <c r="AK7547" s="114"/>
      <c r="AL7547" s="41"/>
      <c r="AM7547" s="41"/>
      <c r="AN7547" s="41"/>
      <c r="AO7547" s="41"/>
      <c r="AP7547" s="41"/>
      <c r="AQ7547" s="41"/>
      <c r="AR7547" s="41"/>
      <c r="AS7547" s="41"/>
      <c r="AT7547" s="41"/>
      <c r="AU7547" s="41"/>
      <c r="AV7547" s="41"/>
      <c r="AW7547" s="41"/>
      <c r="AX7547" s="41"/>
      <c r="AY7547" s="41"/>
      <c r="AZ7547" s="41"/>
      <c r="BA7547" s="41"/>
      <c r="BB7547" s="41"/>
      <c r="BC7547" s="41"/>
      <c r="BD7547" s="41"/>
      <c r="BE7547" s="41"/>
      <c r="BF7547" s="41"/>
      <c r="BG7547" s="41"/>
      <c r="BH7547" s="41"/>
      <c r="BI7547" s="41"/>
      <c r="BJ7547" s="41"/>
      <c r="BK7547" s="41"/>
      <c r="BL7547" s="41"/>
      <c r="BM7547" s="41"/>
      <c r="BN7547" s="41"/>
      <c r="BO7547" s="41"/>
      <c r="BP7547" s="108"/>
      <c r="CG7547" s="102"/>
      <c r="CI7547" s="45"/>
    </row>
    <row r="7548" spans="37:87" ht="13" customHeight="1">
      <c r="AK7548" s="114"/>
      <c r="AL7548" s="41"/>
      <c r="AM7548" s="41"/>
      <c r="AN7548" s="41"/>
      <c r="AO7548" s="41"/>
      <c r="AP7548" s="41"/>
      <c r="AQ7548" s="41"/>
      <c r="AR7548" s="41"/>
      <c r="AS7548" s="41"/>
      <c r="AT7548" s="41"/>
      <c r="AU7548" s="41"/>
      <c r="AV7548" s="41"/>
      <c r="AW7548" s="41"/>
      <c r="AX7548" s="41"/>
      <c r="AY7548" s="41"/>
      <c r="AZ7548" s="41"/>
      <c r="BA7548" s="41"/>
      <c r="BB7548" s="41"/>
      <c r="BC7548" s="41"/>
      <c r="BD7548" s="41"/>
      <c r="BE7548" s="41"/>
      <c r="BF7548" s="41"/>
      <c r="BG7548" s="41"/>
      <c r="BH7548" s="41"/>
      <c r="BI7548" s="41"/>
      <c r="BJ7548" s="41"/>
      <c r="BK7548" s="41"/>
      <c r="BL7548" s="41"/>
      <c r="BM7548" s="41"/>
      <c r="BN7548" s="41"/>
      <c r="BO7548" s="41"/>
      <c r="BP7548" s="108"/>
      <c r="CG7548" s="102"/>
      <c r="CI7548" s="45"/>
    </row>
    <row r="7549" spans="37:87" ht="13" customHeight="1">
      <c r="AK7549" s="114"/>
      <c r="AL7549" s="41"/>
      <c r="AM7549" s="41"/>
      <c r="AN7549" s="41"/>
      <c r="AO7549" s="41"/>
      <c r="AP7549" s="41"/>
      <c r="AQ7549" s="41"/>
      <c r="AR7549" s="41"/>
      <c r="AS7549" s="41"/>
      <c r="AT7549" s="41"/>
      <c r="AU7549" s="41"/>
      <c r="AV7549" s="41"/>
      <c r="AW7549" s="41"/>
      <c r="AX7549" s="41"/>
      <c r="AY7549" s="41"/>
      <c r="AZ7549" s="41"/>
      <c r="BA7549" s="41"/>
      <c r="BB7549" s="41"/>
      <c r="BC7549" s="41"/>
      <c r="BD7549" s="41"/>
      <c r="BE7549" s="41"/>
      <c r="BF7549" s="41"/>
      <c r="BG7549" s="41"/>
      <c r="BH7549" s="41"/>
      <c r="BI7549" s="41"/>
      <c r="BJ7549" s="41"/>
      <c r="BK7549" s="41"/>
      <c r="BL7549" s="41"/>
      <c r="BM7549" s="41"/>
      <c r="BN7549" s="41"/>
      <c r="BO7549" s="41"/>
      <c r="BP7549" s="108"/>
      <c r="CG7549" s="102"/>
      <c r="CI7549" s="45"/>
    </row>
    <row r="7550" spans="37:87" ht="13" customHeight="1">
      <c r="AK7550" s="114"/>
      <c r="AL7550" s="41"/>
      <c r="AM7550" s="41"/>
      <c r="AN7550" s="41"/>
      <c r="AO7550" s="41"/>
      <c r="AP7550" s="41"/>
      <c r="AQ7550" s="41"/>
      <c r="AR7550" s="41"/>
      <c r="AS7550" s="41"/>
      <c r="AT7550" s="41"/>
      <c r="AU7550" s="41"/>
      <c r="AV7550" s="41"/>
      <c r="AW7550" s="41"/>
      <c r="AX7550" s="41"/>
      <c r="AY7550" s="41"/>
      <c r="AZ7550" s="41"/>
      <c r="BA7550" s="41"/>
      <c r="BB7550" s="41"/>
      <c r="BC7550" s="41"/>
      <c r="BD7550" s="41"/>
      <c r="BE7550" s="41"/>
      <c r="BF7550" s="41"/>
      <c r="BG7550" s="41"/>
      <c r="BH7550" s="41"/>
      <c r="BI7550" s="41"/>
      <c r="BJ7550" s="41"/>
      <c r="BK7550" s="41"/>
      <c r="BL7550" s="41"/>
      <c r="BM7550" s="41"/>
      <c r="BN7550" s="41"/>
      <c r="BO7550" s="41"/>
      <c r="BP7550" s="108"/>
      <c r="CG7550" s="102"/>
      <c r="CI7550" s="45"/>
    </row>
    <row r="7551" spans="37:87" ht="13" customHeight="1">
      <c r="AK7551" s="114"/>
      <c r="AL7551" s="41"/>
      <c r="AM7551" s="41"/>
      <c r="AN7551" s="41"/>
      <c r="AO7551" s="41"/>
      <c r="AP7551" s="41"/>
      <c r="AQ7551" s="41"/>
      <c r="AR7551" s="41"/>
      <c r="AS7551" s="41"/>
      <c r="AT7551" s="41"/>
      <c r="AU7551" s="41"/>
      <c r="AV7551" s="41"/>
      <c r="AW7551" s="41"/>
      <c r="AX7551" s="41"/>
      <c r="AY7551" s="41"/>
      <c r="AZ7551" s="41"/>
      <c r="BA7551" s="41"/>
      <c r="BB7551" s="41"/>
      <c r="BC7551" s="41"/>
      <c r="BD7551" s="41"/>
      <c r="BE7551" s="41"/>
      <c r="BF7551" s="41"/>
      <c r="BG7551" s="41"/>
      <c r="BH7551" s="41"/>
      <c r="BI7551" s="41"/>
      <c r="BJ7551" s="41"/>
      <c r="BK7551" s="41"/>
      <c r="BL7551" s="41"/>
      <c r="BM7551" s="41"/>
      <c r="BN7551" s="41"/>
      <c r="BO7551" s="41"/>
      <c r="BP7551" s="108"/>
      <c r="CG7551" s="102"/>
      <c r="CI7551" s="45"/>
    </row>
    <row r="7552" spans="37:87" ht="13" customHeight="1">
      <c r="AK7552" s="114"/>
      <c r="AL7552" s="41"/>
      <c r="AM7552" s="41"/>
      <c r="AN7552" s="41"/>
      <c r="AO7552" s="41"/>
      <c r="AP7552" s="41"/>
      <c r="AQ7552" s="41"/>
      <c r="AR7552" s="41"/>
      <c r="AS7552" s="41"/>
      <c r="AT7552" s="41"/>
      <c r="AU7552" s="41"/>
      <c r="AV7552" s="41"/>
      <c r="AW7552" s="41"/>
      <c r="AX7552" s="41"/>
      <c r="AY7552" s="41"/>
      <c r="AZ7552" s="41"/>
      <c r="BA7552" s="41"/>
      <c r="BB7552" s="41"/>
      <c r="BC7552" s="41"/>
      <c r="BD7552" s="41"/>
      <c r="BE7552" s="41"/>
      <c r="BF7552" s="41"/>
      <c r="BG7552" s="41"/>
      <c r="BH7552" s="41"/>
      <c r="BI7552" s="41"/>
      <c r="BJ7552" s="41"/>
      <c r="BK7552" s="41"/>
      <c r="BL7552" s="41"/>
      <c r="BM7552" s="41"/>
      <c r="BN7552" s="41"/>
      <c r="BO7552" s="41"/>
      <c r="BP7552" s="108"/>
      <c r="CG7552" s="102"/>
      <c r="CI7552" s="45"/>
    </row>
    <row r="7553" spans="37:87" ht="13" customHeight="1">
      <c r="AK7553" s="114"/>
      <c r="AL7553" s="41"/>
      <c r="AM7553" s="41"/>
      <c r="AN7553" s="41"/>
      <c r="AO7553" s="41"/>
      <c r="AP7553" s="41"/>
      <c r="AQ7553" s="41"/>
      <c r="AR7553" s="41"/>
      <c r="AS7553" s="41"/>
      <c r="AT7553" s="41"/>
      <c r="AU7553" s="41"/>
      <c r="AV7553" s="41"/>
      <c r="AW7553" s="41"/>
      <c r="AX7553" s="41"/>
      <c r="AY7553" s="41"/>
      <c r="AZ7553" s="41"/>
      <c r="BA7553" s="41"/>
      <c r="BB7553" s="41"/>
      <c r="BC7553" s="41"/>
      <c r="BD7553" s="41"/>
      <c r="BE7553" s="41"/>
      <c r="BF7553" s="41"/>
      <c r="BG7553" s="41"/>
      <c r="BH7553" s="41"/>
      <c r="BI7553" s="41"/>
      <c r="BJ7553" s="41"/>
      <c r="BK7553" s="41"/>
      <c r="BL7553" s="41"/>
      <c r="BM7553" s="41"/>
      <c r="BN7553" s="41"/>
      <c r="BO7553" s="41"/>
      <c r="BP7553" s="108"/>
      <c r="CG7553" s="102"/>
      <c r="CI7553" s="45"/>
    </row>
    <row r="7554" spans="37:87" ht="13" customHeight="1">
      <c r="AK7554" s="114"/>
      <c r="AL7554" s="41"/>
      <c r="AM7554" s="41"/>
      <c r="AN7554" s="41"/>
      <c r="AO7554" s="41"/>
      <c r="AP7554" s="41"/>
      <c r="AQ7554" s="41"/>
      <c r="AR7554" s="41"/>
      <c r="AS7554" s="41"/>
      <c r="AT7554" s="41"/>
      <c r="AU7554" s="41"/>
      <c r="AV7554" s="41"/>
      <c r="AW7554" s="41"/>
      <c r="AX7554" s="41"/>
      <c r="AY7554" s="41"/>
      <c r="AZ7554" s="41"/>
      <c r="BA7554" s="41"/>
      <c r="BB7554" s="41"/>
      <c r="BC7554" s="41"/>
      <c r="BD7554" s="41"/>
      <c r="BE7554" s="41"/>
      <c r="BF7554" s="41"/>
      <c r="BG7554" s="41"/>
      <c r="BH7554" s="41"/>
      <c r="BI7554" s="41"/>
      <c r="BJ7554" s="41"/>
      <c r="BK7554" s="41"/>
      <c r="BL7554" s="41"/>
      <c r="BM7554" s="41"/>
      <c r="BN7554" s="41"/>
      <c r="BO7554" s="41"/>
      <c r="BP7554" s="108"/>
      <c r="CG7554" s="102"/>
      <c r="CI7554" s="45"/>
    </row>
    <row r="7555" spans="37:87" ht="13" customHeight="1">
      <c r="AK7555" s="114"/>
      <c r="AL7555" s="41"/>
      <c r="AM7555" s="41"/>
      <c r="AN7555" s="41"/>
      <c r="AO7555" s="41"/>
      <c r="AP7555" s="41"/>
      <c r="AQ7555" s="41"/>
      <c r="AR7555" s="41"/>
      <c r="AS7555" s="41"/>
      <c r="AT7555" s="41"/>
      <c r="AU7555" s="41"/>
      <c r="AV7555" s="41"/>
      <c r="AW7555" s="41"/>
      <c r="AX7555" s="41"/>
      <c r="AY7555" s="41"/>
      <c r="AZ7555" s="41"/>
      <c r="BA7555" s="41"/>
      <c r="BB7555" s="41"/>
      <c r="BC7555" s="41"/>
      <c r="BD7555" s="41"/>
      <c r="BE7555" s="41"/>
      <c r="BF7555" s="41"/>
      <c r="BG7555" s="41"/>
      <c r="BH7555" s="41"/>
      <c r="BI7555" s="41"/>
      <c r="BJ7555" s="41"/>
      <c r="BK7555" s="41"/>
      <c r="BL7555" s="41"/>
      <c r="BM7555" s="41"/>
      <c r="BN7555" s="41"/>
      <c r="BO7555" s="41"/>
      <c r="BP7555" s="108"/>
      <c r="CG7555" s="102"/>
      <c r="CI7555" s="45"/>
    </row>
    <row r="7556" spans="37:87" ht="13" customHeight="1">
      <c r="AK7556" s="114"/>
      <c r="AL7556" s="41"/>
      <c r="AM7556" s="41"/>
      <c r="AN7556" s="41"/>
      <c r="AO7556" s="41"/>
      <c r="AP7556" s="41"/>
      <c r="AQ7556" s="41"/>
      <c r="AR7556" s="41"/>
      <c r="AS7556" s="41"/>
      <c r="AT7556" s="41"/>
      <c r="AU7556" s="41"/>
      <c r="AV7556" s="41"/>
      <c r="AW7556" s="41"/>
      <c r="AX7556" s="41"/>
      <c r="AY7556" s="41"/>
      <c r="AZ7556" s="41"/>
      <c r="BA7556" s="41"/>
      <c r="BB7556" s="41"/>
      <c r="BC7556" s="41"/>
      <c r="BD7556" s="41"/>
      <c r="BE7556" s="41"/>
      <c r="BF7556" s="41"/>
      <c r="BG7556" s="41"/>
      <c r="BH7556" s="41"/>
      <c r="BI7556" s="41"/>
      <c r="BJ7556" s="41"/>
      <c r="BK7556" s="41"/>
      <c r="BL7556" s="41"/>
      <c r="BM7556" s="41"/>
      <c r="BN7556" s="41"/>
      <c r="BO7556" s="41"/>
      <c r="BP7556" s="108"/>
      <c r="CG7556" s="102"/>
      <c r="CI7556" s="45"/>
    </row>
    <row r="7557" spans="37:87" ht="13" customHeight="1">
      <c r="AK7557" s="114"/>
      <c r="AL7557" s="41"/>
      <c r="AM7557" s="41"/>
      <c r="AN7557" s="41"/>
      <c r="AO7557" s="41"/>
      <c r="AP7557" s="41"/>
      <c r="AQ7557" s="41"/>
      <c r="AR7557" s="41"/>
      <c r="AS7557" s="41"/>
      <c r="AT7557" s="41"/>
      <c r="AU7557" s="41"/>
      <c r="AV7557" s="41"/>
      <c r="AW7557" s="41"/>
      <c r="AX7557" s="41"/>
      <c r="AY7557" s="41"/>
      <c r="AZ7557" s="41"/>
      <c r="BA7557" s="41"/>
      <c r="BB7557" s="41"/>
      <c r="BC7557" s="41"/>
      <c r="BD7557" s="41"/>
      <c r="BE7557" s="41"/>
      <c r="BF7557" s="41"/>
      <c r="BG7557" s="41"/>
      <c r="BH7557" s="41"/>
      <c r="BI7557" s="41"/>
      <c r="BJ7557" s="41"/>
      <c r="BK7557" s="41"/>
      <c r="BL7557" s="41"/>
      <c r="BM7557" s="41"/>
      <c r="BN7557" s="41"/>
      <c r="BO7557" s="41"/>
      <c r="BP7557" s="108"/>
      <c r="CG7557" s="102"/>
      <c r="CI7557" s="45"/>
    </row>
    <row r="7558" spans="37:87" ht="13" customHeight="1">
      <c r="AK7558" s="114"/>
      <c r="AL7558" s="41"/>
      <c r="AM7558" s="41"/>
      <c r="AN7558" s="41"/>
      <c r="AO7558" s="41"/>
      <c r="AP7558" s="41"/>
      <c r="AQ7558" s="41"/>
      <c r="AR7558" s="41"/>
      <c r="AS7558" s="41"/>
      <c r="AT7558" s="41"/>
      <c r="AU7558" s="41"/>
      <c r="AV7558" s="41"/>
      <c r="AW7558" s="41"/>
      <c r="AX7558" s="41"/>
      <c r="AY7558" s="41"/>
      <c r="AZ7558" s="41"/>
      <c r="BA7558" s="41"/>
      <c r="BB7558" s="41"/>
      <c r="BC7558" s="41"/>
      <c r="BD7558" s="41"/>
      <c r="BE7558" s="41"/>
      <c r="BF7558" s="41"/>
      <c r="BG7558" s="41"/>
      <c r="BH7558" s="41"/>
      <c r="BI7558" s="41"/>
      <c r="BJ7558" s="41"/>
      <c r="BK7558" s="41"/>
      <c r="BL7558" s="41"/>
      <c r="BM7558" s="41"/>
      <c r="BN7558" s="41"/>
      <c r="BO7558" s="41"/>
      <c r="BP7558" s="108"/>
      <c r="CG7558" s="102"/>
      <c r="CI7558" s="45"/>
    </row>
    <row r="7559" spans="37:87" ht="13" customHeight="1">
      <c r="AK7559" s="114"/>
      <c r="AL7559" s="41"/>
      <c r="AM7559" s="41"/>
      <c r="AN7559" s="41"/>
      <c r="AO7559" s="41"/>
      <c r="AP7559" s="41"/>
      <c r="AQ7559" s="41"/>
      <c r="AR7559" s="41"/>
      <c r="AS7559" s="41"/>
      <c r="AT7559" s="41"/>
      <c r="AU7559" s="41"/>
      <c r="AV7559" s="41"/>
      <c r="AW7559" s="41"/>
      <c r="AX7559" s="41"/>
      <c r="AY7559" s="41"/>
      <c r="AZ7559" s="41"/>
      <c r="BA7559" s="41"/>
      <c r="BB7559" s="41"/>
      <c r="BC7559" s="41"/>
      <c r="BD7559" s="41"/>
      <c r="BE7559" s="41"/>
      <c r="BF7559" s="41"/>
      <c r="BG7559" s="41"/>
      <c r="BH7559" s="41"/>
      <c r="BI7559" s="41"/>
      <c r="BJ7559" s="41"/>
      <c r="BK7559" s="41"/>
      <c r="BL7559" s="41"/>
      <c r="BM7559" s="41"/>
      <c r="BN7559" s="41"/>
      <c r="BO7559" s="41"/>
      <c r="BP7559" s="108"/>
      <c r="CG7559" s="102"/>
      <c r="CI7559" s="45"/>
    </row>
    <row r="7560" spans="37:87" ht="13" customHeight="1">
      <c r="AK7560" s="114"/>
      <c r="AL7560" s="41"/>
      <c r="AM7560" s="41"/>
      <c r="AN7560" s="41"/>
      <c r="AO7560" s="41"/>
      <c r="AP7560" s="41"/>
      <c r="AQ7560" s="41"/>
      <c r="AR7560" s="41"/>
      <c r="AS7560" s="41"/>
      <c r="AT7560" s="41"/>
      <c r="AU7560" s="41"/>
      <c r="AV7560" s="41"/>
      <c r="AW7560" s="41"/>
      <c r="AX7560" s="41"/>
      <c r="AY7560" s="41"/>
      <c r="AZ7560" s="41"/>
      <c r="BA7560" s="41"/>
      <c r="BB7560" s="41"/>
      <c r="BC7560" s="41"/>
      <c r="BD7560" s="41"/>
      <c r="BE7560" s="41"/>
      <c r="BF7560" s="41"/>
      <c r="BG7560" s="41"/>
      <c r="BH7560" s="41"/>
      <c r="BI7560" s="41"/>
      <c r="BJ7560" s="41"/>
      <c r="BK7560" s="41"/>
      <c r="BL7560" s="41"/>
      <c r="BM7560" s="41"/>
      <c r="BN7560" s="41"/>
      <c r="BO7560" s="41"/>
      <c r="BP7560" s="108"/>
      <c r="CG7560" s="102"/>
      <c r="CI7560" s="45"/>
    </row>
    <row r="7561" spans="37:87" ht="13" customHeight="1">
      <c r="AK7561" s="114"/>
      <c r="AL7561" s="41"/>
      <c r="AM7561" s="41"/>
      <c r="AN7561" s="41"/>
      <c r="AO7561" s="41"/>
      <c r="AP7561" s="41"/>
      <c r="AQ7561" s="41"/>
      <c r="AR7561" s="41"/>
      <c r="AS7561" s="41"/>
      <c r="AT7561" s="41"/>
      <c r="AU7561" s="41"/>
      <c r="AV7561" s="41"/>
      <c r="AW7561" s="41"/>
      <c r="AX7561" s="41"/>
      <c r="AY7561" s="41"/>
      <c r="AZ7561" s="41"/>
      <c r="BA7561" s="41"/>
      <c r="BB7561" s="41"/>
      <c r="BC7561" s="41"/>
      <c r="BD7561" s="41"/>
      <c r="BE7561" s="41"/>
      <c r="BF7561" s="41"/>
      <c r="BG7561" s="41"/>
      <c r="BH7561" s="41"/>
      <c r="BI7561" s="41"/>
      <c r="BJ7561" s="41"/>
      <c r="BK7561" s="41"/>
      <c r="BL7561" s="41"/>
      <c r="BM7561" s="41"/>
      <c r="BN7561" s="41"/>
      <c r="BO7561" s="41"/>
      <c r="BP7561" s="108"/>
      <c r="CG7561" s="102"/>
      <c r="CI7561" s="45"/>
    </row>
    <row r="7562" spans="37:87" ht="13" customHeight="1">
      <c r="AK7562" s="114"/>
      <c r="AL7562" s="41"/>
      <c r="AM7562" s="41"/>
      <c r="AN7562" s="41"/>
      <c r="AO7562" s="41"/>
      <c r="AP7562" s="41"/>
      <c r="AQ7562" s="41"/>
      <c r="AR7562" s="41"/>
      <c r="AS7562" s="41"/>
      <c r="AT7562" s="41"/>
      <c r="AU7562" s="41"/>
      <c r="AV7562" s="41"/>
      <c r="AW7562" s="41"/>
      <c r="AX7562" s="41"/>
      <c r="AY7562" s="41"/>
      <c r="AZ7562" s="41"/>
      <c r="BA7562" s="41"/>
      <c r="BB7562" s="41"/>
      <c r="BC7562" s="41"/>
      <c r="BD7562" s="41"/>
      <c r="BE7562" s="41"/>
      <c r="BF7562" s="41"/>
      <c r="BG7562" s="41"/>
      <c r="BH7562" s="41"/>
      <c r="BI7562" s="41"/>
      <c r="BJ7562" s="41"/>
      <c r="BK7562" s="41"/>
      <c r="BL7562" s="41"/>
      <c r="BM7562" s="41"/>
      <c r="BN7562" s="41"/>
      <c r="BO7562" s="41"/>
      <c r="BP7562" s="108"/>
      <c r="CG7562" s="102"/>
      <c r="CI7562" s="45"/>
    </row>
    <row r="7563" spans="37:87" ht="13" customHeight="1">
      <c r="AK7563" s="114"/>
      <c r="AL7563" s="41"/>
      <c r="AM7563" s="41"/>
      <c r="AN7563" s="41"/>
      <c r="AO7563" s="41"/>
      <c r="AP7563" s="41"/>
      <c r="AQ7563" s="41"/>
      <c r="AR7563" s="41"/>
      <c r="AS7563" s="41"/>
      <c r="AT7563" s="41"/>
      <c r="AU7563" s="41"/>
      <c r="AV7563" s="41"/>
      <c r="AW7563" s="41"/>
      <c r="AX7563" s="41"/>
      <c r="AY7563" s="41"/>
      <c r="AZ7563" s="41"/>
      <c r="BA7563" s="41"/>
      <c r="BB7563" s="41"/>
      <c r="BC7563" s="41"/>
      <c r="BD7563" s="41"/>
      <c r="BE7563" s="41"/>
      <c r="BF7563" s="41"/>
      <c r="BG7563" s="41"/>
      <c r="BH7563" s="41"/>
      <c r="BI7563" s="41"/>
      <c r="BJ7563" s="41"/>
      <c r="BK7563" s="41"/>
      <c r="BL7563" s="41"/>
      <c r="BM7563" s="41"/>
      <c r="BN7563" s="41"/>
      <c r="BO7563" s="41"/>
      <c r="BP7563" s="108"/>
      <c r="CG7563" s="102"/>
      <c r="CI7563" s="45"/>
    </row>
    <row r="7564" spans="37:87" ht="13" customHeight="1">
      <c r="AK7564" s="114"/>
      <c r="AL7564" s="41"/>
      <c r="AM7564" s="41"/>
      <c r="AN7564" s="41"/>
      <c r="AO7564" s="41"/>
      <c r="AP7564" s="41"/>
      <c r="AQ7564" s="41"/>
      <c r="AR7564" s="41"/>
      <c r="AS7564" s="41"/>
      <c r="AT7564" s="41"/>
      <c r="AU7564" s="41"/>
      <c r="AV7564" s="41"/>
      <c r="AW7564" s="41"/>
      <c r="AX7564" s="41"/>
      <c r="AY7564" s="41"/>
      <c r="AZ7564" s="41"/>
      <c r="BA7564" s="41"/>
      <c r="BB7564" s="41"/>
      <c r="BC7564" s="41"/>
      <c r="BD7564" s="41"/>
      <c r="BE7564" s="41"/>
      <c r="BF7564" s="41"/>
      <c r="BG7564" s="41"/>
      <c r="BH7564" s="41"/>
      <c r="BI7564" s="41"/>
      <c r="BJ7564" s="41"/>
      <c r="BK7564" s="41"/>
      <c r="BL7564" s="41"/>
      <c r="BM7564" s="41"/>
      <c r="BN7564" s="41"/>
      <c r="BO7564" s="41"/>
      <c r="BP7564" s="108"/>
      <c r="CG7564" s="102"/>
      <c r="CI7564" s="45"/>
    </row>
    <row r="7565" spans="37:87" ht="13" customHeight="1">
      <c r="AK7565" s="114"/>
      <c r="AL7565" s="41"/>
      <c r="AM7565" s="41"/>
      <c r="AN7565" s="41"/>
      <c r="AO7565" s="41"/>
      <c r="AP7565" s="41"/>
      <c r="AQ7565" s="41"/>
      <c r="AR7565" s="41"/>
      <c r="AS7565" s="41"/>
      <c r="AT7565" s="41"/>
      <c r="AU7565" s="41"/>
      <c r="AV7565" s="41"/>
      <c r="AW7565" s="41"/>
      <c r="AX7565" s="41"/>
      <c r="AY7565" s="41"/>
      <c r="AZ7565" s="41"/>
      <c r="BA7565" s="41"/>
      <c r="BB7565" s="41"/>
      <c r="BC7565" s="41"/>
      <c r="BD7565" s="41"/>
      <c r="BE7565" s="41"/>
      <c r="BF7565" s="41"/>
      <c r="BG7565" s="41"/>
      <c r="BH7565" s="41"/>
      <c r="BI7565" s="41"/>
      <c r="BJ7565" s="41"/>
      <c r="BK7565" s="41"/>
      <c r="BL7565" s="41"/>
      <c r="BM7565" s="41"/>
      <c r="BN7565" s="41"/>
      <c r="BO7565" s="41"/>
      <c r="BP7565" s="108"/>
      <c r="CG7565" s="102"/>
      <c r="CI7565" s="45"/>
    </row>
    <row r="7566" spans="37:87" ht="13" customHeight="1">
      <c r="AK7566" s="114"/>
      <c r="AL7566" s="41"/>
      <c r="AM7566" s="41"/>
      <c r="AN7566" s="41"/>
      <c r="AO7566" s="41"/>
      <c r="AP7566" s="41"/>
      <c r="AQ7566" s="41"/>
      <c r="AR7566" s="41"/>
      <c r="AS7566" s="41"/>
      <c r="AT7566" s="41"/>
      <c r="AU7566" s="41"/>
      <c r="AV7566" s="41"/>
      <c r="AW7566" s="41"/>
      <c r="AX7566" s="41"/>
      <c r="AY7566" s="41"/>
      <c r="AZ7566" s="41"/>
      <c r="BA7566" s="41"/>
      <c r="BB7566" s="41"/>
      <c r="BC7566" s="41"/>
      <c r="BD7566" s="41"/>
      <c r="BE7566" s="41"/>
      <c r="BF7566" s="41"/>
      <c r="BG7566" s="41"/>
      <c r="BH7566" s="41"/>
      <c r="BI7566" s="41"/>
      <c r="BJ7566" s="41"/>
      <c r="BK7566" s="41"/>
      <c r="BL7566" s="41"/>
      <c r="BM7566" s="41"/>
      <c r="BN7566" s="41"/>
      <c r="BO7566" s="41"/>
      <c r="BP7566" s="108"/>
      <c r="CG7566" s="102"/>
      <c r="CI7566" s="45"/>
    </row>
    <row r="7567" spans="37:87" ht="13" customHeight="1">
      <c r="AK7567" s="114"/>
      <c r="AL7567" s="41"/>
      <c r="AM7567" s="41"/>
      <c r="AN7567" s="41"/>
      <c r="AO7567" s="41"/>
      <c r="AP7567" s="41"/>
      <c r="AQ7567" s="41"/>
      <c r="AR7567" s="41"/>
      <c r="AS7567" s="41"/>
      <c r="AT7567" s="41"/>
      <c r="AU7567" s="41"/>
      <c r="AV7567" s="41"/>
      <c r="AW7567" s="41"/>
      <c r="AX7567" s="41"/>
      <c r="AY7567" s="41"/>
      <c r="AZ7567" s="41"/>
      <c r="BA7567" s="41"/>
      <c r="BB7567" s="41"/>
      <c r="BC7567" s="41"/>
      <c r="BD7567" s="41"/>
      <c r="BE7567" s="41"/>
      <c r="BF7567" s="41"/>
      <c r="BG7567" s="41"/>
      <c r="BH7567" s="41"/>
      <c r="BI7567" s="41"/>
      <c r="BJ7567" s="41"/>
      <c r="BK7567" s="41"/>
      <c r="BL7567" s="41"/>
      <c r="BM7567" s="41"/>
      <c r="BN7567" s="41"/>
      <c r="BO7567" s="41"/>
      <c r="BP7567" s="108"/>
      <c r="CG7567" s="102"/>
      <c r="CI7567" s="45"/>
    </row>
    <row r="7568" spans="37:87" ht="13" customHeight="1">
      <c r="AK7568" s="114"/>
      <c r="AL7568" s="41"/>
      <c r="AM7568" s="41"/>
      <c r="AN7568" s="41"/>
      <c r="AO7568" s="41"/>
      <c r="AP7568" s="41"/>
      <c r="AQ7568" s="41"/>
      <c r="AR7568" s="41"/>
      <c r="AS7568" s="41"/>
      <c r="AT7568" s="41"/>
      <c r="AU7568" s="41"/>
      <c r="AV7568" s="41"/>
      <c r="AW7568" s="41"/>
      <c r="AX7568" s="41"/>
      <c r="AY7568" s="41"/>
      <c r="AZ7568" s="41"/>
      <c r="BA7568" s="41"/>
      <c r="BB7568" s="41"/>
      <c r="BC7568" s="41"/>
      <c r="BD7568" s="41"/>
      <c r="BE7568" s="41"/>
      <c r="BF7568" s="41"/>
      <c r="BG7568" s="41"/>
      <c r="BH7568" s="41"/>
      <c r="BI7568" s="41"/>
      <c r="BJ7568" s="41"/>
      <c r="BK7568" s="41"/>
      <c r="BL7568" s="41"/>
      <c r="BM7568" s="41"/>
      <c r="BN7568" s="41"/>
      <c r="BO7568" s="41"/>
      <c r="BP7568" s="108"/>
      <c r="CG7568" s="102"/>
      <c r="CI7568" s="45"/>
    </row>
    <row r="7569" spans="37:87" ht="13" customHeight="1">
      <c r="AK7569" s="114"/>
      <c r="AL7569" s="41"/>
      <c r="AM7569" s="41"/>
      <c r="AN7569" s="41"/>
      <c r="AO7569" s="41"/>
      <c r="AP7569" s="41"/>
      <c r="AQ7569" s="41"/>
      <c r="AR7569" s="41"/>
      <c r="AS7569" s="41"/>
      <c r="AT7569" s="41"/>
      <c r="AU7569" s="41"/>
      <c r="AV7569" s="41"/>
      <c r="AW7569" s="41"/>
      <c r="AX7569" s="41"/>
      <c r="AY7569" s="41"/>
      <c r="AZ7569" s="41"/>
      <c r="BA7569" s="41"/>
      <c r="BB7569" s="41"/>
      <c r="BC7569" s="41"/>
      <c r="BD7569" s="41"/>
      <c r="BE7569" s="41"/>
      <c r="BF7569" s="41"/>
      <c r="BG7569" s="41"/>
      <c r="BH7569" s="41"/>
      <c r="BI7569" s="41"/>
      <c r="BJ7569" s="41"/>
      <c r="BK7569" s="41"/>
      <c r="BL7569" s="41"/>
      <c r="BM7569" s="41"/>
      <c r="BN7569" s="41"/>
      <c r="BO7569" s="41"/>
      <c r="BP7569" s="108"/>
      <c r="CG7569" s="102"/>
      <c r="CI7569" s="45"/>
    </row>
    <row r="7570" spans="37:87" ht="13" customHeight="1">
      <c r="AK7570" s="114"/>
      <c r="AL7570" s="41"/>
      <c r="AM7570" s="41"/>
      <c r="AN7570" s="41"/>
      <c r="AO7570" s="41"/>
      <c r="AP7570" s="41"/>
      <c r="AQ7570" s="41"/>
      <c r="AR7570" s="41"/>
      <c r="AS7570" s="41"/>
      <c r="AT7570" s="41"/>
      <c r="AU7570" s="41"/>
      <c r="AV7570" s="41"/>
      <c r="AW7570" s="41"/>
      <c r="AX7570" s="41"/>
      <c r="AY7570" s="41"/>
      <c r="AZ7570" s="41"/>
      <c r="BA7570" s="41"/>
      <c r="BB7570" s="41"/>
      <c r="BC7570" s="41"/>
      <c r="BD7570" s="41"/>
      <c r="BE7570" s="41"/>
      <c r="BF7570" s="41"/>
      <c r="BG7570" s="41"/>
      <c r="BH7570" s="41"/>
      <c r="BI7570" s="41"/>
      <c r="BJ7570" s="41"/>
      <c r="BK7570" s="41"/>
      <c r="BL7570" s="41"/>
      <c r="BM7570" s="41"/>
      <c r="BN7570" s="41"/>
      <c r="BO7570" s="41"/>
      <c r="BP7570" s="108"/>
      <c r="CG7570" s="102"/>
      <c r="CI7570" s="45"/>
    </row>
    <row r="7571" spans="37:87" ht="13" customHeight="1">
      <c r="AK7571" s="114"/>
      <c r="AL7571" s="41"/>
      <c r="AM7571" s="41"/>
      <c r="AN7571" s="41"/>
      <c r="AO7571" s="41"/>
      <c r="AP7571" s="41"/>
      <c r="AQ7571" s="41"/>
      <c r="AR7571" s="41"/>
      <c r="AS7571" s="41"/>
      <c r="AT7571" s="41"/>
      <c r="AU7571" s="41"/>
      <c r="AV7571" s="41"/>
      <c r="AW7571" s="41"/>
      <c r="AX7571" s="41"/>
      <c r="AY7571" s="41"/>
      <c r="AZ7571" s="41"/>
      <c r="BA7571" s="41"/>
      <c r="BB7571" s="41"/>
      <c r="BC7571" s="41"/>
      <c r="BD7571" s="41"/>
      <c r="BE7571" s="41"/>
      <c r="BF7571" s="41"/>
      <c r="BG7571" s="41"/>
      <c r="BH7571" s="41"/>
      <c r="BI7571" s="41"/>
      <c r="BJ7571" s="41"/>
      <c r="BK7571" s="41"/>
      <c r="BL7571" s="41"/>
      <c r="BM7571" s="41"/>
      <c r="BN7571" s="41"/>
      <c r="BO7571" s="41"/>
      <c r="BP7571" s="108"/>
      <c r="CG7571" s="102"/>
      <c r="CI7571" s="45"/>
    </row>
    <row r="7572" spans="37:87" ht="13" customHeight="1">
      <c r="AK7572" s="114"/>
      <c r="AL7572" s="41"/>
      <c r="AM7572" s="41"/>
      <c r="AN7572" s="41"/>
      <c r="AO7572" s="41"/>
      <c r="AP7572" s="41"/>
      <c r="AQ7572" s="41"/>
      <c r="AR7572" s="41"/>
      <c r="AS7572" s="41"/>
      <c r="AT7572" s="41"/>
      <c r="AU7572" s="41"/>
      <c r="AV7572" s="41"/>
      <c r="AW7572" s="41"/>
      <c r="AX7572" s="41"/>
      <c r="AY7572" s="41"/>
      <c r="AZ7572" s="41"/>
      <c r="BA7572" s="41"/>
      <c r="BB7572" s="41"/>
      <c r="BC7572" s="41"/>
      <c r="BD7572" s="41"/>
      <c r="BE7572" s="41"/>
      <c r="BF7572" s="41"/>
      <c r="BG7572" s="41"/>
      <c r="BH7572" s="41"/>
      <c r="BI7572" s="41"/>
      <c r="BJ7572" s="41"/>
      <c r="BK7572" s="41"/>
      <c r="BL7572" s="41"/>
      <c r="BM7572" s="41"/>
      <c r="BN7572" s="41"/>
      <c r="BO7572" s="41"/>
      <c r="BP7572" s="108"/>
      <c r="CG7572" s="102"/>
      <c r="CI7572" s="45"/>
    </row>
    <row r="7573" spans="37:87" ht="13" customHeight="1">
      <c r="AK7573" s="114"/>
      <c r="AL7573" s="41"/>
      <c r="AM7573" s="41"/>
      <c r="AN7573" s="41"/>
      <c r="AO7573" s="41"/>
      <c r="AP7573" s="41"/>
      <c r="AQ7573" s="41"/>
      <c r="AR7573" s="41"/>
      <c r="AS7573" s="41"/>
      <c r="AT7573" s="41"/>
      <c r="AU7573" s="41"/>
      <c r="AV7573" s="41"/>
      <c r="AW7573" s="41"/>
      <c r="AX7573" s="41"/>
      <c r="AY7573" s="41"/>
      <c r="AZ7573" s="41"/>
      <c r="BA7573" s="41"/>
      <c r="BB7573" s="41"/>
      <c r="BC7573" s="41"/>
      <c r="BD7573" s="41"/>
      <c r="BE7573" s="41"/>
      <c r="BF7573" s="41"/>
      <c r="BG7573" s="41"/>
      <c r="BH7573" s="41"/>
      <c r="BI7573" s="41"/>
      <c r="BJ7573" s="41"/>
      <c r="BK7573" s="41"/>
      <c r="BL7573" s="41"/>
      <c r="BM7573" s="41"/>
      <c r="BN7573" s="41"/>
      <c r="BO7573" s="41"/>
      <c r="BP7573" s="108"/>
      <c r="CG7573" s="102"/>
      <c r="CI7573" s="45"/>
    </row>
    <row r="7574" spans="37:87" ht="13" customHeight="1">
      <c r="AK7574" s="114"/>
      <c r="AL7574" s="41"/>
      <c r="AM7574" s="41"/>
      <c r="AN7574" s="41"/>
      <c r="AO7574" s="41"/>
      <c r="AP7574" s="41"/>
      <c r="AQ7574" s="41"/>
      <c r="AR7574" s="41"/>
      <c r="AS7574" s="41"/>
      <c r="AT7574" s="41"/>
      <c r="AU7574" s="41"/>
      <c r="AV7574" s="41"/>
      <c r="AW7574" s="41"/>
      <c r="AX7574" s="41"/>
      <c r="AY7574" s="41"/>
      <c r="AZ7574" s="41"/>
      <c r="BA7574" s="41"/>
      <c r="BB7574" s="41"/>
      <c r="BC7574" s="41"/>
      <c r="BD7574" s="41"/>
      <c r="BE7574" s="41"/>
      <c r="BF7574" s="41"/>
      <c r="BG7574" s="41"/>
      <c r="BH7574" s="41"/>
      <c r="BI7574" s="41"/>
      <c r="BJ7574" s="41"/>
      <c r="BK7574" s="41"/>
      <c r="BL7574" s="41"/>
      <c r="BM7574" s="41"/>
      <c r="BN7574" s="41"/>
      <c r="BO7574" s="41"/>
      <c r="BP7574" s="108"/>
      <c r="CG7574" s="102"/>
      <c r="CI7574" s="45"/>
    </row>
    <row r="7575" spans="37:87" ht="13" customHeight="1">
      <c r="AK7575" s="114"/>
      <c r="AL7575" s="41"/>
      <c r="AM7575" s="41"/>
      <c r="AN7575" s="41"/>
      <c r="AO7575" s="41"/>
      <c r="AP7575" s="41"/>
      <c r="AQ7575" s="41"/>
      <c r="AR7575" s="41"/>
      <c r="AS7575" s="41"/>
      <c r="AT7575" s="41"/>
      <c r="AU7575" s="41"/>
      <c r="AV7575" s="41"/>
      <c r="AW7575" s="41"/>
      <c r="AX7575" s="41"/>
      <c r="AY7575" s="41"/>
      <c r="AZ7575" s="41"/>
      <c r="BA7575" s="41"/>
      <c r="BB7575" s="41"/>
      <c r="BC7575" s="41"/>
      <c r="BD7575" s="41"/>
      <c r="BE7575" s="41"/>
      <c r="BF7575" s="41"/>
      <c r="BG7575" s="41"/>
      <c r="BH7575" s="41"/>
      <c r="BI7575" s="41"/>
      <c r="BJ7575" s="41"/>
      <c r="BK7575" s="41"/>
      <c r="BL7575" s="41"/>
      <c r="BM7575" s="41"/>
      <c r="BN7575" s="41"/>
      <c r="BO7575" s="41"/>
      <c r="BP7575" s="108"/>
      <c r="CG7575" s="102"/>
      <c r="CI7575" s="45"/>
    </row>
    <row r="7576" spans="37:87" ht="13" customHeight="1">
      <c r="AK7576" s="114"/>
      <c r="AL7576" s="41"/>
      <c r="AM7576" s="41"/>
      <c r="AN7576" s="41"/>
      <c r="AO7576" s="41"/>
      <c r="AP7576" s="41"/>
      <c r="AQ7576" s="41"/>
      <c r="AR7576" s="41"/>
      <c r="AS7576" s="41"/>
      <c r="AT7576" s="41"/>
      <c r="AU7576" s="41"/>
      <c r="AV7576" s="41"/>
      <c r="AW7576" s="41"/>
      <c r="AX7576" s="41"/>
      <c r="AY7576" s="41"/>
      <c r="AZ7576" s="41"/>
      <c r="BA7576" s="41"/>
      <c r="BB7576" s="41"/>
      <c r="BC7576" s="41"/>
      <c r="BD7576" s="41"/>
      <c r="BE7576" s="41"/>
      <c r="BF7576" s="41"/>
      <c r="BG7576" s="41"/>
      <c r="BH7576" s="41"/>
      <c r="BI7576" s="41"/>
      <c r="BJ7576" s="41"/>
      <c r="BK7576" s="41"/>
      <c r="BL7576" s="41"/>
      <c r="BM7576" s="41"/>
      <c r="BN7576" s="41"/>
      <c r="BO7576" s="41"/>
      <c r="BP7576" s="108"/>
      <c r="CG7576" s="102"/>
      <c r="CI7576" s="45"/>
    </row>
    <row r="7577" spans="37:87" ht="13" customHeight="1">
      <c r="AK7577" s="114"/>
      <c r="AL7577" s="41"/>
      <c r="AM7577" s="41"/>
      <c r="AN7577" s="41"/>
      <c r="AO7577" s="41"/>
      <c r="AP7577" s="41"/>
      <c r="AQ7577" s="41"/>
      <c r="AR7577" s="41"/>
      <c r="AS7577" s="41"/>
      <c r="AT7577" s="41"/>
      <c r="AU7577" s="41"/>
      <c r="AV7577" s="41"/>
      <c r="AW7577" s="41"/>
      <c r="AX7577" s="41"/>
      <c r="AY7577" s="41"/>
      <c r="AZ7577" s="41"/>
      <c r="BA7577" s="41"/>
      <c r="BB7577" s="41"/>
      <c r="BC7577" s="41"/>
      <c r="BD7577" s="41"/>
      <c r="BE7577" s="41"/>
      <c r="BF7577" s="41"/>
      <c r="BG7577" s="41"/>
      <c r="BH7577" s="41"/>
      <c r="BI7577" s="41"/>
      <c r="BJ7577" s="41"/>
      <c r="BK7577" s="41"/>
      <c r="BL7577" s="41"/>
      <c r="BM7577" s="41"/>
      <c r="BN7577" s="41"/>
      <c r="BO7577" s="41"/>
      <c r="BP7577" s="108"/>
      <c r="CG7577" s="102"/>
      <c r="CI7577" s="45"/>
    </row>
    <row r="7578" spans="37:87" ht="13" customHeight="1">
      <c r="AK7578" s="114"/>
      <c r="AL7578" s="41"/>
      <c r="AM7578" s="41"/>
      <c r="AN7578" s="41"/>
      <c r="AO7578" s="41"/>
      <c r="AP7578" s="41"/>
      <c r="AQ7578" s="41"/>
      <c r="AR7578" s="41"/>
      <c r="AS7578" s="41"/>
      <c r="AT7578" s="41"/>
      <c r="AU7578" s="41"/>
      <c r="AV7578" s="41"/>
      <c r="AW7578" s="41"/>
      <c r="AX7578" s="41"/>
      <c r="AY7578" s="41"/>
      <c r="AZ7578" s="41"/>
      <c r="BA7578" s="41"/>
      <c r="BB7578" s="41"/>
      <c r="BC7578" s="41"/>
      <c r="BD7578" s="41"/>
      <c r="BE7578" s="41"/>
      <c r="BF7578" s="41"/>
      <c r="BG7578" s="41"/>
      <c r="BH7578" s="41"/>
      <c r="BI7578" s="41"/>
      <c r="BJ7578" s="41"/>
      <c r="BK7578" s="41"/>
      <c r="BL7578" s="41"/>
      <c r="BM7578" s="41"/>
      <c r="BN7578" s="41"/>
      <c r="BO7578" s="41"/>
      <c r="BP7578" s="108"/>
      <c r="CG7578" s="102"/>
      <c r="CI7578" s="45"/>
    </row>
    <row r="7579" spans="37:87" ht="13" customHeight="1">
      <c r="AK7579" s="114"/>
      <c r="AL7579" s="41"/>
      <c r="AM7579" s="41"/>
      <c r="AN7579" s="41"/>
      <c r="AO7579" s="41"/>
      <c r="AP7579" s="41"/>
      <c r="AQ7579" s="41"/>
      <c r="AR7579" s="41"/>
      <c r="AS7579" s="41"/>
      <c r="AT7579" s="41"/>
      <c r="AU7579" s="41"/>
      <c r="AV7579" s="41"/>
      <c r="AW7579" s="41"/>
      <c r="AX7579" s="41"/>
      <c r="AY7579" s="41"/>
      <c r="AZ7579" s="41"/>
      <c r="BA7579" s="41"/>
      <c r="BB7579" s="41"/>
      <c r="BC7579" s="41"/>
      <c r="BD7579" s="41"/>
      <c r="BE7579" s="41"/>
      <c r="BF7579" s="41"/>
      <c r="BG7579" s="41"/>
      <c r="BH7579" s="41"/>
      <c r="BI7579" s="41"/>
      <c r="BJ7579" s="41"/>
      <c r="BK7579" s="41"/>
      <c r="BL7579" s="41"/>
      <c r="BM7579" s="41"/>
      <c r="BN7579" s="41"/>
      <c r="BO7579" s="41"/>
      <c r="BP7579" s="108"/>
      <c r="CG7579" s="102"/>
      <c r="CI7579" s="45"/>
    </row>
    <row r="7580" spans="37:87" ht="13" customHeight="1">
      <c r="AK7580" s="114"/>
      <c r="AL7580" s="41"/>
      <c r="AM7580" s="41"/>
      <c r="AN7580" s="41"/>
      <c r="AO7580" s="41"/>
      <c r="AP7580" s="41"/>
      <c r="AQ7580" s="41"/>
      <c r="AR7580" s="41"/>
      <c r="AS7580" s="41"/>
      <c r="AT7580" s="41"/>
      <c r="AU7580" s="41"/>
      <c r="AV7580" s="41"/>
      <c r="AW7580" s="41"/>
      <c r="AX7580" s="41"/>
      <c r="AY7580" s="41"/>
      <c r="AZ7580" s="41"/>
      <c r="BA7580" s="41"/>
      <c r="BB7580" s="41"/>
      <c r="BC7580" s="41"/>
      <c r="BD7580" s="41"/>
      <c r="BE7580" s="41"/>
      <c r="BF7580" s="41"/>
      <c r="BG7580" s="41"/>
      <c r="BH7580" s="41"/>
      <c r="BI7580" s="41"/>
      <c r="BJ7580" s="41"/>
      <c r="BK7580" s="41"/>
      <c r="BL7580" s="41"/>
      <c r="BM7580" s="41"/>
      <c r="BN7580" s="41"/>
      <c r="BO7580" s="41"/>
      <c r="BP7580" s="108"/>
      <c r="CG7580" s="102"/>
      <c r="CI7580" s="45"/>
    </row>
    <row r="7581" spans="37:87" ht="13" customHeight="1">
      <c r="AK7581" s="114"/>
      <c r="AL7581" s="41"/>
      <c r="AM7581" s="41"/>
      <c r="AN7581" s="41"/>
      <c r="AO7581" s="41"/>
      <c r="AP7581" s="41"/>
      <c r="AQ7581" s="41"/>
      <c r="AR7581" s="41"/>
      <c r="AS7581" s="41"/>
      <c r="AT7581" s="41"/>
      <c r="AU7581" s="41"/>
      <c r="AV7581" s="41"/>
      <c r="AW7581" s="41"/>
      <c r="AX7581" s="41"/>
      <c r="AY7581" s="41"/>
      <c r="AZ7581" s="41"/>
      <c r="BA7581" s="41"/>
      <c r="BB7581" s="41"/>
      <c r="BC7581" s="41"/>
      <c r="BD7581" s="41"/>
      <c r="BE7581" s="41"/>
      <c r="BF7581" s="41"/>
      <c r="BG7581" s="41"/>
      <c r="BH7581" s="41"/>
      <c r="BI7581" s="41"/>
      <c r="BJ7581" s="41"/>
      <c r="BK7581" s="41"/>
      <c r="BL7581" s="41"/>
      <c r="BM7581" s="41"/>
      <c r="BN7581" s="41"/>
      <c r="BO7581" s="41"/>
      <c r="BP7581" s="108"/>
      <c r="CG7581" s="102"/>
      <c r="CI7581" s="45"/>
    </row>
    <row r="7582" spans="37:87" ht="13" customHeight="1">
      <c r="AK7582" s="114"/>
      <c r="AL7582" s="41"/>
      <c r="AM7582" s="41"/>
      <c r="AN7582" s="41"/>
      <c r="AO7582" s="41"/>
      <c r="AP7582" s="41"/>
      <c r="AQ7582" s="41"/>
      <c r="AR7582" s="41"/>
      <c r="AS7582" s="41"/>
      <c r="AT7582" s="41"/>
      <c r="AU7582" s="41"/>
      <c r="AV7582" s="41"/>
      <c r="AW7582" s="41"/>
      <c r="AX7582" s="41"/>
      <c r="AY7582" s="41"/>
      <c r="AZ7582" s="41"/>
      <c r="BA7582" s="41"/>
      <c r="BB7582" s="41"/>
      <c r="BC7582" s="41"/>
      <c r="BD7582" s="41"/>
      <c r="BE7582" s="41"/>
      <c r="BF7582" s="41"/>
      <c r="BG7582" s="41"/>
      <c r="BH7582" s="41"/>
      <c r="BI7582" s="41"/>
      <c r="BJ7582" s="41"/>
      <c r="BK7582" s="41"/>
      <c r="BL7582" s="41"/>
      <c r="BM7582" s="41"/>
      <c r="BN7582" s="41"/>
      <c r="BO7582" s="41"/>
      <c r="BP7582" s="108"/>
      <c r="CG7582" s="102"/>
      <c r="CI7582" s="45"/>
    </row>
    <row r="7583" spans="37:87" ht="13" customHeight="1">
      <c r="AK7583" s="114"/>
      <c r="AL7583" s="41"/>
      <c r="AM7583" s="41"/>
      <c r="AN7583" s="41"/>
      <c r="AO7583" s="41"/>
      <c r="AP7583" s="41"/>
      <c r="AQ7583" s="41"/>
      <c r="AR7583" s="41"/>
      <c r="AS7583" s="41"/>
      <c r="AT7583" s="41"/>
      <c r="AU7583" s="41"/>
      <c r="AV7583" s="41"/>
      <c r="AW7583" s="41"/>
      <c r="AX7583" s="41"/>
      <c r="AY7583" s="41"/>
      <c r="AZ7583" s="41"/>
      <c r="BA7583" s="41"/>
      <c r="BB7583" s="41"/>
      <c r="BC7583" s="41"/>
      <c r="BD7583" s="41"/>
      <c r="BE7583" s="41"/>
      <c r="BF7583" s="41"/>
      <c r="BG7583" s="41"/>
      <c r="BH7583" s="41"/>
      <c r="BI7583" s="41"/>
      <c r="BJ7583" s="41"/>
      <c r="BK7583" s="41"/>
      <c r="BL7583" s="41"/>
      <c r="BM7583" s="41"/>
      <c r="BN7583" s="41"/>
      <c r="BO7583" s="41"/>
      <c r="BP7583" s="108"/>
      <c r="CG7583" s="102"/>
      <c r="CI7583" s="45"/>
    </row>
    <row r="7584" spans="37:87" ht="13" customHeight="1">
      <c r="AK7584" s="114"/>
      <c r="AL7584" s="41"/>
      <c r="AM7584" s="41"/>
      <c r="AN7584" s="41"/>
      <c r="AO7584" s="41"/>
      <c r="AP7584" s="41"/>
      <c r="AQ7584" s="41"/>
      <c r="AR7584" s="41"/>
      <c r="AS7584" s="41"/>
      <c r="AT7584" s="41"/>
      <c r="AU7584" s="41"/>
      <c r="AV7584" s="41"/>
      <c r="AW7584" s="41"/>
      <c r="AX7584" s="41"/>
      <c r="AY7584" s="41"/>
      <c r="AZ7584" s="41"/>
      <c r="BA7584" s="41"/>
      <c r="BB7584" s="41"/>
      <c r="BC7584" s="41"/>
      <c r="BD7584" s="41"/>
      <c r="BE7584" s="41"/>
      <c r="BF7584" s="41"/>
      <c r="BG7584" s="41"/>
      <c r="BH7584" s="41"/>
      <c r="BI7584" s="41"/>
      <c r="BJ7584" s="41"/>
      <c r="BK7584" s="41"/>
      <c r="BL7584" s="41"/>
      <c r="BM7584" s="41"/>
      <c r="BN7584" s="41"/>
      <c r="BO7584" s="41"/>
      <c r="BP7584" s="108"/>
      <c r="CG7584" s="102"/>
      <c r="CI7584" s="45"/>
    </row>
    <row r="7585" spans="37:87" ht="13" customHeight="1">
      <c r="AK7585" s="114"/>
      <c r="AL7585" s="41"/>
      <c r="AM7585" s="41"/>
      <c r="AN7585" s="41"/>
      <c r="AO7585" s="41"/>
      <c r="AP7585" s="41"/>
      <c r="AQ7585" s="41"/>
      <c r="AR7585" s="41"/>
      <c r="AS7585" s="41"/>
      <c r="AT7585" s="41"/>
      <c r="AU7585" s="41"/>
      <c r="AV7585" s="41"/>
      <c r="AW7585" s="41"/>
      <c r="AX7585" s="41"/>
      <c r="AY7585" s="41"/>
      <c r="AZ7585" s="41"/>
      <c r="BA7585" s="41"/>
      <c r="BB7585" s="41"/>
      <c r="BC7585" s="41"/>
      <c r="BD7585" s="41"/>
      <c r="BE7585" s="41"/>
      <c r="BF7585" s="41"/>
      <c r="BG7585" s="41"/>
      <c r="BH7585" s="41"/>
      <c r="BI7585" s="41"/>
      <c r="BJ7585" s="41"/>
      <c r="BK7585" s="41"/>
      <c r="BL7585" s="41"/>
      <c r="BM7585" s="41"/>
      <c r="BN7585" s="41"/>
      <c r="BO7585" s="41"/>
      <c r="BP7585" s="108"/>
      <c r="CG7585" s="102"/>
      <c r="CI7585" s="45"/>
    </row>
    <row r="7586" spans="37:87" ht="13" customHeight="1">
      <c r="AK7586" s="114"/>
      <c r="AL7586" s="41"/>
      <c r="AM7586" s="41"/>
      <c r="AN7586" s="41"/>
      <c r="AO7586" s="41"/>
      <c r="AP7586" s="41"/>
      <c r="AQ7586" s="41"/>
      <c r="AR7586" s="41"/>
      <c r="AS7586" s="41"/>
      <c r="AT7586" s="41"/>
      <c r="AU7586" s="41"/>
      <c r="AV7586" s="41"/>
      <c r="AW7586" s="41"/>
      <c r="AX7586" s="41"/>
      <c r="AY7586" s="41"/>
      <c r="AZ7586" s="41"/>
      <c r="BA7586" s="41"/>
      <c r="BB7586" s="41"/>
      <c r="BC7586" s="41"/>
      <c r="BD7586" s="41"/>
      <c r="BE7586" s="41"/>
      <c r="BF7586" s="41"/>
      <c r="BG7586" s="41"/>
      <c r="BH7586" s="41"/>
      <c r="BI7586" s="41"/>
      <c r="BJ7586" s="41"/>
      <c r="BK7586" s="41"/>
      <c r="BL7586" s="41"/>
      <c r="BM7586" s="41"/>
      <c r="BN7586" s="41"/>
      <c r="BO7586" s="41"/>
      <c r="BP7586" s="108"/>
      <c r="CG7586" s="102"/>
      <c r="CI7586" s="45"/>
    </row>
    <row r="7587" spans="37:87" ht="13" customHeight="1">
      <c r="AK7587" s="114"/>
      <c r="AL7587" s="41"/>
      <c r="AM7587" s="41"/>
      <c r="AN7587" s="41"/>
      <c r="AO7587" s="41"/>
      <c r="AP7587" s="41"/>
      <c r="AQ7587" s="41"/>
      <c r="AR7587" s="41"/>
      <c r="AS7587" s="41"/>
      <c r="AT7587" s="41"/>
      <c r="AU7587" s="41"/>
      <c r="AV7587" s="41"/>
      <c r="AW7587" s="41"/>
      <c r="AX7587" s="41"/>
      <c r="AY7587" s="41"/>
      <c r="AZ7587" s="41"/>
      <c r="BA7587" s="41"/>
      <c r="BB7587" s="41"/>
      <c r="BC7587" s="41"/>
      <c r="BD7587" s="41"/>
      <c r="BE7587" s="41"/>
      <c r="BF7587" s="41"/>
      <c r="BG7587" s="41"/>
      <c r="BH7587" s="41"/>
      <c r="BI7587" s="41"/>
      <c r="BJ7587" s="41"/>
      <c r="BK7587" s="41"/>
      <c r="BL7587" s="41"/>
      <c r="BM7587" s="41"/>
      <c r="BN7587" s="41"/>
      <c r="BO7587" s="41"/>
      <c r="BP7587" s="108"/>
      <c r="CG7587" s="102"/>
      <c r="CI7587" s="45"/>
    </row>
    <row r="7588" spans="37:87" ht="13" customHeight="1">
      <c r="AK7588" s="114"/>
      <c r="AL7588" s="41"/>
      <c r="AM7588" s="41"/>
      <c r="AN7588" s="41"/>
      <c r="AO7588" s="41"/>
      <c r="AP7588" s="41"/>
      <c r="AQ7588" s="41"/>
      <c r="AR7588" s="41"/>
      <c r="AS7588" s="41"/>
      <c r="AT7588" s="41"/>
      <c r="AU7588" s="41"/>
      <c r="AV7588" s="41"/>
      <c r="AW7588" s="41"/>
      <c r="AX7588" s="41"/>
      <c r="AY7588" s="41"/>
      <c r="AZ7588" s="41"/>
      <c r="BA7588" s="41"/>
      <c r="BB7588" s="41"/>
      <c r="BC7588" s="41"/>
      <c r="BD7588" s="41"/>
      <c r="BE7588" s="41"/>
      <c r="BF7588" s="41"/>
      <c r="BG7588" s="41"/>
      <c r="BH7588" s="41"/>
      <c r="BI7588" s="41"/>
      <c r="BJ7588" s="41"/>
      <c r="BK7588" s="41"/>
      <c r="BL7588" s="41"/>
      <c r="BM7588" s="41"/>
      <c r="BN7588" s="41"/>
      <c r="BO7588" s="41"/>
      <c r="BP7588" s="108"/>
      <c r="CG7588" s="102"/>
      <c r="CI7588" s="45"/>
    </row>
    <row r="7589" spans="37:87" ht="13" customHeight="1">
      <c r="AK7589" s="114"/>
      <c r="AL7589" s="41"/>
      <c r="AM7589" s="41"/>
      <c r="AN7589" s="41"/>
      <c r="AO7589" s="41"/>
      <c r="AP7589" s="41"/>
      <c r="AQ7589" s="41"/>
      <c r="AR7589" s="41"/>
      <c r="AS7589" s="41"/>
      <c r="AT7589" s="41"/>
      <c r="AU7589" s="41"/>
      <c r="AV7589" s="41"/>
      <c r="AW7589" s="41"/>
      <c r="AX7589" s="41"/>
      <c r="AY7589" s="41"/>
      <c r="AZ7589" s="41"/>
      <c r="BA7589" s="41"/>
      <c r="BB7589" s="41"/>
      <c r="BC7589" s="41"/>
      <c r="BD7589" s="41"/>
      <c r="BE7589" s="41"/>
      <c r="BF7589" s="41"/>
      <c r="BG7589" s="41"/>
      <c r="BH7589" s="41"/>
      <c r="BI7589" s="41"/>
      <c r="BJ7589" s="41"/>
      <c r="BK7589" s="41"/>
      <c r="BL7589" s="41"/>
      <c r="BM7589" s="41"/>
      <c r="BN7589" s="41"/>
      <c r="BO7589" s="41"/>
      <c r="BP7589" s="108"/>
      <c r="CG7589" s="102"/>
      <c r="CI7589" s="45"/>
    </row>
    <row r="7590" spans="37:87" ht="13" customHeight="1">
      <c r="AK7590" s="114"/>
      <c r="AL7590" s="41"/>
      <c r="AM7590" s="41"/>
      <c r="AN7590" s="41"/>
      <c r="AO7590" s="41"/>
      <c r="AP7590" s="41"/>
      <c r="AQ7590" s="41"/>
      <c r="AR7590" s="41"/>
      <c r="AS7590" s="41"/>
      <c r="AT7590" s="41"/>
      <c r="AU7590" s="41"/>
      <c r="AV7590" s="41"/>
      <c r="AW7590" s="41"/>
      <c r="AX7590" s="41"/>
      <c r="AY7590" s="41"/>
      <c r="AZ7590" s="41"/>
      <c r="BA7590" s="41"/>
      <c r="BB7590" s="41"/>
      <c r="BC7590" s="41"/>
      <c r="BD7590" s="41"/>
      <c r="BE7590" s="41"/>
      <c r="BF7590" s="41"/>
      <c r="BG7590" s="41"/>
      <c r="BH7590" s="41"/>
      <c r="BI7590" s="41"/>
      <c r="BJ7590" s="41"/>
      <c r="BK7590" s="41"/>
      <c r="BL7590" s="41"/>
      <c r="BM7590" s="41"/>
      <c r="BN7590" s="41"/>
      <c r="BO7590" s="41"/>
      <c r="BP7590" s="108"/>
      <c r="CG7590" s="102"/>
      <c r="CI7590" s="45"/>
    </row>
    <row r="7591" spans="37:87" ht="13" customHeight="1">
      <c r="AK7591" s="114"/>
      <c r="AL7591" s="41"/>
      <c r="AM7591" s="41"/>
      <c r="AN7591" s="41"/>
      <c r="AO7591" s="41"/>
      <c r="AP7591" s="41"/>
      <c r="AQ7591" s="41"/>
      <c r="AR7591" s="41"/>
      <c r="AS7591" s="41"/>
      <c r="AT7591" s="41"/>
      <c r="AU7591" s="41"/>
      <c r="AV7591" s="41"/>
      <c r="AW7591" s="41"/>
      <c r="AX7591" s="41"/>
      <c r="AY7591" s="41"/>
      <c r="AZ7591" s="41"/>
      <c r="BA7591" s="41"/>
      <c r="BB7591" s="41"/>
      <c r="BC7591" s="41"/>
      <c r="BD7591" s="41"/>
      <c r="BE7591" s="41"/>
      <c r="BF7591" s="41"/>
      <c r="BG7591" s="41"/>
      <c r="BH7591" s="41"/>
      <c r="BI7591" s="41"/>
      <c r="BJ7591" s="41"/>
      <c r="BK7591" s="41"/>
      <c r="BL7591" s="41"/>
      <c r="BM7591" s="41"/>
      <c r="BN7591" s="41"/>
      <c r="BO7591" s="41"/>
      <c r="BP7591" s="108"/>
      <c r="CG7591" s="102"/>
      <c r="CI7591" s="45"/>
    </row>
    <row r="7592" spans="37:87" ht="13" customHeight="1">
      <c r="AK7592" s="114"/>
      <c r="AL7592" s="41"/>
      <c r="AM7592" s="41"/>
      <c r="AN7592" s="41"/>
      <c r="AO7592" s="41"/>
      <c r="AP7592" s="41"/>
      <c r="AQ7592" s="41"/>
      <c r="AR7592" s="41"/>
      <c r="AS7592" s="41"/>
      <c r="AT7592" s="41"/>
      <c r="AU7592" s="41"/>
      <c r="AV7592" s="41"/>
      <c r="AW7592" s="41"/>
      <c r="AX7592" s="41"/>
      <c r="AY7592" s="41"/>
      <c r="AZ7592" s="41"/>
      <c r="BA7592" s="41"/>
      <c r="BB7592" s="41"/>
      <c r="BC7592" s="41"/>
      <c r="BD7592" s="41"/>
      <c r="BE7592" s="41"/>
      <c r="BF7592" s="41"/>
      <c r="BG7592" s="41"/>
      <c r="BH7592" s="41"/>
      <c r="BI7592" s="41"/>
      <c r="BJ7592" s="41"/>
      <c r="BK7592" s="41"/>
      <c r="BL7592" s="41"/>
      <c r="BM7592" s="41"/>
      <c r="BN7592" s="41"/>
      <c r="BO7592" s="41"/>
      <c r="BP7592" s="108"/>
      <c r="CG7592" s="102"/>
      <c r="CI7592" s="45"/>
    </row>
    <row r="7593" spans="37:87" ht="13" customHeight="1">
      <c r="AK7593" s="114"/>
      <c r="AL7593" s="41"/>
      <c r="AM7593" s="41"/>
      <c r="AN7593" s="41"/>
      <c r="AO7593" s="41"/>
      <c r="AP7593" s="41"/>
      <c r="AQ7593" s="41"/>
      <c r="AR7593" s="41"/>
      <c r="AS7593" s="41"/>
      <c r="AT7593" s="41"/>
      <c r="AU7593" s="41"/>
      <c r="AV7593" s="41"/>
      <c r="AW7593" s="41"/>
      <c r="AX7593" s="41"/>
      <c r="AY7593" s="41"/>
      <c r="AZ7593" s="41"/>
      <c r="BA7593" s="41"/>
      <c r="BB7593" s="41"/>
      <c r="BC7593" s="41"/>
      <c r="BD7593" s="41"/>
      <c r="BE7593" s="41"/>
      <c r="BF7593" s="41"/>
      <c r="BG7593" s="41"/>
      <c r="BH7593" s="41"/>
      <c r="BI7593" s="41"/>
      <c r="BJ7593" s="41"/>
      <c r="BK7593" s="41"/>
      <c r="BL7593" s="41"/>
      <c r="BM7593" s="41"/>
      <c r="BN7593" s="41"/>
      <c r="BO7593" s="41"/>
      <c r="BP7593" s="108"/>
      <c r="CG7593" s="102"/>
      <c r="CI7593" s="45"/>
    </row>
    <row r="7594" spans="37:87" ht="13" customHeight="1">
      <c r="AK7594" s="114"/>
      <c r="AL7594" s="41"/>
      <c r="AM7594" s="41"/>
      <c r="AN7594" s="41"/>
      <c r="AO7594" s="41"/>
      <c r="AP7594" s="41"/>
      <c r="AQ7594" s="41"/>
      <c r="AR7594" s="41"/>
      <c r="AS7594" s="41"/>
      <c r="AT7594" s="41"/>
      <c r="AU7594" s="41"/>
      <c r="AV7594" s="41"/>
      <c r="AW7594" s="41"/>
      <c r="AX7594" s="41"/>
      <c r="AY7594" s="41"/>
      <c r="AZ7594" s="41"/>
      <c r="BA7594" s="41"/>
      <c r="BB7594" s="41"/>
      <c r="BC7594" s="41"/>
      <c r="BD7594" s="41"/>
      <c r="BE7594" s="41"/>
      <c r="BF7594" s="41"/>
      <c r="BG7594" s="41"/>
      <c r="BH7594" s="41"/>
      <c r="BI7594" s="41"/>
      <c r="BJ7594" s="41"/>
      <c r="BK7594" s="41"/>
      <c r="BL7594" s="41"/>
      <c r="BM7594" s="41"/>
      <c r="BN7594" s="41"/>
      <c r="BO7594" s="41"/>
      <c r="BP7594" s="108"/>
      <c r="CG7594" s="102"/>
      <c r="CI7594" s="45"/>
    </row>
    <row r="7595" spans="37:87" ht="13" customHeight="1">
      <c r="AK7595" s="114"/>
      <c r="AL7595" s="41"/>
      <c r="AM7595" s="41"/>
      <c r="AN7595" s="41"/>
      <c r="AO7595" s="41"/>
      <c r="AP7595" s="41"/>
      <c r="AQ7595" s="41"/>
      <c r="AR7595" s="41"/>
      <c r="AS7595" s="41"/>
      <c r="AT7595" s="41"/>
      <c r="AU7595" s="41"/>
      <c r="AV7595" s="41"/>
      <c r="AW7595" s="41"/>
      <c r="AX7595" s="41"/>
      <c r="AY7595" s="41"/>
      <c r="AZ7595" s="41"/>
      <c r="BA7595" s="41"/>
      <c r="BB7595" s="41"/>
      <c r="BC7595" s="41"/>
      <c r="BD7595" s="41"/>
      <c r="BE7595" s="41"/>
      <c r="BF7595" s="41"/>
      <c r="BG7595" s="41"/>
      <c r="BH7595" s="41"/>
      <c r="BI7595" s="41"/>
      <c r="BJ7595" s="41"/>
      <c r="BK7595" s="41"/>
      <c r="BL7595" s="41"/>
      <c r="BM7595" s="41"/>
      <c r="BN7595" s="41"/>
      <c r="BO7595" s="41"/>
      <c r="BP7595" s="108"/>
      <c r="CG7595" s="102"/>
      <c r="CI7595" s="45"/>
    </row>
    <row r="7596" spans="37:87" ht="13" customHeight="1">
      <c r="AK7596" s="114"/>
      <c r="AL7596" s="41"/>
      <c r="AM7596" s="41"/>
      <c r="AN7596" s="41"/>
      <c r="AO7596" s="41"/>
      <c r="AP7596" s="41"/>
      <c r="AQ7596" s="41"/>
      <c r="AR7596" s="41"/>
      <c r="AS7596" s="41"/>
      <c r="AT7596" s="41"/>
      <c r="AU7596" s="41"/>
      <c r="AV7596" s="41"/>
      <c r="AW7596" s="41"/>
      <c r="AX7596" s="41"/>
      <c r="AY7596" s="41"/>
      <c r="AZ7596" s="41"/>
      <c r="BA7596" s="41"/>
      <c r="BB7596" s="41"/>
      <c r="BC7596" s="41"/>
      <c r="BD7596" s="41"/>
      <c r="BE7596" s="41"/>
      <c r="BF7596" s="41"/>
      <c r="BG7596" s="41"/>
      <c r="BH7596" s="41"/>
      <c r="BI7596" s="41"/>
      <c r="BJ7596" s="41"/>
      <c r="BK7596" s="41"/>
      <c r="BL7596" s="41"/>
      <c r="BM7596" s="41"/>
      <c r="BN7596" s="41"/>
      <c r="BO7596" s="41"/>
      <c r="BP7596" s="108"/>
      <c r="CG7596" s="102"/>
      <c r="CI7596" s="45"/>
    </row>
    <row r="7597" spans="37:87" ht="13" customHeight="1">
      <c r="AK7597" s="114"/>
      <c r="AL7597" s="41"/>
      <c r="AM7597" s="41"/>
      <c r="AN7597" s="41"/>
      <c r="AO7597" s="41"/>
      <c r="AP7597" s="41"/>
      <c r="AQ7597" s="41"/>
      <c r="AR7597" s="41"/>
      <c r="AS7597" s="41"/>
      <c r="AT7597" s="41"/>
      <c r="AU7597" s="41"/>
      <c r="AV7597" s="41"/>
      <c r="AW7597" s="41"/>
      <c r="AX7597" s="41"/>
      <c r="AY7597" s="41"/>
      <c r="AZ7597" s="41"/>
      <c r="BA7597" s="41"/>
      <c r="BB7597" s="41"/>
      <c r="BC7597" s="41"/>
      <c r="BD7597" s="41"/>
      <c r="BE7597" s="41"/>
      <c r="BF7597" s="41"/>
      <c r="BG7597" s="41"/>
      <c r="BH7597" s="41"/>
      <c r="BI7597" s="41"/>
      <c r="BJ7597" s="41"/>
      <c r="BK7597" s="41"/>
      <c r="BL7597" s="41"/>
      <c r="BM7597" s="41"/>
      <c r="BN7597" s="41"/>
      <c r="BO7597" s="41"/>
      <c r="BP7597" s="108"/>
      <c r="CG7597" s="102"/>
      <c r="CI7597" s="45"/>
    </row>
    <row r="7598" spans="37:87" ht="13" customHeight="1">
      <c r="AK7598" s="114"/>
      <c r="AL7598" s="41"/>
      <c r="AM7598" s="41"/>
      <c r="AN7598" s="41"/>
      <c r="AO7598" s="41"/>
      <c r="AP7598" s="41"/>
      <c r="AQ7598" s="41"/>
      <c r="AR7598" s="41"/>
      <c r="AS7598" s="41"/>
      <c r="AT7598" s="41"/>
      <c r="AU7598" s="41"/>
      <c r="AV7598" s="41"/>
      <c r="AW7598" s="41"/>
      <c r="AX7598" s="41"/>
      <c r="AY7598" s="41"/>
      <c r="AZ7598" s="41"/>
      <c r="BA7598" s="41"/>
      <c r="BB7598" s="41"/>
      <c r="BC7598" s="41"/>
      <c r="BD7598" s="41"/>
      <c r="BE7598" s="41"/>
      <c r="BF7598" s="41"/>
      <c r="BG7598" s="41"/>
      <c r="BH7598" s="41"/>
      <c r="BI7598" s="41"/>
      <c r="BJ7598" s="41"/>
      <c r="BK7598" s="41"/>
      <c r="BL7598" s="41"/>
      <c r="BM7598" s="41"/>
      <c r="BN7598" s="41"/>
      <c r="BO7598" s="41"/>
      <c r="BP7598" s="108"/>
      <c r="CG7598" s="102"/>
      <c r="CI7598" s="45"/>
    </row>
    <row r="7599" spans="37:87" ht="13" customHeight="1">
      <c r="AK7599" s="114"/>
      <c r="AL7599" s="41"/>
      <c r="AM7599" s="41"/>
      <c r="AN7599" s="41"/>
      <c r="AO7599" s="41"/>
      <c r="AP7599" s="41"/>
      <c r="AQ7599" s="41"/>
      <c r="AR7599" s="41"/>
      <c r="AS7599" s="41"/>
      <c r="AT7599" s="41"/>
      <c r="AU7599" s="41"/>
      <c r="AV7599" s="41"/>
      <c r="AW7599" s="41"/>
      <c r="AX7599" s="41"/>
      <c r="AY7599" s="41"/>
      <c r="AZ7599" s="41"/>
      <c r="BA7599" s="41"/>
      <c r="BB7599" s="41"/>
      <c r="BC7599" s="41"/>
      <c r="BD7599" s="41"/>
      <c r="BE7599" s="41"/>
      <c r="BF7599" s="41"/>
      <c r="BG7599" s="41"/>
      <c r="BH7599" s="41"/>
      <c r="BI7599" s="41"/>
      <c r="BJ7599" s="41"/>
      <c r="BK7599" s="41"/>
      <c r="BL7599" s="41"/>
      <c r="BM7599" s="41"/>
      <c r="BN7599" s="41"/>
      <c r="BO7599" s="41"/>
      <c r="BP7599" s="108"/>
      <c r="CG7599" s="102"/>
      <c r="CI7599" s="45"/>
    </row>
    <row r="7600" spans="37:87" ht="13" customHeight="1">
      <c r="AK7600" s="114"/>
      <c r="AL7600" s="41"/>
      <c r="AM7600" s="41"/>
      <c r="AN7600" s="41"/>
      <c r="AO7600" s="41"/>
      <c r="AP7600" s="41"/>
      <c r="AQ7600" s="41"/>
      <c r="AR7600" s="41"/>
      <c r="AS7600" s="41"/>
      <c r="AT7600" s="41"/>
      <c r="AU7600" s="41"/>
      <c r="AV7600" s="41"/>
      <c r="AW7600" s="41"/>
      <c r="AX7600" s="41"/>
      <c r="AY7600" s="41"/>
      <c r="AZ7600" s="41"/>
      <c r="BA7600" s="41"/>
      <c r="BB7600" s="41"/>
      <c r="BC7600" s="41"/>
      <c r="BD7600" s="41"/>
      <c r="BE7600" s="41"/>
      <c r="BF7600" s="41"/>
      <c r="BG7600" s="41"/>
      <c r="BH7600" s="41"/>
      <c r="BI7600" s="41"/>
      <c r="BJ7600" s="41"/>
      <c r="BK7600" s="41"/>
      <c r="BL7600" s="41"/>
      <c r="BM7600" s="41"/>
      <c r="BN7600" s="41"/>
      <c r="BO7600" s="41"/>
      <c r="BP7600" s="108"/>
      <c r="CG7600" s="102"/>
      <c r="CI7600" s="45"/>
    </row>
    <row r="7601" spans="37:87" ht="13" customHeight="1">
      <c r="AK7601" s="114"/>
      <c r="AL7601" s="41"/>
      <c r="AM7601" s="41"/>
      <c r="AN7601" s="41"/>
      <c r="AO7601" s="41"/>
      <c r="AP7601" s="41"/>
      <c r="AQ7601" s="41"/>
      <c r="AR7601" s="41"/>
      <c r="AS7601" s="41"/>
      <c r="AT7601" s="41"/>
      <c r="AU7601" s="41"/>
      <c r="AV7601" s="41"/>
      <c r="AW7601" s="41"/>
      <c r="AX7601" s="41"/>
      <c r="AY7601" s="41"/>
      <c r="AZ7601" s="41"/>
      <c r="BA7601" s="41"/>
      <c r="BB7601" s="41"/>
      <c r="BC7601" s="41"/>
      <c r="BD7601" s="41"/>
      <c r="BE7601" s="41"/>
      <c r="BF7601" s="41"/>
      <c r="BG7601" s="41"/>
      <c r="BH7601" s="41"/>
      <c r="BI7601" s="41"/>
      <c r="BJ7601" s="41"/>
      <c r="BK7601" s="41"/>
      <c r="BL7601" s="41"/>
      <c r="BM7601" s="41"/>
      <c r="BN7601" s="41"/>
      <c r="BO7601" s="41"/>
      <c r="BP7601" s="108"/>
      <c r="CG7601" s="102"/>
      <c r="CI7601" s="45"/>
    </row>
    <row r="7602" spans="37:87" ht="13" customHeight="1">
      <c r="AK7602" s="114"/>
      <c r="AL7602" s="41"/>
      <c r="AM7602" s="41"/>
      <c r="AN7602" s="41"/>
      <c r="AO7602" s="41"/>
      <c r="AP7602" s="41"/>
      <c r="AQ7602" s="41"/>
      <c r="AR7602" s="41"/>
      <c r="AS7602" s="41"/>
      <c r="AT7602" s="41"/>
      <c r="AU7602" s="41"/>
      <c r="AV7602" s="41"/>
      <c r="AW7602" s="41"/>
      <c r="AX7602" s="41"/>
      <c r="AY7602" s="41"/>
      <c r="AZ7602" s="41"/>
      <c r="BA7602" s="41"/>
      <c r="BB7602" s="41"/>
      <c r="BC7602" s="41"/>
      <c r="BD7602" s="41"/>
      <c r="BE7602" s="41"/>
      <c r="BF7602" s="41"/>
      <c r="BG7602" s="41"/>
      <c r="BH7602" s="41"/>
      <c r="BI7602" s="41"/>
      <c r="BJ7602" s="41"/>
      <c r="BK7602" s="41"/>
      <c r="BL7602" s="41"/>
      <c r="BM7602" s="41"/>
      <c r="BN7602" s="41"/>
      <c r="BO7602" s="41"/>
      <c r="BP7602" s="108"/>
      <c r="CG7602" s="102"/>
      <c r="CI7602" s="45"/>
    </row>
    <row r="7603" spans="37:87" ht="13" customHeight="1">
      <c r="AK7603" s="114"/>
      <c r="AL7603" s="41"/>
      <c r="AM7603" s="41"/>
      <c r="AN7603" s="41"/>
      <c r="AO7603" s="41"/>
      <c r="AP7603" s="41"/>
      <c r="AQ7603" s="41"/>
      <c r="AR7603" s="41"/>
      <c r="AS7603" s="41"/>
      <c r="AT7603" s="41"/>
      <c r="AU7603" s="41"/>
      <c r="AV7603" s="41"/>
      <c r="AW7603" s="41"/>
      <c r="AX7603" s="41"/>
      <c r="AY7603" s="41"/>
      <c r="AZ7603" s="41"/>
      <c r="BA7603" s="41"/>
      <c r="BB7603" s="41"/>
      <c r="BC7603" s="41"/>
      <c r="BD7603" s="41"/>
      <c r="BE7603" s="41"/>
      <c r="BF7603" s="41"/>
      <c r="BG7603" s="41"/>
      <c r="BH7603" s="41"/>
      <c r="BI7603" s="41"/>
      <c r="BJ7603" s="41"/>
      <c r="BK7603" s="41"/>
      <c r="BL7603" s="41"/>
      <c r="BM7603" s="41"/>
      <c r="BN7603" s="41"/>
      <c r="BO7603" s="41"/>
      <c r="BP7603" s="108"/>
      <c r="CG7603" s="102"/>
      <c r="CI7603" s="45"/>
    </row>
    <row r="7604" spans="37:87" ht="13" customHeight="1">
      <c r="AK7604" s="114"/>
      <c r="AL7604" s="41"/>
      <c r="AM7604" s="41"/>
      <c r="AN7604" s="41"/>
      <c r="AO7604" s="41"/>
      <c r="AP7604" s="41"/>
      <c r="AQ7604" s="41"/>
      <c r="AR7604" s="41"/>
      <c r="AS7604" s="41"/>
      <c r="AT7604" s="41"/>
      <c r="AU7604" s="41"/>
      <c r="AV7604" s="41"/>
      <c r="AW7604" s="41"/>
      <c r="AX7604" s="41"/>
      <c r="AY7604" s="41"/>
      <c r="AZ7604" s="41"/>
      <c r="BA7604" s="41"/>
      <c r="BB7604" s="41"/>
      <c r="BC7604" s="41"/>
      <c r="BD7604" s="41"/>
      <c r="BE7604" s="41"/>
      <c r="BF7604" s="41"/>
      <c r="BG7604" s="41"/>
      <c r="BH7604" s="41"/>
      <c r="BI7604" s="41"/>
      <c r="BJ7604" s="41"/>
      <c r="BK7604" s="41"/>
      <c r="BL7604" s="41"/>
      <c r="BM7604" s="41"/>
      <c r="BN7604" s="41"/>
      <c r="BO7604" s="41"/>
      <c r="BP7604" s="108"/>
      <c r="CG7604" s="102"/>
      <c r="CI7604" s="45"/>
    </row>
    <row r="7605" spans="37:87" ht="13" customHeight="1">
      <c r="AK7605" s="114"/>
      <c r="AL7605" s="41"/>
      <c r="AM7605" s="41"/>
      <c r="AN7605" s="41"/>
      <c r="AO7605" s="41"/>
      <c r="AP7605" s="41"/>
      <c r="AQ7605" s="41"/>
      <c r="AR7605" s="41"/>
      <c r="AS7605" s="41"/>
      <c r="AT7605" s="41"/>
      <c r="AU7605" s="41"/>
      <c r="AV7605" s="41"/>
      <c r="AW7605" s="41"/>
      <c r="AX7605" s="41"/>
      <c r="AY7605" s="41"/>
      <c r="AZ7605" s="41"/>
      <c r="BA7605" s="41"/>
      <c r="BB7605" s="41"/>
      <c r="BC7605" s="41"/>
      <c r="BD7605" s="41"/>
      <c r="BE7605" s="41"/>
      <c r="BF7605" s="41"/>
      <c r="BG7605" s="41"/>
      <c r="BH7605" s="41"/>
      <c r="BI7605" s="41"/>
      <c r="BJ7605" s="41"/>
      <c r="BK7605" s="41"/>
      <c r="BL7605" s="41"/>
      <c r="BM7605" s="41"/>
      <c r="BN7605" s="41"/>
      <c r="BO7605" s="41"/>
      <c r="BP7605" s="108"/>
      <c r="CG7605" s="102"/>
      <c r="CI7605" s="45"/>
    </row>
    <row r="7606" spans="37:87" ht="13" customHeight="1">
      <c r="AK7606" s="114"/>
      <c r="AL7606" s="41"/>
      <c r="AM7606" s="41"/>
      <c r="AN7606" s="41"/>
      <c r="AO7606" s="41"/>
      <c r="AP7606" s="41"/>
      <c r="AQ7606" s="41"/>
      <c r="AR7606" s="41"/>
      <c r="AS7606" s="41"/>
      <c r="AT7606" s="41"/>
      <c r="AU7606" s="41"/>
      <c r="AV7606" s="41"/>
      <c r="AW7606" s="41"/>
      <c r="AX7606" s="41"/>
      <c r="AY7606" s="41"/>
      <c r="AZ7606" s="41"/>
      <c r="BA7606" s="41"/>
      <c r="BB7606" s="41"/>
      <c r="BC7606" s="41"/>
      <c r="BD7606" s="41"/>
      <c r="BE7606" s="41"/>
      <c r="BF7606" s="41"/>
      <c r="BG7606" s="41"/>
      <c r="BH7606" s="41"/>
      <c r="BI7606" s="41"/>
      <c r="BJ7606" s="41"/>
      <c r="BK7606" s="41"/>
      <c r="BL7606" s="41"/>
      <c r="BM7606" s="41"/>
      <c r="BN7606" s="41"/>
      <c r="BO7606" s="41"/>
      <c r="BP7606" s="108"/>
      <c r="CG7606" s="102"/>
      <c r="CI7606" s="45"/>
    </row>
    <row r="7607" spans="37:87" ht="13" customHeight="1">
      <c r="AK7607" s="114"/>
      <c r="AL7607" s="41"/>
      <c r="AM7607" s="41"/>
      <c r="AN7607" s="41"/>
      <c r="AO7607" s="41"/>
      <c r="AP7607" s="41"/>
      <c r="AQ7607" s="41"/>
      <c r="AR7607" s="41"/>
      <c r="AS7607" s="41"/>
      <c r="AT7607" s="41"/>
      <c r="AU7607" s="41"/>
      <c r="AV7607" s="41"/>
      <c r="AW7607" s="41"/>
      <c r="AX7607" s="41"/>
      <c r="AY7607" s="41"/>
      <c r="AZ7607" s="41"/>
      <c r="BA7607" s="41"/>
      <c r="BB7607" s="41"/>
      <c r="BC7607" s="41"/>
      <c r="BD7607" s="41"/>
      <c r="BE7607" s="41"/>
      <c r="BF7607" s="41"/>
      <c r="BG7607" s="41"/>
      <c r="BH7607" s="41"/>
      <c r="BI7607" s="41"/>
      <c r="BJ7607" s="41"/>
      <c r="BK7607" s="41"/>
      <c r="BL7607" s="41"/>
      <c r="BM7607" s="41"/>
      <c r="BN7607" s="41"/>
      <c r="BO7607" s="41"/>
      <c r="BP7607" s="108"/>
      <c r="CG7607" s="102"/>
      <c r="CI7607" s="45"/>
    </row>
    <row r="7608" spans="37:87" ht="13" customHeight="1">
      <c r="AK7608" s="114"/>
      <c r="AL7608" s="41"/>
      <c r="AM7608" s="41"/>
      <c r="AN7608" s="41"/>
      <c r="AO7608" s="41"/>
      <c r="AP7608" s="41"/>
      <c r="AQ7608" s="41"/>
      <c r="AR7608" s="41"/>
      <c r="AS7608" s="41"/>
      <c r="AT7608" s="41"/>
      <c r="AU7608" s="41"/>
      <c r="AV7608" s="41"/>
      <c r="AW7608" s="41"/>
      <c r="AX7608" s="41"/>
      <c r="AY7608" s="41"/>
      <c r="AZ7608" s="41"/>
      <c r="BA7608" s="41"/>
      <c r="BB7608" s="41"/>
      <c r="BC7608" s="41"/>
      <c r="BD7608" s="41"/>
      <c r="BE7608" s="41"/>
      <c r="BF7608" s="41"/>
      <c r="BG7608" s="41"/>
      <c r="BH7608" s="41"/>
      <c r="BI7608" s="41"/>
      <c r="BJ7608" s="41"/>
      <c r="BK7608" s="41"/>
      <c r="BL7608" s="41"/>
      <c r="BM7608" s="41"/>
      <c r="BN7608" s="41"/>
      <c r="BO7608" s="41"/>
      <c r="BP7608" s="108"/>
      <c r="CG7608" s="102"/>
      <c r="CI7608" s="45"/>
    </row>
    <row r="7609" spans="37:87" ht="13" customHeight="1">
      <c r="AK7609" s="114"/>
      <c r="AL7609" s="41"/>
      <c r="AM7609" s="41"/>
      <c r="AN7609" s="41"/>
      <c r="AO7609" s="41"/>
      <c r="AP7609" s="41"/>
      <c r="AQ7609" s="41"/>
      <c r="AR7609" s="41"/>
      <c r="AS7609" s="41"/>
      <c r="AT7609" s="41"/>
      <c r="AU7609" s="41"/>
      <c r="AV7609" s="41"/>
      <c r="AW7609" s="41"/>
      <c r="AX7609" s="41"/>
      <c r="AY7609" s="41"/>
      <c r="AZ7609" s="41"/>
      <c r="BA7609" s="41"/>
      <c r="BB7609" s="41"/>
      <c r="BC7609" s="41"/>
      <c r="BD7609" s="41"/>
      <c r="BE7609" s="41"/>
      <c r="BF7609" s="41"/>
      <c r="BG7609" s="41"/>
      <c r="BH7609" s="41"/>
      <c r="BI7609" s="41"/>
      <c r="BJ7609" s="41"/>
      <c r="BK7609" s="41"/>
      <c r="BL7609" s="41"/>
      <c r="BM7609" s="41"/>
      <c r="BN7609" s="41"/>
      <c r="BO7609" s="41"/>
      <c r="BP7609" s="108"/>
      <c r="CG7609" s="102"/>
      <c r="CI7609" s="45"/>
    </row>
    <row r="7610" spans="37:87" ht="13" customHeight="1">
      <c r="AK7610" s="114"/>
      <c r="AL7610" s="41"/>
      <c r="AM7610" s="41"/>
      <c r="AN7610" s="41"/>
      <c r="AO7610" s="41"/>
      <c r="AP7610" s="41"/>
      <c r="AQ7610" s="41"/>
      <c r="AR7610" s="41"/>
      <c r="AS7610" s="41"/>
      <c r="AT7610" s="41"/>
      <c r="AU7610" s="41"/>
      <c r="AV7610" s="41"/>
      <c r="AW7610" s="41"/>
      <c r="AX7610" s="41"/>
      <c r="AY7610" s="41"/>
      <c r="AZ7610" s="41"/>
      <c r="BA7610" s="41"/>
      <c r="BB7610" s="41"/>
      <c r="BC7610" s="41"/>
      <c r="BD7610" s="41"/>
      <c r="BE7610" s="41"/>
      <c r="BF7610" s="41"/>
      <c r="BG7610" s="41"/>
      <c r="BH7610" s="41"/>
      <c r="BI7610" s="41"/>
      <c r="BJ7610" s="41"/>
      <c r="BK7610" s="41"/>
      <c r="BL7610" s="41"/>
      <c r="BM7610" s="41"/>
      <c r="BN7610" s="41"/>
      <c r="BO7610" s="41"/>
      <c r="BP7610" s="108"/>
      <c r="CG7610" s="102"/>
      <c r="CI7610" s="45"/>
    </row>
    <row r="7611" spans="37:87" ht="13" customHeight="1">
      <c r="AK7611" s="114"/>
      <c r="AL7611" s="41"/>
      <c r="AM7611" s="41"/>
      <c r="AN7611" s="41"/>
      <c r="AO7611" s="41"/>
      <c r="AP7611" s="41"/>
      <c r="AQ7611" s="41"/>
      <c r="AR7611" s="41"/>
      <c r="AS7611" s="41"/>
      <c r="AT7611" s="41"/>
      <c r="AU7611" s="41"/>
      <c r="AV7611" s="41"/>
      <c r="AW7611" s="41"/>
      <c r="AX7611" s="41"/>
      <c r="AY7611" s="41"/>
      <c r="AZ7611" s="41"/>
      <c r="BA7611" s="41"/>
      <c r="BB7611" s="41"/>
      <c r="BC7611" s="41"/>
      <c r="BD7611" s="41"/>
      <c r="BE7611" s="41"/>
      <c r="BF7611" s="41"/>
      <c r="BG7611" s="41"/>
      <c r="BH7611" s="41"/>
      <c r="BI7611" s="41"/>
      <c r="BJ7611" s="41"/>
      <c r="BK7611" s="41"/>
      <c r="BL7611" s="41"/>
      <c r="BM7611" s="41"/>
      <c r="BN7611" s="41"/>
      <c r="BO7611" s="41"/>
      <c r="BP7611" s="108"/>
      <c r="CG7611" s="102"/>
      <c r="CI7611" s="45"/>
    </row>
    <row r="7612" spans="37:87" ht="13" customHeight="1">
      <c r="AK7612" s="114"/>
      <c r="AL7612" s="41"/>
      <c r="AM7612" s="41"/>
      <c r="AN7612" s="41"/>
      <c r="AO7612" s="41"/>
      <c r="AP7612" s="41"/>
      <c r="AQ7612" s="41"/>
      <c r="AR7612" s="41"/>
      <c r="AS7612" s="41"/>
      <c r="AT7612" s="41"/>
      <c r="AU7612" s="41"/>
      <c r="AV7612" s="41"/>
      <c r="AW7612" s="41"/>
      <c r="AX7612" s="41"/>
      <c r="AY7612" s="41"/>
      <c r="AZ7612" s="41"/>
      <c r="BA7612" s="41"/>
      <c r="BB7612" s="41"/>
      <c r="BC7612" s="41"/>
      <c r="BD7612" s="41"/>
      <c r="BE7612" s="41"/>
      <c r="BF7612" s="41"/>
      <c r="BG7612" s="41"/>
      <c r="BH7612" s="41"/>
      <c r="BI7612" s="41"/>
      <c r="BJ7612" s="41"/>
      <c r="BK7612" s="41"/>
      <c r="BL7612" s="41"/>
      <c r="BM7612" s="41"/>
      <c r="BN7612" s="41"/>
      <c r="BO7612" s="41"/>
      <c r="BP7612" s="108"/>
      <c r="CG7612" s="102"/>
      <c r="CI7612" s="45"/>
    </row>
    <row r="7613" spans="37:87" ht="13" customHeight="1">
      <c r="AK7613" s="114"/>
      <c r="AL7613" s="41"/>
      <c r="AM7613" s="41"/>
      <c r="AN7613" s="41"/>
      <c r="AO7613" s="41"/>
      <c r="AP7613" s="41"/>
      <c r="AQ7613" s="41"/>
      <c r="AR7613" s="41"/>
      <c r="AS7613" s="41"/>
      <c r="AT7613" s="41"/>
      <c r="AU7613" s="41"/>
      <c r="AV7613" s="41"/>
      <c r="AW7613" s="41"/>
      <c r="AX7613" s="41"/>
      <c r="AY7613" s="41"/>
      <c r="AZ7613" s="41"/>
      <c r="BA7613" s="41"/>
      <c r="BB7613" s="41"/>
      <c r="BC7613" s="41"/>
      <c r="BD7613" s="41"/>
      <c r="BE7613" s="41"/>
      <c r="BF7613" s="41"/>
      <c r="BG7613" s="41"/>
      <c r="BH7613" s="41"/>
      <c r="BI7613" s="41"/>
      <c r="BJ7613" s="41"/>
      <c r="BK7613" s="41"/>
      <c r="BL7613" s="41"/>
      <c r="BM7613" s="41"/>
      <c r="BN7613" s="41"/>
      <c r="BO7613" s="41"/>
      <c r="BP7613" s="108"/>
      <c r="CG7613" s="102"/>
      <c r="CI7613" s="45"/>
    </row>
    <row r="7614" spans="37:87" ht="13" customHeight="1">
      <c r="AK7614" s="114"/>
      <c r="AL7614" s="41"/>
      <c r="AM7614" s="41"/>
      <c r="AN7614" s="41"/>
      <c r="AO7614" s="41"/>
      <c r="AP7614" s="41"/>
      <c r="AQ7614" s="41"/>
      <c r="AR7614" s="41"/>
      <c r="AS7614" s="41"/>
      <c r="AT7614" s="41"/>
      <c r="AU7614" s="41"/>
      <c r="AV7614" s="41"/>
      <c r="AW7614" s="41"/>
      <c r="AX7614" s="41"/>
      <c r="AY7614" s="41"/>
      <c r="AZ7614" s="41"/>
      <c r="BA7614" s="41"/>
      <c r="BB7614" s="41"/>
      <c r="BC7614" s="41"/>
      <c r="BD7614" s="41"/>
      <c r="BE7614" s="41"/>
      <c r="BF7614" s="41"/>
      <c r="BG7614" s="41"/>
      <c r="BH7614" s="41"/>
      <c r="BI7614" s="41"/>
      <c r="BJ7614" s="41"/>
      <c r="BK7614" s="41"/>
      <c r="BL7614" s="41"/>
      <c r="BM7614" s="41"/>
      <c r="BN7614" s="41"/>
      <c r="BO7614" s="41"/>
      <c r="BP7614" s="108"/>
      <c r="CG7614" s="102"/>
      <c r="CI7614" s="45"/>
    </row>
    <row r="7615" spans="37:87" ht="13" customHeight="1">
      <c r="AK7615" s="114"/>
      <c r="AL7615" s="41"/>
      <c r="AM7615" s="41"/>
      <c r="AN7615" s="41"/>
      <c r="AO7615" s="41"/>
      <c r="AP7615" s="41"/>
      <c r="AQ7615" s="41"/>
      <c r="AR7615" s="41"/>
      <c r="AS7615" s="41"/>
      <c r="AT7615" s="41"/>
      <c r="AU7615" s="41"/>
      <c r="AV7615" s="41"/>
      <c r="AW7615" s="41"/>
      <c r="AX7615" s="41"/>
      <c r="AY7615" s="41"/>
      <c r="AZ7615" s="41"/>
      <c r="BA7615" s="41"/>
      <c r="BB7615" s="41"/>
      <c r="BC7615" s="41"/>
      <c r="BD7615" s="41"/>
      <c r="BE7615" s="41"/>
      <c r="BF7615" s="41"/>
      <c r="BG7615" s="41"/>
      <c r="BH7615" s="41"/>
      <c r="BI7615" s="41"/>
      <c r="BJ7615" s="41"/>
      <c r="BK7615" s="41"/>
      <c r="BL7615" s="41"/>
      <c r="BM7615" s="41"/>
      <c r="BN7615" s="41"/>
      <c r="BO7615" s="41"/>
      <c r="BP7615" s="108"/>
      <c r="CG7615" s="102"/>
      <c r="CI7615" s="45"/>
    </row>
    <row r="7616" spans="37:87" ht="13" customHeight="1">
      <c r="AK7616" s="114"/>
      <c r="AL7616" s="41"/>
      <c r="AM7616" s="41"/>
      <c r="AN7616" s="41"/>
      <c r="AO7616" s="41"/>
      <c r="AP7616" s="41"/>
      <c r="AQ7616" s="41"/>
      <c r="AR7616" s="41"/>
      <c r="AS7616" s="41"/>
      <c r="AT7616" s="41"/>
      <c r="AU7616" s="41"/>
      <c r="AV7616" s="41"/>
      <c r="AW7616" s="41"/>
      <c r="AX7616" s="41"/>
      <c r="AY7616" s="41"/>
      <c r="AZ7616" s="41"/>
      <c r="BA7616" s="41"/>
      <c r="BB7616" s="41"/>
      <c r="BC7616" s="41"/>
      <c r="BD7616" s="41"/>
      <c r="BE7616" s="41"/>
      <c r="BF7616" s="41"/>
      <c r="BG7616" s="41"/>
      <c r="BH7616" s="41"/>
      <c r="BI7616" s="41"/>
      <c r="BJ7616" s="41"/>
      <c r="BK7616" s="41"/>
      <c r="BL7616" s="41"/>
      <c r="BM7616" s="41"/>
      <c r="BN7616" s="41"/>
      <c r="BO7616" s="41"/>
      <c r="BP7616" s="108"/>
      <c r="CG7616" s="102"/>
      <c r="CI7616" s="45"/>
    </row>
    <row r="7617" spans="37:87" ht="13" customHeight="1">
      <c r="AK7617" s="114"/>
      <c r="AL7617" s="41"/>
      <c r="AM7617" s="41"/>
      <c r="AN7617" s="41"/>
      <c r="AO7617" s="41"/>
      <c r="AP7617" s="41"/>
      <c r="AQ7617" s="41"/>
      <c r="AR7617" s="41"/>
      <c r="AS7617" s="41"/>
      <c r="AT7617" s="41"/>
      <c r="AU7617" s="41"/>
      <c r="AV7617" s="41"/>
      <c r="AW7617" s="41"/>
      <c r="AX7617" s="41"/>
      <c r="AY7617" s="41"/>
      <c r="AZ7617" s="41"/>
      <c r="BA7617" s="41"/>
      <c r="BB7617" s="41"/>
      <c r="BC7617" s="41"/>
      <c r="BD7617" s="41"/>
      <c r="BE7617" s="41"/>
      <c r="BF7617" s="41"/>
      <c r="BG7617" s="41"/>
      <c r="BH7617" s="41"/>
      <c r="BI7617" s="41"/>
      <c r="BJ7617" s="41"/>
      <c r="BK7617" s="41"/>
      <c r="BL7617" s="41"/>
      <c r="BM7617" s="41"/>
      <c r="BN7617" s="41"/>
      <c r="BO7617" s="41"/>
      <c r="BP7617" s="108"/>
      <c r="CG7617" s="102"/>
      <c r="CI7617" s="45"/>
    </row>
    <row r="7618" spans="37:87" ht="13" customHeight="1">
      <c r="AK7618" s="114"/>
      <c r="AL7618" s="41"/>
      <c r="AM7618" s="41"/>
      <c r="AN7618" s="41"/>
      <c r="AO7618" s="41"/>
      <c r="AP7618" s="41"/>
      <c r="AQ7618" s="41"/>
      <c r="AR7618" s="41"/>
      <c r="AS7618" s="41"/>
      <c r="AT7618" s="41"/>
      <c r="AU7618" s="41"/>
      <c r="AV7618" s="41"/>
      <c r="AW7618" s="41"/>
      <c r="AX7618" s="41"/>
      <c r="AY7618" s="41"/>
      <c r="AZ7618" s="41"/>
      <c r="BA7618" s="41"/>
      <c r="BB7618" s="41"/>
      <c r="BC7618" s="41"/>
      <c r="BD7618" s="41"/>
      <c r="BE7618" s="41"/>
      <c r="BF7618" s="41"/>
      <c r="BG7618" s="41"/>
      <c r="BH7618" s="41"/>
      <c r="BI7618" s="41"/>
      <c r="BJ7618" s="41"/>
      <c r="BK7618" s="41"/>
      <c r="BL7618" s="41"/>
      <c r="BM7618" s="41"/>
      <c r="BN7618" s="41"/>
      <c r="BO7618" s="41"/>
      <c r="BP7618" s="108"/>
      <c r="CG7618" s="102"/>
      <c r="CI7618" s="45"/>
    </row>
    <row r="7619" spans="37:87" ht="13" customHeight="1">
      <c r="AK7619" s="114"/>
      <c r="AL7619" s="41"/>
      <c r="AM7619" s="41"/>
      <c r="AN7619" s="41"/>
      <c r="AO7619" s="41"/>
      <c r="AP7619" s="41"/>
      <c r="AQ7619" s="41"/>
      <c r="AR7619" s="41"/>
      <c r="AS7619" s="41"/>
      <c r="AT7619" s="41"/>
      <c r="AU7619" s="41"/>
      <c r="AV7619" s="41"/>
      <c r="AW7619" s="41"/>
      <c r="AX7619" s="41"/>
      <c r="AY7619" s="41"/>
      <c r="AZ7619" s="41"/>
      <c r="BA7619" s="41"/>
      <c r="BB7619" s="41"/>
      <c r="BC7619" s="41"/>
      <c r="BD7619" s="41"/>
      <c r="BE7619" s="41"/>
      <c r="BF7619" s="41"/>
      <c r="BG7619" s="41"/>
      <c r="BH7619" s="41"/>
      <c r="BI7619" s="41"/>
      <c r="BJ7619" s="41"/>
      <c r="BK7619" s="41"/>
      <c r="BL7619" s="41"/>
      <c r="BM7619" s="41"/>
      <c r="BN7619" s="41"/>
      <c r="BO7619" s="41"/>
      <c r="BP7619" s="108"/>
      <c r="CG7619" s="102"/>
      <c r="CI7619" s="45"/>
    </row>
    <row r="7620" spans="37:87" ht="13" customHeight="1">
      <c r="AK7620" s="114"/>
      <c r="AL7620" s="41"/>
      <c r="AM7620" s="41"/>
      <c r="AN7620" s="41"/>
      <c r="AO7620" s="41"/>
      <c r="AP7620" s="41"/>
      <c r="AQ7620" s="41"/>
      <c r="AR7620" s="41"/>
      <c r="AS7620" s="41"/>
      <c r="AT7620" s="41"/>
      <c r="AU7620" s="41"/>
      <c r="AV7620" s="41"/>
      <c r="AW7620" s="41"/>
      <c r="AX7620" s="41"/>
      <c r="AY7620" s="41"/>
      <c r="AZ7620" s="41"/>
      <c r="BA7620" s="41"/>
      <c r="BB7620" s="41"/>
      <c r="BC7620" s="41"/>
      <c r="BD7620" s="41"/>
      <c r="BE7620" s="41"/>
      <c r="BF7620" s="41"/>
      <c r="BG7620" s="41"/>
      <c r="BH7620" s="41"/>
      <c r="BI7620" s="41"/>
      <c r="BJ7620" s="41"/>
      <c r="BK7620" s="41"/>
      <c r="BL7620" s="41"/>
      <c r="BM7620" s="41"/>
      <c r="BN7620" s="41"/>
      <c r="BO7620" s="41"/>
      <c r="BP7620" s="108"/>
      <c r="CG7620" s="102"/>
      <c r="CI7620" s="45"/>
    </row>
    <row r="7621" spans="37:87" ht="13" customHeight="1">
      <c r="AK7621" s="114"/>
      <c r="AL7621" s="41"/>
      <c r="AM7621" s="41"/>
      <c r="AN7621" s="41"/>
      <c r="AO7621" s="41"/>
      <c r="AP7621" s="41"/>
      <c r="AQ7621" s="41"/>
      <c r="AR7621" s="41"/>
      <c r="AS7621" s="41"/>
      <c r="AT7621" s="41"/>
      <c r="AU7621" s="41"/>
      <c r="AV7621" s="41"/>
      <c r="AW7621" s="41"/>
      <c r="AX7621" s="41"/>
      <c r="AY7621" s="41"/>
      <c r="AZ7621" s="41"/>
      <c r="BA7621" s="41"/>
      <c r="BB7621" s="41"/>
      <c r="BC7621" s="41"/>
      <c r="BD7621" s="41"/>
      <c r="BE7621" s="41"/>
      <c r="BF7621" s="41"/>
      <c r="BG7621" s="41"/>
      <c r="BH7621" s="41"/>
      <c r="BI7621" s="41"/>
      <c r="BJ7621" s="41"/>
      <c r="BK7621" s="41"/>
      <c r="BL7621" s="41"/>
      <c r="BM7621" s="41"/>
      <c r="BN7621" s="41"/>
      <c r="BO7621" s="41"/>
      <c r="BP7621" s="108"/>
      <c r="CG7621" s="102"/>
      <c r="CI7621" s="45"/>
    </row>
    <row r="7622" spans="37:87" ht="13" customHeight="1">
      <c r="AK7622" s="114"/>
      <c r="AL7622" s="41"/>
      <c r="AM7622" s="41"/>
      <c r="AN7622" s="41"/>
      <c r="AO7622" s="41"/>
      <c r="AP7622" s="41"/>
      <c r="AQ7622" s="41"/>
      <c r="AR7622" s="41"/>
      <c r="AS7622" s="41"/>
      <c r="AT7622" s="41"/>
      <c r="AU7622" s="41"/>
      <c r="AV7622" s="41"/>
      <c r="AW7622" s="41"/>
      <c r="AX7622" s="41"/>
      <c r="AY7622" s="41"/>
      <c r="AZ7622" s="41"/>
      <c r="BA7622" s="41"/>
      <c r="BB7622" s="41"/>
      <c r="BC7622" s="41"/>
      <c r="BD7622" s="41"/>
      <c r="BE7622" s="41"/>
      <c r="BF7622" s="41"/>
      <c r="BG7622" s="41"/>
      <c r="BH7622" s="41"/>
      <c r="BI7622" s="41"/>
      <c r="BJ7622" s="41"/>
      <c r="BK7622" s="41"/>
      <c r="BL7622" s="41"/>
      <c r="BM7622" s="41"/>
      <c r="BN7622" s="41"/>
      <c r="BO7622" s="41"/>
      <c r="BP7622" s="108"/>
      <c r="CG7622" s="102"/>
      <c r="CI7622" s="45"/>
    </row>
    <row r="7623" spans="37:87" ht="13" customHeight="1">
      <c r="AK7623" s="114"/>
      <c r="AL7623" s="41"/>
      <c r="AM7623" s="41"/>
      <c r="AN7623" s="41"/>
      <c r="AO7623" s="41"/>
      <c r="AP7623" s="41"/>
      <c r="AQ7623" s="41"/>
      <c r="AR7623" s="41"/>
      <c r="AS7623" s="41"/>
      <c r="AT7623" s="41"/>
      <c r="AU7623" s="41"/>
      <c r="AV7623" s="41"/>
      <c r="AW7623" s="41"/>
      <c r="AX7623" s="41"/>
      <c r="AY7623" s="41"/>
      <c r="AZ7623" s="41"/>
      <c r="BA7623" s="41"/>
      <c r="BB7623" s="41"/>
      <c r="BC7623" s="41"/>
      <c r="BD7623" s="41"/>
      <c r="BE7623" s="41"/>
      <c r="BF7623" s="41"/>
      <c r="BG7623" s="41"/>
      <c r="BH7623" s="41"/>
      <c r="BI7623" s="41"/>
      <c r="BJ7623" s="41"/>
      <c r="BK7623" s="41"/>
      <c r="BL7623" s="41"/>
      <c r="BM7623" s="41"/>
      <c r="BN7623" s="41"/>
      <c r="BO7623" s="41"/>
      <c r="BP7623" s="108"/>
      <c r="CG7623" s="102"/>
      <c r="CI7623" s="45"/>
    </row>
    <row r="7624" spans="37:87" ht="13" customHeight="1">
      <c r="AK7624" s="114"/>
      <c r="AL7624" s="41"/>
      <c r="AM7624" s="41"/>
      <c r="AN7624" s="41"/>
      <c r="AO7624" s="41"/>
      <c r="AP7624" s="41"/>
      <c r="AQ7624" s="41"/>
      <c r="AR7624" s="41"/>
      <c r="AS7624" s="41"/>
      <c r="AT7624" s="41"/>
      <c r="AU7624" s="41"/>
      <c r="AV7624" s="41"/>
      <c r="AW7624" s="41"/>
      <c r="AX7624" s="41"/>
      <c r="AY7624" s="41"/>
      <c r="AZ7624" s="41"/>
      <c r="BA7624" s="41"/>
      <c r="BB7624" s="41"/>
      <c r="BC7624" s="41"/>
      <c r="BD7624" s="41"/>
      <c r="BE7624" s="41"/>
      <c r="BF7624" s="41"/>
      <c r="BG7624" s="41"/>
      <c r="BH7624" s="41"/>
      <c r="BI7624" s="41"/>
      <c r="BJ7624" s="41"/>
      <c r="BK7624" s="41"/>
      <c r="BL7624" s="41"/>
      <c r="BM7624" s="41"/>
      <c r="BN7624" s="41"/>
      <c r="BO7624" s="41"/>
      <c r="BP7624" s="108"/>
      <c r="CG7624" s="102"/>
      <c r="CI7624" s="45"/>
    </row>
    <row r="7625" spans="37:87" ht="13" customHeight="1">
      <c r="AK7625" s="114"/>
      <c r="AL7625" s="41"/>
      <c r="AM7625" s="41"/>
      <c r="AN7625" s="41"/>
      <c r="AO7625" s="41"/>
      <c r="AP7625" s="41"/>
      <c r="AQ7625" s="41"/>
      <c r="AR7625" s="41"/>
      <c r="AS7625" s="41"/>
      <c r="AT7625" s="41"/>
      <c r="AU7625" s="41"/>
      <c r="AV7625" s="41"/>
      <c r="AW7625" s="41"/>
      <c r="AX7625" s="41"/>
      <c r="AY7625" s="41"/>
      <c r="AZ7625" s="41"/>
      <c r="BA7625" s="41"/>
      <c r="BB7625" s="41"/>
      <c r="BC7625" s="41"/>
      <c r="BD7625" s="41"/>
      <c r="BE7625" s="41"/>
      <c r="BF7625" s="41"/>
      <c r="BG7625" s="41"/>
      <c r="BH7625" s="41"/>
      <c r="BI7625" s="41"/>
      <c r="BJ7625" s="41"/>
      <c r="BK7625" s="41"/>
      <c r="BL7625" s="41"/>
      <c r="BM7625" s="41"/>
      <c r="BN7625" s="41"/>
      <c r="BO7625" s="41"/>
      <c r="BP7625" s="108"/>
      <c r="CG7625" s="102"/>
      <c r="CI7625" s="45"/>
    </row>
    <row r="7626" spans="37:87" ht="13" customHeight="1">
      <c r="AK7626" s="114"/>
      <c r="AL7626" s="41"/>
      <c r="AM7626" s="41"/>
      <c r="AN7626" s="41"/>
      <c r="AO7626" s="41"/>
      <c r="AP7626" s="41"/>
      <c r="AQ7626" s="41"/>
      <c r="AR7626" s="41"/>
      <c r="AS7626" s="41"/>
      <c r="AT7626" s="41"/>
      <c r="AU7626" s="41"/>
      <c r="AV7626" s="41"/>
      <c r="AW7626" s="41"/>
      <c r="AX7626" s="41"/>
      <c r="AY7626" s="41"/>
      <c r="AZ7626" s="41"/>
      <c r="BA7626" s="41"/>
      <c r="BB7626" s="41"/>
      <c r="BC7626" s="41"/>
      <c r="BD7626" s="41"/>
      <c r="BE7626" s="41"/>
      <c r="BF7626" s="41"/>
      <c r="BG7626" s="41"/>
      <c r="BH7626" s="41"/>
      <c r="BI7626" s="41"/>
      <c r="BJ7626" s="41"/>
      <c r="BK7626" s="41"/>
      <c r="BL7626" s="41"/>
      <c r="BM7626" s="41"/>
      <c r="BN7626" s="41"/>
      <c r="BO7626" s="41"/>
      <c r="BP7626" s="108"/>
      <c r="CG7626" s="102"/>
      <c r="CI7626" s="45"/>
    </row>
    <row r="7627" spans="37:87" ht="13" customHeight="1">
      <c r="AK7627" s="114"/>
      <c r="AL7627" s="41"/>
      <c r="AM7627" s="41"/>
      <c r="AN7627" s="41"/>
      <c r="AO7627" s="41"/>
      <c r="AP7627" s="41"/>
      <c r="AQ7627" s="41"/>
      <c r="AR7627" s="41"/>
      <c r="AS7627" s="41"/>
      <c r="AT7627" s="41"/>
      <c r="AU7627" s="41"/>
      <c r="AV7627" s="41"/>
      <c r="AW7627" s="41"/>
      <c r="AX7627" s="41"/>
      <c r="AY7627" s="41"/>
      <c r="AZ7627" s="41"/>
      <c r="BA7627" s="41"/>
      <c r="BB7627" s="41"/>
      <c r="BC7627" s="41"/>
      <c r="BD7627" s="41"/>
      <c r="BE7627" s="41"/>
      <c r="BF7627" s="41"/>
      <c r="BG7627" s="41"/>
      <c r="BH7627" s="41"/>
      <c r="BI7627" s="41"/>
      <c r="BJ7627" s="41"/>
      <c r="BK7627" s="41"/>
      <c r="BL7627" s="41"/>
      <c r="BM7627" s="41"/>
      <c r="BN7627" s="41"/>
      <c r="BO7627" s="41"/>
      <c r="BP7627" s="108"/>
      <c r="CG7627" s="102"/>
      <c r="CI7627" s="45"/>
    </row>
    <row r="7628" spans="37:87" ht="13" customHeight="1">
      <c r="AK7628" s="114"/>
      <c r="AL7628" s="41"/>
      <c r="AM7628" s="41"/>
      <c r="AN7628" s="41"/>
      <c r="AO7628" s="41"/>
      <c r="AP7628" s="41"/>
      <c r="AQ7628" s="41"/>
      <c r="AR7628" s="41"/>
      <c r="AS7628" s="41"/>
      <c r="AT7628" s="41"/>
      <c r="AU7628" s="41"/>
      <c r="AV7628" s="41"/>
      <c r="AW7628" s="41"/>
      <c r="AX7628" s="41"/>
      <c r="AY7628" s="41"/>
      <c r="AZ7628" s="41"/>
      <c r="BA7628" s="41"/>
      <c r="BB7628" s="41"/>
      <c r="BC7628" s="41"/>
      <c r="BD7628" s="41"/>
      <c r="BE7628" s="41"/>
      <c r="BF7628" s="41"/>
      <c r="BG7628" s="41"/>
      <c r="BH7628" s="41"/>
      <c r="BI7628" s="41"/>
      <c r="BJ7628" s="41"/>
      <c r="BK7628" s="41"/>
      <c r="BL7628" s="41"/>
      <c r="BM7628" s="41"/>
      <c r="BN7628" s="41"/>
      <c r="BO7628" s="41"/>
      <c r="BP7628" s="108"/>
      <c r="CG7628" s="102"/>
      <c r="CI7628" s="45"/>
    </row>
    <row r="7629" spans="37:87" ht="13" customHeight="1">
      <c r="AK7629" s="114"/>
      <c r="AL7629" s="41"/>
      <c r="AM7629" s="41"/>
      <c r="AN7629" s="41"/>
      <c r="AO7629" s="41"/>
      <c r="AP7629" s="41"/>
      <c r="AQ7629" s="41"/>
      <c r="AR7629" s="41"/>
      <c r="AS7629" s="41"/>
      <c r="AT7629" s="41"/>
      <c r="AU7629" s="41"/>
      <c r="AV7629" s="41"/>
      <c r="AW7629" s="41"/>
      <c r="AX7629" s="41"/>
      <c r="AY7629" s="41"/>
      <c r="AZ7629" s="41"/>
      <c r="BA7629" s="41"/>
      <c r="BB7629" s="41"/>
      <c r="BC7629" s="41"/>
      <c r="BD7629" s="41"/>
      <c r="BE7629" s="41"/>
      <c r="BF7629" s="41"/>
      <c r="BG7629" s="41"/>
      <c r="BH7629" s="41"/>
      <c r="BI7629" s="41"/>
      <c r="BJ7629" s="41"/>
      <c r="BK7629" s="41"/>
      <c r="BL7629" s="41"/>
      <c r="BM7629" s="41"/>
      <c r="BN7629" s="41"/>
      <c r="BO7629" s="41"/>
      <c r="BP7629" s="108"/>
      <c r="CG7629" s="102"/>
      <c r="CI7629" s="45"/>
    </row>
    <row r="7630" spans="37:87" ht="13" customHeight="1">
      <c r="AK7630" s="114"/>
      <c r="AL7630" s="41"/>
      <c r="AM7630" s="41"/>
      <c r="AN7630" s="41"/>
      <c r="AO7630" s="41"/>
      <c r="AP7630" s="41"/>
      <c r="AQ7630" s="41"/>
      <c r="AR7630" s="41"/>
      <c r="AS7630" s="41"/>
      <c r="AT7630" s="41"/>
      <c r="AU7630" s="41"/>
      <c r="AV7630" s="41"/>
      <c r="AW7630" s="41"/>
      <c r="AX7630" s="41"/>
      <c r="AY7630" s="41"/>
      <c r="AZ7630" s="41"/>
      <c r="BA7630" s="41"/>
      <c r="BB7630" s="41"/>
      <c r="BC7630" s="41"/>
      <c r="BD7630" s="41"/>
      <c r="BE7630" s="41"/>
      <c r="BF7630" s="41"/>
      <c r="BG7630" s="41"/>
      <c r="BH7630" s="41"/>
      <c r="BI7630" s="41"/>
      <c r="BJ7630" s="41"/>
      <c r="BK7630" s="41"/>
      <c r="BL7630" s="41"/>
      <c r="BM7630" s="41"/>
      <c r="BN7630" s="41"/>
      <c r="BO7630" s="41"/>
      <c r="BP7630" s="108"/>
      <c r="CG7630" s="102"/>
      <c r="CI7630" s="45"/>
    </row>
    <row r="7631" spans="37:87" ht="13" customHeight="1">
      <c r="AK7631" s="114"/>
      <c r="AL7631" s="41"/>
      <c r="AM7631" s="41"/>
      <c r="AN7631" s="41"/>
      <c r="AO7631" s="41"/>
      <c r="AP7631" s="41"/>
      <c r="AQ7631" s="41"/>
      <c r="AR7631" s="41"/>
      <c r="AS7631" s="41"/>
      <c r="AT7631" s="41"/>
      <c r="AU7631" s="41"/>
      <c r="AV7631" s="41"/>
      <c r="AW7631" s="41"/>
      <c r="AX7631" s="41"/>
      <c r="AY7631" s="41"/>
      <c r="AZ7631" s="41"/>
      <c r="BA7631" s="41"/>
      <c r="BB7631" s="41"/>
      <c r="BC7631" s="41"/>
      <c r="BD7631" s="41"/>
      <c r="BE7631" s="41"/>
      <c r="BF7631" s="41"/>
      <c r="BG7631" s="41"/>
      <c r="BH7631" s="41"/>
      <c r="BI7631" s="41"/>
      <c r="BJ7631" s="41"/>
      <c r="BK7631" s="41"/>
      <c r="BL7631" s="41"/>
      <c r="BM7631" s="41"/>
      <c r="BN7631" s="41"/>
      <c r="BO7631" s="41"/>
      <c r="BP7631" s="108"/>
      <c r="CG7631" s="102"/>
      <c r="CI7631" s="45"/>
    </row>
    <row r="7632" spans="37:87" ht="13" customHeight="1">
      <c r="AK7632" s="114"/>
      <c r="AL7632" s="41"/>
      <c r="AM7632" s="41"/>
      <c r="AN7632" s="41"/>
      <c r="AO7632" s="41"/>
      <c r="AP7632" s="41"/>
      <c r="AQ7632" s="41"/>
      <c r="AR7632" s="41"/>
      <c r="AS7632" s="41"/>
      <c r="AT7632" s="41"/>
      <c r="AU7632" s="41"/>
      <c r="AV7632" s="41"/>
      <c r="AW7632" s="41"/>
      <c r="AX7632" s="41"/>
      <c r="AY7632" s="41"/>
      <c r="AZ7632" s="41"/>
      <c r="BA7632" s="41"/>
      <c r="BB7632" s="41"/>
      <c r="BC7632" s="41"/>
      <c r="BD7632" s="41"/>
      <c r="BE7632" s="41"/>
      <c r="BF7632" s="41"/>
      <c r="BG7632" s="41"/>
      <c r="BH7632" s="41"/>
      <c r="BI7632" s="41"/>
      <c r="BJ7632" s="41"/>
      <c r="BK7632" s="41"/>
      <c r="BL7632" s="41"/>
      <c r="BM7632" s="41"/>
      <c r="BN7632" s="41"/>
      <c r="BO7632" s="41"/>
      <c r="BP7632" s="108"/>
      <c r="CG7632" s="102"/>
      <c r="CI7632" s="45"/>
    </row>
    <row r="7633" spans="37:87" ht="13" customHeight="1">
      <c r="AK7633" s="114"/>
      <c r="AL7633" s="41"/>
      <c r="AM7633" s="41"/>
      <c r="AN7633" s="41"/>
      <c r="AO7633" s="41"/>
      <c r="AP7633" s="41"/>
      <c r="AQ7633" s="41"/>
      <c r="AR7633" s="41"/>
      <c r="AS7633" s="41"/>
      <c r="AT7633" s="41"/>
      <c r="AU7633" s="41"/>
      <c r="AV7633" s="41"/>
      <c r="AW7633" s="41"/>
      <c r="AX7633" s="41"/>
      <c r="AY7633" s="41"/>
      <c r="AZ7633" s="41"/>
      <c r="BA7633" s="41"/>
      <c r="BB7633" s="41"/>
      <c r="BC7633" s="41"/>
      <c r="BD7633" s="41"/>
      <c r="BE7633" s="41"/>
      <c r="BF7633" s="41"/>
      <c r="BG7633" s="41"/>
      <c r="BH7633" s="41"/>
      <c r="BI7633" s="41"/>
      <c r="BJ7633" s="41"/>
      <c r="BK7633" s="41"/>
      <c r="BL7633" s="41"/>
      <c r="BM7633" s="41"/>
      <c r="BN7633" s="41"/>
      <c r="BO7633" s="41"/>
      <c r="BP7633" s="108"/>
      <c r="CG7633" s="102"/>
      <c r="CI7633" s="45"/>
    </row>
    <row r="7634" spans="37:87" ht="13" customHeight="1">
      <c r="AK7634" s="114"/>
      <c r="AL7634" s="41"/>
      <c r="AM7634" s="41"/>
      <c r="AN7634" s="41"/>
      <c r="AO7634" s="41"/>
      <c r="AP7634" s="41"/>
      <c r="AQ7634" s="41"/>
      <c r="AR7634" s="41"/>
      <c r="AS7634" s="41"/>
      <c r="AT7634" s="41"/>
      <c r="AU7634" s="41"/>
      <c r="AV7634" s="41"/>
      <c r="AW7634" s="41"/>
      <c r="AX7634" s="41"/>
      <c r="AY7634" s="41"/>
      <c r="AZ7634" s="41"/>
      <c r="BA7634" s="41"/>
      <c r="BB7634" s="41"/>
      <c r="BC7634" s="41"/>
      <c r="BD7634" s="41"/>
      <c r="BE7634" s="41"/>
      <c r="BF7634" s="41"/>
      <c r="BG7634" s="41"/>
      <c r="BH7634" s="41"/>
      <c r="BI7634" s="41"/>
      <c r="BJ7634" s="41"/>
      <c r="BK7634" s="41"/>
      <c r="BL7634" s="41"/>
      <c r="BM7634" s="41"/>
      <c r="BN7634" s="41"/>
      <c r="BO7634" s="41"/>
      <c r="BP7634" s="108"/>
      <c r="CG7634" s="102"/>
      <c r="CI7634" s="45"/>
    </row>
    <row r="7635" spans="37:87" ht="13" customHeight="1">
      <c r="AK7635" s="114"/>
      <c r="AL7635" s="41"/>
      <c r="AM7635" s="41"/>
      <c r="AN7635" s="41"/>
      <c r="AO7635" s="41"/>
      <c r="AP7635" s="41"/>
      <c r="AQ7635" s="41"/>
      <c r="AR7635" s="41"/>
      <c r="AS7635" s="41"/>
      <c r="AT7635" s="41"/>
      <c r="AU7635" s="41"/>
      <c r="AV7635" s="41"/>
      <c r="AW7635" s="41"/>
      <c r="AX7635" s="41"/>
      <c r="AY7635" s="41"/>
      <c r="AZ7635" s="41"/>
      <c r="BA7635" s="41"/>
      <c r="BB7635" s="41"/>
      <c r="BC7635" s="41"/>
      <c r="BD7635" s="41"/>
      <c r="BE7635" s="41"/>
      <c r="BF7635" s="41"/>
      <c r="BG7635" s="41"/>
      <c r="BH7635" s="41"/>
      <c r="BI7635" s="41"/>
      <c r="BJ7635" s="41"/>
      <c r="BK7635" s="41"/>
      <c r="BL7635" s="41"/>
      <c r="BM7635" s="41"/>
      <c r="BN7635" s="41"/>
      <c r="BO7635" s="41"/>
      <c r="BP7635" s="108"/>
      <c r="CG7635" s="102"/>
      <c r="CI7635" s="45"/>
    </row>
    <row r="7636" spans="37:87" ht="13" customHeight="1">
      <c r="AK7636" s="114"/>
      <c r="AL7636" s="41"/>
      <c r="AM7636" s="41"/>
      <c r="AN7636" s="41"/>
      <c r="AO7636" s="41"/>
      <c r="AP7636" s="41"/>
      <c r="AQ7636" s="41"/>
      <c r="AR7636" s="41"/>
      <c r="AS7636" s="41"/>
      <c r="AT7636" s="41"/>
      <c r="AU7636" s="41"/>
      <c r="AV7636" s="41"/>
      <c r="AW7636" s="41"/>
      <c r="AX7636" s="41"/>
      <c r="AY7636" s="41"/>
      <c r="AZ7636" s="41"/>
      <c r="BA7636" s="41"/>
      <c r="BB7636" s="41"/>
      <c r="BC7636" s="41"/>
      <c r="BD7636" s="41"/>
      <c r="BE7636" s="41"/>
      <c r="BF7636" s="41"/>
      <c r="BG7636" s="41"/>
      <c r="BH7636" s="41"/>
      <c r="BI7636" s="41"/>
      <c r="BJ7636" s="41"/>
      <c r="BK7636" s="41"/>
      <c r="BL7636" s="41"/>
      <c r="BM7636" s="41"/>
      <c r="BN7636" s="41"/>
      <c r="BO7636" s="41"/>
      <c r="BP7636" s="108"/>
      <c r="CG7636" s="102"/>
      <c r="CI7636" s="45"/>
    </row>
    <row r="7637" spans="37:87" ht="13" customHeight="1">
      <c r="AK7637" s="114"/>
      <c r="AL7637" s="41"/>
      <c r="AM7637" s="41"/>
      <c r="AN7637" s="41"/>
      <c r="AO7637" s="41"/>
      <c r="AP7637" s="41"/>
      <c r="AQ7637" s="41"/>
      <c r="AR7637" s="41"/>
      <c r="AS7637" s="41"/>
      <c r="AT7637" s="41"/>
      <c r="AU7637" s="41"/>
      <c r="AV7637" s="41"/>
      <c r="AW7637" s="41"/>
      <c r="AX7637" s="41"/>
      <c r="AY7637" s="41"/>
      <c r="AZ7637" s="41"/>
      <c r="BA7637" s="41"/>
      <c r="BB7637" s="41"/>
      <c r="BC7637" s="41"/>
      <c r="BD7637" s="41"/>
      <c r="BE7637" s="41"/>
      <c r="BF7637" s="41"/>
      <c r="BG7637" s="41"/>
      <c r="BH7637" s="41"/>
      <c r="BI7637" s="41"/>
      <c r="BJ7637" s="41"/>
      <c r="BK7637" s="41"/>
      <c r="BL7637" s="41"/>
      <c r="BM7637" s="41"/>
      <c r="BN7637" s="41"/>
      <c r="BO7637" s="41"/>
      <c r="BP7637" s="108"/>
      <c r="CG7637" s="102"/>
      <c r="CI7637" s="45"/>
    </row>
    <row r="7638" spans="37:87" ht="13" customHeight="1">
      <c r="AK7638" s="114"/>
      <c r="AL7638" s="41"/>
      <c r="AM7638" s="41"/>
      <c r="AN7638" s="41"/>
      <c r="AO7638" s="41"/>
      <c r="AP7638" s="41"/>
      <c r="AQ7638" s="41"/>
      <c r="AR7638" s="41"/>
      <c r="AS7638" s="41"/>
      <c r="AT7638" s="41"/>
      <c r="AU7638" s="41"/>
      <c r="AV7638" s="41"/>
      <c r="AW7638" s="41"/>
      <c r="AX7638" s="41"/>
      <c r="AY7638" s="41"/>
      <c r="AZ7638" s="41"/>
      <c r="BA7638" s="41"/>
      <c r="BB7638" s="41"/>
      <c r="BC7638" s="41"/>
      <c r="BD7638" s="41"/>
      <c r="BE7638" s="41"/>
      <c r="BF7638" s="41"/>
      <c r="BG7638" s="41"/>
      <c r="BH7638" s="41"/>
      <c r="BI7638" s="41"/>
      <c r="BJ7638" s="41"/>
      <c r="BK7638" s="41"/>
      <c r="BL7638" s="41"/>
      <c r="BM7638" s="41"/>
      <c r="BN7638" s="41"/>
      <c r="BO7638" s="41"/>
      <c r="BP7638" s="108"/>
      <c r="CG7638" s="102"/>
      <c r="CI7638" s="45"/>
    </row>
    <row r="7639" spans="37:87" ht="13" customHeight="1">
      <c r="AK7639" s="114"/>
      <c r="AL7639" s="41"/>
      <c r="AM7639" s="41"/>
      <c r="AN7639" s="41"/>
      <c r="AO7639" s="41"/>
      <c r="AP7639" s="41"/>
      <c r="AQ7639" s="41"/>
      <c r="AR7639" s="41"/>
      <c r="AS7639" s="41"/>
      <c r="AT7639" s="41"/>
      <c r="AU7639" s="41"/>
      <c r="AV7639" s="41"/>
      <c r="AW7639" s="41"/>
      <c r="AX7639" s="41"/>
      <c r="AY7639" s="41"/>
      <c r="AZ7639" s="41"/>
      <c r="BA7639" s="41"/>
      <c r="BB7639" s="41"/>
      <c r="BC7639" s="41"/>
      <c r="BD7639" s="41"/>
      <c r="BE7639" s="41"/>
      <c r="BF7639" s="41"/>
      <c r="BG7639" s="41"/>
      <c r="BH7639" s="41"/>
      <c r="BI7639" s="41"/>
      <c r="BJ7639" s="41"/>
      <c r="BK7639" s="41"/>
      <c r="BL7639" s="41"/>
      <c r="BM7639" s="41"/>
      <c r="BN7639" s="41"/>
      <c r="BO7639" s="41"/>
      <c r="BP7639" s="108"/>
      <c r="CG7639" s="102"/>
      <c r="CI7639" s="45"/>
    </row>
    <row r="7640" spans="37:87" ht="13" customHeight="1">
      <c r="AK7640" s="114"/>
      <c r="AL7640" s="41"/>
      <c r="AM7640" s="41"/>
      <c r="AN7640" s="41"/>
      <c r="AO7640" s="41"/>
      <c r="AP7640" s="41"/>
      <c r="AQ7640" s="41"/>
      <c r="AR7640" s="41"/>
      <c r="AS7640" s="41"/>
      <c r="AT7640" s="41"/>
      <c r="AU7640" s="41"/>
      <c r="AV7640" s="41"/>
      <c r="AW7640" s="41"/>
      <c r="AX7640" s="41"/>
      <c r="AY7640" s="41"/>
      <c r="AZ7640" s="41"/>
      <c r="BA7640" s="41"/>
      <c r="BB7640" s="41"/>
      <c r="BC7640" s="41"/>
      <c r="BD7640" s="41"/>
      <c r="BE7640" s="41"/>
      <c r="BF7640" s="41"/>
      <c r="BG7640" s="41"/>
      <c r="BH7640" s="41"/>
      <c r="BI7640" s="41"/>
      <c r="BJ7640" s="41"/>
      <c r="BK7640" s="41"/>
      <c r="BL7640" s="41"/>
      <c r="BM7640" s="41"/>
      <c r="BN7640" s="41"/>
      <c r="BO7640" s="41"/>
      <c r="BP7640" s="108"/>
      <c r="CG7640" s="102"/>
      <c r="CI7640" s="45"/>
    </row>
    <row r="7641" spans="37:87" ht="13" customHeight="1">
      <c r="AK7641" s="114"/>
      <c r="AL7641" s="41"/>
      <c r="AM7641" s="41"/>
      <c r="AN7641" s="41"/>
      <c r="AO7641" s="41"/>
      <c r="AP7641" s="41"/>
      <c r="AQ7641" s="41"/>
      <c r="AR7641" s="41"/>
      <c r="AS7641" s="41"/>
      <c r="AT7641" s="41"/>
      <c r="AU7641" s="41"/>
      <c r="AV7641" s="41"/>
      <c r="AW7641" s="41"/>
      <c r="AX7641" s="41"/>
      <c r="AY7641" s="41"/>
      <c r="AZ7641" s="41"/>
      <c r="BA7641" s="41"/>
      <c r="BB7641" s="41"/>
      <c r="BC7641" s="41"/>
      <c r="BD7641" s="41"/>
      <c r="BE7641" s="41"/>
      <c r="BF7641" s="41"/>
      <c r="BG7641" s="41"/>
      <c r="BH7641" s="41"/>
      <c r="BI7641" s="41"/>
      <c r="BJ7641" s="41"/>
      <c r="BK7641" s="41"/>
      <c r="BL7641" s="41"/>
      <c r="BM7641" s="41"/>
      <c r="BN7641" s="41"/>
      <c r="BO7641" s="41"/>
      <c r="BP7641" s="108"/>
      <c r="CG7641" s="102"/>
      <c r="CI7641" s="45"/>
    </row>
    <row r="7642" spans="37:87" ht="13" customHeight="1">
      <c r="AK7642" s="114"/>
      <c r="AL7642" s="41"/>
      <c r="AM7642" s="41"/>
      <c r="AN7642" s="41"/>
      <c r="AO7642" s="41"/>
      <c r="AP7642" s="41"/>
      <c r="AQ7642" s="41"/>
      <c r="AR7642" s="41"/>
      <c r="AS7642" s="41"/>
      <c r="AT7642" s="41"/>
      <c r="AU7642" s="41"/>
      <c r="AV7642" s="41"/>
      <c r="AW7642" s="41"/>
      <c r="AX7642" s="41"/>
      <c r="AY7642" s="41"/>
      <c r="AZ7642" s="41"/>
      <c r="BA7642" s="41"/>
      <c r="BB7642" s="41"/>
      <c r="BC7642" s="41"/>
      <c r="BD7642" s="41"/>
      <c r="BE7642" s="41"/>
      <c r="BF7642" s="41"/>
      <c r="BG7642" s="41"/>
      <c r="BH7642" s="41"/>
      <c r="BI7642" s="41"/>
      <c r="BJ7642" s="41"/>
      <c r="BK7642" s="41"/>
      <c r="BL7642" s="41"/>
      <c r="BM7642" s="41"/>
      <c r="BN7642" s="41"/>
      <c r="BO7642" s="41"/>
      <c r="BP7642" s="108"/>
      <c r="CG7642" s="102"/>
      <c r="CI7642" s="45"/>
    </row>
    <row r="7643" spans="37:87" ht="13" customHeight="1">
      <c r="AK7643" s="114"/>
      <c r="AL7643" s="41"/>
      <c r="AM7643" s="41"/>
      <c r="AN7643" s="41"/>
      <c r="AO7643" s="41"/>
      <c r="AP7643" s="41"/>
      <c r="AQ7643" s="41"/>
      <c r="AR7643" s="41"/>
      <c r="AS7643" s="41"/>
      <c r="AT7643" s="41"/>
      <c r="AU7643" s="41"/>
      <c r="AV7643" s="41"/>
      <c r="AW7643" s="41"/>
      <c r="AX7643" s="41"/>
      <c r="AY7643" s="41"/>
      <c r="AZ7643" s="41"/>
      <c r="BA7643" s="41"/>
      <c r="BB7643" s="41"/>
      <c r="BC7643" s="41"/>
      <c r="BD7643" s="41"/>
      <c r="BE7643" s="41"/>
      <c r="BF7643" s="41"/>
      <c r="BG7643" s="41"/>
      <c r="BH7643" s="41"/>
      <c r="BI7643" s="41"/>
      <c r="BJ7643" s="41"/>
      <c r="BK7643" s="41"/>
      <c r="BL7643" s="41"/>
      <c r="BM7643" s="41"/>
      <c r="BN7643" s="41"/>
      <c r="BO7643" s="41"/>
      <c r="BP7643" s="108"/>
      <c r="CG7643" s="102"/>
      <c r="CI7643" s="45"/>
    </row>
    <row r="7644" spans="37:87" ht="13" customHeight="1">
      <c r="AK7644" s="114"/>
      <c r="AL7644" s="41"/>
      <c r="AM7644" s="41"/>
      <c r="AN7644" s="41"/>
      <c r="AO7644" s="41"/>
      <c r="AP7644" s="41"/>
      <c r="AQ7644" s="41"/>
      <c r="AR7644" s="41"/>
      <c r="AS7644" s="41"/>
      <c r="AT7644" s="41"/>
      <c r="AU7644" s="41"/>
      <c r="AV7644" s="41"/>
      <c r="AW7644" s="41"/>
      <c r="AX7644" s="41"/>
      <c r="AY7644" s="41"/>
      <c r="AZ7644" s="41"/>
      <c r="BA7644" s="41"/>
      <c r="BB7644" s="41"/>
      <c r="BC7644" s="41"/>
      <c r="BD7644" s="41"/>
      <c r="BE7644" s="41"/>
      <c r="BF7644" s="41"/>
      <c r="BG7644" s="41"/>
      <c r="BH7644" s="41"/>
      <c r="BI7644" s="41"/>
      <c r="BJ7644" s="41"/>
      <c r="BK7644" s="41"/>
      <c r="BL7644" s="41"/>
      <c r="BM7644" s="41"/>
      <c r="BN7644" s="41"/>
      <c r="BO7644" s="41"/>
      <c r="BP7644" s="108"/>
      <c r="CG7644" s="102"/>
      <c r="CI7644" s="45"/>
    </row>
    <row r="7645" spans="37:87" ht="13" customHeight="1">
      <c r="AK7645" s="114"/>
      <c r="AL7645" s="41"/>
      <c r="AM7645" s="41"/>
      <c r="AN7645" s="41"/>
      <c r="AO7645" s="41"/>
      <c r="AP7645" s="41"/>
      <c r="AQ7645" s="41"/>
      <c r="AR7645" s="41"/>
      <c r="AS7645" s="41"/>
      <c r="AT7645" s="41"/>
      <c r="AU7645" s="41"/>
      <c r="AV7645" s="41"/>
      <c r="AW7645" s="41"/>
      <c r="AX7645" s="41"/>
      <c r="AY7645" s="41"/>
      <c r="AZ7645" s="41"/>
      <c r="BA7645" s="41"/>
      <c r="BB7645" s="41"/>
      <c r="BC7645" s="41"/>
      <c r="BD7645" s="41"/>
      <c r="BE7645" s="41"/>
      <c r="BF7645" s="41"/>
      <c r="BG7645" s="41"/>
      <c r="BH7645" s="41"/>
      <c r="BI7645" s="41"/>
      <c r="BJ7645" s="41"/>
      <c r="BK7645" s="41"/>
      <c r="BL7645" s="41"/>
      <c r="BM7645" s="41"/>
      <c r="BN7645" s="41"/>
      <c r="BO7645" s="41"/>
      <c r="BP7645" s="108"/>
      <c r="CG7645" s="102"/>
      <c r="CI7645" s="45"/>
    </row>
    <row r="7646" spans="37:87" ht="13" customHeight="1">
      <c r="AK7646" s="114"/>
      <c r="AL7646" s="41"/>
      <c r="AM7646" s="41"/>
      <c r="AN7646" s="41"/>
      <c r="AO7646" s="41"/>
      <c r="AP7646" s="41"/>
      <c r="AQ7646" s="41"/>
      <c r="AR7646" s="41"/>
      <c r="AS7646" s="41"/>
      <c r="AT7646" s="41"/>
      <c r="AU7646" s="41"/>
      <c r="AV7646" s="41"/>
      <c r="AW7646" s="41"/>
      <c r="AX7646" s="41"/>
      <c r="AY7646" s="41"/>
      <c r="AZ7646" s="41"/>
      <c r="BA7646" s="41"/>
      <c r="BB7646" s="41"/>
      <c r="BC7646" s="41"/>
      <c r="BD7646" s="41"/>
      <c r="BE7646" s="41"/>
      <c r="BF7646" s="41"/>
      <c r="BG7646" s="41"/>
      <c r="BH7646" s="41"/>
      <c r="BI7646" s="41"/>
      <c r="BJ7646" s="41"/>
      <c r="BK7646" s="41"/>
      <c r="BL7646" s="41"/>
      <c r="BM7646" s="41"/>
      <c r="BN7646" s="41"/>
      <c r="BO7646" s="41"/>
      <c r="BP7646" s="108"/>
      <c r="CG7646" s="102"/>
      <c r="CI7646" s="45"/>
    </row>
    <row r="7647" spans="37:87" ht="13" customHeight="1">
      <c r="AK7647" s="114"/>
      <c r="AL7647" s="41"/>
      <c r="AM7647" s="41"/>
      <c r="AN7647" s="41"/>
      <c r="AO7647" s="41"/>
      <c r="AP7647" s="41"/>
      <c r="AQ7647" s="41"/>
      <c r="AR7647" s="41"/>
      <c r="AS7647" s="41"/>
      <c r="AT7647" s="41"/>
      <c r="AU7647" s="41"/>
      <c r="AV7647" s="41"/>
      <c r="AW7647" s="41"/>
      <c r="AX7647" s="41"/>
      <c r="AY7647" s="41"/>
      <c r="AZ7647" s="41"/>
      <c r="BA7647" s="41"/>
      <c r="BB7647" s="41"/>
      <c r="BC7647" s="41"/>
      <c r="BD7647" s="41"/>
      <c r="BE7647" s="41"/>
      <c r="BF7647" s="41"/>
      <c r="BG7647" s="41"/>
      <c r="BH7647" s="41"/>
      <c r="BI7647" s="41"/>
      <c r="BJ7647" s="41"/>
      <c r="BK7647" s="41"/>
      <c r="BL7647" s="41"/>
      <c r="BM7647" s="41"/>
      <c r="BN7647" s="41"/>
      <c r="BO7647" s="41"/>
      <c r="BP7647" s="108"/>
      <c r="CG7647" s="102"/>
      <c r="CI7647" s="45"/>
    </row>
    <row r="7648" spans="37:87" ht="13" customHeight="1">
      <c r="AK7648" s="114"/>
      <c r="AL7648" s="41"/>
      <c r="AM7648" s="41"/>
      <c r="AN7648" s="41"/>
      <c r="AO7648" s="41"/>
      <c r="AP7648" s="41"/>
      <c r="AQ7648" s="41"/>
      <c r="AR7648" s="41"/>
      <c r="AS7648" s="41"/>
      <c r="AT7648" s="41"/>
      <c r="AU7648" s="41"/>
      <c r="AV7648" s="41"/>
      <c r="AW7648" s="41"/>
      <c r="AX7648" s="41"/>
      <c r="AY7648" s="41"/>
      <c r="AZ7648" s="41"/>
      <c r="BA7648" s="41"/>
      <c r="BB7648" s="41"/>
      <c r="BC7648" s="41"/>
      <c r="BD7648" s="41"/>
      <c r="BE7648" s="41"/>
      <c r="BF7648" s="41"/>
      <c r="BG7648" s="41"/>
      <c r="BH7648" s="41"/>
      <c r="BI7648" s="41"/>
      <c r="BJ7648" s="41"/>
      <c r="BK7648" s="41"/>
      <c r="BL7648" s="41"/>
      <c r="BM7648" s="41"/>
      <c r="BN7648" s="41"/>
      <c r="BO7648" s="41"/>
      <c r="BP7648" s="108"/>
      <c r="CG7648" s="102"/>
      <c r="CI7648" s="45"/>
    </row>
    <row r="7649" spans="37:87" ht="13" customHeight="1">
      <c r="AK7649" s="114"/>
      <c r="AL7649" s="41"/>
      <c r="AM7649" s="41"/>
      <c r="AN7649" s="41"/>
      <c r="AO7649" s="41"/>
      <c r="AP7649" s="41"/>
      <c r="AQ7649" s="41"/>
      <c r="AR7649" s="41"/>
      <c r="AS7649" s="41"/>
      <c r="AT7649" s="41"/>
      <c r="AU7649" s="41"/>
      <c r="AV7649" s="41"/>
      <c r="AW7649" s="41"/>
      <c r="AX7649" s="41"/>
      <c r="AY7649" s="41"/>
      <c r="AZ7649" s="41"/>
      <c r="BA7649" s="41"/>
      <c r="BB7649" s="41"/>
      <c r="BC7649" s="41"/>
      <c r="BD7649" s="41"/>
      <c r="BE7649" s="41"/>
      <c r="BF7649" s="41"/>
      <c r="BG7649" s="41"/>
      <c r="BH7649" s="41"/>
      <c r="BI7649" s="41"/>
      <c r="BJ7649" s="41"/>
      <c r="BK7649" s="41"/>
      <c r="BL7649" s="41"/>
      <c r="BM7649" s="41"/>
      <c r="BN7649" s="41"/>
      <c r="BO7649" s="41"/>
      <c r="BP7649" s="108"/>
      <c r="CG7649" s="102"/>
      <c r="CI7649" s="45"/>
    </row>
    <row r="7650" spans="37:87" ht="13" customHeight="1">
      <c r="AK7650" s="114"/>
      <c r="AL7650" s="41"/>
      <c r="AM7650" s="41"/>
      <c r="AN7650" s="41"/>
      <c r="AO7650" s="41"/>
      <c r="AP7650" s="41"/>
      <c r="AQ7650" s="41"/>
      <c r="AR7650" s="41"/>
      <c r="AS7650" s="41"/>
      <c r="AT7650" s="41"/>
      <c r="AU7650" s="41"/>
      <c r="AV7650" s="41"/>
      <c r="AW7650" s="41"/>
      <c r="AX7650" s="41"/>
      <c r="AY7650" s="41"/>
      <c r="AZ7650" s="41"/>
      <c r="BA7650" s="41"/>
      <c r="BB7650" s="41"/>
      <c r="BC7650" s="41"/>
      <c r="BD7650" s="41"/>
      <c r="BE7650" s="41"/>
      <c r="BF7650" s="41"/>
      <c r="BG7650" s="41"/>
      <c r="BH7650" s="41"/>
      <c r="BI7650" s="41"/>
      <c r="BJ7650" s="41"/>
      <c r="BK7650" s="41"/>
      <c r="BL7650" s="41"/>
      <c r="BM7650" s="41"/>
      <c r="BN7650" s="41"/>
      <c r="BO7650" s="41"/>
      <c r="BP7650" s="108"/>
      <c r="CG7650" s="102"/>
      <c r="CI7650" s="45"/>
    </row>
    <row r="7651" spans="37:87" ht="13" customHeight="1">
      <c r="AK7651" s="114"/>
      <c r="AL7651" s="41"/>
      <c r="AM7651" s="41"/>
      <c r="AN7651" s="41"/>
      <c r="AO7651" s="41"/>
      <c r="AP7651" s="41"/>
      <c r="AQ7651" s="41"/>
      <c r="AR7651" s="41"/>
      <c r="AS7651" s="41"/>
      <c r="AT7651" s="41"/>
      <c r="AU7651" s="41"/>
      <c r="AV7651" s="41"/>
      <c r="AW7651" s="41"/>
      <c r="AX7651" s="41"/>
      <c r="AY7651" s="41"/>
      <c r="AZ7651" s="41"/>
      <c r="BA7651" s="41"/>
      <c r="BB7651" s="41"/>
      <c r="BC7651" s="41"/>
      <c r="BD7651" s="41"/>
      <c r="BE7651" s="41"/>
      <c r="BF7651" s="41"/>
      <c r="BG7651" s="41"/>
      <c r="BH7651" s="41"/>
      <c r="BI7651" s="41"/>
      <c r="BJ7651" s="41"/>
      <c r="BK7651" s="41"/>
      <c r="BL7651" s="41"/>
      <c r="BM7651" s="41"/>
      <c r="BN7651" s="41"/>
      <c r="BO7651" s="41"/>
      <c r="BP7651" s="108"/>
      <c r="CG7651" s="102"/>
      <c r="CI7651" s="45"/>
    </row>
    <row r="7652" spans="37:87" ht="13" customHeight="1">
      <c r="AK7652" s="114"/>
      <c r="AL7652" s="41"/>
      <c r="AM7652" s="41"/>
      <c r="AN7652" s="41"/>
      <c r="AO7652" s="41"/>
      <c r="AP7652" s="41"/>
      <c r="AQ7652" s="41"/>
      <c r="AR7652" s="41"/>
      <c r="AS7652" s="41"/>
      <c r="AT7652" s="41"/>
      <c r="AU7652" s="41"/>
      <c r="AV7652" s="41"/>
      <c r="AW7652" s="41"/>
      <c r="AX7652" s="41"/>
      <c r="AY7652" s="41"/>
      <c r="AZ7652" s="41"/>
      <c r="BA7652" s="41"/>
      <c r="BB7652" s="41"/>
      <c r="BC7652" s="41"/>
      <c r="BD7652" s="41"/>
      <c r="BE7652" s="41"/>
      <c r="BF7652" s="41"/>
      <c r="BG7652" s="41"/>
      <c r="BH7652" s="41"/>
      <c r="BI7652" s="41"/>
      <c r="BJ7652" s="41"/>
      <c r="BK7652" s="41"/>
      <c r="BL7652" s="41"/>
      <c r="BM7652" s="41"/>
      <c r="BN7652" s="41"/>
      <c r="BO7652" s="41"/>
      <c r="BP7652" s="108"/>
      <c r="CG7652" s="102"/>
      <c r="CI7652" s="45"/>
    </row>
    <row r="7653" spans="37:87" ht="13" customHeight="1">
      <c r="AK7653" s="114"/>
      <c r="AL7653" s="41"/>
      <c r="AM7653" s="41"/>
      <c r="AN7653" s="41"/>
      <c r="AO7653" s="41"/>
      <c r="AP7653" s="41"/>
      <c r="AQ7653" s="41"/>
      <c r="AR7653" s="41"/>
      <c r="AS7653" s="41"/>
      <c r="AT7653" s="41"/>
      <c r="AU7653" s="41"/>
      <c r="AV7653" s="41"/>
      <c r="AW7653" s="41"/>
      <c r="AX7653" s="41"/>
      <c r="AY7653" s="41"/>
      <c r="AZ7653" s="41"/>
      <c r="BA7653" s="41"/>
      <c r="BB7653" s="41"/>
      <c r="BC7653" s="41"/>
      <c r="BD7653" s="41"/>
      <c r="BE7653" s="41"/>
      <c r="BF7653" s="41"/>
      <c r="BG7653" s="41"/>
      <c r="BH7653" s="41"/>
      <c r="BI7653" s="41"/>
      <c r="BJ7653" s="41"/>
      <c r="BK7653" s="41"/>
      <c r="BL7653" s="41"/>
      <c r="BM7653" s="41"/>
      <c r="BN7653" s="41"/>
      <c r="BO7653" s="41"/>
      <c r="BP7653" s="108"/>
      <c r="CG7653" s="102"/>
      <c r="CI7653" s="45"/>
    </row>
    <row r="7654" spans="37:87" ht="13" customHeight="1">
      <c r="AK7654" s="114"/>
      <c r="AL7654" s="41"/>
      <c r="AM7654" s="41"/>
      <c r="AN7654" s="41"/>
      <c r="AO7654" s="41"/>
      <c r="AP7654" s="41"/>
      <c r="AQ7654" s="41"/>
      <c r="AR7654" s="41"/>
      <c r="AS7654" s="41"/>
      <c r="AT7654" s="41"/>
      <c r="AU7654" s="41"/>
      <c r="AV7654" s="41"/>
      <c r="AW7654" s="41"/>
      <c r="AX7654" s="41"/>
      <c r="AY7654" s="41"/>
      <c r="AZ7654" s="41"/>
      <c r="BA7654" s="41"/>
      <c r="BB7654" s="41"/>
      <c r="BC7654" s="41"/>
      <c r="BD7654" s="41"/>
      <c r="BE7654" s="41"/>
      <c r="BF7654" s="41"/>
      <c r="BG7654" s="41"/>
      <c r="BH7654" s="41"/>
      <c r="BI7654" s="41"/>
      <c r="BJ7654" s="41"/>
      <c r="BK7654" s="41"/>
      <c r="BL7654" s="41"/>
      <c r="BM7654" s="41"/>
      <c r="BN7654" s="41"/>
      <c r="BO7654" s="41"/>
      <c r="BP7654" s="108"/>
      <c r="CG7654" s="102"/>
      <c r="CI7654" s="45"/>
    </row>
    <row r="7655" spans="37:87" ht="13" customHeight="1">
      <c r="AK7655" s="114"/>
      <c r="AL7655" s="41"/>
      <c r="AM7655" s="41"/>
      <c r="AN7655" s="41"/>
      <c r="AO7655" s="41"/>
      <c r="AP7655" s="41"/>
      <c r="AQ7655" s="41"/>
      <c r="AR7655" s="41"/>
      <c r="AS7655" s="41"/>
      <c r="AT7655" s="41"/>
      <c r="AU7655" s="41"/>
      <c r="AV7655" s="41"/>
      <c r="AW7655" s="41"/>
      <c r="AX7655" s="41"/>
      <c r="AY7655" s="41"/>
      <c r="AZ7655" s="41"/>
      <c r="BA7655" s="41"/>
      <c r="BB7655" s="41"/>
      <c r="BC7655" s="41"/>
      <c r="BD7655" s="41"/>
      <c r="BE7655" s="41"/>
      <c r="BF7655" s="41"/>
      <c r="BG7655" s="41"/>
      <c r="BH7655" s="41"/>
      <c r="BI7655" s="41"/>
      <c r="BJ7655" s="41"/>
      <c r="BK7655" s="41"/>
      <c r="BL7655" s="41"/>
      <c r="BM7655" s="41"/>
      <c r="BN7655" s="41"/>
      <c r="BO7655" s="41"/>
      <c r="BP7655" s="108"/>
      <c r="CG7655" s="102"/>
      <c r="CI7655" s="45"/>
    </row>
    <row r="7656" spans="37:87" ht="13" customHeight="1">
      <c r="AK7656" s="114"/>
      <c r="AL7656" s="41"/>
      <c r="AM7656" s="41"/>
      <c r="AN7656" s="41"/>
      <c r="AO7656" s="41"/>
      <c r="AP7656" s="41"/>
      <c r="AQ7656" s="41"/>
      <c r="AR7656" s="41"/>
      <c r="AS7656" s="41"/>
      <c r="AT7656" s="41"/>
      <c r="AU7656" s="41"/>
      <c r="AV7656" s="41"/>
      <c r="AW7656" s="41"/>
      <c r="AX7656" s="41"/>
      <c r="AY7656" s="41"/>
      <c r="AZ7656" s="41"/>
      <c r="BA7656" s="41"/>
      <c r="BB7656" s="41"/>
      <c r="BC7656" s="41"/>
      <c r="BD7656" s="41"/>
      <c r="BE7656" s="41"/>
      <c r="BF7656" s="41"/>
      <c r="BG7656" s="41"/>
      <c r="BH7656" s="41"/>
      <c r="BI7656" s="41"/>
      <c r="BJ7656" s="41"/>
      <c r="BK7656" s="41"/>
      <c r="BL7656" s="41"/>
      <c r="BM7656" s="41"/>
      <c r="BN7656" s="41"/>
      <c r="BO7656" s="41"/>
      <c r="BP7656" s="108"/>
      <c r="CG7656" s="102"/>
      <c r="CI7656" s="45"/>
    </row>
    <row r="7657" spans="37:87" ht="13" customHeight="1">
      <c r="AK7657" s="114"/>
      <c r="AL7657" s="41"/>
      <c r="AM7657" s="41"/>
      <c r="AN7657" s="41"/>
      <c r="AO7657" s="41"/>
      <c r="AP7657" s="41"/>
      <c r="AQ7657" s="41"/>
      <c r="AR7657" s="41"/>
      <c r="AS7657" s="41"/>
      <c r="AT7657" s="41"/>
      <c r="AU7657" s="41"/>
      <c r="AV7657" s="41"/>
      <c r="AW7657" s="41"/>
      <c r="AX7657" s="41"/>
      <c r="AY7657" s="41"/>
      <c r="AZ7657" s="41"/>
      <c r="BA7657" s="41"/>
      <c r="BB7657" s="41"/>
      <c r="BC7657" s="41"/>
      <c r="BD7657" s="41"/>
      <c r="BE7657" s="41"/>
      <c r="BF7657" s="41"/>
      <c r="BG7657" s="41"/>
      <c r="BH7657" s="41"/>
      <c r="BI7657" s="41"/>
      <c r="BJ7657" s="41"/>
      <c r="BK7657" s="41"/>
      <c r="BL7657" s="41"/>
      <c r="BM7657" s="41"/>
      <c r="BN7657" s="41"/>
      <c r="BO7657" s="41"/>
      <c r="BP7657" s="108"/>
      <c r="CG7657" s="102"/>
      <c r="CI7657" s="45"/>
    </row>
    <row r="7658" spans="37:87" ht="13" customHeight="1">
      <c r="AK7658" s="114"/>
      <c r="AL7658" s="41"/>
      <c r="AM7658" s="41"/>
      <c r="AN7658" s="41"/>
      <c r="AO7658" s="41"/>
      <c r="AP7658" s="41"/>
      <c r="AQ7658" s="41"/>
      <c r="AR7658" s="41"/>
      <c r="AS7658" s="41"/>
      <c r="AT7658" s="41"/>
      <c r="AU7658" s="41"/>
      <c r="AV7658" s="41"/>
      <c r="AW7658" s="41"/>
      <c r="AX7658" s="41"/>
      <c r="AY7658" s="41"/>
      <c r="AZ7658" s="41"/>
      <c r="BA7658" s="41"/>
      <c r="BB7658" s="41"/>
      <c r="BC7658" s="41"/>
      <c r="BD7658" s="41"/>
      <c r="BE7658" s="41"/>
      <c r="BF7658" s="41"/>
      <c r="BG7658" s="41"/>
      <c r="BH7658" s="41"/>
      <c r="BI7658" s="41"/>
      <c r="BJ7658" s="41"/>
      <c r="BK7658" s="41"/>
      <c r="BL7658" s="41"/>
      <c r="BM7658" s="41"/>
      <c r="BN7658" s="41"/>
      <c r="BO7658" s="41"/>
      <c r="BP7658" s="108"/>
      <c r="CG7658" s="102"/>
      <c r="CI7658" s="45"/>
    </row>
    <row r="7659" spans="37:87" ht="13" customHeight="1">
      <c r="AK7659" s="114"/>
      <c r="AL7659" s="41"/>
      <c r="AM7659" s="41"/>
      <c r="AN7659" s="41"/>
      <c r="AO7659" s="41"/>
      <c r="AP7659" s="41"/>
      <c r="AQ7659" s="41"/>
      <c r="AR7659" s="41"/>
      <c r="AS7659" s="41"/>
      <c r="AT7659" s="41"/>
      <c r="AU7659" s="41"/>
      <c r="AV7659" s="41"/>
      <c r="AW7659" s="41"/>
      <c r="AX7659" s="41"/>
      <c r="AY7659" s="41"/>
      <c r="AZ7659" s="41"/>
      <c r="BA7659" s="41"/>
      <c r="BB7659" s="41"/>
      <c r="BC7659" s="41"/>
      <c r="BD7659" s="41"/>
      <c r="BE7659" s="41"/>
      <c r="BF7659" s="41"/>
      <c r="BG7659" s="41"/>
      <c r="BH7659" s="41"/>
      <c r="BI7659" s="41"/>
      <c r="BJ7659" s="41"/>
      <c r="BK7659" s="41"/>
      <c r="BL7659" s="41"/>
      <c r="BM7659" s="41"/>
      <c r="BN7659" s="41"/>
      <c r="BO7659" s="41"/>
      <c r="BP7659" s="108"/>
      <c r="CG7659" s="102"/>
      <c r="CI7659" s="45"/>
    </row>
    <row r="7660" spans="37:87" ht="13" customHeight="1">
      <c r="AK7660" s="114"/>
      <c r="AL7660" s="41"/>
      <c r="AM7660" s="41"/>
      <c r="AN7660" s="41"/>
      <c r="AO7660" s="41"/>
      <c r="AP7660" s="41"/>
      <c r="AQ7660" s="41"/>
      <c r="AR7660" s="41"/>
      <c r="AS7660" s="41"/>
      <c r="AT7660" s="41"/>
      <c r="AU7660" s="41"/>
      <c r="AV7660" s="41"/>
      <c r="AW7660" s="41"/>
      <c r="AX7660" s="41"/>
      <c r="AY7660" s="41"/>
      <c r="AZ7660" s="41"/>
      <c r="BA7660" s="41"/>
      <c r="BB7660" s="41"/>
      <c r="BC7660" s="41"/>
      <c r="BD7660" s="41"/>
      <c r="BE7660" s="41"/>
      <c r="BF7660" s="41"/>
      <c r="BG7660" s="41"/>
      <c r="BH7660" s="41"/>
      <c r="BI7660" s="41"/>
      <c r="BJ7660" s="41"/>
      <c r="BK7660" s="41"/>
      <c r="BL7660" s="41"/>
      <c r="BM7660" s="41"/>
      <c r="BN7660" s="41"/>
      <c r="BO7660" s="41"/>
      <c r="BP7660" s="108"/>
      <c r="CG7660" s="102"/>
      <c r="CI7660" s="45"/>
    </row>
    <row r="7661" spans="37:87" ht="13" customHeight="1">
      <c r="AK7661" s="114"/>
      <c r="AL7661" s="41"/>
      <c r="AM7661" s="41"/>
      <c r="AN7661" s="41"/>
      <c r="AO7661" s="41"/>
      <c r="AP7661" s="41"/>
      <c r="AQ7661" s="41"/>
      <c r="AR7661" s="41"/>
      <c r="AS7661" s="41"/>
      <c r="AT7661" s="41"/>
      <c r="AU7661" s="41"/>
      <c r="AV7661" s="41"/>
      <c r="AW7661" s="41"/>
      <c r="AX7661" s="41"/>
      <c r="AY7661" s="41"/>
      <c r="AZ7661" s="41"/>
      <c r="BA7661" s="41"/>
      <c r="BB7661" s="41"/>
      <c r="BC7661" s="41"/>
      <c r="BD7661" s="41"/>
      <c r="BE7661" s="41"/>
      <c r="BF7661" s="41"/>
      <c r="BG7661" s="41"/>
      <c r="BH7661" s="41"/>
      <c r="BI7661" s="41"/>
      <c r="BJ7661" s="41"/>
      <c r="BK7661" s="41"/>
      <c r="BL7661" s="41"/>
      <c r="BM7661" s="41"/>
      <c r="BN7661" s="41"/>
      <c r="BO7661" s="41"/>
      <c r="BP7661" s="108"/>
      <c r="CG7661" s="102"/>
      <c r="CI7661" s="45"/>
    </row>
    <row r="7662" spans="37:87" ht="13" customHeight="1">
      <c r="AK7662" s="114"/>
      <c r="AL7662" s="41"/>
      <c r="AM7662" s="41"/>
      <c r="AN7662" s="41"/>
      <c r="AO7662" s="41"/>
      <c r="AP7662" s="41"/>
      <c r="AQ7662" s="41"/>
      <c r="AR7662" s="41"/>
      <c r="AS7662" s="41"/>
      <c r="AT7662" s="41"/>
      <c r="AU7662" s="41"/>
      <c r="AV7662" s="41"/>
      <c r="AW7662" s="41"/>
      <c r="AX7662" s="41"/>
      <c r="AY7662" s="41"/>
      <c r="AZ7662" s="41"/>
      <c r="BA7662" s="41"/>
      <c r="BB7662" s="41"/>
      <c r="BC7662" s="41"/>
      <c r="BD7662" s="41"/>
      <c r="BE7662" s="41"/>
      <c r="BF7662" s="41"/>
      <c r="BG7662" s="41"/>
      <c r="BH7662" s="41"/>
      <c r="BI7662" s="41"/>
      <c r="BJ7662" s="41"/>
      <c r="BK7662" s="41"/>
      <c r="BL7662" s="41"/>
      <c r="BM7662" s="41"/>
      <c r="BN7662" s="41"/>
      <c r="BO7662" s="41"/>
      <c r="BP7662" s="108"/>
      <c r="CG7662" s="102"/>
      <c r="CI7662" s="45"/>
    </row>
    <row r="7663" spans="37:87" ht="13" customHeight="1">
      <c r="AK7663" s="114"/>
      <c r="AL7663" s="41"/>
      <c r="AM7663" s="41"/>
      <c r="AN7663" s="41"/>
      <c r="AO7663" s="41"/>
      <c r="AP7663" s="41"/>
      <c r="AQ7663" s="41"/>
      <c r="AR7663" s="41"/>
      <c r="AS7663" s="41"/>
      <c r="AT7663" s="41"/>
      <c r="AU7663" s="41"/>
      <c r="AV7663" s="41"/>
      <c r="AW7663" s="41"/>
      <c r="AX7663" s="41"/>
      <c r="AY7663" s="41"/>
      <c r="AZ7663" s="41"/>
      <c r="BA7663" s="41"/>
      <c r="BB7663" s="41"/>
      <c r="BC7663" s="41"/>
      <c r="BD7663" s="41"/>
      <c r="BE7663" s="41"/>
      <c r="BF7663" s="41"/>
      <c r="BG7663" s="41"/>
      <c r="BH7663" s="41"/>
      <c r="BI7663" s="41"/>
      <c r="BJ7663" s="41"/>
      <c r="BK7663" s="41"/>
      <c r="BL7663" s="41"/>
      <c r="BM7663" s="41"/>
      <c r="BN7663" s="41"/>
      <c r="BO7663" s="41"/>
      <c r="BP7663" s="108"/>
      <c r="CG7663" s="102"/>
      <c r="CI7663" s="45"/>
    </row>
    <row r="7664" spans="37:87" ht="13" customHeight="1">
      <c r="AK7664" s="114"/>
      <c r="AL7664" s="41"/>
      <c r="AM7664" s="41"/>
      <c r="AN7664" s="41"/>
      <c r="AO7664" s="41"/>
      <c r="AP7664" s="41"/>
      <c r="AQ7664" s="41"/>
      <c r="AR7664" s="41"/>
      <c r="AS7664" s="41"/>
      <c r="AT7664" s="41"/>
      <c r="AU7664" s="41"/>
      <c r="AV7664" s="41"/>
      <c r="AW7664" s="41"/>
      <c r="AX7664" s="41"/>
      <c r="AY7664" s="41"/>
      <c r="AZ7664" s="41"/>
      <c r="BA7664" s="41"/>
      <c r="BB7664" s="41"/>
      <c r="BC7664" s="41"/>
      <c r="BD7664" s="41"/>
      <c r="BE7664" s="41"/>
      <c r="BF7664" s="41"/>
      <c r="BG7664" s="41"/>
      <c r="BH7664" s="41"/>
      <c r="BI7664" s="41"/>
      <c r="BJ7664" s="41"/>
      <c r="BK7664" s="41"/>
      <c r="BL7664" s="41"/>
      <c r="BM7664" s="41"/>
      <c r="BN7664" s="41"/>
      <c r="BO7664" s="41"/>
      <c r="BP7664" s="108"/>
      <c r="CG7664" s="102"/>
      <c r="CI7664" s="45"/>
    </row>
    <row r="7665" spans="37:87" ht="13" customHeight="1">
      <c r="AK7665" s="114"/>
      <c r="AL7665" s="41"/>
      <c r="AM7665" s="41"/>
      <c r="AN7665" s="41"/>
      <c r="AO7665" s="41"/>
      <c r="AP7665" s="41"/>
      <c r="AQ7665" s="41"/>
      <c r="AR7665" s="41"/>
      <c r="AS7665" s="41"/>
      <c r="AT7665" s="41"/>
      <c r="AU7665" s="41"/>
      <c r="AV7665" s="41"/>
      <c r="AW7665" s="41"/>
      <c r="AX7665" s="41"/>
      <c r="AY7665" s="41"/>
      <c r="AZ7665" s="41"/>
      <c r="BA7665" s="41"/>
      <c r="BB7665" s="41"/>
      <c r="BC7665" s="41"/>
      <c r="BD7665" s="41"/>
      <c r="BE7665" s="41"/>
      <c r="BF7665" s="41"/>
      <c r="BG7665" s="41"/>
      <c r="BH7665" s="41"/>
      <c r="BI7665" s="41"/>
      <c r="BJ7665" s="41"/>
      <c r="BK7665" s="41"/>
      <c r="BL7665" s="41"/>
      <c r="BM7665" s="41"/>
      <c r="BN7665" s="41"/>
      <c r="BO7665" s="41"/>
      <c r="BP7665" s="108"/>
      <c r="CG7665" s="102"/>
      <c r="CI7665" s="45"/>
    </row>
    <row r="7666" spans="37:87" ht="13" customHeight="1">
      <c r="AK7666" s="114"/>
      <c r="AL7666" s="41"/>
      <c r="AM7666" s="41"/>
      <c r="AN7666" s="41"/>
      <c r="AO7666" s="41"/>
      <c r="AP7666" s="41"/>
      <c r="AQ7666" s="41"/>
      <c r="AR7666" s="41"/>
      <c r="AS7666" s="41"/>
      <c r="AT7666" s="41"/>
      <c r="AU7666" s="41"/>
      <c r="AV7666" s="41"/>
      <c r="AW7666" s="41"/>
      <c r="AX7666" s="41"/>
      <c r="AY7666" s="41"/>
      <c r="AZ7666" s="41"/>
      <c r="BA7666" s="41"/>
      <c r="BB7666" s="41"/>
      <c r="BC7666" s="41"/>
      <c r="BD7666" s="41"/>
      <c r="BE7666" s="41"/>
      <c r="BF7666" s="41"/>
      <c r="BG7666" s="41"/>
      <c r="BH7666" s="41"/>
      <c r="BI7666" s="41"/>
      <c r="BJ7666" s="41"/>
      <c r="BK7666" s="41"/>
      <c r="BL7666" s="41"/>
      <c r="BM7666" s="41"/>
      <c r="BN7666" s="41"/>
      <c r="BO7666" s="41"/>
      <c r="BP7666" s="108"/>
      <c r="CG7666" s="102"/>
      <c r="CI7666" s="45"/>
    </row>
    <row r="7667" spans="37:87" ht="13" customHeight="1">
      <c r="AK7667" s="114"/>
      <c r="AL7667" s="41"/>
      <c r="AM7667" s="41"/>
      <c r="AN7667" s="41"/>
      <c r="AO7667" s="41"/>
      <c r="AP7667" s="41"/>
      <c r="AQ7667" s="41"/>
      <c r="AR7667" s="41"/>
      <c r="AS7667" s="41"/>
      <c r="AT7667" s="41"/>
      <c r="AU7667" s="41"/>
      <c r="AV7667" s="41"/>
      <c r="AW7667" s="41"/>
      <c r="AX7667" s="41"/>
      <c r="AY7667" s="41"/>
      <c r="AZ7667" s="41"/>
      <c r="BA7667" s="41"/>
      <c r="BB7667" s="41"/>
      <c r="BC7667" s="41"/>
      <c r="BD7667" s="41"/>
      <c r="BE7667" s="41"/>
      <c r="BF7667" s="41"/>
      <c r="BG7667" s="41"/>
      <c r="BH7667" s="41"/>
      <c r="BI7667" s="41"/>
      <c r="BJ7667" s="41"/>
      <c r="BK7667" s="41"/>
      <c r="BL7667" s="41"/>
      <c r="BM7667" s="41"/>
      <c r="BN7667" s="41"/>
      <c r="BO7667" s="41"/>
      <c r="BP7667" s="108"/>
      <c r="CG7667" s="102"/>
      <c r="CI7667" s="45"/>
    </row>
    <row r="7668" spans="37:87" ht="13" customHeight="1">
      <c r="AK7668" s="114"/>
      <c r="AL7668" s="41"/>
      <c r="AM7668" s="41"/>
      <c r="AN7668" s="41"/>
      <c r="AO7668" s="41"/>
      <c r="AP7668" s="41"/>
      <c r="AQ7668" s="41"/>
      <c r="AR7668" s="41"/>
      <c r="AS7668" s="41"/>
      <c r="AT7668" s="41"/>
      <c r="AU7668" s="41"/>
      <c r="AV7668" s="41"/>
      <c r="AW7668" s="41"/>
      <c r="AX7668" s="41"/>
      <c r="AY7668" s="41"/>
      <c r="AZ7668" s="41"/>
      <c r="BA7668" s="41"/>
      <c r="BB7668" s="41"/>
      <c r="BC7668" s="41"/>
      <c r="BD7668" s="41"/>
      <c r="BE7668" s="41"/>
      <c r="BF7668" s="41"/>
      <c r="BG7668" s="41"/>
      <c r="BH7668" s="41"/>
      <c r="BI7668" s="41"/>
      <c r="BJ7668" s="41"/>
      <c r="BK7668" s="41"/>
      <c r="BL7668" s="41"/>
      <c r="BM7668" s="41"/>
      <c r="BN7668" s="41"/>
      <c r="BO7668" s="41"/>
      <c r="BP7668" s="108"/>
      <c r="CG7668" s="102"/>
      <c r="CI7668" s="45"/>
    </row>
    <row r="7669" spans="37:87" ht="13" customHeight="1">
      <c r="AK7669" s="114"/>
      <c r="AL7669" s="41"/>
      <c r="AM7669" s="41"/>
      <c r="AN7669" s="41"/>
      <c r="AO7669" s="41"/>
      <c r="AP7669" s="41"/>
      <c r="AQ7669" s="41"/>
      <c r="AR7669" s="41"/>
      <c r="AS7669" s="41"/>
      <c r="AT7669" s="41"/>
      <c r="AU7669" s="41"/>
      <c r="AV7669" s="41"/>
      <c r="AW7669" s="41"/>
      <c r="AX7669" s="41"/>
      <c r="AY7669" s="41"/>
      <c r="AZ7669" s="41"/>
      <c r="BA7669" s="41"/>
      <c r="BB7669" s="41"/>
      <c r="BC7669" s="41"/>
      <c r="BD7669" s="41"/>
      <c r="BE7669" s="41"/>
      <c r="BF7669" s="41"/>
      <c r="BG7669" s="41"/>
      <c r="BH7669" s="41"/>
      <c r="BI7669" s="41"/>
      <c r="BJ7669" s="41"/>
      <c r="BK7669" s="41"/>
      <c r="BL7669" s="41"/>
      <c r="BM7669" s="41"/>
      <c r="BN7669" s="41"/>
      <c r="BO7669" s="41"/>
      <c r="BP7669" s="108"/>
      <c r="CG7669" s="102"/>
      <c r="CI7669" s="45"/>
    </row>
    <row r="7670" spans="37:87" ht="13" customHeight="1">
      <c r="AK7670" s="114"/>
      <c r="AL7670" s="41"/>
      <c r="AM7670" s="41"/>
      <c r="AN7670" s="41"/>
      <c r="AO7670" s="41"/>
      <c r="AP7670" s="41"/>
      <c r="AQ7670" s="41"/>
      <c r="AR7670" s="41"/>
      <c r="AS7670" s="41"/>
      <c r="AT7670" s="41"/>
      <c r="AU7670" s="41"/>
      <c r="AV7670" s="41"/>
      <c r="AW7670" s="41"/>
      <c r="AX7670" s="41"/>
      <c r="AY7670" s="41"/>
      <c r="AZ7670" s="41"/>
      <c r="BA7670" s="41"/>
      <c r="BB7670" s="41"/>
      <c r="BC7670" s="41"/>
      <c r="BD7670" s="41"/>
      <c r="BE7670" s="41"/>
      <c r="BF7670" s="41"/>
      <c r="BG7670" s="41"/>
      <c r="BH7670" s="41"/>
      <c r="BI7670" s="41"/>
      <c r="BJ7670" s="41"/>
      <c r="BK7670" s="41"/>
      <c r="BL7670" s="41"/>
      <c r="BM7670" s="41"/>
      <c r="BN7670" s="41"/>
      <c r="BO7670" s="41"/>
      <c r="BP7670" s="108"/>
      <c r="CG7670" s="102"/>
      <c r="CI7670" s="45"/>
    </row>
    <row r="7671" spans="37:87" ht="13" customHeight="1">
      <c r="AK7671" s="114"/>
      <c r="AL7671" s="41"/>
      <c r="AM7671" s="41"/>
      <c r="AN7671" s="41"/>
      <c r="AO7671" s="41"/>
      <c r="AP7671" s="41"/>
      <c r="AQ7671" s="41"/>
      <c r="AR7671" s="41"/>
      <c r="AS7671" s="41"/>
      <c r="AT7671" s="41"/>
      <c r="AU7671" s="41"/>
      <c r="AV7671" s="41"/>
      <c r="AW7671" s="41"/>
      <c r="AX7671" s="41"/>
      <c r="AY7671" s="41"/>
      <c r="AZ7671" s="41"/>
      <c r="BA7671" s="41"/>
      <c r="BB7671" s="41"/>
      <c r="BC7671" s="41"/>
      <c r="BD7671" s="41"/>
      <c r="BE7671" s="41"/>
      <c r="BF7671" s="41"/>
      <c r="BG7671" s="41"/>
      <c r="BH7671" s="41"/>
      <c r="BI7671" s="41"/>
      <c r="BJ7671" s="41"/>
      <c r="BK7671" s="41"/>
      <c r="BL7671" s="41"/>
      <c r="BM7671" s="41"/>
      <c r="BN7671" s="41"/>
      <c r="BO7671" s="41"/>
      <c r="BP7671" s="108"/>
      <c r="CG7671" s="102"/>
      <c r="CI7671" s="45"/>
    </row>
    <row r="7672" spans="37:87" ht="13" customHeight="1">
      <c r="AK7672" s="114"/>
      <c r="AL7672" s="41"/>
      <c r="AM7672" s="41"/>
      <c r="AN7672" s="41"/>
      <c r="AO7672" s="41"/>
      <c r="AP7672" s="41"/>
      <c r="AQ7672" s="41"/>
      <c r="AR7672" s="41"/>
      <c r="AS7672" s="41"/>
      <c r="AT7672" s="41"/>
      <c r="AU7672" s="41"/>
      <c r="AV7672" s="41"/>
      <c r="AW7672" s="41"/>
      <c r="AX7672" s="41"/>
      <c r="AY7672" s="41"/>
      <c r="AZ7672" s="41"/>
      <c r="BA7672" s="41"/>
      <c r="BB7672" s="41"/>
      <c r="BC7672" s="41"/>
      <c r="BD7672" s="41"/>
      <c r="BE7672" s="41"/>
      <c r="BF7672" s="41"/>
      <c r="BG7672" s="41"/>
      <c r="BH7672" s="41"/>
      <c r="BI7672" s="41"/>
      <c r="BJ7672" s="41"/>
      <c r="BK7672" s="41"/>
      <c r="BL7672" s="41"/>
      <c r="BM7672" s="41"/>
      <c r="BN7672" s="41"/>
      <c r="BO7672" s="41"/>
      <c r="BP7672" s="108"/>
      <c r="CG7672" s="102"/>
      <c r="CI7672" s="45"/>
    </row>
    <row r="7673" spans="37:87" ht="13" customHeight="1">
      <c r="AK7673" s="114"/>
      <c r="AL7673" s="41"/>
      <c r="AM7673" s="41"/>
      <c r="AN7673" s="41"/>
      <c r="AO7673" s="41"/>
      <c r="AP7673" s="41"/>
      <c r="AQ7673" s="41"/>
      <c r="AR7673" s="41"/>
      <c r="AS7673" s="41"/>
      <c r="AT7673" s="41"/>
      <c r="AU7673" s="41"/>
      <c r="AV7673" s="41"/>
      <c r="AW7673" s="41"/>
      <c r="AX7673" s="41"/>
      <c r="AY7673" s="41"/>
      <c r="AZ7673" s="41"/>
      <c r="BA7673" s="41"/>
      <c r="BB7673" s="41"/>
      <c r="BC7673" s="41"/>
      <c r="BD7673" s="41"/>
      <c r="BE7673" s="41"/>
      <c r="BF7673" s="41"/>
      <c r="BG7673" s="41"/>
      <c r="BH7673" s="41"/>
      <c r="BI7673" s="41"/>
      <c r="BJ7673" s="41"/>
      <c r="BK7673" s="41"/>
      <c r="BL7673" s="41"/>
      <c r="BM7673" s="41"/>
      <c r="BN7673" s="41"/>
      <c r="BO7673" s="41"/>
      <c r="BP7673" s="108"/>
      <c r="CG7673" s="102"/>
      <c r="CI7673" s="45"/>
    </row>
    <row r="7674" spans="37:87" ht="13" customHeight="1">
      <c r="AK7674" s="114"/>
      <c r="AL7674" s="41"/>
      <c r="AM7674" s="41"/>
      <c r="AN7674" s="41"/>
      <c r="AO7674" s="41"/>
      <c r="AP7674" s="41"/>
      <c r="AQ7674" s="41"/>
      <c r="AR7674" s="41"/>
      <c r="AS7674" s="41"/>
      <c r="AT7674" s="41"/>
      <c r="AU7674" s="41"/>
      <c r="AV7674" s="41"/>
      <c r="AW7674" s="41"/>
      <c r="AX7674" s="41"/>
      <c r="AY7674" s="41"/>
      <c r="AZ7674" s="41"/>
      <c r="BA7674" s="41"/>
      <c r="BB7674" s="41"/>
      <c r="BC7674" s="41"/>
      <c r="BD7674" s="41"/>
      <c r="BE7674" s="41"/>
      <c r="BF7674" s="41"/>
      <c r="BG7674" s="41"/>
      <c r="BH7674" s="41"/>
      <c r="BI7674" s="41"/>
      <c r="BJ7674" s="41"/>
      <c r="BK7674" s="41"/>
      <c r="BL7674" s="41"/>
      <c r="BM7674" s="41"/>
      <c r="BN7674" s="41"/>
      <c r="BO7674" s="41"/>
      <c r="BP7674" s="108"/>
      <c r="CG7674" s="102"/>
      <c r="CI7674" s="45"/>
    </row>
    <row r="7675" spans="37:87" ht="13" customHeight="1">
      <c r="AK7675" s="114"/>
      <c r="AL7675" s="41"/>
      <c r="AM7675" s="41"/>
      <c r="AN7675" s="41"/>
      <c r="AO7675" s="41"/>
      <c r="AP7675" s="41"/>
      <c r="AQ7675" s="41"/>
      <c r="AR7675" s="41"/>
      <c r="AS7675" s="41"/>
      <c r="AT7675" s="41"/>
      <c r="AU7675" s="41"/>
      <c r="AV7675" s="41"/>
      <c r="AW7675" s="41"/>
      <c r="AX7675" s="41"/>
      <c r="AY7675" s="41"/>
      <c r="AZ7675" s="41"/>
      <c r="BA7675" s="41"/>
      <c r="BB7675" s="41"/>
      <c r="BC7675" s="41"/>
      <c r="BD7675" s="41"/>
      <c r="BE7675" s="41"/>
      <c r="BF7675" s="41"/>
      <c r="BG7675" s="41"/>
      <c r="BH7675" s="41"/>
      <c r="BI7675" s="41"/>
      <c r="BJ7675" s="41"/>
      <c r="BK7675" s="41"/>
      <c r="BL7675" s="41"/>
      <c r="BM7675" s="41"/>
      <c r="BN7675" s="41"/>
      <c r="BO7675" s="41"/>
      <c r="BP7675" s="108"/>
      <c r="CG7675" s="102"/>
      <c r="CI7675" s="45"/>
    </row>
    <row r="7676" spans="37:87" ht="13" customHeight="1">
      <c r="AK7676" s="114"/>
      <c r="AL7676" s="41"/>
      <c r="AM7676" s="41"/>
      <c r="AN7676" s="41"/>
      <c r="AO7676" s="41"/>
      <c r="AP7676" s="41"/>
      <c r="AQ7676" s="41"/>
      <c r="AR7676" s="41"/>
      <c r="AS7676" s="41"/>
      <c r="AT7676" s="41"/>
      <c r="AU7676" s="41"/>
      <c r="AV7676" s="41"/>
      <c r="AW7676" s="41"/>
      <c r="AX7676" s="41"/>
      <c r="AY7676" s="41"/>
      <c r="AZ7676" s="41"/>
      <c r="BA7676" s="41"/>
      <c r="BB7676" s="41"/>
      <c r="BC7676" s="41"/>
      <c r="BD7676" s="41"/>
      <c r="BE7676" s="41"/>
      <c r="BF7676" s="41"/>
      <c r="BG7676" s="41"/>
      <c r="BH7676" s="41"/>
      <c r="BI7676" s="41"/>
      <c r="BJ7676" s="41"/>
      <c r="BK7676" s="41"/>
      <c r="BL7676" s="41"/>
      <c r="BM7676" s="41"/>
      <c r="BN7676" s="41"/>
      <c r="BO7676" s="41"/>
      <c r="BP7676" s="108"/>
      <c r="CG7676" s="102"/>
      <c r="CI7676" s="45"/>
    </row>
    <row r="7677" spans="37:87" ht="13" customHeight="1">
      <c r="AK7677" s="114"/>
      <c r="AL7677" s="41"/>
      <c r="AM7677" s="41"/>
      <c r="AN7677" s="41"/>
      <c r="AO7677" s="41"/>
      <c r="AP7677" s="41"/>
      <c r="AQ7677" s="41"/>
      <c r="AR7677" s="41"/>
      <c r="AS7677" s="41"/>
      <c r="AT7677" s="41"/>
      <c r="AU7677" s="41"/>
      <c r="AV7677" s="41"/>
      <c r="AW7677" s="41"/>
      <c r="AX7677" s="41"/>
      <c r="AY7677" s="41"/>
      <c r="AZ7677" s="41"/>
      <c r="BA7677" s="41"/>
      <c r="BB7677" s="41"/>
      <c r="BC7677" s="41"/>
      <c r="BD7677" s="41"/>
      <c r="BE7677" s="41"/>
      <c r="BF7677" s="41"/>
      <c r="BG7677" s="41"/>
      <c r="BH7677" s="41"/>
      <c r="BI7677" s="41"/>
      <c r="BJ7677" s="41"/>
      <c r="BK7677" s="41"/>
      <c r="BL7677" s="41"/>
      <c r="BM7677" s="41"/>
      <c r="BN7677" s="41"/>
      <c r="BO7677" s="41"/>
      <c r="BP7677" s="108"/>
      <c r="CG7677" s="102"/>
      <c r="CI7677" s="45"/>
    </row>
    <row r="7678" spans="37:87" ht="13" customHeight="1">
      <c r="AK7678" s="114"/>
      <c r="AL7678" s="41"/>
      <c r="AM7678" s="41"/>
      <c r="AN7678" s="41"/>
      <c r="AO7678" s="41"/>
      <c r="AP7678" s="41"/>
      <c r="AQ7678" s="41"/>
      <c r="AR7678" s="41"/>
      <c r="AS7678" s="41"/>
      <c r="AT7678" s="41"/>
      <c r="AU7678" s="41"/>
      <c r="AV7678" s="41"/>
      <c r="AW7678" s="41"/>
      <c r="AX7678" s="41"/>
      <c r="AY7678" s="41"/>
      <c r="AZ7678" s="41"/>
      <c r="BA7678" s="41"/>
      <c r="BB7678" s="41"/>
      <c r="BC7678" s="41"/>
      <c r="BD7678" s="41"/>
      <c r="BE7678" s="41"/>
      <c r="BF7678" s="41"/>
      <c r="BG7678" s="41"/>
      <c r="BH7678" s="41"/>
      <c r="BI7678" s="41"/>
      <c r="BJ7678" s="41"/>
      <c r="BK7678" s="41"/>
      <c r="BL7678" s="41"/>
      <c r="BM7678" s="41"/>
      <c r="BN7678" s="41"/>
      <c r="BO7678" s="41"/>
      <c r="BP7678" s="108"/>
      <c r="CG7678" s="102"/>
      <c r="CI7678" s="45"/>
    </row>
    <row r="7679" spans="37:87" ht="13" customHeight="1">
      <c r="AK7679" s="114"/>
      <c r="AL7679" s="41"/>
      <c r="AM7679" s="41"/>
      <c r="AN7679" s="41"/>
      <c r="AO7679" s="41"/>
      <c r="AP7679" s="41"/>
      <c r="AQ7679" s="41"/>
      <c r="AR7679" s="41"/>
      <c r="AS7679" s="41"/>
      <c r="AT7679" s="41"/>
      <c r="AU7679" s="41"/>
      <c r="AV7679" s="41"/>
      <c r="AW7679" s="41"/>
      <c r="AX7679" s="41"/>
      <c r="AY7679" s="41"/>
      <c r="AZ7679" s="41"/>
      <c r="BA7679" s="41"/>
      <c r="BB7679" s="41"/>
      <c r="BC7679" s="41"/>
      <c r="BD7679" s="41"/>
      <c r="BE7679" s="41"/>
      <c r="BF7679" s="41"/>
      <c r="BG7679" s="41"/>
      <c r="BH7679" s="41"/>
      <c r="BI7679" s="41"/>
      <c r="BJ7679" s="41"/>
      <c r="BK7679" s="41"/>
      <c r="BL7679" s="41"/>
      <c r="BM7679" s="41"/>
      <c r="BN7679" s="41"/>
      <c r="BO7679" s="41"/>
      <c r="BP7679" s="108"/>
      <c r="CG7679" s="102"/>
      <c r="CI7679" s="45"/>
    </row>
    <row r="7680" spans="37:87" ht="13" customHeight="1">
      <c r="AK7680" s="114"/>
      <c r="AL7680" s="41"/>
      <c r="AM7680" s="41"/>
      <c r="AN7680" s="41"/>
      <c r="AO7680" s="41"/>
      <c r="AP7680" s="41"/>
      <c r="AQ7680" s="41"/>
      <c r="AR7680" s="41"/>
      <c r="AS7680" s="41"/>
      <c r="AT7680" s="41"/>
      <c r="AU7680" s="41"/>
      <c r="AV7680" s="41"/>
      <c r="AW7680" s="41"/>
      <c r="AX7680" s="41"/>
      <c r="AY7680" s="41"/>
      <c r="AZ7680" s="41"/>
      <c r="BA7680" s="41"/>
      <c r="BB7680" s="41"/>
      <c r="BC7680" s="41"/>
      <c r="BD7680" s="41"/>
      <c r="BE7680" s="41"/>
      <c r="BF7680" s="41"/>
      <c r="BG7680" s="41"/>
      <c r="BH7680" s="41"/>
      <c r="BI7680" s="41"/>
      <c r="BJ7680" s="41"/>
      <c r="BK7680" s="41"/>
      <c r="BL7680" s="41"/>
      <c r="BM7680" s="41"/>
      <c r="BN7680" s="41"/>
      <c r="BO7680" s="41"/>
      <c r="BP7680" s="108"/>
      <c r="CG7680" s="102"/>
      <c r="CI7680" s="45"/>
    </row>
    <row r="7681" spans="37:87" ht="13" customHeight="1">
      <c r="AK7681" s="114"/>
      <c r="AL7681" s="41"/>
      <c r="AM7681" s="41"/>
      <c r="AN7681" s="41"/>
      <c r="AO7681" s="41"/>
      <c r="AP7681" s="41"/>
      <c r="AQ7681" s="41"/>
      <c r="AR7681" s="41"/>
      <c r="AS7681" s="41"/>
      <c r="AT7681" s="41"/>
      <c r="AU7681" s="41"/>
      <c r="AV7681" s="41"/>
      <c r="AW7681" s="41"/>
      <c r="AX7681" s="41"/>
      <c r="AY7681" s="41"/>
      <c r="AZ7681" s="41"/>
      <c r="BA7681" s="41"/>
      <c r="BB7681" s="41"/>
      <c r="BC7681" s="41"/>
      <c r="BD7681" s="41"/>
      <c r="BE7681" s="41"/>
      <c r="BF7681" s="41"/>
      <c r="BG7681" s="41"/>
      <c r="BH7681" s="41"/>
      <c r="BI7681" s="41"/>
      <c r="BJ7681" s="41"/>
      <c r="BK7681" s="41"/>
      <c r="BL7681" s="41"/>
      <c r="BM7681" s="41"/>
      <c r="BN7681" s="41"/>
      <c r="BO7681" s="41"/>
      <c r="BP7681" s="108"/>
      <c r="CG7681" s="102"/>
      <c r="CI7681" s="45"/>
    </row>
    <row r="7682" spans="37:87" ht="13" customHeight="1">
      <c r="AK7682" s="114"/>
      <c r="AL7682" s="41"/>
      <c r="AM7682" s="41"/>
      <c r="AN7682" s="41"/>
      <c r="AO7682" s="41"/>
      <c r="AP7682" s="41"/>
      <c r="AQ7682" s="41"/>
      <c r="AR7682" s="41"/>
      <c r="AS7682" s="41"/>
      <c r="AT7682" s="41"/>
      <c r="AU7682" s="41"/>
      <c r="AV7682" s="41"/>
      <c r="AW7682" s="41"/>
      <c r="AX7682" s="41"/>
      <c r="AY7682" s="41"/>
      <c r="AZ7682" s="41"/>
      <c r="BA7682" s="41"/>
      <c r="BB7682" s="41"/>
      <c r="BC7682" s="41"/>
      <c r="BD7682" s="41"/>
      <c r="BE7682" s="41"/>
      <c r="BF7682" s="41"/>
      <c r="BG7682" s="41"/>
      <c r="BH7682" s="41"/>
      <c r="BI7682" s="41"/>
      <c r="BJ7682" s="41"/>
      <c r="BK7682" s="41"/>
      <c r="BL7682" s="41"/>
      <c r="BM7682" s="41"/>
      <c r="BN7682" s="41"/>
      <c r="BO7682" s="41"/>
      <c r="BP7682" s="108"/>
      <c r="CG7682" s="102"/>
      <c r="CI7682" s="45"/>
    </row>
    <row r="7683" spans="37:87" ht="13" customHeight="1">
      <c r="AK7683" s="114"/>
      <c r="AL7683" s="41"/>
      <c r="AM7683" s="41"/>
      <c r="AN7683" s="41"/>
      <c r="AO7683" s="41"/>
      <c r="AP7683" s="41"/>
      <c r="AQ7683" s="41"/>
      <c r="AR7683" s="41"/>
      <c r="AS7683" s="41"/>
      <c r="AT7683" s="41"/>
      <c r="AU7683" s="41"/>
      <c r="AV7683" s="41"/>
      <c r="AW7683" s="41"/>
      <c r="AX7683" s="41"/>
      <c r="AY7683" s="41"/>
      <c r="AZ7683" s="41"/>
      <c r="BA7683" s="41"/>
      <c r="BB7683" s="41"/>
      <c r="BC7683" s="41"/>
      <c r="BD7683" s="41"/>
      <c r="BE7683" s="41"/>
      <c r="BF7683" s="41"/>
      <c r="BG7683" s="41"/>
      <c r="BH7683" s="41"/>
      <c r="BI7683" s="41"/>
      <c r="BJ7683" s="41"/>
      <c r="BK7683" s="41"/>
      <c r="BL7683" s="41"/>
      <c r="BM7683" s="41"/>
      <c r="BN7683" s="41"/>
      <c r="BO7683" s="41"/>
      <c r="BP7683" s="108"/>
      <c r="CG7683" s="102"/>
      <c r="CI7683" s="45"/>
    </row>
    <row r="7684" spans="37:87" ht="13" customHeight="1">
      <c r="AK7684" s="114"/>
      <c r="AL7684" s="41"/>
      <c r="AM7684" s="41"/>
      <c r="AN7684" s="41"/>
      <c r="AO7684" s="41"/>
      <c r="AP7684" s="41"/>
      <c r="AQ7684" s="41"/>
      <c r="AR7684" s="41"/>
      <c r="AS7684" s="41"/>
      <c r="AT7684" s="41"/>
      <c r="AU7684" s="41"/>
      <c r="AV7684" s="41"/>
      <c r="AW7684" s="41"/>
      <c r="AX7684" s="41"/>
      <c r="AY7684" s="41"/>
      <c r="AZ7684" s="41"/>
      <c r="BA7684" s="41"/>
      <c r="BB7684" s="41"/>
      <c r="BC7684" s="41"/>
      <c r="BD7684" s="41"/>
      <c r="BE7684" s="41"/>
      <c r="BF7684" s="41"/>
      <c r="BG7684" s="41"/>
      <c r="BH7684" s="41"/>
      <c r="BI7684" s="41"/>
      <c r="BJ7684" s="41"/>
      <c r="BK7684" s="41"/>
      <c r="BL7684" s="41"/>
      <c r="BM7684" s="41"/>
      <c r="BN7684" s="41"/>
      <c r="BO7684" s="41"/>
      <c r="BP7684" s="108"/>
      <c r="CG7684" s="102"/>
      <c r="CI7684" s="45"/>
    </row>
    <row r="7685" spans="37:87" ht="13" customHeight="1">
      <c r="AK7685" s="114"/>
      <c r="AL7685" s="41"/>
      <c r="AM7685" s="41"/>
      <c r="AN7685" s="41"/>
      <c r="AO7685" s="41"/>
      <c r="AP7685" s="41"/>
      <c r="AQ7685" s="41"/>
      <c r="AR7685" s="41"/>
      <c r="AS7685" s="41"/>
      <c r="AT7685" s="41"/>
      <c r="AU7685" s="41"/>
      <c r="AV7685" s="41"/>
      <c r="AW7685" s="41"/>
      <c r="AX7685" s="41"/>
      <c r="AY7685" s="41"/>
      <c r="AZ7685" s="41"/>
      <c r="BA7685" s="41"/>
      <c r="BB7685" s="41"/>
      <c r="BC7685" s="41"/>
      <c r="BD7685" s="41"/>
      <c r="BE7685" s="41"/>
      <c r="BF7685" s="41"/>
      <c r="BG7685" s="41"/>
      <c r="BH7685" s="41"/>
      <c r="BI7685" s="41"/>
      <c r="BJ7685" s="41"/>
      <c r="BK7685" s="41"/>
      <c r="BL7685" s="41"/>
      <c r="BM7685" s="41"/>
      <c r="BN7685" s="41"/>
      <c r="BO7685" s="41"/>
      <c r="BP7685" s="108"/>
      <c r="CG7685" s="102"/>
      <c r="CI7685" s="45"/>
    </row>
    <row r="7686" spans="37:87" ht="13" customHeight="1">
      <c r="AK7686" s="114"/>
      <c r="AL7686" s="41"/>
      <c r="AM7686" s="41"/>
      <c r="AN7686" s="41"/>
      <c r="AO7686" s="41"/>
      <c r="AP7686" s="41"/>
      <c r="AQ7686" s="41"/>
      <c r="AR7686" s="41"/>
      <c r="AS7686" s="41"/>
      <c r="AT7686" s="41"/>
      <c r="AU7686" s="41"/>
      <c r="AV7686" s="41"/>
      <c r="AW7686" s="41"/>
      <c r="AX7686" s="41"/>
      <c r="AY7686" s="41"/>
      <c r="AZ7686" s="41"/>
      <c r="BA7686" s="41"/>
      <c r="BB7686" s="41"/>
      <c r="BC7686" s="41"/>
      <c r="BD7686" s="41"/>
      <c r="BE7686" s="41"/>
      <c r="BF7686" s="41"/>
      <c r="BG7686" s="41"/>
      <c r="BH7686" s="41"/>
      <c r="BI7686" s="41"/>
      <c r="BJ7686" s="41"/>
      <c r="BK7686" s="41"/>
      <c r="BL7686" s="41"/>
      <c r="BM7686" s="41"/>
      <c r="BN7686" s="41"/>
      <c r="BO7686" s="41"/>
      <c r="BP7686" s="108"/>
      <c r="CG7686" s="102"/>
      <c r="CI7686" s="45"/>
    </row>
    <row r="7687" spans="37:87" ht="13" customHeight="1">
      <c r="AK7687" s="114"/>
      <c r="AL7687" s="41"/>
      <c r="AM7687" s="41"/>
      <c r="AN7687" s="41"/>
      <c r="AO7687" s="41"/>
      <c r="AP7687" s="41"/>
      <c r="AQ7687" s="41"/>
      <c r="AR7687" s="41"/>
      <c r="AS7687" s="41"/>
      <c r="AT7687" s="41"/>
      <c r="AU7687" s="41"/>
      <c r="AV7687" s="41"/>
      <c r="AW7687" s="41"/>
      <c r="AX7687" s="41"/>
      <c r="AY7687" s="41"/>
      <c r="AZ7687" s="41"/>
      <c r="BA7687" s="41"/>
      <c r="BB7687" s="41"/>
      <c r="BC7687" s="41"/>
      <c r="BD7687" s="41"/>
      <c r="BE7687" s="41"/>
      <c r="BF7687" s="41"/>
      <c r="BG7687" s="41"/>
      <c r="BH7687" s="41"/>
      <c r="BI7687" s="41"/>
      <c r="BJ7687" s="41"/>
      <c r="BK7687" s="41"/>
      <c r="BL7687" s="41"/>
      <c r="BM7687" s="41"/>
      <c r="BN7687" s="41"/>
      <c r="BO7687" s="41"/>
      <c r="BP7687" s="108"/>
      <c r="CG7687" s="102"/>
      <c r="CI7687" s="45"/>
    </row>
    <row r="7688" spans="37:87" ht="13" customHeight="1">
      <c r="AK7688" s="114"/>
      <c r="AL7688" s="41"/>
      <c r="AM7688" s="41"/>
      <c r="AN7688" s="41"/>
      <c r="AO7688" s="41"/>
      <c r="AP7688" s="41"/>
      <c r="AQ7688" s="41"/>
      <c r="AR7688" s="41"/>
      <c r="AS7688" s="41"/>
      <c r="AT7688" s="41"/>
      <c r="AU7688" s="41"/>
      <c r="AV7688" s="41"/>
      <c r="AW7688" s="41"/>
      <c r="AX7688" s="41"/>
      <c r="AY7688" s="41"/>
      <c r="AZ7688" s="41"/>
      <c r="BA7688" s="41"/>
      <c r="BB7688" s="41"/>
      <c r="BC7688" s="41"/>
      <c r="BD7688" s="41"/>
      <c r="BE7688" s="41"/>
      <c r="BF7688" s="41"/>
      <c r="BG7688" s="41"/>
      <c r="BH7688" s="41"/>
      <c r="BI7688" s="41"/>
      <c r="BJ7688" s="41"/>
      <c r="BK7688" s="41"/>
      <c r="BL7688" s="41"/>
      <c r="BM7688" s="41"/>
      <c r="BN7688" s="41"/>
      <c r="BO7688" s="41"/>
      <c r="BP7688" s="108"/>
      <c r="CG7688" s="102"/>
      <c r="CI7688" s="45"/>
    </row>
    <row r="7689" spans="37:87" ht="13" customHeight="1">
      <c r="AK7689" s="114"/>
      <c r="AL7689" s="41"/>
      <c r="AM7689" s="41"/>
      <c r="AN7689" s="41"/>
      <c r="AO7689" s="41"/>
      <c r="AP7689" s="41"/>
      <c r="AQ7689" s="41"/>
      <c r="AR7689" s="41"/>
      <c r="AS7689" s="41"/>
      <c r="AT7689" s="41"/>
      <c r="AU7689" s="41"/>
      <c r="AV7689" s="41"/>
      <c r="AW7689" s="41"/>
      <c r="AX7689" s="41"/>
      <c r="AY7689" s="41"/>
      <c r="AZ7689" s="41"/>
      <c r="BA7689" s="41"/>
      <c r="BB7689" s="41"/>
      <c r="BC7689" s="41"/>
      <c r="BD7689" s="41"/>
      <c r="BE7689" s="41"/>
      <c r="BF7689" s="41"/>
      <c r="BG7689" s="41"/>
      <c r="BH7689" s="41"/>
      <c r="BI7689" s="41"/>
      <c r="BJ7689" s="41"/>
      <c r="BK7689" s="41"/>
      <c r="BL7689" s="41"/>
      <c r="BM7689" s="41"/>
      <c r="BN7689" s="41"/>
      <c r="BO7689" s="41"/>
      <c r="BP7689" s="108"/>
      <c r="CG7689" s="102"/>
      <c r="CI7689" s="45"/>
    </row>
    <row r="7690" spans="37:87" ht="13" customHeight="1">
      <c r="AK7690" s="114"/>
      <c r="AL7690" s="41"/>
      <c r="AM7690" s="41"/>
      <c r="AN7690" s="41"/>
      <c r="AO7690" s="41"/>
      <c r="AP7690" s="41"/>
      <c r="AQ7690" s="41"/>
      <c r="AR7690" s="41"/>
      <c r="AS7690" s="41"/>
      <c r="AT7690" s="41"/>
      <c r="AU7690" s="41"/>
      <c r="AV7690" s="41"/>
      <c r="AW7690" s="41"/>
      <c r="AX7690" s="41"/>
      <c r="AY7690" s="41"/>
      <c r="AZ7690" s="41"/>
      <c r="BA7690" s="41"/>
      <c r="BB7690" s="41"/>
      <c r="BC7690" s="41"/>
      <c r="BD7690" s="41"/>
      <c r="BE7690" s="41"/>
      <c r="BF7690" s="41"/>
      <c r="BG7690" s="41"/>
      <c r="BH7690" s="41"/>
      <c r="BI7690" s="41"/>
      <c r="BJ7690" s="41"/>
      <c r="BK7690" s="41"/>
      <c r="BL7690" s="41"/>
      <c r="BM7690" s="41"/>
      <c r="BN7690" s="41"/>
      <c r="BO7690" s="41"/>
      <c r="BP7690" s="108"/>
      <c r="CG7690" s="102"/>
      <c r="CI7690" s="45"/>
    </row>
    <row r="7691" spans="37:87" ht="13" customHeight="1">
      <c r="AK7691" s="114"/>
      <c r="AL7691" s="41"/>
      <c r="AM7691" s="41"/>
      <c r="AN7691" s="41"/>
      <c r="AO7691" s="41"/>
      <c r="AP7691" s="41"/>
      <c r="AQ7691" s="41"/>
      <c r="AR7691" s="41"/>
      <c r="AS7691" s="41"/>
      <c r="AT7691" s="41"/>
      <c r="AU7691" s="41"/>
      <c r="AV7691" s="41"/>
      <c r="AW7691" s="41"/>
      <c r="AX7691" s="41"/>
      <c r="AY7691" s="41"/>
      <c r="AZ7691" s="41"/>
      <c r="BA7691" s="41"/>
      <c r="BB7691" s="41"/>
      <c r="BC7691" s="41"/>
      <c r="BD7691" s="41"/>
      <c r="BE7691" s="41"/>
      <c r="BF7691" s="41"/>
      <c r="BG7691" s="41"/>
      <c r="BH7691" s="41"/>
      <c r="BI7691" s="41"/>
      <c r="BJ7691" s="41"/>
      <c r="BK7691" s="41"/>
      <c r="BL7691" s="41"/>
      <c r="BM7691" s="41"/>
      <c r="BN7691" s="41"/>
      <c r="BO7691" s="41"/>
      <c r="BP7691" s="108"/>
      <c r="CG7691" s="102"/>
      <c r="CI7691" s="45"/>
    </row>
    <row r="7692" spans="37:87" ht="13" customHeight="1">
      <c r="AK7692" s="114"/>
      <c r="AL7692" s="41"/>
      <c r="AM7692" s="41"/>
      <c r="AN7692" s="41"/>
      <c r="AO7692" s="41"/>
      <c r="AP7692" s="41"/>
      <c r="AQ7692" s="41"/>
      <c r="AR7692" s="41"/>
      <c r="AS7692" s="41"/>
      <c r="AT7692" s="41"/>
      <c r="AU7692" s="41"/>
      <c r="AV7692" s="41"/>
      <c r="AW7692" s="41"/>
      <c r="AX7692" s="41"/>
      <c r="AY7692" s="41"/>
      <c r="AZ7692" s="41"/>
      <c r="BA7692" s="41"/>
      <c r="BB7692" s="41"/>
      <c r="BC7692" s="41"/>
      <c r="BD7692" s="41"/>
      <c r="BE7692" s="41"/>
      <c r="BF7692" s="41"/>
      <c r="BG7692" s="41"/>
      <c r="BH7692" s="41"/>
      <c r="BI7692" s="41"/>
      <c r="BJ7692" s="41"/>
      <c r="BK7692" s="41"/>
      <c r="BL7692" s="41"/>
      <c r="BM7692" s="41"/>
      <c r="BN7692" s="41"/>
      <c r="BO7692" s="41"/>
      <c r="BP7692" s="108"/>
      <c r="CG7692" s="102"/>
      <c r="CI7692" s="45"/>
    </row>
    <row r="7693" spans="37:87" ht="13" customHeight="1">
      <c r="AK7693" s="114"/>
      <c r="AL7693" s="41"/>
      <c r="AM7693" s="41"/>
      <c r="AN7693" s="41"/>
      <c r="AO7693" s="41"/>
      <c r="AP7693" s="41"/>
      <c r="AQ7693" s="41"/>
      <c r="AR7693" s="41"/>
      <c r="AS7693" s="41"/>
      <c r="AT7693" s="41"/>
      <c r="AU7693" s="41"/>
      <c r="AV7693" s="41"/>
      <c r="AW7693" s="41"/>
      <c r="AX7693" s="41"/>
      <c r="AY7693" s="41"/>
      <c r="AZ7693" s="41"/>
      <c r="BA7693" s="41"/>
      <c r="BB7693" s="41"/>
      <c r="BC7693" s="41"/>
      <c r="BD7693" s="41"/>
      <c r="BE7693" s="41"/>
      <c r="BF7693" s="41"/>
      <c r="BG7693" s="41"/>
      <c r="BH7693" s="41"/>
      <c r="BI7693" s="41"/>
      <c r="BJ7693" s="41"/>
      <c r="BK7693" s="41"/>
      <c r="BL7693" s="41"/>
      <c r="BM7693" s="41"/>
      <c r="BN7693" s="41"/>
      <c r="BO7693" s="41"/>
      <c r="BP7693" s="108"/>
      <c r="CG7693" s="102"/>
      <c r="CI7693" s="45"/>
    </row>
    <row r="7694" spans="37:87" ht="13" customHeight="1">
      <c r="AK7694" s="114"/>
      <c r="AL7694" s="41"/>
      <c r="AM7694" s="41"/>
      <c r="AN7694" s="41"/>
      <c r="AO7694" s="41"/>
      <c r="AP7694" s="41"/>
      <c r="AQ7694" s="41"/>
      <c r="AR7694" s="41"/>
      <c r="AS7694" s="41"/>
      <c r="AT7694" s="41"/>
      <c r="AU7694" s="41"/>
      <c r="AV7694" s="41"/>
      <c r="AW7694" s="41"/>
      <c r="AX7694" s="41"/>
      <c r="AY7694" s="41"/>
      <c r="AZ7694" s="41"/>
      <c r="BA7694" s="41"/>
      <c r="BB7694" s="41"/>
      <c r="BC7694" s="41"/>
      <c r="BD7694" s="41"/>
      <c r="BE7694" s="41"/>
      <c r="BF7694" s="41"/>
      <c r="BG7694" s="41"/>
      <c r="BH7694" s="41"/>
      <c r="BI7694" s="41"/>
      <c r="BJ7694" s="41"/>
      <c r="BK7694" s="41"/>
      <c r="BL7694" s="41"/>
      <c r="BM7694" s="41"/>
      <c r="BN7694" s="41"/>
      <c r="BO7694" s="41"/>
      <c r="BP7694" s="108"/>
      <c r="CG7694" s="102"/>
      <c r="CI7694" s="45"/>
    </row>
    <row r="7695" spans="37:87" ht="13" customHeight="1">
      <c r="AK7695" s="114"/>
      <c r="AL7695" s="41"/>
      <c r="AM7695" s="41"/>
      <c r="AN7695" s="41"/>
      <c r="AO7695" s="41"/>
      <c r="AP7695" s="41"/>
      <c r="AQ7695" s="41"/>
      <c r="AR7695" s="41"/>
      <c r="AS7695" s="41"/>
      <c r="AT7695" s="41"/>
      <c r="AU7695" s="41"/>
      <c r="AV7695" s="41"/>
      <c r="AW7695" s="41"/>
      <c r="AX7695" s="41"/>
      <c r="AY7695" s="41"/>
      <c r="AZ7695" s="41"/>
      <c r="BA7695" s="41"/>
      <c r="BB7695" s="41"/>
      <c r="BC7695" s="41"/>
      <c r="BD7695" s="41"/>
      <c r="BE7695" s="41"/>
      <c r="BF7695" s="41"/>
      <c r="BG7695" s="41"/>
      <c r="BH7695" s="41"/>
      <c r="BI7695" s="41"/>
      <c r="BJ7695" s="41"/>
      <c r="BK7695" s="41"/>
      <c r="BL7695" s="41"/>
      <c r="BM7695" s="41"/>
      <c r="BN7695" s="41"/>
      <c r="BO7695" s="41"/>
      <c r="BP7695" s="108"/>
      <c r="CG7695" s="102"/>
      <c r="CI7695" s="45"/>
    </row>
    <row r="7696" spans="37:87" ht="13" customHeight="1">
      <c r="AK7696" s="114"/>
      <c r="AL7696" s="41"/>
      <c r="AM7696" s="41"/>
      <c r="AN7696" s="41"/>
      <c r="AO7696" s="41"/>
      <c r="AP7696" s="41"/>
      <c r="AQ7696" s="41"/>
      <c r="AR7696" s="41"/>
      <c r="AS7696" s="41"/>
      <c r="AT7696" s="41"/>
      <c r="AU7696" s="41"/>
      <c r="AV7696" s="41"/>
      <c r="AW7696" s="41"/>
      <c r="AX7696" s="41"/>
      <c r="AY7696" s="41"/>
      <c r="AZ7696" s="41"/>
      <c r="BA7696" s="41"/>
      <c r="BB7696" s="41"/>
      <c r="BC7696" s="41"/>
      <c r="BD7696" s="41"/>
      <c r="BE7696" s="41"/>
      <c r="BF7696" s="41"/>
      <c r="BG7696" s="41"/>
      <c r="BH7696" s="41"/>
      <c r="BI7696" s="41"/>
      <c r="BJ7696" s="41"/>
      <c r="BK7696" s="41"/>
      <c r="BL7696" s="41"/>
      <c r="BM7696" s="41"/>
      <c r="BN7696" s="41"/>
      <c r="BO7696" s="41"/>
      <c r="BP7696" s="108"/>
      <c r="CG7696" s="102"/>
      <c r="CI7696" s="45"/>
    </row>
    <row r="7697" spans="37:87" ht="13" customHeight="1">
      <c r="AK7697" s="114"/>
      <c r="AL7697" s="41"/>
      <c r="AM7697" s="41"/>
      <c r="AN7697" s="41"/>
      <c r="AO7697" s="41"/>
      <c r="AP7697" s="41"/>
      <c r="AQ7697" s="41"/>
      <c r="AR7697" s="41"/>
      <c r="AS7697" s="41"/>
      <c r="AT7697" s="41"/>
      <c r="AU7697" s="41"/>
      <c r="AV7697" s="41"/>
      <c r="AW7697" s="41"/>
      <c r="AX7697" s="41"/>
      <c r="AY7697" s="41"/>
      <c r="AZ7697" s="41"/>
      <c r="BA7697" s="41"/>
      <c r="BB7697" s="41"/>
      <c r="BC7697" s="41"/>
      <c r="BD7697" s="41"/>
      <c r="BE7697" s="41"/>
      <c r="BF7697" s="41"/>
      <c r="BG7697" s="41"/>
      <c r="BH7697" s="41"/>
      <c r="BI7697" s="41"/>
      <c r="BJ7697" s="41"/>
      <c r="BK7697" s="41"/>
      <c r="BL7697" s="41"/>
      <c r="BM7697" s="41"/>
      <c r="BN7697" s="41"/>
      <c r="BO7697" s="41"/>
      <c r="BP7697" s="108"/>
      <c r="CG7697" s="102"/>
      <c r="CI7697" s="45"/>
    </row>
    <row r="7698" spans="37:87" ht="13" customHeight="1">
      <c r="AK7698" s="114"/>
      <c r="AL7698" s="41"/>
      <c r="AM7698" s="41"/>
      <c r="AN7698" s="41"/>
      <c r="AO7698" s="41"/>
      <c r="AP7698" s="41"/>
      <c r="AQ7698" s="41"/>
      <c r="AR7698" s="41"/>
      <c r="AS7698" s="41"/>
      <c r="AT7698" s="41"/>
      <c r="AU7698" s="41"/>
      <c r="AV7698" s="41"/>
      <c r="AW7698" s="41"/>
      <c r="AX7698" s="41"/>
      <c r="AY7698" s="41"/>
      <c r="AZ7698" s="41"/>
      <c r="BA7698" s="41"/>
      <c r="BB7698" s="41"/>
      <c r="BC7698" s="41"/>
      <c r="BD7698" s="41"/>
      <c r="BE7698" s="41"/>
      <c r="BF7698" s="41"/>
      <c r="BG7698" s="41"/>
      <c r="BH7698" s="41"/>
      <c r="BI7698" s="41"/>
      <c r="BJ7698" s="41"/>
      <c r="BK7698" s="41"/>
      <c r="BL7698" s="41"/>
      <c r="BM7698" s="41"/>
      <c r="BN7698" s="41"/>
      <c r="BO7698" s="41"/>
      <c r="BP7698" s="108"/>
      <c r="CG7698" s="102"/>
      <c r="CI7698" s="45"/>
    </row>
    <row r="7699" spans="37:87" ht="13" customHeight="1">
      <c r="AK7699" s="114"/>
      <c r="AL7699" s="41"/>
      <c r="AM7699" s="41"/>
      <c r="AN7699" s="41"/>
      <c r="AO7699" s="41"/>
      <c r="AP7699" s="41"/>
      <c r="AQ7699" s="41"/>
      <c r="AR7699" s="41"/>
      <c r="AS7699" s="41"/>
      <c r="AT7699" s="41"/>
      <c r="AU7699" s="41"/>
      <c r="AV7699" s="41"/>
      <c r="AW7699" s="41"/>
      <c r="AX7699" s="41"/>
      <c r="AY7699" s="41"/>
      <c r="AZ7699" s="41"/>
      <c r="BA7699" s="41"/>
      <c r="BB7699" s="41"/>
      <c r="BC7699" s="41"/>
      <c r="BD7699" s="41"/>
      <c r="BE7699" s="41"/>
      <c r="BF7699" s="41"/>
      <c r="BG7699" s="41"/>
      <c r="BH7699" s="41"/>
      <c r="BI7699" s="41"/>
      <c r="BJ7699" s="41"/>
      <c r="BK7699" s="41"/>
      <c r="BL7699" s="41"/>
      <c r="BM7699" s="41"/>
      <c r="BN7699" s="41"/>
      <c r="BO7699" s="41"/>
      <c r="BP7699" s="108"/>
      <c r="CG7699" s="102"/>
      <c r="CI7699" s="45"/>
    </row>
    <row r="7700" spans="37:87" ht="13" customHeight="1">
      <c r="AK7700" s="114"/>
      <c r="AL7700" s="41"/>
      <c r="AM7700" s="41"/>
      <c r="AN7700" s="41"/>
      <c r="AO7700" s="41"/>
      <c r="AP7700" s="41"/>
      <c r="AQ7700" s="41"/>
      <c r="AR7700" s="41"/>
      <c r="AS7700" s="41"/>
      <c r="AT7700" s="41"/>
      <c r="AU7700" s="41"/>
      <c r="AV7700" s="41"/>
      <c r="AW7700" s="41"/>
      <c r="AX7700" s="41"/>
      <c r="AY7700" s="41"/>
      <c r="AZ7700" s="41"/>
      <c r="BA7700" s="41"/>
      <c r="BB7700" s="41"/>
      <c r="BC7700" s="41"/>
      <c r="BD7700" s="41"/>
      <c r="BE7700" s="41"/>
      <c r="BF7700" s="41"/>
      <c r="BG7700" s="41"/>
      <c r="BH7700" s="41"/>
      <c r="BI7700" s="41"/>
      <c r="BJ7700" s="41"/>
      <c r="BK7700" s="41"/>
      <c r="BL7700" s="41"/>
      <c r="BM7700" s="41"/>
      <c r="BN7700" s="41"/>
      <c r="BO7700" s="41"/>
      <c r="BP7700" s="108"/>
      <c r="CG7700" s="102"/>
      <c r="CI7700" s="45"/>
    </row>
    <row r="7701" spans="37:87" ht="13" customHeight="1">
      <c r="AK7701" s="114"/>
      <c r="AL7701" s="41"/>
      <c r="AM7701" s="41"/>
      <c r="AN7701" s="41"/>
      <c r="AO7701" s="41"/>
      <c r="AP7701" s="41"/>
      <c r="AQ7701" s="41"/>
      <c r="AR7701" s="41"/>
      <c r="AS7701" s="41"/>
      <c r="AT7701" s="41"/>
      <c r="AU7701" s="41"/>
      <c r="AV7701" s="41"/>
      <c r="AW7701" s="41"/>
      <c r="AX7701" s="41"/>
      <c r="AY7701" s="41"/>
      <c r="AZ7701" s="41"/>
      <c r="BA7701" s="41"/>
      <c r="BB7701" s="41"/>
      <c r="BC7701" s="41"/>
      <c r="BD7701" s="41"/>
      <c r="BE7701" s="41"/>
      <c r="BF7701" s="41"/>
      <c r="BG7701" s="41"/>
      <c r="BH7701" s="41"/>
      <c r="BI7701" s="41"/>
      <c r="BJ7701" s="41"/>
      <c r="BK7701" s="41"/>
      <c r="BL7701" s="41"/>
      <c r="BM7701" s="41"/>
      <c r="BN7701" s="41"/>
      <c r="BO7701" s="41"/>
      <c r="BP7701" s="108"/>
      <c r="CG7701" s="102"/>
      <c r="CI7701" s="45"/>
    </row>
    <row r="7702" spans="37:87" ht="13" customHeight="1">
      <c r="AK7702" s="114"/>
      <c r="AL7702" s="41"/>
      <c r="AM7702" s="41"/>
      <c r="AN7702" s="41"/>
      <c r="AO7702" s="41"/>
      <c r="AP7702" s="41"/>
      <c r="AQ7702" s="41"/>
      <c r="AR7702" s="41"/>
      <c r="AS7702" s="41"/>
      <c r="AT7702" s="41"/>
      <c r="AU7702" s="41"/>
      <c r="AV7702" s="41"/>
      <c r="AW7702" s="41"/>
      <c r="AX7702" s="41"/>
      <c r="AY7702" s="41"/>
      <c r="AZ7702" s="41"/>
      <c r="BA7702" s="41"/>
      <c r="BB7702" s="41"/>
      <c r="BC7702" s="41"/>
      <c r="BD7702" s="41"/>
      <c r="BE7702" s="41"/>
      <c r="BF7702" s="41"/>
      <c r="BG7702" s="41"/>
      <c r="BH7702" s="41"/>
      <c r="BI7702" s="41"/>
      <c r="BJ7702" s="41"/>
      <c r="BK7702" s="41"/>
      <c r="BL7702" s="41"/>
      <c r="BM7702" s="41"/>
      <c r="BN7702" s="41"/>
      <c r="BO7702" s="41"/>
      <c r="BP7702" s="108"/>
      <c r="CG7702" s="102"/>
      <c r="CI7702" s="45"/>
    </row>
    <row r="7703" spans="37:87" ht="13" customHeight="1">
      <c r="AK7703" s="114"/>
      <c r="AL7703" s="41"/>
      <c r="AM7703" s="41"/>
      <c r="AN7703" s="41"/>
      <c r="AO7703" s="41"/>
      <c r="AP7703" s="41"/>
      <c r="AQ7703" s="41"/>
      <c r="AR7703" s="41"/>
      <c r="AS7703" s="41"/>
      <c r="AT7703" s="41"/>
      <c r="AU7703" s="41"/>
      <c r="AV7703" s="41"/>
      <c r="AW7703" s="41"/>
      <c r="AX7703" s="41"/>
      <c r="AY7703" s="41"/>
      <c r="AZ7703" s="41"/>
      <c r="BA7703" s="41"/>
      <c r="BB7703" s="41"/>
      <c r="BC7703" s="41"/>
      <c r="BD7703" s="41"/>
      <c r="BE7703" s="41"/>
      <c r="BF7703" s="41"/>
      <c r="BG7703" s="41"/>
      <c r="BH7703" s="41"/>
      <c r="BI7703" s="41"/>
      <c r="BJ7703" s="41"/>
      <c r="BK7703" s="41"/>
      <c r="BL7703" s="41"/>
      <c r="BM7703" s="41"/>
      <c r="BN7703" s="41"/>
      <c r="BO7703" s="41"/>
      <c r="BP7703" s="108"/>
      <c r="CG7703" s="102"/>
      <c r="CI7703" s="45"/>
    </row>
    <row r="7704" spans="37:87" ht="13" customHeight="1">
      <c r="AK7704" s="114"/>
      <c r="AL7704" s="41"/>
      <c r="AM7704" s="41"/>
      <c r="AN7704" s="41"/>
      <c r="AO7704" s="41"/>
      <c r="AP7704" s="41"/>
      <c r="AQ7704" s="41"/>
      <c r="AR7704" s="41"/>
      <c r="AS7704" s="41"/>
      <c r="AT7704" s="41"/>
      <c r="AU7704" s="41"/>
      <c r="AV7704" s="41"/>
      <c r="AW7704" s="41"/>
      <c r="AX7704" s="41"/>
      <c r="AY7704" s="41"/>
      <c r="AZ7704" s="41"/>
      <c r="BA7704" s="41"/>
      <c r="BB7704" s="41"/>
      <c r="BC7704" s="41"/>
      <c r="BD7704" s="41"/>
      <c r="BE7704" s="41"/>
      <c r="BF7704" s="41"/>
      <c r="BG7704" s="41"/>
      <c r="BH7704" s="41"/>
      <c r="BI7704" s="41"/>
      <c r="BJ7704" s="41"/>
      <c r="BK7704" s="41"/>
      <c r="BL7704" s="41"/>
      <c r="BM7704" s="41"/>
      <c r="BN7704" s="41"/>
      <c r="BO7704" s="41"/>
      <c r="BP7704" s="108"/>
      <c r="CG7704" s="102"/>
      <c r="CI7704" s="45"/>
    </row>
    <row r="7705" spans="37:87" ht="13" customHeight="1">
      <c r="AK7705" s="114"/>
      <c r="AL7705" s="41"/>
      <c r="AM7705" s="41"/>
      <c r="AN7705" s="41"/>
      <c r="AO7705" s="41"/>
      <c r="AP7705" s="41"/>
      <c r="AQ7705" s="41"/>
      <c r="AR7705" s="41"/>
      <c r="AS7705" s="41"/>
      <c r="AT7705" s="41"/>
      <c r="AU7705" s="41"/>
      <c r="AV7705" s="41"/>
      <c r="AW7705" s="41"/>
      <c r="AX7705" s="41"/>
      <c r="AY7705" s="41"/>
      <c r="AZ7705" s="41"/>
      <c r="BA7705" s="41"/>
      <c r="BB7705" s="41"/>
      <c r="BC7705" s="41"/>
      <c r="BD7705" s="41"/>
      <c r="BE7705" s="41"/>
      <c r="BF7705" s="41"/>
      <c r="BG7705" s="41"/>
      <c r="BH7705" s="41"/>
      <c r="BI7705" s="41"/>
      <c r="BJ7705" s="41"/>
      <c r="BK7705" s="41"/>
      <c r="BL7705" s="41"/>
      <c r="BM7705" s="41"/>
      <c r="BN7705" s="41"/>
      <c r="BO7705" s="41"/>
      <c r="BP7705" s="108"/>
      <c r="CG7705" s="102"/>
      <c r="CI7705" s="45"/>
    </row>
    <row r="7706" spans="37:87" ht="13" customHeight="1">
      <c r="AK7706" s="114"/>
      <c r="AL7706" s="41"/>
      <c r="AM7706" s="41"/>
      <c r="AN7706" s="41"/>
      <c r="AO7706" s="41"/>
      <c r="AP7706" s="41"/>
      <c r="AQ7706" s="41"/>
      <c r="AR7706" s="41"/>
      <c r="AS7706" s="41"/>
      <c r="AT7706" s="41"/>
      <c r="AU7706" s="41"/>
      <c r="AV7706" s="41"/>
      <c r="AW7706" s="41"/>
      <c r="AX7706" s="41"/>
      <c r="AY7706" s="41"/>
      <c r="AZ7706" s="41"/>
      <c r="BA7706" s="41"/>
      <c r="BB7706" s="41"/>
      <c r="BC7706" s="41"/>
      <c r="BD7706" s="41"/>
      <c r="BE7706" s="41"/>
      <c r="BF7706" s="41"/>
      <c r="BG7706" s="41"/>
      <c r="BH7706" s="41"/>
      <c r="BI7706" s="41"/>
      <c r="BJ7706" s="41"/>
      <c r="BK7706" s="41"/>
      <c r="BL7706" s="41"/>
      <c r="BM7706" s="41"/>
      <c r="BN7706" s="41"/>
      <c r="BO7706" s="41"/>
      <c r="BP7706" s="108"/>
      <c r="CG7706" s="102"/>
      <c r="CI7706" s="45"/>
    </row>
    <row r="7707" spans="37:87" ht="13" customHeight="1">
      <c r="AK7707" s="114"/>
      <c r="AL7707" s="41"/>
      <c r="AM7707" s="41"/>
      <c r="AN7707" s="41"/>
      <c r="AO7707" s="41"/>
      <c r="AP7707" s="41"/>
      <c r="AQ7707" s="41"/>
      <c r="AR7707" s="41"/>
      <c r="AS7707" s="41"/>
      <c r="AT7707" s="41"/>
      <c r="AU7707" s="41"/>
      <c r="AV7707" s="41"/>
      <c r="AW7707" s="41"/>
      <c r="AX7707" s="41"/>
      <c r="AY7707" s="41"/>
      <c r="AZ7707" s="41"/>
      <c r="BA7707" s="41"/>
      <c r="BB7707" s="41"/>
      <c r="BC7707" s="41"/>
      <c r="BD7707" s="41"/>
      <c r="BE7707" s="41"/>
      <c r="BF7707" s="41"/>
      <c r="BG7707" s="41"/>
      <c r="BH7707" s="41"/>
      <c r="BI7707" s="41"/>
      <c r="BJ7707" s="41"/>
      <c r="BK7707" s="41"/>
      <c r="BL7707" s="41"/>
      <c r="BM7707" s="41"/>
      <c r="BN7707" s="41"/>
      <c r="BO7707" s="41"/>
      <c r="BP7707" s="108"/>
      <c r="CG7707" s="102"/>
      <c r="CI7707" s="45"/>
    </row>
    <row r="7708" spans="37:87" ht="13" customHeight="1">
      <c r="AK7708" s="114"/>
      <c r="AL7708" s="41"/>
      <c r="AM7708" s="41"/>
      <c r="AN7708" s="41"/>
      <c r="AO7708" s="41"/>
      <c r="AP7708" s="41"/>
      <c r="AQ7708" s="41"/>
      <c r="AR7708" s="41"/>
      <c r="AS7708" s="41"/>
      <c r="AT7708" s="41"/>
      <c r="AU7708" s="41"/>
      <c r="AV7708" s="41"/>
      <c r="AW7708" s="41"/>
      <c r="AX7708" s="41"/>
      <c r="AY7708" s="41"/>
      <c r="AZ7708" s="41"/>
      <c r="BA7708" s="41"/>
      <c r="BB7708" s="41"/>
      <c r="BC7708" s="41"/>
      <c r="BD7708" s="41"/>
      <c r="BE7708" s="41"/>
      <c r="BF7708" s="41"/>
      <c r="BG7708" s="41"/>
      <c r="BH7708" s="41"/>
      <c r="BI7708" s="41"/>
      <c r="BJ7708" s="41"/>
      <c r="BK7708" s="41"/>
      <c r="BL7708" s="41"/>
      <c r="BM7708" s="41"/>
      <c r="BN7708" s="41"/>
      <c r="BO7708" s="41"/>
      <c r="BP7708" s="108"/>
      <c r="CG7708" s="102"/>
      <c r="CI7708" s="45"/>
    </row>
    <row r="7709" spans="37:87" ht="13" customHeight="1">
      <c r="AK7709" s="114"/>
      <c r="AL7709" s="41"/>
      <c r="AM7709" s="41"/>
      <c r="AN7709" s="41"/>
      <c r="AO7709" s="41"/>
      <c r="AP7709" s="41"/>
      <c r="AQ7709" s="41"/>
      <c r="AR7709" s="41"/>
      <c r="AS7709" s="41"/>
      <c r="AT7709" s="41"/>
      <c r="AU7709" s="41"/>
      <c r="AV7709" s="41"/>
      <c r="AW7709" s="41"/>
      <c r="AX7709" s="41"/>
      <c r="AY7709" s="41"/>
      <c r="AZ7709" s="41"/>
      <c r="BA7709" s="41"/>
      <c r="BB7709" s="41"/>
      <c r="BC7709" s="41"/>
      <c r="BD7709" s="41"/>
      <c r="BE7709" s="41"/>
      <c r="BF7709" s="41"/>
      <c r="BG7709" s="41"/>
      <c r="BH7709" s="41"/>
      <c r="BI7709" s="41"/>
      <c r="BJ7709" s="41"/>
      <c r="BK7709" s="41"/>
      <c r="BL7709" s="41"/>
      <c r="BM7709" s="41"/>
      <c r="BN7709" s="41"/>
      <c r="BO7709" s="41"/>
      <c r="BP7709" s="108"/>
      <c r="CG7709" s="102"/>
      <c r="CI7709" s="45"/>
    </row>
    <row r="7710" spans="37:87" ht="13" customHeight="1">
      <c r="AK7710" s="114"/>
      <c r="AL7710" s="41"/>
      <c r="AM7710" s="41"/>
      <c r="AN7710" s="41"/>
      <c r="AO7710" s="41"/>
      <c r="AP7710" s="41"/>
      <c r="AQ7710" s="41"/>
      <c r="AR7710" s="41"/>
      <c r="AS7710" s="41"/>
      <c r="AT7710" s="41"/>
      <c r="AU7710" s="41"/>
      <c r="AV7710" s="41"/>
      <c r="AW7710" s="41"/>
      <c r="AX7710" s="41"/>
      <c r="AY7710" s="41"/>
      <c r="AZ7710" s="41"/>
      <c r="BA7710" s="41"/>
      <c r="BB7710" s="41"/>
      <c r="BC7710" s="41"/>
      <c r="BD7710" s="41"/>
      <c r="BE7710" s="41"/>
      <c r="BF7710" s="41"/>
      <c r="BG7710" s="41"/>
      <c r="BH7710" s="41"/>
      <c r="BI7710" s="41"/>
      <c r="BJ7710" s="41"/>
      <c r="BK7710" s="41"/>
      <c r="BL7710" s="41"/>
      <c r="BM7710" s="41"/>
      <c r="BN7710" s="41"/>
      <c r="BO7710" s="41"/>
      <c r="BP7710" s="108"/>
      <c r="CG7710" s="102"/>
      <c r="CI7710" s="45"/>
    </row>
    <row r="7711" spans="37:87" ht="13" customHeight="1">
      <c r="AK7711" s="114"/>
      <c r="AL7711" s="41"/>
      <c r="AM7711" s="41"/>
      <c r="AN7711" s="41"/>
      <c r="AO7711" s="41"/>
      <c r="AP7711" s="41"/>
      <c r="AQ7711" s="41"/>
      <c r="AR7711" s="41"/>
      <c r="AS7711" s="41"/>
      <c r="AT7711" s="41"/>
      <c r="AU7711" s="41"/>
      <c r="AV7711" s="41"/>
      <c r="AW7711" s="41"/>
      <c r="AX7711" s="41"/>
      <c r="AY7711" s="41"/>
      <c r="AZ7711" s="41"/>
      <c r="BA7711" s="41"/>
      <c r="BB7711" s="41"/>
      <c r="BC7711" s="41"/>
      <c r="BD7711" s="41"/>
      <c r="BE7711" s="41"/>
      <c r="BF7711" s="41"/>
      <c r="BG7711" s="41"/>
      <c r="BH7711" s="41"/>
      <c r="BI7711" s="41"/>
      <c r="BJ7711" s="41"/>
      <c r="BK7711" s="41"/>
      <c r="BL7711" s="41"/>
      <c r="BM7711" s="41"/>
      <c r="BN7711" s="41"/>
      <c r="BO7711" s="41"/>
      <c r="BP7711" s="108"/>
      <c r="CG7711" s="102"/>
      <c r="CI7711" s="45"/>
    </row>
    <row r="7712" spans="37:87" ht="13" customHeight="1">
      <c r="AK7712" s="114"/>
      <c r="AL7712" s="41"/>
      <c r="AM7712" s="41"/>
      <c r="AN7712" s="41"/>
      <c r="AO7712" s="41"/>
      <c r="AP7712" s="41"/>
      <c r="AQ7712" s="41"/>
      <c r="AR7712" s="41"/>
      <c r="AS7712" s="41"/>
      <c r="AT7712" s="41"/>
      <c r="AU7712" s="41"/>
      <c r="AV7712" s="41"/>
      <c r="AW7712" s="41"/>
      <c r="AX7712" s="41"/>
      <c r="AY7712" s="41"/>
      <c r="AZ7712" s="41"/>
      <c r="BA7712" s="41"/>
      <c r="BB7712" s="41"/>
      <c r="BC7712" s="41"/>
      <c r="BD7712" s="41"/>
      <c r="BE7712" s="41"/>
      <c r="BF7712" s="41"/>
      <c r="BG7712" s="41"/>
      <c r="BH7712" s="41"/>
      <c r="BI7712" s="41"/>
      <c r="BJ7712" s="41"/>
      <c r="BK7712" s="41"/>
      <c r="BL7712" s="41"/>
      <c r="BM7712" s="41"/>
      <c r="BN7712" s="41"/>
      <c r="BO7712" s="41"/>
      <c r="BP7712" s="108"/>
      <c r="CG7712" s="102"/>
      <c r="CI7712" s="45"/>
    </row>
    <row r="7713" spans="37:87" ht="13" customHeight="1">
      <c r="AK7713" s="114"/>
      <c r="AL7713" s="41"/>
      <c r="AM7713" s="41"/>
      <c r="AN7713" s="41"/>
      <c r="AO7713" s="41"/>
      <c r="AP7713" s="41"/>
      <c r="AQ7713" s="41"/>
      <c r="AR7713" s="41"/>
      <c r="AS7713" s="41"/>
      <c r="AT7713" s="41"/>
      <c r="AU7713" s="41"/>
      <c r="AV7713" s="41"/>
      <c r="AW7713" s="41"/>
      <c r="AX7713" s="41"/>
      <c r="AY7713" s="41"/>
      <c r="AZ7713" s="41"/>
      <c r="BA7713" s="41"/>
      <c r="BB7713" s="41"/>
      <c r="BC7713" s="41"/>
      <c r="BD7713" s="41"/>
      <c r="BE7713" s="41"/>
      <c r="BF7713" s="41"/>
      <c r="BG7713" s="41"/>
      <c r="BH7713" s="41"/>
      <c r="BI7713" s="41"/>
      <c r="BJ7713" s="41"/>
      <c r="BK7713" s="41"/>
      <c r="BL7713" s="41"/>
      <c r="BM7713" s="41"/>
      <c r="BN7713" s="41"/>
      <c r="BO7713" s="41"/>
      <c r="BP7713" s="108"/>
      <c r="CG7713" s="102"/>
      <c r="CI7713" s="45"/>
    </row>
    <row r="7714" spans="37:87" ht="13" customHeight="1">
      <c r="AK7714" s="114"/>
      <c r="AL7714" s="41"/>
      <c r="AM7714" s="41"/>
      <c r="AN7714" s="41"/>
      <c r="AO7714" s="41"/>
      <c r="AP7714" s="41"/>
      <c r="AQ7714" s="41"/>
      <c r="AR7714" s="41"/>
      <c r="AS7714" s="41"/>
      <c r="AT7714" s="41"/>
      <c r="AU7714" s="41"/>
      <c r="AV7714" s="41"/>
      <c r="AW7714" s="41"/>
      <c r="AX7714" s="41"/>
      <c r="AY7714" s="41"/>
      <c r="AZ7714" s="41"/>
      <c r="BA7714" s="41"/>
      <c r="BB7714" s="41"/>
      <c r="BC7714" s="41"/>
      <c r="BD7714" s="41"/>
      <c r="BE7714" s="41"/>
      <c r="BF7714" s="41"/>
      <c r="BG7714" s="41"/>
      <c r="BH7714" s="41"/>
      <c r="BI7714" s="41"/>
      <c r="BJ7714" s="41"/>
      <c r="BK7714" s="41"/>
      <c r="BL7714" s="41"/>
      <c r="BM7714" s="41"/>
      <c r="BN7714" s="41"/>
      <c r="BO7714" s="41"/>
      <c r="BP7714" s="108"/>
      <c r="CG7714" s="102"/>
      <c r="CI7714" s="45"/>
    </row>
    <row r="7715" spans="37:87" ht="13" customHeight="1">
      <c r="AK7715" s="114"/>
      <c r="AL7715" s="41"/>
      <c r="AM7715" s="41"/>
      <c r="AN7715" s="41"/>
      <c r="AO7715" s="41"/>
      <c r="AP7715" s="41"/>
      <c r="AQ7715" s="41"/>
      <c r="AR7715" s="41"/>
      <c r="AS7715" s="41"/>
      <c r="AT7715" s="41"/>
      <c r="AU7715" s="41"/>
      <c r="AV7715" s="41"/>
      <c r="AW7715" s="41"/>
      <c r="AX7715" s="41"/>
      <c r="AY7715" s="41"/>
      <c r="AZ7715" s="41"/>
      <c r="BA7715" s="41"/>
      <c r="BB7715" s="41"/>
      <c r="BC7715" s="41"/>
      <c r="BD7715" s="41"/>
      <c r="BE7715" s="41"/>
      <c r="BF7715" s="41"/>
      <c r="BG7715" s="41"/>
      <c r="BH7715" s="41"/>
      <c r="BI7715" s="41"/>
      <c r="BJ7715" s="41"/>
      <c r="BK7715" s="41"/>
      <c r="BL7715" s="41"/>
      <c r="BM7715" s="41"/>
      <c r="BN7715" s="41"/>
      <c r="BO7715" s="41"/>
      <c r="BP7715" s="108"/>
      <c r="CG7715" s="102"/>
      <c r="CI7715" s="45"/>
    </row>
    <row r="7716" spans="37:87" ht="13" customHeight="1">
      <c r="AK7716" s="114"/>
      <c r="AL7716" s="41"/>
      <c r="AM7716" s="41"/>
      <c r="AN7716" s="41"/>
      <c r="AO7716" s="41"/>
      <c r="AP7716" s="41"/>
      <c r="AQ7716" s="41"/>
      <c r="AR7716" s="41"/>
      <c r="AS7716" s="41"/>
      <c r="AT7716" s="41"/>
      <c r="AU7716" s="41"/>
      <c r="AV7716" s="41"/>
      <c r="AW7716" s="41"/>
      <c r="AX7716" s="41"/>
      <c r="AY7716" s="41"/>
      <c r="AZ7716" s="41"/>
      <c r="BA7716" s="41"/>
      <c r="BB7716" s="41"/>
      <c r="BC7716" s="41"/>
      <c r="BD7716" s="41"/>
      <c r="BE7716" s="41"/>
      <c r="BF7716" s="41"/>
      <c r="BG7716" s="41"/>
      <c r="BH7716" s="41"/>
      <c r="BI7716" s="41"/>
      <c r="BJ7716" s="41"/>
      <c r="BK7716" s="41"/>
      <c r="BL7716" s="41"/>
      <c r="BM7716" s="41"/>
      <c r="BN7716" s="41"/>
      <c r="BO7716" s="41"/>
      <c r="BP7716" s="108"/>
      <c r="CG7716" s="102"/>
      <c r="CI7716" s="45"/>
    </row>
    <row r="7717" spans="37:87" ht="13" customHeight="1">
      <c r="AK7717" s="114"/>
      <c r="AL7717" s="41"/>
      <c r="AM7717" s="41"/>
      <c r="AN7717" s="41"/>
      <c r="AO7717" s="41"/>
      <c r="AP7717" s="41"/>
      <c r="AQ7717" s="41"/>
      <c r="AR7717" s="41"/>
      <c r="AS7717" s="41"/>
      <c r="AT7717" s="41"/>
      <c r="AU7717" s="41"/>
      <c r="AV7717" s="41"/>
      <c r="AW7717" s="41"/>
      <c r="AX7717" s="41"/>
      <c r="AY7717" s="41"/>
      <c r="AZ7717" s="41"/>
      <c r="BA7717" s="41"/>
      <c r="BB7717" s="41"/>
      <c r="BC7717" s="41"/>
      <c r="BD7717" s="41"/>
      <c r="BE7717" s="41"/>
      <c r="BF7717" s="41"/>
      <c r="BG7717" s="41"/>
      <c r="BH7717" s="41"/>
      <c r="BI7717" s="41"/>
      <c r="BJ7717" s="41"/>
      <c r="BK7717" s="41"/>
      <c r="BL7717" s="41"/>
      <c r="BM7717" s="41"/>
      <c r="BN7717" s="41"/>
      <c r="BO7717" s="41"/>
      <c r="BP7717" s="108"/>
      <c r="CG7717" s="102"/>
      <c r="CI7717" s="45"/>
    </row>
    <row r="7718" spans="37:87" ht="13" customHeight="1">
      <c r="AK7718" s="114"/>
      <c r="AL7718" s="41"/>
      <c r="AM7718" s="41"/>
      <c r="AN7718" s="41"/>
      <c r="AO7718" s="41"/>
      <c r="AP7718" s="41"/>
      <c r="AQ7718" s="41"/>
      <c r="AR7718" s="41"/>
      <c r="AS7718" s="41"/>
      <c r="AT7718" s="41"/>
      <c r="AU7718" s="41"/>
      <c r="AV7718" s="41"/>
      <c r="AW7718" s="41"/>
      <c r="AX7718" s="41"/>
      <c r="AY7718" s="41"/>
      <c r="AZ7718" s="41"/>
      <c r="BA7718" s="41"/>
      <c r="BB7718" s="41"/>
      <c r="BC7718" s="41"/>
      <c r="BD7718" s="41"/>
      <c r="BE7718" s="41"/>
      <c r="BF7718" s="41"/>
      <c r="BG7718" s="41"/>
      <c r="BH7718" s="41"/>
      <c r="BI7718" s="41"/>
      <c r="BJ7718" s="41"/>
      <c r="BK7718" s="41"/>
      <c r="BL7718" s="41"/>
      <c r="BM7718" s="41"/>
      <c r="BN7718" s="41"/>
      <c r="BO7718" s="41"/>
      <c r="BP7718" s="108"/>
      <c r="CG7718" s="102"/>
      <c r="CI7718" s="45"/>
    </row>
    <row r="7719" spans="37:87" ht="13" customHeight="1">
      <c r="AK7719" s="114"/>
      <c r="AL7719" s="41"/>
      <c r="AM7719" s="41"/>
      <c r="AN7719" s="41"/>
      <c r="AO7719" s="41"/>
      <c r="AP7719" s="41"/>
      <c r="AQ7719" s="41"/>
      <c r="AR7719" s="41"/>
      <c r="AS7719" s="41"/>
      <c r="AT7719" s="41"/>
      <c r="AU7719" s="41"/>
      <c r="AV7719" s="41"/>
      <c r="AW7719" s="41"/>
      <c r="AX7719" s="41"/>
      <c r="AY7719" s="41"/>
      <c r="AZ7719" s="41"/>
      <c r="BA7719" s="41"/>
      <c r="BB7719" s="41"/>
      <c r="BC7719" s="41"/>
      <c r="BD7719" s="41"/>
      <c r="BE7719" s="41"/>
      <c r="BF7719" s="41"/>
      <c r="BG7719" s="41"/>
      <c r="BH7719" s="41"/>
      <c r="BI7719" s="41"/>
      <c r="BJ7719" s="41"/>
      <c r="BK7719" s="41"/>
      <c r="BL7719" s="41"/>
      <c r="BM7719" s="41"/>
      <c r="BN7719" s="41"/>
      <c r="BO7719" s="41"/>
      <c r="BP7719" s="108"/>
      <c r="CG7719" s="102"/>
      <c r="CI7719" s="45"/>
    </row>
    <row r="7720" spans="37:87" ht="13" customHeight="1">
      <c r="AK7720" s="114"/>
      <c r="AL7720" s="41"/>
      <c r="AM7720" s="41"/>
      <c r="AN7720" s="41"/>
      <c r="AO7720" s="41"/>
      <c r="AP7720" s="41"/>
      <c r="AQ7720" s="41"/>
      <c r="AR7720" s="41"/>
      <c r="AS7720" s="41"/>
      <c r="AT7720" s="41"/>
      <c r="AU7720" s="41"/>
      <c r="AV7720" s="41"/>
      <c r="AW7720" s="41"/>
      <c r="AX7720" s="41"/>
      <c r="AY7720" s="41"/>
      <c r="AZ7720" s="41"/>
      <c r="BA7720" s="41"/>
      <c r="BB7720" s="41"/>
      <c r="BC7720" s="41"/>
      <c r="BD7720" s="41"/>
      <c r="BE7720" s="41"/>
      <c r="BF7720" s="41"/>
      <c r="BG7720" s="41"/>
      <c r="BH7720" s="41"/>
      <c r="BI7720" s="41"/>
      <c r="BJ7720" s="41"/>
      <c r="BK7720" s="41"/>
      <c r="BL7720" s="41"/>
      <c r="BM7720" s="41"/>
      <c r="BN7720" s="41"/>
      <c r="BO7720" s="41"/>
      <c r="BP7720" s="108"/>
      <c r="CG7720" s="102"/>
      <c r="CI7720" s="45"/>
    </row>
    <row r="7721" spans="37:87" ht="13" customHeight="1">
      <c r="AK7721" s="114"/>
      <c r="AL7721" s="41"/>
      <c r="AM7721" s="41"/>
      <c r="AN7721" s="41"/>
      <c r="AO7721" s="41"/>
      <c r="AP7721" s="41"/>
      <c r="AQ7721" s="41"/>
      <c r="AR7721" s="41"/>
      <c r="AS7721" s="41"/>
      <c r="AT7721" s="41"/>
      <c r="AU7721" s="41"/>
      <c r="AV7721" s="41"/>
      <c r="AW7721" s="41"/>
      <c r="AX7721" s="41"/>
      <c r="AY7721" s="41"/>
      <c r="AZ7721" s="41"/>
      <c r="BA7721" s="41"/>
      <c r="BB7721" s="41"/>
      <c r="BC7721" s="41"/>
      <c r="BD7721" s="41"/>
      <c r="BE7721" s="41"/>
      <c r="BF7721" s="41"/>
      <c r="BG7721" s="41"/>
      <c r="BH7721" s="41"/>
      <c r="BI7721" s="41"/>
      <c r="BJ7721" s="41"/>
      <c r="BK7721" s="41"/>
      <c r="BL7721" s="41"/>
      <c r="BM7721" s="41"/>
      <c r="BN7721" s="41"/>
      <c r="BO7721" s="41"/>
      <c r="BP7721" s="108"/>
      <c r="CG7721" s="102"/>
      <c r="CI7721" s="45"/>
    </row>
    <row r="7722" spans="37:87" ht="13" customHeight="1">
      <c r="AK7722" s="114"/>
      <c r="AL7722" s="41"/>
      <c r="AM7722" s="41"/>
      <c r="AN7722" s="41"/>
      <c r="AO7722" s="41"/>
      <c r="AP7722" s="41"/>
      <c r="AQ7722" s="41"/>
      <c r="AR7722" s="41"/>
      <c r="AS7722" s="41"/>
      <c r="AT7722" s="41"/>
      <c r="AU7722" s="41"/>
      <c r="AV7722" s="41"/>
      <c r="AW7722" s="41"/>
      <c r="AX7722" s="41"/>
      <c r="AY7722" s="41"/>
      <c r="AZ7722" s="41"/>
      <c r="BA7722" s="41"/>
      <c r="BB7722" s="41"/>
      <c r="BC7722" s="41"/>
      <c r="BD7722" s="41"/>
      <c r="BE7722" s="41"/>
      <c r="BF7722" s="41"/>
      <c r="BG7722" s="41"/>
      <c r="BH7722" s="41"/>
      <c r="BI7722" s="41"/>
      <c r="BJ7722" s="41"/>
      <c r="BK7722" s="41"/>
      <c r="BL7722" s="41"/>
      <c r="BM7722" s="41"/>
      <c r="BN7722" s="41"/>
      <c r="BO7722" s="41"/>
      <c r="BP7722" s="108"/>
      <c r="CG7722" s="102"/>
      <c r="CI7722" s="45"/>
    </row>
    <row r="7723" spans="37:87" ht="13" customHeight="1">
      <c r="AK7723" s="114"/>
      <c r="AL7723" s="41"/>
      <c r="AM7723" s="41"/>
      <c r="AN7723" s="41"/>
      <c r="AO7723" s="41"/>
      <c r="AP7723" s="41"/>
      <c r="AQ7723" s="41"/>
      <c r="AR7723" s="41"/>
      <c r="AS7723" s="41"/>
      <c r="AT7723" s="41"/>
      <c r="AU7723" s="41"/>
      <c r="AV7723" s="41"/>
      <c r="AW7723" s="41"/>
      <c r="AX7723" s="41"/>
      <c r="AY7723" s="41"/>
      <c r="AZ7723" s="41"/>
      <c r="BA7723" s="41"/>
      <c r="BB7723" s="41"/>
      <c r="BC7723" s="41"/>
      <c r="BD7723" s="41"/>
      <c r="BE7723" s="41"/>
      <c r="BF7723" s="41"/>
      <c r="BG7723" s="41"/>
      <c r="BH7723" s="41"/>
      <c r="BI7723" s="41"/>
      <c r="BJ7723" s="41"/>
      <c r="BK7723" s="41"/>
      <c r="BL7723" s="41"/>
      <c r="BM7723" s="41"/>
      <c r="BN7723" s="41"/>
      <c r="BO7723" s="41"/>
      <c r="BP7723" s="108"/>
      <c r="CG7723" s="102"/>
      <c r="CI7723" s="45"/>
    </row>
    <row r="7724" spans="37:87" ht="13" customHeight="1">
      <c r="AK7724" s="114"/>
      <c r="AL7724" s="41"/>
      <c r="AM7724" s="41"/>
      <c r="AN7724" s="41"/>
      <c r="AO7724" s="41"/>
      <c r="AP7724" s="41"/>
      <c r="AQ7724" s="41"/>
      <c r="AR7724" s="41"/>
      <c r="AS7724" s="41"/>
      <c r="AT7724" s="41"/>
      <c r="AU7724" s="41"/>
      <c r="AV7724" s="41"/>
      <c r="AW7724" s="41"/>
      <c r="AX7724" s="41"/>
      <c r="AY7724" s="41"/>
      <c r="AZ7724" s="41"/>
      <c r="BA7724" s="41"/>
      <c r="BB7724" s="41"/>
      <c r="BC7724" s="41"/>
      <c r="BD7724" s="41"/>
      <c r="BE7724" s="41"/>
      <c r="BF7724" s="41"/>
      <c r="BG7724" s="41"/>
      <c r="BH7724" s="41"/>
      <c r="BI7724" s="41"/>
      <c r="BJ7724" s="41"/>
      <c r="BK7724" s="41"/>
      <c r="BL7724" s="41"/>
      <c r="BM7724" s="41"/>
      <c r="BN7724" s="41"/>
      <c r="BO7724" s="41"/>
      <c r="BP7724" s="108"/>
      <c r="CG7724" s="102"/>
      <c r="CI7724" s="45"/>
    </row>
    <row r="7725" spans="37:87" ht="13" customHeight="1">
      <c r="AK7725" s="114"/>
      <c r="AL7725" s="41"/>
      <c r="AM7725" s="41"/>
      <c r="AN7725" s="41"/>
      <c r="AO7725" s="41"/>
      <c r="AP7725" s="41"/>
      <c r="AQ7725" s="41"/>
      <c r="AR7725" s="41"/>
      <c r="AS7725" s="41"/>
      <c r="AT7725" s="41"/>
      <c r="AU7725" s="41"/>
      <c r="AV7725" s="41"/>
      <c r="AW7725" s="41"/>
      <c r="AX7725" s="41"/>
      <c r="AY7725" s="41"/>
      <c r="AZ7725" s="41"/>
      <c r="BA7725" s="41"/>
      <c r="BB7725" s="41"/>
      <c r="BC7725" s="41"/>
      <c r="BD7725" s="41"/>
      <c r="BE7725" s="41"/>
      <c r="BF7725" s="41"/>
      <c r="BG7725" s="41"/>
      <c r="BH7725" s="41"/>
      <c r="BI7725" s="41"/>
      <c r="BJ7725" s="41"/>
      <c r="BK7725" s="41"/>
      <c r="BL7725" s="41"/>
      <c r="BM7725" s="41"/>
      <c r="BN7725" s="41"/>
      <c r="BO7725" s="41"/>
      <c r="BP7725" s="108"/>
      <c r="CG7725" s="102"/>
      <c r="CI7725" s="45"/>
    </row>
    <row r="7726" spans="37:87" ht="13" customHeight="1">
      <c r="AK7726" s="114"/>
      <c r="AL7726" s="41"/>
      <c r="AM7726" s="41"/>
      <c r="AN7726" s="41"/>
      <c r="AO7726" s="41"/>
      <c r="AP7726" s="41"/>
      <c r="AQ7726" s="41"/>
      <c r="AR7726" s="41"/>
      <c r="AS7726" s="41"/>
      <c r="AT7726" s="41"/>
      <c r="AU7726" s="41"/>
      <c r="AV7726" s="41"/>
      <c r="AW7726" s="41"/>
      <c r="AX7726" s="41"/>
      <c r="AY7726" s="41"/>
      <c r="AZ7726" s="41"/>
      <c r="BA7726" s="41"/>
      <c r="BB7726" s="41"/>
      <c r="BC7726" s="41"/>
      <c r="BD7726" s="41"/>
      <c r="BE7726" s="41"/>
      <c r="BF7726" s="41"/>
      <c r="BG7726" s="41"/>
      <c r="BH7726" s="41"/>
      <c r="BI7726" s="41"/>
      <c r="BJ7726" s="41"/>
      <c r="BK7726" s="41"/>
      <c r="BL7726" s="41"/>
      <c r="BM7726" s="41"/>
      <c r="BN7726" s="41"/>
      <c r="BO7726" s="41"/>
      <c r="BP7726" s="108"/>
      <c r="CG7726" s="102"/>
      <c r="CI7726" s="45"/>
    </row>
    <row r="7727" spans="37:87" ht="13" customHeight="1">
      <c r="AK7727" s="114"/>
      <c r="AL7727" s="41"/>
      <c r="AM7727" s="41"/>
      <c r="AN7727" s="41"/>
      <c r="AO7727" s="41"/>
      <c r="AP7727" s="41"/>
      <c r="AQ7727" s="41"/>
      <c r="AR7727" s="41"/>
      <c r="AS7727" s="41"/>
      <c r="AT7727" s="41"/>
      <c r="AU7727" s="41"/>
      <c r="AV7727" s="41"/>
      <c r="AW7727" s="41"/>
      <c r="AX7727" s="41"/>
      <c r="AY7727" s="41"/>
      <c r="AZ7727" s="41"/>
      <c r="BA7727" s="41"/>
      <c r="BB7727" s="41"/>
      <c r="BC7727" s="41"/>
      <c r="BD7727" s="41"/>
      <c r="BE7727" s="41"/>
      <c r="BF7727" s="41"/>
      <c r="BG7727" s="41"/>
      <c r="BH7727" s="41"/>
      <c r="BI7727" s="41"/>
      <c r="BJ7727" s="41"/>
      <c r="BK7727" s="41"/>
      <c r="BL7727" s="41"/>
      <c r="BM7727" s="41"/>
      <c r="BN7727" s="41"/>
      <c r="BO7727" s="41"/>
      <c r="BP7727" s="108"/>
      <c r="CG7727" s="102"/>
      <c r="CI7727" s="45"/>
    </row>
    <row r="7728" spans="37:87" ht="13" customHeight="1">
      <c r="AK7728" s="114"/>
      <c r="AL7728" s="41"/>
      <c r="AM7728" s="41"/>
      <c r="AN7728" s="41"/>
      <c r="AO7728" s="41"/>
      <c r="AP7728" s="41"/>
      <c r="AQ7728" s="41"/>
      <c r="AR7728" s="41"/>
      <c r="AS7728" s="41"/>
      <c r="AT7728" s="41"/>
      <c r="AU7728" s="41"/>
      <c r="AV7728" s="41"/>
      <c r="AW7728" s="41"/>
      <c r="AX7728" s="41"/>
      <c r="AY7728" s="41"/>
      <c r="AZ7728" s="41"/>
      <c r="BA7728" s="41"/>
      <c r="BB7728" s="41"/>
      <c r="BC7728" s="41"/>
      <c r="BD7728" s="41"/>
      <c r="BE7728" s="41"/>
      <c r="BF7728" s="41"/>
      <c r="BG7728" s="41"/>
      <c r="BH7728" s="41"/>
      <c r="BI7728" s="41"/>
      <c r="BJ7728" s="41"/>
      <c r="BK7728" s="41"/>
      <c r="BL7728" s="41"/>
      <c r="BM7728" s="41"/>
      <c r="BN7728" s="41"/>
      <c r="BO7728" s="41"/>
      <c r="BP7728" s="108"/>
      <c r="CG7728" s="102"/>
      <c r="CI7728" s="45"/>
    </row>
    <row r="7729" spans="37:87" ht="13" customHeight="1">
      <c r="AK7729" s="114"/>
      <c r="AL7729" s="41"/>
      <c r="AM7729" s="41"/>
      <c r="AN7729" s="41"/>
      <c r="AO7729" s="41"/>
      <c r="AP7729" s="41"/>
      <c r="AQ7729" s="41"/>
      <c r="AR7729" s="41"/>
      <c r="AS7729" s="41"/>
      <c r="AT7729" s="41"/>
      <c r="AU7729" s="41"/>
      <c r="AV7729" s="41"/>
      <c r="AW7729" s="41"/>
      <c r="AX7729" s="41"/>
      <c r="AY7729" s="41"/>
      <c r="AZ7729" s="41"/>
      <c r="BA7729" s="41"/>
      <c r="BB7729" s="41"/>
      <c r="BC7729" s="41"/>
      <c r="BD7729" s="41"/>
      <c r="BE7729" s="41"/>
      <c r="BF7729" s="41"/>
      <c r="BG7729" s="41"/>
      <c r="BH7729" s="41"/>
      <c r="BI7729" s="41"/>
      <c r="BJ7729" s="41"/>
      <c r="BK7729" s="41"/>
      <c r="BL7729" s="41"/>
      <c r="BM7729" s="41"/>
      <c r="BN7729" s="41"/>
      <c r="BO7729" s="41"/>
      <c r="BP7729" s="108"/>
      <c r="CG7729" s="102"/>
      <c r="CI7729" s="45"/>
    </row>
    <row r="7730" spans="37:87" ht="13" customHeight="1">
      <c r="AK7730" s="114"/>
      <c r="AL7730" s="41"/>
      <c r="AM7730" s="41"/>
      <c r="AN7730" s="41"/>
      <c r="AO7730" s="41"/>
      <c r="AP7730" s="41"/>
      <c r="AQ7730" s="41"/>
      <c r="AR7730" s="41"/>
      <c r="AS7730" s="41"/>
      <c r="AT7730" s="41"/>
      <c r="AU7730" s="41"/>
      <c r="AV7730" s="41"/>
      <c r="AW7730" s="41"/>
      <c r="AX7730" s="41"/>
      <c r="AY7730" s="41"/>
      <c r="AZ7730" s="41"/>
      <c r="BA7730" s="41"/>
      <c r="BB7730" s="41"/>
      <c r="BC7730" s="41"/>
      <c r="BD7730" s="41"/>
      <c r="BE7730" s="41"/>
      <c r="BF7730" s="41"/>
      <c r="BG7730" s="41"/>
      <c r="BH7730" s="41"/>
      <c r="BI7730" s="41"/>
      <c r="BJ7730" s="41"/>
      <c r="BK7730" s="41"/>
      <c r="BL7730" s="41"/>
      <c r="BM7730" s="41"/>
      <c r="BN7730" s="41"/>
      <c r="BO7730" s="41"/>
      <c r="BP7730" s="108"/>
      <c r="CG7730" s="102"/>
      <c r="CI7730" s="45"/>
    </row>
    <row r="7731" spans="37:87" ht="13" customHeight="1">
      <c r="AK7731" s="114"/>
      <c r="AL7731" s="41"/>
      <c r="AM7731" s="41"/>
      <c r="AN7731" s="41"/>
      <c r="AO7731" s="41"/>
      <c r="AP7731" s="41"/>
      <c r="AQ7731" s="41"/>
      <c r="AR7731" s="41"/>
      <c r="AS7731" s="41"/>
      <c r="AT7731" s="41"/>
      <c r="AU7731" s="41"/>
      <c r="AV7731" s="41"/>
      <c r="AW7731" s="41"/>
      <c r="AX7731" s="41"/>
      <c r="AY7731" s="41"/>
      <c r="AZ7731" s="41"/>
      <c r="BA7731" s="41"/>
      <c r="BB7731" s="41"/>
      <c r="BC7731" s="41"/>
      <c r="BD7731" s="41"/>
      <c r="BE7731" s="41"/>
      <c r="BF7731" s="41"/>
      <c r="BG7731" s="41"/>
      <c r="BH7731" s="41"/>
      <c r="BI7731" s="41"/>
      <c r="BJ7731" s="41"/>
      <c r="BK7731" s="41"/>
      <c r="BL7731" s="41"/>
      <c r="BM7731" s="41"/>
      <c r="BN7731" s="41"/>
      <c r="BO7731" s="41"/>
      <c r="BP7731" s="108"/>
      <c r="CG7731" s="102"/>
      <c r="CI7731" s="45"/>
    </row>
    <row r="7732" spans="37:87" ht="13" customHeight="1">
      <c r="AK7732" s="114"/>
      <c r="AL7732" s="41"/>
      <c r="AM7732" s="41"/>
      <c r="AN7732" s="41"/>
      <c r="AO7732" s="41"/>
      <c r="AP7732" s="41"/>
      <c r="AQ7732" s="41"/>
      <c r="AR7732" s="41"/>
      <c r="AS7732" s="41"/>
      <c r="AT7732" s="41"/>
      <c r="AU7732" s="41"/>
      <c r="AV7732" s="41"/>
      <c r="AW7732" s="41"/>
      <c r="AX7732" s="41"/>
      <c r="AY7732" s="41"/>
      <c r="AZ7732" s="41"/>
      <c r="BA7732" s="41"/>
      <c r="BB7732" s="41"/>
      <c r="BC7732" s="41"/>
      <c r="BD7732" s="41"/>
      <c r="BE7732" s="41"/>
      <c r="BF7732" s="41"/>
      <c r="BG7732" s="41"/>
      <c r="BH7732" s="41"/>
      <c r="BI7732" s="41"/>
      <c r="BJ7732" s="41"/>
      <c r="BK7732" s="41"/>
      <c r="BL7732" s="41"/>
      <c r="BM7732" s="41"/>
      <c r="BN7732" s="41"/>
      <c r="BO7732" s="41"/>
      <c r="BP7732" s="108"/>
      <c r="CG7732" s="102"/>
      <c r="CI7732" s="45"/>
    </row>
    <row r="7733" spans="37:87" ht="13" customHeight="1">
      <c r="AK7733" s="114"/>
      <c r="AL7733" s="41"/>
      <c r="AM7733" s="41"/>
      <c r="AN7733" s="41"/>
      <c r="AO7733" s="41"/>
      <c r="AP7733" s="41"/>
      <c r="AQ7733" s="41"/>
      <c r="AR7733" s="41"/>
      <c r="AS7733" s="41"/>
      <c r="AT7733" s="41"/>
      <c r="AU7733" s="41"/>
      <c r="AV7733" s="41"/>
      <c r="AW7733" s="41"/>
      <c r="AX7733" s="41"/>
      <c r="AY7733" s="41"/>
      <c r="AZ7733" s="41"/>
      <c r="BA7733" s="41"/>
      <c r="BB7733" s="41"/>
      <c r="BC7733" s="41"/>
      <c r="BD7733" s="41"/>
      <c r="BE7733" s="41"/>
      <c r="BF7733" s="41"/>
      <c r="BG7733" s="41"/>
      <c r="BH7733" s="41"/>
      <c r="BI7733" s="41"/>
      <c r="BJ7733" s="41"/>
      <c r="BK7733" s="41"/>
      <c r="BL7733" s="41"/>
      <c r="BM7733" s="41"/>
      <c r="BN7733" s="41"/>
      <c r="BO7733" s="41"/>
      <c r="BP7733" s="108"/>
      <c r="CG7733" s="102"/>
      <c r="CI7733" s="45"/>
    </row>
    <row r="7734" spans="37:87" ht="13" customHeight="1">
      <c r="AK7734" s="114"/>
      <c r="AL7734" s="41"/>
      <c r="AM7734" s="41"/>
      <c r="AN7734" s="41"/>
      <c r="AO7734" s="41"/>
      <c r="AP7734" s="41"/>
      <c r="AQ7734" s="41"/>
      <c r="AR7734" s="41"/>
      <c r="AS7734" s="41"/>
      <c r="AT7734" s="41"/>
      <c r="AU7734" s="41"/>
      <c r="AV7734" s="41"/>
      <c r="AW7734" s="41"/>
      <c r="AX7734" s="41"/>
      <c r="AY7734" s="41"/>
      <c r="AZ7734" s="41"/>
      <c r="BA7734" s="41"/>
      <c r="BB7734" s="41"/>
      <c r="BC7734" s="41"/>
      <c r="BD7734" s="41"/>
      <c r="BE7734" s="41"/>
      <c r="BF7734" s="41"/>
      <c r="BG7734" s="41"/>
      <c r="BH7734" s="41"/>
      <c r="BI7734" s="41"/>
      <c r="BJ7734" s="41"/>
      <c r="BK7734" s="41"/>
      <c r="BL7734" s="41"/>
      <c r="BM7734" s="41"/>
      <c r="BN7734" s="41"/>
      <c r="BO7734" s="41"/>
      <c r="BP7734" s="108"/>
      <c r="CG7734" s="102"/>
      <c r="CI7734" s="45"/>
    </row>
    <row r="7735" spans="37:87" ht="13" customHeight="1">
      <c r="AK7735" s="114"/>
      <c r="AL7735" s="41"/>
      <c r="AM7735" s="41"/>
      <c r="AN7735" s="41"/>
      <c r="AO7735" s="41"/>
      <c r="AP7735" s="41"/>
      <c r="AQ7735" s="41"/>
      <c r="AR7735" s="41"/>
      <c r="AS7735" s="41"/>
      <c r="AT7735" s="41"/>
      <c r="AU7735" s="41"/>
      <c r="AV7735" s="41"/>
      <c r="AW7735" s="41"/>
      <c r="AX7735" s="41"/>
      <c r="AY7735" s="41"/>
      <c r="AZ7735" s="41"/>
      <c r="BA7735" s="41"/>
      <c r="BB7735" s="41"/>
      <c r="BC7735" s="41"/>
      <c r="BD7735" s="41"/>
      <c r="BE7735" s="41"/>
      <c r="BF7735" s="41"/>
      <c r="BG7735" s="41"/>
      <c r="BH7735" s="41"/>
      <c r="BI7735" s="41"/>
      <c r="BJ7735" s="41"/>
      <c r="BK7735" s="41"/>
      <c r="BL7735" s="41"/>
      <c r="BM7735" s="41"/>
      <c r="BN7735" s="41"/>
      <c r="BO7735" s="41"/>
      <c r="BP7735" s="108"/>
      <c r="CG7735" s="102"/>
      <c r="CI7735" s="45"/>
    </row>
    <row r="7736" spans="37:87" ht="13" customHeight="1">
      <c r="AK7736" s="114"/>
      <c r="AL7736" s="41"/>
      <c r="AM7736" s="41"/>
      <c r="AN7736" s="41"/>
      <c r="AO7736" s="41"/>
      <c r="AP7736" s="41"/>
      <c r="AQ7736" s="41"/>
      <c r="AR7736" s="41"/>
      <c r="AS7736" s="41"/>
      <c r="AT7736" s="41"/>
      <c r="AU7736" s="41"/>
      <c r="AV7736" s="41"/>
      <c r="AW7736" s="41"/>
      <c r="AX7736" s="41"/>
      <c r="AY7736" s="41"/>
      <c r="AZ7736" s="41"/>
      <c r="BA7736" s="41"/>
      <c r="BB7736" s="41"/>
      <c r="BC7736" s="41"/>
      <c r="BD7736" s="41"/>
      <c r="BE7736" s="41"/>
      <c r="BF7736" s="41"/>
      <c r="BG7736" s="41"/>
      <c r="BH7736" s="41"/>
      <c r="BI7736" s="41"/>
      <c r="BJ7736" s="41"/>
      <c r="BK7736" s="41"/>
      <c r="BL7736" s="41"/>
      <c r="BM7736" s="41"/>
      <c r="BN7736" s="41"/>
      <c r="BO7736" s="41"/>
      <c r="BP7736" s="108"/>
      <c r="CG7736" s="102"/>
      <c r="CI7736" s="45"/>
    </row>
    <row r="7737" spans="37:87" ht="13" customHeight="1">
      <c r="AK7737" s="114"/>
      <c r="AL7737" s="41"/>
      <c r="AM7737" s="41"/>
      <c r="AN7737" s="41"/>
      <c r="AO7737" s="41"/>
      <c r="AP7737" s="41"/>
      <c r="AQ7737" s="41"/>
      <c r="AR7737" s="41"/>
      <c r="AS7737" s="41"/>
      <c r="AT7737" s="41"/>
      <c r="AU7737" s="41"/>
      <c r="AV7737" s="41"/>
      <c r="AW7737" s="41"/>
      <c r="AX7737" s="41"/>
      <c r="AY7737" s="41"/>
      <c r="AZ7737" s="41"/>
      <c r="BA7737" s="41"/>
      <c r="BB7737" s="41"/>
      <c r="BC7737" s="41"/>
      <c r="BD7737" s="41"/>
      <c r="BE7737" s="41"/>
      <c r="BF7737" s="41"/>
      <c r="BG7737" s="41"/>
      <c r="BH7737" s="41"/>
      <c r="BI7737" s="41"/>
      <c r="BJ7737" s="41"/>
      <c r="BK7737" s="41"/>
      <c r="BL7737" s="41"/>
      <c r="BM7737" s="41"/>
      <c r="BN7737" s="41"/>
      <c r="BO7737" s="41"/>
      <c r="BP7737" s="108"/>
      <c r="CG7737" s="102"/>
      <c r="CI7737" s="45"/>
    </row>
    <row r="7738" spans="37:87" ht="13" customHeight="1">
      <c r="AK7738" s="114"/>
      <c r="AL7738" s="41"/>
      <c r="AM7738" s="41"/>
      <c r="AN7738" s="41"/>
      <c r="AO7738" s="41"/>
      <c r="AP7738" s="41"/>
      <c r="AQ7738" s="41"/>
      <c r="AR7738" s="41"/>
      <c r="AS7738" s="41"/>
      <c r="AT7738" s="41"/>
      <c r="AU7738" s="41"/>
      <c r="AV7738" s="41"/>
      <c r="AW7738" s="41"/>
      <c r="AX7738" s="41"/>
      <c r="AY7738" s="41"/>
      <c r="AZ7738" s="41"/>
      <c r="BA7738" s="41"/>
      <c r="BB7738" s="41"/>
      <c r="BC7738" s="41"/>
      <c r="BD7738" s="41"/>
      <c r="BE7738" s="41"/>
      <c r="BF7738" s="41"/>
      <c r="BG7738" s="41"/>
      <c r="BH7738" s="41"/>
      <c r="BI7738" s="41"/>
      <c r="BJ7738" s="41"/>
      <c r="BK7738" s="41"/>
      <c r="BL7738" s="41"/>
      <c r="BM7738" s="41"/>
      <c r="BN7738" s="41"/>
      <c r="BO7738" s="41"/>
      <c r="BP7738" s="108"/>
      <c r="CG7738" s="102"/>
      <c r="CI7738" s="45"/>
    </row>
    <row r="7739" spans="37:87" ht="13" customHeight="1">
      <c r="AK7739" s="114"/>
      <c r="AL7739" s="41"/>
      <c r="AM7739" s="41"/>
      <c r="AN7739" s="41"/>
      <c r="AO7739" s="41"/>
      <c r="AP7739" s="41"/>
      <c r="AQ7739" s="41"/>
      <c r="AR7739" s="41"/>
      <c r="AS7739" s="41"/>
      <c r="AT7739" s="41"/>
      <c r="AU7739" s="41"/>
      <c r="AV7739" s="41"/>
      <c r="AW7739" s="41"/>
      <c r="AX7739" s="41"/>
      <c r="AY7739" s="41"/>
      <c r="AZ7739" s="41"/>
      <c r="BA7739" s="41"/>
      <c r="BB7739" s="41"/>
      <c r="BC7739" s="41"/>
      <c r="BD7739" s="41"/>
      <c r="BE7739" s="41"/>
      <c r="BF7739" s="41"/>
      <c r="BG7739" s="41"/>
      <c r="BH7739" s="41"/>
      <c r="BI7739" s="41"/>
      <c r="BJ7739" s="41"/>
      <c r="BK7739" s="41"/>
      <c r="BL7739" s="41"/>
      <c r="BM7739" s="41"/>
      <c r="BN7739" s="41"/>
      <c r="BO7739" s="41"/>
      <c r="BP7739" s="108"/>
      <c r="CG7739" s="102"/>
      <c r="CI7739" s="45"/>
    </row>
    <row r="7740" spans="37:87" ht="13" customHeight="1">
      <c r="AK7740" s="114"/>
      <c r="AL7740" s="41"/>
      <c r="AM7740" s="41"/>
      <c r="AN7740" s="41"/>
      <c r="AO7740" s="41"/>
      <c r="AP7740" s="41"/>
      <c r="AQ7740" s="41"/>
      <c r="AR7740" s="41"/>
      <c r="AS7740" s="41"/>
      <c r="AT7740" s="41"/>
      <c r="AU7740" s="41"/>
      <c r="AV7740" s="41"/>
      <c r="AW7740" s="41"/>
      <c r="AX7740" s="41"/>
      <c r="AY7740" s="41"/>
      <c r="AZ7740" s="41"/>
      <c r="BA7740" s="41"/>
      <c r="BB7740" s="41"/>
      <c r="BC7740" s="41"/>
      <c r="BD7740" s="41"/>
      <c r="BE7740" s="41"/>
      <c r="BF7740" s="41"/>
      <c r="BG7740" s="41"/>
      <c r="BH7740" s="41"/>
      <c r="BI7740" s="41"/>
      <c r="BJ7740" s="41"/>
      <c r="BK7740" s="41"/>
      <c r="BL7740" s="41"/>
      <c r="BM7740" s="41"/>
      <c r="BN7740" s="41"/>
      <c r="BO7740" s="41"/>
      <c r="BP7740" s="108"/>
      <c r="CG7740" s="102"/>
      <c r="CI7740" s="45"/>
    </row>
    <row r="7741" spans="37:87" ht="13" customHeight="1">
      <c r="AK7741" s="114"/>
      <c r="AL7741" s="41"/>
      <c r="AM7741" s="41"/>
      <c r="AN7741" s="41"/>
      <c r="AO7741" s="41"/>
      <c r="AP7741" s="41"/>
      <c r="AQ7741" s="41"/>
      <c r="AR7741" s="41"/>
      <c r="AS7741" s="41"/>
      <c r="AT7741" s="41"/>
      <c r="AU7741" s="41"/>
      <c r="AV7741" s="41"/>
      <c r="AW7741" s="41"/>
      <c r="AX7741" s="41"/>
      <c r="AY7741" s="41"/>
      <c r="AZ7741" s="41"/>
      <c r="BA7741" s="41"/>
      <c r="BB7741" s="41"/>
      <c r="BC7741" s="41"/>
      <c r="BD7741" s="41"/>
      <c r="BE7741" s="41"/>
      <c r="BF7741" s="41"/>
      <c r="BG7741" s="41"/>
      <c r="BH7741" s="41"/>
      <c r="BI7741" s="41"/>
      <c r="BJ7741" s="41"/>
      <c r="BK7741" s="41"/>
      <c r="BL7741" s="41"/>
      <c r="BM7741" s="41"/>
      <c r="BN7741" s="41"/>
      <c r="BO7741" s="41"/>
      <c r="BP7741" s="108"/>
      <c r="CG7741" s="102"/>
      <c r="CI7741" s="45"/>
    </row>
    <row r="7742" spans="37:87" ht="13" customHeight="1">
      <c r="AK7742" s="114"/>
      <c r="AL7742" s="41"/>
      <c r="AM7742" s="41"/>
      <c r="AN7742" s="41"/>
      <c r="AO7742" s="41"/>
      <c r="AP7742" s="41"/>
      <c r="AQ7742" s="41"/>
      <c r="AR7742" s="41"/>
      <c r="AS7742" s="41"/>
      <c r="AT7742" s="41"/>
      <c r="AU7742" s="41"/>
      <c r="AV7742" s="41"/>
      <c r="AW7742" s="41"/>
      <c r="AX7742" s="41"/>
      <c r="AY7742" s="41"/>
      <c r="AZ7742" s="41"/>
      <c r="BA7742" s="41"/>
      <c r="BB7742" s="41"/>
      <c r="BC7742" s="41"/>
      <c r="BD7742" s="41"/>
      <c r="BE7742" s="41"/>
      <c r="BF7742" s="41"/>
      <c r="BG7742" s="41"/>
      <c r="BH7742" s="41"/>
      <c r="BI7742" s="41"/>
      <c r="BJ7742" s="41"/>
      <c r="BK7742" s="41"/>
      <c r="BL7742" s="41"/>
      <c r="BM7742" s="41"/>
      <c r="BN7742" s="41"/>
      <c r="BO7742" s="41"/>
      <c r="BP7742" s="108"/>
      <c r="CG7742" s="102"/>
      <c r="CI7742" s="45"/>
    </row>
    <row r="7743" spans="37:87" ht="13" customHeight="1">
      <c r="AK7743" s="114"/>
      <c r="AL7743" s="41"/>
      <c r="AM7743" s="41"/>
      <c r="AN7743" s="41"/>
      <c r="AO7743" s="41"/>
      <c r="AP7743" s="41"/>
      <c r="AQ7743" s="41"/>
      <c r="AR7743" s="41"/>
      <c r="AS7743" s="41"/>
      <c r="AT7743" s="41"/>
      <c r="AU7743" s="41"/>
      <c r="AV7743" s="41"/>
      <c r="AW7743" s="41"/>
      <c r="AX7743" s="41"/>
      <c r="AY7743" s="41"/>
      <c r="AZ7743" s="41"/>
      <c r="BA7743" s="41"/>
      <c r="BB7743" s="41"/>
      <c r="BC7743" s="41"/>
      <c r="BD7743" s="41"/>
      <c r="BE7743" s="41"/>
      <c r="BF7743" s="41"/>
      <c r="BG7743" s="41"/>
      <c r="BH7743" s="41"/>
      <c r="BI7743" s="41"/>
      <c r="BJ7743" s="41"/>
      <c r="BK7743" s="41"/>
      <c r="BL7743" s="41"/>
      <c r="BM7743" s="41"/>
      <c r="BN7743" s="41"/>
      <c r="BO7743" s="41"/>
      <c r="BP7743" s="108"/>
      <c r="CG7743" s="102"/>
      <c r="CI7743" s="45"/>
    </row>
    <row r="7744" spans="37:87" ht="13" customHeight="1">
      <c r="AK7744" s="114"/>
      <c r="AL7744" s="41"/>
      <c r="AM7744" s="41"/>
      <c r="AN7744" s="41"/>
      <c r="AO7744" s="41"/>
      <c r="AP7744" s="41"/>
      <c r="AQ7744" s="41"/>
      <c r="AR7744" s="41"/>
      <c r="AS7744" s="41"/>
      <c r="AT7744" s="41"/>
      <c r="AU7744" s="41"/>
      <c r="AV7744" s="41"/>
      <c r="AW7744" s="41"/>
      <c r="AX7744" s="41"/>
      <c r="AY7744" s="41"/>
      <c r="AZ7744" s="41"/>
      <c r="BA7744" s="41"/>
      <c r="BB7744" s="41"/>
      <c r="BC7744" s="41"/>
      <c r="BD7744" s="41"/>
      <c r="BE7744" s="41"/>
      <c r="BF7744" s="41"/>
      <c r="BG7744" s="41"/>
      <c r="BH7744" s="41"/>
      <c r="BI7744" s="41"/>
      <c r="BJ7744" s="41"/>
      <c r="BK7744" s="41"/>
      <c r="BL7744" s="41"/>
      <c r="BM7744" s="41"/>
      <c r="BN7744" s="41"/>
      <c r="BO7744" s="41"/>
      <c r="BP7744" s="108"/>
      <c r="CG7744" s="102"/>
      <c r="CI7744" s="45"/>
    </row>
    <row r="7745" spans="37:87" ht="13" customHeight="1">
      <c r="AK7745" s="114"/>
      <c r="AL7745" s="41"/>
      <c r="AM7745" s="41"/>
      <c r="AN7745" s="41"/>
      <c r="AO7745" s="41"/>
      <c r="AP7745" s="41"/>
      <c r="AQ7745" s="41"/>
      <c r="AR7745" s="41"/>
      <c r="AS7745" s="41"/>
      <c r="AT7745" s="41"/>
      <c r="AU7745" s="41"/>
      <c r="AV7745" s="41"/>
      <c r="AW7745" s="41"/>
      <c r="AX7745" s="41"/>
      <c r="AY7745" s="41"/>
      <c r="AZ7745" s="41"/>
      <c r="BA7745" s="41"/>
      <c r="BB7745" s="41"/>
      <c r="BC7745" s="41"/>
      <c r="BD7745" s="41"/>
      <c r="BE7745" s="41"/>
      <c r="BF7745" s="41"/>
      <c r="BG7745" s="41"/>
      <c r="BH7745" s="41"/>
      <c r="BI7745" s="41"/>
      <c r="BJ7745" s="41"/>
      <c r="BK7745" s="41"/>
      <c r="BL7745" s="41"/>
      <c r="BM7745" s="41"/>
      <c r="BN7745" s="41"/>
      <c r="BO7745" s="41"/>
      <c r="BP7745" s="108"/>
      <c r="CG7745" s="102"/>
      <c r="CI7745" s="45"/>
    </row>
    <row r="7746" spans="37:87" ht="13" customHeight="1">
      <c r="AK7746" s="114"/>
      <c r="AL7746" s="41"/>
      <c r="AM7746" s="41"/>
      <c r="AN7746" s="41"/>
      <c r="AO7746" s="41"/>
      <c r="AP7746" s="41"/>
      <c r="AQ7746" s="41"/>
      <c r="AR7746" s="41"/>
      <c r="AS7746" s="41"/>
      <c r="AT7746" s="41"/>
      <c r="AU7746" s="41"/>
      <c r="AV7746" s="41"/>
      <c r="AW7746" s="41"/>
      <c r="AX7746" s="41"/>
      <c r="AY7746" s="41"/>
      <c r="AZ7746" s="41"/>
      <c r="BA7746" s="41"/>
      <c r="BB7746" s="41"/>
      <c r="BC7746" s="41"/>
      <c r="BD7746" s="41"/>
      <c r="BE7746" s="41"/>
      <c r="BF7746" s="41"/>
      <c r="BG7746" s="41"/>
      <c r="BH7746" s="41"/>
      <c r="BI7746" s="41"/>
      <c r="BJ7746" s="41"/>
      <c r="BK7746" s="41"/>
      <c r="BL7746" s="41"/>
      <c r="BM7746" s="41"/>
      <c r="BN7746" s="41"/>
      <c r="BO7746" s="41"/>
      <c r="BP7746" s="108"/>
      <c r="CG7746" s="102"/>
      <c r="CI7746" s="45"/>
    </row>
    <row r="7747" spans="37:87" ht="13" customHeight="1">
      <c r="AK7747" s="114"/>
      <c r="AL7747" s="41"/>
      <c r="AM7747" s="41"/>
      <c r="AN7747" s="41"/>
      <c r="AO7747" s="41"/>
      <c r="AP7747" s="41"/>
      <c r="AQ7747" s="41"/>
      <c r="AR7747" s="41"/>
      <c r="AS7747" s="41"/>
      <c r="AT7747" s="41"/>
      <c r="AU7747" s="41"/>
      <c r="AV7747" s="41"/>
      <c r="AW7747" s="41"/>
      <c r="AX7747" s="41"/>
      <c r="AY7747" s="41"/>
      <c r="AZ7747" s="41"/>
      <c r="BA7747" s="41"/>
      <c r="BB7747" s="41"/>
      <c r="BC7747" s="41"/>
      <c r="BD7747" s="41"/>
      <c r="BE7747" s="41"/>
      <c r="BF7747" s="41"/>
      <c r="BG7747" s="41"/>
      <c r="BH7747" s="41"/>
      <c r="BI7747" s="41"/>
      <c r="BJ7747" s="41"/>
      <c r="BK7747" s="41"/>
      <c r="BL7747" s="41"/>
      <c r="BM7747" s="41"/>
      <c r="BN7747" s="41"/>
      <c r="BO7747" s="41"/>
      <c r="BP7747" s="108"/>
      <c r="CG7747" s="102"/>
      <c r="CI7747" s="45"/>
    </row>
    <row r="7748" spans="37:87" ht="13" customHeight="1">
      <c r="AK7748" s="114"/>
      <c r="AL7748" s="41"/>
      <c r="AM7748" s="41"/>
      <c r="AN7748" s="41"/>
      <c r="AO7748" s="41"/>
      <c r="AP7748" s="41"/>
      <c r="AQ7748" s="41"/>
      <c r="AR7748" s="41"/>
      <c r="AS7748" s="41"/>
      <c r="AT7748" s="41"/>
      <c r="AU7748" s="41"/>
      <c r="AV7748" s="41"/>
      <c r="AW7748" s="41"/>
      <c r="AX7748" s="41"/>
      <c r="AY7748" s="41"/>
      <c r="AZ7748" s="41"/>
      <c r="BA7748" s="41"/>
      <c r="BB7748" s="41"/>
      <c r="BC7748" s="41"/>
      <c r="BD7748" s="41"/>
      <c r="BE7748" s="41"/>
      <c r="BF7748" s="41"/>
      <c r="BG7748" s="41"/>
      <c r="BH7748" s="41"/>
      <c r="BI7748" s="41"/>
      <c r="BJ7748" s="41"/>
      <c r="BK7748" s="41"/>
      <c r="BL7748" s="41"/>
      <c r="BM7748" s="41"/>
      <c r="BN7748" s="41"/>
      <c r="BO7748" s="41"/>
      <c r="BP7748" s="108"/>
      <c r="CG7748" s="102"/>
      <c r="CI7748" s="45"/>
    </row>
    <row r="7749" spans="37:87" ht="13" customHeight="1">
      <c r="AK7749" s="114"/>
      <c r="AL7749" s="41"/>
      <c r="AM7749" s="41"/>
      <c r="AN7749" s="41"/>
      <c r="AO7749" s="41"/>
      <c r="AP7749" s="41"/>
      <c r="AQ7749" s="41"/>
      <c r="AR7749" s="41"/>
      <c r="AS7749" s="41"/>
      <c r="AT7749" s="41"/>
      <c r="AU7749" s="41"/>
      <c r="AV7749" s="41"/>
      <c r="AW7749" s="41"/>
      <c r="AX7749" s="41"/>
      <c r="AY7749" s="41"/>
      <c r="AZ7749" s="41"/>
      <c r="BA7749" s="41"/>
      <c r="BB7749" s="41"/>
      <c r="BC7749" s="41"/>
      <c r="BD7749" s="41"/>
      <c r="BE7749" s="41"/>
      <c r="BF7749" s="41"/>
      <c r="BG7749" s="41"/>
      <c r="BH7749" s="41"/>
      <c r="BI7749" s="41"/>
      <c r="BJ7749" s="41"/>
      <c r="BK7749" s="41"/>
      <c r="BL7749" s="41"/>
      <c r="BM7749" s="41"/>
      <c r="BN7749" s="41"/>
      <c r="BO7749" s="41"/>
      <c r="BP7749" s="108"/>
      <c r="CG7749" s="102"/>
      <c r="CI7749" s="45"/>
    </row>
    <row r="7750" spans="37:87" ht="13" customHeight="1">
      <c r="AK7750" s="114"/>
      <c r="AL7750" s="41"/>
      <c r="AM7750" s="41"/>
      <c r="AN7750" s="41"/>
      <c r="AO7750" s="41"/>
      <c r="AP7750" s="41"/>
      <c r="AQ7750" s="41"/>
      <c r="AR7750" s="41"/>
      <c r="AS7750" s="41"/>
      <c r="AT7750" s="41"/>
      <c r="AU7750" s="41"/>
      <c r="AV7750" s="41"/>
      <c r="AW7750" s="41"/>
      <c r="AX7750" s="41"/>
      <c r="AY7750" s="41"/>
      <c r="AZ7750" s="41"/>
      <c r="BA7750" s="41"/>
      <c r="BB7750" s="41"/>
      <c r="BC7750" s="41"/>
      <c r="BD7750" s="41"/>
      <c r="BE7750" s="41"/>
      <c r="BF7750" s="41"/>
      <c r="BG7750" s="41"/>
      <c r="BH7750" s="41"/>
      <c r="BI7750" s="41"/>
      <c r="BJ7750" s="41"/>
      <c r="BK7750" s="41"/>
      <c r="BL7750" s="41"/>
      <c r="BM7750" s="41"/>
      <c r="BN7750" s="41"/>
      <c r="BO7750" s="41"/>
      <c r="BP7750" s="108"/>
      <c r="CG7750" s="102"/>
      <c r="CI7750" s="45"/>
    </row>
    <row r="7751" spans="37:87" ht="13" customHeight="1">
      <c r="AK7751" s="114"/>
      <c r="AL7751" s="41"/>
      <c r="AM7751" s="41"/>
      <c r="AN7751" s="41"/>
      <c r="AO7751" s="41"/>
      <c r="AP7751" s="41"/>
      <c r="AQ7751" s="41"/>
      <c r="AR7751" s="41"/>
      <c r="AS7751" s="41"/>
      <c r="AT7751" s="41"/>
      <c r="AU7751" s="41"/>
      <c r="AV7751" s="41"/>
      <c r="AW7751" s="41"/>
      <c r="AX7751" s="41"/>
      <c r="AY7751" s="41"/>
      <c r="AZ7751" s="41"/>
      <c r="BA7751" s="41"/>
      <c r="BB7751" s="41"/>
      <c r="BC7751" s="41"/>
      <c r="BD7751" s="41"/>
      <c r="BE7751" s="41"/>
      <c r="BF7751" s="41"/>
      <c r="BG7751" s="41"/>
      <c r="BH7751" s="41"/>
      <c r="BI7751" s="41"/>
      <c r="BJ7751" s="41"/>
      <c r="BK7751" s="41"/>
      <c r="BL7751" s="41"/>
      <c r="BM7751" s="41"/>
      <c r="BN7751" s="41"/>
      <c r="BO7751" s="41"/>
      <c r="BP7751" s="108"/>
      <c r="CG7751" s="102"/>
      <c r="CI7751" s="45"/>
    </row>
    <row r="7752" spans="37:87" ht="13" customHeight="1">
      <c r="AK7752" s="114"/>
      <c r="AL7752" s="41"/>
      <c r="AM7752" s="41"/>
      <c r="AN7752" s="41"/>
      <c r="AO7752" s="41"/>
      <c r="AP7752" s="41"/>
      <c r="AQ7752" s="41"/>
      <c r="AR7752" s="41"/>
      <c r="AS7752" s="41"/>
      <c r="AT7752" s="41"/>
      <c r="AU7752" s="41"/>
      <c r="AV7752" s="41"/>
      <c r="AW7752" s="41"/>
      <c r="AX7752" s="41"/>
      <c r="AY7752" s="41"/>
      <c r="AZ7752" s="41"/>
      <c r="BA7752" s="41"/>
      <c r="BB7752" s="41"/>
      <c r="BC7752" s="41"/>
      <c r="BD7752" s="41"/>
      <c r="BE7752" s="41"/>
      <c r="BF7752" s="41"/>
      <c r="BG7752" s="41"/>
      <c r="BH7752" s="41"/>
      <c r="BI7752" s="41"/>
      <c r="BJ7752" s="41"/>
      <c r="BK7752" s="41"/>
      <c r="BL7752" s="41"/>
      <c r="BM7752" s="41"/>
      <c r="BN7752" s="41"/>
      <c r="BO7752" s="41"/>
      <c r="BP7752" s="108"/>
      <c r="CG7752" s="102"/>
      <c r="CI7752" s="45"/>
    </row>
    <row r="7753" spans="37:87" ht="13" customHeight="1">
      <c r="AK7753" s="114"/>
      <c r="AL7753" s="41"/>
      <c r="AM7753" s="41"/>
      <c r="AN7753" s="41"/>
      <c r="AO7753" s="41"/>
      <c r="AP7753" s="41"/>
      <c r="AQ7753" s="41"/>
      <c r="AR7753" s="41"/>
      <c r="AS7753" s="41"/>
      <c r="AT7753" s="41"/>
      <c r="AU7753" s="41"/>
      <c r="AV7753" s="41"/>
      <c r="AW7753" s="41"/>
      <c r="AX7753" s="41"/>
      <c r="AY7753" s="41"/>
      <c r="AZ7753" s="41"/>
      <c r="BA7753" s="41"/>
      <c r="BB7753" s="41"/>
      <c r="BC7753" s="41"/>
      <c r="BD7753" s="41"/>
      <c r="BE7753" s="41"/>
      <c r="BF7753" s="41"/>
      <c r="BG7753" s="41"/>
      <c r="BH7753" s="41"/>
      <c r="BI7753" s="41"/>
      <c r="BJ7753" s="41"/>
      <c r="BK7753" s="41"/>
      <c r="BL7753" s="41"/>
      <c r="BM7753" s="41"/>
      <c r="BN7753" s="41"/>
      <c r="BO7753" s="41"/>
      <c r="BP7753" s="108"/>
      <c r="CG7753" s="102"/>
      <c r="CI7753" s="45"/>
    </row>
    <row r="7754" spans="37:87" ht="13" customHeight="1">
      <c r="AK7754" s="114"/>
      <c r="AL7754" s="41"/>
      <c r="AM7754" s="41"/>
      <c r="AN7754" s="41"/>
      <c r="AO7754" s="41"/>
      <c r="AP7754" s="41"/>
      <c r="AQ7754" s="41"/>
      <c r="AR7754" s="41"/>
      <c r="AS7754" s="41"/>
      <c r="AT7754" s="41"/>
      <c r="AU7754" s="41"/>
      <c r="AV7754" s="41"/>
      <c r="AW7754" s="41"/>
      <c r="AX7754" s="41"/>
      <c r="AY7754" s="41"/>
      <c r="AZ7754" s="41"/>
      <c r="BA7754" s="41"/>
      <c r="BB7754" s="41"/>
      <c r="BC7754" s="41"/>
      <c r="BD7754" s="41"/>
      <c r="BE7754" s="41"/>
      <c r="BF7754" s="41"/>
      <c r="BG7754" s="41"/>
      <c r="BH7754" s="41"/>
      <c r="BI7754" s="41"/>
      <c r="BJ7754" s="41"/>
      <c r="BK7754" s="41"/>
      <c r="BL7754" s="41"/>
      <c r="BM7754" s="41"/>
      <c r="BN7754" s="41"/>
      <c r="BO7754" s="41"/>
      <c r="BP7754" s="108"/>
      <c r="CG7754" s="102"/>
      <c r="CI7754" s="45"/>
    </row>
    <row r="7755" spans="37:87" ht="13" customHeight="1">
      <c r="AK7755" s="114"/>
      <c r="AL7755" s="41"/>
      <c r="AM7755" s="41"/>
      <c r="AN7755" s="41"/>
      <c r="AO7755" s="41"/>
      <c r="AP7755" s="41"/>
      <c r="AQ7755" s="41"/>
      <c r="AR7755" s="41"/>
      <c r="AS7755" s="41"/>
      <c r="AT7755" s="41"/>
      <c r="AU7755" s="41"/>
      <c r="AV7755" s="41"/>
      <c r="AW7755" s="41"/>
      <c r="AX7755" s="41"/>
      <c r="AY7755" s="41"/>
      <c r="AZ7755" s="41"/>
      <c r="BA7755" s="41"/>
      <c r="BB7755" s="41"/>
      <c r="BC7755" s="41"/>
      <c r="BD7755" s="41"/>
      <c r="BE7755" s="41"/>
      <c r="BF7755" s="41"/>
      <c r="BG7755" s="41"/>
      <c r="BH7755" s="41"/>
      <c r="BI7755" s="41"/>
      <c r="BJ7755" s="41"/>
      <c r="BK7755" s="41"/>
      <c r="BL7755" s="41"/>
      <c r="BM7755" s="41"/>
      <c r="BN7755" s="41"/>
      <c r="BO7755" s="41"/>
      <c r="BP7755" s="108"/>
      <c r="CG7755" s="102"/>
      <c r="CI7755" s="45"/>
    </row>
    <row r="7756" spans="37:87" ht="13" customHeight="1">
      <c r="AK7756" s="114"/>
      <c r="AL7756" s="41"/>
      <c r="AM7756" s="41"/>
      <c r="AN7756" s="41"/>
      <c r="AO7756" s="41"/>
      <c r="AP7756" s="41"/>
      <c r="AQ7756" s="41"/>
      <c r="AR7756" s="41"/>
      <c r="AS7756" s="41"/>
      <c r="AT7756" s="41"/>
      <c r="AU7756" s="41"/>
      <c r="AV7756" s="41"/>
      <c r="AW7756" s="41"/>
      <c r="AX7756" s="41"/>
      <c r="AY7756" s="41"/>
      <c r="AZ7756" s="41"/>
      <c r="BA7756" s="41"/>
      <c r="BB7756" s="41"/>
      <c r="BC7756" s="41"/>
      <c r="BD7756" s="41"/>
      <c r="BE7756" s="41"/>
      <c r="BF7756" s="41"/>
      <c r="BG7756" s="41"/>
      <c r="BH7756" s="41"/>
      <c r="BI7756" s="41"/>
      <c r="BJ7756" s="41"/>
      <c r="BK7756" s="41"/>
      <c r="BL7756" s="41"/>
      <c r="BM7756" s="41"/>
      <c r="BN7756" s="41"/>
      <c r="BO7756" s="41"/>
      <c r="BP7756" s="108"/>
      <c r="CG7756" s="102"/>
      <c r="CI7756" s="45"/>
    </row>
    <row r="7757" spans="37:87" ht="13" customHeight="1">
      <c r="AK7757" s="114"/>
      <c r="AL7757" s="41"/>
      <c r="AM7757" s="41"/>
      <c r="AN7757" s="41"/>
      <c r="AO7757" s="41"/>
      <c r="AP7757" s="41"/>
      <c r="AQ7757" s="41"/>
      <c r="AR7757" s="41"/>
      <c r="AS7757" s="41"/>
      <c r="AT7757" s="41"/>
      <c r="AU7757" s="41"/>
      <c r="AV7757" s="41"/>
      <c r="AW7757" s="41"/>
      <c r="AX7757" s="41"/>
      <c r="AY7757" s="41"/>
      <c r="AZ7757" s="41"/>
      <c r="BA7757" s="41"/>
      <c r="BB7757" s="41"/>
      <c r="BC7757" s="41"/>
      <c r="BD7757" s="41"/>
      <c r="BE7757" s="41"/>
      <c r="BF7757" s="41"/>
      <c r="BG7757" s="41"/>
      <c r="BH7757" s="41"/>
      <c r="BI7757" s="41"/>
      <c r="BJ7757" s="41"/>
      <c r="BK7757" s="41"/>
      <c r="BL7757" s="41"/>
      <c r="BM7757" s="41"/>
      <c r="BN7757" s="41"/>
      <c r="BO7757" s="41"/>
      <c r="BP7757" s="108"/>
      <c r="CG7757" s="102"/>
      <c r="CI7757" s="45"/>
    </row>
    <row r="7758" spans="37:87" ht="13" customHeight="1">
      <c r="AK7758" s="114"/>
      <c r="AL7758" s="41"/>
      <c r="AM7758" s="41"/>
      <c r="AN7758" s="41"/>
      <c r="AO7758" s="41"/>
      <c r="AP7758" s="41"/>
      <c r="AQ7758" s="41"/>
      <c r="AR7758" s="41"/>
      <c r="AS7758" s="41"/>
      <c r="AT7758" s="41"/>
      <c r="AU7758" s="41"/>
      <c r="AV7758" s="41"/>
      <c r="AW7758" s="41"/>
      <c r="AX7758" s="41"/>
      <c r="AY7758" s="41"/>
      <c r="AZ7758" s="41"/>
      <c r="BA7758" s="41"/>
      <c r="BB7758" s="41"/>
      <c r="BC7758" s="41"/>
      <c r="BD7758" s="41"/>
      <c r="BE7758" s="41"/>
      <c r="BF7758" s="41"/>
      <c r="BG7758" s="41"/>
      <c r="BH7758" s="41"/>
      <c r="BI7758" s="41"/>
      <c r="BJ7758" s="41"/>
      <c r="BK7758" s="41"/>
      <c r="BL7758" s="41"/>
      <c r="BM7758" s="41"/>
      <c r="BN7758" s="41"/>
      <c r="BO7758" s="41"/>
      <c r="BP7758" s="108"/>
      <c r="CG7758" s="102"/>
      <c r="CI7758" s="45"/>
    </row>
    <row r="7759" spans="37:87" ht="13" customHeight="1">
      <c r="AK7759" s="114"/>
      <c r="AL7759" s="41"/>
      <c r="AM7759" s="41"/>
      <c r="AN7759" s="41"/>
      <c r="AO7759" s="41"/>
      <c r="AP7759" s="41"/>
      <c r="AQ7759" s="41"/>
      <c r="AR7759" s="41"/>
      <c r="AS7759" s="41"/>
      <c r="AT7759" s="41"/>
      <c r="AU7759" s="41"/>
      <c r="AV7759" s="41"/>
      <c r="AW7759" s="41"/>
      <c r="AX7759" s="41"/>
      <c r="AY7759" s="41"/>
      <c r="AZ7759" s="41"/>
      <c r="BA7759" s="41"/>
      <c r="BB7759" s="41"/>
      <c r="BC7759" s="41"/>
      <c r="BD7759" s="41"/>
      <c r="BE7759" s="41"/>
      <c r="BF7759" s="41"/>
      <c r="BG7759" s="41"/>
      <c r="BH7759" s="41"/>
      <c r="BI7759" s="41"/>
      <c r="BJ7759" s="41"/>
      <c r="BK7759" s="41"/>
      <c r="BL7759" s="41"/>
      <c r="BM7759" s="41"/>
      <c r="BN7759" s="41"/>
      <c r="BO7759" s="41"/>
      <c r="BP7759" s="108"/>
      <c r="CG7759" s="102"/>
      <c r="CI7759" s="45"/>
    </row>
    <row r="7760" spans="37:87" ht="13" customHeight="1">
      <c r="AK7760" s="114"/>
      <c r="AL7760" s="41"/>
      <c r="AM7760" s="41"/>
      <c r="AN7760" s="41"/>
      <c r="AO7760" s="41"/>
      <c r="AP7760" s="41"/>
      <c r="AQ7760" s="41"/>
      <c r="AR7760" s="41"/>
      <c r="AS7760" s="41"/>
      <c r="AT7760" s="41"/>
      <c r="AU7760" s="41"/>
      <c r="AV7760" s="41"/>
      <c r="AW7760" s="41"/>
      <c r="AX7760" s="41"/>
      <c r="AY7760" s="41"/>
      <c r="AZ7760" s="41"/>
      <c r="BA7760" s="41"/>
      <c r="BB7760" s="41"/>
      <c r="BC7760" s="41"/>
      <c r="BD7760" s="41"/>
      <c r="BE7760" s="41"/>
      <c r="BF7760" s="41"/>
      <c r="BG7760" s="41"/>
      <c r="BH7760" s="41"/>
      <c r="BI7760" s="41"/>
      <c r="BJ7760" s="41"/>
      <c r="BK7760" s="41"/>
      <c r="BL7760" s="41"/>
      <c r="BM7760" s="41"/>
      <c r="BN7760" s="41"/>
      <c r="BO7760" s="41"/>
      <c r="BP7760" s="108"/>
      <c r="CG7760" s="102"/>
      <c r="CI7760" s="45"/>
    </row>
    <row r="7761" spans="37:87" ht="13" customHeight="1">
      <c r="AK7761" s="114"/>
      <c r="AL7761" s="41"/>
      <c r="AM7761" s="41"/>
      <c r="AN7761" s="41"/>
      <c r="AO7761" s="41"/>
      <c r="AP7761" s="41"/>
      <c r="AQ7761" s="41"/>
      <c r="AR7761" s="41"/>
      <c r="AS7761" s="41"/>
      <c r="AT7761" s="41"/>
      <c r="AU7761" s="41"/>
      <c r="AV7761" s="41"/>
      <c r="AW7761" s="41"/>
      <c r="AX7761" s="41"/>
      <c r="AY7761" s="41"/>
      <c r="AZ7761" s="41"/>
      <c r="BA7761" s="41"/>
      <c r="BB7761" s="41"/>
      <c r="BC7761" s="41"/>
      <c r="BD7761" s="41"/>
      <c r="BE7761" s="41"/>
      <c r="BF7761" s="41"/>
      <c r="BG7761" s="41"/>
      <c r="BH7761" s="41"/>
      <c r="BI7761" s="41"/>
      <c r="BJ7761" s="41"/>
      <c r="BK7761" s="41"/>
      <c r="BL7761" s="41"/>
      <c r="BM7761" s="41"/>
      <c r="BN7761" s="41"/>
      <c r="BO7761" s="41"/>
      <c r="BP7761" s="108"/>
      <c r="CG7761" s="102"/>
      <c r="CI7761" s="45"/>
    </row>
    <row r="7762" spans="37:87" ht="13" customHeight="1">
      <c r="AK7762" s="114"/>
      <c r="AL7762" s="41"/>
      <c r="AM7762" s="41"/>
      <c r="AN7762" s="41"/>
      <c r="AO7762" s="41"/>
      <c r="AP7762" s="41"/>
      <c r="AQ7762" s="41"/>
      <c r="AR7762" s="41"/>
      <c r="AS7762" s="41"/>
      <c r="AT7762" s="41"/>
      <c r="AU7762" s="41"/>
      <c r="AV7762" s="41"/>
      <c r="AW7762" s="41"/>
      <c r="AX7762" s="41"/>
      <c r="AY7762" s="41"/>
      <c r="AZ7762" s="41"/>
      <c r="BA7762" s="41"/>
      <c r="BB7762" s="41"/>
      <c r="BC7762" s="41"/>
      <c r="BD7762" s="41"/>
      <c r="BE7762" s="41"/>
      <c r="BF7762" s="41"/>
      <c r="BG7762" s="41"/>
      <c r="BH7762" s="41"/>
      <c r="BI7762" s="41"/>
      <c r="BJ7762" s="41"/>
      <c r="BK7762" s="41"/>
      <c r="BL7762" s="41"/>
      <c r="BM7762" s="41"/>
      <c r="BN7762" s="41"/>
      <c r="BO7762" s="41"/>
      <c r="BP7762" s="108"/>
      <c r="CG7762" s="102"/>
      <c r="CI7762" s="45"/>
    </row>
    <row r="7763" spans="37:87" ht="13" customHeight="1">
      <c r="AK7763" s="114"/>
      <c r="AL7763" s="41"/>
      <c r="AM7763" s="41"/>
      <c r="AN7763" s="41"/>
      <c r="AO7763" s="41"/>
      <c r="AP7763" s="41"/>
      <c r="AQ7763" s="41"/>
      <c r="AR7763" s="41"/>
      <c r="AS7763" s="41"/>
      <c r="AT7763" s="41"/>
      <c r="AU7763" s="41"/>
      <c r="AV7763" s="41"/>
      <c r="AW7763" s="41"/>
      <c r="AX7763" s="41"/>
      <c r="AY7763" s="41"/>
      <c r="AZ7763" s="41"/>
      <c r="BA7763" s="41"/>
      <c r="BB7763" s="41"/>
      <c r="BC7763" s="41"/>
      <c r="BD7763" s="41"/>
      <c r="BE7763" s="41"/>
      <c r="BF7763" s="41"/>
      <c r="BG7763" s="41"/>
      <c r="BH7763" s="41"/>
      <c r="BI7763" s="41"/>
      <c r="BJ7763" s="41"/>
      <c r="BK7763" s="41"/>
      <c r="BL7763" s="41"/>
      <c r="BM7763" s="41"/>
      <c r="BN7763" s="41"/>
      <c r="BO7763" s="41"/>
      <c r="BP7763" s="108"/>
      <c r="CG7763" s="102"/>
      <c r="CI7763" s="45"/>
    </row>
    <row r="7764" spans="37:87" ht="13" customHeight="1">
      <c r="AK7764" s="114"/>
      <c r="AL7764" s="41"/>
      <c r="AM7764" s="41"/>
      <c r="AN7764" s="41"/>
      <c r="AO7764" s="41"/>
      <c r="AP7764" s="41"/>
      <c r="AQ7764" s="41"/>
      <c r="AR7764" s="41"/>
      <c r="AS7764" s="41"/>
      <c r="AT7764" s="41"/>
      <c r="AU7764" s="41"/>
      <c r="AV7764" s="41"/>
      <c r="AW7764" s="41"/>
      <c r="AX7764" s="41"/>
      <c r="AY7764" s="41"/>
      <c r="AZ7764" s="41"/>
      <c r="BA7764" s="41"/>
      <c r="BB7764" s="41"/>
      <c r="BC7764" s="41"/>
      <c r="BD7764" s="41"/>
      <c r="BE7764" s="41"/>
      <c r="BF7764" s="41"/>
      <c r="BG7764" s="41"/>
      <c r="BH7764" s="41"/>
      <c r="BI7764" s="41"/>
      <c r="BJ7764" s="41"/>
      <c r="BK7764" s="41"/>
      <c r="BL7764" s="41"/>
      <c r="BM7764" s="41"/>
      <c r="BN7764" s="41"/>
      <c r="BO7764" s="41"/>
      <c r="BP7764" s="108"/>
      <c r="CG7764" s="102"/>
      <c r="CI7764" s="45"/>
    </row>
    <row r="7765" spans="37:87" ht="13" customHeight="1">
      <c r="AK7765" s="114"/>
      <c r="AL7765" s="41"/>
      <c r="AM7765" s="41"/>
      <c r="AN7765" s="41"/>
      <c r="AO7765" s="41"/>
      <c r="AP7765" s="41"/>
      <c r="AQ7765" s="41"/>
      <c r="AR7765" s="41"/>
      <c r="AS7765" s="41"/>
      <c r="AT7765" s="41"/>
      <c r="AU7765" s="41"/>
      <c r="AV7765" s="41"/>
      <c r="AW7765" s="41"/>
      <c r="AX7765" s="41"/>
      <c r="AY7765" s="41"/>
      <c r="AZ7765" s="41"/>
      <c r="BA7765" s="41"/>
      <c r="BB7765" s="41"/>
      <c r="BC7765" s="41"/>
      <c r="BD7765" s="41"/>
      <c r="BE7765" s="41"/>
      <c r="BF7765" s="41"/>
      <c r="BG7765" s="41"/>
      <c r="BH7765" s="41"/>
      <c r="BI7765" s="41"/>
      <c r="BJ7765" s="41"/>
      <c r="BK7765" s="41"/>
      <c r="BL7765" s="41"/>
      <c r="BM7765" s="41"/>
      <c r="BN7765" s="41"/>
      <c r="BO7765" s="41"/>
      <c r="BP7765" s="108"/>
      <c r="CG7765" s="102"/>
      <c r="CI7765" s="45"/>
    </row>
    <row r="7766" spans="37:87" ht="13" customHeight="1">
      <c r="AK7766" s="114"/>
      <c r="AL7766" s="41"/>
      <c r="AM7766" s="41"/>
      <c r="AN7766" s="41"/>
      <c r="AO7766" s="41"/>
      <c r="AP7766" s="41"/>
      <c r="AQ7766" s="41"/>
      <c r="AR7766" s="41"/>
      <c r="AS7766" s="41"/>
      <c r="AT7766" s="41"/>
      <c r="AU7766" s="41"/>
      <c r="AV7766" s="41"/>
      <c r="AW7766" s="41"/>
      <c r="AX7766" s="41"/>
      <c r="AY7766" s="41"/>
      <c r="AZ7766" s="41"/>
      <c r="BA7766" s="41"/>
      <c r="BB7766" s="41"/>
      <c r="BC7766" s="41"/>
      <c r="BD7766" s="41"/>
      <c r="BE7766" s="41"/>
      <c r="BF7766" s="41"/>
      <c r="BG7766" s="41"/>
      <c r="BH7766" s="41"/>
      <c r="BI7766" s="41"/>
      <c r="BJ7766" s="41"/>
      <c r="BK7766" s="41"/>
      <c r="BL7766" s="41"/>
      <c r="BM7766" s="41"/>
      <c r="BN7766" s="41"/>
      <c r="BO7766" s="41"/>
      <c r="BP7766" s="108"/>
      <c r="CG7766" s="102"/>
      <c r="CI7766" s="45"/>
    </row>
    <row r="7767" spans="37:87" ht="13" customHeight="1">
      <c r="AK7767" s="114"/>
      <c r="AL7767" s="41"/>
      <c r="AM7767" s="41"/>
      <c r="AN7767" s="41"/>
      <c r="AO7767" s="41"/>
      <c r="AP7767" s="41"/>
      <c r="AQ7767" s="41"/>
      <c r="AR7767" s="41"/>
      <c r="AS7767" s="41"/>
      <c r="AT7767" s="41"/>
      <c r="AU7767" s="41"/>
      <c r="AV7767" s="41"/>
      <c r="AW7767" s="41"/>
      <c r="AX7767" s="41"/>
      <c r="AY7767" s="41"/>
      <c r="AZ7767" s="41"/>
      <c r="BA7767" s="41"/>
      <c r="BB7767" s="41"/>
      <c r="BC7767" s="41"/>
      <c r="BD7767" s="41"/>
      <c r="BE7767" s="41"/>
      <c r="BF7767" s="41"/>
      <c r="BG7767" s="41"/>
      <c r="BH7767" s="41"/>
      <c r="BI7767" s="41"/>
      <c r="BJ7767" s="41"/>
      <c r="BK7767" s="41"/>
      <c r="BL7767" s="41"/>
      <c r="BM7767" s="41"/>
      <c r="BN7767" s="41"/>
      <c r="BO7767" s="41"/>
      <c r="BP7767" s="108"/>
      <c r="CG7767" s="102"/>
      <c r="CI7767" s="45"/>
    </row>
    <row r="7768" spans="37:87" ht="13" customHeight="1">
      <c r="AK7768" s="114"/>
      <c r="AL7768" s="41"/>
      <c r="AM7768" s="41"/>
      <c r="AN7768" s="41"/>
      <c r="AO7768" s="41"/>
      <c r="AP7768" s="41"/>
      <c r="AQ7768" s="41"/>
      <c r="AR7768" s="41"/>
      <c r="AS7768" s="41"/>
      <c r="AT7768" s="41"/>
      <c r="AU7768" s="41"/>
      <c r="AV7768" s="41"/>
      <c r="AW7768" s="41"/>
      <c r="AX7768" s="41"/>
      <c r="AY7768" s="41"/>
      <c r="AZ7768" s="41"/>
      <c r="BA7768" s="41"/>
      <c r="BB7768" s="41"/>
      <c r="BC7768" s="41"/>
      <c r="BD7768" s="41"/>
      <c r="BE7768" s="41"/>
      <c r="BF7768" s="41"/>
      <c r="BG7768" s="41"/>
      <c r="BH7768" s="41"/>
      <c r="BI7768" s="41"/>
      <c r="BJ7768" s="41"/>
      <c r="BK7768" s="41"/>
      <c r="BL7768" s="41"/>
      <c r="BM7768" s="41"/>
      <c r="BN7768" s="41"/>
      <c r="BO7768" s="41"/>
      <c r="BP7768" s="108"/>
      <c r="CG7768" s="102"/>
      <c r="CI7768" s="45"/>
    </row>
    <row r="7769" spans="37:87" ht="13" customHeight="1">
      <c r="AK7769" s="114"/>
      <c r="AL7769" s="41"/>
      <c r="AM7769" s="41"/>
      <c r="AN7769" s="41"/>
      <c r="AO7769" s="41"/>
      <c r="AP7769" s="41"/>
      <c r="AQ7769" s="41"/>
      <c r="AR7769" s="41"/>
      <c r="AS7769" s="41"/>
      <c r="AT7769" s="41"/>
      <c r="AU7769" s="41"/>
      <c r="AV7769" s="41"/>
      <c r="AW7769" s="41"/>
      <c r="AX7769" s="41"/>
      <c r="AY7769" s="41"/>
      <c r="AZ7769" s="41"/>
      <c r="BA7769" s="41"/>
      <c r="BB7769" s="41"/>
      <c r="BC7769" s="41"/>
      <c r="BD7769" s="41"/>
      <c r="BE7769" s="41"/>
      <c r="BF7769" s="41"/>
      <c r="BG7769" s="41"/>
      <c r="BH7769" s="41"/>
      <c r="BI7769" s="41"/>
      <c r="BJ7769" s="41"/>
      <c r="BK7769" s="41"/>
      <c r="BL7769" s="41"/>
      <c r="BM7769" s="41"/>
      <c r="BN7769" s="41"/>
      <c r="BO7769" s="41"/>
      <c r="BP7769" s="108"/>
      <c r="CG7769" s="102"/>
      <c r="CI7769" s="45"/>
    </row>
    <row r="7770" spans="37:87" ht="13" customHeight="1">
      <c r="AK7770" s="114"/>
      <c r="AL7770" s="41"/>
      <c r="AM7770" s="41"/>
      <c r="AN7770" s="41"/>
      <c r="AO7770" s="41"/>
      <c r="AP7770" s="41"/>
      <c r="AQ7770" s="41"/>
      <c r="AR7770" s="41"/>
      <c r="AS7770" s="41"/>
      <c r="AT7770" s="41"/>
      <c r="AU7770" s="41"/>
      <c r="AV7770" s="41"/>
      <c r="AW7770" s="41"/>
      <c r="AX7770" s="41"/>
      <c r="AY7770" s="41"/>
      <c r="AZ7770" s="41"/>
      <c r="BA7770" s="41"/>
      <c r="BB7770" s="41"/>
      <c r="BC7770" s="41"/>
      <c r="BD7770" s="41"/>
      <c r="BE7770" s="41"/>
      <c r="BF7770" s="41"/>
      <c r="BG7770" s="41"/>
      <c r="BH7770" s="41"/>
      <c r="BI7770" s="41"/>
      <c r="BJ7770" s="41"/>
      <c r="BK7770" s="41"/>
      <c r="BL7770" s="41"/>
      <c r="BM7770" s="41"/>
      <c r="BN7770" s="41"/>
      <c r="BO7770" s="41"/>
      <c r="BP7770" s="108"/>
      <c r="CG7770" s="102"/>
      <c r="CI7770" s="45"/>
    </row>
    <row r="7771" spans="37:87" ht="13" customHeight="1">
      <c r="AK7771" s="114"/>
      <c r="AL7771" s="41"/>
      <c r="AM7771" s="41"/>
      <c r="AN7771" s="41"/>
      <c r="AO7771" s="41"/>
      <c r="AP7771" s="41"/>
      <c r="AQ7771" s="41"/>
      <c r="AR7771" s="41"/>
      <c r="AS7771" s="41"/>
      <c r="AT7771" s="41"/>
      <c r="AU7771" s="41"/>
      <c r="AV7771" s="41"/>
      <c r="AW7771" s="41"/>
      <c r="AX7771" s="41"/>
      <c r="AY7771" s="41"/>
      <c r="AZ7771" s="41"/>
      <c r="BA7771" s="41"/>
      <c r="BB7771" s="41"/>
      <c r="BC7771" s="41"/>
      <c r="BD7771" s="41"/>
      <c r="BE7771" s="41"/>
      <c r="BF7771" s="41"/>
      <c r="BG7771" s="41"/>
      <c r="BH7771" s="41"/>
      <c r="BI7771" s="41"/>
      <c r="BJ7771" s="41"/>
      <c r="BK7771" s="41"/>
      <c r="BL7771" s="41"/>
      <c r="BM7771" s="41"/>
      <c r="BN7771" s="41"/>
      <c r="BO7771" s="41"/>
      <c r="BP7771" s="108"/>
      <c r="CG7771" s="102"/>
      <c r="CI7771" s="45"/>
    </row>
    <row r="7772" spans="37:87" ht="13" customHeight="1">
      <c r="AK7772" s="114"/>
      <c r="AL7772" s="41"/>
      <c r="AM7772" s="41"/>
      <c r="AN7772" s="41"/>
      <c r="AO7772" s="41"/>
      <c r="AP7772" s="41"/>
      <c r="AQ7772" s="41"/>
      <c r="AR7772" s="41"/>
      <c r="AS7772" s="41"/>
      <c r="AT7772" s="41"/>
      <c r="AU7772" s="41"/>
      <c r="AV7772" s="41"/>
      <c r="AW7772" s="41"/>
      <c r="AX7772" s="41"/>
      <c r="AY7772" s="41"/>
      <c r="AZ7772" s="41"/>
      <c r="BA7772" s="41"/>
      <c r="BB7772" s="41"/>
      <c r="BC7772" s="41"/>
      <c r="BD7772" s="41"/>
      <c r="BE7772" s="41"/>
      <c r="BF7772" s="41"/>
      <c r="BG7772" s="41"/>
      <c r="BH7772" s="41"/>
      <c r="BI7772" s="41"/>
      <c r="BJ7772" s="41"/>
      <c r="BK7772" s="41"/>
      <c r="BL7772" s="41"/>
      <c r="BM7772" s="41"/>
      <c r="BN7772" s="41"/>
      <c r="BO7772" s="41"/>
      <c r="BP7772" s="108"/>
      <c r="CG7772" s="102"/>
      <c r="CI7772" s="45"/>
    </row>
    <row r="7773" spans="37:87" ht="13" customHeight="1">
      <c r="AK7773" s="114"/>
      <c r="AL7773" s="41"/>
      <c r="AM7773" s="41"/>
      <c r="AN7773" s="41"/>
      <c r="AO7773" s="41"/>
      <c r="AP7773" s="41"/>
      <c r="AQ7773" s="41"/>
      <c r="AR7773" s="41"/>
      <c r="AS7773" s="41"/>
      <c r="AT7773" s="41"/>
      <c r="AU7773" s="41"/>
      <c r="AV7773" s="41"/>
      <c r="AW7773" s="41"/>
      <c r="AX7773" s="41"/>
      <c r="AY7773" s="41"/>
      <c r="AZ7773" s="41"/>
      <c r="BA7773" s="41"/>
      <c r="BB7773" s="41"/>
      <c r="BC7773" s="41"/>
      <c r="BD7773" s="41"/>
      <c r="BE7773" s="41"/>
      <c r="BF7773" s="41"/>
      <c r="BG7773" s="41"/>
      <c r="BH7773" s="41"/>
      <c r="BI7773" s="41"/>
      <c r="BJ7773" s="41"/>
      <c r="BK7773" s="41"/>
      <c r="BL7773" s="41"/>
      <c r="BM7773" s="41"/>
      <c r="BN7773" s="41"/>
      <c r="BO7773" s="41"/>
      <c r="BP7773" s="108"/>
      <c r="CG7773" s="102"/>
      <c r="CI7773" s="45"/>
    </row>
    <row r="7774" spans="37:87" ht="13" customHeight="1">
      <c r="AK7774" s="114"/>
      <c r="AL7774" s="41"/>
      <c r="AM7774" s="41"/>
      <c r="AN7774" s="41"/>
      <c r="AO7774" s="41"/>
      <c r="AP7774" s="41"/>
      <c r="AQ7774" s="41"/>
      <c r="AR7774" s="41"/>
      <c r="AS7774" s="41"/>
      <c r="AT7774" s="41"/>
      <c r="AU7774" s="41"/>
      <c r="AV7774" s="41"/>
      <c r="AW7774" s="41"/>
      <c r="AX7774" s="41"/>
      <c r="AY7774" s="41"/>
      <c r="AZ7774" s="41"/>
      <c r="BA7774" s="41"/>
      <c r="BB7774" s="41"/>
      <c r="BC7774" s="41"/>
      <c r="BD7774" s="41"/>
      <c r="BE7774" s="41"/>
      <c r="BF7774" s="41"/>
      <c r="BG7774" s="41"/>
      <c r="BH7774" s="41"/>
      <c r="BI7774" s="41"/>
      <c r="BJ7774" s="41"/>
      <c r="BK7774" s="41"/>
      <c r="BL7774" s="41"/>
      <c r="BM7774" s="41"/>
      <c r="BN7774" s="41"/>
      <c r="BO7774" s="41"/>
      <c r="BP7774" s="108"/>
      <c r="CG7774" s="102"/>
      <c r="CI7774" s="45"/>
    </row>
    <row r="7775" spans="37:87" ht="13" customHeight="1">
      <c r="AK7775" s="114"/>
      <c r="AL7775" s="41"/>
      <c r="AM7775" s="41"/>
      <c r="AN7775" s="41"/>
      <c r="AO7775" s="41"/>
      <c r="AP7775" s="41"/>
      <c r="AQ7775" s="41"/>
      <c r="AR7775" s="41"/>
      <c r="AS7775" s="41"/>
      <c r="AT7775" s="41"/>
      <c r="AU7775" s="41"/>
      <c r="AV7775" s="41"/>
      <c r="AW7775" s="41"/>
      <c r="AX7775" s="41"/>
      <c r="AY7775" s="41"/>
      <c r="AZ7775" s="41"/>
      <c r="BA7775" s="41"/>
      <c r="BB7775" s="41"/>
      <c r="BC7775" s="41"/>
      <c r="BD7775" s="41"/>
      <c r="BE7775" s="41"/>
      <c r="BF7775" s="41"/>
      <c r="BG7775" s="41"/>
      <c r="BH7775" s="41"/>
      <c r="BI7775" s="41"/>
      <c r="BJ7775" s="41"/>
      <c r="BK7775" s="41"/>
      <c r="BL7775" s="41"/>
      <c r="BM7775" s="41"/>
      <c r="BN7775" s="41"/>
      <c r="BO7775" s="41"/>
      <c r="BP7775" s="108"/>
      <c r="CG7775" s="102"/>
      <c r="CI7775" s="45"/>
    </row>
    <row r="7776" spans="37:87" ht="13" customHeight="1">
      <c r="AK7776" s="114"/>
      <c r="AL7776" s="41"/>
      <c r="AM7776" s="41"/>
      <c r="AN7776" s="41"/>
      <c r="AO7776" s="41"/>
      <c r="AP7776" s="41"/>
      <c r="AQ7776" s="41"/>
      <c r="AR7776" s="41"/>
      <c r="AS7776" s="41"/>
      <c r="AT7776" s="41"/>
      <c r="AU7776" s="41"/>
      <c r="AV7776" s="41"/>
      <c r="AW7776" s="41"/>
      <c r="AX7776" s="41"/>
      <c r="AY7776" s="41"/>
      <c r="AZ7776" s="41"/>
      <c r="BA7776" s="41"/>
      <c r="BB7776" s="41"/>
      <c r="BC7776" s="41"/>
      <c r="BD7776" s="41"/>
      <c r="BE7776" s="41"/>
      <c r="BF7776" s="41"/>
      <c r="BG7776" s="41"/>
      <c r="BH7776" s="41"/>
      <c r="BI7776" s="41"/>
      <c r="BJ7776" s="41"/>
      <c r="BK7776" s="41"/>
      <c r="BL7776" s="41"/>
      <c r="BM7776" s="41"/>
      <c r="BN7776" s="41"/>
      <c r="BO7776" s="41"/>
      <c r="BP7776" s="108"/>
      <c r="CG7776" s="102"/>
      <c r="CI7776" s="45"/>
    </row>
    <row r="7777" spans="37:87" ht="13" customHeight="1">
      <c r="AK7777" s="114"/>
      <c r="AL7777" s="41"/>
      <c r="AM7777" s="41"/>
      <c r="AN7777" s="41"/>
      <c r="AO7777" s="41"/>
      <c r="AP7777" s="41"/>
      <c r="AQ7777" s="41"/>
      <c r="AR7777" s="41"/>
      <c r="AS7777" s="41"/>
      <c r="AT7777" s="41"/>
      <c r="AU7777" s="41"/>
      <c r="AV7777" s="41"/>
      <c r="AW7777" s="41"/>
      <c r="AX7777" s="41"/>
      <c r="AY7777" s="41"/>
      <c r="AZ7777" s="41"/>
      <c r="BA7777" s="41"/>
      <c r="BB7777" s="41"/>
      <c r="BC7777" s="41"/>
      <c r="BD7777" s="41"/>
      <c r="BE7777" s="41"/>
      <c r="BF7777" s="41"/>
      <c r="BG7777" s="41"/>
      <c r="BH7777" s="41"/>
      <c r="BI7777" s="41"/>
      <c r="BJ7777" s="41"/>
      <c r="BK7777" s="41"/>
      <c r="BL7777" s="41"/>
      <c r="BM7777" s="41"/>
      <c r="BN7777" s="41"/>
      <c r="BO7777" s="41"/>
      <c r="BP7777" s="108"/>
      <c r="CG7777" s="102"/>
      <c r="CI7777" s="45"/>
    </row>
    <row r="7778" spans="37:87" ht="13" customHeight="1">
      <c r="AK7778" s="114"/>
      <c r="AL7778" s="41"/>
      <c r="AM7778" s="41"/>
      <c r="AN7778" s="41"/>
      <c r="AO7778" s="41"/>
      <c r="AP7778" s="41"/>
      <c r="AQ7778" s="41"/>
      <c r="AR7778" s="41"/>
      <c r="AS7778" s="41"/>
      <c r="AT7778" s="41"/>
      <c r="AU7778" s="41"/>
      <c r="AV7778" s="41"/>
      <c r="AW7778" s="41"/>
      <c r="AX7778" s="41"/>
      <c r="AY7778" s="41"/>
      <c r="AZ7778" s="41"/>
      <c r="BA7778" s="41"/>
      <c r="BB7778" s="41"/>
      <c r="BC7778" s="41"/>
      <c r="BD7778" s="41"/>
      <c r="BE7778" s="41"/>
      <c r="BF7778" s="41"/>
      <c r="BG7778" s="41"/>
      <c r="BH7778" s="41"/>
      <c r="BI7778" s="41"/>
      <c r="BJ7778" s="41"/>
      <c r="BK7778" s="41"/>
      <c r="BL7778" s="41"/>
      <c r="BM7778" s="41"/>
      <c r="BN7778" s="41"/>
      <c r="BO7778" s="41"/>
      <c r="BP7778" s="108"/>
      <c r="CG7778" s="102"/>
      <c r="CI7778" s="45"/>
    </row>
    <row r="7779" spans="37:87" ht="13" customHeight="1">
      <c r="AK7779" s="114"/>
      <c r="AL7779" s="41"/>
      <c r="AM7779" s="41"/>
      <c r="AN7779" s="41"/>
      <c r="AO7779" s="41"/>
      <c r="AP7779" s="41"/>
      <c r="AQ7779" s="41"/>
      <c r="AR7779" s="41"/>
      <c r="AS7779" s="41"/>
      <c r="AT7779" s="41"/>
      <c r="AU7779" s="41"/>
      <c r="AV7779" s="41"/>
      <c r="AW7779" s="41"/>
      <c r="AX7779" s="41"/>
      <c r="AY7779" s="41"/>
      <c r="AZ7779" s="41"/>
      <c r="BA7779" s="41"/>
      <c r="BB7779" s="41"/>
      <c r="BC7779" s="41"/>
      <c r="BD7779" s="41"/>
      <c r="BE7779" s="41"/>
      <c r="BF7779" s="41"/>
      <c r="BG7779" s="41"/>
      <c r="BH7779" s="41"/>
      <c r="BI7779" s="41"/>
      <c r="BJ7779" s="41"/>
      <c r="BK7779" s="41"/>
      <c r="BL7779" s="41"/>
      <c r="BM7779" s="41"/>
      <c r="BN7779" s="41"/>
      <c r="BO7779" s="41"/>
      <c r="BP7779" s="108"/>
      <c r="CG7779" s="102"/>
      <c r="CI7779" s="45"/>
    </row>
    <row r="7780" spans="37:87" ht="13" customHeight="1">
      <c r="AK7780" s="114"/>
      <c r="AL7780" s="41"/>
      <c r="AM7780" s="41"/>
      <c r="AN7780" s="41"/>
      <c r="AO7780" s="41"/>
      <c r="AP7780" s="41"/>
      <c r="AQ7780" s="41"/>
      <c r="AR7780" s="41"/>
      <c r="AS7780" s="41"/>
      <c r="AT7780" s="41"/>
      <c r="AU7780" s="41"/>
      <c r="AV7780" s="41"/>
      <c r="AW7780" s="41"/>
      <c r="AX7780" s="41"/>
      <c r="AY7780" s="41"/>
      <c r="AZ7780" s="41"/>
      <c r="BA7780" s="41"/>
      <c r="BB7780" s="41"/>
      <c r="BC7780" s="41"/>
      <c r="BD7780" s="41"/>
      <c r="BE7780" s="41"/>
      <c r="BF7780" s="41"/>
      <c r="BG7780" s="41"/>
      <c r="BH7780" s="41"/>
      <c r="BI7780" s="41"/>
      <c r="BJ7780" s="41"/>
      <c r="BK7780" s="41"/>
      <c r="BL7780" s="41"/>
      <c r="BM7780" s="41"/>
      <c r="BN7780" s="41"/>
      <c r="BO7780" s="41"/>
      <c r="BP7780" s="108"/>
      <c r="CG7780" s="102"/>
      <c r="CI7780" s="45"/>
    </row>
    <row r="7781" spans="37:87" ht="13" customHeight="1">
      <c r="AK7781" s="114"/>
      <c r="AL7781" s="41"/>
      <c r="AM7781" s="41"/>
      <c r="AN7781" s="41"/>
      <c r="AO7781" s="41"/>
      <c r="AP7781" s="41"/>
      <c r="AQ7781" s="41"/>
      <c r="AR7781" s="41"/>
      <c r="AS7781" s="41"/>
      <c r="AT7781" s="41"/>
      <c r="AU7781" s="41"/>
      <c r="AV7781" s="41"/>
      <c r="AW7781" s="41"/>
      <c r="AX7781" s="41"/>
      <c r="AY7781" s="41"/>
      <c r="AZ7781" s="41"/>
      <c r="BA7781" s="41"/>
      <c r="BB7781" s="41"/>
      <c r="BC7781" s="41"/>
      <c r="BD7781" s="41"/>
      <c r="BE7781" s="41"/>
      <c r="BF7781" s="41"/>
      <c r="BG7781" s="41"/>
      <c r="BH7781" s="41"/>
      <c r="BI7781" s="41"/>
      <c r="BJ7781" s="41"/>
      <c r="BK7781" s="41"/>
      <c r="BL7781" s="41"/>
      <c r="BM7781" s="41"/>
      <c r="BN7781" s="41"/>
      <c r="BO7781" s="41"/>
      <c r="BP7781" s="108"/>
      <c r="CG7781" s="102"/>
      <c r="CI7781" s="45"/>
    </row>
    <row r="7782" spans="37:87" ht="13" customHeight="1">
      <c r="AK7782" s="114"/>
      <c r="AL7782" s="41"/>
      <c r="AM7782" s="41"/>
      <c r="AN7782" s="41"/>
      <c r="AO7782" s="41"/>
      <c r="AP7782" s="41"/>
      <c r="AQ7782" s="41"/>
      <c r="AR7782" s="41"/>
      <c r="AS7782" s="41"/>
      <c r="AT7782" s="41"/>
      <c r="AU7782" s="41"/>
      <c r="AV7782" s="41"/>
      <c r="AW7782" s="41"/>
      <c r="AX7782" s="41"/>
      <c r="AY7782" s="41"/>
      <c r="AZ7782" s="41"/>
      <c r="BA7782" s="41"/>
      <c r="BB7782" s="41"/>
      <c r="BC7782" s="41"/>
      <c r="BD7782" s="41"/>
      <c r="BE7782" s="41"/>
      <c r="BF7782" s="41"/>
      <c r="BG7782" s="41"/>
      <c r="BH7782" s="41"/>
      <c r="BI7782" s="41"/>
      <c r="BJ7782" s="41"/>
      <c r="BK7782" s="41"/>
      <c r="BL7782" s="41"/>
      <c r="BM7782" s="41"/>
      <c r="BN7782" s="41"/>
      <c r="BO7782" s="41"/>
      <c r="BP7782" s="108"/>
      <c r="CG7782" s="102"/>
      <c r="CI7782" s="45"/>
    </row>
    <row r="7783" spans="37:87" ht="13" customHeight="1">
      <c r="AK7783" s="114"/>
      <c r="AL7783" s="41"/>
      <c r="AM7783" s="41"/>
      <c r="AN7783" s="41"/>
      <c r="AO7783" s="41"/>
      <c r="AP7783" s="41"/>
      <c r="AQ7783" s="41"/>
      <c r="AR7783" s="41"/>
      <c r="AS7783" s="41"/>
      <c r="AT7783" s="41"/>
      <c r="AU7783" s="41"/>
      <c r="AV7783" s="41"/>
      <c r="AW7783" s="41"/>
      <c r="AX7783" s="41"/>
      <c r="AY7783" s="41"/>
      <c r="AZ7783" s="41"/>
      <c r="BA7783" s="41"/>
      <c r="BB7783" s="41"/>
      <c r="BC7783" s="41"/>
      <c r="BD7783" s="41"/>
      <c r="BE7783" s="41"/>
      <c r="BF7783" s="41"/>
      <c r="BG7783" s="41"/>
      <c r="BH7783" s="41"/>
      <c r="BI7783" s="41"/>
      <c r="BJ7783" s="41"/>
      <c r="BK7783" s="41"/>
      <c r="BL7783" s="41"/>
      <c r="BM7783" s="41"/>
      <c r="BN7783" s="41"/>
      <c r="BO7783" s="41"/>
      <c r="BP7783" s="108"/>
      <c r="CG7783" s="102"/>
      <c r="CI7783" s="45"/>
    </row>
    <row r="7784" spans="37:87" ht="13" customHeight="1">
      <c r="AK7784" s="114"/>
      <c r="AL7784" s="41"/>
      <c r="AM7784" s="41"/>
      <c r="AN7784" s="41"/>
      <c r="AO7784" s="41"/>
      <c r="AP7784" s="41"/>
      <c r="AQ7784" s="41"/>
      <c r="AR7784" s="41"/>
      <c r="AS7784" s="41"/>
      <c r="AT7784" s="41"/>
      <c r="AU7784" s="41"/>
      <c r="AV7784" s="41"/>
      <c r="AW7784" s="41"/>
      <c r="AX7784" s="41"/>
      <c r="AY7784" s="41"/>
      <c r="AZ7784" s="41"/>
      <c r="BA7784" s="41"/>
      <c r="BB7784" s="41"/>
      <c r="BC7784" s="41"/>
      <c r="BD7784" s="41"/>
      <c r="BE7784" s="41"/>
      <c r="BF7784" s="41"/>
      <c r="BG7784" s="41"/>
      <c r="BH7784" s="41"/>
      <c r="BI7784" s="41"/>
      <c r="BJ7784" s="41"/>
      <c r="BK7784" s="41"/>
      <c r="BL7784" s="41"/>
      <c r="BM7784" s="41"/>
      <c r="BN7784" s="41"/>
      <c r="BO7784" s="41"/>
      <c r="BP7784" s="108"/>
      <c r="CG7784" s="102"/>
      <c r="CI7784" s="45"/>
    </row>
    <row r="7785" spans="37:87" ht="13" customHeight="1">
      <c r="AK7785" s="114"/>
      <c r="AL7785" s="41"/>
      <c r="AM7785" s="41"/>
      <c r="AN7785" s="41"/>
      <c r="AO7785" s="41"/>
      <c r="AP7785" s="41"/>
      <c r="AQ7785" s="41"/>
      <c r="AR7785" s="41"/>
      <c r="AS7785" s="41"/>
      <c r="AT7785" s="41"/>
      <c r="AU7785" s="41"/>
      <c r="AV7785" s="41"/>
      <c r="AW7785" s="41"/>
      <c r="AX7785" s="41"/>
      <c r="AY7785" s="41"/>
      <c r="AZ7785" s="41"/>
      <c r="BA7785" s="41"/>
      <c r="BB7785" s="41"/>
      <c r="BC7785" s="41"/>
      <c r="BD7785" s="41"/>
      <c r="BE7785" s="41"/>
      <c r="BF7785" s="41"/>
      <c r="BG7785" s="41"/>
      <c r="BH7785" s="41"/>
      <c r="BI7785" s="41"/>
      <c r="BJ7785" s="41"/>
      <c r="BK7785" s="41"/>
      <c r="BL7785" s="41"/>
      <c r="BM7785" s="41"/>
      <c r="BN7785" s="41"/>
      <c r="BO7785" s="41"/>
      <c r="BP7785" s="108"/>
      <c r="CG7785" s="102"/>
      <c r="CI7785" s="45"/>
    </row>
    <row r="7786" spans="37:87" ht="13" customHeight="1">
      <c r="AK7786" s="114"/>
      <c r="AL7786" s="41"/>
      <c r="AM7786" s="41"/>
      <c r="AN7786" s="41"/>
      <c r="AO7786" s="41"/>
      <c r="AP7786" s="41"/>
      <c r="AQ7786" s="41"/>
      <c r="AR7786" s="41"/>
      <c r="AS7786" s="41"/>
      <c r="AT7786" s="41"/>
      <c r="AU7786" s="41"/>
      <c r="AV7786" s="41"/>
      <c r="AW7786" s="41"/>
      <c r="AX7786" s="41"/>
      <c r="AY7786" s="41"/>
      <c r="AZ7786" s="41"/>
      <c r="BA7786" s="41"/>
      <c r="BB7786" s="41"/>
      <c r="BC7786" s="41"/>
      <c r="BD7786" s="41"/>
      <c r="BE7786" s="41"/>
      <c r="BF7786" s="41"/>
      <c r="BG7786" s="41"/>
      <c r="BH7786" s="41"/>
      <c r="BI7786" s="41"/>
      <c r="BJ7786" s="41"/>
      <c r="BK7786" s="41"/>
      <c r="BL7786" s="41"/>
      <c r="BM7786" s="41"/>
      <c r="BN7786" s="41"/>
      <c r="BO7786" s="41"/>
      <c r="BP7786" s="108"/>
      <c r="CG7786" s="102"/>
      <c r="CI7786" s="45"/>
    </row>
    <row r="7787" spans="37:87" ht="13" customHeight="1">
      <c r="AK7787" s="114"/>
      <c r="AL7787" s="41"/>
      <c r="AM7787" s="41"/>
      <c r="AN7787" s="41"/>
      <c r="AO7787" s="41"/>
      <c r="AP7787" s="41"/>
      <c r="AQ7787" s="41"/>
      <c r="AR7787" s="41"/>
      <c r="AS7787" s="41"/>
      <c r="AT7787" s="41"/>
      <c r="AU7787" s="41"/>
      <c r="AV7787" s="41"/>
      <c r="AW7787" s="41"/>
      <c r="AX7787" s="41"/>
      <c r="AY7787" s="41"/>
      <c r="AZ7787" s="41"/>
      <c r="BA7787" s="41"/>
      <c r="BB7787" s="41"/>
      <c r="BC7787" s="41"/>
      <c r="BD7787" s="41"/>
      <c r="BE7787" s="41"/>
      <c r="BF7787" s="41"/>
      <c r="BG7787" s="41"/>
      <c r="BH7787" s="41"/>
      <c r="BI7787" s="41"/>
      <c r="BJ7787" s="41"/>
      <c r="BK7787" s="41"/>
      <c r="BL7787" s="41"/>
      <c r="BM7787" s="41"/>
      <c r="BN7787" s="41"/>
      <c r="BO7787" s="41"/>
      <c r="BP7787" s="108"/>
      <c r="CG7787" s="102"/>
      <c r="CI7787" s="45"/>
    </row>
    <row r="7788" spans="37:87" ht="13" customHeight="1">
      <c r="AK7788" s="114"/>
      <c r="AL7788" s="41"/>
      <c r="AM7788" s="41"/>
      <c r="AN7788" s="41"/>
      <c r="AO7788" s="41"/>
      <c r="AP7788" s="41"/>
      <c r="AQ7788" s="41"/>
      <c r="AR7788" s="41"/>
      <c r="AS7788" s="41"/>
      <c r="AT7788" s="41"/>
      <c r="AU7788" s="41"/>
      <c r="AV7788" s="41"/>
      <c r="AW7788" s="41"/>
      <c r="AX7788" s="41"/>
      <c r="AY7788" s="41"/>
      <c r="AZ7788" s="41"/>
      <c r="BA7788" s="41"/>
      <c r="BB7788" s="41"/>
      <c r="BC7788" s="41"/>
      <c r="BD7788" s="41"/>
      <c r="BE7788" s="41"/>
      <c r="BF7788" s="41"/>
      <c r="BG7788" s="41"/>
      <c r="BH7788" s="41"/>
      <c r="BI7788" s="41"/>
      <c r="BJ7788" s="41"/>
      <c r="BK7788" s="41"/>
      <c r="BL7788" s="41"/>
      <c r="BM7788" s="41"/>
      <c r="BN7788" s="41"/>
      <c r="BO7788" s="41"/>
      <c r="BP7788" s="108"/>
      <c r="CG7788" s="102"/>
      <c r="CI7788" s="45"/>
    </row>
    <row r="7789" spans="37:87" ht="13" customHeight="1">
      <c r="AK7789" s="114"/>
      <c r="AL7789" s="41"/>
      <c r="AM7789" s="41"/>
      <c r="AN7789" s="41"/>
      <c r="AO7789" s="41"/>
      <c r="AP7789" s="41"/>
      <c r="AQ7789" s="41"/>
      <c r="AR7789" s="41"/>
      <c r="AS7789" s="41"/>
      <c r="AT7789" s="41"/>
      <c r="AU7789" s="41"/>
      <c r="AV7789" s="41"/>
      <c r="AW7789" s="41"/>
      <c r="AX7789" s="41"/>
      <c r="AY7789" s="41"/>
      <c r="AZ7789" s="41"/>
      <c r="BA7789" s="41"/>
      <c r="BB7789" s="41"/>
      <c r="BC7789" s="41"/>
      <c r="BD7789" s="41"/>
      <c r="BE7789" s="41"/>
      <c r="BF7789" s="41"/>
      <c r="BG7789" s="41"/>
      <c r="BH7789" s="41"/>
      <c r="BI7789" s="41"/>
      <c r="BJ7789" s="41"/>
      <c r="BK7789" s="41"/>
      <c r="BL7789" s="41"/>
      <c r="BM7789" s="41"/>
      <c r="BN7789" s="41"/>
      <c r="BO7789" s="41"/>
      <c r="BP7789" s="108"/>
      <c r="CG7789" s="102"/>
      <c r="CI7789" s="45"/>
    </row>
    <row r="7790" spans="37:87" ht="13" customHeight="1">
      <c r="AK7790" s="114"/>
      <c r="AL7790" s="41"/>
      <c r="AM7790" s="41"/>
      <c r="AN7790" s="41"/>
      <c r="AO7790" s="41"/>
      <c r="AP7790" s="41"/>
      <c r="AQ7790" s="41"/>
      <c r="AR7790" s="41"/>
      <c r="AS7790" s="41"/>
      <c r="AT7790" s="41"/>
      <c r="AU7790" s="41"/>
      <c r="AV7790" s="41"/>
      <c r="AW7790" s="41"/>
      <c r="AX7790" s="41"/>
      <c r="AY7790" s="41"/>
      <c r="AZ7790" s="41"/>
      <c r="BA7790" s="41"/>
      <c r="BB7790" s="41"/>
      <c r="BC7790" s="41"/>
      <c r="BD7790" s="41"/>
      <c r="BE7790" s="41"/>
      <c r="BF7790" s="41"/>
      <c r="BG7790" s="41"/>
      <c r="BH7790" s="41"/>
      <c r="BI7790" s="41"/>
      <c r="BJ7790" s="41"/>
      <c r="BK7790" s="41"/>
      <c r="BL7790" s="41"/>
      <c r="BM7790" s="41"/>
      <c r="BN7790" s="41"/>
      <c r="BO7790" s="41"/>
      <c r="BP7790" s="108"/>
      <c r="CG7790" s="102"/>
      <c r="CI7790" s="45"/>
    </row>
    <row r="7791" spans="37:87" ht="13" customHeight="1">
      <c r="AK7791" s="114"/>
      <c r="AL7791" s="41"/>
      <c r="AM7791" s="41"/>
      <c r="AN7791" s="41"/>
      <c r="AO7791" s="41"/>
      <c r="AP7791" s="41"/>
      <c r="AQ7791" s="41"/>
      <c r="AR7791" s="41"/>
      <c r="AS7791" s="41"/>
      <c r="AT7791" s="41"/>
      <c r="AU7791" s="41"/>
      <c r="AV7791" s="41"/>
      <c r="AW7791" s="41"/>
      <c r="AX7791" s="41"/>
      <c r="AY7791" s="41"/>
      <c r="AZ7791" s="41"/>
      <c r="BA7791" s="41"/>
      <c r="BB7791" s="41"/>
      <c r="BC7791" s="41"/>
      <c r="BD7791" s="41"/>
      <c r="BE7791" s="41"/>
      <c r="BF7791" s="41"/>
      <c r="BG7791" s="41"/>
      <c r="BH7791" s="41"/>
      <c r="BI7791" s="41"/>
      <c r="BJ7791" s="41"/>
      <c r="BK7791" s="41"/>
      <c r="BL7791" s="41"/>
      <c r="BM7791" s="41"/>
      <c r="BN7791" s="41"/>
      <c r="BO7791" s="41"/>
      <c r="BP7791" s="108"/>
      <c r="CG7791" s="102"/>
      <c r="CI7791" s="45"/>
    </row>
    <row r="7792" spans="37:87" ht="13" customHeight="1">
      <c r="AK7792" s="114"/>
      <c r="AL7792" s="41"/>
      <c r="AM7792" s="41"/>
      <c r="AN7792" s="41"/>
      <c r="AO7792" s="41"/>
      <c r="AP7792" s="41"/>
      <c r="AQ7792" s="41"/>
      <c r="AR7792" s="41"/>
      <c r="AS7792" s="41"/>
      <c r="AT7792" s="41"/>
      <c r="AU7792" s="41"/>
      <c r="AV7792" s="41"/>
      <c r="AW7792" s="41"/>
      <c r="AX7792" s="41"/>
      <c r="AY7792" s="41"/>
      <c r="AZ7792" s="41"/>
      <c r="BA7792" s="41"/>
      <c r="BB7792" s="41"/>
      <c r="BC7792" s="41"/>
      <c r="BD7792" s="41"/>
      <c r="BE7792" s="41"/>
      <c r="BF7792" s="41"/>
      <c r="BG7792" s="41"/>
      <c r="BH7792" s="41"/>
      <c r="BI7792" s="41"/>
      <c r="BJ7792" s="41"/>
      <c r="BK7792" s="41"/>
      <c r="BL7792" s="41"/>
      <c r="BM7792" s="41"/>
      <c r="BN7792" s="41"/>
      <c r="BO7792" s="41"/>
      <c r="BP7792" s="108"/>
      <c r="CG7792" s="102"/>
      <c r="CI7792" s="45"/>
    </row>
    <row r="7793" spans="37:87" ht="13" customHeight="1">
      <c r="AK7793" s="114"/>
      <c r="AL7793" s="41"/>
      <c r="AM7793" s="41"/>
      <c r="AN7793" s="41"/>
      <c r="AO7793" s="41"/>
      <c r="AP7793" s="41"/>
      <c r="AQ7793" s="41"/>
      <c r="AR7793" s="41"/>
      <c r="AS7793" s="41"/>
      <c r="AT7793" s="41"/>
      <c r="AU7793" s="41"/>
      <c r="AV7793" s="41"/>
      <c r="AW7793" s="41"/>
      <c r="AX7793" s="41"/>
      <c r="AY7793" s="41"/>
      <c r="AZ7793" s="41"/>
      <c r="BA7793" s="41"/>
      <c r="BB7793" s="41"/>
      <c r="BC7793" s="41"/>
      <c r="BD7793" s="41"/>
      <c r="BE7793" s="41"/>
      <c r="BF7793" s="41"/>
      <c r="BG7793" s="41"/>
      <c r="BH7793" s="41"/>
      <c r="BI7793" s="41"/>
      <c r="BJ7793" s="41"/>
      <c r="BK7793" s="41"/>
      <c r="BL7793" s="41"/>
      <c r="BM7793" s="41"/>
      <c r="BN7793" s="41"/>
      <c r="BO7793" s="41"/>
      <c r="BP7793" s="108"/>
      <c r="CG7793" s="102"/>
      <c r="CI7793" s="45"/>
    </row>
    <row r="7794" spans="37:87" ht="13" customHeight="1">
      <c r="AK7794" s="114"/>
      <c r="AL7794" s="41"/>
      <c r="AM7794" s="41"/>
      <c r="AN7794" s="41"/>
      <c r="AO7794" s="41"/>
      <c r="AP7794" s="41"/>
      <c r="AQ7794" s="41"/>
      <c r="AR7794" s="41"/>
      <c r="AS7794" s="41"/>
      <c r="AT7794" s="41"/>
      <c r="AU7794" s="41"/>
      <c r="AV7794" s="41"/>
      <c r="AW7794" s="41"/>
      <c r="AX7794" s="41"/>
      <c r="AY7794" s="41"/>
      <c r="AZ7794" s="41"/>
      <c r="BA7794" s="41"/>
      <c r="BB7794" s="41"/>
      <c r="BC7794" s="41"/>
      <c r="BD7794" s="41"/>
      <c r="BE7794" s="41"/>
      <c r="BF7794" s="41"/>
      <c r="BG7794" s="41"/>
      <c r="BH7794" s="41"/>
      <c r="BI7794" s="41"/>
      <c r="BJ7794" s="41"/>
      <c r="BK7794" s="41"/>
      <c r="BL7794" s="41"/>
      <c r="BM7794" s="41"/>
      <c r="BN7794" s="41"/>
      <c r="BO7794" s="41"/>
      <c r="BP7794" s="108"/>
      <c r="CG7794" s="102"/>
      <c r="CI7794" s="45"/>
    </row>
    <row r="7795" spans="37:87" ht="13" customHeight="1">
      <c r="AK7795" s="114"/>
      <c r="AL7795" s="41"/>
      <c r="AM7795" s="41"/>
      <c r="AN7795" s="41"/>
      <c r="AO7795" s="41"/>
      <c r="AP7795" s="41"/>
      <c r="AQ7795" s="41"/>
      <c r="AR7795" s="41"/>
      <c r="AS7795" s="41"/>
      <c r="AT7795" s="41"/>
      <c r="AU7795" s="41"/>
      <c r="AV7795" s="41"/>
      <c r="AW7795" s="41"/>
      <c r="AX7795" s="41"/>
      <c r="AY7795" s="41"/>
      <c r="AZ7795" s="41"/>
      <c r="BA7795" s="41"/>
      <c r="BB7795" s="41"/>
      <c r="BC7795" s="41"/>
      <c r="BD7795" s="41"/>
      <c r="BE7795" s="41"/>
      <c r="BF7795" s="41"/>
      <c r="BG7795" s="41"/>
      <c r="BH7795" s="41"/>
      <c r="BI7795" s="41"/>
      <c r="BJ7795" s="41"/>
      <c r="BK7795" s="41"/>
      <c r="BL7795" s="41"/>
      <c r="BM7795" s="41"/>
      <c r="BN7795" s="41"/>
      <c r="BO7795" s="41"/>
      <c r="BP7795" s="108"/>
      <c r="CG7795" s="102"/>
      <c r="CI7795" s="45"/>
    </row>
    <row r="7796" spans="37:87" ht="13" customHeight="1">
      <c r="AK7796" s="114"/>
      <c r="AL7796" s="41"/>
      <c r="AM7796" s="41"/>
      <c r="AN7796" s="41"/>
      <c r="AO7796" s="41"/>
      <c r="AP7796" s="41"/>
      <c r="AQ7796" s="41"/>
      <c r="AR7796" s="41"/>
      <c r="AS7796" s="41"/>
      <c r="AT7796" s="41"/>
      <c r="AU7796" s="41"/>
      <c r="AV7796" s="41"/>
      <c r="AW7796" s="41"/>
      <c r="AX7796" s="41"/>
      <c r="AY7796" s="41"/>
      <c r="AZ7796" s="41"/>
      <c r="BA7796" s="41"/>
      <c r="BB7796" s="41"/>
      <c r="BC7796" s="41"/>
      <c r="BD7796" s="41"/>
      <c r="BE7796" s="41"/>
      <c r="BF7796" s="41"/>
      <c r="BG7796" s="41"/>
      <c r="BH7796" s="41"/>
      <c r="BI7796" s="41"/>
      <c r="BJ7796" s="41"/>
      <c r="BK7796" s="41"/>
      <c r="BL7796" s="41"/>
      <c r="BM7796" s="41"/>
      <c r="BN7796" s="41"/>
      <c r="BO7796" s="41"/>
      <c r="BP7796" s="108"/>
      <c r="CG7796" s="102"/>
      <c r="CI7796" s="45"/>
    </row>
    <row r="7797" spans="37:87" ht="13" customHeight="1">
      <c r="AK7797" s="114"/>
      <c r="AL7797" s="41"/>
      <c r="AM7797" s="41"/>
      <c r="AN7797" s="41"/>
      <c r="AO7797" s="41"/>
      <c r="AP7797" s="41"/>
      <c r="AQ7797" s="41"/>
      <c r="AR7797" s="41"/>
      <c r="AS7797" s="41"/>
      <c r="AT7797" s="41"/>
      <c r="AU7797" s="41"/>
      <c r="AV7797" s="41"/>
      <c r="AW7797" s="41"/>
      <c r="AX7797" s="41"/>
      <c r="AY7797" s="41"/>
      <c r="AZ7797" s="41"/>
      <c r="BA7797" s="41"/>
      <c r="BB7797" s="41"/>
      <c r="BC7797" s="41"/>
      <c r="BD7797" s="41"/>
      <c r="BE7797" s="41"/>
      <c r="BF7797" s="41"/>
      <c r="BG7797" s="41"/>
      <c r="BH7797" s="41"/>
      <c r="BI7797" s="41"/>
      <c r="BJ7797" s="41"/>
      <c r="BK7797" s="41"/>
      <c r="BL7797" s="41"/>
      <c r="BM7797" s="41"/>
      <c r="BN7797" s="41"/>
      <c r="BO7797" s="41"/>
      <c r="BP7797" s="108"/>
      <c r="CG7797" s="102"/>
      <c r="CI7797" s="45"/>
    </row>
    <row r="7798" spans="37:87" ht="13" customHeight="1">
      <c r="AK7798" s="114"/>
      <c r="AL7798" s="41"/>
      <c r="AM7798" s="41"/>
      <c r="AN7798" s="41"/>
      <c r="AO7798" s="41"/>
      <c r="AP7798" s="41"/>
      <c r="AQ7798" s="41"/>
      <c r="AR7798" s="41"/>
      <c r="AS7798" s="41"/>
      <c r="AT7798" s="41"/>
      <c r="AU7798" s="41"/>
      <c r="AV7798" s="41"/>
      <c r="AW7798" s="41"/>
      <c r="AX7798" s="41"/>
      <c r="AY7798" s="41"/>
      <c r="AZ7798" s="41"/>
      <c r="BA7798" s="41"/>
      <c r="BB7798" s="41"/>
      <c r="BC7798" s="41"/>
      <c r="BD7798" s="41"/>
      <c r="BE7798" s="41"/>
      <c r="BF7798" s="41"/>
      <c r="BG7798" s="41"/>
      <c r="BH7798" s="41"/>
      <c r="BI7798" s="41"/>
      <c r="BJ7798" s="41"/>
      <c r="BK7798" s="41"/>
      <c r="BL7798" s="41"/>
      <c r="BM7798" s="41"/>
      <c r="BN7798" s="41"/>
      <c r="BO7798" s="41"/>
      <c r="BP7798" s="108"/>
      <c r="CG7798" s="102"/>
      <c r="CI7798" s="45"/>
    </row>
    <row r="7799" spans="37:87" ht="13" customHeight="1">
      <c r="AK7799" s="114"/>
      <c r="AL7799" s="41"/>
      <c r="AM7799" s="41"/>
      <c r="AN7799" s="41"/>
      <c r="AO7799" s="41"/>
      <c r="AP7799" s="41"/>
      <c r="AQ7799" s="41"/>
      <c r="AR7799" s="41"/>
      <c r="AS7799" s="41"/>
      <c r="AT7799" s="41"/>
      <c r="AU7799" s="41"/>
      <c r="AV7799" s="41"/>
      <c r="AW7799" s="41"/>
      <c r="AX7799" s="41"/>
      <c r="AY7799" s="41"/>
      <c r="AZ7799" s="41"/>
      <c r="BA7799" s="41"/>
      <c r="BB7799" s="41"/>
      <c r="BC7799" s="41"/>
      <c r="BD7799" s="41"/>
      <c r="BE7799" s="41"/>
      <c r="BF7799" s="41"/>
      <c r="BG7799" s="41"/>
      <c r="BH7799" s="41"/>
      <c r="BI7799" s="41"/>
      <c r="BJ7799" s="41"/>
      <c r="BK7799" s="41"/>
      <c r="BL7799" s="41"/>
      <c r="BM7799" s="41"/>
      <c r="BN7799" s="41"/>
      <c r="BO7799" s="41"/>
      <c r="BP7799" s="108"/>
      <c r="CG7799" s="102"/>
      <c r="CI7799" s="45"/>
    </row>
    <row r="7800" spans="37:87" ht="13" customHeight="1">
      <c r="AK7800" s="114"/>
      <c r="AL7800" s="41"/>
      <c r="AM7800" s="41"/>
      <c r="AN7800" s="41"/>
      <c r="AO7800" s="41"/>
      <c r="AP7800" s="41"/>
      <c r="AQ7800" s="41"/>
      <c r="AR7800" s="41"/>
      <c r="AS7800" s="41"/>
      <c r="AT7800" s="41"/>
      <c r="AU7800" s="41"/>
      <c r="AV7800" s="41"/>
      <c r="AW7800" s="41"/>
      <c r="AX7800" s="41"/>
      <c r="AY7800" s="41"/>
      <c r="AZ7800" s="41"/>
      <c r="BA7800" s="41"/>
      <c r="BB7800" s="41"/>
      <c r="BC7800" s="41"/>
      <c r="BD7800" s="41"/>
      <c r="BE7800" s="41"/>
      <c r="BF7800" s="41"/>
      <c r="BG7800" s="41"/>
      <c r="BH7800" s="41"/>
      <c r="BI7800" s="41"/>
      <c r="BJ7800" s="41"/>
      <c r="BK7800" s="41"/>
      <c r="BL7800" s="41"/>
      <c r="BM7800" s="41"/>
      <c r="BN7800" s="41"/>
      <c r="BO7800" s="41"/>
      <c r="BP7800" s="108"/>
      <c r="CG7800" s="102"/>
      <c r="CI7800" s="45"/>
    </row>
    <row r="7801" spans="37:87" ht="13" customHeight="1">
      <c r="AK7801" s="114"/>
      <c r="AL7801" s="41"/>
      <c r="AM7801" s="41"/>
      <c r="AN7801" s="41"/>
      <c r="AO7801" s="41"/>
      <c r="AP7801" s="41"/>
      <c r="AQ7801" s="41"/>
      <c r="AR7801" s="41"/>
      <c r="AS7801" s="41"/>
      <c r="AT7801" s="41"/>
      <c r="AU7801" s="41"/>
      <c r="AV7801" s="41"/>
      <c r="AW7801" s="41"/>
      <c r="AX7801" s="41"/>
      <c r="AY7801" s="41"/>
      <c r="AZ7801" s="41"/>
      <c r="BA7801" s="41"/>
      <c r="BB7801" s="41"/>
      <c r="BC7801" s="41"/>
      <c r="BD7801" s="41"/>
      <c r="BE7801" s="41"/>
      <c r="BF7801" s="41"/>
      <c r="BG7801" s="41"/>
      <c r="BH7801" s="41"/>
      <c r="BI7801" s="41"/>
      <c r="BJ7801" s="41"/>
      <c r="BK7801" s="41"/>
      <c r="BL7801" s="41"/>
      <c r="BM7801" s="41"/>
      <c r="BN7801" s="41"/>
      <c r="BO7801" s="41"/>
      <c r="BP7801" s="108"/>
      <c r="CG7801" s="102"/>
      <c r="CI7801" s="45"/>
    </row>
    <row r="7802" spans="37:87" ht="13" customHeight="1">
      <c r="AK7802" s="114"/>
      <c r="AL7802" s="41"/>
      <c r="AM7802" s="41"/>
      <c r="AN7802" s="41"/>
      <c r="AO7802" s="41"/>
      <c r="AP7802" s="41"/>
      <c r="AQ7802" s="41"/>
      <c r="AR7802" s="41"/>
      <c r="AS7802" s="41"/>
      <c r="AT7802" s="41"/>
      <c r="AU7802" s="41"/>
      <c r="AV7802" s="41"/>
      <c r="AW7802" s="41"/>
      <c r="AX7802" s="41"/>
      <c r="AY7802" s="41"/>
      <c r="AZ7802" s="41"/>
      <c r="BA7802" s="41"/>
      <c r="BB7802" s="41"/>
      <c r="BC7802" s="41"/>
      <c r="BD7802" s="41"/>
      <c r="BE7802" s="41"/>
      <c r="BF7802" s="41"/>
      <c r="BG7802" s="41"/>
      <c r="BH7802" s="41"/>
      <c r="BI7802" s="41"/>
      <c r="BJ7802" s="41"/>
      <c r="BK7802" s="41"/>
      <c r="BL7802" s="41"/>
      <c r="BM7802" s="41"/>
      <c r="BN7802" s="41"/>
      <c r="BO7802" s="41"/>
      <c r="BP7802" s="108"/>
      <c r="CG7802" s="102"/>
      <c r="CI7802" s="45"/>
    </row>
    <row r="7803" spans="37:87" ht="13" customHeight="1">
      <c r="AK7803" s="114"/>
      <c r="AL7803" s="41"/>
      <c r="AM7803" s="41"/>
      <c r="AN7803" s="41"/>
      <c r="AO7803" s="41"/>
      <c r="AP7803" s="41"/>
      <c r="AQ7803" s="41"/>
      <c r="AR7803" s="41"/>
      <c r="AS7803" s="41"/>
      <c r="AT7803" s="41"/>
      <c r="AU7803" s="41"/>
      <c r="AV7803" s="41"/>
      <c r="AW7803" s="41"/>
      <c r="AX7803" s="41"/>
      <c r="AY7803" s="41"/>
      <c r="AZ7803" s="41"/>
      <c r="BA7803" s="41"/>
      <c r="BB7803" s="41"/>
      <c r="BC7803" s="41"/>
      <c r="BD7803" s="41"/>
      <c r="BE7803" s="41"/>
      <c r="BF7803" s="41"/>
      <c r="BG7803" s="41"/>
      <c r="BH7803" s="41"/>
      <c r="BI7803" s="41"/>
      <c r="BJ7803" s="41"/>
      <c r="BK7803" s="41"/>
      <c r="BL7803" s="41"/>
      <c r="BM7803" s="41"/>
      <c r="BN7803" s="41"/>
      <c r="BO7803" s="41"/>
      <c r="BP7803" s="108"/>
      <c r="CG7803" s="102"/>
      <c r="CI7803" s="45"/>
    </row>
    <row r="7804" spans="37:87" ht="13" customHeight="1">
      <c r="AK7804" s="114"/>
      <c r="AL7804" s="41"/>
      <c r="AM7804" s="41"/>
      <c r="AN7804" s="41"/>
      <c r="AO7804" s="41"/>
      <c r="AP7804" s="41"/>
      <c r="AQ7804" s="41"/>
      <c r="AR7804" s="41"/>
      <c r="AS7804" s="41"/>
      <c r="AT7804" s="41"/>
      <c r="AU7804" s="41"/>
      <c r="AV7804" s="41"/>
      <c r="AW7804" s="41"/>
      <c r="AX7804" s="41"/>
      <c r="AY7804" s="41"/>
      <c r="AZ7804" s="41"/>
      <c r="BA7804" s="41"/>
      <c r="BB7804" s="41"/>
      <c r="BC7804" s="41"/>
      <c r="BD7804" s="41"/>
      <c r="BE7804" s="41"/>
      <c r="BF7804" s="41"/>
      <c r="BG7804" s="41"/>
      <c r="BH7804" s="41"/>
      <c r="BI7804" s="41"/>
      <c r="BJ7804" s="41"/>
      <c r="BK7804" s="41"/>
      <c r="BL7804" s="41"/>
      <c r="BM7804" s="41"/>
      <c r="BN7804" s="41"/>
      <c r="BO7804" s="41"/>
      <c r="BP7804" s="108"/>
      <c r="CG7804" s="102"/>
      <c r="CI7804" s="45"/>
    </row>
    <row r="7805" spans="37:87" ht="13" customHeight="1">
      <c r="AK7805" s="114"/>
      <c r="AL7805" s="41"/>
      <c r="AM7805" s="41"/>
      <c r="AN7805" s="41"/>
      <c r="AO7805" s="41"/>
      <c r="AP7805" s="41"/>
      <c r="AQ7805" s="41"/>
      <c r="AR7805" s="41"/>
      <c r="AS7805" s="41"/>
      <c r="AT7805" s="41"/>
      <c r="AU7805" s="41"/>
      <c r="AV7805" s="41"/>
      <c r="AW7805" s="41"/>
      <c r="AX7805" s="41"/>
      <c r="AY7805" s="41"/>
      <c r="AZ7805" s="41"/>
      <c r="BA7805" s="41"/>
      <c r="BB7805" s="41"/>
      <c r="BC7805" s="41"/>
      <c r="BD7805" s="41"/>
      <c r="BE7805" s="41"/>
      <c r="BF7805" s="41"/>
      <c r="BG7805" s="41"/>
      <c r="BH7805" s="41"/>
      <c r="BI7805" s="41"/>
      <c r="BJ7805" s="41"/>
      <c r="BK7805" s="41"/>
      <c r="BL7805" s="41"/>
      <c r="BM7805" s="41"/>
      <c r="BN7805" s="41"/>
      <c r="BO7805" s="41"/>
      <c r="BP7805" s="108"/>
      <c r="CG7805" s="102"/>
      <c r="CI7805" s="45"/>
    </row>
    <row r="7806" spans="37:87" ht="13" customHeight="1">
      <c r="AK7806" s="114"/>
      <c r="AL7806" s="41"/>
      <c r="AM7806" s="41"/>
      <c r="AN7806" s="41"/>
      <c r="AO7806" s="41"/>
      <c r="AP7806" s="41"/>
      <c r="AQ7806" s="41"/>
      <c r="AR7806" s="41"/>
      <c r="AS7806" s="41"/>
      <c r="AT7806" s="41"/>
      <c r="AU7806" s="41"/>
      <c r="AV7806" s="41"/>
      <c r="AW7806" s="41"/>
      <c r="AX7806" s="41"/>
      <c r="AY7806" s="41"/>
      <c r="AZ7806" s="41"/>
      <c r="BA7806" s="41"/>
      <c r="BB7806" s="41"/>
      <c r="BC7806" s="41"/>
      <c r="BD7806" s="41"/>
      <c r="BE7806" s="41"/>
      <c r="BF7806" s="41"/>
      <c r="BG7806" s="41"/>
      <c r="BH7806" s="41"/>
      <c r="BI7806" s="41"/>
      <c r="BJ7806" s="41"/>
      <c r="BK7806" s="41"/>
      <c r="BL7806" s="41"/>
      <c r="BM7806" s="41"/>
      <c r="BN7806" s="41"/>
      <c r="BO7806" s="41"/>
      <c r="BP7806" s="108"/>
      <c r="CG7806" s="102"/>
      <c r="CI7806" s="45"/>
    </row>
    <row r="7807" spans="37:87" ht="13" customHeight="1">
      <c r="AK7807" s="114"/>
      <c r="AL7807" s="41"/>
      <c r="AM7807" s="41"/>
      <c r="AN7807" s="41"/>
      <c r="AO7807" s="41"/>
      <c r="AP7807" s="41"/>
      <c r="AQ7807" s="41"/>
      <c r="AR7807" s="41"/>
      <c r="AS7807" s="41"/>
      <c r="AT7807" s="41"/>
      <c r="AU7807" s="41"/>
      <c r="AV7807" s="41"/>
      <c r="AW7807" s="41"/>
      <c r="AX7807" s="41"/>
      <c r="AY7807" s="41"/>
      <c r="AZ7807" s="41"/>
      <c r="BA7807" s="41"/>
      <c r="BB7807" s="41"/>
      <c r="BC7807" s="41"/>
      <c r="BD7807" s="41"/>
      <c r="BE7807" s="41"/>
      <c r="BF7807" s="41"/>
      <c r="BG7807" s="41"/>
      <c r="BH7807" s="41"/>
      <c r="BI7807" s="41"/>
      <c r="BJ7807" s="41"/>
      <c r="BK7807" s="41"/>
      <c r="BL7807" s="41"/>
      <c r="BM7807" s="41"/>
      <c r="BN7807" s="41"/>
      <c r="BO7807" s="41"/>
      <c r="BP7807" s="108"/>
      <c r="CG7807" s="102"/>
      <c r="CI7807" s="45"/>
    </row>
    <row r="7808" spans="37:87" ht="13" customHeight="1">
      <c r="AK7808" s="114"/>
      <c r="AL7808" s="41"/>
      <c r="AM7808" s="41"/>
      <c r="AN7808" s="41"/>
      <c r="AO7808" s="41"/>
      <c r="AP7808" s="41"/>
      <c r="AQ7808" s="41"/>
      <c r="AR7808" s="41"/>
      <c r="AS7808" s="41"/>
      <c r="AT7808" s="41"/>
      <c r="AU7808" s="41"/>
      <c r="AV7808" s="41"/>
      <c r="AW7808" s="41"/>
      <c r="AX7808" s="41"/>
      <c r="AY7808" s="41"/>
      <c r="AZ7808" s="41"/>
      <c r="BA7808" s="41"/>
      <c r="BB7808" s="41"/>
      <c r="BC7808" s="41"/>
      <c r="BD7808" s="41"/>
      <c r="BE7808" s="41"/>
      <c r="BF7808" s="41"/>
      <c r="BG7808" s="41"/>
      <c r="BH7808" s="41"/>
      <c r="BI7808" s="41"/>
      <c r="BJ7808" s="41"/>
      <c r="BK7808" s="41"/>
      <c r="BL7808" s="41"/>
      <c r="BM7808" s="41"/>
      <c r="BN7808" s="41"/>
      <c r="BO7808" s="41"/>
      <c r="BP7808" s="108"/>
      <c r="CG7808" s="102"/>
      <c r="CI7808" s="45"/>
    </row>
    <row r="7809" spans="37:87" ht="13" customHeight="1">
      <c r="AK7809" s="114"/>
      <c r="AL7809" s="41"/>
      <c r="AM7809" s="41"/>
      <c r="AN7809" s="41"/>
      <c r="AO7809" s="41"/>
      <c r="AP7809" s="41"/>
      <c r="AQ7809" s="41"/>
      <c r="AR7809" s="41"/>
      <c r="AS7809" s="41"/>
      <c r="AT7809" s="41"/>
      <c r="AU7809" s="41"/>
      <c r="AV7809" s="41"/>
      <c r="AW7809" s="41"/>
      <c r="AX7809" s="41"/>
      <c r="AY7809" s="41"/>
      <c r="AZ7809" s="41"/>
      <c r="BA7809" s="41"/>
      <c r="BB7809" s="41"/>
      <c r="BC7809" s="41"/>
      <c r="BD7809" s="41"/>
      <c r="BE7809" s="41"/>
      <c r="BF7809" s="41"/>
      <c r="BG7809" s="41"/>
      <c r="BH7809" s="41"/>
      <c r="BI7809" s="41"/>
      <c r="BJ7809" s="41"/>
      <c r="BK7809" s="41"/>
      <c r="BL7809" s="41"/>
      <c r="BM7809" s="41"/>
      <c r="BN7809" s="41"/>
      <c r="BO7809" s="41"/>
      <c r="BP7809" s="108"/>
      <c r="CG7809" s="102"/>
      <c r="CI7809" s="45"/>
    </row>
    <row r="7810" spans="37:87" ht="13" customHeight="1">
      <c r="AK7810" s="114"/>
      <c r="AL7810" s="41"/>
      <c r="AM7810" s="41"/>
      <c r="AN7810" s="41"/>
      <c r="AO7810" s="41"/>
      <c r="AP7810" s="41"/>
      <c r="AQ7810" s="41"/>
      <c r="AR7810" s="41"/>
      <c r="AS7810" s="41"/>
      <c r="AT7810" s="41"/>
      <c r="AU7810" s="41"/>
      <c r="AV7810" s="41"/>
      <c r="AW7810" s="41"/>
      <c r="AX7810" s="41"/>
      <c r="AY7810" s="41"/>
      <c r="AZ7810" s="41"/>
      <c r="BA7810" s="41"/>
      <c r="BB7810" s="41"/>
      <c r="BC7810" s="41"/>
      <c r="BD7810" s="41"/>
      <c r="BE7810" s="41"/>
      <c r="BF7810" s="41"/>
      <c r="BG7810" s="41"/>
      <c r="BH7810" s="41"/>
      <c r="BI7810" s="41"/>
      <c r="BJ7810" s="41"/>
      <c r="BK7810" s="41"/>
      <c r="BL7810" s="41"/>
      <c r="BM7810" s="41"/>
      <c r="BN7810" s="41"/>
      <c r="BO7810" s="41"/>
      <c r="BP7810" s="108"/>
      <c r="CG7810" s="102"/>
      <c r="CI7810" s="45"/>
    </row>
    <row r="7811" spans="37:87" ht="13" customHeight="1">
      <c r="AK7811" s="114"/>
      <c r="AL7811" s="41"/>
      <c r="AM7811" s="41"/>
      <c r="AN7811" s="41"/>
      <c r="AO7811" s="41"/>
      <c r="AP7811" s="41"/>
      <c r="AQ7811" s="41"/>
      <c r="AR7811" s="41"/>
      <c r="AS7811" s="41"/>
      <c r="AT7811" s="41"/>
      <c r="AU7811" s="41"/>
      <c r="AV7811" s="41"/>
      <c r="AW7811" s="41"/>
      <c r="AX7811" s="41"/>
      <c r="AY7811" s="41"/>
      <c r="AZ7811" s="41"/>
      <c r="BA7811" s="41"/>
      <c r="BB7811" s="41"/>
      <c r="BC7811" s="41"/>
      <c r="BD7811" s="41"/>
      <c r="BE7811" s="41"/>
      <c r="BF7811" s="41"/>
      <c r="BG7811" s="41"/>
      <c r="BH7811" s="41"/>
      <c r="BI7811" s="41"/>
      <c r="BJ7811" s="41"/>
      <c r="BK7811" s="41"/>
      <c r="BL7811" s="41"/>
      <c r="BM7811" s="41"/>
      <c r="BN7811" s="41"/>
      <c r="BO7811" s="41"/>
      <c r="BP7811" s="108"/>
      <c r="CG7811" s="102"/>
      <c r="CI7811" s="45"/>
    </row>
    <row r="7812" spans="37:87" ht="13" customHeight="1">
      <c r="AK7812" s="114"/>
      <c r="AL7812" s="41"/>
      <c r="AM7812" s="41"/>
      <c r="AN7812" s="41"/>
      <c r="AO7812" s="41"/>
      <c r="AP7812" s="41"/>
      <c r="AQ7812" s="41"/>
      <c r="AR7812" s="41"/>
      <c r="AS7812" s="41"/>
      <c r="AT7812" s="41"/>
      <c r="AU7812" s="41"/>
      <c r="AV7812" s="41"/>
      <c r="AW7812" s="41"/>
      <c r="AX7812" s="41"/>
      <c r="AY7812" s="41"/>
      <c r="AZ7812" s="41"/>
      <c r="BA7812" s="41"/>
      <c r="BB7812" s="41"/>
      <c r="BC7812" s="41"/>
      <c r="BD7812" s="41"/>
      <c r="BE7812" s="41"/>
      <c r="BF7812" s="41"/>
      <c r="BG7812" s="41"/>
      <c r="BH7812" s="41"/>
      <c r="BI7812" s="41"/>
      <c r="BJ7812" s="41"/>
      <c r="BK7812" s="41"/>
      <c r="BL7812" s="41"/>
      <c r="BM7812" s="41"/>
      <c r="BN7812" s="41"/>
      <c r="BO7812" s="41"/>
      <c r="BP7812" s="108"/>
      <c r="CG7812" s="102"/>
      <c r="CI7812" s="45"/>
    </row>
    <row r="7813" spans="37:87" ht="13" customHeight="1">
      <c r="AK7813" s="114"/>
      <c r="AL7813" s="41"/>
      <c r="AM7813" s="41"/>
      <c r="AN7813" s="41"/>
      <c r="AO7813" s="41"/>
      <c r="AP7813" s="41"/>
      <c r="AQ7813" s="41"/>
      <c r="AR7813" s="41"/>
      <c r="AS7813" s="41"/>
      <c r="AT7813" s="41"/>
      <c r="AU7813" s="41"/>
      <c r="AV7813" s="41"/>
      <c r="AW7813" s="41"/>
      <c r="AX7813" s="41"/>
      <c r="AY7813" s="41"/>
      <c r="AZ7813" s="41"/>
      <c r="BA7813" s="41"/>
      <c r="BB7813" s="41"/>
      <c r="BC7813" s="41"/>
      <c r="BD7813" s="41"/>
      <c r="BE7813" s="41"/>
      <c r="BF7813" s="41"/>
      <c r="BG7813" s="41"/>
      <c r="BH7813" s="41"/>
      <c r="BI7813" s="41"/>
      <c r="BJ7813" s="41"/>
      <c r="BK7813" s="41"/>
      <c r="BL7813" s="41"/>
      <c r="BM7813" s="41"/>
      <c r="BN7813" s="41"/>
      <c r="BO7813" s="41"/>
      <c r="BP7813" s="108"/>
      <c r="CG7813" s="102"/>
      <c r="CI7813" s="45"/>
    </row>
    <row r="7814" spans="37:87" ht="13" customHeight="1">
      <c r="AK7814" s="114"/>
      <c r="AL7814" s="41"/>
      <c r="AM7814" s="41"/>
      <c r="AN7814" s="41"/>
      <c r="AO7814" s="41"/>
      <c r="AP7814" s="41"/>
      <c r="AQ7814" s="41"/>
      <c r="AR7814" s="41"/>
      <c r="AS7814" s="41"/>
      <c r="AT7814" s="41"/>
      <c r="AU7814" s="41"/>
      <c r="AV7814" s="41"/>
      <c r="AW7814" s="41"/>
      <c r="AX7814" s="41"/>
      <c r="AY7814" s="41"/>
      <c r="AZ7814" s="41"/>
      <c r="BA7814" s="41"/>
      <c r="BB7814" s="41"/>
      <c r="BC7814" s="41"/>
      <c r="BD7814" s="41"/>
      <c r="BE7814" s="41"/>
      <c r="BF7814" s="41"/>
      <c r="BG7814" s="41"/>
      <c r="BH7814" s="41"/>
      <c r="BI7814" s="41"/>
      <c r="BJ7814" s="41"/>
      <c r="BK7814" s="41"/>
      <c r="BL7814" s="41"/>
      <c r="BM7814" s="41"/>
      <c r="BN7814" s="41"/>
      <c r="BO7814" s="41"/>
      <c r="BP7814" s="108"/>
      <c r="CG7814" s="102"/>
      <c r="CI7814" s="45"/>
    </row>
    <row r="7815" spans="37:87" ht="13" customHeight="1">
      <c r="AK7815" s="114"/>
      <c r="AL7815" s="41"/>
      <c r="AM7815" s="41"/>
      <c r="AN7815" s="41"/>
      <c r="AO7815" s="41"/>
      <c r="AP7815" s="41"/>
      <c r="AQ7815" s="41"/>
      <c r="AR7815" s="41"/>
      <c r="AS7815" s="41"/>
      <c r="AT7815" s="41"/>
      <c r="AU7815" s="41"/>
      <c r="AV7815" s="41"/>
      <c r="AW7815" s="41"/>
      <c r="AX7815" s="41"/>
      <c r="AY7815" s="41"/>
      <c r="AZ7815" s="41"/>
      <c r="BA7815" s="41"/>
      <c r="BB7815" s="41"/>
      <c r="BC7815" s="41"/>
      <c r="BD7815" s="41"/>
      <c r="BE7815" s="41"/>
      <c r="BF7815" s="41"/>
      <c r="BG7815" s="41"/>
      <c r="BH7815" s="41"/>
      <c r="BI7815" s="41"/>
      <c r="BJ7815" s="41"/>
      <c r="BK7815" s="41"/>
      <c r="BL7815" s="41"/>
      <c r="BM7815" s="41"/>
      <c r="BN7815" s="41"/>
      <c r="BO7815" s="41"/>
      <c r="BP7815" s="108"/>
      <c r="CG7815" s="102"/>
      <c r="CI7815" s="45"/>
    </row>
    <row r="7816" spans="37:87" ht="13" customHeight="1">
      <c r="AK7816" s="114"/>
      <c r="AL7816" s="41"/>
      <c r="AM7816" s="41"/>
      <c r="AN7816" s="41"/>
      <c r="AO7816" s="41"/>
      <c r="AP7816" s="41"/>
      <c r="AQ7816" s="41"/>
      <c r="AR7816" s="41"/>
      <c r="AS7816" s="41"/>
      <c r="AT7816" s="41"/>
      <c r="AU7816" s="41"/>
      <c r="AV7816" s="41"/>
      <c r="AW7816" s="41"/>
      <c r="AX7816" s="41"/>
      <c r="AY7816" s="41"/>
      <c r="AZ7816" s="41"/>
      <c r="BA7816" s="41"/>
      <c r="BB7816" s="41"/>
      <c r="BC7816" s="41"/>
      <c r="BD7816" s="41"/>
      <c r="BE7816" s="41"/>
      <c r="BF7816" s="41"/>
      <c r="BG7816" s="41"/>
      <c r="BH7816" s="41"/>
      <c r="BI7816" s="41"/>
      <c r="BJ7816" s="41"/>
      <c r="BK7816" s="41"/>
      <c r="BL7816" s="41"/>
      <c r="BM7816" s="41"/>
      <c r="BN7816" s="41"/>
      <c r="BO7816" s="41"/>
      <c r="BP7816" s="108"/>
      <c r="CG7816" s="102"/>
      <c r="CI7816" s="45"/>
    </row>
    <row r="7817" spans="37:87" ht="13" customHeight="1">
      <c r="AK7817" s="114"/>
      <c r="AL7817" s="41"/>
      <c r="AM7817" s="41"/>
      <c r="AN7817" s="41"/>
      <c r="AO7817" s="41"/>
      <c r="AP7817" s="41"/>
      <c r="AQ7817" s="41"/>
      <c r="AR7817" s="41"/>
      <c r="AS7817" s="41"/>
      <c r="AT7817" s="41"/>
      <c r="AU7817" s="41"/>
      <c r="AV7817" s="41"/>
      <c r="AW7817" s="41"/>
      <c r="AX7817" s="41"/>
      <c r="AY7817" s="41"/>
      <c r="AZ7817" s="41"/>
      <c r="BA7817" s="41"/>
      <c r="BB7817" s="41"/>
      <c r="BC7817" s="41"/>
      <c r="BD7817" s="41"/>
      <c r="BE7817" s="41"/>
      <c r="BF7817" s="41"/>
      <c r="BG7817" s="41"/>
      <c r="BH7817" s="41"/>
      <c r="BI7817" s="41"/>
      <c r="BJ7817" s="41"/>
      <c r="BK7817" s="41"/>
      <c r="BL7817" s="41"/>
      <c r="BM7817" s="41"/>
      <c r="BN7817" s="41"/>
      <c r="BO7817" s="41"/>
      <c r="BP7817" s="108"/>
      <c r="CG7817" s="102"/>
      <c r="CI7817" s="45"/>
    </row>
    <row r="7818" spans="37:87" ht="13" customHeight="1">
      <c r="AK7818" s="114"/>
      <c r="AL7818" s="41"/>
      <c r="AM7818" s="41"/>
      <c r="AN7818" s="41"/>
      <c r="AO7818" s="41"/>
      <c r="AP7818" s="41"/>
      <c r="AQ7818" s="41"/>
      <c r="AR7818" s="41"/>
      <c r="AS7818" s="41"/>
      <c r="AT7818" s="41"/>
      <c r="AU7818" s="41"/>
      <c r="AV7818" s="41"/>
      <c r="AW7818" s="41"/>
      <c r="AX7818" s="41"/>
      <c r="AY7818" s="41"/>
      <c r="AZ7818" s="41"/>
      <c r="BA7818" s="41"/>
      <c r="BB7818" s="41"/>
      <c r="BC7818" s="41"/>
      <c r="BD7818" s="41"/>
      <c r="BE7818" s="41"/>
      <c r="BF7818" s="41"/>
      <c r="BG7818" s="41"/>
      <c r="BH7818" s="41"/>
      <c r="BI7818" s="41"/>
      <c r="BJ7818" s="41"/>
      <c r="BK7818" s="41"/>
      <c r="BL7818" s="41"/>
      <c r="BM7818" s="41"/>
      <c r="BN7818" s="41"/>
      <c r="BO7818" s="41"/>
      <c r="BP7818" s="108"/>
      <c r="CG7818" s="102"/>
      <c r="CI7818" s="45"/>
    </row>
    <row r="7819" spans="37:87" ht="13" customHeight="1">
      <c r="AK7819" s="114"/>
      <c r="AL7819" s="41"/>
      <c r="AM7819" s="41"/>
      <c r="AN7819" s="41"/>
      <c r="AO7819" s="41"/>
      <c r="AP7819" s="41"/>
      <c r="AQ7819" s="41"/>
      <c r="AR7819" s="41"/>
      <c r="AS7819" s="41"/>
      <c r="AT7819" s="41"/>
      <c r="AU7819" s="41"/>
      <c r="AV7819" s="41"/>
      <c r="AW7819" s="41"/>
      <c r="AX7819" s="41"/>
      <c r="AY7819" s="41"/>
      <c r="AZ7819" s="41"/>
      <c r="BA7819" s="41"/>
      <c r="BB7819" s="41"/>
      <c r="BC7819" s="41"/>
      <c r="BD7819" s="41"/>
      <c r="BE7819" s="41"/>
      <c r="BF7819" s="41"/>
      <c r="BG7819" s="41"/>
      <c r="BH7819" s="41"/>
      <c r="BI7819" s="41"/>
      <c r="BJ7819" s="41"/>
      <c r="BK7819" s="41"/>
      <c r="BL7819" s="41"/>
      <c r="BM7819" s="41"/>
      <c r="BN7819" s="41"/>
      <c r="BO7819" s="41"/>
      <c r="BP7819" s="108"/>
      <c r="CG7819" s="102"/>
      <c r="CI7819" s="45"/>
    </row>
    <row r="7820" spans="37:87" ht="13" customHeight="1">
      <c r="AK7820" s="114"/>
      <c r="AL7820" s="41"/>
      <c r="AM7820" s="41"/>
      <c r="AN7820" s="41"/>
      <c r="AO7820" s="41"/>
      <c r="AP7820" s="41"/>
      <c r="AQ7820" s="41"/>
      <c r="AR7820" s="41"/>
      <c r="AS7820" s="41"/>
      <c r="AT7820" s="41"/>
      <c r="AU7820" s="41"/>
      <c r="AV7820" s="41"/>
      <c r="AW7820" s="41"/>
      <c r="AX7820" s="41"/>
      <c r="AY7820" s="41"/>
      <c r="AZ7820" s="41"/>
      <c r="BA7820" s="41"/>
      <c r="BB7820" s="41"/>
      <c r="BC7820" s="41"/>
      <c r="BD7820" s="41"/>
      <c r="BE7820" s="41"/>
      <c r="BF7820" s="41"/>
      <c r="BG7820" s="41"/>
      <c r="BH7820" s="41"/>
      <c r="BI7820" s="41"/>
      <c r="BJ7820" s="41"/>
      <c r="BK7820" s="41"/>
      <c r="BL7820" s="41"/>
      <c r="BM7820" s="41"/>
      <c r="BN7820" s="41"/>
      <c r="BO7820" s="41"/>
      <c r="BP7820" s="108"/>
      <c r="CG7820" s="102"/>
      <c r="CI7820" s="45"/>
    </row>
    <row r="7821" spans="37:87" ht="13" customHeight="1">
      <c r="AK7821" s="114"/>
      <c r="AL7821" s="41"/>
      <c r="AM7821" s="41"/>
      <c r="AN7821" s="41"/>
      <c r="AO7821" s="41"/>
      <c r="AP7821" s="41"/>
      <c r="AQ7821" s="41"/>
      <c r="AR7821" s="41"/>
      <c r="AS7821" s="41"/>
      <c r="AT7821" s="41"/>
      <c r="AU7821" s="41"/>
      <c r="AV7821" s="41"/>
      <c r="AW7821" s="41"/>
      <c r="AX7821" s="41"/>
      <c r="AY7821" s="41"/>
      <c r="AZ7821" s="41"/>
      <c r="BA7821" s="41"/>
      <c r="BB7821" s="41"/>
      <c r="BC7821" s="41"/>
      <c r="BD7821" s="41"/>
      <c r="BE7821" s="41"/>
      <c r="BF7821" s="41"/>
      <c r="BG7821" s="41"/>
      <c r="BH7821" s="41"/>
      <c r="BI7821" s="41"/>
      <c r="BJ7821" s="41"/>
      <c r="BK7821" s="41"/>
      <c r="BL7821" s="41"/>
      <c r="BM7821" s="41"/>
      <c r="BN7821" s="41"/>
      <c r="BO7821" s="41"/>
      <c r="BP7821" s="108"/>
      <c r="CG7821" s="102"/>
      <c r="CI7821" s="45"/>
    </row>
    <row r="7822" spans="37:87" ht="13" customHeight="1">
      <c r="AK7822" s="114"/>
      <c r="AL7822" s="41"/>
      <c r="AM7822" s="41"/>
      <c r="AN7822" s="41"/>
      <c r="AO7822" s="41"/>
      <c r="AP7822" s="41"/>
      <c r="AQ7822" s="41"/>
      <c r="AR7822" s="41"/>
      <c r="AS7822" s="41"/>
      <c r="AT7822" s="41"/>
      <c r="AU7822" s="41"/>
      <c r="AV7822" s="41"/>
      <c r="AW7822" s="41"/>
      <c r="AX7822" s="41"/>
      <c r="AY7822" s="41"/>
      <c r="AZ7822" s="41"/>
      <c r="BA7822" s="41"/>
      <c r="BB7822" s="41"/>
      <c r="BC7822" s="41"/>
      <c r="BD7822" s="41"/>
      <c r="BE7822" s="41"/>
      <c r="BF7822" s="41"/>
      <c r="BG7822" s="41"/>
      <c r="BH7822" s="41"/>
      <c r="BI7822" s="41"/>
      <c r="BJ7822" s="41"/>
      <c r="BK7822" s="41"/>
      <c r="BL7822" s="41"/>
      <c r="BM7822" s="41"/>
      <c r="BN7822" s="41"/>
      <c r="BO7822" s="41"/>
      <c r="BP7822" s="108"/>
      <c r="CG7822" s="102"/>
      <c r="CI7822" s="45"/>
    </row>
    <row r="7823" spans="37:87" ht="13" customHeight="1">
      <c r="AK7823" s="114"/>
      <c r="AL7823" s="41"/>
      <c r="AM7823" s="41"/>
      <c r="AN7823" s="41"/>
      <c r="AO7823" s="41"/>
      <c r="AP7823" s="41"/>
      <c r="AQ7823" s="41"/>
      <c r="AR7823" s="41"/>
      <c r="AS7823" s="41"/>
      <c r="AT7823" s="41"/>
      <c r="AU7823" s="41"/>
      <c r="AV7823" s="41"/>
      <c r="AW7823" s="41"/>
      <c r="AX7823" s="41"/>
      <c r="AY7823" s="41"/>
      <c r="AZ7823" s="41"/>
      <c r="BA7823" s="41"/>
      <c r="BB7823" s="41"/>
      <c r="BC7823" s="41"/>
      <c r="BD7823" s="41"/>
      <c r="BE7823" s="41"/>
      <c r="BF7823" s="41"/>
      <c r="BG7823" s="41"/>
      <c r="BH7823" s="41"/>
      <c r="BI7823" s="41"/>
      <c r="BJ7823" s="41"/>
      <c r="BK7823" s="41"/>
      <c r="BL7823" s="41"/>
      <c r="BM7823" s="41"/>
      <c r="BN7823" s="41"/>
      <c r="BO7823" s="41"/>
      <c r="BP7823" s="108"/>
      <c r="CG7823" s="102"/>
      <c r="CI7823" s="45"/>
    </row>
    <row r="7824" spans="37:87" ht="13" customHeight="1">
      <c r="AK7824" s="114"/>
      <c r="AL7824" s="41"/>
      <c r="AM7824" s="41"/>
      <c r="AN7824" s="41"/>
      <c r="AO7824" s="41"/>
      <c r="AP7824" s="41"/>
      <c r="AQ7824" s="41"/>
      <c r="AR7824" s="41"/>
      <c r="AS7824" s="41"/>
      <c r="AT7824" s="41"/>
      <c r="AU7824" s="41"/>
      <c r="AV7824" s="41"/>
      <c r="AW7824" s="41"/>
      <c r="AX7824" s="41"/>
      <c r="AY7824" s="41"/>
      <c r="AZ7824" s="41"/>
      <c r="BA7824" s="41"/>
      <c r="BB7824" s="41"/>
      <c r="BC7824" s="41"/>
      <c r="BD7824" s="41"/>
      <c r="BE7824" s="41"/>
      <c r="BF7824" s="41"/>
      <c r="BG7824" s="41"/>
      <c r="BH7824" s="41"/>
      <c r="BI7824" s="41"/>
      <c r="BJ7824" s="41"/>
      <c r="BK7824" s="41"/>
      <c r="BL7824" s="41"/>
      <c r="BM7824" s="41"/>
      <c r="BN7824" s="41"/>
      <c r="BO7824" s="41"/>
      <c r="BP7824" s="108"/>
      <c r="CG7824" s="102"/>
      <c r="CI7824" s="45"/>
    </row>
    <row r="7825" spans="37:87" ht="13" customHeight="1">
      <c r="AK7825" s="114"/>
      <c r="AL7825" s="41"/>
      <c r="AM7825" s="41"/>
      <c r="AN7825" s="41"/>
      <c r="AO7825" s="41"/>
      <c r="AP7825" s="41"/>
      <c r="AQ7825" s="41"/>
      <c r="AR7825" s="41"/>
      <c r="AS7825" s="41"/>
      <c r="AT7825" s="41"/>
      <c r="AU7825" s="41"/>
      <c r="AV7825" s="41"/>
      <c r="AW7825" s="41"/>
      <c r="AX7825" s="41"/>
      <c r="AY7825" s="41"/>
      <c r="AZ7825" s="41"/>
      <c r="BA7825" s="41"/>
      <c r="BB7825" s="41"/>
      <c r="BC7825" s="41"/>
      <c r="BD7825" s="41"/>
      <c r="BE7825" s="41"/>
      <c r="BF7825" s="41"/>
      <c r="BG7825" s="41"/>
      <c r="BH7825" s="41"/>
      <c r="BI7825" s="41"/>
      <c r="BJ7825" s="41"/>
      <c r="BK7825" s="41"/>
      <c r="BL7825" s="41"/>
      <c r="BM7825" s="41"/>
      <c r="BN7825" s="41"/>
      <c r="BO7825" s="41"/>
      <c r="BP7825" s="108"/>
      <c r="CG7825" s="102"/>
      <c r="CI7825" s="45"/>
    </row>
    <row r="7826" spans="37:87" ht="13" customHeight="1">
      <c r="AK7826" s="114"/>
      <c r="AL7826" s="41"/>
      <c r="AM7826" s="41"/>
      <c r="AN7826" s="41"/>
      <c r="AO7826" s="41"/>
      <c r="AP7826" s="41"/>
      <c r="AQ7826" s="41"/>
      <c r="AR7826" s="41"/>
      <c r="AS7826" s="41"/>
      <c r="AT7826" s="41"/>
      <c r="AU7826" s="41"/>
      <c r="AV7826" s="41"/>
      <c r="AW7826" s="41"/>
      <c r="AX7826" s="41"/>
      <c r="AY7826" s="41"/>
      <c r="AZ7826" s="41"/>
      <c r="BA7826" s="41"/>
      <c r="BB7826" s="41"/>
      <c r="BC7826" s="41"/>
      <c r="BD7826" s="41"/>
      <c r="BE7826" s="41"/>
      <c r="BF7826" s="41"/>
      <c r="BG7826" s="41"/>
      <c r="BH7826" s="41"/>
      <c r="BI7826" s="41"/>
      <c r="BJ7826" s="41"/>
      <c r="BK7826" s="41"/>
      <c r="BL7826" s="41"/>
      <c r="BM7826" s="41"/>
      <c r="BN7826" s="41"/>
      <c r="BO7826" s="41"/>
      <c r="BP7826" s="108"/>
      <c r="CG7826" s="102"/>
      <c r="CI7826" s="45"/>
    </row>
    <row r="7827" spans="37:87" ht="13" customHeight="1">
      <c r="AK7827" s="114"/>
      <c r="AL7827" s="41"/>
      <c r="AM7827" s="41"/>
      <c r="AN7827" s="41"/>
      <c r="AO7827" s="41"/>
      <c r="AP7827" s="41"/>
      <c r="AQ7827" s="41"/>
      <c r="AR7827" s="41"/>
      <c r="AS7827" s="41"/>
      <c r="AT7827" s="41"/>
      <c r="AU7827" s="41"/>
      <c r="AV7827" s="41"/>
      <c r="AW7827" s="41"/>
      <c r="AX7827" s="41"/>
      <c r="AY7827" s="41"/>
      <c r="AZ7827" s="41"/>
      <c r="BA7827" s="41"/>
      <c r="BB7827" s="41"/>
      <c r="BC7827" s="41"/>
      <c r="BD7827" s="41"/>
      <c r="BE7827" s="41"/>
      <c r="BF7827" s="41"/>
      <c r="BG7827" s="41"/>
      <c r="BH7827" s="41"/>
      <c r="BI7827" s="41"/>
      <c r="BJ7827" s="41"/>
      <c r="BK7827" s="41"/>
      <c r="BL7827" s="41"/>
      <c r="BM7827" s="41"/>
      <c r="BN7827" s="41"/>
      <c r="BO7827" s="41"/>
      <c r="BP7827" s="108"/>
      <c r="CG7827" s="102"/>
      <c r="CI7827" s="45"/>
    </row>
    <row r="7828" spans="37:87" ht="13" customHeight="1">
      <c r="AK7828" s="114"/>
      <c r="AL7828" s="41"/>
      <c r="AM7828" s="41"/>
      <c r="AN7828" s="41"/>
      <c r="AO7828" s="41"/>
      <c r="AP7828" s="41"/>
      <c r="AQ7828" s="41"/>
      <c r="AR7828" s="41"/>
      <c r="AS7828" s="41"/>
      <c r="AT7828" s="41"/>
      <c r="AU7828" s="41"/>
      <c r="AV7828" s="41"/>
      <c r="AW7828" s="41"/>
      <c r="AX7828" s="41"/>
      <c r="AY7828" s="41"/>
      <c r="AZ7828" s="41"/>
      <c r="BA7828" s="41"/>
      <c r="BB7828" s="41"/>
      <c r="BC7828" s="41"/>
      <c r="BD7828" s="41"/>
      <c r="BE7828" s="41"/>
      <c r="BF7828" s="41"/>
      <c r="BG7828" s="41"/>
      <c r="BH7828" s="41"/>
      <c r="BI7828" s="41"/>
      <c r="BJ7828" s="41"/>
      <c r="BK7828" s="41"/>
      <c r="BL7828" s="41"/>
      <c r="BM7828" s="41"/>
      <c r="BN7828" s="41"/>
      <c r="BO7828" s="41"/>
      <c r="BP7828" s="108"/>
      <c r="CG7828" s="102"/>
      <c r="CI7828" s="45"/>
    </row>
    <row r="7829" spans="37:87" ht="13" customHeight="1">
      <c r="AK7829" s="114"/>
      <c r="AL7829" s="41"/>
      <c r="AM7829" s="41"/>
      <c r="AN7829" s="41"/>
      <c r="AO7829" s="41"/>
      <c r="AP7829" s="41"/>
      <c r="AQ7829" s="41"/>
      <c r="AR7829" s="41"/>
      <c r="AS7829" s="41"/>
      <c r="AT7829" s="41"/>
      <c r="AU7829" s="41"/>
      <c r="AV7829" s="41"/>
      <c r="AW7829" s="41"/>
      <c r="AX7829" s="41"/>
      <c r="AY7829" s="41"/>
      <c r="AZ7829" s="41"/>
      <c r="BA7829" s="41"/>
      <c r="BB7829" s="41"/>
      <c r="BC7829" s="41"/>
      <c r="BD7829" s="41"/>
      <c r="BE7829" s="41"/>
      <c r="BF7829" s="41"/>
      <c r="BG7829" s="41"/>
      <c r="BH7829" s="41"/>
      <c r="BI7829" s="41"/>
      <c r="BJ7829" s="41"/>
      <c r="BK7829" s="41"/>
      <c r="BL7829" s="41"/>
      <c r="BM7829" s="41"/>
      <c r="BN7829" s="41"/>
      <c r="BO7829" s="41"/>
      <c r="BP7829" s="108"/>
      <c r="CG7829" s="102"/>
      <c r="CI7829" s="45"/>
    </row>
    <row r="7830" spans="37:87" ht="13" customHeight="1">
      <c r="AK7830" s="114"/>
      <c r="AL7830" s="41"/>
      <c r="AM7830" s="41"/>
      <c r="AN7830" s="41"/>
      <c r="AO7830" s="41"/>
      <c r="AP7830" s="41"/>
      <c r="AQ7830" s="41"/>
      <c r="AR7830" s="41"/>
      <c r="AS7830" s="41"/>
      <c r="AT7830" s="41"/>
      <c r="AU7830" s="41"/>
      <c r="AV7830" s="41"/>
      <c r="AW7830" s="41"/>
      <c r="AX7830" s="41"/>
      <c r="AY7830" s="41"/>
      <c r="AZ7830" s="41"/>
      <c r="BA7830" s="41"/>
      <c r="BB7830" s="41"/>
      <c r="BC7830" s="41"/>
      <c r="BD7830" s="41"/>
      <c r="BE7830" s="41"/>
      <c r="BF7830" s="41"/>
      <c r="BG7830" s="41"/>
      <c r="BH7830" s="41"/>
      <c r="BI7830" s="41"/>
      <c r="BJ7830" s="41"/>
      <c r="BK7830" s="41"/>
      <c r="BL7830" s="41"/>
      <c r="BM7830" s="41"/>
      <c r="BN7830" s="41"/>
      <c r="BO7830" s="41"/>
      <c r="BP7830" s="108"/>
      <c r="CG7830" s="102"/>
      <c r="CI7830" s="45"/>
    </row>
    <row r="7831" spans="37:87" ht="13" customHeight="1">
      <c r="AK7831" s="114"/>
      <c r="AL7831" s="41"/>
      <c r="AM7831" s="41"/>
      <c r="AN7831" s="41"/>
      <c r="AO7831" s="41"/>
      <c r="AP7831" s="41"/>
      <c r="AQ7831" s="41"/>
      <c r="AR7831" s="41"/>
      <c r="AS7831" s="41"/>
      <c r="AT7831" s="41"/>
      <c r="AU7831" s="41"/>
      <c r="AV7831" s="41"/>
      <c r="AW7831" s="41"/>
      <c r="AX7831" s="41"/>
      <c r="AY7831" s="41"/>
      <c r="AZ7831" s="41"/>
      <c r="BA7831" s="41"/>
      <c r="BB7831" s="41"/>
      <c r="BC7831" s="41"/>
      <c r="BD7831" s="41"/>
      <c r="BE7831" s="41"/>
      <c r="BF7831" s="41"/>
      <c r="BG7831" s="41"/>
      <c r="BH7831" s="41"/>
      <c r="BI7831" s="41"/>
      <c r="BJ7831" s="41"/>
      <c r="BK7831" s="41"/>
      <c r="BL7831" s="41"/>
      <c r="BM7831" s="41"/>
      <c r="BN7831" s="41"/>
      <c r="BO7831" s="41"/>
      <c r="BP7831" s="108"/>
      <c r="CG7831" s="102"/>
      <c r="CI7831" s="45"/>
    </row>
    <row r="7832" spans="37:87" ht="13" customHeight="1">
      <c r="AK7832" s="114"/>
      <c r="AL7832" s="41"/>
      <c r="AM7832" s="41"/>
      <c r="AN7832" s="41"/>
      <c r="AO7832" s="41"/>
      <c r="AP7832" s="41"/>
      <c r="AQ7832" s="41"/>
      <c r="AR7832" s="41"/>
      <c r="AS7832" s="41"/>
      <c r="AT7832" s="41"/>
      <c r="AU7832" s="41"/>
      <c r="AV7832" s="41"/>
      <c r="AW7832" s="41"/>
      <c r="AX7832" s="41"/>
      <c r="AY7832" s="41"/>
      <c r="AZ7832" s="41"/>
      <c r="BA7832" s="41"/>
      <c r="BB7832" s="41"/>
      <c r="BC7832" s="41"/>
      <c r="BD7832" s="41"/>
      <c r="BE7832" s="41"/>
      <c r="BF7832" s="41"/>
      <c r="BG7832" s="41"/>
      <c r="BH7832" s="41"/>
      <c r="BI7832" s="41"/>
      <c r="BJ7832" s="41"/>
      <c r="BK7832" s="41"/>
      <c r="BL7832" s="41"/>
      <c r="BM7832" s="41"/>
      <c r="BN7832" s="41"/>
      <c r="BO7832" s="41"/>
      <c r="BP7832" s="108"/>
      <c r="CG7832" s="102"/>
      <c r="CI7832" s="45"/>
    </row>
    <row r="7833" spans="37:87" ht="13" customHeight="1">
      <c r="AK7833" s="114"/>
      <c r="AL7833" s="41"/>
      <c r="AM7833" s="41"/>
      <c r="AN7833" s="41"/>
      <c r="AO7833" s="41"/>
      <c r="AP7833" s="41"/>
      <c r="AQ7833" s="41"/>
      <c r="AR7833" s="41"/>
      <c r="AS7833" s="41"/>
      <c r="AT7833" s="41"/>
      <c r="AU7833" s="41"/>
      <c r="AV7833" s="41"/>
      <c r="AW7833" s="41"/>
      <c r="AX7833" s="41"/>
      <c r="AY7833" s="41"/>
      <c r="AZ7833" s="41"/>
      <c r="BA7833" s="41"/>
      <c r="BB7833" s="41"/>
      <c r="BC7833" s="41"/>
      <c r="BD7833" s="41"/>
      <c r="BE7833" s="41"/>
      <c r="BF7833" s="41"/>
      <c r="BG7833" s="41"/>
      <c r="BH7833" s="41"/>
      <c r="BI7833" s="41"/>
      <c r="BJ7833" s="41"/>
      <c r="BK7833" s="41"/>
      <c r="BL7833" s="41"/>
      <c r="BM7833" s="41"/>
      <c r="BN7833" s="41"/>
      <c r="BO7833" s="41"/>
      <c r="BP7833" s="108"/>
      <c r="CG7833" s="102"/>
      <c r="CI7833" s="45"/>
    </row>
    <row r="7834" spans="37:87" ht="13" customHeight="1">
      <c r="AK7834" s="114"/>
      <c r="AL7834" s="41"/>
      <c r="AM7834" s="41"/>
      <c r="AN7834" s="41"/>
      <c r="AO7834" s="41"/>
      <c r="AP7834" s="41"/>
      <c r="AQ7834" s="41"/>
      <c r="AR7834" s="41"/>
      <c r="AS7834" s="41"/>
      <c r="AT7834" s="41"/>
      <c r="AU7834" s="41"/>
      <c r="AV7834" s="41"/>
      <c r="AW7834" s="41"/>
      <c r="AX7834" s="41"/>
      <c r="AY7834" s="41"/>
      <c r="AZ7834" s="41"/>
      <c r="BA7834" s="41"/>
      <c r="BB7834" s="41"/>
      <c r="BC7834" s="41"/>
      <c r="BD7834" s="41"/>
      <c r="BE7834" s="41"/>
      <c r="BF7834" s="41"/>
      <c r="BG7834" s="41"/>
      <c r="BH7834" s="41"/>
      <c r="BI7834" s="41"/>
      <c r="BJ7834" s="41"/>
      <c r="BK7834" s="41"/>
      <c r="BL7834" s="41"/>
      <c r="BM7834" s="41"/>
      <c r="BN7834" s="41"/>
      <c r="BO7834" s="41"/>
      <c r="BP7834" s="108"/>
      <c r="CG7834" s="102"/>
      <c r="CI7834" s="45"/>
    </row>
    <row r="7835" spans="37:87" ht="13" customHeight="1">
      <c r="AK7835" s="114"/>
      <c r="AL7835" s="41"/>
      <c r="AM7835" s="41"/>
      <c r="AN7835" s="41"/>
      <c r="AO7835" s="41"/>
      <c r="AP7835" s="41"/>
      <c r="AQ7835" s="41"/>
      <c r="AR7835" s="41"/>
      <c r="AS7835" s="41"/>
      <c r="AT7835" s="41"/>
      <c r="AU7835" s="41"/>
      <c r="AV7835" s="41"/>
      <c r="AW7835" s="41"/>
      <c r="AX7835" s="41"/>
      <c r="AY7835" s="41"/>
      <c r="AZ7835" s="41"/>
      <c r="BA7835" s="41"/>
      <c r="BB7835" s="41"/>
      <c r="BC7835" s="41"/>
      <c r="BD7835" s="41"/>
      <c r="BE7835" s="41"/>
      <c r="BF7835" s="41"/>
      <c r="BG7835" s="41"/>
      <c r="BH7835" s="41"/>
      <c r="BI7835" s="41"/>
      <c r="BJ7835" s="41"/>
      <c r="BK7835" s="41"/>
      <c r="BL7835" s="41"/>
      <c r="BM7835" s="41"/>
      <c r="BN7835" s="41"/>
      <c r="BO7835" s="41"/>
      <c r="BP7835" s="108"/>
      <c r="CG7835" s="102"/>
      <c r="CI7835" s="45"/>
    </row>
    <row r="7836" spans="37:87" ht="13" customHeight="1">
      <c r="AK7836" s="114"/>
      <c r="AL7836" s="41"/>
      <c r="AM7836" s="41"/>
      <c r="AN7836" s="41"/>
      <c r="AO7836" s="41"/>
      <c r="AP7836" s="41"/>
      <c r="AQ7836" s="41"/>
      <c r="AR7836" s="41"/>
      <c r="AS7836" s="41"/>
      <c r="AT7836" s="41"/>
      <c r="AU7836" s="41"/>
      <c r="AV7836" s="41"/>
      <c r="AW7836" s="41"/>
      <c r="AX7836" s="41"/>
      <c r="AY7836" s="41"/>
      <c r="AZ7836" s="41"/>
      <c r="BA7836" s="41"/>
      <c r="BB7836" s="41"/>
      <c r="BC7836" s="41"/>
      <c r="BD7836" s="41"/>
      <c r="BE7836" s="41"/>
      <c r="BF7836" s="41"/>
      <c r="BG7836" s="41"/>
      <c r="BH7836" s="41"/>
      <c r="BI7836" s="41"/>
      <c r="BJ7836" s="41"/>
      <c r="BK7836" s="41"/>
      <c r="BL7836" s="41"/>
      <c r="BM7836" s="41"/>
      <c r="BN7836" s="41"/>
      <c r="BO7836" s="41"/>
      <c r="BP7836" s="108"/>
      <c r="CG7836" s="102"/>
      <c r="CI7836" s="45"/>
    </row>
    <row r="7837" spans="37:87" ht="13" customHeight="1">
      <c r="AK7837" s="114"/>
      <c r="AL7837" s="41"/>
      <c r="AM7837" s="41"/>
      <c r="AN7837" s="41"/>
      <c r="AO7837" s="41"/>
      <c r="AP7837" s="41"/>
      <c r="AQ7837" s="41"/>
      <c r="AR7837" s="41"/>
      <c r="AS7837" s="41"/>
      <c r="AT7837" s="41"/>
      <c r="AU7837" s="41"/>
      <c r="AV7837" s="41"/>
      <c r="AW7837" s="41"/>
      <c r="AX7837" s="41"/>
      <c r="AY7837" s="41"/>
      <c r="AZ7837" s="41"/>
      <c r="BA7837" s="41"/>
      <c r="BB7837" s="41"/>
      <c r="BC7837" s="41"/>
      <c r="BD7837" s="41"/>
      <c r="BE7837" s="41"/>
      <c r="BF7837" s="41"/>
      <c r="BG7837" s="41"/>
      <c r="BH7837" s="41"/>
      <c r="BI7837" s="41"/>
      <c r="BJ7837" s="41"/>
      <c r="BK7837" s="41"/>
      <c r="BL7837" s="41"/>
      <c r="BM7837" s="41"/>
      <c r="BN7837" s="41"/>
      <c r="BO7837" s="41"/>
      <c r="BP7837" s="108"/>
      <c r="CG7837" s="102"/>
      <c r="CI7837" s="45"/>
    </row>
    <row r="7838" spans="37:87" ht="13" customHeight="1">
      <c r="AK7838" s="114"/>
      <c r="AL7838" s="41"/>
      <c r="AM7838" s="41"/>
      <c r="AN7838" s="41"/>
      <c r="AO7838" s="41"/>
      <c r="AP7838" s="41"/>
      <c r="AQ7838" s="41"/>
      <c r="AR7838" s="41"/>
      <c r="AS7838" s="41"/>
      <c r="AT7838" s="41"/>
      <c r="AU7838" s="41"/>
      <c r="AV7838" s="41"/>
      <c r="AW7838" s="41"/>
      <c r="AX7838" s="41"/>
      <c r="AY7838" s="41"/>
      <c r="AZ7838" s="41"/>
      <c r="BA7838" s="41"/>
      <c r="BB7838" s="41"/>
      <c r="BC7838" s="41"/>
      <c r="BD7838" s="41"/>
      <c r="BE7838" s="41"/>
      <c r="BF7838" s="41"/>
      <c r="BG7838" s="41"/>
      <c r="BH7838" s="41"/>
      <c r="BI7838" s="41"/>
      <c r="BJ7838" s="41"/>
      <c r="BK7838" s="41"/>
      <c r="BL7838" s="41"/>
      <c r="BM7838" s="41"/>
      <c r="BN7838" s="41"/>
      <c r="BO7838" s="41"/>
      <c r="BP7838" s="108"/>
      <c r="CG7838" s="102"/>
      <c r="CI7838" s="45"/>
    </row>
    <row r="7839" spans="37:87" ht="13" customHeight="1">
      <c r="AK7839" s="114"/>
      <c r="AL7839" s="41"/>
      <c r="AM7839" s="41"/>
      <c r="AN7839" s="41"/>
      <c r="AO7839" s="41"/>
      <c r="AP7839" s="41"/>
      <c r="AQ7839" s="41"/>
      <c r="AR7839" s="41"/>
      <c r="AS7839" s="41"/>
      <c r="AT7839" s="41"/>
      <c r="AU7839" s="41"/>
      <c r="AV7839" s="41"/>
      <c r="AW7839" s="41"/>
      <c r="AX7839" s="41"/>
      <c r="AY7839" s="41"/>
      <c r="AZ7839" s="41"/>
      <c r="BA7839" s="41"/>
      <c r="BB7839" s="41"/>
      <c r="BC7839" s="41"/>
      <c r="BD7839" s="41"/>
      <c r="BE7839" s="41"/>
      <c r="BF7839" s="41"/>
      <c r="BG7839" s="41"/>
      <c r="BH7839" s="41"/>
      <c r="BI7839" s="41"/>
      <c r="BJ7839" s="41"/>
      <c r="BK7839" s="41"/>
      <c r="BL7839" s="41"/>
      <c r="BM7839" s="41"/>
      <c r="BN7839" s="41"/>
      <c r="BO7839" s="41"/>
      <c r="BP7839" s="108"/>
      <c r="CG7839" s="102"/>
      <c r="CI7839" s="45"/>
    </row>
    <row r="7840" spans="37:87" ht="13" customHeight="1">
      <c r="AK7840" s="114"/>
      <c r="AL7840" s="41"/>
      <c r="AM7840" s="41"/>
      <c r="AN7840" s="41"/>
      <c r="AO7840" s="41"/>
      <c r="AP7840" s="41"/>
      <c r="AQ7840" s="41"/>
      <c r="AR7840" s="41"/>
      <c r="AS7840" s="41"/>
      <c r="AT7840" s="41"/>
      <c r="AU7840" s="41"/>
      <c r="AV7840" s="41"/>
      <c r="AW7840" s="41"/>
      <c r="AX7840" s="41"/>
      <c r="AY7840" s="41"/>
      <c r="AZ7840" s="41"/>
      <c r="BA7840" s="41"/>
      <c r="BB7840" s="41"/>
      <c r="BC7840" s="41"/>
      <c r="BD7840" s="41"/>
      <c r="BE7840" s="41"/>
      <c r="BF7840" s="41"/>
      <c r="BG7840" s="41"/>
      <c r="BH7840" s="41"/>
      <c r="BI7840" s="41"/>
      <c r="BJ7840" s="41"/>
      <c r="BK7840" s="41"/>
      <c r="BL7840" s="41"/>
      <c r="BM7840" s="41"/>
      <c r="BN7840" s="41"/>
      <c r="BO7840" s="41"/>
      <c r="BP7840" s="108"/>
      <c r="CG7840" s="102"/>
      <c r="CI7840" s="45"/>
    </row>
    <row r="7841" spans="37:87" ht="13" customHeight="1">
      <c r="AK7841" s="114"/>
      <c r="AL7841" s="41"/>
      <c r="AM7841" s="41"/>
      <c r="AN7841" s="41"/>
      <c r="AO7841" s="41"/>
      <c r="AP7841" s="41"/>
      <c r="AQ7841" s="41"/>
      <c r="AR7841" s="41"/>
      <c r="AS7841" s="41"/>
      <c r="AT7841" s="41"/>
      <c r="AU7841" s="41"/>
      <c r="AV7841" s="41"/>
      <c r="AW7841" s="41"/>
      <c r="AX7841" s="41"/>
      <c r="AY7841" s="41"/>
      <c r="AZ7841" s="41"/>
      <c r="BA7841" s="41"/>
      <c r="BB7841" s="41"/>
      <c r="BC7841" s="41"/>
      <c r="BD7841" s="41"/>
      <c r="BE7841" s="41"/>
      <c r="BF7841" s="41"/>
      <c r="BG7841" s="41"/>
      <c r="BH7841" s="41"/>
      <c r="BI7841" s="41"/>
      <c r="BJ7841" s="41"/>
      <c r="BK7841" s="41"/>
      <c r="BL7841" s="41"/>
      <c r="BM7841" s="41"/>
      <c r="BN7841" s="41"/>
      <c r="BO7841" s="41"/>
      <c r="BP7841" s="108"/>
      <c r="CG7841" s="102"/>
      <c r="CI7841" s="45"/>
    </row>
    <row r="7842" spans="37:87" ht="13" customHeight="1">
      <c r="AK7842" s="114"/>
      <c r="AL7842" s="41"/>
      <c r="AM7842" s="41"/>
      <c r="AN7842" s="41"/>
      <c r="AO7842" s="41"/>
      <c r="AP7842" s="41"/>
      <c r="AQ7842" s="41"/>
      <c r="AR7842" s="41"/>
      <c r="AS7842" s="41"/>
      <c r="AT7842" s="41"/>
      <c r="AU7842" s="41"/>
      <c r="AV7842" s="41"/>
      <c r="AW7842" s="41"/>
      <c r="AX7842" s="41"/>
      <c r="AY7842" s="41"/>
      <c r="AZ7842" s="41"/>
      <c r="BA7842" s="41"/>
      <c r="BB7842" s="41"/>
      <c r="BC7842" s="41"/>
      <c r="BD7842" s="41"/>
      <c r="BE7842" s="41"/>
      <c r="BF7842" s="41"/>
      <c r="BG7842" s="41"/>
      <c r="BH7842" s="41"/>
      <c r="BI7842" s="41"/>
      <c r="BJ7842" s="41"/>
      <c r="BK7842" s="41"/>
      <c r="BL7842" s="41"/>
      <c r="BM7842" s="41"/>
      <c r="BN7842" s="41"/>
      <c r="BO7842" s="41"/>
      <c r="BP7842" s="108"/>
      <c r="CG7842" s="102"/>
      <c r="CI7842" s="45"/>
    </row>
    <row r="7843" spans="37:87" ht="13" customHeight="1">
      <c r="AK7843" s="114"/>
      <c r="AL7843" s="41"/>
      <c r="AM7843" s="41"/>
      <c r="AN7843" s="41"/>
      <c r="AO7843" s="41"/>
      <c r="AP7843" s="41"/>
      <c r="AQ7843" s="41"/>
      <c r="AR7843" s="41"/>
      <c r="AS7843" s="41"/>
      <c r="AT7843" s="41"/>
      <c r="AU7843" s="41"/>
      <c r="AV7843" s="41"/>
      <c r="AW7843" s="41"/>
      <c r="AX7843" s="41"/>
      <c r="AY7843" s="41"/>
      <c r="AZ7843" s="41"/>
      <c r="BA7843" s="41"/>
      <c r="BB7843" s="41"/>
      <c r="BC7843" s="41"/>
      <c r="BD7843" s="41"/>
      <c r="BE7843" s="41"/>
      <c r="BF7843" s="41"/>
      <c r="BG7843" s="41"/>
      <c r="BH7843" s="41"/>
      <c r="BI7843" s="41"/>
      <c r="BJ7843" s="41"/>
      <c r="BK7843" s="41"/>
      <c r="BL7843" s="41"/>
      <c r="BM7843" s="41"/>
      <c r="BN7843" s="41"/>
      <c r="BO7843" s="41"/>
      <c r="BP7843" s="108"/>
      <c r="CG7843" s="102"/>
      <c r="CI7843" s="45"/>
    </row>
    <row r="7844" spans="37:87" ht="13" customHeight="1">
      <c r="AK7844" s="114"/>
      <c r="AL7844" s="41"/>
      <c r="AM7844" s="41"/>
      <c r="AN7844" s="41"/>
      <c r="AO7844" s="41"/>
      <c r="AP7844" s="41"/>
      <c r="AQ7844" s="41"/>
      <c r="AR7844" s="41"/>
      <c r="AS7844" s="41"/>
      <c r="AT7844" s="41"/>
      <c r="AU7844" s="41"/>
      <c r="AV7844" s="41"/>
      <c r="AW7844" s="41"/>
      <c r="AX7844" s="41"/>
      <c r="AY7844" s="41"/>
      <c r="AZ7844" s="41"/>
      <c r="BA7844" s="41"/>
      <c r="BB7844" s="41"/>
      <c r="BC7844" s="41"/>
      <c r="BD7844" s="41"/>
      <c r="BE7844" s="41"/>
      <c r="BF7844" s="41"/>
      <c r="BG7844" s="41"/>
      <c r="BH7844" s="41"/>
      <c r="BI7844" s="41"/>
      <c r="BJ7844" s="41"/>
      <c r="BK7844" s="41"/>
      <c r="BL7844" s="41"/>
      <c r="BM7844" s="41"/>
      <c r="BN7844" s="41"/>
      <c r="BO7844" s="41"/>
      <c r="BP7844" s="108"/>
      <c r="CG7844" s="102"/>
      <c r="CI7844" s="45"/>
    </row>
    <row r="7845" spans="37:87" ht="13" customHeight="1">
      <c r="AK7845" s="114"/>
      <c r="AL7845" s="41"/>
      <c r="AM7845" s="41"/>
      <c r="AN7845" s="41"/>
      <c r="AO7845" s="41"/>
      <c r="AP7845" s="41"/>
      <c r="AQ7845" s="41"/>
      <c r="AR7845" s="41"/>
      <c r="AS7845" s="41"/>
      <c r="AT7845" s="41"/>
      <c r="AU7845" s="41"/>
      <c r="AV7845" s="41"/>
      <c r="AW7845" s="41"/>
      <c r="AX7845" s="41"/>
      <c r="AY7845" s="41"/>
      <c r="AZ7845" s="41"/>
      <c r="BA7845" s="41"/>
      <c r="BB7845" s="41"/>
      <c r="BC7845" s="41"/>
      <c r="BD7845" s="41"/>
      <c r="BE7845" s="41"/>
      <c r="BF7845" s="41"/>
      <c r="BG7845" s="41"/>
      <c r="BH7845" s="41"/>
      <c r="BI7845" s="41"/>
      <c r="BJ7845" s="41"/>
      <c r="BK7845" s="41"/>
      <c r="BL7845" s="41"/>
      <c r="BM7845" s="41"/>
      <c r="BN7845" s="41"/>
      <c r="BO7845" s="41"/>
      <c r="BP7845" s="108"/>
      <c r="CG7845" s="102"/>
      <c r="CI7845" s="45"/>
    </row>
    <row r="7846" spans="37:87" ht="13" customHeight="1">
      <c r="AK7846" s="114"/>
      <c r="AL7846" s="41"/>
      <c r="AM7846" s="41"/>
      <c r="AN7846" s="41"/>
      <c r="AO7846" s="41"/>
      <c r="AP7846" s="41"/>
      <c r="AQ7846" s="41"/>
      <c r="AR7846" s="41"/>
      <c r="AS7846" s="41"/>
      <c r="AT7846" s="41"/>
      <c r="AU7846" s="41"/>
      <c r="AV7846" s="41"/>
      <c r="AW7846" s="41"/>
      <c r="AX7846" s="41"/>
      <c r="AY7846" s="41"/>
      <c r="AZ7846" s="41"/>
      <c r="BA7846" s="41"/>
      <c r="BB7846" s="41"/>
      <c r="BC7846" s="41"/>
      <c r="BD7846" s="41"/>
      <c r="BE7846" s="41"/>
      <c r="BF7846" s="41"/>
      <c r="BG7846" s="41"/>
      <c r="BH7846" s="41"/>
      <c r="BI7846" s="41"/>
      <c r="BJ7846" s="41"/>
      <c r="BK7846" s="41"/>
      <c r="BL7846" s="41"/>
      <c r="BM7846" s="41"/>
      <c r="BN7846" s="41"/>
      <c r="BO7846" s="41"/>
      <c r="BP7846" s="108"/>
      <c r="CG7846" s="102"/>
      <c r="CI7846" s="45"/>
    </row>
    <row r="7847" spans="37:87" ht="13" customHeight="1">
      <c r="AK7847" s="114"/>
      <c r="AL7847" s="41"/>
      <c r="AM7847" s="41"/>
      <c r="AN7847" s="41"/>
      <c r="AO7847" s="41"/>
      <c r="AP7847" s="41"/>
      <c r="AQ7847" s="41"/>
      <c r="AR7847" s="41"/>
      <c r="AS7847" s="41"/>
      <c r="AT7847" s="41"/>
      <c r="AU7847" s="41"/>
      <c r="AV7847" s="41"/>
      <c r="AW7847" s="41"/>
      <c r="AX7847" s="41"/>
      <c r="AY7847" s="41"/>
      <c r="AZ7847" s="41"/>
      <c r="BA7847" s="41"/>
      <c r="BB7847" s="41"/>
      <c r="BC7847" s="41"/>
      <c r="BD7847" s="41"/>
      <c r="BE7847" s="41"/>
      <c r="BF7847" s="41"/>
      <c r="BG7847" s="41"/>
      <c r="BH7847" s="41"/>
      <c r="BI7847" s="41"/>
      <c r="BJ7847" s="41"/>
      <c r="BK7847" s="41"/>
      <c r="BL7847" s="41"/>
      <c r="BM7847" s="41"/>
      <c r="BN7847" s="41"/>
      <c r="BO7847" s="41"/>
      <c r="BP7847" s="108"/>
      <c r="CG7847" s="102"/>
      <c r="CI7847" s="45"/>
    </row>
    <row r="7848" spans="37:87" ht="13" customHeight="1">
      <c r="AK7848" s="114"/>
      <c r="AL7848" s="41"/>
      <c r="AM7848" s="41"/>
      <c r="AN7848" s="41"/>
      <c r="AO7848" s="41"/>
      <c r="AP7848" s="41"/>
      <c r="AQ7848" s="41"/>
      <c r="AR7848" s="41"/>
      <c r="AS7848" s="41"/>
      <c r="AT7848" s="41"/>
      <c r="AU7848" s="41"/>
      <c r="AV7848" s="41"/>
      <c r="AW7848" s="41"/>
      <c r="AX7848" s="41"/>
      <c r="AY7848" s="41"/>
      <c r="AZ7848" s="41"/>
      <c r="BA7848" s="41"/>
      <c r="BB7848" s="41"/>
      <c r="BC7848" s="41"/>
      <c r="BD7848" s="41"/>
      <c r="BE7848" s="41"/>
      <c r="BF7848" s="41"/>
      <c r="BG7848" s="41"/>
      <c r="BH7848" s="41"/>
      <c r="BI7848" s="41"/>
      <c r="BJ7848" s="41"/>
      <c r="BK7848" s="41"/>
      <c r="BL7848" s="41"/>
      <c r="BM7848" s="41"/>
      <c r="BN7848" s="41"/>
      <c r="BO7848" s="41"/>
      <c r="BP7848" s="108"/>
      <c r="CG7848" s="102"/>
      <c r="CI7848" s="45"/>
    </row>
    <row r="7849" spans="37:87" ht="13" customHeight="1">
      <c r="AK7849" s="114"/>
      <c r="AL7849" s="41"/>
      <c r="AM7849" s="41"/>
      <c r="AN7849" s="41"/>
      <c r="AO7849" s="41"/>
      <c r="AP7849" s="41"/>
      <c r="AQ7849" s="41"/>
      <c r="AR7849" s="41"/>
      <c r="AS7849" s="41"/>
      <c r="AT7849" s="41"/>
      <c r="AU7849" s="41"/>
      <c r="AV7849" s="41"/>
      <c r="AW7849" s="41"/>
      <c r="AX7849" s="41"/>
      <c r="AY7849" s="41"/>
      <c r="AZ7849" s="41"/>
      <c r="BA7849" s="41"/>
      <c r="BB7849" s="41"/>
      <c r="BC7849" s="41"/>
      <c r="BD7849" s="41"/>
      <c r="BE7849" s="41"/>
      <c r="BF7849" s="41"/>
      <c r="BG7849" s="41"/>
      <c r="BH7849" s="41"/>
      <c r="BI7849" s="41"/>
      <c r="BJ7849" s="41"/>
      <c r="BK7849" s="41"/>
      <c r="BL7849" s="41"/>
      <c r="BM7849" s="41"/>
      <c r="BN7849" s="41"/>
      <c r="BO7849" s="41"/>
      <c r="BP7849" s="108"/>
      <c r="CG7849" s="102"/>
      <c r="CI7849" s="45"/>
    </row>
    <row r="7850" spans="37:87" ht="13" customHeight="1">
      <c r="AK7850" s="114"/>
      <c r="AL7850" s="41"/>
      <c r="AM7850" s="41"/>
      <c r="AN7850" s="41"/>
      <c r="AO7850" s="41"/>
      <c r="AP7850" s="41"/>
      <c r="AQ7850" s="41"/>
      <c r="AR7850" s="41"/>
      <c r="AS7850" s="41"/>
      <c r="AT7850" s="41"/>
      <c r="AU7850" s="41"/>
      <c r="AV7850" s="41"/>
      <c r="AW7850" s="41"/>
      <c r="AX7850" s="41"/>
      <c r="AY7850" s="41"/>
      <c r="AZ7850" s="41"/>
      <c r="BA7850" s="41"/>
      <c r="BB7850" s="41"/>
      <c r="BC7850" s="41"/>
      <c r="BD7850" s="41"/>
      <c r="BE7850" s="41"/>
      <c r="BF7850" s="41"/>
      <c r="BG7850" s="41"/>
      <c r="BH7850" s="41"/>
      <c r="BI7850" s="41"/>
      <c r="BJ7850" s="41"/>
      <c r="BK7850" s="41"/>
      <c r="BL7850" s="41"/>
      <c r="BM7850" s="41"/>
      <c r="BN7850" s="41"/>
      <c r="BO7850" s="41"/>
      <c r="BP7850" s="108"/>
      <c r="CG7850" s="102"/>
      <c r="CI7850" s="45"/>
    </row>
    <row r="7851" spans="37:87" ht="13" customHeight="1">
      <c r="AK7851" s="114"/>
      <c r="AL7851" s="41"/>
      <c r="AM7851" s="41"/>
      <c r="AN7851" s="41"/>
      <c r="AO7851" s="41"/>
      <c r="AP7851" s="41"/>
      <c r="AQ7851" s="41"/>
      <c r="AR7851" s="41"/>
      <c r="AS7851" s="41"/>
      <c r="AT7851" s="41"/>
      <c r="AU7851" s="41"/>
      <c r="AV7851" s="41"/>
      <c r="AW7851" s="41"/>
      <c r="AX7851" s="41"/>
      <c r="AY7851" s="41"/>
      <c r="AZ7851" s="41"/>
      <c r="BA7851" s="41"/>
      <c r="BB7851" s="41"/>
      <c r="BC7851" s="41"/>
      <c r="BD7851" s="41"/>
      <c r="BE7851" s="41"/>
      <c r="BF7851" s="41"/>
      <c r="BG7851" s="41"/>
      <c r="BH7851" s="41"/>
      <c r="BI7851" s="41"/>
      <c r="BJ7851" s="41"/>
      <c r="BK7851" s="41"/>
      <c r="BL7851" s="41"/>
      <c r="BM7851" s="41"/>
      <c r="BN7851" s="41"/>
      <c r="BO7851" s="41"/>
      <c r="BP7851" s="108"/>
      <c r="CG7851" s="102"/>
      <c r="CI7851" s="45"/>
    </row>
    <row r="7852" spans="37:87" ht="13" customHeight="1">
      <c r="AK7852" s="114"/>
      <c r="AL7852" s="41"/>
      <c r="AM7852" s="41"/>
      <c r="AN7852" s="41"/>
      <c r="AO7852" s="41"/>
      <c r="AP7852" s="41"/>
      <c r="AQ7852" s="41"/>
      <c r="AR7852" s="41"/>
      <c r="AS7852" s="41"/>
      <c r="AT7852" s="41"/>
      <c r="AU7852" s="41"/>
      <c r="AV7852" s="41"/>
      <c r="AW7852" s="41"/>
      <c r="AX7852" s="41"/>
      <c r="AY7852" s="41"/>
      <c r="AZ7852" s="41"/>
      <c r="BA7852" s="41"/>
      <c r="BB7852" s="41"/>
      <c r="BC7852" s="41"/>
      <c r="BD7852" s="41"/>
      <c r="BE7852" s="41"/>
      <c r="BF7852" s="41"/>
      <c r="BG7852" s="41"/>
      <c r="BH7852" s="41"/>
      <c r="BI7852" s="41"/>
      <c r="BJ7852" s="41"/>
      <c r="BK7852" s="41"/>
      <c r="BL7852" s="41"/>
      <c r="BM7852" s="41"/>
      <c r="BN7852" s="41"/>
      <c r="BO7852" s="41"/>
      <c r="BP7852" s="108"/>
      <c r="CG7852" s="102"/>
      <c r="CI7852" s="45"/>
    </row>
    <row r="7853" spans="37:87" ht="13" customHeight="1">
      <c r="AK7853" s="114"/>
      <c r="AL7853" s="41"/>
      <c r="AM7853" s="41"/>
      <c r="AN7853" s="41"/>
      <c r="AO7853" s="41"/>
      <c r="AP7853" s="41"/>
      <c r="AQ7853" s="41"/>
      <c r="AR7853" s="41"/>
      <c r="AS7853" s="41"/>
      <c r="AT7853" s="41"/>
      <c r="AU7853" s="41"/>
      <c r="AV7853" s="41"/>
      <c r="AW7853" s="41"/>
      <c r="AX7853" s="41"/>
      <c r="AY7853" s="41"/>
      <c r="AZ7853" s="41"/>
      <c r="BA7853" s="41"/>
      <c r="BB7853" s="41"/>
      <c r="BC7853" s="41"/>
      <c r="BD7853" s="41"/>
      <c r="BE7853" s="41"/>
      <c r="BF7853" s="41"/>
      <c r="BG7853" s="41"/>
      <c r="BH7853" s="41"/>
      <c r="BI7853" s="41"/>
      <c r="BJ7853" s="41"/>
      <c r="BK7853" s="41"/>
      <c r="BL7853" s="41"/>
      <c r="BM7853" s="41"/>
      <c r="BN7853" s="41"/>
      <c r="BO7853" s="41"/>
      <c r="BP7853" s="108"/>
      <c r="CG7853" s="102"/>
      <c r="CI7853" s="45"/>
    </row>
    <row r="7854" spans="37:87" ht="13" customHeight="1">
      <c r="AK7854" s="114"/>
      <c r="AL7854" s="41"/>
      <c r="AM7854" s="41"/>
      <c r="AN7854" s="41"/>
      <c r="AO7854" s="41"/>
      <c r="AP7854" s="41"/>
      <c r="AQ7854" s="41"/>
      <c r="AR7854" s="41"/>
      <c r="AS7854" s="41"/>
      <c r="AT7854" s="41"/>
      <c r="AU7854" s="41"/>
      <c r="AV7854" s="41"/>
      <c r="AW7854" s="41"/>
      <c r="AX7854" s="41"/>
      <c r="AY7854" s="41"/>
      <c r="AZ7854" s="41"/>
      <c r="BA7854" s="41"/>
      <c r="BB7854" s="41"/>
      <c r="BC7854" s="41"/>
      <c r="BD7854" s="41"/>
      <c r="BE7854" s="41"/>
      <c r="BF7854" s="41"/>
      <c r="BG7854" s="41"/>
      <c r="BH7854" s="41"/>
      <c r="BI7854" s="41"/>
      <c r="BJ7854" s="41"/>
      <c r="BK7854" s="41"/>
      <c r="BL7854" s="41"/>
      <c r="BM7854" s="41"/>
      <c r="BN7854" s="41"/>
      <c r="BO7854" s="41"/>
      <c r="BP7854" s="108"/>
      <c r="CG7854" s="102"/>
      <c r="CI7854" s="45"/>
    </row>
    <row r="7855" spans="37:87" ht="13" customHeight="1">
      <c r="AK7855" s="114"/>
      <c r="AL7855" s="41"/>
      <c r="AM7855" s="41"/>
      <c r="AN7855" s="41"/>
      <c r="AO7855" s="41"/>
      <c r="AP7855" s="41"/>
      <c r="AQ7855" s="41"/>
      <c r="AR7855" s="41"/>
      <c r="AS7855" s="41"/>
      <c r="AT7855" s="41"/>
      <c r="AU7855" s="41"/>
      <c r="AV7855" s="41"/>
      <c r="AW7855" s="41"/>
      <c r="AX7855" s="41"/>
      <c r="AY7855" s="41"/>
      <c r="AZ7855" s="41"/>
      <c r="BA7855" s="41"/>
      <c r="BB7855" s="41"/>
      <c r="BC7855" s="41"/>
      <c r="BD7855" s="41"/>
      <c r="BE7855" s="41"/>
      <c r="BF7855" s="41"/>
      <c r="BG7855" s="41"/>
      <c r="BH7855" s="41"/>
      <c r="BI7855" s="41"/>
      <c r="BJ7855" s="41"/>
      <c r="BK7855" s="41"/>
      <c r="BL7855" s="41"/>
      <c r="BM7855" s="41"/>
      <c r="BN7855" s="41"/>
      <c r="BO7855" s="41"/>
      <c r="BP7855" s="108"/>
      <c r="CG7855" s="102"/>
      <c r="CI7855" s="45"/>
    </row>
    <row r="7856" spans="37:87" ht="13" customHeight="1">
      <c r="AK7856" s="114"/>
      <c r="AL7856" s="41"/>
      <c r="AM7856" s="41"/>
      <c r="AN7856" s="41"/>
      <c r="AO7856" s="41"/>
      <c r="AP7856" s="41"/>
      <c r="AQ7856" s="41"/>
      <c r="AR7856" s="41"/>
      <c r="AS7856" s="41"/>
      <c r="AT7856" s="41"/>
      <c r="AU7856" s="41"/>
      <c r="AV7856" s="41"/>
      <c r="AW7856" s="41"/>
      <c r="AX7856" s="41"/>
      <c r="AY7856" s="41"/>
      <c r="AZ7856" s="41"/>
      <c r="BA7856" s="41"/>
      <c r="BB7856" s="41"/>
      <c r="BC7856" s="41"/>
      <c r="BD7856" s="41"/>
      <c r="BE7856" s="41"/>
      <c r="BF7856" s="41"/>
      <c r="BG7856" s="41"/>
      <c r="BH7856" s="41"/>
      <c r="BI7856" s="41"/>
      <c r="BJ7856" s="41"/>
      <c r="BK7856" s="41"/>
      <c r="BL7856" s="41"/>
      <c r="BM7856" s="41"/>
      <c r="BN7856" s="41"/>
      <c r="BO7856" s="41"/>
      <c r="BP7856" s="108"/>
      <c r="CG7856" s="102"/>
      <c r="CI7856" s="45"/>
    </row>
    <row r="7857" spans="37:87" ht="13" customHeight="1">
      <c r="AK7857" s="114"/>
      <c r="AL7857" s="41"/>
      <c r="AM7857" s="41"/>
      <c r="AN7857" s="41"/>
      <c r="AO7857" s="41"/>
      <c r="AP7857" s="41"/>
      <c r="AQ7857" s="41"/>
      <c r="AR7857" s="41"/>
      <c r="AS7857" s="41"/>
      <c r="AT7857" s="41"/>
      <c r="AU7857" s="41"/>
      <c r="AV7857" s="41"/>
      <c r="AW7857" s="41"/>
      <c r="AX7857" s="41"/>
      <c r="AY7857" s="41"/>
      <c r="AZ7857" s="41"/>
      <c r="BA7857" s="41"/>
      <c r="BB7857" s="41"/>
      <c r="BC7857" s="41"/>
      <c r="BD7857" s="41"/>
      <c r="BE7857" s="41"/>
      <c r="BF7857" s="41"/>
      <c r="BG7857" s="41"/>
      <c r="BH7857" s="41"/>
      <c r="BI7857" s="41"/>
      <c r="BJ7857" s="41"/>
      <c r="BK7857" s="41"/>
      <c r="BL7857" s="41"/>
      <c r="BM7857" s="41"/>
      <c r="BN7857" s="41"/>
      <c r="BO7857" s="41"/>
      <c r="BP7857" s="108"/>
      <c r="CG7857" s="102"/>
      <c r="CI7857" s="45"/>
    </row>
    <row r="7858" spans="37:87" ht="13" customHeight="1">
      <c r="AK7858" s="114"/>
      <c r="AL7858" s="41"/>
      <c r="AM7858" s="41"/>
      <c r="AN7858" s="41"/>
      <c r="AO7858" s="41"/>
      <c r="AP7858" s="41"/>
      <c r="AQ7858" s="41"/>
      <c r="AR7858" s="41"/>
      <c r="AS7858" s="41"/>
      <c r="AT7858" s="41"/>
      <c r="AU7858" s="41"/>
      <c r="AV7858" s="41"/>
      <c r="AW7858" s="41"/>
      <c r="AX7858" s="41"/>
      <c r="AY7858" s="41"/>
      <c r="AZ7858" s="41"/>
      <c r="BA7858" s="41"/>
      <c r="BB7858" s="41"/>
      <c r="BC7858" s="41"/>
      <c r="BD7858" s="41"/>
      <c r="BE7858" s="41"/>
      <c r="BF7858" s="41"/>
      <c r="BG7858" s="41"/>
      <c r="BH7858" s="41"/>
      <c r="BI7858" s="41"/>
      <c r="BJ7858" s="41"/>
      <c r="BK7858" s="41"/>
      <c r="BL7858" s="41"/>
      <c r="BM7858" s="41"/>
      <c r="BN7858" s="41"/>
      <c r="BO7858" s="41"/>
      <c r="BP7858" s="108"/>
      <c r="CG7858" s="102"/>
      <c r="CI7858" s="45"/>
    </row>
    <row r="7859" spans="37:87" ht="13" customHeight="1">
      <c r="AK7859" s="114"/>
      <c r="AL7859" s="41"/>
      <c r="AM7859" s="41"/>
      <c r="AN7859" s="41"/>
      <c r="AO7859" s="41"/>
      <c r="AP7859" s="41"/>
      <c r="AQ7859" s="41"/>
      <c r="AR7859" s="41"/>
      <c r="AS7859" s="41"/>
      <c r="AT7859" s="41"/>
      <c r="AU7859" s="41"/>
      <c r="AV7859" s="41"/>
      <c r="AW7859" s="41"/>
      <c r="AX7859" s="41"/>
      <c r="AY7859" s="41"/>
      <c r="AZ7859" s="41"/>
      <c r="BA7859" s="41"/>
      <c r="BB7859" s="41"/>
      <c r="BC7859" s="41"/>
      <c r="BD7859" s="41"/>
      <c r="BE7859" s="41"/>
      <c r="BF7859" s="41"/>
      <c r="BG7859" s="41"/>
      <c r="BH7859" s="41"/>
      <c r="BI7859" s="41"/>
      <c r="BJ7859" s="41"/>
      <c r="BK7859" s="41"/>
      <c r="BL7859" s="41"/>
      <c r="BM7859" s="41"/>
      <c r="BN7859" s="41"/>
      <c r="BO7859" s="41"/>
      <c r="BP7859" s="108"/>
      <c r="CG7859" s="102"/>
      <c r="CI7859" s="45"/>
    </row>
    <row r="7860" spans="37:87" ht="13" customHeight="1">
      <c r="AK7860" s="114"/>
      <c r="AL7860" s="41"/>
      <c r="AM7860" s="41"/>
      <c r="AN7860" s="41"/>
      <c r="AO7860" s="41"/>
      <c r="AP7860" s="41"/>
      <c r="AQ7860" s="41"/>
      <c r="AR7860" s="41"/>
      <c r="AS7860" s="41"/>
      <c r="AT7860" s="41"/>
      <c r="AU7860" s="41"/>
      <c r="AV7860" s="41"/>
      <c r="AW7860" s="41"/>
      <c r="AX7860" s="41"/>
      <c r="AY7860" s="41"/>
      <c r="AZ7860" s="41"/>
      <c r="BA7860" s="41"/>
      <c r="BB7860" s="41"/>
      <c r="BC7860" s="41"/>
      <c r="BD7860" s="41"/>
      <c r="BE7860" s="41"/>
      <c r="BF7860" s="41"/>
      <c r="BG7860" s="41"/>
      <c r="BH7860" s="41"/>
      <c r="BI7860" s="41"/>
      <c r="BJ7860" s="41"/>
      <c r="BK7860" s="41"/>
      <c r="BL7860" s="41"/>
      <c r="BM7860" s="41"/>
      <c r="BN7860" s="41"/>
      <c r="BO7860" s="41"/>
      <c r="BP7860" s="108"/>
      <c r="CG7860" s="102"/>
      <c r="CI7860" s="45"/>
    </row>
    <row r="7861" spans="37:87" ht="13" customHeight="1">
      <c r="AK7861" s="114"/>
      <c r="AL7861" s="41"/>
      <c r="AM7861" s="41"/>
      <c r="AN7861" s="41"/>
      <c r="AO7861" s="41"/>
      <c r="AP7861" s="41"/>
      <c r="AQ7861" s="41"/>
      <c r="AR7861" s="41"/>
      <c r="AS7861" s="41"/>
      <c r="AT7861" s="41"/>
      <c r="AU7861" s="41"/>
      <c r="AV7861" s="41"/>
      <c r="AW7861" s="41"/>
      <c r="AX7861" s="41"/>
      <c r="AY7861" s="41"/>
      <c r="AZ7861" s="41"/>
      <c r="BA7861" s="41"/>
      <c r="BB7861" s="41"/>
      <c r="BC7861" s="41"/>
      <c r="BD7861" s="41"/>
      <c r="BE7861" s="41"/>
      <c r="BF7861" s="41"/>
      <c r="BG7861" s="41"/>
      <c r="BH7861" s="41"/>
      <c r="BI7861" s="41"/>
      <c r="BJ7861" s="41"/>
      <c r="BK7861" s="41"/>
      <c r="BL7861" s="41"/>
      <c r="BM7861" s="41"/>
      <c r="BN7861" s="41"/>
      <c r="BO7861" s="41"/>
      <c r="BP7861" s="108"/>
      <c r="CG7861" s="102"/>
      <c r="CI7861" s="45"/>
    </row>
    <row r="7862" spans="37:87" ht="13" customHeight="1">
      <c r="AK7862" s="114"/>
      <c r="AL7862" s="41"/>
      <c r="AM7862" s="41"/>
      <c r="AN7862" s="41"/>
      <c r="AO7862" s="41"/>
      <c r="AP7862" s="41"/>
      <c r="AQ7862" s="41"/>
      <c r="AR7862" s="41"/>
      <c r="AS7862" s="41"/>
      <c r="AT7862" s="41"/>
      <c r="AU7862" s="41"/>
      <c r="AV7862" s="41"/>
      <c r="AW7862" s="41"/>
      <c r="AX7862" s="41"/>
      <c r="AY7862" s="41"/>
      <c r="AZ7862" s="41"/>
      <c r="BA7862" s="41"/>
      <c r="BB7862" s="41"/>
      <c r="BC7862" s="41"/>
      <c r="BD7862" s="41"/>
      <c r="BE7862" s="41"/>
      <c r="BF7862" s="41"/>
      <c r="BG7862" s="41"/>
      <c r="BH7862" s="41"/>
      <c r="BI7862" s="41"/>
      <c r="BJ7862" s="41"/>
      <c r="BK7862" s="41"/>
      <c r="BL7862" s="41"/>
      <c r="BM7862" s="41"/>
      <c r="BN7862" s="41"/>
      <c r="BO7862" s="41"/>
      <c r="BP7862" s="108"/>
      <c r="CG7862" s="102"/>
      <c r="CI7862" s="45"/>
    </row>
    <row r="7863" spans="37:87" ht="13" customHeight="1">
      <c r="AK7863" s="114"/>
      <c r="AL7863" s="41"/>
      <c r="AM7863" s="41"/>
      <c r="AN7863" s="41"/>
      <c r="AO7863" s="41"/>
      <c r="AP7863" s="41"/>
      <c r="AQ7863" s="41"/>
      <c r="AR7863" s="41"/>
      <c r="AS7863" s="41"/>
      <c r="AT7863" s="41"/>
      <c r="AU7863" s="41"/>
      <c r="AV7863" s="41"/>
      <c r="AW7863" s="41"/>
      <c r="AX7863" s="41"/>
      <c r="AY7863" s="41"/>
      <c r="AZ7863" s="41"/>
      <c r="BA7863" s="41"/>
      <c r="BB7863" s="41"/>
      <c r="BC7863" s="41"/>
      <c r="BD7863" s="41"/>
      <c r="BE7863" s="41"/>
      <c r="BF7863" s="41"/>
      <c r="BG7863" s="41"/>
      <c r="BH7863" s="41"/>
      <c r="BI7863" s="41"/>
      <c r="BJ7863" s="41"/>
      <c r="BK7863" s="41"/>
      <c r="BL7863" s="41"/>
      <c r="BM7863" s="41"/>
      <c r="BN7863" s="41"/>
      <c r="BO7863" s="41"/>
      <c r="BP7863" s="108"/>
      <c r="CG7863" s="102"/>
      <c r="CI7863" s="45"/>
    </row>
    <row r="7864" spans="37:87" ht="13" customHeight="1">
      <c r="AK7864" s="114"/>
      <c r="AL7864" s="41"/>
      <c r="AM7864" s="41"/>
      <c r="AN7864" s="41"/>
      <c r="AO7864" s="41"/>
      <c r="AP7864" s="41"/>
      <c r="AQ7864" s="41"/>
      <c r="AR7864" s="41"/>
      <c r="AS7864" s="41"/>
      <c r="AT7864" s="41"/>
      <c r="AU7864" s="41"/>
      <c r="AV7864" s="41"/>
      <c r="AW7864" s="41"/>
      <c r="AX7864" s="41"/>
      <c r="AY7864" s="41"/>
      <c r="AZ7864" s="41"/>
      <c r="BA7864" s="41"/>
      <c r="BB7864" s="41"/>
      <c r="BC7864" s="41"/>
      <c r="BD7864" s="41"/>
      <c r="BE7864" s="41"/>
      <c r="BF7864" s="41"/>
      <c r="BG7864" s="41"/>
      <c r="BH7864" s="41"/>
      <c r="BI7864" s="41"/>
      <c r="BJ7864" s="41"/>
      <c r="BK7864" s="41"/>
      <c r="BL7864" s="41"/>
      <c r="BM7864" s="41"/>
      <c r="BN7864" s="41"/>
      <c r="BO7864" s="41"/>
      <c r="BP7864" s="108"/>
      <c r="CG7864" s="102"/>
      <c r="CI7864" s="45"/>
    </row>
    <row r="7865" spans="37:87" ht="13" customHeight="1">
      <c r="AK7865" s="114"/>
      <c r="AL7865" s="41"/>
      <c r="AM7865" s="41"/>
      <c r="AN7865" s="41"/>
      <c r="AO7865" s="41"/>
      <c r="AP7865" s="41"/>
      <c r="AQ7865" s="41"/>
      <c r="AR7865" s="41"/>
      <c r="AS7865" s="41"/>
      <c r="AT7865" s="41"/>
      <c r="AU7865" s="41"/>
      <c r="AV7865" s="41"/>
      <c r="AW7865" s="41"/>
      <c r="AX7865" s="41"/>
      <c r="AY7865" s="41"/>
      <c r="AZ7865" s="41"/>
      <c r="BA7865" s="41"/>
      <c r="BB7865" s="41"/>
      <c r="BC7865" s="41"/>
      <c r="BD7865" s="41"/>
      <c r="BE7865" s="41"/>
      <c r="BF7865" s="41"/>
      <c r="BG7865" s="41"/>
      <c r="BH7865" s="41"/>
      <c r="BI7865" s="41"/>
      <c r="BJ7865" s="41"/>
      <c r="BK7865" s="41"/>
      <c r="BL7865" s="41"/>
      <c r="BM7865" s="41"/>
      <c r="BN7865" s="41"/>
      <c r="BO7865" s="41"/>
      <c r="BP7865" s="108"/>
      <c r="CG7865" s="102"/>
      <c r="CI7865" s="45"/>
    </row>
    <row r="7866" spans="37:87" ht="13" customHeight="1">
      <c r="AK7866" s="114"/>
      <c r="AL7866" s="41"/>
      <c r="AM7866" s="41"/>
      <c r="AN7866" s="41"/>
      <c r="AO7866" s="41"/>
      <c r="AP7866" s="41"/>
      <c r="AQ7866" s="41"/>
      <c r="AR7866" s="41"/>
      <c r="AS7866" s="41"/>
      <c r="AT7866" s="41"/>
      <c r="AU7866" s="41"/>
      <c r="AV7866" s="41"/>
      <c r="AW7866" s="41"/>
      <c r="AX7866" s="41"/>
      <c r="AY7866" s="41"/>
      <c r="AZ7866" s="41"/>
      <c r="BA7866" s="41"/>
      <c r="BB7866" s="41"/>
      <c r="BC7866" s="41"/>
      <c r="BD7866" s="41"/>
      <c r="BE7866" s="41"/>
      <c r="BF7866" s="41"/>
      <c r="BG7866" s="41"/>
      <c r="BH7866" s="41"/>
      <c r="BI7866" s="41"/>
      <c r="BJ7866" s="41"/>
      <c r="BK7866" s="41"/>
      <c r="BL7866" s="41"/>
      <c r="BM7866" s="41"/>
      <c r="BN7866" s="41"/>
      <c r="BO7866" s="41"/>
      <c r="BP7866" s="108"/>
      <c r="CG7866" s="102"/>
      <c r="CI7866" s="45"/>
    </row>
    <row r="7867" spans="37:87" ht="13" customHeight="1">
      <c r="AK7867" s="114"/>
      <c r="AL7867" s="41"/>
      <c r="AM7867" s="41"/>
      <c r="AN7867" s="41"/>
      <c r="AO7867" s="41"/>
      <c r="AP7867" s="41"/>
      <c r="AQ7867" s="41"/>
      <c r="AR7867" s="41"/>
      <c r="AS7867" s="41"/>
      <c r="AT7867" s="41"/>
      <c r="AU7867" s="41"/>
      <c r="AV7867" s="41"/>
      <c r="AW7867" s="41"/>
      <c r="AX7867" s="41"/>
      <c r="AY7867" s="41"/>
      <c r="AZ7867" s="41"/>
      <c r="BA7867" s="41"/>
      <c r="BB7867" s="41"/>
      <c r="BC7867" s="41"/>
      <c r="BD7867" s="41"/>
      <c r="BE7867" s="41"/>
      <c r="BF7867" s="41"/>
      <c r="BG7867" s="41"/>
      <c r="BH7867" s="41"/>
      <c r="BI7867" s="41"/>
      <c r="BJ7867" s="41"/>
      <c r="BK7867" s="41"/>
      <c r="BL7867" s="41"/>
      <c r="BM7867" s="41"/>
      <c r="BN7867" s="41"/>
      <c r="BO7867" s="41"/>
      <c r="BP7867" s="108"/>
      <c r="CG7867" s="102"/>
      <c r="CI7867" s="45"/>
    </row>
    <row r="7868" spans="37:87" ht="13" customHeight="1">
      <c r="AK7868" s="114"/>
      <c r="AL7868" s="41"/>
      <c r="AM7868" s="41"/>
      <c r="AN7868" s="41"/>
      <c r="AO7868" s="41"/>
      <c r="AP7868" s="41"/>
      <c r="AQ7868" s="41"/>
      <c r="AR7868" s="41"/>
      <c r="AS7868" s="41"/>
      <c r="AT7868" s="41"/>
      <c r="AU7868" s="41"/>
      <c r="AV7868" s="41"/>
      <c r="AW7868" s="41"/>
      <c r="AX7868" s="41"/>
      <c r="AY7868" s="41"/>
      <c r="AZ7868" s="41"/>
      <c r="BA7868" s="41"/>
      <c r="BB7868" s="41"/>
      <c r="BC7868" s="41"/>
      <c r="BD7868" s="41"/>
      <c r="BE7868" s="41"/>
      <c r="BF7868" s="41"/>
      <c r="BG7868" s="41"/>
      <c r="BH7868" s="41"/>
      <c r="BI7868" s="41"/>
      <c r="BJ7868" s="41"/>
      <c r="BK7868" s="41"/>
      <c r="BL7868" s="41"/>
      <c r="BM7868" s="41"/>
      <c r="BN7868" s="41"/>
      <c r="BO7868" s="41"/>
      <c r="BP7868" s="108"/>
      <c r="CG7868" s="102"/>
      <c r="CI7868" s="45"/>
    </row>
    <row r="7869" spans="37:87" ht="13" customHeight="1">
      <c r="AK7869" s="114"/>
      <c r="AL7869" s="41"/>
      <c r="AM7869" s="41"/>
      <c r="AN7869" s="41"/>
      <c r="AO7869" s="41"/>
      <c r="AP7869" s="41"/>
      <c r="AQ7869" s="41"/>
      <c r="AR7869" s="41"/>
      <c r="AS7869" s="41"/>
      <c r="AT7869" s="41"/>
      <c r="AU7869" s="41"/>
      <c r="AV7869" s="41"/>
      <c r="AW7869" s="41"/>
      <c r="AX7869" s="41"/>
      <c r="AY7869" s="41"/>
      <c r="AZ7869" s="41"/>
      <c r="BA7869" s="41"/>
      <c r="BB7869" s="41"/>
      <c r="BC7869" s="41"/>
      <c r="BD7869" s="41"/>
      <c r="BE7869" s="41"/>
      <c r="BF7869" s="41"/>
      <c r="BG7869" s="41"/>
      <c r="BH7869" s="41"/>
      <c r="BI7869" s="41"/>
      <c r="BJ7869" s="41"/>
      <c r="BK7869" s="41"/>
      <c r="BL7869" s="41"/>
      <c r="BM7869" s="41"/>
      <c r="BN7869" s="41"/>
      <c r="BO7869" s="41"/>
      <c r="BP7869" s="108"/>
      <c r="CG7869" s="102"/>
      <c r="CI7869" s="45"/>
    </row>
    <row r="7870" spans="37:87" ht="13" customHeight="1">
      <c r="AK7870" s="114"/>
      <c r="AL7870" s="41"/>
      <c r="AM7870" s="41"/>
      <c r="AN7870" s="41"/>
      <c r="AO7870" s="41"/>
      <c r="AP7870" s="41"/>
      <c r="AQ7870" s="41"/>
      <c r="AR7870" s="41"/>
      <c r="AS7870" s="41"/>
      <c r="AT7870" s="41"/>
      <c r="AU7870" s="41"/>
      <c r="AV7870" s="41"/>
      <c r="AW7870" s="41"/>
      <c r="AX7870" s="41"/>
      <c r="AY7870" s="41"/>
      <c r="AZ7870" s="41"/>
      <c r="BA7870" s="41"/>
      <c r="BB7870" s="41"/>
      <c r="BC7870" s="41"/>
      <c r="BD7870" s="41"/>
      <c r="BE7870" s="41"/>
      <c r="BF7870" s="41"/>
      <c r="BG7870" s="41"/>
      <c r="BH7870" s="41"/>
      <c r="BI7870" s="41"/>
      <c r="BJ7870" s="41"/>
      <c r="BK7870" s="41"/>
      <c r="BL7870" s="41"/>
      <c r="BM7870" s="41"/>
      <c r="BN7870" s="41"/>
      <c r="BO7870" s="41"/>
      <c r="BP7870" s="108"/>
      <c r="CG7870" s="102"/>
      <c r="CI7870" s="45"/>
    </row>
    <row r="7871" spans="37:87" ht="13" customHeight="1">
      <c r="AK7871" s="114"/>
      <c r="AL7871" s="41"/>
      <c r="AM7871" s="41"/>
      <c r="AN7871" s="41"/>
      <c r="AO7871" s="41"/>
      <c r="AP7871" s="41"/>
      <c r="AQ7871" s="41"/>
      <c r="AR7871" s="41"/>
      <c r="AS7871" s="41"/>
      <c r="AT7871" s="41"/>
      <c r="AU7871" s="41"/>
      <c r="AV7871" s="41"/>
      <c r="AW7871" s="41"/>
      <c r="AX7871" s="41"/>
      <c r="AY7871" s="41"/>
      <c r="AZ7871" s="41"/>
      <c r="BA7871" s="41"/>
      <c r="BB7871" s="41"/>
      <c r="BC7871" s="41"/>
      <c r="BD7871" s="41"/>
      <c r="BE7871" s="41"/>
      <c r="BF7871" s="41"/>
      <c r="BG7871" s="41"/>
      <c r="BH7871" s="41"/>
      <c r="BI7871" s="41"/>
      <c r="BJ7871" s="41"/>
      <c r="BK7871" s="41"/>
      <c r="BL7871" s="41"/>
      <c r="BM7871" s="41"/>
      <c r="BN7871" s="41"/>
      <c r="BO7871" s="41"/>
      <c r="BP7871" s="108"/>
      <c r="CG7871" s="102"/>
      <c r="CI7871" s="45"/>
    </row>
    <row r="7872" spans="37:87" ht="13" customHeight="1">
      <c r="AK7872" s="114"/>
      <c r="AL7872" s="41"/>
      <c r="AM7872" s="41"/>
      <c r="AN7872" s="41"/>
      <c r="AO7872" s="41"/>
      <c r="AP7872" s="41"/>
      <c r="AQ7872" s="41"/>
      <c r="AR7872" s="41"/>
      <c r="AS7872" s="41"/>
      <c r="AT7872" s="41"/>
      <c r="AU7872" s="41"/>
      <c r="AV7872" s="41"/>
      <c r="AW7872" s="41"/>
      <c r="AX7872" s="41"/>
      <c r="AY7872" s="41"/>
      <c r="AZ7872" s="41"/>
      <c r="BA7872" s="41"/>
      <c r="BB7872" s="41"/>
      <c r="BC7872" s="41"/>
      <c r="BD7872" s="41"/>
      <c r="BE7872" s="41"/>
      <c r="BF7872" s="41"/>
      <c r="BG7872" s="41"/>
      <c r="BH7872" s="41"/>
      <c r="BI7872" s="41"/>
      <c r="BJ7872" s="41"/>
      <c r="BK7872" s="41"/>
      <c r="BL7872" s="41"/>
      <c r="BM7872" s="41"/>
      <c r="BN7872" s="41"/>
      <c r="BO7872" s="41"/>
      <c r="BP7872" s="108"/>
      <c r="CG7872" s="102"/>
      <c r="CI7872" s="45"/>
    </row>
    <row r="7873" spans="37:87" ht="13" customHeight="1">
      <c r="AK7873" s="114"/>
      <c r="AL7873" s="41"/>
      <c r="AM7873" s="41"/>
      <c r="AN7873" s="41"/>
      <c r="AO7873" s="41"/>
      <c r="AP7873" s="41"/>
      <c r="AQ7873" s="41"/>
      <c r="AR7873" s="41"/>
      <c r="AS7873" s="41"/>
      <c r="AT7873" s="41"/>
      <c r="AU7873" s="41"/>
      <c r="AV7873" s="41"/>
      <c r="AW7873" s="41"/>
      <c r="AX7873" s="41"/>
      <c r="AY7873" s="41"/>
      <c r="AZ7873" s="41"/>
      <c r="BA7873" s="41"/>
      <c r="BB7873" s="41"/>
      <c r="BC7873" s="41"/>
      <c r="BD7873" s="41"/>
      <c r="BE7873" s="41"/>
      <c r="BF7873" s="41"/>
      <c r="BG7873" s="41"/>
      <c r="BH7873" s="41"/>
      <c r="BI7873" s="41"/>
      <c r="BJ7873" s="41"/>
      <c r="BK7873" s="41"/>
      <c r="BL7873" s="41"/>
      <c r="BM7873" s="41"/>
      <c r="BN7873" s="41"/>
      <c r="BO7873" s="41"/>
      <c r="BP7873" s="108"/>
      <c r="CG7873" s="102"/>
      <c r="CI7873" s="45"/>
    </row>
    <row r="7874" spans="37:87" ht="13" customHeight="1">
      <c r="AK7874" s="114"/>
      <c r="AL7874" s="41"/>
      <c r="AM7874" s="41"/>
      <c r="AN7874" s="41"/>
      <c r="AO7874" s="41"/>
      <c r="AP7874" s="41"/>
      <c r="AQ7874" s="41"/>
      <c r="AR7874" s="41"/>
      <c r="AS7874" s="41"/>
      <c r="AT7874" s="41"/>
      <c r="AU7874" s="41"/>
      <c r="AV7874" s="41"/>
      <c r="AW7874" s="41"/>
      <c r="AX7874" s="41"/>
      <c r="AY7874" s="41"/>
      <c r="AZ7874" s="41"/>
      <c r="BA7874" s="41"/>
      <c r="BB7874" s="41"/>
      <c r="BC7874" s="41"/>
      <c r="BD7874" s="41"/>
      <c r="BE7874" s="41"/>
      <c r="BF7874" s="41"/>
      <c r="BG7874" s="41"/>
      <c r="BH7874" s="41"/>
      <c r="BI7874" s="41"/>
      <c r="BJ7874" s="41"/>
      <c r="BK7874" s="41"/>
      <c r="BL7874" s="41"/>
      <c r="BM7874" s="41"/>
      <c r="BN7874" s="41"/>
      <c r="BO7874" s="41"/>
      <c r="BP7874" s="108"/>
      <c r="CG7874" s="102"/>
      <c r="CI7874" s="45"/>
    </row>
    <row r="7875" spans="37:87" ht="13" customHeight="1">
      <c r="AK7875" s="114"/>
      <c r="AL7875" s="41"/>
      <c r="AM7875" s="41"/>
      <c r="AN7875" s="41"/>
      <c r="AO7875" s="41"/>
      <c r="AP7875" s="41"/>
      <c r="AQ7875" s="41"/>
      <c r="AR7875" s="41"/>
      <c r="AS7875" s="41"/>
      <c r="AT7875" s="41"/>
      <c r="AU7875" s="41"/>
      <c r="AV7875" s="41"/>
      <c r="AW7875" s="41"/>
      <c r="AX7875" s="41"/>
      <c r="AY7875" s="41"/>
      <c r="AZ7875" s="41"/>
      <c r="BA7875" s="41"/>
      <c r="BB7875" s="41"/>
      <c r="BC7875" s="41"/>
      <c r="BD7875" s="41"/>
      <c r="BE7875" s="41"/>
      <c r="BF7875" s="41"/>
      <c r="BG7875" s="41"/>
      <c r="BH7875" s="41"/>
      <c r="BI7875" s="41"/>
      <c r="BJ7875" s="41"/>
      <c r="BK7875" s="41"/>
      <c r="BL7875" s="41"/>
      <c r="BM7875" s="41"/>
      <c r="BN7875" s="41"/>
      <c r="BO7875" s="41"/>
      <c r="BP7875" s="108"/>
      <c r="CG7875" s="102"/>
      <c r="CI7875" s="45"/>
    </row>
    <row r="7876" spans="37:87" ht="13" customHeight="1">
      <c r="AK7876" s="114"/>
      <c r="AL7876" s="41"/>
      <c r="AM7876" s="41"/>
      <c r="AN7876" s="41"/>
      <c r="AO7876" s="41"/>
      <c r="AP7876" s="41"/>
      <c r="AQ7876" s="41"/>
      <c r="AR7876" s="41"/>
      <c r="AS7876" s="41"/>
      <c r="AT7876" s="41"/>
      <c r="AU7876" s="41"/>
      <c r="AV7876" s="41"/>
      <c r="AW7876" s="41"/>
      <c r="AX7876" s="41"/>
      <c r="AY7876" s="41"/>
      <c r="AZ7876" s="41"/>
      <c r="BA7876" s="41"/>
      <c r="BB7876" s="41"/>
      <c r="BC7876" s="41"/>
      <c r="BD7876" s="41"/>
      <c r="BE7876" s="41"/>
      <c r="BF7876" s="41"/>
      <c r="BG7876" s="41"/>
      <c r="BH7876" s="41"/>
      <c r="BI7876" s="41"/>
      <c r="BJ7876" s="41"/>
      <c r="BK7876" s="41"/>
      <c r="BL7876" s="41"/>
      <c r="BM7876" s="41"/>
      <c r="BN7876" s="41"/>
      <c r="BO7876" s="41"/>
      <c r="BP7876" s="108"/>
      <c r="CG7876" s="102"/>
      <c r="CI7876" s="45"/>
    </row>
    <row r="7877" spans="37:87" ht="13" customHeight="1">
      <c r="AK7877" s="114"/>
      <c r="AL7877" s="41"/>
      <c r="AM7877" s="41"/>
      <c r="AN7877" s="41"/>
      <c r="AO7877" s="41"/>
      <c r="AP7877" s="41"/>
      <c r="AQ7877" s="41"/>
      <c r="AR7877" s="41"/>
      <c r="AS7877" s="41"/>
      <c r="AT7877" s="41"/>
      <c r="AU7877" s="41"/>
      <c r="AV7877" s="41"/>
      <c r="AW7877" s="41"/>
      <c r="AX7877" s="41"/>
      <c r="AY7877" s="41"/>
      <c r="AZ7877" s="41"/>
      <c r="BA7877" s="41"/>
      <c r="BB7877" s="41"/>
      <c r="BC7877" s="41"/>
      <c r="BD7877" s="41"/>
      <c r="BE7877" s="41"/>
      <c r="BF7877" s="41"/>
      <c r="BG7877" s="41"/>
      <c r="BH7877" s="41"/>
      <c r="BI7877" s="41"/>
      <c r="BJ7877" s="41"/>
      <c r="BK7877" s="41"/>
      <c r="BL7877" s="41"/>
      <c r="BM7877" s="41"/>
      <c r="BN7877" s="41"/>
      <c r="BO7877" s="41"/>
      <c r="BP7877" s="108"/>
      <c r="CG7877" s="102"/>
      <c r="CI7877" s="45"/>
    </row>
    <row r="7878" spans="37:87" ht="13" customHeight="1">
      <c r="AK7878" s="114"/>
      <c r="AL7878" s="41"/>
      <c r="AM7878" s="41"/>
      <c r="AN7878" s="41"/>
      <c r="AO7878" s="41"/>
      <c r="AP7878" s="41"/>
      <c r="AQ7878" s="41"/>
      <c r="AR7878" s="41"/>
      <c r="AS7878" s="41"/>
      <c r="AT7878" s="41"/>
      <c r="AU7878" s="41"/>
      <c r="AV7878" s="41"/>
      <c r="AW7878" s="41"/>
      <c r="AX7878" s="41"/>
      <c r="AY7878" s="41"/>
      <c r="AZ7878" s="41"/>
      <c r="BA7878" s="41"/>
      <c r="BB7878" s="41"/>
      <c r="BC7878" s="41"/>
      <c r="BD7878" s="41"/>
      <c r="BE7878" s="41"/>
      <c r="BF7878" s="41"/>
      <c r="BG7878" s="41"/>
      <c r="BH7878" s="41"/>
      <c r="BI7878" s="41"/>
      <c r="BJ7878" s="41"/>
      <c r="BK7878" s="41"/>
      <c r="BL7878" s="41"/>
      <c r="BM7878" s="41"/>
      <c r="BN7878" s="41"/>
      <c r="BO7878" s="41"/>
      <c r="BP7878" s="108"/>
      <c r="CG7878" s="102"/>
      <c r="CI7878" s="45"/>
    </row>
    <row r="7879" spans="37:87" ht="13" customHeight="1">
      <c r="AK7879" s="114"/>
      <c r="AL7879" s="41"/>
      <c r="AM7879" s="41"/>
      <c r="AN7879" s="41"/>
      <c r="AO7879" s="41"/>
      <c r="AP7879" s="41"/>
      <c r="AQ7879" s="41"/>
      <c r="AR7879" s="41"/>
      <c r="AS7879" s="41"/>
      <c r="AT7879" s="41"/>
      <c r="AU7879" s="41"/>
      <c r="AV7879" s="41"/>
      <c r="AW7879" s="41"/>
      <c r="AX7879" s="41"/>
      <c r="AY7879" s="41"/>
      <c r="AZ7879" s="41"/>
      <c r="BA7879" s="41"/>
      <c r="BB7879" s="41"/>
      <c r="BC7879" s="41"/>
      <c r="BD7879" s="41"/>
      <c r="BE7879" s="41"/>
      <c r="BF7879" s="41"/>
      <c r="BG7879" s="41"/>
      <c r="BH7879" s="41"/>
      <c r="BI7879" s="41"/>
      <c r="BJ7879" s="41"/>
      <c r="BK7879" s="41"/>
      <c r="BL7879" s="41"/>
      <c r="BM7879" s="41"/>
      <c r="BN7879" s="41"/>
      <c r="BO7879" s="41"/>
      <c r="BP7879" s="108"/>
      <c r="CG7879" s="102"/>
      <c r="CI7879" s="45"/>
    </row>
    <row r="7880" spans="37:87" ht="13" customHeight="1">
      <c r="AK7880" s="114"/>
      <c r="AL7880" s="41"/>
      <c r="AM7880" s="41"/>
      <c r="AN7880" s="41"/>
      <c r="AO7880" s="41"/>
      <c r="AP7880" s="41"/>
      <c r="AQ7880" s="41"/>
      <c r="AR7880" s="41"/>
      <c r="AS7880" s="41"/>
      <c r="AT7880" s="41"/>
      <c r="AU7880" s="41"/>
      <c r="AV7880" s="41"/>
      <c r="AW7880" s="41"/>
      <c r="AX7880" s="41"/>
      <c r="AY7880" s="41"/>
      <c r="AZ7880" s="41"/>
      <c r="BA7880" s="41"/>
      <c r="BB7880" s="41"/>
      <c r="BC7880" s="41"/>
      <c r="BD7880" s="41"/>
      <c r="BE7880" s="41"/>
      <c r="BF7880" s="41"/>
      <c r="BG7880" s="41"/>
      <c r="BH7880" s="41"/>
      <c r="BI7880" s="41"/>
      <c r="BJ7880" s="41"/>
      <c r="BK7880" s="41"/>
      <c r="BL7880" s="41"/>
      <c r="BM7880" s="41"/>
      <c r="BN7880" s="41"/>
      <c r="BO7880" s="41"/>
      <c r="BP7880" s="108"/>
      <c r="CG7880" s="102"/>
      <c r="CI7880" s="45"/>
    </row>
    <row r="7881" spans="37:87" ht="13" customHeight="1">
      <c r="AK7881" s="114"/>
      <c r="AL7881" s="41"/>
      <c r="AM7881" s="41"/>
      <c r="AN7881" s="41"/>
      <c r="AO7881" s="41"/>
      <c r="AP7881" s="41"/>
      <c r="AQ7881" s="41"/>
      <c r="AR7881" s="41"/>
      <c r="AS7881" s="41"/>
      <c r="AT7881" s="41"/>
      <c r="AU7881" s="41"/>
      <c r="AV7881" s="41"/>
      <c r="AW7881" s="41"/>
      <c r="AX7881" s="41"/>
      <c r="AY7881" s="41"/>
      <c r="AZ7881" s="41"/>
      <c r="BA7881" s="41"/>
      <c r="BB7881" s="41"/>
      <c r="BC7881" s="41"/>
      <c r="BD7881" s="41"/>
      <c r="BE7881" s="41"/>
      <c r="BF7881" s="41"/>
      <c r="BG7881" s="41"/>
      <c r="BH7881" s="41"/>
      <c r="BI7881" s="41"/>
      <c r="BJ7881" s="41"/>
      <c r="BK7881" s="41"/>
      <c r="BL7881" s="41"/>
      <c r="BM7881" s="41"/>
      <c r="BN7881" s="41"/>
      <c r="BO7881" s="41"/>
      <c r="BP7881" s="108"/>
      <c r="CG7881" s="102"/>
      <c r="CI7881" s="45"/>
    </row>
    <row r="7882" spans="37:87" ht="13" customHeight="1">
      <c r="AK7882" s="114"/>
      <c r="AL7882" s="41"/>
      <c r="AM7882" s="41"/>
      <c r="AN7882" s="41"/>
      <c r="AO7882" s="41"/>
      <c r="AP7882" s="41"/>
      <c r="AQ7882" s="41"/>
      <c r="AR7882" s="41"/>
      <c r="AS7882" s="41"/>
      <c r="AT7882" s="41"/>
      <c r="AU7882" s="41"/>
      <c r="AV7882" s="41"/>
      <c r="AW7882" s="41"/>
      <c r="AX7882" s="41"/>
      <c r="AY7882" s="41"/>
      <c r="AZ7882" s="41"/>
      <c r="BA7882" s="41"/>
      <c r="BB7882" s="41"/>
      <c r="BC7882" s="41"/>
      <c r="BD7882" s="41"/>
      <c r="BE7882" s="41"/>
      <c r="BF7882" s="41"/>
      <c r="BG7882" s="41"/>
      <c r="BH7882" s="41"/>
      <c r="BI7882" s="41"/>
      <c r="BJ7882" s="41"/>
      <c r="BK7882" s="41"/>
      <c r="BL7882" s="41"/>
      <c r="BM7882" s="41"/>
      <c r="BN7882" s="41"/>
      <c r="BO7882" s="41"/>
      <c r="BP7882" s="108"/>
      <c r="CG7882" s="102"/>
      <c r="CI7882" s="45"/>
    </row>
    <row r="7883" spans="37:87" ht="13" customHeight="1">
      <c r="AK7883" s="114"/>
      <c r="AL7883" s="41"/>
      <c r="AM7883" s="41"/>
      <c r="AN7883" s="41"/>
      <c r="AO7883" s="41"/>
      <c r="AP7883" s="41"/>
      <c r="AQ7883" s="41"/>
      <c r="AR7883" s="41"/>
      <c r="AS7883" s="41"/>
      <c r="AT7883" s="41"/>
      <c r="AU7883" s="41"/>
      <c r="AV7883" s="41"/>
      <c r="AW7883" s="41"/>
      <c r="AX7883" s="41"/>
      <c r="AY7883" s="41"/>
      <c r="AZ7883" s="41"/>
      <c r="BA7883" s="41"/>
      <c r="BB7883" s="41"/>
      <c r="BC7883" s="41"/>
      <c r="BD7883" s="41"/>
      <c r="BE7883" s="41"/>
      <c r="BF7883" s="41"/>
      <c r="BG7883" s="41"/>
      <c r="BH7883" s="41"/>
      <c r="BI7883" s="41"/>
      <c r="BJ7883" s="41"/>
      <c r="BK7883" s="41"/>
      <c r="BL7883" s="41"/>
      <c r="BM7883" s="41"/>
      <c r="BN7883" s="41"/>
      <c r="BO7883" s="41"/>
      <c r="BP7883" s="108"/>
      <c r="CG7883" s="102"/>
      <c r="CI7883" s="45"/>
    </row>
    <row r="7884" spans="37:87" ht="13" customHeight="1">
      <c r="AK7884" s="114"/>
      <c r="AL7884" s="41"/>
      <c r="AM7884" s="41"/>
      <c r="AN7884" s="41"/>
      <c r="AO7884" s="41"/>
      <c r="AP7884" s="41"/>
      <c r="AQ7884" s="41"/>
      <c r="AR7884" s="41"/>
      <c r="AS7884" s="41"/>
      <c r="AT7884" s="41"/>
      <c r="AU7884" s="41"/>
      <c r="AV7884" s="41"/>
      <c r="AW7884" s="41"/>
      <c r="AX7884" s="41"/>
      <c r="AY7884" s="41"/>
      <c r="AZ7884" s="41"/>
      <c r="BA7884" s="41"/>
      <c r="BB7884" s="41"/>
      <c r="BC7884" s="41"/>
      <c r="BD7884" s="41"/>
      <c r="BE7884" s="41"/>
      <c r="BF7884" s="41"/>
      <c r="BG7884" s="41"/>
      <c r="BH7884" s="41"/>
      <c r="BI7884" s="41"/>
      <c r="BJ7884" s="41"/>
      <c r="BK7884" s="41"/>
      <c r="BL7884" s="41"/>
      <c r="BM7884" s="41"/>
      <c r="BN7884" s="41"/>
      <c r="BO7884" s="41"/>
      <c r="BP7884" s="108"/>
      <c r="CG7884" s="102"/>
      <c r="CI7884" s="45"/>
    </row>
    <row r="7885" spans="37:87" ht="13" customHeight="1">
      <c r="AK7885" s="114"/>
      <c r="AL7885" s="41"/>
      <c r="AM7885" s="41"/>
      <c r="AN7885" s="41"/>
      <c r="AO7885" s="41"/>
      <c r="AP7885" s="41"/>
      <c r="AQ7885" s="41"/>
      <c r="AR7885" s="41"/>
      <c r="AS7885" s="41"/>
      <c r="AT7885" s="41"/>
      <c r="AU7885" s="41"/>
      <c r="AV7885" s="41"/>
      <c r="AW7885" s="41"/>
      <c r="AX7885" s="41"/>
      <c r="AY7885" s="41"/>
      <c r="AZ7885" s="41"/>
      <c r="BA7885" s="41"/>
      <c r="BB7885" s="41"/>
      <c r="BC7885" s="41"/>
      <c r="BD7885" s="41"/>
      <c r="BE7885" s="41"/>
      <c r="BF7885" s="41"/>
      <c r="BG7885" s="41"/>
      <c r="BH7885" s="41"/>
      <c r="BI7885" s="41"/>
      <c r="BJ7885" s="41"/>
      <c r="BK7885" s="41"/>
      <c r="BL7885" s="41"/>
      <c r="BM7885" s="41"/>
      <c r="BN7885" s="41"/>
      <c r="BO7885" s="41"/>
      <c r="BP7885" s="108"/>
      <c r="CG7885" s="102"/>
      <c r="CI7885" s="45"/>
    </row>
    <row r="7886" spans="37:87" ht="13" customHeight="1">
      <c r="AK7886" s="114"/>
      <c r="AL7886" s="41"/>
      <c r="AM7886" s="41"/>
      <c r="AN7886" s="41"/>
      <c r="AO7886" s="41"/>
      <c r="AP7886" s="41"/>
      <c r="AQ7886" s="41"/>
      <c r="AR7886" s="41"/>
      <c r="AS7886" s="41"/>
      <c r="AT7886" s="41"/>
      <c r="AU7886" s="41"/>
      <c r="AV7886" s="41"/>
      <c r="AW7886" s="41"/>
      <c r="AX7886" s="41"/>
      <c r="AY7886" s="41"/>
      <c r="AZ7886" s="41"/>
      <c r="BA7886" s="41"/>
      <c r="BB7886" s="41"/>
      <c r="BC7886" s="41"/>
      <c r="BD7886" s="41"/>
      <c r="BE7886" s="41"/>
      <c r="BF7886" s="41"/>
      <c r="BG7886" s="41"/>
      <c r="BH7886" s="41"/>
      <c r="BI7886" s="41"/>
      <c r="BJ7886" s="41"/>
      <c r="BK7886" s="41"/>
      <c r="BL7886" s="41"/>
      <c r="BM7886" s="41"/>
      <c r="BN7886" s="41"/>
      <c r="BO7886" s="41"/>
      <c r="BP7886" s="108"/>
      <c r="CG7886" s="102"/>
      <c r="CI7886" s="45"/>
    </row>
    <row r="7887" spans="37:87" ht="13" customHeight="1">
      <c r="AK7887" s="114"/>
      <c r="AL7887" s="41"/>
      <c r="AM7887" s="41"/>
      <c r="AN7887" s="41"/>
      <c r="AO7887" s="41"/>
      <c r="AP7887" s="41"/>
      <c r="AQ7887" s="41"/>
      <c r="AR7887" s="41"/>
      <c r="AS7887" s="41"/>
      <c r="AT7887" s="41"/>
      <c r="AU7887" s="41"/>
      <c r="AV7887" s="41"/>
      <c r="AW7887" s="41"/>
      <c r="AX7887" s="41"/>
      <c r="AY7887" s="41"/>
      <c r="AZ7887" s="41"/>
      <c r="BA7887" s="41"/>
      <c r="BB7887" s="41"/>
      <c r="BC7887" s="41"/>
      <c r="BD7887" s="41"/>
      <c r="BE7887" s="41"/>
      <c r="BF7887" s="41"/>
      <c r="BG7887" s="41"/>
      <c r="BH7887" s="41"/>
      <c r="BI7887" s="41"/>
      <c r="BJ7887" s="41"/>
      <c r="BK7887" s="41"/>
      <c r="BL7887" s="41"/>
      <c r="BM7887" s="41"/>
      <c r="BN7887" s="41"/>
      <c r="BO7887" s="41"/>
      <c r="BP7887" s="108"/>
      <c r="CG7887" s="102"/>
      <c r="CI7887" s="45"/>
    </row>
    <row r="7888" spans="37:87" ht="13" customHeight="1">
      <c r="AK7888" s="114"/>
      <c r="AL7888" s="41"/>
      <c r="AM7888" s="41"/>
      <c r="AN7888" s="41"/>
      <c r="AO7888" s="41"/>
      <c r="AP7888" s="41"/>
      <c r="AQ7888" s="41"/>
      <c r="AR7888" s="41"/>
      <c r="AS7888" s="41"/>
      <c r="AT7888" s="41"/>
      <c r="AU7888" s="41"/>
      <c r="AV7888" s="41"/>
      <c r="AW7888" s="41"/>
      <c r="AX7888" s="41"/>
      <c r="AY7888" s="41"/>
      <c r="AZ7888" s="41"/>
      <c r="BA7888" s="41"/>
      <c r="BB7888" s="41"/>
      <c r="BC7888" s="41"/>
      <c r="BD7888" s="41"/>
      <c r="BE7888" s="41"/>
      <c r="BF7888" s="41"/>
      <c r="BG7888" s="41"/>
      <c r="BH7888" s="41"/>
      <c r="BI7888" s="41"/>
      <c r="BJ7888" s="41"/>
      <c r="BK7888" s="41"/>
      <c r="BL7888" s="41"/>
      <c r="BM7888" s="41"/>
      <c r="BN7888" s="41"/>
      <c r="BO7888" s="41"/>
      <c r="BP7888" s="108"/>
      <c r="CG7888" s="102"/>
      <c r="CI7888" s="45"/>
    </row>
    <row r="7889" spans="37:87" ht="13" customHeight="1">
      <c r="AK7889" s="114"/>
      <c r="AL7889" s="41"/>
      <c r="AM7889" s="41"/>
      <c r="AN7889" s="41"/>
      <c r="AO7889" s="41"/>
      <c r="AP7889" s="41"/>
      <c r="AQ7889" s="41"/>
      <c r="AR7889" s="41"/>
      <c r="AS7889" s="41"/>
      <c r="AT7889" s="41"/>
      <c r="AU7889" s="41"/>
      <c r="AV7889" s="41"/>
      <c r="AW7889" s="41"/>
      <c r="AX7889" s="41"/>
      <c r="AY7889" s="41"/>
      <c r="AZ7889" s="41"/>
      <c r="BA7889" s="41"/>
      <c r="BB7889" s="41"/>
      <c r="BC7889" s="41"/>
      <c r="BD7889" s="41"/>
      <c r="BE7889" s="41"/>
      <c r="BF7889" s="41"/>
      <c r="BG7889" s="41"/>
      <c r="BH7889" s="41"/>
      <c r="BI7889" s="41"/>
      <c r="BJ7889" s="41"/>
      <c r="BK7889" s="41"/>
      <c r="BL7889" s="41"/>
      <c r="BM7889" s="41"/>
      <c r="BN7889" s="41"/>
      <c r="BO7889" s="41"/>
      <c r="BP7889" s="108"/>
      <c r="CG7889" s="102"/>
      <c r="CI7889" s="45"/>
    </row>
    <row r="7890" spans="37:87" ht="13" customHeight="1">
      <c r="AK7890" s="114"/>
      <c r="AL7890" s="41"/>
      <c r="AM7890" s="41"/>
      <c r="AN7890" s="41"/>
      <c r="AO7890" s="41"/>
      <c r="AP7890" s="41"/>
      <c r="AQ7890" s="41"/>
      <c r="AR7890" s="41"/>
      <c r="AS7890" s="41"/>
      <c r="AT7890" s="41"/>
      <c r="AU7890" s="41"/>
      <c r="AV7890" s="41"/>
      <c r="AW7890" s="41"/>
      <c r="AX7890" s="41"/>
      <c r="AY7890" s="41"/>
      <c r="AZ7890" s="41"/>
      <c r="BA7890" s="41"/>
      <c r="BB7890" s="41"/>
      <c r="BC7890" s="41"/>
      <c r="BD7890" s="41"/>
      <c r="BE7890" s="41"/>
      <c r="BF7890" s="41"/>
      <c r="BG7890" s="41"/>
      <c r="BH7890" s="41"/>
      <c r="BI7890" s="41"/>
      <c r="BJ7890" s="41"/>
      <c r="BK7890" s="41"/>
      <c r="BL7890" s="41"/>
      <c r="BM7890" s="41"/>
      <c r="BN7890" s="41"/>
      <c r="BO7890" s="41"/>
      <c r="BP7890" s="108"/>
      <c r="CG7890" s="102"/>
      <c r="CI7890" s="45"/>
    </row>
    <row r="7891" spans="37:87" ht="13" customHeight="1">
      <c r="AK7891" s="114"/>
      <c r="AL7891" s="41"/>
      <c r="AM7891" s="41"/>
      <c r="AN7891" s="41"/>
      <c r="AO7891" s="41"/>
      <c r="AP7891" s="41"/>
      <c r="AQ7891" s="41"/>
      <c r="AR7891" s="41"/>
      <c r="AS7891" s="41"/>
      <c r="AT7891" s="41"/>
      <c r="AU7891" s="41"/>
      <c r="AV7891" s="41"/>
      <c r="AW7891" s="41"/>
      <c r="AX7891" s="41"/>
      <c r="AY7891" s="41"/>
      <c r="AZ7891" s="41"/>
      <c r="BA7891" s="41"/>
      <c r="BB7891" s="41"/>
      <c r="BC7891" s="41"/>
      <c r="BD7891" s="41"/>
      <c r="BE7891" s="41"/>
      <c r="BF7891" s="41"/>
      <c r="BG7891" s="41"/>
      <c r="BH7891" s="41"/>
      <c r="BI7891" s="41"/>
      <c r="BJ7891" s="41"/>
      <c r="BK7891" s="41"/>
      <c r="BL7891" s="41"/>
      <c r="BM7891" s="41"/>
      <c r="BN7891" s="41"/>
      <c r="BO7891" s="41"/>
      <c r="BP7891" s="108"/>
      <c r="CG7891" s="102"/>
      <c r="CI7891" s="45"/>
    </row>
    <row r="7892" spans="37:87" ht="13" customHeight="1">
      <c r="AK7892" s="114"/>
      <c r="AL7892" s="41"/>
      <c r="AM7892" s="41"/>
      <c r="AN7892" s="41"/>
      <c r="AO7892" s="41"/>
      <c r="AP7892" s="41"/>
      <c r="AQ7892" s="41"/>
      <c r="AR7892" s="41"/>
      <c r="AS7892" s="41"/>
      <c r="AT7892" s="41"/>
      <c r="AU7892" s="41"/>
      <c r="AV7892" s="41"/>
      <c r="AW7892" s="41"/>
      <c r="AX7892" s="41"/>
      <c r="AY7892" s="41"/>
      <c r="AZ7892" s="41"/>
      <c r="BA7892" s="41"/>
      <c r="BB7892" s="41"/>
      <c r="BC7892" s="41"/>
      <c r="BD7892" s="41"/>
      <c r="BE7892" s="41"/>
      <c r="BF7892" s="41"/>
      <c r="BG7892" s="41"/>
      <c r="BH7892" s="41"/>
      <c r="BI7892" s="41"/>
      <c r="BJ7892" s="41"/>
      <c r="BK7892" s="41"/>
      <c r="BL7892" s="41"/>
      <c r="BM7892" s="41"/>
      <c r="BN7892" s="41"/>
      <c r="BO7892" s="41"/>
      <c r="BP7892" s="108"/>
      <c r="CG7892" s="102"/>
      <c r="CI7892" s="45"/>
    </row>
    <row r="7893" spans="37:87" ht="13" customHeight="1">
      <c r="AK7893" s="114"/>
      <c r="AL7893" s="41"/>
      <c r="AM7893" s="41"/>
      <c r="AN7893" s="41"/>
      <c r="AO7893" s="41"/>
      <c r="AP7893" s="41"/>
      <c r="AQ7893" s="41"/>
      <c r="AR7893" s="41"/>
      <c r="AS7893" s="41"/>
      <c r="AT7893" s="41"/>
      <c r="AU7893" s="41"/>
      <c r="AV7893" s="41"/>
      <c r="AW7893" s="41"/>
      <c r="AX7893" s="41"/>
      <c r="AY7893" s="41"/>
      <c r="AZ7893" s="41"/>
      <c r="BA7893" s="41"/>
      <c r="BB7893" s="41"/>
      <c r="BC7893" s="41"/>
      <c r="BD7893" s="41"/>
      <c r="BE7893" s="41"/>
      <c r="BF7893" s="41"/>
      <c r="BG7893" s="41"/>
      <c r="BH7893" s="41"/>
      <c r="BI7893" s="41"/>
      <c r="BJ7893" s="41"/>
      <c r="BK7893" s="41"/>
      <c r="BL7893" s="41"/>
      <c r="BM7893" s="41"/>
      <c r="BN7893" s="41"/>
      <c r="BO7893" s="41"/>
      <c r="BP7893" s="108"/>
      <c r="CG7893" s="102"/>
      <c r="CI7893" s="45"/>
    </row>
    <row r="7894" spans="37:87" ht="13" customHeight="1">
      <c r="AK7894" s="114"/>
      <c r="AL7894" s="41"/>
      <c r="AM7894" s="41"/>
      <c r="AN7894" s="41"/>
      <c r="AO7894" s="41"/>
      <c r="AP7894" s="41"/>
      <c r="AQ7894" s="41"/>
      <c r="AR7894" s="41"/>
      <c r="AS7894" s="41"/>
      <c r="AT7894" s="41"/>
      <c r="AU7894" s="41"/>
      <c r="AV7894" s="41"/>
      <c r="AW7894" s="41"/>
      <c r="AX7894" s="41"/>
      <c r="AY7894" s="41"/>
      <c r="AZ7894" s="41"/>
      <c r="BA7894" s="41"/>
      <c r="BB7894" s="41"/>
      <c r="BC7894" s="41"/>
      <c r="BD7894" s="41"/>
      <c r="BE7894" s="41"/>
      <c r="BF7894" s="41"/>
      <c r="BG7894" s="41"/>
      <c r="BH7894" s="41"/>
      <c r="BI7894" s="41"/>
      <c r="BJ7894" s="41"/>
      <c r="BK7894" s="41"/>
      <c r="BL7894" s="41"/>
      <c r="BM7894" s="41"/>
      <c r="BN7894" s="41"/>
      <c r="BO7894" s="41"/>
      <c r="BP7894" s="108"/>
      <c r="CG7894" s="102"/>
      <c r="CI7894" s="45"/>
    </row>
    <row r="7895" spans="37:87" ht="13" customHeight="1">
      <c r="AK7895" s="114"/>
      <c r="AL7895" s="41"/>
      <c r="AM7895" s="41"/>
      <c r="AN7895" s="41"/>
      <c r="AO7895" s="41"/>
      <c r="AP7895" s="41"/>
      <c r="AQ7895" s="41"/>
      <c r="AR7895" s="41"/>
      <c r="AS7895" s="41"/>
      <c r="AT7895" s="41"/>
      <c r="AU7895" s="41"/>
      <c r="AV7895" s="41"/>
      <c r="AW7895" s="41"/>
      <c r="AX7895" s="41"/>
      <c r="AY7895" s="41"/>
      <c r="AZ7895" s="41"/>
      <c r="BA7895" s="41"/>
      <c r="BB7895" s="41"/>
      <c r="BC7895" s="41"/>
      <c r="BD7895" s="41"/>
      <c r="BE7895" s="41"/>
      <c r="BF7895" s="41"/>
      <c r="BG7895" s="41"/>
      <c r="BH7895" s="41"/>
      <c r="BI7895" s="41"/>
      <c r="BJ7895" s="41"/>
      <c r="BK7895" s="41"/>
      <c r="BL7895" s="41"/>
      <c r="BM7895" s="41"/>
      <c r="BN7895" s="41"/>
      <c r="BO7895" s="41"/>
      <c r="BP7895" s="108"/>
      <c r="CG7895" s="102"/>
      <c r="CI7895" s="45"/>
    </row>
    <row r="7896" spans="37:87" ht="13" customHeight="1">
      <c r="AK7896" s="114"/>
      <c r="AL7896" s="41"/>
      <c r="AM7896" s="41"/>
      <c r="AN7896" s="41"/>
      <c r="AO7896" s="41"/>
      <c r="AP7896" s="41"/>
      <c r="AQ7896" s="41"/>
      <c r="AR7896" s="41"/>
      <c r="AS7896" s="41"/>
      <c r="AT7896" s="41"/>
      <c r="AU7896" s="41"/>
      <c r="AV7896" s="41"/>
      <c r="AW7896" s="41"/>
      <c r="AX7896" s="41"/>
      <c r="AY7896" s="41"/>
      <c r="AZ7896" s="41"/>
      <c r="BA7896" s="41"/>
      <c r="BB7896" s="41"/>
      <c r="BC7896" s="41"/>
      <c r="BD7896" s="41"/>
      <c r="BE7896" s="41"/>
      <c r="BF7896" s="41"/>
      <c r="BG7896" s="41"/>
      <c r="BH7896" s="41"/>
      <c r="BI7896" s="41"/>
      <c r="BJ7896" s="41"/>
      <c r="BK7896" s="41"/>
      <c r="BL7896" s="41"/>
      <c r="BM7896" s="41"/>
      <c r="BN7896" s="41"/>
      <c r="BO7896" s="41"/>
      <c r="BP7896" s="108"/>
      <c r="CG7896" s="102"/>
      <c r="CI7896" s="45"/>
    </row>
    <row r="7897" spans="37:87" ht="13" customHeight="1">
      <c r="AK7897" s="114"/>
      <c r="AL7897" s="41"/>
      <c r="AM7897" s="41"/>
      <c r="AN7897" s="41"/>
      <c r="AO7897" s="41"/>
      <c r="AP7897" s="41"/>
      <c r="AQ7897" s="41"/>
      <c r="AR7897" s="41"/>
      <c r="AS7897" s="41"/>
      <c r="AT7897" s="41"/>
      <c r="AU7897" s="41"/>
      <c r="AV7897" s="41"/>
      <c r="AW7897" s="41"/>
      <c r="AX7897" s="41"/>
      <c r="AY7897" s="41"/>
      <c r="AZ7897" s="41"/>
      <c r="BA7897" s="41"/>
      <c r="BB7897" s="41"/>
      <c r="BC7897" s="41"/>
      <c r="BD7897" s="41"/>
      <c r="BE7897" s="41"/>
      <c r="BF7897" s="41"/>
      <c r="BG7897" s="41"/>
      <c r="BH7897" s="41"/>
      <c r="BI7897" s="41"/>
      <c r="BJ7897" s="41"/>
      <c r="BK7897" s="41"/>
      <c r="BL7897" s="41"/>
      <c r="BM7897" s="41"/>
      <c r="BN7897" s="41"/>
      <c r="BO7897" s="41"/>
      <c r="BP7897" s="108"/>
      <c r="CG7897" s="102"/>
      <c r="CI7897" s="45"/>
    </row>
    <row r="7898" spans="37:87" ht="13" customHeight="1">
      <c r="AK7898" s="114"/>
      <c r="AL7898" s="41"/>
      <c r="AM7898" s="41"/>
      <c r="AN7898" s="41"/>
      <c r="AO7898" s="41"/>
      <c r="AP7898" s="41"/>
      <c r="AQ7898" s="41"/>
      <c r="AR7898" s="41"/>
      <c r="AS7898" s="41"/>
      <c r="AT7898" s="41"/>
      <c r="AU7898" s="41"/>
      <c r="AV7898" s="41"/>
      <c r="AW7898" s="41"/>
      <c r="AX7898" s="41"/>
      <c r="AY7898" s="41"/>
      <c r="AZ7898" s="41"/>
      <c r="BA7898" s="41"/>
      <c r="BB7898" s="41"/>
      <c r="BC7898" s="41"/>
      <c r="BD7898" s="41"/>
      <c r="BE7898" s="41"/>
      <c r="BF7898" s="41"/>
      <c r="BG7898" s="41"/>
      <c r="BH7898" s="41"/>
      <c r="BI7898" s="41"/>
      <c r="BJ7898" s="41"/>
      <c r="BK7898" s="41"/>
      <c r="BL7898" s="41"/>
      <c r="BM7898" s="41"/>
      <c r="BN7898" s="41"/>
      <c r="BO7898" s="41"/>
      <c r="BP7898" s="108"/>
      <c r="CG7898" s="102"/>
      <c r="CI7898" s="45"/>
    </row>
    <row r="7899" spans="37:87" ht="13" customHeight="1">
      <c r="AK7899" s="114"/>
      <c r="AL7899" s="41"/>
      <c r="AM7899" s="41"/>
      <c r="AN7899" s="41"/>
      <c r="AO7899" s="41"/>
      <c r="AP7899" s="41"/>
      <c r="AQ7899" s="41"/>
      <c r="AR7899" s="41"/>
      <c r="AS7899" s="41"/>
      <c r="AT7899" s="41"/>
      <c r="AU7899" s="41"/>
      <c r="AV7899" s="41"/>
      <c r="AW7899" s="41"/>
      <c r="AX7899" s="41"/>
      <c r="AY7899" s="41"/>
      <c r="AZ7899" s="41"/>
      <c r="BA7899" s="41"/>
      <c r="BB7899" s="41"/>
      <c r="BC7899" s="41"/>
      <c r="BD7899" s="41"/>
      <c r="BE7899" s="41"/>
      <c r="BF7899" s="41"/>
      <c r="BG7899" s="41"/>
      <c r="BH7899" s="41"/>
      <c r="BI7899" s="41"/>
      <c r="BJ7899" s="41"/>
      <c r="BK7899" s="41"/>
      <c r="BL7899" s="41"/>
      <c r="BM7899" s="41"/>
      <c r="BN7899" s="41"/>
      <c r="BO7899" s="41"/>
      <c r="BP7899" s="108"/>
      <c r="CG7899" s="102"/>
      <c r="CI7899" s="45"/>
    </row>
    <row r="7900" spans="37:87" ht="13" customHeight="1">
      <c r="AK7900" s="114"/>
      <c r="AL7900" s="41"/>
      <c r="AM7900" s="41"/>
      <c r="AN7900" s="41"/>
      <c r="AO7900" s="41"/>
      <c r="AP7900" s="41"/>
      <c r="AQ7900" s="41"/>
      <c r="AR7900" s="41"/>
      <c r="AS7900" s="41"/>
      <c r="AT7900" s="41"/>
      <c r="AU7900" s="41"/>
      <c r="AV7900" s="41"/>
      <c r="AW7900" s="41"/>
      <c r="AX7900" s="41"/>
      <c r="AY7900" s="41"/>
      <c r="AZ7900" s="41"/>
      <c r="BA7900" s="41"/>
      <c r="BB7900" s="41"/>
      <c r="BC7900" s="41"/>
      <c r="BD7900" s="41"/>
      <c r="BE7900" s="41"/>
      <c r="BF7900" s="41"/>
      <c r="BG7900" s="41"/>
      <c r="BH7900" s="41"/>
      <c r="BI7900" s="41"/>
      <c r="BJ7900" s="41"/>
      <c r="BK7900" s="41"/>
      <c r="BL7900" s="41"/>
      <c r="BM7900" s="41"/>
      <c r="BN7900" s="41"/>
      <c r="BO7900" s="41"/>
      <c r="BP7900" s="108"/>
      <c r="CG7900" s="102"/>
      <c r="CI7900" s="45"/>
    </row>
    <row r="7901" spans="37:87" ht="13" customHeight="1">
      <c r="AK7901" s="114"/>
      <c r="AL7901" s="41"/>
      <c r="AM7901" s="41"/>
      <c r="AN7901" s="41"/>
      <c r="AO7901" s="41"/>
      <c r="AP7901" s="41"/>
      <c r="AQ7901" s="41"/>
      <c r="AR7901" s="41"/>
      <c r="AS7901" s="41"/>
      <c r="AT7901" s="41"/>
      <c r="AU7901" s="41"/>
      <c r="AV7901" s="41"/>
      <c r="AW7901" s="41"/>
      <c r="AX7901" s="41"/>
      <c r="AY7901" s="41"/>
      <c r="AZ7901" s="41"/>
      <c r="BA7901" s="41"/>
      <c r="BB7901" s="41"/>
      <c r="BC7901" s="41"/>
      <c r="BD7901" s="41"/>
      <c r="BE7901" s="41"/>
      <c r="BF7901" s="41"/>
      <c r="BG7901" s="41"/>
      <c r="BH7901" s="41"/>
      <c r="BI7901" s="41"/>
      <c r="BJ7901" s="41"/>
      <c r="BK7901" s="41"/>
      <c r="BL7901" s="41"/>
      <c r="BM7901" s="41"/>
      <c r="BN7901" s="41"/>
      <c r="BO7901" s="41"/>
      <c r="BP7901" s="108"/>
      <c r="CG7901" s="102"/>
      <c r="CI7901" s="45"/>
    </row>
    <row r="7902" spans="37:87" ht="13" customHeight="1">
      <c r="AK7902" s="114"/>
      <c r="AL7902" s="41"/>
      <c r="AM7902" s="41"/>
      <c r="AN7902" s="41"/>
      <c r="AO7902" s="41"/>
      <c r="AP7902" s="41"/>
      <c r="AQ7902" s="41"/>
      <c r="AR7902" s="41"/>
      <c r="AS7902" s="41"/>
      <c r="AT7902" s="41"/>
      <c r="AU7902" s="41"/>
      <c r="AV7902" s="41"/>
      <c r="AW7902" s="41"/>
      <c r="AX7902" s="41"/>
      <c r="AY7902" s="41"/>
      <c r="AZ7902" s="41"/>
      <c r="BA7902" s="41"/>
      <c r="BB7902" s="41"/>
      <c r="BC7902" s="41"/>
      <c r="BD7902" s="41"/>
      <c r="BE7902" s="41"/>
      <c r="BF7902" s="41"/>
      <c r="BG7902" s="41"/>
      <c r="BH7902" s="41"/>
      <c r="BI7902" s="41"/>
      <c r="BJ7902" s="41"/>
      <c r="BK7902" s="41"/>
      <c r="BL7902" s="41"/>
      <c r="BM7902" s="41"/>
      <c r="BN7902" s="41"/>
      <c r="BO7902" s="41"/>
      <c r="BP7902" s="108"/>
      <c r="CG7902" s="102"/>
      <c r="CI7902" s="45"/>
    </row>
    <row r="7903" spans="37:87" ht="13" customHeight="1">
      <c r="AK7903" s="114"/>
      <c r="AL7903" s="41"/>
      <c r="AM7903" s="41"/>
      <c r="AN7903" s="41"/>
      <c r="AO7903" s="41"/>
      <c r="AP7903" s="41"/>
      <c r="AQ7903" s="41"/>
      <c r="AR7903" s="41"/>
      <c r="AS7903" s="41"/>
      <c r="AT7903" s="41"/>
      <c r="AU7903" s="41"/>
      <c r="AV7903" s="41"/>
      <c r="AW7903" s="41"/>
      <c r="AX7903" s="41"/>
      <c r="AY7903" s="41"/>
      <c r="AZ7903" s="41"/>
      <c r="BA7903" s="41"/>
      <c r="BB7903" s="41"/>
      <c r="BC7903" s="41"/>
      <c r="BD7903" s="41"/>
      <c r="BE7903" s="41"/>
      <c r="BF7903" s="41"/>
      <c r="BG7903" s="41"/>
      <c r="BH7903" s="41"/>
      <c r="BI7903" s="41"/>
      <c r="BJ7903" s="41"/>
      <c r="BK7903" s="41"/>
      <c r="BL7903" s="41"/>
      <c r="BM7903" s="41"/>
      <c r="BN7903" s="41"/>
      <c r="BO7903" s="41"/>
      <c r="BP7903" s="108"/>
      <c r="CG7903" s="102"/>
      <c r="CI7903" s="45"/>
    </row>
    <row r="7904" spans="37:87" ht="13" customHeight="1">
      <c r="AK7904" s="114"/>
      <c r="AL7904" s="41"/>
      <c r="AM7904" s="41"/>
      <c r="AN7904" s="41"/>
      <c r="AO7904" s="41"/>
      <c r="AP7904" s="41"/>
      <c r="AQ7904" s="41"/>
      <c r="AR7904" s="41"/>
      <c r="AS7904" s="41"/>
      <c r="AT7904" s="41"/>
      <c r="AU7904" s="41"/>
      <c r="AV7904" s="41"/>
      <c r="AW7904" s="41"/>
      <c r="AX7904" s="41"/>
      <c r="AY7904" s="41"/>
      <c r="AZ7904" s="41"/>
      <c r="BA7904" s="41"/>
      <c r="BB7904" s="41"/>
      <c r="BC7904" s="41"/>
      <c r="BD7904" s="41"/>
      <c r="BE7904" s="41"/>
      <c r="BF7904" s="41"/>
      <c r="BG7904" s="41"/>
      <c r="BH7904" s="41"/>
      <c r="BI7904" s="41"/>
      <c r="BJ7904" s="41"/>
      <c r="BK7904" s="41"/>
      <c r="BL7904" s="41"/>
      <c r="BM7904" s="41"/>
      <c r="BN7904" s="41"/>
      <c r="BO7904" s="41"/>
      <c r="BP7904" s="108"/>
      <c r="CG7904" s="102"/>
      <c r="CI7904" s="45"/>
    </row>
    <row r="7905" spans="37:87" ht="13" customHeight="1">
      <c r="AK7905" s="114"/>
      <c r="AL7905" s="41"/>
      <c r="AM7905" s="41"/>
      <c r="AN7905" s="41"/>
      <c r="AO7905" s="41"/>
      <c r="AP7905" s="41"/>
      <c r="AQ7905" s="41"/>
      <c r="AR7905" s="41"/>
      <c r="AS7905" s="41"/>
      <c r="AT7905" s="41"/>
      <c r="AU7905" s="41"/>
      <c r="AV7905" s="41"/>
      <c r="AW7905" s="41"/>
      <c r="AX7905" s="41"/>
      <c r="AY7905" s="41"/>
      <c r="AZ7905" s="41"/>
      <c r="BA7905" s="41"/>
      <c r="BB7905" s="41"/>
      <c r="BC7905" s="41"/>
      <c r="BD7905" s="41"/>
      <c r="BE7905" s="41"/>
      <c r="BF7905" s="41"/>
      <c r="BG7905" s="41"/>
      <c r="BH7905" s="41"/>
      <c r="BI7905" s="41"/>
      <c r="BJ7905" s="41"/>
      <c r="BK7905" s="41"/>
      <c r="BL7905" s="41"/>
      <c r="BM7905" s="41"/>
      <c r="BN7905" s="41"/>
      <c r="BO7905" s="41"/>
      <c r="BP7905" s="108"/>
      <c r="CG7905" s="102"/>
      <c r="CI7905" s="45"/>
    </row>
    <row r="7906" spans="37:87" ht="13" customHeight="1">
      <c r="AK7906" s="114"/>
      <c r="AL7906" s="41"/>
      <c r="AM7906" s="41"/>
      <c r="AN7906" s="41"/>
      <c r="AO7906" s="41"/>
      <c r="AP7906" s="41"/>
      <c r="AQ7906" s="41"/>
      <c r="AR7906" s="41"/>
      <c r="AS7906" s="41"/>
      <c r="AT7906" s="41"/>
      <c r="AU7906" s="41"/>
      <c r="AV7906" s="41"/>
      <c r="AW7906" s="41"/>
      <c r="AX7906" s="41"/>
      <c r="AY7906" s="41"/>
      <c r="AZ7906" s="41"/>
      <c r="BA7906" s="41"/>
      <c r="BB7906" s="41"/>
      <c r="BC7906" s="41"/>
      <c r="BD7906" s="41"/>
      <c r="BE7906" s="41"/>
      <c r="BF7906" s="41"/>
      <c r="BG7906" s="41"/>
      <c r="BH7906" s="41"/>
      <c r="BI7906" s="41"/>
      <c r="BJ7906" s="41"/>
      <c r="BK7906" s="41"/>
      <c r="BL7906" s="41"/>
      <c r="BM7906" s="41"/>
      <c r="BN7906" s="41"/>
      <c r="BO7906" s="41"/>
      <c r="BP7906" s="108"/>
      <c r="CG7906" s="102"/>
      <c r="CI7906" s="45"/>
    </row>
    <row r="7907" spans="37:87" ht="13" customHeight="1">
      <c r="AK7907" s="114"/>
      <c r="AL7907" s="41"/>
      <c r="AM7907" s="41"/>
      <c r="AN7907" s="41"/>
      <c r="AO7907" s="41"/>
      <c r="AP7907" s="41"/>
      <c r="AQ7907" s="41"/>
      <c r="AR7907" s="41"/>
      <c r="AS7907" s="41"/>
      <c r="AT7907" s="41"/>
      <c r="AU7907" s="41"/>
      <c r="AV7907" s="41"/>
      <c r="AW7907" s="41"/>
      <c r="AX7907" s="41"/>
      <c r="AY7907" s="41"/>
      <c r="AZ7907" s="41"/>
      <c r="BA7907" s="41"/>
      <c r="BB7907" s="41"/>
      <c r="BC7907" s="41"/>
      <c r="BD7907" s="41"/>
      <c r="BE7907" s="41"/>
      <c r="BF7907" s="41"/>
      <c r="BG7907" s="41"/>
      <c r="BH7907" s="41"/>
      <c r="BI7907" s="41"/>
      <c r="BJ7907" s="41"/>
      <c r="BK7907" s="41"/>
      <c r="BL7907" s="41"/>
      <c r="BM7907" s="41"/>
      <c r="BN7907" s="41"/>
      <c r="BO7907" s="41"/>
      <c r="BP7907" s="108"/>
      <c r="CG7907" s="102"/>
      <c r="CI7907" s="45"/>
    </row>
    <row r="7908" spans="37:87" ht="13" customHeight="1">
      <c r="AK7908" s="114"/>
      <c r="AL7908" s="41"/>
      <c r="AM7908" s="41"/>
      <c r="AN7908" s="41"/>
      <c r="AO7908" s="41"/>
      <c r="AP7908" s="41"/>
      <c r="AQ7908" s="41"/>
      <c r="AR7908" s="41"/>
      <c r="AS7908" s="41"/>
      <c r="AT7908" s="41"/>
      <c r="AU7908" s="41"/>
      <c r="AV7908" s="41"/>
      <c r="AW7908" s="41"/>
      <c r="AX7908" s="41"/>
      <c r="AY7908" s="41"/>
      <c r="AZ7908" s="41"/>
      <c r="BA7908" s="41"/>
      <c r="BB7908" s="41"/>
      <c r="BC7908" s="41"/>
      <c r="BD7908" s="41"/>
      <c r="BE7908" s="41"/>
      <c r="BF7908" s="41"/>
      <c r="BG7908" s="41"/>
      <c r="BH7908" s="41"/>
      <c r="BI7908" s="41"/>
      <c r="BJ7908" s="41"/>
      <c r="BK7908" s="41"/>
      <c r="BL7908" s="41"/>
      <c r="BM7908" s="41"/>
      <c r="BN7908" s="41"/>
      <c r="BO7908" s="41"/>
      <c r="BP7908" s="108"/>
      <c r="CG7908" s="102"/>
      <c r="CI7908" s="45"/>
    </row>
    <row r="7909" spans="37:87" ht="13" customHeight="1">
      <c r="AK7909" s="114"/>
      <c r="AL7909" s="41"/>
      <c r="AM7909" s="41"/>
      <c r="AN7909" s="41"/>
      <c r="AO7909" s="41"/>
      <c r="AP7909" s="41"/>
      <c r="AQ7909" s="41"/>
      <c r="AR7909" s="41"/>
      <c r="AS7909" s="41"/>
      <c r="AT7909" s="41"/>
      <c r="AU7909" s="41"/>
      <c r="AV7909" s="41"/>
      <c r="AW7909" s="41"/>
      <c r="AX7909" s="41"/>
      <c r="AY7909" s="41"/>
      <c r="AZ7909" s="41"/>
      <c r="BA7909" s="41"/>
      <c r="BB7909" s="41"/>
      <c r="BC7909" s="41"/>
      <c r="BD7909" s="41"/>
      <c r="BE7909" s="41"/>
      <c r="BF7909" s="41"/>
      <c r="BG7909" s="41"/>
      <c r="BH7909" s="41"/>
      <c r="BI7909" s="41"/>
      <c r="BJ7909" s="41"/>
      <c r="BK7909" s="41"/>
      <c r="BL7909" s="41"/>
      <c r="BM7909" s="41"/>
      <c r="BN7909" s="41"/>
      <c r="BO7909" s="41"/>
      <c r="BP7909" s="108"/>
      <c r="CG7909" s="102"/>
      <c r="CI7909" s="45"/>
    </row>
    <row r="7910" spans="37:87" ht="13" customHeight="1">
      <c r="AK7910" s="114"/>
      <c r="AL7910" s="41"/>
      <c r="AM7910" s="41"/>
      <c r="AN7910" s="41"/>
      <c r="AO7910" s="41"/>
      <c r="AP7910" s="41"/>
      <c r="AQ7910" s="41"/>
      <c r="AR7910" s="41"/>
      <c r="AS7910" s="41"/>
      <c r="AT7910" s="41"/>
      <c r="AU7910" s="41"/>
      <c r="AV7910" s="41"/>
      <c r="AW7910" s="41"/>
      <c r="AX7910" s="41"/>
      <c r="AY7910" s="41"/>
      <c r="AZ7910" s="41"/>
      <c r="BA7910" s="41"/>
      <c r="BB7910" s="41"/>
      <c r="BC7910" s="41"/>
      <c r="BD7910" s="41"/>
      <c r="BE7910" s="41"/>
      <c r="BF7910" s="41"/>
      <c r="BG7910" s="41"/>
      <c r="BH7910" s="41"/>
      <c r="BI7910" s="41"/>
      <c r="BJ7910" s="41"/>
      <c r="BK7910" s="41"/>
      <c r="BL7910" s="41"/>
      <c r="BM7910" s="41"/>
      <c r="BN7910" s="41"/>
      <c r="BO7910" s="41"/>
      <c r="BP7910" s="108"/>
      <c r="CG7910" s="102"/>
      <c r="CI7910" s="45"/>
    </row>
    <row r="7911" spans="37:87" ht="13" customHeight="1">
      <c r="AK7911" s="114"/>
      <c r="AL7911" s="41"/>
      <c r="AM7911" s="41"/>
      <c r="AN7911" s="41"/>
      <c r="AO7911" s="41"/>
      <c r="AP7911" s="41"/>
      <c r="AQ7911" s="41"/>
      <c r="AR7911" s="41"/>
      <c r="AS7911" s="41"/>
      <c r="AT7911" s="41"/>
      <c r="AU7911" s="41"/>
      <c r="AV7911" s="41"/>
      <c r="AW7911" s="41"/>
      <c r="AX7911" s="41"/>
      <c r="AY7911" s="41"/>
      <c r="AZ7911" s="41"/>
      <c r="BA7911" s="41"/>
      <c r="BB7911" s="41"/>
      <c r="BC7911" s="41"/>
      <c r="BD7911" s="41"/>
      <c r="BE7911" s="41"/>
      <c r="BF7911" s="41"/>
      <c r="BG7911" s="41"/>
      <c r="BH7911" s="41"/>
      <c r="BI7911" s="41"/>
      <c r="BJ7911" s="41"/>
      <c r="BK7911" s="41"/>
      <c r="BL7911" s="41"/>
      <c r="BM7911" s="41"/>
      <c r="BN7911" s="41"/>
      <c r="BO7911" s="41"/>
      <c r="BP7911" s="108"/>
      <c r="CG7911" s="102"/>
      <c r="CI7911" s="45"/>
    </row>
    <row r="7912" spans="37:87" ht="13" customHeight="1">
      <c r="AK7912" s="114"/>
      <c r="AL7912" s="41"/>
      <c r="AM7912" s="41"/>
      <c r="AN7912" s="41"/>
      <c r="AO7912" s="41"/>
      <c r="AP7912" s="41"/>
      <c r="AQ7912" s="41"/>
      <c r="AR7912" s="41"/>
      <c r="AS7912" s="41"/>
      <c r="AT7912" s="41"/>
      <c r="AU7912" s="41"/>
      <c r="AV7912" s="41"/>
      <c r="AW7912" s="41"/>
      <c r="AX7912" s="41"/>
      <c r="AY7912" s="41"/>
      <c r="AZ7912" s="41"/>
      <c r="BA7912" s="41"/>
      <c r="BB7912" s="41"/>
      <c r="BC7912" s="41"/>
      <c r="BD7912" s="41"/>
      <c r="BE7912" s="41"/>
      <c r="BF7912" s="41"/>
      <c r="BG7912" s="41"/>
      <c r="BH7912" s="41"/>
      <c r="BI7912" s="41"/>
      <c r="BJ7912" s="41"/>
      <c r="BK7912" s="41"/>
      <c r="BL7912" s="41"/>
      <c r="BM7912" s="41"/>
      <c r="BN7912" s="41"/>
      <c r="BO7912" s="41"/>
      <c r="BP7912" s="108"/>
      <c r="CG7912" s="102"/>
      <c r="CI7912" s="45"/>
    </row>
    <row r="7913" spans="37:87" ht="13" customHeight="1">
      <c r="AK7913" s="114"/>
      <c r="AL7913" s="41"/>
      <c r="AM7913" s="41"/>
      <c r="AN7913" s="41"/>
      <c r="AO7913" s="41"/>
      <c r="AP7913" s="41"/>
      <c r="AQ7913" s="41"/>
      <c r="AR7913" s="41"/>
      <c r="AS7913" s="41"/>
      <c r="AT7913" s="41"/>
      <c r="AU7913" s="41"/>
      <c r="AV7913" s="41"/>
      <c r="AW7913" s="41"/>
      <c r="AX7913" s="41"/>
      <c r="AY7913" s="41"/>
      <c r="AZ7913" s="41"/>
      <c r="BA7913" s="41"/>
      <c r="BB7913" s="41"/>
      <c r="BC7913" s="41"/>
      <c r="BD7913" s="41"/>
      <c r="BE7913" s="41"/>
      <c r="BF7913" s="41"/>
      <c r="BG7913" s="41"/>
      <c r="BH7913" s="41"/>
      <c r="BI7913" s="41"/>
      <c r="BJ7913" s="41"/>
      <c r="BK7913" s="41"/>
      <c r="BL7913" s="41"/>
      <c r="BM7913" s="41"/>
      <c r="BN7913" s="41"/>
      <c r="BO7913" s="41"/>
      <c r="BP7913" s="108"/>
      <c r="CG7913" s="102"/>
      <c r="CI7913" s="45"/>
    </row>
    <row r="7914" spans="37:87" ht="13" customHeight="1">
      <c r="AK7914" s="114"/>
      <c r="AL7914" s="41"/>
      <c r="AM7914" s="41"/>
      <c r="AN7914" s="41"/>
      <c r="AO7914" s="41"/>
      <c r="AP7914" s="41"/>
      <c r="AQ7914" s="41"/>
      <c r="AR7914" s="41"/>
      <c r="AS7914" s="41"/>
      <c r="AT7914" s="41"/>
      <c r="AU7914" s="41"/>
      <c r="AV7914" s="41"/>
      <c r="AW7914" s="41"/>
      <c r="AX7914" s="41"/>
      <c r="AY7914" s="41"/>
      <c r="AZ7914" s="41"/>
      <c r="BA7914" s="41"/>
      <c r="BB7914" s="41"/>
      <c r="BC7914" s="41"/>
      <c r="BD7914" s="41"/>
      <c r="BE7914" s="41"/>
      <c r="BF7914" s="41"/>
      <c r="BG7914" s="41"/>
      <c r="BH7914" s="41"/>
      <c r="BI7914" s="41"/>
      <c r="BJ7914" s="41"/>
      <c r="BK7914" s="41"/>
      <c r="BL7914" s="41"/>
      <c r="BM7914" s="41"/>
      <c r="BN7914" s="41"/>
      <c r="BO7914" s="41"/>
      <c r="BP7914" s="108"/>
      <c r="CG7914" s="102"/>
      <c r="CI7914" s="45"/>
    </row>
    <row r="7915" spans="37:87" ht="13" customHeight="1">
      <c r="AK7915" s="114"/>
      <c r="AL7915" s="41"/>
      <c r="AM7915" s="41"/>
      <c r="AN7915" s="41"/>
      <c r="AO7915" s="41"/>
      <c r="AP7915" s="41"/>
      <c r="AQ7915" s="41"/>
      <c r="AR7915" s="41"/>
      <c r="AS7915" s="41"/>
      <c r="AT7915" s="41"/>
      <c r="AU7915" s="41"/>
      <c r="AV7915" s="41"/>
      <c r="AW7915" s="41"/>
      <c r="AX7915" s="41"/>
      <c r="AY7915" s="41"/>
      <c r="AZ7915" s="41"/>
      <c r="BA7915" s="41"/>
      <c r="BB7915" s="41"/>
      <c r="BC7915" s="41"/>
      <c r="BD7915" s="41"/>
      <c r="BE7915" s="41"/>
      <c r="BF7915" s="41"/>
      <c r="BG7915" s="41"/>
      <c r="BH7915" s="41"/>
      <c r="BI7915" s="41"/>
      <c r="BJ7915" s="41"/>
      <c r="BK7915" s="41"/>
      <c r="BL7915" s="41"/>
      <c r="BM7915" s="41"/>
      <c r="BN7915" s="41"/>
      <c r="BO7915" s="41"/>
      <c r="BP7915" s="108"/>
      <c r="CG7915" s="102"/>
      <c r="CI7915" s="45"/>
    </row>
    <row r="7916" spans="37:87" ht="13" customHeight="1">
      <c r="AK7916" s="114"/>
      <c r="AL7916" s="41"/>
      <c r="AM7916" s="41"/>
      <c r="AN7916" s="41"/>
      <c r="AO7916" s="41"/>
      <c r="AP7916" s="41"/>
      <c r="AQ7916" s="41"/>
      <c r="AR7916" s="41"/>
      <c r="AS7916" s="41"/>
      <c r="AT7916" s="41"/>
      <c r="AU7916" s="41"/>
      <c r="AV7916" s="41"/>
      <c r="AW7916" s="41"/>
      <c r="AX7916" s="41"/>
      <c r="AY7916" s="41"/>
      <c r="AZ7916" s="41"/>
      <c r="BA7916" s="41"/>
      <c r="BB7916" s="41"/>
      <c r="BC7916" s="41"/>
      <c r="BD7916" s="41"/>
      <c r="BE7916" s="41"/>
      <c r="BF7916" s="41"/>
      <c r="BG7916" s="41"/>
      <c r="BH7916" s="41"/>
      <c r="BI7916" s="41"/>
      <c r="BJ7916" s="41"/>
      <c r="BK7916" s="41"/>
      <c r="BL7916" s="41"/>
      <c r="BM7916" s="41"/>
      <c r="BN7916" s="41"/>
      <c r="BO7916" s="41"/>
      <c r="BP7916" s="108"/>
      <c r="CG7916" s="102"/>
      <c r="CI7916" s="45"/>
    </row>
    <row r="7917" spans="37:87" ht="13" customHeight="1">
      <c r="AK7917" s="114"/>
      <c r="AL7917" s="41"/>
      <c r="AM7917" s="41"/>
      <c r="AN7917" s="41"/>
      <c r="AO7917" s="41"/>
      <c r="AP7917" s="41"/>
      <c r="AQ7917" s="41"/>
      <c r="AR7917" s="41"/>
      <c r="AS7917" s="41"/>
      <c r="AT7917" s="41"/>
      <c r="AU7917" s="41"/>
      <c r="AV7917" s="41"/>
      <c r="AW7917" s="41"/>
      <c r="AX7917" s="41"/>
      <c r="AY7917" s="41"/>
      <c r="AZ7917" s="41"/>
      <c r="BA7917" s="41"/>
      <c r="BB7917" s="41"/>
      <c r="BC7917" s="41"/>
      <c r="BD7917" s="41"/>
      <c r="BE7917" s="41"/>
      <c r="BF7917" s="41"/>
      <c r="BG7917" s="41"/>
      <c r="BH7917" s="41"/>
      <c r="BI7917" s="41"/>
      <c r="BJ7917" s="41"/>
      <c r="BK7917" s="41"/>
      <c r="BL7917" s="41"/>
      <c r="BM7917" s="41"/>
      <c r="BN7917" s="41"/>
      <c r="BO7917" s="41"/>
      <c r="BP7917" s="108"/>
      <c r="CG7917" s="102"/>
      <c r="CI7917" s="45"/>
    </row>
    <row r="7918" spans="37:87" ht="13" customHeight="1">
      <c r="AK7918" s="114"/>
      <c r="AL7918" s="41"/>
      <c r="AM7918" s="41"/>
      <c r="AN7918" s="41"/>
      <c r="AO7918" s="41"/>
      <c r="AP7918" s="41"/>
      <c r="AQ7918" s="41"/>
      <c r="AR7918" s="41"/>
      <c r="AS7918" s="41"/>
      <c r="AT7918" s="41"/>
      <c r="AU7918" s="41"/>
      <c r="AV7918" s="41"/>
      <c r="AW7918" s="41"/>
      <c r="AX7918" s="41"/>
      <c r="AY7918" s="41"/>
      <c r="AZ7918" s="41"/>
      <c r="BA7918" s="41"/>
      <c r="BB7918" s="41"/>
      <c r="BC7918" s="41"/>
      <c r="BD7918" s="41"/>
      <c r="BE7918" s="41"/>
      <c r="BF7918" s="41"/>
      <c r="BG7918" s="41"/>
      <c r="BH7918" s="41"/>
      <c r="BI7918" s="41"/>
      <c r="BJ7918" s="41"/>
      <c r="BK7918" s="41"/>
      <c r="BL7918" s="41"/>
      <c r="BM7918" s="41"/>
      <c r="BN7918" s="41"/>
      <c r="BO7918" s="41"/>
      <c r="BP7918" s="108"/>
      <c r="CG7918" s="102"/>
      <c r="CI7918" s="45"/>
    </row>
    <row r="7919" spans="37:87" ht="13" customHeight="1">
      <c r="AK7919" s="114"/>
      <c r="AL7919" s="41"/>
      <c r="AM7919" s="41"/>
      <c r="AN7919" s="41"/>
      <c r="AO7919" s="41"/>
      <c r="AP7919" s="41"/>
      <c r="AQ7919" s="41"/>
      <c r="AR7919" s="41"/>
      <c r="AS7919" s="41"/>
      <c r="AT7919" s="41"/>
      <c r="AU7919" s="41"/>
      <c r="AV7919" s="41"/>
      <c r="AW7919" s="41"/>
      <c r="AX7919" s="41"/>
      <c r="AY7919" s="41"/>
      <c r="AZ7919" s="41"/>
      <c r="BA7919" s="41"/>
      <c r="BB7919" s="41"/>
      <c r="BC7919" s="41"/>
      <c r="BD7919" s="41"/>
      <c r="BE7919" s="41"/>
      <c r="BF7919" s="41"/>
      <c r="BG7919" s="41"/>
      <c r="BH7919" s="41"/>
      <c r="BI7919" s="41"/>
      <c r="BJ7919" s="41"/>
      <c r="BK7919" s="41"/>
      <c r="BL7919" s="41"/>
      <c r="BM7919" s="41"/>
      <c r="BN7919" s="41"/>
      <c r="BO7919" s="41"/>
      <c r="BP7919" s="108"/>
      <c r="CG7919" s="102"/>
      <c r="CI7919" s="45"/>
    </row>
    <row r="7920" spans="37:87" ht="13" customHeight="1">
      <c r="AK7920" s="114"/>
      <c r="AL7920" s="41"/>
      <c r="AM7920" s="41"/>
      <c r="AN7920" s="41"/>
      <c r="AO7920" s="41"/>
      <c r="AP7920" s="41"/>
      <c r="AQ7920" s="41"/>
      <c r="AR7920" s="41"/>
      <c r="AS7920" s="41"/>
      <c r="AT7920" s="41"/>
      <c r="AU7920" s="41"/>
      <c r="AV7920" s="41"/>
      <c r="AW7920" s="41"/>
      <c r="AX7920" s="41"/>
      <c r="AY7920" s="41"/>
      <c r="AZ7920" s="41"/>
      <c r="BA7920" s="41"/>
      <c r="BB7920" s="41"/>
      <c r="BC7920" s="41"/>
      <c r="BD7920" s="41"/>
      <c r="BE7920" s="41"/>
      <c r="BF7920" s="41"/>
      <c r="BG7920" s="41"/>
      <c r="BH7920" s="41"/>
      <c r="BI7920" s="41"/>
      <c r="BJ7920" s="41"/>
      <c r="BK7920" s="41"/>
      <c r="BL7920" s="41"/>
      <c r="BM7920" s="41"/>
      <c r="BN7920" s="41"/>
      <c r="BO7920" s="41"/>
      <c r="BP7920" s="108"/>
      <c r="CG7920" s="102"/>
      <c r="CI7920" s="45"/>
    </row>
    <row r="7921" spans="37:87" ht="13" customHeight="1">
      <c r="AK7921" s="114"/>
      <c r="AL7921" s="41"/>
      <c r="AM7921" s="41"/>
      <c r="AN7921" s="41"/>
      <c r="AO7921" s="41"/>
      <c r="AP7921" s="41"/>
      <c r="AQ7921" s="41"/>
      <c r="AR7921" s="41"/>
      <c r="AS7921" s="41"/>
      <c r="AT7921" s="41"/>
      <c r="AU7921" s="41"/>
      <c r="AV7921" s="41"/>
      <c r="AW7921" s="41"/>
      <c r="AX7921" s="41"/>
      <c r="AY7921" s="41"/>
      <c r="AZ7921" s="41"/>
      <c r="BA7921" s="41"/>
      <c r="BB7921" s="41"/>
      <c r="BC7921" s="41"/>
      <c r="BD7921" s="41"/>
      <c r="BE7921" s="41"/>
      <c r="BF7921" s="41"/>
      <c r="BG7921" s="41"/>
      <c r="BH7921" s="41"/>
      <c r="BI7921" s="41"/>
      <c r="BJ7921" s="41"/>
      <c r="BK7921" s="41"/>
      <c r="BL7921" s="41"/>
      <c r="BM7921" s="41"/>
      <c r="BN7921" s="41"/>
      <c r="BO7921" s="41"/>
      <c r="BP7921" s="108"/>
      <c r="CG7921" s="102"/>
      <c r="CI7921" s="45"/>
    </row>
    <row r="7922" spans="37:87" ht="13" customHeight="1">
      <c r="AK7922" s="114"/>
      <c r="AL7922" s="41"/>
      <c r="AM7922" s="41"/>
      <c r="AN7922" s="41"/>
      <c r="AO7922" s="41"/>
      <c r="AP7922" s="41"/>
      <c r="AQ7922" s="41"/>
      <c r="AR7922" s="41"/>
      <c r="AS7922" s="41"/>
      <c r="AT7922" s="41"/>
      <c r="AU7922" s="41"/>
      <c r="AV7922" s="41"/>
      <c r="AW7922" s="41"/>
      <c r="AX7922" s="41"/>
      <c r="AY7922" s="41"/>
      <c r="AZ7922" s="41"/>
      <c r="BA7922" s="41"/>
      <c r="BB7922" s="41"/>
      <c r="BC7922" s="41"/>
      <c r="BD7922" s="41"/>
      <c r="BE7922" s="41"/>
      <c r="BF7922" s="41"/>
      <c r="BG7922" s="41"/>
      <c r="BH7922" s="41"/>
      <c r="BI7922" s="41"/>
      <c r="BJ7922" s="41"/>
      <c r="BK7922" s="41"/>
      <c r="BL7922" s="41"/>
      <c r="BM7922" s="41"/>
      <c r="BN7922" s="41"/>
      <c r="BO7922" s="41"/>
      <c r="BP7922" s="108"/>
      <c r="CG7922" s="102"/>
      <c r="CI7922" s="45"/>
    </row>
    <row r="7923" spans="37:87" ht="13" customHeight="1">
      <c r="AK7923" s="114"/>
      <c r="AL7923" s="41"/>
      <c r="AM7923" s="41"/>
      <c r="AN7923" s="41"/>
      <c r="AO7923" s="41"/>
      <c r="AP7923" s="41"/>
      <c r="AQ7923" s="41"/>
      <c r="AR7923" s="41"/>
      <c r="AS7923" s="41"/>
      <c r="AT7923" s="41"/>
      <c r="AU7923" s="41"/>
      <c r="AV7923" s="41"/>
      <c r="AW7923" s="41"/>
      <c r="AX7923" s="41"/>
      <c r="AY7923" s="41"/>
      <c r="AZ7923" s="41"/>
      <c r="BA7923" s="41"/>
      <c r="BB7923" s="41"/>
      <c r="BC7923" s="41"/>
      <c r="BD7923" s="41"/>
      <c r="BE7923" s="41"/>
      <c r="BF7923" s="41"/>
      <c r="BG7923" s="41"/>
      <c r="BH7923" s="41"/>
      <c r="BI7923" s="41"/>
      <c r="BJ7923" s="41"/>
      <c r="BK7923" s="41"/>
      <c r="BL7923" s="41"/>
      <c r="BM7923" s="41"/>
      <c r="BN7923" s="41"/>
      <c r="BO7923" s="41"/>
      <c r="BP7923" s="108"/>
      <c r="CG7923" s="102"/>
      <c r="CI7923" s="45"/>
    </row>
    <row r="7924" spans="37:87" ht="13" customHeight="1">
      <c r="AK7924" s="114"/>
      <c r="AL7924" s="41"/>
      <c r="AM7924" s="41"/>
      <c r="AN7924" s="41"/>
      <c r="AO7924" s="41"/>
      <c r="AP7924" s="41"/>
      <c r="AQ7924" s="41"/>
      <c r="AR7924" s="41"/>
      <c r="AS7924" s="41"/>
      <c r="AT7924" s="41"/>
      <c r="AU7924" s="41"/>
      <c r="AV7924" s="41"/>
      <c r="AW7924" s="41"/>
      <c r="AX7924" s="41"/>
      <c r="AY7924" s="41"/>
      <c r="AZ7924" s="41"/>
      <c r="BA7924" s="41"/>
      <c r="BB7924" s="41"/>
      <c r="BC7924" s="41"/>
      <c r="BD7924" s="41"/>
      <c r="BE7924" s="41"/>
      <c r="BF7924" s="41"/>
      <c r="BG7924" s="41"/>
      <c r="BH7924" s="41"/>
      <c r="BI7924" s="41"/>
      <c r="BJ7924" s="41"/>
      <c r="BK7924" s="41"/>
      <c r="BL7924" s="41"/>
      <c r="BM7924" s="41"/>
      <c r="BN7924" s="41"/>
      <c r="BO7924" s="41"/>
      <c r="BP7924" s="108"/>
      <c r="CG7924" s="102"/>
      <c r="CI7924" s="45"/>
    </row>
    <row r="7925" spans="37:87" ht="13" customHeight="1">
      <c r="AK7925" s="114"/>
      <c r="AL7925" s="41"/>
      <c r="AM7925" s="41"/>
      <c r="AN7925" s="41"/>
      <c r="AO7925" s="41"/>
      <c r="AP7925" s="41"/>
      <c r="AQ7925" s="41"/>
      <c r="AR7925" s="41"/>
      <c r="AS7925" s="41"/>
      <c r="AT7925" s="41"/>
      <c r="AU7925" s="41"/>
      <c r="AV7925" s="41"/>
      <c r="AW7925" s="41"/>
      <c r="AX7925" s="41"/>
      <c r="AY7925" s="41"/>
      <c r="AZ7925" s="41"/>
      <c r="BA7925" s="41"/>
      <c r="BB7925" s="41"/>
      <c r="BC7925" s="41"/>
      <c r="BD7925" s="41"/>
      <c r="BE7925" s="41"/>
      <c r="BF7925" s="41"/>
      <c r="BG7925" s="41"/>
      <c r="BH7925" s="41"/>
      <c r="BI7925" s="41"/>
      <c r="BJ7925" s="41"/>
      <c r="BK7925" s="41"/>
      <c r="BL7925" s="41"/>
      <c r="BM7925" s="41"/>
      <c r="BN7925" s="41"/>
      <c r="BO7925" s="41"/>
      <c r="BP7925" s="108"/>
      <c r="CG7925" s="102"/>
      <c r="CI7925" s="45"/>
    </row>
    <row r="7926" spans="37:87" ht="13" customHeight="1">
      <c r="AK7926" s="114"/>
      <c r="AL7926" s="41"/>
      <c r="AM7926" s="41"/>
      <c r="AN7926" s="41"/>
      <c r="AO7926" s="41"/>
      <c r="AP7926" s="41"/>
      <c r="AQ7926" s="41"/>
      <c r="AR7926" s="41"/>
      <c r="AS7926" s="41"/>
      <c r="AT7926" s="41"/>
      <c r="AU7926" s="41"/>
      <c r="AV7926" s="41"/>
      <c r="AW7926" s="41"/>
      <c r="AX7926" s="41"/>
      <c r="AY7926" s="41"/>
      <c r="AZ7926" s="41"/>
      <c r="BA7926" s="41"/>
      <c r="BB7926" s="41"/>
      <c r="BC7926" s="41"/>
      <c r="BD7926" s="41"/>
      <c r="BE7926" s="41"/>
      <c r="BF7926" s="41"/>
      <c r="BG7926" s="41"/>
      <c r="BH7926" s="41"/>
      <c r="BI7926" s="41"/>
      <c r="BJ7926" s="41"/>
      <c r="BK7926" s="41"/>
      <c r="BL7926" s="41"/>
      <c r="BM7926" s="41"/>
      <c r="BN7926" s="41"/>
      <c r="BO7926" s="41"/>
      <c r="BP7926" s="108"/>
      <c r="CG7926" s="102"/>
      <c r="CI7926" s="45"/>
    </row>
    <row r="7927" spans="37:87" ht="13" customHeight="1">
      <c r="AK7927" s="114"/>
      <c r="AL7927" s="41"/>
      <c r="AM7927" s="41"/>
      <c r="AN7927" s="41"/>
      <c r="AO7927" s="41"/>
      <c r="AP7927" s="41"/>
      <c r="AQ7927" s="41"/>
      <c r="AR7927" s="41"/>
      <c r="AS7927" s="41"/>
      <c r="AT7927" s="41"/>
      <c r="AU7927" s="41"/>
      <c r="AV7927" s="41"/>
      <c r="AW7927" s="41"/>
      <c r="AX7927" s="41"/>
      <c r="AY7927" s="41"/>
      <c r="AZ7927" s="41"/>
      <c r="BA7927" s="41"/>
      <c r="BB7927" s="41"/>
      <c r="BC7927" s="41"/>
      <c r="BD7927" s="41"/>
      <c r="BE7927" s="41"/>
      <c r="BF7927" s="41"/>
      <c r="BG7927" s="41"/>
      <c r="BH7927" s="41"/>
      <c r="BI7927" s="41"/>
      <c r="BJ7927" s="41"/>
      <c r="BK7927" s="41"/>
      <c r="BL7927" s="41"/>
      <c r="BM7927" s="41"/>
      <c r="BN7927" s="41"/>
      <c r="BO7927" s="41"/>
      <c r="BP7927" s="108"/>
      <c r="CG7927" s="102"/>
      <c r="CI7927" s="45"/>
    </row>
    <row r="7928" spans="37:87" ht="13" customHeight="1">
      <c r="AK7928" s="114"/>
      <c r="AL7928" s="41"/>
      <c r="AM7928" s="41"/>
      <c r="AN7928" s="41"/>
      <c r="AO7928" s="41"/>
      <c r="AP7928" s="41"/>
      <c r="AQ7928" s="41"/>
      <c r="AR7928" s="41"/>
      <c r="AS7928" s="41"/>
      <c r="AT7928" s="41"/>
      <c r="AU7928" s="41"/>
      <c r="AV7928" s="41"/>
      <c r="AW7928" s="41"/>
      <c r="AX7928" s="41"/>
      <c r="AY7928" s="41"/>
      <c r="AZ7928" s="41"/>
      <c r="BA7928" s="41"/>
      <c r="BB7928" s="41"/>
      <c r="BC7928" s="41"/>
      <c r="BD7928" s="41"/>
      <c r="BE7928" s="41"/>
      <c r="BF7928" s="41"/>
      <c r="BG7928" s="41"/>
      <c r="BH7928" s="41"/>
      <c r="BI7928" s="41"/>
      <c r="BJ7928" s="41"/>
      <c r="BK7928" s="41"/>
      <c r="BL7928" s="41"/>
      <c r="BM7928" s="41"/>
      <c r="BN7928" s="41"/>
      <c r="BO7928" s="41"/>
      <c r="BP7928" s="108"/>
      <c r="CG7928" s="102"/>
      <c r="CI7928" s="45"/>
    </row>
    <row r="7929" spans="37:87" ht="13" customHeight="1">
      <c r="AK7929" s="114"/>
      <c r="AL7929" s="41"/>
      <c r="AM7929" s="41"/>
      <c r="AN7929" s="41"/>
      <c r="AO7929" s="41"/>
      <c r="AP7929" s="41"/>
      <c r="AQ7929" s="41"/>
      <c r="AR7929" s="41"/>
      <c r="AS7929" s="41"/>
      <c r="AT7929" s="41"/>
      <c r="AU7929" s="41"/>
      <c r="AV7929" s="41"/>
      <c r="AW7929" s="41"/>
      <c r="AX7929" s="41"/>
      <c r="AY7929" s="41"/>
      <c r="AZ7929" s="41"/>
      <c r="BA7929" s="41"/>
      <c r="BB7929" s="41"/>
      <c r="BC7929" s="41"/>
      <c r="BD7929" s="41"/>
      <c r="BE7929" s="41"/>
      <c r="BF7929" s="41"/>
      <c r="BG7929" s="41"/>
      <c r="BH7929" s="41"/>
      <c r="BI7929" s="41"/>
      <c r="BJ7929" s="41"/>
      <c r="BK7929" s="41"/>
      <c r="BL7929" s="41"/>
      <c r="BM7929" s="41"/>
      <c r="BN7929" s="41"/>
      <c r="BO7929" s="41"/>
      <c r="BP7929" s="108"/>
      <c r="CG7929" s="102"/>
      <c r="CI7929" s="45"/>
    </row>
    <row r="7930" spans="37:87" ht="13" customHeight="1">
      <c r="AK7930" s="114"/>
      <c r="AL7930" s="41"/>
      <c r="AM7930" s="41"/>
      <c r="AN7930" s="41"/>
      <c r="AO7930" s="41"/>
      <c r="AP7930" s="41"/>
      <c r="AQ7930" s="41"/>
      <c r="AR7930" s="41"/>
      <c r="AS7930" s="41"/>
      <c r="AT7930" s="41"/>
      <c r="AU7930" s="41"/>
      <c r="AV7930" s="41"/>
      <c r="AW7930" s="41"/>
      <c r="AX7930" s="41"/>
      <c r="AY7930" s="41"/>
      <c r="AZ7930" s="41"/>
      <c r="BA7930" s="41"/>
      <c r="BB7930" s="41"/>
      <c r="BC7930" s="41"/>
      <c r="BD7930" s="41"/>
      <c r="BE7930" s="41"/>
      <c r="BF7930" s="41"/>
      <c r="BG7930" s="41"/>
      <c r="BH7930" s="41"/>
      <c r="BI7930" s="41"/>
      <c r="BJ7930" s="41"/>
      <c r="BK7930" s="41"/>
      <c r="BL7930" s="41"/>
      <c r="BM7930" s="41"/>
      <c r="BN7930" s="41"/>
      <c r="BO7930" s="41"/>
      <c r="BP7930" s="108"/>
      <c r="CG7930" s="102"/>
      <c r="CI7930" s="45"/>
    </row>
    <row r="7931" spans="37:87" ht="13" customHeight="1">
      <c r="AK7931" s="114"/>
      <c r="AL7931" s="41"/>
      <c r="AM7931" s="41"/>
      <c r="AN7931" s="41"/>
      <c r="AO7931" s="41"/>
      <c r="AP7931" s="41"/>
      <c r="AQ7931" s="41"/>
      <c r="AR7931" s="41"/>
      <c r="AS7931" s="41"/>
      <c r="AT7931" s="41"/>
      <c r="AU7931" s="41"/>
      <c r="AV7931" s="41"/>
      <c r="AW7931" s="41"/>
      <c r="AX7931" s="41"/>
      <c r="AY7931" s="41"/>
      <c r="AZ7931" s="41"/>
      <c r="BA7931" s="41"/>
      <c r="BB7931" s="41"/>
      <c r="BC7931" s="41"/>
      <c r="BD7931" s="41"/>
      <c r="BE7931" s="41"/>
      <c r="BF7931" s="41"/>
      <c r="BG7931" s="41"/>
      <c r="BH7931" s="41"/>
      <c r="BI7931" s="41"/>
      <c r="BJ7931" s="41"/>
      <c r="BK7931" s="41"/>
      <c r="BL7931" s="41"/>
      <c r="BM7931" s="41"/>
      <c r="BN7931" s="41"/>
      <c r="BO7931" s="41"/>
      <c r="BP7931" s="108"/>
      <c r="CG7931" s="102"/>
      <c r="CI7931" s="45"/>
    </row>
    <row r="7932" spans="37:87" ht="13" customHeight="1">
      <c r="AK7932" s="114"/>
      <c r="AL7932" s="41"/>
      <c r="AM7932" s="41"/>
      <c r="AN7932" s="41"/>
      <c r="AO7932" s="41"/>
      <c r="AP7932" s="41"/>
      <c r="AQ7932" s="41"/>
      <c r="AR7932" s="41"/>
      <c r="AS7932" s="41"/>
      <c r="AT7932" s="41"/>
      <c r="AU7932" s="41"/>
      <c r="AV7932" s="41"/>
      <c r="AW7932" s="41"/>
      <c r="AX7932" s="41"/>
      <c r="AY7932" s="41"/>
      <c r="AZ7932" s="41"/>
      <c r="BA7932" s="41"/>
      <c r="BB7932" s="41"/>
      <c r="BC7932" s="41"/>
      <c r="BD7932" s="41"/>
      <c r="BE7932" s="41"/>
      <c r="BF7932" s="41"/>
      <c r="BG7932" s="41"/>
      <c r="BH7932" s="41"/>
      <c r="BI7932" s="41"/>
      <c r="BJ7932" s="41"/>
      <c r="BK7932" s="41"/>
      <c r="BL7932" s="41"/>
      <c r="BM7932" s="41"/>
      <c r="BN7932" s="41"/>
      <c r="BO7932" s="41"/>
      <c r="BP7932" s="108"/>
      <c r="CG7932" s="102"/>
      <c r="CI7932" s="45"/>
    </row>
    <row r="7933" spans="37:87" ht="13" customHeight="1">
      <c r="AK7933" s="114"/>
      <c r="AL7933" s="41"/>
      <c r="AM7933" s="41"/>
      <c r="AN7933" s="41"/>
      <c r="AO7933" s="41"/>
      <c r="AP7933" s="41"/>
      <c r="AQ7933" s="41"/>
      <c r="AR7933" s="41"/>
      <c r="AS7933" s="41"/>
      <c r="AT7933" s="41"/>
      <c r="AU7933" s="41"/>
      <c r="AV7933" s="41"/>
      <c r="AW7933" s="41"/>
      <c r="AX7933" s="41"/>
      <c r="AY7933" s="41"/>
      <c r="AZ7933" s="41"/>
      <c r="BA7933" s="41"/>
      <c r="BB7933" s="41"/>
      <c r="BC7933" s="41"/>
      <c r="BD7933" s="41"/>
      <c r="BE7933" s="41"/>
      <c r="BF7933" s="41"/>
      <c r="BG7933" s="41"/>
      <c r="BH7933" s="41"/>
      <c r="BI7933" s="41"/>
      <c r="BJ7933" s="41"/>
      <c r="BK7933" s="41"/>
      <c r="BL7933" s="41"/>
      <c r="BM7933" s="41"/>
      <c r="BN7933" s="41"/>
      <c r="BO7933" s="41"/>
      <c r="BP7933" s="108"/>
      <c r="CG7933" s="102"/>
      <c r="CI7933" s="45"/>
    </row>
    <row r="7934" spans="37:87" ht="13" customHeight="1">
      <c r="AK7934" s="114"/>
      <c r="AL7934" s="41"/>
      <c r="AM7934" s="41"/>
      <c r="AN7934" s="41"/>
      <c r="AO7934" s="41"/>
      <c r="AP7934" s="41"/>
      <c r="AQ7934" s="41"/>
      <c r="AR7934" s="41"/>
      <c r="AS7934" s="41"/>
      <c r="AT7934" s="41"/>
      <c r="AU7934" s="41"/>
      <c r="AV7934" s="41"/>
      <c r="AW7934" s="41"/>
      <c r="AX7934" s="41"/>
      <c r="AY7934" s="41"/>
      <c r="AZ7934" s="41"/>
      <c r="BA7934" s="41"/>
      <c r="BB7934" s="41"/>
      <c r="BC7934" s="41"/>
      <c r="BD7934" s="41"/>
      <c r="BE7934" s="41"/>
      <c r="BF7934" s="41"/>
      <c r="BG7934" s="41"/>
      <c r="BH7934" s="41"/>
      <c r="BI7934" s="41"/>
      <c r="BJ7934" s="41"/>
      <c r="BK7934" s="41"/>
      <c r="BL7934" s="41"/>
      <c r="BM7934" s="41"/>
      <c r="BN7934" s="41"/>
      <c r="BO7934" s="41"/>
      <c r="BP7934" s="108"/>
      <c r="CG7934" s="102"/>
      <c r="CI7934" s="45"/>
    </row>
    <row r="7935" spans="37:87" ht="13" customHeight="1">
      <c r="AK7935" s="114"/>
      <c r="AL7935" s="41"/>
      <c r="AM7935" s="41"/>
      <c r="AN7935" s="41"/>
      <c r="AO7935" s="41"/>
      <c r="AP7935" s="41"/>
      <c r="AQ7935" s="41"/>
      <c r="AR7935" s="41"/>
      <c r="AS7935" s="41"/>
      <c r="AT7935" s="41"/>
      <c r="AU7935" s="41"/>
      <c r="AV7935" s="41"/>
      <c r="AW7935" s="41"/>
      <c r="AX7935" s="41"/>
      <c r="AY7935" s="41"/>
      <c r="AZ7935" s="41"/>
      <c r="BA7935" s="41"/>
      <c r="BB7935" s="41"/>
      <c r="BC7935" s="41"/>
      <c r="BD7935" s="41"/>
      <c r="BE7935" s="41"/>
      <c r="BF7935" s="41"/>
      <c r="BG7935" s="41"/>
      <c r="BH7935" s="41"/>
      <c r="BI7935" s="41"/>
      <c r="BJ7935" s="41"/>
      <c r="BK7935" s="41"/>
      <c r="BL7935" s="41"/>
      <c r="BM7935" s="41"/>
      <c r="BN7935" s="41"/>
      <c r="BO7935" s="41"/>
      <c r="BP7935" s="108"/>
      <c r="CG7935" s="102"/>
      <c r="CI7935" s="45"/>
    </row>
    <row r="7936" spans="37:87" ht="13" customHeight="1">
      <c r="AK7936" s="114"/>
      <c r="AL7936" s="41"/>
      <c r="AM7936" s="41"/>
      <c r="AN7936" s="41"/>
      <c r="AO7936" s="41"/>
      <c r="AP7936" s="41"/>
      <c r="AQ7936" s="41"/>
      <c r="AR7936" s="41"/>
      <c r="AS7936" s="41"/>
      <c r="AT7936" s="41"/>
      <c r="AU7936" s="41"/>
      <c r="AV7936" s="41"/>
      <c r="AW7936" s="41"/>
      <c r="AX7936" s="41"/>
      <c r="AY7936" s="41"/>
      <c r="AZ7936" s="41"/>
      <c r="BA7936" s="41"/>
      <c r="BB7936" s="41"/>
      <c r="BC7936" s="41"/>
      <c r="BD7936" s="41"/>
      <c r="BE7936" s="41"/>
      <c r="BF7936" s="41"/>
      <c r="BG7936" s="41"/>
      <c r="BH7936" s="41"/>
      <c r="BI7936" s="41"/>
      <c r="BJ7936" s="41"/>
      <c r="BK7936" s="41"/>
      <c r="BL7936" s="41"/>
      <c r="BM7936" s="41"/>
      <c r="BN7936" s="41"/>
      <c r="BO7936" s="41"/>
      <c r="BP7936" s="108"/>
      <c r="CG7936" s="102"/>
      <c r="CI7936" s="45"/>
    </row>
    <row r="7937" spans="37:87" ht="13" customHeight="1">
      <c r="AK7937" s="114"/>
      <c r="AL7937" s="41"/>
      <c r="AM7937" s="41"/>
      <c r="AN7937" s="41"/>
      <c r="AO7937" s="41"/>
      <c r="AP7937" s="41"/>
      <c r="AQ7937" s="41"/>
      <c r="AR7937" s="41"/>
      <c r="AS7937" s="41"/>
      <c r="AT7937" s="41"/>
      <c r="AU7937" s="41"/>
      <c r="AV7937" s="41"/>
      <c r="AW7937" s="41"/>
      <c r="AX7937" s="41"/>
      <c r="AY7937" s="41"/>
      <c r="AZ7937" s="41"/>
      <c r="BA7937" s="41"/>
      <c r="BB7937" s="41"/>
      <c r="BC7937" s="41"/>
      <c r="BD7937" s="41"/>
      <c r="BE7937" s="41"/>
      <c r="BF7937" s="41"/>
      <c r="BG7937" s="41"/>
      <c r="BH7937" s="41"/>
      <c r="BI7937" s="41"/>
      <c r="BJ7937" s="41"/>
      <c r="BK7937" s="41"/>
      <c r="BL7937" s="41"/>
      <c r="BM7937" s="41"/>
      <c r="BN7937" s="41"/>
      <c r="BO7937" s="41"/>
      <c r="BP7937" s="108"/>
      <c r="CG7937" s="102"/>
      <c r="CI7937" s="45"/>
    </row>
    <row r="7938" spans="37:87" ht="13" customHeight="1">
      <c r="AK7938" s="114"/>
      <c r="AL7938" s="41"/>
      <c r="AM7938" s="41"/>
      <c r="AN7938" s="41"/>
      <c r="AO7938" s="41"/>
      <c r="AP7938" s="41"/>
      <c r="AQ7938" s="41"/>
      <c r="AR7938" s="41"/>
      <c r="AS7938" s="41"/>
      <c r="AT7938" s="41"/>
      <c r="AU7938" s="41"/>
      <c r="AV7938" s="41"/>
      <c r="AW7938" s="41"/>
      <c r="AX7938" s="41"/>
      <c r="AY7938" s="41"/>
      <c r="AZ7938" s="41"/>
      <c r="BA7938" s="41"/>
      <c r="BB7938" s="41"/>
      <c r="BC7938" s="41"/>
      <c r="BD7938" s="41"/>
      <c r="BE7938" s="41"/>
      <c r="BF7938" s="41"/>
      <c r="BG7938" s="41"/>
      <c r="BH7938" s="41"/>
      <c r="BI7938" s="41"/>
      <c r="BJ7938" s="41"/>
      <c r="BK7938" s="41"/>
      <c r="BL7938" s="41"/>
      <c r="BM7938" s="41"/>
      <c r="BN7938" s="41"/>
      <c r="BO7938" s="41"/>
      <c r="BP7938" s="108"/>
      <c r="CG7938" s="102"/>
      <c r="CI7938" s="45"/>
    </row>
    <row r="7939" spans="37:87" ht="13" customHeight="1">
      <c r="AK7939" s="114"/>
      <c r="AL7939" s="41"/>
      <c r="AM7939" s="41"/>
      <c r="AN7939" s="41"/>
      <c r="AO7939" s="41"/>
      <c r="AP7939" s="41"/>
      <c r="AQ7939" s="41"/>
      <c r="AR7939" s="41"/>
      <c r="AS7939" s="41"/>
      <c r="AT7939" s="41"/>
      <c r="AU7939" s="41"/>
      <c r="AV7939" s="41"/>
      <c r="AW7939" s="41"/>
      <c r="AX7939" s="41"/>
      <c r="AY7939" s="41"/>
      <c r="AZ7939" s="41"/>
      <c r="BA7939" s="41"/>
      <c r="BB7939" s="41"/>
      <c r="BC7939" s="41"/>
      <c r="BD7939" s="41"/>
      <c r="BE7939" s="41"/>
      <c r="BF7939" s="41"/>
      <c r="BG7939" s="41"/>
      <c r="BH7939" s="41"/>
      <c r="BI7939" s="41"/>
      <c r="BJ7939" s="41"/>
      <c r="BK7939" s="41"/>
      <c r="BL7939" s="41"/>
      <c r="BM7939" s="41"/>
      <c r="BN7939" s="41"/>
      <c r="BO7939" s="41"/>
      <c r="BP7939" s="108"/>
      <c r="CG7939" s="102"/>
      <c r="CI7939" s="45"/>
    </row>
    <row r="7940" spans="37:87" ht="13" customHeight="1">
      <c r="AK7940" s="114"/>
      <c r="AL7940" s="41"/>
      <c r="AM7940" s="41"/>
      <c r="AN7940" s="41"/>
      <c r="AO7940" s="41"/>
      <c r="AP7940" s="41"/>
      <c r="AQ7940" s="41"/>
      <c r="AR7940" s="41"/>
      <c r="AS7940" s="41"/>
      <c r="AT7940" s="41"/>
      <c r="AU7940" s="41"/>
      <c r="AV7940" s="41"/>
      <c r="AW7940" s="41"/>
      <c r="AX7940" s="41"/>
      <c r="AY7940" s="41"/>
      <c r="AZ7940" s="41"/>
      <c r="BA7940" s="41"/>
      <c r="BB7940" s="41"/>
      <c r="BC7940" s="41"/>
      <c r="BD7940" s="41"/>
      <c r="BE7940" s="41"/>
      <c r="BF7940" s="41"/>
      <c r="BG7940" s="41"/>
      <c r="BH7940" s="41"/>
      <c r="BI7940" s="41"/>
      <c r="BJ7940" s="41"/>
      <c r="BK7940" s="41"/>
      <c r="BL7940" s="41"/>
      <c r="BM7940" s="41"/>
      <c r="BN7940" s="41"/>
      <c r="BO7940" s="41"/>
      <c r="BP7940" s="108"/>
      <c r="CG7940" s="102"/>
      <c r="CI7940" s="45"/>
    </row>
    <row r="7941" spans="37:87" ht="13" customHeight="1">
      <c r="AK7941" s="114"/>
      <c r="AL7941" s="41"/>
      <c r="AM7941" s="41"/>
      <c r="AN7941" s="41"/>
      <c r="AO7941" s="41"/>
      <c r="AP7941" s="41"/>
      <c r="AQ7941" s="41"/>
      <c r="AR7941" s="41"/>
      <c r="AS7941" s="41"/>
      <c r="AT7941" s="41"/>
      <c r="AU7941" s="41"/>
      <c r="AV7941" s="41"/>
      <c r="AW7941" s="41"/>
      <c r="AX7941" s="41"/>
      <c r="AY7941" s="41"/>
      <c r="AZ7941" s="41"/>
      <c r="BA7941" s="41"/>
      <c r="BB7941" s="41"/>
      <c r="BC7941" s="41"/>
      <c r="BD7941" s="41"/>
      <c r="BE7941" s="41"/>
      <c r="BF7941" s="41"/>
      <c r="BG7941" s="41"/>
      <c r="BH7941" s="41"/>
      <c r="BI7941" s="41"/>
      <c r="BJ7941" s="41"/>
      <c r="BK7941" s="41"/>
      <c r="BL7941" s="41"/>
      <c r="BM7941" s="41"/>
      <c r="BN7941" s="41"/>
      <c r="BO7941" s="41"/>
      <c r="BP7941" s="108"/>
      <c r="CG7941" s="102"/>
      <c r="CI7941" s="45"/>
    </row>
    <row r="7942" spans="37:87" ht="13" customHeight="1">
      <c r="AK7942" s="114"/>
      <c r="AL7942" s="41"/>
      <c r="AM7942" s="41"/>
      <c r="AN7942" s="41"/>
      <c r="AO7942" s="41"/>
      <c r="AP7942" s="41"/>
      <c r="AQ7942" s="41"/>
      <c r="AR7942" s="41"/>
      <c r="AS7942" s="41"/>
      <c r="AT7942" s="41"/>
      <c r="AU7942" s="41"/>
      <c r="AV7942" s="41"/>
      <c r="AW7942" s="41"/>
      <c r="AX7942" s="41"/>
      <c r="AY7942" s="41"/>
      <c r="AZ7942" s="41"/>
      <c r="BA7942" s="41"/>
      <c r="BB7942" s="41"/>
      <c r="BC7942" s="41"/>
      <c r="BD7942" s="41"/>
      <c r="BE7942" s="41"/>
      <c r="BF7942" s="41"/>
      <c r="BG7942" s="41"/>
      <c r="BH7942" s="41"/>
      <c r="BI7942" s="41"/>
      <c r="BJ7942" s="41"/>
      <c r="BK7942" s="41"/>
      <c r="BL7942" s="41"/>
      <c r="BM7942" s="41"/>
      <c r="BN7942" s="41"/>
      <c r="BO7942" s="41"/>
      <c r="BP7942" s="108"/>
      <c r="CG7942" s="102"/>
      <c r="CI7942" s="45"/>
    </row>
    <row r="7943" spans="37:87" ht="13" customHeight="1">
      <c r="AK7943" s="114"/>
      <c r="AL7943" s="41"/>
      <c r="AM7943" s="41"/>
      <c r="AN7943" s="41"/>
      <c r="AO7943" s="41"/>
      <c r="AP7943" s="41"/>
      <c r="AQ7943" s="41"/>
      <c r="AR7943" s="41"/>
      <c r="AS7943" s="41"/>
      <c r="AT7943" s="41"/>
      <c r="AU7943" s="41"/>
      <c r="AV7943" s="41"/>
      <c r="AW7943" s="41"/>
      <c r="AX7943" s="41"/>
      <c r="AY7943" s="41"/>
      <c r="AZ7943" s="41"/>
      <c r="BA7943" s="41"/>
      <c r="BB7943" s="41"/>
      <c r="BC7943" s="41"/>
      <c r="BD7943" s="41"/>
      <c r="BE7943" s="41"/>
      <c r="BF7943" s="41"/>
      <c r="BG7943" s="41"/>
      <c r="BH7943" s="41"/>
      <c r="BI7943" s="41"/>
      <c r="BJ7943" s="41"/>
      <c r="BK7943" s="41"/>
      <c r="BL7943" s="41"/>
      <c r="BM7943" s="41"/>
      <c r="BN7943" s="41"/>
      <c r="BO7943" s="41"/>
      <c r="BP7943" s="108"/>
      <c r="CG7943" s="102"/>
      <c r="CI7943" s="45"/>
    </row>
    <row r="7944" spans="37:87" ht="13" customHeight="1">
      <c r="AK7944" s="114"/>
      <c r="AL7944" s="41"/>
      <c r="AM7944" s="41"/>
      <c r="AN7944" s="41"/>
      <c r="AO7944" s="41"/>
      <c r="AP7944" s="41"/>
      <c r="AQ7944" s="41"/>
      <c r="AR7944" s="41"/>
      <c r="AS7944" s="41"/>
      <c r="AT7944" s="41"/>
      <c r="AU7944" s="41"/>
      <c r="AV7944" s="41"/>
      <c r="AW7944" s="41"/>
      <c r="AX7944" s="41"/>
      <c r="AY7944" s="41"/>
      <c r="AZ7944" s="41"/>
      <c r="BA7944" s="41"/>
      <c r="BB7944" s="41"/>
      <c r="BC7944" s="41"/>
      <c r="BD7944" s="41"/>
      <c r="BE7944" s="41"/>
      <c r="BF7944" s="41"/>
      <c r="BG7944" s="41"/>
      <c r="BH7944" s="41"/>
      <c r="BI7944" s="41"/>
      <c r="BJ7944" s="41"/>
      <c r="BK7944" s="41"/>
      <c r="BL7944" s="41"/>
      <c r="BM7944" s="41"/>
      <c r="BN7944" s="41"/>
      <c r="BO7944" s="41"/>
      <c r="BP7944" s="108"/>
      <c r="CG7944" s="102"/>
      <c r="CI7944" s="45"/>
    </row>
    <row r="7945" spans="37:87" ht="13" customHeight="1">
      <c r="AK7945" s="114"/>
      <c r="AL7945" s="41"/>
      <c r="AM7945" s="41"/>
      <c r="AN7945" s="41"/>
      <c r="AO7945" s="41"/>
      <c r="AP7945" s="41"/>
      <c r="AQ7945" s="41"/>
      <c r="AR7945" s="41"/>
      <c r="AS7945" s="41"/>
      <c r="AT7945" s="41"/>
      <c r="AU7945" s="41"/>
      <c r="AV7945" s="41"/>
      <c r="AW7945" s="41"/>
      <c r="AX7945" s="41"/>
      <c r="AY7945" s="41"/>
      <c r="AZ7945" s="41"/>
      <c r="BA7945" s="41"/>
      <c r="BB7945" s="41"/>
      <c r="BC7945" s="41"/>
      <c r="BD7945" s="41"/>
      <c r="BE7945" s="41"/>
      <c r="BF7945" s="41"/>
      <c r="BG7945" s="41"/>
      <c r="BH7945" s="41"/>
      <c r="BI7945" s="41"/>
      <c r="BJ7945" s="41"/>
      <c r="BK7945" s="41"/>
      <c r="BL7945" s="41"/>
      <c r="BM7945" s="41"/>
      <c r="BN7945" s="41"/>
      <c r="BO7945" s="41"/>
      <c r="BP7945" s="108"/>
      <c r="CG7945" s="102"/>
      <c r="CI7945" s="45"/>
    </row>
    <row r="7946" spans="37:87" ht="13" customHeight="1">
      <c r="AK7946" s="114"/>
      <c r="AL7946" s="41"/>
      <c r="AM7946" s="41"/>
      <c r="AN7946" s="41"/>
      <c r="AO7946" s="41"/>
      <c r="AP7946" s="41"/>
      <c r="AQ7946" s="41"/>
      <c r="AR7946" s="41"/>
      <c r="AS7946" s="41"/>
      <c r="AT7946" s="41"/>
      <c r="AU7946" s="41"/>
      <c r="AV7946" s="41"/>
      <c r="AW7946" s="41"/>
      <c r="AX7946" s="41"/>
      <c r="AY7946" s="41"/>
      <c r="AZ7946" s="41"/>
      <c r="BA7946" s="41"/>
      <c r="BB7946" s="41"/>
      <c r="BC7946" s="41"/>
      <c r="BD7946" s="41"/>
      <c r="BE7946" s="41"/>
      <c r="BF7946" s="41"/>
      <c r="BG7946" s="41"/>
      <c r="BH7946" s="41"/>
      <c r="BI7946" s="41"/>
      <c r="BJ7946" s="41"/>
      <c r="BK7946" s="41"/>
      <c r="BL7946" s="41"/>
      <c r="BM7946" s="41"/>
      <c r="BN7946" s="41"/>
      <c r="BO7946" s="41"/>
      <c r="BP7946" s="108"/>
      <c r="CG7946" s="102"/>
      <c r="CI7946" s="45"/>
    </row>
    <row r="7947" spans="37:87" ht="13" customHeight="1">
      <c r="AK7947" s="114"/>
      <c r="AL7947" s="41"/>
      <c r="AM7947" s="41"/>
      <c r="AN7947" s="41"/>
      <c r="AO7947" s="41"/>
      <c r="AP7947" s="41"/>
      <c r="AQ7947" s="41"/>
      <c r="AR7947" s="41"/>
      <c r="AS7947" s="41"/>
      <c r="AT7947" s="41"/>
      <c r="AU7947" s="41"/>
      <c r="AV7947" s="41"/>
      <c r="AW7947" s="41"/>
      <c r="AX7947" s="41"/>
      <c r="AY7947" s="41"/>
      <c r="AZ7947" s="41"/>
      <c r="BA7947" s="41"/>
      <c r="BB7947" s="41"/>
      <c r="BC7947" s="41"/>
      <c r="BD7947" s="41"/>
      <c r="BE7947" s="41"/>
      <c r="BF7947" s="41"/>
      <c r="BG7947" s="41"/>
      <c r="BH7947" s="41"/>
      <c r="BI7947" s="41"/>
      <c r="BJ7947" s="41"/>
      <c r="BK7947" s="41"/>
      <c r="BL7947" s="41"/>
      <c r="BM7947" s="41"/>
      <c r="BN7947" s="41"/>
      <c r="BO7947" s="41"/>
      <c r="BP7947" s="108"/>
      <c r="CG7947" s="102"/>
      <c r="CI7947" s="45"/>
    </row>
    <row r="7948" spans="37:87" ht="13" customHeight="1">
      <c r="AK7948" s="114"/>
      <c r="AL7948" s="41"/>
      <c r="AM7948" s="41"/>
      <c r="AN7948" s="41"/>
      <c r="AO7948" s="41"/>
      <c r="AP7948" s="41"/>
      <c r="AQ7948" s="41"/>
      <c r="AR7948" s="41"/>
      <c r="AS7948" s="41"/>
      <c r="AT7948" s="41"/>
      <c r="AU7948" s="41"/>
      <c r="AV7948" s="41"/>
      <c r="AW7948" s="41"/>
      <c r="AX7948" s="41"/>
      <c r="AY7948" s="41"/>
      <c r="AZ7948" s="41"/>
      <c r="BA7948" s="41"/>
      <c r="BB7948" s="41"/>
      <c r="BC7948" s="41"/>
      <c r="BD7948" s="41"/>
      <c r="BE7948" s="41"/>
      <c r="BF7948" s="41"/>
      <c r="BG7948" s="41"/>
      <c r="BH7948" s="41"/>
      <c r="BI7948" s="41"/>
      <c r="BJ7948" s="41"/>
      <c r="BK7948" s="41"/>
      <c r="BL7948" s="41"/>
      <c r="BM7948" s="41"/>
      <c r="BN7948" s="41"/>
      <c r="BO7948" s="41"/>
      <c r="BP7948" s="108"/>
      <c r="CG7948" s="102"/>
      <c r="CI7948" s="45"/>
    </row>
    <row r="7949" spans="37:87" ht="13" customHeight="1">
      <c r="AK7949" s="114"/>
      <c r="AL7949" s="41"/>
      <c r="AM7949" s="41"/>
      <c r="AN7949" s="41"/>
      <c r="AO7949" s="41"/>
      <c r="AP7949" s="41"/>
      <c r="AQ7949" s="41"/>
      <c r="AR7949" s="41"/>
      <c r="AS7949" s="41"/>
      <c r="AT7949" s="41"/>
      <c r="AU7949" s="41"/>
      <c r="AV7949" s="41"/>
      <c r="AW7949" s="41"/>
      <c r="AX7949" s="41"/>
      <c r="AY7949" s="41"/>
      <c r="AZ7949" s="41"/>
      <c r="BA7949" s="41"/>
      <c r="BB7949" s="41"/>
      <c r="BC7949" s="41"/>
      <c r="BD7949" s="41"/>
      <c r="BE7949" s="41"/>
      <c r="BF7949" s="41"/>
      <c r="BG7949" s="41"/>
      <c r="BH7949" s="41"/>
      <c r="BI7949" s="41"/>
      <c r="BJ7949" s="41"/>
      <c r="BK7949" s="41"/>
      <c r="BL7949" s="41"/>
      <c r="BM7949" s="41"/>
      <c r="BN7949" s="41"/>
      <c r="BO7949" s="41"/>
      <c r="BP7949" s="108"/>
      <c r="CG7949" s="102"/>
      <c r="CI7949" s="45"/>
    </row>
    <row r="7950" spans="37:87" ht="13" customHeight="1">
      <c r="AK7950" s="114"/>
      <c r="AL7950" s="41"/>
      <c r="AM7950" s="41"/>
      <c r="AN7950" s="41"/>
      <c r="AO7950" s="41"/>
      <c r="AP7950" s="41"/>
      <c r="AQ7950" s="41"/>
      <c r="AR7950" s="41"/>
      <c r="AS7950" s="41"/>
      <c r="AT7950" s="41"/>
      <c r="AU7950" s="41"/>
      <c r="AV7950" s="41"/>
      <c r="AW7950" s="41"/>
      <c r="AX7950" s="41"/>
      <c r="AY7950" s="41"/>
      <c r="AZ7950" s="41"/>
      <c r="BA7950" s="41"/>
      <c r="BB7950" s="41"/>
      <c r="BC7950" s="41"/>
      <c r="BD7950" s="41"/>
      <c r="BE7950" s="41"/>
      <c r="BF7950" s="41"/>
      <c r="BG7950" s="41"/>
      <c r="BH7950" s="41"/>
      <c r="BI7950" s="41"/>
      <c r="BJ7950" s="41"/>
      <c r="BK7950" s="41"/>
      <c r="BL7950" s="41"/>
      <c r="BM7950" s="41"/>
      <c r="BN7950" s="41"/>
      <c r="BO7950" s="41"/>
      <c r="BP7950" s="108"/>
      <c r="CG7950" s="102"/>
      <c r="CI7950" s="45"/>
    </row>
    <row r="7951" spans="37:87" ht="13" customHeight="1">
      <c r="AK7951" s="114"/>
      <c r="AL7951" s="41"/>
      <c r="AM7951" s="41"/>
      <c r="AN7951" s="41"/>
      <c r="AO7951" s="41"/>
      <c r="AP7951" s="41"/>
      <c r="AQ7951" s="41"/>
      <c r="AR7951" s="41"/>
      <c r="AS7951" s="41"/>
      <c r="AT7951" s="41"/>
      <c r="AU7951" s="41"/>
      <c r="AV7951" s="41"/>
      <c r="AW7951" s="41"/>
      <c r="AX7951" s="41"/>
      <c r="AY7951" s="41"/>
      <c r="AZ7951" s="41"/>
      <c r="BA7951" s="41"/>
      <c r="BB7951" s="41"/>
      <c r="BC7951" s="41"/>
      <c r="BD7951" s="41"/>
      <c r="BE7951" s="41"/>
      <c r="BF7951" s="41"/>
      <c r="BG7951" s="41"/>
      <c r="BH7951" s="41"/>
      <c r="BI7951" s="41"/>
      <c r="BJ7951" s="41"/>
      <c r="BK7951" s="41"/>
      <c r="BL7951" s="41"/>
      <c r="BM7951" s="41"/>
      <c r="BN7951" s="41"/>
      <c r="BO7951" s="41"/>
      <c r="BP7951" s="108"/>
      <c r="CG7951" s="102"/>
      <c r="CI7951" s="45"/>
    </row>
    <row r="7952" spans="37:87" ht="13" customHeight="1">
      <c r="AK7952" s="114"/>
      <c r="AL7952" s="41"/>
      <c r="AM7952" s="41"/>
      <c r="AN7952" s="41"/>
      <c r="AO7952" s="41"/>
      <c r="AP7952" s="41"/>
      <c r="AQ7952" s="41"/>
      <c r="AR7952" s="41"/>
      <c r="AS7952" s="41"/>
      <c r="AT7952" s="41"/>
      <c r="AU7952" s="41"/>
      <c r="AV7952" s="41"/>
      <c r="AW7952" s="41"/>
      <c r="AX7952" s="41"/>
      <c r="AY7952" s="41"/>
      <c r="AZ7952" s="41"/>
      <c r="BA7952" s="41"/>
      <c r="BB7952" s="41"/>
      <c r="BC7952" s="41"/>
      <c r="BD7952" s="41"/>
      <c r="BE7952" s="41"/>
      <c r="BF7952" s="41"/>
      <c r="BG7952" s="41"/>
      <c r="BH7952" s="41"/>
      <c r="BI7952" s="41"/>
      <c r="BJ7952" s="41"/>
      <c r="BK7952" s="41"/>
      <c r="BL7952" s="41"/>
      <c r="BM7952" s="41"/>
      <c r="BN7952" s="41"/>
      <c r="BO7952" s="41"/>
      <c r="BP7952" s="108"/>
      <c r="CG7952" s="102"/>
      <c r="CI7952" s="45"/>
    </row>
    <row r="7953" spans="37:87" ht="13" customHeight="1">
      <c r="AK7953" s="114"/>
      <c r="AL7953" s="41"/>
      <c r="AM7953" s="41"/>
      <c r="AN7953" s="41"/>
      <c r="AO7953" s="41"/>
      <c r="AP7953" s="41"/>
      <c r="AQ7953" s="41"/>
      <c r="AR7953" s="41"/>
      <c r="AS7953" s="41"/>
      <c r="AT7953" s="41"/>
      <c r="AU7953" s="41"/>
      <c r="AV7953" s="41"/>
      <c r="AW7953" s="41"/>
      <c r="AX7953" s="41"/>
      <c r="AY7953" s="41"/>
      <c r="AZ7953" s="41"/>
      <c r="BA7953" s="41"/>
      <c r="BB7953" s="41"/>
      <c r="BC7953" s="41"/>
      <c r="BD7953" s="41"/>
      <c r="BE7953" s="41"/>
      <c r="BF7953" s="41"/>
      <c r="BG7953" s="41"/>
      <c r="BH7953" s="41"/>
      <c r="BI7953" s="41"/>
      <c r="BJ7953" s="41"/>
      <c r="BK7953" s="41"/>
      <c r="BL7953" s="41"/>
      <c r="BM7953" s="41"/>
      <c r="BN7953" s="41"/>
      <c r="BO7953" s="41"/>
      <c r="BP7953" s="108"/>
      <c r="CG7953" s="102"/>
      <c r="CI7953" s="45"/>
    </row>
    <row r="7954" spans="37:87" ht="13" customHeight="1">
      <c r="AK7954" s="114"/>
      <c r="AL7954" s="41"/>
      <c r="AM7954" s="41"/>
      <c r="AN7954" s="41"/>
      <c r="AO7954" s="41"/>
      <c r="AP7954" s="41"/>
      <c r="AQ7954" s="41"/>
      <c r="AR7954" s="41"/>
      <c r="AS7954" s="41"/>
      <c r="AT7954" s="41"/>
      <c r="AU7954" s="41"/>
      <c r="AV7954" s="41"/>
      <c r="AW7954" s="41"/>
      <c r="AX7954" s="41"/>
      <c r="AY7954" s="41"/>
      <c r="AZ7954" s="41"/>
      <c r="BA7954" s="41"/>
      <c r="BB7954" s="41"/>
      <c r="BC7954" s="41"/>
      <c r="BD7954" s="41"/>
      <c r="BE7954" s="41"/>
      <c r="BF7954" s="41"/>
      <c r="BG7954" s="41"/>
      <c r="BH7954" s="41"/>
      <c r="BI7954" s="41"/>
      <c r="BJ7954" s="41"/>
      <c r="BK7954" s="41"/>
      <c r="BL7954" s="41"/>
      <c r="BM7954" s="41"/>
      <c r="BN7954" s="41"/>
      <c r="BO7954" s="41"/>
      <c r="BP7954" s="108"/>
      <c r="CG7954" s="102"/>
      <c r="CI7954" s="45"/>
    </row>
    <row r="7955" spans="37:87" ht="13" customHeight="1">
      <c r="AK7955" s="114"/>
      <c r="AL7955" s="41"/>
      <c r="AM7955" s="41"/>
      <c r="AN7955" s="41"/>
      <c r="AO7955" s="41"/>
      <c r="AP7955" s="41"/>
      <c r="AQ7955" s="41"/>
      <c r="AR7955" s="41"/>
      <c r="AS7955" s="41"/>
      <c r="AT7955" s="41"/>
      <c r="AU7955" s="41"/>
      <c r="AV7955" s="41"/>
      <c r="AW7955" s="41"/>
      <c r="AX7955" s="41"/>
      <c r="AY7955" s="41"/>
      <c r="AZ7955" s="41"/>
      <c r="BA7955" s="41"/>
      <c r="BB7955" s="41"/>
      <c r="BC7955" s="41"/>
      <c r="BD7955" s="41"/>
      <c r="BE7955" s="41"/>
      <c r="BF7955" s="41"/>
      <c r="BG7955" s="41"/>
      <c r="BH7955" s="41"/>
      <c r="BI7955" s="41"/>
      <c r="BJ7955" s="41"/>
      <c r="BK7955" s="41"/>
      <c r="BL7955" s="41"/>
      <c r="BM7955" s="41"/>
      <c r="BN7955" s="41"/>
      <c r="BO7955" s="41"/>
      <c r="BP7955" s="108"/>
      <c r="CG7955" s="102"/>
      <c r="CI7955" s="45"/>
    </row>
    <row r="7956" spans="37:87" ht="13" customHeight="1">
      <c r="AK7956" s="114"/>
      <c r="AL7956" s="41"/>
      <c r="AM7956" s="41"/>
      <c r="AN7956" s="41"/>
      <c r="AO7956" s="41"/>
      <c r="AP7956" s="41"/>
      <c r="AQ7956" s="41"/>
      <c r="AR7956" s="41"/>
      <c r="AS7956" s="41"/>
      <c r="AT7956" s="41"/>
      <c r="AU7956" s="41"/>
      <c r="AV7956" s="41"/>
      <c r="AW7956" s="41"/>
      <c r="AX7956" s="41"/>
      <c r="AY7956" s="41"/>
      <c r="AZ7956" s="41"/>
      <c r="BA7956" s="41"/>
      <c r="BB7956" s="41"/>
      <c r="BC7956" s="41"/>
      <c r="BD7956" s="41"/>
      <c r="BE7956" s="41"/>
      <c r="BF7956" s="41"/>
      <c r="BG7956" s="41"/>
      <c r="BH7956" s="41"/>
      <c r="BI7956" s="41"/>
      <c r="BJ7956" s="41"/>
      <c r="BK7956" s="41"/>
      <c r="BL7956" s="41"/>
      <c r="BM7956" s="41"/>
      <c r="BN7956" s="41"/>
      <c r="BO7956" s="41"/>
      <c r="BP7956" s="108"/>
      <c r="CG7956" s="102"/>
      <c r="CI7956" s="45"/>
    </row>
    <row r="7957" spans="37:87" ht="13" customHeight="1">
      <c r="AK7957" s="114"/>
      <c r="AL7957" s="41"/>
      <c r="AM7957" s="41"/>
      <c r="AN7957" s="41"/>
      <c r="AO7957" s="41"/>
      <c r="AP7957" s="41"/>
      <c r="AQ7957" s="41"/>
      <c r="AR7957" s="41"/>
      <c r="AS7957" s="41"/>
      <c r="AT7957" s="41"/>
      <c r="AU7957" s="41"/>
      <c r="AV7957" s="41"/>
      <c r="AW7957" s="41"/>
      <c r="AX7957" s="41"/>
      <c r="AY7957" s="41"/>
      <c r="AZ7957" s="41"/>
      <c r="BA7957" s="41"/>
      <c r="BB7957" s="41"/>
      <c r="BC7957" s="41"/>
      <c r="BD7957" s="41"/>
      <c r="BE7957" s="41"/>
      <c r="BF7957" s="41"/>
      <c r="BG7957" s="41"/>
      <c r="BH7957" s="41"/>
      <c r="BI7957" s="41"/>
      <c r="BJ7957" s="41"/>
      <c r="BK7957" s="41"/>
      <c r="BL7957" s="41"/>
      <c r="BM7957" s="41"/>
      <c r="BN7957" s="41"/>
      <c r="BO7957" s="41"/>
      <c r="BP7957" s="108"/>
      <c r="CG7957" s="102"/>
      <c r="CI7957" s="45"/>
    </row>
    <row r="7958" spans="37:87" ht="13" customHeight="1">
      <c r="AK7958" s="114"/>
      <c r="AL7958" s="41"/>
      <c r="AM7958" s="41"/>
      <c r="AN7958" s="41"/>
      <c r="AO7958" s="41"/>
      <c r="AP7958" s="41"/>
      <c r="AQ7958" s="41"/>
      <c r="AR7958" s="41"/>
      <c r="AS7958" s="41"/>
      <c r="AT7958" s="41"/>
      <c r="AU7958" s="41"/>
      <c r="AV7958" s="41"/>
      <c r="AW7958" s="41"/>
      <c r="AX7958" s="41"/>
      <c r="AY7958" s="41"/>
      <c r="AZ7958" s="41"/>
      <c r="BA7958" s="41"/>
      <c r="BB7958" s="41"/>
      <c r="BC7958" s="41"/>
      <c r="BD7958" s="41"/>
      <c r="BE7958" s="41"/>
      <c r="BF7958" s="41"/>
      <c r="BG7958" s="41"/>
      <c r="BH7958" s="41"/>
      <c r="BI7958" s="41"/>
      <c r="BJ7958" s="41"/>
      <c r="BK7958" s="41"/>
      <c r="BL7958" s="41"/>
      <c r="BM7958" s="41"/>
      <c r="BN7958" s="41"/>
      <c r="BO7958" s="41"/>
      <c r="BP7958" s="108"/>
      <c r="CG7958" s="102"/>
      <c r="CI7958" s="45"/>
    </row>
    <row r="7959" spans="37:87" ht="13" customHeight="1">
      <c r="AK7959" s="114"/>
      <c r="AL7959" s="41"/>
      <c r="AM7959" s="41"/>
      <c r="AN7959" s="41"/>
      <c r="AO7959" s="41"/>
      <c r="AP7959" s="41"/>
      <c r="AQ7959" s="41"/>
      <c r="AR7959" s="41"/>
      <c r="AS7959" s="41"/>
      <c r="AT7959" s="41"/>
      <c r="AU7959" s="41"/>
      <c r="AV7959" s="41"/>
      <c r="AW7959" s="41"/>
      <c r="AX7959" s="41"/>
      <c r="AY7959" s="41"/>
      <c r="AZ7959" s="41"/>
      <c r="BA7959" s="41"/>
      <c r="BB7959" s="41"/>
      <c r="BC7959" s="41"/>
      <c r="BD7959" s="41"/>
      <c r="BE7959" s="41"/>
      <c r="BF7959" s="41"/>
      <c r="BG7959" s="41"/>
      <c r="BH7959" s="41"/>
      <c r="BI7959" s="41"/>
      <c r="BJ7959" s="41"/>
      <c r="BK7959" s="41"/>
      <c r="BL7959" s="41"/>
      <c r="BM7959" s="41"/>
      <c r="BN7959" s="41"/>
      <c r="BO7959" s="41"/>
      <c r="BP7959" s="108"/>
      <c r="CG7959" s="102"/>
      <c r="CI7959" s="45"/>
    </row>
    <row r="7960" spans="37:87" ht="13" customHeight="1">
      <c r="AK7960" s="114"/>
      <c r="AL7960" s="41"/>
      <c r="AM7960" s="41"/>
      <c r="AN7960" s="41"/>
      <c r="AO7960" s="41"/>
      <c r="AP7960" s="41"/>
      <c r="AQ7960" s="41"/>
      <c r="AR7960" s="41"/>
      <c r="AS7960" s="41"/>
      <c r="AT7960" s="41"/>
      <c r="AU7960" s="41"/>
      <c r="AV7960" s="41"/>
      <c r="AW7960" s="41"/>
      <c r="AX7960" s="41"/>
      <c r="AY7960" s="41"/>
      <c r="AZ7960" s="41"/>
      <c r="BA7960" s="41"/>
      <c r="BB7960" s="41"/>
      <c r="BC7960" s="41"/>
      <c r="BD7960" s="41"/>
      <c r="BE7960" s="41"/>
      <c r="BF7960" s="41"/>
      <c r="BG7960" s="41"/>
      <c r="BH7960" s="41"/>
      <c r="BI7960" s="41"/>
      <c r="BJ7960" s="41"/>
      <c r="BK7960" s="41"/>
      <c r="BL7960" s="41"/>
      <c r="BM7960" s="41"/>
      <c r="BN7960" s="41"/>
      <c r="BO7960" s="41"/>
      <c r="BP7960" s="108"/>
      <c r="CG7960" s="102"/>
      <c r="CI7960" s="45"/>
    </row>
    <row r="7961" spans="37:87" ht="13" customHeight="1">
      <c r="AK7961" s="114"/>
      <c r="AL7961" s="41"/>
      <c r="AM7961" s="41"/>
      <c r="AN7961" s="41"/>
      <c r="AO7961" s="41"/>
      <c r="AP7961" s="41"/>
      <c r="AQ7961" s="41"/>
      <c r="AR7961" s="41"/>
      <c r="AS7961" s="41"/>
      <c r="AT7961" s="41"/>
      <c r="AU7961" s="41"/>
      <c r="AV7961" s="41"/>
      <c r="AW7961" s="41"/>
      <c r="AX7961" s="41"/>
      <c r="AY7961" s="41"/>
      <c r="AZ7961" s="41"/>
      <c r="BA7961" s="41"/>
      <c r="BB7961" s="41"/>
      <c r="BC7961" s="41"/>
      <c r="BD7961" s="41"/>
      <c r="BE7961" s="41"/>
      <c r="BF7961" s="41"/>
      <c r="BG7961" s="41"/>
      <c r="BH7961" s="41"/>
      <c r="BI7961" s="41"/>
      <c r="BJ7961" s="41"/>
      <c r="BK7961" s="41"/>
      <c r="BL7961" s="41"/>
      <c r="BM7961" s="41"/>
      <c r="BN7961" s="41"/>
      <c r="BO7961" s="41"/>
      <c r="BP7961" s="108"/>
      <c r="CG7961" s="102"/>
      <c r="CI7961" s="45"/>
    </row>
    <row r="7962" spans="37:87" ht="13" customHeight="1">
      <c r="AK7962" s="114"/>
      <c r="AL7962" s="41"/>
      <c r="AM7962" s="41"/>
      <c r="AN7962" s="41"/>
      <c r="AO7962" s="41"/>
      <c r="AP7962" s="41"/>
      <c r="AQ7962" s="41"/>
      <c r="AR7962" s="41"/>
      <c r="AS7962" s="41"/>
      <c r="AT7962" s="41"/>
      <c r="AU7962" s="41"/>
      <c r="AV7962" s="41"/>
      <c r="AW7962" s="41"/>
      <c r="AX7962" s="41"/>
      <c r="AY7962" s="41"/>
      <c r="AZ7962" s="41"/>
      <c r="BA7962" s="41"/>
      <c r="BB7962" s="41"/>
      <c r="BC7962" s="41"/>
      <c r="BD7962" s="41"/>
      <c r="BE7962" s="41"/>
      <c r="BF7962" s="41"/>
      <c r="BG7962" s="41"/>
      <c r="BH7962" s="41"/>
      <c r="BI7962" s="41"/>
      <c r="BJ7962" s="41"/>
      <c r="BK7962" s="41"/>
      <c r="BL7962" s="41"/>
      <c r="BM7962" s="41"/>
      <c r="BN7962" s="41"/>
      <c r="BO7962" s="41"/>
      <c r="BP7962" s="108"/>
      <c r="CG7962" s="102"/>
      <c r="CI7962" s="45"/>
    </row>
    <row r="7963" spans="37:87" ht="13" customHeight="1">
      <c r="AK7963" s="114"/>
      <c r="AL7963" s="41"/>
      <c r="AM7963" s="41"/>
      <c r="AN7963" s="41"/>
      <c r="AO7963" s="41"/>
      <c r="AP7963" s="41"/>
      <c r="AQ7963" s="41"/>
      <c r="AR7963" s="41"/>
      <c r="AS7963" s="41"/>
      <c r="AT7963" s="41"/>
      <c r="AU7963" s="41"/>
      <c r="AV7963" s="41"/>
      <c r="AW7963" s="41"/>
      <c r="AX7963" s="41"/>
      <c r="AY7963" s="41"/>
      <c r="AZ7963" s="41"/>
      <c r="BA7963" s="41"/>
      <c r="BB7963" s="41"/>
      <c r="BC7963" s="41"/>
      <c r="BD7963" s="41"/>
      <c r="BE7963" s="41"/>
      <c r="BF7963" s="41"/>
      <c r="BG7963" s="41"/>
      <c r="BH7963" s="41"/>
      <c r="BI7963" s="41"/>
      <c r="BJ7963" s="41"/>
      <c r="BK7963" s="41"/>
      <c r="BL7963" s="41"/>
      <c r="BM7963" s="41"/>
      <c r="BN7963" s="41"/>
      <c r="BO7963" s="41"/>
      <c r="BP7963" s="108"/>
      <c r="CG7963" s="102"/>
      <c r="CI7963" s="45"/>
    </row>
    <row r="7964" spans="37:87" ht="13" customHeight="1">
      <c r="AK7964" s="114"/>
      <c r="AL7964" s="41"/>
      <c r="AM7964" s="41"/>
      <c r="AN7964" s="41"/>
      <c r="AO7964" s="41"/>
      <c r="AP7964" s="41"/>
      <c r="AQ7964" s="41"/>
      <c r="AR7964" s="41"/>
      <c r="AS7964" s="41"/>
      <c r="AT7964" s="41"/>
      <c r="AU7964" s="41"/>
      <c r="AV7964" s="41"/>
      <c r="AW7964" s="41"/>
      <c r="AX7964" s="41"/>
      <c r="AY7964" s="41"/>
      <c r="AZ7964" s="41"/>
      <c r="BA7964" s="41"/>
      <c r="BB7964" s="41"/>
      <c r="BC7964" s="41"/>
      <c r="BD7964" s="41"/>
      <c r="BE7964" s="41"/>
      <c r="BF7964" s="41"/>
      <c r="BG7964" s="41"/>
      <c r="BH7964" s="41"/>
      <c r="BI7964" s="41"/>
      <c r="BJ7964" s="41"/>
      <c r="BK7964" s="41"/>
      <c r="BL7964" s="41"/>
      <c r="BM7964" s="41"/>
      <c r="BN7964" s="41"/>
      <c r="BO7964" s="41"/>
      <c r="BP7964" s="108"/>
      <c r="CG7964" s="102"/>
      <c r="CI7964" s="45"/>
    </row>
    <row r="7965" spans="37:87" ht="13" customHeight="1">
      <c r="AK7965" s="114"/>
      <c r="AL7965" s="41"/>
      <c r="AM7965" s="41"/>
      <c r="AN7965" s="41"/>
      <c r="AO7965" s="41"/>
      <c r="AP7965" s="41"/>
      <c r="AQ7965" s="41"/>
      <c r="AR7965" s="41"/>
      <c r="AS7965" s="41"/>
      <c r="AT7965" s="41"/>
      <c r="AU7965" s="41"/>
      <c r="AV7965" s="41"/>
      <c r="AW7965" s="41"/>
      <c r="AX7965" s="41"/>
      <c r="AY7965" s="41"/>
      <c r="AZ7965" s="41"/>
      <c r="BA7965" s="41"/>
      <c r="BB7965" s="41"/>
      <c r="BC7965" s="41"/>
      <c r="BD7965" s="41"/>
      <c r="BE7965" s="41"/>
      <c r="BF7965" s="41"/>
      <c r="BG7965" s="41"/>
      <c r="BH7965" s="41"/>
      <c r="BI7965" s="41"/>
      <c r="BJ7965" s="41"/>
      <c r="BK7965" s="41"/>
      <c r="BL7965" s="41"/>
      <c r="BM7965" s="41"/>
      <c r="BN7965" s="41"/>
      <c r="BO7965" s="41"/>
      <c r="BP7965" s="108"/>
      <c r="CG7965" s="102"/>
      <c r="CI7965" s="45"/>
    </row>
    <row r="7966" spans="37:87" ht="13" customHeight="1">
      <c r="AK7966" s="114"/>
      <c r="AL7966" s="41"/>
      <c r="AM7966" s="41"/>
      <c r="AN7966" s="41"/>
      <c r="AO7966" s="41"/>
      <c r="AP7966" s="41"/>
      <c r="AQ7966" s="41"/>
      <c r="AR7966" s="41"/>
      <c r="AS7966" s="41"/>
      <c r="AT7966" s="41"/>
      <c r="AU7966" s="41"/>
      <c r="AV7966" s="41"/>
      <c r="AW7966" s="41"/>
      <c r="AX7966" s="41"/>
      <c r="AY7966" s="41"/>
      <c r="AZ7966" s="41"/>
      <c r="BA7966" s="41"/>
      <c r="BB7966" s="41"/>
      <c r="BC7966" s="41"/>
      <c r="BD7966" s="41"/>
      <c r="BE7966" s="41"/>
      <c r="BF7966" s="41"/>
      <c r="BG7966" s="41"/>
      <c r="BH7966" s="41"/>
      <c r="BI7966" s="41"/>
      <c r="BJ7966" s="41"/>
      <c r="BK7966" s="41"/>
      <c r="BL7966" s="41"/>
      <c r="BM7966" s="41"/>
      <c r="BN7966" s="41"/>
      <c r="BO7966" s="41"/>
      <c r="BP7966" s="108"/>
      <c r="CG7966" s="102"/>
      <c r="CI7966" s="45"/>
    </row>
    <row r="7967" spans="37:87" ht="13" customHeight="1">
      <c r="AK7967" s="114"/>
      <c r="AL7967" s="41"/>
      <c r="AM7967" s="41"/>
      <c r="AN7967" s="41"/>
      <c r="AO7967" s="41"/>
      <c r="AP7967" s="41"/>
      <c r="AQ7967" s="41"/>
      <c r="AR7967" s="41"/>
      <c r="AS7967" s="41"/>
      <c r="AT7967" s="41"/>
      <c r="AU7967" s="41"/>
      <c r="AV7967" s="41"/>
      <c r="AW7967" s="41"/>
      <c r="AX7967" s="41"/>
      <c r="AY7967" s="41"/>
      <c r="AZ7967" s="41"/>
      <c r="BA7967" s="41"/>
      <c r="BB7967" s="41"/>
      <c r="BC7967" s="41"/>
      <c r="BD7967" s="41"/>
      <c r="BE7967" s="41"/>
      <c r="BF7967" s="41"/>
      <c r="BG7967" s="41"/>
      <c r="BH7967" s="41"/>
      <c r="BI7967" s="41"/>
      <c r="BJ7967" s="41"/>
      <c r="BK7967" s="41"/>
      <c r="BL7967" s="41"/>
      <c r="BM7967" s="41"/>
      <c r="BN7967" s="41"/>
      <c r="BO7967" s="41"/>
      <c r="BP7967" s="108"/>
      <c r="CG7967" s="102"/>
      <c r="CI7967" s="45"/>
    </row>
    <row r="7968" spans="37:87" ht="13" customHeight="1">
      <c r="AK7968" s="114"/>
      <c r="AL7968" s="41"/>
      <c r="AM7968" s="41"/>
      <c r="AN7968" s="41"/>
      <c r="AO7968" s="41"/>
      <c r="AP7968" s="41"/>
      <c r="AQ7968" s="41"/>
      <c r="AR7968" s="41"/>
      <c r="AS7968" s="41"/>
      <c r="AT7968" s="41"/>
      <c r="AU7968" s="41"/>
      <c r="AV7968" s="41"/>
      <c r="AW7968" s="41"/>
      <c r="AX7968" s="41"/>
      <c r="AY7968" s="41"/>
      <c r="AZ7968" s="41"/>
      <c r="BA7968" s="41"/>
      <c r="BB7968" s="41"/>
      <c r="BC7968" s="41"/>
      <c r="BD7968" s="41"/>
      <c r="BE7968" s="41"/>
      <c r="BF7968" s="41"/>
      <c r="BG7968" s="41"/>
      <c r="BH7968" s="41"/>
      <c r="BI7968" s="41"/>
      <c r="BJ7968" s="41"/>
      <c r="BK7968" s="41"/>
      <c r="BL7968" s="41"/>
      <c r="BM7968" s="41"/>
      <c r="BN7968" s="41"/>
      <c r="BO7968" s="41"/>
      <c r="BP7968" s="108"/>
      <c r="CG7968" s="102"/>
      <c r="CI7968" s="45"/>
    </row>
    <row r="7969" spans="37:87" ht="13" customHeight="1">
      <c r="AK7969" s="114"/>
      <c r="AL7969" s="41"/>
      <c r="AM7969" s="41"/>
      <c r="AN7969" s="41"/>
      <c r="AO7969" s="41"/>
      <c r="AP7969" s="41"/>
      <c r="AQ7969" s="41"/>
      <c r="AR7969" s="41"/>
      <c r="AS7969" s="41"/>
      <c r="AT7969" s="41"/>
      <c r="AU7969" s="41"/>
      <c r="AV7969" s="41"/>
      <c r="AW7969" s="41"/>
      <c r="AX7969" s="41"/>
      <c r="AY7969" s="41"/>
      <c r="AZ7969" s="41"/>
      <c r="BA7969" s="41"/>
      <c r="BB7969" s="41"/>
      <c r="BC7969" s="41"/>
      <c r="BD7969" s="41"/>
      <c r="BE7969" s="41"/>
      <c r="BF7969" s="41"/>
      <c r="BG7969" s="41"/>
      <c r="BH7969" s="41"/>
      <c r="BI7969" s="41"/>
      <c r="BJ7969" s="41"/>
      <c r="BK7969" s="41"/>
      <c r="BL7969" s="41"/>
      <c r="BM7969" s="41"/>
      <c r="BN7969" s="41"/>
      <c r="BO7969" s="41"/>
      <c r="BP7969" s="108"/>
      <c r="CG7969" s="102"/>
      <c r="CI7969" s="45"/>
    </row>
    <row r="7970" spans="37:87" ht="13" customHeight="1">
      <c r="AK7970" s="114"/>
      <c r="AL7970" s="41"/>
      <c r="AM7970" s="41"/>
      <c r="AN7970" s="41"/>
      <c r="AO7970" s="41"/>
      <c r="AP7970" s="41"/>
      <c r="AQ7970" s="41"/>
      <c r="AR7970" s="41"/>
      <c r="AS7970" s="41"/>
      <c r="AT7970" s="41"/>
      <c r="AU7970" s="41"/>
      <c r="AV7970" s="41"/>
      <c r="AW7970" s="41"/>
      <c r="AX7970" s="41"/>
      <c r="AY7970" s="41"/>
      <c r="AZ7970" s="41"/>
      <c r="BA7970" s="41"/>
      <c r="BB7970" s="41"/>
      <c r="BC7970" s="41"/>
      <c r="BD7970" s="41"/>
      <c r="BE7970" s="41"/>
      <c r="BF7970" s="41"/>
      <c r="BG7970" s="41"/>
      <c r="BH7970" s="41"/>
      <c r="BI7970" s="41"/>
      <c r="BJ7970" s="41"/>
      <c r="BK7970" s="41"/>
      <c r="BL7970" s="41"/>
      <c r="BM7970" s="41"/>
      <c r="BN7970" s="41"/>
      <c r="BO7970" s="41"/>
      <c r="BP7970" s="108"/>
      <c r="CG7970" s="102"/>
      <c r="CI7970" s="45"/>
    </row>
    <row r="7971" spans="37:87" ht="13" customHeight="1">
      <c r="AK7971" s="114"/>
      <c r="AL7971" s="41"/>
      <c r="AM7971" s="41"/>
      <c r="AN7971" s="41"/>
      <c r="AO7971" s="41"/>
      <c r="AP7971" s="41"/>
      <c r="AQ7971" s="41"/>
      <c r="AR7971" s="41"/>
      <c r="AS7971" s="41"/>
      <c r="AT7971" s="41"/>
      <c r="AU7971" s="41"/>
      <c r="AV7971" s="41"/>
      <c r="AW7971" s="41"/>
      <c r="AX7971" s="41"/>
      <c r="AY7971" s="41"/>
      <c r="AZ7971" s="41"/>
      <c r="BA7971" s="41"/>
      <c r="BB7971" s="41"/>
      <c r="BC7971" s="41"/>
      <c r="BD7971" s="41"/>
      <c r="BE7971" s="41"/>
      <c r="BF7971" s="41"/>
      <c r="BG7971" s="41"/>
      <c r="BH7971" s="41"/>
      <c r="BI7971" s="41"/>
      <c r="BJ7971" s="41"/>
      <c r="BK7971" s="41"/>
      <c r="BL7971" s="41"/>
      <c r="BM7971" s="41"/>
      <c r="BN7971" s="41"/>
      <c r="BO7971" s="41"/>
      <c r="BP7971" s="108"/>
      <c r="CG7971" s="102"/>
      <c r="CI7971" s="45"/>
    </row>
    <row r="7972" spans="37:87" ht="13" customHeight="1">
      <c r="AK7972" s="114"/>
      <c r="AL7972" s="41"/>
      <c r="AM7972" s="41"/>
      <c r="AN7972" s="41"/>
      <c r="AO7972" s="41"/>
      <c r="AP7972" s="41"/>
      <c r="AQ7972" s="41"/>
      <c r="AR7972" s="41"/>
      <c r="AS7972" s="41"/>
      <c r="AT7972" s="41"/>
      <c r="AU7972" s="41"/>
      <c r="AV7972" s="41"/>
      <c r="AW7972" s="41"/>
      <c r="AX7972" s="41"/>
      <c r="AY7972" s="41"/>
      <c r="AZ7972" s="41"/>
      <c r="BA7972" s="41"/>
      <c r="BB7972" s="41"/>
      <c r="BC7972" s="41"/>
      <c r="BD7972" s="41"/>
      <c r="BE7972" s="41"/>
      <c r="BF7972" s="41"/>
      <c r="BG7972" s="41"/>
      <c r="BH7972" s="41"/>
      <c r="BI7972" s="41"/>
      <c r="BJ7972" s="41"/>
      <c r="BK7972" s="41"/>
      <c r="BL7972" s="41"/>
      <c r="BM7972" s="41"/>
      <c r="BN7972" s="41"/>
      <c r="BO7972" s="41"/>
      <c r="BP7972" s="108"/>
      <c r="CG7972" s="102"/>
      <c r="CI7972" s="45"/>
    </row>
    <row r="7973" spans="37:87" ht="13" customHeight="1">
      <c r="AK7973" s="114"/>
      <c r="AL7973" s="41"/>
      <c r="AM7973" s="41"/>
      <c r="AN7973" s="41"/>
      <c r="AO7973" s="41"/>
      <c r="AP7973" s="41"/>
      <c r="AQ7973" s="41"/>
      <c r="AR7973" s="41"/>
      <c r="AS7973" s="41"/>
      <c r="AT7973" s="41"/>
      <c r="AU7973" s="41"/>
      <c r="AV7973" s="41"/>
      <c r="AW7973" s="41"/>
      <c r="AX7973" s="41"/>
      <c r="AY7973" s="41"/>
      <c r="AZ7973" s="41"/>
      <c r="BA7973" s="41"/>
      <c r="BB7973" s="41"/>
      <c r="BC7973" s="41"/>
      <c r="BD7973" s="41"/>
      <c r="BE7973" s="41"/>
      <c r="BF7973" s="41"/>
      <c r="BG7973" s="41"/>
      <c r="BH7973" s="41"/>
      <c r="BI7973" s="41"/>
      <c r="BJ7973" s="41"/>
      <c r="BK7973" s="41"/>
      <c r="BL7973" s="41"/>
      <c r="BM7973" s="41"/>
      <c r="BN7973" s="41"/>
      <c r="BO7973" s="41"/>
      <c r="BP7973" s="108"/>
      <c r="CG7973" s="102"/>
      <c r="CI7973" s="45"/>
    </row>
    <row r="7974" spans="37:87" ht="13" customHeight="1">
      <c r="AK7974" s="114"/>
      <c r="AL7974" s="41"/>
      <c r="AM7974" s="41"/>
      <c r="AN7974" s="41"/>
      <c r="AO7974" s="41"/>
      <c r="AP7974" s="41"/>
      <c r="AQ7974" s="41"/>
      <c r="AR7974" s="41"/>
      <c r="AS7974" s="41"/>
      <c r="AT7974" s="41"/>
      <c r="AU7974" s="41"/>
      <c r="AV7974" s="41"/>
      <c r="AW7974" s="41"/>
      <c r="AX7974" s="41"/>
      <c r="AY7974" s="41"/>
      <c r="AZ7974" s="41"/>
      <c r="BA7974" s="41"/>
      <c r="BB7974" s="41"/>
      <c r="BC7974" s="41"/>
      <c r="BD7974" s="41"/>
      <c r="BE7974" s="41"/>
      <c r="BF7974" s="41"/>
      <c r="BG7974" s="41"/>
      <c r="BH7974" s="41"/>
      <c r="BI7974" s="41"/>
      <c r="BJ7974" s="41"/>
      <c r="BK7974" s="41"/>
      <c r="BL7974" s="41"/>
      <c r="BM7974" s="41"/>
      <c r="BN7974" s="41"/>
      <c r="BO7974" s="41"/>
      <c r="BP7974" s="108"/>
      <c r="CG7974" s="102"/>
      <c r="CI7974" s="45"/>
    </row>
    <row r="7975" spans="37:87" ht="13" customHeight="1">
      <c r="AK7975" s="114"/>
      <c r="AL7975" s="41"/>
      <c r="AM7975" s="41"/>
      <c r="AN7975" s="41"/>
      <c r="AO7975" s="41"/>
      <c r="AP7975" s="41"/>
      <c r="AQ7975" s="41"/>
      <c r="AR7975" s="41"/>
      <c r="AS7975" s="41"/>
      <c r="AT7975" s="41"/>
      <c r="AU7975" s="41"/>
      <c r="AV7975" s="41"/>
      <c r="AW7975" s="41"/>
      <c r="AX7975" s="41"/>
      <c r="AY7975" s="41"/>
      <c r="AZ7975" s="41"/>
      <c r="BA7975" s="41"/>
      <c r="BB7975" s="41"/>
      <c r="BC7975" s="41"/>
      <c r="BD7975" s="41"/>
      <c r="BE7975" s="41"/>
      <c r="BF7975" s="41"/>
      <c r="BG7975" s="41"/>
      <c r="BH7975" s="41"/>
      <c r="BI7975" s="41"/>
      <c r="BJ7975" s="41"/>
      <c r="BK7975" s="41"/>
      <c r="BL7975" s="41"/>
      <c r="BM7975" s="41"/>
      <c r="BN7975" s="41"/>
      <c r="BO7975" s="41"/>
      <c r="BP7975" s="108"/>
      <c r="CG7975" s="102"/>
      <c r="CI7975" s="45"/>
    </row>
    <row r="7976" spans="37:87" ht="13" customHeight="1">
      <c r="AK7976" s="114"/>
      <c r="AL7976" s="41"/>
      <c r="AM7976" s="41"/>
      <c r="AN7976" s="41"/>
      <c r="AO7976" s="41"/>
      <c r="AP7976" s="41"/>
      <c r="AQ7976" s="41"/>
      <c r="AR7976" s="41"/>
      <c r="AS7976" s="41"/>
      <c r="AT7976" s="41"/>
      <c r="AU7976" s="41"/>
      <c r="AV7976" s="41"/>
      <c r="AW7976" s="41"/>
      <c r="AX7976" s="41"/>
      <c r="AY7976" s="41"/>
      <c r="AZ7976" s="41"/>
      <c r="BA7976" s="41"/>
      <c r="BB7976" s="41"/>
      <c r="BC7976" s="41"/>
      <c r="BD7976" s="41"/>
      <c r="BE7976" s="41"/>
      <c r="BF7976" s="41"/>
      <c r="BG7976" s="41"/>
      <c r="BH7976" s="41"/>
      <c r="BI7976" s="41"/>
      <c r="BJ7976" s="41"/>
      <c r="BK7976" s="41"/>
      <c r="BL7976" s="41"/>
      <c r="BM7976" s="41"/>
      <c r="BN7976" s="41"/>
      <c r="BO7976" s="41"/>
      <c r="BP7976" s="108"/>
      <c r="CG7976" s="102"/>
      <c r="CI7976" s="45"/>
    </row>
    <row r="7977" spans="37:87" ht="13" customHeight="1">
      <c r="AK7977" s="114"/>
      <c r="AL7977" s="41"/>
      <c r="AM7977" s="41"/>
      <c r="AN7977" s="41"/>
      <c r="AO7977" s="41"/>
      <c r="AP7977" s="41"/>
      <c r="AQ7977" s="41"/>
      <c r="AR7977" s="41"/>
      <c r="AS7977" s="41"/>
      <c r="AT7977" s="41"/>
      <c r="AU7977" s="41"/>
      <c r="AV7977" s="41"/>
      <c r="AW7977" s="41"/>
      <c r="AX7977" s="41"/>
      <c r="AY7977" s="41"/>
      <c r="AZ7977" s="41"/>
      <c r="BA7977" s="41"/>
      <c r="BB7977" s="41"/>
      <c r="BC7977" s="41"/>
      <c r="BD7977" s="41"/>
      <c r="BE7977" s="41"/>
      <c r="BF7977" s="41"/>
      <c r="BG7977" s="41"/>
      <c r="BH7977" s="41"/>
      <c r="BI7977" s="41"/>
      <c r="BJ7977" s="41"/>
      <c r="BK7977" s="41"/>
      <c r="BL7977" s="41"/>
      <c r="BM7977" s="41"/>
      <c r="BN7977" s="41"/>
      <c r="BO7977" s="41"/>
      <c r="BP7977" s="108"/>
      <c r="CG7977" s="102"/>
      <c r="CI7977" s="45"/>
    </row>
    <row r="7978" spans="37:87" ht="13" customHeight="1">
      <c r="AK7978" s="114"/>
      <c r="AL7978" s="41"/>
      <c r="AM7978" s="41"/>
      <c r="AN7978" s="41"/>
      <c r="AO7978" s="41"/>
      <c r="AP7978" s="41"/>
      <c r="AQ7978" s="41"/>
      <c r="AR7978" s="41"/>
      <c r="AS7978" s="41"/>
      <c r="AT7978" s="41"/>
      <c r="AU7978" s="41"/>
      <c r="AV7978" s="41"/>
      <c r="AW7978" s="41"/>
      <c r="AX7978" s="41"/>
      <c r="AY7978" s="41"/>
      <c r="AZ7978" s="41"/>
      <c r="BA7978" s="41"/>
      <c r="BB7978" s="41"/>
      <c r="BC7978" s="41"/>
      <c r="BD7978" s="41"/>
      <c r="BE7978" s="41"/>
      <c r="BF7978" s="41"/>
      <c r="BG7978" s="41"/>
      <c r="BH7978" s="41"/>
      <c r="BI7978" s="41"/>
      <c r="BJ7978" s="41"/>
      <c r="BK7978" s="41"/>
      <c r="BL7978" s="41"/>
      <c r="BM7978" s="41"/>
      <c r="BN7978" s="41"/>
      <c r="BO7978" s="41"/>
      <c r="BP7978" s="108"/>
      <c r="CG7978" s="102"/>
      <c r="CI7978" s="45"/>
    </row>
    <row r="7979" spans="37:87" ht="13" customHeight="1">
      <c r="AK7979" s="114"/>
      <c r="AL7979" s="41"/>
      <c r="AM7979" s="41"/>
      <c r="AN7979" s="41"/>
      <c r="AO7979" s="41"/>
      <c r="AP7979" s="41"/>
      <c r="AQ7979" s="41"/>
      <c r="AR7979" s="41"/>
      <c r="AS7979" s="41"/>
      <c r="AT7979" s="41"/>
      <c r="AU7979" s="41"/>
      <c r="AV7979" s="41"/>
      <c r="AW7979" s="41"/>
      <c r="AX7979" s="41"/>
      <c r="AY7979" s="41"/>
      <c r="AZ7979" s="41"/>
      <c r="BA7979" s="41"/>
      <c r="BB7979" s="41"/>
      <c r="BC7979" s="41"/>
      <c r="BD7979" s="41"/>
      <c r="BE7979" s="41"/>
      <c r="BF7979" s="41"/>
      <c r="BG7979" s="41"/>
      <c r="BH7979" s="41"/>
      <c r="BI7979" s="41"/>
      <c r="BJ7979" s="41"/>
      <c r="BK7979" s="41"/>
      <c r="BL7979" s="41"/>
      <c r="BM7979" s="41"/>
      <c r="BN7979" s="41"/>
      <c r="BO7979" s="41"/>
      <c r="BP7979" s="108"/>
      <c r="CG7979" s="102"/>
      <c r="CI7979" s="45"/>
    </row>
    <row r="7980" spans="37:87" ht="13" customHeight="1">
      <c r="AK7980" s="114"/>
      <c r="AL7980" s="41"/>
      <c r="AM7980" s="41"/>
      <c r="AN7980" s="41"/>
      <c r="AO7980" s="41"/>
      <c r="AP7980" s="41"/>
      <c r="AQ7980" s="41"/>
      <c r="AR7980" s="41"/>
      <c r="AS7980" s="41"/>
      <c r="AT7980" s="41"/>
      <c r="AU7980" s="41"/>
      <c r="AV7980" s="41"/>
      <c r="AW7980" s="41"/>
      <c r="AX7980" s="41"/>
      <c r="AY7980" s="41"/>
      <c r="AZ7980" s="41"/>
      <c r="BA7980" s="41"/>
      <c r="BB7980" s="41"/>
      <c r="BC7980" s="41"/>
      <c r="BD7980" s="41"/>
      <c r="BE7980" s="41"/>
      <c r="BF7980" s="41"/>
      <c r="BG7980" s="41"/>
      <c r="BH7980" s="41"/>
      <c r="BI7980" s="41"/>
      <c r="BJ7980" s="41"/>
      <c r="BK7980" s="41"/>
      <c r="BL7980" s="41"/>
      <c r="BM7980" s="41"/>
      <c r="BN7980" s="41"/>
      <c r="BO7980" s="41"/>
      <c r="BP7980" s="108"/>
      <c r="CG7980" s="102"/>
      <c r="CI7980" s="45"/>
    </row>
    <row r="7981" spans="37:87" ht="13" customHeight="1">
      <c r="AK7981" s="114"/>
      <c r="AL7981" s="41"/>
      <c r="AM7981" s="41"/>
      <c r="AN7981" s="41"/>
      <c r="AO7981" s="41"/>
      <c r="AP7981" s="41"/>
      <c r="AQ7981" s="41"/>
      <c r="AR7981" s="41"/>
      <c r="AS7981" s="41"/>
      <c r="AT7981" s="41"/>
      <c r="AU7981" s="41"/>
      <c r="AV7981" s="41"/>
      <c r="AW7981" s="41"/>
      <c r="AX7981" s="41"/>
      <c r="AY7981" s="41"/>
      <c r="AZ7981" s="41"/>
      <c r="BA7981" s="41"/>
      <c r="BB7981" s="41"/>
      <c r="BC7981" s="41"/>
      <c r="BD7981" s="41"/>
      <c r="BE7981" s="41"/>
      <c r="BF7981" s="41"/>
      <c r="BG7981" s="41"/>
      <c r="BH7981" s="41"/>
      <c r="BI7981" s="41"/>
      <c r="BJ7981" s="41"/>
      <c r="BK7981" s="41"/>
      <c r="BL7981" s="41"/>
      <c r="BM7981" s="41"/>
      <c r="BN7981" s="41"/>
      <c r="BO7981" s="41"/>
      <c r="BP7981" s="108"/>
      <c r="CG7981" s="102"/>
      <c r="CI7981" s="45"/>
    </row>
    <row r="7982" spans="37:87" ht="13" customHeight="1">
      <c r="AK7982" s="114"/>
      <c r="AL7982" s="41"/>
      <c r="AM7982" s="41"/>
      <c r="AN7982" s="41"/>
      <c r="AO7982" s="41"/>
      <c r="AP7982" s="41"/>
      <c r="AQ7982" s="41"/>
      <c r="AR7982" s="41"/>
      <c r="AS7982" s="41"/>
      <c r="AT7982" s="41"/>
      <c r="AU7982" s="41"/>
      <c r="AV7982" s="41"/>
      <c r="AW7982" s="41"/>
      <c r="AX7982" s="41"/>
      <c r="AY7982" s="41"/>
      <c r="AZ7982" s="41"/>
      <c r="BA7982" s="41"/>
      <c r="BB7982" s="41"/>
      <c r="BC7982" s="41"/>
      <c r="BD7982" s="41"/>
      <c r="BE7982" s="41"/>
      <c r="BF7982" s="41"/>
      <c r="BG7982" s="41"/>
      <c r="BH7982" s="41"/>
      <c r="BI7982" s="41"/>
      <c r="BJ7982" s="41"/>
      <c r="BK7982" s="41"/>
      <c r="BL7982" s="41"/>
      <c r="BM7982" s="41"/>
      <c r="BN7982" s="41"/>
      <c r="BO7982" s="41"/>
      <c r="BP7982" s="108"/>
      <c r="CG7982" s="102"/>
      <c r="CI7982" s="45"/>
    </row>
    <row r="7983" spans="37:87" ht="13" customHeight="1">
      <c r="AK7983" s="114"/>
      <c r="AL7983" s="41"/>
      <c r="AM7983" s="41"/>
      <c r="AN7983" s="41"/>
      <c r="AO7983" s="41"/>
      <c r="AP7983" s="41"/>
      <c r="AQ7983" s="41"/>
      <c r="AR7983" s="41"/>
      <c r="AS7983" s="41"/>
      <c r="AT7983" s="41"/>
      <c r="AU7983" s="41"/>
      <c r="AV7983" s="41"/>
      <c r="AW7983" s="41"/>
      <c r="AX7983" s="41"/>
      <c r="AY7983" s="41"/>
      <c r="AZ7983" s="41"/>
      <c r="BA7983" s="41"/>
      <c r="BB7983" s="41"/>
      <c r="BC7983" s="41"/>
      <c r="BD7983" s="41"/>
      <c r="BE7983" s="41"/>
      <c r="BF7983" s="41"/>
      <c r="BG7983" s="41"/>
      <c r="BH7983" s="41"/>
      <c r="BI7983" s="41"/>
      <c r="BJ7983" s="41"/>
      <c r="BK7983" s="41"/>
      <c r="BL7983" s="41"/>
      <c r="BM7983" s="41"/>
      <c r="BN7983" s="41"/>
      <c r="BO7983" s="41"/>
      <c r="BP7983" s="108"/>
      <c r="CG7983" s="102"/>
      <c r="CI7983" s="45"/>
    </row>
    <row r="7984" spans="37:87" ht="13" customHeight="1">
      <c r="AK7984" s="114"/>
      <c r="AL7984" s="41"/>
      <c r="AM7984" s="41"/>
      <c r="AN7984" s="41"/>
      <c r="AO7984" s="41"/>
      <c r="AP7984" s="41"/>
      <c r="AQ7984" s="41"/>
      <c r="AR7984" s="41"/>
      <c r="AS7984" s="41"/>
      <c r="AT7984" s="41"/>
      <c r="AU7984" s="41"/>
      <c r="AV7984" s="41"/>
      <c r="AW7984" s="41"/>
      <c r="AX7984" s="41"/>
      <c r="AY7984" s="41"/>
      <c r="AZ7984" s="41"/>
      <c r="BA7984" s="41"/>
      <c r="BB7984" s="41"/>
      <c r="BC7984" s="41"/>
      <c r="BD7984" s="41"/>
      <c r="BE7984" s="41"/>
      <c r="BF7984" s="41"/>
      <c r="BG7984" s="41"/>
      <c r="BH7984" s="41"/>
      <c r="BI7984" s="41"/>
      <c r="BJ7984" s="41"/>
      <c r="BK7984" s="41"/>
      <c r="BL7984" s="41"/>
      <c r="BM7984" s="41"/>
      <c r="BN7984" s="41"/>
      <c r="BO7984" s="41"/>
      <c r="BP7984" s="108"/>
      <c r="CG7984" s="102"/>
      <c r="CI7984" s="45"/>
    </row>
    <row r="7985" spans="37:87" ht="13" customHeight="1">
      <c r="AK7985" s="114"/>
      <c r="AL7985" s="41"/>
      <c r="AM7985" s="41"/>
      <c r="AN7985" s="41"/>
      <c r="AO7985" s="41"/>
      <c r="AP7985" s="41"/>
      <c r="AQ7985" s="41"/>
      <c r="AR7985" s="41"/>
      <c r="AS7985" s="41"/>
      <c r="AT7985" s="41"/>
      <c r="AU7985" s="41"/>
      <c r="AV7985" s="41"/>
      <c r="AW7985" s="41"/>
      <c r="AX7985" s="41"/>
      <c r="AY7985" s="41"/>
      <c r="AZ7985" s="41"/>
      <c r="BA7985" s="41"/>
      <c r="BB7985" s="41"/>
      <c r="BC7985" s="41"/>
      <c r="BD7985" s="41"/>
      <c r="BE7985" s="41"/>
      <c r="BF7985" s="41"/>
      <c r="BG7985" s="41"/>
      <c r="BH7985" s="41"/>
      <c r="BI7985" s="41"/>
      <c r="BJ7985" s="41"/>
      <c r="BK7985" s="41"/>
      <c r="BL7985" s="41"/>
      <c r="BM7985" s="41"/>
      <c r="BN7985" s="41"/>
      <c r="BO7985" s="41"/>
      <c r="BP7985" s="108"/>
      <c r="CG7985" s="102"/>
      <c r="CI7985" s="45"/>
    </row>
    <row r="7986" spans="37:87" ht="13" customHeight="1">
      <c r="AK7986" s="114"/>
      <c r="AL7986" s="41"/>
      <c r="AM7986" s="41"/>
      <c r="AN7986" s="41"/>
      <c r="AO7986" s="41"/>
      <c r="AP7986" s="41"/>
      <c r="AQ7986" s="41"/>
      <c r="AR7986" s="41"/>
      <c r="AS7986" s="41"/>
      <c r="AT7986" s="41"/>
      <c r="AU7986" s="41"/>
      <c r="AV7986" s="41"/>
      <c r="AW7986" s="41"/>
      <c r="AX7986" s="41"/>
      <c r="AY7986" s="41"/>
      <c r="AZ7986" s="41"/>
      <c r="BA7986" s="41"/>
      <c r="BB7986" s="41"/>
      <c r="BC7986" s="41"/>
      <c r="BD7986" s="41"/>
      <c r="BE7986" s="41"/>
      <c r="BF7986" s="41"/>
      <c r="BG7986" s="41"/>
      <c r="BH7986" s="41"/>
      <c r="BI7986" s="41"/>
      <c r="BJ7986" s="41"/>
      <c r="BK7986" s="41"/>
      <c r="BL7986" s="41"/>
      <c r="BM7986" s="41"/>
      <c r="BN7986" s="41"/>
      <c r="BO7986" s="41"/>
      <c r="BP7986" s="108"/>
      <c r="CG7986" s="102"/>
      <c r="CI7986" s="45"/>
    </row>
    <row r="7987" spans="37:87" ht="13" customHeight="1">
      <c r="AK7987" s="114"/>
      <c r="AL7987" s="41"/>
      <c r="AM7987" s="41"/>
      <c r="AN7987" s="41"/>
      <c r="AO7987" s="41"/>
      <c r="AP7987" s="41"/>
      <c r="AQ7987" s="41"/>
      <c r="AR7987" s="41"/>
      <c r="AS7987" s="41"/>
      <c r="AT7987" s="41"/>
      <c r="AU7987" s="41"/>
      <c r="AV7987" s="41"/>
      <c r="AW7987" s="41"/>
      <c r="AX7987" s="41"/>
      <c r="AY7987" s="41"/>
      <c r="AZ7987" s="41"/>
      <c r="BA7987" s="41"/>
      <c r="BB7987" s="41"/>
      <c r="BC7987" s="41"/>
      <c r="BD7987" s="41"/>
      <c r="BE7987" s="41"/>
      <c r="BF7987" s="41"/>
      <c r="BG7987" s="41"/>
      <c r="BH7987" s="41"/>
      <c r="BI7987" s="41"/>
      <c r="BJ7987" s="41"/>
      <c r="BK7987" s="41"/>
      <c r="BL7987" s="41"/>
      <c r="BM7987" s="41"/>
      <c r="BN7987" s="41"/>
      <c r="BO7987" s="41"/>
      <c r="BP7987" s="108"/>
      <c r="CG7987" s="102"/>
      <c r="CI7987" s="45"/>
    </row>
    <row r="7988" spans="37:87" ht="13" customHeight="1">
      <c r="AK7988" s="114"/>
      <c r="AL7988" s="41"/>
      <c r="AM7988" s="41"/>
      <c r="AN7988" s="41"/>
      <c r="AO7988" s="41"/>
      <c r="AP7988" s="41"/>
      <c r="AQ7988" s="41"/>
      <c r="AR7988" s="41"/>
      <c r="AS7988" s="41"/>
      <c r="AT7988" s="41"/>
      <c r="AU7988" s="41"/>
      <c r="AV7988" s="41"/>
      <c r="AW7988" s="41"/>
      <c r="AX7988" s="41"/>
      <c r="AY7988" s="41"/>
      <c r="AZ7988" s="41"/>
      <c r="BA7988" s="41"/>
      <c r="BB7988" s="41"/>
      <c r="BC7988" s="41"/>
      <c r="BD7988" s="41"/>
      <c r="BE7988" s="41"/>
      <c r="BF7988" s="41"/>
      <c r="BG7988" s="41"/>
      <c r="BH7988" s="41"/>
      <c r="BI7988" s="41"/>
      <c r="BJ7988" s="41"/>
      <c r="BK7988" s="41"/>
      <c r="BL7988" s="41"/>
      <c r="BM7988" s="41"/>
      <c r="BN7988" s="41"/>
      <c r="BO7988" s="41"/>
      <c r="BP7988" s="108"/>
      <c r="CG7988" s="102"/>
      <c r="CI7988" s="45"/>
    </row>
    <row r="7989" spans="37:87" ht="13" customHeight="1">
      <c r="AK7989" s="114"/>
      <c r="AL7989" s="41"/>
      <c r="AM7989" s="41"/>
      <c r="AN7989" s="41"/>
      <c r="AO7989" s="41"/>
      <c r="AP7989" s="41"/>
      <c r="AQ7989" s="41"/>
      <c r="AR7989" s="41"/>
      <c r="AS7989" s="41"/>
      <c r="AT7989" s="41"/>
      <c r="AU7989" s="41"/>
      <c r="AV7989" s="41"/>
      <c r="AW7989" s="41"/>
      <c r="AX7989" s="41"/>
      <c r="AY7989" s="41"/>
      <c r="AZ7989" s="41"/>
      <c r="BA7989" s="41"/>
      <c r="BB7989" s="41"/>
      <c r="BC7989" s="41"/>
      <c r="BD7989" s="41"/>
      <c r="BE7989" s="41"/>
      <c r="BF7989" s="41"/>
      <c r="BG7989" s="41"/>
      <c r="BH7989" s="41"/>
      <c r="BI7989" s="41"/>
      <c r="BJ7989" s="41"/>
      <c r="BK7989" s="41"/>
      <c r="BL7989" s="41"/>
      <c r="BM7989" s="41"/>
      <c r="BN7989" s="41"/>
      <c r="BO7989" s="41"/>
      <c r="BP7989" s="108"/>
      <c r="CG7989" s="102"/>
      <c r="CI7989" s="45"/>
    </row>
    <row r="7990" spans="37:87" ht="13" customHeight="1">
      <c r="AK7990" s="114"/>
      <c r="AL7990" s="41"/>
      <c r="AM7990" s="41"/>
      <c r="AN7990" s="41"/>
      <c r="AO7990" s="41"/>
      <c r="AP7990" s="41"/>
      <c r="AQ7990" s="41"/>
      <c r="AR7990" s="41"/>
      <c r="AS7990" s="41"/>
      <c r="AT7990" s="41"/>
      <c r="AU7990" s="41"/>
      <c r="AV7990" s="41"/>
      <c r="AW7990" s="41"/>
      <c r="AX7990" s="41"/>
      <c r="AY7990" s="41"/>
      <c r="AZ7990" s="41"/>
      <c r="BA7990" s="41"/>
      <c r="BB7990" s="41"/>
      <c r="BC7990" s="41"/>
      <c r="BD7990" s="41"/>
      <c r="BE7990" s="41"/>
      <c r="BF7990" s="41"/>
      <c r="BG7990" s="41"/>
      <c r="BH7990" s="41"/>
      <c r="BI7990" s="41"/>
      <c r="BJ7990" s="41"/>
      <c r="BK7990" s="41"/>
      <c r="BL7990" s="41"/>
      <c r="BM7990" s="41"/>
      <c r="BN7990" s="41"/>
      <c r="BO7990" s="41"/>
      <c r="BP7990" s="108"/>
      <c r="CG7990" s="102"/>
      <c r="CI7990" s="45"/>
    </row>
    <row r="7991" spans="37:87" ht="13" customHeight="1">
      <c r="AK7991" s="114"/>
      <c r="AL7991" s="41"/>
      <c r="AM7991" s="41"/>
      <c r="AN7991" s="41"/>
      <c r="AO7991" s="41"/>
      <c r="AP7991" s="41"/>
      <c r="AQ7991" s="41"/>
      <c r="AR7991" s="41"/>
      <c r="AS7991" s="41"/>
      <c r="AT7991" s="41"/>
      <c r="AU7991" s="41"/>
      <c r="AV7991" s="41"/>
      <c r="AW7991" s="41"/>
      <c r="AX7991" s="41"/>
      <c r="AY7991" s="41"/>
      <c r="AZ7991" s="41"/>
      <c r="BA7991" s="41"/>
      <c r="BB7991" s="41"/>
      <c r="BC7991" s="41"/>
      <c r="BD7991" s="41"/>
      <c r="BE7991" s="41"/>
      <c r="BF7991" s="41"/>
      <c r="BG7991" s="41"/>
      <c r="BH7991" s="41"/>
      <c r="BI7991" s="41"/>
      <c r="BJ7991" s="41"/>
      <c r="BK7991" s="41"/>
      <c r="BL7991" s="41"/>
      <c r="BM7991" s="41"/>
      <c r="BN7991" s="41"/>
      <c r="BO7991" s="41"/>
      <c r="BP7991" s="108"/>
      <c r="CG7991" s="102"/>
      <c r="CI7991" s="45"/>
    </row>
    <row r="7992" spans="37:87" ht="13" customHeight="1">
      <c r="AK7992" s="114"/>
      <c r="AL7992" s="41"/>
      <c r="AM7992" s="41"/>
      <c r="AN7992" s="41"/>
      <c r="AO7992" s="41"/>
      <c r="AP7992" s="41"/>
      <c r="AQ7992" s="41"/>
      <c r="AR7992" s="41"/>
      <c r="AS7992" s="41"/>
      <c r="AT7992" s="41"/>
      <c r="AU7992" s="41"/>
      <c r="AV7992" s="41"/>
      <c r="AW7992" s="41"/>
      <c r="AX7992" s="41"/>
      <c r="AY7992" s="41"/>
      <c r="AZ7992" s="41"/>
      <c r="BA7992" s="41"/>
      <c r="BB7992" s="41"/>
      <c r="BC7992" s="41"/>
      <c r="BD7992" s="41"/>
      <c r="BE7992" s="41"/>
      <c r="BF7992" s="41"/>
      <c r="BG7992" s="41"/>
      <c r="BH7992" s="41"/>
      <c r="BI7992" s="41"/>
      <c r="BJ7992" s="41"/>
      <c r="BK7992" s="41"/>
      <c r="BL7992" s="41"/>
      <c r="BM7992" s="41"/>
      <c r="BN7992" s="41"/>
      <c r="BO7992" s="41"/>
      <c r="BP7992" s="108"/>
      <c r="CG7992" s="102"/>
      <c r="CI7992" s="45"/>
    </row>
    <row r="7993" spans="37:87" ht="13" customHeight="1">
      <c r="AK7993" s="114"/>
      <c r="AL7993" s="41"/>
      <c r="AM7993" s="41"/>
      <c r="AN7993" s="41"/>
      <c r="AO7993" s="41"/>
      <c r="AP7993" s="41"/>
      <c r="AQ7993" s="41"/>
      <c r="AR7993" s="41"/>
      <c r="AS7993" s="41"/>
      <c r="AT7993" s="41"/>
      <c r="AU7993" s="41"/>
      <c r="AV7993" s="41"/>
      <c r="AW7993" s="41"/>
      <c r="AX7993" s="41"/>
      <c r="AY7993" s="41"/>
      <c r="AZ7993" s="41"/>
      <c r="BA7993" s="41"/>
      <c r="BB7993" s="41"/>
      <c r="BC7993" s="41"/>
      <c r="BD7993" s="41"/>
      <c r="BE7993" s="41"/>
      <c r="BF7993" s="41"/>
      <c r="BG7993" s="41"/>
      <c r="BH7993" s="41"/>
      <c r="BI7993" s="41"/>
      <c r="BJ7993" s="41"/>
      <c r="BK7993" s="41"/>
      <c r="BL7993" s="41"/>
      <c r="BM7993" s="41"/>
      <c r="BN7993" s="41"/>
      <c r="BO7993" s="41"/>
      <c r="BP7993" s="108"/>
      <c r="CG7993" s="102"/>
      <c r="CI7993" s="45"/>
    </row>
    <row r="7994" spans="37:87" ht="13" customHeight="1">
      <c r="AK7994" s="114"/>
      <c r="AL7994" s="41"/>
      <c r="AM7994" s="41"/>
      <c r="AN7994" s="41"/>
      <c r="AO7994" s="41"/>
      <c r="AP7994" s="41"/>
      <c r="AQ7994" s="41"/>
      <c r="AR7994" s="41"/>
      <c r="AS7994" s="41"/>
      <c r="AT7994" s="41"/>
      <c r="AU7994" s="41"/>
      <c r="AV7994" s="41"/>
      <c r="AW7994" s="41"/>
      <c r="AX7994" s="41"/>
      <c r="AY7994" s="41"/>
      <c r="AZ7994" s="41"/>
      <c r="BA7994" s="41"/>
      <c r="BB7994" s="41"/>
      <c r="BC7994" s="41"/>
      <c r="BD7994" s="41"/>
      <c r="BE7994" s="41"/>
      <c r="BF7994" s="41"/>
      <c r="BG7994" s="41"/>
      <c r="BH7994" s="41"/>
      <c r="BI7994" s="41"/>
      <c r="BJ7994" s="41"/>
      <c r="BK7994" s="41"/>
      <c r="BL7994" s="41"/>
      <c r="BM7994" s="41"/>
      <c r="BN7994" s="41"/>
      <c r="BO7994" s="41"/>
      <c r="BP7994" s="108"/>
      <c r="CG7994" s="102"/>
      <c r="CI7994" s="45"/>
    </row>
    <row r="7995" spans="37:87" ht="13" customHeight="1">
      <c r="AK7995" s="114"/>
      <c r="AL7995" s="41"/>
      <c r="AM7995" s="41"/>
      <c r="AN7995" s="41"/>
      <c r="AO7995" s="41"/>
      <c r="AP7995" s="41"/>
      <c r="AQ7995" s="41"/>
      <c r="AR7995" s="41"/>
      <c r="AS7995" s="41"/>
      <c r="AT7995" s="41"/>
      <c r="AU7995" s="41"/>
      <c r="AV7995" s="41"/>
      <c r="AW7995" s="41"/>
      <c r="AX7995" s="41"/>
      <c r="AY7995" s="41"/>
      <c r="AZ7995" s="41"/>
      <c r="BA7995" s="41"/>
      <c r="BB7995" s="41"/>
      <c r="BC7995" s="41"/>
      <c r="BD7995" s="41"/>
      <c r="BE7995" s="41"/>
      <c r="BF7995" s="41"/>
      <c r="BG7995" s="41"/>
      <c r="BH7995" s="41"/>
      <c r="BI7995" s="41"/>
      <c r="BJ7995" s="41"/>
      <c r="BK7995" s="41"/>
      <c r="BL7995" s="41"/>
      <c r="BM7995" s="41"/>
      <c r="BN7995" s="41"/>
      <c r="BO7995" s="41"/>
      <c r="BP7995" s="108"/>
      <c r="CG7995" s="102"/>
      <c r="CI7995" s="45"/>
    </row>
    <row r="7996" spans="37:87" ht="13" customHeight="1">
      <c r="AK7996" s="114"/>
      <c r="AL7996" s="41"/>
      <c r="AM7996" s="41"/>
      <c r="AN7996" s="41"/>
      <c r="AO7996" s="41"/>
      <c r="AP7996" s="41"/>
      <c r="AQ7996" s="41"/>
      <c r="AR7996" s="41"/>
      <c r="AS7996" s="41"/>
      <c r="AT7996" s="41"/>
      <c r="AU7996" s="41"/>
      <c r="AV7996" s="41"/>
      <c r="AW7996" s="41"/>
      <c r="AX7996" s="41"/>
      <c r="AY7996" s="41"/>
      <c r="AZ7996" s="41"/>
      <c r="BA7996" s="41"/>
      <c r="BB7996" s="41"/>
      <c r="BC7996" s="41"/>
      <c r="BD7996" s="41"/>
      <c r="BE7996" s="41"/>
      <c r="BF7996" s="41"/>
      <c r="BG7996" s="41"/>
      <c r="BH7996" s="41"/>
      <c r="BI7996" s="41"/>
      <c r="BJ7996" s="41"/>
      <c r="BK7996" s="41"/>
      <c r="BL7996" s="41"/>
      <c r="BM7996" s="41"/>
      <c r="BN7996" s="41"/>
      <c r="BO7996" s="41"/>
      <c r="BP7996" s="108"/>
      <c r="CG7996" s="102"/>
      <c r="CI7996" s="45"/>
    </row>
    <row r="7997" spans="37:87" ht="13" customHeight="1">
      <c r="AK7997" s="114"/>
      <c r="AL7997" s="41"/>
      <c r="AM7997" s="41"/>
      <c r="AN7997" s="41"/>
      <c r="AO7997" s="41"/>
      <c r="AP7997" s="41"/>
      <c r="AQ7997" s="41"/>
      <c r="AR7997" s="41"/>
      <c r="AS7997" s="41"/>
      <c r="AT7997" s="41"/>
      <c r="AU7997" s="41"/>
      <c r="AV7997" s="41"/>
      <c r="AW7997" s="41"/>
      <c r="AX7997" s="41"/>
      <c r="AY7997" s="41"/>
      <c r="AZ7997" s="41"/>
      <c r="BA7997" s="41"/>
      <c r="BB7997" s="41"/>
      <c r="BC7997" s="41"/>
      <c r="BD7997" s="41"/>
      <c r="BE7997" s="41"/>
      <c r="BF7997" s="41"/>
      <c r="BG7997" s="41"/>
      <c r="BH7997" s="41"/>
      <c r="BI7997" s="41"/>
      <c r="BJ7997" s="41"/>
      <c r="BK7997" s="41"/>
      <c r="BL7997" s="41"/>
      <c r="BM7997" s="41"/>
      <c r="BN7997" s="41"/>
      <c r="BO7997" s="41"/>
      <c r="BP7997" s="108"/>
      <c r="CG7997" s="102"/>
      <c r="CI7997" s="45"/>
    </row>
    <row r="7998" spans="37:87" ht="13" customHeight="1">
      <c r="AK7998" s="114"/>
      <c r="AL7998" s="41"/>
      <c r="AM7998" s="41"/>
      <c r="AN7998" s="41"/>
      <c r="AO7998" s="41"/>
      <c r="AP7998" s="41"/>
      <c r="AQ7998" s="41"/>
      <c r="AR7998" s="41"/>
      <c r="AS7998" s="41"/>
      <c r="AT7998" s="41"/>
      <c r="AU7998" s="41"/>
      <c r="AV7998" s="41"/>
      <c r="AW7998" s="41"/>
      <c r="AX7998" s="41"/>
      <c r="AY7998" s="41"/>
      <c r="AZ7998" s="41"/>
      <c r="BA7998" s="41"/>
      <c r="BB7998" s="41"/>
      <c r="BC7998" s="41"/>
      <c r="BD7998" s="41"/>
      <c r="BE7998" s="41"/>
      <c r="BF7998" s="41"/>
      <c r="BG7998" s="41"/>
      <c r="BH7998" s="41"/>
      <c r="BI7998" s="41"/>
      <c r="BJ7998" s="41"/>
      <c r="BK7998" s="41"/>
      <c r="BL7998" s="41"/>
      <c r="BM7998" s="41"/>
      <c r="BN7998" s="41"/>
      <c r="BO7998" s="41"/>
      <c r="BP7998" s="108"/>
      <c r="CG7998" s="102"/>
      <c r="CI7998" s="45"/>
    </row>
    <row r="7999" spans="37:87" ht="13" customHeight="1">
      <c r="AK7999" s="114"/>
      <c r="AL7999" s="41"/>
      <c r="AM7999" s="41"/>
      <c r="AN7999" s="41"/>
      <c r="AO7999" s="41"/>
      <c r="AP7999" s="41"/>
      <c r="AQ7999" s="41"/>
      <c r="AR7999" s="41"/>
      <c r="AS7999" s="41"/>
      <c r="AT7999" s="41"/>
      <c r="AU7999" s="41"/>
      <c r="AV7999" s="41"/>
      <c r="AW7999" s="41"/>
      <c r="AX7999" s="41"/>
      <c r="AY7999" s="41"/>
      <c r="AZ7999" s="41"/>
      <c r="BA7999" s="41"/>
      <c r="BB7999" s="41"/>
      <c r="BC7999" s="41"/>
      <c r="BD7999" s="41"/>
      <c r="BE7999" s="41"/>
      <c r="BF7999" s="41"/>
      <c r="BG7999" s="41"/>
      <c r="BH7999" s="41"/>
      <c r="BI7999" s="41"/>
      <c r="BJ7999" s="41"/>
      <c r="BK7999" s="41"/>
      <c r="BL7999" s="41"/>
      <c r="BM7999" s="41"/>
      <c r="BN7999" s="41"/>
      <c r="BO7999" s="41"/>
      <c r="BP7999" s="108"/>
      <c r="CG7999" s="102"/>
      <c r="CI7999" s="45"/>
    </row>
    <row r="8000" spans="37:87" ht="13" customHeight="1">
      <c r="AK8000" s="114"/>
      <c r="AL8000" s="41"/>
      <c r="AM8000" s="41"/>
      <c r="AN8000" s="41"/>
      <c r="AO8000" s="41"/>
      <c r="AP8000" s="41"/>
      <c r="AQ8000" s="41"/>
      <c r="AR8000" s="41"/>
      <c r="AS8000" s="41"/>
      <c r="AT8000" s="41"/>
      <c r="AU8000" s="41"/>
      <c r="AV8000" s="41"/>
      <c r="AW8000" s="41"/>
      <c r="AX8000" s="41"/>
      <c r="AY8000" s="41"/>
      <c r="AZ8000" s="41"/>
      <c r="BA8000" s="41"/>
      <c r="BB8000" s="41"/>
      <c r="BC8000" s="41"/>
      <c r="BD8000" s="41"/>
      <c r="BE8000" s="41"/>
      <c r="BF8000" s="41"/>
      <c r="BG8000" s="41"/>
      <c r="BH8000" s="41"/>
      <c r="BI8000" s="41"/>
      <c r="BJ8000" s="41"/>
      <c r="BK8000" s="41"/>
      <c r="BL8000" s="41"/>
      <c r="BM8000" s="41"/>
      <c r="BN8000" s="41"/>
      <c r="BO8000" s="41"/>
      <c r="BP8000" s="108"/>
      <c r="CG8000" s="102"/>
      <c r="CI8000" s="45"/>
    </row>
    <row r="8001" spans="37:87" ht="13" customHeight="1">
      <c r="AK8001" s="114"/>
      <c r="AL8001" s="41"/>
      <c r="AM8001" s="41"/>
      <c r="AN8001" s="41"/>
      <c r="AO8001" s="41"/>
      <c r="AP8001" s="41"/>
      <c r="AQ8001" s="41"/>
      <c r="AR8001" s="41"/>
      <c r="AS8001" s="41"/>
      <c r="AT8001" s="41"/>
      <c r="AU8001" s="41"/>
      <c r="AV8001" s="41"/>
      <c r="AW8001" s="41"/>
      <c r="AX8001" s="41"/>
      <c r="AY8001" s="41"/>
      <c r="AZ8001" s="41"/>
      <c r="BA8001" s="41"/>
      <c r="BB8001" s="41"/>
      <c r="BC8001" s="41"/>
      <c r="BD8001" s="41"/>
      <c r="BE8001" s="41"/>
      <c r="BF8001" s="41"/>
      <c r="BG8001" s="41"/>
      <c r="BH8001" s="41"/>
      <c r="BI8001" s="41"/>
      <c r="BJ8001" s="41"/>
      <c r="BK8001" s="41"/>
      <c r="BL8001" s="41"/>
      <c r="BM8001" s="41"/>
      <c r="BN8001" s="41"/>
      <c r="BO8001" s="41"/>
      <c r="BP8001" s="108"/>
      <c r="CG8001" s="102"/>
      <c r="CI8001" s="45"/>
    </row>
    <row r="8002" spans="37:87" ht="13" customHeight="1">
      <c r="AK8002" s="114"/>
      <c r="AL8002" s="41"/>
      <c r="AM8002" s="41"/>
      <c r="AN8002" s="41"/>
      <c r="AO8002" s="41"/>
      <c r="AP8002" s="41"/>
      <c r="AQ8002" s="41"/>
      <c r="AR8002" s="41"/>
      <c r="AS8002" s="41"/>
      <c r="AT8002" s="41"/>
      <c r="AU8002" s="41"/>
      <c r="AV8002" s="41"/>
      <c r="AW8002" s="41"/>
      <c r="AX8002" s="41"/>
      <c r="AY8002" s="41"/>
      <c r="AZ8002" s="41"/>
      <c r="BA8002" s="41"/>
      <c r="BB8002" s="41"/>
      <c r="BC8002" s="41"/>
      <c r="BD8002" s="41"/>
      <c r="BE8002" s="41"/>
      <c r="BF8002" s="41"/>
      <c r="BG8002" s="41"/>
      <c r="BH8002" s="41"/>
      <c r="BI8002" s="41"/>
      <c r="BJ8002" s="41"/>
      <c r="BK8002" s="41"/>
      <c r="BL8002" s="41"/>
      <c r="BM8002" s="41"/>
      <c r="BN8002" s="41"/>
      <c r="BO8002" s="41"/>
      <c r="BP8002" s="108"/>
      <c r="CG8002" s="102"/>
      <c r="CI8002" s="45"/>
    </row>
    <row r="8003" spans="37:87" ht="13" customHeight="1">
      <c r="AK8003" s="114"/>
      <c r="AL8003" s="41"/>
      <c r="AM8003" s="41"/>
      <c r="AN8003" s="41"/>
      <c r="AO8003" s="41"/>
      <c r="AP8003" s="41"/>
      <c r="AQ8003" s="41"/>
      <c r="AR8003" s="41"/>
      <c r="AS8003" s="41"/>
      <c r="AT8003" s="41"/>
      <c r="AU8003" s="41"/>
      <c r="AV8003" s="41"/>
      <c r="AW8003" s="41"/>
      <c r="AX8003" s="41"/>
      <c r="AY8003" s="41"/>
      <c r="AZ8003" s="41"/>
      <c r="BA8003" s="41"/>
      <c r="BB8003" s="41"/>
      <c r="BC8003" s="41"/>
      <c r="BD8003" s="41"/>
      <c r="BE8003" s="41"/>
      <c r="BF8003" s="41"/>
      <c r="BG8003" s="41"/>
      <c r="BH8003" s="41"/>
      <c r="BI8003" s="41"/>
      <c r="BJ8003" s="41"/>
      <c r="BK8003" s="41"/>
      <c r="BL8003" s="41"/>
      <c r="BM8003" s="41"/>
      <c r="BN8003" s="41"/>
      <c r="BO8003" s="41"/>
      <c r="BP8003" s="108"/>
      <c r="CG8003" s="102"/>
      <c r="CI8003" s="45"/>
    </row>
    <row r="8004" spans="37:87" ht="13" customHeight="1">
      <c r="AK8004" s="114"/>
      <c r="AL8004" s="41"/>
      <c r="AM8004" s="41"/>
      <c r="AN8004" s="41"/>
      <c r="AO8004" s="41"/>
      <c r="AP8004" s="41"/>
      <c r="AQ8004" s="41"/>
      <c r="AR8004" s="41"/>
      <c r="AS8004" s="41"/>
      <c r="AT8004" s="41"/>
      <c r="AU8004" s="41"/>
      <c r="AV8004" s="41"/>
      <c r="AW8004" s="41"/>
      <c r="AX8004" s="41"/>
      <c r="AY8004" s="41"/>
      <c r="AZ8004" s="41"/>
      <c r="BA8004" s="41"/>
      <c r="BB8004" s="41"/>
      <c r="BC8004" s="41"/>
      <c r="BD8004" s="41"/>
      <c r="BE8004" s="41"/>
      <c r="BF8004" s="41"/>
      <c r="BG8004" s="41"/>
      <c r="BH8004" s="41"/>
      <c r="BI8004" s="41"/>
      <c r="BJ8004" s="41"/>
      <c r="BK8004" s="41"/>
      <c r="BL8004" s="41"/>
      <c r="BM8004" s="41"/>
      <c r="BN8004" s="41"/>
      <c r="BO8004" s="41"/>
      <c r="BP8004" s="108"/>
      <c r="CG8004" s="102"/>
      <c r="CI8004" s="45"/>
    </row>
    <row r="8005" spans="37:87" ht="13" customHeight="1">
      <c r="AK8005" s="114"/>
      <c r="AL8005" s="41"/>
      <c r="AM8005" s="41"/>
      <c r="AN8005" s="41"/>
      <c r="AO8005" s="41"/>
      <c r="AP8005" s="41"/>
      <c r="AQ8005" s="41"/>
      <c r="AR8005" s="41"/>
      <c r="AS8005" s="41"/>
      <c r="AT8005" s="41"/>
      <c r="AU8005" s="41"/>
      <c r="AV8005" s="41"/>
      <c r="AW8005" s="41"/>
      <c r="AX8005" s="41"/>
      <c r="AY8005" s="41"/>
      <c r="AZ8005" s="41"/>
      <c r="BA8005" s="41"/>
      <c r="BB8005" s="41"/>
      <c r="BC8005" s="41"/>
      <c r="BD8005" s="41"/>
      <c r="BE8005" s="41"/>
      <c r="BF8005" s="41"/>
      <c r="BG8005" s="41"/>
      <c r="BH8005" s="41"/>
      <c r="BI8005" s="41"/>
      <c r="BJ8005" s="41"/>
      <c r="BK8005" s="41"/>
      <c r="BL8005" s="41"/>
      <c r="BM8005" s="41"/>
      <c r="BN8005" s="41"/>
      <c r="BO8005" s="41"/>
      <c r="BP8005" s="108"/>
      <c r="CG8005" s="102"/>
      <c r="CI8005" s="45"/>
    </row>
    <row r="8006" spans="37:87" ht="13" customHeight="1">
      <c r="AK8006" s="114"/>
      <c r="AL8006" s="41"/>
      <c r="AM8006" s="41"/>
      <c r="AN8006" s="41"/>
      <c r="AO8006" s="41"/>
      <c r="AP8006" s="41"/>
      <c r="AQ8006" s="41"/>
      <c r="AR8006" s="41"/>
      <c r="AS8006" s="41"/>
      <c r="AT8006" s="41"/>
      <c r="AU8006" s="41"/>
      <c r="AV8006" s="41"/>
      <c r="AW8006" s="41"/>
      <c r="AX8006" s="41"/>
      <c r="AY8006" s="41"/>
      <c r="AZ8006" s="41"/>
      <c r="BA8006" s="41"/>
      <c r="BB8006" s="41"/>
      <c r="BC8006" s="41"/>
      <c r="BD8006" s="41"/>
      <c r="BE8006" s="41"/>
      <c r="BF8006" s="41"/>
      <c r="BG8006" s="41"/>
      <c r="BH8006" s="41"/>
      <c r="BI8006" s="41"/>
      <c r="BJ8006" s="41"/>
      <c r="BK8006" s="41"/>
      <c r="BL8006" s="41"/>
      <c r="BM8006" s="41"/>
      <c r="BN8006" s="41"/>
      <c r="BO8006" s="41"/>
      <c r="BP8006" s="108"/>
      <c r="CG8006" s="102"/>
      <c r="CI8006" s="45"/>
    </row>
    <row r="8007" spans="37:87" ht="13" customHeight="1">
      <c r="AK8007" s="114"/>
      <c r="AL8007" s="41"/>
      <c r="AM8007" s="41"/>
      <c r="AN8007" s="41"/>
      <c r="AO8007" s="41"/>
      <c r="AP8007" s="41"/>
      <c r="AQ8007" s="41"/>
      <c r="AR8007" s="41"/>
      <c r="AS8007" s="41"/>
      <c r="AT8007" s="41"/>
      <c r="AU8007" s="41"/>
      <c r="AV8007" s="41"/>
      <c r="AW8007" s="41"/>
      <c r="AX8007" s="41"/>
      <c r="AY8007" s="41"/>
      <c r="AZ8007" s="41"/>
      <c r="BA8007" s="41"/>
      <c r="BB8007" s="41"/>
      <c r="BC8007" s="41"/>
      <c r="BD8007" s="41"/>
      <c r="BE8007" s="41"/>
      <c r="BF8007" s="41"/>
      <c r="BG8007" s="41"/>
      <c r="BH8007" s="41"/>
      <c r="BI8007" s="41"/>
      <c r="BJ8007" s="41"/>
      <c r="BK8007" s="41"/>
      <c r="BL8007" s="41"/>
      <c r="BM8007" s="41"/>
      <c r="BN8007" s="41"/>
      <c r="BO8007" s="41"/>
      <c r="BP8007" s="108"/>
      <c r="CG8007" s="102"/>
      <c r="CI8007" s="45"/>
    </row>
    <row r="8008" spans="37:87" ht="13" customHeight="1">
      <c r="AK8008" s="114"/>
      <c r="AL8008" s="41"/>
      <c r="AM8008" s="41"/>
      <c r="AN8008" s="41"/>
      <c r="AO8008" s="41"/>
      <c r="AP8008" s="41"/>
      <c r="AQ8008" s="41"/>
      <c r="AR8008" s="41"/>
      <c r="AS8008" s="41"/>
      <c r="AT8008" s="41"/>
      <c r="AU8008" s="41"/>
      <c r="AV8008" s="41"/>
      <c r="AW8008" s="41"/>
      <c r="AX8008" s="41"/>
      <c r="AY8008" s="41"/>
      <c r="AZ8008" s="41"/>
      <c r="BA8008" s="41"/>
      <c r="BB8008" s="41"/>
      <c r="BC8008" s="41"/>
      <c r="BD8008" s="41"/>
      <c r="BE8008" s="41"/>
      <c r="BF8008" s="41"/>
      <c r="BG8008" s="41"/>
      <c r="BH8008" s="41"/>
      <c r="BI8008" s="41"/>
      <c r="BJ8008" s="41"/>
      <c r="BK8008" s="41"/>
      <c r="BL8008" s="41"/>
      <c r="BM8008" s="41"/>
      <c r="BN8008" s="41"/>
      <c r="BO8008" s="41"/>
      <c r="BP8008" s="108"/>
      <c r="CG8008" s="102"/>
      <c r="CI8008" s="45"/>
    </row>
    <row r="8009" spans="37:87" ht="13" customHeight="1">
      <c r="AK8009" s="114"/>
      <c r="AL8009" s="41"/>
      <c r="AM8009" s="41"/>
      <c r="AN8009" s="41"/>
      <c r="AO8009" s="41"/>
      <c r="AP8009" s="41"/>
      <c r="AQ8009" s="41"/>
      <c r="AR8009" s="41"/>
      <c r="AS8009" s="41"/>
      <c r="AT8009" s="41"/>
      <c r="AU8009" s="41"/>
      <c r="AV8009" s="41"/>
      <c r="AW8009" s="41"/>
      <c r="AX8009" s="41"/>
      <c r="AY8009" s="41"/>
      <c r="AZ8009" s="41"/>
      <c r="BA8009" s="41"/>
      <c r="BB8009" s="41"/>
      <c r="BC8009" s="41"/>
      <c r="BD8009" s="41"/>
      <c r="BE8009" s="41"/>
      <c r="BF8009" s="41"/>
      <c r="BG8009" s="41"/>
      <c r="BH8009" s="41"/>
      <c r="BI8009" s="41"/>
      <c r="BJ8009" s="41"/>
      <c r="BK8009" s="41"/>
      <c r="BL8009" s="41"/>
      <c r="BM8009" s="41"/>
      <c r="BN8009" s="41"/>
      <c r="BO8009" s="41"/>
      <c r="BP8009" s="108"/>
      <c r="CG8009" s="102"/>
      <c r="CI8009" s="45"/>
    </row>
    <row r="8010" spans="37:87" ht="13" customHeight="1">
      <c r="AK8010" s="114"/>
      <c r="AL8010" s="41"/>
      <c r="AM8010" s="41"/>
      <c r="AN8010" s="41"/>
      <c r="AO8010" s="41"/>
      <c r="AP8010" s="41"/>
      <c r="AQ8010" s="41"/>
      <c r="AR8010" s="41"/>
      <c r="AS8010" s="41"/>
      <c r="AT8010" s="41"/>
      <c r="AU8010" s="41"/>
      <c r="AV8010" s="41"/>
      <c r="AW8010" s="41"/>
      <c r="AX8010" s="41"/>
      <c r="AY8010" s="41"/>
      <c r="AZ8010" s="41"/>
      <c r="BA8010" s="41"/>
      <c r="BB8010" s="41"/>
      <c r="BC8010" s="41"/>
      <c r="BD8010" s="41"/>
      <c r="BE8010" s="41"/>
      <c r="BF8010" s="41"/>
      <c r="BG8010" s="41"/>
      <c r="BH8010" s="41"/>
      <c r="BI8010" s="41"/>
      <c r="BJ8010" s="41"/>
      <c r="BK8010" s="41"/>
      <c r="BL8010" s="41"/>
      <c r="BM8010" s="41"/>
      <c r="BN8010" s="41"/>
      <c r="BO8010" s="41"/>
      <c r="BP8010" s="108"/>
      <c r="CG8010" s="102"/>
      <c r="CI8010" s="45"/>
    </row>
    <row r="8011" spans="37:87" ht="13" customHeight="1">
      <c r="AK8011" s="114"/>
      <c r="AL8011" s="41"/>
      <c r="AM8011" s="41"/>
      <c r="AN8011" s="41"/>
      <c r="AO8011" s="41"/>
      <c r="AP8011" s="41"/>
      <c r="AQ8011" s="41"/>
      <c r="AR8011" s="41"/>
      <c r="AS8011" s="41"/>
      <c r="AT8011" s="41"/>
      <c r="AU8011" s="41"/>
      <c r="AV8011" s="41"/>
      <c r="AW8011" s="41"/>
      <c r="AX8011" s="41"/>
      <c r="AY8011" s="41"/>
      <c r="AZ8011" s="41"/>
      <c r="BA8011" s="41"/>
      <c r="BB8011" s="41"/>
      <c r="BC8011" s="41"/>
      <c r="BD8011" s="41"/>
      <c r="BE8011" s="41"/>
      <c r="BF8011" s="41"/>
      <c r="BG8011" s="41"/>
      <c r="BH8011" s="41"/>
      <c r="BI8011" s="41"/>
      <c r="BJ8011" s="41"/>
      <c r="BK8011" s="41"/>
      <c r="BL8011" s="41"/>
      <c r="BM8011" s="41"/>
      <c r="BN8011" s="41"/>
      <c r="BO8011" s="41"/>
      <c r="BP8011" s="108"/>
      <c r="CG8011" s="102"/>
      <c r="CI8011" s="45"/>
    </row>
    <row r="8012" spans="37:87" ht="13" customHeight="1">
      <c r="AK8012" s="114"/>
      <c r="AL8012" s="41"/>
      <c r="AM8012" s="41"/>
      <c r="AN8012" s="41"/>
      <c r="AO8012" s="41"/>
      <c r="AP8012" s="41"/>
      <c r="AQ8012" s="41"/>
      <c r="AR8012" s="41"/>
      <c r="AS8012" s="41"/>
      <c r="AT8012" s="41"/>
      <c r="AU8012" s="41"/>
      <c r="AV8012" s="41"/>
      <c r="AW8012" s="41"/>
      <c r="AX8012" s="41"/>
      <c r="AY8012" s="41"/>
      <c r="AZ8012" s="41"/>
      <c r="BA8012" s="41"/>
      <c r="BB8012" s="41"/>
      <c r="BC8012" s="41"/>
      <c r="BD8012" s="41"/>
      <c r="BE8012" s="41"/>
      <c r="BF8012" s="41"/>
      <c r="BG8012" s="41"/>
      <c r="BH8012" s="41"/>
      <c r="BI8012" s="41"/>
      <c r="BJ8012" s="41"/>
      <c r="BK8012" s="41"/>
      <c r="BL8012" s="41"/>
      <c r="BM8012" s="41"/>
      <c r="BN8012" s="41"/>
      <c r="BO8012" s="41"/>
      <c r="BP8012" s="108"/>
      <c r="CG8012" s="102"/>
      <c r="CI8012" s="45"/>
    </row>
    <row r="8013" spans="37:87" ht="13" customHeight="1">
      <c r="AK8013" s="114"/>
      <c r="AL8013" s="41"/>
      <c r="AM8013" s="41"/>
      <c r="AN8013" s="41"/>
      <c r="AO8013" s="41"/>
      <c r="AP8013" s="41"/>
      <c r="AQ8013" s="41"/>
      <c r="AR8013" s="41"/>
      <c r="AS8013" s="41"/>
      <c r="AT8013" s="41"/>
      <c r="AU8013" s="41"/>
      <c r="AV8013" s="41"/>
      <c r="AW8013" s="41"/>
      <c r="AX8013" s="41"/>
      <c r="AY8013" s="41"/>
      <c r="AZ8013" s="41"/>
      <c r="BA8013" s="41"/>
      <c r="BB8013" s="41"/>
      <c r="BC8013" s="41"/>
      <c r="BD8013" s="41"/>
      <c r="BE8013" s="41"/>
      <c r="BF8013" s="41"/>
      <c r="BG8013" s="41"/>
      <c r="BH8013" s="41"/>
      <c r="BI8013" s="41"/>
      <c r="BJ8013" s="41"/>
      <c r="BK8013" s="41"/>
      <c r="BL8013" s="41"/>
      <c r="BM8013" s="41"/>
      <c r="BN8013" s="41"/>
      <c r="BO8013" s="41"/>
      <c r="BP8013" s="108"/>
      <c r="CG8013" s="102"/>
      <c r="CI8013" s="45"/>
    </row>
    <row r="8014" spans="37:87" ht="13" customHeight="1">
      <c r="AK8014" s="114"/>
      <c r="AL8014" s="41"/>
      <c r="AM8014" s="41"/>
      <c r="AN8014" s="41"/>
      <c r="AO8014" s="41"/>
      <c r="AP8014" s="41"/>
      <c r="AQ8014" s="41"/>
      <c r="AR8014" s="41"/>
      <c r="AS8014" s="41"/>
      <c r="AT8014" s="41"/>
      <c r="AU8014" s="41"/>
      <c r="AV8014" s="41"/>
      <c r="AW8014" s="41"/>
      <c r="AX8014" s="41"/>
      <c r="AY8014" s="41"/>
      <c r="AZ8014" s="41"/>
      <c r="BA8014" s="41"/>
      <c r="BB8014" s="41"/>
      <c r="BC8014" s="41"/>
      <c r="BD8014" s="41"/>
      <c r="BE8014" s="41"/>
      <c r="BF8014" s="41"/>
      <c r="BG8014" s="41"/>
      <c r="BH8014" s="41"/>
      <c r="BI8014" s="41"/>
      <c r="BJ8014" s="41"/>
      <c r="BK8014" s="41"/>
      <c r="BL8014" s="41"/>
      <c r="BM8014" s="41"/>
      <c r="BN8014" s="41"/>
      <c r="BO8014" s="41"/>
      <c r="BP8014" s="108"/>
      <c r="CG8014" s="102"/>
      <c r="CI8014" s="45"/>
    </row>
    <row r="8015" spans="37:87" ht="13" customHeight="1">
      <c r="AK8015" s="114"/>
      <c r="AL8015" s="41"/>
      <c r="AM8015" s="41"/>
      <c r="AN8015" s="41"/>
      <c r="AO8015" s="41"/>
      <c r="AP8015" s="41"/>
      <c r="AQ8015" s="41"/>
      <c r="AR8015" s="41"/>
      <c r="AS8015" s="41"/>
      <c r="AT8015" s="41"/>
      <c r="AU8015" s="41"/>
      <c r="AV8015" s="41"/>
      <c r="AW8015" s="41"/>
      <c r="AX8015" s="41"/>
      <c r="AY8015" s="41"/>
      <c r="AZ8015" s="41"/>
      <c r="BA8015" s="41"/>
      <c r="BB8015" s="41"/>
      <c r="BC8015" s="41"/>
      <c r="BD8015" s="41"/>
      <c r="BE8015" s="41"/>
      <c r="BF8015" s="41"/>
      <c r="BG8015" s="41"/>
      <c r="BH8015" s="41"/>
      <c r="BI8015" s="41"/>
      <c r="BJ8015" s="41"/>
      <c r="BK8015" s="41"/>
      <c r="BL8015" s="41"/>
      <c r="BM8015" s="41"/>
      <c r="BN8015" s="41"/>
      <c r="BO8015" s="41"/>
      <c r="BP8015" s="108"/>
      <c r="CG8015" s="102"/>
      <c r="CI8015" s="45"/>
    </row>
    <row r="8016" spans="37:87" ht="13" customHeight="1">
      <c r="AK8016" s="114"/>
      <c r="AL8016" s="41"/>
      <c r="AM8016" s="41"/>
      <c r="AN8016" s="41"/>
      <c r="AO8016" s="41"/>
      <c r="AP8016" s="41"/>
      <c r="AQ8016" s="41"/>
      <c r="AR8016" s="41"/>
      <c r="AS8016" s="41"/>
      <c r="AT8016" s="41"/>
      <c r="AU8016" s="41"/>
      <c r="AV8016" s="41"/>
      <c r="AW8016" s="41"/>
      <c r="AX8016" s="41"/>
      <c r="AY8016" s="41"/>
      <c r="AZ8016" s="41"/>
      <c r="BA8016" s="41"/>
      <c r="BB8016" s="41"/>
      <c r="BC8016" s="41"/>
      <c r="BD8016" s="41"/>
      <c r="BE8016" s="41"/>
      <c r="BF8016" s="41"/>
      <c r="BG8016" s="41"/>
      <c r="BH8016" s="41"/>
      <c r="BI8016" s="41"/>
      <c r="BJ8016" s="41"/>
      <c r="BK8016" s="41"/>
      <c r="BL8016" s="41"/>
      <c r="BM8016" s="41"/>
      <c r="BN8016" s="41"/>
      <c r="BO8016" s="41"/>
      <c r="BP8016" s="108"/>
      <c r="CG8016" s="102"/>
      <c r="CI8016" s="45"/>
    </row>
    <row r="8017" spans="37:87" ht="13" customHeight="1">
      <c r="AK8017" s="114"/>
      <c r="AL8017" s="41"/>
      <c r="AM8017" s="41"/>
      <c r="AN8017" s="41"/>
      <c r="AO8017" s="41"/>
      <c r="AP8017" s="41"/>
      <c r="AQ8017" s="41"/>
      <c r="AR8017" s="41"/>
      <c r="AS8017" s="41"/>
      <c r="AT8017" s="41"/>
      <c r="AU8017" s="41"/>
      <c r="AV8017" s="41"/>
      <c r="AW8017" s="41"/>
      <c r="AX8017" s="41"/>
      <c r="AY8017" s="41"/>
      <c r="AZ8017" s="41"/>
      <c r="BA8017" s="41"/>
      <c r="BB8017" s="41"/>
      <c r="BC8017" s="41"/>
      <c r="BD8017" s="41"/>
      <c r="BE8017" s="41"/>
      <c r="BF8017" s="41"/>
      <c r="BG8017" s="41"/>
      <c r="BH8017" s="41"/>
      <c r="BI8017" s="41"/>
      <c r="BJ8017" s="41"/>
      <c r="BK8017" s="41"/>
      <c r="BL8017" s="41"/>
      <c r="BM8017" s="41"/>
      <c r="BN8017" s="41"/>
      <c r="BO8017" s="41"/>
      <c r="BP8017" s="108"/>
      <c r="CG8017" s="102"/>
      <c r="CI8017" s="45"/>
    </row>
    <row r="8018" spans="37:87" ht="13" customHeight="1">
      <c r="AK8018" s="114"/>
      <c r="AL8018" s="41"/>
      <c r="AM8018" s="41"/>
      <c r="AN8018" s="41"/>
      <c r="AO8018" s="41"/>
      <c r="AP8018" s="41"/>
      <c r="AQ8018" s="41"/>
      <c r="AR8018" s="41"/>
      <c r="AS8018" s="41"/>
      <c r="AT8018" s="41"/>
      <c r="AU8018" s="41"/>
      <c r="AV8018" s="41"/>
      <c r="AW8018" s="41"/>
      <c r="AX8018" s="41"/>
      <c r="AY8018" s="41"/>
      <c r="AZ8018" s="41"/>
      <c r="BA8018" s="41"/>
      <c r="BB8018" s="41"/>
      <c r="BC8018" s="41"/>
      <c r="BD8018" s="41"/>
      <c r="BE8018" s="41"/>
      <c r="BF8018" s="41"/>
      <c r="BG8018" s="41"/>
      <c r="BH8018" s="41"/>
      <c r="BI8018" s="41"/>
      <c r="BJ8018" s="41"/>
      <c r="BK8018" s="41"/>
      <c r="BL8018" s="41"/>
      <c r="BM8018" s="41"/>
      <c r="BN8018" s="41"/>
      <c r="BO8018" s="41"/>
      <c r="BP8018" s="108"/>
      <c r="CG8018" s="102"/>
      <c r="CI8018" s="45"/>
    </row>
    <row r="8019" spans="37:87" ht="13" customHeight="1">
      <c r="AK8019" s="114"/>
      <c r="AL8019" s="41"/>
      <c r="AM8019" s="41"/>
      <c r="AN8019" s="41"/>
      <c r="AO8019" s="41"/>
      <c r="AP8019" s="41"/>
      <c r="AQ8019" s="41"/>
      <c r="AR8019" s="41"/>
      <c r="AS8019" s="41"/>
      <c r="AT8019" s="41"/>
      <c r="AU8019" s="41"/>
      <c r="AV8019" s="41"/>
      <c r="AW8019" s="41"/>
      <c r="AX8019" s="41"/>
      <c r="AY8019" s="41"/>
      <c r="AZ8019" s="41"/>
      <c r="BA8019" s="41"/>
      <c r="BB8019" s="41"/>
      <c r="BC8019" s="41"/>
      <c r="BD8019" s="41"/>
      <c r="BE8019" s="41"/>
      <c r="BF8019" s="41"/>
      <c r="BG8019" s="41"/>
      <c r="BH8019" s="41"/>
      <c r="BI8019" s="41"/>
      <c r="BJ8019" s="41"/>
      <c r="BK8019" s="41"/>
      <c r="BL8019" s="41"/>
      <c r="BM8019" s="41"/>
      <c r="BN8019" s="41"/>
      <c r="BO8019" s="41"/>
      <c r="BP8019" s="108"/>
      <c r="CG8019" s="102"/>
      <c r="CI8019" s="45"/>
    </row>
    <row r="8020" spans="37:87" ht="13" customHeight="1">
      <c r="AK8020" s="114"/>
      <c r="AL8020" s="41"/>
      <c r="AM8020" s="41"/>
      <c r="AN8020" s="41"/>
      <c r="AO8020" s="41"/>
      <c r="AP8020" s="41"/>
      <c r="AQ8020" s="41"/>
      <c r="AR8020" s="41"/>
      <c r="AS8020" s="41"/>
      <c r="AT8020" s="41"/>
      <c r="AU8020" s="41"/>
      <c r="AV8020" s="41"/>
      <c r="AW8020" s="41"/>
      <c r="AX8020" s="41"/>
      <c r="AY8020" s="41"/>
      <c r="AZ8020" s="41"/>
      <c r="BA8020" s="41"/>
      <c r="BB8020" s="41"/>
      <c r="BC8020" s="41"/>
      <c r="BD8020" s="41"/>
      <c r="BE8020" s="41"/>
      <c r="BF8020" s="41"/>
      <c r="BG8020" s="41"/>
      <c r="BH8020" s="41"/>
      <c r="BI8020" s="41"/>
      <c r="BJ8020" s="41"/>
      <c r="BK8020" s="41"/>
      <c r="BL8020" s="41"/>
      <c r="BM8020" s="41"/>
      <c r="BN8020" s="41"/>
      <c r="BO8020" s="41"/>
      <c r="BP8020" s="108"/>
      <c r="CG8020" s="102"/>
      <c r="CI8020" s="45"/>
    </row>
    <row r="8021" spans="37:87" ht="13" customHeight="1">
      <c r="AK8021" s="114"/>
      <c r="AL8021" s="41"/>
      <c r="AM8021" s="41"/>
      <c r="AN8021" s="41"/>
      <c r="AO8021" s="41"/>
      <c r="AP8021" s="41"/>
      <c r="AQ8021" s="41"/>
      <c r="AR8021" s="41"/>
      <c r="AS8021" s="41"/>
      <c r="AT8021" s="41"/>
      <c r="AU8021" s="41"/>
      <c r="AV8021" s="41"/>
      <c r="AW8021" s="41"/>
      <c r="AX8021" s="41"/>
      <c r="AY8021" s="41"/>
      <c r="AZ8021" s="41"/>
      <c r="BA8021" s="41"/>
      <c r="BB8021" s="41"/>
      <c r="BC8021" s="41"/>
      <c r="BD8021" s="41"/>
      <c r="BE8021" s="41"/>
      <c r="BF8021" s="41"/>
      <c r="BG8021" s="41"/>
      <c r="BH8021" s="41"/>
      <c r="BI8021" s="41"/>
      <c r="BJ8021" s="41"/>
      <c r="BK8021" s="41"/>
      <c r="BL8021" s="41"/>
      <c r="BM8021" s="41"/>
      <c r="BN8021" s="41"/>
      <c r="BO8021" s="41"/>
      <c r="BP8021" s="108"/>
      <c r="CG8021" s="102"/>
      <c r="CI8021" s="45"/>
    </row>
    <row r="8022" spans="37:87" ht="13" customHeight="1">
      <c r="AK8022" s="114"/>
      <c r="AL8022" s="41"/>
      <c r="AM8022" s="41"/>
      <c r="AN8022" s="41"/>
      <c r="AO8022" s="41"/>
      <c r="AP8022" s="41"/>
      <c r="AQ8022" s="41"/>
      <c r="AR8022" s="41"/>
      <c r="AS8022" s="41"/>
      <c r="AT8022" s="41"/>
      <c r="AU8022" s="41"/>
      <c r="AV8022" s="41"/>
      <c r="AW8022" s="41"/>
      <c r="AX8022" s="41"/>
      <c r="AY8022" s="41"/>
      <c r="AZ8022" s="41"/>
      <c r="BA8022" s="41"/>
      <c r="BB8022" s="41"/>
      <c r="BC8022" s="41"/>
      <c r="BD8022" s="41"/>
      <c r="BE8022" s="41"/>
      <c r="BF8022" s="41"/>
      <c r="BG8022" s="41"/>
      <c r="BH8022" s="41"/>
      <c r="BI8022" s="41"/>
      <c r="BJ8022" s="41"/>
      <c r="BK8022" s="41"/>
      <c r="BL8022" s="41"/>
      <c r="BM8022" s="41"/>
      <c r="BN8022" s="41"/>
      <c r="BO8022" s="41"/>
      <c r="BP8022" s="108"/>
      <c r="CG8022" s="102"/>
      <c r="CI8022" s="45"/>
    </row>
    <row r="8023" spans="37:87" ht="13" customHeight="1">
      <c r="AK8023" s="114"/>
      <c r="AL8023" s="41"/>
      <c r="AM8023" s="41"/>
      <c r="AN8023" s="41"/>
      <c r="AO8023" s="41"/>
      <c r="AP8023" s="41"/>
      <c r="AQ8023" s="41"/>
      <c r="AR8023" s="41"/>
      <c r="AS8023" s="41"/>
      <c r="AT8023" s="41"/>
      <c r="AU8023" s="41"/>
      <c r="AV8023" s="41"/>
      <c r="AW8023" s="41"/>
      <c r="AX8023" s="41"/>
      <c r="AY8023" s="41"/>
      <c r="AZ8023" s="41"/>
      <c r="BA8023" s="41"/>
      <c r="BB8023" s="41"/>
      <c r="BC8023" s="41"/>
      <c r="BD8023" s="41"/>
      <c r="BE8023" s="41"/>
      <c r="BF8023" s="41"/>
      <c r="BG8023" s="41"/>
      <c r="BH8023" s="41"/>
      <c r="BI8023" s="41"/>
      <c r="BJ8023" s="41"/>
      <c r="BK8023" s="41"/>
      <c r="BL8023" s="41"/>
      <c r="BM8023" s="41"/>
      <c r="BN8023" s="41"/>
      <c r="BO8023" s="41"/>
      <c r="BP8023" s="108"/>
      <c r="CG8023" s="102"/>
      <c r="CI8023" s="45"/>
    </row>
    <row r="8024" spans="37:87" ht="13" customHeight="1">
      <c r="AK8024" s="114"/>
      <c r="AL8024" s="41"/>
      <c r="AM8024" s="41"/>
      <c r="AN8024" s="41"/>
      <c r="AO8024" s="41"/>
      <c r="AP8024" s="41"/>
      <c r="AQ8024" s="41"/>
      <c r="AR8024" s="41"/>
      <c r="AS8024" s="41"/>
      <c r="AT8024" s="41"/>
      <c r="AU8024" s="41"/>
      <c r="AV8024" s="41"/>
      <c r="AW8024" s="41"/>
      <c r="AX8024" s="41"/>
      <c r="AY8024" s="41"/>
      <c r="AZ8024" s="41"/>
      <c r="BA8024" s="41"/>
      <c r="BB8024" s="41"/>
      <c r="BC8024" s="41"/>
      <c r="BD8024" s="41"/>
      <c r="BE8024" s="41"/>
      <c r="BF8024" s="41"/>
      <c r="BG8024" s="41"/>
      <c r="BH8024" s="41"/>
      <c r="BI8024" s="41"/>
      <c r="BJ8024" s="41"/>
      <c r="BK8024" s="41"/>
      <c r="BL8024" s="41"/>
      <c r="BM8024" s="41"/>
      <c r="BN8024" s="41"/>
      <c r="BO8024" s="41"/>
      <c r="BP8024" s="108"/>
      <c r="CG8024" s="102"/>
      <c r="CI8024" s="45"/>
    </row>
    <row r="8025" spans="37:87" ht="13" customHeight="1">
      <c r="AK8025" s="114"/>
      <c r="AL8025" s="41"/>
      <c r="AM8025" s="41"/>
      <c r="AN8025" s="41"/>
      <c r="AO8025" s="41"/>
      <c r="AP8025" s="41"/>
      <c r="AQ8025" s="41"/>
      <c r="AR8025" s="41"/>
      <c r="AS8025" s="41"/>
      <c r="AT8025" s="41"/>
      <c r="AU8025" s="41"/>
      <c r="AV8025" s="41"/>
      <c r="AW8025" s="41"/>
      <c r="AX8025" s="41"/>
      <c r="AY8025" s="41"/>
      <c r="AZ8025" s="41"/>
      <c r="BA8025" s="41"/>
      <c r="BB8025" s="41"/>
      <c r="BC8025" s="41"/>
      <c r="BD8025" s="41"/>
      <c r="BE8025" s="41"/>
      <c r="BF8025" s="41"/>
      <c r="BG8025" s="41"/>
      <c r="BH8025" s="41"/>
      <c r="BI8025" s="41"/>
      <c r="BJ8025" s="41"/>
      <c r="BK8025" s="41"/>
      <c r="BL8025" s="41"/>
      <c r="BM8025" s="41"/>
      <c r="BN8025" s="41"/>
      <c r="BO8025" s="41"/>
      <c r="BP8025" s="108"/>
      <c r="CG8025" s="102"/>
      <c r="CI8025" s="45"/>
    </row>
    <row r="8026" spans="37:87" ht="13" customHeight="1">
      <c r="AK8026" s="114"/>
      <c r="AL8026" s="41"/>
      <c r="AM8026" s="41"/>
      <c r="AN8026" s="41"/>
      <c r="AO8026" s="41"/>
      <c r="AP8026" s="41"/>
      <c r="AQ8026" s="41"/>
      <c r="AR8026" s="41"/>
      <c r="AS8026" s="41"/>
      <c r="AT8026" s="41"/>
      <c r="AU8026" s="41"/>
      <c r="AV8026" s="41"/>
      <c r="AW8026" s="41"/>
      <c r="AX8026" s="41"/>
      <c r="AY8026" s="41"/>
      <c r="AZ8026" s="41"/>
      <c r="BA8026" s="41"/>
      <c r="BB8026" s="41"/>
      <c r="BC8026" s="41"/>
      <c r="BD8026" s="41"/>
      <c r="BE8026" s="41"/>
      <c r="BF8026" s="41"/>
      <c r="BG8026" s="41"/>
      <c r="BH8026" s="41"/>
      <c r="BI8026" s="41"/>
      <c r="BJ8026" s="41"/>
      <c r="BK8026" s="41"/>
      <c r="BL8026" s="41"/>
      <c r="BM8026" s="41"/>
      <c r="BN8026" s="41"/>
      <c r="BO8026" s="41"/>
      <c r="BP8026" s="108"/>
      <c r="CG8026" s="102"/>
      <c r="CI8026" s="45"/>
    </row>
    <row r="8027" spans="37:87" ht="13" customHeight="1">
      <c r="AK8027" s="114"/>
      <c r="AL8027" s="41"/>
      <c r="AM8027" s="41"/>
      <c r="AN8027" s="41"/>
      <c r="AO8027" s="41"/>
      <c r="AP8027" s="41"/>
      <c r="AQ8027" s="41"/>
      <c r="AR8027" s="41"/>
      <c r="AS8027" s="41"/>
      <c r="AT8027" s="41"/>
      <c r="AU8027" s="41"/>
      <c r="AV8027" s="41"/>
      <c r="AW8027" s="41"/>
      <c r="AX8027" s="41"/>
      <c r="AY8027" s="41"/>
      <c r="AZ8027" s="41"/>
      <c r="BA8027" s="41"/>
      <c r="BB8027" s="41"/>
      <c r="BC8027" s="41"/>
      <c r="BD8027" s="41"/>
      <c r="BE8027" s="41"/>
      <c r="BF8027" s="41"/>
      <c r="BG8027" s="41"/>
      <c r="BH8027" s="41"/>
      <c r="BI8027" s="41"/>
      <c r="BJ8027" s="41"/>
      <c r="BK8027" s="41"/>
      <c r="BL8027" s="41"/>
      <c r="BM8027" s="41"/>
      <c r="BN8027" s="41"/>
      <c r="BO8027" s="41"/>
      <c r="BP8027" s="108"/>
      <c r="CG8027" s="102"/>
      <c r="CI8027" s="45"/>
    </row>
    <row r="8028" spans="37:87" ht="13" customHeight="1">
      <c r="AK8028" s="114"/>
      <c r="AL8028" s="41"/>
      <c r="AM8028" s="41"/>
      <c r="AN8028" s="41"/>
      <c r="AO8028" s="41"/>
      <c r="AP8028" s="41"/>
      <c r="AQ8028" s="41"/>
      <c r="AR8028" s="41"/>
      <c r="AS8028" s="41"/>
      <c r="AT8028" s="41"/>
      <c r="AU8028" s="41"/>
      <c r="AV8028" s="41"/>
      <c r="AW8028" s="41"/>
      <c r="AX8028" s="41"/>
      <c r="AY8028" s="41"/>
      <c r="AZ8028" s="41"/>
      <c r="BA8028" s="41"/>
      <c r="BB8028" s="41"/>
      <c r="BC8028" s="41"/>
      <c r="BD8028" s="41"/>
      <c r="BE8028" s="41"/>
      <c r="BF8028" s="41"/>
      <c r="BG8028" s="41"/>
      <c r="BH8028" s="41"/>
      <c r="BI8028" s="41"/>
      <c r="BJ8028" s="41"/>
      <c r="BK8028" s="41"/>
      <c r="BL8028" s="41"/>
      <c r="BM8028" s="41"/>
      <c r="BN8028" s="41"/>
      <c r="BO8028" s="41"/>
      <c r="BP8028" s="108"/>
      <c r="CG8028" s="102"/>
      <c r="CI8028" s="45"/>
    </row>
    <row r="8029" spans="37:87" ht="13" customHeight="1">
      <c r="AK8029" s="114"/>
      <c r="AL8029" s="41"/>
      <c r="AM8029" s="41"/>
      <c r="AN8029" s="41"/>
      <c r="AO8029" s="41"/>
      <c r="AP8029" s="41"/>
      <c r="AQ8029" s="41"/>
      <c r="AR8029" s="41"/>
      <c r="AS8029" s="41"/>
      <c r="AT8029" s="41"/>
      <c r="AU8029" s="41"/>
      <c r="AV8029" s="41"/>
      <c r="AW8029" s="41"/>
      <c r="AX8029" s="41"/>
      <c r="AY8029" s="41"/>
      <c r="AZ8029" s="41"/>
      <c r="BA8029" s="41"/>
      <c r="BB8029" s="41"/>
      <c r="BC8029" s="41"/>
      <c r="BD8029" s="41"/>
      <c r="BE8029" s="41"/>
      <c r="BF8029" s="41"/>
      <c r="BG8029" s="41"/>
      <c r="BH8029" s="41"/>
      <c r="BI8029" s="41"/>
      <c r="BJ8029" s="41"/>
      <c r="BK8029" s="41"/>
      <c r="BL8029" s="41"/>
      <c r="BM8029" s="41"/>
      <c r="BN8029" s="41"/>
      <c r="BO8029" s="41"/>
      <c r="BP8029" s="108"/>
      <c r="CG8029" s="102"/>
      <c r="CI8029" s="45"/>
    </row>
    <row r="8030" spans="37:87" ht="13" customHeight="1">
      <c r="AK8030" s="114"/>
      <c r="AL8030" s="41"/>
      <c r="AM8030" s="41"/>
      <c r="AN8030" s="41"/>
      <c r="AO8030" s="41"/>
      <c r="AP8030" s="41"/>
      <c r="AQ8030" s="41"/>
      <c r="AR8030" s="41"/>
      <c r="AS8030" s="41"/>
      <c r="AT8030" s="41"/>
      <c r="AU8030" s="41"/>
      <c r="AV8030" s="41"/>
      <c r="AW8030" s="41"/>
      <c r="AX8030" s="41"/>
      <c r="AY8030" s="41"/>
      <c r="AZ8030" s="41"/>
      <c r="BA8030" s="41"/>
      <c r="BB8030" s="41"/>
      <c r="BC8030" s="41"/>
      <c r="BD8030" s="41"/>
      <c r="BE8030" s="41"/>
      <c r="BF8030" s="41"/>
      <c r="BG8030" s="41"/>
      <c r="BH8030" s="41"/>
      <c r="BI8030" s="41"/>
      <c r="BJ8030" s="41"/>
      <c r="BK8030" s="41"/>
      <c r="BL8030" s="41"/>
      <c r="BM8030" s="41"/>
      <c r="BN8030" s="41"/>
      <c r="BO8030" s="41"/>
      <c r="BP8030" s="108"/>
      <c r="CG8030" s="102"/>
      <c r="CI8030" s="45"/>
    </row>
    <row r="8031" spans="37:87" ht="13" customHeight="1">
      <c r="AK8031" s="114"/>
      <c r="AL8031" s="41"/>
      <c r="AM8031" s="41"/>
      <c r="AN8031" s="41"/>
      <c r="AO8031" s="41"/>
      <c r="AP8031" s="41"/>
      <c r="AQ8031" s="41"/>
      <c r="AR8031" s="41"/>
      <c r="AS8031" s="41"/>
      <c r="AT8031" s="41"/>
      <c r="AU8031" s="41"/>
      <c r="AV8031" s="41"/>
      <c r="AW8031" s="41"/>
      <c r="AX8031" s="41"/>
      <c r="AY8031" s="41"/>
      <c r="AZ8031" s="41"/>
      <c r="BA8031" s="41"/>
      <c r="BB8031" s="41"/>
      <c r="BC8031" s="41"/>
      <c r="BD8031" s="41"/>
      <c r="BE8031" s="41"/>
      <c r="BF8031" s="41"/>
      <c r="BG8031" s="41"/>
      <c r="BH8031" s="41"/>
      <c r="BI8031" s="41"/>
      <c r="BJ8031" s="41"/>
      <c r="BK8031" s="41"/>
      <c r="BL8031" s="41"/>
      <c r="BM8031" s="41"/>
      <c r="BN8031" s="41"/>
      <c r="BO8031" s="41"/>
      <c r="BP8031" s="108"/>
      <c r="CG8031" s="102"/>
      <c r="CI8031" s="45"/>
    </row>
    <row r="8032" spans="37:87" ht="13" customHeight="1">
      <c r="AK8032" s="114"/>
      <c r="AL8032" s="41"/>
      <c r="AM8032" s="41"/>
      <c r="AN8032" s="41"/>
      <c r="AO8032" s="41"/>
      <c r="AP8032" s="41"/>
      <c r="AQ8032" s="41"/>
      <c r="AR8032" s="41"/>
      <c r="AS8032" s="41"/>
      <c r="AT8032" s="41"/>
      <c r="AU8032" s="41"/>
      <c r="AV8032" s="41"/>
      <c r="AW8032" s="41"/>
      <c r="AX8032" s="41"/>
      <c r="AY8032" s="41"/>
      <c r="AZ8032" s="41"/>
      <c r="BA8032" s="41"/>
      <c r="BB8032" s="41"/>
      <c r="BC8032" s="41"/>
      <c r="BD8032" s="41"/>
      <c r="BE8032" s="41"/>
      <c r="BF8032" s="41"/>
      <c r="BG8032" s="41"/>
      <c r="BH8032" s="41"/>
      <c r="BI8032" s="41"/>
      <c r="BJ8032" s="41"/>
      <c r="BK8032" s="41"/>
      <c r="BL8032" s="41"/>
      <c r="BM8032" s="41"/>
      <c r="BN8032" s="41"/>
      <c r="BO8032" s="41"/>
      <c r="BP8032" s="108"/>
      <c r="CG8032" s="102"/>
      <c r="CI8032" s="45"/>
    </row>
    <row r="8033" spans="37:87" ht="13" customHeight="1">
      <c r="AK8033" s="114"/>
      <c r="AL8033" s="41"/>
      <c r="AM8033" s="41"/>
      <c r="AN8033" s="41"/>
      <c r="AO8033" s="41"/>
      <c r="AP8033" s="41"/>
      <c r="AQ8033" s="41"/>
      <c r="AR8033" s="41"/>
      <c r="AS8033" s="41"/>
      <c r="AT8033" s="41"/>
      <c r="AU8033" s="41"/>
      <c r="AV8033" s="41"/>
      <c r="AW8033" s="41"/>
      <c r="AX8033" s="41"/>
      <c r="AY8033" s="41"/>
      <c r="AZ8033" s="41"/>
      <c r="BA8033" s="41"/>
      <c r="BB8033" s="41"/>
      <c r="BC8033" s="41"/>
      <c r="BD8033" s="41"/>
      <c r="BE8033" s="41"/>
      <c r="BF8033" s="41"/>
      <c r="BG8033" s="41"/>
      <c r="BH8033" s="41"/>
      <c r="BI8033" s="41"/>
      <c r="BJ8033" s="41"/>
      <c r="BK8033" s="41"/>
      <c r="BL8033" s="41"/>
      <c r="BM8033" s="41"/>
      <c r="BN8033" s="41"/>
      <c r="BO8033" s="41"/>
      <c r="BP8033" s="108"/>
      <c r="CG8033" s="102"/>
      <c r="CI8033" s="45"/>
    </row>
    <row r="8034" spans="37:87" ht="13" customHeight="1">
      <c r="AK8034" s="114"/>
      <c r="AL8034" s="41"/>
      <c r="AM8034" s="41"/>
      <c r="AN8034" s="41"/>
      <c r="AO8034" s="41"/>
      <c r="AP8034" s="41"/>
      <c r="AQ8034" s="41"/>
      <c r="AR8034" s="41"/>
      <c r="AS8034" s="41"/>
      <c r="AT8034" s="41"/>
      <c r="AU8034" s="41"/>
      <c r="AV8034" s="41"/>
      <c r="AW8034" s="41"/>
      <c r="AX8034" s="41"/>
      <c r="AY8034" s="41"/>
      <c r="AZ8034" s="41"/>
      <c r="BA8034" s="41"/>
      <c r="BB8034" s="41"/>
      <c r="BC8034" s="41"/>
      <c r="BD8034" s="41"/>
      <c r="BE8034" s="41"/>
      <c r="BF8034" s="41"/>
      <c r="BG8034" s="41"/>
      <c r="BH8034" s="41"/>
      <c r="BI8034" s="41"/>
      <c r="BJ8034" s="41"/>
      <c r="BK8034" s="41"/>
      <c r="BL8034" s="41"/>
      <c r="BM8034" s="41"/>
      <c r="BN8034" s="41"/>
      <c r="BO8034" s="41"/>
      <c r="BP8034" s="108"/>
      <c r="CG8034" s="102"/>
      <c r="CI8034" s="45"/>
    </row>
    <row r="8035" spans="37:87" ht="13" customHeight="1">
      <c r="AK8035" s="114"/>
      <c r="AL8035" s="41"/>
      <c r="AM8035" s="41"/>
      <c r="AN8035" s="41"/>
      <c r="AO8035" s="41"/>
      <c r="AP8035" s="41"/>
      <c r="AQ8035" s="41"/>
      <c r="AR8035" s="41"/>
      <c r="AS8035" s="41"/>
      <c r="AT8035" s="41"/>
      <c r="AU8035" s="41"/>
      <c r="AV8035" s="41"/>
      <c r="AW8035" s="41"/>
      <c r="AX8035" s="41"/>
      <c r="AY8035" s="41"/>
      <c r="AZ8035" s="41"/>
      <c r="BA8035" s="41"/>
      <c r="BB8035" s="41"/>
      <c r="BC8035" s="41"/>
      <c r="BD8035" s="41"/>
      <c r="BE8035" s="41"/>
      <c r="BF8035" s="41"/>
      <c r="BG8035" s="41"/>
      <c r="BH8035" s="41"/>
      <c r="BI8035" s="41"/>
      <c r="BJ8035" s="41"/>
      <c r="BK8035" s="41"/>
      <c r="BL8035" s="41"/>
      <c r="BM8035" s="41"/>
      <c r="BN8035" s="41"/>
      <c r="BO8035" s="41"/>
      <c r="BP8035" s="108"/>
      <c r="CG8035" s="102"/>
      <c r="CI8035" s="45"/>
    </row>
    <row r="8036" spans="37:87" ht="13" customHeight="1">
      <c r="AK8036" s="114"/>
      <c r="AL8036" s="41"/>
      <c r="AM8036" s="41"/>
      <c r="AN8036" s="41"/>
      <c r="AO8036" s="41"/>
      <c r="AP8036" s="41"/>
      <c r="AQ8036" s="41"/>
      <c r="AR8036" s="41"/>
      <c r="AS8036" s="41"/>
      <c r="AT8036" s="41"/>
      <c r="AU8036" s="41"/>
      <c r="AV8036" s="41"/>
      <c r="AW8036" s="41"/>
      <c r="AX8036" s="41"/>
      <c r="AY8036" s="41"/>
      <c r="AZ8036" s="41"/>
      <c r="BA8036" s="41"/>
      <c r="BB8036" s="41"/>
      <c r="BC8036" s="41"/>
      <c r="BD8036" s="41"/>
      <c r="BE8036" s="41"/>
      <c r="BF8036" s="41"/>
      <c r="BG8036" s="41"/>
      <c r="BH8036" s="41"/>
      <c r="BI8036" s="41"/>
      <c r="BJ8036" s="41"/>
      <c r="BK8036" s="41"/>
      <c r="BL8036" s="41"/>
      <c r="BM8036" s="41"/>
      <c r="BN8036" s="41"/>
      <c r="BO8036" s="41"/>
      <c r="BP8036" s="108"/>
      <c r="CG8036" s="102"/>
      <c r="CI8036" s="45"/>
    </row>
    <row r="8037" spans="37:87" ht="13" customHeight="1">
      <c r="AK8037" s="114"/>
      <c r="AL8037" s="41"/>
      <c r="AM8037" s="41"/>
      <c r="AN8037" s="41"/>
      <c r="AO8037" s="41"/>
      <c r="AP8037" s="41"/>
      <c r="AQ8037" s="41"/>
      <c r="AR8037" s="41"/>
      <c r="AS8037" s="41"/>
      <c r="AT8037" s="41"/>
      <c r="AU8037" s="41"/>
      <c r="AV8037" s="41"/>
      <c r="AW8037" s="41"/>
      <c r="AX8037" s="41"/>
      <c r="AY8037" s="41"/>
      <c r="AZ8037" s="41"/>
      <c r="BA8037" s="41"/>
      <c r="BB8037" s="41"/>
      <c r="BC8037" s="41"/>
      <c r="BD8037" s="41"/>
      <c r="BE8037" s="41"/>
      <c r="BF8037" s="41"/>
      <c r="BG8037" s="41"/>
      <c r="BH8037" s="41"/>
      <c r="BI8037" s="41"/>
      <c r="BJ8037" s="41"/>
      <c r="BK8037" s="41"/>
      <c r="BL8037" s="41"/>
      <c r="BM8037" s="41"/>
      <c r="BN8037" s="41"/>
      <c r="BO8037" s="41"/>
      <c r="BP8037" s="108"/>
      <c r="CG8037" s="102"/>
      <c r="CI8037" s="45"/>
    </row>
    <row r="8038" spans="37:87" ht="13" customHeight="1">
      <c r="AK8038" s="114"/>
      <c r="AL8038" s="41"/>
      <c r="AM8038" s="41"/>
      <c r="AN8038" s="41"/>
      <c r="AO8038" s="41"/>
      <c r="AP8038" s="41"/>
      <c r="AQ8038" s="41"/>
      <c r="AR8038" s="41"/>
      <c r="AS8038" s="41"/>
      <c r="AT8038" s="41"/>
      <c r="AU8038" s="41"/>
      <c r="AV8038" s="41"/>
      <c r="AW8038" s="41"/>
      <c r="AX8038" s="41"/>
      <c r="AY8038" s="41"/>
      <c r="AZ8038" s="41"/>
      <c r="BA8038" s="41"/>
      <c r="BB8038" s="41"/>
      <c r="BC8038" s="41"/>
      <c r="BD8038" s="41"/>
      <c r="BE8038" s="41"/>
      <c r="BF8038" s="41"/>
      <c r="BG8038" s="41"/>
      <c r="BH8038" s="41"/>
      <c r="BI8038" s="41"/>
      <c r="BJ8038" s="41"/>
      <c r="BK8038" s="41"/>
      <c r="BL8038" s="41"/>
      <c r="BM8038" s="41"/>
      <c r="BN8038" s="41"/>
      <c r="BO8038" s="41"/>
      <c r="BP8038" s="108"/>
      <c r="CG8038" s="102"/>
      <c r="CI8038" s="45"/>
    </row>
    <row r="8039" spans="37:87" ht="13" customHeight="1">
      <c r="AK8039" s="114"/>
      <c r="AL8039" s="41"/>
      <c r="AM8039" s="41"/>
      <c r="AN8039" s="41"/>
      <c r="AO8039" s="41"/>
      <c r="AP8039" s="41"/>
      <c r="AQ8039" s="41"/>
      <c r="AR8039" s="41"/>
      <c r="AS8039" s="41"/>
      <c r="AT8039" s="41"/>
      <c r="AU8039" s="41"/>
      <c r="AV8039" s="41"/>
      <c r="AW8039" s="41"/>
      <c r="AX8039" s="41"/>
      <c r="AY8039" s="41"/>
      <c r="AZ8039" s="41"/>
      <c r="BA8039" s="41"/>
      <c r="BB8039" s="41"/>
      <c r="BC8039" s="41"/>
      <c r="BD8039" s="41"/>
      <c r="BE8039" s="41"/>
      <c r="BF8039" s="41"/>
      <c r="BG8039" s="41"/>
      <c r="BH8039" s="41"/>
      <c r="BI8039" s="41"/>
      <c r="BJ8039" s="41"/>
      <c r="BK8039" s="41"/>
      <c r="BL8039" s="41"/>
      <c r="BM8039" s="41"/>
      <c r="BN8039" s="41"/>
      <c r="BO8039" s="41"/>
      <c r="BP8039" s="108"/>
      <c r="CG8039" s="102"/>
      <c r="CI8039" s="45"/>
    </row>
    <row r="8040" spans="37:87" ht="13" customHeight="1">
      <c r="AK8040" s="114"/>
      <c r="AL8040" s="41"/>
      <c r="AM8040" s="41"/>
      <c r="AN8040" s="41"/>
      <c r="AO8040" s="41"/>
      <c r="AP8040" s="41"/>
      <c r="AQ8040" s="41"/>
      <c r="AR8040" s="41"/>
      <c r="AS8040" s="41"/>
      <c r="AT8040" s="41"/>
      <c r="AU8040" s="41"/>
      <c r="AV8040" s="41"/>
      <c r="AW8040" s="41"/>
      <c r="AX8040" s="41"/>
      <c r="AY8040" s="41"/>
      <c r="AZ8040" s="41"/>
      <c r="BA8040" s="41"/>
      <c r="BB8040" s="41"/>
      <c r="BC8040" s="41"/>
      <c r="BD8040" s="41"/>
      <c r="BE8040" s="41"/>
      <c r="BF8040" s="41"/>
      <c r="BG8040" s="41"/>
      <c r="BH8040" s="41"/>
      <c r="BI8040" s="41"/>
      <c r="BJ8040" s="41"/>
      <c r="BK8040" s="41"/>
      <c r="BL8040" s="41"/>
      <c r="BM8040" s="41"/>
      <c r="BN8040" s="41"/>
      <c r="BO8040" s="41"/>
      <c r="BP8040" s="108"/>
      <c r="CG8040" s="102"/>
      <c r="CI8040" s="45"/>
    </row>
    <row r="8041" spans="37:87" ht="13" customHeight="1">
      <c r="AK8041" s="114"/>
      <c r="AL8041" s="41"/>
      <c r="AM8041" s="41"/>
      <c r="AN8041" s="41"/>
      <c r="AO8041" s="41"/>
      <c r="AP8041" s="41"/>
      <c r="AQ8041" s="41"/>
      <c r="AR8041" s="41"/>
      <c r="AS8041" s="41"/>
      <c r="AT8041" s="41"/>
      <c r="AU8041" s="41"/>
      <c r="AV8041" s="41"/>
      <c r="AW8041" s="41"/>
      <c r="AX8041" s="41"/>
      <c r="AY8041" s="41"/>
      <c r="AZ8041" s="41"/>
      <c r="BA8041" s="41"/>
      <c r="BB8041" s="41"/>
      <c r="BC8041" s="41"/>
      <c r="BD8041" s="41"/>
      <c r="BE8041" s="41"/>
      <c r="BF8041" s="41"/>
      <c r="BG8041" s="41"/>
      <c r="BH8041" s="41"/>
      <c r="BI8041" s="41"/>
      <c r="BJ8041" s="41"/>
      <c r="BK8041" s="41"/>
      <c r="BL8041" s="41"/>
      <c r="BM8041" s="41"/>
      <c r="BN8041" s="41"/>
      <c r="BO8041" s="41"/>
      <c r="BP8041" s="108"/>
      <c r="CG8041" s="102"/>
      <c r="CI8041" s="45"/>
    </row>
    <row r="8042" spans="37:87" ht="13" customHeight="1">
      <c r="AK8042" s="114"/>
      <c r="AL8042" s="41"/>
      <c r="AM8042" s="41"/>
      <c r="AN8042" s="41"/>
      <c r="AO8042" s="41"/>
      <c r="AP8042" s="41"/>
      <c r="AQ8042" s="41"/>
      <c r="AR8042" s="41"/>
      <c r="AS8042" s="41"/>
      <c r="AT8042" s="41"/>
      <c r="AU8042" s="41"/>
      <c r="AV8042" s="41"/>
      <c r="AW8042" s="41"/>
      <c r="AX8042" s="41"/>
      <c r="AY8042" s="41"/>
      <c r="AZ8042" s="41"/>
      <c r="BA8042" s="41"/>
      <c r="BB8042" s="41"/>
      <c r="BC8042" s="41"/>
      <c r="BD8042" s="41"/>
      <c r="BE8042" s="41"/>
      <c r="BF8042" s="41"/>
      <c r="BG8042" s="41"/>
      <c r="BH8042" s="41"/>
      <c r="BI8042" s="41"/>
      <c r="BJ8042" s="41"/>
      <c r="BK8042" s="41"/>
      <c r="BL8042" s="41"/>
      <c r="BM8042" s="41"/>
      <c r="BN8042" s="41"/>
      <c r="BO8042" s="41"/>
      <c r="BP8042" s="108"/>
      <c r="CG8042" s="102"/>
      <c r="CI8042" s="45"/>
    </row>
    <row r="8043" spans="37:87" ht="13" customHeight="1">
      <c r="AK8043" s="114"/>
      <c r="AL8043" s="41"/>
      <c r="AM8043" s="41"/>
      <c r="AN8043" s="41"/>
      <c r="AO8043" s="41"/>
      <c r="AP8043" s="41"/>
      <c r="AQ8043" s="41"/>
      <c r="AR8043" s="41"/>
      <c r="AS8043" s="41"/>
      <c r="AT8043" s="41"/>
      <c r="AU8043" s="41"/>
      <c r="AV8043" s="41"/>
      <c r="AW8043" s="41"/>
      <c r="AX8043" s="41"/>
      <c r="AY8043" s="41"/>
      <c r="AZ8043" s="41"/>
      <c r="BA8043" s="41"/>
      <c r="BB8043" s="41"/>
      <c r="BC8043" s="41"/>
      <c r="BD8043" s="41"/>
      <c r="BE8043" s="41"/>
      <c r="BF8043" s="41"/>
      <c r="BG8043" s="41"/>
      <c r="BH8043" s="41"/>
      <c r="BI8043" s="41"/>
      <c r="BJ8043" s="41"/>
      <c r="BK8043" s="41"/>
      <c r="BL8043" s="41"/>
      <c r="BM8043" s="41"/>
      <c r="BN8043" s="41"/>
      <c r="BO8043" s="41"/>
      <c r="BP8043" s="108"/>
      <c r="CG8043" s="102"/>
      <c r="CI8043" s="45"/>
    </row>
    <row r="8044" spans="37:87" ht="13" customHeight="1">
      <c r="AK8044" s="114"/>
      <c r="AL8044" s="41"/>
      <c r="AM8044" s="41"/>
      <c r="AN8044" s="41"/>
      <c r="AO8044" s="41"/>
      <c r="AP8044" s="41"/>
      <c r="AQ8044" s="41"/>
      <c r="AR8044" s="41"/>
      <c r="AS8044" s="41"/>
      <c r="AT8044" s="41"/>
      <c r="AU8044" s="41"/>
      <c r="AV8044" s="41"/>
      <c r="AW8044" s="41"/>
      <c r="AX8044" s="41"/>
      <c r="AY8044" s="41"/>
      <c r="AZ8044" s="41"/>
      <c r="BA8044" s="41"/>
      <c r="BB8044" s="41"/>
      <c r="BC8044" s="41"/>
      <c r="BD8044" s="41"/>
      <c r="BE8044" s="41"/>
      <c r="BF8044" s="41"/>
      <c r="BG8044" s="41"/>
      <c r="BH8044" s="41"/>
      <c r="BI8044" s="41"/>
      <c r="BJ8044" s="41"/>
      <c r="BK8044" s="41"/>
      <c r="BL8044" s="41"/>
      <c r="BM8044" s="41"/>
      <c r="BN8044" s="41"/>
      <c r="BO8044" s="41"/>
      <c r="BP8044" s="108"/>
      <c r="CG8044" s="102"/>
      <c r="CI8044" s="45"/>
    </row>
    <row r="8045" spans="37:87" ht="13" customHeight="1">
      <c r="AK8045" s="114"/>
      <c r="AL8045" s="41"/>
      <c r="AM8045" s="41"/>
      <c r="AN8045" s="41"/>
      <c r="AO8045" s="41"/>
      <c r="AP8045" s="41"/>
      <c r="AQ8045" s="41"/>
      <c r="AR8045" s="41"/>
      <c r="AS8045" s="41"/>
      <c r="AT8045" s="41"/>
      <c r="AU8045" s="41"/>
      <c r="AV8045" s="41"/>
      <c r="AW8045" s="41"/>
      <c r="AX8045" s="41"/>
      <c r="AY8045" s="41"/>
      <c r="AZ8045" s="41"/>
      <c r="BA8045" s="41"/>
      <c r="BB8045" s="41"/>
      <c r="BC8045" s="41"/>
      <c r="BD8045" s="41"/>
      <c r="BE8045" s="41"/>
      <c r="BF8045" s="41"/>
      <c r="BG8045" s="41"/>
      <c r="BH8045" s="41"/>
      <c r="BI8045" s="41"/>
      <c r="BJ8045" s="41"/>
      <c r="BK8045" s="41"/>
      <c r="BL8045" s="41"/>
      <c r="BM8045" s="41"/>
      <c r="BN8045" s="41"/>
      <c r="BO8045" s="41"/>
      <c r="BP8045" s="108"/>
      <c r="CG8045" s="102"/>
      <c r="CI8045" s="45"/>
    </row>
    <row r="8046" spans="37:87" ht="13" customHeight="1">
      <c r="AK8046" s="114"/>
      <c r="AL8046" s="41"/>
      <c r="AM8046" s="41"/>
      <c r="AN8046" s="41"/>
      <c r="AO8046" s="41"/>
      <c r="AP8046" s="41"/>
      <c r="AQ8046" s="41"/>
      <c r="AR8046" s="41"/>
      <c r="AS8046" s="41"/>
      <c r="AT8046" s="41"/>
      <c r="AU8046" s="41"/>
      <c r="AV8046" s="41"/>
      <c r="AW8046" s="41"/>
      <c r="AX8046" s="41"/>
      <c r="AY8046" s="41"/>
      <c r="AZ8046" s="41"/>
      <c r="BA8046" s="41"/>
      <c r="BB8046" s="41"/>
      <c r="BC8046" s="41"/>
      <c r="BD8046" s="41"/>
      <c r="BE8046" s="41"/>
      <c r="BF8046" s="41"/>
      <c r="BG8046" s="41"/>
      <c r="BH8046" s="41"/>
      <c r="BI8046" s="41"/>
      <c r="BJ8046" s="41"/>
      <c r="BK8046" s="41"/>
      <c r="BL8046" s="41"/>
      <c r="BM8046" s="41"/>
      <c r="BN8046" s="41"/>
      <c r="BO8046" s="41"/>
      <c r="BP8046" s="108"/>
      <c r="CG8046" s="102"/>
      <c r="CI8046" s="45"/>
    </row>
    <row r="8047" spans="37:87" ht="13" customHeight="1">
      <c r="AK8047" s="114"/>
      <c r="AL8047" s="41"/>
      <c r="AM8047" s="41"/>
      <c r="AN8047" s="41"/>
      <c r="AO8047" s="41"/>
      <c r="AP8047" s="41"/>
      <c r="AQ8047" s="41"/>
      <c r="AR8047" s="41"/>
      <c r="AS8047" s="41"/>
      <c r="AT8047" s="41"/>
      <c r="AU8047" s="41"/>
      <c r="AV8047" s="41"/>
      <c r="AW8047" s="41"/>
      <c r="AX8047" s="41"/>
      <c r="AY8047" s="41"/>
      <c r="AZ8047" s="41"/>
      <c r="BA8047" s="41"/>
      <c r="BB8047" s="41"/>
      <c r="BC8047" s="41"/>
      <c r="BD8047" s="41"/>
      <c r="BE8047" s="41"/>
      <c r="BF8047" s="41"/>
      <c r="BG8047" s="41"/>
      <c r="BH8047" s="41"/>
      <c r="BI8047" s="41"/>
      <c r="BJ8047" s="41"/>
      <c r="BK8047" s="41"/>
      <c r="BL8047" s="41"/>
      <c r="BM8047" s="41"/>
      <c r="BN8047" s="41"/>
      <c r="BO8047" s="41"/>
      <c r="BP8047" s="108"/>
      <c r="CG8047" s="102"/>
      <c r="CI8047" s="45"/>
    </row>
    <row r="8048" spans="37:87" ht="13" customHeight="1">
      <c r="AK8048" s="114"/>
      <c r="AL8048" s="41"/>
      <c r="AM8048" s="41"/>
      <c r="AN8048" s="41"/>
      <c r="AO8048" s="41"/>
      <c r="AP8048" s="41"/>
      <c r="AQ8048" s="41"/>
      <c r="AR8048" s="41"/>
      <c r="AS8048" s="41"/>
      <c r="AT8048" s="41"/>
      <c r="AU8048" s="41"/>
      <c r="AV8048" s="41"/>
      <c r="AW8048" s="41"/>
      <c r="AX8048" s="41"/>
      <c r="AY8048" s="41"/>
      <c r="AZ8048" s="41"/>
      <c r="BA8048" s="41"/>
      <c r="BB8048" s="41"/>
      <c r="BC8048" s="41"/>
      <c r="BD8048" s="41"/>
      <c r="BE8048" s="41"/>
      <c r="BF8048" s="41"/>
      <c r="BG8048" s="41"/>
      <c r="BH8048" s="41"/>
      <c r="BI8048" s="41"/>
      <c r="BJ8048" s="41"/>
      <c r="BK8048" s="41"/>
      <c r="BL8048" s="41"/>
      <c r="BM8048" s="41"/>
      <c r="BN8048" s="41"/>
      <c r="BO8048" s="41"/>
      <c r="BP8048" s="108"/>
      <c r="CG8048" s="102"/>
      <c r="CI8048" s="45"/>
    </row>
    <row r="8049" spans="37:87" ht="13" customHeight="1">
      <c r="AK8049" s="114"/>
      <c r="AL8049" s="41"/>
      <c r="AM8049" s="41"/>
      <c r="AN8049" s="41"/>
      <c r="AO8049" s="41"/>
      <c r="AP8049" s="41"/>
      <c r="AQ8049" s="41"/>
      <c r="AR8049" s="41"/>
      <c r="AS8049" s="41"/>
      <c r="AT8049" s="41"/>
      <c r="AU8049" s="41"/>
      <c r="AV8049" s="41"/>
      <c r="AW8049" s="41"/>
      <c r="AX8049" s="41"/>
      <c r="AY8049" s="41"/>
      <c r="AZ8049" s="41"/>
      <c r="BA8049" s="41"/>
      <c r="BB8049" s="41"/>
      <c r="BC8049" s="41"/>
      <c r="BD8049" s="41"/>
      <c r="BE8049" s="41"/>
      <c r="BF8049" s="41"/>
      <c r="BG8049" s="41"/>
      <c r="BH8049" s="41"/>
      <c r="BI8049" s="41"/>
      <c r="BJ8049" s="41"/>
      <c r="BK8049" s="41"/>
      <c r="BL8049" s="41"/>
      <c r="BM8049" s="41"/>
      <c r="BN8049" s="41"/>
      <c r="BO8049" s="41"/>
      <c r="BP8049" s="108"/>
      <c r="CG8049" s="102"/>
      <c r="CI8049" s="45"/>
    </row>
    <row r="8050" spans="37:87" ht="13" customHeight="1">
      <c r="AK8050" s="114"/>
      <c r="AL8050" s="41"/>
      <c r="AM8050" s="41"/>
      <c r="AN8050" s="41"/>
      <c r="AO8050" s="41"/>
      <c r="AP8050" s="41"/>
      <c r="AQ8050" s="41"/>
      <c r="AR8050" s="41"/>
      <c r="AS8050" s="41"/>
      <c r="AT8050" s="41"/>
      <c r="AU8050" s="41"/>
      <c r="AV8050" s="41"/>
      <c r="AW8050" s="41"/>
      <c r="AX8050" s="41"/>
      <c r="AY8050" s="41"/>
      <c r="AZ8050" s="41"/>
      <c r="BA8050" s="41"/>
      <c r="BB8050" s="41"/>
      <c r="BC8050" s="41"/>
      <c r="BD8050" s="41"/>
      <c r="BE8050" s="41"/>
      <c r="BF8050" s="41"/>
      <c r="BG8050" s="41"/>
      <c r="BH8050" s="41"/>
      <c r="BI8050" s="41"/>
      <c r="BJ8050" s="41"/>
      <c r="BK8050" s="41"/>
      <c r="BL8050" s="41"/>
      <c r="BM8050" s="41"/>
      <c r="BN8050" s="41"/>
      <c r="BO8050" s="41"/>
      <c r="BP8050" s="108"/>
      <c r="CG8050" s="102"/>
      <c r="CI8050" s="45"/>
    </row>
    <row r="8051" spans="37:87" ht="13" customHeight="1">
      <c r="AK8051" s="114"/>
      <c r="AL8051" s="41"/>
      <c r="AM8051" s="41"/>
      <c r="AN8051" s="41"/>
      <c r="AO8051" s="41"/>
      <c r="AP8051" s="41"/>
      <c r="AQ8051" s="41"/>
      <c r="AR8051" s="41"/>
      <c r="AS8051" s="41"/>
      <c r="AT8051" s="41"/>
      <c r="AU8051" s="41"/>
      <c r="AV8051" s="41"/>
      <c r="AW8051" s="41"/>
      <c r="AX8051" s="41"/>
      <c r="AY8051" s="41"/>
      <c r="AZ8051" s="41"/>
      <c r="BA8051" s="41"/>
      <c r="BB8051" s="41"/>
      <c r="BC8051" s="41"/>
      <c r="BD8051" s="41"/>
      <c r="BE8051" s="41"/>
      <c r="BF8051" s="41"/>
      <c r="BG8051" s="41"/>
      <c r="BH8051" s="41"/>
      <c r="BI8051" s="41"/>
      <c r="BJ8051" s="41"/>
      <c r="BK8051" s="41"/>
      <c r="BL8051" s="41"/>
      <c r="BM8051" s="41"/>
      <c r="BN8051" s="41"/>
      <c r="BO8051" s="41"/>
      <c r="BP8051" s="108"/>
      <c r="CG8051" s="102"/>
      <c r="CI8051" s="45"/>
    </row>
    <row r="8052" spans="37:87" ht="13" customHeight="1">
      <c r="AK8052" s="114"/>
      <c r="AL8052" s="41"/>
      <c r="AM8052" s="41"/>
      <c r="AN8052" s="41"/>
      <c r="AO8052" s="41"/>
      <c r="AP8052" s="41"/>
      <c r="AQ8052" s="41"/>
      <c r="AR8052" s="41"/>
      <c r="AS8052" s="41"/>
      <c r="AT8052" s="41"/>
      <c r="AU8052" s="41"/>
      <c r="AV8052" s="41"/>
      <c r="AW8052" s="41"/>
      <c r="AX8052" s="41"/>
      <c r="AY8052" s="41"/>
      <c r="AZ8052" s="41"/>
      <c r="BA8052" s="41"/>
      <c r="BB8052" s="41"/>
      <c r="BC8052" s="41"/>
      <c r="BD8052" s="41"/>
      <c r="BE8052" s="41"/>
      <c r="BF8052" s="41"/>
      <c r="BG8052" s="41"/>
      <c r="BH8052" s="41"/>
      <c r="BI8052" s="41"/>
      <c r="BJ8052" s="41"/>
      <c r="BK8052" s="41"/>
      <c r="BL8052" s="41"/>
      <c r="BM8052" s="41"/>
      <c r="BN8052" s="41"/>
      <c r="BO8052" s="41"/>
      <c r="BP8052" s="108"/>
      <c r="CG8052" s="102"/>
      <c r="CI8052" s="45"/>
    </row>
    <row r="8053" spans="37:87" ht="13" customHeight="1">
      <c r="AK8053" s="114"/>
      <c r="AL8053" s="41"/>
      <c r="AM8053" s="41"/>
      <c r="AN8053" s="41"/>
      <c r="AO8053" s="41"/>
      <c r="AP8053" s="41"/>
      <c r="AQ8053" s="41"/>
      <c r="AR8053" s="41"/>
      <c r="AS8053" s="41"/>
      <c r="AT8053" s="41"/>
      <c r="AU8053" s="41"/>
      <c r="AV8053" s="41"/>
      <c r="AW8053" s="41"/>
      <c r="AX8053" s="41"/>
      <c r="AY8053" s="41"/>
      <c r="AZ8053" s="41"/>
      <c r="BA8053" s="41"/>
      <c r="BB8053" s="41"/>
      <c r="BC8053" s="41"/>
      <c r="BD8053" s="41"/>
      <c r="BE8053" s="41"/>
      <c r="BF8053" s="41"/>
      <c r="BG8053" s="41"/>
      <c r="BH8053" s="41"/>
      <c r="BI8053" s="41"/>
      <c r="BJ8053" s="41"/>
      <c r="BK8053" s="41"/>
      <c r="BL8053" s="41"/>
      <c r="BM8053" s="41"/>
      <c r="BN8053" s="41"/>
      <c r="BO8053" s="41"/>
      <c r="BP8053" s="108"/>
      <c r="CG8053" s="102"/>
      <c r="CI8053" s="45"/>
    </row>
    <row r="8054" spans="37:87" ht="13" customHeight="1">
      <c r="AK8054" s="114"/>
      <c r="AL8054" s="41"/>
      <c r="AM8054" s="41"/>
      <c r="AN8054" s="41"/>
      <c r="AO8054" s="41"/>
      <c r="AP8054" s="41"/>
      <c r="AQ8054" s="41"/>
      <c r="AR8054" s="41"/>
      <c r="AS8054" s="41"/>
      <c r="AT8054" s="41"/>
      <c r="AU8054" s="41"/>
      <c r="AV8054" s="41"/>
      <c r="AW8054" s="41"/>
      <c r="AX8054" s="41"/>
      <c r="AY8054" s="41"/>
      <c r="AZ8054" s="41"/>
      <c r="BA8054" s="41"/>
      <c r="BB8054" s="41"/>
      <c r="BC8054" s="41"/>
      <c r="BD8054" s="41"/>
      <c r="BE8054" s="41"/>
      <c r="BF8054" s="41"/>
      <c r="BG8054" s="41"/>
      <c r="BH8054" s="41"/>
      <c r="BI8054" s="41"/>
      <c r="BJ8054" s="41"/>
      <c r="BK8054" s="41"/>
      <c r="BL8054" s="41"/>
      <c r="BM8054" s="41"/>
      <c r="BN8054" s="41"/>
      <c r="BO8054" s="41"/>
      <c r="BP8054" s="108"/>
      <c r="CG8054" s="102"/>
      <c r="CI8054" s="45"/>
    </row>
    <row r="8055" spans="37:87" ht="13" customHeight="1">
      <c r="AK8055" s="114"/>
      <c r="AL8055" s="41"/>
      <c r="AM8055" s="41"/>
      <c r="AN8055" s="41"/>
      <c r="AO8055" s="41"/>
      <c r="AP8055" s="41"/>
      <c r="AQ8055" s="41"/>
      <c r="AR8055" s="41"/>
      <c r="AS8055" s="41"/>
      <c r="AT8055" s="41"/>
      <c r="AU8055" s="41"/>
      <c r="AV8055" s="41"/>
      <c r="AW8055" s="41"/>
      <c r="AX8055" s="41"/>
      <c r="AY8055" s="41"/>
      <c r="AZ8055" s="41"/>
      <c r="BA8055" s="41"/>
      <c r="BB8055" s="41"/>
      <c r="BC8055" s="41"/>
      <c r="BD8055" s="41"/>
      <c r="BE8055" s="41"/>
      <c r="BF8055" s="41"/>
      <c r="BG8055" s="41"/>
      <c r="BH8055" s="41"/>
      <c r="BI8055" s="41"/>
      <c r="BJ8055" s="41"/>
      <c r="BK8055" s="41"/>
      <c r="BL8055" s="41"/>
      <c r="BM8055" s="41"/>
      <c r="BN8055" s="41"/>
      <c r="BO8055" s="41"/>
      <c r="BP8055" s="108"/>
      <c r="CG8055" s="102"/>
      <c r="CI8055" s="45"/>
    </row>
    <row r="8056" spans="37:87" ht="13" customHeight="1">
      <c r="AK8056" s="114"/>
      <c r="AL8056" s="41"/>
      <c r="AM8056" s="41"/>
      <c r="AN8056" s="41"/>
      <c r="AO8056" s="41"/>
      <c r="AP8056" s="41"/>
      <c r="AQ8056" s="41"/>
      <c r="AR8056" s="41"/>
      <c r="AS8056" s="41"/>
      <c r="AT8056" s="41"/>
      <c r="AU8056" s="41"/>
      <c r="AV8056" s="41"/>
      <c r="AW8056" s="41"/>
      <c r="AX8056" s="41"/>
      <c r="AY8056" s="41"/>
      <c r="AZ8056" s="41"/>
      <c r="BA8056" s="41"/>
      <c r="BB8056" s="41"/>
      <c r="BC8056" s="41"/>
      <c r="BD8056" s="41"/>
      <c r="BE8056" s="41"/>
      <c r="BF8056" s="41"/>
      <c r="BG8056" s="41"/>
      <c r="BH8056" s="41"/>
      <c r="BI8056" s="41"/>
      <c r="BJ8056" s="41"/>
      <c r="BK8056" s="41"/>
      <c r="BL8056" s="41"/>
      <c r="BM8056" s="41"/>
      <c r="BN8056" s="41"/>
      <c r="BO8056" s="41"/>
      <c r="BP8056" s="108"/>
      <c r="CG8056" s="102"/>
      <c r="CI8056" s="45"/>
    </row>
    <row r="8057" spans="37:87" ht="13" customHeight="1">
      <c r="AK8057" s="114"/>
      <c r="AL8057" s="41"/>
      <c r="AM8057" s="41"/>
      <c r="AN8057" s="41"/>
      <c r="AO8057" s="41"/>
      <c r="AP8057" s="41"/>
      <c r="AQ8057" s="41"/>
      <c r="AR8057" s="41"/>
      <c r="AS8057" s="41"/>
      <c r="AT8057" s="41"/>
      <c r="AU8057" s="41"/>
      <c r="AV8057" s="41"/>
      <c r="AW8057" s="41"/>
      <c r="AX8057" s="41"/>
      <c r="AY8057" s="41"/>
      <c r="AZ8057" s="41"/>
      <c r="BA8057" s="41"/>
      <c r="BB8057" s="41"/>
      <c r="BC8057" s="41"/>
      <c r="BD8057" s="41"/>
      <c r="BE8057" s="41"/>
      <c r="BF8057" s="41"/>
      <c r="BG8057" s="41"/>
      <c r="BH8057" s="41"/>
      <c r="BI8057" s="41"/>
      <c r="BJ8057" s="41"/>
      <c r="BK8057" s="41"/>
      <c r="BL8057" s="41"/>
      <c r="BM8057" s="41"/>
      <c r="BN8057" s="41"/>
      <c r="BO8057" s="41"/>
      <c r="BP8057" s="108"/>
      <c r="CG8057" s="102"/>
      <c r="CI8057" s="45"/>
    </row>
    <row r="8058" spans="37:87" ht="13" customHeight="1">
      <c r="AK8058" s="114"/>
      <c r="AL8058" s="41"/>
      <c r="AM8058" s="41"/>
      <c r="AN8058" s="41"/>
      <c r="AO8058" s="41"/>
      <c r="AP8058" s="41"/>
      <c r="AQ8058" s="41"/>
      <c r="AR8058" s="41"/>
      <c r="AS8058" s="41"/>
      <c r="AT8058" s="41"/>
      <c r="AU8058" s="41"/>
      <c r="AV8058" s="41"/>
      <c r="AW8058" s="41"/>
      <c r="AX8058" s="41"/>
      <c r="AY8058" s="41"/>
      <c r="AZ8058" s="41"/>
      <c r="BA8058" s="41"/>
      <c r="BB8058" s="41"/>
      <c r="BC8058" s="41"/>
      <c r="BD8058" s="41"/>
      <c r="BE8058" s="41"/>
      <c r="BF8058" s="41"/>
      <c r="BG8058" s="41"/>
      <c r="BH8058" s="41"/>
      <c r="BI8058" s="41"/>
      <c r="BJ8058" s="41"/>
      <c r="BK8058" s="41"/>
      <c r="BL8058" s="41"/>
      <c r="BM8058" s="41"/>
      <c r="BN8058" s="41"/>
      <c r="BO8058" s="41"/>
      <c r="BP8058" s="108"/>
      <c r="CG8058" s="102"/>
      <c r="CI8058" s="45"/>
    </row>
    <row r="8059" spans="37:87" ht="13" customHeight="1">
      <c r="AK8059" s="114"/>
      <c r="AL8059" s="41"/>
      <c r="AM8059" s="41"/>
      <c r="AN8059" s="41"/>
      <c r="AO8059" s="41"/>
      <c r="AP8059" s="41"/>
      <c r="AQ8059" s="41"/>
      <c r="AR8059" s="41"/>
      <c r="AS8059" s="41"/>
      <c r="AT8059" s="41"/>
      <c r="AU8059" s="41"/>
      <c r="AV8059" s="41"/>
      <c r="AW8059" s="41"/>
      <c r="AX8059" s="41"/>
      <c r="AY8059" s="41"/>
      <c r="AZ8059" s="41"/>
      <c r="BA8059" s="41"/>
      <c r="BB8059" s="41"/>
      <c r="BC8059" s="41"/>
      <c r="BD8059" s="41"/>
      <c r="BE8059" s="41"/>
      <c r="BF8059" s="41"/>
      <c r="BG8059" s="41"/>
      <c r="BH8059" s="41"/>
      <c r="BI8059" s="41"/>
      <c r="BJ8059" s="41"/>
      <c r="BK8059" s="41"/>
      <c r="BL8059" s="41"/>
      <c r="BM8059" s="41"/>
      <c r="BN8059" s="41"/>
      <c r="BO8059" s="41"/>
      <c r="BP8059" s="108"/>
      <c r="CG8059" s="102"/>
      <c r="CI8059" s="45"/>
    </row>
    <row r="8060" spans="37:87" ht="13" customHeight="1">
      <c r="AK8060" s="114"/>
      <c r="AL8060" s="41"/>
      <c r="AM8060" s="41"/>
      <c r="AN8060" s="41"/>
      <c r="AO8060" s="41"/>
      <c r="AP8060" s="41"/>
      <c r="AQ8060" s="41"/>
      <c r="AR8060" s="41"/>
      <c r="AS8060" s="41"/>
      <c r="AT8060" s="41"/>
      <c r="AU8060" s="41"/>
      <c r="AV8060" s="41"/>
      <c r="AW8060" s="41"/>
      <c r="AX8060" s="41"/>
      <c r="AY8060" s="41"/>
      <c r="AZ8060" s="41"/>
      <c r="BA8060" s="41"/>
      <c r="BB8060" s="41"/>
      <c r="BC8060" s="41"/>
      <c r="BD8060" s="41"/>
      <c r="BE8060" s="41"/>
      <c r="BF8060" s="41"/>
      <c r="BG8060" s="41"/>
      <c r="BH8060" s="41"/>
      <c r="BI8060" s="41"/>
      <c r="BJ8060" s="41"/>
      <c r="BK8060" s="41"/>
      <c r="BL8060" s="41"/>
      <c r="BM8060" s="41"/>
      <c r="BN8060" s="41"/>
      <c r="BO8060" s="41"/>
      <c r="BP8060" s="108"/>
      <c r="CG8060" s="102"/>
      <c r="CI8060" s="45"/>
    </row>
    <row r="8061" spans="37:87" ht="13" customHeight="1">
      <c r="AK8061" s="114"/>
      <c r="AL8061" s="41"/>
      <c r="AM8061" s="41"/>
      <c r="AN8061" s="41"/>
      <c r="AO8061" s="41"/>
      <c r="AP8061" s="41"/>
      <c r="AQ8061" s="41"/>
      <c r="AR8061" s="41"/>
      <c r="AS8061" s="41"/>
      <c r="AT8061" s="41"/>
      <c r="AU8061" s="41"/>
      <c r="AV8061" s="41"/>
      <c r="AW8061" s="41"/>
      <c r="AX8061" s="41"/>
      <c r="AY8061" s="41"/>
      <c r="AZ8061" s="41"/>
      <c r="BA8061" s="41"/>
      <c r="BB8061" s="41"/>
      <c r="BC8061" s="41"/>
      <c r="BD8061" s="41"/>
      <c r="BE8061" s="41"/>
      <c r="BF8061" s="41"/>
      <c r="BG8061" s="41"/>
      <c r="BH8061" s="41"/>
      <c r="BI8061" s="41"/>
      <c r="BJ8061" s="41"/>
      <c r="BK8061" s="41"/>
      <c r="BL8061" s="41"/>
      <c r="BM8061" s="41"/>
      <c r="BN8061" s="41"/>
      <c r="BO8061" s="41"/>
      <c r="BP8061" s="108"/>
      <c r="CG8061" s="102"/>
      <c r="CI8061" s="45"/>
    </row>
    <row r="8062" spans="37:87" ht="13" customHeight="1">
      <c r="AK8062" s="114"/>
      <c r="AL8062" s="41"/>
      <c r="AM8062" s="41"/>
      <c r="AN8062" s="41"/>
      <c r="AO8062" s="41"/>
      <c r="AP8062" s="41"/>
      <c r="AQ8062" s="41"/>
      <c r="AR8062" s="41"/>
      <c r="AS8062" s="41"/>
      <c r="AT8062" s="41"/>
      <c r="AU8062" s="41"/>
      <c r="AV8062" s="41"/>
      <c r="AW8062" s="41"/>
      <c r="AX8062" s="41"/>
      <c r="AY8062" s="41"/>
      <c r="AZ8062" s="41"/>
      <c r="BA8062" s="41"/>
      <c r="BB8062" s="41"/>
      <c r="BC8062" s="41"/>
      <c r="BD8062" s="41"/>
      <c r="BE8062" s="41"/>
      <c r="BF8062" s="41"/>
      <c r="BG8062" s="41"/>
      <c r="BH8062" s="41"/>
      <c r="BI8062" s="41"/>
      <c r="BJ8062" s="41"/>
      <c r="BK8062" s="41"/>
      <c r="BL8062" s="41"/>
      <c r="BM8062" s="41"/>
      <c r="BN8062" s="41"/>
      <c r="BO8062" s="41"/>
      <c r="BP8062" s="108"/>
      <c r="CG8062" s="102"/>
      <c r="CI8062" s="45"/>
    </row>
    <row r="8063" spans="37:87" ht="13" customHeight="1">
      <c r="AK8063" s="114"/>
      <c r="AL8063" s="41"/>
      <c r="AM8063" s="41"/>
      <c r="AN8063" s="41"/>
      <c r="AO8063" s="41"/>
      <c r="AP8063" s="41"/>
      <c r="AQ8063" s="41"/>
      <c r="AR8063" s="41"/>
      <c r="AS8063" s="41"/>
      <c r="AT8063" s="41"/>
      <c r="AU8063" s="41"/>
      <c r="AV8063" s="41"/>
      <c r="AW8063" s="41"/>
      <c r="AX8063" s="41"/>
      <c r="AY8063" s="41"/>
      <c r="AZ8063" s="41"/>
      <c r="BA8063" s="41"/>
      <c r="BB8063" s="41"/>
      <c r="BC8063" s="41"/>
      <c r="BD8063" s="41"/>
      <c r="BE8063" s="41"/>
      <c r="BF8063" s="41"/>
      <c r="BG8063" s="41"/>
      <c r="BH8063" s="41"/>
      <c r="BI8063" s="41"/>
      <c r="BJ8063" s="41"/>
      <c r="BK8063" s="41"/>
      <c r="BL8063" s="41"/>
      <c r="BM8063" s="41"/>
      <c r="BN8063" s="41"/>
      <c r="BO8063" s="41"/>
      <c r="BP8063" s="108"/>
      <c r="CG8063" s="102"/>
      <c r="CI8063" s="45"/>
    </row>
    <row r="8064" spans="37:87" ht="13" customHeight="1">
      <c r="AK8064" s="114"/>
      <c r="AL8064" s="41"/>
      <c r="AM8064" s="41"/>
      <c r="AN8064" s="41"/>
      <c r="AO8064" s="41"/>
      <c r="AP8064" s="41"/>
      <c r="AQ8064" s="41"/>
      <c r="AR8064" s="41"/>
      <c r="AS8064" s="41"/>
      <c r="AT8064" s="41"/>
      <c r="AU8064" s="41"/>
      <c r="AV8064" s="41"/>
      <c r="AW8064" s="41"/>
      <c r="AX8064" s="41"/>
      <c r="AY8064" s="41"/>
      <c r="AZ8064" s="41"/>
      <c r="BA8064" s="41"/>
      <c r="BB8064" s="41"/>
      <c r="BC8064" s="41"/>
      <c r="BD8064" s="41"/>
      <c r="BE8064" s="41"/>
      <c r="BF8064" s="41"/>
      <c r="BG8064" s="41"/>
      <c r="BH8064" s="41"/>
      <c r="BI8064" s="41"/>
      <c r="BJ8064" s="41"/>
      <c r="BK8064" s="41"/>
      <c r="BL8064" s="41"/>
      <c r="BM8064" s="41"/>
      <c r="BN8064" s="41"/>
      <c r="BO8064" s="41"/>
      <c r="BP8064" s="108"/>
      <c r="CG8064" s="102"/>
      <c r="CI8064" s="45"/>
    </row>
    <row r="8065" spans="37:87" ht="13" customHeight="1">
      <c r="AK8065" s="114"/>
      <c r="AL8065" s="41"/>
      <c r="AM8065" s="41"/>
      <c r="AN8065" s="41"/>
      <c r="AO8065" s="41"/>
      <c r="AP8065" s="41"/>
      <c r="AQ8065" s="41"/>
      <c r="AR8065" s="41"/>
      <c r="AS8065" s="41"/>
      <c r="AT8065" s="41"/>
      <c r="AU8065" s="41"/>
      <c r="AV8065" s="41"/>
      <c r="AW8065" s="41"/>
      <c r="AX8065" s="41"/>
      <c r="AY8065" s="41"/>
      <c r="AZ8065" s="41"/>
      <c r="BA8065" s="41"/>
      <c r="BB8065" s="41"/>
      <c r="BC8065" s="41"/>
      <c r="BD8065" s="41"/>
      <c r="BE8065" s="41"/>
      <c r="BF8065" s="41"/>
      <c r="BG8065" s="41"/>
      <c r="BH8065" s="41"/>
      <c r="BI8065" s="41"/>
      <c r="BJ8065" s="41"/>
      <c r="BK8065" s="41"/>
      <c r="BL8065" s="41"/>
      <c r="BM8065" s="41"/>
      <c r="BN8065" s="41"/>
      <c r="BO8065" s="41"/>
      <c r="BP8065" s="108"/>
      <c r="CG8065" s="102"/>
      <c r="CI8065" s="45"/>
    </row>
    <row r="8066" spans="37:87" ht="13" customHeight="1">
      <c r="AK8066" s="114"/>
      <c r="AL8066" s="41"/>
      <c r="AM8066" s="41"/>
      <c r="AN8066" s="41"/>
      <c r="AO8066" s="41"/>
      <c r="AP8066" s="41"/>
      <c r="AQ8066" s="41"/>
      <c r="AR8066" s="41"/>
      <c r="AS8066" s="41"/>
      <c r="AT8066" s="41"/>
      <c r="AU8066" s="41"/>
      <c r="AV8066" s="41"/>
      <c r="AW8066" s="41"/>
      <c r="AX8066" s="41"/>
      <c r="AY8066" s="41"/>
      <c r="AZ8066" s="41"/>
      <c r="BA8066" s="41"/>
      <c r="BB8066" s="41"/>
      <c r="BC8066" s="41"/>
      <c r="BD8066" s="41"/>
      <c r="BE8066" s="41"/>
      <c r="BF8066" s="41"/>
      <c r="BG8066" s="41"/>
      <c r="BH8066" s="41"/>
      <c r="BI8066" s="41"/>
      <c r="BJ8066" s="41"/>
      <c r="BK8066" s="41"/>
      <c r="BL8066" s="41"/>
      <c r="BM8066" s="41"/>
      <c r="BN8066" s="41"/>
      <c r="BO8066" s="41"/>
      <c r="BP8066" s="108"/>
      <c r="CG8066" s="102"/>
      <c r="CI8066" s="45"/>
    </row>
    <row r="8067" spans="37:87" ht="13" customHeight="1">
      <c r="AK8067" s="114"/>
      <c r="AL8067" s="41"/>
      <c r="AM8067" s="41"/>
      <c r="AN8067" s="41"/>
      <c r="AO8067" s="41"/>
      <c r="AP8067" s="41"/>
      <c r="AQ8067" s="41"/>
      <c r="AR8067" s="41"/>
      <c r="AS8067" s="41"/>
      <c r="AT8067" s="41"/>
      <c r="AU8067" s="41"/>
      <c r="AV8067" s="41"/>
      <c r="AW8067" s="41"/>
      <c r="AX8067" s="41"/>
      <c r="AY8067" s="41"/>
      <c r="AZ8067" s="41"/>
      <c r="BA8067" s="41"/>
      <c r="BB8067" s="41"/>
      <c r="BC8067" s="41"/>
      <c r="BD8067" s="41"/>
      <c r="BE8067" s="41"/>
      <c r="BF8067" s="41"/>
      <c r="BG8067" s="41"/>
      <c r="BH8067" s="41"/>
      <c r="BI8067" s="41"/>
      <c r="BJ8067" s="41"/>
      <c r="BK8067" s="41"/>
      <c r="BL8067" s="41"/>
      <c r="BM8067" s="41"/>
      <c r="BN8067" s="41"/>
      <c r="BO8067" s="41"/>
      <c r="BP8067" s="108"/>
      <c r="CG8067" s="102"/>
      <c r="CI8067" s="45"/>
    </row>
    <row r="8068" spans="37:87" ht="13" customHeight="1">
      <c r="AK8068" s="114"/>
      <c r="AL8068" s="41"/>
      <c r="AM8068" s="41"/>
      <c r="AN8068" s="41"/>
      <c r="AO8068" s="41"/>
      <c r="AP8068" s="41"/>
      <c r="AQ8068" s="41"/>
      <c r="AR8068" s="41"/>
      <c r="AS8068" s="41"/>
      <c r="AT8068" s="41"/>
      <c r="AU8068" s="41"/>
      <c r="AV8068" s="41"/>
      <c r="AW8068" s="41"/>
      <c r="AX8068" s="41"/>
      <c r="AY8068" s="41"/>
      <c r="AZ8068" s="41"/>
      <c r="BA8068" s="41"/>
      <c r="BB8068" s="41"/>
      <c r="BC8068" s="41"/>
      <c r="BD8068" s="41"/>
      <c r="BE8068" s="41"/>
      <c r="BF8068" s="41"/>
      <c r="BG8068" s="41"/>
      <c r="BH8068" s="41"/>
      <c r="BI8068" s="41"/>
      <c r="BJ8068" s="41"/>
      <c r="BK8068" s="41"/>
      <c r="BL8068" s="41"/>
      <c r="BM8068" s="41"/>
      <c r="BN8068" s="41"/>
      <c r="BO8068" s="41"/>
      <c r="BP8068" s="108"/>
      <c r="CG8068" s="102"/>
      <c r="CI8068" s="45"/>
    </row>
    <row r="8069" spans="37:87" ht="13" customHeight="1">
      <c r="AK8069" s="114"/>
      <c r="AL8069" s="41"/>
      <c r="AM8069" s="41"/>
      <c r="AN8069" s="41"/>
      <c r="AO8069" s="41"/>
      <c r="AP8069" s="41"/>
      <c r="AQ8069" s="41"/>
      <c r="AR8069" s="41"/>
      <c r="AS8069" s="41"/>
      <c r="AT8069" s="41"/>
      <c r="AU8069" s="41"/>
      <c r="AV8069" s="41"/>
      <c r="AW8069" s="41"/>
      <c r="AX8069" s="41"/>
      <c r="AY8069" s="41"/>
      <c r="AZ8069" s="41"/>
      <c r="BA8069" s="41"/>
      <c r="BB8069" s="41"/>
      <c r="BC8069" s="41"/>
      <c r="BD8069" s="41"/>
      <c r="BE8069" s="41"/>
      <c r="BF8069" s="41"/>
      <c r="BG8069" s="41"/>
      <c r="BH8069" s="41"/>
      <c r="BI8069" s="41"/>
      <c r="BJ8069" s="41"/>
      <c r="BK8069" s="41"/>
      <c r="BL8069" s="41"/>
      <c r="BM8069" s="41"/>
      <c r="BN8069" s="41"/>
      <c r="BO8069" s="41"/>
      <c r="BP8069" s="108"/>
      <c r="CG8069" s="102"/>
      <c r="CI8069" s="45"/>
    </row>
    <row r="8070" spans="37:87" ht="13" customHeight="1">
      <c r="AK8070" s="114"/>
      <c r="AL8070" s="41"/>
      <c r="AM8070" s="41"/>
      <c r="AN8070" s="41"/>
      <c r="AO8070" s="41"/>
      <c r="AP8070" s="41"/>
      <c r="AQ8070" s="41"/>
      <c r="AR8070" s="41"/>
      <c r="AS8070" s="41"/>
      <c r="AT8070" s="41"/>
      <c r="AU8070" s="41"/>
      <c r="AV8070" s="41"/>
      <c r="AW8070" s="41"/>
      <c r="AX8070" s="41"/>
      <c r="AY8070" s="41"/>
      <c r="AZ8070" s="41"/>
      <c r="BA8070" s="41"/>
      <c r="BB8070" s="41"/>
      <c r="BC8070" s="41"/>
      <c r="BD8070" s="41"/>
      <c r="BE8070" s="41"/>
      <c r="BF8070" s="41"/>
      <c r="BG8070" s="41"/>
      <c r="BH8070" s="41"/>
      <c r="BI8070" s="41"/>
      <c r="BJ8070" s="41"/>
      <c r="BK8070" s="41"/>
      <c r="BL8070" s="41"/>
      <c r="BM8070" s="41"/>
      <c r="BN8070" s="41"/>
      <c r="BO8070" s="41"/>
      <c r="BP8070" s="108"/>
      <c r="CG8070" s="102"/>
      <c r="CI8070" s="45"/>
    </row>
    <row r="8071" spans="37:87" ht="13" customHeight="1">
      <c r="AK8071" s="114"/>
      <c r="AL8071" s="41"/>
      <c r="AM8071" s="41"/>
      <c r="AN8071" s="41"/>
      <c r="AO8071" s="41"/>
      <c r="AP8071" s="41"/>
      <c r="AQ8071" s="41"/>
      <c r="AR8071" s="41"/>
      <c r="AS8071" s="41"/>
      <c r="AT8071" s="41"/>
      <c r="AU8071" s="41"/>
      <c r="AV8071" s="41"/>
      <c r="AW8071" s="41"/>
      <c r="AX8071" s="41"/>
      <c r="AY8071" s="41"/>
      <c r="AZ8071" s="41"/>
      <c r="BA8071" s="41"/>
      <c r="BB8071" s="41"/>
      <c r="BC8071" s="41"/>
      <c r="BD8071" s="41"/>
      <c r="BE8071" s="41"/>
      <c r="BF8071" s="41"/>
      <c r="BG8071" s="41"/>
      <c r="BH8071" s="41"/>
      <c r="BI8071" s="41"/>
      <c r="BJ8071" s="41"/>
      <c r="BK8071" s="41"/>
      <c r="BL8071" s="41"/>
      <c r="BM8071" s="41"/>
      <c r="BN8071" s="41"/>
      <c r="BO8071" s="41"/>
      <c r="BP8071" s="108"/>
      <c r="CG8071" s="102"/>
      <c r="CI8071" s="45"/>
    </row>
    <row r="8072" spans="37:87" ht="13" customHeight="1">
      <c r="AK8072" s="114"/>
      <c r="AL8072" s="41"/>
      <c r="AM8072" s="41"/>
      <c r="AN8072" s="41"/>
      <c r="AO8072" s="41"/>
      <c r="AP8072" s="41"/>
      <c r="AQ8072" s="41"/>
      <c r="AR8072" s="41"/>
      <c r="AS8072" s="41"/>
      <c r="AT8072" s="41"/>
      <c r="AU8072" s="41"/>
      <c r="AV8072" s="41"/>
      <c r="AW8072" s="41"/>
      <c r="AX8072" s="41"/>
      <c r="AY8072" s="41"/>
      <c r="AZ8072" s="41"/>
      <c r="BA8072" s="41"/>
      <c r="BB8072" s="41"/>
      <c r="BC8072" s="41"/>
      <c r="BD8072" s="41"/>
      <c r="BE8072" s="41"/>
      <c r="BF8072" s="41"/>
      <c r="BG8072" s="41"/>
      <c r="BH8072" s="41"/>
      <c r="BI8072" s="41"/>
      <c r="BJ8072" s="41"/>
      <c r="BK8072" s="41"/>
      <c r="BL8072" s="41"/>
      <c r="BM8072" s="41"/>
      <c r="BN8072" s="41"/>
      <c r="BO8072" s="41"/>
      <c r="BP8072" s="108"/>
      <c r="CG8072" s="102"/>
      <c r="CI8072" s="45"/>
    </row>
    <row r="8073" spans="37:87" ht="13" customHeight="1">
      <c r="AK8073" s="114"/>
      <c r="AL8073" s="41"/>
      <c r="AM8073" s="41"/>
      <c r="AN8073" s="41"/>
      <c r="AO8073" s="41"/>
      <c r="AP8073" s="41"/>
      <c r="AQ8073" s="41"/>
      <c r="AR8073" s="41"/>
      <c r="AS8073" s="41"/>
      <c r="AT8073" s="41"/>
      <c r="AU8073" s="41"/>
      <c r="AV8073" s="41"/>
      <c r="AW8073" s="41"/>
      <c r="AX8073" s="41"/>
      <c r="AY8073" s="41"/>
      <c r="AZ8073" s="41"/>
      <c r="BA8073" s="41"/>
      <c r="BB8073" s="41"/>
      <c r="BC8073" s="41"/>
      <c r="BD8073" s="41"/>
      <c r="BE8073" s="41"/>
      <c r="BF8073" s="41"/>
      <c r="BG8073" s="41"/>
      <c r="BH8073" s="41"/>
      <c r="BI8073" s="41"/>
      <c r="BJ8073" s="41"/>
      <c r="BK8073" s="41"/>
      <c r="BL8073" s="41"/>
      <c r="BM8073" s="41"/>
      <c r="BN8073" s="41"/>
      <c r="BO8073" s="41"/>
      <c r="BP8073" s="108"/>
      <c r="CG8073" s="102"/>
      <c r="CI8073" s="45"/>
    </row>
    <row r="8074" spans="37:87" ht="13" customHeight="1">
      <c r="AK8074" s="114"/>
      <c r="AL8074" s="41"/>
      <c r="AM8074" s="41"/>
      <c r="AN8074" s="41"/>
      <c r="AO8074" s="41"/>
      <c r="AP8074" s="41"/>
      <c r="AQ8074" s="41"/>
      <c r="AR8074" s="41"/>
      <c r="AS8074" s="41"/>
      <c r="AT8074" s="41"/>
      <c r="AU8074" s="41"/>
      <c r="AV8074" s="41"/>
      <c r="AW8074" s="41"/>
      <c r="AX8074" s="41"/>
      <c r="AY8074" s="41"/>
      <c r="AZ8074" s="41"/>
      <c r="BA8074" s="41"/>
      <c r="BB8074" s="41"/>
      <c r="BC8074" s="41"/>
      <c r="BD8074" s="41"/>
      <c r="BE8074" s="41"/>
      <c r="BF8074" s="41"/>
      <c r="BG8074" s="41"/>
      <c r="BH8074" s="41"/>
      <c r="BI8074" s="41"/>
      <c r="BJ8074" s="41"/>
      <c r="BK8074" s="41"/>
      <c r="BL8074" s="41"/>
      <c r="BM8074" s="41"/>
      <c r="BN8074" s="41"/>
      <c r="BO8074" s="41"/>
      <c r="BP8074" s="108"/>
      <c r="CG8074" s="102"/>
      <c r="CI8074" s="45"/>
    </row>
    <row r="8075" spans="37:87" ht="13" customHeight="1">
      <c r="AK8075" s="114"/>
      <c r="AL8075" s="41"/>
      <c r="AM8075" s="41"/>
      <c r="AN8075" s="41"/>
      <c r="AO8075" s="41"/>
      <c r="AP8075" s="41"/>
      <c r="AQ8075" s="41"/>
      <c r="AR8075" s="41"/>
      <c r="AS8075" s="41"/>
      <c r="AT8075" s="41"/>
      <c r="AU8075" s="41"/>
      <c r="AV8075" s="41"/>
      <c r="AW8075" s="41"/>
      <c r="AX8075" s="41"/>
      <c r="AY8075" s="41"/>
      <c r="AZ8075" s="41"/>
      <c r="BA8075" s="41"/>
      <c r="BB8075" s="41"/>
      <c r="BC8075" s="41"/>
      <c r="BD8075" s="41"/>
      <c r="BE8075" s="41"/>
      <c r="BF8075" s="41"/>
      <c r="BG8075" s="41"/>
      <c r="BH8075" s="41"/>
      <c r="BI8075" s="41"/>
      <c r="BJ8075" s="41"/>
      <c r="BK8075" s="41"/>
      <c r="BL8075" s="41"/>
      <c r="BM8075" s="41"/>
      <c r="BN8075" s="41"/>
      <c r="BO8075" s="41"/>
      <c r="BP8075" s="108"/>
      <c r="CG8075" s="102"/>
      <c r="CI8075" s="45"/>
    </row>
    <row r="8076" spans="37:87" ht="13" customHeight="1">
      <c r="AK8076" s="114"/>
      <c r="AL8076" s="41"/>
      <c r="AM8076" s="41"/>
      <c r="AN8076" s="41"/>
      <c r="AO8076" s="41"/>
      <c r="AP8076" s="41"/>
      <c r="AQ8076" s="41"/>
      <c r="AR8076" s="41"/>
      <c r="AS8076" s="41"/>
      <c r="AT8076" s="41"/>
      <c r="AU8076" s="41"/>
      <c r="AV8076" s="41"/>
      <c r="AW8076" s="41"/>
      <c r="AX8076" s="41"/>
      <c r="AY8076" s="41"/>
      <c r="AZ8076" s="41"/>
      <c r="BA8076" s="41"/>
      <c r="BB8076" s="41"/>
      <c r="BC8076" s="41"/>
      <c r="BD8076" s="41"/>
      <c r="BE8076" s="41"/>
      <c r="BF8076" s="41"/>
      <c r="BG8076" s="41"/>
      <c r="BH8076" s="41"/>
      <c r="BI8076" s="41"/>
      <c r="BJ8076" s="41"/>
      <c r="BK8076" s="41"/>
      <c r="BL8076" s="41"/>
      <c r="BM8076" s="41"/>
      <c r="BN8076" s="41"/>
      <c r="BO8076" s="41"/>
      <c r="BP8076" s="108"/>
      <c r="CG8076" s="102"/>
      <c r="CI8076" s="45"/>
    </row>
    <row r="8077" spans="37:87" ht="13" customHeight="1">
      <c r="AK8077" s="114"/>
      <c r="AL8077" s="41"/>
      <c r="AM8077" s="41"/>
      <c r="AN8077" s="41"/>
      <c r="AO8077" s="41"/>
      <c r="AP8077" s="41"/>
      <c r="AQ8077" s="41"/>
      <c r="AR8077" s="41"/>
      <c r="AS8077" s="41"/>
      <c r="AT8077" s="41"/>
      <c r="AU8077" s="41"/>
      <c r="AV8077" s="41"/>
      <c r="AW8077" s="41"/>
      <c r="AX8077" s="41"/>
      <c r="AY8077" s="41"/>
      <c r="AZ8077" s="41"/>
      <c r="BA8077" s="41"/>
      <c r="BB8077" s="41"/>
      <c r="BC8077" s="41"/>
      <c r="BD8077" s="41"/>
      <c r="BE8077" s="41"/>
      <c r="BF8077" s="41"/>
      <c r="BG8077" s="41"/>
      <c r="BH8077" s="41"/>
      <c r="BI8077" s="41"/>
      <c r="BJ8077" s="41"/>
      <c r="BK8077" s="41"/>
      <c r="BL8077" s="41"/>
      <c r="BM8077" s="41"/>
      <c r="BN8077" s="41"/>
      <c r="BO8077" s="41"/>
      <c r="BP8077" s="108"/>
      <c r="CG8077" s="102"/>
      <c r="CI8077" s="45"/>
    </row>
    <row r="8078" spans="37:87" ht="13" customHeight="1">
      <c r="AK8078" s="114"/>
      <c r="AL8078" s="41"/>
      <c r="AM8078" s="41"/>
      <c r="AN8078" s="41"/>
      <c r="AO8078" s="41"/>
      <c r="AP8078" s="41"/>
      <c r="AQ8078" s="41"/>
      <c r="AR8078" s="41"/>
      <c r="AS8078" s="41"/>
      <c r="AT8078" s="41"/>
      <c r="AU8078" s="41"/>
      <c r="AV8078" s="41"/>
      <c r="AW8078" s="41"/>
      <c r="AX8078" s="41"/>
      <c r="AY8078" s="41"/>
      <c r="AZ8078" s="41"/>
      <c r="BA8078" s="41"/>
      <c r="BB8078" s="41"/>
      <c r="BC8078" s="41"/>
      <c r="BD8078" s="41"/>
      <c r="BE8078" s="41"/>
      <c r="BF8078" s="41"/>
      <c r="BG8078" s="41"/>
      <c r="BH8078" s="41"/>
      <c r="BI8078" s="41"/>
      <c r="BJ8078" s="41"/>
      <c r="BK8078" s="41"/>
      <c r="BL8078" s="41"/>
      <c r="BM8078" s="41"/>
      <c r="BN8078" s="41"/>
      <c r="BO8078" s="41"/>
      <c r="BP8078" s="108"/>
      <c r="CG8078" s="102"/>
      <c r="CI8078" s="45"/>
    </row>
    <row r="8079" spans="37:87" ht="13" customHeight="1">
      <c r="AK8079" s="114"/>
      <c r="AL8079" s="41"/>
      <c r="AM8079" s="41"/>
      <c r="AN8079" s="41"/>
      <c r="AO8079" s="41"/>
      <c r="AP8079" s="41"/>
      <c r="AQ8079" s="41"/>
      <c r="AR8079" s="41"/>
      <c r="AS8079" s="41"/>
      <c r="AT8079" s="41"/>
      <c r="AU8079" s="41"/>
      <c r="AV8079" s="41"/>
      <c r="AW8079" s="41"/>
      <c r="AX8079" s="41"/>
      <c r="AY8079" s="41"/>
      <c r="AZ8079" s="41"/>
      <c r="BA8079" s="41"/>
      <c r="BB8079" s="41"/>
      <c r="BC8079" s="41"/>
      <c r="BD8079" s="41"/>
      <c r="BE8079" s="41"/>
      <c r="BF8079" s="41"/>
      <c r="BG8079" s="41"/>
      <c r="BH8079" s="41"/>
      <c r="BI8079" s="41"/>
      <c r="BJ8079" s="41"/>
      <c r="BK8079" s="41"/>
      <c r="BL8079" s="41"/>
      <c r="BM8079" s="41"/>
      <c r="BN8079" s="41"/>
      <c r="BO8079" s="41"/>
      <c r="BP8079" s="108"/>
      <c r="CG8079" s="102"/>
      <c r="CI8079" s="45"/>
    </row>
    <row r="8080" spans="37:87" ht="13" customHeight="1">
      <c r="AK8080" s="114"/>
      <c r="AL8080" s="41"/>
      <c r="AM8080" s="41"/>
      <c r="AN8080" s="41"/>
      <c r="AO8080" s="41"/>
      <c r="AP8080" s="41"/>
      <c r="AQ8080" s="41"/>
      <c r="AR8080" s="41"/>
      <c r="AS8080" s="41"/>
      <c r="AT8080" s="41"/>
      <c r="AU8080" s="41"/>
      <c r="AV8080" s="41"/>
      <c r="AW8080" s="41"/>
      <c r="AX8080" s="41"/>
      <c r="AY8080" s="41"/>
      <c r="AZ8080" s="41"/>
      <c r="BA8080" s="41"/>
      <c r="BB8080" s="41"/>
      <c r="BC8080" s="41"/>
      <c r="BD8080" s="41"/>
      <c r="BE8080" s="41"/>
      <c r="BF8080" s="41"/>
      <c r="BG8080" s="41"/>
      <c r="BH8080" s="41"/>
      <c r="BI8080" s="41"/>
      <c r="BJ8080" s="41"/>
      <c r="BK8080" s="41"/>
      <c r="BL8080" s="41"/>
      <c r="BM8080" s="41"/>
      <c r="BN8080" s="41"/>
      <c r="BO8080" s="41"/>
      <c r="BP8080" s="108"/>
      <c r="CG8080" s="102"/>
      <c r="CI8080" s="45"/>
    </row>
    <row r="8081" spans="37:87" ht="13" customHeight="1">
      <c r="AK8081" s="114"/>
      <c r="AL8081" s="41"/>
      <c r="AM8081" s="41"/>
      <c r="AN8081" s="41"/>
      <c r="AO8081" s="41"/>
      <c r="AP8081" s="41"/>
      <c r="AQ8081" s="41"/>
      <c r="AR8081" s="41"/>
      <c r="AS8081" s="41"/>
      <c r="AT8081" s="41"/>
      <c r="AU8081" s="41"/>
      <c r="AV8081" s="41"/>
      <c r="AW8081" s="41"/>
      <c r="AX8081" s="41"/>
      <c r="AY8081" s="41"/>
      <c r="AZ8081" s="41"/>
      <c r="BA8081" s="41"/>
      <c r="BB8081" s="41"/>
      <c r="BC8081" s="41"/>
      <c r="BD8081" s="41"/>
      <c r="BE8081" s="41"/>
      <c r="BF8081" s="41"/>
      <c r="BG8081" s="41"/>
      <c r="BH8081" s="41"/>
      <c r="BI8081" s="41"/>
      <c r="BJ8081" s="41"/>
      <c r="BK8081" s="41"/>
      <c r="BL8081" s="41"/>
      <c r="BM8081" s="41"/>
      <c r="BN8081" s="41"/>
      <c r="BO8081" s="41"/>
      <c r="BP8081" s="108"/>
      <c r="CG8081" s="102"/>
      <c r="CI8081" s="45"/>
    </row>
    <row r="8082" spans="37:87" ht="13" customHeight="1">
      <c r="AK8082" s="114"/>
      <c r="AL8082" s="41"/>
      <c r="AM8082" s="41"/>
      <c r="AN8082" s="41"/>
      <c r="AO8082" s="41"/>
      <c r="AP8082" s="41"/>
      <c r="AQ8082" s="41"/>
      <c r="AR8082" s="41"/>
      <c r="AS8082" s="41"/>
      <c r="AT8082" s="41"/>
      <c r="AU8082" s="41"/>
      <c r="AV8082" s="41"/>
      <c r="AW8082" s="41"/>
      <c r="AX8082" s="41"/>
      <c r="AY8082" s="41"/>
      <c r="AZ8082" s="41"/>
      <c r="BA8082" s="41"/>
      <c r="BB8082" s="41"/>
      <c r="BC8082" s="41"/>
      <c r="BD8082" s="41"/>
      <c r="BE8082" s="41"/>
      <c r="BF8082" s="41"/>
      <c r="BG8082" s="41"/>
      <c r="BH8082" s="41"/>
      <c r="BI8082" s="41"/>
      <c r="BJ8082" s="41"/>
      <c r="BK8082" s="41"/>
      <c r="BL8082" s="41"/>
      <c r="BM8082" s="41"/>
      <c r="BN8082" s="41"/>
      <c r="BO8082" s="41"/>
      <c r="BP8082" s="108"/>
      <c r="CG8082" s="102"/>
      <c r="CI8082" s="45"/>
    </row>
    <row r="8083" spans="37:87" ht="13" customHeight="1">
      <c r="AK8083" s="114"/>
      <c r="AL8083" s="41"/>
      <c r="AM8083" s="41"/>
      <c r="AN8083" s="41"/>
      <c r="AO8083" s="41"/>
      <c r="AP8083" s="41"/>
      <c r="AQ8083" s="41"/>
      <c r="AR8083" s="41"/>
      <c r="AS8083" s="41"/>
      <c r="AT8083" s="41"/>
      <c r="AU8083" s="41"/>
      <c r="AV8083" s="41"/>
      <c r="AW8083" s="41"/>
      <c r="AX8083" s="41"/>
      <c r="AY8083" s="41"/>
      <c r="AZ8083" s="41"/>
      <c r="BA8083" s="41"/>
      <c r="BB8083" s="41"/>
      <c r="BC8083" s="41"/>
      <c r="BD8083" s="41"/>
      <c r="BE8083" s="41"/>
      <c r="BF8083" s="41"/>
      <c r="BG8083" s="41"/>
      <c r="BH8083" s="41"/>
      <c r="BI8083" s="41"/>
      <c r="BJ8083" s="41"/>
      <c r="BK8083" s="41"/>
      <c r="BL8083" s="41"/>
      <c r="BM8083" s="41"/>
      <c r="BN8083" s="41"/>
      <c r="BO8083" s="41"/>
      <c r="BP8083" s="108"/>
      <c r="CG8083" s="102"/>
      <c r="CI8083" s="45"/>
    </row>
    <row r="8084" spans="37:87" ht="13" customHeight="1">
      <c r="AK8084" s="114"/>
      <c r="AL8084" s="41"/>
      <c r="AM8084" s="41"/>
      <c r="AN8084" s="41"/>
      <c r="AO8084" s="41"/>
      <c r="AP8084" s="41"/>
      <c r="AQ8084" s="41"/>
      <c r="AR8084" s="41"/>
      <c r="AS8084" s="41"/>
      <c r="AT8084" s="41"/>
      <c r="AU8084" s="41"/>
      <c r="AV8084" s="41"/>
      <c r="AW8084" s="41"/>
      <c r="AX8084" s="41"/>
      <c r="AY8084" s="41"/>
      <c r="AZ8084" s="41"/>
      <c r="BA8084" s="41"/>
      <c r="BB8084" s="41"/>
      <c r="BC8084" s="41"/>
      <c r="BD8084" s="41"/>
      <c r="BE8084" s="41"/>
      <c r="BF8084" s="41"/>
      <c r="BG8084" s="41"/>
      <c r="BH8084" s="41"/>
      <c r="BI8084" s="41"/>
      <c r="BJ8084" s="41"/>
      <c r="BK8084" s="41"/>
      <c r="BL8084" s="41"/>
      <c r="BM8084" s="41"/>
      <c r="BN8084" s="41"/>
      <c r="BO8084" s="41"/>
      <c r="BP8084" s="108"/>
      <c r="CG8084" s="102"/>
      <c r="CI8084" s="45"/>
    </row>
    <row r="8085" spans="37:87" ht="13" customHeight="1">
      <c r="AK8085" s="114"/>
      <c r="AL8085" s="41"/>
      <c r="AM8085" s="41"/>
      <c r="AN8085" s="41"/>
      <c r="AO8085" s="41"/>
      <c r="AP8085" s="41"/>
      <c r="AQ8085" s="41"/>
      <c r="AR8085" s="41"/>
      <c r="AS8085" s="41"/>
      <c r="AT8085" s="41"/>
      <c r="AU8085" s="41"/>
      <c r="AV8085" s="41"/>
      <c r="AW8085" s="41"/>
      <c r="AX8085" s="41"/>
      <c r="AY8085" s="41"/>
      <c r="AZ8085" s="41"/>
      <c r="BA8085" s="41"/>
      <c r="BB8085" s="41"/>
      <c r="BC8085" s="41"/>
      <c r="BD8085" s="41"/>
      <c r="BE8085" s="41"/>
      <c r="BF8085" s="41"/>
      <c r="BG8085" s="41"/>
      <c r="BH8085" s="41"/>
      <c r="BI8085" s="41"/>
      <c r="BJ8085" s="41"/>
      <c r="BK8085" s="41"/>
      <c r="BL8085" s="41"/>
      <c r="BM8085" s="41"/>
      <c r="BN8085" s="41"/>
      <c r="BO8085" s="41"/>
      <c r="BP8085" s="108"/>
      <c r="CG8085" s="102"/>
      <c r="CI8085" s="45"/>
    </row>
    <row r="8086" spans="37:87" ht="13" customHeight="1">
      <c r="AK8086" s="114"/>
      <c r="AL8086" s="41"/>
      <c r="AM8086" s="41"/>
      <c r="AN8086" s="41"/>
      <c r="AO8086" s="41"/>
      <c r="AP8086" s="41"/>
      <c r="AQ8086" s="41"/>
      <c r="AR8086" s="41"/>
      <c r="AS8086" s="41"/>
      <c r="AT8086" s="41"/>
      <c r="AU8086" s="41"/>
      <c r="AV8086" s="41"/>
      <c r="AW8086" s="41"/>
      <c r="AX8086" s="41"/>
      <c r="AY8086" s="41"/>
      <c r="AZ8086" s="41"/>
      <c r="BA8086" s="41"/>
      <c r="BB8086" s="41"/>
      <c r="BC8086" s="41"/>
      <c r="BD8086" s="41"/>
      <c r="BE8086" s="41"/>
      <c r="BF8086" s="41"/>
      <c r="BG8086" s="41"/>
      <c r="BH8086" s="41"/>
      <c r="BI8086" s="41"/>
      <c r="BJ8086" s="41"/>
      <c r="BK8086" s="41"/>
      <c r="BL8086" s="41"/>
      <c r="BM8086" s="41"/>
      <c r="BN8086" s="41"/>
      <c r="BO8086" s="41"/>
      <c r="BP8086" s="108"/>
      <c r="CG8086" s="102"/>
      <c r="CI8086" s="45"/>
    </row>
    <row r="8087" spans="37:87" ht="13" customHeight="1">
      <c r="AK8087" s="114"/>
      <c r="AL8087" s="41"/>
      <c r="AM8087" s="41"/>
      <c r="AN8087" s="41"/>
      <c r="AO8087" s="41"/>
      <c r="AP8087" s="41"/>
      <c r="AQ8087" s="41"/>
      <c r="AR8087" s="41"/>
      <c r="AS8087" s="41"/>
      <c r="AT8087" s="41"/>
      <c r="AU8087" s="41"/>
      <c r="AV8087" s="41"/>
      <c r="AW8087" s="41"/>
      <c r="AX8087" s="41"/>
      <c r="AY8087" s="41"/>
      <c r="AZ8087" s="41"/>
      <c r="BA8087" s="41"/>
      <c r="BB8087" s="41"/>
      <c r="BC8087" s="41"/>
      <c r="BD8087" s="41"/>
      <c r="BE8087" s="41"/>
      <c r="BF8087" s="41"/>
      <c r="BG8087" s="41"/>
      <c r="BH8087" s="41"/>
      <c r="BI8087" s="41"/>
      <c r="BJ8087" s="41"/>
      <c r="BK8087" s="41"/>
      <c r="BL8087" s="41"/>
      <c r="BM8087" s="41"/>
      <c r="BN8087" s="41"/>
      <c r="BO8087" s="41"/>
      <c r="BP8087" s="108"/>
      <c r="CG8087" s="102"/>
      <c r="CI8087" s="45"/>
    </row>
    <row r="8088" spans="37:87" ht="13" customHeight="1">
      <c r="AK8088" s="114"/>
      <c r="AL8088" s="41"/>
      <c r="AM8088" s="41"/>
      <c r="AN8088" s="41"/>
      <c r="AO8088" s="41"/>
      <c r="AP8088" s="41"/>
      <c r="AQ8088" s="41"/>
      <c r="AR8088" s="41"/>
      <c r="AS8088" s="41"/>
      <c r="AT8088" s="41"/>
      <c r="AU8088" s="41"/>
      <c r="AV8088" s="41"/>
      <c r="AW8088" s="41"/>
      <c r="AX8088" s="41"/>
      <c r="AY8088" s="41"/>
      <c r="AZ8088" s="41"/>
      <c r="BA8088" s="41"/>
      <c r="BB8088" s="41"/>
      <c r="BC8088" s="41"/>
      <c r="BD8088" s="41"/>
      <c r="BE8088" s="41"/>
      <c r="BF8088" s="41"/>
      <c r="BG8088" s="41"/>
      <c r="BH8088" s="41"/>
      <c r="BI8088" s="41"/>
      <c r="BJ8088" s="41"/>
      <c r="BK8088" s="41"/>
      <c r="BL8088" s="41"/>
      <c r="BM8088" s="41"/>
      <c r="BN8088" s="41"/>
      <c r="BO8088" s="41"/>
      <c r="BP8088" s="108"/>
      <c r="CG8088" s="102"/>
      <c r="CI8088" s="45"/>
    </row>
    <row r="8089" spans="37:87" ht="13" customHeight="1">
      <c r="AK8089" s="114"/>
      <c r="AL8089" s="41"/>
      <c r="AM8089" s="41"/>
      <c r="AN8089" s="41"/>
      <c r="AO8089" s="41"/>
      <c r="AP8089" s="41"/>
      <c r="AQ8089" s="41"/>
      <c r="AR8089" s="41"/>
      <c r="AS8089" s="41"/>
      <c r="AT8089" s="41"/>
      <c r="AU8089" s="41"/>
      <c r="AV8089" s="41"/>
      <c r="AW8089" s="41"/>
      <c r="AX8089" s="41"/>
      <c r="AY8089" s="41"/>
      <c r="AZ8089" s="41"/>
      <c r="BA8089" s="41"/>
      <c r="BB8089" s="41"/>
      <c r="BC8089" s="41"/>
      <c r="BD8089" s="41"/>
      <c r="BE8089" s="41"/>
      <c r="BF8089" s="41"/>
      <c r="BG8089" s="41"/>
      <c r="BH8089" s="41"/>
      <c r="BI8089" s="41"/>
      <c r="BJ8089" s="41"/>
      <c r="BK8089" s="41"/>
      <c r="BL8089" s="41"/>
      <c r="BM8089" s="41"/>
      <c r="BN8089" s="41"/>
      <c r="BO8089" s="41"/>
      <c r="BP8089" s="108"/>
      <c r="CG8089" s="102"/>
      <c r="CI8089" s="45"/>
    </row>
    <row r="8090" spans="37:87" ht="13" customHeight="1">
      <c r="AK8090" s="114"/>
      <c r="AL8090" s="41"/>
      <c r="AM8090" s="41"/>
      <c r="AN8090" s="41"/>
      <c r="AO8090" s="41"/>
      <c r="AP8090" s="41"/>
      <c r="AQ8090" s="41"/>
      <c r="AR8090" s="41"/>
      <c r="AS8090" s="41"/>
      <c r="AT8090" s="41"/>
      <c r="AU8090" s="41"/>
      <c r="AV8090" s="41"/>
      <c r="AW8090" s="41"/>
      <c r="AX8090" s="41"/>
      <c r="AY8090" s="41"/>
      <c r="AZ8090" s="41"/>
      <c r="BA8090" s="41"/>
      <c r="BB8090" s="41"/>
      <c r="BC8090" s="41"/>
      <c r="BD8090" s="41"/>
      <c r="BE8090" s="41"/>
      <c r="BF8090" s="41"/>
      <c r="BG8090" s="41"/>
      <c r="BH8090" s="41"/>
      <c r="BI8090" s="41"/>
      <c r="BJ8090" s="41"/>
      <c r="BK8090" s="41"/>
      <c r="BL8090" s="41"/>
      <c r="BM8090" s="41"/>
      <c r="BN8090" s="41"/>
      <c r="BO8090" s="41"/>
      <c r="BP8090" s="108"/>
      <c r="CG8090" s="102"/>
      <c r="CI8090" s="45"/>
    </row>
    <row r="8091" spans="37:87" ht="13" customHeight="1">
      <c r="AK8091" s="114"/>
      <c r="AL8091" s="41"/>
      <c r="AM8091" s="41"/>
      <c r="AN8091" s="41"/>
      <c r="AO8091" s="41"/>
      <c r="AP8091" s="41"/>
      <c r="AQ8091" s="41"/>
      <c r="AR8091" s="41"/>
      <c r="AS8091" s="41"/>
      <c r="AT8091" s="41"/>
      <c r="AU8091" s="41"/>
      <c r="AV8091" s="41"/>
      <c r="AW8091" s="41"/>
      <c r="AX8091" s="41"/>
      <c r="AY8091" s="41"/>
      <c r="AZ8091" s="41"/>
      <c r="BA8091" s="41"/>
      <c r="BB8091" s="41"/>
      <c r="BC8091" s="41"/>
      <c r="BD8091" s="41"/>
      <c r="BE8091" s="41"/>
      <c r="BF8091" s="41"/>
      <c r="BG8091" s="41"/>
      <c r="BH8091" s="41"/>
      <c r="BI8091" s="41"/>
      <c r="BJ8091" s="41"/>
      <c r="BK8091" s="41"/>
      <c r="BL8091" s="41"/>
      <c r="BM8091" s="41"/>
      <c r="BN8091" s="41"/>
      <c r="BO8091" s="41"/>
      <c r="BP8091" s="108"/>
      <c r="CG8091" s="102"/>
      <c r="CI8091" s="45"/>
    </row>
    <row r="8092" spans="37:87" ht="13" customHeight="1">
      <c r="AK8092" s="114"/>
      <c r="AL8092" s="41"/>
      <c r="AM8092" s="41"/>
      <c r="AN8092" s="41"/>
      <c r="AO8092" s="41"/>
      <c r="AP8092" s="41"/>
      <c r="AQ8092" s="41"/>
      <c r="AR8092" s="41"/>
      <c r="AS8092" s="41"/>
      <c r="AT8092" s="41"/>
      <c r="AU8092" s="41"/>
      <c r="AV8092" s="41"/>
      <c r="AW8092" s="41"/>
      <c r="AX8092" s="41"/>
      <c r="AY8092" s="41"/>
      <c r="AZ8092" s="41"/>
      <c r="BA8092" s="41"/>
      <c r="BB8092" s="41"/>
      <c r="BC8092" s="41"/>
      <c r="BD8092" s="41"/>
      <c r="BE8092" s="41"/>
      <c r="BF8092" s="41"/>
      <c r="BG8092" s="41"/>
      <c r="BH8092" s="41"/>
      <c r="BI8092" s="41"/>
      <c r="BJ8092" s="41"/>
      <c r="BK8092" s="41"/>
      <c r="BL8092" s="41"/>
      <c r="BM8092" s="41"/>
      <c r="BN8092" s="41"/>
      <c r="BO8092" s="41"/>
      <c r="BP8092" s="108"/>
      <c r="CG8092" s="102"/>
      <c r="CI8092" s="45"/>
    </row>
    <row r="8093" spans="37:87" ht="13" customHeight="1">
      <c r="AK8093" s="114"/>
      <c r="AL8093" s="41"/>
      <c r="AM8093" s="41"/>
      <c r="AN8093" s="41"/>
      <c r="AO8093" s="41"/>
      <c r="AP8093" s="41"/>
      <c r="AQ8093" s="41"/>
      <c r="AR8093" s="41"/>
      <c r="AS8093" s="41"/>
      <c r="AT8093" s="41"/>
      <c r="AU8093" s="41"/>
      <c r="AV8093" s="41"/>
      <c r="AW8093" s="41"/>
      <c r="AX8093" s="41"/>
      <c r="AY8093" s="41"/>
      <c r="AZ8093" s="41"/>
      <c r="BA8093" s="41"/>
      <c r="BB8093" s="41"/>
      <c r="BC8093" s="41"/>
      <c r="BD8093" s="41"/>
      <c r="BE8093" s="41"/>
      <c r="BF8093" s="41"/>
      <c r="BG8093" s="41"/>
      <c r="BH8093" s="41"/>
      <c r="BI8093" s="41"/>
      <c r="BJ8093" s="41"/>
      <c r="BK8093" s="41"/>
      <c r="BL8093" s="41"/>
      <c r="BM8093" s="41"/>
      <c r="BN8093" s="41"/>
      <c r="BO8093" s="41"/>
      <c r="BP8093" s="108"/>
      <c r="CG8093" s="102"/>
      <c r="CI8093" s="45"/>
    </row>
    <row r="8094" spans="37:87" ht="13" customHeight="1">
      <c r="AK8094" s="114"/>
      <c r="AL8094" s="41"/>
      <c r="AM8094" s="41"/>
      <c r="AN8094" s="41"/>
      <c r="AO8094" s="41"/>
      <c r="AP8094" s="41"/>
      <c r="AQ8094" s="41"/>
      <c r="AR8094" s="41"/>
      <c r="AS8094" s="41"/>
      <c r="AT8094" s="41"/>
      <c r="AU8094" s="41"/>
      <c r="AV8094" s="41"/>
      <c r="AW8094" s="41"/>
      <c r="AX8094" s="41"/>
      <c r="AY8094" s="41"/>
      <c r="AZ8094" s="41"/>
      <c r="BA8094" s="41"/>
      <c r="BB8094" s="41"/>
      <c r="BC8094" s="41"/>
      <c r="BD8094" s="41"/>
      <c r="BE8094" s="41"/>
      <c r="BF8094" s="41"/>
      <c r="BG8094" s="41"/>
      <c r="BH8094" s="41"/>
      <c r="BI8094" s="41"/>
      <c r="BJ8094" s="41"/>
      <c r="BK8094" s="41"/>
      <c r="BL8094" s="41"/>
      <c r="BM8094" s="41"/>
      <c r="BN8094" s="41"/>
      <c r="BO8094" s="41"/>
      <c r="BP8094" s="108"/>
      <c r="CG8094" s="102"/>
      <c r="CI8094" s="45"/>
    </row>
    <row r="8095" spans="37:87" ht="13" customHeight="1">
      <c r="AK8095" s="114"/>
      <c r="AL8095" s="41"/>
      <c r="AM8095" s="41"/>
      <c r="AN8095" s="41"/>
      <c r="AO8095" s="41"/>
      <c r="AP8095" s="41"/>
      <c r="AQ8095" s="41"/>
      <c r="AR8095" s="41"/>
      <c r="AS8095" s="41"/>
      <c r="AT8095" s="41"/>
      <c r="AU8095" s="41"/>
      <c r="AV8095" s="41"/>
      <c r="AW8095" s="41"/>
      <c r="AX8095" s="41"/>
      <c r="AY8095" s="41"/>
      <c r="AZ8095" s="41"/>
      <c r="BA8095" s="41"/>
      <c r="BB8095" s="41"/>
      <c r="BC8095" s="41"/>
      <c r="BD8095" s="41"/>
      <c r="BE8095" s="41"/>
      <c r="BF8095" s="41"/>
      <c r="BG8095" s="41"/>
      <c r="BH8095" s="41"/>
      <c r="BI8095" s="41"/>
      <c r="BJ8095" s="41"/>
      <c r="BK8095" s="41"/>
      <c r="BL8095" s="41"/>
      <c r="BM8095" s="41"/>
      <c r="BN8095" s="41"/>
      <c r="BO8095" s="41"/>
      <c r="BP8095" s="108"/>
      <c r="CG8095" s="102"/>
      <c r="CI8095" s="45"/>
    </row>
    <row r="8096" spans="37:87" ht="13" customHeight="1">
      <c r="AK8096" s="114"/>
      <c r="AL8096" s="41"/>
      <c r="AM8096" s="41"/>
      <c r="AN8096" s="41"/>
      <c r="AO8096" s="41"/>
      <c r="AP8096" s="41"/>
      <c r="AQ8096" s="41"/>
      <c r="AR8096" s="41"/>
      <c r="AS8096" s="41"/>
      <c r="AT8096" s="41"/>
      <c r="AU8096" s="41"/>
      <c r="AV8096" s="41"/>
      <c r="AW8096" s="41"/>
      <c r="AX8096" s="41"/>
      <c r="AY8096" s="41"/>
      <c r="AZ8096" s="41"/>
      <c r="BA8096" s="41"/>
      <c r="BB8096" s="41"/>
      <c r="BC8096" s="41"/>
      <c r="BD8096" s="41"/>
      <c r="BE8096" s="41"/>
      <c r="BF8096" s="41"/>
      <c r="BG8096" s="41"/>
      <c r="BH8096" s="41"/>
      <c r="BI8096" s="41"/>
      <c r="BJ8096" s="41"/>
      <c r="BK8096" s="41"/>
      <c r="BL8096" s="41"/>
      <c r="BM8096" s="41"/>
      <c r="BN8096" s="41"/>
      <c r="BO8096" s="41"/>
      <c r="BP8096" s="108"/>
      <c r="CG8096" s="102"/>
      <c r="CI8096" s="45"/>
    </row>
    <row r="8097" spans="37:87" ht="13" customHeight="1">
      <c r="AK8097" s="114"/>
      <c r="AL8097" s="41"/>
      <c r="AM8097" s="41"/>
      <c r="AN8097" s="41"/>
      <c r="AO8097" s="41"/>
      <c r="AP8097" s="41"/>
      <c r="AQ8097" s="41"/>
      <c r="AR8097" s="41"/>
      <c r="AS8097" s="41"/>
      <c r="AT8097" s="41"/>
      <c r="AU8097" s="41"/>
      <c r="AV8097" s="41"/>
      <c r="AW8097" s="41"/>
      <c r="AX8097" s="41"/>
      <c r="AY8097" s="41"/>
      <c r="AZ8097" s="41"/>
      <c r="BA8097" s="41"/>
      <c r="BB8097" s="41"/>
      <c r="BC8097" s="41"/>
      <c r="BD8097" s="41"/>
      <c r="BE8097" s="41"/>
      <c r="BF8097" s="41"/>
      <c r="BG8097" s="41"/>
      <c r="BH8097" s="41"/>
      <c r="BI8097" s="41"/>
      <c r="BJ8097" s="41"/>
      <c r="BK8097" s="41"/>
      <c r="BL8097" s="41"/>
      <c r="BM8097" s="41"/>
      <c r="BN8097" s="41"/>
      <c r="BO8097" s="41"/>
      <c r="BP8097" s="108"/>
      <c r="CG8097" s="102"/>
      <c r="CI8097" s="45"/>
    </row>
    <row r="8098" spans="37:87" ht="13" customHeight="1">
      <c r="AK8098" s="114"/>
      <c r="AL8098" s="41"/>
      <c r="AM8098" s="41"/>
      <c r="AN8098" s="41"/>
      <c r="AO8098" s="41"/>
      <c r="AP8098" s="41"/>
      <c r="AQ8098" s="41"/>
      <c r="AR8098" s="41"/>
      <c r="AS8098" s="41"/>
      <c r="AT8098" s="41"/>
      <c r="AU8098" s="41"/>
      <c r="AV8098" s="41"/>
      <c r="AW8098" s="41"/>
      <c r="AX8098" s="41"/>
      <c r="AY8098" s="41"/>
      <c r="AZ8098" s="41"/>
      <c r="BA8098" s="41"/>
      <c r="BB8098" s="41"/>
      <c r="BC8098" s="41"/>
      <c r="BD8098" s="41"/>
      <c r="BE8098" s="41"/>
      <c r="BF8098" s="41"/>
      <c r="BG8098" s="41"/>
      <c r="BH8098" s="41"/>
      <c r="BI8098" s="41"/>
      <c r="BJ8098" s="41"/>
      <c r="BK8098" s="41"/>
      <c r="BL8098" s="41"/>
      <c r="BM8098" s="41"/>
      <c r="BN8098" s="41"/>
      <c r="BO8098" s="41"/>
      <c r="BP8098" s="108"/>
      <c r="CG8098" s="102"/>
      <c r="CI8098" s="45"/>
    </row>
    <row r="8099" spans="37:87" ht="13" customHeight="1">
      <c r="AK8099" s="114"/>
      <c r="AL8099" s="41"/>
      <c r="AM8099" s="41"/>
      <c r="AN8099" s="41"/>
      <c r="AO8099" s="41"/>
      <c r="AP8099" s="41"/>
      <c r="AQ8099" s="41"/>
      <c r="AR8099" s="41"/>
      <c r="AS8099" s="41"/>
      <c r="AT8099" s="41"/>
      <c r="AU8099" s="41"/>
      <c r="AV8099" s="41"/>
      <c r="AW8099" s="41"/>
      <c r="AX8099" s="41"/>
      <c r="AY8099" s="41"/>
      <c r="AZ8099" s="41"/>
      <c r="BA8099" s="41"/>
      <c r="BB8099" s="41"/>
      <c r="BC8099" s="41"/>
      <c r="BD8099" s="41"/>
      <c r="BE8099" s="41"/>
      <c r="BF8099" s="41"/>
      <c r="BG8099" s="41"/>
      <c r="BH8099" s="41"/>
      <c r="BI8099" s="41"/>
      <c r="BJ8099" s="41"/>
      <c r="BK8099" s="41"/>
      <c r="BL8099" s="41"/>
      <c r="BM8099" s="41"/>
      <c r="BN8099" s="41"/>
      <c r="BO8099" s="41"/>
      <c r="BP8099" s="108"/>
      <c r="CG8099" s="102"/>
      <c r="CI8099" s="45"/>
    </row>
    <row r="8100" spans="37:87" ht="13" customHeight="1">
      <c r="AK8100" s="114"/>
      <c r="AL8100" s="41"/>
      <c r="AM8100" s="41"/>
      <c r="AN8100" s="41"/>
      <c r="AO8100" s="41"/>
      <c r="AP8100" s="41"/>
      <c r="AQ8100" s="41"/>
      <c r="AR8100" s="41"/>
      <c r="AS8100" s="41"/>
      <c r="AT8100" s="41"/>
      <c r="AU8100" s="41"/>
      <c r="AV8100" s="41"/>
      <c r="AW8100" s="41"/>
      <c r="AX8100" s="41"/>
      <c r="AY8100" s="41"/>
      <c r="AZ8100" s="41"/>
      <c r="BA8100" s="41"/>
      <c r="BB8100" s="41"/>
      <c r="BC8100" s="41"/>
      <c r="BD8100" s="41"/>
      <c r="BE8100" s="41"/>
      <c r="BF8100" s="41"/>
      <c r="BG8100" s="41"/>
      <c r="BH8100" s="41"/>
      <c r="BI8100" s="41"/>
      <c r="BJ8100" s="41"/>
      <c r="BK8100" s="41"/>
      <c r="BL8100" s="41"/>
      <c r="BM8100" s="41"/>
      <c r="BN8100" s="41"/>
      <c r="BO8100" s="41"/>
      <c r="BP8100" s="108"/>
      <c r="CG8100" s="102"/>
      <c r="CI8100" s="45"/>
    </row>
    <row r="8101" spans="37:87" ht="13" customHeight="1">
      <c r="AK8101" s="114"/>
      <c r="AL8101" s="41"/>
      <c r="AM8101" s="41"/>
      <c r="AN8101" s="41"/>
      <c r="AO8101" s="41"/>
      <c r="AP8101" s="41"/>
      <c r="AQ8101" s="41"/>
      <c r="AR8101" s="41"/>
      <c r="AS8101" s="41"/>
      <c r="AT8101" s="41"/>
      <c r="AU8101" s="41"/>
      <c r="AV8101" s="41"/>
      <c r="AW8101" s="41"/>
      <c r="AX8101" s="41"/>
      <c r="AY8101" s="41"/>
      <c r="AZ8101" s="41"/>
      <c r="BA8101" s="41"/>
      <c r="BB8101" s="41"/>
      <c r="BC8101" s="41"/>
      <c r="BD8101" s="41"/>
      <c r="BE8101" s="41"/>
      <c r="BF8101" s="41"/>
      <c r="BG8101" s="41"/>
      <c r="BH8101" s="41"/>
      <c r="BI8101" s="41"/>
      <c r="BJ8101" s="41"/>
      <c r="BK8101" s="41"/>
      <c r="BL8101" s="41"/>
      <c r="BM8101" s="41"/>
      <c r="BN8101" s="41"/>
      <c r="BO8101" s="41"/>
      <c r="BP8101" s="108"/>
      <c r="CG8101" s="102"/>
      <c r="CI8101" s="45"/>
    </row>
    <row r="8102" spans="37:87" ht="13" customHeight="1">
      <c r="AK8102" s="114"/>
      <c r="AL8102" s="41"/>
      <c r="AM8102" s="41"/>
      <c r="AN8102" s="41"/>
      <c r="AO8102" s="41"/>
      <c r="AP8102" s="41"/>
      <c r="AQ8102" s="41"/>
      <c r="AR8102" s="41"/>
      <c r="AS8102" s="41"/>
      <c r="AT8102" s="41"/>
      <c r="AU8102" s="41"/>
      <c r="AV8102" s="41"/>
      <c r="AW8102" s="41"/>
      <c r="AX8102" s="41"/>
      <c r="AY8102" s="41"/>
      <c r="AZ8102" s="41"/>
      <c r="BA8102" s="41"/>
      <c r="BB8102" s="41"/>
      <c r="BC8102" s="41"/>
      <c r="BD8102" s="41"/>
      <c r="BE8102" s="41"/>
      <c r="BF8102" s="41"/>
      <c r="BG8102" s="41"/>
      <c r="BH8102" s="41"/>
      <c r="BI8102" s="41"/>
      <c r="BJ8102" s="41"/>
      <c r="BK8102" s="41"/>
      <c r="BL8102" s="41"/>
      <c r="BM8102" s="41"/>
      <c r="BN8102" s="41"/>
      <c r="BO8102" s="41"/>
      <c r="BP8102" s="108"/>
      <c r="CG8102" s="102"/>
      <c r="CI8102" s="45"/>
    </row>
    <row r="8103" spans="37:87" ht="13" customHeight="1">
      <c r="AK8103" s="114"/>
      <c r="AL8103" s="41"/>
      <c r="AM8103" s="41"/>
      <c r="AN8103" s="41"/>
      <c r="AO8103" s="41"/>
      <c r="AP8103" s="41"/>
      <c r="AQ8103" s="41"/>
      <c r="AR8103" s="41"/>
      <c r="AS8103" s="41"/>
      <c r="AT8103" s="41"/>
      <c r="AU8103" s="41"/>
      <c r="AV8103" s="41"/>
      <c r="AW8103" s="41"/>
      <c r="AX8103" s="41"/>
      <c r="AY8103" s="41"/>
      <c r="AZ8103" s="41"/>
      <c r="BA8103" s="41"/>
      <c r="BB8103" s="41"/>
      <c r="BC8103" s="41"/>
      <c r="BD8103" s="41"/>
      <c r="BE8103" s="41"/>
      <c r="BF8103" s="41"/>
      <c r="BG8103" s="41"/>
      <c r="BH8103" s="41"/>
      <c r="BI8103" s="41"/>
      <c r="BJ8103" s="41"/>
      <c r="BK8103" s="41"/>
      <c r="BL8103" s="41"/>
      <c r="BM8103" s="41"/>
      <c r="BN8103" s="41"/>
      <c r="BO8103" s="41"/>
      <c r="BP8103" s="108"/>
      <c r="CG8103" s="102"/>
      <c r="CI8103" s="45"/>
    </row>
    <row r="8104" spans="37:87" ht="13" customHeight="1">
      <c r="AK8104" s="114"/>
      <c r="AL8104" s="41"/>
      <c r="AM8104" s="41"/>
      <c r="AN8104" s="41"/>
      <c r="AO8104" s="41"/>
      <c r="AP8104" s="41"/>
      <c r="AQ8104" s="41"/>
      <c r="AR8104" s="41"/>
      <c r="AS8104" s="41"/>
      <c r="AT8104" s="41"/>
      <c r="AU8104" s="41"/>
      <c r="AV8104" s="41"/>
      <c r="AW8104" s="41"/>
      <c r="AX8104" s="41"/>
      <c r="AY8104" s="41"/>
      <c r="AZ8104" s="41"/>
      <c r="BA8104" s="41"/>
      <c r="BB8104" s="41"/>
      <c r="BC8104" s="41"/>
      <c r="BD8104" s="41"/>
      <c r="BE8104" s="41"/>
      <c r="BF8104" s="41"/>
      <c r="BG8104" s="41"/>
      <c r="BH8104" s="41"/>
      <c r="BI8104" s="41"/>
      <c r="BJ8104" s="41"/>
      <c r="BK8104" s="41"/>
      <c r="BL8104" s="41"/>
      <c r="BM8104" s="41"/>
      <c r="BN8104" s="41"/>
      <c r="BO8104" s="41"/>
      <c r="BP8104" s="108"/>
      <c r="CG8104" s="102"/>
      <c r="CI8104" s="45"/>
    </row>
    <row r="8105" spans="37:87" ht="13" customHeight="1">
      <c r="AK8105" s="114"/>
      <c r="AL8105" s="41"/>
      <c r="AM8105" s="41"/>
      <c r="AN8105" s="41"/>
      <c r="AO8105" s="41"/>
      <c r="AP8105" s="41"/>
      <c r="AQ8105" s="41"/>
      <c r="AR8105" s="41"/>
      <c r="AS8105" s="41"/>
      <c r="AT8105" s="41"/>
      <c r="AU8105" s="41"/>
      <c r="AV8105" s="41"/>
      <c r="AW8105" s="41"/>
      <c r="AX8105" s="41"/>
      <c r="AY8105" s="41"/>
      <c r="AZ8105" s="41"/>
      <c r="BA8105" s="41"/>
      <c r="BB8105" s="41"/>
      <c r="BC8105" s="41"/>
      <c r="BD8105" s="41"/>
      <c r="BE8105" s="41"/>
      <c r="BF8105" s="41"/>
      <c r="BG8105" s="41"/>
      <c r="BH8105" s="41"/>
      <c r="BI8105" s="41"/>
      <c r="BJ8105" s="41"/>
      <c r="BK8105" s="41"/>
      <c r="BL8105" s="41"/>
      <c r="BM8105" s="41"/>
      <c r="BN8105" s="41"/>
      <c r="BO8105" s="41"/>
      <c r="BP8105" s="108"/>
      <c r="CG8105" s="102"/>
      <c r="CI8105" s="45"/>
    </row>
    <row r="8106" spans="37:87" ht="13" customHeight="1">
      <c r="AK8106" s="114"/>
      <c r="AL8106" s="41"/>
      <c r="AM8106" s="41"/>
      <c r="AN8106" s="41"/>
      <c r="AO8106" s="41"/>
      <c r="AP8106" s="41"/>
      <c r="AQ8106" s="41"/>
      <c r="AR8106" s="41"/>
      <c r="AS8106" s="41"/>
      <c r="AT8106" s="41"/>
      <c r="AU8106" s="41"/>
      <c r="AV8106" s="41"/>
      <c r="AW8106" s="41"/>
      <c r="AX8106" s="41"/>
      <c r="AY8106" s="41"/>
      <c r="AZ8106" s="41"/>
      <c r="BA8106" s="41"/>
      <c r="BB8106" s="41"/>
      <c r="BC8106" s="41"/>
      <c r="BD8106" s="41"/>
      <c r="BE8106" s="41"/>
      <c r="BF8106" s="41"/>
      <c r="BG8106" s="41"/>
      <c r="BH8106" s="41"/>
      <c r="BI8106" s="41"/>
      <c r="BJ8106" s="41"/>
      <c r="BK8106" s="41"/>
      <c r="BL8106" s="41"/>
      <c r="BM8106" s="41"/>
      <c r="BN8106" s="41"/>
      <c r="BO8106" s="41"/>
      <c r="BP8106" s="108"/>
      <c r="CG8106" s="102"/>
      <c r="CI8106" s="45"/>
    </row>
    <row r="8107" spans="37:87" ht="13" customHeight="1">
      <c r="AK8107" s="114"/>
      <c r="AL8107" s="41"/>
      <c r="AM8107" s="41"/>
      <c r="AN8107" s="41"/>
      <c r="AO8107" s="41"/>
      <c r="AP8107" s="41"/>
      <c r="AQ8107" s="41"/>
      <c r="AR8107" s="41"/>
      <c r="AS8107" s="41"/>
      <c r="AT8107" s="41"/>
      <c r="AU8107" s="41"/>
      <c r="AV8107" s="41"/>
      <c r="AW8107" s="41"/>
      <c r="AX8107" s="41"/>
      <c r="AY8107" s="41"/>
      <c r="AZ8107" s="41"/>
      <c r="BA8107" s="41"/>
      <c r="BB8107" s="41"/>
      <c r="BC8107" s="41"/>
      <c r="BD8107" s="41"/>
      <c r="BE8107" s="41"/>
      <c r="BF8107" s="41"/>
      <c r="BG8107" s="41"/>
      <c r="BH8107" s="41"/>
      <c r="BI8107" s="41"/>
      <c r="BJ8107" s="41"/>
      <c r="BK8107" s="41"/>
      <c r="BL8107" s="41"/>
      <c r="BM8107" s="41"/>
      <c r="BN8107" s="41"/>
      <c r="BO8107" s="41"/>
      <c r="BP8107" s="108"/>
      <c r="CG8107" s="102"/>
      <c r="CI8107" s="45"/>
    </row>
    <row r="8108" spans="37:87" ht="13" customHeight="1">
      <c r="AK8108" s="114"/>
      <c r="AL8108" s="41"/>
      <c r="AM8108" s="41"/>
      <c r="AN8108" s="41"/>
      <c r="AO8108" s="41"/>
      <c r="AP8108" s="41"/>
      <c r="AQ8108" s="41"/>
      <c r="AR8108" s="41"/>
      <c r="AS8108" s="41"/>
      <c r="AT8108" s="41"/>
      <c r="AU8108" s="41"/>
      <c r="AV8108" s="41"/>
      <c r="AW8108" s="41"/>
      <c r="AX8108" s="41"/>
      <c r="AY8108" s="41"/>
      <c r="AZ8108" s="41"/>
      <c r="BA8108" s="41"/>
      <c r="BB8108" s="41"/>
      <c r="BC8108" s="41"/>
      <c r="BD8108" s="41"/>
      <c r="BE8108" s="41"/>
      <c r="BF8108" s="41"/>
      <c r="BG8108" s="41"/>
      <c r="BH8108" s="41"/>
      <c r="BI8108" s="41"/>
      <c r="BJ8108" s="41"/>
      <c r="BK8108" s="41"/>
      <c r="BL8108" s="41"/>
      <c r="BM8108" s="41"/>
      <c r="BN8108" s="41"/>
      <c r="BO8108" s="41"/>
      <c r="BP8108" s="108"/>
      <c r="CG8108" s="102"/>
      <c r="CI8108" s="45"/>
    </row>
    <row r="8109" spans="37:87" ht="13" customHeight="1">
      <c r="AK8109" s="114"/>
      <c r="AL8109" s="41"/>
      <c r="AM8109" s="41"/>
      <c r="AN8109" s="41"/>
      <c r="AO8109" s="41"/>
      <c r="AP8109" s="41"/>
      <c r="AQ8109" s="41"/>
      <c r="AR8109" s="41"/>
      <c r="AS8109" s="41"/>
      <c r="AT8109" s="41"/>
      <c r="AU8109" s="41"/>
      <c r="AV8109" s="41"/>
      <c r="AW8109" s="41"/>
      <c r="AX8109" s="41"/>
      <c r="AY8109" s="41"/>
      <c r="AZ8109" s="41"/>
      <c r="BA8109" s="41"/>
      <c r="BB8109" s="41"/>
      <c r="BC8109" s="41"/>
      <c r="BD8109" s="41"/>
      <c r="BE8109" s="41"/>
      <c r="BF8109" s="41"/>
      <c r="BG8109" s="41"/>
      <c r="BH8109" s="41"/>
      <c r="BI8109" s="41"/>
      <c r="BJ8109" s="41"/>
      <c r="BK8109" s="41"/>
      <c r="BL8109" s="41"/>
      <c r="BM8109" s="41"/>
      <c r="BN8109" s="41"/>
      <c r="BO8109" s="41"/>
      <c r="BP8109" s="108"/>
      <c r="CG8109" s="102"/>
      <c r="CI8109" s="45"/>
    </row>
    <row r="8110" spans="37:87" ht="13" customHeight="1">
      <c r="AK8110" s="114"/>
      <c r="AL8110" s="41"/>
      <c r="AM8110" s="41"/>
      <c r="AN8110" s="41"/>
      <c r="AO8110" s="41"/>
      <c r="AP8110" s="41"/>
      <c r="AQ8110" s="41"/>
      <c r="AR8110" s="41"/>
      <c r="AS8110" s="41"/>
      <c r="AT8110" s="41"/>
      <c r="AU8110" s="41"/>
      <c r="AV8110" s="41"/>
      <c r="AW8110" s="41"/>
      <c r="AX8110" s="41"/>
      <c r="AY8110" s="41"/>
      <c r="AZ8110" s="41"/>
      <c r="BA8110" s="41"/>
      <c r="BB8110" s="41"/>
      <c r="BC8110" s="41"/>
      <c r="BD8110" s="41"/>
      <c r="BE8110" s="41"/>
      <c r="BF8110" s="41"/>
      <c r="BG8110" s="41"/>
      <c r="BH8110" s="41"/>
      <c r="BI8110" s="41"/>
      <c r="BJ8110" s="41"/>
      <c r="BK8110" s="41"/>
      <c r="BL8110" s="41"/>
      <c r="BM8110" s="41"/>
      <c r="BN8110" s="41"/>
      <c r="BO8110" s="41"/>
      <c r="BP8110" s="108"/>
      <c r="CG8110" s="102"/>
      <c r="CI8110" s="45"/>
    </row>
    <row r="8111" spans="37:87" ht="13" customHeight="1">
      <c r="AK8111" s="114"/>
      <c r="AL8111" s="41"/>
      <c r="AM8111" s="41"/>
      <c r="AN8111" s="41"/>
      <c r="AO8111" s="41"/>
      <c r="AP8111" s="41"/>
      <c r="AQ8111" s="41"/>
      <c r="AR8111" s="41"/>
      <c r="AS8111" s="41"/>
      <c r="AT8111" s="41"/>
      <c r="AU8111" s="41"/>
      <c r="AV8111" s="41"/>
      <c r="AW8111" s="41"/>
      <c r="AX8111" s="41"/>
      <c r="AY8111" s="41"/>
      <c r="AZ8111" s="41"/>
      <c r="BA8111" s="41"/>
      <c r="BB8111" s="41"/>
      <c r="BC8111" s="41"/>
      <c r="BD8111" s="41"/>
      <c r="BE8111" s="41"/>
      <c r="BF8111" s="41"/>
      <c r="BG8111" s="41"/>
      <c r="BH8111" s="41"/>
      <c r="BI8111" s="41"/>
      <c r="BJ8111" s="41"/>
      <c r="BK8111" s="41"/>
      <c r="BL8111" s="41"/>
      <c r="BM8111" s="41"/>
      <c r="BN8111" s="41"/>
      <c r="BO8111" s="41"/>
      <c r="BP8111" s="108"/>
      <c r="CG8111" s="102"/>
      <c r="CI8111" s="45"/>
    </row>
    <row r="8112" spans="37:87" ht="13" customHeight="1">
      <c r="AK8112" s="114"/>
      <c r="AL8112" s="41"/>
      <c r="AM8112" s="41"/>
      <c r="AN8112" s="41"/>
      <c r="AO8112" s="41"/>
      <c r="AP8112" s="41"/>
      <c r="AQ8112" s="41"/>
      <c r="AR8112" s="41"/>
      <c r="AS8112" s="41"/>
      <c r="AT8112" s="41"/>
      <c r="AU8112" s="41"/>
      <c r="AV8112" s="41"/>
      <c r="AW8112" s="41"/>
      <c r="AX8112" s="41"/>
      <c r="AY8112" s="41"/>
      <c r="AZ8112" s="41"/>
      <c r="BA8112" s="41"/>
      <c r="BB8112" s="41"/>
      <c r="BC8112" s="41"/>
      <c r="BD8112" s="41"/>
      <c r="BE8112" s="41"/>
      <c r="BF8112" s="41"/>
      <c r="BG8112" s="41"/>
      <c r="BH8112" s="41"/>
      <c r="BI8112" s="41"/>
      <c r="BJ8112" s="41"/>
      <c r="BK8112" s="41"/>
      <c r="BL8112" s="41"/>
      <c r="BM8112" s="41"/>
      <c r="BN8112" s="41"/>
      <c r="BO8112" s="41"/>
      <c r="BP8112" s="108"/>
      <c r="CG8112" s="102"/>
      <c r="CI8112" s="45"/>
    </row>
    <row r="8113" spans="37:87" ht="13" customHeight="1">
      <c r="AK8113" s="114"/>
      <c r="AL8113" s="41"/>
      <c r="AM8113" s="41"/>
      <c r="AN8113" s="41"/>
      <c r="AO8113" s="41"/>
      <c r="AP8113" s="41"/>
      <c r="AQ8113" s="41"/>
      <c r="AR8113" s="41"/>
      <c r="AS8113" s="41"/>
      <c r="AT8113" s="41"/>
      <c r="AU8113" s="41"/>
      <c r="AV8113" s="41"/>
      <c r="AW8113" s="41"/>
      <c r="AX8113" s="41"/>
      <c r="AY8113" s="41"/>
      <c r="AZ8113" s="41"/>
      <c r="BA8113" s="41"/>
      <c r="BB8113" s="41"/>
      <c r="BC8113" s="41"/>
      <c r="BD8113" s="41"/>
      <c r="BE8113" s="41"/>
      <c r="BF8113" s="41"/>
      <c r="BG8113" s="41"/>
      <c r="BH8113" s="41"/>
      <c r="BI8113" s="41"/>
      <c r="BJ8113" s="41"/>
      <c r="BK8113" s="41"/>
      <c r="BL8113" s="41"/>
      <c r="BM8113" s="41"/>
      <c r="BN8113" s="41"/>
      <c r="BO8113" s="41"/>
      <c r="BP8113" s="108"/>
      <c r="CG8113" s="102"/>
      <c r="CI8113" s="45"/>
    </row>
    <row r="8114" spans="37:87" ht="13" customHeight="1">
      <c r="AK8114" s="114"/>
      <c r="AL8114" s="41"/>
      <c r="AM8114" s="41"/>
      <c r="AN8114" s="41"/>
      <c r="AO8114" s="41"/>
      <c r="AP8114" s="41"/>
      <c r="AQ8114" s="41"/>
      <c r="AR8114" s="41"/>
      <c r="AS8114" s="41"/>
      <c r="AT8114" s="41"/>
      <c r="AU8114" s="41"/>
      <c r="AV8114" s="41"/>
      <c r="AW8114" s="41"/>
      <c r="AX8114" s="41"/>
      <c r="AY8114" s="41"/>
      <c r="AZ8114" s="41"/>
      <c r="BA8114" s="41"/>
      <c r="BB8114" s="41"/>
      <c r="BC8114" s="41"/>
      <c r="BD8114" s="41"/>
      <c r="BE8114" s="41"/>
      <c r="BF8114" s="41"/>
      <c r="BG8114" s="41"/>
      <c r="BH8114" s="41"/>
      <c r="BI8114" s="41"/>
      <c r="BJ8114" s="41"/>
      <c r="BK8114" s="41"/>
      <c r="BL8114" s="41"/>
      <c r="BM8114" s="41"/>
      <c r="BN8114" s="41"/>
      <c r="BO8114" s="41"/>
      <c r="BP8114" s="108"/>
      <c r="CG8114" s="102"/>
      <c r="CI8114" s="45"/>
    </row>
    <row r="8115" spans="37:87" ht="13" customHeight="1">
      <c r="AK8115" s="114"/>
      <c r="AL8115" s="41"/>
      <c r="AM8115" s="41"/>
      <c r="AN8115" s="41"/>
      <c r="AO8115" s="41"/>
      <c r="AP8115" s="41"/>
      <c r="AQ8115" s="41"/>
      <c r="AR8115" s="41"/>
      <c r="AS8115" s="41"/>
      <c r="AT8115" s="41"/>
      <c r="AU8115" s="41"/>
      <c r="AV8115" s="41"/>
      <c r="AW8115" s="41"/>
      <c r="AX8115" s="41"/>
      <c r="AY8115" s="41"/>
      <c r="AZ8115" s="41"/>
      <c r="BA8115" s="41"/>
      <c r="BB8115" s="41"/>
      <c r="BC8115" s="41"/>
      <c r="BD8115" s="41"/>
      <c r="BE8115" s="41"/>
      <c r="BF8115" s="41"/>
      <c r="BG8115" s="41"/>
      <c r="BH8115" s="41"/>
      <c r="BI8115" s="41"/>
      <c r="BJ8115" s="41"/>
      <c r="BK8115" s="41"/>
      <c r="BL8115" s="41"/>
      <c r="BM8115" s="41"/>
      <c r="BN8115" s="41"/>
      <c r="BO8115" s="41"/>
      <c r="BP8115" s="108"/>
      <c r="CG8115" s="102"/>
      <c r="CI8115" s="45"/>
    </row>
    <row r="8116" spans="37:87" ht="13" customHeight="1">
      <c r="AK8116" s="114"/>
      <c r="AL8116" s="41"/>
      <c r="AM8116" s="41"/>
      <c r="AN8116" s="41"/>
      <c r="AO8116" s="41"/>
      <c r="AP8116" s="41"/>
      <c r="AQ8116" s="41"/>
      <c r="AR8116" s="41"/>
      <c r="AS8116" s="41"/>
      <c r="AT8116" s="41"/>
      <c r="AU8116" s="41"/>
      <c r="AV8116" s="41"/>
      <c r="AW8116" s="41"/>
      <c r="AX8116" s="41"/>
      <c r="AY8116" s="41"/>
      <c r="AZ8116" s="41"/>
      <c r="BA8116" s="41"/>
      <c r="BB8116" s="41"/>
      <c r="BC8116" s="41"/>
      <c r="BD8116" s="41"/>
      <c r="BE8116" s="41"/>
      <c r="BF8116" s="41"/>
      <c r="BG8116" s="41"/>
      <c r="BH8116" s="41"/>
      <c r="BI8116" s="41"/>
      <c r="BJ8116" s="41"/>
      <c r="BK8116" s="41"/>
      <c r="BL8116" s="41"/>
      <c r="BM8116" s="41"/>
      <c r="BN8116" s="41"/>
      <c r="BO8116" s="41"/>
      <c r="BP8116" s="108"/>
      <c r="CG8116" s="102"/>
      <c r="CI8116" s="45"/>
    </row>
    <row r="8117" spans="37:87" ht="13" customHeight="1">
      <c r="AK8117" s="114"/>
      <c r="AL8117" s="41"/>
      <c r="AM8117" s="41"/>
      <c r="AN8117" s="41"/>
      <c r="AO8117" s="41"/>
      <c r="AP8117" s="41"/>
      <c r="AQ8117" s="41"/>
      <c r="AR8117" s="41"/>
      <c r="AS8117" s="41"/>
      <c r="AT8117" s="41"/>
      <c r="AU8117" s="41"/>
      <c r="AV8117" s="41"/>
      <c r="AW8117" s="41"/>
      <c r="AX8117" s="41"/>
      <c r="AY8117" s="41"/>
      <c r="AZ8117" s="41"/>
      <c r="BA8117" s="41"/>
      <c r="BB8117" s="41"/>
      <c r="BC8117" s="41"/>
      <c r="BD8117" s="41"/>
      <c r="BE8117" s="41"/>
      <c r="BF8117" s="41"/>
      <c r="BG8117" s="41"/>
      <c r="BH8117" s="41"/>
      <c r="BI8117" s="41"/>
      <c r="BJ8117" s="41"/>
      <c r="BK8117" s="41"/>
      <c r="BL8117" s="41"/>
      <c r="BM8117" s="41"/>
      <c r="BN8117" s="41"/>
      <c r="BO8117" s="41"/>
      <c r="BP8117" s="108"/>
      <c r="CG8117" s="102"/>
      <c r="CI8117" s="45"/>
    </row>
    <row r="8118" spans="37:87" ht="13" customHeight="1">
      <c r="AK8118" s="114"/>
      <c r="AL8118" s="41"/>
      <c r="AM8118" s="41"/>
      <c r="AN8118" s="41"/>
      <c r="AO8118" s="41"/>
      <c r="AP8118" s="41"/>
      <c r="AQ8118" s="41"/>
      <c r="AR8118" s="41"/>
      <c r="AS8118" s="41"/>
      <c r="AT8118" s="41"/>
      <c r="AU8118" s="41"/>
      <c r="AV8118" s="41"/>
      <c r="AW8118" s="41"/>
      <c r="AX8118" s="41"/>
      <c r="AY8118" s="41"/>
      <c r="AZ8118" s="41"/>
      <c r="BA8118" s="41"/>
      <c r="BB8118" s="41"/>
      <c r="BC8118" s="41"/>
      <c r="BD8118" s="41"/>
      <c r="BE8118" s="41"/>
      <c r="BF8118" s="41"/>
      <c r="BG8118" s="41"/>
      <c r="BH8118" s="41"/>
      <c r="BI8118" s="41"/>
      <c r="BJ8118" s="41"/>
      <c r="BK8118" s="41"/>
      <c r="BL8118" s="41"/>
      <c r="BM8118" s="41"/>
      <c r="BN8118" s="41"/>
      <c r="BO8118" s="41"/>
      <c r="BP8118" s="108"/>
      <c r="CG8118" s="102"/>
      <c r="CI8118" s="45"/>
    </row>
    <row r="8119" spans="37:87" ht="13" customHeight="1">
      <c r="AK8119" s="114"/>
      <c r="AL8119" s="41"/>
      <c r="AM8119" s="41"/>
      <c r="AN8119" s="41"/>
      <c r="AO8119" s="41"/>
      <c r="AP8119" s="41"/>
      <c r="AQ8119" s="41"/>
      <c r="AR8119" s="41"/>
      <c r="AS8119" s="41"/>
      <c r="AT8119" s="41"/>
      <c r="AU8119" s="41"/>
      <c r="AV8119" s="41"/>
      <c r="AW8119" s="41"/>
      <c r="AX8119" s="41"/>
      <c r="AY8119" s="41"/>
      <c r="AZ8119" s="41"/>
      <c r="BA8119" s="41"/>
      <c r="BB8119" s="41"/>
      <c r="BC8119" s="41"/>
      <c r="BD8119" s="41"/>
      <c r="BE8119" s="41"/>
      <c r="BF8119" s="41"/>
      <c r="BG8119" s="41"/>
      <c r="BH8119" s="41"/>
      <c r="BI8119" s="41"/>
      <c r="BJ8119" s="41"/>
      <c r="BK8119" s="41"/>
      <c r="BL8119" s="41"/>
      <c r="BM8119" s="41"/>
      <c r="BN8119" s="41"/>
      <c r="BO8119" s="41"/>
      <c r="BP8119" s="108"/>
      <c r="CG8119" s="102"/>
      <c r="CI8119" s="45"/>
    </row>
    <row r="8120" spans="37:87" ht="13" customHeight="1">
      <c r="AK8120" s="114"/>
      <c r="AL8120" s="41"/>
      <c r="AM8120" s="41"/>
      <c r="AN8120" s="41"/>
      <c r="AO8120" s="41"/>
      <c r="AP8120" s="41"/>
      <c r="AQ8120" s="41"/>
      <c r="AR8120" s="41"/>
      <c r="AS8120" s="41"/>
      <c r="AT8120" s="41"/>
      <c r="AU8120" s="41"/>
      <c r="AV8120" s="41"/>
      <c r="AW8120" s="41"/>
      <c r="AX8120" s="41"/>
      <c r="AY8120" s="41"/>
      <c r="AZ8120" s="41"/>
      <c r="BA8120" s="41"/>
      <c r="BB8120" s="41"/>
      <c r="BC8120" s="41"/>
      <c r="BD8120" s="41"/>
      <c r="BE8120" s="41"/>
      <c r="BF8120" s="41"/>
      <c r="BG8120" s="41"/>
      <c r="BH8120" s="41"/>
      <c r="BI8120" s="41"/>
      <c r="BJ8120" s="41"/>
      <c r="BK8120" s="41"/>
      <c r="BL8120" s="41"/>
      <c r="BM8120" s="41"/>
      <c r="BN8120" s="41"/>
      <c r="BO8120" s="41"/>
      <c r="BP8120" s="108"/>
      <c r="CG8120" s="102"/>
      <c r="CI8120" s="45"/>
    </row>
    <row r="8121" spans="37:87" ht="13" customHeight="1">
      <c r="AK8121" s="114"/>
      <c r="AL8121" s="41"/>
      <c r="AM8121" s="41"/>
      <c r="AN8121" s="41"/>
      <c r="AO8121" s="41"/>
      <c r="AP8121" s="41"/>
      <c r="AQ8121" s="41"/>
      <c r="AR8121" s="41"/>
      <c r="AS8121" s="41"/>
      <c r="AT8121" s="41"/>
      <c r="AU8121" s="41"/>
      <c r="AV8121" s="41"/>
      <c r="AW8121" s="41"/>
      <c r="AX8121" s="41"/>
      <c r="AY8121" s="41"/>
      <c r="AZ8121" s="41"/>
      <c r="BA8121" s="41"/>
      <c r="BB8121" s="41"/>
      <c r="BC8121" s="41"/>
      <c r="BD8121" s="41"/>
      <c r="BE8121" s="41"/>
      <c r="BF8121" s="41"/>
      <c r="BG8121" s="41"/>
      <c r="BH8121" s="41"/>
      <c r="BI8121" s="41"/>
      <c r="BJ8121" s="41"/>
      <c r="BK8121" s="41"/>
      <c r="BL8121" s="41"/>
      <c r="BM8121" s="41"/>
      <c r="BN8121" s="41"/>
      <c r="BO8121" s="41"/>
      <c r="BP8121" s="108"/>
      <c r="CG8121" s="102"/>
      <c r="CI8121" s="45"/>
    </row>
    <row r="8122" spans="37:87" ht="13" customHeight="1">
      <c r="AK8122" s="114"/>
      <c r="AL8122" s="41"/>
      <c r="AM8122" s="41"/>
      <c r="AN8122" s="41"/>
      <c r="AO8122" s="41"/>
      <c r="AP8122" s="41"/>
      <c r="AQ8122" s="41"/>
      <c r="AR8122" s="41"/>
      <c r="AS8122" s="41"/>
      <c r="AT8122" s="41"/>
      <c r="AU8122" s="41"/>
      <c r="AV8122" s="41"/>
      <c r="AW8122" s="41"/>
      <c r="AX8122" s="41"/>
      <c r="AY8122" s="41"/>
      <c r="AZ8122" s="41"/>
      <c r="BA8122" s="41"/>
      <c r="BB8122" s="41"/>
      <c r="BC8122" s="41"/>
      <c r="BD8122" s="41"/>
      <c r="BE8122" s="41"/>
      <c r="BF8122" s="41"/>
      <c r="BG8122" s="41"/>
      <c r="BH8122" s="41"/>
      <c r="BI8122" s="41"/>
      <c r="BJ8122" s="41"/>
      <c r="BK8122" s="41"/>
      <c r="BL8122" s="41"/>
      <c r="BM8122" s="41"/>
      <c r="BN8122" s="41"/>
      <c r="BO8122" s="41"/>
      <c r="BP8122" s="108"/>
      <c r="CG8122" s="102"/>
      <c r="CI8122" s="45"/>
    </row>
    <row r="8123" spans="37:87" ht="13" customHeight="1">
      <c r="AK8123" s="114"/>
      <c r="AL8123" s="41"/>
      <c r="AM8123" s="41"/>
      <c r="AN8123" s="41"/>
      <c r="AO8123" s="41"/>
      <c r="AP8123" s="41"/>
      <c r="AQ8123" s="41"/>
      <c r="AR8123" s="41"/>
      <c r="AS8123" s="41"/>
      <c r="AT8123" s="41"/>
      <c r="AU8123" s="41"/>
      <c r="AV8123" s="41"/>
      <c r="AW8123" s="41"/>
      <c r="AX8123" s="41"/>
      <c r="AY8123" s="41"/>
      <c r="AZ8123" s="41"/>
      <c r="BA8123" s="41"/>
      <c r="BB8123" s="41"/>
      <c r="BC8123" s="41"/>
      <c r="BD8123" s="41"/>
      <c r="BE8123" s="41"/>
      <c r="BF8123" s="41"/>
      <c r="BG8123" s="41"/>
      <c r="BH8123" s="41"/>
      <c r="BI8123" s="41"/>
      <c r="BJ8123" s="41"/>
      <c r="BK8123" s="41"/>
      <c r="BL8123" s="41"/>
      <c r="BM8123" s="41"/>
      <c r="BN8123" s="41"/>
      <c r="BO8123" s="41"/>
      <c r="BP8123" s="108"/>
      <c r="CG8123" s="102"/>
      <c r="CI8123" s="45"/>
    </row>
    <row r="8124" spans="37:87" ht="13" customHeight="1">
      <c r="AK8124" s="114"/>
      <c r="AL8124" s="41"/>
      <c r="AM8124" s="41"/>
      <c r="AN8124" s="41"/>
      <c r="AO8124" s="41"/>
      <c r="AP8124" s="41"/>
      <c r="AQ8124" s="41"/>
      <c r="AR8124" s="41"/>
      <c r="AS8124" s="41"/>
      <c r="AT8124" s="41"/>
      <c r="AU8124" s="41"/>
      <c r="AV8124" s="41"/>
      <c r="AW8124" s="41"/>
      <c r="AX8124" s="41"/>
      <c r="AY8124" s="41"/>
      <c r="AZ8124" s="41"/>
      <c r="BA8124" s="41"/>
      <c r="BB8124" s="41"/>
      <c r="BC8124" s="41"/>
      <c r="BD8124" s="41"/>
      <c r="BE8124" s="41"/>
      <c r="BF8124" s="41"/>
      <c r="BG8124" s="41"/>
      <c r="BH8124" s="41"/>
      <c r="BI8124" s="41"/>
      <c r="BJ8124" s="41"/>
      <c r="BK8124" s="41"/>
      <c r="BL8124" s="41"/>
      <c r="BM8124" s="41"/>
      <c r="BN8124" s="41"/>
      <c r="BO8124" s="41"/>
      <c r="BP8124" s="108"/>
      <c r="CG8124" s="102"/>
      <c r="CI8124" s="45"/>
    </row>
    <row r="8125" spans="37:87" ht="13" customHeight="1">
      <c r="AK8125" s="114"/>
      <c r="AL8125" s="41"/>
      <c r="AM8125" s="41"/>
      <c r="AN8125" s="41"/>
      <c r="AO8125" s="41"/>
      <c r="AP8125" s="41"/>
      <c r="AQ8125" s="41"/>
      <c r="AR8125" s="41"/>
      <c r="AS8125" s="41"/>
      <c r="AT8125" s="41"/>
      <c r="AU8125" s="41"/>
      <c r="AV8125" s="41"/>
      <c r="AW8125" s="41"/>
      <c r="AX8125" s="41"/>
      <c r="AY8125" s="41"/>
      <c r="AZ8125" s="41"/>
      <c r="BA8125" s="41"/>
      <c r="BB8125" s="41"/>
      <c r="BC8125" s="41"/>
      <c r="BD8125" s="41"/>
      <c r="BE8125" s="41"/>
      <c r="BF8125" s="41"/>
      <c r="BG8125" s="41"/>
      <c r="BH8125" s="41"/>
      <c r="BI8125" s="41"/>
      <c r="BJ8125" s="41"/>
      <c r="BK8125" s="41"/>
      <c r="BL8125" s="41"/>
      <c r="BM8125" s="41"/>
      <c r="BN8125" s="41"/>
      <c r="BO8125" s="41"/>
      <c r="BP8125" s="108"/>
      <c r="CG8125" s="102"/>
      <c r="CI8125" s="45"/>
    </row>
    <row r="8126" spans="37:87" ht="13" customHeight="1">
      <c r="AK8126" s="114"/>
      <c r="AL8126" s="41"/>
      <c r="AM8126" s="41"/>
      <c r="AN8126" s="41"/>
      <c r="AO8126" s="41"/>
      <c r="AP8126" s="41"/>
      <c r="AQ8126" s="41"/>
      <c r="AR8126" s="41"/>
      <c r="AS8126" s="41"/>
      <c r="AT8126" s="41"/>
      <c r="AU8126" s="41"/>
      <c r="AV8126" s="41"/>
      <c r="AW8126" s="41"/>
      <c r="AX8126" s="41"/>
      <c r="AY8126" s="41"/>
      <c r="AZ8126" s="41"/>
      <c r="BA8126" s="41"/>
      <c r="BB8126" s="41"/>
      <c r="BC8126" s="41"/>
      <c r="BD8126" s="41"/>
      <c r="BE8126" s="41"/>
      <c r="BF8126" s="41"/>
      <c r="BG8126" s="41"/>
      <c r="BH8126" s="41"/>
      <c r="BI8126" s="41"/>
      <c r="BJ8126" s="41"/>
      <c r="BK8126" s="41"/>
      <c r="BL8126" s="41"/>
      <c r="BM8126" s="41"/>
      <c r="BN8126" s="41"/>
      <c r="BO8126" s="41"/>
      <c r="BP8126" s="108"/>
      <c r="CG8126" s="102"/>
      <c r="CI8126" s="45"/>
    </row>
    <row r="8127" spans="37:87" ht="13" customHeight="1">
      <c r="AK8127" s="114"/>
      <c r="AL8127" s="41"/>
      <c r="AM8127" s="41"/>
      <c r="AN8127" s="41"/>
      <c r="AO8127" s="41"/>
      <c r="AP8127" s="41"/>
      <c r="AQ8127" s="41"/>
      <c r="AR8127" s="41"/>
      <c r="AS8127" s="41"/>
      <c r="AT8127" s="41"/>
      <c r="AU8127" s="41"/>
      <c r="AV8127" s="41"/>
      <c r="AW8127" s="41"/>
      <c r="AX8127" s="41"/>
      <c r="AY8127" s="41"/>
      <c r="AZ8127" s="41"/>
      <c r="BA8127" s="41"/>
      <c r="BB8127" s="41"/>
      <c r="BC8127" s="41"/>
      <c r="BD8127" s="41"/>
      <c r="BE8127" s="41"/>
      <c r="BF8127" s="41"/>
      <c r="BG8127" s="41"/>
      <c r="BH8127" s="41"/>
      <c r="BI8127" s="41"/>
      <c r="BJ8127" s="41"/>
      <c r="BK8127" s="41"/>
      <c r="BL8127" s="41"/>
      <c r="BM8127" s="41"/>
      <c r="BN8127" s="41"/>
      <c r="BO8127" s="41"/>
      <c r="BP8127" s="108"/>
      <c r="CG8127" s="102"/>
      <c r="CI8127" s="45"/>
    </row>
    <row r="8128" spans="37:87" ht="13" customHeight="1">
      <c r="AK8128" s="114"/>
      <c r="AL8128" s="41"/>
      <c r="AM8128" s="41"/>
      <c r="AN8128" s="41"/>
      <c r="AO8128" s="41"/>
      <c r="AP8128" s="41"/>
      <c r="AQ8128" s="41"/>
      <c r="AR8128" s="41"/>
      <c r="AS8128" s="41"/>
      <c r="AT8128" s="41"/>
      <c r="AU8128" s="41"/>
      <c r="AV8128" s="41"/>
      <c r="AW8128" s="41"/>
      <c r="AX8128" s="41"/>
      <c r="AY8128" s="41"/>
      <c r="AZ8128" s="41"/>
      <c r="BA8128" s="41"/>
      <c r="BB8128" s="41"/>
      <c r="BC8128" s="41"/>
      <c r="BD8128" s="41"/>
      <c r="BE8128" s="41"/>
      <c r="BF8128" s="41"/>
      <c r="BG8128" s="41"/>
      <c r="BH8128" s="41"/>
      <c r="BI8128" s="41"/>
      <c r="BJ8128" s="41"/>
      <c r="BK8128" s="41"/>
      <c r="BL8128" s="41"/>
      <c r="BM8128" s="41"/>
      <c r="BN8128" s="41"/>
      <c r="BO8128" s="41"/>
      <c r="BP8128" s="108"/>
      <c r="CG8128" s="102"/>
      <c r="CI8128" s="45"/>
    </row>
    <row r="8129" spans="37:87" ht="13" customHeight="1">
      <c r="AK8129" s="114"/>
      <c r="AL8129" s="41"/>
      <c r="AM8129" s="41"/>
      <c r="AN8129" s="41"/>
      <c r="AO8129" s="41"/>
      <c r="AP8129" s="41"/>
      <c r="AQ8129" s="41"/>
      <c r="AR8129" s="41"/>
      <c r="AS8129" s="41"/>
      <c r="AT8129" s="41"/>
      <c r="AU8129" s="41"/>
      <c r="AV8129" s="41"/>
      <c r="AW8129" s="41"/>
      <c r="AX8129" s="41"/>
      <c r="AY8129" s="41"/>
      <c r="AZ8129" s="41"/>
      <c r="BA8129" s="41"/>
      <c r="BB8129" s="41"/>
      <c r="BC8129" s="41"/>
      <c r="BD8129" s="41"/>
      <c r="BE8129" s="41"/>
      <c r="BF8129" s="41"/>
      <c r="BG8129" s="41"/>
      <c r="BH8129" s="41"/>
      <c r="BI8129" s="41"/>
      <c r="BJ8129" s="41"/>
      <c r="BK8129" s="41"/>
      <c r="BL8129" s="41"/>
      <c r="BM8129" s="41"/>
      <c r="BN8129" s="41"/>
      <c r="BO8129" s="41"/>
      <c r="BP8129" s="108"/>
      <c r="CG8129" s="102"/>
      <c r="CI8129" s="45"/>
    </row>
    <row r="8130" spans="37:87" ht="13" customHeight="1">
      <c r="AK8130" s="114"/>
      <c r="AL8130" s="41"/>
      <c r="AM8130" s="41"/>
      <c r="AN8130" s="41"/>
      <c r="AO8130" s="41"/>
      <c r="AP8130" s="41"/>
      <c r="AQ8130" s="41"/>
      <c r="AR8130" s="41"/>
      <c r="AS8130" s="41"/>
      <c r="AT8130" s="41"/>
      <c r="AU8130" s="41"/>
      <c r="AV8130" s="41"/>
      <c r="AW8130" s="41"/>
      <c r="AX8130" s="41"/>
      <c r="AY8130" s="41"/>
      <c r="AZ8130" s="41"/>
      <c r="BA8130" s="41"/>
      <c r="BB8130" s="41"/>
      <c r="BC8130" s="41"/>
      <c r="BD8130" s="41"/>
      <c r="BE8130" s="41"/>
      <c r="BF8130" s="41"/>
      <c r="BG8130" s="41"/>
      <c r="BH8130" s="41"/>
      <c r="BI8130" s="41"/>
      <c r="BJ8130" s="41"/>
      <c r="BK8130" s="41"/>
      <c r="BL8130" s="41"/>
      <c r="BM8130" s="41"/>
      <c r="BN8130" s="41"/>
      <c r="BO8130" s="41"/>
      <c r="BP8130" s="108"/>
      <c r="CG8130" s="102"/>
      <c r="CI8130" s="45"/>
    </row>
    <row r="8131" spans="37:87" ht="13" customHeight="1">
      <c r="AK8131" s="114"/>
      <c r="AL8131" s="41"/>
      <c r="AM8131" s="41"/>
      <c r="AN8131" s="41"/>
      <c r="AO8131" s="41"/>
      <c r="AP8131" s="41"/>
      <c r="AQ8131" s="41"/>
      <c r="AR8131" s="41"/>
      <c r="AS8131" s="41"/>
      <c r="AT8131" s="41"/>
      <c r="AU8131" s="41"/>
      <c r="AV8131" s="41"/>
      <c r="AW8131" s="41"/>
      <c r="AX8131" s="41"/>
      <c r="AY8131" s="41"/>
      <c r="AZ8131" s="41"/>
      <c r="BA8131" s="41"/>
      <c r="BB8131" s="41"/>
      <c r="BC8131" s="41"/>
      <c r="BD8131" s="41"/>
      <c r="BE8131" s="41"/>
      <c r="BF8131" s="41"/>
      <c r="BG8131" s="41"/>
      <c r="BH8131" s="41"/>
      <c r="BI8131" s="41"/>
      <c r="BJ8131" s="41"/>
      <c r="BK8131" s="41"/>
      <c r="BL8131" s="41"/>
      <c r="BM8131" s="41"/>
      <c r="BN8131" s="41"/>
      <c r="BO8131" s="41"/>
      <c r="BP8131" s="108"/>
      <c r="CG8131" s="102"/>
      <c r="CI8131" s="45"/>
    </row>
    <row r="8132" spans="37:87" ht="13" customHeight="1">
      <c r="AK8132" s="114"/>
      <c r="AL8132" s="41"/>
      <c r="AM8132" s="41"/>
      <c r="AN8132" s="41"/>
      <c r="AO8132" s="41"/>
      <c r="AP8132" s="41"/>
      <c r="AQ8132" s="41"/>
      <c r="AR8132" s="41"/>
      <c r="AS8132" s="41"/>
      <c r="AT8132" s="41"/>
      <c r="AU8132" s="41"/>
      <c r="AV8132" s="41"/>
      <c r="AW8132" s="41"/>
      <c r="AX8132" s="41"/>
      <c r="AY8132" s="41"/>
      <c r="AZ8132" s="41"/>
      <c r="BA8132" s="41"/>
      <c r="BB8132" s="41"/>
      <c r="BC8132" s="41"/>
      <c r="BD8132" s="41"/>
      <c r="BE8132" s="41"/>
      <c r="BF8132" s="41"/>
      <c r="BG8132" s="41"/>
      <c r="BH8132" s="41"/>
      <c r="BI8132" s="41"/>
      <c r="BJ8132" s="41"/>
      <c r="BK8132" s="41"/>
      <c r="BL8132" s="41"/>
      <c r="BM8132" s="41"/>
      <c r="BN8132" s="41"/>
      <c r="BO8132" s="41"/>
      <c r="BP8132" s="108"/>
      <c r="CG8132" s="102"/>
      <c r="CI8132" s="45"/>
    </row>
    <row r="8133" spans="37:87" ht="13" customHeight="1">
      <c r="AK8133" s="114"/>
      <c r="AL8133" s="41"/>
      <c r="AM8133" s="41"/>
      <c r="AN8133" s="41"/>
      <c r="AO8133" s="41"/>
      <c r="AP8133" s="41"/>
      <c r="AQ8133" s="41"/>
      <c r="AR8133" s="41"/>
      <c r="AS8133" s="41"/>
      <c r="AT8133" s="41"/>
      <c r="AU8133" s="41"/>
      <c r="AV8133" s="41"/>
      <c r="AW8133" s="41"/>
      <c r="AX8133" s="41"/>
      <c r="AY8133" s="41"/>
      <c r="AZ8133" s="41"/>
      <c r="BA8133" s="41"/>
      <c r="BB8133" s="41"/>
      <c r="BC8133" s="41"/>
      <c r="BD8133" s="41"/>
      <c r="BE8133" s="41"/>
      <c r="BF8133" s="41"/>
      <c r="BG8133" s="41"/>
      <c r="BH8133" s="41"/>
      <c r="BI8133" s="41"/>
      <c r="BJ8133" s="41"/>
      <c r="BK8133" s="41"/>
      <c r="BL8133" s="41"/>
      <c r="BM8133" s="41"/>
      <c r="BN8133" s="41"/>
      <c r="BO8133" s="41"/>
      <c r="BP8133" s="108"/>
      <c r="CG8133" s="102"/>
      <c r="CI8133" s="45"/>
    </row>
    <row r="8134" spans="37:87" ht="13" customHeight="1">
      <c r="AK8134" s="114"/>
      <c r="AL8134" s="41"/>
      <c r="AM8134" s="41"/>
      <c r="AN8134" s="41"/>
      <c r="AO8134" s="41"/>
      <c r="AP8134" s="41"/>
      <c r="AQ8134" s="41"/>
      <c r="AR8134" s="41"/>
      <c r="AS8134" s="41"/>
      <c r="AT8134" s="41"/>
      <c r="AU8134" s="41"/>
      <c r="AV8134" s="41"/>
      <c r="AW8134" s="41"/>
      <c r="AX8134" s="41"/>
      <c r="AY8134" s="41"/>
      <c r="AZ8134" s="41"/>
      <c r="BA8134" s="41"/>
      <c r="BB8134" s="41"/>
      <c r="BC8134" s="41"/>
      <c r="BD8134" s="41"/>
      <c r="BE8134" s="41"/>
      <c r="BF8134" s="41"/>
      <c r="BG8134" s="41"/>
      <c r="BH8134" s="41"/>
      <c r="BI8134" s="41"/>
      <c r="BJ8134" s="41"/>
      <c r="BK8134" s="41"/>
      <c r="BL8134" s="41"/>
      <c r="BM8134" s="41"/>
      <c r="BN8134" s="41"/>
      <c r="BO8134" s="41"/>
      <c r="BP8134" s="108"/>
      <c r="CG8134" s="102"/>
      <c r="CI8134" s="45"/>
    </row>
    <row r="8135" spans="37:87" ht="13" customHeight="1">
      <c r="AK8135" s="114"/>
      <c r="AL8135" s="41"/>
      <c r="AM8135" s="41"/>
      <c r="AN8135" s="41"/>
      <c r="AO8135" s="41"/>
      <c r="AP8135" s="41"/>
      <c r="AQ8135" s="41"/>
      <c r="AR8135" s="41"/>
      <c r="AS8135" s="41"/>
      <c r="AT8135" s="41"/>
      <c r="AU8135" s="41"/>
      <c r="AV8135" s="41"/>
      <c r="AW8135" s="41"/>
      <c r="AX8135" s="41"/>
      <c r="AY8135" s="41"/>
      <c r="AZ8135" s="41"/>
      <c r="BA8135" s="41"/>
      <c r="BB8135" s="41"/>
      <c r="BC8135" s="41"/>
      <c r="BD8135" s="41"/>
      <c r="BE8135" s="41"/>
      <c r="BF8135" s="41"/>
      <c r="BG8135" s="41"/>
      <c r="BH8135" s="41"/>
      <c r="BI8135" s="41"/>
      <c r="BJ8135" s="41"/>
      <c r="BK8135" s="41"/>
      <c r="BL8135" s="41"/>
      <c r="BM8135" s="41"/>
      <c r="BN8135" s="41"/>
      <c r="BO8135" s="41"/>
      <c r="BP8135" s="108"/>
      <c r="CG8135" s="102"/>
      <c r="CI8135" s="45"/>
    </row>
    <row r="8136" spans="37:87" ht="13" customHeight="1">
      <c r="AK8136" s="114"/>
      <c r="AL8136" s="41"/>
      <c r="AM8136" s="41"/>
      <c r="AN8136" s="41"/>
      <c r="AO8136" s="41"/>
      <c r="AP8136" s="41"/>
      <c r="AQ8136" s="41"/>
      <c r="AR8136" s="41"/>
      <c r="AS8136" s="41"/>
      <c r="AT8136" s="41"/>
      <c r="AU8136" s="41"/>
      <c r="AV8136" s="41"/>
      <c r="AW8136" s="41"/>
      <c r="AX8136" s="41"/>
      <c r="AY8136" s="41"/>
      <c r="AZ8136" s="41"/>
      <c r="BA8136" s="41"/>
      <c r="BB8136" s="41"/>
      <c r="BC8136" s="41"/>
      <c r="BD8136" s="41"/>
      <c r="BE8136" s="41"/>
      <c r="BF8136" s="41"/>
      <c r="BG8136" s="41"/>
      <c r="BH8136" s="41"/>
      <c r="BI8136" s="41"/>
      <c r="BJ8136" s="41"/>
      <c r="BK8136" s="41"/>
      <c r="BL8136" s="41"/>
      <c r="BM8136" s="41"/>
      <c r="BN8136" s="41"/>
      <c r="BO8136" s="41"/>
      <c r="BP8136" s="108"/>
      <c r="CG8136" s="102"/>
      <c r="CI8136" s="45"/>
    </row>
    <row r="8137" spans="37:87" ht="13" customHeight="1">
      <c r="AK8137" s="114"/>
      <c r="AL8137" s="41"/>
      <c r="AM8137" s="41"/>
      <c r="AN8137" s="41"/>
      <c r="AO8137" s="41"/>
      <c r="AP8137" s="41"/>
      <c r="AQ8137" s="41"/>
      <c r="AR8137" s="41"/>
      <c r="AS8137" s="41"/>
      <c r="AT8137" s="41"/>
      <c r="AU8137" s="41"/>
      <c r="AV8137" s="41"/>
      <c r="AW8137" s="41"/>
      <c r="AX8137" s="41"/>
      <c r="AY8137" s="41"/>
      <c r="AZ8137" s="41"/>
      <c r="BA8137" s="41"/>
      <c r="BB8137" s="41"/>
      <c r="BC8137" s="41"/>
      <c r="BD8137" s="41"/>
      <c r="BE8137" s="41"/>
      <c r="BF8137" s="41"/>
      <c r="BG8137" s="41"/>
      <c r="BH8137" s="41"/>
      <c r="BI8137" s="41"/>
      <c r="BJ8137" s="41"/>
      <c r="BK8137" s="41"/>
      <c r="BL8137" s="41"/>
      <c r="BM8137" s="41"/>
      <c r="BN8137" s="41"/>
      <c r="BO8137" s="41"/>
      <c r="BP8137" s="108"/>
      <c r="CG8137" s="102"/>
      <c r="CI8137" s="45"/>
    </row>
    <row r="8138" spans="37:87" ht="13" customHeight="1">
      <c r="AK8138" s="114"/>
      <c r="AL8138" s="41"/>
      <c r="AM8138" s="41"/>
      <c r="AN8138" s="41"/>
      <c r="AO8138" s="41"/>
      <c r="AP8138" s="41"/>
      <c r="AQ8138" s="41"/>
      <c r="AR8138" s="41"/>
      <c r="AS8138" s="41"/>
      <c r="AT8138" s="41"/>
      <c r="AU8138" s="41"/>
      <c r="AV8138" s="41"/>
      <c r="AW8138" s="41"/>
      <c r="AX8138" s="41"/>
      <c r="AY8138" s="41"/>
      <c r="AZ8138" s="41"/>
      <c r="BA8138" s="41"/>
      <c r="BB8138" s="41"/>
      <c r="BC8138" s="41"/>
      <c r="BD8138" s="41"/>
      <c r="BE8138" s="41"/>
      <c r="BF8138" s="41"/>
      <c r="BG8138" s="41"/>
      <c r="BH8138" s="41"/>
      <c r="BI8138" s="41"/>
      <c r="BJ8138" s="41"/>
      <c r="BK8138" s="41"/>
      <c r="BL8138" s="41"/>
      <c r="BM8138" s="41"/>
      <c r="BN8138" s="41"/>
      <c r="BO8138" s="41"/>
      <c r="BP8138" s="108"/>
      <c r="CG8138" s="102"/>
      <c r="CI8138" s="45"/>
    </row>
    <row r="8139" spans="37:87" ht="13" customHeight="1">
      <c r="AK8139" s="114"/>
      <c r="AL8139" s="41"/>
      <c r="AM8139" s="41"/>
      <c r="AN8139" s="41"/>
      <c r="AO8139" s="41"/>
      <c r="AP8139" s="41"/>
      <c r="AQ8139" s="41"/>
      <c r="AR8139" s="41"/>
      <c r="AS8139" s="41"/>
      <c r="AT8139" s="41"/>
      <c r="AU8139" s="41"/>
      <c r="AV8139" s="41"/>
      <c r="AW8139" s="41"/>
      <c r="AX8139" s="41"/>
      <c r="AY8139" s="41"/>
      <c r="AZ8139" s="41"/>
      <c r="BA8139" s="41"/>
      <c r="BB8139" s="41"/>
      <c r="BC8139" s="41"/>
      <c r="BD8139" s="41"/>
      <c r="BE8139" s="41"/>
      <c r="BF8139" s="41"/>
      <c r="BG8139" s="41"/>
      <c r="BH8139" s="41"/>
      <c r="BI8139" s="41"/>
      <c r="BJ8139" s="41"/>
      <c r="BK8139" s="41"/>
      <c r="BL8139" s="41"/>
      <c r="BM8139" s="41"/>
      <c r="BN8139" s="41"/>
      <c r="BO8139" s="41"/>
      <c r="BP8139" s="108"/>
      <c r="CG8139" s="102"/>
      <c r="CI8139" s="45"/>
    </row>
    <row r="8140" spans="37:87" ht="13" customHeight="1">
      <c r="AK8140" s="114"/>
      <c r="AL8140" s="41"/>
      <c r="AM8140" s="41"/>
      <c r="AN8140" s="41"/>
      <c r="AO8140" s="41"/>
      <c r="AP8140" s="41"/>
      <c r="AQ8140" s="41"/>
      <c r="AR8140" s="41"/>
      <c r="AS8140" s="41"/>
      <c r="AT8140" s="41"/>
      <c r="AU8140" s="41"/>
      <c r="AV8140" s="41"/>
      <c r="AW8140" s="41"/>
      <c r="AX8140" s="41"/>
      <c r="AY8140" s="41"/>
      <c r="AZ8140" s="41"/>
      <c r="BA8140" s="41"/>
      <c r="BB8140" s="41"/>
      <c r="BC8140" s="41"/>
      <c r="BD8140" s="41"/>
      <c r="BE8140" s="41"/>
      <c r="BF8140" s="41"/>
      <c r="BG8140" s="41"/>
      <c r="BH8140" s="41"/>
      <c r="BI8140" s="41"/>
      <c r="BJ8140" s="41"/>
      <c r="BK8140" s="41"/>
      <c r="BL8140" s="41"/>
      <c r="BM8140" s="41"/>
      <c r="BN8140" s="41"/>
      <c r="BO8140" s="41"/>
      <c r="BP8140" s="108"/>
      <c r="CG8140" s="102"/>
      <c r="CI8140" s="45"/>
    </row>
    <row r="8141" spans="37:87" ht="13" customHeight="1">
      <c r="AK8141" s="114"/>
      <c r="AL8141" s="41"/>
      <c r="AM8141" s="41"/>
      <c r="AN8141" s="41"/>
      <c r="AO8141" s="41"/>
      <c r="AP8141" s="41"/>
      <c r="AQ8141" s="41"/>
      <c r="AR8141" s="41"/>
      <c r="AS8141" s="41"/>
      <c r="AT8141" s="41"/>
      <c r="AU8141" s="41"/>
      <c r="AV8141" s="41"/>
      <c r="AW8141" s="41"/>
      <c r="AX8141" s="41"/>
      <c r="AY8141" s="41"/>
      <c r="AZ8141" s="41"/>
      <c r="BA8141" s="41"/>
      <c r="BB8141" s="41"/>
      <c r="BC8141" s="41"/>
      <c r="BD8141" s="41"/>
      <c r="BE8141" s="41"/>
      <c r="BF8141" s="41"/>
      <c r="BG8141" s="41"/>
      <c r="BH8141" s="41"/>
      <c r="BI8141" s="41"/>
      <c r="BJ8141" s="41"/>
      <c r="BK8141" s="41"/>
      <c r="BL8141" s="41"/>
      <c r="BM8141" s="41"/>
      <c r="BN8141" s="41"/>
      <c r="BO8141" s="41"/>
      <c r="BP8141" s="108"/>
      <c r="CG8141" s="102"/>
      <c r="CI8141" s="45"/>
    </row>
    <row r="8142" spans="37:87" ht="13" customHeight="1">
      <c r="AK8142" s="114"/>
      <c r="AL8142" s="41"/>
      <c r="AM8142" s="41"/>
      <c r="AN8142" s="41"/>
      <c r="AO8142" s="41"/>
      <c r="AP8142" s="41"/>
      <c r="AQ8142" s="41"/>
      <c r="AR8142" s="41"/>
      <c r="AS8142" s="41"/>
      <c r="AT8142" s="41"/>
      <c r="AU8142" s="41"/>
      <c r="AV8142" s="41"/>
      <c r="AW8142" s="41"/>
      <c r="AX8142" s="41"/>
      <c r="AY8142" s="41"/>
      <c r="AZ8142" s="41"/>
      <c r="BA8142" s="41"/>
      <c r="BB8142" s="41"/>
      <c r="BC8142" s="41"/>
      <c r="BD8142" s="41"/>
      <c r="BE8142" s="41"/>
      <c r="BF8142" s="41"/>
      <c r="BG8142" s="41"/>
      <c r="BH8142" s="41"/>
      <c r="BI8142" s="41"/>
      <c r="BJ8142" s="41"/>
      <c r="BK8142" s="41"/>
      <c r="BL8142" s="41"/>
      <c r="BM8142" s="41"/>
      <c r="BN8142" s="41"/>
      <c r="BO8142" s="41"/>
      <c r="BP8142" s="108"/>
      <c r="CG8142" s="102"/>
      <c r="CI8142" s="45"/>
    </row>
    <row r="8143" spans="37:87" ht="13" customHeight="1">
      <c r="AK8143" s="114"/>
      <c r="AL8143" s="41"/>
      <c r="AM8143" s="41"/>
      <c r="AN8143" s="41"/>
      <c r="AO8143" s="41"/>
      <c r="AP8143" s="41"/>
      <c r="AQ8143" s="41"/>
      <c r="AR8143" s="41"/>
      <c r="AS8143" s="41"/>
      <c r="AT8143" s="41"/>
      <c r="AU8143" s="41"/>
      <c r="AV8143" s="41"/>
      <c r="AW8143" s="41"/>
      <c r="AX8143" s="41"/>
      <c r="AY8143" s="41"/>
      <c r="AZ8143" s="41"/>
      <c r="BA8143" s="41"/>
      <c r="BB8143" s="41"/>
      <c r="BC8143" s="41"/>
      <c r="BD8143" s="41"/>
      <c r="BE8143" s="41"/>
      <c r="BF8143" s="41"/>
      <c r="BG8143" s="41"/>
      <c r="BH8143" s="41"/>
      <c r="BI8143" s="41"/>
      <c r="BJ8143" s="41"/>
      <c r="BK8143" s="41"/>
      <c r="BL8143" s="41"/>
      <c r="BM8143" s="41"/>
      <c r="BN8143" s="41"/>
      <c r="BO8143" s="41"/>
      <c r="BP8143" s="108"/>
      <c r="CG8143" s="102"/>
      <c r="CI8143" s="45"/>
    </row>
    <row r="8144" spans="37:87" ht="13" customHeight="1">
      <c r="AK8144" s="114"/>
      <c r="AL8144" s="41"/>
      <c r="AM8144" s="41"/>
      <c r="AN8144" s="41"/>
      <c r="AO8144" s="41"/>
      <c r="AP8144" s="41"/>
      <c r="AQ8144" s="41"/>
      <c r="AR8144" s="41"/>
      <c r="AS8144" s="41"/>
      <c r="AT8144" s="41"/>
      <c r="AU8144" s="41"/>
      <c r="AV8144" s="41"/>
      <c r="AW8144" s="41"/>
      <c r="AX8144" s="41"/>
      <c r="AY8144" s="41"/>
      <c r="AZ8144" s="41"/>
      <c r="BA8144" s="41"/>
      <c r="BB8144" s="41"/>
      <c r="BC8144" s="41"/>
      <c r="BD8144" s="41"/>
      <c r="BE8144" s="41"/>
      <c r="BF8144" s="41"/>
      <c r="BG8144" s="41"/>
      <c r="BH8144" s="41"/>
      <c r="BI8144" s="41"/>
      <c r="BJ8144" s="41"/>
      <c r="BK8144" s="41"/>
      <c r="BL8144" s="41"/>
      <c r="BM8144" s="41"/>
      <c r="BN8144" s="41"/>
      <c r="BO8144" s="41"/>
      <c r="BP8144" s="108"/>
      <c r="CG8144" s="102"/>
      <c r="CI8144" s="45"/>
    </row>
    <row r="8145" spans="37:87" ht="13" customHeight="1">
      <c r="AK8145" s="114"/>
      <c r="AL8145" s="41"/>
      <c r="AM8145" s="41"/>
      <c r="AN8145" s="41"/>
      <c r="AO8145" s="41"/>
      <c r="AP8145" s="41"/>
      <c r="AQ8145" s="41"/>
      <c r="AR8145" s="41"/>
      <c r="AS8145" s="41"/>
      <c r="AT8145" s="41"/>
      <c r="AU8145" s="41"/>
      <c r="AV8145" s="41"/>
      <c r="AW8145" s="41"/>
      <c r="AX8145" s="41"/>
      <c r="AY8145" s="41"/>
      <c r="AZ8145" s="41"/>
      <c r="BA8145" s="41"/>
      <c r="BB8145" s="41"/>
      <c r="BC8145" s="41"/>
      <c r="BD8145" s="41"/>
      <c r="BE8145" s="41"/>
      <c r="BF8145" s="41"/>
      <c r="BG8145" s="41"/>
      <c r="BH8145" s="41"/>
      <c r="BI8145" s="41"/>
      <c r="BJ8145" s="41"/>
      <c r="BK8145" s="41"/>
      <c r="BL8145" s="41"/>
      <c r="BM8145" s="41"/>
      <c r="BN8145" s="41"/>
      <c r="BO8145" s="41"/>
      <c r="BP8145" s="108"/>
      <c r="CG8145" s="102"/>
      <c r="CI8145" s="45"/>
    </row>
    <row r="8146" spans="37:87" ht="13" customHeight="1">
      <c r="AK8146" s="114"/>
      <c r="AL8146" s="41"/>
      <c r="AM8146" s="41"/>
      <c r="AN8146" s="41"/>
      <c r="AO8146" s="41"/>
      <c r="AP8146" s="41"/>
      <c r="AQ8146" s="41"/>
      <c r="AR8146" s="41"/>
      <c r="AS8146" s="41"/>
      <c r="AT8146" s="41"/>
      <c r="AU8146" s="41"/>
      <c r="AV8146" s="41"/>
      <c r="AW8146" s="41"/>
      <c r="AX8146" s="41"/>
      <c r="AY8146" s="41"/>
      <c r="AZ8146" s="41"/>
      <c r="BA8146" s="41"/>
      <c r="BB8146" s="41"/>
      <c r="BC8146" s="41"/>
      <c r="BD8146" s="41"/>
      <c r="BE8146" s="41"/>
      <c r="BF8146" s="41"/>
      <c r="BG8146" s="41"/>
      <c r="BH8146" s="41"/>
      <c r="BI8146" s="41"/>
      <c r="BJ8146" s="41"/>
      <c r="BK8146" s="41"/>
      <c r="BL8146" s="41"/>
      <c r="BM8146" s="41"/>
      <c r="BN8146" s="41"/>
      <c r="BO8146" s="41"/>
      <c r="BP8146" s="108"/>
      <c r="CG8146" s="102"/>
      <c r="CI8146" s="45"/>
    </row>
    <row r="8147" spans="37:87" ht="13" customHeight="1">
      <c r="AK8147" s="114"/>
      <c r="AL8147" s="41"/>
      <c r="AM8147" s="41"/>
      <c r="AN8147" s="41"/>
      <c r="AO8147" s="41"/>
      <c r="AP8147" s="41"/>
      <c r="AQ8147" s="41"/>
      <c r="AR8147" s="41"/>
      <c r="AS8147" s="41"/>
      <c r="AT8147" s="41"/>
      <c r="AU8147" s="41"/>
      <c r="AV8147" s="41"/>
      <c r="AW8147" s="41"/>
      <c r="AX8147" s="41"/>
      <c r="AY8147" s="41"/>
      <c r="AZ8147" s="41"/>
      <c r="BA8147" s="41"/>
      <c r="BB8147" s="41"/>
      <c r="BC8147" s="41"/>
      <c r="BD8147" s="41"/>
      <c r="BE8147" s="41"/>
      <c r="BF8147" s="41"/>
      <c r="BG8147" s="41"/>
      <c r="BH8147" s="41"/>
      <c r="BI8147" s="41"/>
      <c r="BJ8147" s="41"/>
      <c r="BK8147" s="41"/>
      <c r="BL8147" s="41"/>
      <c r="BM8147" s="41"/>
      <c r="BN8147" s="41"/>
      <c r="BO8147" s="41"/>
      <c r="BP8147" s="108"/>
      <c r="CG8147" s="102"/>
      <c r="CI8147" s="45"/>
    </row>
    <row r="8148" spans="37:87" ht="13" customHeight="1">
      <c r="AK8148" s="114"/>
      <c r="AL8148" s="41"/>
      <c r="AM8148" s="41"/>
      <c r="AN8148" s="41"/>
      <c r="AO8148" s="41"/>
      <c r="AP8148" s="41"/>
      <c r="AQ8148" s="41"/>
      <c r="AR8148" s="41"/>
      <c r="AS8148" s="41"/>
      <c r="AT8148" s="41"/>
      <c r="AU8148" s="41"/>
      <c r="AV8148" s="41"/>
      <c r="AW8148" s="41"/>
      <c r="AX8148" s="41"/>
      <c r="AY8148" s="41"/>
      <c r="AZ8148" s="41"/>
      <c r="BA8148" s="41"/>
      <c r="BB8148" s="41"/>
      <c r="BC8148" s="41"/>
      <c r="BD8148" s="41"/>
      <c r="BE8148" s="41"/>
      <c r="BF8148" s="41"/>
      <c r="BG8148" s="41"/>
      <c r="BH8148" s="41"/>
      <c r="BI8148" s="41"/>
      <c r="BJ8148" s="41"/>
      <c r="BK8148" s="41"/>
      <c r="BL8148" s="41"/>
      <c r="BM8148" s="41"/>
      <c r="BN8148" s="41"/>
      <c r="BO8148" s="41"/>
      <c r="BP8148" s="108"/>
      <c r="CG8148" s="102"/>
      <c r="CI8148" s="45"/>
    </row>
    <row r="8149" spans="37:87" ht="13" customHeight="1">
      <c r="AK8149" s="114"/>
      <c r="AL8149" s="41"/>
      <c r="AM8149" s="41"/>
      <c r="AN8149" s="41"/>
      <c r="AO8149" s="41"/>
      <c r="AP8149" s="41"/>
      <c r="AQ8149" s="41"/>
      <c r="AR8149" s="41"/>
      <c r="AS8149" s="41"/>
      <c r="AT8149" s="41"/>
      <c r="AU8149" s="41"/>
      <c r="AV8149" s="41"/>
      <c r="AW8149" s="41"/>
      <c r="AX8149" s="41"/>
      <c r="AY8149" s="41"/>
      <c r="AZ8149" s="41"/>
      <c r="BA8149" s="41"/>
      <c r="BB8149" s="41"/>
      <c r="BC8149" s="41"/>
      <c r="BD8149" s="41"/>
      <c r="BE8149" s="41"/>
      <c r="BF8149" s="41"/>
      <c r="BG8149" s="41"/>
      <c r="BH8149" s="41"/>
      <c r="BI8149" s="41"/>
      <c r="BJ8149" s="41"/>
      <c r="BK8149" s="41"/>
      <c r="BL8149" s="41"/>
      <c r="BM8149" s="41"/>
      <c r="BN8149" s="41"/>
      <c r="BO8149" s="41"/>
      <c r="BP8149" s="108"/>
      <c r="CG8149" s="102"/>
      <c r="CI8149" s="45"/>
    </row>
    <row r="8150" spans="37:87" ht="13" customHeight="1">
      <c r="AK8150" s="114"/>
      <c r="AL8150" s="41"/>
      <c r="AM8150" s="41"/>
      <c r="AN8150" s="41"/>
      <c r="AO8150" s="41"/>
      <c r="AP8150" s="41"/>
      <c r="AQ8150" s="41"/>
      <c r="AR8150" s="41"/>
      <c r="AS8150" s="41"/>
      <c r="AT8150" s="41"/>
      <c r="AU8150" s="41"/>
      <c r="AV8150" s="41"/>
      <c r="AW8150" s="41"/>
      <c r="AX8150" s="41"/>
      <c r="AY8150" s="41"/>
      <c r="AZ8150" s="41"/>
      <c r="BA8150" s="41"/>
      <c r="BB8150" s="41"/>
      <c r="BC8150" s="41"/>
      <c r="BD8150" s="41"/>
      <c r="BE8150" s="41"/>
      <c r="BF8150" s="41"/>
      <c r="BG8150" s="41"/>
      <c r="BH8150" s="41"/>
      <c r="BI8150" s="41"/>
      <c r="BJ8150" s="41"/>
      <c r="BK8150" s="41"/>
      <c r="BL8150" s="41"/>
      <c r="BM8150" s="41"/>
      <c r="BN8150" s="41"/>
      <c r="BO8150" s="41"/>
      <c r="BP8150" s="108"/>
      <c r="CG8150" s="102"/>
      <c r="CI8150" s="45"/>
    </row>
    <row r="8151" spans="37:87" ht="13" customHeight="1">
      <c r="AK8151" s="114"/>
      <c r="AL8151" s="41"/>
      <c r="AM8151" s="41"/>
      <c r="AN8151" s="41"/>
      <c r="AO8151" s="41"/>
      <c r="AP8151" s="41"/>
      <c r="AQ8151" s="41"/>
      <c r="AR8151" s="41"/>
      <c r="AS8151" s="41"/>
      <c r="AT8151" s="41"/>
      <c r="AU8151" s="41"/>
      <c r="AV8151" s="41"/>
      <c r="AW8151" s="41"/>
      <c r="AX8151" s="41"/>
      <c r="AY8151" s="41"/>
      <c r="AZ8151" s="41"/>
      <c r="BA8151" s="41"/>
      <c r="BB8151" s="41"/>
      <c r="BC8151" s="41"/>
      <c r="BD8151" s="41"/>
      <c r="BE8151" s="41"/>
      <c r="BF8151" s="41"/>
      <c r="BG8151" s="41"/>
      <c r="BH8151" s="41"/>
      <c r="BI8151" s="41"/>
      <c r="BJ8151" s="41"/>
      <c r="BK8151" s="41"/>
      <c r="BL8151" s="41"/>
      <c r="BM8151" s="41"/>
      <c r="BN8151" s="41"/>
      <c r="BO8151" s="41"/>
      <c r="BP8151" s="108"/>
      <c r="CG8151" s="102"/>
      <c r="CI8151" s="45"/>
    </row>
    <row r="8152" spans="37:87" ht="13" customHeight="1">
      <c r="AK8152" s="114"/>
      <c r="AL8152" s="41"/>
      <c r="AM8152" s="41"/>
      <c r="AN8152" s="41"/>
      <c r="AO8152" s="41"/>
      <c r="AP8152" s="41"/>
      <c r="AQ8152" s="41"/>
      <c r="AR8152" s="41"/>
      <c r="AS8152" s="41"/>
      <c r="AT8152" s="41"/>
      <c r="AU8152" s="41"/>
      <c r="AV8152" s="41"/>
      <c r="AW8152" s="41"/>
      <c r="AX8152" s="41"/>
      <c r="AY8152" s="41"/>
      <c r="AZ8152" s="41"/>
      <c r="BA8152" s="41"/>
      <c r="BB8152" s="41"/>
      <c r="BC8152" s="41"/>
      <c r="BD8152" s="41"/>
      <c r="BE8152" s="41"/>
      <c r="BF8152" s="41"/>
      <c r="BG8152" s="41"/>
      <c r="BH8152" s="41"/>
      <c r="BI8152" s="41"/>
      <c r="BJ8152" s="41"/>
      <c r="BK8152" s="41"/>
      <c r="BL8152" s="41"/>
      <c r="BM8152" s="41"/>
      <c r="BN8152" s="41"/>
      <c r="BO8152" s="41"/>
      <c r="BP8152" s="108"/>
      <c r="CG8152" s="102"/>
      <c r="CI8152" s="45"/>
    </row>
    <row r="8153" spans="37:87" ht="13" customHeight="1">
      <c r="AK8153" s="114"/>
      <c r="AL8153" s="41"/>
      <c r="AM8153" s="41"/>
      <c r="AN8153" s="41"/>
      <c r="AO8153" s="41"/>
      <c r="AP8153" s="41"/>
      <c r="AQ8153" s="41"/>
      <c r="AR8153" s="41"/>
      <c r="AS8153" s="41"/>
      <c r="AT8153" s="41"/>
      <c r="AU8153" s="41"/>
      <c r="AV8153" s="41"/>
      <c r="AW8153" s="41"/>
      <c r="AX8153" s="41"/>
      <c r="AY8153" s="41"/>
      <c r="AZ8153" s="41"/>
      <c r="BA8153" s="41"/>
      <c r="BB8153" s="41"/>
      <c r="BC8153" s="41"/>
      <c r="BD8153" s="41"/>
      <c r="BE8153" s="41"/>
      <c r="BF8153" s="41"/>
      <c r="BG8153" s="41"/>
      <c r="BH8153" s="41"/>
      <c r="BI8153" s="41"/>
      <c r="BJ8153" s="41"/>
      <c r="BK8153" s="41"/>
      <c r="BL8153" s="41"/>
      <c r="BM8153" s="41"/>
      <c r="BN8153" s="41"/>
      <c r="BO8153" s="41"/>
      <c r="BP8153" s="108"/>
      <c r="CG8153" s="102"/>
      <c r="CI8153" s="45"/>
    </row>
    <row r="8154" spans="37:87" ht="13" customHeight="1">
      <c r="AK8154" s="114"/>
      <c r="AL8154" s="41"/>
      <c r="AM8154" s="41"/>
      <c r="AN8154" s="41"/>
      <c r="AO8154" s="41"/>
      <c r="AP8154" s="41"/>
      <c r="AQ8154" s="41"/>
      <c r="AR8154" s="41"/>
      <c r="AS8154" s="41"/>
      <c r="AT8154" s="41"/>
      <c r="AU8154" s="41"/>
      <c r="AV8154" s="41"/>
      <c r="AW8154" s="41"/>
      <c r="AX8154" s="41"/>
      <c r="AY8154" s="41"/>
      <c r="AZ8154" s="41"/>
      <c r="BA8154" s="41"/>
      <c r="BB8154" s="41"/>
      <c r="BC8154" s="41"/>
      <c r="BD8154" s="41"/>
      <c r="BE8154" s="41"/>
      <c r="BF8154" s="41"/>
      <c r="BG8154" s="41"/>
      <c r="BH8154" s="41"/>
      <c r="BI8154" s="41"/>
      <c r="BJ8154" s="41"/>
      <c r="BK8154" s="41"/>
      <c r="BL8154" s="41"/>
      <c r="BM8154" s="41"/>
      <c r="BN8154" s="41"/>
      <c r="BO8154" s="41"/>
      <c r="BP8154" s="108"/>
      <c r="CG8154" s="102"/>
      <c r="CI8154" s="45"/>
    </row>
    <row r="8155" spans="37:87" ht="13" customHeight="1">
      <c r="AK8155" s="114"/>
      <c r="AL8155" s="41"/>
      <c r="AM8155" s="41"/>
      <c r="AN8155" s="41"/>
      <c r="AO8155" s="41"/>
      <c r="AP8155" s="41"/>
      <c r="AQ8155" s="41"/>
      <c r="AR8155" s="41"/>
      <c r="AS8155" s="41"/>
      <c r="AT8155" s="41"/>
      <c r="AU8155" s="41"/>
      <c r="AV8155" s="41"/>
      <c r="AW8155" s="41"/>
      <c r="AX8155" s="41"/>
      <c r="AY8155" s="41"/>
      <c r="AZ8155" s="41"/>
      <c r="BA8155" s="41"/>
      <c r="BB8155" s="41"/>
      <c r="BC8155" s="41"/>
      <c r="BD8155" s="41"/>
      <c r="BE8155" s="41"/>
      <c r="BF8155" s="41"/>
      <c r="BG8155" s="41"/>
      <c r="BH8155" s="41"/>
      <c r="BI8155" s="41"/>
      <c r="BJ8155" s="41"/>
      <c r="BK8155" s="41"/>
      <c r="BL8155" s="41"/>
      <c r="BM8155" s="41"/>
      <c r="BN8155" s="41"/>
      <c r="BO8155" s="41"/>
      <c r="BP8155" s="108"/>
      <c r="CG8155" s="102"/>
      <c r="CI8155" s="45"/>
    </row>
    <row r="8156" spans="37:87" ht="13" customHeight="1">
      <c r="AK8156" s="114"/>
      <c r="AL8156" s="41"/>
      <c r="AM8156" s="41"/>
      <c r="AN8156" s="41"/>
      <c r="AO8156" s="41"/>
      <c r="AP8156" s="41"/>
      <c r="AQ8156" s="41"/>
      <c r="AR8156" s="41"/>
      <c r="AS8156" s="41"/>
      <c r="AT8156" s="41"/>
      <c r="AU8156" s="41"/>
      <c r="AV8156" s="41"/>
      <c r="AW8156" s="41"/>
      <c r="AX8156" s="41"/>
      <c r="AY8156" s="41"/>
      <c r="AZ8156" s="41"/>
      <c r="BA8156" s="41"/>
      <c r="BB8156" s="41"/>
      <c r="BC8156" s="41"/>
      <c r="BD8156" s="41"/>
      <c r="BE8156" s="41"/>
      <c r="BF8156" s="41"/>
      <c r="BG8156" s="41"/>
      <c r="BH8156" s="41"/>
      <c r="BI8156" s="41"/>
      <c r="BJ8156" s="41"/>
      <c r="BK8156" s="41"/>
      <c r="BL8156" s="41"/>
      <c r="BM8156" s="41"/>
      <c r="BN8156" s="41"/>
      <c r="BO8156" s="41"/>
      <c r="BP8156" s="108"/>
      <c r="CG8156" s="102"/>
      <c r="CI8156" s="45"/>
    </row>
    <row r="8157" spans="37:87" ht="13" customHeight="1">
      <c r="AK8157" s="114"/>
      <c r="AL8157" s="41"/>
      <c r="AM8157" s="41"/>
      <c r="AN8157" s="41"/>
      <c r="AO8157" s="41"/>
      <c r="AP8157" s="41"/>
      <c r="AQ8157" s="41"/>
      <c r="AR8157" s="41"/>
      <c r="AS8157" s="41"/>
      <c r="AT8157" s="41"/>
      <c r="AU8157" s="41"/>
      <c r="AV8157" s="41"/>
      <c r="AW8157" s="41"/>
      <c r="AX8157" s="41"/>
      <c r="AY8157" s="41"/>
      <c r="AZ8157" s="41"/>
      <c r="BA8157" s="41"/>
      <c r="BB8157" s="41"/>
      <c r="BC8157" s="41"/>
      <c r="BD8157" s="41"/>
      <c r="BE8157" s="41"/>
      <c r="BF8157" s="41"/>
      <c r="BG8157" s="41"/>
      <c r="BH8157" s="41"/>
      <c r="BI8157" s="41"/>
      <c r="BJ8157" s="41"/>
      <c r="BK8157" s="41"/>
      <c r="BL8157" s="41"/>
      <c r="BM8157" s="41"/>
      <c r="BN8157" s="41"/>
      <c r="BO8157" s="41"/>
      <c r="BP8157" s="108"/>
      <c r="CG8157" s="102"/>
      <c r="CI8157" s="45"/>
    </row>
    <row r="8158" spans="37:87" ht="13" customHeight="1">
      <c r="AK8158" s="114"/>
      <c r="AL8158" s="41"/>
      <c r="AM8158" s="41"/>
      <c r="AN8158" s="41"/>
      <c r="AO8158" s="41"/>
      <c r="AP8158" s="41"/>
      <c r="AQ8158" s="41"/>
      <c r="AR8158" s="41"/>
      <c r="AS8158" s="41"/>
      <c r="AT8158" s="41"/>
      <c r="AU8158" s="41"/>
      <c r="AV8158" s="41"/>
      <c r="AW8158" s="41"/>
      <c r="AX8158" s="41"/>
      <c r="AY8158" s="41"/>
      <c r="AZ8158" s="41"/>
      <c r="BA8158" s="41"/>
      <c r="BB8158" s="41"/>
      <c r="BC8158" s="41"/>
      <c r="BD8158" s="41"/>
      <c r="BE8158" s="41"/>
      <c r="BF8158" s="41"/>
      <c r="BG8158" s="41"/>
      <c r="BH8158" s="41"/>
      <c r="BI8158" s="41"/>
      <c r="BJ8158" s="41"/>
      <c r="BK8158" s="41"/>
      <c r="BL8158" s="41"/>
      <c r="BM8158" s="41"/>
      <c r="BN8158" s="41"/>
      <c r="BO8158" s="41"/>
      <c r="BP8158" s="108"/>
      <c r="CG8158" s="102"/>
      <c r="CI8158" s="45"/>
    </row>
    <row r="8159" spans="37:87" ht="13" customHeight="1">
      <c r="AK8159" s="114"/>
      <c r="AL8159" s="41"/>
      <c r="AM8159" s="41"/>
      <c r="AN8159" s="41"/>
      <c r="AO8159" s="41"/>
      <c r="AP8159" s="41"/>
      <c r="AQ8159" s="41"/>
      <c r="AR8159" s="41"/>
      <c r="AS8159" s="41"/>
      <c r="AT8159" s="41"/>
      <c r="AU8159" s="41"/>
      <c r="AV8159" s="41"/>
      <c r="AW8159" s="41"/>
      <c r="AX8159" s="41"/>
      <c r="AY8159" s="41"/>
      <c r="AZ8159" s="41"/>
      <c r="BA8159" s="41"/>
      <c r="BB8159" s="41"/>
      <c r="BC8159" s="41"/>
      <c r="BD8159" s="41"/>
      <c r="BE8159" s="41"/>
      <c r="BF8159" s="41"/>
      <c r="BG8159" s="41"/>
      <c r="BH8159" s="41"/>
      <c r="BI8159" s="41"/>
      <c r="BJ8159" s="41"/>
      <c r="BK8159" s="41"/>
      <c r="BL8159" s="41"/>
      <c r="BM8159" s="41"/>
      <c r="BN8159" s="41"/>
      <c r="BO8159" s="41"/>
      <c r="BP8159" s="108"/>
      <c r="CG8159" s="102"/>
      <c r="CI8159" s="45"/>
    </row>
    <row r="8160" spans="37:87" ht="13" customHeight="1">
      <c r="AK8160" s="114"/>
      <c r="AL8160" s="41"/>
      <c r="AM8160" s="41"/>
      <c r="AN8160" s="41"/>
      <c r="AO8160" s="41"/>
      <c r="AP8160" s="41"/>
      <c r="AQ8160" s="41"/>
      <c r="AR8160" s="41"/>
      <c r="AS8160" s="41"/>
      <c r="AT8160" s="41"/>
      <c r="AU8160" s="41"/>
      <c r="AV8160" s="41"/>
      <c r="AW8160" s="41"/>
      <c r="AX8160" s="41"/>
      <c r="AY8160" s="41"/>
      <c r="AZ8160" s="41"/>
      <c r="BA8160" s="41"/>
      <c r="BB8160" s="41"/>
      <c r="BC8160" s="41"/>
      <c r="BD8160" s="41"/>
      <c r="BE8160" s="41"/>
      <c r="BF8160" s="41"/>
      <c r="BG8160" s="41"/>
      <c r="BH8160" s="41"/>
      <c r="BI8160" s="41"/>
      <c r="BJ8160" s="41"/>
      <c r="BK8160" s="41"/>
      <c r="BL8160" s="41"/>
      <c r="BM8160" s="41"/>
      <c r="BN8160" s="41"/>
      <c r="BO8160" s="41"/>
      <c r="BP8160" s="108"/>
      <c r="CG8160" s="102"/>
      <c r="CI8160" s="45"/>
    </row>
    <row r="8161" spans="37:87" ht="13" customHeight="1">
      <c r="AK8161" s="114"/>
      <c r="AL8161" s="41"/>
      <c r="AM8161" s="41"/>
      <c r="AN8161" s="41"/>
      <c r="AO8161" s="41"/>
      <c r="AP8161" s="41"/>
      <c r="AQ8161" s="41"/>
      <c r="AR8161" s="41"/>
      <c r="AS8161" s="41"/>
      <c r="AT8161" s="41"/>
      <c r="AU8161" s="41"/>
      <c r="AV8161" s="41"/>
      <c r="AW8161" s="41"/>
      <c r="AX8161" s="41"/>
      <c r="AY8161" s="41"/>
      <c r="AZ8161" s="41"/>
      <c r="BA8161" s="41"/>
      <c r="BB8161" s="41"/>
      <c r="BC8161" s="41"/>
      <c r="BD8161" s="41"/>
      <c r="BE8161" s="41"/>
      <c r="BF8161" s="41"/>
      <c r="BG8161" s="41"/>
      <c r="BH8161" s="41"/>
      <c r="BI8161" s="41"/>
      <c r="BJ8161" s="41"/>
      <c r="BK8161" s="41"/>
      <c r="BL8161" s="41"/>
      <c r="BM8161" s="41"/>
      <c r="BN8161" s="41"/>
      <c r="BO8161" s="41"/>
      <c r="BP8161" s="108"/>
      <c r="CG8161" s="102"/>
      <c r="CI8161" s="45"/>
    </row>
    <row r="8162" spans="37:87" ht="13" customHeight="1">
      <c r="AK8162" s="114"/>
      <c r="AL8162" s="41"/>
      <c r="AM8162" s="41"/>
      <c r="AN8162" s="41"/>
      <c r="AO8162" s="41"/>
      <c r="AP8162" s="41"/>
      <c r="AQ8162" s="41"/>
      <c r="AR8162" s="41"/>
      <c r="AS8162" s="41"/>
      <c r="AT8162" s="41"/>
      <c r="AU8162" s="41"/>
      <c r="AV8162" s="41"/>
      <c r="AW8162" s="41"/>
      <c r="AX8162" s="41"/>
      <c r="AY8162" s="41"/>
      <c r="AZ8162" s="41"/>
      <c r="BA8162" s="41"/>
      <c r="BB8162" s="41"/>
      <c r="BC8162" s="41"/>
      <c r="BD8162" s="41"/>
      <c r="BE8162" s="41"/>
      <c r="BF8162" s="41"/>
      <c r="BG8162" s="41"/>
      <c r="BH8162" s="41"/>
      <c r="BI8162" s="41"/>
      <c r="BJ8162" s="41"/>
      <c r="BK8162" s="41"/>
      <c r="BL8162" s="41"/>
      <c r="BM8162" s="41"/>
      <c r="BN8162" s="41"/>
      <c r="BO8162" s="41"/>
      <c r="BP8162" s="108"/>
      <c r="CG8162" s="102"/>
      <c r="CI8162" s="45"/>
    </row>
    <row r="8163" spans="37:87" ht="13" customHeight="1">
      <c r="AK8163" s="114"/>
      <c r="AL8163" s="41"/>
      <c r="AM8163" s="41"/>
      <c r="AN8163" s="41"/>
      <c r="AO8163" s="41"/>
      <c r="AP8163" s="41"/>
      <c r="AQ8163" s="41"/>
      <c r="AR8163" s="41"/>
      <c r="AS8163" s="41"/>
      <c r="AT8163" s="41"/>
      <c r="AU8163" s="41"/>
      <c r="AV8163" s="41"/>
      <c r="AW8163" s="41"/>
      <c r="AX8163" s="41"/>
      <c r="AY8163" s="41"/>
      <c r="AZ8163" s="41"/>
      <c r="BA8163" s="41"/>
      <c r="BB8163" s="41"/>
      <c r="BC8163" s="41"/>
      <c r="BD8163" s="41"/>
      <c r="BE8163" s="41"/>
      <c r="BF8163" s="41"/>
      <c r="BG8163" s="41"/>
      <c r="BH8163" s="41"/>
      <c r="BI8163" s="41"/>
      <c r="BJ8163" s="41"/>
      <c r="BK8163" s="41"/>
      <c r="BL8163" s="41"/>
      <c r="BM8163" s="41"/>
      <c r="BN8163" s="41"/>
      <c r="BO8163" s="41"/>
      <c r="BP8163" s="108"/>
      <c r="CG8163" s="102"/>
      <c r="CI8163" s="45"/>
    </row>
    <row r="8164" spans="37:87" ht="13" customHeight="1">
      <c r="AK8164" s="114"/>
      <c r="AL8164" s="41"/>
      <c r="AM8164" s="41"/>
      <c r="AN8164" s="41"/>
      <c r="AO8164" s="41"/>
      <c r="AP8164" s="41"/>
      <c r="AQ8164" s="41"/>
      <c r="AR8164" s="41"/>
      <c r="AS8164" s="41"/>
      <c r="AT8164" s="41"/>
      <c r="AU8164" s="41"/>
      <c r="AV8164" s="41"/>
      <c r="AW8164" s="41"/>
      <c r="AX8164" s="41"/>
      <c r="AY8164" s="41"/>
      <c r="AZ8164" s="41"/>
      <c r="BA8164" s="41"/>
      <c r="BB8164" s="41"/>
      <c r="BC8164" s="41"/>
      <c r="BD8164" s="41"/>
      <c r="BE8164" s="41"/>
      <c r="BF8164" s="41"/>
      <c r="BG8164" s="41"/>
      <c r="BH8164" s="41"/>
      <c r="BI8164" s="41"/>
      <c r="BJ8164" s="41"/>
      <c r="BK8164" s="41"/>
      <c r="BL8164" s="41"/>
      <c r="BM8164" s="41"/>
      <c r="BN8164" s="41"/>
      <c r="BO8164" s="41"/>
      <c r="BP8164" s="108"/>
      <c r="CG8164" s="102"/>
      <c r="CI8164" s="45"/>
    </row>
    <row r="8165" spans="37:87" ht="13" customHeight="1">
      <c r="AK8165" s="114"/>
      <c r="AL8165" s="41"/>
      <c r="AM8165" s="41"/>
      <c r="AN8165" s="41"/>
      <c r="AO8165" s="41"/>
      <c r="AP8165" s="41"/>
      <c r="AQ8165" s="41"/>
      <c r="AR8165" s="41"/>
      <c r="AS8165" s="41"/>
      <c r="AT8165" s="41"/>
      <c r="AU8165" s="41"/>
      <c r="AV8165" s="41"/>
      <c r="AW8165" s="41"/>
      <c r="AX8165" s="41"/>
      <c r="AY8165" s="41"/>
      <c r="AZ8165" s="41"/>
      <c r="BA8165" s="41"/>
      <c r="BB8165" s="41"/>
      <c r="BC8165" s="41"/>
      <c r="BD8165" s="41"/>
      <c r="BE8165" s="41"/>
      <c r="BF8165" s="41"/>
      <c r="BG8165" s="41"/>
      <c r="BH8165" s="41"/>
      <c r="BI8165" s="41"/>
      <c r="BJ8165" s="41"/>
      <c r="BK8165" s="41"/>
      <c r="BL8165" s="41"/>
      <c r="BM8165" s="41"/>
      <c r="BN8165" s="41"/>
      <c r="BO8165" s="41"/>
      <c r="BP8165" s="108"/>
      <c r="CG8165" s="102"/>
      <c r="CI8165" s="45"/>
    </row>
    <row r="8166" spans="37:87" ht="13" customHeight="1">
      <c r="AK8166" s="114"/>
      <c r="AL8166" s="41"/>
      <c r="AM8166" s="41"/>
      <c r="AN8166" s="41"/>
      <c r="AO8166" s="41"/>
      <c r="AP8166" s="41"/>
      <c r="AQ8166" s="41"/>
      <c r="AR8166" s="41"/>
      <c r="AS8166" s="41"/>
      <c r="AT8166" s="41"/>
      <c r="AU8166" s="41"/>
      <c r="AV8166" s="41"/>
      <c r="AW8166" s="41"/>
      <c r="AX8166" s="41"/>
      <c r="AY8166" s="41"/>
      <c r="AZ8166" s="41"/>
      <c r="BA8166" s="41"/>
      <c r="BB8166" s="41"/>
      <c r="BC8166" s="41"/>
      <c r="BD8166" s="41"/>
      <c r="BE8166" s="41"/>
      <c r="BF8166" s="41"/>
      <c r="BG8166" s="41"/>
      <c r="BH8166" s="41"/>
      <c r="BI8166" s="41"/>
      <c r="BJ8166" s="41"/>
      <c r="BK8166" s="41"/>
      <c r="BL8166" s="41"/>
      <c r="BM8166" s="41"/>
      <c r="BN8166" s="41"/>
      <c r="BO8166" s="41"/>
      <c r="BP8166" s="108"/>
      <c r="CG8166" s="102"/>
      <c r="CI8166" s="45"/>
    </row>
    <row r="8167" spans="37:87" ht="13" customHeight="1">
      <c r="AK8167" s="114"/>
      <c r="AL8167" s="41"/>
      <c r="AM8167" s="41"/>
      <c r="AN8167" s="41"/>
      <c r="AO8167" s="41"/>
      <c r="AP8167" s="41"/>
      <c r="AQ8167" s="41"/>
      <c r="AR8167" s="41"/>
      <c r="AS8167" s="41"/>
      <c r="AT8167" s="41"/>
      <c r="AU8167" s="41"/>
      <c r="AV8167" s="41"/>
      <c r="AW8167" s="41"/>
      <c r="AX8167" s="41"/>
      <c r="AY8167" s="41"/>
      <c r="AZ8167" s="41"/>
      <c r="BA8167" s="41"/>
      <c r="BB8167" s="41"/>
      <c r="BC8167" s="41"/>
      <c r="BD8167" s="41"/>
      <c r="BE8167" s="41"/>
      <c r="BF8167" s="41"/>
      <c r="BG8167" s="41"/>
      <c r="BH8167" s="41"/>
      <c r="BI8167" s="41"/>
      <c r="BJ8167" s="41"/>
      <c r="BK8167" s="41"/>
      <c r="BL8167" s="41"/>
      <c r="BM8167" s="41"/>
      <c r="BN8167" s="41"/>
      <c r="BO8167" s="41"/>
      <c r="BP8167" s="108"/>
      <c r="CG8167" s="102"/>
      <c r="CI8167" s="45"/>
    </row>
    <row r="8168" spans="37:87" ht="13" customHeight="1">
      <c r="AK8168" s="114"/>
      <c r="AL8168" s="41"/>
      <c r="AM8168" s="41"/>
      <c r="AN8168" s="41"/>
      <c r="AO8168" s="41"/>
      <c r="AP8168" s="41"/>
      <c r="AQ8168" s="41"/>
      <c r="AR8168" s="41"/>
      <c r="AS8168" s="41"/>
      <c r="AT8168" s="41"/>
      <c r="AU8168" s="41"/>
      <c r="AV8168" s="41"/>
      <c r="AW8168" s="41"/>
      <c r="AX8168" s="41"/>
      <c r="AY8168" s="41"/>
      <c r="AZ8168" s="41"/>
      <c r="BA8168" s="41"/>
      <c r="BB8168" s="41"/>
      <c r="BC8168" s="41"/>
      <c r="BD8168" s="41"/>
      <c r="BE8168" s="41"/>
      <c r="BF8168" s="41"/>
      <c r="BG8168" s="41"/>
      <c r="BH8168" s="41"/>
      <c r="BI8168" s="41"/>
      <c r="BJ8168" s="41"/>
      <c r="BK8168" s="41"/>
      <c r="BL8168" s="41"/>
      <c r="BM8168" s="41"/>
      <c r="BN8168" s="41"/>
      <c r="BO8168" s="41"/>
      <c r="BP8168" s="108"/>
      <c r="CG8168" s="102"/>
      <c r="CI8168" s="45"/>
    </row>
    <row r="8169" spans="37:87" ht="13" customHeight="1">
      <c r="AK8169" s="114"/>
      <c r="AL8169" s="41"/>
      <c r="AM8169" s="41"/>
      <c r="AN8169" s="41"/>
      <c r="AO8169" s="41"/>
      <c r="AP8169" s="41"/>
      <c r="AQ8169" s="41"/>
      <c r="AR8169" s="41"/>
      <c r="AS8169" s="41"/>
      <c r="AT8169" s="41"/>
      <c r="AU8169" s="41"/>
      <c r="AV8169" s="41"/>
      <c r="AW8169" s="41"/>
      <c r="AX8169" s="41"/>
      <c r="AY8169" s="41"/>
      <c r="AZ8169" s="41"/>
      <c r="BA8169" s="41"/>
      <c r="BB8169" s="41"/>
      <c r="BC8169" s="41"/>
      <c r="BD8169" s="41"/>
      <c r="BE8169" s="41"/>
      <c r="BF8169" s="41"/>
      <c r="BG8169" s="41"/>
      <c r="BH8169" s="41"/>
      <c r="BI8169" s="41"/>
      <c r="BJ8169" s="41"/>
      <c r="BK8169" s="41"/>
      <c r="BL8169" s="41"/>
      <c r="BM8169" s="41"/>
      <c r="BN8169" s="41"/>
      <c r="BO8169" s="41"/>
      <c r="BP8169" s="108"/>
      <c r="CG8169" s="102"/>
      <c r="CI8169" s="45"/>
    </row>
    <row r="8170" spans="37:87" ht="13" customHeight="1">
      <c r="AK8170" s="114"/>
      <c r="AL8170" s="41"/>
      <c r="AM8170" s="41"/>
      <c r="AN8170" s="41"/>
      <c r="AO8170" s="41"/>
      <c r="AP8170" s="41"/>
      <c r="AQ8170" s="41"/>
      <c r="AR8170" s="41"/>
      <c r="AS8170" s="41"/>
      <c r="AT8170" s="41"/>
      <c r="AU8170" s="41"/>
      <c r="AV8170" s="41"/>
      <c r="AW8170" s="41"/>
      <c r="AX8170" s="41"/>
      <c r="AY8170" s="41"/>
      <c r="AZ8170" s="41"/>
      <c r="BA8170" s="41"/>
      <c r="BB8170" s="41"/>
      <c r="BC8170" s="41"/>
      <c r="BD8170" s="41"/>
      <c r="BE8170" s="41"/>
      <c r="BF8170" s="41"/>
      <c r="BG8170" s="41"/>
      <c r="BH8170" s="41"/>
      <c r="BI8170" s="41"/>
      <c r="BJ8170" s="41"/>
      <c r="BK8170" s="41"/>
      <c r="BL8170" s="41"/>
      <c r="BM8170" s="41"/>
      <c r="BN8170" s="41"/>
      <c r="BO8170" s="41"/>
      <c r="BP8170" s="108"/>
      <c r="CG8170" s="102"/>
      <c r="CI8170" s="45"/>
    </row>
    <row r="8171" spans="37:87" ht="13" customHeight="1">
      <c r="AK8171" s="114"/>
      <c r="AL8171" s="41"/>
      <c r="AM8171" s="41"/>
      <c r="AN8171" s="41"/>
      <c r="AO8171" s="41"/>
      <c r="AP8171" s="41"/>
      <c r="AQ8171" s="41"/>
      <c r="AR8171" s="41"/>
      <c r="AS8171" s="41"/>
      <c r="AT8171" s="41"/>
      <c r="AU8171" s="41"/>
      <c r="AV8171" s="41"/>
      <c r="AW8171" s="41"/>
      <c r="AX8171" s="41"/>
      <c r="AY8171" s="41"/>
      <c r="AZ8171" s="41"/>
      <c r="BA8171" s="41"/>
      <c r="BB8171" s="41"/>
      <c r="BC8171" s="41"/>
      <c r="BD8171" s="41"/>
      <c r="BE8171" s="41"/>
      <c r="BF8171" s="41"/>
      <c r="BG8171" s="41"/>
      <c r="BH8171" s="41"/>
      <c r="BI8171" s="41"/>
      <c r="BJ8171" s="41"/>
      <c r="BK8171" s="41"/>
      <c r="BL8171" s="41"/>
      <c r="BM8171" s="41"/>
      <c r="BN8171" s="41"/>
      <c r="BO8171" s="41"/>
      <c r="BP8171" s="108"/>
      <c r="CG8171" s="102"/>
      <c r="CI8171" s="45"/>
    </row>
    <row r="8172" spans="37:87" ht="13" customHeight="1">
      <c r="AK8172" s="114"/>
      <c r="AL8172" s="41"/>
      <c r="AM8172" s="41"/>
      <c r="AN8172" s="41"/>
      <c r="AO8172" s="41"/>
      <c r="AP8172" s="41"/>
      <c r="AQ8172" s="41"/>
      <c r="AR8172" s="41"/>
      <c r="AS8172" s="41"/>
      <c r="AT8172" s="41"/>
      <c r="AU8172" s="41"/>
      <c r="AV8172" s="41"/>
      <c r="AW8172" s="41"/>
      <c r="AX8172" s="41"/>
      <c r="AY8172" s="41"/>
      <c r="AZ8172" s="41"/>
      <c r="BA8172" s="41"/>
      <c r="BB8172" s="41"/>
      <c r="BC8172" s="41"/>
      <c r="BD8172" s="41"/>
      <c r="BE8172" s="41"/>
      <c r="BF8172" s="41"/>
      <c r="BG8172" s="41"/>
      <c r="BH8172" s="41"/>
      <c r="BI8172" s="41"/>
      <c r="BJ8172" s="41"/>
      <c r="BK8172" s="41"/>
      <c r="BL8172" s="41"/>
      <c r="BM8172" s="41"/>
      <c r="BN8172" s="41"/>
      <c r="BO8172" s="41"/>
      <c r="BP8172" s="108"/>
      <c r="CG8172" s="102"/>
      <c r="CI8172" s="45"/>
    </row>
    <row r="8173" spans="37:87" ht="13" customHeight="1">
      <c r="AK8173" s="114"/>
      <c r="AL8173" s="41"/>
      <c r="AM8173" s="41"/>
      <c r="AN8173" s="41"/>
      <c r="AO8173" s="41"/>
      <c r="AP8173" s="41"/>
      <c r="AQ8173" s="41"/>
      <c r="AR8173" s="41"/>
      <c r="AS8173" s="41"/>
      <c r="AT8173" s="41"/>
      <c r="AU8173" s="41"/>
      <c r="AV8173" s="41"/>
      <c r="AW8173" s="41"/>
      <c r="AX8173" s="41"/>
      <c r="AY8173" s="41"/>
      <c r="AZ8173" s="41"/>
      <c r="BA8173" s="41"/>
      <c r="BB8173" s="41"/>
      <c r="BC8173" s="41"/>
      <c r="BD8173" s="41"/>
      <c r="BE8173" s="41"/>
      <c r="BF8173" s="41"/>
      <c r="BG8173" s="41"/>
      <c r="BH8173" s="41"/>
      <c r="BI8173" s="41"/>
      <c r="BJ8173" s="41"/>
      <c r="BK8173" s="41"/>
      <c r="BL8173" s="41"/>
      <c r="BM8173" s="41"/>
      <c r="BN8173" s="41"/>
      <c r="BO8173" s="41"/>
      <c r="BP8173" s="108"/>
      <c r="CG8173" s="102"/>
      <c r="CI8173" s="45"/>
    </row>
    <row r="8174" spans="37:87" ht="13" customHeight="1">
      <c r="AK8174" s="114"/>
      <c r="AL8174" s="41"/>
      <c r="AM8174" s="41"/>
      <c r="AN8174" s="41"/>
      <c r="AO8174" s="41"/>
      <c r="AP8174" s="41"/>
      <c r="AQ8174" s="41"/>
      <c r="AR8174" s="41"/>
      <c r="AS8174" s="41"/>
      <c r="AT8174" s="41"/>
      <c r="AU8174" s="41"/>
      <c r="AV8174" s="41"/>
      <c r="AW8174" s="41"/>
      <c r="AX8174" s="41"/>
      <c r="AY8174" s="41"/>
      <c r="AZ8174" s="41"/>
      <c r="BA8174" s="41"/>
      <c r="BB8174" s="41"/>
      <c r="BC8174" s="41"/>
      <c r="BD8174" s="41"/>
      <c r="BE8174" s="41"/>
      <c r="BF8174" s="41"/>
      <c r="BG8174" s="41"/>
      <c r="BH8174" s="41"/>
      <c r="BI8174" s="41"/>
      <c r="BJ8174" s="41"/>
      <c r="BK8174" s="41"/>
      <c r="BL8174" s="41"/>
      <c r="BM8174" s="41"/>
      <c r="BN8174" s="41"/>
      <c r="BO8174" s="41"/>
      <c r="BP8174" s="108"/>
      <c r="CG8174" s="102"/>
      <c r="CI8174" s="45"/>
    </row>
    <row r="8175" spans="37:87" ht="13" customHeight="1">
      <c r="AK8175" s="114"/>
      <c r="AL8175" s="41"/>
      <c r="AM8175" s="41"/>
      <c r="AN8175" s="41"/>
      <c r="AO8175" s="41"/>
      <c r="AP8175" s="41"/>
      <c r="AQ8175" s="41"/>
      <c r="AR8175" s="41"/>
      <c r="AS8175" s="41"/>
      <c r="AT8175" s="41"/>
      <c r="AU8175" s="41"/>
      <c r="AV8175" s="41"/>
      <c r="AW8175" s="41"/>
      <c r="AX8175" s="41"/>
      <c r="AY8175" s="41"/>
      <c r="AZ8175" s="41"/>
      <c r="BA8175" s="41"/>
      <c r="BB8175" s="41"/>
      <c r="BC8175" s="41"/>
      <c r="BD8175" s="41"/>
      <c r="BE8175" s="41"/>
      <c r="BF8175" s="41"/>
      <c r="BG8175" s="41"/>
      <c r="BH8175" s="41"/>
      <c r="BI8175" s="41"/>
      <c r="BJ8175" s="41"/>
      <c r="BK8175" s="41"/>
      <c r="BL8175" s="41"/>
      <c r="BM8175" s="41"/>
      <c r="BN8175" s="41"/>
      <c r="BO8175" s="41"/>
      <c r="BP8175" s="108"/>
      <c r="CG8175" s="102"/>
      <c r="CI8175" s="45"/>
    </row>
    <row r="8176" spans="37:87" ht="13" customHeight="1">
      <c r="AK8176" s="114"/>
      <c r="AL8176" s="41"/>
      <c r="AM8176" s="41"/>
      <c r="AN8176" s="41"/>
      <c r="AO8176" s="41"/>
      <c r="AP8176" s="41"/>
      <c r="AQ8176" s="41"/>
      <c r="AR8176" s="41"/>
      <c r="AS8176" s="41"/>
      <c r="AT8176" s="41"/>
      <c r="AU8176" s="41"/>
      <c r="AV8176" s="41"/>
      <c r="AW8176" s="41"/>
      <c r="AX8176" s="41"/>
      <c r="AY8176" s="41"/>
      <c r="AZ8176" s="41"/>
      <c r="BA8176" s="41"/>
      <c r="BB8176" s="41"/>
      <c r="BC8176" s="41"/>
      <c r="BD8176" s="41"/>
      <c r="BE8176" s="41"/>
      <c r="BF8176" s="41"/>
      <c r="BG8176" s="41"/>
      <c r="BH8176" s="41"/>
      <c r="BI8176" s="41"/>
      <c r="BJ8176" s="41"/>
      <c r="BK8176" s="41"/>
      <c r="BL8176" s="41"/>
      <c r="BM8176" s="41"/>
      <c r="BN8176" s="41"/>
      <c r="BO8176" s="41"/>
      <c r="BP8176" s="108"/>
      <c r="CG8176" s="102"/>
      <c r="CI8176" s="45"/>
    </row>
    <row r="8177" spans="37:87" ht="13" customHeight="1">
      <c r="AK8177" s="114"/>
      <c r="AL8177" s="41"/>
      <c r="AM8177" s="41"/>
      <c r="AN8177" s="41"/>
      <c r="AO8177" s="41"/>
      <c r="AP8177" s="41"/>
      <c r="AQ8177" s="41"/>
      <c r="AR8177" s="41"/>
      <c r="AS8177" s="41"/>
      <c r="AT8177" s="41"/>
      <c r="AU8177" s="41"/>
      <c r="AV8177" s="41"/>
      <c r="AW8177" s="41"/>
      <c r="AX8177" s="41"/>
      <c r="AY8177" s="41"/>
      <c r="AZ8177" s="41"/>
      <c r="BA8177" s="41"/>
      <c r="BB8177" s="41"/>
      <c r="BC8177" s="41"/>
      <c r="BD8177" s="41"/>
      <c r="BE8177" s="41"/>
      <c r="BF8177" s="41"/>
      <c r="BG8177" s="41"/>
      <c r="BH8177" s="41"/>
      <c r="BI8177" s="41"/>
      <c r="BJ8177" s="41"/>
      <c r="BK8177" s="41"/>
      <c r="BL8177" s="41"/>
      <c r="BM8177" s="41"/>
      <c r="BN8177" s="41"/>
      <c r="BO8177" s="41"/>
      <c r="BP8177" s="108"/>
      <c r="CG8177" s="102"/>
      <c r="CI8177" s="45"/>
    </row>
    <row r="8178" spans="37:87" ht="13" customHeight="1">
      <c r="AK8178" s="114"/>
      <c r="AL8178" s="41"/>
      <c r="AM8178" s="41"/>
      <c r="AN8178" s="41"/>
      <c r="AO8178" s="41"/>
      <c r="AP8178" s="41"/>
      <c r="AQ8178" s="41"/>
      <c r="AR8178" s="41"/>
      <c r="AS8178" s="41"/>
      <c r="AT8178" s="41"/>
      <c r="AU8178" s="41"/>
      <c r="AV8178" s="41"/>
      <c r="AW8178" s="41"/>
      <c r="AX8178" s="41"/>
      <c r="AY8178" s="41"/>
      <c r="AZ8178" s="41"/>
      <c r="BA8178" s="41"/>
      <c r="BB8178" s="41"/>
      <c r="BC8178" s="41"/>
      <c r="BD8178" s="41"/>
      <c r="BE8178" s="41"/>
      <c r="BF8178" s="41"/>
      <c r="BG8178" s="41"/>
      <c r="BH8178" s="41"/>
      <c r="BI8178" s="41"/>
      <c r="BJ8178" s="41"/>
      <c r="BK8178" s="41"/>
      <c r="BL8178" s="41"/>
      <c r="BM8178" s="41"/>
      <c r="BN8178" s="41"/>
      <c r="BO8178" s="41"/>
      <c r="BP8178" s="108"/>
      <c r="CG8178" s="102"/>
      <c r="CI8178" s="45"/>
    </row>
    <row r="8179" spans="37:87" ht="13" customHeight="1">
      <c r="AK8179" s="114"/>
      <c r="AL8179" s="41"/>
      <c r="AM8179" s="41"/>
      <c r="AN8179" s="41"/>
      <c r="AO8179" s="41"/>
      <c r="AP8179" s="41"/>
      <c r="AQ8179" s="41"/>
      <c r="AR8179" s="41"/>
      <c r="AS8179" s="41"/>
      <c r="AT8179" s="41"/>
      <c r="AU8179" s="41"/>
      <c r="AV8179" s="41"/>
      <c r="AW8179" s="41"/>
      <c r="AX8179" s="41"/>
      <c r="AY8179" s="41"/>
      <c r="AZ8179" s="41"/>
      <c r="BA8179" s="41"/>
      <c r="BB8179" s="41"/>
      <c r="BC8179" s="41"/>
      <c r="BD8179" s="41"/>
      <c r="BE8179" s="41"/>
      <c r="BF8179" s="41"/>
      <c r="BG8179" s="41"/>
      <c r="BH8179" s="41"/>
      <c r="BI8179" s="41"/>
      <c r="BJ8179" s="41"/>
      <c r="BK8179" s="41"/>
      <c r="BL8179" s="41"/>
      <c r="BM8179" s="41"/>
      <c r="BN8179" s="41"/>
      <c r="BO8179" s="41"/>
      <c r="BP8179" s="108"/>
      <c r="CG8179" s="102"/>
      <c r="CI8179" s="45"/>
    </row>
    <row r="8180" spans="37:87" ht="13" customHeight="1">
      <c r="AK8180" s="114"/>
      <c r="AL8180" s="41"/>
      <c r="AM8180" s="41"/>
      <c r="AN8180" s="41"/>
      <c r="AO8180" s="41"/>
      <c r="AP8180" s="41"/>
      <c r="AQ8180" s="41"/>
      <c r="AR8180" s="41"/>
      <c r="AS8180" s="41"/>
      <c r="AT8180" s="41"/>
      <c r="AU8180" s="41"/>
      <c r="AV8180" s="41"/>
      <c r="AW8180" s="41"/>
      <c r="AX8180" s="41"/>
      <c r="AY8180" s="41"/>
      <c r="AZ8180" s="41"/>
      <c r="BA8180" s="41"/>
      <c r="BB8180" s="41"/>
      <c r="BC8180" s="41"/>
      <c r="BD8180" s="41"/>
      <c r="BE8180" s="41"/>
      <c r="BF8180" s="41"/>
      <c r="BG8180" s="41"/>
      <c r="BH8180" s="41"/>
      <c r="BI8180" s="41"/>
      <c r="BJ8180" s="41"/>
      <c r="BK8180" s="41"/>
      <c r="BL8180" s="41"/>
      <c r="BM8180" s="41"/>
      <c r="BN8180" s="41"/>
      <c r="BO8180" s="41"/>
      <c r="BP8180" s="108"/>
      <c r="CG8180" s="102"/>
      <c r="CI8180" s="45"/>
    </row>
    <row r="8181" spans="37:87" ht="13" customHeight="1">
      <c r="AK8181" s="114"/>
      <c r="AL8181" s="41"/>
      <c r="AM8181" s="41"/>
      <c r="AN8181" s="41"/>
      <c r="AO8181" s="41"/>
      <c r="AP8181" s="41"/>
      <c r="AQ8181" s="41"/>
      <c r="AR8181" s="41"/>
      <c r="AS8181" s="41"/>
      <c r="AT8181" s="41"/>
      <c r="AU8181" s="41"/>
      <c r="AV8181" s="41"/>
      <c r="AW8181" s="41"/>
      <c r="AX8181" s="41"/>
      <c r="AY8181" s="41"/>
      <c r="AZ8181" s="41"/>
      <c r="BA8181" s="41"/>
      <c r="BB8181" s="41"/>
      <c r="BC8181" s="41"/>
      <c r="BD8181" s="41"/>
      <c r="BE8181" s="41"/>
      <c r="BF8181" s="41"/>
      <c r="BG8181" s="41"/>
      <c r="BH8181" s="41"/>
      <c r="BI8181" s="41"/>
      <c r="BJ8181" s="41"/>
      <c r="BK8181" s="41"/>
      <c r="BL8181" s="41"/>
      <c r="BM8181" s="41"/>
      <c r="BN8181" s="41"/>
      <c r="BO8181" s="41"/>
      <c r="BP8181" s="108"/>
      <c r="CG8181" s="102"/>
      <c r="CI8181" s="45"/>
    </row>
    <row r="8182" spans="37:87" ht="13" customHeight="1">
      <c r="AK8182" s="114"/>
      <c r="AL8182" s="41"/>
      <c r="AM8182" s="41"/>
      <c r="AN8182" s="41"/>
      <c r="AO8182" s="41"/>
      <c r="AP8182" s="41"/>
      <c r="AQ8182" s="41"/>
      <c r="AR8182" s="41"/>
      <c r="AS8182" s="41"/>
      <c r="AT8182" s="41"/>
      <c r="AU8182" s="41"/>
      <c r="AV8182" s="41"/>
      <c r="AW8182" s="41"/>
      <c r="AX8182" s="41"/>
      <c r="AY8182" s="41"/>
      <c r="AZ8182" s="41"/>
      <c r="BA8182" s="41"/>
      <c r="BB8182" s="41"/>
      <c r="BC8182" s="41"/>
      <c r="BD8182" s="41"/>
      <c r="BE8182" s="41"/>
      <c r="BF8182" s="41"/>
      <c r="BG8182" s="41"/>
      <c r="BH8182" s="41"/>
      <c r="BI8182" s="41"/>
      <c r="BJ8182" s="41"/>
      <c r="BK8182" s="41"/>
      <c r="BL8182" s="41"/>
      <c r="BM8182" s="41"/>
      <c r="BN8182" s="41"/>
      <c r="BO8182" s="41"/>
      <c r="BP8182" s="108"/>
      <c r="CG8182" s="102"/>
      <c r="CI8182" s="45"/>
    </row>
    <row r="8183" spans="37:87" ht="13" customHeight="1">
      <c r="AK8183" s="114"/>
      <c r="AL8183" s="41"/>
      <c r="AM8183" s="41"/>
      <c r="AN8183" s="41"/>
      <c r="AO8183" s="41"/>
      <c r="AP8183" s="41"/>
      <c r="AQ8183" s="41"/>
      <c r="AR8183" s="41"/>
      <c r="AS8183" s="41"/>
      <c r="AT8183" s="41"/>
      <c r="AU8183" s="41"/>
      <c r="AV8183" s="41"/>
      <c r="AW8183" s="41"/>
      <c r="AX8183" s="41"/>
      <c r="AY8183" s="41"/>
      <c r="AZ8183" s="41"/>
      <c r="BA8183" s="41"/>
      <c r="BB8183" s="41"/>
      <c r="BC8183" s="41"/>
      <c r="BD8183" s="41"/>
      <c r="BE8183" s="41"/>
      <c r="BF8183" s="41"/>
      <c r="BG8183" s="41"/>
      <c r="BH8183" s="41"/>
      <c r="BI8183" s="41"/>
      <c r="BJ8183" s="41"/>
      <c r="BK8183" s="41"/>
      <c r="BL8183" s="41"/>
      <c r="BM8183" s="41"/>
      <c r="BN8183" s="41"/>
      <c r="BO8183" s="41"/>
      <c r="BP8183" s="108"/>
      <c r="CG8183" s="102"/>
      <c r="CI8183" s="45"/>
    </row>
    <row r="8184" spans="37:87" ht="13" customHeight="1">
      <c r="AK8184" s="114"/>
      <c r="AL8184" s="41"/>
      <c r="AM8184" s="41"/>
      <c r="AN8184" s="41"/>
      <c r="AO8184" s="41"/>
      <c r="AP8184" s="41"/>
      <c r="AQ8184" s="41"/>
      <c r="AR8184" s="41"/>
      <c r="AS8184" s="41"/>
      <c r="AT8184" s="41"/>
      <c r="AU8184" s="41"/>
      <c r="AV8184" s="41"/>
      <c r="AW8184" s="41"/>
      <c r="AX8184" s="41"/>
      <c r="AY8184" s="41"/>
      <c r="AZ8184" s="41"/>
      <c r="BA8184" s="41"/>
      <c r="BB8184" s="41"/>
      <c r="BC8184" s="41"/>
      <c r="BD8184" s="41"/>
      <c r="BE8184" s="41"/>
      <c r="BF8184" s="41"/>
      <c r="BG8184" s="41"/>
      <c r="BH8184" s="41"/>
      <c r="BI8184" s="41"/>
      <c r="BJ8184" s="41"/>
      <c r="BK8184" s="41"/>
      <c r="BL8184" s="41"/>
      <c r="BM8184" s="41"/>
      <c r="BN8184" s="41"/>
      <c r="BO8184" s="41"/>
      <c r="BP8184" s="108"/>
      <c r="CG8184" s="102"/>
      <c r="CI8184" s="45"/>
    </row>
    <row r="8185" spans="37:87" ht="13" customHeight="1">
      <c r="AK8185" s="114"/>
      <c r="AL8185" s="41"/>
      <c r="AM8185" s="41"/>
      <c r="AN8185" s="41"/>
      <c r="AO8185" s="41"/>
      <c r="AP8185" s="41"/>
      <c r="AQ8185" s="41"/>
      <c r="AR8185" s="41"/>
      <c r="AS8185" s="41"/>
      <c r="AT8185" s="41"/>
      <c r="AU8185" s="41"/>
      <c r="AV8185" s="41"/>
      <c r="AW8185" s="41"/>
      <c r="AX8185" s="41"/>
      <c r="AY8185" s="41"/>
      <c r="AZ8185" s="41"/>
      <c r="BA8185" s="41"/>
      <c r="BB8185" s="41"/>
      <c r="BC8185" s="41"/>
      <c r="BD8185" s="41"/>
      <c r="BE8185" s="41"/>
      <c r="BF8185" s="41"/>
      <c r="BG8185" s="41"/>
      <c r="BH8185" s="41"/>
      <c r="BI8185" s="41"/>
      <c r="BJ8185" s="41"/>
      <c r="BK8185" s="41"/>
      <c r="BL8185" s="41"/>
      <c r="BM8185" s="41"/>
      <c r="BN8185" s="41"/>
      <c r="BO8185" s="41"/>
      <c r="BP8185" s="108"/>
      <c r="CG8185" s="102"/>
      <c r="CI8185" s="45"/>
    </row>
    <row r="8186" spans="37:87" ht="13" customHeight="1">
      <c r="AK8186" s="114"/>
      <c r="AL8186" s="41"/>
      <c r="AM8186" s="41"/>
      <c r="AN8186" s="41"/>
      <c r="AO8186" s="41"/>
      <c r="AP8186" s="41"/>
      <c r="AQ8186" s="41"/>
      <c r="AR8186" s="41"/>
      <c r="AS8186" s="41"/>
      <c r="AT8186" s="41"/>
      <c r="AU8186" s="41"/>
      <c r="AV8186" s="41"/>
      <c r="AW8186" s="41"/>
      <c r="AX8186" s="41"/>
      <c r="AY8186" s="41"/>
      <c r="AZ8186" s="41"/>
      <c r="BA8186" s="41"/>
      <c r="BB8186" s="41"/>
      <c r="BC8186" s="41"/>
      <c r="BD8186" s="41"/>
      <c r="BE8186" s="41"/>
      <c r="BF8186" s="41"/>
      <c r="BG8186" s="41"/>
      <c r="BH8186" s="41"/>
      <c r="BI8186" s="41"/>
      <c r="BJ8186" s="41"/>
      <c r="BK8186" s="41"/>
      <c r="BL8186" s="41"/>
      <c r="BM8186" s="41"/>
      <c r="BN8186" s="41"/>
      <c r="BO8186" s="41"/>
      <c r="BP8186" s="108"/>
      <c r="CG8186" s="102"/>
      <c r="CI8186" s="45"/>
    </row>
    <row r="8187" spans="37:87" ht="13" customHeight="1">
      <c r="AK8187" s="114"/>
      <c r="AL8187" s="41"/>
      <c r="AM8187" s="41"/>
      <c r="AN8187" s="41"/>
      <c r="AO8187" s="41"/>
      <c r="AP8187" s="41"/>
      <c r="AQ8187" s="41"/>
      <c r="AR8187" s="41"/>
      <c r="AS8187" s="41"/>
      <c r="AT8187" s="41"/>
      <c r="AU8187" s="41"/>
      <c r="AV8187" s="41"/>
      <c r="AW8187" s="41"/>
      <c r="AX8187" s="41"/>
      <c r="AY8187" s="41"/>
      <c r="AZ8187" s="41"/>
      <c r="BA8187" s="41"/>
      <c r="BB8187" s="41"/>
      <c r="BC8187" s="41"/>
      <c r="BD8187" s="41"/>
      <c r="BE8187" s="41"/>
      <c r="BF8187" s="41"/>
      <c r="BG8187" s="41"/>
      <c r="BH8187" s="41"/>
      <c r="BI8187" s="41"/>
      <c r="BJ8187" s="41"/>
      <c r="BK8187" s="41"/>
      <c r="BL8187" s="41"/>
      <c r="BM8187" s="41"/>
      <c r="BN8187" s="41"/>
      <c r="BO8187" s="41"/>
      <c r="BP8187" s="108"/>
      <c r="CG8187" s="102"/>
      <c r="CI8187" s="45"/>
    </row>
    <row r="8188" spans="37:87" ht="13" customHeight="1">
      <c r="AK8188" s="114"/>
      <c r="AL8188" s="41"/>
      <c r="AM8188" s="41"/>
      <c r="AN8188" s="41"/>
      <c r="AO8188" s="41"/>
      <c r="AP8188" s="41"/>
      <c r="AQ8188" s="41"/>
      <c r="AR8188" s="41"/>
      <c r="AS8188" s="41"/>
      <c r="AT8188" s="41"/>
      <c r="AU8188" s="41"/>
      <c r="AV8188" s="41"/>
      <c r="AW8188" s="41"/>
      <c r="AX8188" s="41"/>
      <c r="AY8188" s="41"/>
      <c r="AZ8188" s="41"/>
      <c r="BA8188" s="41"/>
      <c r="BB8188" s="41"/>
      <c r="BC8188" s="41"/>
      <c r="BD8188" s="41"/>
      <c r="BE8188" s="41"/>
      <c r="BF8188" s="41"/>
      <c r="BG8188" s="41"/>
      <c r="BH8188" s="41"/>
      <c r="BI8188" s="41"/>
      <c r="BJ8188" s="41"/>
      <c r="BK8188" s="41"/>
      <c r="BL8188" s="41"/>
      <c r="BM8188" s="41"/>
      <c r="BN8188" s="41"/>
      <c r="BO8188" s="41"/>
      <c r="BP8188" s="108"/>
      <c r="CG8188" s="102"/>
      <c r="CI8188" s="45"/>
    </row>
    <row r="8189" spans="37:87" ht="13" customHeight="1">
      <c r="AK8189" s="114"/>
      <c r="AL8189" s="41"/>
      <c r="AM8189" s="41"/>
      <c r="AN8189" s="41"/>
      <c r="AO8189" s="41"/>
      <c r="AP8189" s="41"/>
      <c r="AQ8189" s="41"/>
      <c r="AR8189" s="41"/>
      <c r="AS8189" s="41"/>
      <c r="AT8189" s="41"/>
      <c r="AU8189" s="41"/>
      <c r="AV8189" s="41"/>
      <c r="AW8189" s="41"/>
      <c r="AX8189" s="41"/>
      <c r="AY8189" s="41"/>
      <c r="AZ8189" s="41"/>
      <c r="BA8189" s="41"/>
      <c r="BB8189" s="41"/>
      <c r="BC8189" s="41"/>
      <c r="BD8189" s="41"/>
      <c r="BE8189" s="41"/>
      <c r="BF8189" s="41"/>
      <c r="BG8189" s="41"/>
      <c r="BH8189" s="41"/>
      <c r="BI8189" s="41"/>
      <c r="BJ8189" s="41"/>
      <c r="BK8189" s="41"/>
      <c r="BL8189" s="41"/>
      <c r="BM8189" s="41"/>
      <c r="BN8189" s="41"/>
      <c r="BO8189" s="41"/>
      <c r="BP8189" s="108"/>
      <c r="CG8189" s="102"/>
      <c r="CI8189" s="45"/>
    </row>
    <row r="8190" spans="37:87" ht="13" customHeight="1">
      <c r="AK8190" s="114"/>
      <c r="AL8190" s="41"/>
      <c r="AM8190" s="41"/>
      <c r="AN8190" s="41"/>
      <c r="AO8190" s="41"/>
      <c r="AP8190" s="41"/>
      <c r="AQ8190" s="41"/>
      <c r="AR8190" s="41"/>
      <c r="AS8190" s="41"/>
      <c r="AT8190" s="41"/>
      <c r="AU8190" s="41"/>
      <c r="AV8190" s="41"/>
      <c r="AW8190" s="41"/>
      <c r="AX8190" s="41"/>
      <c r="AY8190" s="41"/>
      <c r="AZ8190" s="41"/>
      <c r="BA8190" s="41"/>
      <c r="BB8190" s="41"/>
      <c r="BC8190" s="41"/>
      <c r="BD8190" s="41"/>
      <c r="BE8190" s="41"/>
      <c r="BF8190" s="41"/>
      <c r="BG8190" s="41"/>
      <c r="BH8190" s="41"/>
      <c r="BI8190" s="41"/>
      <c r="BJ8190" s="41"/>
      <c r="BK8190" s="41"/>
      <c r="BL8190" s="41"/>
      <c r="BM8190" s="41"/>
      <c r="BN8190" s="41"/>
      <c r="BO8190" s="41"/>
      <c r="BP8190" s="108"/>
      <c r="CG8190" s="102"/>
      <c r="CI8190" s="45"/>
    </row>
    <row r="8191" spans="37:87" ht="13" customHeight="1">
      <c r="AK8191" s="114"/>
      <c r="AL8191" s="41"/>
      <c r="AM8191" s="41"/>
      <c r="AN8191" s="41"/>
      <c r="AO8191" s="41"/>
      <c r="AP8191" s="41"/>
      <c r="AQ8191" s="41"/>
      <c r="AR8191" s="41"/>
      <c r="AS8191" s="41"/>
      <c r="AT8191" s="41"/>
      <c r="AU8191" s="41"/>
      <c r="AV8191" s="41"/>
      <c r="AW8191" s="41"/>
      <c r="AX8191" s="41"/>
      <c r="AY8191" s="41"/>
      <c r="AZ8191" s="41"/>
      <c r="BA8191" s="41"/>
      <c r="BB8191" s="41"/>
      <c r="BC8191" s="41"/>
      <c r="BD8191" s="41"/>
      <c r="BE8191" s="41"/>
      <c r="BF8191" s="41"/>
      <c r="BG8191" s="41"/>
      <c r="BH8191" s="41"/>
      <c r="BI8191" s="41"/>
      <c r="BJ8191" s="41"/>
      <c r="BK8191" s="41"/>
      <c r="BL8191" s="41"/>
      <c r="BM8191" s="41"/>
      <c r="BN8191" s="41"/>
      <c r="BO8191" s="41"/>
      <c r="BP8191" s="108"/>
      <c r="CG8191" s="102"/>
      <c r="CI8191" s="45"/>
    </row>
    <row r="8192" spans="37:87" ht="13" customHeight="1">
      <c r="AK8192" s="114"/>
      <c r="AL8192" s="41"/>
      <c r="AM8192" s="41"/>
      <c r="AN8192" s="41"/>
      <c r="AO8192" s="41"/>
      <c r="AP8192" s="41"/>
      <c r="AQ8192" s="41"/>
      <c r="AR8192" s="41"/>
      <c r="AS8192" s="41"/>
      <c r="AT8192" s="41"/>
      <c r="AU8192" s="41"/>
      <c r="AV8192" s="41"/>
      <c r="AW8192" s="41"/>
      <c r="AX8192" s="41"/>
      <c r="AY8192" s="41"/>
      <c r="AZ8192" s="41"/>
      <c r="BA8192" s="41"/>
      <c r="BB8192" s="41"/>
      <c r="BC8192" s="41"/>
      <c r="BD8192" s="41"/>
      <c r="BE8192" s="41"/>
      <c r="BF8192" s="41"/>
      <c r="BG8192" s="41"/>
      <c r="BH8192" s="41"/>
      <c r="BI8192" s="41"/>
      <c r="BJ8192" s="41"/>
      <c r="BK8192" s="41"/>
      <c r="BL8192" s="41"/>
      <c r="BM8192" s="41"/>
      <c r="BN8192" s="41"/>
      <c r="BO8192" s="41"/>
      <c r="BP8192" s="108"/>
      <c r="CG8192" s="102"/>
      <c r="CI8192" s="45"/>
    </row>
    <row r="8193" spans="37:87" ht="13" customHeight="1">
      <c r="AK8193" s="114"/>
      <c r="AL8193" s="41"/>
      <c r="AM8193" s="41"/>
      <c r="AN8193" s="41"/>
      <c r="AO8193" s="41"/>
      <c r="AP8193" s="41"/>
      <c r="AQ8193" s="41"/>
      <c r="AR8193" s="41"/>
      <c r="AS8193" s="41"/>
      <c r="AT8193" s="41"/>
      <c r="AU8193" s="41"/>
      <c r="AV8193" s="41"/>
      <c r="AW8193" s="41"/>
      <c r="AX8193" s="41"/>
      <c r="AY8193" s="41"/>
      <c r="AZ8193" s="41"/>
      <c r="BA8193" s="41"/>
      <c r="BB8193" s="41"/>
      <c r="BC8193" s="41"/>
      <c r="BD8193" s="41"/>
      <c r="BE8193" s="41"/>
      <c r="BF8193" s="41"/>
      <c r="BG8193" s="41"/>
      <c r="BH8193" s="41"/>
      <c r="BI8193" s="41"/>
      <c r="BJ8193" s="41"/>
      <c r="BK8193" s="41"/>
      <c r="BL8193" s="41"/>
      <c r="BM8193" s="41"/>
      <c r="BN8193" s="41"/>
      <c r="BO8193" s="41"/>
      <c r="BP8193" s="108"/>
      <c r="CG8193" s="102"/>
      <c r="CI8193" s="45"/>
    </row>
    <row r="8194" spans="37:87" ht="13" customHeight="1">
      <c r="AK8194" s="114"/>
      <c r="AL8194" s="41"/>
      <c r="AM8194" s="41"/>
      <c r="AN8194" s="41"/>
      <c r="AO8194" s="41"/>
      <c r="AP8194" s="41"/>
      <c r="AQ8194" s="41"/>
      <c r="AR8194" s="41"/>
      <c r="AS8194" s="41"/>
      <c r="AT8194" s="41"/>
      <c r="AU8194" s="41"/>
      <c r="AV8194" s="41"/>
      <c r="AW8194" s="41"/>
      <c r="AX8194" s="41"/>
      <c r="AY8194" s="41"/>
      <c r="AZ8194" s="41"/>
      <c r="BA8194" s="41"/>
      <c r="BB8194" s="41"/>
      <c r="BC8194" s="41"/>
      <c r="BD8194" s="41"/>
      <c r="BE8194" s="41"/>
      <c r="BF8194" s="41"/>
      <c r="BG8194" s="41"/>
      <c r="BH8194" s="41"/>
      <c r="BI8194" s="41"/>
      <c r="BJ8194" s="41"/>
      <c r="BK8194" s="41"/>
      <c r="BL8194" s="41"/>
      <c r="BM8194" s="41"/>
      <c r="BN8194" s="41"/>
      <c r="BO8194" s="41"/>
      <c r="BP8194" s="108"/>
      <c r="CG8194" s="102"/>
      <c r="CI8194" s="45"/>
    </row>
    <row r="8195" spans="37:87" ht="13" customHeight="1">
      <c r="AK8195" s="114"/>
      <c r="AL8195" s="41"/>
      <c r="AM8195" s="41"/>
      <c r="AN8195" s="41"/>
      <c r="AO8195" s="41"/>
      <c r="AP8195" s="41"/>
      <c r="AQ8195" s="41"/>
      <c r="AR8195" s="41"/>
      <c r="AS8195" s="41"/>
      <c r="AT8195" s="41"/>
      <c r="AU8195" s="41"/>
      <c r="AV8195" s="41"/>
      <c r="AW8195" s="41"/>
      <c r="AX8195" s="41"/>
      <c r="AY8195" s="41"/>
      <c r="AZ8195" s="41"/>
      <c r="BA8195" s="41"/>
      <c r="BB8195" s="41"/>
      <c r="BC8195" s="41"/>
      <c r="BD8195" s="41"/>
      <c r="BE8195" s="41"/>
      <c r="BF8195" s="41"/>
      <c r="BG8195" s="41"/>
      <c r="BH8195" s="41"/>
      <c r="BI8195" s="41"/>
      <c r="BJ8195" s="41"/>
      <c r="BK8195" s="41"/>
      <c r="BL8195" s="41"/>
      <c r="BM8195" s="41"/>
      <c r="BN8195" s="41"/>
      <c r="BO8195" s="41"/>
      <c r="BP8195" s="108"/>
      <c r="CG8195" s="102"/>
      <c r="CI8195" s="45"/>
    </row>
    <row r="8196" spans="37:87" ht="13" customHeight="1">
      <c r="AK8196" s="114"/>
      <c r="AL8196" s="41"/>
      <c r="AM8196" s="41"/>
      <c r="AN8196" s="41"/>
      <c r="AO8196" s="41"/>
      <c r="AP8196" s="41"/>
      <c r="AQ8196" s="41"/>
      <c r="AR8196" s="41"/>
      <c r="AS8196" s="41"/>
      <c r="AT8196" s="41"/>
      <c r="AU8196" s="41"/>
      <c r="AV8196" s="41"/>
      <c r="AW8196" s="41"/>
      <c r="AX8196" s="41"/>
      <c r="AY8196" s="41"/>
      <c r="AZ8196" s="41"/>
      <c r="BA8196" s="41"/>
      <c r="BB8196" s="41"/>
      <c r="BC8196" s="41"/>
      <c r="BD8196" s="41"/>
      <c r="BE8196" s="41"/>
      <c r="BF8196" s="41"/>
      <c r="BG8196" s="41"/>
      <c r="BH8196" s="41"/>
      <c r="BI8196" s="41"/>
      <c r="BJ8196" s="41"/>
      <c r="BK8196" s="41"/>
      <c r="BL8196" s="41"/>
      <c r="BM8196" s="41"/>
      <c r="BN8196" s="41"/>
      <c r="BO8196" s="41"/>
      <c r="BP8196" s="108"/>
      <c r="CG8196" s="102"/>
      <c r="CI8196" s="45"/>
    </row>
    <row r="8197" spans="37:87" ht="13" customHeight="1">
      <c r="AK8197" s="114"/>
      <c r="AL8197" s="41"/>
      <c r="AM8197" s="41"/>
      <c r="AN8197" s="41"/>
      <c r="AO8197" s="41"/>
      <c r="AP8197" s="41"/>
      <c r="AQ8197" s="41"/>
      <c r="AR8197" s="41"/>
      <c r="AS8197" s="41"/>
      <c r="AT8197" s="41"/>
      <c r="AU8197" s="41"/>
      <c r="AV8197" s="41"/>
      <c r="AW8197" s="41"/>
      <c r="AX8197" s="41"/>
      <c r="AY8197" s="41"/>
      <c r="AZ8197" s="41"/>
      <c r="BA8197" s="41"/>
      <c r="BB8197" s="41"/>
      <c r="BC8197" s="41"/>
      <c r="BD8197" s="41"/>
      <c r="BE8197" s="41"/>
      <c r="BF8197" s="41"/>
      <c r="BG8197" s="41"/>
      <c r="BH8197" s="41"/>
      <c r="BI8197" s="41"/>
      <c r="BJ8197" s="41"/>
      <c r="BK8197" s="41"/>
      <c r="BL8197" s="41"/>
      <c r="BM8197" s="41"/>
      <c r="BN8197" s="41"/>
      <c r="BO8197" s="41"/>
      <c r="BP8197" s="108"/>
      <c r="CG8197" s="102"/>
      <c r="CI8197" s="45"/>
    </row>
    <row r="8198" spans="37:87" ht="13" customHeight="1">
      <c r="AK8198" s="114"/>
      <c r="AL8198" s="41"/>
      <c r="AM8198" s="41"/>
      <c r="AN8198" s="41"/>
      <c r="AO8198" s="41"/>
      <c r="AP8198" s="41"/>
      <c r="AQ8198" s="41"/>
      <c r="AR8198" s="41"/>
      <c r="AS8198" s="41"/>
      <c r="AT8198" s="41"/>
      <c r="AU8198" s="41"/>
      <c r="AV8198" s="41"/>
      <c r="AW8198" s="41"/>
      <c r="AX8198" s="41"/>
      <c r="AY8198" s="41"/>
      <c r="AZ8198" s="41"/>
      <c r="BA8198" s="41"/>
      <c r="BB8198" s="41"/>
      <c r="BC8198" s="41"/>
      <c r="BD8198" s="41"/>
      <c r="BE8198" s="41"/>
      <c r="BF8198" s="41"/>
      <c r="BG8198" s="41"/>
      <c r="BH8198" s="41"/>
      <c r="BI8198" s="41"/>
      <c r="BJ8198" s="41"/>
      <c r="BK8198" s="41"/>
      <c r="BL8198" s="41"/>
      <c r="BM8198" s="41"/>
      <c r="BN8198" s="41"/>
      <c r="BO8198" s="41"/>
      <c r="BP8198" s="108"/>
      <c r="CG8198" s="102"/>
      <c r="CI8198" s="45"/>
    </row>
    <row r="8199" spans="37:87" ht="13" customHeight="1">
      <c r="AK8199" s="114"/>
      <c r="AL8199" s="41"/>
      <c r="AM8199" s="41"/>
      <c r="AN8199" s="41"/>
      <c r="AO8199" s="41"/>
      <c r="AP8199" s="41"/>
      <c r="AQ8199" s="41"/>
      <c r="AR8199" s="41"/>
      <c r="AS8199" s="41"/>
      <c r="AT8199" s="41"/>
      <c r="AU8199" s="41"/>
      <c r="AV8199" s="41"/>
      <c r="AW8199" s="41"/>
      <c r="AX8199" s="41"/>
      <c r="AY8199" s="41"/>
      <c r="AZ8199" s="41"/>
      <c r="BA8199" s="41"/>
      <c r="BB8199" s="41"/>
      <c r="BC8199" s="41"/>
      <c r="BD8199" s="41"/>
      <c r="BE8199" s="41"/>
      <c r="BF8199" s="41"/>
      <c r="BG8199" s="41"/>
      <c r="BH8199" s="41"/>
      <c r="BI8199" s="41"/>
      <c r="BJ8199" s="41"/>
      <c r="BK8199" s="41"/>
      <c r="BL8199" s="41"/>
      <c r="BM8199" s="41"/>
      <c r="BN8199" s="41"/>
      <c r="BO8199" s="41"/>
      <c r="BP8199" s="108"/>
      <c r="CG8199" s="102"/>
      <c r="CI8199" s="45"/>
    </row>
    <row r="8200" spans="37:87" ht="13" customHeight="1">
      <c r="AK8200" s="114"/>
      <c r="AL8200" s="41"/>
      <c r="AM8200" s="41"/>
      <c r="AN8200" s="41"/>
      <c r="AO8200" s="41"/>
      <c r="AP8200" s="41"/>
      <c r="AQ8200" s="41"/>
      <c r="AR8200" s="41"/>
      <c r="AS8200" s="41"/>
      <c r="AT8200" s="41"/>
      <c r="AU8200" s="41"/>
      <c r="AV8200" s="41"/>
      <c r="AW8200" s="41"/>
      <c r="AX8200" s="41"/>
      <c r="AY8200" s="41"/>
      <c r="AZ8200" s="41"/>
      <c r="BA8200" s="41"/>
      <c r="BB8200" s="41"/>
      <c r="BC8200" s="41"/>
      <c r="BD8200" s="41"/>
      <c r="BE8200" s="41"/>
      <c r="BF8200" s="41"/>
      <c r="BG8200" s="41"/>
      <c r="BH8200" s="41"/>
      <c r="BI8200" s="41"/>
      <c r="BJ8200" s="41"/>
      <c r="BK8200" s="41"/>
      <c r="BL8200" s="41"/>
      <c r="BM8200" s="41"/>
      <c r="BN8200" s="41"/>
      <c r="BO8200" s="41"/>
      <c r="BP8200" s="108"/>
      <c r="CG8200" s="102"/>
      <c r="CI8200" s="45"/>
    </row>
    <row r="8201" spans="37:87" ht="13" customHeight="1">
      <c r="AK8201" s="114"/>
      <c r="AL8201" s="41"/>
      <c r="AM8201" s="41"/>
      <c r="AN8201" s="41"/>
      <c r="AO8201" s="41"/>
      <c r="AP8201" s="41"/>
      <c r="AQ8201" s="41"/>
      <c r="AR8201" s="41"/>
      <c r="AS8201" s="41"/>
      <c r="AT8201" s="41"/>
      <c r="AU8201" s="41"/>
      <c r="AV8201" s="41"/>
      <c r="AW8201" s="41"/>
      <c r="AX8201" s="41"/>
      <c r="AY8201" s="41"/>
      <c r="AZ8201" s="41"/>
      <c r="BA8201" s="41"/>
      <c r="BB8201" s="41"/>
      <c r="BC8201" s="41"/>
      <c r="BD8201" s="41"/>
      <c r="BE8201" s="41"/>
      <c r="BF8201" s="41"/>
      <c r="BG8201" s="41"/>
      <c r="BH8201" s="41"/>
      <c r="BI8201" s="41"/>
      <c r="BJ8201" s="41"/>
      <c r="BK8201" s="41"/>
      <c r="BL8201" s="41"/>
      <c r="BM8201" s="41"/>
      <c r="BN8201" s="41"/>
      <c r="BO8201" s="41"/>
      <c r="BP8201" s="108"/>
      <c r="CG8201" s="102"/>
      <c r="CI8201" s="45"/>
    </row>
    <row r="8202" spans="37:87" ht="13" customHeight="1">
      <c r="AK8202" s="114"/>
      <c r="AL8202" s="41"/>
      <c r="AM8202" s="41"/>
      <c r="AN8202" s="41"/>
      <c r="AO8202" s="41"/>
      <c r="AP8202" s="41"/>
      <c r="AQ8202" s="41"/>
      <c r="AR8202" s="41"/>
      <c r="AS8202" s="41"/>
      <c r="AT8202" s="41"/>
      <c r="AU8202" s="41"/>
      <c r="AV8202" s="41"/>
      <c r="AW8202" s="41"/>
      <c r="AX8202" s="41"/>
      <c r="AY8202" s="41"/>
      <c r="AZ8202" s="41"/>
      <c r="BA8202" s="41"/>
      <c r="BB8202" s="41"/>
      <c r="BC8202" s="41"/>
      <c r="BD8202" s="41"/>
      <c r="BE8202" s="41"/>
      <c r="BF8202" s="41"/>
      <c r="BG8202" s="41"/>
      <c r="BH8202" s="41"/>
      <c r="BI8202" s="41"/>
      <c r="BJ8202" s="41"/>
      <c r="BK8202" s="41"/>
      <c r="BL8202" s="41"/>
      <c r="BM8202" s="41"/>
      <c r="BN8202" s="41"/>
      <c r="BO8202" s="41"/>
      <c r="BP8202" s="108"/>
      <c r="CG8202" s="102"/>
      <c r="CI8202" s="45"/>
    </row>
    <row r="8203" spans="37:87" ht="13" customHeight="1">
      <c r="AK8203" s="114"/>
      <c r="AL8203" s="41"/>
      <c r="AM8203" s="41"/>
      <c r="AN8203" s="41"/>
      <c r="AO8203" s="41"/>
      <c r="AP8203" s="41"/>
      <c r="AQ8203" s="41"/>
      <c r="AR8203" s="41"/>
      <c r="AS8203" s="41"/>
      <c r="AT8203" s="41"/>
      <c r="AU8203" s="41"/>
      <c r="AV8203" s="41"/>
      <c r="AW8203" s="41"/>
      <c r="AX8203" s="41"/>
      <c r="AY8203" s="41"/>
      <c r="AZ8203" s="41"/>
      <c r="BA8203" s="41"/>
      <c r="BB8203" s="41"/>
      <c r="BC8203" s="41"/>
      <c r="BD8203" s="41"/>
      <c r="BE8203" s="41"/>
      <c r="BF8203" s="41"/>
      <c r="BG8203" s="41"/>
      <c r="BH8203" s="41"/>
      <c r="BI8203" s="41"/>
      <c r="BJ8203" s="41"/>
      <c r="BK8203" s="41"/>
      <c r="BL8203" s="41"/>
      <c r="BM8203" s="41"/>
      <c r="BN8203" s="41"/>
      <c r="BO8203" s="41"/>
      <c r="BP8203" s="108"/>
      <c r="CG8203" s="102"/>
      <c r="CI8203" s="45"/>
    </row>
    <row r="8204" spans="37:87" ht="13" customHeight="1">
      <c r="AK8204" s="114"/>
      <c r="AL8204" s="41"/>
      <c r="AM8204" s="41"/>
      <c r="AN8204" s="41"/>
      <c r="AO8204" s="41"/>
      <c r="AP8204" s="41"/>
      <c r="AQ8204" s="41"/>
      <c r="AR8204" s="41"/>
      <c r="AS8204" s="41"/>
      <c r="AT8204" s="41"/>
      <c r="AU8204" s="41"/>
      <c r="AV8204" s="41"/>
      <c r="AW8204" s="41"/>
      <c r="AX8204" s="41"/>
      <c r="AY8204" s="41"/>
      <c r="AZ8204" s="41"/>
      <c r="BA8204" s="41"/>
      <c r="BB8204" s="41"/>
      <c r="BC8204" s="41"/>
      <c r="BD8204" s="41"/>
      <c r="BE8204" s="41"/>
      <c r="BF8204" s="41"/>
      <c r="BG8204" s="41"/>
      <c r="BH8204" s="41"/>
      <c r="BI8204" s="41"/>
      <c r="BJ8204" s="41"/>
      <c r="BK8204" s="41"/>
      <c r="BL8204" s="41"/>
      <c r="BM8204" s="41"/>
      <c r="BN8204" s="41"/>
      <c r="BO8204" s="41"/>
      <c r="BP8204" s="108"/>
      <c r="CG8204" s="102"/>
      <c r="CI8204" s="45"/>
    </row>
    <row r="8205" spans="37:87" ht="13" customHeight="1">
      <c r="AK8205" s="114"/>
      <c r="AL8205" s="41"/>
      <c r="AM8205" s="41"/>
      <c r="AN8205" s="41"/>
      <c r="AO8205" s="41"/>
      <c r="AP8205" s="41"/>
      <c r="AQ8205" s="41"/>
      <c r="AR8205" s="41"/>
      <c r="AS8205" s="41"/>
      <c r="AT8205" s="41"/>
      <c r="AU8205" s="41"/>
      <c r="AV8205" s="41"/>
      <c r="AW8205" s="41"/>
      <c r="AX8205" s="41"/>
      <c r="AY8205" s="41"/>
      <c r="AZ8205" s="41"/>
      <c r="BA8205" s="41"/>
      <c r="BB8205" s="41"/>
      <c r="BC8205" s="41"/>
      <c r="BD8205" s="41"/>
      <c r="BE8205" s="41"/>
      <c r="BF8205" s="41"/>
      <c r="BG8205" s="41"/>
      <c r="BH8205" s="41"/>
      <c r="BI8205" s="41"/>
      <c r="BJ8205" s="41"/>
      <c r="BK8205" s="41"/>
      <c r="BL8205" s="41"/>
      <c r="BM8205" s="41"/>
      <c r="BN8205" s="41"/>
      <c r="BO8205" s="41"/>
      <c r="BP8205" s="108"/>
      <c r="CG8205" s="102"/>
      <c r="CI8205" s="45"/>
    </row>
    <row r="8206" spans="37:87" ht="13" customHeight="1">
      <c r="AK8206" s="114"/>
      <c r="AL8206" s="41"/>
      <c r="AM8206" s="41"/>
      <c r="AN8206" s="41"/>
      <c r="AO8206" s="41"/>
      <c r="AP8206" s="41"/>
      <c r="AQ8206" s="41"/>
      <c r="AR8206" s="41"/>
      <c r="AS8206" s="41"/>
      <c r="AT8206" s="41"/>
      <c r="AU8206" s="41"/>
      <c r="AV8206" s="41"/>
      <c r="AW8206" s="41"/>
      <c r="AX8206" s="41"/>
      <c r="AY8206" s="41"/>
      <c r="AZ8206" s="41"/>
      <c r="BA8206" s="41"/>
      <c r="BB8206" s="41"/>
      <c r="BC8206" s="41"/>
      <c r="BD8206" s="41"/>
      <c r="BE8206" s="41"/>
      <c r="BF8206" s="41"/>
      <c r="BG8206" s="41"/>
      <c r="BH8206" s="41"/>
      <c r="BI8206" s="41"/>
      <c r="BJ8206" s="41"/>
      <c r="BK8206" s="41"/>
      <c r="BL8206" s="41"/>
      <c r="BM8206" s="41"/>
      <c r="BN8206" s="41"/>
      <c r="BO8206" s="41"/>
      <c r="BP8206" s="108"/>
      <c r="CG8206" s="102"/>
      <c r="CI8206" s="45"/>
    </row>
    <row r="8207" spans="37:87" ht="13" customHeight="1">
      <c r="AK8207" s="114"/>
      <c r="AL8207" s="41"/>
      <c r="AM8207" s="41"/>
      <c r="AN8207" s="41"/>
      <c r="AO8207" s="41"/>
      <c r="AP8207" s="41"/>
      <c r="AQ8207" s="41"/>
      <c r="AR8207" s="41"/>
      <c r="AS8207" s="41"/>
      <c r="AT8207" s="41"/>
      <c r="AU8207" s="41"/>
      <c r="AV8207" s="41"/>
      <c r="AW8207" s="41"/>
      <c r="AX8207" s="41"/>
      <c r="AY8207" s="41"/>
      <c r="AZ8207" s="41"/>
      <c r="BA8207" s="41"/>
      <c r="BB8207" s="41"/>
      <c r="BC8207" s="41"/>
      <c r="BD8207" s="41"/>
      <c r="BE8207" s="41"/>
      <c r="BF8207" s="41"/>
      <c r="BG8207" s="41"/>
      <c r="BH8207" s="41"/>
      <c r="BI8207" s="41"/>
      <c r="BJ8207" s="41"/>
      <c r="BK8207" s="41"/>
      <c r="BL8207" s="41"/>
      <c r="BM8207" s="41"/>
      <c r="BN8207" s="41"/>
      <c r="BO8207" s="41"/>
      <c r="BP8207" s="108"/>
      <c r="CG8207" s="102"/>
      <c r="CI8207" s="45"/>
    </row>
    <row r="8208" spans="37:87" ht="13" customHeight="1">
      <c r="AK8208" s="114"/>
      <c r="AL8208" s="41"/>
      <c r="AM8208" s="41"/>
      <c r="AN8208" s="41"/>
      <c r="AO8208" s="41"/>
      <c r="AP8208" s="41"/>
      <c r="AQ8208" s="41"/>
      <c r="AR8208" s="41"/>
      <c r="AS8208" s="41"/>
      <c r="AT8208" s="41"/>
      <c r="AU8208" s="41"/>
      <c r="AV8208" s="41"/>
      <c r="AW8208" s="41"/>
      <c r="AX8208" s="41"/>
      <c r="AY8208" s="41"/>
      <c r="AZ8208" s="41"/>
      <c r="BA8208" s="41"/>
      <c r="BB8208" s="41"/>
      <c r="BC8208" s="41"/>
      <c r="BD8208" s="41"/>
      <c r="BE8208" s="41"/>
      <c r="BF8208" s="41"/>
      <c r="BG8208" s="41"/>
      <c r="BH8208" s="41"/>
      <c r="BI8208" s="41"/>
      <c r="BJ8208" s="41"/>
      <c r="BK8208" s="41"/>
      <c r="BL8208" s="41"/>
      <c r="BM8208" s="41"/>
      <c r="BN8208" s="41"/>
      <c r="BO8208" s="41"/>
      <c r="BP8208" s="108"/>
      <c r="CG8208" s="102"/>
      <c r="CI8208" s="45"/>
    </row>
    <row r="8209" spans="37:87" ht="13" customHeight="1">
      <c r="AK8209" s="114"/>
      <c r="AL8209" s="41"/>
      <c r="AM8209" s="41"/>
      <c r="AN8209" s="41"/>
      <c r="AO8209" s="41"/>
      <c r="AP8209" s="41"/>
      <c r="AQ8209" s="41"/>
      <c r="AR8209" s="41"/>
      <c r="AS8209" s="41"/>
      <c r="AT8209" s="41"/>
      <c r="AU8209" s="41"/>
      <c r="AV8209" s="41"/>
      <c r="AW8209" s="41"/>
      <c r="AX8209" s="41"/>
      <c r="AY8209" s="41"/>
      <c r="AZ8209" s="41"/>
      <c r="BA8209" s="41"/>
      <c r="BB8209" s="41"/>
      <c r="BC8209" s="41"/>
      <c r="BD8209" s="41"/>
      <c r="BE8209" s="41"/>
      <c r="BF8209" s="41"/>
      <c r="BG8209" s="41"/>
      <c r="BH8209" s="41"/>
      <c r="BI8209" s="41"/>
      <c r="BJ8209" s="41"/>
      <c r="BK8209" s="41"/>
      <c r="BL8209" s="41"/>
      <c r="BM8209" s="41"/>
      <c r="BN8209" s="41"/>
      <c r="BO8209" s="41"/>
      <c r="BP8209" s="108"/>
      <c r="CG8209" s="102"/>
      <c r="CI8209" s="45"/>
    </row>
    <row r="8210" spans="37:87" ht="13" customHeight="1">
      <c r="AK8210" s="114"/>
      <c r="AL8210" s="41"/>
      <c r="AM8210" s="41"/>
      <c r="AN8210" s="41"/>
      <c r="AO8210" s="41"/>
      <c r="AP8210" s="41"/>
      <c r="AQ8210" s="41"/>
      <c r="AR8210" s="41"/>
      <c r="AS8210" s="41"/>
      <c r="AT8210" s="41"/>
      <c r="AU8210" s="41"/>
      <c r="AV8210" s="41"/>
      <c r="AW8210" s="41"/>
      <c r="AX8210" s="41"/>
      <c r="AY8210" s="41"/>
      <c r="AZ8210" s="41"/>
      <c r="BA8210" s="41"/>
      <c r="BB8210" s="41"/>
      <c r="BC8210" s="41"/>
      <c r="BD8210" s="41"/>
      <c r="BE8210" s="41"/>
      <c r="BF8210" s="41"/>
      <c r="BG8210" s="41"/>
      <c r="BH8210" s="41"/>
      <c r="BI8210" s="41"/>
      <c r="BJ8210" s="41"/>
      <c r="BK8210" s="41"/>
      <c r="BL8210" s="41"/>
      <c r="BM8210" s="41"/>
      <c r="BN8210" s="41"/>
      <c r="BO8210" s="41"/>
      <c r="BP8210" s="108"/>
      <c r="CG8210" s="102"/>
      <c r="CI8210" s="45"/>
    </row>
    <row r="8211" spans="37:87" ht="13" customHeight="1">
      <c r="AK8211" s="114"/>
      <c r="AL8211" s="41"/>
      <c r="AM8211" s="41"/>
      <c r="AN8211" s="41"/>
      <c r="AO8211" s="41"/>
      <c r="AP8211" s="41"/>
      <c r="AQ8211" s="41"/>
      <c r="AR8211" s="41"/>
      <c r="AS8211" s="41"/>
      <c r="AT8211" s="41"/>
      <c r="AU8211" s="41"/>
      <c r="AV8211" s="41"/>
      <c r="AW8211" s="41"/>
      <c r="AX8211" s="41"/>
      <c r="AY8211" s="41"/>
      <c r="AZ8211" s="41"/>
      <c r="BA8211" s="41"/>
      <c r="BB8211" s="41"/>
      <c r="BC8211" s="41"/>
      <c r="BD8211" s="41"/>
      <c r="BE8211" s="41"/>
      <c r="BF8211" s="41"/>
      <c r="BG8211" s="41"/>
      <c r="BH8211" s="41"/>
      <c r="BI8211" s="41"/>
      <c r="BJ8211" s="41"/>
      <c r="BK8211" s="41"/>
      <c r="BL8211" s="41"/>
      <c r="BM8211" s="41"/>
      <c r="BN8211" s="41"/>
      <c r="BO8211" s="41"/>
      <c r="BP8211" s="108"/>
      <c r="CG8211" s="102"/>
      <c r="CI8211" s="45"/>
    </row>
    <row r="8212" spans="37:87" ht="13" customHeight="1">
      <c r="AK8212" s="114"/>
      <c r="AL8212" s="41"/>
      <c r="AM8212" s="41"/>
      <c r="AN8212" s="41"/>
      <c r="AO8212" s="41"/>
      <c r="AP8212" s="41"/>
      <c r="AQ8212" s="41"/>
      <c r="AR8212" s="41"/>
      <c r="AS8212" s="41"/>
      <c r="AT8212" s="41"/>
      <c r="AU8212" s="41"/>
      <c r="AV8212" s="41"/>
      <c r="AW8212" s="41"/>
      <c r="AX8212" s="41"/>
      <c r="AY8212" s="41"/>
      <c r="AZ8212" s="41"/>
      <c r="BA8212" s="41"/>
      <c r="BB8212" s="41"/>
      <c r="BC8212" s="41"/>
      <c r="BD8212" s="41"/>
      <c r="BE8212" s="41"/>
      <c r="BF8212" s="41"/>
      <c r="BG8212" s="41"/>
      <c r="BH8212" s="41"/>
      <c r="BI8212" s="41"/>
      <c r="BJ8212" s="41"/>
      <c r="BK8212" s="41"/>
      <c r="BL8212" s="41"/>
      <c r="BM8212" s="41"/>
      <c r="BN8212" s="41"/>
      <c r="BO8212" s="41"/>
      <c r="BP8212" s="108"/>
      <c r="CG8212" s="102"/>
      <c r="CI8212" s="45"/>
    </row>
    <row r="8213" spans="37:87" ht="13" customHeight="1">
      <c r="AK8213" s="114"/>
      <c r="AL8213" s="41"/>
      <c r="AM8213" s="41"/>
      <c r="AN8213" s="41"/>
      <c r="AO8213" s="41"/>
      <c r="AP8213" s="41"/>
      <c r="AQ8213" s="41"/>
      <c r="AR8213" s="41"/>
      <c r="AS8213" s="41"/>
      <c r="AT8213" s="41"/>
      <c r="AU8213" s="41"/>
      <c r="AV8213" s="41"/>
      <c r="AW8213" s="41"/>
      <c r="AX8213" s="41"/>
      <c r="AY8213" s="41"/>
      <c r="AZ8213" s="41"/>
      <c r="BA8213" s="41"/>
      <c r="BB8213" s="41"/>
      <c r="BC8213" s="41"/>
      <c r="BD8213" s="41"/>
      <c r="BE8213" s="41"/>
      <c r="BF8213" s="41"/>
      <c r="BG8213" s="41"/>
      <c r="BH8213" s="41"/>
      <c r="BI8213" s="41"/>
      <c r="BJ8213" s="41"/>
      <c r="BK8213" s="41"/>
      <c r="BL8213" s="41"/>
      <c r="BM8213" s="41"/>
      <c r="BN8213" s="41"/>
      <c r="BO8213" s="41"/>
      <c r="BP8213" s="108"/>
      <c r="CG8213" s="102"/>
      <c r="CI8213" s="45"/>
    </row>
    <row r="8214" spans="37:87" ht="13" customHeight="1">
      <c r="AK8214" s="114"/>
      <c r="AL8214" s="41"/>
      <c r="AM8214" s="41"/>
      <c r="AN8214" s="41"/>
      <c r="AO8214" s="41"/>
      <c r="AP8214" s="41"/>
      <c r="AQ8214" s="41"/>
      <c r="AR8214" s="41"/>
      <c r="AS8214" s="41"/>
      <c r="AT8214" s="41"/>
      <c r="AU8214" s="41"/>
      <c r="AV8214" s="41"/>
      <c r="AW8214" s="41"/>
      <c r="AX8214" s="41"/>
      <c r="AY8214" s="41"/>
      <c r="AZ8214" s="41"/>
      <c r="BA8214" s="41"/>
      <c r="BB8214" s="41"/>
      <c r="BC8214" s="41"/>
      <c r="BD8214" s="41"/>
      <c r="BE8214" s="41"/>
      <c r="BF8214" s="41"/>
      <c r="BG8214" s="41"/>
      <c r="BH8214" s="41"/>
      <c r="BI8214" s="41"/>
      <c r="BJ8214" s="41"/>
      <c r="BK8214" s="41"/>
      <c r="BL8214" s="41"/>
      <c r="BM8214" s="41"/>
      <c r="BN8214" s="41"/>
      <c r="BO8214" s="41"/>
      <c r="BP8214" s="108"/>
      <c r="CG8214" s="102"/>
      <c r="CI8214" s="45"/>
    </row>
    <row r="8215" spans="37:87" ht="13" customHeight="1">
      <c r="AK8215" s="114"/>
      <c r="AL8215" s="41"/>
      <c r="AM8215" s="41"/>
      <c r="AN8215" s="41"/>
      <c r="AO8215" s="41"/>
      <c r="AP8215" s="41"/>
      <c r="AQ8215" s="41"/>
      <c r="AR8215" s="41"/>
      <c r="AS8215" s="41"/>
      <c r="AT8215" s="41"/>
      <c r="AU8215" s="41"/>
      <c r="AV8215" s="41"/>
      <c r="AW8215" s="41"/>
      <c r="AX8215" s="41"/>
      <c r="AY8215" s="41"/>
      <c r="AZ8215" s="41"/>
      <c r="BA8215" s="41"/>
      <c r="BB8215" s="41"/>
      <c r="BC8215" s="41"/>
      <c r="BD8215" s="41"/>
      <c r="BE8215" s="41"/>
      <c r="BF8215" s="41"/>
      <c r="BG8215" s="41"/>
      <c r="BH8215" s="41"/>
      <c r="BI8215" s="41"/>
      <c r="BJ8215" s="41"/>
      <c r="BK8215" s="41"/>
      <c r="BL8215" s="41"/>
      <c r="BM8215" s="41"/>
      <c r="BN8215" s="41"/>
      <c r="BO8215" s="41"/>
      <c r="BP8215" s="108"/>
      <c r="CG8215" s="102"/>
      <c r="CI8215" s="45"/>
    </row>
    <row r="8216" spans="37:87" ht="13" customHeight="1">
      <c r="AK8216" s="114"/>
      <c r="AL8216" s="41"/>
      <c r="AM8216" s="41"/>
      <c r="AN8216" s="41"/>
      <c r="AO8216" s="41"/>
      <c r="AP8216" s="41"/>
      <c r="AQ8216" s="41"/>
      <c r="AR8216" s="41"/>
      <c r="AS8216" s="41"/>
      <c r="AT8216" s="41"/>
      <c r="AU8216" s="41"/>
      <c r="AV8216" s="41"/>
      <c r="AW8216" s="41"/>
      <c r="AX8216" s="41"/>
      <c r="AY8216" s="41"/>
      <c r="AZ8216" s="41"/>
      <c r="BA8216" s="41"/>
      <c r="BB8216" s="41"/>
      <c r="BC8216" s="41"/>
      <c r="BD8216" s="41"/>
      <c r="BE8216" s="41"/>
      <c r="BF8216" s="41"/>
      <c r="BG8216" s="41"/>
      <c r="BH8216" s="41"/>
      <c r="BI8216" s="41"/>
      <c r="BJ8216" s="41"/>
      <c r="BK8216" s="41"/>
      <c r="BL8216" s="41"/>
      <c r="BM8216" s="41"/>
      <c r="BN8216" s="41"/>
      <c r="BO8216" s="41"/>
      <c r="BP8216" s="108"/>
      <c r="CG8216" s="102"/>
      <c r="CI8216" s="45"/>
    </row>
    <row r="8217" spans="37:87" ht="13" customHeight="1">
      <c r="AK8217" s="114"/>
      <c r="AL8217" s="41"/>
      <c r="AM8217" s="41"/>
      <c r="AN8217" s="41"/>
      <c r="AO8217" s="41"/>
      <c r="AP8217" s="41"/>
      <c r="AQ8217" s="41"/>
      <c r="AR8217" s="41"/>
      <c r="AS8217" s="41"/>
      <c r="AT8217" s="41"/>
      <c r="AU8217" s="41"/>
      <c r="AV8217" s="41"/>
      <c r="AW8217" s="41"/>
      <c r="AX8217" s="41"/>
      <c r="AY8217" s="41"/>
      <c r="AZ8217" s="41"/>
      <c r="BA8217" s="41"/>
      <c r="BB8217" s="41"/>
      <c r="BC8217" s="41"/>
      <c r="BD8217" s="41"/>
      <c r="BE8217" s="41"/>
      <c r="BF8217" s="41"/>
      <c r="BG8217" s="41"/>
      <c r="BH8217" s="41"/>
      <c r="BI8217" s="41"/>
      <c r="BJ8217" s="41"/>
      <c r="BK8217" s="41"/>
      <c r="BL8217" s="41"/>
      <c r="BM8217" s="41"/>
      <c r="BN8217" s="41"/>
      <c r="BO8217" s="41"/>
      <c r="BP8217" s="108"/>
      <c r="CG8217" s="102"/>
      <c r="CI8217" s="45"/>
    </row>
    <row r="8218" spans="37:87" ht="13" customHeight="1">
      <c r="AK8218" s="114"/>
      <c r="AL8218" s="41"/>
      <c r="AM8218" s="41"/>
      <c r="AN8218" s="41"/>
      <c r="AO8218" s="41"/>
      <c r="AP8218" s="41"/>
      <c r="AQ8218" s="41"/>
      <c r="AR8218" s="41"/>
      <c r="AS8218" s="41"/>
      <c r="AT8218" s="41"/>
      <c r="AU8218" s="41"/>
      <c r="AV8218" s="41"/>
      <c r="AW8218" s="41"/>
      <c r="AX8218" s="41"/>
      <c r="AY8218" s="41"/>
      <c r="AZ8218" s="41"/>
      <c r="BA8218" s="41"/>
      <c r="BB8218" s="41"/>
      <c r="BC8218" s="41"/>
      <c r="BD8218" s="41"/>
      <c r="BE8218" s="41"/>
      <c r="BF8218" s="41"/>
      <c r="BG8218" s="41"/>
      <c r="BH8218" s="41"/>
      <c r="BI8218" s="41"/>
      <c r="BJ8218" s="41"/>
      <c r="BK8218" s="41"/>
      <c r="BL8218" s="41"/>
      <c r="BM8218" s="41"/>
      <c r="BN8218" s="41"/>
      <c r="BO8218" s="41"/>
      <c r="BP8218" s="108"/>
      <c r="CG8218" s="102"/>
      <c r="CI8218" s="45"/>
    </row>
    <row r="8219" spans="37:87" ht="13" customHeight="1">
      <c r="AK8219" s="114"/>
      <c r="AL8219" s="41"/>
      <c r="AM8219" s="41"/>
      <c r="AN8219" s="41"/>
      <c r="AO8219" s="41"/>
      <c r="AP8219" s="41"/>
      <c r="AQ8219" s="41"/>
      <c r="AR8219" s="41"/>
      <c r="AS8219" s="41"/>
      <c r="AT8219" s="41"/>
      <c r="AU8219" s="41"/>
      <c r="AV8219" s="41"/>
      <c r="AW8219" s="41"/>
      <c r="AX8219" s="41"/>
      <c r="AY8219" s="41"/>
      <c r="AZ8219" s="41"/>
      <c r="BA8219" s="41"/>
      <c r="BB8219" s="41"/>
      <c r="BC8219" s="41"/>
      <c r="BD8219" s="41"/>
      <c r="BE8219" s="41"/>
      <c r="BF8219" s="41"/>
      <c r="BG8219" s="41"/>
      <c r="BH8219" s="41"/>
      <c r="BI8219" s="41"/>
      <c r="BJ8219" s="41"/>
      <c r="BK8219" s="41"/>
      <c r="BL8219" s="41"/>
      <c r="BM8219" s="41"/>
      <c r="BN8219" s="41"/>
      <c r="BO8219" s="41"/>
      <c r="BP8219" s="108"/>
      <c r="CG8219" s="102"/>
      <c r="CI8219" s="45"/>
    </row>
    <row r="8220" spans="37:87" ht="13" customHeight="1">
      <c r="AK8220" s="114"/>
      <c r="AL8220" s="41"/>
      <c r="AM8220" s="41"/>
      <c r="AN8220" s="41"/>
      <c r="AO8220" s="41"/>
      <c r="AP8220" s="41"/>
      <c r="AQ8220" s="41"/>
      <c r="AR8220" s="41"/>
      <c r="AS8220" s="41"/>
      <c r="AT8220" s="41"/>
      <c r="AU8220" s="41"/>
      <c r="AV8220" s="41"/>
      <c r="AW8220" s="41"/>
      <c r="AX8220" s="41"/>
      <c r="AY8220" s="41"/>
      <c r="AZ8220" s="41"/>
      <c r="BA8220" s="41"/>
      <c r="BB8220" s="41"/>
      <c r="BC8220" s="41"/>
      <c r="BD8220" s="41"/>
      <c r="BE8220" s="41"/>
      <c r="BF8220" s="41"/>
      <c r="BG8220" s="41"/>
      <c r="BH8220" s="41"/>
      <c r="BI8220" s="41"/>
      <c r="BJ8220" s="41"/>
      <c r="BK8220" s="41"/>
      <c r="BL8220" s="41"/>
      <c r="BM8220" s="41"/>
      <c r="BN8220" s="41"/>
      <c r="BO8220" s="41"/>
      <c r="BP8220" s="108"/>
      <c r="CG8220" s="102"/>
      <c r="CI8220" s="45"/>
    </row>
    <row r="8221" spans="37:87" ht="13" customHeight="1">
      <c r="AK8221" s="114"/>
      <c r="AL8221" s="41"/>
      <c r="AM8221" s="41"/>
      <c r="AN8221" s="41"/>
      <c r="AO8221" s="41"/>
      <c r="AP8221" s="41"/>
      <c r="AQ8221" s="41"/>
      <c r="AR8221" s="41"/>
      <c r="AS8221" s="41"/>
      <c r="AT8221" s="41"/>
      <c r="AU8221" s="41"/>
      <c r="AV8221" s="41"/>
      <c r="AW8221" s="41"/>
      <c r="AX8221" s="41"/>
      <c r="AY8221" s="41"/>
      <c r="AZ8221" s="41"/>
      <c r="BA8221" s="41"/>
      <c r="BB8221" s="41"/>
      <c r="BC8221" s="41"/>
      <c r="BD8221" s="41"/>
      <c r="BE8221" s="41"/>
      <c r="BF8221" s="41"/>
      <c r="BG8221" s="41"/>
      <c r="BH8221" s="41"/>
      <c r="BI8221" s="41"/>
      <c r="BJ8221" s="41"/>
      <c r="BK8221" s="41"/>
      <c r="BL8221" s="41"/>
      <c r="BM8221" s="41"/>
      <c r="BN8221" s="41"/>
      <c r="BO8221" s="41"/>
      <c r="BP8221" s="108"/>
      <c r="CG8221" s="102"/>
      <c r="CI8221" s="45"/>
    </row>
    <row r="8222" spans="37:87" ht="13" customHeight="1">
      <c r="AK8222" s="114"/>
      <c r="AL8222" s="41"/>
      <c r="AM8222" s="41"/>
      <c r="AN8222" s="41"/>
      <c r="AO8222" s="41"/>
      <c r="AP8222" s="41"/>
      <c r="AQ8222" s="41"/>
      <c r="AR8222" s="41"/>
      <c r="AS8222" s="41"/>
      <c r="AT8222" s="41"/>
      <c r="AU8222" s="41"/>
      <c r="AV8222" s="41"/>
      <c r="AW8222" s="41"/>
      <c r="AX8222" s="41"/>
      <c r="AY8222" s="41"/>
      <c r="AZ8222" s="41"/>
      <c r="BA8222" s="41"/>
      <c r="BB8222" s="41"/>
      <c r="BC8222" s="41"/>
      <c r="BD8222" s="41"/>
      <c r="BE8222" s="41"/>
      <c r="BF8222" s="41"/>
      <c r="BG8222" s="41"/>
      <c r="BH8222" s="41"/>
      <c r="BI8222" s="41"/>
      <c r="BJ8222" s="41"/>
      <c r="BK8222" s="41"/>
      <c r="BL8222" s="41"/>
      <c r="BM8222" s="41"/>
      <c r="BN8222" s="41"/>
      <c r="BO8222" s="41"/>
      <c r="BP8222" s="108"/>
      <c r="CG8222" s="102"/>
      <c r="CI8222" s="45"/>
    </row>
    <row r="8223" spans="37:87" ht="13" customHeight="1">
      <c r="AK8223" s="114"/>
      <c r="AL8223" s="41"/>
      <c r="AM8223" s="41"/>
      <c r="AN8223" s="41"/>
      <c r="AO8223" s="41"/>
      <c r="AP8223" s="41"/>
      <c r="AQ8223" s="41"/>
      <c r="AR8223" s="41"/>
      <c r="AS8223" s="41"/>
      <c r="AT8223" s="41"/>
      <c r="AU8223" s="41"/>
      <c r="AV8223" s="41"/>
      <c r="AW8223" s="41"/>
      <c r="AX8223" s="41"/>
      <c r="AY8223" s="41"/>
      <c r="AZ8223" s="41"/>
      <c r="BA8223" s="41"/>
      <c r="BB8223" s="41"/>
      <c r="BC8223" s="41"/>
      <c r="BD8223" s="41"/>
      <c r="BE8223" s="41"/>
      <c r="BF8223" s="41"/>
      <c r="BG8223" s="41"/>
      <c r="BH8223" s="41"/>
      <c r="BI8223" s="41"/>
      <c r="BJ8223" s="41"/>
      <c r="BK8223" s="41"/>
      <c r="BL8223" s="41"/>
      <c r="BM8223" s="41"/>
      <c r="BN8223" s="41"/>
      <c r="BO8223" s="41"/>
      <c r="BP8223" s="108"/>
      <c r="CG8223" s="102"/>
      <c r="CI8223" s="45"/>
    </row>
    <row r="8224" spans="37:87" ht="13" customHeight="1">
      <c r="AK8224" s="114"/>
      <c r="AL8224" s="41"/>
      <c r="AM8224" s="41"/>
      <c r="AN8224" s="41"/>
      <c r="AO8224" s="41"/>
      <c r="AP8224" s="41"/>
      <c r="AQ8224" s="41"/>
      <c r="AR8224" s="41"/>
      <c r="AS8224" s="41"/>
      <c r="AT8224" s="41"/>
      <c r="AU8224" s="41"/>
      <c r="AV8224" s="41"/>
      <c r="AW8224" s="41"/>
      <c r="AX8224" s="41"/>
      <c r="AY8224" s="41"/>
      <c r="AZ8224" s="41"/>
      <c r="BA8224" s="41"/>
      <c r="BB8224" s="41"/>
      <c r="BC8224" s="41"/>
      <c r="BD8224" s="41"/>
      <c r="BE8224" s="41"/>
      <c r="BF8224" s="41"/>
      <c r="BG8224" s="41"/>
      <c r="BH8224" s="41"/>
      <c r="BI8224" s="41"/>
      <c r="BJ8224" s="41"/>
      <c r="BK8224" s="41"/>
      <c r="BL8224" s="41"/>
      <c r="BM8224" s="41"/>
      <c r="BN8224" s="41"/>
      <c r="BO8224" s="41"/>
      <c r="BP8224" s="108"/>
      <c r="CG8224" s="102"/>
      <c r="CI8224" s="45"/>
    </row>
    <row r="8225" spans="37:87" ht="13" customHeight="1">
      <c r="AK8225" s="114"/>
      <c r="AL8225" s="41"/>
      <c r="AM8225" s="41"/>
      <c r="AN8225" s="41"/>
      <c r="AO8225" s="41"/>
      <c r="AP8225" s="41"/>
      <c r="AQ8225" s="41"/>
      <c r="AR8225" s="41"/>
      <c r="AS8225" s="41"/>
      <c r="AT8225" s="41"/>
      <c r="AU8225" s="41"/>
      <c r="AV8225" s="41"/>
      <c r="AW8225" s="41"/>
      <c r="AX8225" s="41"/>
      <c r="AY8225" s="41"/>
      <c r="AZ8225" s="41"/>
      <c r="BA8225" s="41"/>
      <c r="BB8225" s="41"/>
      <c r="BC8225" s="41"/>
      <c r="BD8225" s="41"/>
      <c r="BE8225" s="41"/>
      <c r="BF8225" s="41"/>
      <c r="BG8225" s="41"/>
      <c r="BH8225" s="41"/>
      <c r="BI8225" s="41"/>
      <c r="BJ8225" s="41"/>
      <c r="BK8225" s="41"/>
      <c r="BL8225" s="41"/>
      <c r="BM8225" s="41"/>
      <c r="BN8225" s="41"/>
      <c r="BO8225" s="41"/>
      <c r="BP8225" s="108"/>
      <c r="CG8225" s="102"/>
      <c r="CI8225" s="45"/>
    </row>
    <row r="8226" spans="37:87" ht="13" customHeight="1">
      <c r="AK8226" s="114"/>
      <c r="AL8226" s="41"/>
      <c r="AM8226" s="41"/>
      <c r="AN8226" s="41"/>
      <c r="AO8226" s="41"/>
      <c r="AP8226" s="41"/>
      <c r="AQ8226" s="41"/>
      <c r="AR8226" s="41"/>
      <c r="AS8226" s="41"/>
      <c r="AT8226" s="41"/>
      <c r="AU8226" s="41"/>
      <c r="AV8226" s="41"/>
      <c r="AW8226" s="41"/>
      <c r="AX8226" s="41"/>
      <c r="AY8226" s="41"/>
      <c r="AZ8226" s="41"/>
      <c r="BA8226" s="41"/>
      <c r="BB8226" s="41"/>
      <c r="BC8226" s="41"/>
      <c r="BD8226" s="41"/>
      <c r="BE8226" s="41"/>
      <c r="BF8226" s="41"/>
      <c r="BG8226" s="41"/>
      <c r="BH8226" s="41"/>
      <c r="BI8226" s="41"/>
      <c r="BJ8226" s="41"/>
      <c r="BK8226" s="41"/>
      <c r="BL8226" s="41"/>
      <c r="BM8226" s="41"/>
      <c r="BN8226" s="41"/>
      <c r="BO8226" s="41"/>
      <c r="BP8226" s="108"/>
      <c r="CG8226" s="102"/>
      <c r="CI8226" s="45"/>
    </row>
    <row r="8227" spans="37:87" ht="13" customHeight="1">
      <c r="AK8227" s="114"/>
      <c r="AL8227" s="41"/>
      <c r="AM8227" s="41"/>
      <c r="AN8227" s="41"/>
      <c r="AO8227" s="41"/>
      <c r="AP8227" s="41"/>
      <c r="AQ8227" s="41"/>
      <c r="AR8227" s="41"/>
      <c r="AS8227" s="41"/>
      <c r="AT8227" s="41"/>
      <c r="AU8227" s="41"/>
      <c r="AV8227" s="41"/>
      <c r="AW8227" s="41"/>
      <c r="AX8227" s="41"/>
      <c r="AY8227" s="41"/>
      <c r="AZ8227" s="41"/>
      <c r="BA8227" s="41"/>
      <c r="BB8227" s="41"/>
      <c r="BC8227" s="41"/>
      <c r="BD8227" s="41"/>
      <c r="BE8227" s="41"/>
      <c r="BF8227" s="41"/>
      <c r="BG8227" s="41"/>
      <c r="BH8227" s="41"/>
      <c r="BI8227" s="41"/>
      <c r="BJ8227" s="41"/>
      <c r="BK8227" s="41"/>
      <c r="BL8227" s="41"/>
      <c r="BM8227" s="41"/>
      <c r="BN8227" s="41"/>
      <c r="BO8227" s="41"/>
      <c r="BP8227" s="108"/>
      <c r="CG8227" s="102"/>
      <c r="CI8227" s="45"/>
    </row>
    <row r="8228" spans="37:87" ht="13" customHeight="1">
      <c r="AK8228" s="114"/>
      <c r="AL8228" s="41"/>
      <c r="AM8228" s="41"/>
      <c r="AN8228" s="41"/>
      <c r="AO8228" s="41"/>
      <c r="AP8228" s="41"/>
      <c r="AQ8228" s="41"/>
      <c r="AR8228" s="41"/>
      <c r="AS8228" s="41"/>
      <c r="AT8228" s="41"/>
      <c r="AU8228" s="41"/>
      <c r="AV8228" s="41"/>
      <c r="AW8228" s="41"/>
      <c r="AX8228" s="41"/>
      <c r="AY8228" s="41"/>
      <c r="AZ8228" s="41"/>
      <c r="BA8228" s="41"/>
      <c r="BB8228" s="41"/>
      <c r="BC8228" s="41"/>
      <c r="BD8228" s="41"/>
      <c r="BE8228" s="41"/>
      <c r="BF8228" s="41"/>
      <c r="BG8228" s="41"/>
      <c r="BH8228" s="41"/>
      <c r="BI8228" s="41"/>
      <c r="BJ8228" s="41"/>
      <c r="BK8228" s="41"/>
      <c r="BL8228" s="41"/>
      <c r="BM8228" s="41"/>
      <c r="BN8228" s="41"/>
      <c r="BO8228" s="41"/>
      <c r="BP8228" s="108"/>
      <c r="CG8228" s="102"/>
      <c r="CI8228" s="45"/>
    </row>
    <row r="8229" spans="37:87" ht="13" customHeight="1">
      <c r="AK8229" s="114"/>
      <c r="AL8229" s="41"/>
      <c r="AM8229" s="41"/>
      <c r="AN8229" s="41"/>
      <c r="AO8229" s="41"/>
      <c r="AP8229" s="41"/>
      <c r="AQ8229" s="41"/>
      <c r="AR8229" s="41"/>
      <c r="AS8229" s="41"/>
      <c r="AT8229" s="41"/>
      <c r="AU8229" s="41"/>
      <c r="AV8229" s="41"/>
      <c r="AW8229" s="41"/>
      <c r="AX8229" s="41"/>
      <c r="AY8229" s="41"/>
      <c r="AZ8229" s="41"/>
      <c r="BA8229" s="41"/>
      <c r="BB8229" s="41"/>
      <c r="BC8229" s="41"/>
      <c r="BD8229" s="41"/>
      <c r="BE8229" s="41"/>
      <c r="BF8229" s="41"/>
      <c r="BG8229" s="41"/>
      <c r="BH8229" s="41"/>
      <c r="BI8229" s="41"/>
      <c r="BJ8229" s="41"/>
      <c r="BK8229" s="41"/>
      <c r="BL8229" s="41"/>
      <c r="BM8229" s="41"/>
      <c r="BN8229" s="41"/>
      <c r="BO8229" s="41"/>
      <c r="BP8229" s="108"/>
      <c r="CG8229" s="102"/>
      <c r="CI8229" s="45"/>
    </row>
    <row r="8230" spans="37:87" ht="13" customHeight="1">
      <c r="AK8230" s="114"/>
      <c r="AL8230" s="41"/>
      <c r="AM8230" s="41"/>
      <c r="AN8230" s="41"/>
      <c r="AO8230" s="41"/>
      <c r="AP8230" s="41"/>
      <c r="AQ8230" s="41"/>
      <c r="AR8230" s="41"/>
      <c r="AS8230" s="41"/>
      <c r="AT8230" s="41"/>
      <c r="AU8230" s="41"/>
      <c r="AV8230" s="41"/>
      <c r="AW8230" s="41"/>
      <c r="AX8230" s="41"/>
      <c r="AY8230" s="41"/>
      <c r="AZ8230" s="41"/>
      <c r="BA8230" s="41"/>
      <c r="BB8230" s="41"/>
      <c r="BC8230" s="41"/>
      <c r="BD8230" s="41"/>
      <c r="BE8230" s="41"/>
      <c r="BF8230" s="41"/>
      <c r="BG8230" s="41"/>
      <c r="BH8230" s="41"/>
      <c r="BI8230" s="41"/>
      <c r="BJ8230" s="41"/>
      <c r="BK8230" s="41"/>
      <c r="BL8230" s="41"/>
      <c r="BM8230" s="41"/>
      <c r="BN8230" s="41"/>
      <c r="BO8230" s="41"/>
      <c r="BP8230" s="108"/>
      <c r="CG8230" s="102"/>
      <c r="CI8230" s="45"/>
    </row>
    <row r="8231" spans="37:87" ht="13" customHeight="1">
      <c r="AK8231" s="114"/>
      <c r="AL8231" s="41"/>
      <c r="AM8231" s="41"/>
      <c r="AN8231" s="41"/>
      <c r="AO8231" s="41"/>
      <c r="AP8231" s="41"/>
      <c r="AQ8231" s="41"/>
      <c r="AR8231" s="41"/>
      <c r="AS8231" s="41"/>
      <c r="AT8231" s="41"/>
      <c r="AU8231" s="41"/>
      <c r="AV8231" s="41"/>
      <c r="AW8231" s="41"/>
      <c r="AX8231" s="41"/>
      <c r="AY8231" s="41"/>
      <c r="AZ8231" s="41"/>
      <c r="BA8231" s="41"/>
      <c r="BB8231" s="41"/>
      <c r="BC8231" s="41"/>
      <c r="BD8231" s="41"/>
      <c r="BE8231" s="41"/>
      <c r="BF8231" s="41"/>
      <c r="BG8231" s="41"/>
      <c r="BH8231" s="41"/>
      <c r="BI8231" s="41"/>
      <c r="BJ8231" s="41"/>
      <c r="BK8231" s="41"/>
      <c r="BL8231" s="41"/>
      <c r="BM8231" s="41"/>
      <c r="BN8231" s="41"/>
      <c r="BO8231" s="41"/>
      <c r="BP8231" s="108"/>
      <c r="CG8231" s="102"/>
      <c r="CI8231" s="45"/>
    </row>
    <row r="8232" spans="37:87" ht="13" customHeight="1">
      <c r="AK8232" s="114"/>
      <c r="AL8232" s="41"/>
      <c r="AM8232" s="41"/>
      <c r="AN8232" s="41"/>
      <c r="AO8232" s="41"/>
      <c r="AP8232" s="41"/>
      <c r="AQ8232" s="41"/>
      <c r="AR8232" s="41"/>
      <c r="AS8232" s="41"/>
      <c r="AT8232" s="41"/>
      <c r="AU8232" s="41"/>
      <c r="AV8232" s="41"/>
      <c r="AW8232" s="41"/>
      <c r="AX8232" s="41"/>
      <c r="AY8232" s="41"/>
      <c r="AZ8232" s="41"/>
      <c r="BA8232" s="41"/>
      <c r="BB8232" s="41"/>
      <c r="BC8232" s="41"/>
      <c r="BD8232" s="41"/>
      <c r="BE8232" s="41"/>
      <c r="BF8232" s="41"/>
      <c r="BG8232" s="41"/>
      <c r="BH8232" s="41"/>
      <c r="BI8232" s="41"/>
      <c r="BJ8232" s="41"/>
      <c r="BK8232" s="41"/>
      <c r="BL8232" s="41"/>
      <c r="BM8232" s="41"/>
      <c r="BN8232" s="41"/>
      <c r="BO8232" s="41"/>
      <c r="BP8232" s="108"/>
      <c r="CG8232" s="102"/>
      <c r="CI8232" s="45"/>
    </row>
    <row r="8233" spans="37:87" ht="13" customHeight="1">
      <c r="AK8233" s="114"/>
      <c r="AL8233" s="41"/>
      <c r="AM8233" s="41"/>
      <c r="AN8233" s="41"/>
      <c r="AO8233" s="41"/>
      <c r="AP8233" s="41"/>
      <c r="AQ8233" s="41"/>
      <c r="AR8233" s="41"/>
      <c r="AS8233" s="41"/>
      <c r="AT8233" s="41"/>
      <c r="AU8233" s="41"/>
      <c r="AV8233" s="41"/>
      <c r="AW8233" s="41"/>
      <c r="AX8233" s="41"/>
      <c r="AY8233" s="41"/>
      <c r="AZ8233" s="41"/>
      <c r="BA8233" s="41"/>
      <c r="BB8233" s="41"/>
      <c r="BC8233" s="41"/>
      <c r="BD8233" s="41"/>
      <c r="BE8233" s="41"/>
      <c r="BF8233" s="41"/>
      <c r="BG8233" s="41"/>
      <c r="BH8233" s="41"/>
      <c r="BI8233" s="41"/>
      <c r="BJ8233" s="41"/>
      <c r="BK8233" s="41"/>
      <c r="BL8233" s="41"/>
      <c r="BM8233" s="41"/>
      <c r="BN8233" s="41"/>
      <c r="BO8233" s="41"/>
      <c r="BP8233" s="108"/>
      <c r="CG8233" s="102"/>
      <c r="CI8233" s="45"/>
    </row>
    <row r="8234" spans="37:87" ht="13" customHeight="1">
      <c r="AK8234" s="114"/>
      <c r="AL8234" s="41"/>
      <c r="AM8234" s="41"/>
      <c r="AN8234" s="41"/>
      <c r="AO8234" s="41"/>
      <c r="AP8234" s="41"/>
      <c r="AQ8234" s="41"/>
      <c r="AR8234" s="41"/>
      <c r="AS8234" s="41"/>
      <c r="AT8234" s="41"/>
      <c r="AU8234" s="41"/>
      <c r="AV8234" s="41"/>
      <c r="AW8234" s="41"/>
      <c r="AX8234" s="41"/>
      <c r="AY8234" s="41"/>
      <c r="AZ8234" s="41"/>
      <c r="BA8234" s="41"/>
      <c r="BB8234" s="41"/>
      <c r="BC8234" s="41"/>
      <c r="BD8234" s="41"/>
      <c r="BE8234" s="41"/>
      <c r="BF8234" s="41"/>
      <c r="BG8234" s="41"/>
      <c r="BH8234" s="41"/>
      <c r="BI8234" s="41"/>
      <c r="BJ8234" s="41"/>
      <c r="BK8234" s="41"/>
      <c r="BL8234" s="41"/>
      <c r="BM8234" s="41"/>
      <c r="BN8234" s="41"/>
      <c r="BO8234" s="41"/>
      <c r="BP8234" s="108"/>
      <c r="CG8234" s="102"/>
      <c r="CI8234" s="45"/>
    </row>
    <row r="8235" spans="37:87" ht="13" customHeight="1">
      <c r="AK8235" s="114"/>
      <c r="AL8235" s="41"/>
      <c r="AM8235" s="41"/>
      <c r="AN8235" s="41"/>
      <c r="AO8235" s="41"/>
      <c r="AP8235" s="41"/>
      <c r="AQ8235" s="41"/>
      <c r="AR8235" s="41"/>
      <c r="AS8235" s="41"/>
      <c r="AT8235" s="41"/>
      <c r="AU8235" s="41"/>
      <c r="AV8235" s="41"/>
      <c r="AW8235" s="41"/>
      <c r="AX8235" s="41"/>
      <c r="AY8235" s="41"/>
      <c r="AZ8235" s="41"/>
      <c r="BA8235" s="41"/>
      <c r="BB8235" s="41"/>
      <c r="BC8235" s="41"/>
      <c r="BD8235" s="41"/>
      <c r="BE8235" s="41"/>
      <c r="BF8235" s="41"/>
      <c r="BG8235" s="41"/>
      <c r="BH8235" s="41"/>
      <c r="BI8235" s="41"/>
      <c r="BJ8235" s="41"/>
      <c r="BK8235" s="41"/>
      <c r="BL8235" s="41"/>
      <c r="BM8235" s="41"/>
      <c r="BN8235" s="41"/>
      <c r="BO8235" s="41"/>
      <c r="BP8235" s="108"/>
      <c r="CG8235" s="102"/>
      <c r="CI8235" s="45"/>
    </row>
    <row r="8236" spans="37:87" ht="13" customHeight="1">
      <c r="AK8236" s="114"/>
      <c r="AL8236" s="41"/>
      <c r="AM8236" s="41"/>
      <c r="AN8236" s="41"/>
      <c r="AO8236" s="41"/>
      <c r="AP8236" s="41"/>
      <c r="AQ8236" s="41"/>
      <c r="AR8236" s="41"/>
      <c r="AS8236" s="41"/>
      <c r="AT8236" s="41"/>
      <c r="AU8236" s="41"/>
      <c r="AV8236" s="41"/>
      <c r="AW8236" s="41"/>
      <c r="AX8236" s="41"/>
      <c r="AY8236" s="41"/>
      <c r="AZ8236" s="41"/>
      <c r="BA8236" s="41"/>
      <c r="BB8236" s="41"/>
      <c r="BC8236" s="41"/>
      <c r="BD8236" s="41"/>
      <c r="BE8236" s="41"/>
      <c r="BF8236" s="41"/>
      <c r="BG8236" s="41"/>
      <c r="BH8236" s="41"/>
      <c r="BI8236" s="41"/>
      <c r="BJ8236" s="41"/>
      <c r="BK8236" s="41"/>
      <c r="BL8236" s="41"/>
      <c r="BM8236" s="41"/>
      <c r="BN8236" s="41"/>
      <c r="BO8236" s="41"/>
      <c r="BP8236" s="108"/>
      <c r="CG8236" s="102"/>
      <c r="CI8236" s="45"/>
    </row>
    <row r="8237" spans="37:87" ht="13" customHeight="1">
      <c r="AK8237" s="114"/>
      <c r="AL8237" s="41"/>
      <c r="AM8237" s="41"/>
      <c r="AN8237" s="41"/>
      <c r="AO8237" s="41"/>
      <c r="AP8237" s="41"/>
      <c r="AQ8237" s="41"/>
      <c r="AR8237" s="41"/>
      <c r="AS8237" s="41"/>
      <c r="AT8237" s="41"/>
      <c r="AU8237" s="41"/>
      <c r="AV8237" s="41"/>
      <c r="AW8237" s="41"/>
      <c r="AX8237" s="41"/>
      <c r="AY8237" s="41"/>
      <c r="AZ8237" s="41"/>
      <c r="BA8237" s="41"/>
      <c r="BB8237" s="41"/>
      <c r="BC8237" s="41"/>
      <c r="BD8237" s="41"/>
      <c r="BE8237" s="41"/>
      <c r="BF8237" s="41"/>
      <c r="BG8237" s="41"/>
      <c r="BH8237" s="41"/>
      <c r="BI8237" s="41"/>
      <c r="BJ8237" s="41"/>
      <c r="BK8237" s="41"/>
      <c r="BL8237" s="41"/>
      <c r="BM8237" s="41"/>
      <c r="BN8237" s="41"/>
      <c r="BO8237" s="41"/>
      <c r="BP8237" s="108"/>
      <c r="CG8237" s="102"/>
      <c r="CI8237" s="45"/>
    </row>
    <row r="8238" spans="37:87" ht="13" customHeight="1">
      <c r="AK8238" s="114"/>
      <c r="AL8238" s="41"/>
      <c r="AM8238" s="41"/>
      <c r="AN8238" s="41"/>
      <c r="AO8238" s="41"/>
      <c r="AP8238" s="41"/>
      <c r="AQ8238" s="41"/>
      <c r="AR8238" s="41"/>
      <c r="AS8238" s="41"/>
      <c r="AT8238" s="41"/>
      <c r="AU8238" s="41"/>
      <c r="AV8238" s="41"/>
      <c r="AW8238" s="41"/>
      <c r="AX8238" s="41"/>
      <c r="AY8238" s="41"/>
      <c r="AZ8238" s="41"/>
      <c r="BA8238" s="41"/>
      <c r="BB8238" s="41"/>
      <c r="BC8238" s="41"/>
      <c r="BD8238" s="41"/>
      <c r="BE8238" s="41"/>
      <c r="BF8238" s="41"/>
      <c r="BG8238" s="41"/>
      <c r="BH8238" s="41"/>
      <c r="BI8238" s="41"/>
      <c r="BJ8238" s="41"/>
      <c r="BK8238" s="41"/>
      <c r="BL8238" s="41"/>
      <c r="BM8238" s="41"/>
      <c r="BN8238" s="41"/>
      <c r="BO8238" s="41"/>
      <c r="BP8238" s="108"/>
      <c r="CG8238" s="102"/>
      <c r="CI8238" s="45"/>
    </row>
    <row r="8239" spans="37:87" ht="13" customHeight="1">
      <c r="AK8239" s="114"/>
      <c r="AL8239" s="41"/>
      <c r="AM8239" s="41"/>
      <c r="AN8239" s="41"/>
      <c r="AO8239" s="41"/>
      <c r="AP8239" s="41"/>
      <c r="AQ8239" s="41"/>
      <c r="AR8239" s="41"/>
      <c r="AS8239" s="41"/>
      <c r="AT8239" s="41"/>
      <c r="AU8239" s="41"/>
      <c r="AV8239" s="41"/>
      <c r="AW8239" s="41"/>
      <c r="AX8239" s="41"/>
      <c r="AY8239" s="41"/>
      <c r="AZ8239" s="41"/>
      <c r="BA8239" s="41"/>
      <c r="BB8239" s="41"/>
      <c r="BC8239" s="41"/>
      <c r="BD8239" s="41"/>
      <c r="BE8239" s="41"/>
      <c r="BF8239" s="41"/>
      <c r="BG8239" s="41"/>
      <c r="BH8239" s="41"/>
      <c r="BI8239" s="41"/>
      <c r="BJ8239" s="41"/>
      <c r="BK8239" s="41"/>
      <c r="BL8239" s="41"/>
      <c r="BM8239" s="41"/>
      <c r="BN8239" s="41"/>
      <c r="BO8239" s="41"/>
      <c r="BP8239" s="108"/>
      <c r="CG8239" s="102"/>
      <c r="CI8239" s="45"/>
    </row>
    <row r="8240" spans="37:87" ht="13" customHeight="1">
      <c r="AK8240" s="114"/>
      <c r="AL8240" s="41"/>
      <c r="AM8240" s="41"/>
      <c r="AN8240" s="41"/>
      <c r="AO8240" s="41"/>
      <c r="AP8240" s="41"/>
      <c r="AQ8240" s="41"/>
      <c r="AR8240" s="41"/>
      <c r="AS8240" s="41"/>
      <c r="AT8240" s="41"/>
      <c r="AU8240" s="41"/>
      <c r="AV8240" s="41"/>
      <c r="AW8240" s="41"/>
      <c r="AX8240" s="41"/>
      <c r="AY8240" s="41"/>
      <c r="AZ8240" s="41"/>
      <c r="BA8240" s="41"/>
      <c r="BB8240" s="41"/>
      <c r="BC8240" s="41"/>
      <c r="BD8240" s="41"/>
      <c r="BE8240" s="41"/>
      <c r="BF8240" s="41"/>
      <c r="BG8240" s="41"/>
      <c r="BH8240" s="41"/>
      <c r="BI8240" s="41"/>
      <c r="BJ8240" s="41"/>
      <c r="BK8240" s="41"/>
      <c r="BL8240" s="41"/>
      <c r="BM8240" s="41"/>
      <c r="BN8240" s="41"/>
      <c r="BO8240" s="41"/>
      <c r="BP8240" s="108"/>
      <c r="CG8240" s="102"/>
      <c r="CI8240" s="45"/>
    </row>
    <row r="8241" spans="37:87" ht="13" customHeight="1">
      <c r="AK8241" s="114"/>
      <c r="AL8241" s="41"/>
      <c r="AM8241" s="41"/>
      <c r="AN8241" s="41"/>
      <c r="AO8241" s="41"/>
      <c r="AP8241" s="41"/>
      <c r="AQ8241" s="41"/>
      <c r="AR8241" s="41"/>
      <c r="AS8241" s="41"/>
      <c r="AT8241" s="41"/>
      <c r="AU8241" s="41"/>
      <c r="AV8241" s="41"/>
      <c r="AW8241" s="41"/>
      <c r="AX8241" s="41"/>
      <c r="AY8241" s="41"/>
      <c r="AZ8241" s="41"/>
      <c r="BA8241" s="41"/>
      <c r="BB8241" s="41"/>
      <c r="BC8241" s="41"/>
      <c r="BD8241" s="41"/>
      <c r="BE8241" s="41"/>
      <c r="BF8241" s="41"/>
      <c r="BG8241" s="41"/>
      <c r="BH8241" s="41"/>
      <c r="BI8241" s="41"/>
      <c r="BJ8241" s="41"/>
      <c r="BK8241" s="41"/>
      <c r="BL8241" s="41"/>
      <c r="BM8241" s="41"/>
      <c r="BN8241" s="41"/>
      <c r="BO8241" s="41"/>
      <c r="BP8241" s="108"/>
      <c r="CG8241" s="102"/>
      <c r="CI8241" s="45"/>
    </row>
    <row r="8242" spans="37:87" ht="13" customHeight="1">
      <c r="AK8242" s="114"/>
      <c r="AL8242" s="41"/>
      <c r="AM8242" s="41"/>
      <c r="AN8242" s="41"/>
      <c r="AO8242" s="41"/>
      <c r="AP8242" s="41"/>
      <c r="AQ8242" s="41"/>
      <c r="AR8242" s="41"/>
      <c r="AS8242" s="41"/>
      <c r="AT8242" s="41"/>
      <c r="AU8242" s="41"/>
      <c r="AV8242" s="41"/>
      <c r="AW8242" s="41"/>
      <c r="AX8242" s="41"/>
      <c r="AY8242" s="41"/>
      <c r="AZ8242" s="41"/>
      <c r="BA8242" s="41"/>
      <c r="BB8242" s="41"/>
      <c r="BC8242" s="41"/>
      <c r="BD8242" s="41"/>
      <c r="BE8242" s="41"/>
      <c r="BF8242" s="41"/>
      <c r="BG8242" s="41"/>
      <c r="BH8242" s="41"/>
      <c r="BI8242" s="41"/>
      <c r="BJ8242" s="41"/>
      <c r="BK8242" s="41"/>
      <c r="BL8242" s="41"/>
      <c r="BM8242" s="41"/>
      <c r="BN8242" s="41"/>
      <c r="BO8242" s="41"/>
      <c r="BP8242" s="108"/>
      <c r="CG8242" s="102"/>
      <c r="CI8242" s="45"/>
    </row>
    <row r="8243" spans="37:87" ht="13" customHeight="1">
      <c r="AK8243" s="114"/>
      <c r="AL8243" s="41"/>
      <c r="AM8243" s="41"/>
      <c r="AN8243" s="41"/>
      <c r="AO8243" s="41"/>
      <c r="AP8243" s="41"/>
      <c r="AQ8243" s="41"/>
      <c r="AR8243" s="41"/>
      <c r="AS8243" s="41"/>
      <c r="AT8243" s="41"/>
      <c r="AU8243" s="41"/>
      <c r="AV8243" s="41"/>
      <c r="AW8243" s="41"/>
      <c r="AX8243" s="41"/>
      <c r="AY8243" s="41"/>
      <c r="AZ8243" s="41"/>
      <c r="BA8243" s="41"/>
      <c r="BB8243" s="41"/>
      <c r="BC8243" s="41"/>
      <c r="BD8243" s="41"/>
      <c r="BE8243" s="41"/>
      <c r="BF8243" s="41"/>
      <c r="BG8243" s="41"/>
      <c r="BH8243" s="41"/>
      <c r="BI8243" s="41"/>
      <c r="BJ8243" s="41"/>
      <c r="BK8243" s="41"/>
      <c r="BL8243" s="41"/>
      <c r="BM8243" s="41"/>
      <c r="BN8243" s="41"/>
      <c r="BO8243" s="41"/>
      <c r="BP8243" s="108"/>
      <c r="CG8243" s="102"/>
      <c r="CI8243" s="45"/>
    </row>
    <row r="8244" spans="37:87" ht="13" customHeight="1">
      <c r="AK8244" s="114"/>
      <c r="AL8244" s="41"/>
      <c r="AM8244" s="41"/>
      <c r="AN8244" s="41"/>
      <c r="AO8244" s="41"/>
      <c r="AP8244" s="41"/>
      <c r="AQ8244" s="41"/>
      <c r="AR8244" s="41"/>
      <c r="AS8244" s="41"/>
      <c r="AT8244" s="41"/>
      <c r="AU8244" s="41"/>
      <c r="AV8244" s="41"/>
      <c r="AW8244" s="41"/>
      <c r="AX8244" s="41"/>
      <c r="AY8244" s="41"/>
      <c r="AZ8244" s="41"/>
      <c r="BA8244" s="41"/>
      <c r="BB8244" s="41"/>
      <c r="BC8244" s="41"/>
      <c r="BD8244" s="41"/>
      <c r="BE8244" s="41"/>
      <c r="BF8244" s="41"/>
      <c r="BG8244" s="41"/>
      <c r="BH8244" s="41"/>
      <c r="BI8244" s="41"/>
      <c r="BJ8244" s="41"/>
      <c r="BK8244" s="41"/>
      <c r="BL8244" s="41"/>
      <c r="BM8244" s="41"/>
      <c r="BN8244" s="41"/>
      <c r="BO8244" s="41"/>
      <c r="BP8244" s="108"/>
      <c r="CG8244" s="102"/>
      <c r="CI8244" s="45"/>
    </row>
    <row r="8245" spans="37:87" ht="13" customHeight="1">
      <c r="AK8245" s="114"/>
      <c r="AL8245" s="41"/>
      <c r="AM8245" s="41"/>
      <c r="AN8245" s="41"/>
      <c r="AO8245" s="41"/>
      <c r="AP8245" s="41"/>
      <c r="AQ8245" s="41"/>
      <c r="AR8245" s="41"/>
      <c r="AS8245" s="41"/>
      <c r="AT8245" s="41"/>
      <c r="AU8245" s="41"/>
      <c r="AV8245" s="41"/>
      <c r="AW8245" s="41"/>
      <c r="AX8245" s="41"/>
      <c r="AY8245" s="41"/>
      <c r="AZ8245" s="41"/>
      <c r="BA8245" s="41"/>
      <c r="BB8245" s="41"/>
      <c r="BC8245" s="41"/>
      <c r="BD8245" s="41"/>
      <c r="BE8245" s="41"/>
      <c r="BF8245" s="41"/>
      <c r="BG8245" s="41"/>
      <c r="BH8245" s="41"/>
      <c r="BI8245" s="41"/>
      <c r="BJ8245" s="41"/>
      <c r="BK8245" s="41"/>
      <c r="BL8245" s="41"/>
      <c r="BM8245" s="41"/>
      <c r="BN8245" s="41"/>
      <c r="BO8245" s="41"/>
      <c r="BP8245" s="108"/>
      <c r="CG8245" s="102"/>
      <c r="CI8245" s="45"/>
    </row>
    <row r="8246" spans="37:87" ht="13" customHeight="1">
      <c r="AK8246" s="114"/>
      <c r="AL8246" s="41"/>
      <c r="AM8246" s="41"/>
      <c r="AN8246" s="41"/>
      <c r="AO8246" s="41"/>
      <c r="AP8246" s="41"/>
      <c r="AQ8246" s="41"/>
      <c r="AR8246" s="41"/>
      <c r="AS8246" s="41"/>
      <c r="AT8246" s="41"/>
      <c r="AU8246" s="41"/>
      <c r="AV8246" s="41"/>
      <c r="AW8246" s="41"/>
      <c r="AX8246" s="41"/>
      <c r="AY8246" s="41"/>
      <c r="AZ8246" s="41"/>
      <c r="BA8246" s="41"/>
      <c r="BB8246" s="41"/>
      <c r="BC8246" s="41"/>
      <c r="BD8246" s="41"/>
      <c r="BE8246" s="41"/>
      <c r="BF8246" s="41"/>
      <c r="BG8246" s="41"/>
      <c r="BH8246" s="41"/>
      <c r="BI8246" s="41"/>
      <c r="BJ8246" s="41"/>
      <c r="BK8246" s="41"/>
      <c r="BL8246" s="41"/>
      <c r="BM8246" s="41"/>
      <c r="BN8246" s="41"/>
      <c r="BO8246" s="41"/>
      <c r="BP8246" s="108"/>
      <c r="CG8246" s="102"/>
      <c r="CI8246" s="45"/>
    </row>
    <row r="8247" spans="37:87" ht="13" customHeight="1">
      <c r="AK8247" s="114"/>
      <c r="AL8247" s="41"/>
      <c r="AM8247" s="41"/>
      <c r="AN8247" s="41"/>
      <c r="AO8247" s="41"/>
      <c r="AP8247" s="41"/>
      <c r="AQ8247" s="41"/>
      <c r="AR8247" s="41"/>
      <c r="AS8247" s="41"/>
      <c r="AT8247" s="41"/>
      <c r="AU8247" s="41"/>
      <c r="AV8247" s="41"/>
      <c r="AW8247" s="41"/>
      <c r="AX8247" s="41"/>
      <c r="AY8247" s="41"/>
      <c r="AZ8247" s="41"/>
      <c r="BA8247" s="41"/>
      <c r="BB8247" s="41"/>
      <c r="BC8247" s="41"/>
      <c r="BD8247" s="41"/>
      <c r="BE8247" s="41"/>
      <c r="BF8247" s="41"/>
      <c r="BG8247" s="41"/>
      <c r="BH8247" s="41"/>
      <c r="BI8247" s="41"/>
      <c r="BJ8247" s="41"/>
      <c r="BK8247" s="41"/>
      <c r="BL8247" s="41"/>
      <c r="BM8247" s="41"/>
      <c r="BN8247" s="41"/>
      <c r="BO8247" s="41"/>
      <c r="BP8247" s="108"/>
      <c r="CG8247" s="102"/>
      <c r="CI8247" s="45"/>
    </row>
    <row r="8248" spans="37:87" ht="13" customHeight="1">
      <c r="AK8248" s="114"/>
      <c r="AL8248" s="41"/>
      <c r="AM8248" s="41"/>
      <c r="AN8248" s="41"/>
      <c r="AO8248" s="41"/>
      <c r="AP8248" s="41"/>
      <c r="AQ8248" s="41"/>
      <c r="AR8248" s="41"/>
      <c r="AS8248" s="41"/>
      <c r="AT8248" s="41"/>
      <c r="AU8248" s="41"/>
      <c r="AV8248" s="41"/>
      <c r="AW8248" s="41"/>
      <c r="AX8248" s="41"/>
      <c r="AY8248" s="41"/>
      <c r="AZ8248" s="41"/>
      <c r="BA8248" s="41"/>
      <c r="BB8248" s="41"/>
      <c r="BC8248" s="41"/>
      <c r="BD8248" s="41"/>
      <c r="BE8248" s="41"/>
      <c r="BF8248" s="41"/>
      <c r="BG8248" s="41"/>
      <c r="BH8248" s="41"/>
      <c r="BI8248" s="41"/>
      <c r="BJ8248" s="41"/>
      <c r="BK8248" s="41"/>
      <c r="BL8248" s="41"/>
      <c r="BM8248" s="41"/>
      <c r="BN8248" s="41"/>
      <c r="BO8248" s="41"/>
      <c r="BP8248" s="108"/>
      <c r="CG8248" s="102"/>
      <c r="CI8248" s="45"/>
    </row>
    <row r="8249" spans="37:87" ht="13" customHeight="1">
      <c r="AK8249" s="114"/>
      <c r="AL8249" s="41"/>
      <c r="AM8249" s="41"/>
      <c r="AN8249" s="41"/>
      <c r="AO8249" s="41"/>
      <c r="AP8249" s="41"/>
      <c r="AQ8249" s="41"/>
      <c r="AR8249" s="41"/>
      <c r="AS8249" s="41"/>
      <c r="AT8249" s="41"/>
      <c r="AU8249" s="41"/>
      <c r="AV8249" s="41"/>
      <c r="AW8249" s="41"/>
      <c r="AX8249" s="41"/>
      <c r="AY8249" s="41"/>
      <c r="AZ8249" s="41"/>
      <c r="BA8249" s="41"/>
      <c r="BB8249" s="41"/>
      <c r="BC8249" s="41"/>
      <c r="BD8249" s="41"/>
      <c r="BE8249" s="41"/>
      <c r="BF8249" s="41"/>
      <c r="BG8249" s="41"/>
      <c r="BH8249" s="41"/>
      <c r="BI8249" s="41"/>
      <c r="BJ8249" s="41"/>
      <c r="BK8249" s="41"/>
      <c r="BL8249" s="41"/>
      <c r="BM8249" s="41"/>
      <c r="BN8249" s="41"/>
      <c r="BO8249" s="41"/>
      <c r="BP8249" s="108"/>
      <c r="CG8249" s="102"/>
      <c r="CI8249" s="45"/>
    </row>
    <row r="8250" spans="37:87" ht="13" customHeight="1">
      <c r="AK8250" s="114"/>
      <c r="AL8250" s="41"/>
      <c r="AM8250" s="41"/>
      <c r="AN8250" s="41"/>
      <c r="AO8250" s="41"/>
      <c r="AP8250" s="41"/>
      <c r="AQ8250" s="41"/>
      <c r="AR8250" s="41"/>
      <c r="AS8250" s="41"/>
      <c r="AT8250" s="41"/>
      <c r="AU8250" s="41"/>
      <c r="AV8250" s="41"/>
      <c r="AW8250" s="41"/>
      <c r="AX8250" s="41"/>
      <c r="AY8250" s="41"/>
      <c r="AZ8250" s="41"/>
      <c r="BA8250" s="41"/>
      <c r="BB8250" s="41"/>
      <c r="BC8250" s="41"/>
      <c r="BD8250" s="41"/>
      <c r="BE8250" s="41"/>
      <c r="BF8250" s="41"/>
      <c r="BG8250" s="41"/>
      <c r="BH8250" s="41"/>
      <c r="BI8250" s="41"/>
      <c r="BJ8250" s="41"/>
      <c r="BK8250" s="41"/>
      <c r="BL8250" s="41"/>
      <c r="BM8250" s="41"/>
      <c r="BN8250" s="41"/>
      <c r="BO8250" s="41"/>
      <c r="BP8250" s="108"/>
      <c r="CG8250" s="102"/>
      <c r="CI8250" s="45"/>
    </row>
    <row r="8251" spans="37:87" ht="13" customHeight="1">
      <c r="AK8251" s="114"/>
      <c r="AL8251" s="41"/>
      <c r="AM8251" s="41"/>
      <c r="AN8251" s="41"/>
      <c r="AO8251" s="41"/>
      <c r="AP8251" s="41"/>
      <c r="AQ8251" s="41"/>
      <c r="AR8251" s="41"/>
      <c r="AS8251" s="41"/>
      <c r="AT8251" s="41"/>
      <c r="AU8251" s="41"/>
      <c r="AV8251" s="41"/>
      <c r="AW8251" s="41"/>
      <c r="AX8251" s="41"/>
      <c r="AY8251" s="41"/>
      <c r="AZ8251" s="41"/>
      <c r="BA8251" s="41"/>
      <c r="BB8251" s="41"/>
      <c r="BC8251" s="41"/>
      <c r="BD8251" s="41"/>
      <c r="BE8251" s="41"/>
      <c r="BF8251" s="41"/>
      <c r="BG8251" s="41"/>
      <c r="BH8251" s="41"/>
      <c r="BI8251" s="41"/>
      <c r="BJ8251" s="41"/>
      <c r="BK8251" s="41"/>
      <c r="BL8251" s="41"/>
      <c r="BM8251" s="41"/>
      <c r="BN8251" s="41"/>
      <c r="BO8251" s="41"/>
      <c r="BP8251" s="108"/>
      <c r="CG8251" s="102"/>
      <c r="CI8251" s="45"/>
    </row>
    <row r="8252" spans="37:87" ht="13" customHeight="1">
      <c r="AK8252" s="114"/>
      <c r="AL8252" s="41"/>
      <c r="AM8252" s="41"/>
      <c r="AN8252" s="41"/>
      <c r="AO8252" s="41"/>
      <c r="AP8252" s="41"/>
      <c r="AQ8252" s="41"/>
      <c r="AR8252" s="41"/>
      <c r="AS8252" s="41"/>
      <c r="AT8252" s="41"/>
      <c r="AU8252" s="41"/>
      <c r="AV8252" s="41"/>
      <c r="AW8252" s="41"/>
      <c r="AX8252" s="41"/>
      <c r="AY8252" s="41"/>
      <c r="AZ8252" s="41"/>
      <c r="BA8252" s="41"/>
      <c r="BB8252" s="41"/>
      <c r="BC8252" s="41"/>
      <c r="BD8252" s="41"/>
      <c r="BE8252" s="41"/>
      <c r="BF8252" s="41"/>
      <c r="BG8252" s="41"/>
      <c r="BH8252" s="41"/>
      <c r="BI8252" s="41"/>
      <c r="BJ8252" s="41"/>
      <c r="BK8252" s="41"/>
      <c r="BL8252" s="41"/>
      <c r="BM8252" s="41"/>
      <c r="BN8252" s="41"/>
      <c r="BO8252" s="41"/>
      <c r="BP8252" s="108"/>
      <c r="CG8252" s="102"/>
      <c r="CI8252" s="45"/>
    </row>
    <row r="8253" spans="37:87" ht="13" customHeight="1">
      <c r="AK8253" s="114"/>
      <c r="AL8253" s="41"/>
      <c r="AM8253" s="41"/>
      <c r="AN8253" s="41"/>
      <c r="AO8253" s="41"/>
      <c r="AP8253" s="41"/>
      <c r="AQ8253" s="41"/>
      <c r="AR8253" s="41"/>
      <c r="AS8253" s="41"/>
      <c r="AT8253" s="41"/>
      <c r="AU8253" s="41"/>
      <c r="AV8253" s="41"/>
      <c r="AW8253" s="41"/>
      <c r="AX8253" s="41"/>
      <c r="AY8253" s="41"/>
      <c r="AZ8253" s="41"/>
      <c r="BA8253" s="41"/>
      <c r="BB8253" s="41"/>
      <c r="BC8253" s="41"/>
      <c r="BD8253" s="41"/>
      <c r="BE8253" s="41"/>
      <c r="BF8253" s="41"/>
      <c r="BG8253" s="41"/>
      <c r="BH8253" s="41"/>
      <c r="BI8253" s="41"/>
      <c r="BJ8253" s="41"/>
      <c r="BK8253" s="41"/>
      <c r="BL8253" s="41"/>
      <c r="BM8253" s="41"/>
      <c r="BN8253" s="41"/>
      <c r="BO8253" s="41"/>
      <c r="BP8253" s="108"/>
      <c r="CG8253" s="102"/>
      <c r="CI8253" s="45"/>
    </row>
    <row r="8254" spans="37:87" ht="13" customHeight="1">
      <c r="AK8254" s="114"/>
      <c r="AL8254" s="41"/>
      <c r="AM8254" s="41"/>
      <c r="AN8254" s="41"/>
      <c r="AO8254" s="41"/>
      <c r="AP8254" s="41"/>
      <c r="AQ8254" s="41"/>
      <c r="AR8254" s="41"/>
      <c r="AS8254" s="41"/>
      <c r="AT8254" s="41"/>
      <c r="AU8254" s="41"/>
      <c r="AV8254" s="41"/>
      <c r="AW8254" s="41"/>
      <c r="AX8254" s="41"/>
      <c r="AY8254" s="41"/>
      <c r="AZ8254" s="41"/>
      <c r="BA8254" s="41"/>
      <c r="BB8254" s="41"/>
      <c r="BC8254" s="41"/>
      <c r="BD8254" s="41"/>
      <c r="BE8254" s="41"/>
      <c r="BF8254" s="41"/>
      <c r="BG8254" s="41"/>
      <c r="BH8254" s="41"/>
      <c r="BI8254" s="41"/>
      <c r="BJ8254" s="41"/>
      <c r="BK8254" s="41"/>
      <c r="BL8254" s="41"/>
      <c r="BM8254" s="41"/>
      <c r="BN8254" s="41"/>
      <c r="BO8254" s="41"/>
      <c r="BP8254" s="108"/>
      <c r="CG8254" s="102"/>
      <c r="CI8254" s="45"/>
    </row>
    <row r="8255" spans="37:87" ht="13" customHeight="1">
      <c r="AK8255" s="114"/>
      <c r="AL8255" s="41"/>
      <c r="AM8255" s="41"/>
      <c r="AN8255" s="41"/>
      <c r="AO8255" s="41"/>
      <c r="AP8255" s="41"/>
      <c r="AQ8255" s="41"/>
      <c r="AR8255" s="41"/>
      <c r="AS8255" s="41"/>
      <c r="AT8255" s="41"/>
      <c r="AU8255" s="41"/>
      <c r="AV8255" s="41"/>
      <c r="AW8255" s="41"/>
      <c r="AX8255" s="41"/>
      <c r="AY8255" s="41"/>
      <c r="AZ8255" s="41"/>
      <c r="BA8255" s="41"/>
      <c r="BB8255" s="41"/>
      <c r="BC8255" s="41"/>
      <c r="BD8255" s="41"/>
      <c r="BE8255" s="41"/>
      <c r="BF8255" s="41"/>
      <c r="BG8255" s="41"/>
      <c r="BH8255" s="41"/>
      <c r="BI8255" s="41"/>
      <c r="BJ8255" s="41"/>
      <c r="BK8255" s="41"/>
      <c r="BL8255" s="41"/>
      <c r="BM8255" s="41"/>
      <c r="BN8255" s="41"/>
      <c r="BO8255" s="41"/>
      <c r="BP8255" s="108"/>
      <c r="CG8255" s="102"/>
      <c r="CI8255" s="45"/>
    </row>
    <row r="8256" spans="37:87" ht="13" customHeight="1">
      <c r="AK8256" s="114"/>
      <c r="AL8256" s="41"/>
      <c r="AM8256" s="41"/>
      <c r="AN8256" s="41"/>
      <c r="AO8256" s="41"/>
      <c r="AP8256" s="41"/>
      <c r="AQ8256" s="41"/>
      <c r="AR8256" s="41"/>
      <c r="AS8256" s="41"/>
      <c r="AT8256" s="41"/>
      <c r="AU8256" s="41"/>
      <c r="AV8256" s="41"/>
      <c r="AW8256" s="41"/>
      <c r="AX8256" s="41"/>
      <c r="AY8256" s="41"/>
      <c r="AZ8256" s="41"/>
      <c r="BA8256" s="41"/>
      <c r="BB8256" s="41"/>
      <c r="BC8256" s="41"/>
      <c r="BD8256" s="41"/>
      <c r="BE8256" s="41"/>
      <c r="BF8256" s="41"/>
      <c r="BG8256" s="41"/>
      <c r="BH8256" s="41"/>
      <c r="BI8256" s="41"/>
      <c r="BJ8256" s="41"/>
      <c r="BK8256" s="41"/>
      <c r="BL8256" s="41"/>
      <c r="BM8256" s="41"/>
      <c r="BN8256" s="41"/>
      <c r="BO8256" s="41"/>
      <c r="BP8256" s="108"/>
      <c r="CG8256" s="102"/>
      <c r="CI8256" s="45"/>
    </row>
    <row r="8257" spans="37:87" ht="13" customHeight="1">
      <c r="AK8257" s="114"/>
      <c r="AL8257" s="41"/>
      <c r="AM8257" s="41"/>
      <c r="AN8257" s="41"/>
      <c r="AO8257" s="41"/>
      <c r="AP8257" s="41"/>
      <c r="AQ8257" s="41"/>
      <c r="AR8257" s="41"/>
      <c r="AS8257" s="41"/>
      <c r="AT8257" s="41"/>
      <c r="AU8257" s="41"/>
      <c r="AV8257" s="41"/>
      <c r="AW8257" s="41"/>
      <c r="AX8257" s="41"/>
      <c r="AY8257" s="41"/>
      <c r="AZ8257" s="41"/>
      <c r="BA8257" s="41"/>
      <c r="BB8257" s="41"/>
      <c r="BC8257" s="41"/>
      <c r="BD8257" s="41"/>
      <c r="BE8257" s="41"/>
      <c r="BF8257" s="41"/>
      <c r="BG8257" s="41"/>
      <c r="BH8257" s="41"/>
      <c r="BI8257" s="41"/>
      <c r="BJ8257" s="41"/>
      <c r="BK8257" s="41"/>
      <c r="BL8257" s="41"/>
      <c r="BM8257" s="41"/>
      <c r="BN8257" s="41"/>
      <c r="BO8257" s="41"/>
      <c r="BP8257" s="108"/>
      <c r="CG8257" s="102"/>
      <c r="CI8257" s="45"/>
    </row>
    <row r="8258" spans="37:87" ht="13" customHeight="1">
      <c r="AK8258" s="114"/>
      <c r="AL8258" s="41"/>
      <c r="AM8258" s="41"/>
      <c r="AN8258" s="41"/>
      <c r="AO8258" s="41"/>
      <c r="AP8258" s="41"/>
      <c r="AQ8258" s="41"/>
      <c r="AR8258" s="41"/>
      <c r="AS8258" s="41"/>
      <c r="AT8258" s="41"/>
      <c r="AU8258" s="41"/>
      <c r="AV8258" s="41"/>
      <c r="AW8258" s="41"/>
      <c r="AX8258" s="41"/>
      <c r="AY8258" s="41"/>
      <c r="AZ8258" s="41"/>
      <c r="BA8258" s="41"/>
      <c r="BB8258" s="41"/>
      <c r="BC8258" s="41"/>
      <c r="BD8258" s="41"/>
      <c r="BE8258" s="41"/>
      <c r="BF8258" s="41"/>
      <c r="BG8258" s="41"/>
      <c r="BH8258" s="41"/>
      <c r="BI8258" s="41"/>
      <c r="BJ8258" s="41"/>
      <c r="BK8258" s="41"/>
      <c r="BL8258" s="41"/>
      <c r="BM8258" s="41"/>
      <c r="BN8258" s="41"/>
      <c r="BO8258" s="41"/>
      <c r="BP8258" s="108"/>
      <c r="CG8258" s="102"/>
      <c r="CI8258" s="45"/>
    </row>
    <row r="8259" spans="37:87" ht="13" customHeight="1">
      <c r="AK8259" s="114"/>
      <c r="AL8259" s="41"/>
      <c r="AM8259" s="41"/>
      <c r="AN8259" s="41"/>
      <c r="AO8259" s="41"/>
      <c r="AP8259" s="41"/>
      <c r="AQ8259" s="41"/>
      <c r="AR8259" s="41"/>
      <c r="AS8259" s="41"/>
      <c r="AT8259" s="41"/>
      <c r="AU8259" s="41"/>
      <c r="AV8259" s="41"/>
      <c r="AW8259" s="41"/>
      <c r="AX8259" s="41"/>
      <c r="AY8259" s="41"/>
      <c r="AZ8259" s="41"/>
      <c r="BA8259" s="41"/>
      <c r="BB8259" s="41"/>
      <c r="BC8259" s="41"/>
      <c r="BD8259" s="41"/>
      <c r="BE8259" s="41"/>
      <c r="BF8259" s="41"/>
      <c r="BG8259" s="41"/>
      <c r="BH8259" s="41"/>
      <c r="BI8259" s="41"/>
      <c r="BJ8259" s="41"/>
      <c r="BK8259" s="41"/>
      <c r="BL8259" s="41"/>
      <c r="BM8259" s="41"/>
      <c r="BN8259" s="41"/>
      <c r="BO8259" s="41"/>
      <c r="BP8259" s="108"/>
      <c r="CG8259" s="102"/>
      <c r="CI8259" s="45"/>
    </row>
    <row r="8260" spans="37:87" ht="13" customHeight="1">
      <c r="AK8260" s="114"/>
      <c r="AL8260" s="41"/>
      <c r="AM8260" s="41"/>
      <c r="AN8260" s="41"/>
      <c r="AO8260" s="41"/>
      <c r="AP8260" s="41"/>
      <c r="AQ8260" s="41"/>
      <c r="AR8260" s="41"/>
      <c r="AS8260" s="41"/>
      <c r="AT8260" s="41"/>
      <c r="AU8260" s="41"/>
      <c r="AV8260" s="41"/>
      <c r="AW8260" s="41"/>
      <c r="AX8260" s="41"/>
      <c r="AY8260" s="41"/>
      <c r="AZ8260" s="41"/>
      <c r="BA8260" s="41"/>
      <c r="BB8260" s="41"/>
      <c r="BC8260" s="41"/>
      <c r="BD8260" s="41"/>
      <c r="BE8260" s="41"/>
      <c r="BF8260" s="41"/>
      <c r="BG8260" s="41"/>
      <c r="BH8260" s="41"/>
      <c r="BI8260" s="41"/>
      <c r="BJ8260" s="41"/>
      <c r="BK8260" s="41"/>
      <c r="BL8260" s="41"/>
      <c r="BM8260" s="41"/>
      <c r="BN8260" s="41"/>
      <c r="BO8260" s="41"/>
      <c r="BP8260" s="108"/>
      <c r="CG8260" s="102"/>
      <c r="CI8260" s="45"/>
    </row>
    <row r="8261" spans="37:87" ht="13" customHeight="1">
      <c r="AK8261" s="114"/>
      <c r="AL8261" s="41"/>
      <c r="AM8261" s="41"/>
      <c r="AN8261" s="41"/>
      <c r="AO8261" s="41"/>
      <c r="AP8261" s="41"/>
      <c r="AQ8261" s="41"/>
      <c r="AR8261" s="41"/>
      <c r="AS8261" s="41"/>
      <c r="AT8261" s="41"/>
      <c r="AU8261" s="41"/>
      <c r="AV8261" s="41"/>
      <c r="AW8261" s="41"/>
      <c r="AX8261" s="41"/>
      <c r="AY8261" s="41"/>
      <c r="AZ8261" s="41"/>
      <c r="BA8261" s="41"/>
      <c r="BB8261" s="41"/>
      <c r="BC8261" s="41"/>
      <c r="BD8261" s="41"/>
      <c r="BE8261" s="41"/>
      <c r="BF8261" s="41"/>
      <c r="BG8261" s="41"/>
      <c r="BH8261" s="41"/>
      <c r="BI8261" s="41"/>
      <c r="BJ8261" s="41"/>
      <c r="BK8261" s="41"/>
      <c r="BL8261" s="41"/>
      <c r="BM8261" s="41"/>
      <c r="BN8261" s="41"/>
      <c r="BO8261" s="41"/>
      <c r="BP8261" s="108"/>
      <c r="CG8261" s="102"/>
      <c r="CI8261" s="45"/>
    </row>
    <row r="8262" spans="37:87" ht="13" customHeight="1">
      <c r="AK8262" s="114"/>
      <c r="AL8262" s="41"/>
      <c r="AM8262" s="41"/>
      <c r="AN8262" s="41"/>
      <c r="AO8262" s="41"/>
      <c r="AP8262" s="41"/>
      <c r="AQ8262" s="41"/>
      <c r="AR8262" s="41"/>
      <c r="AS8262" s="41"/>
      <c r="AT8262" s="41"/>
      <c r="AU8262" s="41"/>
      <c r="AV8262" s="41"/>
      <c r="AW8262" s="41"/>
      <c r="AX8262" s="41"/>
      <c r="AY8262" s="41"/>
      <c r="AZ8262" s="41"/>
      <c r="BA8262" s="41"/>
      <c r="BB8262" s="41"/>
      <c r="BC8262" s="41"/>
      <c r="BD8262" s="41"/>
      <c r="BE8262" s="41"/>
      <c r="BF8262" s="41"/>
      <c r="BG8262" s="41"/>
      <c r="BH8262" s="41"/>
      <c r="BI8262" s="41"/>
      <c r="BJ8262" s="41"/>
      <c r="BK8262" s="41"/>
      <c r="BL8262" s="41"/>
      <c r="BM8262" s="41"/>
      <c r="BN8262" s="41"/>
      <c r="BO8262" s="41"/>
      <c r="BP8262" s="108"/>
      <c r="CG8262" s="102"/>
      <c r="CI8262" s="45"/>
    </row>
    <row r="8263" spans="37:87" ht="13" customHeight="1">
      <c r="AK8263" s="114"/>
      <c r="AL8263" s="41"/>
      <c r="AM8263" s="41"/>
      <c r="AN8263" s="41"/>
      <c r="AO8263" s="41"/>
      <c r="AP8263" s="41"/>
      <c r="AQ8263" s="41"/>
      <c r="AR8263" s="41"/>
      <c r="AS8263" s="41"/>
      <c r="AT8263" s="41"/>
      <c r="AU8263" s="41"/>
      <c r="AV8263" s="41"/>
      <c r="AW8263" s="41"/>
      <c r="AX8263" s="41"/>
      <c r="AY8263" s="41"/>
      <c r="AZ8263" s="41"/>
      <c r="BA8263" s="41"/>
      <c r="BB8263" s="41"/>
      <c r="BC8263" s="41"/>
      <c r="BD8263" s="41"/>
      <c r="BE8263" s="41"/>
      <c r="BF8263" s="41"/>
      <c r="BG8263" s="41"/>
      <c r="BH8263" s="41"/>
      <c r="BI8263" s="41"/>
      <c r="BJ8263" s="41"/>
      <c r="BK8263" s="41"/>
      <c r="BL8263" s="41"/>
      <c r="BM8263" s="41"/>
      <c r="BN8263" s="41"/>
      <c r="BO8263" s="41"/>
      <c r="BP8263" s="108"/>
      <c r="CG8263" s="102"/>
      <c r="CI8263" s="45"/>
    </row>
    <row r="8264" spans="37:87" ht="13" customHeight="1">
      <c r="AK8264" s="114"/>
      <c r="AL8264" s="41"/>
      <c r="AM8264" s="41"/>
      <c r="AN8264" s="41"/>
      <c r="AO8264" s="41"/>
      <c r="AP8264" s="41"/>
      <c r="AQ8264" s="41"/>
      <c r="AR8264" s="41"/>
      <c r="AS8264" s="41"/>
      <c r="AT8264" s="41"/>
      <c r="AU8264" s="41"/>
      <c r="AV8264" s="41"/>
      <c r="AW8264" s="41"/>
      <c r="AX8264" s="41"/>
      <c r="AY8264" s="41"/>
      <c r="AZ8264" s="41"/>
      <c r="BA8264" s="41"/>
      <c r="BB8264" s="41"/>
      <c r="BC8264" s="41"/>
      <c r="BD8264" s="41"/>
      <c r="BE8264" s="41"/>
      <c r="BF8264" s="41"/>
      <c r="BG8264" s="41"/>
      <c r="BH8264" s="41"/>
      <c r="BI8264" s="41"/>
      <c r="BJ8264" s="41"/>
      <c r="BK8264" s="41"/>
      <c r="BL8264" s="41"/>
      <c r="BM8264" s="41"/>
      <c r="BN8264" s="41"/>
      <c r="BO8264" s="41"/>
      <c r="BP8264" s="108"/>
      <c r="CG8264" s="102"/>
      <c r="CI8264" s="45"/>
    </row>
    <row r="8265" spans="37:87" ht="13" customHeight="1">
      <c r="AK8265" s="114"/>
      <c r="AL8265" s="41"/>
      <c r="AM8265" s="41"/>
      <c r="AN8265" s="41"/>
      <c r="AO8265" s="41"/>
      <c r="AP8265" s="41"/>
      <c r="AQ8265" s="41"/>
      <c r="AR8265" s="41"/>
      <c r="AS8265" s="41"/>
      <c r="AT8265" s="41"/>
      <c r="AU8265" s="41"/>
      <c r="AV8265" s="41"/>
      <c r="AW8265" s="41"/>
      <c r="AX8265" s="41"/>
      <c r="AY8265" s="41"/>
      <c r="AZ8265" s="41"/>
      <c r="BA8265" s="41"/>
      <c r="BB8265" s="41"/>
      <c r="BC8265" s="41"/>
      <c r="BD8265" s="41"/>
      <c r="BE8265" s="41"/>
      <c r="BF8265" s="41"/>
      <c r="BG8265" s="41"/>
      <c r="BH8265" s="41"/>
      <c r="BI8265" s="41"/>
      <c r="BJ8265" s="41"/>
      <c r="BK8265" s="41"/>
      <c r="BL8265" s="41"/>
      <c r="BM8265" s="41"/>
      <c r="BN8265" s="41"/>
      <c r="BO8265" s="41"/>
      <c r="BP8265" s="108"/>
      <c r="CG8265" s="102"/>
      <c r="CI8265" s="45"/>
    </row>
    <row r="8266" spans="37:87" ht="13" customHeight="1">
      <c r="AK8266" s="114"/>
      <c r="AL8266" s="41"/>
      <c r="AM8266" s="41"/>
      <c r="AN8266" s="41"/>
      <c r="AO8266" s="41"/>
      <c r="AP8266" s="41"/>
      <c r="AQ8266" s="41"/>
      <c r="AR8266" s="41"/>
      <c r="AS8266" s="41"/>
      <c r="AT8266" s="41"/>
      <c r="AU8266" s="41"/>
      <c r="AV8266" s="41"/>
      <c r="AW8266" s="41"/>
      <c r="AX8266" s="41"/>
      <c r="AY8266" s="41"/>
      <c r="AZ8266" s="41"/>
      <c r="BA8266" s="41"/>
      <c r="BB8266" s="41"/>
      <c r="BC8266" s="41"/>
      <c r="BD8266" s="41"/>
      <c r="BE8266" s="41"/>
      <c r="BF8266" s="41"/>
      <c r="BG8266" s="41"/>
      <c r="BH8266" s="41"/>
      <c r="BI8266" s="41"/>
      <c r="BJ8266" s="41"/>
      <c r="BK8266" s="41"/>
      <c r="BL8266" s="41"/>
      <c r="BM8266" s="41"/>
      <c r="BN8266" s="41"/>
      <c r="BO8266" s="41"/>
      <c r="BP8266" s="108"/>
      <c r="CG8266" s="102"/>
      <c r="CI8266" s="45"/>
    </row>
    <row r="8267" spans="37:87" ht="13" customHeight="1">
      <c r="AK8267" s="114"/>
      <c r="AL8267" s="41"/>
      <c r="AM8267" s="41"/>
      <c r="AN8267" s="41"/>
      <c r="AO8267" s="41"/>
      <c r="AP8267" s="41"/>
      <c r="AQ8267" s="41"/>
      <c r="AR8267" s="41"/>
      <c r="AS8267" s="41"/>
      <c r="AT8267" s="41"/>
      <c r="AU8267" s="41"/>
      <c r="AV8267" s="41"/>
      <c r="AW8267" s="41"/>
      <c r="AX8267" s="41"/>
      <c r="AY8267" s="41"/>
      <c r="AZ8267" s="41"/>
      <c r="BA8267" s="41"/>
      <c r="BB8267" s="41"/>
      <c r="BC8267" s="41"/>
      <c r="BD8267" s="41"/>
      <c r="BE8267" s="41"/>
      <c r="BF8267" s="41"/>
      <c r="BG8267" s="41"/>
      <c r="BH8267" s="41"/>
      <c r="BI8267" s="41"/>
      <c r="BJ8267" s="41"/>
      <c r="BK8267" s="41"/>
      <c r="BL8267" s="41"/>
      <c r="BM8267" s="41"/>
      <c r="BN8267" s="41"/>
      <c r="BO8267" s="41"/>
      <c r="BP8267" s="108"/>
      <c r="CG8267" s="102"/>
      <c r="CI8267" s="45"/>
    </row>
    <row r="8268" spans="37:87" ht="13" customHeight="1">
      <c r="AK8268" s="114"/>
      <c r="AL8268" s="41"/>
      <c r="AM8268" s="41"/>
      <c r="AN8268" s="41"/>
      <c r="AO8268" s="41"/>
      <c r="AP8268" s="41"/>
      <c r="AQ8268" s="41"/>
      <c r="AR8268" s="41"/>
      <c r="AS8268" s="41"/>
      <c r="AT8268" s="41"/>
      <c r="AU8268" s="41"/>
      <c r="AV8268" s="41"/>
      <c r="AW8268" s="41"/>
      <c r="AX8268" s="41"/>
      <c r="AY8268" s="41"/>
      <c r="AZ8268" s="41"/>
      <c r="BA8268" s="41"/>
      <c r="BB8268" s="41"/>
      <c r="BC8268" s="41"/>
      <c r="BD8268" s="41"/>
      <c r="BE8268" s="41"/>
      <c r="BF8268" s="41"/>
      <c r="BG8268" s="41"/>
      <c r="BH8268" s="41"/>
      <c r="BI8268" s="41"/>
      <c r="BJ8268" s="41"/>
      <c r="BK8268" s="41"/>
      <c r="BL8268" s="41"/>
      <c r="BM8268" s="41"/>
      <c r="BN8268" s="41"/>
      <c r="BO8268" s="41"/>
      <c r="BP8268" s="108"/>
      <c r="CG8268" s="102"/>
      <c r="CI8268" s="45"/>
    </row>
    <row r="8269" spans="37:87" ht="13" customHeight="1">
      <c r="AK8269" s="114"/>
      <c r="AL8269" s="41"/>
      <c r="AM8269" s="41"/>
      <c r="AN8269" s="41"/>
      <c r="AO8269" s="41"/>
      <c r="AP8269" s="41"/>
      <c r="AQ8269" s="41"/>
      <c r="AR8269" s="41"/>
      <c r="AS8269" s="41"/>
      <c r="AT8269" s="41"/>
      <c r="AU8269" s="41"/>
      <c r="AV8269" s="41"/>
      <c r="AW8269" s="41"/>
      <c r="AX8269" s="41"/>
      <c r="AY8269" s="41"/>
      <c r="AZ8269" s="41"/>
      <c r="BA8269" s="41"/>
      <c r="BB8269" s="41"/>
      <c r="BC8269" s="41"/>
      <c r="BD8269" s="41"/>
      <c r="BE8269" s="41"/>
      <c r="BF8269" s="41"/>
      <c r="BG8269" s="41"/>
      <c r="BH8269" s="41"/>
      <c r="BI8269" s="41"/>
      <c r="BJ8269" s="41"/>
      <c r="BK8269" s="41"/>
      <c r="BL8269" s="41"/>
      <c r="BM8269" s="41"/>
      <c r="BN8269" s="41"/>
      <c r="BO8269" s="41"/>
      <c r="BP8269" s="108"/>
      <c r="CG8269" s="102"/>
      <c r="CI8269" s="45"/>
    </row>
    <row r="8270" spans="37:87" ht="13" customHeight="1">
      <c r="AK8270" s="114"/>
      <c r="AL8270" s="41"/>
      <c r="AM8270" s="41"/>
      <c r="AN8270" s="41"/>
      <c r="AO8270" s="41"/>
      <c r="AP8270" s="41"/>
      <c r="AQ8270" s="41"/>
      <c r="AR8270" s="41"/>
      <c r="AS8270" s="41"/>
      <c r="AT8270" s="41"/>
      <c r="AU8270" s="41"/>
      <c r="AV8270" s="41"/>
      <c r="AW8270" s="41"/>
      <c r="AX8270" s="41"/>
      <c r="AY8270" s="41"/>
      <c r="AZ8270" s="41"/>
      <c r="BA8270" s="41"/>
      <c r="BB8270" s="41"/>
      <c r="BC8270" s="41"/>
      <c r="BD8270" s="41"/>
      <c r="BE8270" s="41"/>
      <c r="BF8270" s="41"/>
      <c r="BG8270" s="41"/>
      <c r="BH8270" s="41"/>
      <c r="BI8270" s="41"/>
      <c r="BJ8270" s="41"/>
      <c r="BK8270" s="41"/>
      <c r="BL8270" s="41"/>
      <c r="BM8270" s="41"/>
      <c r="BN8270" s="41"/>
      <c r="BO8270" s="41"/>
      <c r="BP8270" s="108"/>
      <c r="CG8270" s="102"/>
      <c r="CI8270" s="45"/>
    </row>
    <row r="8271" spans="37:87" ht="13" customHeight="1">
      <c r="AK8271" s="114"/>
      <c r="AL8271" s="41"/>
      <c r="AM8271" s="41"/>
      <c r="AN8271" s="41"/>
      <c r="AO8271" s="41"/>
      <c r="AP8271" s="41"/>
      <c r="AQ8271" s="41"/>
      <c r="AR8271" s="41"/>
      <c r="AS8271" s="41"/>
      <c r="AT8271" s="41"/>
      <c r="AU8271" s="41"/>
      <c r="AV8271" s="41"/>
      <c r="AW8271" s="41"/>
      <c r="AX8271" s="41"/>
      <c r="AY8271" s="41"/>
      <c r="AZ8271" s="41"/>
      <c r="BA8271" s="41"/>
      <c r="BB8271" s="41"/>
      <c r="BC8271" s="41"/>
      <c r="BD8271" s="41"/>
      <c r="BE8271" s="41"/>
      <c r="BF8271" s="41"/>
      <c r="BG8271" s="41"/>
      <c r="BH8271" s="41"/>
      <c r="BI8271" s="41"/>
      <c r="BJ8271" s="41"/>
      <c r="BK8271" s="41"/>
      <c r="BL8271" s="41"/>
      <c r="BM8271" s="41"/>
      <c r="BN8271" s="41"/>
      <c r="BO8271" s="41"/>
      <c r="BP8271" s="108"/>
      <c r="CG8271" s="102"/>
      <c r="CI8271" s="45"/>
    </row>
    <row r="8272" spans="37:87" ht="13" customHeight="1">
      <c r="AK8272" s="114"/>
      <c r="AL8272" s="41"/>
      <c r="AM8272" s="41"/>
      <c r="AN8272" s="41"/>
      <c r="AO8272" s="41"/>
      <c r="AP8272" s="41"/>
      <c r="AQ8272" s="41"/>
      <c r="AR8272" s="41"/>
      <c r="AS8272" s="41"/>
      <c r="AT8272" s="41"/>
      <c r="AU8272" s="41"/>
      <c r="AV8272" s="41"/>
      <c r="AW8272" s="41"/>
      <c r="AX8272" s="41"/>
      <c r="AY8272" s="41"/>
      <c r="AZ8272" s="41"/>
      <c r="BA8272" s="41"/>
      <c r="BB8272" s="41"/>
      <c r="BC8272" s="41"/>
      <c r="BD8272" s="41"/>
      <c r="BE8272" s="41"/>
      <c r="BF8272" s="41"/>
      <c r="BG8272" s="41"/>
      <c r="BH8272" s="41"/>
      <c r="BI8272" s="41"/>
      <c r="BJ8272" s="41"/>
      <c r="BK8272" s="41"/>
      <c r="BL8272" s="41"/>
      <c r="BM8272" s="41"/>
      <c r="BN8272" s="41"/>
      <c r="BO8272" s="41"/>
      <c r="BP8272" s="108"/>
      <c r="CG8272" s="102"/>
      <c r="CI8272" s="45"/>
    </row>
    <row r="8273" spans="37:87" ht="13" customHeight="1">
      <c r="AK8273" s="114"/>
      <c r="AL8273" s="41"/>
      <c r="AM8273" s="41"/>
      <c r="AN8273" s="41"/>
      <c r="AO8273" s="41"/>
      <c r="AP8273" s="41"/>
      <c r="AQ8273" s="41"/>
      <c r="AR8273" s="41"/>
      <c r="AS8273" s="41"/>
      <c r="AT8273" s="41"/>
      <c r="AU8273" s="41"/>
      <c r="AV8273" s="41"/>
      <c r="AW8273" s="41"/>
      <c r="AX8273" s="41"/>
      <c r="AY8273" s="41"/>
      <c r="AZ8273" s="41"/>
      <c r="BA8273" s="41"/>
      <c r="BB8273" s="41"/>
      <c r="BC8273" s="41"/>
      <c r="BD8273" s="41"/>
      <c r="BE8273" s="41"/>
      <c r="BF8273" s="41"/>
      <c r="BG8273" s="41"/>
      <c r="BH8273" s="41"/>
      <c r="BI8273" s="41"/>
      <c r="BJ8273" s="41"/>
      <c r="BK8273" s="41"/>
      <c r="BL8273" s="41"/>
      <c r="BM8273" s="41"/>
      <c r="BN8273" s="41"/>
      <c r="BO8273" s="41"/>
      <c r="BP8273" s="108"/>
      <c r="CG8273" s="102"/>
      <c r="CI8273" s="45"/>
    </row>
    <row r="8274" spans="37:87" ht="13" customHeight="1">
      <c r="AK8274" s="114"/>
      <c r="AL8274" s="41"/>
      <c r="AM8274" s="41"/>
      <c r="AN8274" s="41"/>
      <c r="AO8274" s="41"/>
      <c r="AP8274" s="41"/>
      <c r="AQ8274" s="41"/>
      <c r="AR8274" s="41"/>
      <c r="AS8274" s="41"/>
      <c r="AT8274" s="41"/>
      <c r="AU8274" s="41"/>
      <c r="AV8274" s="41"/>
      <c r="AW8274" s="41"/>
      <c r="AX8274" s="41"/>
      <c r="AY8274" s="41"/>
      <c r="AZ8274" s="41"/>
      <c r="BA8274" s="41"/>
      <c r="BB8274" s="41"/>
      <c r="BC8274" s="41"/>
      <c r="BD8274" s="41"/>
      <c r="BE8274" s="41"/>
      <c r="BF8274" s="41"/>
      <c r="BG8274" s="41"/>
      <c r="BH8274" s="41"/>
      <c r="BI8274" s="41"/>
      <c r="BJ8274" s="41"/>
      <c r="BK8274" s="41"/>
      <c r="BL8274" s="41"/>
      <c r="BM8274" s="41"/>
      <c r="BN8274" s="41"/>
      <c r="BO8274" s="41"/>
      <c r="BP8274" s="108"/>
      <c r="CG8274" s="102"/>
      <c r="CI8274" s="45"/>
    </row>
    <row r="8275" spans="37:87" ht="13" customHeight="1">
      <c r="AK8275" s="114"/>
      <c r="AL8275" s="41"/>
      <c r="AM8275" s="41"/>
      <c r="AN8275" s="41"/>
      <c r="AO8275" s="41"/>
      <c r="AP8275" s="41"/>
      <c r="AQ8275" s="41"/>
      <c r="AR8275" s="41"/>
      <c r="AS8275" s="41"/>
      <c r="AT8275" s="41"/>
      <c r="AU8275" s="41"/>
      <c r="AV8275" s="41"/>
      <c r="AW8275" s="41"/>
      <c r="AX8275" s="41"/>
      <c r="AY8275" s="41"/>
      <c r="AZ8275" s="41"/>
      <c r="BA8275" s="41"/>
      <c r="BB8275" s="41"/>
      <c r="BC8275" s="41"/>
      <c r="BD8275" s="41"/>
      <c r="BE8275" s="41"/>
      <c r="BF8275" s="41"/>
      <c r="BG8275" s="41"/>
      <c r="BH8275" s="41"/>
      <c r="BI8275" s="41"/>
      <c r="BJ8275" s="41"/>
      <c r="BK8275" s="41"/>
      <c r="BL8275" s="41"/>
      <c r="BM8275" s="41"/>
      <c r="BN8275" s="41"/>
      <c r="BO8275" s="41"/>
      <c r="BP8275" s="108"/>
      <c r="CG8275" s="102"/>
      <c r="CI8275" s="45"/>
    </row>
    <row r="8276" spans="37:87" ht="13" customHeight="1">
      <c r="AK8276" s="114"/>
      <c r="AL8276" s="41"/>
      <c r="AM8276" s="41"/>
      <c r="AN8276" s="41"/>
      <c r="AO8276" s="41"/>
      <c r="AP8276" s="41"/>
      <c r="AQ8276" s="41"/>
      <c r="AR8276" s="41"/>
      <c r="AS8276" s="41"/>
      <c r="AT8276" s="41"/>
      <c r="AU8276" s="41"/>
      <c r="AV8276" s="41"/>
      <c r="AW8276" s="41"/>
      <c r="AX8276" s="41"/>
      <c r="AY8276" s="41"/>
      <c r="AZ8276" s="41"/>
      <c r="BA8276" s="41"/>
      <c r="BB8276" s="41"/>
      <c r="BC8276" s="41"/>
      <c r="BD8276" s="41"/>
      <c r="BE8276" s="41"/>
      <c r="BF8276" s="41"/>
      <c r="BG8276" s="41"/>
      <c r="BH8276" s="41"/>
      <c r="BI8276" s="41"/>
      <c r="BJ8276" s="41"/>
      <c r="BK8276" s="41"/>
      <c r="BL8276" s="41"/>
      <c r="BM8276" s="41"/>
      <c r="BN8276" s="41"/>
      <c r="BO8276" s="41"/>
      <c r="BP8276" s="108"/>
      <c r="CG8276" s="102"/>
      <c r="CI8276" s="45"/>
    </row>
    <row r="8277" spans="37:87" ht="13" customHeight="1">
      <c r="AK8277" s="114"/>
      <c r="AL8277" s="41"/>
      <c r="AM8277" s="41"/>
      <c r="AN8277" s="41"/>
      <c r="AO8277" s="41"/>
      <c r="AP8277" s="41"/>
      <c r="AQ8277" s="41"/>
      <c r="AR8277" s="41"/>
      <c r="AS8277" s="41"/>
      <c r="AT8277" s="41"/>
      <c r="AU8277" s="41"/>
      <c r="AV8277" s="41"/>
      <c r="AW8277" s="41"/>
      <c r="AX8277" s="41"/>
      <c r="AY8277" s="41"/>
      <c r="AZ8277" s="41"/>
      <c r="BA8277" s="41"/>
      <c r="BB8277" s="41"/>
      <c r="BC8277" s="41"/>
      <c r="BD8277" s="41"/>
      <c r="BE8277" s="41"/>
      <c r="BF8277" s="41"/>
      <c r="BG8277" s="41"/>
      <c r="BH8277" s="41"/>
      <c r="BI8277" s="41"/>
      <c r="BJ8277" s="41"/>
      <c r="BK8277" s="41"/>
      <c r="BL8277" s="41"/>
      <c r="BM8277" s="41"/>
      <c r="BN8277" s="41"/>
      <c r="BO8277" s="41"/>
      <c r="BP8277" s="108"/>
      <c r="CG8277" s="102"/>
      <c r="CI8277" s="45"/>
    </row>
    <row r="8278" spans="37:87" ht="13" customHeight="1">
      <c r="AK8278" s="114"/>
      <c r="AL8278" s="41"/>
      <c r="AM8278" s="41"/>
      <c r="AN8278" s="41"/>
      <c r="AO8278" s="41"/>
      <c r="AP8278" s="41"/>
      <c r="AQ8278" s="41"/>
      <c r="AR8278" s="41"/>
      <c r="AS8278" s="41"/>
      <c r="AT8278" s="41"/>
      <c r="AU8278" s="41"/>
      <c r="AV8278" s="41"/>
      <c r="AW8278" s="41"/>
      <c r="AX8278" s="41"/>
      <c r="AY8278" s="41"/>
      <c r="AZ8278" s="41"/>
      <c r="BA8278" s="41"/>
      <c r="BB8278" s="41"/>
      <c r="BC8278" s="41"/>
      <c r="BD8278" s="41"/>
      <c r="BE8278" s="41"/>
      <c r="BF8278" s="41"/>
      <c r="BG8278" s="41"/>
      <c r="BH8278" s="41"/>
      <c r="BI8278" s="41"/>
      <c r="BJ8278" s="41"/>
      <c r="BK8278" s="41"/>
      <c r="BL8278" s="41"/>
      <c r="BM8278" s="41"/>
      <c r="BN8278" s="41"/>
      <c r="BO8278" s="41"/>
      <c r="BP8278" s="108"/>
      <c r="CG8278" s="102"/>
      <c r="CI8278" s="45"/>
    </row>
    <row r="8279" spans="37:87" ht="13" customHeight="1">
      <c r="AK8279" s="114"/>
      <c r="AL8279" s="41"/>
      <c r="AM8279" s="41"/>
      <c r="AN8279" s="41"/>
      <c r="AO8279" s="41"/>
      <c r="AP8279" s="41"/>
      <c r="AQ8279" s="41"/>
      <c r="AR8279" s="41"/>
      <c r="AS8279" s="41"/>
      <c r="AT8279" s="41"/>
      <c r="AU8279" s="41"/>
      <c r="AV8279" s="41"/>
      <c r="AW8279" s="41"/>
      <c r="AX8279" s="41"/>
      <c r="AY8279" s="41"/>
      <c r="AZ8279" s="41"/>
      <c r="BA8279" s="41"/>
      <c r="BB8279" s="41"/>
      <c r="BC8279" s="41"/>
      <c r="BD8279" s="41"/>
      <c r="BE8279" s="41"/>
      <c r="BF8279" s="41"/>
      <c r="BG8279" s="41"/>
      <c r="BH8279" s="41"/>
      <c r="BI8279" s="41"/>
      <c r="BJ8279" s="41"/>
      <c r="BK8279" s="41"/>
      <c r="BL8279" s="41"/>
      <c r="BM8279" s="41"/>
      <c r="BN8279" s="41"/>
      <c r="BO8279" s="41"/>
      <c r="BP8279" s="108"/>
      <c r="CG8279" s="102"/>
      <c r="CI8279" s="45"/>
    </row>
    <row r="8280" spans="37:87" ht="13" customHeight="1">
      <c r="AK8280" s="114"/>
      <c r="AL8280" s="41"/>
      <c r="AM8280" s="41"/>
      <c r="AN8280" s="41"/>
      <c r="AO8280" s="41"/>
      <c r="AP8280" s="41"/>
      <c r="AQ8280" s="41"/>
      <c r="AR8280" s="41"/>
      <c r="AS8280" s="41"/>
      <c r="AT8280" s="41"/>
      <c r="AU8280" s="41"/>
      <c r="AV8280" s="41"/>
      <c r="AW8280" s="41"/>
      <c r="AX8280" s="41"/>
      <c r="AY8280" s="41"/>
      <c r="AZ8280" s="41"/>
      <c r="BA8280" s="41"/>
      <c r="BB8280" s="41"/>
      <c r="BC8280" s="41"/>
      <c r="BD8280" s="41"/>
      <c r="BE8280" s="41"/>
      <c r="BF8280" s="41"/>
      <c r="BG8280" s="41"/>
      <c r="BH8280" s="41"/>
      <c r="BI8280" s="41"/>
      <c r="BJ8280" s="41"/>
      <c r="BK8280" s="41"/>
      <c r="BL8280" s="41"/>
      <c r="BM8280" s="41"/>
      <c r="BN8280" s="41"/>
      <c r="BO8280" s="41"/>
      <c r="BP8280" s="108"/>
      <c r="CG8280" s="102"/>
      <c r="CI8280" s="45"/>
    </row>
    <row r="8281" spans="37:87" ht="13" customHeight="1">
      <c r="AK8281" s="114"/>
      <c r="AL8281" s="41"/>
      <c r="AM8281" s="41"/>
      <c r="AN8281" s="41"/>
      <c r="AO8281" s="41"/>
      <c r="AP8281" s="41"/>
      <c r="AQ8281" s="41"/>
      <c r="AR8281" s="41"/>
      <c r="AS8281" s="41"/>
      <c r="AT8281" s="41"/>
      <c r="AU8281" s="41"/>
      <c r="AV8281" s="41"/>
      <c r="AW8281" s="41"/>
      <c r="AX8281" s="41"/>
      <c r="AY8281" s="41"/>
      <c r="AZ8281" s="41"/>
      <c r="BA8281" s="41"/>
      <c r="BB8281" s="41"/>
      <c r="BC8281" s="41"/>
      <c r="BD8281" s="41"/>
      <c r="BE8281" s="41"/>
      <c r="BF8281" s="41"/>
      <c r="BG8281" s="41"/>
      <c r="BH8281" s="41"/>
      <c r="BI8281" s="41"/>
      <c r="BJ8281" s="41"/>
      <c r="BK8281" s="41"/>
      <c r="BL8281" s="41"/>
      <c r="BM8281" s="41"/>
      <c r="BN8281" s="41"/>
      <c r="BO8281" s="41"/>
      <c r="BP8281" s="108"/>
      <c r="CG8281" s="102"/>
      <c r="CI8281" s="45"/>
    </row>
    <row r="8282" spans="37:87" ht="13" customHeight="1">
      <c r="AK8282" s="114"/>
      <c r="AL8282" s="41"/>
      <c r="AM8282" s="41"/>
      <c r="AN8282" s="41"/>
      <c r="AO8282" s="41"/>
      <c r="AP8282" s="41"/>
      <c r="AQ8282" s="41"/>
      <c r="AR8282" s="41"/>
      <c r="AS8282" s="41"/>
      <c r="AT8282" s="41"/>
      <c r="AU8282" s="41"/>
      <c r="AV8282" s="41"/>
      <c r="AW8282" s="41"/>
      <c r="AX8282" s="41"/>
      <c r="AY8282" s="41"/>
      <c r="AZ8282" s="41"/>
      <c r="BA8282" s="41"/>
      <c r="BB8282" s="41"/>
      <c r="BC8282" s="41"/>
      <c r="BD8282" s="41"/>
      <c r="BE8282" s="41"/>
      <c r="BF8282" s="41"/>
      <c r="BG8282" s="41"/>
      <c r="BH8282" s="41"/>
      <c r="BI8282" s="41"/>
      <c r="BJ8282" s="41"/>
      <c r="BK8282" s="41"/>
      <c r="BL8282" s="41"/>
      <c r="BM8282" s="41"/>
      <c r="BN8282" s="41"/>
      <c r="BO8282" s="41"/>
      <c r="BP8282" s="108"/>
      <c r="CG8282" s="102"/>
      <c r="CI8282" s="45"/>
    </row>
    <row r="8283" spans="37:87" ht="13" customHeight="1">
      <c r="AK8283" s="114"/>
      <c r="AL8283" s="41"/>
      <c r="AM8283" s="41"/>
      <c r="AN8283" s="41"/>
      <c r="AO8283" s="41"/>
      <c r="AP8283" s="41"/>
      <c r="AQ8283" s="41"/>
      <c r="AR8283" s="41"/>
      <c r="AS8283" s="41"/>
      <c r="AT8283" s="41"/>
      <c r="AU8283" s="41"/>
      <c r="AV8283" s="41"/>
      <c r="AW8283" s="41"/>
      <c r="AX8283" s="41"/>
      <c r="AY8283" s="41"/>
      <c r="AZ8283" s="41"/>
      <c r="BA8283" s="41"/>
      <c r="BB8283" s="41"/>
      <c r="BC8283" s="41"/>
      <c r="BD8283" s="41"/>
      <c r="BE8283" s="41"/>
      <c r="BF8283" s="41"/>
      <c r="BG8283" s="41"/>
      <c r="BH8283" s="41"/>
      <c r="BI8283" s="41"/>
      <c r="BJ8283" s="41"/>
      <c r="BK8283" s="41"/>
      <c r="BL8283" s="41"/>
      <c r="BM8283" s="41"/>
      <c r="BN8283" s="41"/>
      <c r="BO8283" s="41"/>
      <c r="BP8283" s="108"/>
      <c r="CG8283" s="102"/>
      <c r="CI8283" s="45"/>
    </row>
    <row r="8284" spans="37:87" ht="13" customHeight="1">
      <c r="AK8284" s="114"/>
      <c r="AL8284" s="41"/>
      <c r="AM8284" s="41"/>
      <c r="AN8284" s="41"/>
      <c r="AO8284" s="41"/>
      <c r="AP8284" s="41"/>
      <c r="AQ8284" s="41"/>
      <c r="AR8284" s="41"/>
      <c r="AS8284" s="41"/>
      <c r="AT8284" s="41"/>
      <c r="AU8284" s="41"/>
      <c r="AV8284" s="41"/>
      <c r="AW8284" s="41"/>
      <c r="AX8284" s="41"/>
      <c r="AY8284" s="41"/>
      <c r="AZ8284" s="41"/>
      <c r="BA8284" s="41"/>
      <c r="BB8284" s="41"/>
      <c r="BC8284" s="41"/>
      <c r="BD8284" s="41"/>
      <c r="BE8284" s="41"/>
      <c r="BF8284" s="41"/>
      <c r="BG8284" s="41"/>
      <c r="BH8284" s="41"/>
      <c r="BI8284" s="41"/>
      <c r="BJ8284" s="41"/>
      <c r="BK8284" s="41"/>
      <c r="BL8284" s="41"/>
      <c r="BM8284" s="41"/>
      <c r="BN8284" s="41"/>
      <c r="BO8284" s="41"/>
      <c r="BP8284" s="108"/>
      <c r="CG8284" s="102"/>
      <c r="CI8284" s="45"/>
    </row>
    <row r="8285" spans="37:87" ht="13" customHeight="1">
      <c r="AK8285" s="114"/>
      <c r="AL8285" s="41"/>
      <c r="AM8285" s="41"/>
      <c r="AN8285" s="41"/>
      <c r="AO8285" s="41"/>
      <c r="AP8285" s="41"/>
      <c r="AQ8285" s="41"/>
      <c r="AR8285" s="41"/>
      <c r="AS8285" s="41"/>
      <c r="AT8285" s="41"/>
      <c r="AU8285" s="41"/>
      <c r="AV8285" s="41"/>
      <c r="AW8285" s="41"/>
      <c r="AX8285" s="41"/>
      <c r="AY8285" s="41"/>
      <c r="AZ8285" s="41"/>
      <c r="BA8285" s="41"/>
      <c r="BB8285" s="41"/>
      <c r="BC8285" s="41"/>
      <c r="BD8285" s="41"/>
      <c r="BE8285" s="41"/>
      <c r="BF8285" s="41"/>
      <c r="BG8285" s="41"/>
      <c r="BH8285" s="41"/>
      <c r="BI8285" s="41"/>
      <c r="BJ8285" s="41"/>
      <c r="BK8285" s="41"/>
      <c r="BL8285" s="41"/>
      <c r="BM8285" s="41"/>
      <c r="BN8285" s="41"/>
      <c r="BO8285" s="41"/>
      <c r="BP8285" s="108"/>
      <c r="CG8285" s="102"/>
      <c r="CI8285" s="45"/>
    </row>
    <row r="8286" spans="37:87" ht="13" customHeight="1">
      <c r="AK8286" s="114"/>
      <c r="AL8286" s="41"/>
      <c r="AM8286" s="41"/>
      <c r="AN8286" s="41"/>
      <c r="AO8286" s="41"/>
      <c r="AP8286" s="41"/>
      <c r="AQ8286" s="41"/>
      <c r="AR8286" s="41"/>
      <c r="AS8286" s="41"/>
      <c r="AT8286" s="41"/>
      <c r="AU8286" s="41"/>
      <c r="AV8286" s="41"/>
      <c r="AW8286" s="41"/>
      <c r="AX8286" s="41"/>
      <c r="AY8286" s="41"/>
      <c r="AZ8286" s="41"/>
      <c r="BA8286" s="41"/>
      <c r="BB8286" s="41"/>
      <c r="BC8286" s="41"/>
      <c r="BD8286" s="41"/>
      <c r="BE8286" s="41"/>
      <c r="BF8286" s="41"/>
      <c r="BG8286" s="41"/>
      <c r="BH8286" s="41"/>
      <c r="BI8286" s="41"/>
      <c r="BJ8286" s="41"/>
      <c r="BK8286" s="41"/>
      <c r="BL8286" s="41"/>
      <c r="BM8286" s="41"/>
      <c r="BN8286" s="41"/>
      <c r="BO8286" s="41"/>
      <c r="BP8286" s="108"/>
      <c r="CG8286" s="102"/>
      <c r="CI8286" s="45"/>
    </row>
    <row r="8287" spans="37:87" ht="13" customHeight="1">
      <c r="AK8287" s="114"/>
      <c r="AL8287" s="41"/>
      <c r="AM8287" s="41"/>
      <c r="AN8287" s="41"/>
      <c r="AO8287" s="41"/>
      <c r="AP8287" s="41"/>
      <c r="AQ8287" s="41"/>
      <c r="AR8287" s="41"/>
      <c r="AS8287" s="41"/>
      <c r="AT8287" s="41"/>
      <c r="AU8287" s="41"/>
      <c r="AV8287" s="41"/>
      <c r="AW8287" s="41"/>
      <c r="AX8287" s="41"/>
      <c r="AY8287" s="41"/>
      <c r="AZ8287" s="41"/>
      <c r="BA8287" s="41"/>
      <c r="BB8287" s="41"/>
      <c r="BC8287" s="41"/>
      <c r="BD8287" s="41"/>
      <c r="BE8287" s="41"/>
      <c r="BF8287" s="41"/>
      <c r="BG8287" s="41"/>
      <c r="BH8287" s="41"/>
      <c r="BI8287" s="41"/>
      <c r="BJ8287" s="41"/>
      <c r="BK8287" s="41"/>
      <c r="BL8287" s="41"/>
      <c r="BM8287" s="41"/>
      <c r="BN8287" s="41"/>
      <c r="BO8287" s="41"/>
      <c r="BP8287" s="108"/>
      <c r="CG8287" s="102"/>
      <c r="CI8287" s="45"/>
    </row>
    <row r="8288" spans="37:87" ht="13" customHeight="1">
      <c r="AK8288" s="114"/>
      <c r="AL8288" s="41"/>
      <c r="AM8288" s="41"/>
      <c r="AN8288" s="41"/>
      <c r="AO8288" s="41"/>
      <c r="AP8288" s="41"/>
      <c r="AQ8288" s="41"/>
      <c r="AR8288" s="41"/>
      <c r="AS8288" s="41"/>
      <c r="AT8288" s="41"/>
      <c r="AU8288" s="41"/>
      <c r="AV8288" s="41"/>
      <c r="AW8288" s="41"/>
      <c r="AX8288" s="41"/>
      <c r="AY8288" s="41"/>
      <c r="AZ8288" s="41"/>
      <c r="BA8288" s="41"/>
      <c r="BB8288" s="41"/>
      <c r="BC8288" s="41"/>
      <c r="BD8288" s="41"/>
      <c r="BE8288" s="41"/>
      <c r="BF8288" s="41"/>
      <c r="BG8288" s="41"/>
      <c r="BH8288" s="41"/>
      <c r="BI8288" s="41"/>
      <c r="BJ8288" s="41"/>
      <c r="BK8288" s="41"/>
      <c r="BL8288" s="41"/>
      <c r="BM8288" s="41"/>
      <c r="BN8288" s="41"/>
      <c r="BO8288" s="41"/>
      <c r="BP8288" s="108"/>
      <c r="CG8288" s="102"/>
      <c r="CI8288" s="45"/>
    </row>
    <row r="8289" spans="37:87" ht="13" customHeight="1">
      <c r="AK8289" s="114"/>
      <c r="AL8289" s="41"/>
      <c r="AM8289" s="41"/>
      <c r="AN8289" s="41"/>
      <c r="AO8289" s="41"/>
      <c r="AP8289" s="41"/>
      <c r="AQ8289" s="41"/>
      <c r="AR8289" s="41"/>
      <c r="AS8289" s="41"/>
      <c r="AT8289" s="41"/>
      <c r="AU8289" s="41"/>
      <c r="AV8289" s="41"/>
      <c r="AW8289" s="41"/>
      <c r="AX8289" s="41"/>
      <c r="AY8289" s="41"/>
      <c r="AZ8289" s="41"/>
      <c r="BA8289" s="41"/>
      <c r="BB8289" s="41"/>
      <c r="BC8289" s="41"/>
      <c r="BD8289" s="41"/>
      <c r="BE8289" s="41"/>
      <c r="BF8289" s="41"/>
      <c r="BG8289" s="41"/>
      <c r="BH8289" s="41"/>
      <c r="BI8289" s="41"/>
      <c r="BJ8289" s="41"/>
      <c r="BK8289" s="41"/>
      <c r="BL8289" s="41"/>
      <c r="BM8289" s="41"/>
      <c r="BN8289" s="41"/>
      <c r="BO8289" s="41"/>
      <c r="BP8289" s="108"/>
      <c r="CG8289" s="102"/>
      <c r="CI8289" s="45"/>
    </row>
    <row r="8290" spans="37:87" ht="13" customHeight="1">
      <c r="AK8290" s="114"/>
      <c r="AL8290" s="41"/>
      <c r="AM8290" s="41"/>
      <c r="AN8290" s="41"/>
      <c r="AO8290" s="41"/>
      <c r="AP8290" s="41"/>
      <c r="AQ8290" s="41"/>
      <c r="AR8290" s="41"/>
      <c r="AS8290" s="41"/>
      <c r="AT8290" s="41"/>
      <c r="AU8290" s="41"/>
      <c r="AV8290" s="41"/>
      <c r="AW8290" s="41"/>
      <c r="AX8290" s="41"/>
      <c r="AY8290" s="41"/>
      <c r="AZ8290" s="41"/>
      <c r="BA8290" s="41"/>
      <c r="BB8290" s="41"/>
      <c r="BC8290" s="41"/>
      <c r="BD8290" s="41"/>
      <c r="BE8290" s="41"/>
      <c r="BF8290" s="41"/>
      <c r="BG8290" s="41"/>
      <c r="BH8290" s="41"/>
      <c r="BI8290" s="41"/>
      <c r="BJ8290" s="41"/>
      <c r="BK8290" s="41"/>
      <c r="BL8290" s="41"/>
      <c r="BM8290" s="41"/>
      <c r="BN8290" s="41"/>
      <c r="BO8290" s="41"/>
      <c r="BP8290" s="108"/>
      <c r="CG8290" s="102"/>
      <c r="CI8290" s="45"/>
    </row>
    <row r="8291" spans="37:87" ht="13" customHeight="1">
      <c r="AK8291" s="114"/>
      <c r="AL8291" s="41"/>
      <c r="AM8291" s="41"/>
      <c r="AN8291" s="41"/>
      <c r="AO8291" s="41"/>
      <c r="AP8291" s="41"/>
      <c r="AQ8291" s="41"/>
      <c r="AR8291" s="41"/>
      <c r="AS8291" s="41"/>
      <c r="AT8291" s="41"/>
      <c r="AU8291" s="41"/>
      <c r="AV8291" s="41"/>
      <c r="AW8291" s="41"/>
      <c r="AX8291" s="41"/>
      <c r="AY8291" s="41"/>
      <c r="AZ8291" s="41"/>
      <c r="BA8291" s="41"/>
      <c r="BB8291" s="41"/>
      <c r="BC8291" s="41"/>
      <c r="BD8291" s="41"/>
      <c r="BE8291" s="41"/>
      <c r="BF8291" s="41"/>
      <c r="BG8291" s="41"/>
      <c r="BH8291" s="41"/>
      <c r="BI8291" s="41"/>
      <c r="BJ8291" s="41"/>
      <c r="BK8291" s="41"/>
      <c r="BL8291" s="41"/>
      <c r="BM8291" s="41"/>
      <c r="BN8291" s="41"/>
      <c r="BO8291" s="41"/>
      <c r="BP8291" s="108"/>
      <c r="CG8291" s="102"/>
      <c r="CI8291" s="45"/>
    </row>
    <row r="8292" spans="37:87" ht="13" customHeight="1">
      <c r="AK8292" s="114"/>
      <c r="AL8292" s="41"/>
      <c r="AM8292" s="41"/>
      <c r="AN8292" s="41"/>
      <c r="AO8292" s="41"/>
      <c r="AP8292" s="41"/>
      <c r="AQ8292" s="41"/>
      <c r="AR8292" s="41"/>
      <c r="AS8292" s="41"/>
      <c r="AT8292" s="41"/>
      <c r="AU8292" s="41"/>
      <c r="AV8292" s="41"/>
      <c r="AW8292" s="41"/>
      <c r="AX8292" s="41"/>
      <c r="AY8292" s="41"/>
      <c r="AZ8292" s="41"/>
      <c r="BA8292" s="41"/>
      <c r="BB8292" s="41"/>
      <c r="BC8292" s="41"/>
      <c r="BD8292" s="41"/>
      <c r="BE8292" s="41"/>
      <c r="BF8292" s="41"/>
      <c r="BG8292" s="41"/>
      <c r="BH8292" s="41"/>
      <c r="BI8292" s="41"/>
      <c r="BJ8292" s="41"/>
      <c r="BK8292" s="41"/>
      <c r="BL8292" s="41"/>
      <c r="BM8292" s="41"/>
      <c r="BN8292" s="41"/>
      <c r="BO8292" s="41"/>
      <c r="BP8292" s="108"/>
      <c r="CG8292" s="102"/>
      <c r="CI8292" s="45"/>
    </row>
    <row r="8293" spans="37:87" ht="13" customHeight="1">
      <c r="AK8293" s="114"/>
      <c r="AL8293" s="41"/>
      <c r="AM8293" s="41"/>
      <c r="AN8293" s="41"/>
      <c r="AO8293" s="41"/>
      <c r="AP8293" s="41"/>
      <c r="AQ8293" s="41"/>
      <c r="AR8293" s="41"/>
      <c r="AS8293" s="41"/>
      <c r="AT8293" s="41"/>
      <c r="AU8293" s="41"/>
      <c r="AV8293" s="41"/>
      <c r="AW8293" s="41"/>
      <c r="AX8293" s="41"/>
      <c r="AY8293" s="41"/>
      <c r="AZ8293" s="41"/>
      <c r="BA8293" s="41"/>
      <c r="BB8293" s="41"/>
      <c r="BC8293" s="41"/>
      <c r="BD8293" s="41"/>
      <c r="BE8293" s="41"/>
      <c r="BF8293" s="41"/>
      <c r="BG8293" s="41"/>
      <c r="BH8293" s="41"/>
      <c r="BI8293" s="41"/>
      <c r="BJ8293" s="41"/>
      <c r="BK8293" s="41"/>
      <c r="BL8293" s="41"/>
      <c r="BM8293" s="41"/>
      <c r="BN8293" s="41"/>
      <c r="BO8293" s="41"/>
      <c r="BP8293" s="108"/>
      <c r="CG8293" s="102"/>
      <c r="CI8293" s="45"/>
    </row>
    <row r="8294" spans="37:87" ht="13" customHeight="1">
      <c r="AK8294" s="114"/>
      <c r="AL8294" s="41"/>
      <c r="AM8294" s="41"/>
      <c r="AN8294" s="41"/>
      <c r="AO8294" s="41"/>
      <c r="AP8294" s="41"/>
      <c r="AQ8294" s="41"/>
      <c r="AR8294" s="41"/>
      <c r="AS8294" s="41"/>
      <c r="AT8294" s="41"/>
      <c r="AU8294" s="41"/>
      <c r="AV8294" s="41"/>
      <c r="AW8294" s="41"/>
      <c r="AX8294" s="41"/>
      <c r="AY8294" s="41"/>
      <c r="AZ8294" s="41"/>
      <c r="BA8294" s="41"/>
      <c r="BB8294" s="41"/>
      <c r="BC8294" s="41"/>
      <c r="BD8294" s="41"/>
      <c r="BE8294" s="41"/>
      <c r="BF8294" s="41"/>
      <c r="BG8294" s="41"/>
      <c r="BH8294" s="41"/>
      <c r="BI8294" s="41"/>
      <c r="BJ8294" s="41"/>
      <c r="BK8294" s="41"/>
      <c r="BL8294" s="41"/>
      <c r="BM8294" s="41"/>
      <c r="BN8294" s="41"/>
      <c r="BO8294" s="41"/>
      <c r="BP8294" s="108"/>
      <c r="CG8294" s="102"/>
      <c r="CI8294" s="45"/>
    </row>
    <row r="8295" spans="37:87" ht="13" customHeight="1">
      <c r="AK8295" s="114"/>
      <c r="AL8295" s="41"/>
      <c r="AM8295" s="41"/>
      <c r="AN8295" s="41"/>
      <c r="AO8295" s="41"/>
      <c r="AP8295" s="41"/>
      <c r="AQ8295" s="41"/>
      <c r="AR8295" s="41"/>
      <c r="AS8295" s="41"/>
      <c r="AT8295" s="41"/>
      <c r="AU8295" s="41"/>
      <c r="AV8295" s="41"/>
      <c r="AW8295" s="41"/>
      <c r="AX8295" s="41"/>
      <c r="AY8295" s="41"/>
      <c r="AZ8295" s="41"/>
      <c r="BA8295" s="41"/>
      <c r="BB8295" s="41"/>
      <c r="BC8295" s="41"/>
      <c r="BD8295" s="41"/>
      <c r="BE8295" s="41"/>
      <c r="BF8295" s="41"/>
      <c r="BG8295" s="41"/>
      <c r="BH8295" s="41"/>
      <c r="BI8295" s="41"/>
      <c r="BJ8295" s="41"/>
      <c r="BK8295" s="41"/>
      <c r="BL8295" s="41"/>
      <c r="BM8295" s="41"/>
      <c r="BN8295" s="41"/>
      <c r="BO8295" s="41"/>
      <c r="BP8295" s="108"/>
      <c r="CG8295" s="102"/>
      <c r="CI8295" s="45"/>
    </row>
    <row r="8296" spans="37:87" ht="13" customHeight="1">
      <c r="AK8296" s="114"/>
      <c r="AL8296" s="41"/>
      <c r="AM8296" s="41"/>
      <c r="AN8296" s="41"/>
      <c r="AO8296" s="41"/>
      <c r="AP8296" s="41"/>
      <c r="AQ8296" s="41"/>
      <c r="AR8296" s="41"/>
      <c r="AS8296" s="41"/>
      <c r="AT8296" s="41"/>
      <c r="AU8296" s="41"/>
      <c r="AV8296" s="41"/>
      <c r="AW8296" s="41"/>
      <c r="AX8296" s="41"/>
      <c r="AY8296" s="41"/>
      <c r="AZ8296" s="41"/>
      <c r="BA8296" s="41"/>
      <c r="BB8296" s="41"/>
      <c r="BC8296" s="41"/>
      <c r="BD8296" s="41"/>
      <c r="BE8296" s="41"/>
      <c r="BF8296" s="41"/>
      <c r="BG8296" s="41"/>
      <c r="BH8296" s="41"/>
      <c r="BI8296" s="41"/>
      <c r="BJ8296" s="41"/>
      <c r="BK8296" s="41"/>
      <c r="BL8296" s="41"/>
      <c r="BM8296" s="41"/>
      <c r="BN8296" s="41"/>
      <c r="BO8296" s="41"/>
      <c r="BP8296" s="108"/>
      <c r="CG8296" s="102"/>
      <c r="CI8296" s="45"/>
    </row>
    <row r="8297" spans="37:87" ht="13" customHeight="1">
      <c r="AK8297" s="114"/>
      <c r="AL8297" s="41"/>
      <c r="AM8297" s="41"/>
      <c r="AN8297" s="41"/>
      <c r="AO8297" s="41"/>
      <c r="AP8297" s="41"/>
      <c r="AQ8297" s="41"/>
      <c r="AR8297" s="41"/>
      <c r="AS8297" s="41"/>
      <c r="AT8297" s="41"/>
      <c r="AU8297" s="41"/>
      <c r="AV8297" s="41"/>
      <c r="AW8297" s="41"/>
      <c r="AX8297" s="41"/>
      <c r="AY8297" s="41"/>
      <c r="AZ8297" s="41"/>
      <c r="BA8297" s="41"/>
      <c r="BB8297" s="41"/>
      <c r="BC8297" s="41"/>
      <c r="BD8297" s="41"/>
      <c r="BE8297" s="41"/>
      <c r="BF8297" s="41"/>
      <c r="BG8297" s="41"/>
      <c r="BH8297" s="41"/>
      <c r="BI8297" s="41"/>
      <c r="BJ8297" s="41"/>
      <c r="BK8297" s="41"/>
      <c r="BL8297" s="41"/>
      <c r="BM8297" s="41"/>
      <c r="BN8297" s="41"/>
      <c r="BO8297" s="41"/>
      <c r="BP8297" s="108"/>
      <c r="CG8297" s="102"/>
      <c r="CI8297" s="45"/>
    </row>
    <row r="8298" spans="37:87" ht="13" customHeight="1">
      <c r="AK8298" s="114"/>
      <c r="AL8298" s="41"/>
      <c r="AM8298" s="41"/>
      <c r="AN8298" s="41"/>
      <c r="AO8298" s="41"/>
      <c r="AP8298" s="41"/>
      <c r="AQ8298" s="41"/>
      <c r="AR8298" s="41"/>
      <c r="AS8298" s="41"/>
      <c r="AT8298" s="41"/>
      <c r="AU8298" s="41"/>
      <c r="AV8298" s="41"/>
      <c r="AW8298" s="41"/>
      <c r="AX8298" s="41"/>
      <c r="AY8298" s="41"/>
      <c r="AZ8298" s="41"/>
      <c r="BA8298" s="41"/>
      <c r="BB8298" s="41"/>
      <c r="BC8298" s="41"/>
      <c r="BD8298" s="41"/>
      <c r="BE8298" s="41"/>
      <c r="BF8298" s="41"/>
      <c r="BG8298" s="41"/>
      <c r="BH8298" s="41"/>
      <c r="BI8298" s="41"/>
      <c r="BJ8298" s="41"/>
      <c r="BK8298" s="41"/>
      <c r="BL8298" s="41"/>
      <c r="BM8298" s="41"/>
      <c r="BN8298" s="41"/>
      <c r="BO8298" s="41"/>
      <c r="BP8298" s="108"/>
      <c r="CG8298" s="102"/>
      <c r="CI8298" s="45"/>
    </row>
    <row r="8299" spans="37:87" ht="13" customHeight="1">
      <c r="AK8299" s="114"/>
      <c r="AL8299" s="41"/>
      <c r="AM8299" s="41"/>
      <c r="AN8299" s="41"/>
      <c r="AO8299" s="41"/>
      <c r="AP8299" s="41"/>
      <c r="AQ8299" s="41"/>
      <c r="AR8299" s="41"/>
      <c r="AS8299" s="41"/>
      <c r="AT8299" s="41"/>
      <c r="AU8299" s="41"/>
      <c r="AV8299" s="41"/>
      <c r="AW8299" s="41"/>
      <c r="AX8299" s="41"/>
      <c r="AY8299" s="41"/>
      <c r="AZ8299" s="41"/>
      <c r="BA8299" s="41"/>
      <c r="BB8299" s="41"/>
      <c r="BC8299" s="41"/>
      <c r="BD8299" s="41"/>
      <c r="BE8299" s="41"/>
      <c r="BF8299" s="41"/>
      <c r="BG8299" s="41"/>
      <c r="BH8299" s="41"/>
      <c r="BI8299" s="41"/>
      <c r="BJ8299" s="41"/>
      <c r="BK8299" s="41"/>
      <c r="BL8299" s="41"/>
      <c r="BM8299" s="41"/>
      <c r="BN8299" s="41"/>
      <c r="BO8299" s="41"/>
      <c r="BP8299" s="108"/>
      <c r="CG8299" s="102"/>
      <c r="CI8299" s="45"/>
    </row>
    <row r="8300" spans="37:87" ht="13" customHeight="1">
      <c r="AK8300" s="114"/>
      <c r="AL8300" s="41"/>
      <c r="AM8300" s="41"/>
      <c r="AN8300" s="41"/>
      <c r="AO8300" s="41"/>
      <c r="AP8300" s="41"/>
      <c r="AQ8300" s="41"/>
      <c r="AR8300" s="41"/>
      <c r="AS8300" s="41"/>
      <c r="AT8300" s="41"/>
      <c r="AU8300" s="41"/>
      <c r="AV8300" s="41"/>
      <c r="AW8300" s="41"/>
      <c r="AX8300" s="41"/>
      <c r="AY8300" s="41"/>
      <c r="AZ8300" s="41"/>
      <c r="BA8300" s="41"/>
      <c r="BB8300" s="41"/>
      <c r="BC8300" s="41"/>
      <c r="BD8300" s="41"/>
      <c r="BE8300" s="41"/>
      <c r="BF8300" s="41"/>
      <c r="BG8300" s="41"/>
      <c r="BH8300" s="41"/>
      <c r="BI8300" s="41"/>
      <c r="BJ8300" s="41"/>
      <c r="BK8300" s="41"/>
      <c r="BL8300" s="41"/>
      <c r="BM8300" s="41"/>
      <c r="BN8300" s="41"/>
      <c r="BO8300" s="41"/>
      <c r="BP8300" s="108"/>
      <c r="CG8300" s="102"/>
      <c r="CI8300" s="45"/>
    </row>
    <row r="8301" spans="37:87" ht="13" customHeight="1">
      <c r="AK8301" s="114"/>
      <c r="AL8301" s="41"/>
      <c r="AM8301" s="41"/>
      <c r="AN8301" s="41"/>
      <c r="AO8301" s="41"/>
      <c r="AP8301" s="41"/>
      <c r="AQ8301" s="41"/>
      <c r="AR8301" s="41"/>
      <c r="AS8301" s="41"/>
      <c r="AT8301" s="41"/>
      <c r="AU8301" s="41"/>
      <c r="AV8301" s="41"/>
      <c r="AW8301" s="41"/>
      <c r="AX8301" s="41"/>
      <c r="AY8301" s="41"/>
      <c r="AZ8301" s="41"/>
      <c r="BA8301" s="41"/>
      <c r="BB8301" s="41"/>
      <c r="BC8301" s="41"/>
      <c r="BD8301" s="41"/>
      <c r="BE8301" s="41"/>
      <c r="BF8301" s="41"/>
      <c r="BG8301" s="41"/>
      <c r="BH8301" s="41"/>
      <c r="BI8301" s="41"/>
      <c r="BJ8301" s="41"/>
      <c r="BK8301" s="41"/>
      <c r="BL8301" s="41"/>
      <c r="BM8301" s="41"/>
      <c r="BN8301" s="41"/>
      <c r="BO8301" s="41"/>
      <c r="BP8301" s="108"/>
      <c r="CG8301" s="102"/>
      <c r="CI8301" s="45"/>
    </row>
    <row r="8302" spans="37:87" ht="13" customHeight="1">
      <c r="AK8302" s="114"/>
      <c r="AL8302" s="41"/>
      <c r="AM8302" s="41"/>
      <c r="AN8302" s="41"/>
      <c r="AO8302" s="41"/>
      <c r="AP8302" s="41"/>
      <c r="AQ8302" s="41"/>
      <c r="AR8302" s="41"/>
      <c r="AS8302" s="41"/>
      <c r="AT8302" s="41"/>
      <c r="AU8302" s="41"/>
      <c r="AV8302" s="41"/>
      <c r="AW8302" s="41"/>
      <c r="AX8302" s="41"/>
      <c r="AY8302" s="41"/>
      <c r="AZ8302" s="41"/>
      <c r="BA8302" s="41"/>
      <c r="BB8302" s="41"/>
      <c r="BC8302" s="41"/>
      <c r="BD8302" s="41"/>
      <c r="BE8302" s="41"/>
      <c r="BF8302" s="41"/>
      <c r="BG8302" s="41"/>
      <c r="BH8302" s="41"/>
      <c r="BI8302" s="41"/>
      <c r="BJ8302" s="41"/>
      <c r="BK8302" s="41"/>
      <c r="BL8302" s="41"/>
      <c r="BM8302" s="41"/>
      <c r="BN8302" s="41"/>
      <c r="BO8302" s="41"/>
      <c r="BP8302" s="108"/>
      <c r="CG8302" s="102"/>
      <c r="CI8302" s="45"/>
    </row>
    <row r="8303" spans="37:87" ht="13" customHeight="1">
      <c r="AK8303" s="114"/>
      <c r="AL8303" s="41"/>
      <c r="AM8303" s="41"/>
      <c r="AN8303" s="41"/>
      <c r="AO8303" s="41"/>
      <c r="AP8303" s="41"/>
      <c r="AQ8303" s="41"/>
      <c r="AR8303" s="41"/>
      <c r="AS8303" s="41"/>
      <c r="AT8303" s="41"/>
      <c r="AU8303" s="41"/>
      <c r="AV8303" s="41"/>
      <c r="AW8303" s="41"/>
      <c r="AX8303" s="41"/>
      <c r="AY8303" s="41"/>
      <c r="AZ8303" s="41"/>
      <c r="BA8303" s="41"/>
      <c r="BB8303" s="41"/>
      <c r="BC8303" s="41"/>
      <c r="BD8303" s="41"/>
      <c r="BE8303" s="41"/>
      <c r="BF8303" s="41"/>
      <c r="BG8303" s="41"/>
      <c r="BH8303" s="41"/>
      <c r="BI8303" s="41"/>
      <c r="BJ8303" s="41"/>
      <c r="BK8303" s="41"/>
      <c r="BL8303" s="41"/>
      <c r="BM8303" s="41"/>
      <c r="BN8303" s="41"/>
      <c r="BO8303" s="41"/>
      <c r="BP8303" s="108"/>
      <c r="CG8303" s="102"/>
      <c r="CI8303" s="45"/>
    </row>
    <row r="8304" spans="37:87" ht="13" customHeight="1">
      <c r="AK8304" s="114"/>
      <c r="AL8304" s="41"/>
      <c r="AM8304" s="41"/>
      <c r="AN8304" s="41"/>
      <c r="AO8304" s="41"/>
      <c r="AP8304" s="41"/>
      <c r="AQ8304" s="41"/>
      <c r="AR8304" s="41"/>
      <c r="AS8304" s="41"/>
      <c r="AT8304" s="41"/>
      <c r="AU8304" s="41"/>
      <c r="AV8304" s="41"/>
      <c r="AW8304" s="41"/>
      <c r="AX8304" s="41"/>
      <c r="AY8304" s="41"/>
      <c r="AZ8304" s="41"/>
      <c r="BA8304" s="41"/>
      <c r="BB8304" s="41"/>
      <c r="BC8304" s="41"/>
      <c r="BD8304" s="41"/>
      <c r="BE8304" s="41"/>
      <c r="BF8304" s="41"/>
      <c r="BG8304" s="41"/>
      <c r="BH8304" s="41"/>
      <c r="BI8304" s="41"/>
      <c r="BJ8304" s="41"/>
      <c r="BK8304" s="41"/>
      <c r="BL8304" s="41"/>
      <c r="BM8304" s="41"/>
      <c r="BN8304" s="41"/>
      <c r="BO8304" s="41"/>
      <c r="BP8304" s="108"/>
      <c r="CG8304" s="102"/>
      <c r="CI8304" s="45"/>
    </row>
    <row r="8305" spans="37:87" ht="13" customHeight="1">
      <c r="AK8305" s="114"/>
      <c r="AL8305" s="41"/>
      <c r="AM8305" s="41"/>
      <c r="AN8305" s="41"/>
      <c r="AO8305" s="41"/>
      <c r="AP8305" s="41"/>
      <c r="AQ8305" s="41"/>
      <c r="AR8305" s="41"/>
      <c r="AS8305" s="41"/>
      <c r="AT8305" s="41"/>
      <c r="AU8305" s="41"/>
      <c r="AV8305" s="41"/>
      <c r="AW8305" s="41"/>
      <c r="AX8305" s="41"/>
      <c r="AY8305" s="41"/>
      <c r="AZ8305" s="41"/>
      <c r="BA8305" s="41"/>
      <c r="BB8305" s="41"/>
      <c r="BC8305" s="41"/>
      <c r="BD8305" s="41"/>
      <c r="BE8305" s="41"/>
      <c r="BF8305" s="41"/>
      <c r="BG8305" s="41"/>
      <c r="BH8305" s="41"/>
      <c r="BI8305" s="41"/>
      <c r="BJ8305" s="41"/>
      <c r="BK8305" s="41"/>
      <c r="BL8305" s="41"/>
      <c r="BM8305" s="41"/>
      <c r="BN8305" s="41"/>
      <c r="BO8305" s="41"/>
      <c r="BP8305" s="108"/>
      <c r="CG8305" s="102"/>
      <c r="CI8305" s="45"/>
    </row>
    <row r="8306" spans="37:87" ht="13" customHeight="1">
      <c r="AK8306" s="114"/>
      <c r="AL8306" s="41"/>
      <c r="AM8306" s="41"/>
      <c r="AN8306" s="41"/>
      <c r="AO8306" s="41"/>
      <c r="AP8306" s="41"/>
      <c r="AQ8306" s="41"/>
      <c r="AR8306" s="41"/>
      <c r="AS8306" s="41"/>
      <c r="AT8306" s="41"/>
      <c r="AU8306" s="41"/>
      <c r="AV8306" s="41"/>
      <c r="AW8306" s="41"/>
      <c r="AX8306" s="41"/>
      <c r="AY8306" s="41"/>
      <c r="AZ8306" s="41"/>
      <c r="BA8306" s="41"/>
      <c r="BB8306" s="41"/>
      <c r="BC8306" s="41"/>
      <c r="BD8306" s="41"/>
      <c r="BE8306" s="41"/>
      <c r="BF8306" s="41"/>
      <c r="BG8306" s="41"/>
      <c r="BH8306" s="41"/>
      <c r="BI8306" s="41"/>
      <c r="BJ8306" s="41"/>
      <c r="BK8306" s="41"/>
      <c r="BL8306" s="41"/>
      <c r="BM8306" s="41"/>
      <c r="BN8306" s="41"/>
      <c r="BO8306" s="41"/>
      <c r="BP8306" s="108"/>
      <c r="CG8306" s="102"/>
      <c r="CI8306" s="45"/>
    </row>
    <row r="8307" spans="37:87" ht="13" customHeight="1">
      <c r="AK8307" s="114"/>
      <c r="AL8307" s="41"/>
      <c r="AM8307" s="41"/>
      <c r="AN8307" s="41"/>
      <c r="AO8307" s="41"/>
      <c r="AP8307" s="41"/>
      <c r="AQ8307" s="41"/>
      <c r="AR8307" s="41"/>
      <c r="AS8307" s="41"/>
      <c r="AT8307" s="41"/>
      <c r="AU8307" s="41"/>
      <c r="AV8307" s="41"/>
      <c r="AW8307" s="41"/>
      <c r="AX8307" s="41"/>
      <c r="AY8307" s="41"/>
      <c r="AZ8307" s="41"/>
      <c r="BA8307" s="41"/>
      <c r="BB8307" s="41"/>
      <c r="BC8307" s="41"/>
      <c r="BD8307" s="41"/>
      <c r="BE8307" s="41"/>
      <c r="BF8307" s="41"/>
      <c r="BG8307" s="41"/>
      <c r="BH8307" s="41"/>
      <c r="BI8307" s="41"/>
      <c r="BJ8307" s="41"/>
      <c r="BK8307" s="41"/>
      <c r="BL8307" s="41"/>
      <c r="BM8307" s="41"/>
      <c r="BN8307" s="41"/>
      <c r="BO8307" s="41"/>
      <c r="BP8307" s="108"/>
      <c r="CG8307" s="102"/>
      <c r="CI8307" s="45"/>
    </row>
    <row r="8308" spans="37:87" ht="13" customHeight="1">
      <c r="AK8308" s="114"/>
      <c r="AL8308" s="41"/>
      <c r="AM8308" s="41"/>
      <c r="AN8308" s="41"/>
      <c r="AO8308" s="41"/>
      <c r="AP8308" s="41"/>
      <c r="AQ8308" s="41"/>
      <c r="AR8308" s="41"/>
      <c r="AS8308" s="41"/>
      <c r="AT8308" s="41"/>
      <c r="AU8308" s="41"/>
      <c r="AV8308" s="41"/>
      <c r="AW8308" s="41"/>
      <c r="AX8308" s="41"/>
      <c r="AY8308" s="41"/>
      <c r="AZ8308" s="41"/>
      <c r="BA8308" s="41"/>
      <c r="BB8308" s="41"/>
      <c r="BC8308" s="41"/>
      <c r="BD8308" s="41"/>
      <c r="BE8308" s="41"/>
      <c r="BF8308" s="41"/>
      <c r="BG8308" s="41"/>
      <c r="BH8308" s="41"/>
      <c r="BI8308" s="41"/>
      <c r="BJ8308" s="41"/>
      <c r="BK8308" s="41"/>
      <c r="BL8308" s="41"/>
      <c r="BM8308" s="41"/>
      <c r="BN8308" s="41"/>
      <c r="BO8308" s="41"/>
      <c r="BP8308" s="108"/>
      <c r="CG8308" s="102"/>
      <c r="CI8308" s="45"/>
    </row>
    <row r="8309" spans="37:87" ht="13" customHeight="1">
      <c r="AK8309" s="114"/>
      <c r="AL8309" s="41"/>
      <c r="AM8309" s="41"/>
      <c r="AN8309" s="41"/>
      <c r="AO8309" s="41"/>
      <c r="AP8309" s="41"/>
      <c r="AQ8309" s="41"/>
      <c r="AR8309" s="41"/>
      <c r="AS8309" s="41"/>
      <c r="AT8309" s="41"/>
      <c r="AU8309" s="41"/>
      <c r="AV8309" s="41"/>
      <c r="AW8309" s="41"/>
      <c r="AX8309" s="41"/>
      <c r="AY8309" s="41"/>
      <c r="AZ8309" s="41"/>
      <c r="BA8309" s="41"/>
      <c r="BB8309" s="41"/>
      <c r="BC8309" s="41"/>
      <c r="BD8309" s="41"/>
      <c r="BE8309" s="41"/>
      <c r="BF8309" s="41"/>
      <c r="BG8309" s="41"/>
      <c r="BH8309" s="41"/>
      <c r="BI8309" s="41"/>
      <c r="BJ8309" s="41"/>
      <c r="BK8309" s="41"/>
      <c r="BL8309" s="41"/>
      <c r="BM8309" s="41"/>
      <c r="BN8309" s="41"/>
      <c r="BO8309" s="41"/>
      <c r="BP8309" s="108"/>
      <c r="CG8309" s="102"/>
      <c r="CI8309" s="45"/>
    </row>
    <row r="8310" spans="37:87" ht="13" customHeight="1">
      <c r="AK8310" s="114"/>
      <c r="AL8310" s="41"/>
      <c r="AM8310" s="41"/>
      <c r="AN8310" s="41"/>
      <c r="AO8310" s="41"/>
      <c r="AP8310" s="41"/>
      <c r="AQ8310" s="41"/>
      <c r="AR8310" s="41"/>
      <c r="AS8310" s="41"/>
      <c r="AT8310" s="41"/>
      <c r="AU8310" s="41"/>
      <c r="AV8310" s="41"/>
      <c r="AW8310" s="41"/>
      <c r="AX8310" s="41"/>
      <c r="AY8310" s="41"/>
      <c r="AZ8310" s="41"/>
      <c r="BA8310" s="41"/>
      <c r="BB8310" s="41"/>
      <c r="BC8310" s="41"/>
      <c r="BD8310" s="41"/>
      <c r="BE8310" s="41"/>
      <c r="BF8310" s="41"/>
      <c r="BG8310" s="41"/>
      <c r="BH8310" s="41"/>
      <c r="BI8310" s="41"/>
      <c r="BJ8310" s="41"/>
      <c r="BK8310" s="41"/>
      <c r="BL8310" s="41"/>
      <c r="BM8310" s="41"/>
      <c r="BN8310" s="41"/>
      <c r="BO8310" s="41"/>
      <c r="BP8310" s="108"/>
      <c r="CG8310" s="102"/>
      <c r="CI8310" s="45"/>
    </row>
    <row r="8311" spans="37:87" ht="13" customHeight="1">
      <c r="AK8311" s="114"/>
      <c r="AL8311" s="41"/>
      <c r="AM8311" s="41"/>
      <c r="AN8311" s="41"/>
      <c r="AO8311" s="41"/>
      <c r="AP8311" s="41"/>
      <c r="AQ8311" s="41"/>
      <c r="AR8311" s="41"/>
      <c r="AS8311" s="41"/>
      <c r="AT8311" s="41"/>
      <c r="AU8311" s="41"/>
      <c r="AV8311" s="41"/>
      <c r="AW8311" s="41"/>
      <c r="AX8311" s="41"/>
      <c r="AY8311" s="41"/>
      <c r="AZ8311" s="41"/>
      <c r="BA8311" s="41"/>
      <c r="BB8311" s="41"/>
      <c r="BC8311" s="41"/>
      <c r="BD8311" s="41"/>
      <c r="BE8311" s="41"/>
      <c r="BF8311" s="41"/>
      <c r="BG8311" s="41"/>
      <c r="BH8311" s="41"/>
      <c r="BI8311" s="41"/>
      <c r="BJ8311" s="41"/>
      <c r="BK8311" s="41"/>
      <c r="BL8311" s="41"/>
      <c r="BM8311" s="41"/>
      <c r="BN8311" s="41"/>
      <c r="BO8311" s="41"/>
      <c r="BP8311" s="108"/>
      <c r="CG8311" s="102"/>
      <c r="CI8311" s="45"/>
    </row>
    <row r="8312" spans="37:87" ht="13" customHeight="1">
      <c r="AK8312" s="114"/>
      <c r="AL8312" s="41"/>
      <c r="AM8312" s="41"/>
      <c r="AN8312" s="41"/>
      <c r="AO8312" s="41"/>
      <c r="AP8312" s="41"/>
      <c r="AQ8312" s="41"/>
      <c r="AR8312" s="41"/>
      <c r="AS8312" s="41"/>
      <c r="AT8312" s="41"/>
      <c r="AU8312" s="41"/>
      <c r="AV8312" s="41"/>
      <c r="AW8312" s="41"/>
      <c r="AX8312" s="41"/>
      <c r="AY8312" s="41"/>
      <c r="AZ8312" s="41"/>
      <c r="BA8312" s="41"/>
      <c r="BB8312" s="41"/>
      <c r="BC8312" s="41"/>
      <c r="BD8312" s="41"/>
      <c r="BE8312" s="41"/>
      <c r="BF8312" s="41"/>
      <c r="BG8312" s="41"/>
      <c r="BH8312" s="41"/>
      <c r="BI8312" s="41"/>
      <c r="BJ8312" s="41"/>
      <c r="BK8312" s="41"/>
      <c r="BL8312" s="41"/>
      <c r="BM8312" s="41"/>
      <c r="BN8312" s="41"/>
      <c r="BO8312" s="41"/>
      <c r="BP8312" s="108"/>
      <c r="CG8312" s="102"/>
      <c r="CI8312" s="45"/>
    </row>
    <row r="8313" spans="37:87" ht="13" customHeight="1">
      <c r="AK8313" s="114"/>
      <c r="AL8313" s="41"/>
      <c r="AM8313" s="41"/>
      <c r="AN8313" s="41"/>
      <c r="AO8313" s="41"/>
      <c r="AP8313" s="41"/>
      <c r="AQ8313" s="41"/>
      <c r="AR8313" s="41"/>
      <c r="AS8313" s="41"/>
      <c r="AT8313" s="41"/>
      <c r="AU8313" s="41"/>
      <c r="AV8313" s="41"/>
      <c r="AW8313" s="41"/>
      <c r="AX8313" s="41"/>
      <c r="AY8313" s="41"/>
      <c r="AZ8313" s="41"/>
      <c r="BA8313" s="41"/>
      <c r="BB8313" s="41"/>
      <c r="BC8313" s="41"/>
      <c r="BD8313" s="41"/>
      <c r="BE8313" s="41"/>
      <c r="BF8313" s="41"/>
      <c r="BG8313" s="41"/>
      <c r="BH8313" s="41"/>
      <c r="BI8313" s="41"/>
      <c r="BJ8313" s="41"/>
      <c r="BK8313" s="41"/>
      <c r="BL8313" s="41"/>
      <c r="BM8313" s="41"/>
      <c r="BN8313" s="41"/>
      <c r="BO8313" s="41"/>
      <c r="BP8313" s="108"/>
      <c r="CG8313" s="102"/>
      <c r="CI8313" s="45"/>
    </row>
    <row r="8314" spans="37:87" ht="13" customHeight="1">
      <c r="AK8314" s="114"/>
      <c r="AL8314" s="41"/>
      <c r="AM8314" s="41"/>
      <c r="AN8314" s="41"/>
      <c r="AO8314" s="41"/>
      <c r="AP8314" s="41"/>
      <c r="AQ8314" s="41"/>
      <c r="AR8314" s="41"/>
      <c r="AS8314" s="41"/>
      <c r="AT8314" s="41"/>
      <c r="AU8314" s="41"/>
      <c r="AV8314" s="41"/>
      <c r="AW8314" s="41"/>
      <c r="AX8314" s="41"/>
      <c r="AY8314" s="41"/>
      <c r="AZ8314" s="41"/>
      <c r="BA8314" s="41"/>
      <c r="BB8314" s="41"/>
      <c r="BC8314" s="41"/>
      <c r="BD8314" s="41"/>
      <c r="BE8314" s="41"/>
      <c r="BF8314" s="41"/>
      <c r="BG8314" s="41"/>
      <c r="BH8314" s="41"/>
      <c r="BI8314" s="41"/>
      <c r="BJ8314" s="41"/>
      <c r="BK8314" s="41"/>
      <c r="BL8314" s="41"/>
      <c r="BM8314" s="41"/>
      <c r="BN8314" s="41"/>
      <c r="BO8314" s="41"/>
      <c r="BP8314" s="108"/>
      <c r="CG8314" s="102"/>
      <c r="CI8314" s="45"/>
    </row>
    <row r="8315" spans="37:87" ht="13" customHeight="1">
      <c r="AK8315" s="114"/>
      <c r="AL8315" s="41"/>
      <c r="AM8315" s="41"/>
      <c r="AN8315" s="41"/>
      <c r="AO8315" s="41"/>
      <c r="AP8315" s="41"/>
      <c r="AQ8315" s="41"/>
      <c r="AR8315" s="41"/>
      <c r="AS8315" s="41"/>
      <c r="AT8315" s="41"/>
      <c r="AU8315" s="41"/>
      <c r="AV8315" s="41"/>
      <c r="AW8315" s="41"/>
      <c r="AX8315" s="41"/>
      <c r="AY8315" s="41"/>
      <c r="AZ8315" s="41"/>
      <c r="BA8315" s="41"/>
      <c r="BB8315" s="41"/>
      <c r="BC8315" s="41"/>
      <c r="BD8315" s="41"/>
      <c r="BE8315" s="41"/>
      <c r="BF8315" s="41"/>
      <c r="BG8315" s="41"/>
      <c r="BH8315" s="41"/>
      <c r="BI8315" s="41"/>
      <c r="BJ8315" s="41"/>
      <c r="BK8315" s="41"/>
      <c r="BL8315" s="41"/>
      <c r="BM8315" s="41"/>
      <c r="BN8315" s="41"/>
      <c r="BO8315" s="41"/>
      <c r="BP8315" s="108"/>
      <c r="CG8315" s="102"/>
      <c r="CI8315" s="45"/>
    </row>
    <row r="8316" spans="37:87" ht="13" customHeight="1">
      <c r="AK8316" s="114"/>
      <c r="AL8316" s="41"/>
      <c r="AM8316" s="41"/>
      <c r="AN8316" s="41"/>
      <c r="AO8316" s="41"/>
      <c r="AP8316" s="41"/>
      <c r="AQ8316" s="41"/>
      <c r="AR8316" s="41"/>
      <c r="AS8316" s="41"/>
      <c r="AT8316" s="41"/>
      <c r="AU8316" s="41"/>
      <c r="AV8316" s="41"/>
      <c r="AW8316" s="41"/>
      <c r="AX8316" s="41"/>
      <c r="AY8316" s="41"/>
      <c r="AZ8316" s="41"/>
      <c r="BA8316" s="41"/>
      <c r="BB8316" s="41"/>
      <c r="BC8316" s="41"/>
      <c r="BD8316" s="41"/>
      <c r="BE8316" s="41"/>
      <c r="BF8316" s="41"/>
      <c r="BG8316" s="41"/>
      <c r="BH8316" s="41"/>
      <c r="BI8316" s="41"/>
      <c r="BJ8316" s="41"/>
      <c r="BK8316" s="41"/>
      <c r="BL8316" s="41"/>
      <c r="BM8316" s="41"/>
      <c r="BN8316" s="41"/>
      <c r="BO8316" s="41"/>
      <c r="BP8316" s="108"/>
      <c r="CG8316" s="102"/>
      <c r="CI8316" s="45"/>
    </row>
    <row r="8317" spans="37:87" ht="13" customHeight="1">
      <c r="AK8317" s="114"/>
      <c r="AL8317" s="41"/>
      <c r="AM8317" s="41"/>
      <c r="AN8317" s="41"/>
      <c r="AO8317" s="41"/>
      <c r="AP8317" s="41"/>
      <c r="AQ8317" s="41"/>
      <c r="AR8317" s="41"/>
      <c r="AS8317" s="41"/>
      <c r="AT8317" s="41"/>
      <c r="AU8317" s="41"/>
      <c r="AV8317" s="41"/>
      <c r="AW8317" s="41"/>
      <c r="AX8317" s="41"/>
      <c r="AY8317" s="41"/>
      <c r="AZ8317" s="41"/>
      <c r="BA8317" s="41"/>
      <c r="BB8317" s="41"/>
      <c r="BC8317" s="41"/>
      <c r="BD8317" s="41"/>
      <c r="BE8317" s="41"/>
      <c r="BF8317" s="41"/>
      <c r="BG8317" s="41"/>
      <c r="BH8317" s="41"/>
      <c r="BI8317" s="41"/>
      <c r="BJ8317" s="41"/>
      <c r="BK8317" s="41"/>
      <c r="BL8317" s="41"/>
      <c r="BM8317" s="41"/>
      <c r="BN8317" s="41"/>
      <c r="BO8317" s="41"/>
      <c r="BP8317" s="108"/>
      <c r="CG8317" s="102"/>
      <c r="CI8317" s="45"/>
    </row>
    <row r="8318" spans="37:87" ht="13" customHeight="1">
      <c r="AK8318" s="114"/>
      <c r="AL8318" s="41"/>
      <c r="AM8318" s="41"/>
      <c r="AN8318" s="41"/>
      <c r="AO8318" s="41"/>
      <c r="AP8318" s="41"/>
      <c r="AQ8318" s="41"/>
      <c r="AR8318" s="41"/>
      <c r="AS8318" s="41"/>
      <c r="AT8318" s="41"/>
      <c r="AU8318" s="41"/>
      <c r="AV8318" s="41"/>
      <c r="AW8318" s="41"/>
      <c r="AX8318" s="41"/>
      <c r="AY8318" s="41"/>
      <c r="AZ8318" s="41"/>
      <c r="BA8318" s="41"/>
      <c r="BB8318" s="41"/>
      <c r="BC8318" s="41"/>
      <c r="BD8318" s="41"/>
      <c r="BE8318" s="41"/>
      <c r="BF8318" s="41"/>
      <c r="BG8318" s="41"/>
      <c r="BH8318" s="41"/>
      <c r="BI8318" s="41"/>
      <c r="BJ8318" s="41"/>
      <c r="BK8318" s="41"/>
      <c r="BL8318" s="41"/>
      <c r="BM8318" s="41"/>
      <c r="BN8318" s="41"/>
      <c r="BO8318" s="41"/>
      <c r="BP8318" s="108"/>
      <c r="CG8318" s="102"/>
      <c r="CI8318" s="45"/>
    </row>
    <row r="8319" spans="37:87" ht="13" customHeight="1">
      <c r="AK8319" s="114"/>
      <c r="AL8319" s="41"/>
      <c r="AM8319" s="41"/>
      <c r="AN8319" s="41"/>
      <c r="AO8319" s="41"/>
      <c r="AP8319" s="41"/>
      <c r="AQ8319" s="41"/>
      <c r="AR8319" s="41"/>
      <c r="AS8319" s="41"/>
      <c r="AT8319" s="41"/>
      <c r="AU8319" s="41"/>
      <c r="AV8319" s="41"/>
      <c r="AW8319" s="41"/>
      <c r="AX8319" s="41"/>
      <c r="AY8319" s="41"/>
      <c r="AZ8319" s="41"/>
      <c r="BA8319" s="41"/>
      <c r="BB8319" s="41"/>
      <c r="BC8319" s="41"/>
      <c r="BD8319" s="41"/>
      <c r="BE8319" s="41"/>
      <c r="BF8319" s="41"/>
      <c r="BG8319" s="41"/>
      <c r="BH8319" s="41"/>
      <c r="BI8319" s="41"/>
      <c r="BJ8319" s="41"/>
      <c r="BK8319" s="41"/>
      <c r="BL8319" s="41"/>
      <c r="BM8319" s="41"/>
      <c r="BN8319" s="41"/>
      <c r="BO8319" s="41"/>
      <c r="BP8319" s="108"/>
      <c r="CG8319" s="102"/>
      <c r="CI8319" s="45"/>
    </row>
    <row r="8320" spans="37:87" ht="13" customHeight="1">
      <c r="AK8320" s="114"/>
      <c r="AL8320" s="41"/>
      <c r="AM8320" s="41"/>
      <c r="AN8320" s="41"/>
      <c r="AO8320" s="41"/>
      <c r="AP8320" s="41"/>
      <c r="AQ8320" s="41"/>
      <c r="AR8320" s="41"/>
      <c r="AS8320" s="41"/>
      <c r="AT8320" s="41"/>
      <c r="AU8320" s="41"/>
      <c r="AV8320" s="41"/>
      <c r="AW8320" s="41"/>
      <c r="AX8320" s="41"/>
      <c r="AY8320" s="41"/>
      <c r="AZ8320" s="41"/>
      <c r="BA8320" s="41"/>
      <c r="BB8320" s="41"/>
      <c r="BC8320" s="41"/>
      <c r="BD8320" s="41"/>
      <c r="BE8320" s="41"/>
      <c r="BF8320" s="41"/>
      <c r="BG8320" s="41"/>
      <c r="BH8320" s="41"/>
      <c r="BI8320" s="41"/>
      <c r="BJ8320" s="41"/>
      <c r="BK8320" s="41"/>
      <c r="BL8320" s="41"/>
      <c r="BM8320" s="41"/>
      <c r="BN8320" s="41"/>
      <c r="BO8320" s="41"/>
      <c r="BP8320" s="108"/>
      <c r="CG8320" s="102"/>
      <c r="CI8320" s="45"/>
    </row>
    <row r="8321" spans="37:87" ht="13" customHeight="1">
      <c r="AK8321" s="114"/>
      <c r="AL8321" s="41"/>
      <c r="AM8321" s="41"/>
      <c r="AN8321" s="41"/>
      <c r="AO8321" s="41"/>
      <c r="AP8321" s="41"/>
      <c r="AQ8321" s="41"/>
      <c r="AR8321" s="41"/>
      <c r="AS8321" s="41"/>
      <c r="AT8321" s="41"/>
      <c r="AU8321" s="41"/>
      <c r="AV8321" s="41"/>
      <c r="AW8321" s="41"/>
      <c r="AX8321" s="41"/>
      <c r="AY8321" s="41"/>
      <c r="AZ8321" s="41"/>
      <c r="BA8321" s="41"/>
      <c r="BB8321" s="41"/>
      <c r="BC8321" s="41"/>
      <c r="BD8321" s="41"/>
      <c r="BE8321" s="41"/>
      <c r="BF8321" s="41"/>
      <c r="BG8321" s="41"/>
      <c r="BH8321" s="41"/>
      <c r="BI8321" s="41"/>
      <c r="BJ8321" s="41"/>
      <c r="BK8321" s="41"/>
      <c r="BL8321" s="41"/>
      <c r="BM8321" s="41"/>
      <c r="BN8321" s="41"/>
      <c r="BO8321" s="41"/>
      <c r="BP8321" s="108"/>
      <c r="CG8321" s="102"/>
      <c r="CI8321" s="45"/>
    </row>
    <row r="8322" spans="37:87" ht="13" customHeight="1">
      <c r="AK8322" s="114"/>
      <c r="AL8322" s="41"/>
      <c r="AM8322" s="41"/>
      <c r="AN8322" s="41"/>
      <c r="AO8322" s="41"/>
      <c r="AP8322" s="41"/>
      <c r="AQ8322" s="41"/>
      <c r="AR8322" s="41"/>
      <c r="AS8322" s="41"/>
      <c r="AT8322" s="41"/>
      <c r="AU8322" s="41"/>
      <c r="AV8322" s="41"/>
      <c r="AW8322" s="41"/>
      <c r="AX8322" s="41"/>
      <c r="AY8322" s="41"/>
      <c r="AZ8322" s="41"/>
      <c r="BA8322" s="41"/>
      <c r="BB8322" s="41"/>
      <c r="BC8322" s="41"/>
      <c r="BD8322" s="41"/>
      <c r="BE8322" s="41"/>
      <c r="BF8322" s="41"/>
      <c r="BG8322" s="41"/>
      <c r="BH8322" s="41"/>
      <c r="BI8322" s="41"/>
      <c r="BJ8322" s="41"/>
      <c r="BK8322" s="41"/>
      <c r="BL8322" s="41"/>
      <c r="BM8322" s="41"/>
      <c r="BN8322" s="41"/>
      <c r="BO8322" s="41"/>
      <c r="BP8322" s="108"/>
      <c r="CG8322" s="102"/>
      <c r="CI8322" s="45"/>
    </row>
    <row r="8323" spans="37:87" ht="13" customHeight="1">
      <c r="AK8323" s="114"/>
      <c r="AL8323" s="41"/>
      <c r="AM8323" s="41"/>
      <c r="AN8323" s="41"/>
      <c r="AO8323" s="41"/>
      <c r="AP8323" s="41"/>
      <c r="AQ8323" s="41"/>
      <c r="AR8323" s="41"/>
      <c r="AS8323" s="41"/>
      <c r="AT8323" s="41"/>
      <c r="AU8323" s="41"/>
      <c r="AV8323" s="41"/>
      <c r="AW8323" s="41"/>
      <c r="AX8323" s="41"/>
      <c r="AY8323" s="41"/>
      <c r="AZ8323" s="41"/>
      <c r="BA8323" s="41"/>
      <c r="BB8323" s="41"/>
      <c r="BC8323" s="41"/>
      <c r="BD8323" s="41"/>
      <c r="BE8323" s="41"/>
      <c r="BF8323" s="41"/>
      <c r="BG8323" s="41"/>
      <c r="BH8323" s="41"/>
      <c r="BI8323" s="41"/>
      <c r="BJ8323" s="41"/>
      <c r="BK8323" s="41"/>
      <c r="BL8323" s="41"/>
      <c r="BM8323" s="41"/>
      <c r="BN8323" s="41"/>
      <c r="BO8323" s="41"/>
      <c r="BP8323" s="108"/>
      <c r="CG8323" s="102"/>
      <c r="CI8323" s="45"/>
    </row>
    <row r="8324" spans="37:87" ht="13" customHeight="1">
      <c r="AK8324" s="114"/>
      <c r="AL8324" s="41"/>
      <c r="AM8324" s="41"/>
      <c r="AN8324" s="41"/>
      <c r="AO8324" s="41"/>
      <c r="AP8324" s="41"/>
      <c r="AQ8324" s="41"/>
      <c r="AR8324" s="41"/>
      <c r="AS8324" s="41"/>
      <c r="AT8324" s="41"/>
      <c r="AU8324" s="41"/>
      <c r="AV8324" s="41"/>
      <c r="AW8324" s="41"/>
      <c r="AX8324" s="41"/>
      <c r="AY8324" s="41"/>
      <c r="AZ8324" s="41"/>
      <c r="BA8324" s="41"/>
      <c r="BB8324" s="41"/>
      <c r="BC8324" s="41"/>
      <c r="BD8324" s="41"/>
      <c r="BE8324" s="41"/>
      <c r="BF8324" s="41"/>
      <c r="BG8324" s="41"/>
      <c r="BH8324" s="41"/>
      <c r="BI8324" s="41"/>
      <c r="BJ8324" s="41"/>
      <c r="BK8324" s="41"/>
      <c r="BL8324" s="41"/>
      <c r="BM8324" s="41"/>
      <c r="BN8324" s="41"/>
      <c r="BO8324" s="41"/>
      <c r="BP8324" s="108"/>
      <c r="CG8324" s="102"/>
      <c r="CI8324" s="45"/>
    </row>
    <row r="8325" spans="37:87" ht="13" customHeight="1">
      <c r="AK8325" s="114"/>
      <c r="AL8325" s="41"/>
      <c r="AM8325" s="41"/>
      <c r="AN8325" s="41"/>
      <c r="AO8325" s="41"/>
      <c r="AP8325" s="41"/>
      <c r="AQ8325" s="41"/>
      <c r="AR8325" s="41"/>
      <c r="AS8325" s="41"/>
      <c r="AT8325" s="41"/>
      <c r="AU8325" s="41"/>
      <c r="AV8325" s="41"/>
      <c r="AW8325" s="41"/>
      <c r="AX8325" s="41"/>
      <c r="AY8325" s="41"/>
      <c r="AZ8325" s="41"/>
      <c r="BA8325" s="41"/>
      <c r="BB8325" s="41"/>
      <c r="BC8325" s="41"/>
      <c r="BD8325" s="41"/>
      <c r="BE8325" s="41"/>
      <c r="BF8325" s="41"/>
      <c r="BG8325" s="41"/>
      <c r="BH8325" s="41"/>
      <c r="BI8325" s="41"/>
      <c r="BJ8325" s="41"/>
      <c r="BK8325" s="41"/>
      <c r="BL8325" s="41"/>
      <c r="BM8325" s="41"/>
      <c r="BN8325" s="41"/>
      <c r="BO8325" s="41"/>
      <c r="BP8325" s="108"/>
      <c r="CG8325" s="102"/>
      <c r="CI8325" s="45"/>
    </row>
    <row r="8326" spans="37:87" ht="13" customHeight="1">
      <c r="AK8326" s="114"/>
      <c r="AL8326" s="41"/>
      <c r="AM8326" s="41"/>
      <c r="AN8326" s="41"/>
      <c r="AO8326" s="41"/>
      <c r="AP8326" s="41"/>
      <c r="AQ8326" s="41"/>
      <c r="AR8326" s="41"/>
      <c r="AS8326" s="41"/>
      <c r="AT8326" s="41"/>
      <c r="AU8326" s="41"/>
      <c r="AV8326" s="41"/>
      <c r="AW8326" s="41"/>
      <c r="AX8326" s="41"/>
      <c r="AY8326" s="41"/>
      <c r="AZ8326" s="41"/>
      <c r="BA8326" s="41"/>
      <c r="BB8326" s="41"/>
      <c r="BC8326" s="41"/>
      <c r="BD8326" s="41"/>
      <c r="BE8326" s="41"/>
      <c r="BF8326" s="41"/>
      <c r="BG8326" s="41"/>
      <c r="BH8326" s="41"/>
      <c r="BI8326" s="41"/>
      <c r="BJ8326" s="41"/>
      <c r="BK8326" s="41"/>
      <c r="BL8326" s="41"/>
      <c r="BM8326" s="41"/>
      <c r="BN8326" s="41"/>
      <c r="BO8326" s="41"/>
      <c r="BP8326" s="108"/>
      <c r="CG8326" s="102"/>
      <c r="CI8326" s="45"/>
    </row>
    <row r="8327" spans="37:87" ht="13" customHeight="1">
      <c r="AK8327" s="114"/>
      <c r="AL8327" s="41"/>
      <c r="AM8327" s="41"/>
      <c r="AN8327" s="41"/>
      <c r="AO8327" s="41"/>
      <c r="AP8327" s="41"/>
      <c r="AQ8327" s="41"/>
      <c r="AR8327" s="41"/>
      <c r="AS8327" s="41"/>
      <c r="AT8327" s="41"/>
      <c r="AU8327" s="41"/>
      <c r="AV8327" s="41"/>
      <c r="AW8327" s="41"/>
      <c r="AX8327" s="41"/>
      <c r="AY8327" s="41"/>
      <c r="AZ8327" s="41"/>
      <c r="BA8327" s="41"/>
      <c r="BB8327" s="41"/>
      <c r="BC8327" s="41"/>
      <c r="BD8327" s="41"/>
      <c r="BE8327" s="41"/>
      <c r="BF8327" s="41"/>
      <c r="BG8327" s="41"/>
      <c r="BH8327" s="41"/>
      <c r="BI8327" s="41"/>
      <c r="BJ8327" s="41"/>
      <c r="BK8327" s="41"/>
      <c r="BL8327" s="41"/>
      <c r="BM8327" s="41"/>
      <c r="BN8327" s="41"/>
      <c r="BO8327" s="41"/>
      <c r="BP8327" s="108"/>
      <c r="CG8327" s="102"/>
      <c r="CI8327" s="45"/>
    </row>
    <row r="8328" spans="37:87" ht="13" customHeight="1">
      <c r="AK8328" s="114"/>
      <c r="AL8328" s="41"/>
      <c r="AM8328" s="41"/>
      <c r="AN8328" s="41"/>
      <c r="AO8328" s="41"/>
      <c r="AP8328" s="41"/>
      <c r="AQ8328" s="41"/>
      <c r="AR8328" s="41"/>
      <c r="AS8328" s="41"/>
      <c r="AT8328" s="41"/>
      <c r="AU8328" s="41"/>
      <c r="AV8328" s="41"/>
      <c r="AW8328" s="41"/>
      <c r="AX8328" s="41"/>
      <c r="AY8328" s="41"/>
      <c r="AZ8328" s="41"/>
      <c r="BA8328" s="41"/>
      <c r="BB8328" s="41"/>
      <c r="BC8328" s="41"/>
      <c r="BD8328" s="41"/>
      <c r="BE8328" s="41"/>
      <c r="BF8328" s="41"/>
      <c r="BG8328" s="41"/>
      <c r="BH8328" s="41"/>
      <c r="BI8328" s="41"/>
      <c r="BJ8328" s="41"/>
      <c r="BK8328" s="41"/>
      <c r="BL8328" s="41"/>
      <c r="BM8328" s="41"/>
      <c r="BN8328" s="41"/>
      <c r="BO8328" s="41"/>
      <c r="BP8328" s="108"/>
      <c r="CG8328" s="102"/>
      <c r="CI8328" s="45"/>
    </row>
    <row r="8329" spans="37:87" ht="13" customHeight="1">
      <c r="AK8329" s="114"/>
      <c r="AL8329" s="41"/>
      <c r="AM8329" s="41"/>
      <c r="AN8329" s="41"/>
      <c r="AO8329" s="41"/>
      <c r="AP8329" s="41"/>
      <c r="AQ8329" s="41"/>
      <c r="AR8329" s="41"/>
      <c r="AS8329" s="41"/>
      <c r="AT8329" s="41"/>
      <c r="AU8329" s="41"/>
      <c r="AV8329" s="41"/>
      <c r="AW8329" s="41"/>
      <c r="AX8329" s="41"/>
      <c r="AY8329" s="41"/>
      <c r="AZ8329" s="41"/>
      <c r="BA8329" s="41"/>
      <c r="BB8329" s="41"/>
      <c r="BC8329" s="41"/>
      <c r="BD8329" s="41"/>
      <c r="BE8329" s="41"/>
      <c r="BF8329" s="41"/>
      <c r="BG8329" s="41"/>
      <c r="BH8329" s="41"/>
      <c r="BI8329" s="41"/>
      <c r="BJ8329" s="41"/>
      <c r="BK8329" s="41"/>
      <c r="BL8329" s="41"/>
      <c r="BM8329" s="41"/>
      <c r="BN8329" s="41"/>
      <c r="BO8329" s="41"/>
      <c r="BP8329" s="108"/>
      <c r="CG8329" s="102"/>
      <c r="CI8329" s="45"/>
    </row>
    <row r="8330" spans="37:87" ht="13" customHeight="1">
      <c r="AK8330" s="114"/>
      <c r="AL8330" s="41"/>
      <c r="AM8330" s="41"/>
      <c r="AN8330" s="41"/>
      <c r="AO8330" s="41"/>
      <c r="AP8330" s="41"/>
      <c r="AQ8330" s="41"/>
      <c r="AR8330" s="41"/>
      <c r="AS8330" s="41"/>
      <c r="AT8330" s="41"/>
      <c r="AU8330" s="41"/>
      <c r="AV8330" s="41"/>
      <c r="AW8330" s="41"/>
      <c r="AX8330" s="41"/>
      <c r="AY8330" s="41"/>
      <c r="AZ8330" s="41"/>
      <c r="BA8330" s="41"/>
      <c r="BB8330" s="41"/>
      <c r="BC8330" s="41"/>
      <c r="BD8330" s="41"/>
      <c r="BE8330" s="41"/>
      <c r="BF8330" s="41"/>
      <c r="BG8330" s="41"/>
      <c r="BH8330" s="41"/>
      <c r="BI8330" s="41"/>
      <c r="BJ8330" s="41"/>
      <c r="BK8330" s="41"/>
      <c r="BL8330" s="41"/>
      <c r="BM8330" s="41"/>
      <c r="BN8330" s="41"/>
      <c r="BO8330" s="41"/>
      <c r="BP8330" s="108"/>
      <c r="CG8330" s="102"/>
      <c r="CI8330" s="45"/>
    </row>
    <row r="8331" spans="37:87" ht="13" customHeight="1">
      <c r="AK8331" s="114"/>
      <c r="AL8331" s="41"/>
      <c r="AM8331" s="41"/>
      <c r="AN8331" s="41"/>
      <c r="AO8331" s="41"/>
      <c r="AP8331" s="41"/>
      <c r="AQ8331" s="41"/>
      <c r="AR8331" s="41"/>
      <c r="AS8331" s="41"/>
      <c r="AT8331" s="41"/>
      <c r="AU8331" s="41"/>
      <c r="AV8331" s="41"/>
      <c r="AW8331" s="41"/>
      <c r="AX8331" s="41"/>
      <c r="AY8331" s="41"/>
      <c r="AZ8331" s="41"/>
      <c r="BA8331" s="41"/>
      <c r="BB8331" s="41"/>
      <c r="BC8331" s="41"/>
      <c r="BD8331" s="41"/>
      <c r="BE8331" s="41"/>
      <c r="BF8331" s="41"/>
      <c r="BG8331" s="41"/>
      <c r="BH8331" s="41"/>
      <c r="BI8331" s="41"/>
      <c r="BJ8331" s="41"/>
      <c r="BK8331" s="41"/>
      <c r="BL8331" s="41"/>
      <c r="BM8331" s="41"/>
      <c r="BN8331" s="41"/>
      <c r="BO8331" s="41"/>
      <c r="BP8331" s="108"/>
      <c r="CG8331" s="102"/>
      <c r="CI8331" s="45"/>
    </row>
    <row r="8332" spans="37:87" ht="13" customHeight="1">
      <c r="AK8332" s="114"/>
      <c r="AL8332" s="41"/>
      <c r="AM8332" s="41"/>
      <c r="AN8332" s="41"/>
      <c r="AO8332" s="41"/>
      <c r="AP8332" s="41"/>
      <c r="AQ8332" s="41"/>
      <c r="AR8332" s="41"/>
      <c r="AS8332" s="41"/>
      <c r="AT8332" s="41"/>
      <c r="AU8332" s="41"/>
      <c r="AV8332" s="41"/>
      <c r="AW8332" s="41"/>
      <c r="AX8332" s="41"/>
      <c r="AY8332" s="41"/>
      <c r="AZ8332" s="41"/>
      <c r="BA8332" s="41"/>
      <c r="BB8332" s="41"/>
      <c r="BC8332" s="41"/>
      <c r="BD8332" s="41"/>
      <c r="BE8332" s="41"/>
      <c r="BF8332" s="41"/>
      <c r="BG8332" s="41"/>
      <c r="BH8332" s="41"/>
      <c r="BI8332" s="41"/>
      <c r="BJ8332" s="41"/>
      <c r="BK8332" s="41"/>
      <c r="BL8332" s="41"/>
      <c r="BM8332" s="41"/>
      <c r="BN8332" s="41"/>
      <c r="BO8332" s="41"/>
      <c r="BP8332" s="108"/>
      <c r="CG8332" s="102"/>
      <c r="CI8332" s="45"/>
    </row>
    <row r="8333" spans="37:87" ht="13" customHeight="1">
      <c r="AK8333" s="114"/>
      <c r="AL8333" s="41"/>
      <c r="AM8333" s="41"/>
      <c r="AN8333" s="41"/>
      <c r="AO8333" s="41"/>
      <c r="AP8333" s="41"/>
      <c r="AQ8333" s="41"/>
      <c r="AR8333" s="41"/>
      <c r="AS8333" s="41"/>
      <c r="AT8333" s="41"/>
      <c r="AU8333" s="41"/>
      <c r="AV8333" s="41"/>
      <c r="AW8333" s="41"/>
      <c r="AX8333" s="41"/>
      <c r="AY8333" s="41"/>
      <c r="AZ8333" s="41"/>
      <c r="BA8333" s="41"/>
      <c r="BB8333" s="41"/>
      <c r="BC8333" s="41"/>
      <c r="BD8333" s="41"/>
      <c r="BE8333" s="41"/>
      <c r="BF8333" s="41"/>
      <c r="BG8333" s="41"/>
      <c r="BH8333" s="41"/>
      <c r="BI8333" s="41"/>
      <c r="BJ8333" s="41"/>
      <c r="BK8333" s="41"/>
      <c r="BL8333" s="41"/>
      <c r="BM8333" s="41"/>
      <c r="BN8333" s="41"/>
      <c r="BO8333" s="41"/>
      <c r="BP8333" s="108"/>
      <c r="CG8333" s="102"/>
      <c r="CI8333" s="45"/>
    </row>
    <row r="8334" spans="37:87" ht="13" customHeight="1">
      <c r="AK8334" s="114"/>
      <c r="AL8334" s="41"/>
      <c r="AM8334" s="41"/>
      <c r="AN8334" s="41"/>
      <c r="AO8334" s="41"/>
      <c r="AP8334" s="41"/>
      <c r="AQ8334" s="41"/>
      <c r="AR8334" s="41"/>
      <c r="AS8334" s="41"/>
      <c r="AT8334" s="41"/>
      <c r="AU8334" s="41"/>
      <c r="AV8334" s="41"/>
      <c r="AW8334" s="41"/>
      <c r="AX8334" s="41"/>
      <c r="AY8334" s="41"/>
      <c r="AZ8334" s="41"/>
      <c r="BA8334" s="41"/>
      <c r="BB8334" s="41"/>
      <c r="BC8334" s="41"/>
      <c r="BD8334" s="41"/>
      <c r="BE8334" s="41"/>
      <c r="BF8334" s="41"/>
      <c r="BG8334" s="41"/>
      <c r="BH8334" s="41"/>
      <c r="BI8334" s="41"/>
      <c r="BJ8334" s="41"/>
      <c r="BK8334" s="41"/>
      <c r="BL8334" s="41"/>
      <c r="BM8334" s="41"/>
      <c r="BN8334" s="41"/>
      <c r="BO8334" s="41"/>
      <c r="BP8334" s="108"/>
      <c r="CG8334" s="102"/>
      <c r="CI8334" s="45"/>
    </row>
    <row r="8335" spans="37:87" ht="13" customHeight="1">
      <c r="AK8335" s="114"/>
      <c r="AL8335" s="41"/>
      <c r="AM8335" s="41"/>
      <c r="AN8335" s="41"/>
      <c r="AO8335" s="41"/>
      <c r="AP8335" s="41"/>
      <c r="AQ8335" s="41"/>
      <c r="AR8335" s="41"/>
      <c r="AS8335" s="41"/>
      <c r="AT8335" s="41"/>
      <c r="AU8335" s="41"/>
      <c r="AV8335" s="41"/>
      <c r="AW8335" s="41"/>
      <c r="AX8335" s="41"/>
      <c r="AY8335" s="41"/>
      <c r="AZ8335" s="41"/>
      <c r="BA8335" s="41"/>
      <c r="BB8335" s="41"/>
      <c r="BC8335" s="41"/>
      <c r="BD8335" s="41"/>
      <c r="BE8335" s="41"/>
      <c r="BF8335" s="41"/>
      <c r="BG8335" s="41"/>
      <c r="BH8335" s="41"/>
      <c r="BI8335" s="41"/>
      <c r="BJ8335" s="41"/>
      <c r="BK8335" s="41"/>
      <c r="BL8335" s="41"/>
      <c r="BM8335" s="41"/>
      <c r="BN8335" s="41"/>
      <c r="BO8335" s="41"/>
      <c r="BP8335" s="108"/>
      <c r="CG8335" s="102"/>
      <c r="CI8335" s="45"/>
    </row>
    <row r="8336" spans="37:87" ht="13" customHeight="1">
      <c r="AK8336" s="114"/>
      <c r="AL8336" s="41"/>
      <c r="AM8336" s="41"/>
      <c r="AN8336" s="41"/>
      <c r="AO8336" s="41"/>
      <c r="AP8336" s="41"/>
      <c r="AQ8336" s="41"/>
      <c r="AR8336" s="41"/>
      <c r="AS8336" s="41"/>
      <c r="AT8336" s="41"/>
      <c r="AU8336" s="41"/>
      <c r="AV8336" s="41"/>
      <c r="AW8336" s="41"/>
      <c r="AX8336" s="41"/>
      <c r="AY8336" s="41"/>
      <c r="AZ8336" s="41"/>
      <c r="BA8336" s="41"/>
      <c r="BB8336" s="41"/>
      <c r="BC8336" s="41"/>
      <c r="BD8336" s="41"/>
      <c r="BE8336" s="41"/>
      <c r="BF8336" s="41"/>
      <c r="BG8336" s="41"/>
      <c r="BH8336" s="41"/>
      <c r="BI8336" s="41"/>
      <c r="BJ8336" s="41"/>
      <c r="BK8336" s="41"/>
      <c r="BL8336" s="41"/>
      <c r="BM8336" s="41"/>
      <c r="BN8336" s="41"/>
      <c r="BO8336" s="41"/>
      <c r="BP8336" s="108"/>
      <c r="CG8336" s="102"/>
      <c r="CI8336" s="45"/>
    </row>
    <row r="8337" spans="37:87" ht="13" customHeight="1">
      <c r="AK8337" s="114"/>
      <c r="AL8337" s="41"/>
      <c r="AM8337" s="41"/>
      <c r="AN8337" s="41"/>
      <c r="AO8337" s="41"/>
      <c r="AP8337" s="41"/>
      <c r="AQ8337" s="41"/>
      <c r="AR8337" s="41"/>
      <c r="AS8337" s="41"/>
      <c r="AT8337" s="41"/>
      <c r="AU8337" s="41"/>
      <c r="AV8337" s="41"/>
      <c r="AW8337" s="41"/>
      <c r="AX8337" s="41"/>
      <c r="AY8337" s="41"/>
      <c r="AZ8337" s="41"/>
      <c r="BA8337" s="41"/>
      <c r="BB8337" s="41"/>
      <c r="BC8337" s="41"/>
      <c r="BD8337" s="41"/>
      <c r="BE8337" s="41"/>
      <c r="BF8337" s="41"/>
      <c r="BG8337" s="41"/>
      <c r="BH8337" s="41"/>
      <c r="BI8337" s="41"/>
      <c r="BJ8337" s="41"/>
      <c r="BK8337" s="41"/>
      <c r="BL8337" s="41"/>
      <c r="BM8337" s="41"/>
      <c r="BN8337" s="41"/>
      <c r="BO8337" s="41"/>
      <c r="BP8337" s="108"/>
      <c r="CG8337" s="102"/>
      <c r="CI8337" s="45"/>
    </row>
    <row r="8338" spans="37:87" ht="13" customHeight="1">
      <c r="AK8338" s="114"/>
      <c r="AL8338" s="41"/>
      <c r="AM8338" s="41"/>
      <c r="AN8338" s="41"/>
      <c r="AO8338" s="41"/>
      <c r="AP8338" s="41"/>
      <c r="AQ8338" s="41"/>
      <c r="AR8338" s="41"/>
      <c r="AS8338" s="41"/>
      <c r="AT8338" s="41"/>
      <c r="AU8338" s="41"/>
      <c r="AV8338" s="41"/>
      <c r="AW8338" s="41"/>
      <c r="AX8338" s="41"/>
      <c r="AY8338" s="41"/>
      <c r="AZ8338" s="41"/>
      <c r="BA8338" s="41"/>
      <c r="BB8338" s="41"/>
      <c r="BC8338" s="41"/>
      <c r="BD8338" s="41"/>
      <c r="BE8338" s="41"/>
      <c r="BF8338" s="41"/>
      <c r="BG8338" s="41"/>
      <c r="BH8338" s="41"/>
      <c r="BI8338" s="41"/>
      <c r="BJ8338" s="41"/>
      <c r="BK8338" s="41"/>
      <c r="BL8338" s="41"/>
      <c r="BM8338" s="41"/>
      <c r="BN8338" s="41"/>
      <c r="BO8338" s="41"/>
      <c r="BP8338" s="108"/>
      <c r="CG8338" s="102"/>
      <c r="CI8338" s="45"/>
    </row>
    <row r="8339" spans="37:87" ht="13" customHeight="1">
      <c r="AK8339" s="114"/>
      <c r="AL8339" s="41"/>
      <c r="AM8339" s="41"/>
      <c r="AN8339" s="41"/>
      <c r="AO8339" s="41"/>
      <c r="AP8339" s="41"/>
      <c r="AQ8339" s="41"/>
      <c r="AR8339" s="41"/>
      <c r="AS8339" s="41"/>
      <c r="AT8339" s="41"/>
      <c r="AU8339" s="41"/>
      <c r="AV8339" s="41"/>
      <c r="AW8339" s="41"/>
      <c r="AX8339" s="41"/>
      <c r="AY8339" s="41"/>
      <c r="AZ8339" s="41"/>
      <c r="BA8339" s="41"/>
      <c r="BB8339" s="41"/>
      <c r="BC8339" s="41"/>
      <c r="BD8339" s="41"/>
      <c r="BE8339" s="41"/>
      <c r="BF8339" s="41"/>
      <c r="BG8339" s="41"/>
      <c r="BH8339" s="41"/>
      <c r="BI8339" s="41"/>
      <c r="BJ8339" s="41"/>
      <c r="BK8339" s="41"/>
      <c r="BL8339" s="41"/>
      <c r="BM8339" s="41"/>
      <c r="BN8339" s="41"/>
      <c r="BO8339" s="41"/>
      <c r="BP8339" s="108"/>
      <c r="CG8339" s="102"/>
      <c r="CI8339" s="45"/>
    </row>
    <row r="8340" spans="37:87" ht="13" customHeight="1">
      <c r="AK8340" s="114"/>
      <c r="AL8340" s="41"/>
      <c r="AM8340" s="41"/>
      <c r="AN8340" s="41"/>
      <c r="AO8340" s="41"/>
      <c r="AP8340" s="41"/>
      <c r="AQ8340" s="41"/>
      <c r="AR8340" s="41"/>
      <c r="AS8340" s="41"/>
      <c r="AT8340" s="41"/>
      <c r="AU8340" s="41"/>
      <c r="AV8340" s="41"/>
      <c r="AW8340" s="41"/>
      <c r="AX8340" s="41"/>
      <c r="AY8340" s="41"/>
      <c r="AZ8340" s="41"/>
      <c r="BA8340" s="41"/>
      <c r="BB8340" s="41"/>
      <c r="BC8340" s="41"/>
      <c r="BD8340" s="41"/>
      <c r="BE8340" s="41"/>
      <c r="BF8340" s="41"/>
      <c r="BG8340" s="41"/>
      <c r="BH8340" s="41"/>
      <c r="BI8340" s="41"/>
      <c r="BJ8340" s="41"/>
      <c r="BK8340" s="41"/>
      <c r="BL8340" s="41"/>
      <c r="BM8340" s="41"/>
      <c r="BN8340" s="41"/>
      <c r="BO8340" s="41"/>
      <c r="BP8340" s="108"/>
      <c r="CG8340" s="102"/>
      <c r="CI8340" s="45"/>
    </row>
    <row r="8341" spans="37:87" ht="13" customHeight="1">
      <c r="AK8341" s="114"/>
      <c r="AL8341" s="41"/>
      <c r="AM8341" s="41"/>
      <c r="AN8341" s="41"/>
      <c r="AO8341" s="41"/>
      <c r="AP8341" s="41"/>
      <c r="AQ8341" s="41"/>
      <c r="AR8341" s="41"/>
      <c r="AS8341" s="41"/>
      <c r="AT8341" s="41"/>
      <c r="AU8341" s="41"/>
      <c r="AV8341" s="41"/>
      <c r="AW8341" s="41"/>
      <c r="AX8341" s="41"/>
      <c r="AY8341" s="41"/>
      <c r="AZ8341" s="41"/>
      <c r="BA8341" s="41"/>
      <c r="BB8341" s="41"/>
      <c r="BC8341" s="41"/>
      <c r="BD8341" s="41"/>
      <c r="BE8341" s="41"/>
      <c r="BF8341" s="41"/>
      <c r="BG8341" s="41"/>
      <c r="BH8341" s="41"/>
      <c r="BI8341" s="41"/>
      <c r="BJ8341" s="41"/>
      <c r="BK8341" s="41"/>
      <c r="BL8341" s="41"/>
      <c r="BM8341" s="41"/>
      <c r="BN8341" s="41"/>
      <c r="BO8341" s="41"/>
      <c r="BP8341" s="108"/>
      <c r="CG8341" s="102"/>
      <c r="CI8341" s="45"/>
    </row>
    <row r="8342" spans="37:87" ht="13" customHeight="1">
      <c r="AK8342" s="114"/>
      <c r="AL8342" s="41"/>
      <c r="AM8342" s="41"/>
      <c r="AN8342" s="41"/>
      <c r="AO8342" s="41"/>
      <c r="AP8342" s="41"/>
      <c r="AQ8342" s="41"/>
      <c r="AR8342" s="41"/>
      <c r="AS8342" s="41"/>
      <c r="AT8342" s="41"/>
      <c r="AU8342" s="41"/>
      <c r="AV8342" s="41"/>
      <c r="AW8342" s="41"/>
      <c r="AX8342" s="41"/>
      <c r="AY8342" s="41"/>
      <c r="AZ8342" s="41"/>
      <c r="BA8342" s="41"/>
      <c r="BB8342" s="41"/>
      <c r="BC8342" s="41"/>
      <c r="BD8342" s="41"/>
      <c r="BE8342" s="41"/>
      <c r="BF8342" s="41"/>
      <c r="BG8342" s="41"/>
      <c r="BH8342" s="41"/>
      <c r="BI8342" s="41"/>
      <c r="BJ8342" s="41"/>
      <c r="BK8342" s="41"/>
      <c r="BL8342" s="41"/>
      <c r="BM8342" s="41"/>
      <c r="BN8342" s="41"/>
      <c r="BO8342" s="41"/>
      <c r="BP8342" s="108"/>
      <c r="CG8342" s="102"/>
      <c r="CI8342" s="45"/>
    </row>
    <row r="8343" spans="37:87" ht="13" customHeight="1">
      <c r="AK8343" s="114"/>
      <c r="AL8343" s="41"/>
      <c r="AM8343" s="41"/>
      <c r="AN8343" s="41"/>
      <c r="AO8343" s="41"/>
      <c r="AP8343" s="41"/>
      <c r="AQ8343" s="41"/>
      <c r="AR8343" s="41"/>
      <c r="AS8343" s="41"/>
      <c r="AT8343" s="41"/>
      <c r="AU8343" s="41"/>
      <c r="AV8343" s="41"/>
      <c r="AW8343" s="41"/>
      <c r="AX8343" s="41"/>
      <c r="AY8343" s="41"/>
      <c r="AZ8343" s="41"/>
      <c r="BA8343" s="41"/>
      <c r="BB8343" s="41"/>
      <c r="BC8343" s="41"/>
      <c r="BD8343" s="41"/>
      <c r="BE8343" s="41"/>
      <c r="BF8343" s="41"/>
      <c r="BG8343" s="41"/>
      <c r="BH8343" s="41"/>
      <c r="BI8343" s="41"/>
      <c r="BJ8343" s="41"/>
      <c r="BK8343" s="41"/>
      <c r="BL8343" s="41"/>
      <c r="BM8343" s="41"/>
      <c r="BN8343" s="41"/>
      <c r="BO8343" s="41"/>
      <c r="BP8343" s="108"/>
      <c r="CG8343" s="102"/>
      <c r="CI8343" s="45"/>
    </row>
    <row r="8344" spans="37:87" ht="13" customHeight="1">
      <c r="AK8344" s="114"/>
      <c r="AL8344" s="41"/>
      <c r="AM8344" s="41"/>
      <c r="AN8344" s="41"/>
      <c r="AO8344" s="41"/>
      <c r="AP8344" s="41"/>
      <c r="AQ8344" s="41"/>
      <c r="AR8344" s="41"/>
      <c r="AS8344" s="41"/>
      <c r="AT8344" s="41"/>
      <c r="AU8344" s="41"/>
      <c r="AV8344" s="41"/>
      <c r="AW8344" s="41"/>
      <c r="AX8344" s="41"/>
      <c r="AY8344" s="41"/>
      <c r="AZ8344" s="41"/>
      <c r="BA8344" s="41"/>
      <c r="BB8344" s="41"/>
      <c r="BC8344" s="41"/>
      <c r="BD8344" s="41"/>
      <c r="BE8344" s="41"/>
      <c r="BF8344" s="41"/>
      <c r="BG8344" s="41"/>
      <c r="BH8344" s="41"/>
      <c r="BI8344" s="41"/>
      <c r="BJ8344" s="41"/>
      <c r="BK8344" s="41"/>
      <c r="BL8344" s="41"/>
      <c r="BM8344" s="41"/>
      <c r="BN8344" s="41"/>
      <c r="BO8344" s="41"/>
      <c r="BP8344" s="108"/>
      <c r="CG8344" s="102"/>
      <c r="CI8344" s="45"/>
    </row>
    <row r="8345" spans="37:87" ht="13" customHeight="1">
      <c r="AK8345" s="114"/>
      <c r="AL8345" s="41"/>
      <c r="AM8345" s="41"/>
      <c r="AN8345" s="41"/>
      <c r="AO8345" s="41"/>
      <c r="AP8345" s="41"/>
      <c r="AQ8345" s="41"/>
      <c r="AR8345" s="41"/>
      <c r="AS8345" s="41"/>
      <c r="AT8345" s="41"/>
      <c r="AU8345" s="41"/>
      <c r="AV8345" s="41"/>
      <c r="AW8345" s="41"/>
      <c r="AX8345" s="41"/>
      <c r="AY8345" s="41"/>
      <c r="AZ8345" s="41"/>
      <c r="BA8345" s="41"/>
      <c r="BB8345" s="41"/>
      <c r="BC8345" s="41"/>
      <c r="BD8345" s="41"/>
      <c r="BE8345" s="41"/>
      <c r="BF8345" s="41"/>
      <c r="BG8345" s="41"/>
      <c r="BH8345" s="41"/>
      <c r="BI8345" s="41"/>
      <c r="BJ8345" s="41"/>
      <c r="BK8345" s="41"/>
      <c r="BL8345" s="41"/>
      <c r="BM8345" s="41"/>
      <c r="BN8345" s="41"/>
      <c r="BO8345" s="41"/>
      <c r="BP8345" s="108"/>
      <c r="CG8345" s="102"/>
      <c r="CI8345" s="45"/>
    </row>
    <row r="8346" spans="37:87" ht="13" customHeight="1">
      <c r="AK8346" s="114"/>
      <c r="AL8346" s="41"/>
      <c r="AM8346" s="41"/>
      <c r="AN8346" s="41"/>
      <c r="AO8346" s="41"/>
      <c r="AP8346" s="41"/>
      <c r="AQ8346" s="41"/>
      <c r="AR8346" s="41"/>
      <c r="AS8346" s="41"/>
      <c r="AT8346" s="41"/>
      <c r="AU8346" s="41"/>
      <c r="AV8346" s="41"/>
      <c r="AW8346" s="41"/>
      <c r="AX8346" s="41"/>
      <c r="AY8346" s="41"/>
      <c r="AZ8346" s="41"/>
      <c r="BA8346" s="41"/>
      <c r="BB8346" s="41"/>
      <c r="BC8346" s="41"/>
      <c r="BD8346" s="41"/>
      <c r="BE8346" s="41"/>
      <c r="BF8346" s="41"/>
      <c r="BG8346" s="41"/>
      <c r="BH8346" s="41"/>
      <c r="BI8346" s="41"/>
      <c r="BJ8346" s="41"/>
      <c r="BK8346" s="41"/>
      <c r="BL8346" s="41"/>
      <c r="BM8346" s="41"/>
      <c r="BN8346" s="41"/>
      <c r="BO8346" s="41"/>
      <c r="BP8346" s="108"/>
      <c r="CG8346" s="102"/>
      <c r="CI8346" s="45"/>
    </row>
    <row r="8347" spans="37:87" ht="13" customHeight="1">
      <c r="AK8347" s="114"/>
      <c r="AL8347" s="41"/>
      <c r="AM8347" s="41"/>
      <c r="AN8347" s="41"/>
      <c r="AO8347" s="41"/>
      <c r="AP8347" s="41"/>
      <c r="AQ8347" s="41"/>
      <c r="AR8347" s="41"/>
      <c r="AS8347" s="41"/>
      <c r="AT8347" s="41"/>
      <c r="AU8347" s="41"/>
      <c r="AV8347" s="41"/>
      <c r="AW8347" s="41"/>
      <c r="AX8347" s="41"/>
      <c r="AY8347" s="41"/>
      <c r="AZ8347" s="41"/>
      <c r="BA8347" s="41"/>
      <c r="BB8347" s="41"/>
      <c r="BC8347" s="41"/>
      <c r="BD8347" s="41"/>
      <c r="BE8347" s="41"/>
      <c r="BF8347" s="41"/>
      <c r="BG8347" s="41"/>
      <c r="BH8347" s="41"/>
      <c r="BI8347" s="41"/>
      <c r="BJ8347" s="41"/>
      <c r="BK8347" s="41"/>
      <c r="BL8347" s="41"/>
      <c r="BM8347" s="41"/>
      <c r="BN8347" s="41"/>
      <c r="BO8347" s="41"/>
      <c r="BP8347" s="108"/>
      <c r="CG8347" s="102"/>
      <c r="CI8347" s="45"/>
    </row>
    <row r="8348" spans="37:87" ht="13" customHeight="1">
      <c r="AK8348" s="114"/>
      <c r="AL8348" s="41"/>
      <c r="AM8348" s="41"/>
      <c r="AN8348" s="41"/>
      <c r="AO8348" s="41"/>
      <c r="AP8348" s="41"/>
      <c r="AQ8348" s="41"/>
      <c r="AR8348" s="41"/>
      <c r="AS8348" s="41"/>
      <c r="AT8348" s="41"/>
      <c r="AU8348" s="41"/>
      <c r="AV8348" s="41"/>
      <c r="AW8348" s="41"/>
      <c r="AX8348" s="41"/>
      <c r="AY8348" s="41"/>
      <c r="AZ8348" s="41"/>
      <c r="BA8348" s="41"/>
      <c r="BB8348" s="41"/>
      <c r="BC8348" s="41"/>
      <c r="BD8348" s="41"/>
      <c r="BE8348" s="41"/>
      <c r="BF8348" s="41"/>
      <c r="BG8348" s="41"/>
      <c r="BH8348" s="41"/>
      <c r="BI8348" s="41"/>
      <c r="BJ8348" s="41"/>
      <c r="BK8348" s="41"/>
      <c r="BL8348" s="41"/>
      <c r="BM8348" s="41"/>
      <c r="BN8348" s="41"/>
      <c r="BO8348" s="41"/>
      <c r="BP8348" s="108"/>
      <c r="CG8348" s="102"/>
      <c r="CI8348" s="45"/>
    </row>
    <row r="8349" spans="37:87" ht="13" customHeight="1">
      <c r="AK8349" s="114"/>
      <c r="AL8349" s="41"/>
      <c r="AM8349" s="41"/>
      <c r="AN8349" s="41"/>
      <c r="AO8349" s="41"/>
      <c r="AP8349" s="41"/>
      <c r="AQ8349" s="41"/>
      <c r="AR8349" s="41"/>
      <c r="AS8349" s="41"/>
      <c r="AT8349" s="41"/>
      <c r="AU8349" s="41"/>
      <c r="AV8349" s="41"/>
      <c r="AW8349" s="41"/>
      <c r="AX8349" s="41"/>
      <c r="AY8349" s="41"/>
      <c r="AZ8349" s="41"/>
      <c r="BA8349" s="41"/>
      <c r="BB8349" s="41"/>
      <c r="BC8349" s="41"/>
      <c r="BD8349" s="41"/>
      <c r="BE8349" s="41"/>
      <c r="BF8349" s="41"/>
      <c r="BG8349" s="41"/>
      <c r="BH8349" s="41"/>
      <c r="BI8349" s="41"/>
      <c r="BJ8349" s="41"/>
      <c r="BK8349" s="41"/>
      <c r="BL8349" s="41"/>
      <c r="BM8349" s="41"/>
      <c r="BN8349" s="41"/>
      <c r="BO8349" s="41"/>
      <c r="BP8349" s="108"/>
      <c r="CG8349" s="102"/>
      <c r="CI8349" s="45"/>
    </row>
    <row r="8350" spans="37:87" ht="13" customHeight="1">
      <c r="AK8350" s="114"/>
      <c r="AL8350" s="41"/>
      <c r="AM8350" s="41"/>
      <c r="AN8350" s="41"/>
      <c r="AO8350" s="41"/>
      <c r="AP8350" s="41"/>
      <c r="AQ8350" s="41"/>
      <c r="AR8350" s="41"/>
      <c r="AS8350" s="41"/>
      <c r="AT8350" s="41"/>
      <c r="AU8350" s="41"/>
      <c r="AV8350" s="41"/>
      <c r="AW8350" s="41"/>
      <c r="AX8350" s="41"/>
      <c r="AY8350" s="41"/>
      <c r="AZ8350" s="41"/>
      <c r="BA8350" s="41"/>
      <c r="BB8350" s="41"/>
      <c r="BC8350" s="41"/>
      <c r="BD8350" s="41"/>
      <c r="BE8350" s="41"/>
      <c r="BF8350" s="41"/>
      <c r="BG8350" s="41"/>
      <c r="BH8350" s="41"/>
      <c r="BI8350" s="41"/>
      <c r="BJ8350" s="41"/>
      <c r="BK8350" s="41"/>
      <c r="BL8350" s="41"/>
      <c r="BM8350" s="41"/>
      <c r="BN8350" s="41"/>
      <c r="BO8350" s="41"/>
      <c r="BP8350" s="108"/>
      <c r="CG8350" s="102"/>
      <c r="CI8350" s="45"/>
    </row>
    <row r="8351" spans="37:87" ht="13" customHeight="1">
      <c r="AK8351" s="114"/>
      <c r="AL8351" s="41"/>
      <c r="AM8351" s="41"/>
      <c r="AN8351" s="41"/>
      <c r="AO8351" s="41"/>
      <c r="AP8351" s="41"/>
      <c r="AQ8351" s="41"/>
      <c r="AR8351" s="41"/>
      <c r="AS8351" s="41"/>
      <c r="AT8351" s="41"/>
      <c r="AU8351" s="41"/>
      <c r="AV8351" s="41"/>
      <c r="AW8351" s="41"/>
      <c r="AX8351" s="41"/>
      <c r="AY8351" s="41"/>
      <c r="AZ8351" s="41"/>
      <c r="BA8351" s="41"/>
      <c r="BB8351" s="41"/>
      <c r="BC8351" s="41"/>
      <c r="BD8351" s="41"/>
      <c r="BE8351" s="41"/>
      <c r="BF8351" s="41"/>
      <c r="BG8351" s="41"/>
      <c r="BH8351" s="41"/>
      <c r="BI8351" s="41"/>
      <c r="BJ8351" s="41"/>
      <c r="BK8351" s="41"/>
      <c r="BL8351" s="41"/>
      <c r="BM8351" s="41"/>
      <c r="BN8351" s="41"/>
      <c r="BO8351" s="41"/>
      <c r="BP8351" s="108"/>
      <c r="CG8351" s="102"/>
      <c r="CI8351" s="45"/>
    </row>
    <row r="8352" spans="37:87" ht="13" customHeight="1">
      <c r="AK8352" s="114"/>
      <c r="AL8352" s="41"/>
      <c r="AM8352" s="41"/>
      <c r="AN8352" s="41"/>
      <c r="AO8352" s="41"/>
      <c r="AP8352" s="41"/>
      <c r="AQ8352" s="41"/>
      <c r="AR8352" s="41"/>
      <c r="AS8352" s="41"/>
      <c r="AT8352" s="41"/>
      <c r="AU8352" s="41"/>
      <c r="AV8352" s="41"/>
      <c r="AW8352" s="41"/>
      <c r="AX8352" s="41"/>
      <c r="AY8352" s="41"/>
      <c r="AZ8352" s="41"/>
      <c r="BA8352" s="41"/>
      <c r="BB8352" s="41"/>
      <c r="BC8352" s="41"/>
      <c r="BD8352" s="41"/>
      <c r="BE8352" s="41"/>
      <c r="BF8352" s="41"/>
      <c r="BG8352" s="41"/>
      <c r="BH8352" s="41"/>
      <c r="BI8352" s="41"/>
      <c r="BJ8352" s="41"/>
      <c r="BK8352" s="41"/>
      <c r="BL8352" s="41"/>
      <c r="BM8352" s="41"/>
      <c r="BN8352" s="41"/>
      <c r="BO8352" s="41"/>
      <c r="BP8352" s="108"/>
      <c r="CG8352" s="102"/>
      <c r="CI8352" s="45"/>
    </row>
    <row r="8353" spans="37:87" ht="13" customHeight="1">
      <c r="AK8353" s="114"/>
      <c r="AL8353" s="41"/>
      <c r="AM8353" s="41"/>
      <c r="AN8353" s="41"/>
      <c r="AO8353" s="41"/>
      <c r="AP8353" s="41"/>
      <c r="AQ8353" s="41"/>
      <c r="AR8353" s="41"/>
      <c r="AS8353" s="41"/>
      <c r="AT8353" s="41"/>
      <c r="AU8353" s="41"/>
      <c r="AV8353" s="41"/>
      <c r="AW8353" s="41"/>
      <c r="AX8353" s="41"/>
      <c r="AY8353" s="41"/>
      <c r="AZ8353" s="41"/>
      <c r="BA8353" s="41"/>
      <c r="BB8353" s="41"/>
      <c r="BC8353" s="41"/>
      <c r="BD8353" s="41"/>
      <c r="BE8353" s="41"/>
      <c r="BF8353" s="41"/>
      <c r="BG8353" s="41"/>
      <c r="BH8353" s="41"/>
      <c r="BI8353" s="41"/>
      <c r="BJ8353" s="41"/>
      <c r="BK8353" s="41"/>
      <c r="BL8353" s="41"/>
      <c r="BM8353" s="41"/>
      <c r="BN8353" s="41"/>
      <c r="BO8353" s="41"/>
      <c r="BP8353" s="108"/>
      <c r="CG8353" s="102"/>
      <c r="CI8353" s="45"/>
    </row>
    <row r="8354" spans="37:87" ht="13" customHeight="1">
      <c r="AK8354" s="114"/>
      <c r="AL8354" s="41"/>
      <c r="AM8354" s="41"/>
      <c r="AN8354" s="41"/>
      <c r="AO8354" s="41"/>
      <c r="AP8354" s="41"/>
      <c r="AQ8354" s="41"/>
      <c r="AR8354" s="41"/>
      <c r="AS8354" s="41"/>
      <c r="AT8354" s="41"/>
      <c r="AU8354" s="41"/>
      <c r="AV8354" s="41"/>
      <c r="AW8354" s="41"/>
      <c r="AX8354" s="41"/>
      <c r="AY8354" s="41"/>
      <c r="AZ8354" s="41"/>
      <c r="BA8354" s="41"/>
      <c r="BB8354" s="41"/>
      <c r="BC8354" s="41"/>
      <c r="BD8354" s="41"/>
      <c r="BE8354" s="41"/>
      <c r="BF8354" s="41"/>
      <c r="BG8354" s="41"/>
      <c r="BH8354" s="41"/>
      <c r="BI8354" s="41"/>
      <c r="BJ8354" s="41"/>
      <c r="BK8354" s="41"/>
      <c r="BL8354" s="41"/>
      <c r="BM8354" s="41"/>
      <c r="BN8354" s="41"/>
      <c r="BO8354" s="41"/>
      <c r="BP8354" s="108"/>
      <c r="CG8354" s="102"/>
      <c r="CI8354" s="45"/>
    </row>
    <row r="8355" spans="37:87" ht="13" customHeight="1">
      <c r="AK8355" s="114"/>
      <c r="AL8355" s="41"/>
      <c r="AM8355" s="41"/>
      <c r="AN8355" s="41"/>
      <c r="AO8355" s="41"/>
      <c r="AP8355" s="41"/>
      <c r="AQ8355" s="41"/>
      <c r="AR8355" s="41"/>
      <c r="AS8355" s="41"/>
      <c r="AT8355" s="41"/>
      <c r="AU8355" s="41"/>
      <c r="AV8355" s="41"/>
      <c r="AW8355" s="41"/>
      <c r="AX8355" s="41"/>
      <c r="AY8355" s="41"/>
      <c r="AZ8355" s="41"/>
      <c r="BA8355" s="41"/>
      <c r="BB8355" s="41"/>
      <c r="BC8355" s="41"/>
      <c r="BD8355" s="41"/>
      <c r="BE8355" s="41"/>
      <c r="BF8355" s="41"/>
      <c r="BG8355" s="41"/>
      <c r="BH8355" s="41"/>
      <c r="BI8355" s="41"/>
      <c r="BJ8355" s="41"/>
      <c r="BK8355" s="41"/>
      <c r="BL8355" s="41"/>
      <c r="BM8355" s="41"/>
      <c r="BN8355" s="41"/>
      <c r="BO8355" s="41"/>
      <c r="BP8355" s="108"/>
      <c r="CG8355" s="102"/>
      <c r="CI8355" s="45"/>
    </row>
    <row r="8356" spans="37:87" ht="13" customHeight="1">
      <c r="AK8356" s="114"/>
      <c r="AL8356" s="41"/>
      <c r="AM8356" s="41"/>
      <c r="AN8356" s="41"/>
      <c r="AO8356" s="41"/>
      <c r="AP8356" s="41"/>
      <c r="AQ8356" s="41"/>
      <c r="AR8356" s="41"/>
      <c r="AS8356" s="41"/>
      <c r="AT8356" s="41"/>
      <c r="AU8356" s="41"/>
      <c r="AV8356" s="41"/>
      <c r="AW8356" s="41"/>
      <c r="AX8356" s="41"/>
      <c r="AY8356" s="41"/>
      <c r="AZ8356" s="41"/>
      <c r="BA8356" s="41"/>
      <c r="BB8356" s="41"/>
      <c r="BC8356" s="41"/>
      <c r="BD8356" s="41"/>
      <c r="BE8356" s="41"/>
      <c r="BF8356" s="41"/>
      <c r="BG8356" s="41"/>
      <c r="BH8356" s="41"/>
      <c r="BI8356" s="41"/>
      <c r="BJ8356" s="41"/>
      <c r="BK8356" s="41"/>
      <c r="BL8356" s="41"/>
      <c r="BM8356" s="41"/>
      <c r="BN8356" s="41"/>
      <c r="BO8356" s="41"/>
      <c r="BP8356" s="108"/>
      <c r="CG8356" s="102"/>
      <c r="CI8356" s="45"/>
    </row>
    <row r="8357" spans="37:87" ht="13" customHeight="1">
      <c r="AK8357" s="114"/>
      <c r="AL8357" s="41"/>
      <c r="AM8357" s="41"/>
      <c r="AN8357" s="41"/>
      <c r="AO8357" s="41"/>
      <c r="AP8357" s="41"/>
      <c r="AQ8357" s="41"/>
      <c r="AR8357" s="41"/>
      <c r="AS8357" s="41"/>
      <c r="AT8357" s="41"/>
      <c r="AU8357" s="41"/>
      <c r="AV8357" s="41"/>
      <c r="AW8357" s="41"/>
      <c r="AX8357" s="41"/>
      <c r="AY8357" s="41"/>
      <c r="AZ8357" s="41"/>
      <c r="BA8357" s="41"/>
      <c r="BB8357" s="41"/>
      <c r="BC8357" s="41"/>
      <c r="BD8357" s="41"/>
      <c r="BE8357" s="41"/>
      <c r="BF8357" s="41"/>
      <c r="BG8357" s="41"/>
      <c r="BH8357" s="41"/>
      <c r="BI8357" s="41"/>
      <c r="BJ8357" s="41"/>
      <c r="BK8357" s="41"/>
      <c r="BL8357" s="41"/>
      <c r="BM8357" s="41"/>
      <c r="BN8357" s="41"/>
      <c r="BO8357" s="41"/>
      <c r="BP8357" s="108"/>
      <c r="CG8357" s="102"/>
      <c r="CI8357" s="45"/>
    </row>
    <row r="8358" spans="37:87" ht="13" customHeight="1">
      <c r="AK8358" s="114"/>
      <c r="AL8358" s="41"/>
      <c r="AM8358" s="41"/>
      <c r="AN8358" s="41"/>
      <c r="AO8358" s="41"/>
      <c r="AP8358" s="41"/>
      <c r="AQ8358" s="41"/>
      <c r="AR8358" s="41"/>
      <c r="AS8358" s="41"/>
      <c r="AT8358" s="41"/>
      <c r="AU8358" s="41"/>
      <c r="AV8358" s="41"/>
      <c r="AW8358" s="41"/>
      <c r="AX8358" s="41"/>
      <c r="AY8358" s="41"/>
      <c r="AZ8358" s="41"/>
      <c r="BA8358" s="41"/>
      <c r="BB8358" s="41"/>
      <c r="BC8358" s="41"/>
      <c r="BD8358" s="41"/>
      <c r="BE8358" s="41"/>
      <c r="BF8358" s="41"/>
      <c r="BG8358" s="41"/>
      <c r="BH8358" s="41"/>
      <c r="BI8358" s="41"/>
      <c r="BJ8358" s="41"/>
      <c r="BK8358" s="41"/>
      <c r="BL8358" s="41"/>
      <c r="BM8358" s="41"/>
      <c r="BN8358" s="41"/>
      <c r="BO8358" s="41"/>
      <c r="BP8358" s="108"/>
      <c r="CG8358" s="102"/>
      <c r="CI8358" s="45"/>
    </row>
    <row r="8359" spans="37:87" ht="13" customHeight="1">
      <c r="AK8359" s="114"/>
      <c r="AL8359" s="41"/>
      <c r="AM8359" s="41"/>
      <c r="AN8359" s="41"/>
      <c r="AO8359" s="41"/>
      <c r="AP8359" s="41"/>
      <c r="AQ8359" s="41"/>
      <c r="AR8359" s="41"/>
      <c r="AS8359" s="41"/>
      <c r="AT8359" s="41"/>
      <c r="AU8359" s="41"/>
      <c r="AV8359" s="41"/>
      <c r="AW8359" s="41"/>
      <c r="AX8359" s="41"/>
      <c r="AY8359" s="41"/>
      <c r="AZ8359" s="41"/>
      <c r="BA8359" s="41"/>
      <c r="BB8359" s="41"/>
      <c r="BC8359" s="41"/>
      <c r="BD8359" s="41"/>
      <c r="BE8359" s="41"/>
      <c r="BF8359" s="41"/>
      <c r="BG8359" s="41"/>
      <c r="BH8359" s="41"/>
      <c r="BI8359" s="41"/>
      <c r="BJ8359" s="41"/>
      <c r="BK8359" s="41"/>
      <c r="BL8359" s="41"/>
      <c r="BM8359" s="41"/>
      <c r="BN8359" s="41"/>
      <c r="BO8359" s="41"/>
      <c r="BP8359" s="108"/>
      <c r="CG8359" s="102"/>
      <c r="CI8359" s="45"/>
    </row>
    <row r="8360" spans="37:87" ht="13" customHeight="1">
      <c r="AK8360" s="114"/>
      <c r="AL8360" s="41"/>
      <c r="AM8360" s="41"/>
      <c r="AN8360" s="41"/>
      <c r="AO8360" s="41"/>
      <c r="AP8360" s="41"/>
      <c r="AQ8360" s="41"/>
      <c r="AR8360" s="41"/>
      <c r="AS8360" s="41"/>
      <c r="AT8360" s="41"/>
      <c r="AU8360" s="41"/>
      <c r="AV8360" s="41"/>
      <c r="AW8360" s="41"/>
      <c r="AX8360" s="41"/>
      <c r="AY8360" s="41"/>
      <c r="AZ8360" s="41"/>
      <c r="BA8360" s="41"/>
      <c r="BB8360" s="41"/>
      <c r="BC8360" s="41"/>
      <c r="BD8360" s="41"/>
      <c r="BE8360" s="41"/>
      <c r="BF8360" s="41"/>
      <c r="BG8360" s="41"/>
      <c r="BH8360" s="41"/>
      <c r="BI8360" s="41"/>
      <c r="BJ8360" s="41"/>
      <c r="BK8360" s="41"/>
      <c r="BL8360" s="41"/>
      <c r="BM8360" s="41"/>
      <c r="BN8360" s="41"/>
      <c r="BO8360" s="41"/>
      <c r="BP8360" s="108"/>
      <c r="CG8360" s="102"/>
      <c r="CI8360" s="45"/>
    </row>
    <row r="8361" spans="37:87" ht="13" customHeight="1">
      <c r="AK8361" s="114"/>
      <c r="AL8361" s="41"/>
      <c r="AM8361" s="41"/>
      <c r="AN8361" s="41"/>
      <c r="AO8361" s="41"/>
      <c r="AP8361" s="41"/>
      <c r="AQ8361" s="41"/>
      <c r="AR8361" s="41"/>
      <c r="AS8361" s="41"/>
      <c r="AT8361" s="41"/>
      <c r="AU8361" s="41"/>
      <c r="AV8361" s="41"/>
      <c r="AW8361" s="41"/>
      <c r="AX8361" s="41"/>
      <c r="AY8361" s="41"/>
      <c r="AZ8361" s="41"/>
      <c r="BA8361" s="41"/>
      <c r="BB8361" s="41"/>
      <c r="BC8361" s="41"/>
      <c r="BD8361" s="41"/>
      <c r="BE8361" s="41"/>
      <c r="BF8361" s="41"/>
      <c r="BG8361" s="41"/>
      <c r="BH8361" s="41"/>
      <c r="BI8361" s="41"/>
      <c r="BJ8361" s="41"/>
      <c r="BK8361" s="41"/>
      <c r="BL8361" s="41"/>
      <c r="BM8361" s="41"/>
      <c r="BN8361" s="41"/>
      <c r="BO8361" s="41"/>
      <c r="BP8361" s="108"/>
      <c r="CG8361" s="102"/>
      <c r="CI8361" s="45"/>
    </row>
    <row r="8362" spans="37:87" ht="13" customHeight="1">
      <c r="AK8362" s="114"/>
      <c r="AL8362" s="41"/>
      <c r="AM8362" s="41"/>
      <c r="AN8362" s="41"/>
      <c r="AO8362" s="41"/>
      <c r="AP8362" s="41"/>
      <c r="AQ8362" s="41"/>
      <c r="AR8362" s="41"/>
      <c r="AS8362" s="41"/>
      <c r="AT8362" s="41"/>
      <c r="AU8362" s="41"/>
      <c r="AV8362" s="41"/>
      <c r="AW8362" s="41"/>
      <c r="AX8362" s="41"/>
      <c r="AY8362" s="41"/>
      <c r="AZ8362" s="41"/>
      <c r="BA8362" s="41"/>
      <c r="BB8362" s="41"/>
      <c r="BC8362" s="41"/>
      <c r="BD8362" s="41"/>
      <c r="BE8362" s="41"/>
      <c r="BF8362" s="41"/>
      <c r="BG8362" s="41"/>
      <c r="BH8362" s="41"/>
      <c r="BI8362" s="41"/>
      <c r="BJ8362" s="41"/>
      <c r="BK8362" s="41"/>
      <c r="BL8362" s="41"/>
      <c r="BM8362" s="41"/>
      <c r="BN8362" s="41"/>
      <c r="BO8362" s="41"/>
      <c r="BP8362" s="108"/>
      <c r="CG8362" s="102"/>
      <c r="CI8362" s="45"/>
    </row>
    <row r="8363" spans="37:87" ht="13" customHeight="1">
      <c r="AK8363" s="114"/>
      <c r="AL8363" s="41"/>
      <c r="AM8363" s="41"/>
      <c r="AN8363" s="41"/>
      <c r="AO8363" s="41"/>
      <c r="AP8363" s="41"/>
      <c r="AQ8363" s="41"/>
      <c r="AR8363" s="41"/>
      <c r="AS8363" s="41"/>
      <c r="AT8363" s="41"/>
      <c r="AU8363" s="41"/>
      <c r="AV8363" s="41"/>
      <c r="AW8363" s="41"/>
      <c r="AX8363" s="41"/>
      <c r="AY8363" s="41"/>
      <c r="AZ8363" s="41"/>
      <c r="BA8363" s="41"/>
      <c r="BB8363" s="41"/>
      <c r="BC8363" s="41"/>
      <c r="BD8363" s="41"/>
      <c r="BE8363" s="41"/>
      <c r="BF8363" s="41"/>
      <c r="BG8363" s="41"/>
      <c r="BH8363" s="41"/>
      <c r="BI8363" s="41"/>
      <c r="BJ8363" s="41"/>
      <c r="BK8363" s="41"/>
      <c r="BL8363" s="41"/>
      <c r="BM8363" s="41"/>
      <c r="BN8363" s="41"/>
      <c r="BO8363" s="41"/>
      <c r="BP8363" s="108"/>
      <c r="CG8363" s="102"/>
      <c r="CI8363" s="45"/>
    </row>
    <row r="8364" spans="37:87" ht="13" customHeight="1">
      <c r="AK8364" s="114"/>
      <c r="AL8364" s="41"/>
      <c r="AM8364" s="41"/>
      <c r="AN8364" s="41"/>
      <c r="AO8364" s="41"/>
      <c r="AP8364" s="41"/>
      <c r="AQ8364" s="41"/>
      <c r="AR8364" s="41"/>
      <c r="AS8364" s="41"/>
      <c r="AT8364" s="41"/>
      <c r="AU8364" s="41"/>
      <c r="AV8364" s="41"/>
      <c r="AW8364" s="41"/>
      <c r="AX8364" s="41"/>
      <c r="AY8364" s="41"/>
      <c r="AZ8364" s="41"/>
      <c r="BA8364" s="41"/>
      <c r="BB8364" s="41"/>
      <c r="BC8364" s="41"/>
      <c r="BD8364" s="41"/>
      <c r="BE8364" s="41"/>
      <c r="BF8364" s="41"/>
      <c r="BG8364" s="41"/>
      <c r="BH8364" s="41"/>
      <c r="BI8364" s="41"/>
      <c r="BJ8364" s="41"/>
      <c r="BK8364" s="41"/>
      <c r="BL8364" s="41"/>
      <c r="BM8364" s="41"/>
      <c r="BN8364" s="41"/>
      <c r="BO8364" s="41"/>
      <c r="BP8364" s="108"/>
      <c r="CG8364" s="102"/>
      <c r="CI8364" s="45"/>
    </row>
    <row r="8365" spans="37:87" ht="13" customHeight="1">
      <c r="AK8365" s="114"/>
      <c r="AL8365" s="41"/>
      <c r="AM8365" s="41"/>
      <c r="AN8365" s="41"/>
      <c r="AO8365" s="41"/>
      <c r="AP8365" s="41"/>
      <c r="AQ8365" s="41"/>
      <c r="AR8365" s="41"/>
      <c r="AS8365" s="41"/>
      <c r="AT8365" s="41"/>
      <c r="AU8365" s="41"/>
      <c r="AV8365" s="41"/>
      <c r="AW8365" s="41"/>
      <c r="AX8365" s="41"/>
      <c r="AY8365" s="41"/>
      <c r="AZ8365" s="41"/>
      <c r="BA8365" s="41"/>
      <c r="BB8365" s="41"/>
      <c r="BC8365" s="41"/>
      <c r="BD8365" s="41"/>
      <c r="BE8365" s="41"/>
      <c r="BF8365" s="41"/>
      <c r="BG8365" s="41"/>
      <c r="BH8365" s="41"/>
      <c r="BI8365" s="41"/>
      <c r="BJ8365" s="41"/>
      <c r="BK8365" s="41"/>
      <c r="BL8365" s="41"/>
      <c r="BM8365" s="41"/>
      <c r="BN8365" s="41"/>
      <c r="BO8365" s="41"/>
      <c r="BP8365" s="108"/>
      <c r="CG8365" s="102"/>
      <c r="CI8365" s="45"/>
    </row>
    <row r="8366" spans="37:87" ht="13" customHeight="1">
      <c r="AK8366" s="114"/>
      <c r="AL8366" s="41"/>
      <c r="AM8366" s="41"/>
      <c r="AN8366" s="41"/>
      <c r="AO8366" s="41"/>
      <c r="AP8366" s="41"/>
      <c r="AQ8366" s="41"/>
      <c r="AR8366" s="41"/>
      <c r="AS8366" s="41"/>
      <c r="AT8366" s="41"/>
      <c r="AU8366" s="41"/>
      <c r="AV8366" s="41"/>
      <c r="AW8366" s="41"/>
      <c r="AX8366" s="41"/>
      <c r="AY8366" s="41"/>
      <c r="AZ8366" s="41"/>
      <c r="BA8366" s="41"/>
      <c r="BB8366" s="41"/>
      <c r="BC8366" s="41"/>
      <c r="BD8366" s="41"/>
      <c r="BE8366" s="41"/>
      <c r="BF8366" s="41"/>
      <c r="BG8366" s="41"/>
      <c r="BH8366" s="41"/>
      <c r="BI8366" s="41"/>
      <c r="BJ8366" s="41"/>
      <c r="BK8366" s="41"/>
      <c r="BL8366" s="41"/>
      <c r="BM8366" s="41"/>
      <c r="BN8366" s="41"/>
      <c r="BO8366" s="41"/>
      <c r="BP8366" s="108"/>
      <c r="CG8366" s="102"/>
      <c r="CI8366" s="45"/>
    </row>
    <row r="8367" spans="37:87" ht="13" customHeight="1">
      <c r="AK8367" s="114"/>
      <c r="AL8367" s="41"/>
      <c r="AM8367" s="41"/>
      <c r="AN8367" s="41"/>
      <c r="AO8367" s="41"/>
      <c r="AP8367" s="41"/>
      <c r="AQ8367" s="41"/>
      <c r="AR8367" s="41"/>
      <c r="AS8367" s="41"/>
      <c r="AT8367" s="41"/>
      <c r="AU8367" s="41"/>
      <c r="AV8367" s="41"/>
      <c r="AW8367" s="41"/>
      <c r="AX8367" s="41"/>
      <c r="AY8367" s="41"/>
      <c r="AZ8367" s="41"/>
      <c r="BA8367" s="41"/>
      <c r="BB8367" s="41"/>
      <c r="BC8367" s="41"/>
      <c r="BD8367" s="41"/>
      <c r="BE8367" s="41"/>
      <c r="BF8367" s="41"/>
      <c r="BG8367" s="41"/>
      <c r="BH8367" s="41"/>
      <c r="BI8367" s="41"/>
      <c r="BJ8367" s="41"/>
      <c r="BK8367" s="41"/>
      <c r="BL8367" s="41"/>
      <c r="BM8367" s="41"/>
      <c r="BN8367" s="41"/>
      <c r="BO8367" s="41"/>
      <c r="BP8367" s="108"/>
      <c r="CG8367" s="102"/>
      <c r="CI8367" s="45"/>
    </row>
    <row r="8368" spans="37:87" ht="13" customHeight="1">
      <c r="AK8368" s="114"/>
      <c r="AL8368" s="41"/>
      <c r="AM8368" s="41"/>
      <c r="AN8368" s="41"/>
      <c r="AO8368" s="41"/>
      <c r="AP8368" s="41"/>
      <c r="AQ8368" s="41"/>
      <c r="AR8368" s="41"/>
      <c r="AS8368" s="41"/>
      <c r="AT8368" s="41"/>
      <c r="AU8368" s="41"/>
      <c r="AV8368" s="41"/>
      <c r="AW8368" s="41"/>
      <c r="AX8368" s="41"/>
      <c r="AY8368" s="41"/>
      <c r="AZ8368" s="41"/>
      <c r="BA8368" s="41"/>
      <c r="BB8368" s="41"/>
      <c r="BC8368" s="41"/>
      <c r="BD8368" s="41"/>
      <c r="BE8368" s="41"/>
      <c r="BF8368" s="41"/>
      <c r="BG8368" s="41"/>
      <c r="BH8368" s="41"/>
      <c r="BI8368" s="41"/>
      <c r="BJ8368" s="41"/>
      <c r="BK8368" s="41"/>
      <c r="BL8368" s="41"/>
      <c r="BM8368" s="41"/>
      <c r="BN8368" s="41"/>
      <c r="BO8368" s="41"/>
      <c r="BP8368" s="108"/>
      <c r="CG8368" s="102"/>
      <c r="CI8368" s="45"/>
    </row>
    <row r="8369" spans="37:87" ht="13" customHeight="1">
      <c r="AK8369" s="114"/>
      <c r="AL8369" s="41"/>
      <c r="AM8369" s="41"/>
      <c r="AN8369" s="41"/>
      <c r="AO8369" s="41"/>
      <c r="AP8369" s="41"/>
      <c r="AQ8369" s="41"/>
      <c r="AR8369" s="41"/>
      <c r="AS8369" s="41"/>
      <c r="AT8369" s="41"/>
      <c r="AU8369" s="41"/>
      <c r="AV8369" s="41"/>
      <c r="AW8369" s="41"/>
      <c r="AX8369" s="41"/>
      <c r="AY8369" s="41"/>
      <c r="AZ8369" s="41"/>
      <c r="BA8369" s="41"/>
      <c r="BB8369" s="41"/>
      <c r="BC8369" s="41"/>
      <c r="BD8369" s="41"/>
      <c r="BE8369" s="41"/>
      <c r="BF8369" s="41"/>
      <c r="BG8369" s="41"/>
      <c r="BH8369" s="41"/>
      <c r="BI8369" s="41"/>
      <c r="BJ8369" s="41"/>
      <c r="BK8369" s="41"/>
      <c r="BL8369" s="41"/>
      <c r="BM8369" s="41"/>
      <c r="BN8369" s="41"/>
      <c r="BO8369" s="41"/>
      <c r="BP8369" s="108"/>
      <c r="CG8369" s="102"/>
      <c r="CI8369" s="45"/>
    </row>
    <row r="8370" spans="37:87" ht="13" customHeight="1">
      <c r="AK8370" s="114"/>
      <c r="AL8370" s="41"/>
      <c r="AM8370" s="41"/>
      <c r="AN8370" s="41"/>
      <c r="AO8370" s="41"/>
      <c r="AP8370" s="41"/>
      <c r="AQ8370" s="41"/>
      <c r="AR8370" s="41"/>
      <c r="AS8370" s="41"/>
      <c r="AT8370" s="41"/>
      <c r="AU8370" s="41"/>
      <c r="AV8370" s="41"/>
      <c r="AW8370" s="41"/>
      <c r="AX8370" s="41"/>
      <c r="AY8370" s="41"/>
      <c r="AZ8370" s="41"/>
      <c r="BA8370" s="41"/>
      <c r="BB8370" s="41"/>
      <c r="BC8370" s="41"/>
      <c r="BD8370" s="41"/>
      <c r="BE8370" s="41"/>
      <c r="BF8370" s="41"/>
      <c r="BG8370" s="41"/>
      <c r="BH8370" s="41"/>
      <c r="BI8370" s="41"/>
      <c r="BJ8370" s="41"/>
      <c r="BK8370" s="41"/>
      <c r="BL8370" s="41"/>
      <c r="BM8370" s="41"/>
      <c r="BN8370" s="41"/>
      <c r="BO8370" s="41"/>
      <c r="BP8370" s="108"/>
      <c r="CG8370" s="102"/>
      <c r="CI8370" s="45"/>
    </row>
    <row r="8371" spans="37:87" ht="13" customHeight="1">
      <c r="AK8371" s="114"/>
      <c r="AL8371" s="41"/>
      <c r="AM8371" s="41"/>
      <c r="AN8371" s="41"/>
      <c r="AO8371" s="41"/>
      <c r="AP8371" s="41"/>
      <c r="AQ8371" s="41"/>
      <c r="AR8371" s="41"/>
      <c r="AS8371" s="41"/>
      <c r="AT8371" s="41"/>
      <c r="AU8371" s="41"/>
      <c r="AV8371" s="41"/>
      <c r="AW8371" s="41"/>
      <c r="AX8371" s="41"/>
      <c r="AY8371" s="41"/>
      <c r="AZ8371" s="41"/>
      <c r="BA8371" s="41"/>
      <c r="BB8371" s="41"/>
      <c r="BC8371" s="41"/>
      <c r="BD8371" s="41"/>
      <c r="BE8371" s="41"/>
      <c r="BF8371" s="41"/>
      <c r="BG8371" s="41"/>
      <c r="BH8371" s="41"/>
      <c r="BI8371" s="41"/>
      <c r="BJ8371" s="41"/>
      <c r="BK8371" s="41"/>
      <c r="BL8371" s="41"/>
      <c r="BM8371" s="41"/>
      <c r="BN8371" s="41"/>
      <c r="BO8371" s="41"/>
      <c r="BP8371" s="108"/>
      <c r="CG8371" s="102"/>
      <c r="CI8371" s="45"/>
    </row>
    <row r="8372" spans="37:87" ht="13" customHeight="1">
      <c r="AK8372" s="114"/>
      <c r="AL8372" s="41"/>
      <c r="AM8372" s="41"/>
      <c r="AN8372" s="41"/>
      <c r="AO8372" s="41"/>
      <c r="AP8372" s="41"/>
      <c r="AQ8372" s="41"/>
      <c r="AR8372" s="41"/>
      <c r="AS8372" s="41"/>
      <c r="AT8372" s="41"/>
      <c r="AU8372" s="41"/>
      <c r="AV8372" s="41"/>
      <c r="AW8372" s="41"/>
      <c r="AX8372" s="41"/>
      <c r="AY8372" s="41"/>
      <c r="AZ8372" s="41"/>
      <c r="BA8372" s="41"/>
      <c r="BB8372" s="41"/>
      <c r="BC8372" s="41"/>
      <c r="BD8372" s="41"/>
      <c r="BE8372" s="41"/>
      <c r="BF8372" s="41"/>
      <c r="BG8372" s="41"/>
      <c r="BH8372" s="41"/>
      <c r="BI8372" s="41"/>
      <c r="BJ8372" s="41"/>
      <c r="BK8372" s="41"/>
      <c r="BL8372" s="41"/>
      <c r="BM8372" s="41"/>
      <c r="BN8372" s="41"/>
      <c r="BO8372" s="41"/>
      <c r="BP8372" s="108"/>
      <c r="CG8372" s="102"/>
      <c r="CI8372" s="45"/>
    </row>
    <row r="8373" spans="37:87" ht="13" customHeight="1">
      <c r="AK8373" s="114"/>
      <c r="AL8373" s="41"/>
      <c r="AM8373" s="41"/>
      <c r="AN8373" s="41"/>
      <c r="AO8373" s="41"/>
      <c r="AP8373" s="41"/>
      <c r="AQ8373" s="41"/>
      <c r="AR8373" s="41"/>
      <c r="AS8373" s="41"/>
      <c r="AT8373" s="41"/>
      <c r="AU8373" s="41"/>
      <c r="AV8373" s="41"/>
      <c r="AW8373" s="41"/>
      <c r="AX8373" s="41"/>
      <c r="AY8373" s="41"/>
      <c r="AZ8373" s="41"/>
      <c r="BA8373" s="41"/>
      <c r="BB8373" s="41"/>
      <c r="BC8373" s="41"/>
      <c r="BD8373" s="41"/>
      <c r="BE8373" s="41"/>
      <c r="BF8373" s="41"/>
      <c r="BG8373" s="41"/>
      <c r="BH8373" s="41"/>
      <c r="BI8373" s="41"/>
      <c r="BJ8373" s="41"/>
      <c r="BK8373" s="41"/>
      <c r="BL8373" s="41"/>
      <c r="BM8373" s="41"/>
      <c r="BN8373" s="41"/>
      <c r="BO8373" s="41"/>
      <c r="BP8373" s="108"/>
      <c r="CG8373" s="102"/>
      <c r="CI8373" s="45"/>
    </row>
    <row r="8374" spans="37:87" ht="13" customHeight="1">
      <c r="AK8374" s="114"/>
      <c r="AL8374" s="41"/>
      <c r="AM8374" s="41"/>
      <c r="AN8374" s="41"/>
      <c r="AO8374" s="41"/>
      <c r="AP8374" s="41"/>
      <c r="AQ8374" s="41"/>
      <c r="AR8374" s="41"/>
      <c r="AS8374" s="41"/>
      <c r="AT8374" s="41"/>
      <c r="AU8374" s="41"/>
      <c r="AV8374" s="41"/>
      <c r="AW8374" s="41"/>
      <c r="AX8374" s="41"/>
      <c r="AY8374" s="41"/>
      <c r="AZ8374" s="41"/>
      <c r="BA8374" s="41"/>
      <c r="BB8374" s="41"/>
      <c r="BC8374" s="41"/>
      <c r="BD8374" s="41"/>
      <c r="BE8374" s="41"/>
      <c r="BF8374" s="41"/>
      <c r="BG8374" s="41"/>
      <c r="BH8374" s="41"/>
      <c r="BI8374" s="41"/>
      <c r="BJ8374" s="41"/>
      <c r="BK8374" s="41"/>
      <c r="BL8374" s="41"/>
      <c r="BM8374" s="41"/>
      <c r="BN8374" s="41"/>
      <c r="BO8374" s="41"/>
      <c r="BP8374" s="108"/>
      <c r="CG8374" s="102"/>
      <c r="CI8374" s="45"/>
    </row>
    <row r="8375" spans="37:87" ht="13" customHeight="1">
      <c r="AK8375" s="114"/>
      <c r="AL8375" s="41"/>
      <c r="AM8375" s="41"/>
      <c r="AN8375" s="41"/>
      <c r="AO8375" s="41"/>
      <c r="AP8375" s="41"/>
      <c r="AQ8375" s="41"/>
      <c r="AR8375" s="41"/>
      <c r="AS8375" s="41"/>
      <c r="AT8375" s="41"/>
      <c r="AU8375" s="41"/>
      <c r="AV8375" s="41"/>
      <c r="AW8375" s="41"/>
      <c r="AX8375" s="41"/>
      <c r="AY8375" s="41"/>
      <c r="AZ8375" s="41"/>
      <c r="BA8375" s="41"/>
      <c r="BB8375" s="41"/>
      <c r="BC8375" s="41"/>
      <c r="BD8375" s="41"/>
      <c r="BE8375" s="41"/>
      <c r="BF8375" s="41"/>
      <c r="BG8375" s="41"/>
      <c r="BH8375" s="41"/>
      <c r="BI8375" s="41"/>
      <c r="BJ8375" s="41"/>
      <c r="BK8375" s="41"/>
      <c r="BL8375" s="41"/>
      <c r="BM8375" s="41"/>
      <c r="BN8375" s="41"/>
      <c r="BO8375" s="41"/>
      <c r="BP8375" s="108"/>
      <c r="CG8375" s="102"/>
      <c r="CI8375" s="45"/>
    </row>
    <row r="8376" spans="37:87" ht="13" customHeight="1">
      <c r="AK8376" s="114"/>
      <c r="AL8376" s="41"/>
      <c r="AM8376" s="41"/>
      <c r="AN8376" s="41"/>
      <c r="AO8376" s="41"/>
      <c r="AP8376" s="41"/>
      <c r="AQ8376" s="41"/>
      <c r="AR8376" s="41"/>
      <c r="AS8376" s="41"/>
      <c r="AT8376" s="41"/>
      <c r="AU8376" s="41"/>
      <c r="AV8376" s="41"/>
      <c r="AW8376" s="41"/>
      <c r="AX8376" s="41"/>
      <c r="AY8376" s="41"/>
      <c r="AZ8376" s="41"/>
      <c r="BA8376" s="41"/>
      <c r="BB8376" s="41"/>
      <c r="BC8376" s="41"/>
      <c r="BD8376" s="41"/>
      <c r="BE8376" s="41"/>
      <c r="BF8376" s="41"/>
      <c r="BG8376" s="41"/>
      <c r="BH8376" s="41"/>
      <c r="BI8376" s="41"/>
      <c r="BJ8376" s="41"/>
      <c r="BK8376" s="41"/>
      <c r="BL8376" s="41"/>
      <c r="BM8376" s="41"/>
      <c r="BN8376" s="41"/>
      <c r="BO8376" s="41"/>
      <c r="BP8376" s="108"/>
      <c r="CG8376" s="102"/>
      <c r="CI8376" s="45"/>
    </row>
    <row r="8377" spans="37:87" ht="13" customHeight="1">
      <c r="AK8377" s="114"/>
      <c r="AL8377" s="41"/>
      <c r="AM8377" s="41"/>
      <c r="AN8377" s="41"/>
      <c r="AO8377" s="41"/>
      <c r="AP8377" s="41"/>
      <c r="AQ8377" s="41"/>
      <c r="AR8377" s="41"/>
      <c r="AS8377" s="41"/>
      <c r="AT8377" s="41"/>
      <c r="AU8377" s="41"/>
      <c r="AV8377" s="41"/>
      <c r="AW8377" s="41"/>
      <c r="AX8377" s="41"/>
      <c r="AY8377" s="41"/>
      <c r="AZ8377" s="41"/>
      <c r="BA8377" s="41"/>
      <c r="BB8377" s="41"/>
      <c r="BC8377" s="41"/>
      <c r="BD8377" s="41"/>
      <c r="BE8377" s="41"/>
      <c r="BF8377" s="41"/>
      <c r="BG8377" s="41"/>
      <c r="BH8377" s="41"/>
      <c r="BI8377" s="41"/>
      <c r="BJ8377" s="41"/>
      <c r="BK8377" s="41"/>
      <c r="BL8377" s="41"/>
      <c r="BM8377" s="41"/>
      <c r="BN8377" s="41"/>
      <c r="BO8377" s="41"/>
      <c r="BP8377" s="108"/>
      <c r="CG8377" s="102"/>
      <c r="CI8377" s="45"/>
    </row>
    <row r="8378" spans="37:87" ht="13" customHeight="1">
      <c r="AK8378" s="114"/>
      <c r="AL8378" s="41"/>
      <c r="AM8378" s="41"/>
      <c r="AN8378" s="41"/>
      <c r="AO8378" s="41"/>
      <c r="AP8378" s="41"/>
      <c r="AQ8378" s="41"/>
      <c r="AR8378" s="41"/>
      <c r="AS8378" s="41"/>
      <c r="AT8378" s="41"/>
      <c r="AU8378" s="41"/>
      <c r="AV8378" s="41"/>
      <c r="AW8378" s="41"/>
      <c r="AX8378" s="41"/>
      <c r="AY8378" s="41"/>
      <c r="AZ8378" s="41"/>
      <c r="BA8378" s="41"/>
      <c r="BB8378" s="41"/>
      <c r="BC8378" s="41"/>
      <c r="BD8378" s="41"/>
      <c r="BE8378" s="41"/>
      <c r="BF8378" s="41"/>
      <c r="BG8378" s="41"/>
      <c r="BH8378" s="41"/>
      <c r="BI8378" s="41"/>
      <c r="BJ8378" s="41"/>
      <c r="BK8378" s="41"/>
      <c r="BL8378" s="41"/>
      <c r="BM8378" s="41"/>
      <c r="BN8378" s="41"/>
      <c r="BO8378" s="41"/>
      <c r="BP8378" s="108"/>
      <c r="CG8378" s="102"/>
      <c r="CI8378" s="45"/>
    </row>
    <row r="8379" spans="37:87" ht="13" customHeight="1">
      <c r="AK8379" s="114"/>
      <c r="AL8379" s="41"/>
      <c r="AM8379" s="41"/>
      <c r="AN8379" s="41"/>
      <c r="AO8379" s="41"/>
      <c r="AP8379" s="41"/>
      <c r="AQ8379" s="41"/>
      <c r="AR8379" s="41"/>
      <c r="AS8379" s="41"/>
      <c r="AT8379" s="41"/>
      <c r="AU8379" s="41"/>
      <c r="AV8379" s="41"/>
      <c r="AW8379" s="41"/>
      <c r="AX8379" s="41"/>
      <c r="AY8379" s="41"/>
      <c r="AZ8379" s="41"/>
      <c r="BA8379" s="41"/>
      <c r="BB8379" s="41"/>
      <c r="BC8379" s="41"/>
      <c r="BD8379" s="41"/>
      <c r="BE8379" s="41"/>
      <c r="BF8379" s="41"/>
      <c r="BG8379" s="41"/>
      <c r="BH8379" s="41"/>
      <c r="BI8379" s="41"/>
      <c r="BJ8379" s="41"/>
      <c r="BK8379" s="41"/>
      <c r="BL8379" s="41"/>
      <c r="BM8379" s="41"/>
      <c r="BN8379" s="41"/>
      <c r="BO8379" s="41"/>
      <c r="BP8379" s="108"/>
      <c r="CG8379" s="102"/>
      <c r="CI8379" s="45"/>
    </row>
    <row r="8380" spans="37:87" ht="13" customHeight="1">
      <c r="AK8380" s="114"/>
      <c r="AL8380" s="41"/>
      <c r="AM8380" s="41"/>
      <c r="AN8380" s="41"/>
      <c r="AO8380" s="41"/>
      <c r="AP8380" s="41"/>
      <c r="AQ8380" s="41"/>
      <c r="AR8380" s="41"/>
      <c r="AS8380" s="41"/>
      <c r="AT8380" s="41"/>
      <c r="AU8380" s="41"/>
      <c r="AV8380" s="41"/>
      <c r="AW8380" s="41"/>
      <c r="AX8380" s="41"/>
      <c r="AY8380" s="41"/>
      <c r="AZ8380" s="41"/>
      <c r="BA8380" s="41"/>
      <c r="BB8380" s="41"/>
      <c r="BC8380" s="41"/>
      <c r="BD8380" s="41"/>
      <c r="BE8380" s="41"/>
      <c r="BF8380" s="41"/>
      <c r="BG8380" s="41"/>
      <c r="BH8380" s="41"/>
      <c r="BI8380" s="41"/>
      <c r="BJ8380" s="41"/>
      <c r="BK8380" s="41"/>
      <c r="BL8380" s="41"/>
      <c r="BM8380" s="41"/>
      <c r="BN8380" s="41"/>
      <c r="BO8380" s="41"/>
      <c r="BP8380" s="108"/>
      <c r="CG8380" s="102"/>
      <c r="CI8380" s="45"/>
    </row>
    <row r="8381" spans="37:87" ht="13" customHeight="1">
      <c r="AK8381" s="114"/>
      <c r="AL8381" s="41"/>
      <c r="AM8381" s="41"/>
      <c r="AN8381" s="41"/>
      <c r="AO8381" s="41"/>
      <c r="AP8381" s="41"/>
      <c r="AQ8381" s="41"/>
      <c r="AR8381" s="41"/>
      <c r="AS8381" s="41"/>
      <c r="AT8381" s="41"/>
      <c r="AU8381" s="41"/>
      <c r="AV8381" s="41"/>
      <c r="AW8381" s="41"/>
      <c r="AX8381" s="41"/>
      <c r="AY8381" s="41"/>
      <c r="AZ8381" s="41"/>
      <c r="BA8381" s="41"/>
      <c r="BB8381" s="41"/>
      <c r="BC8381" s="41"/>
      <c r="BD8381" s="41"/>
      <c r="BE8381" s="41"/>
      <c r="BF8381" s="41"/>
      <c r="BG8381" s="41"/>
      <c r="BH8381" s="41"/>
      <c r="BI8381" s="41"/>
      <c r="BJ8381" s="41"/>
      <c r="BK8381" s="41"/>
      <c r="BL8381" s="41"/>
      <c r="BM8381" s="41"/>
      <c r="BN8381" s="41"/>
      <c r="BO8381" s="41"/>
      <c r="BP8381" s="108"/>
      <c r="CG8381" s="102"/>
      <c r="CI8381" s="45"/>
    </row>
    <row r="8382" spans="37:87" ht="13" customHeight="1">
      <c r="AK8382" s="114"/>
      <c r="AL8382" s="41"/>
      <c r="AM8382" s="41"/>
      <c r="AN8382" s="41"/>
      <c r="AO8382" s="41"/>
      <c r="AP8382" s="41"/>
      <c r="AQ8382" s="41"/>
      <c r="AR8382" s="41"/>
      <c r="AS8382" s="41"/>
      <c r="AT8382" s="41"/>
      <c r="AU8382" s="41"/>
      <c r="AV8382" s="41"/>
      <c r="AW8382" s="41"/>
      <c r="AX8382" s="41"/>
      <c r="AY8382" s="41"/>
      <c r="AZ8382" s="41"/>
      <c r="BA8382" s="41"/>
      <c r="BB8382" s="41"/>
      <c r="BC8382" s="41"/>
      <c r="BD8382" s="41"/>
      <c r="BE8382" s="41"/>
      <c r="BF8382" s="41"/>
      <c r="BG8382" s="41"/>
      <c r="BH8382" s="41"/>
      <c r="BI8382" s="41"/>
      <c r="BJ8382" s="41"/>
      <c r="BK8382" s="41"/>
      <c r="BL8382" s="41"/>
      <c r="BM8382" s="41"/>
      <c r="BN8382" s="41"/>
      <c r="BO8382" s="41"/>
      <c r="BP8382" s="108"/>
      <c r="CG8382" s="102"/>
      <c r="CI8382" s="45"/>
    </row>
    <row r="8383" spans="37:87" ht="13" customHeight="1">
      <c r="AK8383" s="114"/>
      <c r="AL8383" s="41"/>
      <c r="AM8383" s="41"/>
      <c r="AN8383" s="41"/>
      <c r="AO8383" s="41"/>
      <c r="AP8383" s="41"/>
      <c r="AQ8383" s="41"/>
      <c r="AR8383" s="41"/>
      <c r="AS8383" s="41"/>
      <c r="AT8383" s="41"/>
      <c r="AU8383" s="41"/>
      <c r="AV8383" s="41"/>
      <c r="AW8383" s="41"/>
      <c r="AX8383" s="41"/>
      <c r="AY8383" s="41"/>
      <c r="AZ8383" s="41"/>
      <c r="BA8383" s="41"/>
      <c r="BB8383" s="41"/>
      <c r="BC8383" s="41"/>
      <c r="BD8383" s="41"/>
      <c r="BE8383" s="41"/>
      <c r="BF8383" s="41"/>
      <c r="BG8383" s="41"/>
      <c r="BH8383" s="41"/>
      <c r="BI8383" s="41"/>
      <c r="BJ8383" s="41"/>
      <c r="BK8383" s="41"/>
      <c r="BL8383" s="41"/>
      <c r="BM8383" s="41"/>
      <c r="BN8383" s="41"/>
      <c r="BO8383" s="41"/>
      <c r="BP8383" s="108"/>
      <c r="CG8383" s="102"/>
      <c r="CI8383" s="45"/>
    </row>
    <row r="8384" spans="37:87" ht="13" customHeight="1">
      <c r="AK8384" s="114"/>
      <c r="AL8384" s="41"/>
      <c r="AM8384" s="41"/>
      <c r="AN8384" s="41"/>
      <c r="AO8384" s="41"/>
      <c r="AP8384" s="41"/>
      <c r="AQ8384" s="41"/>
      <c r="AR8384" s="41"/>
      <c r="AS8384" s="41"/>
      <c r="AT8384" s="41"/>
      <c r="AU8384" s="41"/>
      <c r="AV8384" s="41"/>
      <c r="AW8384" s="41"/>
      <c r="AX8384" s="41"/>
      <c r="AY8384" s="41"/>
      <c r="AZ8384" s="41"/>
      <c r="BA8384" s="41"/>
      <c r="BB8384" s="41"/>
      <c r="BC8384" s="41"/>
      <c r="BD8384" s="41"/>
      <c r="BE8384" s="41"/>
      <c r="BF8384" s="41"/>
      <c r="BG8384" s="41"/>
      <c r="BH8384" s="41"/>
      <c r="BI8384" s="41"/>
      <c r="BJ8384" s="41"/>
      <c r="BK8384" s="41"/>
      <c r="BL8384" s="41"/>
      <c r="BM8384" s="41"/>
      <c r="BN8384" s="41"/>
      <c r="BO8384" s="41"/>
      <c r="BP8384" s="108"/>
      <c r="CG8384" s="102"/>
      <c r="CI8384" s="45"/>
    </row>
    <row r="8385" spans="37:87" ht="13" customHeight="1">
      <c r="AK8385" s="114"/>
      <c r="AL8385" s="41"/>
      <c r="AM8385" s="41"/>
      <c r="AN8385" s="41"/>
      <c r="AO8385" s="41"/>
      <c r="AP8385" s="41"/>
      <c r="AQ8385" s="41"/>
      <c r="AR8385" s="41"/>
      <c r="AS8385" s="41"/>
      <c r="AT8385" s="41"/>
      <c r="AU8385" s="41"/>
      <c r="AV8385" s="41"/>
      <c r="AW8385" s="41"/>
      <c r="AX8385" s="41"/>
      <c r="AY8385" s="41"/>
      <c r="AZ8385" s="41"/>
      <c r="BA8385" s="41"/>
      <c r="BB8385" s="41"/>
      <c r="BC8385" s="41"/>
      <c r="BD8385" s="41"/>
      <c r="BE8385" s="41"/>
      <c r="BF8385" s="41"/>
      <c r="BG8385" s="41"/>
      <c r="BH8385" s="41"/>
      <c r="BI8385" s="41"/>
      <c r="BJ8385" s="41"/>
      <c r="BK8385" s="41"/>
      <c r="BL8385" s="41"/>
      <c r="BM8385" s="41"/>
      <c r="BN8385" s="41"/>
      <c r="BO8385" s="41"/>
      <c r="BP8385" s="108"/>
      <c r="CG8385" s="102"/>
      <c r="CI8385" s="45"/>
    </row>
    <row r="8386" spans="37:87" ht="13" customHeight="1">
      <c r="AK8386" s="114"/>
      <c r="AL8386" s="41"/>
      <c r="AM8386" s="41"/>
      <c r="AN8386" s="41"/>
      <c r="AO8386" s="41"/>
      <c r="AP8386" s="41"/>
      <c r="AQ8386" s="41"/>
      <c r="AR8386" s="41"/>
      <c r="AS8386" s="41"/>
      <c r="AT8386" s="41"/>
      <c r="AU8386" s="41"/>
      <c r="AV8386" s="41"/>
      <c r="AW8386" s="41"/>
      <c r="AX8386" s="41"/>
      <c r="AY8386" s="41"/>
      <c r="AZ8386" s="41"/>
      <c r="BA8386" s="41"/>
      <c r="BB8386" s="41"/>
      <c r="BC8386" s="41"/>
      <c r="BD8386" s="41"/>
      <c r="BE8386" s="41"/>
      <c r="BF8386" s="41"/>
      <c r="BG8386" s="41"/>
      <c r="BH8386" s="41"/>
      <c r="BI8386" s="41"/>
      <c r="BJ8386" s="41"/>
      <c r="BK8386" s="41"/>
      <c r="BL8386" s="41"/>
      <c r="BM8386" s="41"/>
      <c r="BN8386" s="41"/>
      <c r="BO8386" s="41"/>
      <c r="BP8386" s="108"/>
      <c r="CG8386" s="102"/>
      <c r="CI8386" s="45"/>
    </row>
    <row r="8387" spans="37:87" ht="13" customHeight="1">
      <c r="AK8387" s="114"/>
      <c r="AL8387" s="41"/>
      <c r="AM8387" s="41"/>
      <c r="AN8387" s="41"/>
      <c r="AO8387" s="41"/>
      <c r="AP8387" s="41"/>
      <c r="AQ8387" s="41"/>
      <c r="AR8387" s="41"/>
      <c r="AS8387" s="41"/>
      <c r="AT8387" s="41"/>
      <c r="AU8387" s="41"/>
      <c r="AV8387" s="41"/>
      <c r="AW8387" s="41"/>
      <c r="AX8387" s="41"/>
      <c r="AY8387" s="41"/>
      <c r="AZ8387" s="41"/>
      <c r="BA8387" s="41"/>
      <c r="BB8387" s="41"/>
      <c r="BC8387" s="41"/>
      <c r="BD8387" s="41"/>
      <c r="BE8387" s="41"/>
      <c r="BF8387" s="41"/>
      <c r="BG8387" s="41"/>
      <c r="BH8387" s="41"/>
      <c r="BI8387" s="41"/>
      <c r="BJ8387" s="41"/>
      <c r="BK8387" s="41"/>
      <c r="BL8387" s="41"/>
      <c r="BM8387" s="41"/>
      <c r="BN8387" s="41"/>
      <c r="BO8387" s="41"/>
      <c r="BP8387" s="108"/>
      <c r="CG8387" s="102"/>
      <c r="CI8387" s="45"/>
    </row>
    <row r="8388" spans="37:87" ht="13" customHeight="1">
      <c r="AK8388" s="114"/>
      <c r="AL8388" s="41"/>
      <c r="AM8388" s="41"/>
      <c r="AN8388" s="41"/>
      <c r="AO8388" s="41"/>
      <c r="AP8388" s="41"/>
      <c r="AQ8388" s="41"/>
      <c r="AR8388" s="41"/>
      <c r="AS8388" s="41"/>
      <c r="AT8388" s="41"/>
      <c r="AU8388" s="41"/>
      <c r="AV8388" s="41"/>
      <c r="AW8388" s="41"/>
      <c r="AX8388" s="41"/>
      <c r="AY8388" s="41"/>
      <c r="AZ8388" s="41"/>
      <c r="BA8388" s="41"/>
      <c r="BB8388" s="41"/>
      <c r="BC8388" s="41"/>
      <c r="BD8388" s="41"/>
      <c r="BE8388" s="41"/>
      <c r="BF8388" s="41"/>
      <c r="BG8388" s="41"/>
      <c r="BH8388" s="41"/>
      <c r="BI8388" s="41"/>
      <c r="BJ8388" s="41"/>
      <c r="BK8388" s="41"/>
      <c r="BL8388" s="41"/>
      <c r="BM8388" s="41"/>
      <c r="BN8388" s="41"/>
      <c r="BO8388" s="41"/>
      <c r="BP8388" s="108"/>
      <c r="CG8388" s="102"/>
      <c r="CI8388" s="45"/>
    </row>
    <row r="8389" spans="37:87" ht="13" customHeight="1">
      <c r="AK8389" s="114"/>
      <c r="AL8389" s="41"/>
      <c r="AM8389" s="41"/>
      <c r="AN8389" s="41"/>
      <c r="AO8389" s="41"/>
      <c r="AP8389" s="41"/>
      <c r="AQ8389" s="41"/>
      <c r="AR8389" s="41"/>
      <c r="AS8389" s="41"/>
      <c r="AT8389" s="41"/>
      <c r="AU8389" s="41"/>
      <c r="AV8389" s="41"/>
      <c r="AW8389" s="41"/>
      <c r="AX8389" s="41"/>
      <c r="AY8389" s="41"/>
      <c r="AZ8389" s="41"/>
      <c r="BA8389" s="41"/>
      <c r="BB8389" s="41"/>
      <c r="BC8389" s="41"/>
      <c r="BD8389" s="41"/>
      <c r="BE8389" s="41"/>
      <c r="BF8389" s="41"/>
      <c r="BG8389" s="41"/>
      <c r="BH8389" s="41"/>
      <c r="BI8389" s="41"/>
      <c r="BJ8389" s="41"/>
      <c r="BK8389" s="41"/>
      <c r="BL8389" s="41"/>
      <c r="BM8389" s="41"/>
      <c r="BN8389" s="41"/>
      <c r="BO8389" s="41"/>
      <c r="BP8389" s="108"/>
      <c r="CG8389" s="102"/>
      <c r="CI8389" s="45"/>
    </row>
    <row r="8390" spans="37:87" ht="13" customHeight="1">
      <c r="AK8390" s="114"/>
      <c r="AL8390" s="41"/>
      <c r="AM8390" s="41"/>
      <c r="AN8390" s="41"/>
      <c r="AO8390" s="41"/>
      <c r="AP8390" s="41"/>
      <c r="AQ8390" s="41"/>
      <c r="AR8390" s="41"/>
      <c r="AS8390" s="41"/>
      <c r="AT8390" s="41"/>
      <c r="AU8390" s="41"/>
      <c r="AV8390" s="41"/>
      <c r="AW8390" s="41"/>
      <c r="AX8390" s="41"/>
      <c r="AY8390" s="41"/>
      <c r="AZ8390" s="41"/>
      <c r="BA8390" s="41"/>
      <c r="BB8390" s="41"/>
      <c r="BC8390" s="41"/>
      <c r="BD8390" s="41"/>
      <c r="BE8390" s="41"/>
      <c r="BF8390" s="41"/>
      <c r="BG8390" s="41"/>
      <c r="BH8390" s="41"/>
      <c r="BI8390" s="41"/>
      <c r="BJ8390" s="41"/>
      <c r="BK8390" s="41"/>
      <c r="BL8390" s="41"/>
      <c r="BM8390" s="41"/>
      <c r="BN8390" s="41"/>
      <c r="BO8390" s="41"/>
      <c r="BP8390" s="108"/>
      <c r="CG8390" s="102"/>
      <c r="CI8390" s="45"/>
    </row>
    <row r="8391" spans="37:87" ht="13" customHeight="1">
      <c r="AK8391" s="114"/>
      <c r="AL8391" s="41"/>
      <c r="AM8391" s="41"/>
      <c r="AN8391" s="41"/>
      <c r="AO8391" s="41"/>
      <c r="AP8391" s="41"/>
      <c r="AQ8391" s="41"/>
      <c r="AR8391" s="41"/>
      <c r="AS8391" s="41"/>
      <c r="AT8391" s="41"/>
      <c r="AU8391" s="41"/>
      <c r="AV8391" s="41"/>
      <c r="AW8391" s="41"/>
      <c r="AX8391" s="41"/>
      <c r="AY8391" s="41"/>
      <c r="AZ8391" s="41"/>
      <c r="BA8391" s="41"/>
      <c r="BB8391" s="41"/>
      <c r="BC8391" s="41"/>
      <c r="BD8391" s="41"/>
      <c r="BE8391" s="41"/>
      <c r="BF8391" s="41"/>
      <c r="BG8391" s="41"/>
      <c r="BH8391" s="41"/>
      <c r="BI8391" s="41"/>
      <c r="BJ8391" s="41"/>
      <c r="BK8391" s="41"/>
      <c r="BL8391" s="41"/>
      <c r="BM8391" s="41"/>
      <c r="BN8391" s="41"/>
      <c r="BO8391" s="41"/>
      <c r="BP8391" s="108"/>
      <c r="CG8391" s="102"/>
      <c r="CI8391" s="45"/>
    </row>
    <row r="8392" spans="37:87" ht="13" customHeight="1">
      <c r="AK8392" s="114"/>
      <c r="AL8392" s="41"/>
      <c r="AM8392" s="41"/>
      <c r="AN8392" s="41"/>
      <c r="AO8392" s="41"/>
      <c r="AP8392" s="41"/>
      <c r="AQ8392" s="41"/>
      <c r="AR8392" s="41"/>
      <c r="AS8392" s="41"/>
      <c r="AT8392" s="41"/>
      <c r="AU8392" s="41"/>
      <c r="AV8392" s="41"/>
      <c r="AW8392" s="41"/>
      <c r="AX8392" s="41"/>
      <c r="AY8392" s="41"/>
      <c r="AZ8392" s="41"/>
      <c r="BA8392" s="41"/>
      <c r="BB8392" s="41"/>
      <c r="BC8392" s="41"/>
      <c r="BD8392" s="41"/>
      <c r="BE8392" s="41"/>
      <c r="BF8392" s="41"/>
      <c r="BG8392" s="41"/>
      <c r="BH8392" s="41"/>
      <c r="BI8392" s="41"/>
      <c r="BJ8392" s="41"/>
      <c r="BK8392" s="41"/>
      <c r="BL8392" s="41"/>
      <c r="BM8392" s="41"/>
      <c r="BN8392" s="41"/>
      <c r="BO8392" s="41"/>
      <c r="BP8392" s="108"/>
      <c r="CG8392" s="102"/>
      <c r="CI8392" s="45"/>
    </row>
    <row r="8393" spans="37:87" ht="13" customHeight="1">
      <c r="AK8393" s="114"/>
      <c r="AL8393" s="41"/>
      <c r="AM8393" s="41"/>
      <c r="AN8393" s="41"/>
      <c r="AO8393" s="41"/>
      <c r="AP8393" s="41"/>
      <c r="AQ8393" s="41"/>
      <c r="AR8393" s="41"/>
      <c r="AS8393" s="41"/>
      <c r="AT8393" s="41"/>
      <c r="AU8393" s="41"/>
      <c r="AV8393" s="41"/>
      <c r="AW8393" s="41"/>
      <c r="AX8393" s="41"/>
      <c r="AY8393" s="41"/>
      <c r="AZ8393" s="41"/>
      <c r="BA8393" s="41"/>
      <c r="BB8393" s="41"/>
      <c r="BC8393" s="41"/>
      <c r="BD8393" s="41"/>
      <c r="BE8393" s="41"/>
      <c r="BF8393" s="41"/>
      <c r="BG8393" s="41"/>
      <c r="BH8393" s="41"/>
      <c r="BI8393" s="41"/>
      <c r="BJ8393" s="41"/>
      <c r="BK8393" s="41"/>
      <c r="BL8393" s="41"/>
      <c r="BM8393" s="41"/>
      <c r="BN8393" s="41"/>
      <c r="BO8393" s="41"/>
      <c r="BP8393" s="108"/>
      <c r="CG8393" s="102"/>
      <c r="CI8393" s="45"/>
    </row>
    <row r="8394" spans="37:87" ht="13" customHeight="1">
      <c r="AK8394" s="114"/>
      <c r="AL8394" s="41"/>
      <c r="AM8394" s="41"/>
      <c r="AN8394" s="41"/>
      <c r="AO8394" s="41"/>
      <c r="AP8394" s="41"/>
      <c r="AQ8394" s="41"/>
      <c r="AR8394" s="41"/>
      <c r="AS8394" s="41"/>
      <c r="AT8394" s="41"/>
      <c r="AU8394" s="41"/>
      <c r="AV8394" s="41"/>
      <c r="AW8394" s="41"/>
      <c r="AX8394" s="41"/>
      <c r="AY8394" s="41"/>
      <c r="AZ8394" s="41"/>
      <c r="BA8394" s="41"/>
      <c r="BB8394" s="41"/>
      <c r="BC8394" s="41"/>
      <c r="BD8394" s="41"/>
      <c r="BE8394" s="41"/>
      <c r="BF8394" s="41"/>
      <c r="BG8394" s="41"/>
      <c r="BH8394" s="41"/>
      <c r="BI8394" s="41"/>
      <c r="BJ8394" s="41"/>
      <c r="BK8394" s="41"/>
      <c r="BL8394" s="41"/>
      <c r="BM8394" s="41"/>
      <c r="BN8394" s="41"/>
      <c r="BO8394" s="41"/>
      <c r="BP8394" s="108"/>
      <c r="CG8394" s="102"/>
      <c r="CI8394" s="45"/>
    </row>
    <row r="8395" spans="37:87" ht="13" customHeight="1">
      <c r="AK8395" s="114"/>
      <c r="AL8395" s="41"/>
      <c r="AM8395" s="41"/>
      <c r="AN8395" s="41"/>
      <c r="AO8395" s="41"/>
      <c r="AP8395" s="41"/>
      <c r="AQ8395" s="41"/>
      <c r="AR8395" s="41"/>
      <c r="AS8395" s="41"/>
      <c r="AT8395" s="41"/>
      <c r="AU8395" s="41"/>
      <c r="AV8395" s="41"/>
      <c r="AW8395" s="41"/>
      <c r="AX8395" s="41"/>
      <c r="AY8395" s="41"/>
      <c r="AZ8395" s="41"/>
      <c r="BA8395" s="41"/>
      <c r="BB8395" s="41"/>
      <c r="BC8395" s="41"/>
      <c r="BD8395" s="41"/>
      <c r="BE8395" s="41"/>
      <c r="BF8395" s="41"/>
      <c r="BG8395" s="41"/>
      <c r="BH8395" s="41"/>
      <c r="BI8395" s="41"/>
      <c r="BJ8395" s="41"/>
      <c r="BK8395" s="41"/>
      <c r="BL8395" s="41"/>
      <c r="BM8395" s="41"/>
      <c r="BN8395" s="41"/>
      <c r="BO8395" s="41"/>
      <c r="BP8395" s="108"/>
      <c r="CG8395" s="102"/>
      <c r="CI8395" s="45"/>
    </row>
    <row r="8396" spans="37:87" ht="13" customHeight="1">
      <c r="AK8396" s="114"/>
      <c r="AL8396" s="41"/>
      <c r="AM8396" s="41"/>
      <c r="AN8396" s="41"/>
      <c r="AO8396" s="41"/>
      <c r="AP8396" s="41"/>
      <c r="AQ8396" s="41"/>
      <c r="AR8396" s="41"/>
      <c r="AS8396" s="41"/>
      <c r="AT8396" s="41"/>
      <c r="AU8396" s="41"/>
      <c r="AV8396" s="41"/>
      <c r="AW8396" s="41"/>
      <c r="AX8396" s="41"/>
      <c r="AY8396" s="41"/>
      <c r="AZ8396" s="41"/>
      <c r="BA8396" s="41"/>
      <c r="BB8396" s="41"/>
      <c r="BC8396" s="41"/>
      <c r="BD8396" s="41"/>
      <c r="BE8396" s="41"/>
      <c r="BF8396" s="41"/>
      <c r="BG8396" s="41"/>
      <c r="BH8396" s="41"/>
      <c r="BI8396" s="41"/>
      <c r="BJ8396" s="41"/>
      <c r="BK8396" s="41"/>
      <c r="BL8396" s="41"/>
      <c r="BM8396" s="41"/>
      <c r="BN8396" s="41"/>
      <c r="BO8396" s="41"/>
      <c r="BP8396" s="108"/>
      <c r="CG8396" s="102"/>
      <c r="CI8396" s="45"/>
    </row>
    <row r="8397" spans="37:87" ht="13" customHeight="1">
      <c r="AK8397" s="114"/>
      <c r="AL8397" s="41"/>
      <c r="AM8397" s="41"/>
      <c r="AN8397" s="41"/>
      <c r="AO8397" s="41"/>
      <c r="AP8397" s="41"/>
      <c r="AQ8397" s="41"/>
      <c r="AR8397" s="41"/>
      <c r="AS8397" s="41"/>
      <c r="AT8397" s="41"/>
      <c r="AU8397" s="41"/>
      <c r="AV8397" s="41"/>
      <c r="AW8397" s="41"/>
      <c r="AX8397" s="41"/>
      <c r="AY8397" s="41"/>
      <c r="AZ8397" s="41"/>
      <c r="BA8397" s="41"/>
      <c r="BB8397" s="41"/>
      <c r="BC8397" s="41"/>
      <c r="BD8397" s="41"/>
      <c r="BE8397" s="41"/>
      <c r="BF8397" s="41"/>
      <c r="BG8397" s="41"/>
      <c r="BH8397" s="41"/>
      <c r="BI8397" s="41"/>
      <c r="BJ8397" s="41"/>
      <c r="BK8397" s="41"/>
      <c r="BL8397" s="41"/>
      <c r="BM8397" s="41"/>
      <c r="BN8397" s="41"/>
      <c r="BO8397" s="41"/>
      <c r="BP8397" s="108"/>
      <c r="CG8397" s="102"/>
      <c r="CI8397" s="45"/>
    </row>
    <row r="8398" spans="37:87" ht="13" customHeight="1">
      <c r="AK8398" s="114"/>
      <c r="AL8398" s="41"/>
      <c r="AM8398" s="41"/>
      <c r="AN8398" s="41"/>
      <c r="AO8398" s="41"/>
      <c r="AP8398" s="41"/>
      <c r="AQ8398" s="41"/>
      <c r="AR8398" s="41"/>
      <c r="AS8398" s="41"/>
      <c r="AT8398" s="41"/>
      <c r="AU8398" s="41"/>
      <c r="AV8398" s="41"/>
      <c r="AW8398" s="41"/>
      <c r="AX8398" s="41"/>
      <c r="AY8398" s="41"/>
      <c r="AZ8398" s="41"/>
      <c r="BA8398" s="41"/>
      <c r="BB8398" s="41"/>
      <c r="BC8398" s="41"/>
      <c r="BD8398" s="41"/>
      <c r="BE8398" s="41"/>
      <c r="BF8398" s="41"/>
      <c r="BG8398" s="41"/>
      <c r="BH8398" s="41"/>
      <c r="BI8398" s="41"/>
      <c r="BJ8398" s="41"/>
      <c r="BK8398" s="41"/>
      <c r="BL8398" s="41"/>
      <c r="BM8398" s="41"/>
      <c r="BN8398" s="41"/>
      <c r="BO8398" s="41"/>
      <c r="BP8398" s="108"/>
      <c r="CG8398" s="102"/>
      <c r="CI8398" s="45"/>
    </row>
    <row r="8399" spans="37:87" ht="13" customHeight="1">
      <c r="AK8399" s="114"/>
      <c r="AL8399" s="41"/>
      <c r="AM8399" s="41"/>
      <c r="AN8399" s="41"/>
      <c r="AO8399" s="41"/>
      <c r="AP8399" s="41"/>
      <c r="AQ8399" s="41"/>
      <c r="AR8399" s="41"/>
      <c r="AS8399" s="41"/>
      <c r="AT8399" s="41"/>
      <c r="AU8399" s="41"/>
      <c r="AV8399" s="41"/>
      <c r="AW8399" s="41"/>
      <c r="AX8399" s="41"/>
      <c r="AY8399" s="41"/>
      <c r="AZ8399" s="41"/>
      <c r="BA8399" s="41"/>
      <c r="BB8399" s="41"/>
      <c r="BC8399" s="41"/>
      <c r="BD8399" s="41"/>
      <c r="BE8399" s="41"/>
      <c r="BF8399" s="41"/>
      <c r="BG8399" s="41"/>
      <c r="BH8399" s="41"/>
      <c r="BI8399" s="41"/>
      <c r="BJ8399" s="41"/>
      <c r="BK8399" s="41"/>
      <c r="BL8399" s="41"/>
      <c r="BM8399" s="41"/>
      <c r="BN8399" s="41"/>
      <c r="BO8399" s="41"/>
      <c r="BP8399" s="108"/>
      <c r="CG8399" s="102"/>
      <c r="CI8399" s="45"/>
    </row>
    <row r="8400" spans="37:87" ht="13" customHeight="1">
      <c r="AK8400" s="114"/>
      <c r="AL8400" s="41"/>
      <c r="AM8400" s="41"/>
      <c r="AN8400" s="41"/>
      <c r="AO8400" s="41"/>
      <c r="AP8400" s="41"/>
      <c r="AQ8400" s="41"/>
      <c r="AR8400" s="41"/>
      <c r="AS8400" s="41"/>
      <c r="AT8400" s="41"/>
      <c r="AU8400" s="41"/>
      <c r="AV8400" s="41"/>
      <c r="AW8400" s="41"/>
      <c r="AX8400" s="41"/>
      <c r="AY8400" s="41"/>
      <c r="AZ8400" s="41"/>
      <c r="BA8400" s="41"/>
      <c r="BB8400" s="41"/>
      <c r="BC8400" s="41"/>
      <c r="BD8400" s="41"/>
      <c r="BE8400" s="41"/>
      <c r="BF8400" s="41"/>
      <c r="BG8400" s="41"/>
      <c r="BH8400" s="41"/>
      <c r="BI8400" s="41"/>
      <c r="BJ8400" s="41"/>
      <c r="BK8400" s="41"/>
      <c r="BL8400" s="41"/>
      <c r="BM8400" s="41"/>
      <c r="BN8400" s="41"/>
      <c r="BO8400" s="41"/>
      <c r="BP8400" s="108"/>
      <c r="CG8400" s="102"/>
      <c r="CI8400" s="45"/>
    </row>
    <row r="8401" spans="37:87" ht="13" customHeight="1">
      <c r="AK8401" s="114"/>
      <c r="AL8401" s="41"/>
      <c r="AM8401" s="41"/>
      <c r="AN8401" s="41"/>
      <c r="AO8401" s="41"/>
      <c r="AP8401" s="41"/>
      <c r="AQ8401" s="41"/>
      <c r="AR8401" s="41"/>
      <c r="AS8401" s="41"/>
      <c r="AT8401" s="41"/>
      <c r="AU8401" s="41"/>
      <c r="AV8401" s="41"/>
      <c r="AW8401" s="41"/>
      <c r="AX8401" s="41"/>
      <c r="AY8401" s="41"/>
      <c r="AZ8401" s="41"/>
      <c r="BA8401" s="41"/>
      <c r="BB8401" s="41"/>
      <c r="BC8401" s="41"/>
      <c r="BD8401" s="41"/>
      <c r="BE8401" s="41"/>
      <c r="BF8401" s="41"/>
      <c r="BG8401" s="41"/>
      <c r="BH8401" s="41"/>
      <c r="BI8401" s="41"/>
      <c r="BJ8401" s="41"/>
      <c r="BK8401" s="41"/>
      <c r="BL8401" s="41"/>
      <c r="BM8401" s="41"/>
      <c r="BN8401" s="41"/>
      <c r="BO8401" s="41"/>
      <c r="BP8401" s="108"/>
      <c r="CG8401" s="102"/>
      <c r="CI8401" s="45"/>
    </row>
    <row r="8402" spans="37:87" ht="13" customHeight="1">
      <c r="AK8402" s="114"/>
      <c r="AL8402" s="41"/>
      <c r="AM8402" s="41"/>
      <c r="AN8402" s="41"/>
      <c r="AO8402" s="41"/>
      <c r="AP8402" s="41"/>
      <c r="AQ8402" s="41"/>
      <c r="AR8402" s="41"/>
      <c r="AS8402" s="41"/>
      <c r="AT8402" s="41"/>
      <c r="AU8402" s="41"/>
      <c r="AV8402" s="41"/>
      <c r="AW8402" s="41"/>
      <c r="AX8402" s="41"/>
      <c r="AY8402" s="41"/>
      <c r="AZ8402" s="41"/>
      <c r="BA8402" s="41"/>
      <c r="BB8402" s="41"/>
      <c r="BC8402" s="41"/>
      <c r="BD8402" s="41"/>
      <c r="BE8402" s="41"/>
      <c r="BF8402" s="41"/>
      <c r="BG8402" s="41"/>
      <c r="BH8402" s="41"/>
      <c r="BI8402" s="41"/>
      <c r="BJ8402" s="41"/>
      <c r="BK8402" s="41"/>
      <c r="BL8402" s="41"/>
      <c r="BM8402" s="41"/>
      <c r="BN8402" s="41"/>
      <c r="BO8402" s="41"/>
      <c r="BP8402" s="108"/>
      <c r="CG8402" s="102"/>
      <c r="CI8402" s="45"/>
    </row>
    <row r="8403" spans="37:87" ht="13" customHeight="1">
      <c r="AK8403" s="114"/>
      <c r="AL8403" s="41"/>
      <c r="AM8403" s="41"/>
      <c r="AN8403" s="41"/>
      <c r="AO8403" s="41"/>
      <c r="AP8403" s="41"/>
      <c r="AQ8403" s="41"/>
      <c r="AR8403" s="41"/>
      <c r="AS8403" s="41"/>
      <c r="AT8403" s="41"/>
      <c r="AU8403" s="41"/>
      <c r="AV8403" s="41"/>
      <c r="AW8403" s="41"/>
      <c r="AX8403" s="41"/>
      <c r="AY8403" s="41"/>
      <c r="AZ8403" s="41"/>
      <c r="BA8403" s="41"/>
      <c r="BB8403" s="41"/>
      <c r="BC8403" s="41"/>
      <c r="BD8403" s="41"/>
      <c r="BE8403" s="41"/>
      <c r="BF8403" s="41"/>
      <c r="BG8403" s="41"/>
      <c r="BH8403" s="41"/>
      <c r="BI8403" s="41"/>
      <c r="BJ8403" s="41"/>
      <c r="BK8403" s="41"/>
      <c r="BL8403" s="41"/>
      <c r="BM8403" s="41"/>
      <c r="BN8403" s="41"/>
      <c r="BO8403" s="41"/>
      <c r="BP8403" s="108"/>
      <c r="CG8403" s="102"/>
      <c r="CI8403" s="45"/>
    </row>
    <row r="8404" spans="37:87" ht="13" customHeight="1">
      <c r="AK8404" s="114"/>
      <c r="AL8404" s="41"/>
      <c r="AM8404" s="41"/>
      <c r="AN8404" s="41"/>
      <c r="AO8404" s="41"/>
      <c r="AP8404" s="41"/>
      <c r="AQ8404" s="41"/>
      <c r="AR8404" s="41"/>
      <c r="AS8404" s="41"/>
      <c r="AT8404" s="41"/>
      <c r="AU8404" s="41"/>
      <c r="AV8404" s="41"/>
      <c r="AW8404" s="41"/>
      <c r="AX8404" s="41"/>
      <c r="AY8404" s="41"/>
      <c r="AZ8404" s="41"/>
      <c r="BA8404" s="41"/>
      <c r="BB8404" s="41"/>
      <c r="BC8404" s="41"/>
      <c r="BD8404" s="41"/>
      <c r="BE8404" s="41"/>
      <c r="BF8404" s="41"/>
      <c r="BG8404" s="41"/>
      <c r="BH8404" s="41"/>
      <c r="BI8404" s="41"/>
      <c r="BJ8404" s="41"/>
      <c r="BK8404" s="41"/>
      <c r="BL8404" s="41"/>
      <c r="BM8404" s="41"/>
      <c r="BN8404" s="41"/>
      <c r="BO8404" s="41"/>
      <c r="BP8404" s="108"/>
      <c r="CG8404" s="102"/>
      <c r="CI8404" s="45"/>
    </row>
    <row r="8405" spans="37:87" ht="13" customHeight="1">
      <c r="AK8405" s="114"/>
      <c r="AL8405" s="41"/>
      <c r="AM8405" s="41"/>
      <c r="AN8405" s="41"/>
      <c r="AO8405" s="41"/>
      <c r="AP8405" s="41"/>
      <c r="AQ8405" s="41"/>
      <c r="AR8405" s="41"/>
      <c r="AS8405" s="41"/>
      <c r="AT8405" s="41"/>
      <c r="AU8405" s="41"/>
      <c r="AV8405" s="41"/>
      <c r="AW8405" s="41"/>
      <c r="AX8405" s="41"/>
      <c r="AY8405" s="41"/>
      <c r="AZ8405" s="41"/>
      <c r="BA8405" s="41"/>
      <c r="BB8405" s="41"/>
      <c r="BC8405" s="41"/>
      <c r="BD8405" s="41"/>
      <c r="BE8405" s="41"/>
      <c r="BF8405" s="41"/>
      <c r="BG8405" s="41"/>
      <c r="BH8405" s="41"/>
      <c r="BI8405" s="41"/>
      <c r="BJ8405" s="41"/>
      <c r="BK8405" s="41"/>
      <c r="BL8405" s="41"/>
      <c r="BM8405" s="41"/>
      <c r="BN8405" s="41"/>
      <c r="BO8405" s="41"/>
      <c r="BP8405" s="108"/>
      <c r="CG8405" s="102"/>
      <c r="CI8405" s="45"/>
    </row>
    <row r="8406" spans="37:87" ht="13" customHeight="1">
      <c r="AK8406" s="114"/>
      <c r="AL8406" s="41"/>
      <c r="AM8406" s="41"/>
      <c r="AN8406" s="41"/>
      <c r="AO8406" s="41"/>
      <c r="AP8406" s="41"/>
      <c r="AQ8406" s="41"/>
      <c r="AR8406" s="41"/>
      <c r="AS8406" s="41"/>
      <c r="AT8406" s="41"/>
      <c r="AU8406" s="41"/>
      <c r="AV8406" s="41"/>
      <c r="AW8406" s="41"/>
      <c r="AX8406" s="41"/>
      <c r="AY8406" s="41"/>
      <c r="AZ8406" s="41"/>
      <c r="BA8406" s="41"/>
      <c r="BB8406" s="41"/>
      <c r="BC8406" s="41"/>
      <c r="BD8406" s="41"/>
      <c r="BE8406" s="41"/>
      <c r="BF8406" s="41"/>
      <c r="BG8406" s="41"/>
      <c r="BH8406" s="41"/>
      <c r="BI8406" s="41"/>
      <c r="BJ8406" s="41"/>
      <c r="BK8406" s="41"/>
      <c r="BL8406" s="41"/>
      <c r="BM8406" s="41"/>
      <c r="BN8406" s="41"/>
      <c r="BO8406" s="41"/>
      <c r="BP8406" s="108"/>
      <c r="CG8406" s="102"/>
      <c r="CI8406" s="45"/>
    </row>
    <row r="8407" spans="37:87" ht="13" customHeight="1">
      <c r="AK8407" s="114"/>
      <c r="AL8407" s="41"/>
      <c r="AM8407" s="41"/>
      <c r="AN8407" s="41"/>
      <c r="AO8407" s="41"/>
      <c r="AP8407" s="41"/>
      <c r="AQ8407" s="41"/>
      <c r="AR8407" s="41"/>
      <c r="AS8407" s="41"/>
      <c r="AT8407" s="41"/>
      <c r="AU8407" s="41"/>
      <c r="AV8407" s="41"/>
      <c r="AW8407" s="41"/>
      <c r="AX8407" s="41"/>
      <c r="AY8407" s="41"/>
      <c r="AZ8407" s="41"/>
      <c r="BA8407" s="41"/>
      <c r="BB8407" s="41"/>
      <c r="BC8407" s="41"/>
      <c r="BD8407" s="41"/>
      <c r="BE8407" s="41"/>
      <c r="BF8407" s="41"/>
      <c r="BG8407" s="41"/>
      <c r="BH8407" s="41"/>
      <c r="BI8407" s="41"/>
      <c r="BJ8407" s="41"/>
      <c r="BK8407" s="41"/>
      <c r="BL8407" s="41"/>
      <c r="BM8407" s="41"/>
      <c r="BN8407" s="41"/>
      <c r="BO8407" s="41"/>
      <c r="BP8407" s="108"/>
      <c r="CG8407" s="102"/>
      <c r="CI8407" s="45"/>
    </row>
    <row r="8408" spans="37:87" ht="13" customHeight="1">
      <c r="AK8408" s="114"/>
      <c r="AL8408" s="41"/>
      <c r="AM8408" s="41"/>
      <c r="AN8408" s="41"/>
      <c r="AO8408" s="41"/>
      <c r="AP8408" s="41"/>
      <c r="AQ8408" s="41"/>
      <c r="AR8408" s="41"/>
      <c r="AS8408" s="41"/>
      <c r="AT8408" s="41"/>
      <c r="AU8408" s="41"/>
      <c r="AV8408" s="41"/>
      <c r="AW8408" s="41"/>
      <c r="AX8408" s="41"/>
      <c r="AY8408" s="41"/>
      <c r="AZ8408" s="41"/>
      <c r="BA8408" s="41"/>
      <c r="BB8408" s="41"/>
      <c r="BC8408" s="41"/>
      <c r="BD8408" s="41"/>
      <c r="BE8408" s="41"/>
      <c r="BF8408" s="41"/>
      <c r="BG8408" s="41"/>
      <c r="BH8408" s="41"/>
      <c r="BI8408" s="41"/>
      <c r="BJ8408" s="41"/>
      <c r="BK8408" s="41"/>
      <c r="BL8408" s="41"/>
      <c r="BM8408" s="41"/>
      <c r="BN8408" s="41"/>
      <c r="BO8408" s="41"/>
      <c r="BP8408" s="108"/>
      <c r="CG8408" s="102"/>
      <c r="CI8408" s="45"/>
    </row>
    <row r="8409" spans="37:87" ht="13" customHeight="1">
      <c r="AK8409" s="114"/>
      <c r="AL8409" s="41"/>
      <c r="AM8409" s="41"/>
      <c r="AN8409" s="41"/>
      <c r="AO8409" s="41"/>
      <c r="AP8409" s="41"/>
      <c r="AQ8409" s="41"/>
      <c r="AR8409" s="41"/>
      <c r="AS8409" s="41"/>
      <c r="AT8409" s="41"/>
      <c r="AU8409" s="41"/>
      <c r="AV8409" s="41"/>
      <c r="AW8409" s="41"/>
      <c r="AX8409" s="41"/>
      <c r="AY8409" s="41"/>
      <c r="AZ8409" s="41"/>
      <c r="BA8409" s="41"/>
      <c r="BB8409" s="41"/>
      <c r="BC8409" s="41"/>
      <c r="BD8409" s="41"/>
      <c r="BE8409" s="41"/>
      <c r="BF8409" s="41"/>
      <c r="BG8409" s="41"/>
      <c r="BH8409" s="41"/>
      <c r="BI8409" s="41"/>
      <c r="BJ8409" s="41"/>
      <c r="BK8409" s="41"/>
      <c r="BL8409" s="41"/>
      <c r="BM8409" s="41"/>
      <c r="BN8409" s="41"/>
      <c r="BO8409" s="41"/>
      <c r="BP8409" s="108"/>
      <c r="CG8409" s="102"/>
      <c r="CI8409" s="45"/>
    </row>
    <row r="8410" spans="37:87" ht="13" customHeight="1">
      <c r="AK8410" s="114"/>
      <c r="AL8410" s="41"/>
      <c r="AM8410" s="41"/>
      <c r="AN8410" s="41"/>
      <c r="AO8410" s="41"/>
      <c r="AP8410" s="41"/>
      <c r="AQ8410" s="41"/>
      <c r="AR8410" s="41"/>
      <c r="AS8410" s="41"/>
      <c r="AT8410" s="41"/>
      <c r="AU8410" s="41"/>
      <c r="AV8410" s="41"/>
      <c r="AW8410" s="41"/>
      <c r="AX8410" s="41"/>
      <c r="AY8410" s="41"/>
      <c r="AZ8410" s="41"/>
      <c r="BA8410" s="41"/>
      <c r="BB8410" s="41"/>
      <c r="BC8410" s="41"/>
      <c r="BD8410" s="41"/>
      <c r="BE8410" s="41"/>
      <c r="BF8410" s="41"/>
      <c r="BG8410" s="41"/>
      <c r="BH8410" s="41"/>
      <c r="BI8410" s="41"/>
      <c r="BJ8410" s="41"/>
      <c r="BK8410" s="41"/>
      <c r="BL8410" s="41"/>
      <c r="BM8410" s="41"/>
      <c r="BN8410" s="41"/>
      <c r="BO8410" s="41"/>
      <c r="BP8410" s="108"/>
      <c r="CG8410" s="102"/>
      <c r="CI8410" s="45"/>
    </row>
    <row r="8411" spans="37:87" ht="13" customHeight="1">
      <c r="AK8411" s="114"/>
      <c r="AL8411" s="41"/>
      <c r="AM8411" s="41"/>
      <c r="AN8411" s="41"/>
      <c r="AO8411" s="41"/>
      <c r="AP8411" s="41"/>
      <c r="AQ8411" s="41"/>
      <c r="AR8411" s="41"/>
      <c r="AS8411" s="41"/>
      <c r="AT8411" s="41"/>
      <c r="AU8411" s="41"/>
      <c r="AV8411" s="41"/>
      <c r="AW8411" s="41"/>
      <c r="AX8411" s="41"/>
      <c r="AY8411" s="41"/>
      <c r="AZ8411" s="41"/>
      <c r="BA8411" s="41"/>
      <c r="BB8411" s="41"/>
      <c r="BC8411" s="41"/>
      <c r="BD8411" s="41"/>
      <c r="BE8411" s="41"/>
      <c r="BF8411" s="41"/>
      <c r="BG8411" s="41"/>
      <c r="BH8411" s="41"/>
      <c r="BI8411" s="41"/>
      <c r="BJ8411" s="41"/>
      <c r="BK8411" s="41"/>
      <c r="BL8411" s="41"/>
      <c r="BM8411" s="41"/>
      <c r="BN8411" s="41"/>
      <c r="BO8411" s="41"/>
      <c r="BP8411" s="108"/>
      <c r="CG8411" s="102"/>
      <c r="CI8411" s="45"/>
    </row>
    <row r="8412" spans="37:87" ht="13" customHeight="1">
      <c r="AK8412" s="114"/>
      <c r="AL8412" s="41"/>
      <c r="AM8412" s="41"/>
      <c r="AN8412" s="41"/>
      <c r="AO8412" s="41"/>
      <c r="AP8412" s="41"/>
      <c r="AQ8412" s="41"/>
      <c r="AR8412" s="41"/>
      <c r="AS8412" s="41"/>
      <c r="AT8412" s="41"/>
      <c r="AU8412" s="41"/>
      <c r="AV8412" s="41"/>
      <c r="AW8412" s="41"/>
      <c r="AX8412" s="41"/>
      <c r="AY8412" s="41"/>
      <c r="AZ8412" s="41"/>
      <c r="BA8412" s="41"/>
      <c r="BB8412" s="41"/>
      <c r="BC8412" s="41"/>
      <c r="BD8412" s="41"/>
      <c r="BE8412" s="41"/>
      <c r="BF8412" s="41"/>
      <c r="BG8412" s="41"/>
      <c r="BH8412" s="41"/>
      <c r="BI8412" s="41"/>
      <c r="BJ8412" s="41"/>
      <c r="BK8412" s="41"/>
      <c r="BL8412" s="41"/>
      <c r="BM8412" s="41"/>
      <c r="BN8412" s="41"/>
      <c r="BO8412" s="41"/>
      <c r="BP8412" s="108"/>
      <c r="CG8412" s="102"/>
      <c r="CI8412" s="45"/>
    </row>
    <row r="8413" spans="37:87" ht="13" customHeight="1">
      <c r="AK8413" s="114"/>
      <c r="AL8413" s="41"/>
      <c r="AM8413" s="41"/>
      <c r="AN8413" s="41"/>
      <c r="AO8413" s="41"/>
      <c r="AP8413" s="41"/>
      <c r="AQ8413" s="41"/>
      <c r="AR8413" s="41"/>
      <c r="AS8413" s="41"/>
      <c r="AT8413" s="41"/>
      <c r="AU8413" s="41"/>
      <c r="AV8413" s="41"/>
      <c r="AW8413" s="41"/>
      <c r="AX8413" s="41"/>
      <c r="AY8413" s="41"/>
      <c r="AZ8413" s="41"/>
      <c r="BA8413" s="41"/>
      <c r="BB8413" s="41"/>
      <c r="BC8413" s="41"/>
      <c r="BD8413" s="41"/>
      <c r="BE8413" s="41"/>
      <c r="BF8413" s="41"/>
      <c r="BG8413" s="41"/>
      <c r="BH8413" s="41"/>
      <c r="BI8413" s="41"/>
      <c r="BJ8413" s="41"/>
      <c r="BK8413" s="41"/>
      <c r="BL8413" s="41"/>
      <c r="BM8413" s="41"/>
      <c r="BN8413" s="41"/>
      <c r="BO8413" s="41"/>
      <c r="BP8413" s="108"/>
      <c r="CG8413" s="102"/>
      <c r="CI8413" s="45"/>
    </row>
    <row r="8414" spans="37:87" ht="13" customHeight="1">
      <c r="AK8414" s="114"/>
      <c r="AL8414" s="41"/>
      <c r="AM8414" s="41"/>
      <c r="AN8414" s="41"/>
      <c r="AO8414" s="41"/>
      <c r="AP8414" s="41"/>
      <c r="AQ8414" s="41"/>
      <c r="AR8414" s="41"/>
      <c r="AS8414" s="41"/>
      <c r="AT8414" s="41"/>
      <c r="AU8414" s="41"/>
      <c r="AV8414" s="41"/>
      <c r="AW8414" s="41"/>
      <c r="AX8414" s="41"/>
      <c r="AY8414" s="41"/>
      <c r="AZ8414" s="41"/>
      <c r="BA8414" s="41"/>
      <c r="BB8414" s="41"/>
      <c r="BC8414" s="41"/>
      <c r="BD8414" s="41"/>
      <c r="BE8414" s="41"/>
      <c r="BF8414" s="41"/>
      <c r="BG8414" s="41"/>
      <c r="BH8414" s="41"/>
      <c r="BI8414" s="41"/>
      <c r="BJ8414" s="41"/>
      <c r="BK8414" s="41"/>
      <c r="BL8414" s="41"/>
      <c r="BM8414" s="41"/>
      <c r="BN8414" s="41"/>
      <c r="BO8414" s="41"/>
      <c r="BP8414" s="108"/>
      <c r="CG8414" s="102"/>
      <c r="CI8414" s="45"/>
    </row>
    <row r="8415" spans="37:87" ht="13" customHeight="1">
      <c r="AK8415" s="114"/>
      <c r="AL8415" s="41"/>
      <c r="AM8415" s="41"/>
      <c r="AN8415" s="41"/>
      <c r="AO8415" s="41"/>
      <c r="AP8415" s="41"/>
      <c r="AQ8415" s="41"/>
      <c r="AR8415" s="41"/>
      <c r="AS8415" s="41"/>
      <c r="AT8415" s="41"/>
      <c r="AU8415" s="41"/>
      <c r="AV8415" s="41"/>
      <c r="AW8415" s="41"/>
      <c r="AX8415" s="41"/>
      <c r="AY8415" s="41"/>
      <c r="AZ8415" s="41"/>
      <c r="BA8415" s="41"/>
      <c r="BB8415" s="41"/>
      <c r="BC8415" s="41"/>
      <c r="BD8415" s="41"/>
      <c r="BE8415" s="41"/>
      <c r="BF8415" s="41"/>
      <c r="BG8415" s="41"/>
      <c r="BH8415" s="41"/>
      <c r="BI8415" s="41"/>
      <c r="BJ8415" s="41"/>
      <c r="BK8415" s="41"/>
      <c r="BL8415" s="41"/>
      <c r="BM8415" s="41"/>
      <c r="BN8415" s="41"/>
      <c r="BO8415" s="41"/>
      <c r="BP8415" s="108"/>
      <c r="CG8415" s="102"/>
      <c r="CI8415" s="45"/>
    </row>
    <row r="8416" spans="37:87" ht="13" customHeight="1">
      <c r="AK8416" s="114"/>
      <c r="AL8416" s="41"/>
      <c r="AM8416" s="41"/>
      <c r="AN8416" s="41"/>
      <c r="AO8416" s="41"/>
      <c r="AP8416" s="41"/>
      <c r="AQ8416" s="41"/>
      <c r="AR8416" s="41"/>
      <c r="AS8416" s="41"/>
      <c r="AT8416" s="41"/>
      <c r="AU8416" s="41"/>
      <c r="AV8416" s="41"/>
      <c r="AW8416" s="41"/>
      <c r="AX8416" s="41"/>
      <c r="AY8416" s="41"/>
      <c r="AZ8416" s="41"/>
      <c r="BA8416" s="41"/>
      <c r="BB8416" s="41"/>
      <c r="BC8416" s="41"/>
      <c r="BD8416" s="41"/>
      <c r="BE8416" s="41"/>
      <c r="BF8416" s="41"/>
      <c r="BG8416" s="41"/>
      <c r="BH8416" s="41"/>
      <c r="BI8416" s="41"/>
      <c r="BJ8416" s="41"/>
      <c r="BK8416" s="41"/>
      <c r="BL8416" s="41"/>
      <c r="BM8416" s="41"/>
      <c r="BN8416" s="41"/>
      <c r="BO8416" s="41"/>
      <c r="BP8416" s="108"/>
      <c r="CG8416" s="102"/>
      <c r="CI8416" s="45"/>
    </row>
    <row r="8417" spans="37:87" ht="13" customHeight="1">
      <c r="AK8417" s="114"/>
      <c r="AL8417" s="41"/>
      <c r="AM8417" s="41"/>
      <c r="AN8417" s="41"/>
      <c r="AO8417" s="41"/>
      <c r="AP8417" s="41"/>
      <c r="AQ8417" s="41"/>
      <c r="AR8417" s="41"/>
      <c r="AS8417" s="41"/>
      <c r="AT8417" s="41"/>
      <c r="AU8417" s="41"/>
      <c r="AV8417" s="41"/>
      <c r="AW8417" s="41"/>
      <c r="AX8417" s="41"/>
      <c r="AY8417" s="41"/>
      <c r="AZ8417" s="41"/>
      <c r="BA8417" s="41"/>
      <c r="BB8417" s="41"/>
      <c r="BC8417" s="41"/>
      <c r="BD8417" s="41"/>
      <c r="BE8417" s="41"/>
      <c r="BF8417" s="41"/>
      <c r="BG8417" s="41"/>
      <c r="BH8417" s="41"/>
      <c r="BI8417" s="41"/>
      <c r="BJ8417" s="41"/>
      <c r="BK8417" s="41"/>
      <c r="BL8417" s="41"/>
      <c r="BM8417" s="41"/>
      <c r="BN8417" s="41"/>
      <c r="BO8417" s="41"/>
      <c r="BP8417" s="108"/>
      <c r="CG8417" s="102"/>
      <c r="CI8417" s="45"/>
    </row>
    <row r="8418" spans="37:87" ht="13" customHeight="1">
      <c r="AK8418" s="114"/>
      <c r="AL8418" s="41"/>
      <c r="AM8418" s="41"/>
      <c r="AN8418" s="41"/>
      <c r="AO8418" s="41"/>
      <c r="AP8418" s="41"/>
      <c r="AQ8418" s="41"/>
      <c r="AR8418" s="41"/>
      <c r="AS8418" s="41"/>
      <c r="AT8418" s="41"/>
      <c r="AU8418" s="41"/>
      <c r="AV8418" s="41"/>
      <c r="AW8418" s="41"/>
      <c r="AX8418" s="41"/>
      <c r="AY8418" s="41"/>
      <c r="AZ8418" s="41"/>
      <c r="BA8418" s="41"/>
      <c r="BB8418" s="41"/>
      <c r="BC8418" s="41"/>
      <c r="BD8418" s="41"/>
      <c r="BE8418" s="41"/>
      <c r="BF8418" s="41"/>
      <c r="BG8418" s="41"/>
      <c r="BH8418" s="41"/>
      <c r="BI8418" s="41"/>
      <c r="BJ8418" s="41"/>
      <c r="BK8418" s="41"/>
      <c r="BL8418" s="41"/>
      <c r="BM8418" s="41"/>
      <c r="BN8418" s="41"/>
      <c r="BO8418" s="41"/>
      <c r="BP8418" s="108"/>
      <c r="CG8418" s="102"/>
      <c r="CI8418" s="45"/>
    </row>
    <row r="8419" spans="37:87" ht="13" customHeight="1">
      <c r="AK8419" s="114"/>
      <c r="AL8419" s="41"/>
      <c r="AM8419" s="41"/>
      <c r="AN8419" s="41"/>
      <c r="AO8419" s="41"/>
      <c r="AP8419" s="41"/>
      <c r="AQ8419" s="41"/>
      <c r="AR8419" s="41"/>
      <c r="AS8419" s="41"/>
      <c r="AT8419" s="41"/>
      <c r="AU8419" s="41"/>
      <c r="AV8419" s="41"/>
      <c r="AW8419" s="41"/>
      <c r="AX8419" s="41"/>
      <c r="AY8419" s="41"/>
      <c r="AZ8419" s="41"/>
      <c r="BA8419" s="41"/>
      <c r="BB8419" s="41"/>
      <c r="BC8419" s="41"/>
      <c r="BD8419" s="41"/>
      <c r="BE8419" s="41"/>
      <c r="BF8419" s="41"/>
      <c r="BG8419" s="41"/>
      <c r="BH8419" s="41"/>
      <c r="BI8419" s="41"/>
      <c r="BJ8419" s="41"/>
      <c r="BK8419" s="41"/>
      <c r="BL8419" s="41"/>
      <c r="BM8419" s="41"/>
      <c r="BN8419" s="41"/>
      <c r="BO8419" s="41"/>
      <c r="BP8419" s="108"/>
      <c r="CG8419" s="102"/>
      <c r="CI8419" s="45"/>
    </row>
    <row r="8420" spans="37:87" ht="13" customHeight="1">
      <c r="AK8420" s="114"/>
      <c r="AL8420" s="41"/>
      <c r="AM8420" s="41"/>
      <c r="AN8420" s="41"/>
      <c r="AO8420" s="41"/>
      <c r="AP8420" s="41"/>
      <c r="AQ8420" s="41"/>
      <c r="AR8420" s="41"/>
      <c r="AS8420" s="41"/>
      <c r="AT8420" s="41"/>
      <c r="AU8420" s="41"/>
      <c r="AV8420" s="41"/>
      <c r="AW8420" s="41"/>
      <c r="AX8420" s="41"/>
      <c r="AY8420" s="41"/>
      <c r="AZ8420" s="41"/>
      <c r="BA8420" s="41"/>
      <c r="BB8420" s="41"/>
      <c r="BC8420" s="41"/>
      <c r="BD8420" s="41"/>
      <c r="BE8420" s="41"/>
      <c r="BF8420" s="41"/>
      <c r="BG8420" s="41"/>
      <c r="BH8420" s="41"/>
      <c r="BI8420" s="41"/>
      <c r="BJ8420" s="41"/>
      <c r="BK8420" s="41"/>
      <c r="BL8420" s="41"/>
      <c r="BM8420" s="41"/>
      <c r="BN8420" s="41"/>
      <c r="BO8420" s="41"/>
      <c r="BP8420" s="108"/>
      <c r="CG8420" s="102"/>
      <c r="CI8420" s="45"/>
    </row>
    <row r="8421" spans="37:87" ht="13" customHeight="1">
      <c r="AK8421" s="114"/>
      <c r="AL8421" s="41"/>
      <c r="AM8421" s="41"/>
      <c r="AN8421" s="41"/>
      <c r="AO8421" s="41"/>
      <c r="AP8421" s="41"/>
      <c r="AQ8421" s="41"/>
      <c r="AR8421" s="41"/>
      <c r="AS8421" s="41"/>
      <c r="AT8421" s="41"/>
      <c r="AU8421" s="41"/>
      <c r="AV8421" s="41"/>
      <c r="AW8421" s="41"/>
      <c r="AX8421" s="41"/>
      <c r="AY8421" s="41"/>
      <c r="AZ8421" s="41"/>
      <c r="BA8421" s="41"/>
      <c r="BB8421" s="41"/>
      <c r="BC8421" s="41"/>
      <c r="BD8421" s="41"/>
      <c r="BE8421" s="41"/>
      <c r="BF8421" s="41"/>
      <c r="BG8421" s="41"/>
      <c r="BH8421" s="41"/>
      <c r="BI8421" s="41"/>
      <c r="BJ8421" s="41"/>
      <c r="BK8421" s="41"/>
      <c r="BL8421" s="41"/>
      <c r="BM8421" s="41"/>
      <c r="BN8421" s="41"/>
      <c r="BO8421" s="41"/>
      <c r="BP8421" s="108"/>
      <c r="CG8421" s="102"/>
      <c r="CI8421" s="45"/>
    </row>
    <row r="8422" spans="37:87" ht="13" customHeight="1">
      <c r="AK8422" s="114"/>
      <c r="AL8422" s="41"/>
      <c r="AM8422" s="41"/>
      <c r="AN8422" s="41"/>
      <c r="AO8422" s="41"/>
      <c r="AP8422" s="41"/>
      <c r="AQ8422" s="41"/>
      <c r="AR8422" s="41"/>
      <c r="AS8422" s="41"/>
      <c r="AT8422" s="41"/>
      <c r="AU8422" s="41"/>
      <c r="AV8422" s="41"/>
      <c r="AW8422" s="41"/>
      <c r="AX8422" s="41"/>
      <c r="AY8422" s="41"/>
      <c r="AZ8422" s="41"/>
      <c r="BA8422" s="41"/>
      <c r="BB8422" s="41"/>
      <c r="BC8422" s="41"/>
      <c r="BD8422" s="41"/>
      <c r="BE8422" s="41"/>
      <c r="BF8422" s="41"/>
      <c r="BG8422" s="41"/>
      <c r="BH8422" s="41"/>
      <c r="BI8422" s="41"/>
      <c r="BJ8422" s="41"/>
      <c r="BK8422" s="41"/>
      <c r="BL8422" s="41"/>
      <c r="BM8422" s="41"/>
      <c r="BN8422" s="41"/>
      <c r="BO8422" s="41"/>
      <c r="BP8422" s="108"/>
      <c r="CG8422" s="102"/>
      <c r="CI8422" s="45"/>
    </row>
    <row r="8423" spans="37:87" ht="13" customHeight="1">
      <c r="AK8423" s="114"/>
      <c r="AL8423" s="41"/>
      <c r="AM8423" s="41"/>
      <c r="AN8423" s="41"/>
      <c r="AO8423" s="41"/>
      <c r="AP8423" s="41"/>
      <c r="AQ8423" s="41"/>
      <c r="AR8423" s="41"/>
      <c r="AS8423" s="41"/>
      <c r="AT8423" s="41"/>
      <c r="AU8423" s="41"/>
      <c r="AV8423" s="41"/>
      <c r="AW8423" s="41"/>
      <c r="AX8423" s="41"/>
      <c r="AY8423" s="41"/>
      <c r="AZ8423" s="41"/>
      <c r="BA8423" s="41"/>
      <c r="BB8423" s="41"/>
      <c r="BC8423" s="41"/>
      <c r="BD8423" s="41"/>
      <c r="BE8423" s="41"/>
      <c r="BF8423" s="41"/>
      <c r="BG8423" s="41"/>
      <c r="BH8423" s="41"/>
      <c r="BI8423" s="41"/>
      <c r="BJ8423" s="41"/>
      <c r="BK8423" s="41"/>
      <c r="BL8423" s="41"/>
      <c r="BM8423" s="41"/>
      <c r="BN8423" s="41"/>
      <c r="BO8423" s="41"/>
      <c r="BP8423" s="108"/>
      <c r="CG8423" s="102"/>
      <c r="CI8423" s="45"/>
    </row>
    <row r="8424" spans="37:87" ht="13" customHeight="1">
      <c r="AK8424" s="114"/>
      <c r="AL8424" s="41"/>
      <c r="AM8424" s="41"/>
      <c r="AN8424" s="41"/>
      <c r="AO8424" s="41"/>
      <c r="AP8424" s="41"/>
      <c r="AQ8424" s="41"/>
      <c r="AR8424" s="41"/>
      <c r="AS8424" s="41"/>
      <c r="AT8424" s="41"/>
      <c r="AU8424" s="41"/>
      <c r="AV8424" s="41"/>
      <c r="AW8424" s="41"/>
      <c r="AX8424" s="41"/>
      <c r="AY8424" s="41"/>
      <c r="AZ8424" s="41"/>
      <c r="BA8424" s="41"/>
      <c r="BB8424" s="41"/>
      <c r="BC8424" s="41"/>
      <c r="BD8424" s="41"/>
      <c r="BE8424" s="41"/>
      <c r="BF8424" s="41"/>
      <c r="BG8424" s="41"/>
      <c r="BH8424" s="41"/>
      <c r="BI8424" s="41"/>
      <c r="BJ8424" s="41"/>
      <c r="BK8424" s="41"/>
      <c r="BL8424" s="41"/>
      <c r="BM8424" s="41"/>
      <c r="BN8424" s="41"/>
      <c r="BO8424" s="41"/>
      <c r="BP8424" s="108"/>
      <c r="CG8424" s="102"/>
      <c r="CI8424" s="45"/>
    </row>
    <row r="8425" spans="37:87" ht="13" customHeight="1">
      <c r="AK8425" s="114"/>
      <c r="AL8425" s="41"/>
      <c r="AM8425" s="41"/>
      <c r="AN8425" s="41"/>
      <c r="AO8425" s="41"/>
      <c r="AP8425" s="41"/>
      <c r="AQ8425" s="41"/>
      <c r="AR8425" s="41"/>
      <c r="AS8425" s="41"/>
      <c r="AT8425" s="41"/>
      <c r="AU8425" s="41"/>
      <c r="AV8425" s="41"/>
      <c r="AW8425" s="41"/>
      <c r="AX8425" s="41"/>
      <c r="AY8425" s="41"/>
      <c r="AZ8425" s="41"/>
      <c r="BA8425" s="41"/>
      <c r="BB8425" s="41"/>
      <c r="BC8425" s="41"/>
      <c r="BD8425" s="41"/>
      <c r="BE8425" s="41"/>
      <c r="BF8425" s="41"/>
      <c r="BG8425" s="41"/>
      <c r="BH8425" s="41"/>
      <c r="BI8425" s="41"/>
      <c r="BJ8425" s="41"/>
      <c r="BK8425" s="41"/>
      <c r="BL8425" s="41"/>
      <c r="BM8425" s="41"/>
      <c r="BN8425" s="41"/>
      <c r="BO8425" s="41"/>
      <c r="BP8425" s="108"/>
      <c r="CG8425" s="102"/>
      <c r="CI8425" s="45"/>
    </row>
    <row r="8426" spans="37:87" ht="13" customHeight="1">
      <c r="AK8426" s="114"/>
      <c r="AL8426" s="41"/>
      <c r="AM8426" s="41"/>
      <c r="AN8426" s="41"/>
      <c r="AO8426" s="41"/>
      <c r="AP8426" s="41"/>
      <c r="AQ8426" s="41"/>
      <c r="AR8426" s="41"/>
      <c r="AS8426" s="41"/>
      <c r="AT8426" s="41"/>
      <c r="AU8426" s="41"/>
      <c r="AV8426" s="41"/>
      <c r="AW8426" s="41"/>
      <c r="AX8426" s="41"/>
      <c r="AY8426" s="41"/>
      <c r="AZ8426" s="41"/>
      <c r="BA8426" s="41"/>
      <c r="BB8426" s="41"/>
      <c r="BC8426" s="41"/>
      <c r="BD8426" s="41"/>
      <c r="BE8426" s="41"/>
      <c r="BF8426" s="41"/>
      <c r="BG8426" s="41"/>
      <c r="BH8426" s="41"/>
      <c r="BI8426" s="41"/>
      <c r="BJ8426" s="41"/>
      <c r="BK8426" s="41"/>
      <c r="BL8426" s="41"/>
      <c r="BM8426" s="41"/>
      <c r="BN8426" s="41"/>
      <c r="BO8426" s="41"/>
      <c r="BP8426" s="108"/>
      <c r="CG8426" s="102"/>
      <c r="CI8426" s="45"/>
    </row>
    <row r="8427" spans="37:87" ht="13" customHeight="1">
      <c r="AK8427" s="114"/>
      <c r="AL8427" s="41"/>
      <c r="AM8427" s="41"/>
      <c r="AN8427" s="41"/>
      <c r="AO8427" s="41"/>
      <c r="AP8427" s="41"/>
      <c r="AQ8427" s="41"/>
      <c r="AR8427" s="41"/>
      <c r="AS8427" s="41"/>
      <c r="AT8427" s="41"/>
      <c r="AU8427" s="41"/>
      <c r="AV8427" s="41"/>
      <c r="AW8427" s="41"/>
      <c r="AX8427" s="41"/>
      <c r="AY8427" s="41"/>
      <c r="AZ8427" s="41"/>
      <c r="BA8427" s="41"/>
      <c r="BB8427" s="41"/>
      <c r="BC8427" s="41"/>
      <c r="BD8427" s="41"/>
      <c r="BE8427" s="41"/>
      <c r="BF8427" s="41"/>
      <c r="BG8427" s="41"/>
      <c r="BH8427" s="41"/>
      <c r="BI8427" s="41"/>
      <c r="BJ8427" s="41"/>
      <c r="BK8427" s="41"/>
      <c r="BL8427" s="41"/>
      <c r="BM8427" s="41"/>
      <c r="BN8427" s="41"/>
      <c r="BO8427" s="41"/>
      <c r="BP8427" s="108"/>
      <c r="CG8427" s="102"/>
      <c r="CI8427" s="45"/>
    </row>
    <row r="8428" spans="37:87" ht="13" customHeight="1">
      <c r="AK8428" s="114"/>
      <c r="AL8428" s="41"/>
      <c r="AM8428" s="41"/>
      <c r="AN8428" s="41"/>
      <c r="AO8428" s="41"/>
      <c r="AP8428" s="41"/>
      <c r="AQ8428" s="41"/>
      <c r="AR8428" s="41"/>
      <c r="AS8428" s="41"/>
      <c r="AT8428" s="41"/>
      <c r="AU8428" s="41"/>
      <c r="AV8428" s="41"/>
      <c r="AW8428" s="41"/>
      <c r="AX8428" s="41"/>
      <c r="AY8428" s="41"/>
      <c r="AZ8428" s="41"/>
      <c r="BA8428" s="41"/>
      <c r="BB8428" s="41"/>
      <c r="BC8428" s="41"/>
      <c r="BD8428" s="41"/>
      <c r="BE8428" s="41"/>
      <c r="BF8428" s="41"/>
      <c r="BG8428" s="41"/>
      <c r="BH8428" s="41"/>
      <c r="BI8428" s="41"/>
      <c r="BJ8428" s="41"/>
      <c r="BK8428" s="41"/>
      <c r="BL8428" s="41"/>
      <c r="BM8428" s="41"/>
      <c r="BN8428" s="41"/>
      <c r="BO8428" s="41"/>
      <c r="BP8428" s="108"/>
      <c r="CG8428" s="102"/>
      <c r="CI8428" s="45"/>
    </row>
    <row r="8429" spans="37:87" ht="13" customHeight="1">
      <c r="AK8429" s="114"/>
      <c r="AL8429" s="41"/>
      <c r="AM8429" s="41"/>
      <c r="AN8429" s="41"/>
      <c r="AO8429" s="41"/>
      <c r="AP8429" s="41"/>
      <c r="AQ8429" s="41"/>
      <c r="AR8429" s="41"/>
      <c r="AS8429" s="41"/>
      <c r="AT8429" s="41"/>
      <c r="AU8429" s="41"/>
      <c r="AV8429" s="41"/>
      <c r="AW8429" s="41"/>
      <c r="AX8429" s="41"/>
      <c r="AY8429" s="41"/>
      <c r="AZ8429" s="41"/>
      <c r="BA8429" s="41"/>
      <c r="BB8429" s="41"/>
      <c r="BC8429" s="41"/>
      <c r="BD8429" s="41"/>
      <c r="BE8429" s="41"/>
      <c r="BF8429" s="41"/>
      <c r="BG8429" s="41"/>
      <c r="BH8429" s="41"/>
      <c r="BI8429" s="41"/>
      <c r="BJ8429" s="41"/>
      <c r="BK8429" s="41"/>
      <c r="BL8429" s="41"/>
      <c r="BM8429" s="41"/>
      <c r="BN8429" s="41"/>
      <c r="BO8429" s="41"/>
      <c r="BP8429" s="108"/>
      <c r="CG8429" s="102"/>
      <c r="CI8429" s="45"/>
    </row>
    <row r="8430" spans="37:87" ht="13" customHeight="1">
      <c r="AK8430" s="114"/>
      <c r="AL8430" s="41"/>
      <c r="AM8430" s="41"/>
      <c r="AN8430" s="41"/>
      <c r="AO8430" s="41"/>
      <c r="AP8430" s="41"/>
      <c r="AQ8430" s="41"/>
      <c r="AR8430" s="41"/>
      <c r="AS8430" s="41"/>
      <c r="AT8430" s="41"/>
      <c r="AU8430" s="41"/>
      <c r="AV8430" s="41"/>
      <c r="AW8430" s="41"/>
      <c r="AX8430" s="41"/>
      <c r="AY8430" s="41"/>
      <c r="AZ8430" s="41"/>
      <c r="BA8430" s="41"/>
      <c r="BB8430" s="41"/>
      <c r="BC8430" s="41"/>
      <c r="BD8430" s="41"/>
      <c r="BE8430" s="41"/>
      <c r="BF8430" s="41"/>
      <c r="BG8430" s="41"/>
      <c r="BH8430" s="41"/>
      <c r="BI8430" s="41"/>
      <c r="BJ8430" s="41"/>
      <c r="BK8430" s="41"/>
      <c r="BL8430" s="41"/>
      <c r="BM8430" s="41"/>
      <c r="BN8430" s="41"/>
      <c r="BO8430" s="41"/>
      <c r="BP8430" s="108"/>
      <c r="CG8430" s="102"/>
      <c r="CI8430" s="45"/>
    </row>
    <row r="8431" spans="37:87" ht="13" customHeight="1">
      <c r="AK8431" s="114"/>
      <c r="AL8431" s="41"/>
      <c r="AM8431" s="41"/>
      <c r="AN8431" s="41"/>
      <c r="AO8431" s="41"/>
      <c r="AP8431" s="41"/>
      <c r="AQ8431" s="41"/>
      <c r="AR8431" s="41"/>
      <c r="AS8431" s="41"/>
      <c r="AT8431" s="41"/>
      <c r="AU8431" s="41"/>
      <c r="AV8431" s="41"/>
      <c r="AW8431" s="41"/>
      <c r="AX8431" s="41"/>
      <c r="AY8431" s="41"/>
      <c r="AZ8431" s="41"/>
      <c r="BA8431" s="41"/>
      <c r="BB8431" s="41"/>
      <c r="BC8431" s="41"/>
      <c r="BD8431" s="41"/>
      <c r="BE8431" s="41"/>
      <c r="BF8431" s="41"/>
      <c r="BG8431" s="41"/>
      <c r="BH8431" s="41"/>
      <c r="BI8431" s="41"/>
      <c r="BJ8431" s="41"/>
      <c r="BK8431" s="41"/>
      <c r="BL8431" s="41"/>
      <c r="BM8431" s="41"/>
      <c r="BN8431" s="41"/>
      <c r="BO8431" s="41"/>
      <c r="BP8431" s="108"/>
      <c r="CG8431" s="102"/>
      <c r="CI8431" s="45"/>
    </row>
    <row r="8432" spans="37:87" ht="13" customHeight="1">
      <c r="AK8432" s="114"/>
      <c r="AL8432" s="41"/>
      <c r="AM8432" s="41"/>
      <c r="AN8432" s="41"/>
      <c r="AO8432" s="41"/>
      <c r="AP8432" s="41"/>
      <c r="AQ8432" s="41"/>
      <c r="AR8432" s="41"/>
      <c r="AS8432" s="41"/>
      <c r="AT8432" s="41"/>
      <c r="AU8432" s="41"/>
      <c r="AV8432" s="41"/>
      <c r="AW8432" s="41"/>
      <c r="AX8432" s="41"/>
      <c r="AY8432" s="41"/>
      <c r="AZ8432" s="41"/>
      <c r="BA8432" s="41"/>
      <c r="BB8432" s="41"/>
      <c r="BC8432" s="41"/>
      <c r="BD8432" s="41"/>
      <c r="BE8432" s="41"/>
      <c r="BF8432" s="41"/>
      <c r="BG8432" s="41"/>
      <c r="BH8432" s="41"/>
      <c r="BI8432" s="41"/>
      <c r="BJ8432" s="41"/>
      <c r="BK8432" s="41"/>
      <c r="BL8432" s="41"/>
      <c r="BM8432" s="41"/>
      <c r="BN8432" s="41"/>
      <c r="BO8432" s="41"/>
      <c r="BP8432" s="108"/>
      <c r="CG8432" s="102"/>
      <c r="CI8432" s="45"/>
    </row>
    <row r="8433" spans="37:87" ht="13" customHeight="1">
      <c r="AK8433" s="114"/>
      <c r="AL8433" s="41"/>
      <c r="AM8433" s="41"/>
      <c r="AN8433" s="41"/>
      <c r="AO8433" s="41"/>
      <c r="AP8433" s="41"/>
      <c r="AQ8433" s="41"/>
      <c r="AR8433" s="41"/>
      <c r="AS8433" s="41"/>
      <c r="AT8433" s="41"/>
      <c r="AU8433" s="41"/>
      <c r="AV8433" s="41"/>
      <c r="AW8433" s="41"/>
      <c r="AX8433" s="41"/>
      <c r="AY8433" s="41"/>
      <c r="AZ8433" s="41"/>
      <c r="BA8433" s="41"/>
      <c r="BB8433" s="41"/>
      <c r="BC8433" s="41"/>
      <c r="BD8433" s="41"/>
      <c r="BE8433" s="41"/>
      <c r="BF8433" s="41"/>
      <c r="BG8433" s="41"/>
      <c r="BH8433" s="41"/>
      <c r="BI8433" s="41"/>
      <c r="BJ8433" s="41"/>
      <c r="BK8433" s="41"/>
      <c r="BL8433" s="41"/>
      <c r="BM8433" s="41"/>
      <c r="BN8433" s="41"/>
      <c r="BO8433" s="41"/>
      <c r="BP8433" s="108"/>
      <c r="CG8433" s="102"/>
      <c r="CI8433" s="45"/>
    </row>
    <row r="8434" spans="37:87" ht="13" customHeight="1">
      <c r="AK8434" s="114"/>
      <c r="AL8434" s="41"/>
      <c r="AM8434" s="41"/>
      <c r="AN8434" s="41"/>
      <c r="AO8434" s="41"/>
      <c r="AP8434" s="41"/>
      <c r="AQ8434" s="41"/>
      <c r="AR8434" s="41"/>
      <c r="AS8434" s="41"/>
      <c r="AT8434" s="41"/>
      <c r="AU8434" s="41"/>
      <c r="AV8434" s="41"/>
      <c r="AW8434" s="41"/>
      <c r="AX8434" s="41"/>
      <c r="AY8434" s="41"/>
      <c r="AZ8434" s="41"/>
      <c r="BA8434" s="41"/>
      <c r="BB8434" s="41"/>
      <c r="BC8434" s="41"/>
      <c r="BD8434" s="41"/>
      <c r="BE8434" s="41"/>
      <c r="BF8434" s="41"/>
      <c r="BG8434" s="41"/>
      <c r="BH8434" s="41"/>
      <c r="BI8434" s="41"/>
      <c r="BJ8434" s="41"/>
      <c r="BK8434" s="41"/>
      <c r="BL8434" s="41"/>
      <c r="BM8434" s="41"/>
      <c r="BN8434" s="41"/>
      <c r="BO8434" s="41"/>
      <c r="BP8434" s="108"/>
      <c r="CG8434" s="102"/>
      <c r="CI8434" s="45"/>
    </row>
    <row r="8435" spans="37:87" ht="13" customHeight="1">
      <c r="AK8435" s="114"/>
      <c r="AL8435" s="41"/>
      <c r="AM8435" s="41"/>
      <c r="AN8435" s="41"/>
      <c r="AO8435" s="41"/>
      <c r="AP8435" s="41"/>
      <c r="AQ8435" s="41"/>
      <c r="AR8435" s="41"/>
      <c r="AS8435" s="41"/>
      <c r="AT8435" s="41"/>
      <c r="AU8435" s="41"/>
      <c r="AV8435" s="41"/>
      <c r="AW8435" s="41"/>
      <c r="AX8435" s="41"/>
      <c r="AY8435" s="41"/>
      <c r="AZ8435" s="41"/>
      <c r="BA8435" s="41"/>
      <c r="BB8435" s="41"/>
      <c r="BC8435" s="41"/>
      <c r="BD8435" s="41"/>
      <c r="BE8435" s="41"/>
      <c r="BF8435" s="41"/>
      <c r="BG8435" s="41"/>
      <c r="BH8435" s="41"/>
      <c r="BI8435" s="41"/>
      <c r="BJ8435" s="41"/>
      <c r="BK8435" s="41"/>
      <c r="BL8435" s="41"/>
      <c r="BM8435" s="41"/>
      <c r="BN8435" s="41"/>
      <c r="BO8435" s="41"/>
      <c r="BP8435" s="108"/>
      <c r="CG8435" s="102"/>
      <c r="CI8435" s="45"/>
    </row>
    <row r="8436" spans="37:87" ht="13" customHeight="1">
      <c r="AK8436" s="114"/>
      <c r="AL8436" s="41"/>
      <c r="AM8436" s="41"/>
      <c r="AN8436" s="41"/>
      <c r="AO8436" s="41"/>
      <c r="AP8436" s="41"/>
      <c r="AQ8436" s="41"/>
      <c r="AR8436" s="41"/>
      <c r="AS8436" s="41"/>
      <c r="AT8436" s="41"/>
      <c r="AU8436" s="41"/>
      <c r="AV8436" s="41"/>
      <c r="AW8436" s="41"/>
      <c r="AX8436" s="41"/>
      <c r="AY8436" s="41"/>
      <c r="AZ8436" s="41"/>
      <c r="BA8436" s="41"/>
      <c r="BB8436" s="41"/>
      <c r="BC8436" s="41"/>
      <c r="BD8436" s="41"/>
      <c r="BE8436" s="41"/>
      <c r="BF8436" s="41"/>
      <c r="BG8436" s="41"/>
      <c r="BH8436" s="41"/>
      <c r="BI8436" s="41"/>
      <c r="BJ8436" s="41"/>
      <c r="BK8436" s="41"/>
      <c r="BL8436" s="41"/>
      <c r="BM8436" s="41"/>
      <c r="BN8436" s="41"/>
      <c r="BO8436" s="41"/>
      <c r="BP8436" s="108"/>
      <c r="CG8436" s="102"/>
      <c r="CI8436" s="45"/>
    </row>
    <row r="8437" spans="37:87" ht="13" customHeight="1">
      <c r="AK8437" s="114"/>
      <c r="AL8437" s="41"/>
      <c r="AM8437" s="41"/>
      <c r="AN8437" s="41"/>
      <c r="AO8437" s="41"/>
      <c r="AP8437" s="41"/>
      <c r="AQ8437" s="41"/>
      <c r="AR8437" s="41"/>
      <c r="AS8437" s="41"/>
      <c r="AT8437" s="41"/>
      <c r="AU8437" s="41"/>
      <c r="AV8437" s="41"/>
      <c r="AW8437" s="41"/>
      <c r="AX8437" s="41"/>
      <c r="AY8437" s="41"/>
      <c r="AZ8437" s="41"/>
      <c r="BA8437" s="41"/>
      <c r="BB8437" s="41"/>
      <c r="BC8437" s="41"/>
      <c r="BD8437" s="41"/>
      <c r="BE8437" s="41"/>
      <c r="BF8437" s="41"/>
      <c r="BG8437" s="41"/>
      <c r="BH8437" s="41"/>
      <c r="BI8437" s="41"/>
      <c r="BJ8437" s="41"/>
      <c r="BK8437" s="41"/>
      <c r="BL8437" s="41"/>
      <c r="BM8437" s="41"/>
      <c r="BN8437" s="41"/>
      <c r="BO8437" s="41"/>
      <c r="BP8437" s="108"/>
      <c r="CG8437" s="102"/>
      <c r="CI8437" s="45"/>
    </row>
    <row r="8438" spans="37:87" ht="13" customHeight="1">
      <c r="AK8438" s="114"/>
      <c r="AL8438" s="41"/>
      <c r="AM8438" s="41"/>
      <c r="AN8438" s="41"/>
      <c r="AO8438" s="41"/>
      <c r="AP8438" s="41"/>
      <c r="AQ8438" s="41"/>
      <c r="AR8438" s="41"/>
      <c r="AS8438" s="41"/>
      <c r="AT8438" s="41"/>
      <c r="AU8438" s="41"/>
      <c r="AV8438" s="41"/>
      <c r="AW8438" s="41"/>
      <c r="AX8438" s="41"/>
      <c r="AY8438" s="41"/>
      <c r="AZ8438" s="41"/>
      <c r="BA8438" s="41"/>
      <c r="BB8438" s="41"/>
      <c r="BC8438" s="41"/>
      <c r="BD8438" s="41"/>
      <c r="BE8438" s="41"/>
      <c r="BF8438" s="41"/>
      <c r="BG8438" s="41"/>
      <c r="BH8438" s="41"/>
      <c r="BI8438" s="41"/>
      <c r="BJ8438" s="41"/>
      <c r="BK8438" s="41"/>
      <c r="BL8438" s="41"/>
      <c r="BM8438" s="41"/>
      <c r="BN8438" s="41"/>
      <c r="BO8438" s="41"/>
      <c r="BP8438" s="108"/>
      <c r="CG8438" s="102"/>
      <c r="CI8438" s="45"/>
    </row>
    <row r="8439" spans="37:87" ht="13" customHeight="1">
      <c r="AK8439" s="114"/>
      <c r="AL8439" s="41"/>
      <c r="AM8439" s="41"/>
      <c r="AN8439" s="41"/>
      <c r="AO8439" s="41"/>
      <c r="AP8439" s="41"/>
      <c r="AQ8439" s="41"/>
      <c r="AR8439" s="41"/>
      <c r="AS8439" s="41"/>
      <c r="AT8439" s="41"/>
      <c r="AU8439" s="41"/>
      <c r="AV8439" s="41"/>
      <c r="AW8439" s="41"/>
      <c r="AX8439" s="41"/>
      <c r="AY8439" s="41"/>
      <c r="AZ8439" s="41"/>
      <c r="BA8439" s="41"/>
      <c r="BB8439" s="41"/>
      <c r="BC8439" s="41"/>
      <c r="BD8439" s="41"/>
      <c r="BE8439" s="41"/>
      <c r="BF8439" s="41"/>
      <c r="BG8439" s="41"/>
      <c r="BH8439" s="41"/>
      <c r="BI8439" s="41"/>
      <c r="BJ8439" s="41"/>
      <c r="BK8439" s="41"/>
      <c r="BL8439" s="41"/>
      <c r="BM8439" s="41"/>
      <c r="BN8439" s="41"/>
      <c r="BO8439" s="41"/>
      <c r="BP8439" s="108"/>
      <c r="CG8439" s="102"/>
      <c r="CI8439" s="45"/>
    </row>
    <row r="8440" spans="37:87" ht="13" customHeight="1">
      <c r="AK8440" s="114"/>
      <c r="AL8440" s="41"/>
      <c r="AM8440" s="41"/>
      <c r="AN8440" s="41"/>
      <c r="AO8440" s="41"/>
      <c r="AP8440" s="41"/>
      <c r="AQ8440" s="41"/>
      <c r="AR8440" s="41"/>
      <c r="AS8440" s="41"/>
      <c r="AT8440" s="41"/>
      <c r="AU8440" s="41"/>
      <c r="AV8440" s="41"/>
      <c r="AW8440" s="41"/>
      <c r="AX8440" s="41"/>
      <c r="AY8440" s="41"/>
      <c r="AZ8440" s="41"/>
      <c r="BA8440" s="41"/>
      <c r="BB8440" s="41"/>
      <c r="BC8440" s="41"/>
      <c r="BD8440" s="41"/>
      <c r="BE8440" s="41"/>
      <c r="BF8440" s="41"/>
      <c r="BG8440" s="41"/>
      <c r="BH8440" s="41"/>
      <c r="BI8440" s="41"/>
      <c r="BJ8440" s="41"/>
      <c r="BK8440" s="41"/>
      <c r="BL8440" s="41"/>
      <c r="BM8440" s="41"/>
      <c r="BN8440" s="41"/>
      <c r="BO8440" s="41"/>
      <c r="BP8440" s="108"/>
      <c r="CG8440" s="102"/>
      <c r="CI8440" s="45"/>
    </row>
    <row r="8441" spans="37:87" ht="13" customHeight="1">
      <c r="AK8441" s="114"/>
      <c r="AL8441" s="41"/>
      <c r="AM8441" s="41"/>
      <c r="AN8441" s="41"/>
      <c r="AO8441" s="41"/>
      <c r="AP8441" s="41"/>
      <c r="AQ8441" s="41"/>
      <c r="AR8441" s="41"/>
      <c r="AS8441" s="41"/>
      <c r="AT8441" s="41"/>
      <c r="AU8441" s="41"/>
      <c r="AV8441" s="41"/>
      <c r="AW8441" s="41"/>
      <c r="AX8441" s="41"/>
      <c r="AY8441" s="41"/>
      <c r="AZ8441" s="41"/>
      <c r="BA8441" s="41"/>
      <c r="BB8441" s="41"/>
      <c r="BC8441" s="41"/>
      <c r="BD8441" s="41"/>
      <c r="BE8441" s="41"/>
      <c r="BF8441" s="41"/>
      <c r="BG8441" s="41"/>
      <c r="BH8441" s="41"/>
      <c r="BI8441" s="41"/>
      <c r="BJ8441" s="41"/>
      <c r="BK8441" s="41"/>
      <c r="BL8441" s="41"/>
      <c r="BM8441" s="41"/>
      <c r="BN8441" s="41"/>
      <c r="BO8441" s="41"/>
      <c r="BP8441" s="108"/>
      <c r="CG8441" s="102"/>
      <c r="CI8441" s="45"/>
    </row>
    <row r="8442" spans="37:87" ht="13" customHeight="1">
      <c r="AK8442" s="114"/>
      <c r="AL8442" s="41"/>
      <c r="AM8442" s="41"/>
      <c r="AN8442" s="41"/>
      <c r="AO8442" s="41"/>
      <c r="AP8442" s="41"/>
      <c r="AQ8442" s="41"/>
      <c r="AR8442" s="41"/>
      <c r="AS8442" s="41"/>
      <c r="AT8442" s="41"/>
      <c r="AU8442" s="41"/>
      <c r="AV8442" s="41"/>
      <c r="AW8442" s="41"/>
      <c r="AX8442" s="41"/>
      <c r="AY8442" s="41"/>
      <c r="AZ8442" s="41"/>
      <c r="BA8442" s="41"/>
      <c r="BB8442" s="41"/>
      <c r="BC8442" s="41"/>
      <c r="BD8442" s="41"/>
      <c r="BE8442" s="41"/>
      <c r="BF8442" s="41"/>
      <c r="BG8442" s="41"/>
      <c r="BH8442" s="41"/>
      <c r="BI8442" s="41"/>
      <c r="BJ8442" s="41"/>
      <c r="BK8442" s="41"/>
      <c r="BL8442" s="41"/>
      <c r="BM8442" s="41"/>
      <c r="BN8442" s="41"/>
      <c r="BO8442" s="41"/>
      <c r="BP8442" s="108"/>
      <c r="CG8442" s="102"/>
      <c r="CI8442" s="45"/>
    </row>
    <row r="8443" spans="37:87" ht="13" customHeight="1">
      <c r="AK8443" s="114"/>
      <c r="AL8443" s="41"/>
      <c r="AM8443" s="41"/>
      <c r="AN8443" s="41"/>
      <c r="AO8443" s="41"/>
      <c r="AP8443" s="41"/>
      <c r="AQ8443" s="41"/>
      <c r="AR8443" s="41"/>
      <c r="AS8443" s="41"/>
      <c r="AT8443" s="41"/>
      <c r="AU8443" s="41"/>
      <c r="AV8443" s="41"/>
      <c r="AW8443" s="41"/>
      <c r="AX8443" s="41"/>
      <c r="AY8443" s="41"/>
      <c r="AZ8443" s="41"/>
      <c r="BA8443" s="41"/>
      <c r="BB8443" s="41"/>
      <c r="BC8443" s="41"/>
      <c r="BD8443" s="41"/>
      <c r="BE8443" s="41"/>
      <c r="BF8443" s="41"/>
      <c r="BG8443" s="41"/>
      <c r="BH8443" s="41"/>
      <c r="BI8443" s="41"/>
      <c r="BJ8443" s="41"/>
      <c r="BK8443" s="41"/>
      <c r="BL8443" s="41"/>
      <c r="BM8443" s="41"/>
      <c r="BN8443" s="41"/>
      <c r="BO8443" s="41"/>
      <c r="BP8443" s="108"/>
      <c r="CG8443" s="102"/>
      <c r="CI8443" s="45"/>
    </row>
    <row r="8444" spans="37:87" ht="13" customHeight="1">
      <c r="AK8444" s="114"/>
      <c r="AL8444" s="41"/>
      <c r="AM8444" s="41"/>
      <c r="AN8444" s="41"/>
      <c r="AO8444" s="41"/>
      <c r="AP8444" s="41"/>
      <c r="AQ8444" s="41"/>
      <c r="AR8444" s="41"/>
      <c r="AS8444" s="41"/>
      <c r="AT8444" s="41"/>
      <c r="AU8444" s="41"/>
      <c r="AV8444" s="41"/>
      <c r="AW8444" s="41"/>
      <c r="AX8444" s="41"/>
      <c r="AY8444" s="41"/>
      <c r="AZ8444" s="41"/>
      <c r="BA8444" s="41"/>
      <c r="BB8444" s="41"/>
      <c r="BC8444" s="41"/>
      <c r="BD8444" s="41"/>
      <c r="BE8444" s="41"/>
      <c r="BF8444" s="41"/>
      <c r="BG8444" s="41"/>
      <c r="BH8444" s="41"/>
      <c r="BI8444" s="41"/>
      <c r="BJ8444" s="41"/>
      <c r="BK8444" s="41"/>
      <c r="BL8444" s="41"/>
      <c r="BM8444" s="41"/>
      <c r="BN8444" s="41"/>
      <c r="BO8444" s="41"/>
      <c r="BP8444" s="108"/>
      <c r="CG8444" s="102"/>
      <c r="CI8444" s="45"/>
    </row>
    <row r="8445" spans="37:87" ht="13" customHeight="1">
      <c r="AK8445" s="114"/>
      <c r="AL8445" s="41"/>
      <c r="AM8445" s="41"/>
      <c r="AN8445" s="41"/>
      <c r="AO8445" s="41"/>
      <c r="AP8445" s="41"/>
      <c r="AQ8445" s="41"/>
      <c r="AR8445" s="41"/>
      <c r="AS8445" s="41"/>
      <c r="AT8445" s="41"/>
      <c r="AU8445" s="41"/>
      <c r="AV8445" s="41"/>
      <c r="AW8445" s="41"/>
      <c r="AX8445" s="41"/>
      <c r="AY8445" s="41"/>
      <c r="AZ8445" s="41"/>
      <c r="BA8445" s="41"/>
      <c r="BB8445" s="41"/>
      <c r="BC8445" s="41"/>
      <c r="BD8445" s="41"/>
      <c r="BE8445" s="41"/>
      <c r="BF8445" s="41"/>
      <c r="BG8445" s="41"/>
      <c r="BH8445" s="41"/>
      <c r="BI8445" s="41"/>
      <c r="BJ8445" s="41"/>
      <c r="BK8445" s="41"/>
      <c r="BL8445" s="41"/>
      <c r="BM8445" s="41"/>
      <c r="BN8445" s="41"/>
      <c r="BO8445" s="41"/>
      <c r="BP8445" s="108"/>
      <c r="CG8445" s="102"/>
      <c r="CI8445" s="45"/>
    </row>
    <row r="8446" spans="37:87" ht="13" customHeight="1">
      <c r="AK8446" s="114"/>
      <c r="AL8446" s="41"/>
      <c r="AM8446" s="41"/>
      <c r="AN8446" s="41"/>
      <c r="AO8446" s="41"/>
      <c r="AP8446" s="41"/>
      <c r="AQ8446" s="41"/>
      <c r="AR8446" s="41"/>
      <c r="AS8446" s="41"/>
      <c r="AT8446" s="41"/>
      <c r="AU8446" s="41"/>
      <c r="AV8446" s="41"/>
      <c r="AW8446" s="41"/>
      <c r="AX8446" s="41"/>
      <c r="AY8446" s="41"/>
      <c r="AZ8446" s="41"/>
      <c r="BA8446" s="41"/>
      <c r="BB8446" s="41"/>
      <c r="BC8446" s="41"/>
      <c r="BD8446" s="41"/>
      <c r="BE8446" s="41"/>
      <c r="BF8446" s="41"/>
      <c r="BG8446" s="41"/>
      <c r="BH8446" s="41"/>
      <c r="BI8446" s="41"/>
      <c r="BJ8446" s="41"/>
      <c r="BK8446" s="41"/>
      <c r="BL8446" s="41"/>
      <c r="BM8446" s="41"/>
      <c r="BN8446" s="41"/>
      <c r="BO8446" s="41"/>
      <c r="BP8446" s="108"/>
      <c r="CG8446" s="102"/>
      <c r="CI8446" s="45"/>
    </row>
    <row r="8447" spans="37:87" ht="13" customHeight="1">
      <c r="AK8447" s="114"/>
      <c r="AL8447" s="41"/>
      <c r="AM8447" s="41"/>
      <c r="AN8447" s="41"/>
      <c r="AO8447" s="41"/>
      <c r="AP8447" s="41"/>
      <c r="AQ8447" s="41"/>
      <c r="AR8447" s="41"/>
      <c r="AS8447" s="41"/>
      <c r="AT8447" s="41"/>
      <c r="AU8447" s="41"/>
      <c r="AV8447" s="41"/>
      <c r="AW8447" s="41"/>
      <c r="AX8447" s="41"/>
      <c r="AY8447" s="41"/>
      <c r="AZ8447" s="41"/>
      <c r="BA8447" s="41"/>
      <c r="BB8447" s="41"/>
      <c r="BC8447" s="41"/>
      <c r="BD8447" s="41"/>
      <c r="BE8447" s="41"/>
      <c r="BF8447" s="41"/>
      <c r="BG8447" s="41"/>
      <c r="BH8447" s="41"/>
      <c r="BI8447" s="41"/>
      <c r="BJ8447" s="41"/>
      <c r="BK8447" s="41"/>
      <c r="BL8447" s="41"/>
      <c r="BM8447" s="41"/>
      <c r="BN8447" s="41"/>
      <c r="BO8447" s="41"/>
      <c r="BP8447" s="108"/>
      <c r="CG8447" s="102"/>
      <c r="CI8447" s="45"/>
    </row>
    <row r="8448" spans="37:87" ht="13" customHeight="1">
      <c r="AK8448" s="114"/>
      <c r="AL8448" s="41"/>
      <c r="AM8448" s="41"/>
      <c r="AN8448" s="41"/>
      <c r="AO8448" s="41"/>
      <c r="AP8448" s="41"/>
      <c r="AQ8448" s="41"/>
      <c r="AR8448" s="41"/>
      <c r="AS8448" s="41"/>
      <c r="AT8448" s="41"/>
      <c r="AU8448" s="41"/>
      <c r="AV8448" s="41"/>
      <c r="AW8448" s="41"/>
      <c r="AX8448" s="41"/>
      <c r="AY8448" s="41"/>
      <c r="AZ8448" s="41"/>
      <c r="BA8448" s="41"/>
      <c r="BB8448" s="41"/>
      <c r="BC8448" s="41"/>
      <c r="BD8448" s="41"/>
      <c r="BE8448" s="41"/>
      <c r="BF8448" s="41"/>
      <c r="BG8448" s="41"/>
      <c r="BH8448" s="41"/>
      <c r="BI8448" s="41"/>
      <c r="BJ8448" s="41"/>
      <c r="BK8448" s="41"/>
      <c r="BL8448" s="41"/>
      <c r="BM8448" s="41"/>
      <c r="BN8448" s="41"/>
      <c r="BO8448" s="41"/>
      <c r="BP8448" s="108"/>
      <c r="CG8448" s="102"/>
      <c r="CI8448" s="45"/>
    </row>
    <row r="8449" spans="37:87" ht="13" customHeight="1">
      <c r="AK8449" s="114"/>
      <c r="AL8449" s="41"/>
      <c r="AM8449" s="41"/>
      <c r="AN8449" s="41"/>
      <c r="AO8449" s="41"/>
      <c r="AP8449" s="41"/>
      <c r="AQ8449" s="41"/>
      <c r="AR8449" s="41"/>
      <c r="AS8449" s="41"/>
      <c r="AT8449" s="41"/>
      <c r="AU8449" s="41"/>
      <c r="AV8449" s="41"/>
      <c r="AW8449" s="41"/>
      <c r="AX8449" s="41"/>
      <c r="AY8449" s="41"/>
      <c r="AZ8449" s="41"/>
      <c r="BA8449" s="41"/>
      <c r="BB8449" s="41"/>
      <c r="BC8449" s="41"/>
      <c r="BD8449" s="41"/>
      <c r="BE8449" s="41"/>
      <c r="BF8449" s="41"/>
      <c r="BG8449" s="41"/>
      <c r="BH8449" s="41"/>
      <c r="BI8449" s="41"/>
      <c r="BJ8449" s="41"/>
      <c r="BK8449" s="41"/>
      <c r="BL8449" s="41"/>
      <c r="BM8449" s="41"/>
      <c r="BN8449" s="41"/>
      <c r="BO8449" s="41"/>
      <c r="BP8449" s="108"/>
      <c r="CG8449" s="102"/>
      <c r="CI8449" s="45"/>
    </row>
    <row r="8450" spans="37:87" ht="13" customHeight="1">
      <c r="AK8450" s="114"/>
      <c r="AL8450" s="41"/>
      <c r="AM8450" s="41"/>
      <c r="AN8450" s="41"/>
      <c r="AO8450" s="41"/>
      <c r="AP8450" s="41"/>
      <c r="AQ8450" s="41"/>
      <c r="AR8450" s="41"/>
      <c r="AS8450" s="41"/>
      <c r="AT8450" s="41"/>
      <c r="AU8450" s="41"/>
      <c r="AV8450" s="41"/>
      <c r="AW8450" s="41"/>
      <c r="AX8450" s="41"/>
      <c r="AY8450" s="41"/>
      <c r="AZ8450" s="41"/>
      <c r="BA8450" s="41"/>
      <c r="BB8450" s="41"/>
      <c r="BC8450" s="41"/>
      <c r="BD8450" s="41"/>
      <c r="BE8450" s="41"/>
      <c r="BF8450" s="41"/>
      <c r="BG8450" s="41"/>
      <c r="BH8450" s="41"/>
      <c r="BI8450" s="41"/>
      <c r="BJ8450" s="41"/>
      <c r="BK8450" s="41"/>
      <c r="BL8450" s="41"/>
      <c r="BM8450" s="41"/>
      <c r="BN8450" s="41"/>
      <c r="BO8450" s="41"/>
      <c r="BP8450" s="108"/>
      <c r="CG8450" s="102"/>
      <c r="CI8450" s="45"/>
    </row>
    <row r="8451" spans="37:87" ht="13" customHeight="1">
      <c r="AK8451" s="114"/>
      <c r="AL8451" s="41"/>
      <c r="AM8451" s="41"/>
      <c r="AN8451" s="41"/>
      <c r="AO8451" s="41"/>
      <c r="AP8451" s="41"/>
      <c r="AQ8451" s="41"/>
      <c r="AR8451" s="41"/>
      <c r="AS8451" s="41"/>
      <c r="AT8451" s="41"/>
      <c r="AU8451" s="41"/>
      <c r="AV8451" s="41"/>
      <c r="AW8451" s="41"/>
      <c r="AX8451" s="41"/>
      <c r="AY8451" s="41"/>
      <c r="AZ8451" s="41"/>
      <c r="BA8451" s="41"/>
      <c r="BB8451" s="41"/>
      <c r="BC8451" s="41"/>
      <c r="BD8451" s="41"/>
      <c r="BE8451" s="41"/>
      <c r="BF8451" s="41"/>
      <c r="BG8451" s="41"/>
      <c r="BH8451" s="41"/>
      <c r="BI8451" s="41"/>
      <c r="BJ8451" s="41"/>
      <c r="BK8451" s="41"/>
      <c r="BL8451" s="41"/>
      <c r="BM8451" s="41"/>
      <c r="BN8451" s="41"/>
      <c r="BO8451" s="41"/>
      <c r="BP8451" s="108"/>
      <c r="CG8451" s="102"/>
      <c r="CI8451" s="45"/>
    </row>
    <row r="8452" spans="37:87" ht="13" customHeight="1">
      <c r="AK8452" s="114"/>
      <c r="AL8452" s="41"/>
      <c r="AM8452" s="41"/>
      <c r="AN8452" s="41"/>
      <c r="AO8452" s="41"/>
      <c r="AP8452" s="41"/>
      <c r="AQ8452" s="41"/>
      <c r="AR8452" s="41"/>
      <c r="AS8452" s="41"/>
      <c r="AT8452" s="41"/>
      <c r="AU8452" s="41"/>
      <c r="AV8452" s="41"/>
      <c r="AW8452" s="41"/>
      <c r="AX8452" s="41"/>
      <c r="AY8452" s="41"/>
      <c r="AZ8452" s="41"/>
      <c r="BA8452" s="41"/>
      <c r="BB8452" s="41"/>
      <c r="BC8452" s="41"/>
      <c r="BD8452" s="41"/>
      <c r="BE8452" s="41"/>
      <c r="BF8452" s="41"/>
      <c r="BG8452" s="41"/>
      <c r="BH8452" s="41"/>
      <c r="BI8452" s="41"/>
      <c r="BJ8452" s="41"/>
      <c r="BK8452" s="41"/>
      <c r="BL8452" s="41"/>
      <c r="BM8452" s="41"/>
      <c r="BN8452" s="41"/>
      <c r="BO8452" s="41"/>
      <c r="BP8452" s="108"/>
      <c r="CG8452" s="102"/>
      <c r="CI8452" s="45"/>
    </row>
    <row r="8453" spans="37:87" ht="13" customHeight="1">
      <c r="AK8453" s="114"/>
      <c r="AL8453" s="41"/>
      <c r="AM8453" s="41"/>
      <c r="AN8453" s="41"/>
      <c r="AO8453" s="41"/>
      <c r="AP8453" s="41"/>
      <c r="AQ8453" s="41"/>
      <c r="AR8453" s="41"/>
      <c r="AS8453" s="41"/>
      <c r="AT8453" s="41"/>
      <c r="AU8453" s="41"/>
      <c r="AV8453" s="41"/>
      <c r="AW8453" s="41"/>
      <c r="AX8453" s="41"/>
      <c r="AY8453" s="41"/>
      <c r="AZ8453" s="41"/>
      <c r="BA8453" s="41"/>
      <c r="BB8453" s="41"/>
      <c r="BC8453" s="41"/>
      <c r="BD8453" s="41"/>
      <c r="BE8453" s="41"/>
      <c r="BF8453" s="41"/>
      <c r="BG8453" s="41"/>
      <c r="BH8453" s="41"/>
      <c r="BI8453" s="41"/>
      <c r="BJ8453" s="41"/>
      <c r="BK8453" s="41"/>
      <c r="BL8453" s="41"/>
      <c r="BM8453" s="41"/>
      <c r="BN8453" s="41"/>
      <c r="BO8453" s="41"/>
      <c r="BP8453" s="108"/>
      <c r="CG8453" s="102"/>
      <c r="CI8453" s="45"/>
    </row>
    <row r="8454" spans="37:87" ht="13" customHeight="1">
      <c r="AK8454" s="114"/>
      <c r="AL8454" s="41"/>
      <c r="AM8454" s="41"/>
      <c r="AN8454" s="41"/>
      <c r="AO8454" s="41"/>
      <c r="AP8454" s="41"/>
      <c r="AQ8454" s="41"/>
      <c r="AR8454" s="41"/>
      <c r="AS8454" s="41"/>
      <c r="AT8454" s="41"/>
      <c r="AU8454" s="41"/>
      <c r="AV8454" s="41"/>
      <c r="AW8454" s="41"/>
      <c r="AX8454" s="41"/>
      <c r="AY8454" s="41"/>
      <c r="AZ8454" s="41"/>
      <c r="BA8454" s="41"/>
      <c r="BB8454" s="41"/>
      <c r="BC8454" s="41"/>
      <c r="BD8454" s="41"/>
      <c r="BE8454" s="41"/>
      <c r="BF8454" s="41"/>
      <c r="BG8454" s="41"/>
      <c r="BH8454" s="41"/>
      <c r="BI8454" s="41"/>
      <c r="BJ8454" s="41"/>
      <c r="BK8454" s="41"/>
      <c r="BL8454" s="41"/>
      <c r="BM8454" s="41"/>
      <c r="BN8454" s="41"/>
      <c r="BO8454" s="41"/>
      <c r="BP8454" s="108"/>
      <c r="CG8454" s="102"/>
      <c r="CI8454" s="45"/>
    </row>
    <row r="8455" spans="37:87" ht="13" customHeight="1">
      <c r="AK8455" s="114"/>
      <c r="AL8455" s="41"/>
      <c r="AM8455" s="41"/>
      <c r="AN8455" s="41"/>
      <c r="AO8455" s="41"/>
      <c r="AP8455" s="41"/>
      <c r="AQ8455" s="41"/>
      <c r="AR8455" s="41"/>
      <c r="AS8455" s="41"/>
      <c r="AT8455" s="41"/>
      <c r="AU8455" s="41"/>
      <c r="AV8455" s="41"/>
      <c r="AW8455" s="41"/>
      <c r="AX8455" s="41"/>
      <c r="AY8455" s="41"/>
      <c r="AZ8455" s="41"/>
      <c r="BA8455" s="41"/>
      <c r="BB8455" s="41"/>
      <c r="BC8455" s="41"/>
      <c r="BD8455" s="41"/>
      <c r="BE8455" s="41"/>
      <c r="BF8455" s="41"/>
      <c r="BG8455" s="41"/>
      <c r="BH8455" s="41"/>
      <c r="BI8455" s="41"/>
      <c r="BJ8455" s="41"/>
      <c r="BK8455" s="41"/>
      <c r="BL8455" s="41"/>
      <c r="BM8455" s="41"/>
      <c r="BN8455" s="41"/>
      <c r="BO8455" s="41"/>
      <c r="BP8455" s="108"/>
      <c r="CG8455" s="102"/>
      <c r="CI8455" s="45"/>
    </row>
    <row r="8456" spans="37:87" ht="13" customHeight="1">
      <c r="AK8456" s="114"/>
      <c r="AL8456" s="41"/>
      <c r="AM8456" s="41"/>
      <c r="AN8456" s="41"/>
      <c r="AO8456" s="41"/>
      <c r="AP8456" s="41"/>
      <c r="AQ8456" s="41"/>
      <c r="AR8456" s="41"/>
      <c r="AS8456" s="41"/>
      <c r="AT8456" s="41"/>
      <c r="AU8456" s="41"/>
      <c r="AV8456" s="41"/>
      <c r="AW8456" s="41"/>
      <c r="AX8456" s="41"/>
      <c r="AY8456" s="41"/>
      <c r="AZ8456" s="41"/>
      <c r="BA8456" s="41"/>
      <c r="BB8456" s="41"/>
      <c r="BC8456" s="41"/>
      <c r="BD8456" s="41"/>
      <c r="BE8456" s="41"/>
      <c r="BF8456" s="41"/>
      <c r="BG8456" s="41"/>
      <c r="BH8456" s="41"/>
      <c r="BI8456" s="41"/>
      <c r="BJ8456" s="41"/>
      <c r="BK8456" s="41"/>
      <c r="BL8456" s="41"/>
      <c r="BM8456" s="41"/>
      <c r="BN8456" s="41"/>
      <c r="BO8456" s="41"/>
      <c r="BP8456" s="108"/>
      <c r="CG8456" s="102"/>
      <c r="CI8456" s="45"/>
    </row>
    <row r="8457" spans="37:87" ht="13" customHeight="1">
      <c r="AK8457" s="114"/>
      <c r="AL8457" s="41"/>
      <c r="AM8457" s="41"/>
      <c r="AN8457" s="41"/>
      <c r="AO8457" s="41"/>
      <c r="AP8457" s="41"/>
      <c r="AQ8457" s="41"/>
      <c r="AR8457" s="41"/>
      <c r="AS8457" s="41"/>
      <c r="AT8457" s="41"/>
      <c r="AU8457" s="41"/>
      <c r="AV8457" s="41"/>
      <c r="AW8457" s="41"/>
      <c r="AX8457" s="41"/>
      <c r="AY8457" s="41"/>
      <c r="AZ8457" s="41"/>
      <c r="BA8457" s="41"/>
      <c r="BB8457" s="41"/>
      <c r="BC8457" s="41"/>
      <c r="BD8457" s="41"/>
      <c r="BE8457" s="41"/>
      <c r="BF8457" s="41"/>
      <c r="BG8457" s="41"/>
      <c r="BH8457" s="41"/>
      <c r="BI8457" s="41"/>
      <c r="BJ8457" s="41"/>
      <c r="BK8457" s="41"/>
      <c r="BL8457" s="41"/>
      <c r="BM8457" s="41"/>
      <c r="BN8457" s="41"/>
      <c r="BO8457" s="41"/>
      <c r="BP8457" s="108"/>
      <c r="CG8457" s="102"/>
      <c r="CI8457" s="45"/>
    </row>
    <row r="8458" spans="37:87" ht="13" customHeight="1">
      <c r="AK8458" s="114"/>
      <c r="AL8458" s="41"/>
      <c r="AM8458" s="41"/>
      <c r="AN8458" s="41"/>
      <c r="AO8458" s="41"/>
      <c r="AP8458" s="41"/>
      <c r="AQ8458" s="41"/>
      <c r="AR8458" s="41"/>
      <c r="AS8458" s="41"/>
      <c r="AT8458" s="41"/>
      <c r="AU8458" s="41"/>
      <c r="AV8458" s="41"/>
      <c r="AW8458" s="41"/>
      <c r="AX8458" s="41"/>
      <c r="AY8458" s="41"/>
      <c r="AZ8458" s="41"/>
      <c r="BA8458" s="41"/>
      <c r="BB8458" s="41"/>
      <c r="BC8458" s="41"/>
      <c r="BD8458" s="41"/>
      <c r="BE8458" s="41"/>
      <c r="BF8458" s="41"/>
      <c r="BG8458" s="41"/>
      <c r="BH8458" s="41"/>
      <c r="BI8458" s="41"/>
      <c r="BJ8458" s="41"/>
      <c r="BK8458" s="41"/>
      <c r="BL8458" s="41"/>
      <c r="BM8458" s="41"/>
      <c r="BN8458" s="41"/>
      <c r="BO8458" s="41"/>
      <c r="BP8458" s="108"/>
      <c r="CG8458" s="102"/>
      <c r="CI8458" s="45"/>
    </row>
    <row r="8459" spans="37:87" ht="13" customHeight="1">
      <c r="AK8459" s="114"/>
      <c r="AL8459" s="41"/>
      <c r="AM8459" s="41"/>
      <c r="AN8459" s="41"/>
      <c r="AO8459" s="41"/>
      <c r="AP8459" s="41"/>
      <c r="AQ8459" s="41"/>
      <c r="AR8459" s="41"/>
      <c r="AS8459" s="41"/>
      <c r="AT8459" s="41"/>
      <c r="AU8459" s="41"/>
      <c r="AV8459" s="41"/>
      <c r="AW8459" s="41"/>
      <c r="AX8459" s="41"/>
      <c r="AY8459" s="41"/>
      <c r="AZ8459" s="41"/>
      <c r="BA8459" s="41"/>
      <c r="BB8459" s="41"/>
      <c r="BC8459" s="41"/>
      <c r="BD8459" s="41"/>
      <c r="BE8459" s="41"/>
      <c r="BF8459" s="41"/>
      <c r="BG8459" s="41"/>
      <c r="BH8459" s="41"/>
      <c r="BI8459" s="41"/>
      <c r="BJ8459" s="41"/>
      <c r="BK8459" s="41"/>
      <c r="BL8459" s="41"/>
      <c r="BM8459" s="41"/>
      <c r="BN8459" s="41"/>
      <c r="BO8459" s="41"/>
      <c r="BP8459" s="108"/>
      <c r="CG8459" s="102"/>
      <c r="CI8459" s="45"/>
    </row>
    <row r="8460" spans="37:87" ht="13" customHeight="1">
      <c r="AK8460" s="114"/>
      <c r="AL8460" s="41"/>
      <c r="AM8460" s="41"/>
      <c r="AN8460" s="41"/>
      <c r="AO8460" s="41"/>
      <c r="AP8460" s="41"/>
      <c r="AQ8460" s="41"/>
      <c r="AR8460" s="41"/>
      <c r="AS8460" s="41"/>
      <c r="AT8460" s="41"/>
      <c r="AU8460" s="41"/>
      <c r="AV8460" s="41"/>
      <c r="AW8460" s="41"/>
      <c r="AX8460" s="41"/>
      <c r="AY8460" s="41"/>
      <c r="AZ8460" s="41"/>
      <c r="BA8460" s="41"/>
      <c r="BB8460" s="41"/>
      <c r="BC8460" s="41"/>
      <c r="BD8460" s="41"/>
      <c r="BE8460" s="41"/>
      <c r="BF8460" s="41"/>
      <c r="BG8460" s="41"/>
      <c r="BH8460" s="41"/>
      <c r="BI8460" s="41"/>
      <c r="BJ8460" s="41"/>
      <c r="BK8460" s="41"/>
      <c r="BL8460" s="41"/>
      <c r="BM8460" s="41"/>
      <c r="BN8460" s="41"/>
      <c r="BO8460" s="41"/>
      <c r="BP8460" s="108"/>
      <c r="CG8460" s="102"/>
      <c r="CI8460" s="45"/>
    </row>
    <row r="8461" spans="37:87" ht="13" customHeight="1">
      <c r="AK8461" s="114"/>
      <c r="AL8461" s="41"/>
      <c r="AM8461" s="41"/>
      <c r="AN8461" s="41"/>
      <c r="AO8461" s="41"/>
      <c r="AP8461" s="41"/>
      <c r="AQ8461" s="41"/>
      <c r="AR8461" s="41"/>
      <c r="AS8461" s="41"/>
      <c r="AT8461" s="41"/>
      <c r="AU8461" s="41"/>
      <c r="AV8461" s="41"/>
      <c r="AW8461" s="41"/>
      <c r="AX8461" s="41"/>
      <c r="AY8461" s="41"/>
      <c r="AZ8461" s="41"/>
      <c r="BA8461" s="41"/>
      <c r="BB8461" s="41"/>
      <c r="BC8461" s="41"/>
      <c r="BD8461" s="41"/>
      <c r="BE8461" s="41"/>
      <c r="BF8461" s="41"/>
      <c r="BG8461" s="41"/>
      <c r="BH8461" s="41"/>
      <c r="BI8461" s="41"/>
      <c r="BJ8461" s="41"/>
      <c r="BK8461" s="41"/>
      <c r="BL8461" s="41"/>
      <c r="BM8461" s="41"/>
      <c r="BN8461" s="41"/>
      <c r="BO8461" s="41"/>
      <c r="BP8461" s="108"/>
      <c r="CG8461" s="102"/>
      <c r="CI8461" s="45"/>
    </row>
    <row r="8462" spans="37:87" ht="13" customHeight="1">
      <c r="AK8462" s="114"/>
      <c r="AL8462" s="41"/>
      <c r="AM8462" s="41"/>
      <c r="AN8462" s="41"/>
      <c r="AO8462" s="41"/>
      <c r="AP8462" s="41"/>
      <c r="AQ8462" s="41"/>
      <c r="AR8462" s="41"/>
      <c r="AS8462" s="41"/>
      <c r="AT8462" s="41"/>
      <c r="AU8462" s="41"/>
      <c r="AV8462" s="41"/>
      <c r="AW8462" s="41"/>
      <c r="AX8462" s="41"/>
      <c r="AY8462" s="41"/>
      <c r="AZ8462" s="41"/>
      <c r="BA8462" s="41"/>
      <c r="BB8462" s="41"/>
      <c r="BC8462" s="41"/>
      <c r="BD8462" s="41"/>
      <c r="BE8462" s="41"/>
      <c r="BF8462" s="41"/>
      <c r="BG8462" s="41"/>
      <c r="BH8462" s="41"/>
      <c r="BI8462" s="41"/>
      <c r="BJ8462" s="41"/>
      <c r="BK8462" s="41"/>
      <c r="BL8462" s="41"/>
      <c r="BM8462" s="41"/>
      <c r="BN8462" s="41"/>
      <c r="BO8462" s="41"/>
      <c r="BP8462" s="108"/>
      <c r="CG8462" s="102"/>
      <c r="CI8462" s="45"/>
    </row>
    <row r="8463" spans="37:87" ht="13" customHeight="1">
      <c r="AK8463" s="114"/>
      <c r="AL8463" s="41"/>
      <c r="AM8463" s="41"/>
      <c r="AN8463" s="41"/>
      <c r="AO8463" s="41"/>
      <c r="AP8463" s="41"/>
      <c r="AQ8463" s="41"/>
      <c r="AR8463" s="41"/>
      <c r="AS8463" s="41"/>
      <c r="AT8463" s="41"/>
      <c r="AU8463" s="41"/>
      <c r="AV8463" s="41"/>
      <c r="AW8463" s="41"/>
      <c r="AX8463" s="41"/>
      <c r="AY8463" s="41"/>
      <c r="AZ8463" s="41"/>
      <c r="BA8463" s="41"/>
      <c r="BB8463" s="41"/>
      <c r="BC8463" s="41"/>
      <c r="BD8463" s="41"/>
      <c r="BE8463" s="41"/>
      <c r="BF8463" s="41"/>
      <c r="BG8463" s="41"/>
      <c r="BH8463" s="41"/>
      <c r="BI8463" s="41"/>
      <c r="BJ8463" s="41"/>
      <c r="BK8463" s="41"/>
      <c r="BL8463" s="41"/>
      <c r="BM8463" s="41"/>
      <c r="BN8463" s="41"/>
      <c r="BO8463" s="41"/>
      <c r="BP8463" s="108"/>
      <c r="CG8463" s="102"/>
      <c r="CI8463" s="45"/>
    </row>
    <row r="8464" spans="37:87" ht="13" customHeight="1">
      <c r="AK8464" s="114"/>
      <c r="AL8464" s="41"/>
      <c r="AM8464" s="41"/>
      <c r="AN8464" s="41"/>
      <c r="AO8464" s="41"/>
      <c r="AP8464" s="41"/>
      <c r="AQ8464" s="41"/>
      <c r="AR8464" s="41"/>
      <c r="AS8464" s="41"/>
      <c r="AT8464" s="41"/>
      <c r="AU8464" s="41"/>
      <c r="AV8464" s="41"/>
      <c r="AW8464" s="41"/>
      <c r="AX8464" s="41"/>
      <c r="AY8464" s="41"/>
      <c r="AZ8464" s="41"/>
      <c r="BA8464" s="41"/>
      <c r="BB8464" s="41"/>
      <c r="BC8464" s="41"/>
      <c r="BD8464" s="41"/>
      <c r="BE8464" s="41"/>
      <c r="BF8464" s="41"/>
      <c r="BG8464" s="41"/>
      <c r="BH8464" s="41"/>
      <c r="BI8464" s="41"/>
      <c r="BJ8464" s="41"/>
      <c r="BK8464" s="41"/>
      <c r="BL8464" s="41"/>
      <c r="BM8464" s="41"/>
      <c r="BN8464" s="41"/>
      <c r="BO8464" s="41"/>
      <c r="BP8464" s="108"/>
      <c r="CG8464" s="102"/>
      <c r="CI8464" s="45"/>
    </row>
    <row r="8465" spans="37:87" ht="13" customHeight="1">
      <c r="AK8465" s="114"/>
      <c r="AL8465" s="41"/>
      <c r="AM8465" s="41"/>
      <c r="AN8465" s="41"/>
      <c r="AO8465" s="41"/>
      <c r="AP8465" s="41"/>
      <c r="AQ8465" s="41"/>
      <c r="AR8465" s="41"/>
      <c r="AS8465" s="41"/>
      <c r="AT8465" s="41"/>
      <c r="AU8465" s="41"/>
      <c r="AV8465" s="41"/>
      <c r="AW8465" s="41"/>
      <c r="AX8465" s="41"/>
      <c r="AY8465" s="41"/>
      <c r="AZ8465" s="41"/>
      <c r="BA8465" s="41"/>
      <c r="BB8465" s="41"/>
      <c r="BC8465" s="41"/>
      <c r="BD8465" s="41"/>
      <c r="BE8465" s="41"/>
      <c r="BF8465" s="41"/>
      <c r="BG8465" s="41"/>
      <c r="BH8465" s="41"/>
      <c r="BI8465" s="41"/>
      <c r="BJ8465" s="41"/>
      <c r="BK8465" s="41"/>
      <c r="BL8465" s="41"/>
      <c r="BM8465" s="41"/>
      <c r="BN8465" s="41"/>
      <c r="BO8465" s="41"/>
      <c r="BP8465" s="108"/>
      <c r="CG8465" s="102"/>
      <c r="CI8465" s="45"/>
    </row>
    <row r="8466" spans="37:87" ht="13" customHeight="1">
      <c r="AK8466" s="114"/>
      <c r="AL8466" s="41"/>
      <c r="AM8466" s="41"/>
      <c r="AN8466" s="41"/>
      <c r="AO8466" s="41"/>
      <c r="AP8466" s="41"/>
      <c r="AQ8466" s="41"/>
      <c r="AR8466" s="41"/>
      <c r="AS8466" s="41"/>
      <c r="AT8466" s="41"/>
      <c r="AU8466" s="41"/>
      <c r="AV8466" s="41"/>
      <c r="AW8466" s="41"/>
      <c r="AX8466" s="41"/>
      <c r="AY8466" s="41"/>
      <c r="AZ8466" s="41"/>
      <c r="BA8466" s="41"/>
      <c r="BB8466" s="41"/>
      <c r="BC8466" s="41"/>
      <c r="BD8466" s="41"/>
      <c r="BE8466" s="41"/>
      <c r="BF8466" s="41"/>
      <c r="BG8466" s="41"/>
      <c r="BH8466" s="41"/>
      <c r="BI8466" s="41"/>
      <c r="BJ8466" s="41"/>
      <c r="BK8466" s="41"/>
      <c r="BL8466" s="41"/>
      <c r="BM8466" s="41"/>
      <c r="BN8466" s="41"/>
      <c r="BO8466" s="41"/>
      <c r="BP8466" s="108"/>
      <c r="CG8466" s="102"/>
      <c r="CI8466" s="45"/>
    </row>
    <row r="8467" spans="37:87" ht="13" customHeight="1">
      <c r="AK8467" s="114"/>
      <c r="AL8467" s="41"/>
      <c r="AM8467" s="41"/>
      <c r="AN8467" s="41"/>
      <c r="AO8467" s="41"/>
      <c r="AP8467" s="41"/>
      <c r="AQ8467" s="41"/>
      <c r="AR8467" s="41"/>
      <c r="AS8467" s="41"/>
      <c r="AT8467" s="41"/>
      <c r="AU8467" s="41"/>
      <c r="AV8467" s="41"/>
      <c r="AW8467" s="41"/>
      <c r="AX8467" s="41"/>
      <c r="AY8467" s="41"/>
      <c r="AZ8467" s="41"/>
      <c r="BA8467" s="41"/>
      <c r="BB8467" s="41"/>
      <c r="BC8467" s="41"/>
      <c r="BD8467" s="41"/>
      <c r="BE8467" s="41"/>
      <c r="BF8467" s="41"/>
      <c r="BG8467" s="41"/>
      <c r="BH8467" s="41"/>
      <c r="BI8467" s="41"/>
      <c r="BJ8467" s="41"/>
      <c r="BK8467" s="41"/>
      <c r="BL8467" s="41"/>
      <c r="BM8467" s="41"/>
      <c r="BN8467" s="41"/>
      <c r="BO8467" s="41"/>
      <c r="BP8467" s="108"/>
      <c r="CG8467" s="102"/>
      <c r="CI8467" s="45"/>
    </row>
    <row r="8468" spans="37:87" ht="13" customHeight="1">
      <c r="AK8468" s="114"/>
      <c r="AL8468" s="41"/>
      <c r="AM8468" s="41"/>
      <c r="AN8468" s="41"/>
      <c r="AO8468" s="41"/>
      <c r="AP8468" s="41"/>
      <c r="AQ8468" s="41"/>
      <c r="AR8468" s="41"/>
      <c r="AS8468" s="41"/>
      <c r="AT8468" s="41"/>
      <c r="AU8468" s="41"/>
      <c r="AV8468" s="41"/>
      <c r="AW8468" s="41"/>
      <c r="AX8468" s="41"/>
      <c r="AY8468" s="41"/>
      <c r="AZ8468" s="41"/>
      <c r="BA8468" s="41"/>
      <c r="BB8468" s="41"/>
      <c r="BC8468" s="41"/>
      <c r="BD8468" s="41"/>
      <c r="BE8468" s="41"/>
      <c r="BF8468" s="41"/>
      <c r="BG8468" s="41"/>
      <c r="BH8468" s="41"/>
      <c r="BI8468" s="41"/>
      <c r="BJ8468" s="41"/>
      <c r="BK8468" s="41"/>
      <c r="BL8468" s="41"/>
      <c r="BM8468" s="41"/>
      <c r="BN8468" s="41"/>
      <c r="BO8468" s="41"/>
      <c r="BP8468" s="108"/>
      <c r="CG8468" s="102"/>
      <c r="CI8468" s="45"/>
    </row>
    <row r="8469" spans="37:87" ht="13" customHeight="1">
      <c r="AK8469" s="114"/>
      <c r="AL8469" s="41"/>
      <c r="AM8469" s="41"/>
      <c r="AN8469" s="41"/>
      <c r="AO8469" s="41"/>
      <c r="AP8469" s="41"/>
      <c r="AQ8469" s="41"/>
      <c r="AR8469" s="41"/>
      <c r="AS8469" s="41"/>
      <c r="AT8469" s="41"/>
      <c r="AU8469" s="41"/>
      <c r="AV8469" s="41"/>
      <c r="AW8469" s="41"/>
      <c r="AX8469" s="41"/>
      <c r="AY8469" s="41"/>
      <c r="AZ8469" s="41"/>
      <c r="BA8469" s="41"/>
      <c r="BB8469" s="41"/>
      <c r="BC8469" s="41"/>
      <c r="BD8469" s="41"/>
      <c r="BE8469" s="41"/>
      <c r="BF8469" s="41"/>
      <c r="BG8469" s="41"/>
      <c r="BH8469" s="41"/>
      <c r="BI8469" s="41"/>
      <c r="BJ8469" s="41"/>
      <c r="BK8469" s="41"/>
      <c r="BL8469" s="41"/>
      <c r="BM8469" s="41"/>
      <c r="BN8469" s="41"/>
      <c r="BO8469" s="41"/>
      <c r="BP8469" s="108"/>
      <c r="CG8469" s="102"/>
      <c r="CI8469" s="45"/>
    </row>
    <row r="8470" spans="37:87" ht="13" customHeight="1">
      <c r="AK8470" s="114"/>
      <c r="AL8470" s="41"/>
      <c r="AM8470" s="41"/>
      <c r="AN8470" s="41"/>
      <c r="AO8470" s="41"/>
      <c r="AP8470" s="41"/>
      <c r="AQ8470" s="41"/>
      <c r="AR8470" s="41"/>
      <c r="AS8470" s="41"/>
      <c r="AT8470" s="41"/>
      <c r="AU8470" s="41"/>
      <c r="AV8470" s="41"/>
      <c r="AW8470" s="41"/>
      <c r="AX8470" s="41"/>
      <c r="AY8470" s="41"/>
      <c r="AZ8470" s="41"/>
      <c r="BA8470" s="41"/>
      <c r="BB8470" s="41"/>
      <c r="BC8470" s="41"/>
      <c r="BD8470" s="41"/>
      <c r="BE8470" s="41"/>
      <c r="BF8470" s="41"/>
      <c r="BG8470" s="41"/>
      <c r="BH8470" s="41"/>
      <c r="BI8470" s="41"/>
      <c r="BJ8470" s="41"/>
      <c r="BK8470" s="41"/>
      <c r="BL8470" s="41"/>
      <c r="BM8470" s="41"/>
      <c r="BN8470" s="41"/>
      <c r="BO8470" s="41"/>
      <c r="BP8470" s="108"/>
      <c r="CG8470" s="102"/>
      <c r="CI8470" s="45"/>
    </row>
    <row r="8471" spans="37:87" ht="13" customHeight="1">
      <c r="AK8471" s="114"/>
      <c r="AL8471" s="41"/>
      <c r="AM8471" s="41"/>
      <c r="AN8471" s="41"/>
      <c r="AO8471" s="41"/>
      <c r="AP8471" s="41"/>
      <c r="AQ8471" s="41"/>
      <c r="AR8471" s="41"/>
      <c r="AS8471" s="41"/>
      <c r="AT8471" s="41"/>
      <c r="AU8471" s="41"/>
      <c r="AV8471" s="41"/>
      <c r="AW8471" s="41"/>
      <c r="AX8471" s="41"/>
      <c r="AY8471" s="41"/>
      <c r="AZ8471" s="41"/>
      <c r="BA8471" s="41"/>
      <c r="BB8471" s="41"/>
      <c r="BC8471" s="41"/>
      <c r="BD8471" s="41"/>
      <c r="BE8471" s="41"/>
      <c r="BF8471" s="41"/>
      <c r="BG8471" s="41"/>
      <c r="BH8471" s="41"/>
      <c r="BI8471" s="41"/>
      <c r="BJ8471" s="41"/>
      <c r="BK8471" s="41"/>
      <c r="BL8471" s="41"/>
      <c r="BM8471" s="41"/>
      <c r="BN8471" s="41"/>
      <c r="BO8471" s="41"/>
      <c r="BP8471" s="108"/>
      <c r="CG8471" s="102"/>
      <c r="CI8471" s="45"/>
    </row>
    <row r="8472" spans="37:87" ht="13" customHeight="1">
      <c r="AK8472" s="114"/>
      <c r="AL8472" s="41"/>
      <c r="AM8472" s="41"/>
      <c r="AN8472" s="41"/>
      <c r="AO8472" s="41"/>
      <c r="AP8472" s="41"/>
      <c r="AQ8472" s="41"/>
      <c r="AR8472" s="41"/>
      <c r="AS8472" s="41"/>
      <c r="AT8472" s="41"/>
      <c r="AU8472" s="41"/>
      <c r="AV8472" s="41"/>
      <c r="AW8472" s="41"/>
      <c r="AX8472" s="41"/>
      <c r="AY8472" s="41"/>
      <c r="AZ8472" s="41"/>
      <c r="BA8472" s="41"/>
      <c r="BB8472" s="41"/>
      <c r="BC8472" s="41"/>
      <c r="BD8472" s="41"/>
      <c r="BE8472" s="41"/>
      <c r="BF8472" s="41"/>
      <c r="BG8472" s="41"/>
      <c r="BH8472" s="41"/>
      <c r="BI8472" s="41"/>
      <c r="BJ8472" s="41"/>
      <c r="BK8472" s="41"/>
      <c r="BL8472" s="41"/>
      <c r="BM8472" s="41"/>
      <c r="BN8472" s="41"/>
      <c r="BO8472" s="41"/>
      <c r="BP8472" s="108"/>
      <c r="CG8472" s="102"/>
      <c r="CI8472" s="45"/>
    </row>
    <row r="8473" spans="37:87" ht="13" customHeight="1">
      <c r="AK8473" s="114"/>
      <c r="AL8473" s="41"/>
      <c r="AM8473" s="41"/>
      <c r="AN8473" s="41"/>
      <c r="AO8473" s="41"/>
      <c r="AP8473" s="41"/>
      <c r="AQ8473" s="41"/>
      <c r="AR8473" s="41"/>
      <c r="AS8473" s="41"/>
      <c r="AT8473" s="41"/>
      <c r="AU8473" s="41"/>
      <c r="AV8473" s="41"/>
      <c r="AW8473" s="41"/>
      <c r="AX8473" s="41"/>
      <c r="AY8473" s="41"/>
      <c r="AZ8473" s="41"/>
      <c r="BA8473" s="41"/>
      <c r="BB8473" s="41"/>
      <c r="BC8473" s="41"/>
      <c r="BD8473" s="41"/>
      <c r="BE8473" s="41"/>
      <c r="BF8473" s="41"/>
      <c r="BG8473" s="41"/>
      <c r="BH8473" s="41"/>
      <c r="BI8473" s="41"/>
      <c r="BJ8473" s="41"/>
      <c r="BK8473" s="41"/>
      <c r="BL8473" s="41"/>
      <c r="BM8473" s="41"/>
      <c r="BN8473" s="41"/>
      <c r="BO8473" s="41"/>
      <c r="BP8473" s="108"/>
      <c r="CG8473" s="102"/>
      <c r="CI8473" s="45"/>
    </row>
    <row r="8474" spans="37:87" ht="13" customHeight="1">
      <c r="AK8474" s="114"/>
      <c r="AL8474" s="41"/>
      <c r="AM8474" s="41"/>
      <c r="AN8474" s="41"/>
      <c r="AO8474" s="41"/>
      <c r="AP8474" s="41"/>
      <c r="AQ8474" s="41"/>
      <c r="AR8474" s="41"/>
      <c r="AS8474" s="41"/>
      <c r="AT8474" s="41"/>
      <c r="AU8474" s="41"/>
      <c r="AV8474" s="41"/>
      <c r="AW8474" s="41"/>
      <c r="AX8474" s="41"/>
      <c r="AY8474" s="41"/>
      <c r="AZ8474" s="41"/>
      <c r="BA8474" s="41"/>
      <c r="BB8474" s="41"/>
      <c r="BC8474" s="41"/>
      <c r="BD8474" s="41"/>
      <c r="BE8474" s="41"/>
      <c r="BF8474" s="41"/>
      <c r="BG8474" s="41"/>
      <c r="BH8474" s="41"/>
      <c r="BI8474" s="41"/>
      <c r="BJ8474" s="41"/>
      <c r="BK8474" s="41"/>
      <c r="BL8474" s="41"/>
      <c r="BM8474" s="41"/>
      <c r="BN8474" s="41"/>
      <c r="BO8474" s="41"/>
      <c r="BP8474" s="108"/>
      <c r="CG8474" s="102"/>
      <c r="CI8474" s="45"/>
    </row>
    <row r="8475" spans="37:87" ht="13" customHeight="1">
      <c r="AK8475" s="114"/>
      <c r="AL8475" s="41"/>
      <c r="AM8475" s="41"/>
      <c r="AN8475" s="41"/>
      <c r="AO8475" s="41"/>
      <c r="AP8475" s="41"/>
      <c r="AQ8475" s="41"/>
      <c r="AR8475" s="41"/>
      <c r="AS8475" s="41"/>
      <c r="AT8475" s="41"/>
      <c r="AU8475" s="41"/>
      <c r="AV8475" s="41"/>
      <c r="AW8475" s="41"/>
      <c r="AX8475" s="41"/>
      <c r="AY8475" s="41"/>
      <c r="AZ8475" s="41"/>
      <c r="BA8475" s="41"/>
      <c r="BB8475" s="41"/>
      <c r="BC8475" s="41"/>
      <c r="BD8475" s="41"/>
      <c r="BE8475" s="41"/>
      <c r="BF8475" s="41"/>
      <c r="BG8475" s="41"/>
      <c r="BH8475" s="41"/>
      <c r="BI8475" s="41"/>
      <c r="BJ8475" s="41"/>
      <c r="BK8475" s="41"/>
      <c r="BL8475" s="41"/>
      <c r="BM8475" s="41"/>
      <c r="BN8475" s="41"/>
      <c r="BO8475" s="41"/>
      <c r="BP8475" s="108"/>
      <c r="CG8475" s="102"/>
      <c r="CI8475" s="45"/>
    </row>
    <row r="8476" spans="37:87" ht="13" customHeight="1">
      <c r="AK8476" s="114"/>
      <c r="AL8476" s="41"/>
      <c r="AM8476" s="41"/>
      <c r="AN8476" s="41"/>
      <c r="AO8476" s="41"/>
      <c r="AP8476" s="41"/>
      <c r="AQ8476" s="41"/>
      <c r="AR8476" s="41"/>
      <c r="AS8476" s="41"/>
      <c r="AT8476" s="41"/>
      <c r="AU8476" s="41"/>
      <c r="AV8476" s="41"/>
      <c r="AW8476" s="41"/>
      <c r="AX8476" s="41"/>
      <c r="AY8476" s="41"/>
      <c r="AZ8476" s="41"/>
      <c r="BA8476" s="41"/>
      <c r="BB8476" s="41"/>
      <c r="BC8476" s="41"/>
      <c r="BD8476" s="41"/>
      <c r="BE8476" s="41"/>
      <c r="BF8476" s="41"/>
      <c r="BG8476" s="41"/>
      <c r="BH8476" s="41"/>
      <c r="BI8476" s="41"/>
      <c r="BJ8476" s="41"/>
      <c r="BK8476" s="41"/>
      <c r="BL8476" s="41"/>
      <c r="BM8476" s="41"/>
      <c r="BN8476" s="41"/>
      <c r="BO8476" s="41"/>
      <c r="BP8476" s="108"/>
      <c r="CG8476" s="102"/>
      <c r="CI8476" s="45"/>
    </row>
    <row r="8477" spans="37:87" ht="13" customHeight="1">
      <c r="AK8477" s="114"/>
      <c r="AL8477" s="41"/>
      <c r="AM8477" s="41"/>
      <c r="AN8477" s="41"/>
      <c r="AO8477" s="41"/>
      <c r="AP8477" s="41"/>
      <c r="AQ8477" s="41"/>
      <c r="AR8477" s="41"/>
      <c r="AS8477" s="41"/>
      <c r="AT8477" s="41"/>
      <c r="AU8477" s="41"/>
      <c r="AV8477" s="41"/>
      <c r="AW8477" s="41"/>
      <c r="AX8477" s="41"/>
      <c r="AY8477" s="41"/>
      <c r="AZ8477" s="41"/>
      <c r="BA8477" s="41"/>
      <c r="BB8477" s="41"/>
      <c r="BC8477" s="41"/>
      <c r="BD8477" s="41"/>
      <c r="BE8477" s="41"/>
      <c r="BF8477" s="41"/>
      <c r="BG8477" s="41"/>
      <c r="BH8477" s="41"/>
      <c r="BI8477" s="41"/>
      <c r="BJ8477" s="41"/>
      <c r="BK8477" s="41"/>
      <c r="BL8477" s="41"/>
      <c r="BM8477" s="41"/>
      <c r="BN8477" s="41"/>
      <c r="BO8477" s="41"/>
      <c r="BP8477" s="108"/>
      <c r="CG8477" s="102"/>
      <c r="CI8477" s="45"/>
    </row>
    <row r="8478" spans="37:87" ht="13" customHeight="1">
      <c r="AK8478" s="114"/>
      <c r="AL8478" s="41"/>
      <c r="AM8478" s="41"/>
      <c r="AN8478" s="41"/>
      <c r="AO8478" s="41"/>
      <c r="AP8478" s="41"/>
      <c r="AQ8478" s="41"/>
      <c r="AR8478" s="41"/>
      <c r="AS8478" s="41"/>
      <c r="AT8478" s="41"/>
      <c r="AU8478" s="41"/>
      <c r="AV8478" s="41"/>
      <c r="AW8478" s="41"/>
      <c r="AX8478" s="41"/>
      <c r="AY8478" s="41"/>
      <c r="AZ8478" s="41"/>
      <c r="BA8478" s="41"/>
      <c r="BB8478" s="41"/>
      <c r="BC8478" s="41"/>
      <c r="BD8478" s="41"/>
      <c r="BE8478" s="41"/>
      <c r="BF8478" s="41"/>
      <c r="BG8478" s="41"/>
      <c r="BH8478" s="41"/>
      <c r="BI8478" s="41"/>
      <c r="BJ8478" s="41"/>
      <c r="BK8478" s="41"/>
      <c r="BL8478" s="41"/>
      <c r="BM8478" s="41"/>
      <c r="BN8478" s="41"/>
      <c r="BO8478" s="41"/>
      <c r="BP8478" s="108"/>
      <c r="CG8478" s="102"/>
      <c r="CI8478" s="45"/>
    </row>
    <row r="8479" spans="37:87" ht="13" customHeight="1">
      <c r="AK8479" s="114"/>
      <c r="AL8479" s="41"/>
      <c r="AM8479" s="41"/>
      <c r="AN8479" s="41"/>
      <c r="AO8479" s="41"/>
      <c r="AP8479" s="41"/>
      <c r="AQ8479" s="41"/>
      <c r="AR8479" s="41"/>
      <c r="AS8479" s="41"/>
      <c r="AT8479" s="41"/>
      <c r="AU8479" s="41"/>
      <c r="AV8479" s="41"/>
      <c r="AW8479" s="41"/>
      <c r="AX8479" s="41"/>
      <c r="AY8479" s="41"/>
      <c r="AZ8479" s="41"/>
      <c r="BA8479" s="41"/>
      <c r="BB8479" s="41"/>
      <c r="BC8479" s="41"/>
      <c r="BD8479" s="41"/>
      <c r="BE8479" s="41"/>
      <c r="BF8479" s="41"/>
      <c r="BG8479" s="41"/>
      <c r="BH8479" s="41"/>
      <c r="BI8479" s="41"/>
      <c r="BJ8479" s="41"/>
      <c r="BK8479" s="41"/>
      <c r="BL8479" s="41"/>
      <c r="BM8479" s="41"/>
      <c r="BN8479" s="41"/>
      <c r="BO8479" s="41"/>
      <c r="BP8479" s="108"/>
      <c r="CG8479" s="102"/>
      <c r="CI8479" s="45"/>
    </row>
    <row r="8480" spans="37:87" ht="13" customHeight="1">
      <c r="AK8480" s="114"/>
      <c r="AL8480" s="41"/>
      <c r="AM8480" s="41"/>
      <c r="AN8480" s="41"/>
      <c r="AO8480" s="41"/>
      <c r="AP8480" s="41"/>
      <c r="AQ8480" s="41"/>
      <c r="AR8480" s="41"/>
      <c r="AS8480" s="41"/>
      <c r="AT8480" s="41"/>
      <c r="AU8480" s="41"/>
      <c r="AV8480" s="41"/>
      <c r="AW8480" s="41"/>
      <c r="AX8480" s="41"/>
      <c r="AY8480" s="41"/>
      <c r="AZ8480" s="41"/>
      <c r="BA8480" s="41"/>
      <c r="BB8480" s="41"/>
      <c r="BC8480" s="41"/>
      <c r="BD8480" s="41"/>
      <c r="BE8480" s="41"/>
      <c r="BF8480" s="41"/>
      <c r="BG8480" s="41"/>
      <c r="BH8480" s="41"/>
      <c r="BI8480" s="41"/>
      <c r="BJ8480" s="41"/>
      <c r="BK8480" s="41"/>
      <c r="BL8480" s="41"/>
      <c r="BM8480" s="41"/>
      <c r="BN8480" s="41"/>
      <c r="BO8480" s="41"/>
      <c r="BP8480" s="108"/>
      <c r="CG8480" s="102"/>
      <c r="CI8480" s="45"/>
    </row>
    <row r="8481" spans="37:87" ht="13" customHeight="1">
      <c r="AK8481" s="114"/>
      <c r="AL8481" s="41"/>
      <c r="AM8481" s="41"/>
      <c r="AN8481" s="41"/>
      <c r="AO8481" s="41"/>
      <c r="AP8481" s="41"/>
      <c r="AQ8481" s="41"/>
      <c r="AR8481" s="41"/>
      <c r="AS8481" s="41"/>
      <c r="AT8481" s="41"/>
      <c r="AU8481" s="41"/>
      <c r="AV8481" s="41"/>
      <c r="AW8481" s="41"/>
      <c r="AX8481" s="41"/>
      <c r="AY8481" s="41"/>
      <c r="AZ8481" s="41"/>
      <c r="BA8481" s="41"/>
      <c r="BB8481" s="41"/>
      <c r="BC8481" s="41"/>
      <c r="BD8481" s="41"/>
      <c r="BE8481" s="41"/>
      <c r="BF8481" s="41"/>
      <c r="BG8481" s="41"/>
      <c r="BH8481" s="41"/>
      <c r="BI8481" s="41"/>
      <c r="BJ8481" s="41"/>
      <c r="BK8481" s="41"/>
      <c r="BL8481" s="41"/>
      <c r="BM8481" s="41"/>
      <c r="BN8481" s="41"/>
      <c r="BO8481" s="41"/>
      <c r="BP8481" s="108"/>
      <c r="CG8481" s="102"/>
      <c r="CI8481" s="45"/>
    </row>
    <row r="8482" spans="37:87" ht="13" customHeight="1">
      <c r="AK8482" s="114"/>
      <c r="AL8482" s="41"/>
      <c r="AM8482" s="41"/>
      <c r="AN8482" s="41"/>
      <c r="AO8482" s="41"/>
      <c r="AP8482" s="41"/>
      <c r="AQ8482" s="41"/>
      <c r="AR8482" s="41"/>
      <c r="AS8482" s="41"/>
      <c r="AT8482" s="41"/>
      <c r="AU8482" s="41"/>
      <c r="AV8482" s="41"/>
      <c r="AW8482" s="41"/>
      <c r="AX8482" s="41"/>
      <c r="AY8482" s="41"/>
      <c r="AZ8482" s="41"/>
      <c r="BA8482" s="41"/>
      <c r="BB8482" s="41"/>
      <c r="BC8482" s="41"/>
      <c r="BD8482" s="41"/>
      <c r="BE8482" s="41"/>
      <c r="BF8482" s="41"/>
      <c r="BG8482" s="41"/>
      <c r="BH8482" s="41"/>
      <c r="BI8482" s="41"/>
      <c r="BJ8482" s="41"/>
      <c r="BK8482" s="41"/>
      <c r="BL8482" s="41"/>
      <c r="BM8482" s="41"/>
      <c r="BN8482" s="41"/>
      <c r="BO8482" s="41"/>
      <c r="BP8482" s="108"/>
      <c r="CG8482" s="102"/>
      <c r="CI8482" s="45"/>
    </row>
    <row r="8483" spans="37:87" ht="13" customHeight="1">
      <c r="AK8483" s="114"/>
      <c r="AL8483" s="41"/>
      <c r="AM8483" s="41"/>
      <c r="AN8483" s="41"/>
      <c r="AO8483" s="41"/>
      <c r="AP8483" s="41"/>
      <c r="AQ8483" s="41"/>
      <c r="AR8483" s="41"/>
      <c r="AS8483" s="41"/>
      <c r="AT8483" s="41"/>
      <c r="AU8483" s="41"/>
      <c r="AV8483" s="41"/>
      <c r="AW8483" s="41"/>
      <c r="AX8483" s="41"/>
      <c r="AY8483" s="41"/>
      <c r="AZ8483" s="41"/>
      <c r="BA8483" s="41"/>
      <c r="BB8483" s="41"/>
      <c r="BC8483" s="41"/>
      <c r="BD8483" s="41"/>
      <c r="BE8483" s="41"/>
      <c r="BF8483" s="41"/>
      <c r="BG8483" s="41"/>
      <c r="BH8483" s="41"/>
      <c r="BI8483" s="41"/>
      <c r="BJ8483" s="41"/>
      <c r="BK8483" s="41"/>
      <c r="BL8483" s="41"/>
      <c r="BM8483" s="41"/>
      <c r="BN8483" s="41"/>
      <c r="BO8483" s="41"/>
      <c r="BP8483" s="108"/>
      <c r="CG8483" s="102"/>
      <c r="CI8483" s="45"/>
    </row>
    <row r="8484" spans="37:87" ht="13" customHeight="1">
      <c r="AK8484" s="114"/>
      <c r="AL8484" s="41"/>
      <c r="AM8484" s="41"/>
      <c r="AN8484" s="41"/>
      <c r="AO8484" s="41"/>
      <c r="AP8484" s="41"/>
      <c r="AQ8484" s="41"/>
      <c r="AR8484" s="41"/>
      <c r="AS8484" s="41"/>
      <c r="AT8484" s="41"/>
      <c r="AU8484" s="41"/>
      <c r="AV8484" s="41"/>
      <c r="AW8484" s="41"/>
      <c r="AX8484" s="41"/>
      <c r="AY8484" s="41"/>
      <c r="AZ8484" s="41"/>
      <c r="BA8484" s="41"/>
      <c r="BB8484" s="41"/>
      <c r="BC8484" s="41"/>
      <c r="BD8484" s="41"/>
      <c r="BE8484" s="41"/>
      <c r="BF8484" s="41"/>
      <c r="BG8484" s="41"/>
      <c r="BH8484" s="41"/>
      <c r="BI8484" s="41"/>
      <c r="BJ8484" s="41"/>
      <c r="BK8484" s="41"/>
      <c r="BL8484" s="41"/>
      <c r="BM8484" s="41"/>
      <c r="BN8484" s="41"/>
      <c r="BO8484" s="41"/>
      <c r="BP8484" s="108"/>
      <c r="CG8484" s="102"/>
      <c r="CI8484" s="45"/>
    </row>
    <row r="8485" spans="37:87" ht="13" customHeight="1">
      <c r="AK8485" s="114"/>
      <c r="AL8485" s="41"/>
      <c r="AM8485" s="41"/>
      <c r="AN8485" s="41"/>
      <c r="AO8485" s="41"/>
      <c r="AP8485" s="41"/>
      <c r="AQ8485" s="41"/>
      <c r="AR8485" s="41"/>
      <c r="AS8485" s="41"/>
      <c r="AT8485" s="41"/>
      <c r="AU8485" s="41"/>
      <c r="AV8485" s="41"/>
      <c r="AW8485" s="41"/>
      <c r="AX8485" s="41"/>
      <c r="AY8485" s="41"/>
      <c r="AZ8485" s="41"/>
      <c r="BA8485" s="41"/>
      <c r="BB8485" s="41"/>
      <c r="BC8485" s="41"/>
      <c r="BD8485" s="41"/>
      <c r="BE8485" s="41"/>
      <c r="BF8485" s="41"/>
      <c r="BG8485" s="41"/>
      <c r="BH8485" s="41"/>
      <c r="BI8485" s="41"/>
      <c r="BJ8485" s="41"/>
      <c r="BK8485" s="41"/>
      <c r="BL8485" s="41"/>
      <c r="BM8485" s="41"/>
      <c r="BN8485" s="41"/>
      <c r="BO8485" s="41"/>
      <c r="BP8485" s="108"/>
      <c r="CG8485" s="102"/>
      <c r="CI8485" s="45"/>
    </row>
    <row r="8486" spans="37:87" ht="13" customHeight="1">
      <c r="AK8486" s="114"/>
      <c r="AL8486" s="41"/>
      <c r="AM8486" s="41"/>
      <c r="AN8486" s="41"/>
      <c r="AO8486" s="41"/>
      <c r="AP8486" s="41"/>
      <c r="AQ8486" s="41"/>
      <c r="AR8486" s="41"/>
      <c r="AS8486" s="41"/>
      <c r="AT8486" s="41"/>
      <c r="AU8486" s="41"/>
      <c r="AV8486" s="41"/>
      <c r="AW8486" s="41"/>
      <c r="AX8486" s="41"/>
      <c r="AY8486" s="41"/>
      <c r="AZ8486" s="41"/>
      <c r="BA8486" s="41"/>
      <c r="BB8486" s="41"/>
      <c r="BC8486" s="41"/>
      <c r="BD8486" s="41"/>
      <c r="BE8486" s="41"/>
      <c r="BF8486" s="41"/>
      <c r="BG8486" s="41"/>
      <c r="BH8486" s="41"/>
      <c r="BI8486" s="41"/>
      <c r="BJ8486" s="41"/>
      <c r="BK8486" s="41"/>
      <c r="BL8486" s="41"/>
      <c r="BM8486" s="41"/>
      <c r="BN8486" s="41"/>
      <c r="BO8486" s="41"/>
      <c r="BP8486" s="108"/>
      <c r="CG8486" s="102"/>
      <c r="CI8486" s="45"/>
    </row>
    <row r="8487" spans="37:87" ht="13" customHeight="1">
      <c r="AK8487" s="114"/>
      <c r="AL8487" s="41"/>
      <c r="AM8487" s="41"/>
      <c r="AN8487" s="41"/>
      <c r="AO8487" s="41"/>
      <c r="AP8487" s="41"/>
      <c r="AQ8487" s="41"/>
      <c r="AR8487" s="41"/>
      <c r="AS8487" s="41"/>
      <c r="AT8487" s="41"/>
      <c r="AU8487" s="41"/>
      <c r="AV8487" s="41"/>
      <c r="AW8487" s="41"/>
      <c r="AX8487" s="41"/>
      <c r="AY8487" s="41"/>
      <c r="AZ8487" s="41"/>
      <c r="BA8487" s="41"/>
      <c r="BB8487" s="41"/>
      <c r="BC8487" s="41"/>
      <c r="BD8487" s="41"/>
      <c r="BE8487" s="41"/>
      <c r="BF8487" s="41"/>
      <c r="BG8487" s="41"/>
      <c r="BH8487" s="41"/>
      <c r="BI8487" s="41"/>
      <c r="BJ8487" s="41"/>
      <c r="BK8487" s="41"/>
      <c r="BL8487" s="41"/>
      <c r="BM8487" s="41"/>
      <c r="BN8487" s="41"/>
      <c r="BO8487" s="41"/>
      <c r="BP8487" s="108"/>
      <c r="CG8487" s="102"/>
      <c r="CI8487" s="45"/>
    </row>
    <row r="8488" spans="37:87" ht="13" customHeight="1">
      <c r="AK8488" s="114"/>
      <c r="AL8488" s="41"/>
      <c r="AM8488" s="41"/>
      <c r="AN8488" s="41"/>
      <c r="AO8488" s="41"/>
      <c r="AP8488" s="41"/>
      <c r="AQ8488" s="41"/>
      <c r="AR8488" s="41"/>
      <c r="AS8488" s="41"/>
      <c r="AT8488" s="41"/>
      <c r="AU8488" s="41"/>
      <c r="AV8488" s="41"/>
      <c r="AW8488" s="41"/>
      <c r="AX8488" s="41"/>
      <c r="AY8488" s="41"/>
      <c r="AZ8488" s="41"/>
      <c r="BA8488" s="41"/>
      <c r="BB8488" s="41"/>
      <c r="BC8488" s="41"/>
      <c r="BD8488" s="41"/>
      <c r="BE8488" s="41"/>
      <c r="BF8488" s="41"/>
      <c r="BG8488" s="41"/>
      <c r="BH8488" s="41"/>
      <c r="BI8488" s="41"/>
      <c r="BJ8488" s="41"/>
      <c r="BK8488" s="41"/>
      <c r="BL8488" s="41"/>
      <c r="BM8488" s="41"/>
      <c r="BN8488" s="41"/>
      <c r="BO8488" s="41"/>
      <c r="BP8488" s="108"/>
      <c r="CG8488" s="102"/>
      <c r="CI8488" s="45"/>
    </row>
    <row r="8489" spans="37:87" ht="13" customHeight="1">
      <c r="AK8489" s="114"/>
      <c r="AL8489" s="41"/>
      <c r="AM8489" s="41"/>
      <c r="AN8489" s="41"/>
      <c r="AO8489" s="41"/>
      <c r="AP8489" s="41"/>
      <c r="AQ8489" s="41"/>
      <c r="AR8489" s="41"/>
      <c r="AS8489" s="41"/>
      <c r="AT8489" s="41"/>
      <c r="AU8489" s="41"/>
      <c r="AV8489" s="41"/>
      <c r="AW8489" s="41"/>
      <c r="AX8489" s="41"/>
      <c r="AY8489" s="41"/>
      <c r="AZ8489" s="41"/>
      <c r="BA8489" s="41"/>
      <c r="BB8489" s="41"/>
      <c r="BC8489" s="41"/>
      <c r="BD8489" s="41"/>
      <c r="BE8489" s="41"/>
      <c r="BF8489" s="41"/>
      <c r="BG8489" s="41"/>
      <c r="BH8489" s="41"/>
      <c r="BI8489" s="41"/>
      <c r="BJ8489" s="41"/>
      <c r="BK8489" s="41"/>
      <c r="BL8489" s="41"/>
      <c r="BM8489" s="41"/>
      <c r="BN8489" s="41"/>
      <c r="BO8489" s="41"/>
      <c r="BP8489" s="108"/>
      <c r="CG8489" s="102"/>
      <c r="CI8489" s="45"/>
    </row>
    <row r="8490" spans="37:87" ht="13" customHeight="1">
      <c r="AK8490" s="114"/>
      <c r="AL8490" s="41"/>
      <c r="AM8490" s="41"/>
      <c r="AN8490" s="41"/>
      <c r="AO8490" s="41"/>
      <c r="AP8490" s="41"/>
      <c r="AQ8490" s="41"/>
      <c r="AR8490" s="41"/>
      <c r="AS8490" s="41"/>
      <c r="AT8490" s="41"/>
      <c r="AU8490" s="41"/>
      <c r="AV8490" s="41"/>
      <c r="AW8490" s="41"/>
      <c r="AX8490" s="41"/>
      <c r="AY8490" s="41"/>
      <c r="AZ8490" s="41"/>
      <c r="BA8490" s="41"/>
      <c r="BB8490" s="41"/>
      <c r="BC8490" s="41"/>
      <c r="BD8490" s="41"/>
      <c r="BE8490" s="41"/>
      <c r="BF8490" s="41"/>
      <c r="BG8490" s="41"/>
      <c r="BH8490" s="41"/>
      <c r="BI8490" s="41"/>
      <c r="BJ8490" s="41"/>
      <c r="BK8490" s="41"/>
      <c r="BL8490" s="41"/>
      <c r="BM8490" s="41"/>
      <c r="BN8490" s="41"/>
      <c r="BO8490" s="41"/>
      <c r="BP8490" s="108"/>
      <c r="CG8490" s="102"/>
      <c r="CI8490" s="45"/>
    </row>
    <row r="8491" spans="37:87" ht="13" customHeight="1">
      <c r="AK8491" s="114"/>
      <c r="AL8491" s="41"/>
      <c r="AM8491" s="41"/>
      <c r="AN8491" s="41"/>
      <c r="AO8491" s="41"/>
      <c r="AP8491" s="41"/>
      <c r="AQ8491" s="41"/>
      <c r="AR8491" s="41"/>
      <c r="AS8491" s="41"/>
      <c r="AT8491" s="41"/>
      <c r="AU8491" s="41"/>
      <c r="AV8491" s="41"/>
      <c r="AW8491" s="41"/>
      <c r="AX8491" s="41"/>
      <c r="AY8491" s="41"/>
      <c r="AZ8491" s="41"/>
      <c r="BA8491" s="41"/>
      <c r="BB8491" s="41"/>
      <c r="BC8491" s="41"/>
      <c r="BD8491" s="41"/>
      <c r="BE8491" s="41"/>
      <c r="BF8491" s="41"/>
      <c r="BG8491" s="41"/>
      <c r="BH8491" s="41"/>
      <c r="BI8491" s="41"/>
      <c r="BJ8491" s="41"/>
      <c r="BK8491" s="41"/>
      <c r="BL8491" s="41"/>
      <c r="BM8491" s="41"/>
      <c r="BN8491" s="41"/>
      <c r="BO8491" s="41"/>
      <c r="BP8491" s="108"/>
      <c r="CG8491" s="102"/>
      <c r="CI8491" s="45"/>
    </row>
    <row r="8492" spans="37:87" ht="13" customHeight="1">
      <c r="AK8492" s="114"/>
      <c r="AL8492" s="41"/>
      <c r="AM8492" s="41"/>
      <c r="AN8492" s="41"/>
      <c r="AO8492" s="41"/>
      <c r="AP8492" s="41"/>
      <c r="AQ8492" s="41"/>
      <c r="AR8492" s="41"/>
      <c r="AS8492" s="41"/>
      <c r="AT8492" s="41"/>
      <c r="AU8492" s="41"/>
      <c r="AV8492" s="41"/>
      <c r="AW8492" s="41"/>
      <c r="AX8492" s="41"/>
      <c r="AY8492" s="41"/>
      <c r="AZ8492" s="41"/>
      <c r="BA8492" s="41"/>
      <c r="BB8492" s="41"/>
      <c r="BC8492" s="41"/>
      <c r="BD8492" s="41"/>
      <c r="BE8492" s="41"/>
      <c r="BF8492" s="41"/>
      <c r="BG8492" s="41"/>
      <c r="BH8492" s="41"/>
      <c r="BI8492" s="41"/>
      <c r="BJ8492" s="41"/>
      <c r="BK8492" s="41"/>
      <c r="BL8492" s="41"/>
      <c r="BM8492" s="41"/>
      <c r="BN8492" s="41"/>
      <c r="BO8492" s="41"/>
      <c r="BP8492" s="108"/>
      <c r="CG8492" s="102"/>
      <c r="CI8492" s="45"/>
    </row>
    <row r="8493" spans="37:87" ht="13" customHeight="1">
      <c r="AK8493" s="114"/>
      <c r="AL8493" s="41"/>
      <c r="AM8493" s="41"/>
      <c r="AN8493" s="41"/>
      <c r="AO8493" s="41"/>
      <c r="AP8493" s="41"/>
      <c r="AQ8493" s="41"/>
      <c r="AR8493" s="41"/>
      <c r="AS8493" s="41"/>
      <c r="AT8493" s="41"/>
      <c r="AU8493" s="41"/>
      <c r="AV8493" s="41"/>
      <c r="AW8493" s="41"/>
      <c r="AX8493" s="41"/>
      <c r="AY8493" s="41"/>
      <c r="AZ8493" s="41"/>
      <c r="BA8493" s="41"/>
      <c r="BB8493" s="41"/>
      <c r="BC8493" s="41"/>
      <c r="BD8493" s="41"/>
      <c r="BE8493" s="41"/>
      <c r="BF8493" s="41"/>
      <c r="BG8493" s="41"/>
      <c r="BH8493" s="41"/>
      <c r="BI8493" s="41"/>
      <c r="BJ8493" s="41"/>
      <c r="BK8493" s="41"/>
      <c r="BL8493" s="41"/>
      <c r="BM8493" s="41"/>
      <c r="BN8493" s="41"/>
      <c r="BO8493" s="41"/>
      <c r="BP8493" s="108"/>
      <c r="CG8493" s="102"/>
      <c r="CI8493" s="45"/>
    </row>
    <row r="8494" spans="37:87" ht="13" customHeight="1">
      <c r="AK8494" s="114"/>
      <c r="AL8494" s="41"/>
      <c r="AM8494" s="41"/>
      <c r="AN8494" s="41"/>
      <c r="AO8494" s="41"/>
      <c r="AP8494" s="41"/>
      <c r="AQ8494" s="41"/>
      <c r="AR8494" s="41"/>
      <c r="AS8494" s="41"/>
      <c r="AT8494" s="41"/>
      <c r="AU8494" s="41"/>
      <c r="AV8494" s="41"/>
      <c r="AW8494" s="41"/>
      <c r="AX8494" s="41"/>
      <c r="AY8494" s="41"/>
      <c r="AZ8494" s="41"/>
      <c r="BA8494" s="41"/>
      <c r="BB8494" s="41"/>
      <c r="BC8494" s="41"/>
      <c r="BD8494" s="41"/>
      <c r="BE8494" s="41"/>
      <c r="BF8494" s="41"/>
      <c r="BG8494" s="41"/>
      <c r="BH8494" s="41"/>
      <c r="BI8494" s="41"/>
      <c r="BJ8494" s="41"/>
      <c r="BK8494" s="41"/>
      <c r="BL8494" s="41"/>
      <c r="BM8494" s="41"/>
      <c r="BN8494" s="41"/>
      <c r="BO8494" s="41"/>
      <c r="BP8494" s="108"/>
      <c r="CG8494" s="102"/>
      <c r="CI8494" s="45"/>
    </row>
    <row r="8495" spans="37:87" ht="13" customHeight="1">
      <c r="AK8495" s="114"/>
      <c r="AL8495" s="41"/>
      <c r="AM8495" s="41"/>
      <c r="AN8495" s="41"/>
      <c r="AO8495" s="41"/>
      <c r="AP8495" s="41"/>
      <c r="AQ8495" s="41"/>
      <c r="AR8495" s="41"/>
      <c r="AS8495" s="41"/>
      <c r="AT8495" s="41"/>
      <c r="AU8495" s="41"/>
      <c r="AV8495" s="41"/>
      <c r="AW8495" s="41"/>
      <c r="AX8495" s="41"/>
      <c r="AY8495" s="41"/>
      <c r="AZ8495" s="41"/>
      <c r="BA8495" s="41"/>
      <c r="BB8495" s="41"/>
      <c r="BC8495" s="41"/>
      <c r="BD8495" s="41"/>
      <c r="BE8495" s="41"/>
      <c r="BF8495" s="41"/>
      <c r="BG8495" s="41"/>
      <c r="BH8495" s="41"/>
      <c r="BI8495" s="41"/>
      <c r="BJ8495" s="41"/>
      <c r="BK8495" s="41"/>
      <c r="BL8495" s="41"/>
      <c r="BM8495" s="41"/>
      <c r="BN8495" s="41"/>
      <c r="BO8495" s="41"/>
      <c r="BP8495" s="108"/>
      <c r="CG8495" s="102"/>
      <c r="CI8495" s="45"/>
    </row>
    <row r="8496" spans="37:87" ht="13" customHeight="1">
      <c r="AK8496" s="114"/>
      <c r="AL8496" s="41"/>
      <c r="AM8496" s="41"/>
      <c r="AN8496" s="41"/>
      <c r="AO8496" s="41"/>
      <c r="AP8496" s="41"/>
      <c r="AQ8496" s="41"/>
      <c r="AR8496" s="41"/>
      <c r="AS8496" s="41"/>
      <c r="AT8496" s="41"/>
      <c r="AU8496" s="41"/>
      <c r="AV8496" s="41"/>
      <c r="AW8496" s="41"/>
      <c r="AX8496" s="41"/>
      <c r="AY8496" s="41"/>
      <c r="AZ8496" s="41"/>
      <c r="BA8496" s="41"/>
      <c r="BB8496" s="41"/>
      <c r="BC8496" s="41"/>
      <c r="BD8496" s="41"/>
      <c r="BE8496" s="41"/>
      <c r="BF8496" s="41"/>
      <c r="BG8496" s="41"/>
      <c r="BH8496" s="41"/>
      <c r="BI8496" s="41"/>
      <c r="BJ8496" s="41"/>
      <c r="BK8496" s="41"/>
      <c r="BL8496" s="41"/>
      <c r="BM8496" s="41"/>
      <c r="BN8496" s="41"/>
      <c r="BO8496" s="41"/>
      <c r="BP8496" s="108"/>
      <c r="CG8496" s="102"/>
      <c r="CI8496" s="45"/>
    </row>
    <row r="8497" spans="37:87" ht="13" customHeight="1">
      <c r="AK8497" s="114"/>
      <c r="AL8497" s="41"/>
      <c r="AM8497" s="41"/>
      <c r="AN8497" s="41"/>
      <c r="AO8497" s="41"/>
      <c r="AP8497" s="41"/>
      <c r="AQ8497" s="41"/>
      <c r="AR8497" s="41"/>
      <c r="AS8497" s="41"/>
      <c r="AT8497" s="41"/>
      <c r="AU8497" s="41"/>
      <c r="AV8497" s="41"/>
      <c r="AW8497" s="41"/>
      <c r="AX8497" s="41"/>
      <c r="AY8497" s="41"/>
      <c r="AZ8497" s="41"/>
      <c r="BA8497" s="41"/>
      <c r="BB8497" s="41"/>
      <c r="BC8497" s="41"/>
      <c r="BD8497" s="41"/>
      <c r="BE8497" s="41"/>
      <c r="BF8497" s="41"/>
      <c r="BG8497" s="41"/>
      <c r="BH8497" s="41"/>
      <c r="BI8497" s="41"/>
      <c r="BJ8497" s="41"/>
      <c r="BK8497" s="41"/>
      <c r="BL8497" s="41"/>
      <c r="BM8497" s="41"/>
      <c r="BN8497" s="41"/>
      <c r="BO8497" s="41"/>
      <c r="BP8497" s="108"/>
      <c r="CG8497" s="102"/>
      <c r="CI8497" s="45"/>
    </row>
    <row r="8498" spans="37:87" ht="13" customHeight="1">
      <c r="AK8498" s="114"/>
      <c r="AL8498" s="41"/>
      <c r="AM8498" s="41"/>
      <c r="AN8498" s="41"/>
      <c r="AO8498" s="41"/>
      <c r="AP8498" s="41"/>
      <c r="AQ8498" s="41"/>
      <c r="AR8498" s="41"/>
      <c r="AS8498" s="41"/>
      <c r="AT8498" s="41"/>
      <c r="AU8498" s="41"/>
      <c r="AV8498" s="41"/>
      <c r="AW8498" s="41"/>
      <c r="AX8498" s="41"/>
      <c r="AY8498" s="41"/>
      <c r="AZ8498" s="41"/>
      <c r="BA8498" s="41"/>
      <c r="BB8498" s="41"/>
      <c r="BC8498" s="41"/>
      <c r="BD8498" s="41"/>
      <c r="BE8498" s="41"/>
      <c r="BF8498" s="41"/>
      <c r="BG8498" s="41"/>
      <c r="BH8498" s="41"/>
      <c r="BI8498" s="41"/>
      <c r="BJ8498" s="41"/>
      <c r="BK8498" s="41"/>
      <c r="BL8498" s="41"/>
      <c r="BM8498" s="41"/>
      <c r="BN8498" s="41"/>
      <c r="BO8498" s="41"/>
      <c r="BP8498" s="108"/>
      <c r="CG8498" s="102"/>
      <c r="CI8498" s="45"/>
    </row>
    <row r="8499" spans="37:87" ht="13" customHeight="1">
      <c r="AK8499" s="114"/>
      <c r="AL8499" s="41"/>
      <c r="AM8499" s="41"/>
      <c r="AN8499" s="41"/>
      <c r="AO8499" s="41"/>
      <c r="AP8499" s="41"/>
      <c r="AQ8499" s="41"/>
      <c r="AR8499" s="41"/>
      <c r="AS8499" s="41"/>
      <c r="AT8499" s="41"/>
      <c r="AU8499" s="41"/>
      <c r="AV8499" s="41"/>
      <c r="AW8499" s="41"/>
      <c r="AX8499" s="41"/>
      <c r="AY8499" s="41"/>
      <c r="AZ8499" s="41"/>
      <c r="BA8499" s="41"/>
      <c r="BB8499" s="41"/>
      <c r="BC8499" s="41"/>
      <c r="BD8499" s="41"/>
      <c r="BE8499" s="41"/>
      <c r="BF8499" s="41"/>
      <c r="BG8499" s="41"/>
      <c r="BH8499" s="41"/>
      <c r="BI8499" s="41"/>
      <c r="BJ8499" s="41"/>
      <c r="BK8499" s="41"/>
      <c r="BL8499" s="41"/>
      <c r="BM8499" s="41"/>
      <c r="BN8499" s="41"/>
      <c r="BO8499" s="41"/>
      <c r="BP8499" s="108"/>
      <c r="CG8499" s="102"/>
      <c r="CI8499" s="45"/>
    </row>
    <row r="8500" spans="37:87" ht="13" customHeight="1">
      <c r="AK8500" s="114"/>
      <c r="AL8500" s="41"/>
      <c r="AM8500" s="41"/>
      <c r="AN8500" s="41"/>
      <c r="AO8500" s="41"/>
      <c r="AP8500" s="41"/>
      <c r="AQ8500" s="41"/>
      <c r="AR8500" s="41"/>
      <c r="AS8500" s="41"/>
      <c r="AT8500" s="41"/>
      <c r="AU8500" s="41"/>
      <c r="AV8500" s="41"/>
      <c r="AW8500" s="41"/>
      <c r="AX8500" s="41"/>
      <c r="AY8500" s="41"/>
      <c r="AZ8500" s="41"/>
      <c r="BA8500" s="41"/>
      <c r="BB8500" s="41"/>
      <c r="BC8500" s="41"/>
      <c r="BD8500" s="41"/>
      <c r="BE8500" s="41"/>
      <c r="BF8500" s="41"/>
      <c r="BG8500" s="41"/>
      <c r="BH8500" s="41"/>
      <c r="BI8500" s="41"/>
      <c r="BJ8500" s="41"/>
      <c r="BK8500" s="41"/>
      <c r="BL8500" s="41"/>
      <c r="BM8500" s="41"/>
      <c r="BN8500" s="41"/>
      <c r="BO8500" s="41"/>
      <c r="BP8500" s="108"/>
      <c r="CG8500" s="102"/>
      <c r="CI8500" s="45"/>
    </row>
    <row r="8501" spans="37:87" ht="13" customHeight="1">
      <c r="AK8501" s="114"/>
      <c r="AL8501" s="41"/>
      <c r="AM8501" s="41"/>
      <c r="AN8501" s="41"/>
      <c r="AO8501" s="41"/>
      <c r="AP8501" s="41"/>
      <c r="AQ8501" s="41"/>
      <c r="AR8501" s="41"/>
      <c r="AS8501" s="41"/>
      <c r="AT8501" s="41"/>
      <c r="AU8501" s="41"/>
      <c r="AV8501" s="41"/>
      <c r="AW8501" s="41"/>
      <c r="AX8501" s="41"/>
      <c r="AY8501" s="41"/>
      <c r="AZ8501" s="41"/>
      <c r="BA8501" s="41"/>
      <c r="BB8501" s="41"/>
      <c r="BC8501" s="41"/>
      <c r="BD8501" s="41"/>
      <c r="BE8501" s="41"/>
      <c r="BF8501" s="41"/>
      <c r="BG8501" s="41"/>
      <c r="BH8501" s="41"/>
      <c r="BI8501" s="41"/>
      <c r="BJ8501" s="41"/>
      <c r="BK8501" s="41"/>
      <c r="BL8501" s="41"/>
      <c r="BM8501" s="41"/>
      <c r="BN8501" s="41"/>
      <c r="BO8501" s="41"/>
      <c r="BP8501" s="108"/>
      <c r="CG8501" s="102"/>
      <c r="CI8501" s="45"/>
    </row>
    <row r="8502" spans="37:87" ht="13" customHeight="1">
      <c r="AK8502" s="114"/>
      <c r="AL8502" s="41"/>
      <c r="AM8502" s="41"/>
      <c r="AN8502" s="41"/>
      <c r="AO8502" s="41"/>
      <c r="AP8502" s="41"/>
      <c r="AQ8502" s="41"/>
      <c r="AR8502" s="41"/>
      <c r="AS8502" s="41"/>
      <c r="AT8502" s="41"/>
      <c r="AU8502" s="41"/>
      <c r="AV8502" s="41"/>
      <c r="AW8502" s="41"/>
      <c r="AX8502" s="41"/>
      <c r="AY8502" s="41"/>
      <c r="AZ8502" s="41"/>
      <c r="BA8502" s="41"/>
      <c r="BB8502" s="41"/>
      <c r="BC8502" s="41"/>
      <c r="BD8502" s="41"/>
      <c r="BE8502" s="41"/>
      <c r="BF8502" s="41"/>
      <c r="BG8502" s="41"/>
      <c r="BH8502" s="41"/>
      <c r="BI8502" s="41"/>
      <c r="BJ8502" s="41"/>
      <c r="BK8502" s="41"/>
      <c r="BL8502" s="41"/>
      <c r="BM8502" s="41"/>
      <c r="BN8502" s="41"/>
      <c r="BO8502" s="41"/>
      <c r="BP8502" s="108"/>
      <c r="CG8502" s="102"/>
      <c r="CI8502" s="45"/>
    </row>
    <row r="8503" spans="37:87" ht="13" customHeight="1">
      <c r="AK8503" s="114"/>
      <c r="AL8503" s="41"/>
      <c r="AM8503" s="41"/>
      <c r="AN8503" s="41"/>
      <c r="AO8503" s="41"/>
      <c r="AP8503" s="41"/>
      <c r="AQ8503" s="41"/>
      <c r="AR8503" s="41"/>
      <c r="AS8503" s="41"/>
      <c r="AT8503" s="41"/>
      <c r="AU8503" s="41"/>
      <c r="AV8503" s="41"/>
      <c r="AW8503" s="41"/>
      <c r="AX8503" s="41"/>
      <c r="AY8503" s="41"/>
      <c r="AZ8503" s="41"/>
      <c r="BA8503" s="41"/>
      <c r="BB8503" s="41"/>
      <c r="BC8503" s="41"/>
      <c r="BD8503" s="41"/>
      <c r="BE8503" s="41"/>
      <c r="BF8503" s="41"/>
      <c r="BG8503" s="41"/>
      <c r="BH8503" s="41"/>
      <c r="BI8503" s="41"/>
      <c r="BJ8503" s="41"/>
      <c r="BK8503" s="41"/>
      <c r="BL8503" s="41"/>
      <c r="BM8503" s="41"/>
      <c r="BN8503" s="41"/>
      <c r="BO8503" s="41"/>
      <c r="BP8503" s="108"/>
      <c r="CG8503" s="102"/>
      <c r="CI8503" s="45"/>
    </row>
    <row r="8504" spans="37:87" ht="13" customHeight="1">
      <c r="AK8504" s="114"/>
      <c r="AL8504" s="41"/>
      <c r="AM8504" s="41"/>
      <c r="AN8504" s="41"/>
      <c r="AO8504" s="41"/>
      <c r="AP8504" s="41"/>
      <c r="AQ8504" s="41"/>
      <c r="AR8504" s="41"/>
      <c r="AS8504" s="41"/>
      <c r="AT8504" s="41"/>
      <c r="AU8504" s="41"/>
      <c r="AV8504" s="41"/>
      <c r="AW8504" s="41"/>
      <c r="AX8504" s="41"/>
      <c r="AY8504" s="41"/>
      <c r="AZ8504" s="41"/>
      <c r="BA8504" s="41"/>
      <c r="BB8504" s="41"/>
      <c r="BC8504" s="41"/>
      <c r="BD8504" s="41"/>
      <c r="BE8504" s="41"/>
      <c r="BF8504" s="41"/>
      <c r="BG8504" s="41"/>
      <c r="BH8504" s="41"/>
      <c r="BI8504" s="41"/>
      <c r="BJ8504" s="41"/>
      <c r="BK8504" s="41"/>
      <c r="BL8504" s="41"/>
      <c r="BM8504" s="41"/>
      <c r="BN8504" s="41"/>
      <c r="BO8504" s="41"/>
      <c r="BP8504" s="108"/>
      <c r="CG8504" s="102"/>
      <c r="CI8504" s="45"/>
    </row>
    <row r="8505" spans="37:87" ht="13" customHeight="1">
      <c r="AK8505" s="114"/>
      <c r="AL8505" s="41"/>
      <c r="AM8505" s="41"/>
      <c r="AN8505" s="41"/>
      <c r="AO8505" s="41"/>
      <c r="AP8505" s="41"/>
      <c r="AQ8505" s="41"/>
      <c r="AR8505" s="41"/>
      <c r="AS8505" s="41"/>
      <c r="AT8505" s="41"/>
      <c r="AU8505" s="41"/>
      <c r="AV8505" s="41"/>
      <c r="AW8505" s="41"/>
      <c r="AX8505" s="41"/>
      <c r="AY8505" s="41"/>
      <c r="AZ8505" s="41"/>
      <c r="BA8505" s="41"/>
      <c r="BB8505" s="41"/>
      <c r="BC8505" s="41"/>
      <c r="BD8505" s="41"/>
      <c r="BE8505" s="41"/>
      <c r="BF8505" s="41"/>
      <c r="BG8505" s="41"/>
      <c r="BH8505" s="41"/>
      <c r="BI8505" s="41"/>
      <c r="BJ8505" s="41"/>
      <c r="BK8505" s="41"/>
      <c r="BL8505" s="41"/>
      <c r="BM8505" s="41"/>
      <c r="BN8505" s="41"/>
      <c r="BO8505" s="41"/>
      <c r="BP8505" s="108"/>
      <c r="CG8505" s="102"/>
      <c r="CI8505" s="45"/>
    </row>
    <row r="8506" spans="37:87" ht="13" customHeight="1">
      <c r="AK8506" s="114"/>
      <c r="AL8506" s="41"/>
      <c r="AM8506" s="41"/>
      <c r="AN8506" s="41"/>
      <c r="AO8506" s="41"/>
      <c r="AP8506" s="41"/>
      <c r="AQ8506" s="41"/>
      <c r="AR8506" s="41"/>
      <c r="AS8506" s="41"/>
      <c r="AT8506" s="41"/>
      <c r="AU8506" s="41"/>
      <c r="AV8506" s="41"/>
      <c r="AW8506" s="41"/>
      <c r="AX8506" s="41"/>
      <c r="AY8506" s="41"/>
      <c r="AZ8506" s="41"/>
      <c r="BA8506" s="41"/>
      <c r="BB8506" s="41"/>
      <c r="BC8506" s="41"/>
      <c r="BD8506" s="41"/>
      <c r="BE8506" s="41"/>
      <c r="BF8506" s="41"/>
      <c r="BG8506" s="41"/>
      <c r="BH8506" s="41"/>
      <c r="BI8506" s="41"/>
      <c r="BJ8506" s="41"/>
      <c r="BK8506" s="41"/>
      <c r="BL8506" s="41"/>
      <c r="BM8506" s="41"/>
      <c r="BN8506" s="41"/>
      <c r="BO8506" s="41"/>
      <c r="BP8506" s="108"/>
      <c r="CG8506" s="102"/>
      <c r="CI8506" s="45"/>
    </row>
    <row r="8507" spans="37:87" ht="13" customHeight="1">
      <c r="AK8507" s="114"/>
      <c r="AL8507" s="41"/>
      <c r="AM8507" s="41"/>
      <c r="AN8507" s="41"/>
      <c r="AO8507" s="41"/>
      <c r="AP8507" s="41"/>
      <c r="AQ8507" s="41"/>
      <c r="AR8507" s="41"/>
      <c r="AS8507" s="41"/>
      <c r="AT8507" s="41"/>
      <c r="AU8507" s="41"/>
      <c r="AV8507" s="41"/>
      <c r="AW8507" s="41"/>
      <c r="AX8507" s="41"/>
      <c r="AY8507" s="41"/>
      <c r="AZ8507" s="41"/>
      <c r="BA8507" s="41"/>
      <c r="BB8507" s="41"/>
      <c r="BC8507" s="41"/>
      <c r="BD8507" s="41"/>
      <c r="BE8507" s="41"/>
      <c r="BF8507" s="41"/>
      <c r="BG8507" s="41"/>
      <c r="BH8507" s="41"/>
      <c r="BI8507" s="41"/>
      <c r="BJ8507" s="41"/>
      <c r="BK8507" s="41"/>
      <c r="BL8507" s="41"/>
      <c r="BM8507" s="41"/>
      <c r="BN8507" s="41"/>
      <c r="BO8507" s="41"/>
      <c r="BP8507" s="108"/>
      <c r="CG8507" s="102"/>
      <c r="CI8507" s="45"/>
    </row>
    <row r="8508" spans="37:87" ht="13" customHeight="1">
      <c r="AK8508" s="114"/>
      <c r="AL8508" s="41"/>
      <c r="AM8508" s="41"/>
      <c r="AN8508" s="41"/>
      <c r="AO8508" s="41"/>
      <c r="AP8508" s="41"/>
      <c r="AQ8508" s="41"/>
      <c r="AR8508" s="41"/>
      <c r="AS8508" s="41"/>
      <c r="AT8508" s="41"/>
      <c r="AU8508" s="41"/>
      <c r="AV8508" s="41"/>
      <c r="AW8508" s="41"/>
      <c r="AX8508" s="41"/>
      <c r="AY8508" s="41"/>
      <c r="AZ8508" s="41"/>
      <c r="BA8508" s="41"/>
      <c r="BB8508" s="41"/>
      <c r="BC8508" s="41"/>
      <c r="BD8508" s="41"/>
      <c r="BE8508" s="41"/>
      <c r="BF8508" s="41"/>
      <c r="BG8508" s="41"/>
      <c r="BH8508" s="41"/>
      <c r="BI8508" s="41"/>
      <c r="BJ8508" s="41"/>
      <c r="BK8508" s="41"/>
      <c r="BL8508" s="41"/>
      <c r="BM8508" s="41"/>
      <c r="BN8508" s="41"/>
      <c r="BO8508" s="41"/>
      <c r="BP8508" s="108"/>
      <c r="CG8508" s="102"/>
      <c r="CI8508" s="45"/>
    </row>
    <row r="8509" spans="37:87" ht="13" customHeight="1">
      <c r="AK8509" s="114"/>
      <c r="AL8509" s="41"/>
      <c r="AM8509" s="41"/>
      <c r="AN8509" s="41"/>
      <c r="AO8509" s="41"/>
      <c r="AP8509" s="41"/>
      <c r="AQ8509" s="41"/>
      <c r="AR8509" s="41"/>
      <c r="AS8509" s="41"/>
      <c r="AT8509" s="41"/>
      <c r="AU8509" s="41"/>
      <c r="AV8509" s="41"/>
      <c r="AW8509" s="41"/>
      <c r="AX8509" s="41"/>
      <c r="AY8509" s="41"/>
      <c r="AZ8509" s="41"/>
      <c r="BA8509" s="41"/>
      <c r="BB8509" s="41"/>
      <c r="BC8509" s="41"/>
      <c r="BD8509" s="41"/>
      <c r="BE8509" s="41"/>
      <c r="BF8509" s="41"/>
      <c r="BG8509" s="41"/>
      <c r="BH8509" s="41"/>
      <c r="BI8509" s="41"/>
      <c r="BJ8509" s="41"/>
      <c r="BK8509" s="41"/>
      <c r="BL8509" s="41"/>
      <c r="BM8509" s="41"/>
      <c r="BN8509" s="41"/>
      <c r="BO8509" s="41"/>
      <c r="BP8509" s="108"/>
      <c r="CG8509" s="102"/>
      <c r="CI8509" s="45"/>
    </row>
    <row r="8510" spans="37:87" ht="13" customHeight="1">
      <c r="AK8510" s="114"/>
      <c r="AL8510" s="41"/>
      <c r="AM8510" s="41"/>
      <c r="AN8510" s="41"/>
      <c r="AO8510" s="41"/>
      <c r="AP8510" s="41"/>
      <c r="AQ8510" s="41"/>
      <c r="AR8510" s="41"/>
      <c r="AS8510" s="41"/>
      <c r="AT8510" s="41"/>
      <c r="AU8510" s="41"/>
      <c r="AV8510" s="41"/>
      <c r="AW8510" s="41"/>
      <c r="AX8510" s="41"/>
      <c r="AY8510" s="41"/>
      <c r="AZ8510" s="41"/>
      <c r="BA8510" s="41"/>
      <c r="BB8510" s="41"/>
      <c r="BC8510" s="41"/>
      <c r="BD8510" s="41"/>
      <c r="BE8510" s="41"/>
      <c r="BF8510" s="41"/>
      <c r="BG8510" s="41"/>
      <c r="BH8510" s="41"/>
      <c r="BI8510" s="41"/>
      <c r="BJ8510" s="41"/>
      <c r="BK8510" s="41"/>
      <c r="BL8510" s="41"/>
      <c r="BM8510" s="41"/>
      <c r="BN8510" s="41"/>
      <c r="BO8510" s="41"/>
      <c r="BP8510" s="108"/>
      <c r="CG8510" s="102"/>
      <c r="CI8510" s="45"/>
    </row>
    <row r="8511" spans="37:87" ht="13" customHeight="1">
      <c r="AK8511" s="114"/>
      <c r="AL8511" s="41"/>
      <c r="AM8511" s="41"/>
      <c r="AN8511" s="41"/>
      <c r="AO8511" s="41"/>
      <c r="AP8511" s="41"/>
      <c r="AQ8511" s="41"/>
      <c r="AR8511" s="41"/>
      <c r="AS8511" s="41"/>
      <c r="AT8511" s="41"/>
      <c r="AU8511" s="41"/>
      <c r="AV8511" s="41"/>
      <c r="AW8511" s="41"/>
      <c r="AX8511" s="41"/>
      <c r="AY8511" s="41"/>
      <c r="AZ8511" s="41"/>
      <c r="BA8511" s="41"/>
      <c r="BB8511" s="41"/>
      <c r="BC8511" s="41"/>
      <c r="BD8511" s="41"/>
      <c r="BE8511" s="41"/>
      <c r="BF8511" s="41"/>
      <c r="BG8511" s="41"/>
      <c r="BH8511" s="41"/>
      <c r="BI8511" s="41"/>
      <c r="BJ8511" s="41"/>
      <c r="BK8511" s="41"/>
      <c r="BL8511" s="41"/>
      <c r="BM8511" s="41"/>
      <c r="BN8511" s="41"/>
      <c r="BO8511" s="41"/>
      <c r="BP8511" s="108"/>
      <c r="CG8511" s="102"/>
      <c r="CI8511" s="45"/>
    </row>
    <row r="8512" spans="37:87" ht="13" customHeight="1">
      <c r="AK8512" s="114"/>
      <c r="AL8512" s="41"/>
      <c r="AM8512" s="41"/>
      <c r="AN8512" s="41"/>
      <c r="AO8512" s="41"/>
      <c r="AP8512" s="41"/>
      <c r="AQ8512" s="41"/>
      <c r="AR8512" s="41"/>
      <c r="AS8512" s="41"/>
      <c r="AT8512" s="41"/>
      <c r="AU8512" s="41"/>
      <c r="AV8512" s="41"/>
      <c r="AW8512" s="41"/>
      <c r="AX8512" s="41"/>
      <c r="AY8512" s="41"/>
      <c r="AZ8512" s="41"/>
      <c r="BA8512" s="41"/>
      <c r="BB8512" s="41"/>
      <c r="BC8512" s="41"/>
      <c r="BD8512" s="41"/>
      <c r="BE8512" s="41"/>
      <c r="BF8512" s="41"/>
      <c r="BG8512" s="41"/>
      <c r="BH8512" s="41"/>
      <c r="BI8512" s="41"/>
      <c r="BJ8512" s="41"/>
      <c r="BK8512" s="41"/>
      <c r="BL8512" s="41"/>
      <c r="BM8512" s="41"/>
      <c r="BN8512" s="41"/>
      <c r="BO8512" s="41"/>
      <c r="BP8512" s="108"/>
      <c r="CG8512" s="102"/>
      <c r="CI8512" s="45"/>
    </row>
    <row r="8513" spans="37:87" ht="13" customHeight="1">
      <c r="AK8513" s="114"/>
      <c r="AL8513" s="41"/>
      <c r="AM8513" s="41"/>
      <c r="AN8513" s="41"/>
      <c r="AO8513" s="41"/>
      <c r="AP8513" s="41"/>
      <c r="AQ8513" s="41"/>
      <c r="AR8513" s="41"/>
      <c r="AS8513" s="41"/>
      <c r="AT8513" s="41"/>
      <c r="AU8513" s="41"/>
      <c r="AV8513" s="41"/>
      <c r="AW8513" s="41"/>
      <c r="AX8513" s="41"/>
      <c r="AY8513" s="41"/>
      <c r="AZ8513" s="41"/>
      <c r="BA8513" s="41"/>
      <c r="BB8513" s="41"/>
      <c r="BC8513" s="41"/>
      <c r="BD8513" s="41"/>
      <c r="BE8513" s="41"/>
      <c r="BF8513" s="41"/>
      <c r="BG8513" s="41"/>
      <c r="BH8513" s="41"/>
      <c r="BI8513" s="41"/>
      <c r="BJ8513" s="41"/>
      <c r="BK8513" s="41"/>
      <c r="BL8513" s="41"/>
      <c r="BM8513" s="41"/>
      <c r="BN8513" s="41"/>
      <c r="BO8513" s="41"/>
      <c r="BP8513" s="108"/>
      <c r="CG8513" s="102"/>
      <c r="CI8513" s="45"/>
    </row>
    <row r="8514" spans="37:87" ht="13" customHeight="1">
      <c r="AK8514" s="114"/>
      <c r="AL8514" s="41"/>
      <c r="AM8514" s="41"/>
      <c r="AN8514" s="41"/>
      <c r="AO8514" s="41"/>
      <c r="AP8514" s="41"/>
      <c r="AQ8514" s="41"/>
      <c r="AR8514" s="41"/>
      <c r="AS8514" s="41"/>
      <c r="AT8514" s="41"/>
      <c r="AU8514" s="41"/>
      <c r="AV8514" s="41"/>
      <c r="AW8514" s="41"/>
      <c r="AX8514" s="41"/>
      <c r="AY8514" s="41"/>
      <c r="AZ8514" s="41"/>
      <c r="BA8514" s="41"/>
      <c r="BB8514" s="41"/>
      <c r="BC8514" s="41"/>
      <c r="BD8514" s="41"/>
      <c r="BE8514" s="41"/>
      <c r="BF8514" s="41"/>
      <c r="BG8514" s="41"/>
      <c r="BH8514" s="41"/>
      <c r="BI8514" s="41"/>
      <c r="BJ8514" s="41"/>
      <c r="BK8514" s="41"/>
      <c r="BL8514" s="41"/>
      <c r="BM8514" s="41"/>
      <c r="BN8514" s="41"/>
      <c r="BO8514" s="41"/>
      <c r="BP8514" s="108"/>
      <c r="CG8514" s="102"/>
      <c r="CI8514" s="45"/>
    </row>
    <row r="8515" spans="37:87" ht="13" customHeight="1">
      <c r="AK8515" s="114"/>
      <c r="AL8515" s="41"/>
      <c r="AM8515" s="41"/>
      <c r="AN8515" s="41"/>
      <c r="AO8515" s="41"/>
      <c r="AP8515" s="41"/>
      <c r="AQ8515" s="41"/>
      <c r="AR8515" s="41"/>
      <c r="AS8515" s="41"/>
      <c r="AT8515" s="41"/>
      <c r="AU8515" s="41"/>
      <c r="AV8515" s="41"/>
      <c r="AW8515" s="41"/>
      <c r="AX8515" s="41"/>
      <c r="AY8515" s="41"/>
      <c r="AZ8515" s="41"/>
      <c r="BA8515" s="41"/>
      <c r="BB8515" s="41"/>
      <c r="BC8515" s="41"/>
      <c r="BD8515" s="41"/>
      <c r="BE8515" s="41"/>
      <c r="BF8515" s="41"/>
      <c r="BG8515" s="41"/>
      <c r="BH8515" s="41"/>
      <c r="BI8515" s="41"/>
      <c r="BJ8515" s="41"/>
      <c r="BK8515" s="41"/>
      <c r="BL8515" s="41"/>
      <c r="BM8515" s="41"/>
      <c r="BN8515" s="41"/>
      <c r="BO8515" s="41"/>
      <c r="BP8515" s="108"/>
      <c r="CG8515" s="102"/>
      <c r="CI8515" s="45"/>
    </row>
    <row r="8516" spans="37:87" ht="13" customHeight="1">
      <c r="AK8516" s="114"/>
      <c r="AL8516" s="41"/>
      <c r="AM8516" s="41"/>
      <c r="AN8516" s="41"/>
      <c r="AO8516" s="41"/>
      <c r="AP8516" s="41"/>
      <c r="AQ8516" s="41"/>
      <c r="AR8516" s="41"/>
      <c r="AS8516" s="41"/>
      <c r="AT8516" s="41"/>
      <c r="AU8516" s="41"/>
      <c r="AV8516" s="41"/>
      <c r="AW8516" s="41"/>
      <c r="AX8516" s="41"/>
      <c r="AY8516" s="41"/>
      <c r="AZ8516" s="41"/>
      <c r="BA8516" s="41"/>
      <c r="BB8516" s="41"/>
      <c r="BC8516" s="41"/>
      <c r="BD8516" s="41"/>
      <c r="BE8516" s="41"/>
      <c r="BF8516" s="41"/>
      <c r="BG8516" s="41"/>
      <c r="BH8516" s="41"/>
      <c r="BI8516" s="41"/>
      <c r="BJ8516" s="41"/>
      <c r="BK8516" s="41"/>
      <c r="BL8516" s="41"/>
      <c r="BM8516" s="41"/>
      <c r="BN8516" s="41"/>
      <c r="BO8516" s="41"/>
      <c r="BP8516" s="108"/>
      <c r="CG8516" s="102"/>
      <c r="CI8516" s="45"/>
    </row>
    <row r="8517" spans="37:87" ht="13" customHeight="1">
      <c r="AK8517" s="114"/>
      <c r="AL8517" s="41"/>
      <c r="AM8517" s="41"/>
      <c r="AN8517" s="41"/>
      <c r="AO8517" s="41"/>
      <c r="AP8517" s="41"/>
      <c r="AQ8517" s="41"/>
      <c r="AR8517" s="41"/>
      <c r="AS8517" s="41"/>
      <c r="AT8517" s="41"/>
      <c r="AU8517" s="41"/>
      <c r="AV8517" s="41"/>
      <c r="AW8517" s="41"/>
      <c r="AX8517" s="41"/>
      <c r="AY8517" s="41"/>
      <c r="AZ8517" s="41"/>
      <c r="BA8517" s="41"/>
      <c r="BB8517" s="41"/>
      <c r="BC8517" s="41"/>
      <c r="BD8517" s="41"/>
      <c r="BE8517" s="41"/>
      <c r="BF8517" s="41"/>
      <c r="BG8517" s="41"/>
      <c r="BH8517" s="41"/>
      <c r="BI8517" s="41"/>
      <c r="BJ8517" s="41"/>
      <c r="BK8517" s="41"/>
      <c r="BL8517" s="41"/>
      <c r="BM8517" s="41"/>
      <c r="BN8517" s="41"/>
      <c r="BO8517" s="41"/>
      <c r="BP8517" s="108"/>
      <c r="CG8517" s="102"/>
      <c r="CI8517" s="45"/>
    </row>
    <row r="8518" spans="37:87" ht="13" customHeight="1">
      <c r="AK8518" s="114"/>
      <c r="AL8518" s="41"/>
      <c r="AM8518" s="41"/>
      <c r="AN8518" s="41"/>
      <c r="AO8518" s="41"/>
      <c r="AP8518" s="41"/>
      <c r="AQ8518" s="41"/>
      <c r="AR8518" s="41"/>
      <c r="AS8518" s="41"/>
      <c r="AT8518" s="41"/>
      <c r="AU8518" s="41"/>
      <c r="AV8518" s="41"/>
      <c r="AW8518" s="41"/>
      <c r="AX8518" s="41"/>
      <c r="AY8518" s="41"/>
      <c r="AZ8518" s="41"/>
      <c r="BA8518" s="41"/>
      <c r="BB8518" s="41"/>
      <c r="BC8518" s="41"/>
      <c r="BD8518" s="41"/>
      <c r="BE8518" s="41"/>
      <c r="BF8518" s="41"/>
      <c r="BG8518" s="41"/>
      <c r="BH8518" s="41"/>
      <c r="BI8518" s="41"/>
      <c r="BJ8518" s="41"/>
      <c r="BK8518" s="41"/>
      <c r="BL8518" s="41"/>
      <c r="BM8518" s="41"/>
      <c r="BN8518" s="41"/>
      <c r="BO8518" s="41"/>
      <c r="BP8518" s="108"/>
      <c r="CG8518" s="102"/>
      <c r="CI8518" s="45"/>
    </row>
    <row r="8519" spans="37:87" ht="13" customHeight="1">
      <c r="AK8519" s="114"/>
      <c r="AL8519" s="41"/>
      <c r="AM8519" s="41"/>
      <c r="AN8519" s="41"/>
      <c r="AO8519" s="41"/>
      <c r="AP8519" s="41"/>
      <c r="AQ8519" s="41"/>
      <c r="AR8519" s="41"/>
      <c r="AS8519" s="41"/>
      <c r="AT8519" s="41"/>
      <c r="AU8519" s="41"/>
      <c r="AV8519" s="41"/>
      <c r="AW8519" s="41"/>
      <c r="AX8519" s="41"/>
      <c r="AY8519" s="41"/>
      <c r="AZ8519" s="41"/>
      <c r="BA8519" s="41"/>
      <c r="BB8519" s="41"/>
      <c r="BC8519" s="41"/>
      <c r="BD8519" s="41"/>
      <c r="BE8519" s="41"/>
      <c r="BF8519" s="41"/>
      <c r="BG8519" s="41"/>
      <c r="BH8519" s="41"/>
      <c r="BI8519" s="41"/>
      <c r="BJ8519" s="41"/>
      <c r="BK8519" s="41"/>
      <c r="BL8519" s="41"/>
      <c r="BM8519" s="41"/>
      <c r="BN8519" s="41"/>
      <c r="BO8519" s="41"/>
      <c r="BP8519" s="108"/>
      <c r="CG8519" s="102"/>
      <c r="CI8519" s="45"/>
    </row>
    <row r="8520" spans="37:87" ht="13" customHeight="1">
      <c r="AK8520" s="114"/>
      <c r="AL8520" s="41"/>
      <c r="AM8520" s="41"/>
      <c r="AN8520" s="41"/>
      <c r="AO8520" s="41"/>
      <c r="AP8520" s="41"/>
      <c r="AQ8520" s="41"/>
      <c r="AR8520" s="41"/>
      <c r="AS8520" s="41"/>
      <c r="AT8520" s="41"/>
      <c r="AU8520" s="41"/>
      <c r="AV8520" s="41"/>
      <c r="AW8520" s="41"/>
      <c r="AX8520" s="41"/>
      <c r="AY8520" s="41"/>
      <c r="AZ8520" s="41"/>
      <c r="BA8520" s="41"/>
      <c r="BB8520" s="41"/>
      <c r="BC8520" s="41"/>
      <c r="BD8520" s="41"/>
      <c r="BE8520" s="41"/>
      <c r="BF8520" s="41"/>
      <c r="BG8520" s="41"/>
      <c r="BH8520" s="41"/>
      <c r="BI8520" s="41"/>
      <c r="BJ8520" s="41"/>
      <c r="BK8520" s="41"/>
      <c r="BL8520" s="41"/>
      <c r="BM8520" s="41"/>
      <c r="BN8520" s="41"/>
      <c r="BO8520" s="41"/>
      <c r="BP8520" s="108"/>
      <c r="CG8520" s="102"/>
      <c r="CI8520" s="45"/>
    </row>
    <row r="8521" spans="37:87" ht="13" customHeight="1">
      <c r="AK8521" s="114"/>
      <c r="AL8521" s="41"/>
      <c r="AM8521" s="41"/>
      <c r="AN8521" s="41"/>
      <c r="AO8521" s="41"/>
      <c r="AP8521" s="41"/>
      <c r="AQ8521" s="41"/>
      <c r="AR8521" s="41"/>
      <c r="AS8521" s="41"/>
      <c r="AT8521" s="41"/>
      <c r="AU8521" s="41"/>
      <c r="AV8521" s="41"/>
      <c r="AW8521" s="41"/>
      <c r="AX8521" s="41"/>
      <c r="AY8521" s="41"/>
      <c r="AZ8521" s="41"/>
      <c r="BA8521" s="41"/>
      <c r="BB8521" s="41"/>
      <c r="BC8521" s="41"/>
      <c r="BD8521" s="41"/>
      <c r="BE8521" s="41"/>
      <c r="BF8521" s="41"/>
      <c r="BG8521" s="41"/>
      <c r="BH8521" s="41"/>
      <c r="BI8521" s="41"/>
      <c r="BJ8521" s="41"/>
      <c r="BK8521" s="41"/>
      <c r="BL8521" s="41"/>
      <c r="BM8521" s="41"/>
      <c r="BN8521" s="41"/>
      <c r="BO8521" s="41"/>
      <c r="BP8521" s="108"/>
      <c r="CG8521" s="102"/>
      <c r="CI8521" s="45"/>
    </row>
    <row r="8522" spans="37:87" ht="13" customHeight="1">
      <c r="AK8522" s="114"/>
      <c r="AL8522" s="41"/>
      <c r="AM8522" s="41"/>
      <c r="AN8522" s="41"/>
      <c r="AO8522" s="41"/>
      <c r="AP8522" s="41"/>
      <c r="AQ8522" s="41"/>
      <c r="AR8522" s="41"/>
      <c r="AS8522" s="41"/>
      <c r="AT8522" s="41"/>
      <c r="AU8522" s="41"/>
      <c r="AV8522" s="41"/>
      <c r="AW8522" s="41"/>
      <c r="AX8522" s="41"/>
      <c r="AY8522" s="41"/>
      <c r="AZ8522" s="41"/>
      <c r="BA8522" s="41"/>
      <c r="BB8522" s="41"/>
      <c r="BC8522" s="41"/>
      <c r="BD8522" s="41"/>
      <c r="BE8522" s="41"/>
      <c r="BF8522" s="41"/>
      <c r="BG8522" s="41"/>
      <c r="BH8522" s="41"/>
      <c r="BI8522" s="41"/>
      <c r="BJ8522" s="41"/>
      <c r="BK8522" s="41"/>
      <c r="BL8522" s="41"/>
      <c r="BM8522" s="41"/>
      <c r="BN8522" s="41"/>
      <c r="BO8522" s="41"/>
      <c r="BP8522" s="108"/>
      <c r="CG8522" s="102"/>
      <c r="CI8522" s="45"/>
    </row>
    <row r="8523" spans="37:87" ht="13" customHeight="1">
      <c r="AK8523" s="114"/>
      <c r="AL8523" s="41"/>
      <c r="AM8523" s="41"/>
      <c r="AN8523" s="41"/>
      <c r="AO8523" s="41"/>
      <c r="AP8523" s="41"/>
      <c r="AQ8523" s="41"/>
      <c r="AR8523" s="41"/>
      <c r="AS8523" s="41"/>
      <c r="AT8523" s="41"/>
      <c r="AU8523" s="41"/>
      <c r="AV8523" s="41"/>
      <c r="AW8523" s="41"/>
      <c r="AX8523" s="41"/>
      <c r="AY8523" s="41"/>
      <c r="AZ8523" s="41"/>
      <c r="BA8523" s="41"/>
      <c r="BB8523" s="41"/>
      <c r="BC8523" s="41"/>
      <c r="BD8523" s="41"/>
      <c r="BE8523" s="41"/>
      <c r="BF8523" s="41"/>
      <c r="BG8523" s="41"/>
      <c r="BH8523" s="41"/>
      <c r="BI8523" s="41"/>
      <c r="BJ8523" s="41"/>
      <c r="BK8523" s="41"/>
      <c r="BL8523" s="41"/>
      <c r="BM8523" s="41"/>
      <c r="BN8523" s="41"/>
      <c r="BO8523" s="41"/>
      <c r="BP8523" s="108"/>
      <c r="CG8523" s="102"/>
      <c r="CI8523" s="45"/>
    </row>
    <row r="8524" spans="37:87" ht="13" customHeight="1">
      <c r="AK8524" s="114"/>
      <c r="AL8524" s="41"/>
      <c r="AM8524" s="41"/>
      <c r="AN8524" s="41"/>
      <c r="AO8524" s="41"/>
      <c r="AP8524" s="41"/>
      <c r="AQ8524" s="41"/>
      <c r="AR8524" s="41"/>
      <c r="AS8524" s="41"/>
      <c r="AT8524" s="41"/>
      <c r="AU8524" s="41"/>
      <c r="AV8524" s="41"/>
      <c r="AW8524" s="41"/>
      <c r="AX8524" s="41"/>
      <c r="AY8524" s="41"/>
      <c r="AZ8524" s="41"/>
      <c r="BA8524" s="41"/>
      <c r="BB8524" s="41"/>
      <c r="BC8524" s="41"/>
      <c r="BD8524" s="41"/>
      <c r="BE8524" s="41"/>
      <c r="BF8524" s="41"/>
      <c r="BG8524" s="41"/>
      <c r="BH8524" s="41"/>
      <c r="BI8524" s="41"/>
      <c r="BJ8524" s="41"/>
      <c r="BK8524" s="41"/>
      <c r="BL8524" s="41"/>
      <c r="BM8524" s="41"/>
      <c r="BN8524" s="41"/>
      <c r="BO8524" s="41"/>
      <c r="BP8524" s="108"/>
      <c r="CG8524" s="102"/>
      <c r="CI8524" s="45"/>
    </row>
    <row r="8525" spans="37:87" ht="13" customHeight="1">
      <c r="AK8525" s="114"/>
      <c r="AL8525" s="41"/>
      <c r="AM8525" s="41"/>
      <c r="AN8525" s="41"/>
      <c r="AO8525" s="41"/>
      <c r="AP8525" s="41"/>
      <c r="AQ8525" s="41"/>
      <c r="AR8525" s="41"/>
      <c r="AS8525" s="41"/>
      <c r="AT8525" s="41"/>
      <c r="AU8525" s="41"/>
      <c r="AV8525" s="41"/>
      <c r="AW8525" s="41"/>
      <c r="AX8525" s="41"/>
      <c r="AY8525" s="41"/>
      <c r="AZ8525" s="41"/>
      <c r="BA8525" s="41"/>
      <c r="BB8525" s="41"/>
      <c r="BC8525" s="41"/>
      <c r="BD8525" s="41"/>
      <c r="BE8525" s="41"/>
      <c r="BF8525" s="41"/>
      <c r="BG8525" s="41"/>
      <c r="BH8525" s="41"/>
      <c r="BI8525" s="41"/>
      <c r="BJ8525" s="41"/>
      <c r="BK8525" s="41"/>
      <c r="BL8525" s="41"/>
      <c r="BM8525" s="41"/>
      <c r="BN8525" s="41"/>
      <c r="BO8525" s="41"/>
      <c r="BP8525" s="108"/>
      <c r="CG8525" s="102"/>
      <c r="CI8525" s="45"/>
    </row>
    <row r="8526" spans="37:87" ht="13" customHeight="1">
      <c r="AK8526" s="114"/>
      <c r="AL8526" s="41"/>
      <c r="AM8526" s="41"/>
      <c r="AN8526" s="41"/>
      <c r="AO8526" s="41"/>
      <c r="AP8526" s="41"/>
      <c r="AQ8526" s="41"/>
      <c r="AR8526" s="41"/>
      <c r="AS8526" s="41"/>
      <c r="AT8526" s="41"/>
      <c r="AU8526" s="41"/>
      <c r="AV8526" s="41"/>
      <c r="AW8526" s="41"/>
      <c r="AX8526" s="41"/>
      <c r="AY8526" s="41"/>
      <c r="AZ8526" s="41"/>
      <c r="BA8526" s="41"/>
      <c r="BB8526" s="41"/>
      <c r="BC8526" s="41"/>
      <c r="BD8526" s="41"/>
      <c r="BE8526" s="41"/>
      <c r="BF8526" s="41"/>
      <c r="BG8526" s="41"/>
      <c r="BH8526" s="41"/>
      <c r="BI8526" s="41"/>
      <c r="BJ8526" s="41"/>
      <c r="BK8526" s="41"/>
      <c r="BL8526" s="41"/>
      <c r="BM8526" s="41"/>
      <c r="BN8526" s="41"/>
      <c r="BO8526" s="41"/>
      <c r="BP8526" s="108"/>
      <c r="CG8526" s="102"/>
      <c r="CI8526" s="45"/>
    </row>
    <row r="8527" spans="37:87" ht="13" customHeight="1">
      <c r="AK8527" s="114"/>
      <c r="AL8527" s="41"/>
      <c r="AM8527" s="41"/>
      <c r="AN8527" s="41"/>
      <c r="AO8527" s="41"/>
      <c r="AP8527" s="41"/>
      <c r="AQ8527" s="41"/>
      <c r="AR8527" s="41"/>
      <c r="AS8527" s="41"/>
      <c r="AT8527" s="41"/>
      <c r="AU8527" s="41"/>
      <c r="AV8527" s="41"/>
      <c r="AW8527" s="41"/>
      <c r="AX8527" s="41"/>
      <c r="AY8527" s="41"/>
      <c r="AZ8527" s="41"/>
      <c r="BA8527" s="41"/>
      <c r="BB8527" s="41"/>
      <c r="BC8527" s="41"/>
      <c r="BD8527" s="41"/>
      <c r="BE8527" s="41"/>
      <c r="BF8527" s="41"/>
      <c r="BG8527" s="41"/>
      <c r="BH8527" s="41"/>
      <c r="BI8527" s="41"/>
      <c r="BJ8527" s="41"/>
      <c r="BK8527" s="41"/>
      <c r="BL8527" s="41"/>
      <c r="BM8527" s="41"/>
      <c r="BN8527" s="41"/>
      <c r="BO8527" s="41"/>
      <c r="BP8527" s="108"/>
      <c r="CG8527" s="102"/>
      <c r="CI8527" s="45"/>
    </row>
    <row r="8528" spans="37:87" ht="13" customHeight="1">
      <c r="AK8528" s="114"/>
      <c r="AL8528" s="41"/>
      <c r="AM8528" s="41"/>
      <c r="AN8528" s="41"/>
      <c r="AO8528" s="41"/>
      <c r="AP8528" s="41"/>
      <c r="AQ8528" s="41"/>
      <c r="AR8528" s="41"/>
      <c r="AS8528" s="41"/>
      <c r="AT8528" s="41"/>
      <c r="AU8528" s="41"/>
      <c r="AV8528" s="41"/>
      <c r="AW8528" s="41"/>
      <c r="AX8528" s="41"/>
      <c r="AY8528" s="41"/>
      <c r="AZ8528" s="41"/>
      <c r="BA8528" s="41"/>
      <c r="BB8528" s="41"/>
      <c r="BC8528" s="41"/>
      <c r="BD8528" s="41"/>
      <c r="BE8528" s="41"/>
      <c r="BF8528" s="41"/>
      <c r="BG8528" s="41"/>
      <c r="BH8528" s="41"/>
      <c r="BI8528" s="41"/>
      <c r="BJ8528" s="41"/>
      <c r="BK8528" s="41"/>
      <c r="BL8528" s="41"/>
      <c r="BM8528" s="41"/>
      <c r="BN8528" s="41"/>
      <c r="BO8528" s="41"/>
      <c r="BP8528" s="108"/>
      <c r="CG8528" s="102"/>
      <c r="CI8528" s="45"/>
    </row>
    <row r="8529" spans="37:87" ht="13" customHeight="1">
      <c r="AK8529" s="114"/>
      <c r="AL8529" s="41"/>
      <c r="AM8529" s="41"/>
      <c r="AN8529" s="41"/>
      <c r="AO8529" s="41"/>
      <c r="AP8529" s="41"/>
      <c r="AQ8529" s="41"/>
      <c r="AR8529" s="41"/>
      <c r="AS8529" s="41"/>
      <c r="AT8529" s="41"/>
      <c r="AU8529" s="41"/>
      <c r="AV8529" s="41"/>
      <c r="AW8529" s="41"/>
      <c r="AX8529" s="41"/>
      <c r="AY8529" s="41"/>
      <c r="AZ8529" s="41"/>
      <c r="BA8529" s="41"/>
      <c r="BB8529" s="41"/>
      <c r="BC8529" s="41"/>
      <c r="BD8529" s="41"/>
      <c r="BE8529" s="41"/>
      <c r="BF8529" s="41"/>
      <c r="BG8529" s="41"/>
      <c r="BH8529" s="41"/>
      <c r="BI8529" s="41"/>
      <c r="BJ8529" s="41"/>
      <c r="BK8529" s="41"/>
      <c r="BL8529" s="41"/>
      <c r="BM8529" s="41"/>
      <c r="BN8529" s="41"/>
      <c r="BO8529" s="41"/>
      <c r="BP8529" s="108"/>
      <c r="CG8529" s="102"/>
      <c r="CI8529" s="45"/>
    </row>
    <row r="8530" spans="37:87" ht="13" customHeight="1">
      <c r="AK8530" s="114"/>
      <c r="AL8530" s="41"/>
      <c r="AM8530" s="41"/>
      <c r="AN8530" s="41"/>
      <c r="AO8530" s="41"/>
      <c r="AP8530" s="41"/>
      <c r="AQ8530" s="41"/>
      <c r="AR8530" s="41"/>
      <c r="AS8530" s="41"/>
      <c r="AT8530" s="41"/>
      <c r="AU8530" s="41"/>
      <c r="AV8530" s="41"/>
      <c r="AW8530" s="41"/>
      <c r="AX8530" s="41"/>
      <c r="AY8530" s="41"/>
      <c r="AZ8530" s="41"/>
      <c r="BA8530" s="41"/>
      <c r="BB8530" s="41"/>
      <c r="BC8530" s="41"/>
      <c r="BD8530" s="41"/>
      <c r="BE8530" s="41"/>
      <c r="BF8530" s="41"/>
      <c r="BG8530" s="41"/>
      <c r="BH8530" s="41"/>
      <c r="BI8530" s="41"/>
      <c r="BJ8530" s="41"/>
      <c r="BK8530" s="41"/>
      <c r="BL8530" s="41"/>
      <c r="BM8530" s="41"/>
      <c r="BN8530" s="41"/>
      <c r="BO8530" s="41"/>
      <c r="BP8530" s="108"/>
      <c r="CG8530" s="102"/>
      <c r="CI8530" s="45"/>
    </row>
    <row r="8531" spans="37:87" ht="13" customHeight="1">
      <c r="AK8531" s="114"/>
      <c r="AL8531" s="41"/>
      <c r="AM8531" s="41"/>
      <c r="AN8531" s="41"/>
      <c r="AO8531" s="41"/>
      <c r="AP8531" s="41"/>
      <c r="AQ8531" s="41"/>
      <c r="AR8531" s="41"/>
      <c r="AS8531" s="41"/>
      <c r="AT8531" s="41"/>
      <c r="AU8531" s="41"/>
      <c r="AV8531" s="41"/>
      <c r="AW8531" s="41"/>
      <c r="AX8531" s="41"/>
      <c r="AY8531" s="41"/>
      <c r="AZ8531" s="41"/>
      <c r="BA8531" s="41"/>
      <c r="BB8531" s="41"/>
      <c r="BC8531" s="41"/>
      <c r="BD8531" s="41"/>
      <c r="BE8531" s="41"/>
      <c r="BF8531" s="41"/>
      <c r="BG8531" s="41"/>
      <c r="BH8531" s="41"/>
      <c r="BI8531" s="41"/>
      <c r="BJ8531" s="41"/>
      <c r="BK8531" s="41"/>
      <c r="BL8531" s="41"/>
      <c r="BM8531" s="41"/>
      <c r="BN8531" s="41"/>
      <c r="BO8531" s="41"/>
      <c r="BP8531" s="108"/>
      <c r="CG8531" s="102"/>
      <c r="CI8531" s="45"/>
    </row>
    <row r="8532" spans="37:87" ht="13" customHeight="1">
      <c r="AK8532" s="114"/>
      <c r="AL8532" s="41"/>
      <c r="AM8532" s="41"/>
      <c r="AN8532" s="41"/>
      <c r="AO8532" s="41"/>
      <c r="AP8532" s="41"/>
      <c r="AQ8532" s="41"/>
      <c r="AR8532" s="41"/>
      <c r="AS8532" s="41"/>
      <c r="AT8532" s="41"/>
      <c r="AU8532" s="41"/>
      <c r="AV8532" s="41"/>
      <c r="AW8532" s="41"/>
      <c r="AX8532" s="41"/>
      <c r="AY8532" s="41"/>
      <c r="AZ8532" s="41"/>
      <c r="BA8532" s="41"/>
      <c r="BB8532" s="41"/>
      <c r="BC8532" s="41"/>
      <c r="BD8532" s="41"/>
      <c r="BE8532" s="41"/>
      <c r="BF8532" s="41"/>
      <c r="BG8532" s="41"/>
      <c r="BH8532" s="41"/>
      <c r="BI8532" s="41"/>
      <c r="BJ8532" s="41"/>
      <c r="BK8532" s="41"/>
      <c r="BL8532" s="41"/>
      <c r="BM8532" s="41"/>
      <c r="BN8532" s="41"/>
      <c r="BO8532" s="41"/>
      <c r="BP8532" s="108"/>
      <c r="CG8532" s="102"/>
      <c r="CI8532" s="45"/>
    </row>
    <row r="8533" spans="37:87" ht="13" customHeight="1">
      <c r="AK8533" s="114"/>
      <c r="AL8533" s="41"/>
      <c r="AM8533" s="41"/>
      <c r="AN8533" s="41"/>
      <c r="AO8533" s="41"/>
      <c r="AP8533" s="41"/>
      <c r="AQ8533" s="41"/>
      <c r="AR8533" s="41"/>
      <c r="AS8533" s="41"/>
      <c r="AT8533" s="41"/>
      <c r="AU8533" s="41"/>
      <c r="AV8533" s="41"/>
      <c r="AW8533" s="41"/>
      <c r="AX8533" s="41"/>
      <c r="AY8533" s="41"/>
      <c r="AZ8533" s="41"/>
      <c r="BA8533" s="41"/>
      <c r="BB8533" s="41"/>
      <c r="BC8533" s="41"/>
      <c r="BD8533" s="41"/>
      <c r="BE8533" s="41"/>
      <c r="BF8533" s="41"/>
      <c r="BG8533" s="41"/>
      <c r="BH8533" s="41"/>
      <c r="BI8533" s="41"/>
      <c r="BJ8533" s="41"/>
      <c r="BK8533" s="41"/>
      <c r="BL8533" s="41"/>
      <c r="BM8533" s="41"/>
      <c r="BN8533" s="41"/>
      <c r="BO8533" s="41"/>
      <c r="BP8533" s="108"/>
      <c r="CG8533" s="102"/>
      <c r="CI8533" s="45"/>
    </row>
    <row r="8534" spans="37:87" ht="13" customHeight="1">
      <c r="AK8534" s="114"/>
      <c r="AL8534" s="41"/>
      <c r="AM8534" s="41"/>
      <c r="AN8534" s="41"/>
      <c r="AO8534" s="41"/>
      <c r="AP8534" s="41"/>
      <c r="AQ8534" s="41"/>
      <c r="AR8534" s="41"/>
      <c r="AS8534" s="41"/>
      <c r="AT8534" s="41"/>
      <c r="AU8534" s="41"/>
      <c r="AV8534" s="41"/>
      <c r="AW8534" s="41"/>
      <c r="AX8534" s="41"/>
      <c r="AY8534" s="41"/>
      <c r="AZ8534" s="41"/>
      <c r="BA8534" s="41"/>
      <c r="BB8534" s="41"/>
      <c r="BC8534" s="41"/>
      <c r="BD8534" s="41"/>
      <c r="BE8534" s="41"/>
      <c r="BF8534" s="41"/>
      <c r="BG8534" s="41"/>
      <c r="BH8534" s="41"/>
      <c r="BI8534" s="41"/>
      <c r="BJ8534" s="41"/>
      <c r="BK8534" s="41"/>
      <c r="BL8534" s="41"/>
      <c r="BM8534" s="41"/>
      <c r="BN8534" s="41"/>
      <c r="BO8534" s="41"/>
      <c r="BP8534" s="108"/>
      <c r="CG8534" s="102"/>
      <c r="CI8534" s="45"/>
    </row>
    <row r="8535" spans="37:87" ht="13" customHeight="1">
      <c r="AK8535" s="114"/>
      <c r="AL8535" s="41"/>
      <c r="AM8535" s="41"/>
      <c r="AN8535" s="41"/>
      <c r="AO8535" s="41"/>
      <c r="AP8535" s="41"/>
      <c r="AQ8535" s="41"/>
      <c r="AR8535" s="41"/>
      <c r="AS8535" s="41"/>
      <c r="AT8535" s="41"/>
      <c r="AU8535" s="41"/>
      <c r="AV8535" s="41"/>
      <c r="AW8535" s="41"/>
      <c r="AX8535" s="41"/>
      <c r="AY8535" s="41"/>
      <c r="AZ8535" s="41"/>
      <c r="BA8535" s="41"/>
      <c r="BB8535" s="41"/>
      <c r="BC8535" s="41"/>
      <c r="BD8535" s="41"/>
      <c r="BE8535" s="41"/>
      <c r="BF8535" s="41"/>
      <c r="BG8535" s="41"/>
      <c r="BH8535" s="41"/>
      <c r="BI8535" s="41"/>
      <c r="BJ8535" s="41"/>
      <c r="BK8535" s="41"/>
      <c r="BL8535" s="41"/>
      <c r="BM8535" s="41"/>
      <c r="BN8535" s="41"/>
      <c r="BO8535" s="41"/>
      <c r="BP8535" s="108"/>
      <c r="CG8535" s="102"/>
      <c r="CI8535" s="45"/>
    </row>
    <row r="8536" spans="37:87" ht="13" customHeight="1">
      <c r="AK8536" s="114"/>
      <c r="AL8536" s="41"/>
      <c r="AM8536" s="41"/>
      <c r="AN8536" s="41"/>
      <c r="AO8536" s="41"/>
      <c r="AP8536" s="41"/>
      <c r="AQ8536" s="41"/>
      <c r="AR8536" s="41"/>
      <c r="AS8536" s="41"/>
      <c r="AT8536" s="41"/>
      <c r="AU8536" s="41"/>
      <c r="AV8536" s="41"/>
      <c r="AW8536" s="41"/>
      <c r="AX8536" s="41"/>
      <c r="AY8536" s="41"/>
      <c r="AZ8536" s="41"/>
      <c r="BA8536" s="41"/>
      <c r="BB8536" s="41"/>
      <c r="BC8536" s="41"/>
      <c r="BD8536" s="41"/>
      <c r="BE8536" s="41"/>
      <c r="BF8536" s="41"/>
      <c r="BG8536" s="41"/>
      <c r="BH8536" s="41"/>
      <c r="BI8536" s="41"/>
      <c r="BJ8536" s="41"/>
      <c r="BK8536" s="41"/>
      <c r="BL8536" s="41"/>
      <c r="BM8536" s="41"/>
      <c r="BN8536" s="41"/>
      <c r="BO8536" s="41"/>
      <c r="BP8536" s="108"/>
      <c r="CG8536" s="102"/>
      <c r="CI8536" s="45"/>
    </row>
    <row r="8537" spans="37:87" ht="13" customHeight="1">
      <c r="AK8537" s="114"/>
      <c r="AL8537" s="41"/>
      <c r="AM8537" s="41"/>
      <c r="AN8537" s="41"/>
      <c r="AO8537" s="41"/>
      <c r="AP8537" s="41"/>
      <c r="AQ8537" s="41"/>
      <c r="AR8537" s="41"/>
      <c r="AS8537" s="41"/>
      <c r="AT8537" s="41"/>
      <c r="AU8537" s="41"/>
      <c r="AV8537" s="41"/>
      <c r="AW8537" s="41"/>
      <c r="AX8537" s="41"/>
      <c r="AY8537" s="41"/>
      <c r="AZ8537" s="41"/>
      <c r="BA8537" s="41"/>
      <c r="BB8537" s="41"/>
      <c r="BC8537" s="41"/>
      <c r="BD8537" s="41"/>
      <c r="BE8537" s="41"/>
      <c r="BF8537" s="41"/>
      <c r="BG8537" s="41"/>
      <c r="BH8537" s="41"/>
      <c r="BI8537" s="41"/>
      <c r="BJ8537" s="41"/>
      <c r="BK8537" s="41"/>
      <c r="BL8537" s="41"/>
      <c r="BM8537" s="41"/>
      <c r="BN8537" s="41"/>
      <c r="BO8537" s="41"/>
      <c r="BP8537" s="108"/>
      <c r="CG8537" s="102"/>
      <c r="CI8537" s="45"/>
    </row>
    <row r="8538" spans="37:87" ht="13" customHeight="1">
      <c r="AK8538" s="114"/>
      <c r="AL8538" s="41"/>
      <c r="AM8538" s="41"/>
      <c r="AN8538" s="41"/>
      <c r="AO8538" s="41"/>
      <c r="AP8538" s="41"/>
      <c r="AQ8538" s="41"/>
      <c r="AR8538" s="41"/>
      <c r="AS8538" s="41"/>
      <c r="AT8538" s="41"/>
      <c r="AU8538" s="41"/>
      <c r="AV8538" s="41"/>
      <c r="AW8538" s="41"/>
      <c r="AX8538" s="41"/>
      <c r="AY8538" s="41"/>
      <c r="AZ8538" s="41"/>
      <c r="BA8538" s="41"/>
      <c r="BB8538" s="41"/>
      <c r="BC8538" s="41"/>
      <c r="BD8538" s="41"/>
      <c r="BE8538" s="41"/>
      <c r="BF8538" s="41"/>
      <c r="BG8538" s="41"/>
      <c r="BH8538" s="41"/>
      <c r="BI8538" s="41"/>
      <c r="BJ8538" s="41"/>
      <c r="BK8538" s="41"/>
      <c r="BL8538" s="41"/>
      <c r="BM8538" s="41"/>
      <c r="BN8538" s="41"/>
      <c r="BO8538" s="41"/>
      <c r="BP8538" s="108"/>
      <c r="CG8538" s="102"/>
      <c r="CI8538" s="45"/>
    </row>
    <row r="8539" spans="37:87" ht="13" customHeight="1">
      <c r="AK8539" s="114"/>
      <c r="AL8539" s="41"/>
      <c r="AM8539" s="41"/>
      <c r="AN8539" s="41"/>
      <c r="AO8539" s="41"/>
      <c r="AP8539" s="41"/>
      <c r="AQ8539" s="41"/>
      <c r="AR8539" s="41"/>
      <c r="AS8539" s="41"/>
      <c r="AT8539" s="41"/>
      <c r="AU8539" s="41"/>
      <c r="AV8539" s="41"/>
      <c r="AW8539" s="41"/>
      <c r="AX8539" s="41"/>
      <c r="AY8539" s="41"/>
      <c r="AZ8539" s="41"/>
      <c r="BA8539" s="41"/>
      <c r="BB8539" s="41"/>
      <c r="BC8539" s="41"/>
      <c r="BD8539" s="41"/>
      <c r="BE8539" s="41"/>
      <c r="BF8539" s="41"/>
      <c r="BG8539" s="41"/>
      <c r="BH8539" s="41"/>
      <c r="BI8539" s="41"/>
      <c r="BJ8539" s="41"/>
      <c r="BK8539" s="41"/>
      <c r="BL8539" s="41"/>
      <c r="BM8539" s="41"/>
      <c r="BN8539" s="41"/>
      <c r="BO8539" s="41"/>
      <c r="BP8539" s="108"/>
      <c r="CG8539" s="102"/>
      <c r="CI8539" s="45"/>
    </row>
    <row r="8540" spans="37:87" ht="13" customHeight="1">
      <c r="AK8540" s="114"/>
      <c r="AL8540" s="41"/>
      <c r="AM8540" s="41"/>
      <c r="AN8540" s="41"/>
      <c r="AO8540" s="41"/>
      <c r="AP8540" s="41"/>
      <c r="AQ8540" s="41"/>
      <c r="AR8540" s="41"/>
      <c r="AS8540" s="41"/>
      <c r="AT8540" s="41"/>
      <c r="AU8540" s="41"/>
      <c r="AV8540" s="41"/>
      <c r="AW8540" s="41"/>
      <c r="AX8540" s="41"/>
      <c r="AY8540" s="41"/>
      <c r="AZ8540" s="41"/>
      <c r="BA8540" s="41"/>
      <c r="BB8540" s="41"/>
      <c r="BC8540" s="41"/>
      <c r="BD8540" s="41"/>
      <c r="BE8540" s="41"/>
      <c r="BF8540" s="41"/>
      <c r="BG8540" s="41"/>
      <c r="BH8540" s="41"/>
      <c r="BI8540" s="41"/>
      <c r="BJ8540" s="41"/>
      <c r="BK8540" s="41"/>
      <c r="BL8540" s="41"/>
      <c r="BM8540" s="41"/>
      <c r="BN8540" s="41"/>
      <c r="BO8540" s="41"/>
      <c r="BP8540" s="108"/>
      <c r="CG8540" s="102"/>
      <c r="CI8540" s="45"/>
    </row>
    <row r="8541" spans="37:87" ht="13" customHeight="1">
      <c r="AK8541" s="114"/>
      <c r="AL8541" s="41"/>
      <c r="AM8541" s="41"/>
      <c r="AN8541" s="41"/>
      <c r="AO8541" s="41"/>
      <c r="AP8541" s="41"/>
      <c r="AQ8541" s="41"/>
      <c r="AR8541" s="41"/>
      <c r="AS8541" s="41"/>
      <c r="AT8541" s="41"/>
      <c r="AU8541" s="41"/>
      <c r="AV8541" s="41"/>
      <c r="AW8541" s="41"/>
      <c r="AX8541" s="41"/>
      <c r="AY8541" s="41"/>
      <c r="AZ8541" s="41"/>
      <c r="BA8541" s="41"/>
      <c r="BB8541" s="41"/>
      <c r="BC8541" s="41"/>
      <c r="BD8541" s="41"/>
      <c r="BE8541" s="41"/>
      <c r="BF8541" s="41"/>
      <c r="BG8541" s="41"/>
      <c r="BH8541" s="41"/>
      <c r="BI8541" s="41"/>
      <c r="BJ8541" s="41"/>
      <c r="BK8541" s="41"/>
      <c r="BL8541" s="41"/>
      <c r="BM8541" s="41"/>
      <c r="BN8541" s="41"/>
      <c r="BO8541" s="41"/>
      <c r="BP8541" s="108"/>
      <c r="CG8541" s="102"/>
      <c r="CI8541" s="45"/>
    </row>
    <row r="8542" spans="37:87" ht="13" customHeight="1">
      <c r="AK8542" s="114"/>
      <c r="AL8542" s="41"/>
      <c r="AM8542" s="41"/>
      <c r="AN8542" s="41"/>
      <c r="AO8542" s="41"/>
      <c r="AP8542" s="41"/>
      <c r="AQ8542" s="41"/>
      <c r="AR8542" s="41"/>
      <c r="AS8542" s="41"/>
      <c r="AT8542" s="41"/>
      <c r="AU8542" s="41"/>
      <c r="AV8542" s="41"/>
      <c r="AW8542" s="41"/>
      <c r="AX8542" s="41"/>
      <c r="AY8542" s="41"/>
      <c r="AZ8542" s="41"/>
      <c r="BA8542" s="41"/>
      <c r="BB8542" s="41"/>
      <c r="BC8542" s="41"/>
      <c r="BD8542" s="41"/>
      <c r="BE8542" s="41"/>
      <c r="BF8542" s="41"/>
      <c r="BG8542" s="41"/>
      <c r="BH8542" s="41"/>
      <c r="BI8542" s="41"/>
      <c r="BJ8542" s="41"/>
      <c r="BK8542" s="41"/>
      <c r="BL8542" s="41"/>
      <c r="BM8542" s="41"/>
      <c r="BN8542" s="41"/>
      <c r="BO8542" s="41"/>
      <c r="BP8542" s="108"/>
      <c r="CG8542" s="102"/>
      <c r="CI8542" s="45"/>
    </row>
    <row r="8543" spans="37:87" ht="13" customHeight="1">
      <c r="AK8543" s="114"/>
      <c r="AL8543" s="41"/>
      <c r="AM8543" s="41"/>
      <c r="AN8543" s="41"/>
      <c r="AO8543" s="41"/>
      <c r="AP8543" s="41"/>
      <c r="AQ8543" s="41"/>
      <c r="AR8543" s="41"/>
      <c r="AS8543" s="41"/>
      <c r="AT8543" s="41"/>
      <c r="AU8543" s="41"/>
      <c r="AV8543" s="41"/>
      <c r="AW8543" s="41"/>
      <c r="AX8543" s="41"/>
      <c r="AY8543" s="41"/>
      <c r="AZ8543" s="41"/>
      <c r="BA8543" s="41"/>
      <c r="BB8543" s="41"/>
      <c r="BC8543" s="41"/>
      <c r="BD8543" s="41"/>
      <c r="BE8543" s="41"/>
      <c r="BF8543" s="41"/>
      <c r="BG8543" s="41"/>
      <c r="BH8543" s="41"/>
      <c r="BI8543" s="41"/>
      <c r="BJ8543" s="41"/>
      <c r="BK8543" s="41"/>
      <c r="BL8543" s="41"/>
      <c r="BM8543" s="41"/>
      <c r="BN8543" s="41"/>
      <c r="BO8543" s="41"/>
      <c r="BP8543" s="108"/>
      <c r="CG8543" s="102"/>
      <c r="CI8543" s="45"/>
    </row>
    <row r="8544" spans="37:87" ht="13" customHeight="1">
      <c r="AK8544" s="114"/>
      <c r="AL8544" s="41"/>
      <c r="AM8544" s="41"/>
      <c r="AN8544" s="41"/>
      <c r="AO8544" s="41"/>
      <c r="AP8544" s="41"/>
      <c r="AQ8544" s="41"/>
      <c r="AR8544" s="41"/>
      <c r="AS8544" s="41"/>
      <c r="AT8544" s="41"/>
      <c r="AU8544" s="41"/>
      <c r="AV8544" s="41"/>
      <c r="AW8544" s="41"/>
      <c r="AX8544" s="41"/>
      <c r="AY8544" s="41"/>
      <c r="AZ8544" s="41"/>
      <c r="BA8544" s="41"/>
      <c r="BB8544" s="41"/>
      <c r="BC8544" s="41"/>
      <c r="BD8544" s="41"/>
      <c r="BE8544" s="41"/>
      <c r="BF8544" s="41"/>
      <c r="BG8544" s="41"/>
      <c r="BH8544" s="41"/>
      <c r="BI8544" s="41"/>
      <c r="BJ8544" s="41"/>
      <c r="BK8544" s="41"/>
      <c r="BL8544" s="41"/>
      <c r="BM8544" s="41"/>
      <c r="BN8544" s="41"/>
      <c r="BO8544" s="41"/>
      <c r="BP8544" s="108"/>
      <c r="CG8544" s="102"/>
      <c r="CI8544" s="45"/>
    </row>
    <row r="8545" spans="37:87" ht="13" customHeight="1">
      <c r="AK8545" s="114"/>
      <c r="AL8545" s="41"/>
      <c r="AM8545" s="41"/>
      <c r="AN8545" s="41"/>
      <c r="AO8545" s="41"/>
      <c r="AP8545" s="41"/>
      <c r="AQ8545" s="41"/>
      <c r="AR8545" s="41"/>
      <c r="AS8545" s="41"/>
      <c r="AT8545" s="41"/>
      <c r="AU8545" s="41"/>
      <c r="AV8545" s="41"/>
      <c r="AW8545" s="41"/>
      <c r="AX8545" s="41"/>
      <c r="AY8545" s="41"/>
      <c r="AZ8545" s="41"/>
      <c r="BA8545" s="41"/>
      <c r="BB8545" s="41"/>
      <c r="BC8545" s="41"/>
      <c r="BD8545" s="41"/>
      <c r="BE8545" s="41"/>
      <c r="BF8545" s="41"/>
      <c r="BG8545" s="41"/>
      <c r="BH8545" s="41"/>
      <c r="BI8545" s="41"/>
      <c r="BJ8545" s="41"/>
      <c r="BK8545" s="41"/>
      <c r="BL8545" s="41"/>
      <c r="BM8545" s="41"/>
      <c r="BN8545" s="41"/>
      <c r="BO8545" s="41"/>
      <c r="BP8545" s="108"/>
      <c r="CG8545" s="102"/>
      <c r="CI8545" s="45"/>
    </row>
    <row r="8546" spans="37:87" ht="13" customHeight="1">
      <c r="AK8546" s="114"/>
      <c r="AL8546" s="41"/>
      <c r="AM8546" s="41"/>
      <c r="AN8546" s="41"/>
      <c r="AO8546" s="41"/>
      <c r="AP8546" s="41"/>
      <c r="AQ8546" s="41"/>
      <c r="AR8546" s="41"/>
      <c r="AS8546" s="41"/>
      <c r="AT8546" s="41"/>
      <c r="AU8546" s="41"/>
      <c r="AV8546" s="41"/>
      <c r="AW8546" s="41"/>
      <c r="AX8546" s="41"/>
      <c r="AY8546" s="41"/>
      <c r="AZ8546" s="41"/>
      <c r="BA8546" s="41"/>
      <c r="BB8546" s="41"/>
      <c r="BC8546" s="41"/>
      <c r="BD8546" s="41"/>
      <c r="BE8546" s="41"/>
      <c r="BF8546" s="41"/>
      <c r="BG8546" s="41"/>
      <c r="BH8546" s="41"/>
      <c r="BI8546" s="41"/>
      <c r="BJ8546" s="41"/>
      <c r="BK8546" s="41"/>
      <c r="BL8546" s="41"/>
      <c r="BM8546" s="41"/>
      <c r="BN8546" s="41"/>
      <c r="BO8546" s="41"/>
      <c r="BP8546" s="108"/>
      <c r="CG8546" s="102"/>
      <c r="CI8546" s="45"/>
    </row>
    <row r="8547" spans="37:87" ht="13" customHeight="1">
      <c r="AK8547" s="114"/>
      <c r="AL8547" s="41"/>
      <c r="AM8547" s="41"/>
      <c r="AN8547" s="41"/>
      <c r="AO8547" s="41"/>
      <c r="AP8547" s="41"/>
      <c r="AQ8547" s="41"/>
      <c r="AR8547" s="41"/>
      <c r="AS8547" s="41"/>
      <c r="AT8547" s="41"/>
      <c r="AU8547" s="41"/>
      <c r="AV8547" s="41"/>
      <c r="AW8547" s="41"/>
      <c r="AX8547" s="41"/>
      <c r="AY8547" s="41"/>
      <c r="AZ8547" s="41"/>
      <c r="BA8547" s="41"/>
      <c r="BB8547" s="41"/>
      <c r="BC8547" s="41"/>
      <c r="BD8547" s="41"/>
      <c r="BE8547" s="41"/>
      <c r="BF8547" s="41"/>
      <c r="BG8547" s="41"/>
      <c r="BH8547" s="41"/>
      <c r="BI8547" s="41"/>
      <c r="BJ8547" s="41"/>
      <c r="BK8547" s="41"/>
      <c r="BL8547" s="41"/>
      <c r="BM8547" s="41"/>
      <c r="BN8547" s="41"/>
      <c r="BO8547" s="41"/>
      <c r="BP8547" s="108"/>
      <c r="CG8547" s="102"/>
      <c r="CI8547" s="45"/>
    </row>
    <row r="8548" spans="37:87" ht="13" customHeight="1">
      <c r="AK8548" s="114"/>
      <c r="AL8548" s="41"/>
      <c r="AM8548" s="41"/>
      <c r="AN8548" s="41"/>
      <c r="AO8548" s="41"/>
      <c r="AP8548" s="41"/>
      <c r="AQ8548" s="41"/>
      <c r="AR8548" s="41"/>
      <c r="AS8548" s="41"/>
      <c r="AT8548" s="41"/>
      <c r="AU8548" s="41"/>
      <c r="AV8548" s="41"/>
      <c r="AW8548" s="41"/>
      <c r="AX8548" s="41"/>
      <c r="AY8548" s="41"/>
      <c r="AZ8548" s="41"/>
      <c r="BA8548" s="41"/>
      <c r="BB8548" s="41"/>
      <c r="BC8548" s="41"/>
      <c r="BD8548" s="41"/>
      <c r="BE8548" s="41"/>
      <c r="BF8548" s="41"/>
      <c r="BG8548" s="41"/>
      <c r="BH8548" s="41"/>
      <c r="BI8548" s="41"/>
      <c r="BJ8548" s="41"/>
      <c r="BK8548" s="41"/>
      <c r="BL8548" s="41"/>
      <c r="BM8548" s="41"/>
      <c r="BN8548" s="41"/>
      <c r="BO8548" s="41"/>
      <c r="BP8548" s="108"/>
      <c r="CG8548" s="102"/>
      <c r="CI8548" s="45"/>
    </row>
    <row r="8549" spans="37:87" ht="13" customHeight="1">
      <c r="AK8549" s="114"/>
      <c r="AL8549" s="41"/>
      <c r="AM8549" s="41"/>
      <c r="AN8549" s="41"/>
      <c r="AO8549" s="41"/>
      <c r="AP8549" s="41"/>
      <c r="AQ8549" s="41"/>
      <c r="AR8549" s="41"/>
      <c r="AS8549" s="41"/>
      <c r="AT8549" s="41"/>
      <c r="AU8549" s="41"/>
      <c r="AV8549" s="41"/>
      <c r="AW8549" s="41"/>
      <c r="AX8549" s="41"/>
      <c r="AY8549" s="41"/>
      <c r="AZ8549" s="41"/>
      <c r="BA8549" s="41"/>
      <c r="BB8549" s="41"/>
      <c r="BC8549" s="41"/>
      <c r="BD8549" s="41"/>
      <c r="BE8549" s="41"/>
      <c r="BF8549" s="41"/>
      <c r="BG8549" s="41"/>
      <c r="BH8549" s="41"/>
      <c r="BI8549" s="41"/>
      <c r="BJ8549" s="41"/>
      <c r="BK8549" s="41"/>
      <c r="BL8549" s="41"/>
      <c r="BM8549" s="41"/>
      <c r="BN8549" s="41"/>
      <c r="BO8549" s="41"/>
      <c r="BP8549" s="108"/>
      <c r="CG8549" s="102"/>
      <c r="CI8549" s="45"/>
    </row>
    <row r="8550" spans="37:87" ht="13" customHeight="1">
      <c r="AK8550" s="114"/>
      <c r="AL8550" s="41"/>
      <c r="AM8550" s="41"/>
      <c r="AN8550" s="41"/>
      <c r="AO8550" s="41"/>
      <c r="AP8550" s="41"/>
      <c r="AQ8550" s="41"/>
      <c r="AR8550" s="41"/>
      <c r="AS8550" s="41"/>
      <c r="AT8550" s="41"/>
      <c r="AU8550" s="41"/>
      <c r="AV8550" s="41"/>
      <c r="AW8550" s="41"/>
      <c r="AX8550" s="41"/>
      <c r="AY8550" s="41"/>
      <c r="AZ8550" s="41"/>
      <c r="BA8550" s="41"/>
      <c r="BB8550" s="41"/>
      <c r="BC8550" s="41"/>
      <c r="BD8550" s="41"/>
      <c r="BE8550" s="41"/>
      <c r="BF8550" s="41"/>
      <c r="BG8550" s="41"/>
      <c r="BH8550" s="41"/>
      <c r="BI8550" s="41"/>
      <c r="BJ8550" s="41"/>
      <c r="BK8550" s="41"/>
      <c r="BL8550" s="41"/>
      <c r="BM8550" s="41"/>
      <c r="BN8550" s="41"/>
      <c r="BO8550" s="41"/>
      <c r="BP8550" s="108"/>
      <c r="CG8550" s="102"/>
      <c r="CI8550" s="45"/>
    </row>
    <row r="8551" spans="37:87" ht="13" customHeight="1">
      <c r="AK8551" s="114"/>
      <c r="AL8551" s="41"/>
      <c r="AM8551" s="41"/>
      <c r="AN8551" s="41"/>
      <c r="AO8551" s="41"/>
      <c r="AP8551" s="41"/>
      <c r="AQ8551" s="41"/>
      <c r="AR8551" s="41"/>
      <c r="AS8551" s="41"/>
      <c r="AT8551" s="41"/>
      <c r="AU8551" s="41"/>
      <c r="AV8551" s="41"/>
      <c r="AW8551" s="41"/>
      <c r="AX8551" s="41"/>
      <c r="AY8551" s="41"/>
      <c r="AZ8551" s="41"/>
      <c r="BA8551" s="41"/>
      <c r="BB8551" s="41"/>
      <c r="BC8551" s="41"/>
      <c r="BD8551" s="41"/>
      <c r="BE8551" s="41"/>
      <c r="BF8551" s="41"/>
      <c r="BG8551" s="41"/>
      <c r="BH8551" s="41"/>
      <c r="BI8551" s="41"/>
      <c r="BJ8551" s="41"/>
      <c r="BK8551" s="41"/>
      <c r="BL8551" s="41"/>
      <c r="BM8551" s="41"/>
      <c r="BN8551" s="41"/>
      <c r="BO8551" s="41"/>
      <c r="BP8551" s="108"/>
      <c r="CG8551" s="102"/>
      <c r="CI8551" s="45"/>
    </row>
    <row r="8552" spans="37:87" ht="13" customHeight="1">
      <c r="AK8552" s="114"/>
      <c r="AL8552" s="41"/>
      <c r="AM8552" s="41"/>
      <c r="AN8552" s="41"/>
      <c r="AO8552" s="41"/>
      <c r="AP8552" s="41"/>
      <c r="AQ8552" s="41"/>
      <c r="AR8552" s="41"/>
      <c r="AS8552" s="41"/>
      <c r="AT8552" s="41"/>
      <c r="AU8552" s="41"/>
      <c r="AV8552" s="41"/>
      <c r="AW8552" s="41"/>
      <c r="AX8552" s="41"/>
      <c r="AY8552" s="41"/>
      <c r="AZ8552" s="41"/>
      <c r="BA8552" s="41"/>
      <c r="BB8552" s="41"/>
      <c r="BC8552" s="41"/>
      <c r="BD8552" s="41"/>
      <c r="BE8552" s="41"/>
      <c r="BF8552" s="41"/>
      <c r="BG8552" s="41"/>
      <c r="BH8552" s="41"/>
      <c r="BI8552" s="41"/>
      <c r="BJ8552" s="41"/>
      <c r="BK8552" s="41"/>
      <c r="BL8552" s="41"/>
      <c r="BM8552" s="41"/>
      <c r="BN8552" s="41"/>
      <c r="BO8552" s="41"/>
      <c r="BP8552" s="108"/>
      <c r="CG8552" s="102"/>
      <c r="CI8552" s="45"/>
    </row>
    <row r="8553" spans="37:87" ht="13" customHeight="1">
      <c r="AK8553" s="114"/>
      <c r="AL8553" s="41"/>
      <c r="AM8553" s="41"/>
      <c r="AN8553" s="41"/>
      <c r="AO8553" s="41"/>
      <c r="AP8553" s="41"/>
      <c r="AQ8553" s="41"/>
      <c r="AR8553" s="41"/>
      <c r="AS8553" s="41"/>
      <c r="AT8553" s="41"/>
      <c r="AU8553" s="41"/>
      <c r="AV8553" s="41"/>
      <c r="AW8553" s="41"/>
      <c r="AX8553" s="41"/>
      <c r="AY8553" s="41"/>
      <c r="AZ8553" s="41"/>
      <c r="BA8553" s="41"/>
      <c r="BB8553" s="41"/>
      <c r="BC8553" s="41"/>
      <c r="BD8553" s="41"/>
      <c r="BE8553" s="41"/>
      <c r="BF8553" s="41"/>
      <c r="BG8553" s="41"/>
      <c r="BH8553" s="41"/>
      <c r="BI8553" s="41"/>
      <c r="BJ8553" s="41"/>
      <c r="BK8553" s="41"/>
      <c r="BL8553" s="41"/>
      <c r="BM8553" s="41"/>
      <c r="BN8553" s="41"/>
      <c r="BO8553" s="41"/>
      <c r="BP8553" s="108"/>
      <c r="CG8553" s="102"/>
      <c r="CI8553" s="45"/>
    </row>
    <row r="8554" spans="37:87" ht="13" customHeight="1">
      <c r="AK8554" s="114"/>
      <c r="AL8554" s="41"/>
      <c r="AM8554" s="41"/>
      <c r="AN8554" s="41"/>
      <c r="AO8554" s="41"/>
      <c r="AP8554" s="41"/>
      <c r="AQ8554" s="41"/>
      <c r="AR8554" s="41"/>
      <c r="AS8554" s="41"/>
      <c r="AT8554" s="41"/>
      <c r="AU8554" s="41"/>
      <c r="AV8554" s="41"/>
      <c r="AW8554" s="41"/>
      <c r="AX8554" s="41"/>
      <c r="AY8554" s="41"/>
      <c r="AZ8554" s="41"/>
      <c r="BA8554" s="41"/>
      <c r="BB8554" s="41"/>
      <c r="BC8554" s="41"/>
      <c r="BD8554" s="41"/>
      <c r="BE8554" s="41"/>
      <c r="BF8554" s="41"/>
      <c r="BG8554" s="41"/>
      <c r="BH8554" s="41"/>
      <c r="BI8554" s="41"/>
      <c r="BJ8554" s="41"/>
      <c r="BK8554" s="41"/>
      <c r="BL8554" s="41"/>
      <c r="BM8554" s="41"/>
      <c r="BN8554" s="41"/>
      <c r="BO8554" s="41"/>
      <c r="BP8554" s="108"/>
      <c r="CG8554" s="102"/>
      <c r="CI8554" s="45"/>
    </row>
    <row r="8555" spans="37:87" ht="13" customHeight="1">
      <c r="AK8555" s="114"/>
      <c r="AL8555" s="41"/>
      <c r="AM8555" s="41"/>
      <c r="AN8555" s="41"/>
      <c r="AO8555" s="41"/>
      <c r="AP8555" s="41"/>
      <c r="AQ8555" s="41"/>
      <c r="AR8555" s="41"/>
      <c r="AS8555" s="41"/>
      <c r="AT8555" s="41"/>
      <c r="AU8555" s="41"/>
      <c r="AV8555" s="41"/>
      <c r="AW8555" s="41"/>
      <c r="AX8555" s="41"/>
      <c r="AY8555" s="41"/>
      <c r="AZ8555" s="41"/>
      <c r="BA8555" s="41"/>
      <c r="BB8555" s="41"/>
      <c r="BC8555" s="41"/>
      <c r="BD8555" s="41"/>
      <c r="BE8555" s="41"/>
      <c r="BF8555" s="41"/>
      <c r="BG8555" s="41"/>
      <c r="BH8555" s="41"/>
      <c r="BI8555" s="41"/>
      <c r="BJ8555" s="41"/>
      <c r="BK8555" s="41"/>
      <c r="BL8555" s="41"/>
      <c r="BM8555" s="41"/>
      <c r="BN8555" s="41"/>
      <c r="BO8555" s="41"/>
      <c r="BP8555" s="108"/>
      <c r="CG8555" s="102"/>
      <c r="CI8555" s="45"/>
    </row>
    <row r="8556" spans="37:87" ht="13" customHeight="1">
      <c r="AK8556" s="114"/>
      <c r="AL8556" s="41"/>
      <c r="AM8556" s="41"/>
      <c r="AN8556" s="41"/>
      <c r="AO8556" s="41"/>
      <c r="AP8556" s="41"/>
      <c r="AQ8556" s="41"/>
      <c r="AR8556" s="41"/>
      <c r="AS8556" s="41"/>
      <c r="AT8556" s="41"/>
      <c r="AU8556" s="41"/>
      <c r="AV8556" s="41"/>
      <c r="AW8556" s="41"/>
      <c r="AX8556" s="41"/>
      <c r="AY8556" s="41"/>
      <c r="AZ8556" s="41"/>
      <c r="BA8556" s="41"/>
      <c r="BB8556" s="41"/>
      <c r="BC8556" s="41"/>
      <c r="BD8556" s="41"/>
      <c r="BE8556" s="41"/>
      <c r="BF8556" s="41"/>
      <c r="BG8556" s="41"/>
      <c r="BH8556" s="41"/>
      <c r="BI8556" s="41"/>
      <c r="BJ8556" s="41"/>
      <c r="BK8556" s="41"/>
      <c r="BL8556" s="41"/>
      <c r="BM8556" s="41"/>
      <c r="BN8556" s="41"/>
      <c r="BO8556" s="41"/>
      <c r="BP8556" s="108"/>
      <c r="CG8556" s="102"/>
      <c r="CI8556" s="45"/>
    </row>
    <row r="8557" spans="37:87" ht="13" customHeight="1">
      <c r="AK8557" s="114"/>
      <c r="AL8557" s="41"/>
      <c r="AM8557" s="41"/>
      <c r="AN8557" s="41"/>
      <c r="AO8557" s="41"/>
      <c r="AP8557" s="41"/>
      <c r="AQ8557" s="41"/>
      <c r="AR8557" s="41"/>
      <c r="AS8557" s="41"/>
      <c r="AT8557" s="41"/>
      <c r="AU8557" s="41"/>
      <c r="AV8557" s="41"/>
      <c r="AW8557" s="41"/>
      <c r="AX8557" s="41"/>
      <c r="AY8557" s="41"/>
      <c r="AZ8557" s="41"/>
      <c r="BA8557" s="41"/>
      <c r="BB8557" s="41"/>
      <c r="BC8557" s="41"/>
      <c r="BD8557" s="41"/>
      <c r="BE8557" s="41"/>
      <c r="BF8557" s="41"/>
      <c r="BG8557" s="41"/>
      <c r="BH8557" s="41"/>
      <c r="BI8557" s="41"/>
      <c r="BJ8557" s="41"/>
      <c r="BK8557" s="41"/>
      <c r="BL8557" s="41"/>
      <c r="BM8557" s="41"/>
      <c r="BN8557" s="41"/>
      <c r="BO8557" s="41"/>
      <c r="BP8557" s="108"/>
      <c r="CG8557" s="102"/>
      <c r="CI8557" s="45"/>
    </row>
    <row r="8558" spans="37:87" ht="13" customHeight="1">
      <c r="AK8558" s="114"/>
      <c r="AL8558" s="41"/>
      <c r="AM8558" s="41"/>
      <c r="AN8558" s="41"/>
      <c r="AO8558" s="41"/>
      <c r="AP8558" s="41"/>
      <c r="AQ8558" s="41"/>
      <c r="AR8558" s="41"/>
      <c r="AS8558" s="41"/>
      <c r="AT8558" s="41"/>
      <c r="AU8558" s="41"/>
      <c r="AV8558" s="41"/>
      <c r="AW8558" s="41"/>
      <c r="AX8558" s="41"/>
      <c r="AY8558" s="41"/>
      <c r="AZ8558" s="41"/>
      <c r="BA8558" s="41"/>
      <c r="BB8558" s="41"/>
      <c r="BC8558" s="41"/>
      <c r="BD8558" s="41"/>
      <c r="BE8558" s="41"/>
      <c r="BF8558" s="41"/>
      <c r="BG8558" s="41"/>
      <c r="BH8558" s="41"/>
      <c r="BI8558" s="41"/>
      <c r="BJ8558" s="41"/>
      <c r="BK8558" s="41"/>
      <c r="BL8558" s="41"/>
      <c r="BM8558" s="41"/>
      <c r="BN8558" s="41"/>
      <c r="BO8558" s="41"/>
      <c r="BP8558" s="108"/>
      <c r="CG8558" s="102"/>
      <c r="CI8558" s="45"/>
    </row>
    <row r="8559" spans="37:87" ht="13" customHeight="1">
      <c r="AK8559" s="114"/>
      <c r="AL8559" s="41"/>
      <c r="AM8559" s="41"/>
      <c r="AN8559" s="41"/>
      <c r="AO8559" s="41"/>
      <c r="AP8559" s="41"/>
      <c r="AQ8559" s="41"/>
      <c r="AR8559" s="41"/>
      <c r="AS8559" s="41"/>
      <c r="AT8559" s="41"/>
      <c r="AU8559" s="41"/>
      <c r="AV8559" s="41"/>
      <c r="AW8559" s="41"/>
      <c r="AX8559" s="41"/>
      <c r="AY8559" s="41"/>
      <c r="AZ8559" s="41"/>
      <c r="BA8559" s="41"/>
      <c r="BB8559" s="41"/>
      <c r="BC8559" s="41"/>
      <c r="BD8559" s="41"/>
      <c r="BE8559" s="41"/>
      <c r="BF8559" s="41"/>
      <c r="BG8559" s="41"/>
      <c r="BH8559" s="41"/>
      <c r="BI8559" s="41"/>
      <c r="BJ8559" s="41"/>
      <c r="BK8559" s="41"/>
      <c r="BL8559" s="41"/>
      <c r="BM8559" s="41"/>
      <c r="BN8559" s="41"/>
      <c r="BO8559" s="41"/>
      <c r="BP8559" s="108"/>
      <c r="CG8559" s="102"/>
      <c r="CI8559" s="45"/>
    </row>
    <row r="8560" spans="37:87" ht="13" customHeight="1">
      <c r="AK8560" s="114"/>
      <c r="AL8560" s="41"/>
      <c r="AM8560" s="41"/>
      <c r="AN8560" s="41"/>
      <c r="AO8560" s="41"/>
      <c r="AP8560" s="41"/>
      <c r="AQ8560" s="41"/>
      <c r="AR8560" s="41"/>
      <c r="AS8560" s="41"/>
      <c r="AT8560" s="41"/>
      <c r="AU8560" s="41"/>
      <c r="AV8560" s="41"/>
      <c r="AW8560" s="41"/>
      <c r="AX8560" s="41"/>
      <c r="AY8560" s="41"/>
      <c r="AZ8560" s="41"/>
      <c r="BA8560" s="41"/>
      <c r="BB8560" s="41"/>
      <c r="BC8560" s="41"/>
      <c r="BD8560" s="41"/>
      <c r="BE8560" s="41"/>
      <c r="BF8560" s="41"/>
      <c r="BG8560" s="41"/>
      <c r="BH8560" s="41"/>
      <c r="BI8560" s="41"/>
      <c r="BJ8560" s="41"/>
      <c r="BK8560" s="41"/>
      <c r="BL8560" s="41"/>
      <c r="BM8560" s="41"/>
      <c r="BN8560" s="41"/>
      <c r="BO8560" s="41"/>
      <c r="BP8560" s="108"/>
      <c r="CG8560" s="102"/>
      <c r="CI8560" s="45"/>
    </row>
    <row r="8561" spans="37:87" ht="13" customHeight="1">
      <c r="AK8561" s="114"/>
      <c r="AL8561" s="41"/>
      <c r="AM8561" s="41"/>
      <c r="AN8561" s="41"/>
      <c r="AO8561" s="41"/>
      <c r="AP8561" s="41"/>
      <c r="AQ8561" s="41"/>
      <c r="AR8561" s="41"/>
      <c r="AS8561" s="41"/>
      <c r="AT8561" s="41"/>
      <c r="AU8561" s="41"/>
      <c r="AV8561" s="41"/>
      <c r="AW8561" s="41"/>
      <c r="AX8561" s="41"/>
      <c r="AY8561" s="41"/>
      <c r="AZ8561" s="41"/>
      <c r="BA8561" s="41"/>
      <c r="BB8561" s="41"/>
      <c r="BC8561" s="41"/>
      <c r="BD8561" s="41"/>
      <c r="BE8561" s="41"/>
      <c r="BF8561" s="41"/>
      <c r="BG8561" s="41"/>
      <c r="BH8561" s="41"/>
      <c r="BI8561" s="41"/>
      <c r="BJ8561" s="41"/>
      <c r="BK8561" s="41"/>
      <c r="BL8561" s="41"/>
      <c r="BM8561" s="41"/>
      <c r="BN8561" s="41"/>
      <c r="BO8561" s="41"/>
      <c r="BP8561" s="108"/>
      <c r="CG8561" s="102"/>
      <c r="CI8561" s="45"/>
    </row>
    <row r="8562" spans="37:87" ht="13" customHeight="1">
      <c r="AK8562" s="114"/>
      <c r="AL8562" s="41"/>
      <c r="AM8562" s="41"/>
      <c r="AN8562" s="41"/>
      <c r="AO8562" s="41"/>
      <c r="AP8562" s="41"/>
      <c r="AQ8562" s="41"/>
      <c r="AR8562" s="41"/>
      <c r="AS8562" s="41"/>
      <c r="AT8562" s="41"/>
      <c r="AU8562" s="41"/>
      <c r="AV8562" s="41"/>
      <c r="AW8562" s="41"/>
      <c r="AX8562" s="41"/>
      <c r="AY8562" s="41"/>
      <c r="AZ8562" s="41"/>
      <c r="BA8562" s="41"/>
      <c r="BB8562" s="41"/>
      <c r="BC8562" s="41"/>
      <c r="BD8562" s="41"/>
      <c r="BE8562" s="41"/>
      <c r="BF8562" s="41"/>
      <c r="BG8562" s="41"/>
      <c r="BH8562" s="41"/>
      <c r="BI8562" s="41"/>
      <c r="BJ8562" s="41"/>
      <c r="BK8562" s="41"/>
      <c r="BL8562" s="41"/>
      <c r="BM8562" s="41"/>
      <c r="BN8562" s="41"/>
      <c r="BO8562" s="41"/>
      <c r="BP8562" s="108"/>
      <c r="CG8562" s="102"/>
      <c r="CI8562" s="45"/>
    </row>
    <row r="8563" spans="37:87" ht="13" customHeight="1">
      <c r="AK8563" s="114"/>
      <c r="AL8563" s="41"/>
      <c r="AM8563" s="41"/>
      <c r="AN8563" s="41"/>
      <c r="AO8563" s="41"/>
      <c r="AP8563" s="41"/>
      <c r="AQ8563" s="41"/>
      <c r="AR8563" s="41"/>
      <c r="AS8563" s="41"/>
      <c r="AT8563" s="41"/>
      <c r="AU8563" s="41"/>
      <c r="AV8563" s="41"/>
      <c r="AW8563" s="41"/>
      <c r="AX8563" s="41"/>
      <c r="AY8563" s="41"/>
      <c r="AZ8563" s="41"/>
      <c r="BA8563" s="41"/>
      <c r="BB8563" s="41"/>
      <c r="BC8563" s="41"/>
      <c r="BD8563" s="41"/>
      <c r="BE8563" s="41"/>
      <c r="BF8563" s="41"/>
      <c r="BG8563" s="41"/>
      <c r="BH8563" s="41"/>
      <c r="BI8563" s="41"/>
      <c r="BJ8563" s="41"/>
      <c r="BK8563" s="41"/>
      <c r="BL8563" s="41"/>
      <c r="BM8563" s="41"/>
      <c r="BN8563" s="41"/>
      <c r="BO8563" s="41"/>
      <c r="BP8563" s="108"/>
      <c r="CG8563" s="102"/>
      <c r="CI8563" s="45"/>
    </row>
    <row r="8564" spans="37:87" ht="13" customHeight="1">
      <c r="AK8564" s="114"/>
      <c r="AL8564" s="41"/>
      <c r="AM8564" s="41"/>
      <c r="AN8564" s="41"/>
      <c r="AO8564" s="41"/>
      <c r="AP8564" s="41"/>
      <c r="AQ8564" s="41"/>
      <c r="AR8564" s="41"/>
      <c r="AS8564" s="41"/>
      <c r="AT8564" s="41"/>
      <c r="AU8564" s="41"/>
      <c r="AV8564" s="41"/>
      <c r="AW8564" s="41"/>
      <c r="AX8564" s="41"/>
      <c r="AY8564" s="41"/>
      <c r="AZ8564" s="41"/>
      <c r="BA8564" s="41"/>
      <c r="BB8564" s="41"/>
      <c r="BC8564" s="41"/>
      <c r="BD8564" s="41"/>
      <c r="BE8564" s="41"/>
      <c r="BF8564" s="41"/>
      <c r="BG8564" s="41"/>
      <c r="BH8564" s="41"/>
      <c r="BI8564" s="41"/>
      <c r="BJ8564" s="41"/>
      <c r="BK8564" s="41"/>
      <c r="BL8564" s="41"/>
      <c r="BM8564" s="41"/>
      <c r="BN8564" s="41"/>
      <c r="BO8564" s="41"/>
      <c r="BP8564" s="108"/>
      <c r="CG8564" s="102"/>
      <c r="CI8564" s="45"/>
    </row>
    <row r="8565" spans="37:87" ht="13" customHeight="1">
      <c r="AK8565" s="114"/>
      <c r="AL8565" s="41"/>
      <c r="AM8565" s="41"/>
      <c r="AN8565" s="41"/>
      <c r="AO8565" s="41"/>
      <c r="AP8565" s="41"/>
      <c r="AQ8565" s="41"/>
      <c r="AR8565" s="41"/>
      <c r="AS8565" s="41"/>
      <c r="AT8565" s="41"/>
      <c r="AU8565" s="41"/>
      <c r="AV8565" s="41"/>
      <c r="AW8565" s="41"/>
      <c r="AX8565" s="41"/>
      <c r="AY8565" s="41"/>
      <c r="AZ8565" s="41"/>
      <c r="BA8565" s="41"/>
      <c r="BB8565" s="41"/>
      <c r="BC8565" s="41"/>
      <c r="BD8565" s="41"/>
      <c r="BE8565" s="41"/>
      <c r="BF8565" s="41"/>
      <c r="BG8565" s="41"/>
      <c r="BH8565" s="41"/>
      <c r="BI8565" s="41"/>
      <c r="BJ8565" s="41"/>
      <c r="BK8565" s="41"/>
      <c r="BL8565" s="41"/>
      <c r="BM8565" s="41"/>
      <c r="BN8565" s="41"/>
      <c r="BO8565" s="41"/>
      <c r="BP8565" s="108"/>
      <c r="CG8565" s="102"/>
      <c r="CI8565" s="45"/>
    </row>
    <row r="8566" spans="37:87" ht="13" customHeight="1">
      <c r="AK8566" s="114"/>
      <c r="AL8566" s="41"/>
      <c r="AM8566" s="41"/>
      <c r="AN8566" s="41"/>
      <c r="AO8566" s="41"/>
      <c r="AP8566" s="41"/>
      <c r="AQ8566" s="41"/>
      <c r="AR8566" s="41"/>
      <c r="AS8566" s="41"/>
      <c r="AT8566" s="41"/>
      <c r="AU8566" s="41"/>
      <c r="AV8566" s="41"/>
      <c r="AW8566" s="41"/>
      <c r="AX8566" s="41"/>
      <c r="AY8566" s="41"/>
      <c r="AZ8566" s="41"/>
      <c r="BA8566" s="41"/>
      <c r="BB8566" s="41"/>
      <c r="BC8566" s="41"/>
      <c r="BD8566" s="41"/>
      <c r="BE8566" s="41"/>
      <c r="BF8566" s="41"/>
      <c r="BG8566" s="41"/>
      <c r="BH8566" s="41"/>
      <c r="BI8566" s="41"/>
      <c r="BJ8566" s="41"/>
      <c r="BK8566" s="41"/>
      <c r="BL8566" s="41"/>
      <c r="BM8566" s="41"/>
      <c r="BN8566" s="41"/>
      <c r="BO8566" s="41"/>
      <c r="BP8566" s="108"/>
      <c r="CG8566" s="102"/>
      <c r="CI8566" s="45"/>
    </row>
    <row r="8567" spans="37:87" ht="13" customHeight="1">
      <c r="AK8567" s="114"/>
      <c r="AL8567" s="41"/>
      <c r="AM8567" s="41"/>
      <c r="AN8567" s="41"/>
      <c r="AO8567" s="41"/>
      <c r="AP8567" s="41"/>
      <c r="AQ8567" s="41"/>
      <c r="AR8567" s="41"/>
      <c r="AS8567" s="41"/>
      <c r="AT8567" s="41"/>
      <c r="AU8567" s="41"/>
      <c r="AV8567" s="41"/>
      <c r="AW8567" s="41"/>
      <c r="AX8567" s="41"/>
      <c r="AY8567" s="41"/>
      <c r="AZ8567" s="41"/>
      <c r="BA8567" s="41"/>
      <c r="BB8567" s="41"/>
      <c r="BC8567" s="41"/>
      <c r="BD8567" s="41"/>
      <c r="BE8567" s="41"/>
      <c r="BF8567" s="41"/>
      <c r="BG8567" s="41"/>
      <c r="BH8567" s="41"/>
      <c r="BI8567" s="41"/>
      <c r="BJ8567" s="41"/>
      <c r="BK8567" s="41"/>
      <c r="BL8567" s="41"/>
      <c r="BM8567" s="41"/>
      <c r="BN8567" s="41"/>
      <c r="BO8567" s="41"/>
      <c r="BP8567" s="108"/>
      <c r="CG8567" s="102"/>
      <c r="CI8567" s="45"/>
    </row>
    <row r="8568" spans="37:87" ht="13" customHeight="1">
      <c r="AK8568" s="114"/>
      <c r="AL8568" s="41"/>
      <c r="AM8568" s="41"/>
      <c r="AN8568" s="41"/>
      <c r="AO8568" s="41"/>
      <c r="AP8568" s="41"/>
      <c r="AQ8568" s="41"/>
      <c r="AR8568" s="41"/>
      <c r="AS8568" s="41"/>
      <c r="AT8568" s="41"/>
      <c r="AU8568" s="41"/>
      <c r="AV8568" s="41"/>
      <c r="AW8568" s="41"/>
      <c r="AX8568" s="41"/>
      <c r="AY8568" s="41"/>
      <c r="AZ8568" s="41"/>
      <c r="BA8568" s="41"/>
      <c r="BB8568" s="41"/>
      <c r="BC8568" s="41"/>
      <c r="BD8568" s="41"/>
      <c r="BE8568" s="41"/>
      <c r="BF8568" s="41"/>
      <c r="BG8568" s="41"/>
      <c r="BH8568" s="41"/>
      <c r="BI8568" s="41"/>
      <c r="BJ8568" s="41"/>
      <c r="BK8568" s="41"/>
      <c r="BL8568" s="41"/>
      <c r="BM8568" s="41"/>
      <c r="BN8568" s="41"/>
      <c r="BO8568" s="41"/>
      <c r="BP8568" s="108"/>
      <c r="CG8568" s="102"/>
      <c r="CI8568" s="45"/>
    </row>
    <row r="8569" spans="37:87" ht="13" customHeight="1">
      <c r="AK8569" s="114"/>
      <c r="AL8569" s="41"/>
      <c r="AM8569" s="41"/>
      <c r="AN8569" s="41"/>
      <c r="AO8569" s="41"/>
      <c r="AP8569" s="41"/>
      <c r="AQ8569" s="41"/>
      <c r="AR8569" s="41"/>
      <c r="AS8569" s="41"/>
      <c r="AT8569" s="41"/>
      <c r="AU8569" s="41"/>
      <c r="AV8569" s="41"/>
      <c r="AW8569" s="41"/>
      <c r="AX8569" s="41"/>
      <c r="AY8569" s="41"/>
      <c r="AZ8569" s="41"/>
      <c r="BA8569" s="41"/>
      <c r="BB8569" s="41"/>
      <c r="BC8569" s="41"/>
      <c r="BD8569" s="41"/>
      <c r="BE8569" s="41"/>
      <c r="BF8569" s="41"/>
      <c r="BG8569" s="41"/>
      <c r="BH8569" s="41"/>
      <c r="BI8569" s="41"/>
      <c r="BJ8569" s="41"/>
      <c r="BK8569" s="41"/>
      <c r="BL8569" s="41"/>
      <c r="BM8569" s="41"/>
      <c r="BN8569" s="41"/>
      <c r="BO8569" s="41"/>
      <c r="BP8569" s="108"/>
      <c r="CG8569" s="102"/>
      <c r="CI8569" s="45"/>
    </row>
    <row r="8570" spans="37:87" ht="13" customHeight="1">
      <c r="AK8570" s="114"/>
      <c r="AL8570" s="41"/>
      <c r="AM8570" s="41"/>
      <c r="AN8570" s="41"/>
      <c r="AO8570" s="41"/>
      <c r="AP8570" s="41"/>
      <c r="AQ8570" s="41"/>
      <c r="AR8570" s="41"/>
      <c r="AS8570" s="41"/>
      <c r="AT8570" s="41"/>
      <c r="AU8570" s="41"/>
      <c r="AV8570" s="41"/>
      <c r="AW8570" s="41"/>
      <c r="AX8570" s="41"/>
      <c r="AY8570" s="41"/>
      <c r="AZ8570" s="41"/>
      <c r="BA8570" s="41"/>
      <c r="BB8570" s="41"/>
      <c r="BC8570" s="41"/>
      <c r="BD8570" s="41"/>
      <c r="BE8570" s="41"/>
      <c r="BF8570" s="41"/>
      <c r="BG8570" s="41"/>
      <c r="BH8570" s="41"/>
      <c r="BI8570" s="41"/>
      <c r="BJ8570" s="41"/>
      <c r="BK8570" s="41"/>
      <c r="BL8570" s="41"/>
      <c r="BM8570" s="41"/>
      <c r="BN8570" s="41"/>
      <c r="BO8570" s="41"/>
      <c r="BP8570" s="108"/>
      <c r="CG8570" s="102"/>
      <c r="CI8570" s="45"/>
    </row>
    <row r="8571" spans="37:87" ht="13" customHeight="1">
      <c r="AK8571" s="114"/>
      <c r="AL8571" s="41"/>
      <c r="AM8571" s="41"/>
      <c r="AN8571" s="41"/>
      <c r="AO8571" s="41"/>
      <c r="AP8571" s="41"/>
      <c r="AQ8571" s="41"/>
      <c r="AR8571" s="41"/>
      <c r="AS8571" s="41"/>
      <c r="AT8571" s="41"/>
      <c r="AU8571" s="41"/>
      <c r="AV8571" s="41"/>
      <c r="AW8571" s="41"/>
      <c r="AX8571" s="41"/>
      <c r="AY8571" s="41"/>
      <c r="AZ8571" s="41"/>
      <c r="BA8571" s="41"/>
      <c r="BB8571" s="41"/>
      <c r="BC8571" s="41"/>
      <c r="BD8571" s="41"/>
      <c r="BE8571" s="41"/>
      <c r="BF8571" s="41"/>
      <c r="BG8571" s="41"/>
      <c r="BH8571" s="41"/>
      <c r="BI8571" s="41"/>
      <c r="BJ8571" s="41"/>
      <c r="BK8571" s="41"/>
      <c r="BL8571" s="41"/>
      <c r="BM8571" s="41"/>
      <c r="BN8571" s="41"/>
      <c r="BO8571" s="41"/>
      <c r="BP8571" s="108"/>
      <c r="CG8571" s="102"/>
      <c r="CI8571" s="45"/>
    </row>
    <row r="8572" spans="37:87" ht="13" customHeight="1">
      <c r="AK8572" s="114"/>
      <c r="AL8572" s="41"/>
      <c r="AM8572" s="41"/>
      <c r="AN8572" s="41"/>
      <c r="AO8572" s="41"/>
      <c r="AP8572" s="41"/>
      <c r="AQ8572" s="41"/>
      <c r="AR8572" s="41"/>
      <c r="AS8572" s="41"/>
      <c r="AT8572" s="41"/>
      <c r="AU8572" s="41"/>
      <c r="AV8572" s="41"/>
      <c r="AW8572" s="41"/>
      <c r="AX8572" s="41"/>
      <c r="AY8572" s="41"/>
      <c r="AZ8572" s="41"/>
      <c r="BA8572" s="41"/>
      <c r="BB8572" s="41"/>
      <c r="BC8572" s="41"/>
      <c r="BD8572" s="41"/>
      <c r="BE8572" s="41"/>
      <c r="BF8572" s="41"/>
      <c r="BG8572" s="41"/>
      <c r="BH8572" s="41"/>
      <c r="BI8572" s="41"/>
      <c r="BJ8572" s="41"/>
      <c r="BK8572" s="41"/>
      <c r="BL8572" s="41"/>
      <c r="BM8572" s="41"/>
      <c r="BN8572" s="41"/>
      <c r="BO8572" s="41"/>
      <c r="BP8572" s="108"/>
      <c r="CG8572" s="102"/>
      <c r="CI8572" s="45"/>
    </row>
    <row r="8573" spans="37:87" ht="13" customHeight="1">
      <c r="AK8573" s="114"/>
      <c r="AL8573" s="41"/>
      <c r="AM8573" s="41"/>
      <c r="AN8573" s="41"/>
      <c r="AO8573" s="41"/>
      <c r="AP8573" s="41"/>
      <c r="AQ8573" s="41"/>
      <c r="AR8573" s="41"/>
      <c r="AS8573" s="41"/>
      <c r="AT8573" s="41"/>
      <c r="AU8573" s="41"/>
      <c r="AV8573" s="41"/>
      <c r="AW8573" s="41"/>
      <c r="AX8573" s="41"/>
      <c r="AY8573" s="41"/>
      <c r="AZ8573" s="41"/>
      <c r="BA8573" s="41"/>
      <c r="BB8573" s="41"/>
      <c r="BC8573" s="41"/>
      <c r="BD8573" s="41"/>
      <c r="BE8573" s="41"/>
      <c r="BF8573" s="41"/>
      <c r="BG8573" s="41"/>
      <c r="BH8573" s="41"/>
      <c r="BI8573" s="41"/>
      <c r="BJ8573" s="41"/>
      <c r="BK8573" s="41"/>
      <c r="BL8573" s="41"/>
      <c r="BM8573" s="41"/>
      <c r="BN8573" s="41"/>
      <c r="BO8573" s="41"/>
      <c r="BP8573" s="108"/>
      <c r="CG8573" s="102"/>
      <c r="CI8573" s="45"/>
    </row>
    <row r="8574" spans="37:87" ht="13" customHeight="1">
      <c r="AK8574" s="114"/>
      <c r="AL8574" s="41"/>
      <c r="AM8574" s="41"/>
      <c r="AN8574" s="41"/>
      <c r="AO8574" s="41"/>
      <c r="AP8574" s="41"/>
      <c r="AQ8574" s="41"/>
      <c r="AR8574" s="41"/>
      <c r="AS8574" s="41"/>
      <c r="AT8574" s="41"/>
      <c r="AU8574" s="41"/>
      <c r="AV8574" s="41"/>
      <c r="AW8574" s="41"/>
      <c r="AX8574" s="41"/>
      <c r="AY8574" s="41"/>
      <c r="AZ8574" s="41"/>
      <c r="BA8574" s="41"/>
      <c r="BB8574" s="41"/>
      <c r="BC8574" s="41"/>
      <c r="BD8574" s="41"/>
      <c r="BE8574" s="41"/>
      <c r="BF8574" s="41"/>
      <c r="BG8574" s="41"/>
      <c r="BH8574" s="41"/>
      <c r="BI8574" s="41"/>
      <c r="BJ8574" s="41"/>
      <c r="BK8574" s="41"/>
      <c r="BL8574" s="41"/>
      <c r="BM8574" s="41"/>
      <c r="BN8574" s="41"/>
      <c r="BO8574" s="41"/>
      <c r="BP8574" s="108"/>
      <c r="CG8574" s="102"/>
      <c r="CI8574" s="45"/>
    </row>
    <row r="8575" spans="37:87" ht="13" customHeight="1">
      <c r="AK8575" s="114"/>
      <c r="AL8575" s="41"/>
      <c r="AM8575" s="41"/>
      <c r="AN8575" s="41"/>
      <c r="AO8575" s="41"/>
      <c r="AP8575" s="41"/>
      <c r="AQ8575" s="41"/>
      <c r="AR8575" s="41"/>
      <c r="AS8575" s="41"/>
      <c r="AT8575" s="41"/>
      <c r="AU8575" s="41"/>
      <c r="AV8575" s="41"/>
      <c r="AW8575" s="41"/>
      <c r="AX8575" s="41"/>
      <c r="AY8575" s="41"/>
      <c r="AZ8575" s="41"/>
      <c r="BA8575" s="41"/>
      <c r="BB8575" s="41"/>
      <c r="BC8575" s="41"/>
      <c r="BD8575" s="41"/>
      <c r="BE8575" s="41"/>
      <c r="BF8575" s="41"/>
      <c r="BG8575" s="41"/>
      <c r="BH8575" s="41"/>
      <c r="BI8575" s="41"/>
      <c r="BJ8575" s="41"/>
      <c r="BK8575" s="41"/>
      <c r="BL8575" s="41"/>
      <c r="BM8575" s="41"/>
      <c r="BN8575" s="41"/>
      <c r="BO8575" s="41"/>
      <c r="BP8575" s="108"/>
      <c r="CG8575" s="102"/>
      <c r="CI8575" s="45"/>
    </row>
    <row r="8576" spans="37:87" ht="13" customHeight="1">
      <c r="AK8576" s="114"/>
      <c r="AL8576" s="41"/>
      <c r="AM8576" s="41"/>
      <c r="AN8576" s="41"/>
      <c r="AO8576" s="41"/>
      <c r="AP8576" s="41"/>
      <c r="AQ8576" s="41"/>
      <c r="AR8576" s="41"/>
      <c r="AS8576" s="41"/>
      <c r="AT8576" s="41"/>
      <c r="AU8576" s="41"/>
      <c r="AV8576" s="41"/>
      <c r="AW8576" s="41"/>
      <c r="AX8576" s="41"/>
      <c r="AY8576" s="41"/>
      <c r="AZ8576" s="41"/>
      <c r="BA8576" s="41"/>
      <c r="BB8576" s="41"/>
      <c r="BC8576" s="41"/>
      <c r="BD8576" s="41"/>
      <c r="BE8576" s="41"/>
      <c r="BF8576" s="41"/>
      <c r="BG8576" s="41"/>
      <c r="BH8576" s="41"/>
      <c r="BI8576" s="41"/>
      <c r="BJ8576" s="41"/>
      <c r="BK8576" s="41"/>
      <c r="BL8576" s="41"/>
      <c r="BM8576" s="41"/>
      <c r="BN8576" s="41"/>
      <c r="BO8576" s="41"/>
      <c r="BP8576" s="108"/>
      <c r="CG8576" s="102"/>
      <c r="CI8576" s="45"/>
    </row>
    <row r="8577" spans="37:87" ht="13" customHeight="1">
      <c r="AK8577" s="114"/>
      <c r="AL8577" s="41"/>
      <c r="AM8577" s="41"/>
      <c r="AN8577" s="41"/>
      <c r="AO8577" s="41"/>
      <c r="AP8577" s="41"/>
      <c r="AQ8577" s="41"/>
      <c r="AR8577" s="41"/>
      <c r="AS8577" s="41"/>
      <c r="AT8577" s="41"/>
      <c r="AU8577" s="41"/>
      <c r="AV8577" s="41"/>
      <c r="AW8577" s="41"/>
      <c r="AX8577" s="41"/>
      <c r="AY8577" s="41"/>
      <c r="AZ8577" s="41"/>
      <c r="BA8577" s="41"/>
      <c r="BB8577" s="41"/>
      <c r="BC8577" s="41"/>
      <c r="BD8577" s="41"/>
      <c r="BE8577" s="41"/>
      <c r="BF8577" s="41"/>
      <c r="BG8577" s="41"/>
      <c r="BH8577" s="41"/>
      <c r="BI8577" s="41"/>
      <c r="BJ8577" s="41"/>
      <c r="BK8577" s="41"/>
      <c r="BL8577" s="41"/>
      <c r="BM8577" s="41"/>
      <c r="BN8577" s="41"/>
      <c r="BO8577" s="41"/>
      <c r="BP8577" s="108"/>
      <c r="CG8577" s="102"/>
      <c r="CI8577" s="45"/>
    </row>
    <row r="8578" spans="37:87" ht="13" customHeight="1">
      <c r="AK8578" s="114"/>
      <c r="AL8578" s="41"/>
      <c r="AM8578" s="41"/>
      <c r="AN8578" s="41"/>
      <c r="AO8578" s="41"/>
      <c r="AP8578" s="41"/>
      <c r="AQ8578" s="41"/>
      <c r="AR8578" s="41"/>
      <c r="AS8578" s="41"/>
      <c r="AT8578" s="41"/>
      <c r="AU8578" s="41"/>
      <c r="AV8578" s="41"/>
      <c r="AW8578" s="41"/>
      <c r="AX8578" s="41"/>
      <c r="AY8578" s="41"/>
      <c r="AZ8578" s="41"/>
      <c r="BA8578" s="41"/>
      <c r="BB8578" s="41"/>
      <c r="BC8578" s="41"/>
      <c r="BD8578" s="41"/>
      <c r="BE8578" s="41"/>
      <c r="BF8578" s="41"/>
      <c r="BG8578" s="41"/>
      <c r="BH8578" s="41"/>
      <c r="BI8578" s="41"/>
      <c r="BJ8578" s="41"/>
      <c r="BK8578" s="41"/>
      <c r="BL8578" s="41"/>
      <c r="BM8578" s="41"/>
      <c r="BN8578" s="41"/>
      <c r="BO8578" s="41"/>
      <c r="BP8578" s="108"/>
      <c r="CG8578" s="102"/>
      <c r="CI8578" s="45"/>
    </row>
    <row r="8579" spans="37:87" ht="13" customHeight="1">
      <c r="AK8579" s="114"/>
      <c r="AL8579" s="41"/>
      <c r="AM8579" s="41"/>
      <c r="AN8579" s="41"/>
      <c r="AO8579" s="41"/>
      <c r="AP8579" s="41"/>
      <c r="AQ8579" s="41"/>
      <c r="AR8579" s="41"/>
      <c r="AS8579" s="41"/>
      <c r="AT8579" s="41"/>
      <c r="AU8579" s="41"/>
      <c r="AV8579" s="41"/>
      <c r="AW8579" s="41"/>
      <c r="AX8579" s="41"/>
      <c r="AY8579" s="41"/>
      <c r="AZ8579" s="41"/>
      <c r="BA8579" s="41"/>
      <c r="BB8579" s="41"/>
      <c r="BC8579" s="41"/>
      <c r="BD8579" s="41"/>
      <c r="BE8579" s="41"/>
      <c r="BF8579" s="41"/>
      <c r="BG8579" s="41"/>
      <c r="BH8579" s="41"/>
      <c r="BI8579" s="41"/>
      <c r="BJ8579" s="41"/>
      <c r="BK8579" s="41"/>
      <c r="BL8579" s="41"/>
      <c r="BM8579" s="41"/>
      <c r="BN8579" s="41"/>
      <c r="BO8579" s="41"/>
      <c r="BP8579" s="108"/>
      <c r="CG8579" s="102"/>
      <c r="CI8579" s="45"/>
    </row>
    <row r="8580" spans="37:87" ht="13" customHeight="1">
      <c r="AK8580" s="114"/>
      <c r="AL8580" s="41"/>
      <c r="AM8580" s="41"/>
      <c r="AN8580" s="41"/>
      <c r="AO8580" s="41"/>
      <c r="AP8580" s="41"/>
      <c r="AQ8580" s="41"/>
      <c r="AR8580" s="41"/>
      <c r="AS8580" s="41"/>
      <c r="AT8580" s="41"/>
      <c r="AU8580" s="41"/>
      <c r="AV8580" s="41"/>
      <c r="AW8580" s="41"/>
      <c r="AX8580" s="41"/>
      <c r="AY8580" s="41"/>
      <c r="AZ8580" s="41"/>
      <c r="BA8580" s="41"/>
      <c r="BB8580" s="41"/>
      <c r="BC8580" s="41"/>
      <c r="BD8580" s="41"/>
      <c r="BE8580" s="41"/>
      <c r="BF8580" s="41"/>
      <c r="BG8580" s="41"/>
      <c r="BH8580" s="41"/>
      <c r="BI8580" s="41"/>
      <c r="BJ8580" s="41"/>
      <c r="BK8580" s="41"/>
      <c r="BL8580" s="41"/>
      <c r="BM8580" s="41"/>
      <c r="BN8580" s="41"/>
      <c r="BO8580" s="41"/>
      <c r="BP8580" s="108"/>
      <c r="CG8580" s="102"/>
      <c r="CI8580" s="45"/>
    </row>
    <row r="8581" spans="37:87" ht="13" customHeight="1">
      <c r="AK8581" s="114"/>
      <c r="AL8581" s="41"/>
      <c r="AM8581" s="41"/>
      <c r="AN8581" s="41"/>
      <c r="AO8581" s="41"/>
      <c r="AP8581" s="41"/>
      <c r="AQ8581" s="41"/>
      <c r="AR8581" s="41"/>
      <c r="AS8581" s="41"/>
      <c r="AT8581" s="41"/>
      <c r="AU8581" s="41"/>
      <c r="AV8581" s="41"/>
      <c r="AW8581" s="41"/>
      <c r="AX8581" s="41"/>
      <c r="AY8581" s="41"/>
      <c r="AZ8581" s="41"/>
      <c r="BA8581" s="41"/>
      <c r="BB8581" s="41"/>
      <c r="BC8581" s="41"/>
      <c r="BD8581" s="41"/>
      <c r="BE8581" s="41"/>
      <c r="BF8581" s="41"/>
      <c r="BG8581" s="41"/>
      <c r="BH8581" s="41"/>
      <c r="BI8581" s="41"/>
      <c r="BJ8581" s="41"/>
      <c r="BK8581" s="41"/>
      <c r="BL8581" s="41"/>
      <c r="BM8581" s="41"/>
      <c r="BN8581" s="41"/>
      <c r="BO8581" s="41"/>
      <c r="BP8581" s="108"/>
      <c r="CG8581" s="102"/>
      <c r="CI8581" s="45"/>
    </row>
    <row r="8582" spans="37:87" ht="13" customHeight="1">
      <c r="AK8582" s="114"/>
      <c r="AL8582" s="41"/>
      <c r="AM8582" s="41"/>
      <c r="AN8582" s="41"/>
      <c r="AO8582" s="41"/>
      <c r="AP8582" s="41"/>
      <c r="AQ8582" s="41"/>
      <c r="AR8582" s="41"/>
      <c r="AS8582" s="41"/>
      <c r="AT8582" s="41"/>
      <c r="AU8582" s="41"/>
      <c r="AV8582" s="41"/>
      <c r="AW8582" s="41"/>
      <c r="AX8582" s="41"/>
      <c r="AY8582" s="41"/>
      <c r="AZ8582" s="41"/>
      <c r="BA8582" s="41"/>
      <c r="BB8582" s="41"/>
      <c r="BC8582" s="41"/>
      <c r="BD8582" s="41"/>
      <c r="BE8582" s="41"/>
      <c r="BF8582" s="41"/>
      <c r="BG8582" s="41"/>
      <c r="BH8582" s="41"/>
      <c r="BI8582" s="41"/>
      <c r="BJ8582" s="41"/>
      <c r="BK8582" s="41"/>
      <c r="BL8582" s="41"/>
      <c r="BM8582" s="41"/>
      <c r="BN8582" s="41"/>
      <c r="BO8582" s="41"/>
      <c r="BP8582" s="108"/>
      <c r="CG8582" s="102"/>
      <c r="CI8582" s="45"/>
    </row>
    <row r="8583" spans="37:87" ht="13" customHeight="1">
      <c r="AK8583" s="114"/>
      <c r="AL8583" s="41"/>
      <c r="AM8583" s="41"/>
      <c r="AN8583" s="41"/>
      <c r="AO8583" s="41"/>
      <c r="AP8583" s="41"/>
      <c r="AQ8583" s="41"/>
      <c r="AR8583" s="41"/>
      <c r="AS8583" s="41"/>
      <c r="AT8583" s="41"/>
      <c r="AU8583" s="41"/>
      <c r="AV8583" s="41"/>
      <c r="AW8583" s="41"/>
      <c r="AX8583" s="41"/>
      <c r="AY8583" s="41"/>
      <c r="AZ8583" s="41"/>
      <c r="BA8583" s="41"/>
      <c r="BB8583" s="41"/>
      <c r="BC8583" s="41"/>
      <c r="BD8583" s="41"/>
      <c r="BE8583" s="41"/>
      <c r="BF8583" s="41"/>
      <c r="BG8583" s="41"/>
      <c r="BH8583" s="41"/>
      <c r="BI8583" s="41"/>
      <c r="BJ8583" s="41"/>
      <c r="BK8583" s="41"/>
      <c r="BL8583" s="41"/>
      <c r="BM8583" s="41"/>
      <c r="BN8583" s="41"/>
      <c r="BO8583" s="41"/>
      <c r="BP8583" s="108"/>
      <c r="CG8583" s="102"/>
      <c r="CI8583" s="45"/>
    </row>
    <row r="8584" spans="37:87" ht="13" customHeight="1">
      <c r="AK8584" s="114"/>
      <c r="AL8584" s="41"/>
      <c r="AM8584" s="41"/>
      <c r="AN8584" s="41"/>
      <c r="AO8584" s="41"/>
      <c r="AP8584" s="41"/>
      <c r="AQ8584" s="41"/>
      <c r="AR8584" s="41"/>
      <c r="AS8584" s="41"/>
      <c r="AT8584" s="41"/>
      <c r="AU8584" s="41"/>
      <c r="AV8584" s="41"/>
      <c r="AW8584" s="41"/>
      <c r="AX8584" s="41"/>
      <c r="AY8584" s="41"/>
      <c r="AZ8584" s="41"/>
      <c r="BA8584" s="41"/>
      <c r="BB8584" s="41"/>
      <c r="BC8584" s="41"/>
      <c r="BD8584" s="41"/>
      <c r="BE8584" s="41"/>
      <c r="BF8584" s="41"/>
      <c r="BG8584" s="41"/>
      <c r="BH8584" s="41"/>
      <c r="BI8584" s="41"/>
      <c r="BJ8584" s="41"/>
      <c r="BK8584" s="41"/>
      <c r="BL8584" s="41"/>
      <c r="BM8584" s="41"/>
      <c r="BN8584" s="41"/>
      <c r="BO8584" s="41"/>
      <c r="BP8584" s="108"/>
      <c r="CG8584" s="102"/>
      <c r="CI8584" s="45"/>
    </row>
    <row r="8585" spans="37:87" ht="13" customHeight="1">
      <c r="AK8585" s="114"/>
      <c r="AL8585" s="41"/>
      <c r="AM8585" s="41"/>
      <c r="AN8585" s="41"/>
      <c r="AO8585" s="41"/>
      <c r="AP8585" s="41"/>
      <c r="AQ8585" s="41"/>
      <c r="AR8585" s="41"/>
      <c r="AS8585" s="41"/>
      <c r="AT8585" s="41"/>
      <c r="AU8585" s="41"/>
      <c r="AV8585" s="41"/>
      <c r="AW8585" s="41"/>
      <c r="AX8585" s="41"/>
      <c r="AY8585" s="41"/>
      <c r="AZ8585" s="41"/>
      <c r="BA8585" s="41"/>
      <c r="BB8585" s="41"/>
      <c r="BC8585" s="41"/>
      <c r="BD8585" s="41"/>
      <c r="BE8585" s="41"/>
      <c r="BF8585" s="41"/>
      <c r="BG8585" s="41"/>
      <c r="BH8585" s="41"/>
      <c r="BI8585" s="41"/>
      <c r="BJ8585" s="41"/>
      <c r="BK8585" s="41"/>
      <c r="BL8585" s="41"/>
      <c r="BM8585" s="41"/>
      <c r="BN8585" s="41"/>
      <c r="BO8585" s="41"/>
      <c r="BP8585" s="108"/>
      <c r="CG8585" s="102"/>
      <c r="CI8585" s="45"/>
    </row>
    <row r="8586" spans="37:87" ht="13" customHeight="1">
      <c r="AK8586" s="114"/>
      <c r="AL8586" s="41"/>
      <c r="AM8586" s="41"/>
      <c r="AN8586" s="41"/>
      <c r="AO8586" s="41"/>
      <c r="AP8586" s="41"/>
      <c r="AQ8586" s="41"/>
      <c r="AR8586" s="41"/>
      <c r="AS8586" s="41"/>
      <c r="AT8586" s="41"/>
      <c r="AU8586" s="41"/>
      <c r="AV8586" s="41"/>
      <c r="AW8586" s="41"/>
      <c r="AX8586" s="41"/>
      <c r="AY8586" s="41"/>
      <c r="AZ8586" s="41"/>
      <c r="BA8586" s="41"/>
      <c r="BB8586" s="41"/>
      <c r="BC8586" s="41"/>
      <c r="BD8586" s="41"/>
      <c r="BE8586" s="41"/>
      <c r="BF8586" s="41"/>
      <c r="BG8586" s="41"/>
      <c r="BH8586" s="41"/>
      <c r="BI8586" s="41"/>
      <c r="BJ8586" s="41"/>
      <c r="BK8586" s="41"/>
      <c r="BL8586" s="41"/>
      <c r="BM8586" s="41"/>
      <c r="BN8586" s="41"/>
      <c r="BO8586" s="41"/>
      <c r="BP8586" s="108"/>
      <c r="CG8586" s="102"/>
      <c r="CI8586" s="45"/>
    </row>
    <row r="8587" spans="37:87" ht="13" customHeight="1">
      <c r="AK8587" s="114"/>
      <c r="AL8587" s="41"/>
      <c r="AM8587" s="41"/>
      <c r="AN8587" s="41"/>
      <c r="AO8587" s="41"/>
      <c r="AP8587" s="41"/>
      <c r="AQ8587" s="41"/>
      <c r="AR8587" s="41"/>
      <c r="AS8587" s="41"/>
      <c r="AT8587" s="41"/>
      <c r="AU8587" s="41"/>
      <c r="AV8587" s="41"/>
      <c r="AW8587" s="41"/>
      <c r="AX8587" s="41"/>
      <c r="AY8587" s="41"/>
      <c r="AZ8587" s="41"/>
      <c r="BA8587" s="41"/>
      <c r="BB8587" s="41"/>
      <c r="BC8587" s="41"/>
      <c r="BD8587" s="41"/>
      <c r="BE8587" s="41"/>
      <c r="BF8587" s="41"/>
      <c r="BG8587" s="41"/>
      <c r="BH8587" s="41"/>
      <c r="BI8587" s="41"/>
      <c r="BJ8587" s="41"/>
      <c r="BK8587" s="41"/>
      <c r="BL8587" s="41"/>
      <c r="BM8587" s="41"/>
      <c r="BN8587" s="41"/>
      <c r="BO8587" s="41"/>
      <c r="BP8587" s="108"/>
      <c r="CG8587" s="102"/>
      <c r="CI8587" s="45"/>
    </row>
    <row r="8588" spans="37:87" ht="13" customHeight="1">
      <c r="AK8588" s="114"/>
      <c r="AL8588" s="41"/>
      <c r="AM8588" s="41"/>
      <c r="AN8588" s="41"/>
      <c r="AO8588" s="41"/>
      <c r="AP8588" s="41"/>
      <c r="AQ8588" s="41"/>
      <c r="AR8588" s="41"/>
      <c r="AS8588" s="41"/>
      <c r="AT8588" s="41"/>
      <c r="AU8588" s="41"/>
      <c r="AV8588" s="41"/>
      <c r="AW8588" s="41"/>
      <c r="AX8588" s="41"/>
      <c r="AY8588" s="41"/>
      <c r="AZ8588" s="41"/>
      <c r="BA8588" s="41"/>
      <c r="BB8588" s="41"/>
      <c r="BC8588" s="41"/>
      <c r="BD8588" s="41"/>
      <c r="BE8588" s="41"/>
      <c r="BF8588" s="41"/>
      <c r="BG8588" s="41"/>
      <c r="BH8588" s="41"/>
      <c r="BI8588" s="41"/>
      <c r="BJ8588" s="41"/>
      <c r="BK8588" s="41"/>
      <c r="BL8588" s="41"/>
      <c r="BM8588" s="41"/>
      <c r="BN8588" s="41"/>
      <c r="BO8588" s="41"/>
      <c r="BP8588" s="108"/>
      <c r="CG8588" s="102"/>
      <c r="CI8588" s="45"/>
    </row>
    <row r="8589" spans="37:87" ht="13" customHeight="1">
      <c r="AK8589" s="114"/>
      <c r="AL8589" s="41"/>
      <c r="AM8589" s="41"/>
      <c r="AN8589" s="41"/>
      <c r="AO8589" s="41"/>
      <c r="AP8589" s="41"/>
      <c r="AQ8589" s="41"/>
      <c r="AR8589" s="41"/>
      <c r="AS8589" s="41"/>
      <c r="AT8589" s="41"/>
      <c r="AU8589" s="41"/>
      <c r="AV8589" s="41"/>
      <c r="AW8589" s="41"/>
      <c r="AX8589" s="41"/>
      <c r="AY8589" s="41"/>
      <c r="AZ8589" s="41"/>
      <c r="BA8589" s="41"/>
      <c r="BB8589" s="41"/>
      <c r="BC8589" s="41"/>
      <c r="BD8589" s="41"/>
      <c r="BE8589" s="41"/>
      <c r="BF8589" s="41"/>
      <c r="BG8589" s="41"/>
      <c r="BH8589" s="41"/>
      <c r="BI8589" s="41"/>
      <c r="BJ8589" s="41"/>
      <c r="BK8589" s="41"/>
      <c r="BL8589" s="41"/>
      <c r="BM8589" s="41"/>
      <c r="BN8589" s="41"/>
      <c r="BO8589" s="41"/>
      <c r="BP8589" s="108"/>
      <c r="CG8589" s="102"/>
      <c r="CI8589" s="45"/>
    </row>
    <row r="8590" spans="37:87" ht="13" customHeight="1">
      <c r="AK8590" s="114"/>
      <c r="AL8590" s="41"/>
      <c r="AM8590" s="41"/>
      <c r="AN8590" s="41"/>
      <c r="AO8590" s="41"/>
      <c r="AP8590" s="41"/>
      <c r="AQ8590" s="41"/>
      <c r="AR8590" s="41"/>
      <c r="AS8590" s="41"/>
      <c r="AT8590" s="41"/>
      <c r="AU8590" s="41"/>
      <c r="AV8590" s="41"/>
      <c r="AW8590" s="41"/>
      <c r="AX8590" s="41"/>
      <c r="AY8590" s="41"/>
      <c r="AZ8590" s="41"/>
      <c r="BA8590" s="41"/>
      <c r="BB8590" s="41"/>
      <c r="BC8590" s="41"/>
      <c r="BD8590" s="41"/>
      <c r="BE8590" s="41"/>
      <c r="BF8590" s="41"/>
      <c r="BG8590" s="41"/>
      <c r="BH8590" s="41"/>
      <c r="BI8590" s="41"/>
      <c r="BJ8590" s="41"/>
      <c r="BK8590" s="41"/>
      <c r="BL8590" s="41"/>
      <c r="BM8590" s="41"/>
      <c r="BN8590" s="41"/>
      <c r="BO8590" s="41"/>
      <c r="BP8590" s="108"/>
      <c r="CG8590" s="102"/>
      <c r="CI8590" s="45"/>
    </row>
    <row r="8591" spans="37:87" ht="13" customHeight="1">
      <c r="AK8591" s="114"/>
      <c r="AL8591" s="41"/>
      <c r="AM8591" s="41"/>
      <c r="AN8591" s="41"/>
      <c r="AO8591" s="41"/>
      <c r="AP8591" s="41"/>
      <c r="AQ8591" s="41"/>
      <c r="AR8591" s="41"/>
      <c r="AS8591" s="41"/>
      <c r="AT8591" s="41"/>
      <c r="AU8591" s="41"/>
      <c r="AV8591" s="41"/>
      <c r="AW8591" s="41"/>
      <c r="AX8591" s="41"/>
      <c r="AY8591" s="41"/>
      <c r="AZ8591" s="41"/>
      <c r="BA8591" s="41"/>
      <c r="BB8591" s="41"/>
      <c r="BC8591" s="41"/>
      <c r="BD8591" s="41"/>
      <c r="BE8591" s="41"/>
      <c r="BF8591" s="41"/>
      <c r="BG8591" s="41"/>
      <c r="BH8591" s="41"/>
      <c r="BI8591" s="41"/>
      <c r="BJ8591" s="41"/>
      <c r="BK8591" s="41"/>
      <c r="BL8591" s="41"/>
      <c r="BM8591" s="41"/>
      <c r="BN8591" s="41"/>
      <c r="BO8591" s="41"/>
      <c r="BP8591" s="108"/>
      <c r="CG8591" s="102"/>
      <c r="CI8591" s="45"/>
    </row>
    <row r="8592" spans="37:87" ht="13" customHeight="1">
      <c r="AK8592" s="114"/>
      <c r="AL8592" s="41"/>
      <c r="AM8592" s="41"/>
      <c r="AN8592" s="41"/>
      <c r="AO8592" s="41"/>
      <c r="AP8592" s="41"/>
      <c r="AQ8592" s="41"/>
      <c r="AR8592" s="41"/>
      <c r="AS8592" s="41"/>
      <c r="AT8592" s="41"/>
      <c r="AU8592" s="41"/>
      <c r="AV8592" s="41"/>
      <c r="AW8592" s="41"/>
      <c r="AX8592" s="41"/>
      <c r="AY8592" s="41"/>
      <c r="AZ8592" s="41"/>
      <c r="BA8592" s="41"/>
      <c r="BB8592" s="41"/>
      <c r="BC8592" s="41"/>
      <c r="BD8592" s="41"/>
      <c r="BE8592" s="41"/>
      <c r="BF8592" s="41"/>
      <c r="BG8592" s="41"/>
      <c r="BH8592" s="41"/>
      <c r="BI8592" s="41"/>
      <c r="BJ8592" s="41"/>
      <c r="BK8592" s="41"/>
      <c r="BL8592" s="41"/>
      <c r="BM8592" s="41"/>
      <c r="BN8592" s="41"/>
      <c r="BO8592" s="41"/>
      <c r="BP8592" s="108"/>
      <c r="CG8592" s="102"/>
      <c r="CI8592" s="45"/>
    </row>
    <row r="8593" spans="37:87" ht="13" customHeight="1">
      <c r="AK8593" s="114"/>
      <c r="AL8593" s="41"/>
      <c r="AM8593" s="41"/>
      <c r="AN8593" s="41"/>
      <c r="AO8593" s="41"/>
      <c r="AP8593" s="41"/>
      <c r="AQ8593" s="41"/>
      <c r="AR8593" s="41"/>
      <c r="AS8593" s="41"/>
      <c r="AT8593" s="41"/>
      <c r="AU8593" s="41"/>
      <c r="AV8593" s="41"/>
      <c r="AW8593" s="41"/>
      <c r="AX8593" s="41"/>
      <c r="AY8593" s="41"/>
      <c r="AZ8593" s="41"/>
      <c r="BA8593" s="41"/>
      <c r="BB8593" s="41"/>
      <c r="BC8593" s="41"/>
      <c r="BD8593" s="41"/>
      <c r="BE8593" s="41"/>
      <c r="BF8593" s="41"/>
      <c r="BG8593" s="41"/>
      <c r="BH8593" s="41"/>
      <c r="BI8593" s="41"/>
      <c r="BJ8593" s="41"/>
      <c r="BK8593" s="41"/>
      <c r="BL8593" s="41"/>
      <c r="BM8593" s="41"/>
      <c r="BN8593" s="41"/>
      <c r="BO8593" s="41"/>
      <c r="BP8593" s="108"/>
      <c r="CG8593" s="102"/>
      <c r="CI8593" s="45"/>
    </row>
    <row r="8594" spans="37:87" ht="13" customHeight="1">
      <c r="AK8594" s="114"/>
      <c r="AL8594" s="41"/>
      <c r="AM8594" s="41"/>
      <c r="AN8594" s="41"/>
      <c r="AO8594" s="41"/>
      <c r="AP8594" s="41"/>
      <c r="AQ8594" s="41"/>
      <c r="AR8594" s="41"/>
      <c r="AS8594" s="41"/>
      <c r="AT8594" s="41"/>
      <c r="AU8594" s="41"/>
      <c r="AV8594" s="41"/>
      <c r="AW8594" s="41"/>
      <c r="AX8594" s="41"/>
      <c r="AY8594" s="41"/>
      <c r="AZ8594" s="41"/>
      <c r="BA8594" s="41"/>
      <c r="BB8594" s="41"/>
      <c r="BC8594" s="41"/>
      <c r="BD8594" s="41"/>
      <c r="BE8594" s="41"/>
      <c r="BF8594" s="41"/>
      <c r="BG8594" s="41"/>
      <c r="BH8594" s="41"/>
      <c r="BI8594" s="41"/>
      <c r="BJ8594" s="41"/>
      <c r="BK8594" s="41"/>
      <c r="BL8594" s="41"/>
      <c r="BM8594" s="41"/>
      <c r="BN8594" s="41"/>
      <c r="BO8594" s="41"/>
      <c r="BP8594" s="108"/>
      <c r="CG8594" s="102"/>
      <c r="CI8594" s="45"/>
    </row>
    <row r="8595" spans="37:87" ht="13" customHeight="1">
      <c r="AK8595" s="114"/>
      <c r="AL8595" s="41"/>
      <c r="AM8595" s="41"/>
      <c r="AN8595" s="41"/>
      <c r="AO8595" s="41"/>
      <c r="AP8595" s="41"/>
      <c r="AQ8595" s="41"/>
      <c r="AR8595" s="41"/>
      <c r="AS8595" s="41"/>
      <c r="AT8595" s="41"/>
      <c r="AU8595" s="41"/>
      <c r="AV8595" s="41"/>
      <c r="AW8595" s="41"/>
      <c r="AX8595" s="41"/>
      <c r="AY8595" s="41"/>
      <c r="AZ8595" s="41"/>
      <c r="BA8595" s="41"/>
      <c r="BB8595" s="41"/>
      <c r="BC8595" s="41"/>
      <c r="BD8595" s="41"/>
      <c r="BE8595" s="41"/>
      <c r="BF8595" s="41"/>
      <c r="BG8595" s="41"/>
      <c r="BH8595" s="41"/>
      <c r="BI8595" s="41"/>
      <c r="BJ8595" s="41"/>
      <c r="BK8595" s="41"/>
      <c r="BL8595" s="41"/>
      <c r="BM8595" s="41"/>
      <c r="BN8595" s="41"/>
      <c r="BO8595" s="41"/>
      <c r="BP8595" s="108"/>
      <c r="CG8595" s="102"/>
      <c r="CI8595" s="45"/>
    </row>
    <row r="8596" spans="37:87" ht="13" customHeight="1">
      <c r="AK8596" s="114"/>
      <c r="AL8596" s="41"/>
      <c r="AM8596" s="41"/>
      <c r="AN8596" s="41"/>
      <c r="AO8596" s="41"/>
      <c r="AP8596" s="41"/>
      <c r="AQ8596" s="41"/>
      <c r="AR8596" s="41"/>
      <c r="AS8596" s="41"/>
      <c r="AT8596" s="41"/>
      <c r="AU8596" s="41"/>
      <c r="AV8596" s="41"/>
      <c r="AW8596" s="41"/>
      <c r="AX8596" s="41"/>
      <c r="AY8596" s="41"/>
      <c r="AZ8596" s="41"/>
      <c r="BA8596" s="41"/>
      <c r="BB8596" s="41"/>
      <c r="BC8596" s="41"/>
      <c r="BD8596" s="41"/>
      <c r="BE8596" s="41"/>
      <c r="BF8596" s="41"/>
      <c r="BG8596" s="41"/>
      <c r="BH8596" s="41"/>
      <c r="BI8596" s="41"/>
      <c r="BJ8596" s="41"/>
      <c r="BK8596" s="41"/>
      <c r="BL8596" s="41"/>
      <c r="BM8596" s="41"/>
      <c r="BN8596" s="41"/>
      <c r="BO8596" s="41"/>
      <c r="BP8596" s="108"/>
      <c r="CG8596" s="102"/>
      <c r="CI8596" s="45"/>
    </row>
    <row r="8597" spans="37:87" ht="13" customHeight="1">
      <c r="AK8597" s="114"/>
      <c r="AL8597" s="41"/>
      <c r="AM8597" s="41"/>
      <c r="AN8597" s="41"/>
      <c r="AO8597" s="41"/>
      <c r="AP8597" s="41"/>
      <c r="AQ8597" s="41"/>
      <c r="AR8597" s="41"/>
      <c r="AS8597" s="41"/>
      <c r="AT8597" s="41"/>
      <c r="AU8597" s="41"/>
      <c r="AV8597" s="41"/>
      <c r="AW8597" s="41"/>
      <c r="AX8597" s="41"/>
      <c r="AY8597" s="41"/>
      <c r="AZ8597" s="41"/>
      <c r="BA8597" s="41"/>
      <c r="BB8597" s="41"/>
      <c r="BC8597" s="41"/>
      <c r="BD8597" s="41"/>
      <c r="BE8597" s="41"/>
      <c r="BF8597" s="41"/>
      <c r="BG8597" s="41"/>
      <c r="BH8597" s="41"/>
      <c r="BI8597" s="41"/>
      <c r="BJ8597" s="41"/>
      <c r="BK8597" s="41"/>
      <c r="BL8597" s="41"/>
      <c r="BM8597" s="41"/>
      <c r="BN8597" s="41"/>
      <c r="BO8597" s="41"/>
      <c r="BP8597" s="108"/>
      <c r="CG8597" s="102"/>
      <c r="CI8597" s="45"/>
    </row>
    <row r="8598" spans="37:87" ht="13" customHeight="1">
      <c r="AK8598" s="114"/>
      <c r="AL8598" s="41"/>
      <c r="AM8598" s="41"/>
      <c r="AN8598" s="41"/>
      <c r="AO8598" s="41"/>
      <c r="AP8598" s="41"/>
      <c r="AQ8598" s="41"/>
      <c r="AR8598" s="41"/>
      <c r="AS8598" s="41"/>
      <c r="AT8598" s="41"/>
      <c r="AU8598" s="41"/>
      <c r="AV8598" s="41"/>
      <c r="AW8598" s="41"/>
      <c r="AX8598" s="41"/>
      <c r="AY8598" s="41"/>
      <c r="AZ8598" s="41"/>
      <c r="BA8598" s="41"/>
      <c r="BB8598" s="41"/>
      <c r="BC8598" s="41"/>
      <c r="BD8598" s="41"/>
      <c r="BE8598" s="41"/>
      <c r="BF8598" s="41"/>
      <c r="BG8598" s="41"/>
      <c r="BH8598" s="41"/>
      <c r="BI8598" s="41"/>
      <c r="BJ8598" s="41"/>
      <c r="BK8598" s="41"/>
      <c r="BL8598" s="41"/>
      <c r="BM8598" s="41"/>
      <c r="BN8598" s="41"/>
      <c r="BO8598" s="41"/>
      <c r="BP8598" s="108"/>
      <c r="CG8598" s="102"/>
      <c r="CI8598" s="45"/>
    </row>
    <row r="8599" spans="37:87" ht="13" customHeight="1">
      <c r="AK8599" s="114"/>
      <c r="AL8599" s="41"/>
      <c r="AM8599" s="41"/>
      <c r="AN8599" s="41"/>
      <c r="AO8599" s="41"/>
      <c r="AP8599" s="41"/>
      <c r="AQ8599" s="41"/>
      <c r="AR8599" s="41"/>
      <c r="AS8599" s="41"/>
      <c r="AT8599" s="41"/>
      <c r="AU8599" s="41"/>
      <c r="AV8599" s="41"/>
      <c r="AW8599" s="41"/>
      <c r="AX8599" s="41"/>
      <c r="AY8599" s="41"/>
      <c r="AZ8599" s="41"/>
      <c r="BA8599" s="41"/>
      <c r="BB8599" s="41"/>
      <c r="BC8599" s="41"/>
      <c r="BD8599" s="41"/>
      <c r="BE8599" s="41"/>
      <c r="BF8599" s="41"/>
      <c r="BG8599" s="41"/>
      <c r="BH8599" s="41"/>
      <c r="BI8599" s="41"/>
      <c r="BJ8599" s="41"/>
      <c r="BK8599" s="41"/>
      <c r="BL8599" s="41"/>
      <c r="BM8599" s="41"/>
      <c r="BN8599" s="41"/>
      <c r="BO8599" s="41"/>
      <c r="BP8599" s="108"/>
      <c r="CG8599" s="102"/>
      <c r="CI8599" s="45"/>
    </row>
    <row r="8600" spans="37:87" ht="13" customHeight="1">
      <c r="AK8600" s="114"/>
      <c r="AL8600" s="41"/>
      <c r="AM8600" s="41"/>
      <c r="AN8600" s="41"/>
      <c r="AO8600" s="41"/>
      <c r="AP8600" s="41"/>
      <c r="AQ8600" s="41"/>
      <c r="AR8600" s="41"/>
      <c r="AS8600" s="41"/>
      <c r="AT8600" s="41"/>
      <c r="AU8600" s="41"/>
      <c r="AV8600" s="41"/>
      <c r="AW8600" s="41"/>
      <c r="AX8600" s="41"/>
      <c r="AY8600" s="41"/>
      <c r="AZ8600" s="41"/>
      <c r="BA8600" s="41"/>
      <c r="BB8600" s="41"/>
      <c r="BC8600" s="41"/>
      <c r="BD8600" s="41"/>
      <c r="BE8600" s="41"/>
      <c r="BF8600" s="41"/>
      <c r="BG8600" s="41"/>
      <c r="BH8600" s="41"/>
      <c r="BI8600" s="41"/>
      <c r="BJ8600" s="41"/>
      <c r="BK8600" s="41"/>
      <c r="BL8600" s="41"/>
      <c r="BM8600" s="41"/>
      <c r="BN8600" s="41"/>
      <c r="BO8600" s="41"/>
      <c r="BP8600" s="108"/>
      <c r="CG8600" s="102"/>
      <c r="CI8600" s="45"/>
    </row>
    <row r="8601" spans="37:87" ht="13" customHeight="1">
      <c r="AK8601" s="114"/>
      <c r="AL8601" s="41"/>
      <c r="AM8601" s="41"/>
      <c r="AN8601" s="41"/>
      <c r="AO8601" s="41"/>
      <c r="AP8601" s="41"/>
      <c r="AQ8601" s="41"/>
      <c r="AR8601" s="41"/>
      <c r="AS8601" s="41"/>
      <c r="AT8601" s="41"/>
      <c r="AU8601" s="41"/>
      <c r="AV8601" s="41"/>
      <c r="AW8601" s="41"/>
      <c r="AX8601" s="41"/>
      <c r="AY8601" s="41"/>
      <c r="AZ8601" s="41"/>
      <c r="BA8601" s="41"/>
      <c r="BB8601" s="41"/>
      <c r="BC8601" s="41"/>
      <c r="BD8601" s="41"/>
      <c r="BE8601" s="41"/>
      <c r="BF8601" s="41"/>
      <c r="BG8601" s="41"/>
      <c r="BH8601" s="41"/>
      <c r="BI8601" s="41"/>
      <c r="BJ8601" s="41"/>
      <c r="BK8601" s="41"/>
      <c r="BL8601" s="41"/>
      <c r="BM8601" s="41"/>
      <c r="BN8601" s="41"/>
      <c r="BO8601" s="41"/>
      <c r="BP8601" s="108"/>
      <c r="CG8601" s="102"/>
      <c r="CI8601" s="45"/>
    </row>
    <row r="8602" spans="37:87" ht="13" customHeight="1">
      <c r="AK8602" s="114"/>
      <c r="AL8602" s="41"/>
      <c r="AM8602" s="41"/>
      <c r="AN8602" s="41"/>
      <c r="AO8602" s="41"/>
      <c r="AP8602" s="41"/>
      <c r="AQ8602" s="41"/>
      <c r="AR8602" s="41"/>
      <c r="AS8602" s="41"/>
      <c r="AT8602" s="41"/>
      <c r="AU8602" s="41"/>
      <c r="AV8602" s="41"/>
      <c r="AW8602" s="41"/>
      <c r="AX8602" s="41"/>
      <c r="AY8602" s="41"/>
      <c r="AZ8602" s="41"/>
      <c r="BA8602" s="41"/>
      <c r="BB8602" s="41"/>
      <c r="BC8602" s="41"/>
      <c r="BD8602" s="41"/>
      <c r="BE8602" s="41"/>
      <c r="BF8602" s="41"/>
      <c r="BG8602" s="41"/>
      <c r="BH8602" s="41"/>
      <c r="BI8602" s="41"/>
      <c r="BJ8602" s="41"/>
      <c r="BK8602" s="41"/>
      <c r="BL8602" s="41"/>
      <c r="BM8602" s="41"/>
      <c r="BN8602" s="41"/>
      <c r="BO8602" s="41"/>
      <c r="BP8602" s="108"/>
      <c r="CG8602" s="102"/>
      <c r="CI8602" s="45"/>
    </row>
    <row r="8603" spans="37:87" ht="13" customHeight="1">
      <c r="AK8603" s="114"/>
      <c r="AL8603" s="41"/>
      <c r="AM8603" s="41"/>
      <c r="AN8603" s="41"/>
      <c r="AO8603" s="41"/>
      <c r="AP8603" s="41"/>
      <c r="AQ8603" s="41"/>
      <c r="AR8603" s="41"/>
      <c r="AS8603" s="41"/>
      <c r="AT8603" s="41"/>
      <c r="AU8603" s="41"/>
      <c r="AV8603" s="41"/>
      <c r="AW8603" s="41"/>
      <c r="AX8603" s="41"/>
      <c r="AY8603" s="41"/>
      <c r="AZ8603" s="41"/>
      <c r="BA8603" s="41"/>
      <c r="BB8603" s="41"/>
      <c r="BC8603" s="41"/>
      <c r="BD8603" s="41"/>
      <c r="BE8603" s="41"/>
      <c r="BF8603" s="41"/>
      <c r="BG8603" s="41"/>
      <c r="BH8603" s="41"/>
      <c r="BI8603" s="41"/>
      <c r="BJ8603" s="41"/>
      <c r="BK8603" s="41"/>
      <c r="BL8603" s="41"/>
      <c r="BM8603" s="41"/>
      <c r="BN8603" s="41"/>
      <c r="BO8603" s="41"/>
      <c r="BP8603" s="108"/>
      <c r="CG8603" s="102"/>
      <c r="CI8603" s="45"/>
    </row>
    <row r="8604" spans="37:87" ht="13" customHeight="1">
      <c r="AK8604" s="114"/>
      <c r="AL8604" s="41"/>
      <c r="AM8604" s="41"/>
      <c r="AN8604" s="41"/>
      <c r="AO8604" s="41"/>
      <c r="AP8604" s="41"/>
      <c r="AQ8604" s="41"/>
      <c r="AR8604" s="41"/>
      <c r="AS8604" s="41"/>
      <c r="AT8604" s="41"/>
      <c r="AU8604" s="41"/>
      <c r="AV8604" s="41"/>
      <c r="AW8604" s="41"/>
      <c r="AX8604" s="41"/>
      <c r="AY8604" s="41"/>
      <c r="AZ8604" s="41"/>
      <c r="BA8604" s="41"/>
      <c r="BB8604" s="41"/>
      <c r="BC8604" s="41"/>
      <c r="BD8604" s="41"/>
      <c r="BE8604" s="41"/>
      <c r="BF8604" s="41"/>
      <c r="BG8604" s="41"/>
      <c r="BH8604" s="41"/>
      <c r="BI8604" s="41"/>
      <c r="BJ8604" s="41"/>
      <c r="BK8604" s="41"/>
      <c r="BL8604" s="41"/>
      <c r="BM8604" s="41"/>
      <c r="BN8604" s="41"/>
      <c r="BO8604" s="41"/>
      <c r="BP8604" s="108"/>
      <c r="CG8604" s="102"/>
      <c r="CI8604" s="45"/>
    </row>
    <row r="8605" spans="37:87" ht="13" customHeight="1">
      <c r="AK8605" s="114"/>
      <c r="AL8605" s="41"/>
      <c r="AM8605" s="41"/>
      <c r="AN8605" s="41"/>
      <c r="AO8605" s="41"/>
      <c r="AP8605" s="41"/>
      <c r="AQ8605" s="41"/>
      <c r="AR8605" s="41"/>
      <c r="AS8605" s="41"/>
      <c r="AT8605" s="41"/>
      <c r="AU8605" s="41"/>
      <c r="AV8605" s="41"/>
      <c r="AW8605" s="41"/>
      <c r="AX8605" s="41"/>
      <c r="AY8605" s="41"/>
      <c r="AZ8605" s="41"/>
      <c r="BA8605" s="41"/>
      <c r="BB8605" s="41"/>
      <c r="BC8605" s="41"/>
      <c r="BD8605" s="41"/>
      <c r="BE8605" s="41"/>
      <c r="BF8605" s="41"/>
      <c r="BG8605" s="41"/>
      <c r="BH8605" s="41"/>
      <c r="BI8605" s="41"/>
      <c r="BJ8605" s="41"/>
      <c r="BK8605" s="41"/>
      <c r="BL8605" s="41"/>
      <c r="BM8605" s="41"/>
      <c r="BN8605" s="41"/>
      <c r="BO8605" s="41"/>
      <c r="BP8605" s="108"/>
      <c r="CG8605" s="102"/>
      <c r="CI8605" s="45"/>
    </row>
    <row r="8606" spans="37:87" ht="13" customHeight="1">
      <c r="AK8606" s="114"/>
      <c r="AL8606" s="41"/>
      <c r="AM8606" s="41"/>
      <c r="AN8606" s="41"/>
      <c r="AO8606" s="41"/>
      <c r="AP8606" s="41"/>
      <c r="AQ8606" s="41"/>
      <c r="AR8606" s="41"/>
      <c r="AS8606" s="41"/>
      <c r="AT8606" s="41"/>
      <c r="AU8606" s="41"/>
      <c r="AV8606" s="41"/>
      <c r="AW8606" s="41"/>
      <c r="AX8606" s="41"/>
      <c r="AY8606" s="41"/>
      <c r="AZ8606" s="41"/>
      <c r="BA8606" s="41"/>
      <c r="BB8606" s="41"/>
      <c r="BC8606" s="41"/>
      <c r="BD8606" s="41"/>
      <c r="BE8606" s="41"/>
      <c r="BF8606" s="41"/>
      <c r="BG8606" s="41"/>
      <c r="BH8606" s="41"/>
      <c r="BI8606" s="41"/>
      <c r="BJ8606" s="41"/>
      <c r="BK8606" s="41"/>
      <c r="BL8606" s="41"/>
      <c r="BM8606" s="41"/>
      <c r="BN8606" s="41"/>
      <c r="BO8606" s="41"/>
      <c r="BP8606" s="108"/>
      <c r="CG8606" s="102"/>
      <c r="CI8606" s="45"/>
    </row>
    <row r="8607" spans="37:87" ht="13" customHeight="1">
      <c r="AK8607" s="114"/>
      <c r="AL8607" s="41"/>
      <c r="AM8607" s="41"/>
      <c r="AN8607" s="41"/>
      <c r="AO8607" s="41"/>
      <c r="AP8607" s="41"/>
      <c r="AQ8607" s="41"/>
      <c r="AR8607" s="41"/>
      <c r="AS8607" s="41"/>
      <c r="AT8607" s="41"/>
      <c r="AU8607" s="41"/>
      <c r="AV8607" s="41"/>
      <c r="AW8607" s="41"/>
      <c r="AX8607" s="41"/>
      <c r="AY8607" s="41"/>
      <c r="AZ8607" s="41"/>
      <c r="BA8607" s="41"/>
      <c r="BB8607" s="41"/>
      <c r="BC8607" s="41"/>
      <c r="BD8607" s="41"/>
      <c r="BE8607" s="41"/>
      <c r="BF8607" s="41"/>
      <c r="BG8607" s="41"/>
      <c r="BH8607" s="41"/>
      <c r="BI8607" s="41"/>
      <c r="BJ8607" s="41"/>
      <c r="BK8607" s="41"/>
      <c r="BL8607" s="41"/>
      <c r="BM8607" s="41"/>
      <c r="BN8607" s="41"/>
      <c r="BO8607" s="41"/>
      <c r="BP8607" s="108"/>
      <c r="CG8607" s="102"/>
      <c r="CI8607" s="45"/>
    </row>
    <row r="8608" spans="37:87" ht="13" customHeight="1">
      <c r="AK8608" s="114"/>
      <c r="AL8608" s="41"/>
      <c r="AM8608" s="41"/>
      <c r="AN8608" s="41"/>
      <c r="AO8608" s="41"/>
      <c r="AP8608" s="41"/>
      <c r="AQ8608" s="41"/>
      <c r="AR8608" s="41"/>
      <c r="AS8608" s="41"/>
      <c r="AT8608" s="41"/>
      <c r="AU8608" s="41"/>
      <c r="AV8608" s="41"/>
      <c r="AW8608" s="41"/>
      <c r="AX8608" s="41"/>
      <c r="AY8608" s="41"/>
      <c r="AZ8608" s="41"/>
      <c r="BA8608" s="41"/>
      <c r="BB8608" s="41"/>
      <c r="BC8608" s="41"/>
      <c r="BD8608" s="41"/>
      <c r="BE8608" s="41"/>
      <c r="BF8608" s="41"/>
      <c r="BG8608" s="41"/>
      <c r="BH8608" s="41"/>
      <c r="BI8608" s="41"/>
      <c r="BJ8608" s="41"/>
      <c r="BK8608" s="41"/>
      <c r="BL8608" s="41"/>
      <c r="BM8608" s="41"/>
      <c r="BN8608" s="41"/>
      <c r="BO8608" s="41"/>
      <c r="BP8608" s="108"/>
      <c r="CG8608" s="102"/>
      <c r="CI8608" s="45"/>
    </row>
    <row r="8609" spans="37:87" ht="13" customHeight="1">
      <c r="AK8609" s="114"/>
      <c r="AL8609" s="41"/>
      <c r="AM8609" s="41"/>
      <c r="AN8609" s="41"/>
      <c r="AO8609" s="41"/>
      <c r="AP8609" s="41"/>
      <c r="AQ8609" s="41"/>
      <c r="AR8609" s="41"/>
      <c r="AS8609" s="41"/>
      <c r="AT8609" s="41"/>
      <c r="AU8609" s="41"/>
      <c r="AV8609" s="41"/>
      <c r="AW8609" s="41"/>
      <c r="AX8609" s="41"/>
      <c r="AY8609" s="41"/>
      <c r="AZ8609" s="41"/>
      <c r="BA8609" s="41"/>
      <c r="BB8609" s="41"/>
      <c r="BC8609" s="41"/>
      <c r="BD8609" s="41"/>
      <c r="BE8609" s="41"/>
      <c r="BF8609" s="41"/>
      <c r="BG8609" s="41"/>
      <c r="BH8609" s="41"/>
      <c r="BI8609" s="41"/>
      <c r="BJ8609" s="41"/>
      <c r="BK8609" s="41"/>
      <c r="BL8609" s="41"/>
      <c r="BM8609" s="41"/>
      <c r="BN8609" s="41"/>
      <c r="BO8609" s="41"/>
      <c r="BP8609" s="108"/>
      <c r="CG8609" s="102"/>
      <c r="CI8609" s="45"/>
    </row>
    <row r="8610" spans="37:87" ht="13" customHeight="1">
      <c r="AK8610" s="114"/>
      <c r="AL8610" s="41"/>
      <c r="AM8610" s="41"/>
      <c r="AN8610" s="41"/>
      <c r="AO8610" s="41"/>
      <c r="AP8610" s="41"/>
      <c r="AQ8610" s="41"/>
      <c r="AR8610" s="41"/>
      <c r="AS8610" s="41"/>
      <c r="AT8610" s="41"/>
      <c r="AU8610" s="41"/>
      <c r="AV8610" s="41"/>
      <c r="AW8610" s="41"/>
      <c r="AX8610" s="41"/>
      <c r="AY8610" s="41"/>
      <c r="AZ8610" s="41"/>
      <c r="BA8610" s="41"/>
      <c r="BB8610" s="41"/>
      <c r="BC8610" s="41"/>
      <c r="BD8610" s="41"/>
      <c r="BE8610" s="41"/>
      <c r="BF8610" s="41"/>
      <c r="BG8610" s="41"/>
      <c r="BH8610" s="41"/>
      <c r="BI8610" s="41"/>
      <c r="BJ8610" s="41"/>
      <c r="BK8610" s="41"/>
      <c r="BL8610" s="41"/>
      <c r="BM8610" s="41"/>
      <c r="BN8610" s="41"/>
      <c r="BO8610" s="41"/>
      <c r="BP8610" s="108"/>
      <c r="CG8610" s="102"/>
      <c r="CI8610" s="45"/>
    </row>
    <row r="8611" spans="37:87" ht="13" customHeight="1">
      <c r="AK8611" s="114"/>
      <c r="AL8611" s="41"/>
      <c r="AM8611" s="41"/>
      <c r="AN8611" s="41"/>
      <c r="AO8611" s="41"/>
      <c r="AP8611" s="41"/>
      <c r="AQ8611" s="41"/>
      <c r="AR8611" s="41"/>
      <c r="AS8611" s="41"/>
      <c r="AT8611" s="41"/>
      <c r="AU8611" s="41"/>
      <c r="AV8611" s="41"/>
      <c r="AW8611" s="41"/>
      <c r="AX8611" s="41"/>
      <c r="AY8611" s="41"/>
      <c r="AZ8611" s="41"/>
      <c r="BA8611" s="41"/>
      <c r="BB8611" s="41"/>
      <c r="BC8611" s="41"/>
      <c r="BD8611" s="41"/>
      <c r="BE8611" s="41"/>
      <c r="BF8611" s="41"/>
      <c r="BG8611" s="41"/>
      <c r="BH8611" s="41"/>
      <c r="BI8611" s="41"/>
      <c r="BJ8611" s="41"/>
      <c r="BK8611" s="41"/>
      <c r="BL8611" s="41"/>
      <c r="BM8611" s="41"/>
      <c r="BN8611" s="41"/>
      <c r="BO8611" s="41"/>
      <c r="BP8611" s="108"/>
      <c r="CG8611" s="102"/>
      <c r="CI8611" s="45"/>
    </row>
    <row r="8612" spans="37:87" ht="13" customHeight="1">
      <c r="AK8612" s="114"/>
      <c r="AL8612" s="41"/>
      <c r="AM8612" s="41"/>
      <c r="AN8612" s="41"/>
      <c r="AO8612" s="41"/>
      <c r="AP8612" s="41"/>
      <c r="AQ8612" s="41"/>
      <c r="AR8612" s="41"/>
      <c r="AS8612" s="41"/>
      <c r="AT8612" s="41"/>
      <c r="AU8612" s="41"/>
      <c r="AV8612" s="41"/>
      <c r="AW8612" s="41"/>
      <c r="AX8612" s="41"/>
      <c r="AY8612" s="41"/>
      <c r="AZ8612" s="41"/>
      <c r="BA8612" s="41"/>
      <c r="BB8612" s="41"/>
      <c r="BC8612" s="41"/>
      <c r="BD8612" s="41"/>
      <c r="BE8612" s="41"/>
      <c r="BF8612" s="41"/>
      <c r="BG8612" s="41"/>
      <c r="BH8612" s="41"/>
      <c r="BI8612" s="41"/>
      <c r="BJ8612" s="41"/>
      <c r="BK8612" s="41"/>
      <c r="BL8612" s="41"/>
      <c r="BM8612" s="41"/>
      <c r="BN8612" s="41"/>
      <c r="BO8612" s="41"/>
      <c r="BP8612" s="108"/>
      <c r="CG8612" s="102"/>
      <c r="CI8612" s="45"/>
    </row>
    <row r="8613" spans="37:87" ht="13" customHeight="1">
      <c r="AK8613" s="114"/>
      <c r="AL8613" s="41"/>
      <c r="AM8613" s="41"/>
      <c r="AN8613" s="41"/>
      <c r="AO8613" s="41"/>
      <c r="AP8613" s="41"/>
      <c r="AQ8613" s="41"/>
      <c r="AR8613" s="41"/>
      <c r="AS8613" s="41"/>
      <c r="AT8613" s="41"/>
      <c r="AU8613" s="41"/>
      <c r="AV8613" s="41"/>
      <c r="AW8613" s="41"/>
      <c r="AX8613" s="41"/>
      <c r="AY8613" s="41"/>
      <c r="AZ8613" s="41"/>
      <c r="BA8613" s="41"/>
      <c r="BB8613" s="41"/>
      <c r="BC8613" s="41"/>
      <c r="BD8613" s="41"/>
      <c r="BE8613" s="41"/>
      <c r="BF8613" s="41"/>
      <c r="BG8613" s="41"/>
      <c r="BH8613" s="41"/>
      <c r="BI8613" s="41"/>
      <c r="BJ8613" s="41"/>
      <c r="BK8613" s="41"/>
      <c r="BL8613" s="41"/>
      <c r="BM8613" s="41"/>
      <c r="BN8613" s="41"/>
      <c r="BO8613" s="41"/>
      <c r="BP8613" s="108"/>
      <c r="CG8613" s="102"/>
      <c r="CI8613" s="45"/>
    </row>
    <row r="8614" spans="37:87" ht="13" customHeight="1">
      <c r="AK8614" s="114"/>
      <c r="AL8614" s="41"/>
      <c r="AM8614" s="41"/>
      <c r="AN8614" s="41"/>
      <c r="AO8614" s="41"/>
      <c r="AP8614" s="41"/>
      <c r="AQ8614" s="41"/>
      <c r="AR8614" s="41"/>
      <c r="AS8614" s="41"/>
      <c r="AT8614" s="41"/>
      <c r="AU8614" s="41"/>
      <c r="AV8614" s="41"/>
      <c r="AW8614" s="41"/>
      <c r="AX8614" s="41"/>
      <c r="AY8614" s="41"/>
      <c r="AZ8614" s="41"/>
      <c r="BA8614" s="41"/>
      <c r="BB8614" s="41"/>
      <c r="BC8614" s="41"/>
      <c r="BD8614" s="41"/>
      <c r="BE8614" s="41"/>
      <c r="BF8614" s="41"/>
      <c r="BG8614" s="41"/>
      <c r="BH8614" s="41"/>
      <c r="BI8614" s="41"/>
      <c r="BJ8614" s="41"/>
      <c r="BK8614" s="41"/>
      <c r="BL8614" s="41"/>
      <c r="BM8614" s="41"/>
      <c r="BN8614" s="41"/>
      <c r="BO8614" s="41"/>
      <c r="BP8614" s="108"/>
      <c r="CG8614" s="102"/>
      <c r="CI8614" s="45"/>
    </row>
    <row r="8615" spans="37:87" ht="13" customHeight="1">
      <c r="AK8615" s="114"/>
      <c r="AL8615" s="41"/>
      <c r="AM8615" s="41"/>
      <c r="AN8615" s="41"/>
      <c r="AO8615" s="41"/>
      <c r="AP8615" s="41"/>
      <c r="AQ8615" s="41"/>
      <c r="AR8615" s="41"/>
      <c r="AS8615" s="41"/>
      <c r="AT8615" s="41"/>
      <c r="AU8615" s="41"/>
      <c r="AV8615" s="41"/>
      <c r="AW8615" s="41"/>
      <c r="AX8615" s="41"/>
      <c r="AY8615" s="41"/>
      <c r="AZ8615" s="41"/>
      <c r="BA8615" s="41"/>
      <c r="BB8615" s="41"/>
      <c r="BC8615" s="41"/>
      <c r="BD8615" s="41"/>
      <c r="BE8615" s="41"/>
      <c r="BF8615" s="41"/>
      <c r="BG8615" s="41"/>
      <c r="BH8615" s="41"/>
      <c r="BI8615" s="41"/>
      <c r="BJ8615" s="41"/>
      <c r="BK8615" s="41"/>
      <c r="BL8615" s="41"/>
      <c r="BM8615" s="41"/>
      <c r="BN8615" s="41"/>
      <c r="BO8615" s="41"/>
      <c r="BP8615" s="108"/>
      <c r="CG8615" s="102"/>
      <c r="CI8615" s="45"/>
    </row>
    <row r="8616" spans="37:87" ht="13" customHeight="1">
      <c r="AK8616" s="114"/>
      <c r="AL8616" s="41"/>
      <c r="AM8616" s="41"/>
      <c r="AN8616" s="41"/>
      <c r="AO8616" s="41"/>
      <c r="AP8616" s="41"/>
      <c r="AQ8616" s="41"/>
      <c r="AR8616" s="41"/>
      <c r="AS8616" s="41"/>
      <c r="AT8616" s="41"/>
      <c r="AU8616" s="41"/>
      <c r="AV8616" s="41"/>
      <c r="AW8616" s="41"/>
      <c r="AX8616" s="41"/>
      <c r="AY8616" s="41"/>
      <c r="AZ8616" s="41"/>
      <c r="BA8616" s="41"/>
      <c r="BB8616" s="41"/>
      <c r="BC8616" s="41"/>
      <c r="BD8616" s="41"/>
      <c r="BE8616" s="41"/>
      <c r="BF8616" s="41"/>
      <c r="BG8616" s="41"/>
      <c r="BH8616" s="41"/>
      <c r="BI8616" s="41"/>
      <c r="BJ8616" s="41"/>
      <c r="BK8616" s="41"/>
      <c r="BL8616" s="41"/>
      <c r="BM8616" s="41"/>
      <c r="BN8616" s="41"/>
      <c r="BO8616" s="41"/>
      <c r="BP8616" s="108"/>
      <c r="CG8616" s="102"/>
      <c r="CI8616" s="45"/>
    </row>
    <row r="8617" spans="37:87" ht="13" customHeight="1">
      <c r="AK8617" s="114"/>
      <c r="AL8617" s="41"/>
      <c r="AM8617" s="41"/>
      <c r="AN8617" s="41"/>
      <c r="AO8617" s="41"/>
      <c r="AP8617" s="41"/>
      <c r="AQ8617" s="41"/>
      <c r="AR8617" s="41"/>
      <c r="AS8617" s="41"/>
      <c r="AT8617" s="41"/>
      <c r="AU8617" s="41"/>
      <c r="AV8617" s="41"/>
      <c r="AW8617" s="41"/>
      <c r="AX8617" s="41"/>
      <c r="AY8617" s="41"/>
      <c r="AZ8617" s="41"/>
      <c r="BA8617" s="41"/>
      <c r="BB8617" s="41"/>
      <c r="BC8617" s="41"/>
      <c r="BD8617" s="41"/>
      <c r="BE8617" s="41"/>
      <c r="BF8617" s="41"/>
      <c r="BG8617" s="41"/>
      <c r="BH8617" s="41"/>
      <c r="BI8617" s="41"/>
      <c r="BJ8617" s="41"/>
      <c r="BK8617" s="41"/>
      <c r="BL8617" s="41"/>
      <c r="BM8617" s="41"/>
      <c r="BN8617" s="41"/>
      <c r="BO8617" s="41"/>
      <c r="BP8617" s="108"/>
      <c r="CG8617" s="102"/>
      <c r="CI8617" s="45"/>
    </row>
    <row r="8618" spans="37:87" ht="13" customHeight="1">
      <c r="AK8618" s="114"/>
      <c r="AL8618" s="41"/>
      <c r="AM8618" s="41"/>
      <c r="AN8618" s="41"/>
      <c r="AO8618" s="41"/>
      <c r="AP8618" s="41"/>
      <c r="AQ8618" s="41"/>
      <c r="AR8618" s="41"/>
      <c r="AS8618" s="41"/>
      <c r="AT8618" s="41"/>
      <c r="AU8618" s="41"/>
      <c r="AV8618" s="41"/>
      <c r="AW8618" s="41"/>
      <c r="AX8618" s="41"/>
      <c r="AY8618" s="41"/>
      <c r="AZ8618" s="41"/>
      <c r="BA8618" s="41"/>
      <c r="BB8618" s="41"/>
      <c r="BC8618" s="41"/>
      <c r="BD8618" s="41"/>
      <c r="BE8618" s="41"/>
      <c r="BF8618" s="41"/>
      <c r="BG8618" s="41"/>
      <c r="BH8618" s="41"/>
      <c r="BI8618" s="41"/>
      <c r="BJ8618" s="41"/>
      <c r="BK8618" s="41"/>
      <c r="BL8618" s="41"/>
      <c r="BM8618" s="41"/>
      <c r="BN8618" s="41"/>
      <c r="BO8618" s="41"/>
      <c r="BP8618" s="108"/>
      <c r="CG8618" s="102"/>
      <c r="CI8618" s="45"/>
    </row>
    <row r="8619" spans="37:87" ht="13" customHeight="1">
      <c r="AK8619" s="114"/>
      <c r="AL8619" s="41"/>
      <c r="AM8619" s="41"/>
      <c r="AN8619" s="41"/>
      <c r="AO8619" s="41"/>
      <c r="AP8619" s="41"/>
      <c r="AQ8619" s="41"/>
      <c r="AR8619" s="41"/>
      <c r="AS8619" s="41"/>
      <c r="AT8619" s="41"/>
      <c r="AU8619" s="41"/>
      <c r="AV8619" s="41"/>
      <c r="AW8619" s="41"/>
      <c r="AX8619" s="41"/>
      <c r="AY8619" s="41"/>
      <c r="AZ8619" s="41"/>
      <c r="BA8619" s="41"/>
      <c r="BB8619" s="41"/>
      <c r="BC8619" s="41"/>
      <c r="BD8619" s="41"/>
      <c r="BE8619" s="41"/>
      <c r="BF8619" s="41"/>
      <c r="BG8619" s="41"/>
      <c r="BH8619" s="41"/>
      <c r="BI8619" s="41"/>
      <c r="BJ8619" s="41"/>
      <c r="BK8619" s="41"/>
      <c r="BL8619" s="41"/>
      <c r="BM8619" s="41"/>
      <c r="BN8619" s="41"/>
      <c r="BO8619" s="41"/>
      <c r="BP8619" s="108"/>
      <c r="CG8619" s="102"/>
      <c r="CI8619" s="45"/>
    </row>
    <row r="8620" spans="37:87" ht="13" customHeight="1">
      <c r="AK8620" s="114"/>
      <c r="AL8620" s="41"/>
      <c r="AM8620" s="41"/>
      <c r="AN8620" s="41"/>
      <c r="AO8620" s="41"/>
      <c r="AP8620" s="41"/>
      <c r="AQ8620" s="41"/>
      <c r="AR8620" s="41"/>
      <c r="AS8620" s="41"/>
      <c r="AT8620" s="41"/>
      <c r="AU8620" s="41"/>
      <c r="AV8620" s="41"/>
      <c r="AW8620" s="41"/>
      <c r="AX8620" s="41"/>
      <c r="AY8620" s="41"/>
      <c r="AZ8620" s="41"/>
      <c r="BA8620" s="41"/>
      <c r="BB8620" s="41"/>
      <c r="BC8620" s="41"/>
      <c r="BD8620" s="41"/>
      <c r="BE8620" s="41"/>
      <c r="BF8620" s="41"/>
      <c r="BG8620" s="41"/>
      <c r="BH8620" s="41"/>
      <c r="BI8620" s="41"/>
      <c r="BJ8620" s="41"/>
      <c r="BK8620" s="41"/>
      <c r="BL8620" s="41"/>
      <c r="BM8620" s="41"/>
      <c r="BN8620" s="41"/>
      <c r="BO8620" s="41"/>
      <c r="BP8620" s="108"/>
      <c r="CG8620" s="102"/>
      <c r="CI8620" s="45"/>
    </row>
    <row r="8621" spans="37:87" ht="13" customHeight="1">
      <c r="AK8621" s="114"/>
      <c r="AL8621" s="41"/>
      <c r="AM8621" s="41"/>
      <c r="AN8621" s="41"/>
      <c r="AO8621" s="41"/>
      <c r="AP8621" s="41"/>
      <c r="AQ8621" s="41"/>
      <c r="AR8621" s="41"/>
      <c r="AS8621" s="41"/>
      <c r="AT8621" s="41"/>
      <c r="AU8621" s="41"/>
      <c r="AV8621" s="41"/>
      <c r="AW8621" s="41"/>
      <c r="AX8621" s="41"/>
      <c r="AY8621" s="41"/>
      <c r="AZ8621" s="41"/>
      <c r="BA8621" s="41"/>
      <c r="BB8621" s="41"/>
      <c r="BC8621" s="41"/>
      <c r="BD8621" s="41"/>
      <c r="BE8621" s="41"/>
      <c r="BF8621" s="41"/>
      <c r="BG8621" s="41"/>
      <c r="BH8621" s="41"/>
      <c r="BI8621" s="41"/>
      <c r="BJ8621" s="41"/>
      <c r="BK8621" s="41"/>
      <c r="BL8621" s="41"/>
      <c r="BM8621" s="41"/>
      <c r="BN8621" s="41"/>
      <c r="BO8621" s="41"/>
      <c r="BP8621" s="108"/>
      <c r="CG8621" s="102"/>
      <c r="CI8621" s="45"/>
    </row>
    <row r="8622" spans="37:87" ht="13" customHeight="1">
      <c r="AK8622" s="114"/>
      <c r="AL8622" s="41"/>
      <c r="AM8622" s="41"/>
      <c r="AN8622" s="41"/>
      <c r="AO8622" s="41"/>
      <c r="AP8622" s="41"/>
      <c r="AQ8622" s="41"/>
      <c r="AR8622" s="41"/>
      <c r="AS8622" s="41"/>
      <c r="AT8622" s="41"/>
      <c r="AU8622" s="41"/>
      <c r="AV8622" s="41"/>
      <c r="AW8622" s="41"/>
      <c r="AX8622" s="41"/>
      <c r="AY8622" s="41"/>
      <c r="AZ8622" s="41"/>
      <c r="BA8622" s="41"/>
      <c r="BB8622" s="41"/>
      <c r="BC8622" s="41"/>
      <c r="BD8622" s="41"/>
      <c r="BE8622" s="41"/>
      <c r="BF8622" s="41"/>
      <c r="BG8622" s="41"/>
      <c r="BH8622" s="41"/>
      <c r="BI8622" s="41"/>
      <c r="BJ8622" s="41"/>
      <c r="BK8622" s="41"/>
      <c r="BL8622" s="41"/>
      <c r="BM8622" s="41"/>
      <c r="BN8622" s="41"/>
      <c r="BO8622" s="41"/>
      <c r="BP8622" s="108"/>
      <c r="CG8622" s="102"/>
      <c r="CI8622" s="45"/>
    </row>
    <row r="8623" spans="37:87" ht="13" customHeight="1">
      <c r="AK8623" s="114"/>
      <c r="AL8623" s="41"/>
      <c r="AM8623" s="41"/>
      <c r="AN8623" s="41"/>
      <c r="AO8623" s="41"/>
      <c r="AP8623" s="41"/>
      <c r="AQ8623" s="41"/>
      <c r="AR8623" s="41"/>
      <c r="AS8623" s="41"/>
      <c r="AT8623" s="41"/>
      <c r="AU8623" s="41"/>
      <c r="AV8623" s="41"/>
      <c r="AW8623" s="41"/>
      <c r="AX8623" s="41"/>
      <c r="AY8623" s="41"/>
      <c r="AZ8623" s="41"/>
      <c r="BA8623" s="41"/>
      <c r="BB8623" s="41"/>
      <c r="BC8623" s="41"/>
      <c r="BD8623" s="41"/>
      <c r="BE8623" s="41"/>
      <c r="BF8623" s="41"/>
      <c r="BG8623" s="41"/>
      <c r="BH8623" s="41"/>
      <c r="BI8623" s="41"/>
      <c r="BJ8623" s="41"/>
      <c r="BK8623" s="41"/>
      <c r="BL8623" s="41"/>
      <c r="BM8623" s="41"/>
      <c r="BN8623" s="41"/>
      <c r="BO8623" s="41"/>
      <c r="BP8623" s="108"/>
      <c r="CG8623" s="102"/>
      <c r="CI8623" s="45"/>
    </row>
    <row r="8624" spans="37:87" ht="13" customHeight="1">
      <c r="AK8624" s="114"/>
      <c r="AL8624" s="41"/>
      <c r="AM8624" s="41"/>
      <c r="AN8624" s="41"/>
      <c r="AO8624" s="41"/>
      <c r="AP8624" s="41"/>
      <c r="AQ8624" s="41"/>
      <c r="AR8624" s="41"/>
      <c r="AS8624" s="41"/>
      <c r="AT8624" s="41"/>
      <c r="AU8624" s="41"/>
      <c r="AV8624" s="41"/>
      <c r="AW8624" s="41"/>
      <c r="AX8624" s="41"/>
      <c r="AY8624" s="41"/>
      <c r="AZ8624" s="41"/>
      <c r="BA8624" s="41"/>
      <c r="BB8624" s="41"/>
      <c r="BC8624" s="41"/>
      <c r="BD8624" s="41"/>
      <c r="BE8624" s="41"/>
      <c r="BF8624" s="41"/>
      <c r="BG8624" s="41"/>
      <c r="BH8624" s="41"/>
      <c r="BI8624" s="41"/>
      <c r="BJ8624" s="41"/>
      <c r="BK8624" s="41"/>
      <c r="BL8624" s="41"/>
      <c r="BM8624" s="41"/>
      <c r="BN8624" s="41"/>
      <c r="BO8624" s="41"/>
      <c r="BP8624" s="108"/>
      <c r="CG8624" s="102"/>
      <c r="CI8624" s="45"/>
    </row>
    <row r="8625" spans="37:87" ht="13" customHeight="1">
      <c r="AK8625" s="114"/>
      <c r="AL8625" s="41"/>
      <c r="AM8625" s="41"/>
      <c r="AN8625" s="41"/>
      <c r="AO8625" s="41"/>
      <c r="AP8625" s="41"/>
      <c r="AQ8625" s="41"/>
      <c r="AR8625" s="41"/>
      <c r="AS8625" s="41"/>
      <c r="AT8625" s="41"/>
      <c r="AU8625" s="41"/>
      <c r="AV8625" s="41"/>
      <c r="AW8625" s="41"/>
      <c r="AX8625" s="41"/>
      <c r="AY8625" s="41"/>
      <c r="AZ8625" s="41"/>
      <c r="BA8625" s="41"/>
      <c r="BB8625" s="41"/>
      <c r="BC8625" s="41"/>
      <c r="BD8625" s="41"/>
      <c r="BE8625" s="41"/>
      <c r="BF8625" s="41"/>
      <c r="BG8625" s="41"/>
      <c r="BH8625" s="41"/>
      <c r="BI8625" s="41"/>
      <c r="BJ8625" s="41"/>
      <c r="BK8625" s="41"/>
      <c r="BL8625" s="41"/>
      <c r="BM8625" s="41"/>
      <c r="BN8625" s="41"/>
      <c r="BO8625" s="41"/>
      <c r="BP8625" s="108"/>
      <c r="CG8625" s="102"/>
      <c r="CI8625" s="45"/>
    </row>
    <row r="8626" spans="37:87" ht="13" customHeight="1">
      <c r="AK8626" s="114"/>
      <c r="AL8626" s="41"/>
      <c r="AM8626" s="41"/>
      <c r="AN8626" s="41"/>
      <c r="AO8626" s="41"/>
      <c r="AP8626" s="41"/>
      <c r="AQ8626" s="41"/>
      <c r="AR8626" s="41"/>
      <c r="AS8626" s="41"/>
      <c r="AT8626" s="41"/>
      <c r="AU8626" s="41"/>
      <c r="AV8626" s="41"/>
      <c r="AW8626" s="41"/>
      <c r="AX8626" s="41"/>
      <c r="AY8626" s="41"/>
      <c r="AZ8626" s="41"/>
      <c r="BA8626" s="41"/>
      <c r="BB8626" s="41"/>
      <c r="BC8626" s="41"/>
      <c r="BD8626" s="41"/>
      <c r="BE8626" s="41"/>
      <c r="BF8626" s="41"/>
      <c r="BG8626" s="41"/>
      <c r="BH8626" s="41"/>
      <c r="BI8626" s="41"/>
      <c r="BJ8626" s="41"/>
      <c r="BK8626" s="41"/>
      <c r="BL8626" s="41"/>
      <c r="BM8626" s="41"/>
      <c r="BN8626" s="41"/>
      <c r="BO8626" s="41"/>
      <c r="BP8626" s="108"/>
      <c r="CG8626" s="102"/>
      <c r="CI8626" s="45"/>
    </row>
    <row r="8627" spans="37:87" ht="13" customHeight="1">
      <c r="AK8627" s="114"/>
      <c r="AL8627" s="41"/>
      <c r="AM8627" s="41"/>
      <c r="AN8627" s="41"/>
      <c r="AO8627" s="41"/>
      <c r="AP8627" s="41"/>
      <c r="AQ8627" s="41"/>
      <c r="AR8627" s="41"/>
      <c r="AS8627" s="41"/>
      <c r="AT8627" s="41"/>
      <c r="AU8627" s="41"/>
      <c r="AV8627" s="41"/>
      <c r="AW8627" s="41"/>
      <c r="AX8627" s="41"/>
      <c r="AY8627" s="41"/>
      <c r="AZ8627" s="41"/>
      <c r="BA8627" s="41"/>
      <c r="BB8627" s="41"/>
      <c r="BC8627" s="41"/>
      <c r="BD8627" s="41"/>
      <c r="BE8627" s="41"/>
      <c r="BF8627" s="41"/>
      <c r="BG8627" s="41"/>
      <c r="BH8627" s="41"/>
      <c r="BI8627" s="41"/>
      <c r="BJ8627" s="41"/>
      <c r="BK8627" s="41"/>
      <c r="BL8627" s="41"/>
      <c r="BM8627" s="41"/>
      <c r="BN8627" s="41"/>
      <c r="BO8627" s="41"/>
      <c r="BP8627" s="108"/>
      <c r="CG8627" s="102"/>
      <c r="CI8627" s="45"/>
    </row>
    <row r="8628" spans="37:87" ht="13" customHeight="1">
      <c r="AK8628" s="114"/>
      <c r="AL8628" s="41"/>
      <c r="AM8628" s="41"/>
      <c r="AN8628" s="41"/>
      <c r="AO8628" s="41"/>
      <c r="AP8628" s="41"/>
      <c r="AQ8628" s="41"/>
      <c r="AR8628" s="41"/>
      <c r="AS8628" s="41"/>
      <c r="AT8628" s="41"/>
      <c r="AU8628" s="41"/>
      <c r="AV8628" s="41"/>
      <c r="AW8628" s="41"/>
      <c r="AX8628" s="41"/>
      <c r="AY8628" s="41"/>
      <c r="AZ8628" s="41"/>
      <c r="BA8628" s="41"/>
      <c r="BB8628" s="41"/>
      <c r="BC8628" s="41"/>
      <c r="BD8628" s="41"/>
      <c r="BE8628" s="41"/>
      <c r="BF8628" s="41"/>
      <c r="BG8628" s="41"/>
      <c r="BH8628" s="41"/>
      <c r="BI8628" s="41"/>
      <c r="BJ8628" s="41"/>
      <c r="BK8628" s="41"/>
      <c r="BL8628" s="41"/>
      <c r="BM8628" s="41"/>
      <c r="BN8628" s="41"/>
      <c r="BO8628" s="41"/>
      <c r="BP8628" s="108"/>
      <c r="CG8628" s="102"/>
      <c r="CI8628" s="45"/>
    </row>
    <row r="8629" spans="37:87" ht="13" customHeight="1">
      <c r="AK8629" s="114"/>
      <c r="AL8629" s="41"/>
      <c r="AM8629" s="41"/>
      <c r="AN8629" s="41"/>
      <c r="AO8629" s="41"/>
      <c r="AP8629" s="41"/>
      <c r="AQ8629" s="41"/>
      <c r="AR8629" s="41"/>
      <c r="AS8629" s="41"/>
      <c r="AT8629" s="41"/>
      <c r="AU8629" s="41"/>
      <c r="AV8629" s="41"/>
      <c r="AW8629" s="41"/>
      <c r="AX8629" s="41"/>
      <c r="AY8629" s="41"/>
      <c r="AZ8629" s="41"/>
      <c r="BA8629" s="41"/>
      <c r="BB8629" s="41"/>
      <c r="BC8629" s="41"/>
      <c r="BD8629" s="41"/>
      <c r="BE8629" s="41"/>
      <c r="BF8629" s="41"/>
      <c r="BG8629" s="41"/>
      <c r="BH8629" s="41"/>
      <c r="BI8629" s="41"/>
      <c r="BJ8629" s="41"/>
      <c r="BK8629" s="41"/>
      <c r="BL8629" s="41"/>
      <c r="BM8629" s="41"/>
      <c r="BN8629" s="41"/>
      <c r="BO8629" s="41"/>
      <c r="BP8629" s="108"/>
      <c r="CG8629" s="102"/>
      <c r="CI8629" s="45"/>
    </row>
    <row r="8630" spans="37:87" ht="13" customHeight="1">
      <c r="AK8630" s="114"/>
      <c r="AL8630" s="41"/>
      <c r="AM8630" s="41"/>
      <c r="AN8630" s="41"/>
      <c r="AO8630" s="41"/>
      <c r="AP8630" s="41"/>
      <c r="AQ8630" s="41"/>
      <c r="AR8630" s="41"/>
      <c r="AS8630" s="41"/>
      <c r="AT8630" s="41"/>
      <c r="AU8630" s="41"/>
      <c r="AV8630" s="41"/>
      <c r="AW8630" s="41"/>
      <c r="AX8630" s="41"/>
      <c r="AY8630" s="41"/>
      <c r="AZ8630" s="41"/>
      <c r="BA8630" s="41"/>
      <c r="BB8630" s="41"/>
      <c r="BC8630" s="41"/>
      <c r="BD8630" s="41"/>
      <c r="BE8630" s="41"/>
      <c r="BF8630" s="41"/>
      <c r="BG8630" s="41"/>
      <c r="BH8630" s="41"/>
      <c r="BI8630" s="41"/>
      <c r="BJ8630" s="41"/>
      <c r="BK8630" s="41"/>
      <c r="BL8630" s="41"/>
      <c r="BM8630" s="41"/>
      <c r="BN8630" s="41"/>
      <c r="BO8630" s="41"/>
      <c r="BP8630" s="108"/>
      <c r="CG8630" s="102"/>
      <c r="CI8630" s="45"/>
    </row>
    <row r="8631" spans="37:87" ht="13" customHeight="1">
      <c r="AK8631" s="114"/>
      <c r="AL8631" s="41"/>
      <c r="AM8631" s="41"/>
      <c r="AN8631" s="41"/>
      <c r="AO8631" s="41"/>
      <c r="AP8631" s="41"/>
      <c r="AQ8631" s="41"/>
      <c r="AR8631" s="41"/>
      <c r="AS8631" s="41"/>
      <c r="AT8631" s="41"/>
      <c r="AU8631" s="41"/>
      <c r="AV8631" s="41"/>
      <c r="AW8631" s="41"/>
      <c r="AX8631" s="41"/>
      <c r="AY8631" s="41"/>
      <c r="AZ8631" s="41"/>
      <c r="BA8631" s="41"/>
      <c r="BB8631" s="41"/>
      <c r="BC8631" s="41"/>
      <c r="BD8631" s="41"/>
      <c r="BE8631" s="41"/>
      <c r="BF8631" s="41"/>
      <c r="BG8631" s="41"/>
      <c r="BH8631" s="41"/>
      <c r="BI8631" s="41"/>
      <c r="BJ8631" s="41"/>
      <c r="BK8631" s="41"/>
      <c r="BL8631" s="41"/>
      <c r="BM8631" s="41"/>
      <c r="BN8631" s="41"/>
      <c r="BO8631" s="41"/>
      <c r="BP8631" s="108"/>
      <c r="CG8631" s="102"/>
      <c r="CI8631" s="45"/>
    </row>
    <row r="8632" spans="37:87" ht="13" customHeight="1">
      <c r="AK8632" s="114"/>
      <c r="AL8632" s="41"/>
      <c r="AM8632" s="41"/>
      <c r="AN8632" s="41"/>
      <c r="AO8632" s="41"/>
      <c r="AP8632" s="41"/>
      <c r="AQ8632" s="41"/>
      <c r="AR8632" s="41"/>
      <c r="AS8632" s="41"/>
      <c r="AT8632" s="41"/>
      <c r="AU8632" s="41"/>
      <c r="AV8632" s="41"/>
      <c r="AW8632" s="41"/>
      <c r="AX8632" s="41"/>
      <c r="AY8632" s="41"/>
      <c r="AZ8632" s="41"/>
      <c r="BA8632" s="41"/>
      <c r="BB8632" s="41"/>
      <c r="BC8632" s="41"/>
      <c r="BD8632" s="41"/>
      <c r="BE8632" s="41"/>
      <c r="BF8632" s="41"/>
      <c r="BG8632" s="41"/>
      <c r="BH8632" s="41"/>
      <c r="BI8632" s="41"/>
      <c r="BJ8632" s="41"/>
      <c r="BK8632" s="41"/>
      <c r="BL8632" s="41"/>
      <c r="BM8632" s="41"/>
      <c r="BN8632" s="41"/>
      <c r="BO8632" s="41"/>
      <c r="BP8632" s="108"/>
      <c r="CG8632" s="102"/>
      <c r="CI8632" s="45"/>
    </row>
    <row r="8633" spans="37:87" ht="13" customHeight="1">
      <c r="AK8633" s="114"/>
      <c r="AL8633" s="41"/>
      <c r="AM8633" s="41"/>
      <c r="AN8633" s="41"/>
      <c r="AO8633" s="41"/>
      <c r="AP8633" s="41"/>
      <c r="AQ8633" s="41"/>
      <c r="AR8633" s="41"/>
      <c r="AS8633" s="41"/>
      <c r="AT8633" s="41"/>
      <c r="AU8633" s="41"/>
      <c r="AV8633" s="41"/>
      <c r="AW8633" s="41"/>
      <c r="AX8633" s="41"/>
      <c r="AY8633" s="41"/>
      <c r="AZ8633" s="41"/>
      <c r="BA8633" s="41"/>
      <c r="BB8633" s="41"/>
      <c r="BC8633" s="41"/>
      <c r="BD8633" s="41"/>
      <c r="BE8633" s="41"/>
      <c r="BF8633" s="41"/>
      <c r="BG8633" s="41"/>
      <c r="BH8633" s="41"/>
      <c r="BI8633" s="41"/>
      <c r="BJ8633" s="41"/>
      <c r="BK8633" s="41"/>
      <c r="BL8633" s="41"/>
      <c r="BM8633" s="41"/>
      <c r="BN8633" s="41"/>
      <c r="BO8633" s="41"/>
      <c r="BP8633" s="108"/>
      <c r="CG8633" s="102"/>
      <c r="CI8633" s="45"/>
    </row>
    <row r="8634" spans="37:87" ht="13" customHeight="1">
      <c r="AK8634" s="114"/>
      <c r="AL8634" s="41"/>
      <c r="AM8634" s="41"/>
      <c r="AN8634" s="41"/>
      <c r="AO8634" s="41"/>
      <c r="AP8634" s="41"/>
      <c r="AQ8634" s="41"/>
      <c r="AR8634" s="41"/>
      <c r="AS8634" s="41"/>
      <c r="AT8634" s="41"/>
      <c r="AU8634" s="41"/>
      <c r="AV8634" s="41"/>
      <c r="AW8634" s="41"/>
      <c r="AX8634" s="41"/>
      <c r="AY8634" s="41"/>
      <c r="AZ8634" s="41"/>
      <c r="BA8634" s="41"/>
      <c r="BB8634" s="41"/>
      <c r="BC8634" s="41"/>
      <c r="BD8634" s="41"/>
      <c r="BE8634" s="41"/>
      <c r="BF8634" s="41"/>
      <c r="BG8634" s="41"/>
      <c r="BH8634" s="41"/>
      <c r="BI8634" s="41"/>
      <c r="BJ8634" s="41"/>
      <c r="BK8634" s="41"/>
      <c r="BL8634" s="41"/>
      <c r="BM8634" s="41"/>
      <c r="BN8634" s="41"/>
      <c r="BO8634" s="41"/>
      <c r="BP8634" s="108"/>
      <c r="CG8634" s="102"/>
      <c r="CI8634" s="45"/>
    </row>
    <row r="8635" spans="37:87" ht="13" customHeight="1">
      <c r="AK8635" s="114"/>
      <c r="AL8635" s="41"/>
      <c r="AM8635" s="41"/>
      <c r="AN8635" s="41"/>
      <c r="AO8635" s="41"/>
      <c r="AP8635" s="41"/>
      <c r="AQ8635" s="41"/>
      <c r="AR8635" s="41"/>
      <c r="AS8635" s="41"/>
      <c r="AT8635" s="41"/>
      <c r="AU8635" s="41"/>
      <c r="AV8635" s="41"/>
      <c r="AW8635" s="41"/>
      <c r="AX8635" s="41"/>
      <c r="AY8635" s="41"/>
      <c r="AZ8635" s="41"/>
      <c r="BA8635" s="41"/>
      <c r="BB8635" s="41"/>
      <c r="BC8635" s="41"/>
      <c r="BD8635" s="41"/>
      <c r="BE8635" s="41"/>
      <c r="BF8635" s="41"/>
      <c r="BG8635" s="41"/>
      <c r="BH8635" s="41"/>
      <c r="BI8635" s="41"/>
      <c r="BJ8635" s="41"/>
      <c r="BK8635" s="41"/>
      <c r="BL8635" s="41"/>
      <c r="BM8635" s="41"/>
      <c r="BN8635" s="41"/>
      <c r="BO8635" s="41"/>
      <c r="BP8635" s="108"/>
      <c r="CG8635" s="102"/>
      <c r="CI8635" s="45"/>
    </row>
    <row r="8636" spans="37:87" ht="13" customHeight="1">
      <c r="AK8636" s="114"/>
      <c r="AL8636" s="41"/>
      <c r="AM8636" s="41"/>
      <c r="AN8636" s="41"/>
      <c r="AO8636" s="41"/>
      <c r="AP8636" s="41"/>
      <c r="AQ8636" s="41"/>
      <c r="AR8636" s="41"/>
      <c r="AS8636" s="41"/>
      <c r="AT8636" s="41"/>
      <c r="AU8636" s="41"/>
      <c r="AV8636" s="41"/>
      <c r="AW8636" s="41"/>
      <c r="AX8636" s="41"/>
      <c r="AY8636" s="41"/>
      <c r="AZ8636" s="41"/>
      <c r="BA8636" s="41"/>
      <c r="BB8636" s="41"/>
      <c r="BC8636" s="41"/>
      <c r="BD8636" s="41"/>
      <c r="BE8636" s="41"/>
      <c r="BF8636" s="41"/>
      <c r="BG8636" s="41"/>
      <c r="BH8636" s="41"/>
      <c r="BI8636" s="41"/>
      <c r="BJ8636" s="41"/>
      <c r="BK8636" s="41"/>
      <c r="BL8636" s="41"/>
      <c r="BM8636" s="41"/>
      <c r="BN8636" s="41"/>
      <c r="BO8636" s="41"/>
      <c r="BP8636" s="108"/>
      <c r="CG8636" s="102"/>
      <c r="CI8636" s="45"/>
    </row>
    <row r="8637" spans="37:87" ht="13" customHeight="1">
      <c r="AK8637" s="114"/>
      <c r="AL8637" s="41"/>
      <c r="AM8637" s="41"/>
      <c r="AN8637" s="41"/>
      <c r="AO8637" s="41"/>
      <c r="AP8637" s="41"/>
      <c r="AQ8637" s="41"/>
      <c r="AR8637" s="41"/>
      <c r="AS8637" s="41"/>
      <c r="AT8637" s="41"/>
      <c r="AU8637" s="41"/>
      <c r="AV8637" s="41"/>
      <c r="AW8637" s="41"/>
      <c r="AX8637" s="41"/>
      <c r="AY8637" s="41"/>
      <c r="AZ8637" s="41"/>
      <c r="BA8637" s="41"/>
      <c r="BB8637" s="41"/>
      <c r="BC8637" s="41"/>
      <c r="BD8637" s="41"/>
      <c r="BE8637" s="41"/>
      <c r="BF8637" s="41"/>
      <c r="BG8637" s="41"/>
      <c r="BH8637" s="41"/>
      <c r="BI8637" s="41"/>
      <c r="BJ8637" s="41"/>
      <c r="BK8637" s="41"/>
      <c r="BL8637" s="41"/>
      <c r="BM8637" s="41"/>
      <c r="BN8637" s="41"/>
      <c r="BO8637" s="41"/>
      <c r="BP8637" s="108"/>
      <c r="CG8637" s="102"/>
      <c r="CI8637" s="45"/>
    </row>
    <row r="8638" spans="37:87" ht="13" customHeight="1">
      <c r="AK8638" s="114"/>
      <c r="AL8638" s="41"/>
      <c r="AM8638" s="41"/>
      <c r="AN8638" s="41"/>
      <c r="AO8638" s="41"/>
      <c r="AP8638" s="41"/>
      <c r="AQ8638" s="41"/>
      <c r="AR8638" s="41"/>
      <c r="AS8638" s="41"/>
      <c r="AT8638" s="41"/>
      <c r="AU8638" s="41"/>
      <c r="AV8638" s="41"/>
      <c r="AW8638" s="41"/>
      <c r="AX8638" s="41"/>
      <c r="AY8638" s="41"/>
      <c r="AZ8638" s="41"/>
      <c r="BA8638" s="41"/>
      <c r="BB8638" s="41"/>
      <c r="BC8638" s="41"/>
      <c r="BD8638" s="41"/>
      <c r="BE8638" s="41"/>
      <c r="BF8638" s="41"/>
      <c r="BG8638" s="41"/>
      <c r="BH8638" s="41"/>
      <c r="BI8638" s="41"/>
      <c r="BJ8638" s="41"/>
      <c r="BK8638" s="41"/>
      <c r="BL8638" s="41"/>
      <c r="BM8638" s="41"/>
      <c r="BN8638" s="41"/>
      <c r="BO8638" s="41"/>
      <c r="BP8638" s="108"/>
      <c r="CG8638" s="102"/>
      <c r="CI8638" s="45"/>
    </row>
    <row r="8639" spans="37:87" ht="13" customHeight="1">
      <c r="AK8639" s="114"/>
      <c r="AL8639" s="41"/>
      <c r="AM8639" s="41"/>
      <c r="AN8639" s="41"/>
      <c r="AO8639" s="41"/>
      <c r="AP8639" s="41"/>
      <c r="AQ8639" s="41"/>
      <c r="AR8639" s="41"/>
      <c r="AS8639" s="41"/>
      <c r="AT8639" s="41"/>
      <c r="AU8639" s="41"/>
      <c r="AV8639" s="41"/>
      <c r="AW8639" s="41"/>
      <c r="AX8639" s="41"/>
      <c r="AY8639" s="41"/>
      <c r="AZ8639" s="41"/>
      <c r="BA8639" s="41"/>
      <c r="BB8639" s="41"/>
      <c r="BC8639" s="41"/>
      <c r="BD8639" s="41"/>
      <c r="BE8639" s="41"/>
      <c r="BF8639" s="41"/>
      <c r="BG8639" s="41"/>
      <c r="BH8639" s="41"/>
      <c r="BI8639" s="41"/>
      <c r="BJ8639" s="41"/>
      <c r="BK8639" s="41"/>
      <c r="BL8639" s="41"/>
      <c r="BM8639" s="41"/>
      <c r="BN8639" s="41"/>
      <c r="BO8639" s="41"/>
      <c r="BP8639" s="108"/>
      <c r="CG8639" s="102"/>
      <c r="CI8639" s="45"/>
    </row>
    <row r="8640" spans="37:87" ht="13" customHeight="1">
      <c r="AK8640" s="114"/>
      <c r="AL8640" s="41"/>
      <c r="AM8640" s="41"/>
      <c r="AN8640" s="41"/>
      <c r="AO8640" s="41"/>
      <c r="AP8640" s="41"/>
      <c r="AQ8640" s="41"/>
      <c r="AR8640" s="41"/>
      <c r="AS8640" s="41"/>
      <c r="AT8640" s="41"/>
      <c r="AU8640" s="41"/>
      <c r="AV8640" s="41"/>
      <c r="AW8640" s="41"/>
      <c r="AX8640" s="41"/>
      <c r="AY8640" s="41"/>
      <c r="AZ8640" s="41"/>
      <c r="BA8640" s="41"/>
      <c r="BB8640" s="41"/>
      <c r="BC8640" s="41"/>
      <c r="BD8640" s="41"/>
      <c r="BE8640" s="41"/>
      <c r="BF8640" s="41"/>
      <c r="BG8640" s="41"/>
      <c r="BH8640" s="41"/>
      <c r="BI8640" s="41"/>
      <c r="BJ8640" s="41"/>
      <c r="BK8640" s="41"/>
      <c r="BL8640" s="41"/>
      <c r="BM8640" s="41"/>
      <c r="BN8640" s="41"/>
      <c r="BO8640" s="41"/>
      <c r="BP8640" s="108"/>
      <c r="CG8640" s="102"/>
      <c r="CI8640" s="45"/>
    </row>
    <row r="8641" spans="37:87" ht="13" customHeight="1">
      <c r="AK8641" s="114"/>
      <c r="AL8641" s="41"/>
      <c r="AM8641" s="41"/>
      <c r="AN8641" s="41"/>
      <c r="AO8641" s="41"/>
      <c r="AP8641" s="41"/>
      <c r="AQ8641" s="41"/>
      <c r="AR8641" s="41"/>
      <c r="AS8641" s="41"/>
      <c r="AT8641" s="41"/>
      <c r="AU8641" s="41"/>
      <c r="AV8641" s="41"/>
      <c r="AW8641" s="41"/>
      <c r="AX8641" s="41"/>
      <c r="AY8641" s="41"/>
      <c r="AZ8641" s="41"/>
      <c r="BA8641" s="41"/>
      <c r="BB8641" s="41"/>
      <c r="BC8641" s="41"/>
      <c r="BD8641" s="41"/>
      <c r="BE8641" s="41"/>
      <c r="BF8641" s="41"/>
      <c r="BG8641" s="41"/>
      <c r="BH8641" s="41"/>
      <c r="BI8641" s="41"/>
      <c r="BJ8641" s="41"/>
      <c r="BK8641" s="41"/>
      <c r="BL8641" s="41"/>
      <c r="BM8641" s="41"/>
      <c r="BN8641" s="41"/>
      <c r="BO8641" s="41"/>
      <c r="BP8641" s="108"/>
      <c r="CG8641" s="102"/>
      <c r="CI8641" s="45"/>
    </row>
    <row r="8642" spans="37:87" ht="13" customHeight="1">
      <c r="AK8642" s="114"/>
      <c r="AL8642" s="41"/>
      <c r="AM8642" s="41"/>
      <c r="AN8642" s="41"/>
      <c r="AO8642" s="41"/>
      <c r="AP8642" s="41"/>
      <c r="AQ8642" s="41"/>
      <c r="AR8642" s="41"/>
      <c r="AS8642" s="41"/>
      <c r="AT8642" s="41"/>
      <c r="AU8642" s="41"/>
      <c r="AV8642" s="41"/>
      <c r="AW8642" s="41"/>
      <c r="AX8642" s="41"/>
      <c r="AY8642" s="41"/>
      <c r="AZ8642" s="41"/>
      <c r="BA8642" s="41"/>
      <c r="BB8642" s="41"/>
      <c r="BC8642" s="41"/>
      <c r="BD8642" s="41"/>
      <c r="BE8642" s="41"/>
      <c r="BF8642" s="41"/>
      <c r="BG8642" s="41"/>
      <c r="BH8642" s="41"/>
      <c r="BI8642" s="41"/>
      <c r="BJ8642" s="41"/>
      <c r="BK8642" s="41"/>
      <c r="BL8642" s="41"/>
      <c r="BM8642" s="41"/>
      <c r="BN8642" s="41"/>
      <c r="BO8642" s="41"/>
      <c r="BP8642" s="108"/>
      <c r="CG8642" s="102"/>
      <c r="CI8642" s="45"/>
    </row>
    <row r="8643" spans="37:87" ht="13" customHeight="1">
      <c r="AK8643" s="114"/>
      <c r="AL8643" s="41"/>
      <c r="AM8643" s="41"/>
      <c r="AN8643" s="41"/>
      <c r="AO8643" s="41"/>
      <c r="AP8643" s="41"/>
      <c r="AQ8643" s="41"/>
      <c r="AR8643" s="41"/>
      <c r="AS8643" s="41"/>
      <c r="AT8643" s="41"/>
      <c r="AU8643" s="41"/>
      <c r="AV8643" s="41"/>
      <c r="AW8643" s="41"/>
      <c r="AX8643" s="41"/>
      <c r="AY8643" s="41"/>
      <c r="AZ8643" s="41"/>
      <c r="BA8643" s="41"/>
      <c r="BB8643" s="41"/>
      <c r="BC8643" s="41"/>
      <c r="BD8643" s="41"/>
      <c r="BE8643" s="41"/>
      <c r="BF8643" s="41"/>
      <c r="BG8643" s="41"/>
      <c r="BH8643" s="41"/>
      <c r="BI8643" s="41"/>
      <c r="BJ8643" s="41"/>
      <c r="BK8643" s="41"/>
      <c r="BL8643" s="41"/>
      <c r="BM8643" s="41"/>
      <c r="BN8643" s="41"/>
      <c r="BO8643" s="41"/>
      <c r="BP8643" s="108"/>
      <c r="CG8643" s="102"/>
      <c r="CI8643" s="45"/>
    </row>
    <row r="8644" spans="37:87" ht="13" customHeight="1">
      <c r="AK8644" s="114"/>
      <c r="AL8644" s="41"/>
      <c r="AM8644" s="41"/>
      <c r="AN8644" s="41"/>
      <c r="AO8644" s="41"/>
      <c r="AP8644" s="41"/>
      <c r="AQ8644" s="41"/>
      <c r="AR8644" s="41"/>
      <c r="AS8644" s="41"/>
      <c r="AT8644" s="41"/>
      <c r="AU8644" s="41"/>
      <c r="AV8644" s="41"/>
      <c r="AW8644" s="41"/>
      <c r="AX8644" s="41"/>
      <c r="AY8644" s="41"/>
      <c r="AZ8644" s="41"/>
      <c r="BA8644" s="41"/>
      <c r="BB8644" s="41"/>
      <c r="BC8644" s="41"/>
      <c r="BD8644" s="41"/>
      <c r="BE8644" s="41"/>
      <c r="BF8644" s="41"/>
      <c r="BG8644" s="41"/>
      <c r="BH8644" s="41"/>
      <c r="BI8644" s="41"/>
      <c r="BJ8644" s="41"/>
      <c r="BK8644" s="41"/>
      <c r="BL8644" s="41"/>
      <c r="BM8644" s="41"/>
      <c r="BN8644" s="41"/>
      <c r="BO8644" s="41"/>
      <c r="BP8644" s="108"/>
      <c r="CG8644" s="102"/>
      <c r="CI8644" s="45"/>
    </row>
    <row r="8645" spans="37:87" ht="13" customHeight="1">
      <c r="AK8645" s="114"/>
      <c r="AL8645" s="41"/>
      <c r="AM8645" s="41"/>
      <c r="AN8645" s="41"/>
      <c r="AO8645" s="41"/>
      <c r="AP8645" s="41"/>
      <c r="AQ8645" s="41"/>
      <c r="AR8645" s="41"/>
      <c r="AS8645" s="41"/>
      <c r="AT8645" s="41"/>
      <c r="AU8645" s="41"/>
      <c r="AV8645" s="41"/>
      <c r="AW8645" s="41"/>
      <c r="AX8645" s="41"/>
      <c r="AY8645" s="41"/>
      <c r="AZ8645" s="41"/>
      <c r="BA8645" s="41"/>
      <c r="BB8645" s="41"/>
      <c r="BC8645" s="41"/>
      <c r="BD8645" s="41"/>
      <c r="BE8645" s="41"/>
      <c r="BF8645" s="41"/>
      <c r="BG8645" s="41"/>
      <c r="BH8645" s="41"/>
      <c r="BI8645" s="41"/>
      <c r="BJ8645" s="41"/>
      <c r="BK8645" s="41"/>
      <c r="BL8645" s="41"/>
      <c r="BM8645" s="41"/>
      <c r="BN8645" s="41"/>
      <c r="BO8645" s="41"/>
      <c r="BP8645" s="108"/>
      <c r="CG8645" s="102"/>
      <c r="CI8645" s="45"/>
    </row>
    <row r="8646" spans="37:87" ht="13" customHeight="1">
      <c r="AK8646" s="114"/>
      <c r="AL8646" s="41"/>
      <c r="AM8646" s="41"/>
      <c r="AN8646" s="41"/>
      <c r="AO8646" s="41"/>
      <c r="AP8646" s="41"/>
      <c r="AQ8646" s="41"/>
      <c r="AR8646" s="41"/>
      <c r="AS8646" s="41"/>
      <c r="AT8646" s="41"/>
      <c r="AU8646" s="41"/>
      <c r="AV8646" s="41"/>
      <c r="AW8646" s="41"/>
      <c r="AX8646" s="41"/>
      <c r="AY8646" s="41"/>
      <c r="AZ8646" s="41"/>
      <c r="BA8646" s="41"/>
      <c r="BB8646" s="41"/>
      <c r="BC8646" s="41"/>
      <c r="BD8646" s="41"/>
      <c r="BE8646" s="41"/>
      <c r="BF8646" s="41"/>
      <c r="BG8646" s="41"/>
      <c r="BH8646" s="41"/>
      <c r="BI8646" s="41"/>
      <c r="BJ8646" s="41"/>
      <c r="BK8646" s="41"/>
      <c r="BL8646" s="41"/>
      <c r="BM8646" s="41"/>
      <c r="BN8646" s="41"/>
      <c r="BO8646" s="41"/>
      <c r="BP8646" s="108"/>
      <c r="CG8646" s="102"/>
      <c r="CI8646" s="45"/>
    </row>
    <row r="8647" spans="37:87" ht="13" customHeight="1">
      <c r="AK8647" s="114"/>
      <c r="AL8647" s="41"/>
      <c r="AM8647" s="41"/>
      <c r="AN8647" s="41"/>
      <c r="AO8647" s="41"/>
      <c r="AP8647" s="41"/>
      <c r="AQ8647" s="41"/>
      <c r="AR8647" s="41"/>
      <c r="AS8647" s="41"/>
      <c r="AT8647" s="41"/>
      <c r="AU8647" s="41"/>
      <c r="AV8647" s="41"/>
      <c r="AW8647" s="41"/>
      <c r="AX8647" s="41"/>
      <c r="AY8647" s="41"/>
      <c r="AZ8647" s="41"/>
      <c r="BA8647" s="41"/>
      <c r="BB8647" s="41"/>
      <c r="BC8647" s="41"/>
      <c r="BD8647" s="41"/>
      <c r="BE8647" s="41"/>
      <c r="BF8647" s="41"/>
      <c r="BG8647" s="41"/>
      <c r="BH8647" s="41"/>
      <c r="BI8647" s="41"/>
      <c r="BJ8647" s="41"/>
      <c r="BK8647" s="41"/>
      <c r="BL8647" s="41"/>
      <c r="BM8647" s="41"/>
      <c r="BN8647" s="41"/>
      <c r="BO8647" s="41"/>
      <c r="BP8647" s="108"/>
      <c r="CG8647" s="102"/>
      <c r="CI8647" s="45"/>
    </row>
    <row r="8648" spans="37:87" ht="13" customHeight="1">
      <c r="AK8648" s="114"/>
      <c r="AL8648" s="41"/>
      <c r="AM8648" s="41"/>
      <c r="AN8648" s="41"/>
      <c r="AO8648" s="41"/>
      <c r="AP8648" s="41"/>
      <c r="AQ8648" s="41"/>
      <c r="AR8648" s="41"/>
      <c r="AS8648" s="41"/>
      <c r="AT8648" s="41"/>
      <c r="AU8648" s="41"/>
      <c r="AV8648" s="41"/>
      <c r="AW8648" s="41"/>
      <c r="AX8648" s="41"/>
      <c r="AY8648" s="41"/>
      <c r="AZ8648" s="41"/>
      <c r="BA8648" s="41"/>
      <c r="BB8648" s="41"/>
      <c r="BC8648" s="41"/>
      <c r="BD8648" s="41"/>
      <c r="BE8648" s="41"/>
      <c r="BF8648" s="41"/>
      <c r="BG8648" s="41"/>
      <c r="BH8648" s="41"/>
      <c r="BI8648" s="41"/>
      <c r="BJ8648" s="41"/>
      <c r="BK8648" s="41"/>
      <c r="BL8648" s="41"/>
      <c r="BM8648" s="41"/>
      <c r="BN8648" s="41"/>
      <c r="BO8648" s="41"/>
      <c r="BP8648" s="108"/>
      <c r="CG8648" s="102"/>
      <c r="CI8648" s="45"/>
    </row>
    <row r="8649" spans="37:87" ht="13" customHeight="1">
      <c r="AK8649" s="114"/>
      <c r="AL8649" s="41"/>
      <c r="AM8649" s="41"/>
      <c r="AN8649" s="41"/>
      <c r="AO8649" s="41"/>
      <c r="AP8649" s="41"/>
      <c r="AQ8649" s="41"/>
      <c r="AR8649" s="41"/>
      <c r="AS8649" s="41"/>
      <c r="AT8649" s="41"/>
      <c r="AU8649" s="41"/>
      <c r="AV8649" s="41"/>
      <c r="AW8649" s="41"/>
      <c r="AX8649" s="41"/>
      <c r="AY8649" s="41"/>
      <c r="AZ8649" s="41"/>
      <c r="BA8649" s="41"/>
      <c r="BB8649" s="41"/>
      <c r="BC8649" s="41"/>
      <c r="BD8649" s="41"/>
      <c r="BE8649" s="41"/>
      <c r="BF8649" s="41"/>
      <c r="BG8649" s="41"/>
      <c r="BH8649" s="41"/>
      <c r="BI8649" s="41"/>
      <c r="BJ8649" s="41"/>
      <c r="BK8649" s="41"/>
      <c r="BL8649" s="41"/>
      <c r="BM8649" s="41"/>
      <c r="BN8649" s="41"/>
      <c r="BO8649" s="41"/>
      <c r="BP8649" s="108"/>
      <c r="CG8649" s="102"/>
      <c r="CI8649" s="45"/>
    </row>
    <row r="8650" spans="37:87" ht="13" customHeight="1">
      <c r="AK8650" s="114"/>
      <c r="AL8650" s="41"/>
      <c r="AM8650" s="41"/>
      <c r="AN8650" s="41"/>
      <c r="AO8650" s="41"/>
      <c r="AP8650" s="41"/>
      <c r="AQ8650" s="41"/>
      <c r="AR8650" s="41"/>
      <c r="AS8650" s="41"/>
      <c r="AT8650" s="41"/>
      <c r="AU8650" s="41"/>
      <c r="AV8650" s="41"/>
      <c r="AW8650" s="41"/>
      <c r="AX8650" s="41"/>
      <c r="AY8650" s="41"/>
      <c r="AZ8650" s="41"/>
      <c r="BA8650" s="41"/>
      <c r="BB8650" s="41"/>
      <c r="BC8650" s="41"/>
      <c r="BD8650" s="41"/>
      <c r="BE8650" s="41"/>
      <c r="BF8650" s="41"/>
      <c r="BG8650" s="41"/>
      <c r="BH8650" s="41"/>
      <c r="BI8650" s="41"/>
      <c r="BJ8650" s="41"/>
      <c r="BK8650" s="41"/>
      <c r="BL8650" s="41"/>
      <c r="BM8650" s="41"/>
      <c r="BN8650" s="41"/>
      <c r="BO8650" s="41"/>
      <c r="BP8650" s="108"/>
      <c r="CG8650" s="102"/>
      <c r="CI8650" s="45"/>
    </row>
    <row r="8651" spans="37:87" ht="13" customHeight="1">
      <c r="AK8651" s="114"/>
      <c r="AL8651" s="41"/>
      <c r="AM8651" s="41"/>
      <c r="AN8651" s="41"/>
      <c r="AO8651" s="41"/>
      <c r="AP8651" s="41"/>
      <c r="AQ8651" s="41"/>
      <c r="AR8651" s="41"/>
      <c r="AS8651" s="41"/>
      <c r="AT8651" s="41"/>
      <c r="AU8651" s="41"/>
      <c r="AV8651" s="41"/>
      <c r="AW8651" s="41"/>
      <c r="AX8651" s="41"/>
      <c r="AY8651" s="41"/>
      <c r="AZ8651" s="41"/>
      <c r="BA8651" s="41"/>
      <c r="BB8651" s="41"/>
      <c r="BC8651" s="41"/>
      <c r="BD8651" s="41"/>
      <c r="BE8651" s="41"/>
      <c r="BF8651" s="41"/>
      <c r="BG8651" s="41"/>
      <c r="BH8651" s="41"/>
      <c r="BI8651" s="41"/>
      <c r="BJ8651" s="41"/>
      <c r="BK8651" s="41"/>
      <c r="BL8651" s="41"/>
      <c r="BM8651" s="41"/>
      <c r="BN8651" s="41"/>
      <c r="BO8651" s="41"/>
      <c r="BP8651" s="108"/>
      <c r="CG8651" s="102"/>
      <c r="CI8651" s="45"/>
    </row>
    <row r="8652" spans="37:87" ht="13" customHeight="1">
      <c r="AK8652" s="114"/>
      <c r="AL8652" s="41"/>
      <c r="AM8652" s="41"/>
      <c r="AN8652" s="41"/>
      <c r="AO8652" s="41"/>
      <c r="AP8652" s="41"/>
      <c r="AQ8652" s="41"/>
      <c r="AR8652" s="41"/>
      <c r="AS8652" s="41"/>
      <c r="AT8652" s="41"/>
      <c r="AU8652" s="41"/>
      <c r="AV8652" s="41"/>
      <c r="AW8652" s="41"/>
      <c r="AX8652" s="41"/>
      <c r="AY8652" s="41"/>
      <c r="AZ8652" s="41"/>
      <c r="BA8652" s="41"/>
      <c r="BB8652" s="41"/>
      <c r="BC8652" s="41"/>
      <c r="BD8652" s="41"/>
      <c r="BE8652" s="41"/>
      <c r="BF8652" s="41"/>
      <c r="BG8652" s="41"/>
      <c r="BH8652" s="41"/>
      <c r="BI8652" s="41"/>
      <c r="BJ8652" s="41"/>
      <c r="BK8652" s="41"/>
      <c r="BL8652" s="41"/>
      <c r="BM8652" s="41"/>
      <c r="BN8652" s="41"/>
      <c r="BO8652" s="41"/>
      <c r="BP8652" s="108"/>
      <c r="CG8652" s="102"/>
      <c r="CI8652" s="45"/>
    </row>
    <row r="8653" spans="37:87" ht="13" customHeight="1">
      <c r="AK8653" s="114"/>
      <c r="AL8653" s="41"/>
      <c r="AM8653" s="41"/>
      <c r="AN8653" s="41"/>
      <c r="AO8653" s="41"/>
      <c r="AP8653" s="41"/>
      <c r="AQ8653" s="41"/>
      <c r="AR8653" s="41"/>
      <c r="AS8653" s="41"/>
      <c r="AT8653" s="41"/>
      <c r="AU8653" s="41"/>
      <c r="AV8653" s="41"/>
      <c r="AW8653" s="41"/>
      <c r="AX8653" s="41"/>
      <c r="AY8653" s="41"/>
      <c r="AZ8653" s="41"/>
      <c r="BA8653" s="41"/>
      <c r="BB8653" s="41"/>
      <c r="BC8653" s="41"/>
      <c r="BD8653" s="41"/>
      <c r="BE8653" s="41"/>
      <c r="BF8653" s="41"/>
      <c r="BG8653" s="41"/>
      <c r="BH8653" s="41"/>
      <c r="BI8653" s="41"/>
      <c r="BJ8653" s="41"/>
      <c r="BK8653" s="41"/>
      <c r="BL8653" s="41"/>
      <c r="BM8653" s="41"/>
      <c r="BN8653" s="41"/>
      <c r="BO8653" s="41"/>
      <c r="BP8653" s="108"/>
      <c r="CG8653" s="102"/>
      <c r="CI8653" s="45"/>
    </row>
    <row r="8654" spans="37:87" ht="13" customHeight="1">
      <c r="AK8654" s="114"/>
      <c r="AL8654" s="41"/>
      <c r="AM8654" s="41"/>
      <c r="AN8654" s="41"/>
      <c r="AO8654" s="41"/>
      <c r="AP8654" s="41"/>
      <c r="AQ8654" s="41"/>
      <c r="AR8654" s="41"/>
      <c r="AS8654" s="41"/>
      <c r="AT8654" s="41"/>
      <c r="AU8654" s="41"/>
      <c r="AV8654" s="41"/>
      <c r="AW8654" s="41"/>
      <c r="AX8654" s="41"/>
      <c r="AY8654" s="41"/>
      <c r="AZ8654" s="41"/>
      <c r="BA8654" s="41"/>
      <c r="BB8654" s="41"/>
      <c r="BC8654" s="41"/>
      <c r="BD8654" s="41"/>
      <c r="BE8654" s="41"/>
      <c r="BF8654" s="41"/>
      <c r="BG8654" s="41"/>
      <c r="BH8654" s="41"/>
      <c r="BI8654" s="41"/>
      <c r="BJ8654" s="41"/>
      <c r="BK8654" s="41"/>
      <c r="BL8654" s="41"/>
      <c r="BM8654" s="41"/>
      <c r="BN8654" s="41"/>
      <c r="BO8654" s="41"/>
      <c r="BP8654" s="108"/>
      <c r="CG8654" s="102"/>
      <c r="CI8654" s="45"/>
    </row>
    <row r="8655" spans="37:87" ht="13" customHeight="1">
      <c r="AK8655" s="114"/>
      <c r="AL8655" s="41"/>
      <c r="AM8655" s="41"/>
      <c r="AN8655" s="41"/>
      <c r="AO8655" s="41"/>
      <c r="AP8655" s="41"/>
      <c r="AQ8655" s="41"/>
      <c r="AR8655" s="41"/>
      <c r="AS8655" s="41"/>
      <c r="AT8655" s="41"/>
      <c r="AU8655" s="41"/>
      <c r="AV8655" s="41"/>
      <c r="AW8655" s="41"/>
      <c r="AX8655" s="41"/>
      <c r="AY8655" s="41"/>
      <c r="AZ8655" s="41"/>
      <c r="BA8655" s="41"/>
      <c r="BB8655" s="41"/>
      <c r="BC8655" s="41"/>
      <c r="BD8655" s="41"/>
      <c r="BE8655" s="41"/>
      <c r="BF8655" s="41"/>
      <c r="BG8655" s="41"/>
      <c r="BH8655" s="41"/>
      <c r="BI8655" s="41"/>
      <c r="BJ8655" s="41"/>
      <c r="BK8655" s="41"/>
      <c r="BL8655" s="41"/>
      <c r="BM8655" s="41"/>
      <c r="BN8655" s="41"/>
      <c r="BO8655" s="41"/>
      <c r="BP8655" s="108"/>
      <c r="CG8655" s="102"/>
      <c r="CI8655" s="45"/>
    </row>
    <row r="8656" spans="37:87" ht="13" customHeight="1">
      <c r="AK8656" s="114"/>
      <c r="AL8656" s="41"/>
      <c r="AM8656" s="41"/>
      <c r="AN8656" s="41"/>
      <c r="AO8656" s="41"/>
      <c r="AP8656" s="41"/>
      <c r="AQ8656" s="41"/>
      <c r="AR8656" s="41"/>
      <c r="AS8656" s="41"/>
      <c r="AT8656" s="41"/>
      <c r="AU8656" s="41"/>
      <c r="AV8656" s="41"/>
      <c r="AW8656" s="41"/>
      <c r="AX8656" s="41"/>
      <c r="AY8656" s="41"/>
      <c r="AZ8656" s="41"/>
      <c r="BA8656" s="41"/>
      <c r="BB8656" s="41"/>
      <c r="BC8656" s="41"/>
      <c r="BD8656" s="41"/>
      <c r="BE8656" s="41"/>
      <c r="BF8656" s="41"/>
      <c r="BG8656" s="41"/>
      <c r="BH8656" s="41"/>
      <c r="BI8656" s="41"/>
      <c r="BJ8656" s="41"/>
      <c r="BK8656" s="41"/>
      <c r="BL8656" s="41"/>
      <c r="BM8656" s="41"/>
      <c r="BN8656" s="41"/>
      <c r="BO8656" s="41"/>
      <c r="BP8656" s="108"/>
      <c r="CG8656" s="102"/>
      <c r="CI8656" s="45"/>
    </row>
    <row r="8657" spans="37:87" ht="13" customHeight="1">
      <c r="AK8657" s="114"/>
      <c r="AL8657" s="41"/>
      <c r="AM8657" s="41"/>
      <c r="AN8657" s="41"/>
      <c r="AO8657" s="41"/>
      <c r="AP8657" s="41"/>
      <c r="AQ8657" s="41"/>
      <c r="AR8657" s="41"/>
      <c r="AS8657" s="41"/>
      <c r="AT8657" s="41"/>
      <c r="AU8657" s="41"/>
      <c r="AV8657" s="41"/>
      <c r="AW8657" s="41"/>
      <c r="AX8657" s="41"/>
      <c r="AY8657" s="41"/>
      <c r="AZ8657" s="41"/>
      <c r="BA8657" s="41"/>
      <c r="BB8657" s="41"/>
      <c r="BC8657" s="41"/>
      <c r="BD8657" s="41"/>
      <c r="BE8657" s="41"/>
      <c r="BF8657" s="41"/>
      <c r="BG8657" s="41"/>
      <c r="BH8657" s="41"/>
      <c r="BI8657" s="41"/>
      <c r="BJ8657" s="41"/>
      <c r="BK8657" s="41"/>
      <c r="BL8657" s="41"/>
      <c r="BM8657" s="41"/>
      <c r="BN8657" s="41"/>
      <c r="BO8657" s="41"/>
      <c r="BP8657" s="108"/>
      <c r="CG8657" s="102"/>
      <c r="CI8657" s="45"/>
    </row>
    <row r="8658" spans="37:87" ht="13" customHeight="1">
      <c r="AK8658" s="114"/>
      <c r="AL8658" s="41"/>
      <c r="AM8658" s="41"/>
      <c r="AN8658" s="41"/>
      <c r="AO8658" s="41"/>
      <c r="AP8658" s="41"/>
      <c r="AQ8658" s="41"/>
      <c r="AR8658" s="41"/>
      <c r="AS8658" s="41"/>
      <c r="AT8658" s="41"/>
      <c r="AU8658" s="41"/>
      <c r="AV8658" s="41"/>
      <c r="AW8658" s="41"/>
      <c r="AX8658" s="41"/>
      <c r="AY8658" s="41"/>
      <c r="AZ8658" s="41"/>
      <c r="BA8658" s="41"/>
      <c r="BB8658" s="41"/>
      <c r="BC8658" s="41"/>
      <c r="BD8658" s="41"/>
      <c r="BE8658" s="41"/>
      <c r="BF8658" s="41"/>
      <c r="BG8658" s="41"/>
      <c r="BH8658" s="41"/>
      <c r="BI8658" s="41"/>
      <c r="BJ8658" s="41"/>
      <c r="BK8658" s="41"/>
      <c r="BL8658" s="41"/>
      <c r="BM8658" s="41"/>
      <c r="BN8658" s="41"/>
      <c r="BO8658" s="41"/>
      <c r="BP8658" s="108"/>
      <c r="CG8658" s="102"/>
      <c r="CI8658" s="45"/>
    </row>
    <row r="8659" spans="37:87" ht="13" customHeight="1">
      <c r="AK8659" s="114"/>
      <c r="AL8659" s="41"/>
      <c r="AM8659" s="41"/>
      <c r="AN8659" s="41"/>
      <c r="AO8659" s="41"/>
      <c r="AP8659" s="41"/>
      <c r="AQ8659" s="41"/>
      <c r="AR8659" s="41"/>
      <c r="AS8659" s="41"/>
      <c r="AT8659" s="41"/>
      <c r="AU8659" s="41"/>
      <c r="AV8659" s="41"/>
      <c r="AW8659" s="41"/>
      <c r="AX8659" s="41"/>
      <c r="AY8659" s="41"/>
      <c r="AZ8659" s="41"/>
      <c r="BA8659" s="41"/>
      <c r="BB8659" s="41"/>
      <c r="BC8659" s="41"/>
      <c r="BD8659" s="41"/>
      <c r="BE8659" s="41"/>
      <c r="BF8659" s="41"/>
      <c r="BG8659" s="41"/>
      <c r="BH8659" s="41"/>
      <c r="BI8659" s="41"/>
      <c r="BJ8659" s="41"/>
      <c r="BK8659" s="41"/>
      <c r="BL8659" s="41"/>
      <c r="BM8659" s="41"/>
      <c r="BN8659" s="41"/>
      <c r="BO8659" s="41"/>
      <c r="BP8659" s="108"/>
      <c r="CG8659" s="102"/>
      <c r="CI8659" s="45"/>
    </row>
    <row r="8660" spans="37:87" ht="13" customHeight="1">
      <c r="AK8660" s="114"/>
      <c r="AL8660" s="41"/>
      <c r="AM8660" s="41"/>
      <c r="AN8660" s="41"/>
      <c r="AO8660" s="41"/>
      <c r="AP8660" s="41"/>
      <c r="AQ8660" s="41"/>
      <c r="AR8660" s="41"/>
      <c r="AS8660" s="41"/>
      <c r="AT8660" s="41"/>
      <c r="AU8660" s="41"/>
      <c r="AV8660" s="41"/>
      <c r="AW8660" s="41"/>
      <c r="AX8660" s="41"/>
      <c r="AY8660" s="41"/>
      <c r="AZ8660" s="41"/>
      <c r="BA8660" s="41"/>
      <c r="BB8660" s="41"/>
      <c r="BC8660" s="41"/>
      <c r="BD8660" s="41"/>
      <c r="BE8660" s="41"/>
      <c r="BF8660" s="41"/>
      <c r="BG8660" s="41"/>
      <c r="BH8660" s="41"/>
      <c r="BI8660" s="41"/>
      <c r="BJ8660" s="41"/>
      <c r="BK8660" s="41"/>
      <c r="BL8660" s="41"/>
      <c r="BM8660" s="41"/>
      <c r="BN8660" s="41"/>
      <c r="BO8660" s="41"/>
      <c r="BP8660" s="108"/>
      <c r="CG8660" s="102"/>
      <c r="CI8660" s="45"/>
    </row>
    <row r="8661" spans="37:87" ht="13" customHeight="1">
      <c r="AK8661" s="114"/>
      <c r="AL8661" s="41"/>
      <c r="AM8661" s="41"/>
      <c r="AN8661" s="41"/>
      <c r="AO8661" s="41"/>
      <c r="AP8661" s="41"/>
      <c r="AQ8661" s="41"/>
      <c r="AR8661" s="41"/>
      <c r="AS8661" s="41"/>
      <c r="AT8661" s="41"/>
      <c r="AU8661" s="41"/>
      <c r="AV8661" s="41"/>
      <c r="AW8661" s="41"/>
      <c r="AX8661" s="41"/>
      <c r="AY8661" s="41"/>
      <c r="AZ8661" s="41"/>
      <c r="BA8661" s="41"/>
      <c r="BB8661" s="41"/>
      <c r="BC8661" s="41"/>
      <c r="BD8661" s="41"/>
      <c r="BE8661" s="41"/>
      <c r="BF8661" s="41"/>
      <c r="BG8661" s="41"/>
      <c r="BH8661" s="41"/>
      <c r="BI8661" s="41"/>
      <c r="BJ8661" s="41"/>
      <c r="BK8661" s="41"/>
      <c r="BL8661" s="41"/>
      <c r="BM8661" s="41"/>
      <c r="BN8661" s="41"/>
      <c r="BO8661" s="41"/>
      <c r="BP8661" s="108"/>
      <c r="CG8661" s="102"/>
      <c r="CI8661" s="45"/>
    </row>
    <row r="8662" spans="37:87" ht="13" customHeight="1">
      <c r="AK8662" s="114"/>
      <c r="AL8662" s="41"/>
      <c r="AM8662" s="41"/>
      <c r="AN8662" s="41"/>
      <c r="AO8662" s="41"/>
      <c r="AP8662" s="41"/>
      <c r="AQ8662" s="41"/>
      <c r="AR8662" s="41"/>
      <c r="AS8662" s="41"/>
      <c r="AT8662" s="41"/>
      <c r="AU8662" s="41"/>
      <c r="AV8662" s="41"/>
      <c r="AW8662" s="41"/>
      <c r="AX8662" s="41"/>
      <c r="AY8662" s="41"/>
      <c r="AZ8662" s="41"/>
      <c r="BA8662" s="41"/>
      <c r="BB8662" s="41"/>
      <c r="BC8662" s="41"/>
      <c r="BD8662" s="41"/>
      <c r="BE8662" s="41"/>
      <c r="BF8662" s="41"/>
      <c r="BG8662" s="41"/>
      <c r="BH8662" s="41"/>
      <c r="BI8662" s="41"/>
      <c r="BJ8662" s="41"/>
      <c r="BK8662" s="41"/>
      <c r="BL8662" s="41"/>
      <c r="BM8662" s="41"/>
      <c r="BN8662" s="41"/>
      <c r="BO8662" s="41"/>
      <c r="BP8662" s="108"/>
      <c r="CG8662" s="102"/>
      <c r="CI8662" s="45"/>
    </row>
    <row r="8663" spans="37:87" ht="13" customHeight="1">
      <c r="AK8663" s="114"/>
      <c r="AL8663" s="41"/>
      <c r="AM8663" s="41"/>
      <c r="AN8663" s="41"/>
      <c r="AO8663" s="41"/>
      <c r="AP8663" s="41"/>
      <c r="AQ8663" s="41"/>
      <c r="AR8663" s="41"/>
      <c r="AS8663" s="41"/>
      <c r="AT8663" s="41"/>
      <c r="AU8663" s="41"/>
      <c r="AV8663" s="41"/>
      <c r="AW8663" s="41"/>
      <c r="AX8663" s="41"/>
      <c r="AY8663" s="41"/>
      <c r="AZ8663" s="41"/>
      <c r="BA8663" s="41"/>
      <c r="BB8663" s="41"/>
      <c r="BC8663" s="41"/>
      <c r="BD8663" s="41"/>
      <c r="BE8663" s="41"/>
      <c r="BF8663" s="41"/>
      <c r="BG8663" s="41"/>
      <c r="BH8663" s="41"/>
      <c r="BI8663" s="41"/>
      <c r="BJ8663" s="41"/>
      <c r="BK8663" s="41"/>
      <c r="BL8663" s="41"/>
      <c r="BM8663" s="41"/>
      <c r="BN8663" s="41"/>
      <c r="BO8663" s="41"/>
      <c r="BP8663" s="108"/>
      <c r="CG8663" s="102"/>
      <c r="CI8663" s="45"/>
    </row>
    <row r="8664" spans="37:87" ht="13" customHeight="1">
      <c r="AK8664" s="114"/>
      <c r="AL8664" s="41"/>
      <c r="AM8664" s="41"/>
      <c r="AN8664" s="41"/>
      <c r="AO8664" s="41"/>
      <c r="AP8664" s="41"/>
      <c r="AQ8664" s="41"/>
      <c r="AR8664" s="41"/>
      <c r="AS8664" s="41"/>
      <c r="AT8664" s="41"/>
      <c r="AU8664" s="41"/>
      <c r="AV8664" s="41"/>
      <c r="AW8664" s="41"/>
      <c r="AX8664" s="41"/>
      <c r="AY8664" s="41"/>
      <c r="AZ8664" s="41"/>
      <c r="BA8664" s="41"/>
      <c r="BB8664" s="41"/>
      <c r="BC8664" s="41"/>
      <c r="BD8664" s="41"/>
      <c r="BE8664" s="41"/>
      <c r="BF8664" s="41"/>
      <c r="BG8664" s="41"/>
      <c r="BH8664" s="41"/>
      <c r="BI8664" s="41"/>
      <c r="BJ8664" s="41"/>
      <c r="BK8664" s="41"/>
      <c r="BL8664" s="41"/>
      <c r="BM8664" s="41"/>
      <c r="BN8664" s="41"/>
      <c r="BO8664" s="41"/>
      <c r="BP8664" s="108"/>
      <c r="CG8664" s="102"/>
      <c r="CI8664" s="45"/>
    </row>
    <row r="8665" spans="37:87" ht="13" customHeight="1">
      <c r="AK8665" s="114"/>
      <c r="AL8665" s="41"/>
      <c r="AM8665" s="41"/>
      <c r="AN8665" s="41"/>
      <c r="AO8665" s="41"/>
      <c r="AP8665" s="41"/>
      <c r="AQ8665" s="41"/>
      <c r="AR8665" s="41"/>
      <c r="AS8665" s="41"/>
      <c r="AT8665" s="41"/>
      <c r="AU8665" s="41"/>
      <c r="AV8665" s="41"/>
      <c r="AW8665" s="41"/>
      <c r="AX8665" s="41"/>
      <c r="AY8665" s="41"/>
      <c r="AZ8665" s="41"/>
      <c r="BA8665" s="41"/>
      <c r="BB8665" s="41"/>
      <c r="BC8665" s="41"/>
      <c r="BD8665" s="41"/>
      <c r="BE8665" s="41"/>
      <c r="BF8665" s="41"/>
      <c r="BG8665" s="41"/>
      <c r="BH8665" s="41"/>
      <c r="BI8665" s="41"/>
      <c r="BJ8665" s="41"/>
      <c r="BK8665" s="41"/>
      <c r="BL8665" s="41"/>
      <c r="BM8665" s="41"/>
      <c r="BN8665" s="41"/>
      <c r="BO8665" s="41"/>
      <c r="BP8665" s="108"/>
      <c r="CG8665" s="102"/>
      <c r="CI8665" s="45"/>
    </row>
    <row r="8666" spans="37:87" ht="13" customHeight="1">
      <c r="AK8666" s="114"/>
      <c r="AL8666" s="41"/>
      <c r="AM8666" s="41"/>
      <c r="AN8666" s="41"/>
      <c r="AO8666" s="41"/>
      <c r="AP8666" s="41"/>
      <c r="AQ8666" s="41"/>
      <c r="AR8666" s="41"/>
      <c r="AS8666" s="41"/>
      <c r="AT8666" s="41"/>
      <c r="AU8666" s="41"/>
      <c r="AV8666" s="41"/>
      <c r="AW8666" s="41"/>
      <c r="AX8666" s="41"/>
      <c r="AY8666" s="41"/>
      <c r="AZ8666" s="41"/>
      <c r="BA8666" s="41"/>
      <c r="BB8666" s="41"/>
      <c r="BC8666" s="41"/>
      <c r="BD8666" s="41"/>
      <c r="BE8666" s="41"/>
      <c r="BF8666" s="41"/>
      <c r="BG8666" s="41"/>
      <c r="BH8666" s="41"/>
      <c r="BI8666" s="41"/>
      <c r="BJ8666" s="41"/>
      <c r="BK8666" s="41"/>
      <c r="BL8666" s="41"/>
      <c r="BM8666" s="41"/>
      <c r="BN8666" s="41"/>
      <c r="BO8666" s="41"/>
      <c r="BP8666" s="108"/>
      <c r="CG8666" s="102"/>
      <c r="CI8666" s="45"/>
    </row>
    <row r="8667" spans="37:87" ht="13" customHeight="1">
      <c r="AK8667" s="114"/>
      <c r="AL8667" s="41"/>
      <c r="AM8667" s="41"/>
      <c r="AN8667" s="41"/>
      <c r="AO8667" s="41"/>
      <c r="AP8667" s="41"/>
      <c r="AQ8667" s="41"/>
      <c r="AR8667" s="41"/>
      <c r="AS8667" s="41"/>
      <c r="AT8667" s="41"/>
      <c r="AU8667" s="41"/>
      <c r="AV8667" s="41"/>
      <c r="AW8667" s="41"/>
      <c r="AX8667" s="41"/>
      <c r="AY8667" s="41"/>
      <c r="AZ8667" s="41"/>
      <c r="BA8667" s="41"/>
      <c r="BB8667" s="41"/>
      <c r="BC8667" s="41"/>
      <c r="BD8667" s="41"/>
      <c r="BE8667" s="41"/>
      <c r="BF8667" s="41"/>
      <c r="BG8667" s="41"/>
      <c r="BH8667" s="41"/>
      <c r="BI8667" s="41"/>
      <c r="BJ8667" s="41"/>
      <c r="BK8667" s="41"/>
      <c r="BL8667" s="41"/>
      <c r="BM8667" s="41"/>
      <c r="BN8667" s="41"/>
      <c r="BO8667" s="41"/>
      <c r="BP8667" s="108"/>
      <c r="CG8667" s="102"/>
      <c r="CI8667" s="45"/>
    </row>
    <row r="8668" spans="37:87" ht="13" customHeight="1">
      <c r="AK8668" s="114"/>
      <c r="AL8668" s="41"/>
      <c r="AM8668" s="41"/>
      <c r="AN8668" s="41"/>
      <c r="AO8668" s="41"/>
      <c r="AP8668" s="41"/>
      <c r="AQ8668" s="41"/>
      <c r="AR8668" s="41"/>
      <c r="AS8668" s="41"/>
      <c r="AT8668" s="41"/>
      <c r="AU8668" s="41"/>
      <c r="AV8668" s="41"/>
      <c r="AW8668" s="41"/>
      <c r="AX8668" s="41"/>
      <c r="AY8668" s="41"/>
      <c r="AZ8668" s="41"/>
      <c r="BA8668" s="41"/>
      <c r="BB8668" s="41"/>
      <c r="BC8668" s="41"/>
      <c r="BD8668" s="41"/>
      <c r="BE8668" s="41"/>
      <c r="BF8668" s="41"/>
      <c r="BG8668" s="41"/>
      <c r="BH8668" s="41"/>
      <c r="BI8668" s="41"/>
      <c r="BJ8668" s="41"/>
      <c r="BK8668" s="41"/>
      <c r="BL8668" s="41"/>
      <c r="BM8668" s="41"/>
      <c r="BN8668" s="41"/>
      <c r="BO8668" s="41"/>
      <c r="BP8668" s="108"/>
      <c r="CG8668" s="102"/>
      <c r="CI8668" s="45"/>
    </row>
    <row r="8669" spans="37:87" ht="13" customHeight="1">
      <c r="AK8669" s="114"/>
      <c r="AL8669" s="41"/>
      <c r="AM8669" s="41"/>
      <c r="AN8669" s="41"/>
      <c r="AO8669" s="41"/>
      <c r="AP8669" s="41"/>
      <c r="AQ8669" s="41"/>
      <c r="AR8669" s="41"/>
      <c r="AS8669" s="41"/>
      <c r="AT8669" s="41"/>
      <c r="AU8669" s="41"/>
      <c r="AV8669" s="41"/>
      <c r="AW8669" s="41"/>
      <c r="AX8669" s="41"/>
      <c r="AY8669" s="41"/>
      <c r="AZ8669" s="41"/>
      <c r="BA8669" s="41"/>
      <c r="BB8669" s="41"/>
      <c r="BC8669" s="41"/>
      <c r="BD8669" s="41"/>
      <c r="BE8669" s="41"/>
      <c r="BF8669" s="41"/>
      <c r="BG8669" s="41"/>
      <c r="BH8669" s="41"/>
      <c r="BI8669" s="41"/>
      <c r="BJ8669" s="41"/>
      <c r="BK8669" s="41"/>
      <c r="BL8669" s="41"/>
      <c r="BM8669" s="41"/>
      <c r="BN8669" s="41"/>
      <c r="BO8669" s="41"/>
      <c r="BP8669" s="108"/>
      <c r="CG8669" s="102"/>
      <c r="CI8669" s="45"/>
    </row>
    <row r="8670" spans="37:87" ht="13" customHeight="1">
      <c r="AK8670" s="114"/>
      <c r="AL8670" s="41"/>
      <c r="AM8670" s="41"/>
      <c r="AN8670" s="41"/>
      <c r="AO8670" s="41"/>
      <c r="AP8670" s="41"/>
      <c r="AQ8670" s="41"/>
      <c r="AR8670" s="41"/>
      <c r="AS8670" s="41"/>
      <c r="AT8670" s="41"/>
      <c r="AU8670" s="41"/>
      <c r="AV8670" s="41"/>
      <c r="AW8670" s="41"/>
      <c r="AX8670" s="41"/>
      <c r="AY8670" s="41"/>
      <c r="AZ8670" s="41"/>
      <c r="BA8670" s="41"/>
      <c r="BB8670" s="41"/>
      <c r="BC8670" s="41"/>
      <c r="BD8670" s="41"/>
      <c r="BE8670" s="41"/>
      <c r="BF8670" s="41"/>
      <c r="BG8670" s="41"/>
      <c r="BH8670" s="41"/>
      <c r="BI8670" s="41"/>
      <c r="BJ8670" s="41"/>
      <c r="BK8670" s="41"/>
      <c r="BL8670" s="41"/>
      <c r="BM8670" s="41"/>
      <c r="BN8670" s="41"/>
      <c r="BO8670" s="41"/>
      <c r="BP8670" s="108"/>
      <c r="CG8670" s="102"/>
      <c r="CI8670" s="45"/>
    </row>
    <row r="8671" spans="37:87" ht="13" customHeight="1">
      <c r="AK8671" s="114"/>
      <c r="AL8671" s="41"/>
      <c r="AM8671" s="41"/>
      <c r="AN8671" s="41"/>
      <c r="AO8671" s="41"/>
      <c r="AP8671" s="41"/>
      <c r="AQ8671" s="41"/>
      <c r="AR8671" s="41"/>
      <c r="AS8671" s="41"/>
      <c r="AT8671" s="41"/>
      <c r="AU8671" s="41"/>
      <c r="AV8671" s="41"/>
      <c r="AW8671" s="41"/>
      <c r="AX8671" s="41"/>
      <c r="AY8671" s="41"/>
      <c r="AZ8671" s="41"/>
      <c r="BA8671" s="41"/>
      <c r="BB8671" s="41"/>
      <c r="BC8671" s="41"/>
      <c r="BD8671" s="41"/>
      <c r="BE8671" s="41"/>
      <c r="BF8671" s="41"/>
      <c r="BG8671" s="41"/>
      <c r="BH8671" s="41"/>
      <c r="BI8671" s="41"/>
      <c r="BJ8671" s="41"/>
      <c r="BK8671" s="41"/>
      <c r="BL8671" s="41"/>
      <c r="BM8671" s="41"/>
      <c r="BN8671" s="41"/>
      <c r="BO8671" s="41"/>
      <c r="BP8671" s="108"/>
      <c r="CG8671" s="102"/>
      <c r="CI8671" s="45"/>
    </row>
    <row r="8672" spans="37:87" ht="13" customHeight="1">
      <c r="AK8672" s="114"/>
      <c r="AL8672" s="41"/>
      <c r="AM8672" s="41"/>
      <c r="AN8672" s="41"/>
      <c r="AO8672" s="41"/>
      <c r="AP8672" s="41"/>
      <c r="AQ8672" s="41"/>
      <c r="AR8672" s="41"/>
      <c r="AS8672" s="41"/>
      <c r="AT8672" s="41"/>
      <c r="AU8672" s="41"/>
      <c r="AV8672" s="41"/>
      <c r="AW8672" s="41"/>
      <c r="AX8672" s="41"/>
      <c r="AY8672" s="41"/>
      <c r="AZ8672" s="41"/>
      <c r="BA8672" s="41"/>
      <c r="BB8672" s="41"/>
      <c r="BC8672" s="41"/>
      <c r="BD8672" s="41"/>
      <c r="BE8672" s="41"/>
      <c r="BF8672" s="41"/>
      <c r="BG8672" s="41"/>
      <c r="BH8672" s="41"/>
      <c r="BI8672" s="41"/>
      <c r="BJ8672" s="41"/>
      <c r="BK8672" s="41"/>
      <c r="BL8672" s="41"/>
      <c r="BM8672" s="41"/>
      <c r="BN8672" s="41"/>
      <c r="BO8672" s="41"/>
      <c r="BP8672" s="108"/>
      <c r="CG8672" s="102"/>
      <c r="CI8672" s="45"/>
    </row>
    <row r="8673" spans="37:87" ht="13" customHeight="1">
      <c r="AK8673" s="114"/>
      <c r="AL8673" s="41"/>
      <c r="AM8673" s="41"/>
      <c r="AN8673" s="41"/>
      <c r="AO8673" s="41"/>
      <c r="AP8673" s="41"/>
      <c r="AQ8673" s="41"/>
      <c r="AR8673" s="41"/>
      <c r="AS8673" s="41"/>
      <c r="AT8673" s="41"/>
      <c r="AU8673" s="41"/>
      <c r="AV8673" s="41"/>
      <c r="AW8673" s="41"/>
      <c r="AX8673" s="41"/>
      <c r="AY8673" s="41"/>
      <c r="AZ8673" s="41"/>
      <c r="BA8673" s="41"/>
      <c r="BB8673" s="41"/>
      <c r="BC8673" s="41"/>
      <c r="BD8673" s="41"/>
      <c r="BE8673" s="41"/>
      <c r="BF8673" s="41"/>
      <c r="BG8673" s="41"/>
      <c r="BH8673" s="41"/>
      <c r="BI8673" s="41"/>
      <c r="BJ8673" s="41"/>
      <c r="BK8673" s="41"/>
      <c r="BL8673" s="41"/>
      <c r="BM8673" s="41"/>
      <c r="BN8673" s="41"/>
      <c r="BO8673" s="41"/>
      <c r="BP8673" s="108"/>
      <c r="CG8673" s="102"/>
      <c r="CI8673" s="45"/>
    </row>
    <row r="8674" spans="37:87" ht="13" customHeight="1">
      <c r="AK8674" s="114"/>
      <c r="AL8674" s="41"/>
      <c r="AM8674" s="41"/>
      <c r="AN8674" s="41"/>
      <c r="AO8674" s="41"/>
      <c r="AP8674" s="41"/>
      <c r="AQ8674" s="41"/>
      <c r="AR8674" s="41"/>
      <c r="AS8674" s="41"/>
      <c r="AT8674" s="41"/>
      <c r="AU8674" s="41"/>
      <c r="AV8674" s="41"/>
      <c r="AW8674" s="41"/>
      <c r="AX8674" s="41"/>
      <c r="AY8674" s="41"/>
      <c r="AZ8674" s="41"/>
      <c r="BA8674" s="41"/>
      <c r="BB8674" s="41"/>
      <c r="BC8674" s="41"/>
      <c r="BD8674" s="41"/>
      <c r="BE8674" s="41"/>
      <c r="BF8674" s="41"/>
      <c r="BG8674" s="41"/>
      <c r="BH8674" s="41"/>
      <c r="BI8674" s="41"/>
      <c r="BJ8674" s="41"/>
      <c r="BK8674" s="41"/>
      <c r="BL8674" s="41"/>
      <c r="BM8674" s="41"/>
      <c r="BN8674" s="41"/>
      <c r="BO8674" s="41"/>
      <c r="BP8674" s="108"/>
      <c r="CG8674" s="102"/>
      <c r="CI8674" s="45"/>
    </row>
    <row r="8675" spans="37:87" ht="13" customHeight="1">
      <c r="AK8675" s="114"/>
      <c r="AL8675" s="41"/>
      <c r="AM8675" s="41"/>
      <c r="AN8675" s="41"/>
      <c r="AO8675" s="41"/>
      <c r="AP8675" s="41"/>
      <c r="AQ8675" s="41"/>
      <c r="AR8675" s="41"/>
      <c r="AS8675" s="41"/>
      <c r="AT8675" s="41"/>
      <c r="AU8675" s="41"/>
      <c r="AV8675" s="41"/>
      <c r="AW8675" s="41"/>
      <c r="AX8675" s="41"/>
      <c r="AY8675" s="41"/>
      <c r="AZ8675" s="41"/>
      <c r="BA8675" s="41"/>
      <c r="BB8675" s="41"/>
      <c r="BC8675" s="41"/>
      <c r="BD8675" s="41"/>
      <c r="BE8675" s="41"/>
      <c r="BF8675" s="41"/>
      <c r="BG8675" s="41"/>
      <c r="BH8675" s="41"/>
      <c r="BI8675" s="41"/>
      <c r="BJ8675" s="41"/>
      <c r="BK8675" s="41"/>
      <c r="BL8675" s="41"/>
      <c r="BM8675" s="41"/>
      <c r="BN8675" s="41"/>
      <c r="BO8675" s="41"/>
      <c r="BP8675" s="108"/>
      <c r="CG8675" s="102"/>
      <c r="CI8675" s="45"/>
    </row>
    <row r="8676" spans="37:87" ht="13" customHeight="1">
      <c r="AK8676" s="114"/>
      <c r="AL8676" s="41"/>
      <c r="AM8676" s="41"/>
      <c r="AN8676" s="41"/>
      <c r="AO8676" s="41"/>
      <c r="AP8676" s="41"/>
      <c r="AQ8676" s="41"/>
      <c r="AR8676" s="41"/>
      <c r="AS8676" s="41"/>
      <c r="AT8676" s="41"/>
      <c r="AU8676" s="41"/>
      <c r="AV8676" s="41"/>
      <c r="AW8676" s="41"/>
      <c r="AX8676" s="41"/>
      <c r="AY8676" s="41"/>
      <c r="AZ8676" s="41"/>
      <c r="BA8676" s="41"/>
      <c r="BB8676" s="41"/>
      <c r="BC8676" s="41"/>
      <c r="BD8676" s="41"/>
      <c r="BE8676" s="41"/>
      <c r="BF8676" s="41"/>
      <c r="BG8676" s="41"/>
      <c r="BH8676" s="41"/>
      <c r="BI8676" s="41"/>
      <c r="BJ8676" s="41"/>
      <c r="BK8676" s="41"/>
      <c r="BL8676" s="41"/>
      <c r="BM8676" s="41"/>
      <c r="BN8676" s="41"/>
      <c r="BO8676" s="41"/>
      <c r="BP8676" s="108"/>
      <c r="CG8676" s="102"/>
      <c r="CI8676" s="45"/>
    </row>
    <row r="8677" spans="37:87" ht="13" customHeight="1">
      <c r="AK8677" s="114"/>
      <c r="AL8677" s="41"/>
      <c r="AM8677" s="41"/>
      <c r="AN8677" s="41"/>
      <c r="AO8677" s="41"/>
      <c r="AP8677" s="41"/>
      <c r="AQ8677" s="41"/>
      <c r="AR8677" s="41"/>
      <c r="AS8677" s="41"/>
      <c r="AT8677" s="41"/>
      <c r="AU8677" s="41"/>
      <c r="AV8677" s="41"/>
      <c r="AW8677" s="41"/>
      <c r="AX8677" s="41"/>
      <c r="AY8677" s="41"/>
      <c r="AZ8677" s="41"/>
      <c r="BA8677" s="41"/>
      <c r="BB8677" s="41"/>
      <c r="BC8677" s="41"/>
      <c r="BD8677" s="41"/>
      <c r="BE8677" s="41"/>
      <c r="BF8677" s="41"/>
      <c r="BG8677" s="41"/>
      <c r="BH8677" s="41"/>
      <c r="BI8677" s="41"/>
      <c r="BJ8677" s="41"/>
      <c r="BK8677" s="41"/>
      <c r="BL8677" s="41"/>
      <c r="BM8677" s="41"/>
      <c r="BN8677" s="41"/>
      <c r="BO8677" s="41"/>
      <c r="BP8677" s="108"/>
      <c r="CG8677" s="102"/>
      <c r="CI8677" s="45"/>
    </row>
    <row r="8678" spans="37:87" ht="13" customHeight="1">
      <c r="AK8678" s="114"/>
      <c r="AL8678" s="41"/>
      <c r="AM8678" s="41"/>
      <c r="AN8678" s="41"/>
      <c r="AO8678" s="41"/>
      <c r="AP8678" s="41"/>
      <c r="AQ8678" s="41"/>
      <c r="AR8678" s="41"/>
      <c r="AS8678" s="41"/>
      <c r="AT8678" s="41"/>
      <c r="AU8678" s="41"/>
      <c r="AV8678" s="41"/>
      <c r="AW8678" s="41"/>
      <c r="AX8678" s="41"/>
      <c r="AY8678" s="41"/>
      <c r="AZ8678" s="41"/>
      <c r="BA8678" s="41"/>
      <c r="BB8678" s="41"/>
      <c r="BC8678" s="41"/>
      <c r="BD8678" s="41"/>
      <c r="BE8678" s="41"/>
      <c r="BF8678" s="41"/>
      <c r="BG8678" s="41"/>
      <c r="BH8678" s="41"/>
      <c r="BI8678" s="41"/>
      <c r="BJ8678" s="41"/>
      <c r="BK8678" s="41"/>
      <c r="BL8678" s="41"/>
      <c r="BM8678" s="41"/>
      <c r="BN8678" s="41"/>
      <c r="BO8678" s="41"/>
      <c r="BP8678" s="108"/>
      <c r="CG8678" s="102"/>
      <c r="CI8678" s="45"/>
    </row>
    <row r="8679" spans="37:87" ht="13" customHeight="1">
      <c r="AK8679" s="114"/>
      <c r="AL8679" s="41"/>
      <c r="AM8679" s="41"/>
      <c r="AN8679" s="41"/>
      <c r="AO8679" s="41"/>
      <c r="AP8679" s="41"/>
      <c r="AQ8679" s="41"/>
      <c r="AR8679" s="41"/>
      <c r="AS8679" s="41"/>
      <c r="AT8679" s="41"/>
      <c r="AU8679" s="41"/>
      <c r="AV8679" s="41"/>
      <c r="AW8679" s="41"/>
      <c r="AX8679" s="41"/>
      <c r="AY8679" s="41"/>
      <c r="AZ8679" s="41"/>
      <c r="BA8679" s="41"/>
      <c r="BB8679" s="41"/>
      <c r="BC8679" s="41"/>
      <c r="BD8679" s="41"/>
      <c r="BE8679" s="41"/>
      <c r="BF8679" s="41"/>
      <c r="BG8679" s="41"/>
      <c r="BH8679" s="41"/>
      <c r="BI8679" s="41"/>
      <c r="BJ8679" s="41"/>
      <c r="BK8679" s="41"/>
      <c r="BL8679" s="41"/>
      <c r="BM8679" s="41"/>
      <c r="BN8679" s="41"/>
      <c r="BO8679" s="41"/>
      <c r="BP8679" s="108"/>
      <c r="CG8679" s="102"/>
      <c r="CI8679" s="45"/>
    </row>
    <row r="8680" spans="37:87" ht="13" customHeight="1">
      <c r="AK8680" s="114"/>
      <c r="AL8680" s="41"/>
      <c r="AM8680" s="41"/>
      <c r="AN8680" s="41"/>
      <c r="AO8680" s="41"/>
      <c r="AP8680" s="41"/>
      <c r="AQ8680" s="41"/>
      <c r="AR8680" s="41"/>
      <c r="AS8680" s="41"/>
      <c r="AT8680" s="41"/>
      <c r="AU8680" s="41"/>
      <c r="AV8680" s="41"/>
      <c r="AW8680" s="41"/>
      <c r="AX8680" s="41"/>
      <c r="AY8680" s="41"/>
      <c r="AZ8680" s="41"/>
      <c r="BA8680" s="41"/>
      <c r="BB8680" s="41"/>
      <c r="BC8680" s="41"/>
      <c r="BD8680" s="41"/>
      <c r="BE8680" s="41"/>
      <c r="BF8680" s="41"/>
      <c r="BG8680" s="41"/>
      <c r="BH8680" s="41"/>
      <c r="BI8680" s="41"/>
      <c r="BJ8680" s="41"/>
      <c r="BK8680" s="41"/>
      <c r="BL8680" s="41"/>
      <c r="BM8680" s="41"/>
      <c r="BN8680" s="41"/>
      <c r="BO8680" s="41"/>
      <c r="BP8680" s="108"/>
      <c r="CG8680" s="102"/>
      <c r="CI8680" s="45"/>
    </row>
    <row r="8681" spans="37:87" ht="13" customHeight="1">
      <c r="AK8681" s="114"/>
      <c r="AL8681" s="41"/>
      <c r="AM8681" s="41"/>
      <c r="AN8681" s="41"/>
      <c r="AO8681" s="41"/>
      <c r="AP8681" s="41"/>
      <c r="AQ8681" s="41"/>
      <c r="AR8681" s="41"/>
      <c r="AS8681" s="41"/>
      <c r="AT8681" s="41"/>
      <c r="AU8681" s="41"/>
      <c r="AV8681" s="41"/>
      <c r="AW8681" s="41"/>
      <c r="AX8681" s="41"/>
      <c r="AY8681" s="41"/>
      <c r="AZ8681" s="41"/>
      <c r="BA8681" s="41"/>
      <c r="BB8681" s="41"/>
      <c r="BC8681" s="41"/>
      <c r="BD8681" s="41"/>
      <c r="BE8681" s="41"/>
      <c r="BF8681" s="41"/>
      <c r="BG8681" s="41"/>
      <c r="BH8681" s="41"/>
      <c r="BI8681" s="41"/>
      <c r="BJ8681" s="41"/>
      <c r="BK8681" s="41"/>
      <c r="BL8681" s="41"/>
      <c r="BM8681" s="41"/>
      <c r="BN8681" s="41"/>
      <c r="BO8681" s="41"/>
      <c r="BP8681" s="108"/>
      <c r="CG8681" s="102"/>
      <c r="CI8681" s="45"/>
    </row>
    <row r="8682" spans="37:87" ht="13" customHeight="1">
      <c r="AK8682" s="114"/>
      <c r="AL8682" s="41"/>
      <c r="AM8682" s="41"/>
      <c r="AN8682" s="41"/>
      <c r="AO8682" s="41"/>
      <c r="AP8682" s="41"/>
      <c r="AQ8682" s="41"/>
      <c r="AR8682" s="41"/>
      <c r="AS8682" s="41"/>
      <c r="AT8682" s="41"/>
      <c r="AU8682" s="41"/>
      <c r="AV8682" s="41"/>
      <c r="AW8682" s="41"/>
      <c r="AX8682" s="41"/>
      <c r="AY8682" s="41"/>
      <c r="AZ8682" s="41"/>
      <c r="BA8682" s="41"/>
      <c r="BB8682" s="41"/>
      <c r="BC8682" s="41"/>
      <c r="BD8682" s="41"/>
      <c r="BE8682" s="41"/>
      <c r="BF8682" s="41"/>
      <c r="BG8682" s="41"/>
      <c r="BH8682" s="41"/>
      <c r="BI8682" s="41"/>
      <c r="BJ8682" s="41"/>
      <c r="BK8682" s="41"/>
      <c r="BL8682" s="41"/>
      <c r="BM8682" s="41"/>
      <c r="BN8682" s="41"/>
      <c r="BO8682" s="41"/>
      <c r="BP8682" s="108"/>
      <c r="CG8682" s="102"/>
      <c r="CI8682" s="45"/>
    </row>
    <row r="8683" spans="37:87" ht="13" customHeight="1">
      <c r="AK8683" s="114"/>
      <c r="AL8683" s="41"/>
      <c r="AM8683" s="41"/>
      <c r="AN8683" s="41"/>
      <c r="AO8683" s="41"/>
      <c r="AP8683" s="41"/>
      <c r="AQ8683" s="41"/>
      <c r="AR8683" s="41"/>
      <c r="AS8683" s="41"/>
      <c r="AT8683" s="41"/>
      <c r="AU8683" s="41"/>
      <c r="AV8683" s="41"/>
      <c r="AW8683" s="41"/>
      <c r="AX8683" s="41"/>
      <c r="AY8683" s="41"/>
      <c r="AZ8683" s="41"/>
      <c r="BA8683" s="41"/>
      <c r="BB8683" s="41"/>
      <c r="BC8683" s="41"/>
      <c r="BD8683" s="41"/>
      <c r="BE8683" s="41"/>
      <c r="BF8683" s="41"/>
      <c r="BG8683" s="41"/>
      <c r="BH8683" s="41"/>
      <c r="BI8683" s="41"/>
      <c r="BJ8683" s="41"/>
      <c r="BK8683" s="41"/>
      <c r="BL8683" s="41"/>
      <c r="BM8683" s="41"/>
      <c r="BN8683" s="41"/>
      <c r="BO8683" s="41"/>
      <c r="BP8683" s="108"/>
      <c r="CG8683" s="102"/>
      <c r="CI8683" s="45"/>
    </row>
    <row r="8684" spans="37:87" ht="13" customHeight="1">
      <c r="AK8684" s="114"/>
      <c r="AL8684" s="41"/>
      <c r="AM8684" s="41"/>
      <c r="AN8684" s="41"/>
      <c r="AO8684" s="41"/>
      <c r="AP8684" s="41"/>
      <c r="AQ8684" s="41"/>
      <c r="AR8684" s="41"/>
      <c r="AS8684" s="41"/>
      <c r="AT8684" s="41"/>
      <c r="AU8684" s="41"/>
      <c r="AV8684" s="41"/>
      <c r="AW8684" s="41"/>
      <c r="AX8684" s="41"/>
      <c r="AY8684" s="41"/>
      <c r="AZ8684" s="41"/>
      <c r="BA8684" s="41"/>
      <c r="BB8684" s="41"/>
      <c r="BC8684" s="41"/>
      <c r="BD8684" s="41"/>
      <c r="BE8684" s="41"/>
      <c r="BF8684" s="41"/>
      <c r="BG8684" s="41"/>
      <c r="BH8684" s="41"/>
      <c r="BI8684" s="41"/>
      <c r="BJ8684" s="41"/>
      <c r="BK8684" s="41"/>
      <c r="BL8684" s="41"/>
      <c r="BM8684" s="41"/>
      <c r="BN8684" s="41"/>
      <c r="BO8684" s="41"/>
      <c r="BP8684" s="108"/>
      <c r="CG8684" s="102"/>
      <c r="CI8684" s="45"/>
    </row>
    <row r="8685" spans="37:87" ht="13" customHeight="1">
      <c r="AK8685" s="114"/>
      <c r="AL8685" s="41"/>
      <c r="AM8685" s="41"/>
      <c r="AN8685" s="41"/>
      <c r="AO8685" s="41"/>
      <c r="AP8685" s="41"/>
      <c r="AQ8685" s="41"/>
      <c r="AR8685" s="41"/>
      <c r="AS8685" s="41"/>
      <c r="AT8685" s="41"/>
      <c r="AU8685" s="41"/>
      <c r="AV8685" s="41"/>
      <c r="AW8685" s="41"/>
      <c r="AX8685" s="41"/>
      <c r="AY8685" s="41"/>
      <c r="AZ8685" s="41"/>
      <c r="BA8685" s="41"/>
      <c r="BB8685" s="41"/>
      <c r="BC8685" s="41"/>
      <c r="BD8685" s="41"/>
      <c r="BE8685" s="41"/>
      <c r="BF8685" s="41"/>
      <c r="BG8685" s="41"/>
      <c r="BH8685" s="41"/>
      <c r="BI8685" s="41"/>
      <c r="BJ8685" s="41"/>
      <c r="BK8685" s="41"/>
      <c r="BL8685" s="41"/>
      <c r="BM8685" s="41"/>
      <c r="BN8685" s="41"/>
      <c r="BO8685" s="41"/>
      <c r="BP8685" s="108"/>
      <c r="CG8685" s="102"/>
      <c r="CI8685" s="45"/>
    </row>
    <row r="8686" spans="37:87" ht="13" customHeight="1">
      <c r="AK8686" s="114"/>
      <c r="AL8686" s="41"/>
      <c r="AM8686" s="41"/>
      <c r="AN8686" s="41"/>
      <c r="AO8686" s="41"/>
      <c r="AP8686" s="41"/>
      <c r="AQ8686" s="41"/>
      <c r="AR8686" s="41"/>
      <c r="AS8686" s="41"/>
      <c r="AT8686" s="41"/>
      <c r="AU8686" s="41"/>
      <c r="AV8686" s="41"/>
      <c r="AW8686" s="41"/>
      <c r="AX8686" s="41"/>
      <c r="AY8686" s="41"/>
      <c r="AZ8686" s="41"/>
      <c r="BA8686" s="41"/>
      <c r="BB8686" s="41"/>
      <c r="BC8686" s="41"/>
      <c r="BD8686" s="41"/>
      <c r="BE8686" s="41"/>
      <c r="BF8686" s="41"/>
      <c r="BG8686" s="41"/>
      <c r="BH8686" s="41"/>
      <c r="BI8686" s="41"/>
      <c r="BJ8686" s="41"/>
      <c r="BK8686" s="41"/>
      <c r="BL8686" s="41"/>
      <c r="BM8686" s="41"/>
      <c r="BN8686" s="41"/>
      <c r="BO8686" s="41"/>
      <c r="BP8686" s="108"/>
      <c r="CG8686" s="102"/>
      <c r="CI8686" s="45"/>
    </row>
    <row r="8687" spans="37:87" ht="13" customHeight="1">
      <c r="AK8687" s="114"/>
      <c r="AL8687" s="41"/>
      <c r="AM8687" s="41"/>
      <c r="AN8687" s="41"/>
      <c r="AO8687" s="41"/>
      <c r="AP8687" s="41"/>
      <c r="AQ8687" s="41"/>
      <c r="AR8687" s="41"/>
      <c r="AS8687" s="41"/>
      <c r="AT8687" s="41"/>
      <c r="AU8687" s="41"/>
      <c r="AV8687" s="41"/>
      <c r="AW8687" s="41"/>
      <c r="AX8687" s="41"/>
      <c r="AY8687" s="41"/>
      <c r="AZ8687" s="41"/>
      <c r="BA8687" s="41"/>
      <c r="BB8687" s="41"/>
      <c r="BC8687" s="41"/>
      <c r="BD8687" s="41"/>
      <c r="BE8687" s="41"/>
      <c r="BF8687" s="41"/>
      <c r="BG8687" s="41"/>
      <c r="BH8687" s="41"/>
      <c r="BI8687" s="41"/>
      <c r="BJ8687" s="41"/>
      <c r="BK8687" s="41"/>
      <c r="BL8687" s="41"/>
      <c r="BM8687" s="41"/>
      <c r="BN8687" s="41"/>
      <c r="BO8687" s="41"/>
      <c r="BP8687" s="108"/>
      <c r="CG8687" s="102"/>
      <c r="CI8687" s="45"/>
    </row>
    <row r="8688" spans="37:87" ht="13" customHeight="1">
      <c r="AK8688" s="114"/>
      <c r="AL8688" s="41"/>
      <c r="AM8688" s="41"/>
      <c r="AN8688" s="41"/>
      <c r="AO8688" s="41"/>
      <c r="AP8688" s="41"/>
      <c r="AQ8688" s="41"/>
      <c r="AR8688" s="41"/>
      <c r="AS8688" s="41"/>
      <c r="AT8688" s="41"/>
      <c r="AU8688" s="41"/>
      <c r="AV8688" s="41"/>
      <c r="AW8688" s="41"/>
      <c r="AX8688" s="41"/>
      <c r="AY8688" s="41"/>
      <c r="AZ8688" s="41"/>
      <c r="BA8688" s="41"/>
      <c r="BB8688" s="41"/>
      <c r="BC8688" s="41"/>
      <c r="BD8688" s="41"/>
      <c r="BE8688" s="41"/>
      <c r="BF8688" s="41"/>
      <c r="BG8688" s="41"/>
      <c r="BH8688" s="41"/>
      <c r="BI8688" s="41"/>
      <c r="BJ8688" s="41"/>
      <c r="BK8688" s="41"/>
      <c r="BL8688" s="41"/>
      <c r="BM8688" s="41"/>
      <c r="BN8688" s="41"/>
      <c r="BO8688" s="41"/>
      <c r="BP8688" s="108"/>
      <c r="CG8688" s="102"/>
      <c r="CI8688" s="45"/>
    </row>
    <row r="8689" spans="37:87" ht="13" customHeight="1">
      <c r="AK8689" s="114"/>
      <c r="AL8689" s="41"/>
      <c r="AM8689" s="41"/>
      <c r="AN8689" s="41"/>
      <c r="AO8689" s="41"/>
      <c r="AP8689" s="41"/>
      <c r="AQ8689" s="41"/>
      <c r="AR8689" s="41"/>
      <c r="AS8689" s="41"/>
      <c r="AT8689" s="41"/>
      <c r="AU8689" s="41"/>
      <c r="AV8689" s="41"/>
      <c r="AW8689" s="41"/>
      <c r="AX8689" s="41"/>
      <c r="AY8689" s="41"/>
      <c r="AZ8689" s="41"/>
      <c r="BA8689" s="41"/>
      <c r="BB8689" s="41"/>
      <c r="BC8689" s="41"/>
      <c r="BD8689" s="41"/>
      <c r="BE8689" s="41"/>
      <c r="BF8689" s="41"/>
      <c r="BG8689" s="41"/>
      <c r="BH8689" s="41"/>
      <c r="BI8689" s="41"/>
      <c r="BJ8689" s="41"/>
      <c r="BK8689" s="41"/>
      <c r="BL8689" s="41"/>
      <c r="BM8689" s="41"/>
      <c r="BN8689" s="41"/>
      <c r="BO8689" s="41"/>
      <c r="BP8689" s="108"/>
      <c r="CG8689" s="102"/>
      <c r="CI8689" s="45"/>
    </row>
    <row r="8690" spans="37:87" ht="13" customHeight="1">
      <c r="AK8690" s="114"/>
      <c r="AL8690" s="41"/>
      <c r="AM8690" s="41"/>
      <c r="AN8690" s="41"/>
      <c r="AO8690" s="41"/>
      <c r="AP8690" s="41"/>
      <c r="AQ8690" s="41"/>
      <c r="AR8690" s="41"/>
      <c r="AS8690" s="41"/>
      <c r="AT8690" s="41"/>
      <c r="AU8690" s="41"/>
      <c r="AV8690" s="41"/>
      <c r="AW8690" s="41"/>
      <c r="AX8690" s="41"/>
      <c r="AY8690" s="41"/>
      <c r="AZ8690" s="41"/>
      <c r="BA8690" s="41"/>
      <c r="BB8690" s="41"/>
      <c r="BC8690" s="41"/>
      <c r="BD8690" s="41"/>
      <c r="BE8690" s="41"/>
      <c r="BF8690" s="41"/>
      <c r="BG8690" s="41"/>
      <c r="BH8690" s="41"/>
      <c r="BI8690" s="41"/>
      <c r="BJ8690" s="41"/>
      <c r="BK8690" s="41"/>
      <c r="BL8690" s="41"/>
      <c r="BM8690" s="41"/>
      <c r="BN8690" s="41"/>
      <c r="BO8690" s="41"/>
      <c r="BP8690" s="108"/>
      <c r="CG8690" s="102"/>
      <c r="CI8690" s="45"/>
    </row>
    <row r="8691" spans="37:87" ht="13" customHeight="1">
      <c r="AK8691" s="114"/>
      <c r="AL8691" s="41"/>
      <c r="AM8691" s="41"/>
      <c r="AN8691" s="41"/>
      <c r="AO8691" s="41"/>
      <c r="AP8691" s="41"/>
      <c r="AQ8691" s="41"/>
      <c r="AR8691" s="41"/>
      <c r="AS8691" s="41"/>
      <c r="AT8691" s="41"/>
      <c r="AU8691" s="41"/>
      <c r="AV8691" s="41"/>
      <c r="AW8691" s="41"/>
      <c r="AX8691" s="41"/>
      <c r="AY8691" s="41"/>
      <c r="AZ8691" s="41"/>
      <c r="BA8691" s="41"/>
      <c r="BB8691" s="41"/>
      <c r="BC8691" s="41"/>
      <c r="BD8691" s="41"/>
      <c r="BE8691" s="41"/>
      <c r="BF8691" s="41"/>
      <c r="BG8691" s="41"/>
      <c r="BH8691" s="41"/>
      <c r="BI8691" s="41"/>
      <c r="BJ8691" s="41"/>
      <c r="BK8691" s="41"/>
      <c r="BL8691" s="41"/>
      <c r="BM8691" s="41"/>
      <c r="BN8691" s="41"/>
      <c r="BO8691" s="41"/>
      <c r="BP8691" s="108"/>
      <c r="CG8691" s="102"/>
      <c r="CI8691" s="45"/>
    </row>
    <row r="8692" spans="37:87" ht="13" customHeight="1">
      <c r="AK8692" s="114"/>
      <c r="AL8692" s="41"/>
      <c r="AM8692" s="41"/>
      <c r="AN8692" s="41"/>
      <c r="AO8692" s="41"/>
      <c r="AP8692" s="41"/>
      <c r="AQ8692" s="41"/>
      <c r="AR8692" s="41"/>
      <c r="AS8692" s="41"/>
      <c r="AT8692" s="41"/>
      <c r="AU8692" s="41"/>
      <c r="AV8692" s="41"/>
      <c r="AW8692" s="41"/>
      <c r="AX8692" s="41"/>
      <c r="AY8692" s="41"/>
      <c r="AZ8692" s="41"/>
      <c r="BA8692" s="41"/>
      <c r="BB8692" s="41"/>
      <c r="BC8692" s="41"/>
      <c r="BD8692" s="41"/>
      <c r="BE8692" s="41"/>
      <c r="BF8692" s="41"/>
      <c r="BG8692" s="41"/>
      <c r="BH8692" s="41"/>
      <c r="BI8692" s="41"/>
      <c r="BJ8692" s="41"/>
      <c r="BK8692" s="41"/>
      <c r="BL8692" s="41"/>
      <c r="BM8692" s="41"/>
      <c r="BN8692" s="41"/>
      <c r="BO8692" s="41"/>
      <c r="BP8692" s="108"/>
      <c r="CG8692" s="102"/>
      <c r="CI8692" s="45"/>
    </row>
    <row r="8693" spans="37:87" ht="13" customHeight="1">
      <c r="AK8693" s="114"/>
      <c r="AL8693" s="41"/>
      <c r="AM8693" s="41"/>
      <c r="AN8693" s="41"/>
      <c r="AO8693" s="41"/>
      <c r="AP8693" s="41"/>
      <c r="AQ8693" s="41"/>
      <c r="AR8693" s="41"/>
      <c r="AS8693" s="41"/>
      <c r="AT8693" s="41"/>
      <c r="AU8693" s="41"/>
      <c r="AV8693" s="41"/>
      <c r="AW8693" s="41"/>
      <c r="AX8693" s="41"/>
      <c r="AY8693" s="41"/>
      <c r="AZ8693" s="41"/>
      <c r="BA8693" s="41"/>
      <c r="BB8693" s="41"/>
      <c r="BC8693" s="41"/>
      <c r="BD8693" s="41"/>
      <c r="BE8693" s="41"/>
      <c r="BF8693" s="41"/>
      <c r="BG8693" s="41"/>
      <c r="BH8693" s="41"/>
      <c r="BI8693" s="41"/>
      <c r="BJ8693" s="41"/>
      <c r="BK8693" s="41"/>
      <c r="BL8693" s="41"/>
      <c r="BM8693" s="41"/>
      <c r="BN8693" s="41"/>
      <c r="BO8693" s="41"/>
      <c r="BP8693" s="108"/>
      <c r="CG8693" s="102"/>
      <c r="CI8693" s="45"/>
    </row>
    <row r="8694" spans="37:87" ht="13" customHeight="1">
      <c r="AK8694" s="114"/>
      <c r="AL8694" s="41"/>
      <c r="AM8694" s="41"/>
      <c r="AN8694" s="41"/>
      <c r="AO8694" s="41"/>
      <c r="AP8694" s="41"/>
      <c r="AQ8694" s="41"/>
      <c r="AR8694" s="41"/>
      <c r="AS8694" s="41"/>
      <c r="AT8694" s="41"/>
      <c r="AU8694" s="41"/>
      <c r="AV8694" s="41"/>
      <c r="AW8694" s="41"/>
      <c r="AX8694" s="41"/>
      <c r="AY8694" s="41"/>
      <c r="AZ8694" s="41"/>
      <c r="BA8694" s="41"/>
      <c r="BB8694" s="41"/>
      <c r="BC8694" s="41"/>
      <c r="BD8694" s="41"/>
      <c r="BE8694" s="41"/>
      <c r="BF8694" s="41"/>
      <c r="BG8694" s="41"/>
      <c r="BH8694" s="41"/>
      <c r="BI8694" s="41"/>
      <c r="BJ8694" s="41"/>
      <c r="BK8694" s="41"/>
      <c r="BL8694" s="41"/>
      <c r="BM8694" s="41"/>
      <c r="BN8694" s="41"/>
      <c r="BO8694" s="41"/>
      <c r="BP8694" s="108"/>
      <c r="CG8694" s="102"/>
      <c r="CI8694" s="45"/>
    </row>
    <row r="8695" spans="37:87" ht="13" customHeight="1">
      <c r="AK8695" s="114"/>
      <c r="AL8695" s="41"/>
      <c r="AM8695" s="41"/>
      <c r="AN8695" s="41"/>
      <c r="AO8695" s="41"/>
      <c r="AP8695" s="41"/>
      <c r="AQ8695" s="41"/>
      <c r="AR8695" s="41"/>
      <c r="AS8695" s="41"/>
      <c r="AT8695" s="41"/>
      <c r="AU8695" s="41"/>
      <c r="AV8695" s="41"/>
      <c r="AW8695" s="41"/>
      <c r="AX8695" s="41"/>
      <c r="AY8695" s="41"/>
      <c r="AZ8695" s="41"/>
      <c r="BA8695" s="41"/>
      <c r="BB8695" s="41"/>
      <c r="BC8695" s="41"/>
      <c r="BD8695" s="41"/>
      <c r="BE8695" s="41"/>
      <c r="BF8695" s="41"/>
      <c r="BG8695" s="41"/>
      <c r="BH8695" s="41"/>
      <c r="BI8695" s="41"/>
      <c r="BJ8695" s="41"/>
      <c r="BK8695" s="41"/>
      <c r="BL8695" s="41"/>
      <c r="BM8695" s="41"/>
      <c r="BN8695" s="41"/>
      <c r="BO8695" s="41"/>
      <c r="BP8695" s="108"/>
      <c r="CG8695" s="102"/>
      <c r="CI8695" s="45"/>
    </row>
    <row r="8696" spans="37:87" ht="13" customHeight="1">
      <c r="AK8696" s="114"/>
      <c r="AL8696" s="41"/>
      <c r="AM8696" s="41"/>
      <c r="AN8696" s="41"/>
      <c r="AO8696" s="41"/>
      <c r="AP8696" s="41"/>
      <c r="AQ8696" s="41"/>
      <c r="AR8696" s="41"/>
      <c r="AS8696" s="41"/>
      <c r="AT8696" s="41"/>
      <c r="AU8696" s="41"/>
      <c r="AV8696" s="41"/>
      <c r="AW8696" s="41"/>
      <c r="AX8696" s="41"/>
      <c r="AY8696" s="41"/>
      <c r="AZ8696" s="41"/>
      <c r="BA8696" s="41"/>
      <c r="BB8696" s="41"/>
      <c r="BC8696" s="41"/>
      <c r="BD8696" s="41"/>
      <c r="BE8696" s="41"/>
      <c r="BF8696" s="41"/>
      <c r="BG8696" s="41"/>
      <c r="BH8696" s="41"/>
      <c r="BI8696" s="41"/>
      <c r="BJ8696" s="41"/>
      <c r="BK8696" s="41"/>
      <c r="BL8696" s="41"/>
      <c r="BM8696" s="41"/>
      <c r="BN8696" s="41"/>
      <c r="BO8696" s="41"/>
      <c r="BP8696" s="108"/>
      <c r="CG8696" s="102"/>
      <c r="CI8696" s="45"/>
    </row>
    <row r="8697" spans="37:87" ht="13" customHeight="1">
      <c r="AK8697" s="114"/>
      <c r="AL8697" s="41"/>
      <c r="AM8697" s="41"/>
      <c r="AN8697" s="41"/>
      <c r="AO8697" s="41"/>
      <c r="AP8697" s="41"/>
      <c r="AQ8697" s="41"/>
      <c r="AR8697" s="41"/>
      <c r="AS8697" s="41"/>
      <c r="AT8697" s="41"/>
      <c r="AU8697" s="41"/>
      <c r="AV8697" s="41"/>
      <c r="AW8697" s="41"/>
      <c r="AX8697" s="41"/>
      <c r="AY8697" s="41"/>
      <c r="AZ8697" s="41"/>
      <c r="BA8697" s="41"/>
      <c r="BB8697" s="41"/>
      <c r="BC8697" s="41"/>
      <c r="BD8697" s="41"/>
      <c r="BE8697" s="41"/>
      <c r="BF8697" s="41"/>
      <c r="BG8697" s="41"/>
      <c r="BH8697" s="41"/>
      <c r="BI8697" s="41"/>
      <c r="BJ8697" s="41"/>
      <c r="BK8697" s="41"/>
      <c r="BL8697" s="41"/>
      <c r="BM8697" s="41"/>
      <c r="BN8697" s="41"/>
      <c r="BO8697" s="41"/>
      <c r="BP8697" s="108"/>
      <c r="CG8697" s="102"/>
      <c r="CI8697" s="45"/>
    </row>
    <row r="8698" spans="37:87" ht="13" customHeight="1">
      <c r="AK8698" s="114"/>
      <c r="AL8698" s="41"/>
      <c r="AM8698" s="41"/>
      <c r="AN8698" s="41"/>
      <c r="AO8698" s="41"/>
      <c r="AP8698" s="41"/>
      <c r="AQ8698" s="41"/>
      <c r="AR8698" s="41"/>
      <c r="AS8698" s="41"/>
      <c r="AT8698" s="41"/>
      <c r="AU8698" s="41"/>
      <c r="AV8698" s="41"/>
      <c r="AW8698" s="41"/>
      <c r="AX8698" s="41"/>
      <c r="AY8698" s="41"/>
      <c r="AZ8698" s="41"/>
      <c r="BA8698" s="41"/>
      <c r="BB8698" s="41"/>
      <c r="BC8698" s="41"/>
      <c r="BD8698" s="41"/>
      <c r="BE8698" s="41"/>
      <c r="BF8698" s="41"/>
      <c r="BG8698" s="41"/>
      <c r="BH8698" s="41"/>
      <c r="BI8698" s="41"/>
      <c r="BJ8698" s="41"/>
      <c r="BK8698" s="41"/>
      <c r="BL8698" s="41"/>
      <c r="BM8698" s="41"/>
      <c r="BN8698" s="41"/>
      <c r="BO8698" s="41"/>
      <c r="BP8698" s="108"/>
      <c r="CG8698" s="102"/>
      <c r="CI8698" s="45"/>
    </row>
    <row r="8699" spans="37:87" ht="13" customHeight="1">
      <c r="AK8699" s="114"/>
      <c r="AL8699" s="41"/>
      <c r="AM8699" s="41"/>
      <c r="AN8699" s="41"/>
      <c r="AO8699" s="41"/>
      <c r="AP8699" s="41"/>
      <c r="AQ8699" s="41"/>
      <c r="AR8699" s="41"/>
      <c r="AS8699" s="41"/>
      <c r="AT8699" s="41"/>
      <c r="AU8699" s="41"/>
      <c r="AV8699" s="41"/>
      <c r="AW8699" s="41"/>
      <c r="AX8699" s="41"/>
      <c r="AY8699" s="41"/>
      <c r="AZ8699" s="41"/>
      <c r="BA8699" s="41"/>
      <c r="BB8699" s="41"/>
      <c r="BC8699" s="41"/>
      <c r="BD8699" s="41"/>
      <c r="BE8699" s="41"/>
      <c r="BF8699" s="41"/>
      <c r="BG8699" s="41"/>
      <c r="BH8699" s="41"/>
      <c r="BI8699" s="41"/>
      <c r="BJ8699" s="41"/>
      <c r="BK8699" s="41"/>
      <c r="BL8699" s="41"/>
      <c r="BM8699" s="41"/>
      <c r="BN8699" s="41"/>
      <c r="BO8699" s="41"/>
      <c r="BP8699" s="108"/>
      <c r="CG8699" s="102"/>
      <c r="CI8699" s="45"/>
    </row>
    <row r="8700" spans="37:87" ht="13" customHeight="1">
      <c r="AK8700" s="114"/>
      <c r="AL8700" s="41"/>
      <c r="AM8700" s="41"/>
      <c r="AN8700" s="41"/>
      <c r="AO8700" s="41"/>
      <c r="AP8700" s="41"/>
      <c r="AQ8700" s="41"/>
      <c r="AR8700" s="41"/>
      <c r="AS8700" s="41"/>
      <c r="AT8700" s="41"/>
      <c r="AU8700" s="41"/>
      <c r="AV8700" s="41"/>
      <c r="AW8700" s="41"/>
      <c r="AX8700" s="41"/>
      <c r="AY8700" s="41"/>
      <c r="AZ8700" s="41"/>
      <c r="BA8700" s="41"/>
      <c r="BB8700" s="41"/>
      <c r="BC8700" s="41"/>
      <c r="BD8700" s="41"/>
      <c r="BE8700" s="41"/>
      <c r="BF8700" s="41"/>
      <c r="BG8700" s="41"/>
      <c r="BH8700" s="41"/>
      <c r="BI8700" s="41"/>
      <c r="BJ8700" s="41"/>
      <c r="BK8700" s="41"/>
      <c r="BL8700" s="41"/>
      <c r="BM8700" s="41"/>
      <c r="BN8700" s="41"/>
      <c r="BO8700" s="41"/>
      <c r="BP8700" s="108"/>
      <c r="CG8700" s="102"/>
      <c r="CI8700" s="45"/>
    </row>
    <row r="8701" spans="37:87" ht="13" customHeight="1">
      <c r="AK8701" s="114"/>
      <c r="AL8701" s="41"/>
      <c r="AM8701" s="41"/>
      <c r="AN8701" s="41"/>
      <c r="AO8701" s="41"/>
      <c r="AP8701" s="41"/>
      <c r="AQ8701" s="41"/>
      <c r="AR8701" s="41"/>
      <c r="AS8701" s="41"/>
      <c r="AT8701" s="41"/>
      <c r="AU8701" s="41"/>
      <c r="AV8701" s="41"/>
      <c r="AW8701" s="41"/>
      <c r="AX8701" s="41"/>
      <c r="AY8701" s="41"/>
      <c r="AZ8701" s="41"/>
      <c r="BA8701" s="41"/>
      <c r="BB8701" s="41"/>
      <c r="BC8701" s="41"/>
      <c r="BD8701" s="41"/>
      <c r="BE8701" s="41"/>
      <c r="BF8701" s="41"/>
      <c r="BG8701" s="41"/>
      <c r="BH8701" s="41"/>
      <c r="BI8701" s="41"/>
      <c r="BJ8701" s="41"/>
      <c r="BK8701" s="41"/>
      <c r="BL8701" s="41"/>
      <c r="BM8701" s="41"/>
      <c r="BN8701" s="41"/>
      <c r="BO8701" s="41"/>
      <c r="BP8701" s="108"/>
      <c r="CG8701" s="102"/>
      <c r="CI8701" s="45"/>
    </row>
    <row r="8702" spans="37:87" ht="13" customHeight="1">
      <c r="AK8702" s="114"/>
      <c r="AL8702" s="41"/>
      <c r="AM8702" s="41"/>
      <c r="AN8702" s="41"/>
      <c r="AO8702" s="41"/>
      <c r="AP8702" s="41"/>
      <c r="AQ8702" s="41"/>
      <c r="AR8702" s="41"/>
      <c r="AS8702" s="41"/>
      <c r="AT8702" s="41"/>
      <c r="AU8702" s="41"/>
      <c r="AV8702" s="41"/>
      <c r="AW8702" s="41"/>
      <c r="AX8702" s="41"/>
      <c r="AY8702" s="41"/>
      <c r="AZ8702" s="41"/>
      <c r="BA8702" s="41"/>
      <c r="BB8702" s="41"/>
      <c r="BC8702" s="41"/>
      <c r="BD8702" s="41"/>
      <c r="BE8702" s="41"/>
      <c r="BF8702" s="41"/>
      <c r="BG8702" s="41"/>
      <c r="BH8702" s="41"/>
      <c r="BI8702" s="41"/>
      <c r="BJ8702" s="41"/>
      <c r="BK8702" s="41"/>
      <c r="BL8702" s="41"/>
      <c r="BM8702" s="41"/>
      <c r="BN8702" s="41"/>
      <c r="BO8702" s="41"/>
      <c r="BP8702" s="108"/>
      <c r="CG8702" s="102"/>
      <c r="CI8702" s="45"/>
    </row>
    <row r="8703" spans="37:87" ht="13" customHeight="1">
      <c r="AK8703" s="114"/>
      <c r="AL8703" s="41"/>
      <c r="AM8703" s="41"/>
      <c r="AN8703" s="41"/>
      <c r="AO8703" s="41"/>
      <c r="AP8703" s="41"/>
      <c r="AQ8703" s="41"/>
      <c r="AR8703" s="41"/>
      <c r="AS8703" s="41"/>
      <c r="AT8703" s="41"/>
      <c r="AU8703" s="41"/>
      <c r="AV8703" s="41"/>
      <c r="AW8703" s="41"/>
      <c r="AX8703" s="41"/>
      <c r="AY8703" s="41"/>
      <c r="AZ8703" s="41"/>
      <c r="BA8703" s="41"/>
      <c r="BB8703" s="41"/>
      <c r="BC8703" s="41"/>
      <c r="BD8703" s="41"/>
      <c r="BE8703" s="41"/>
      <c r="BF8703" s="41"/>
      <c r="BG8703" s="41"/>
      <c r="BH8703" s="41"/>
      <c r="BI8703" s="41"/>
      <c r="BJ8703" s="41"/>
      <c r="BK8703" s="41"/>
      <c r="BL8703" s="41"/>
      <c r="BM8703" s="41"/>
      <c r="BN8703" s="41"/>
      <c r="BO8703" s="41"/>
      <c r="BP8703" s="108"/>
      <c r="CG8703" s="102"/>
      <c r="CI8703" s="45"/>
    </row>
    <row r="8704" spans="37:87" ht="13" customHeight="1">
      <c r="AK8704" s="114"/>
      <c r="AL8704" s="41"/>
      <c r="AM8704" s="41"/>
      <c r="AN8704" s="41"/>
      <c r="AO8704" s="41"/>
      <c r="AP8704" s="41"/>
      <c r="AQ8704" s="41"/>
      <c r="AR8704" s="41"/>
      <c r="AS8704" s="41"/>
      <c r="AT8704" s="41"/>
      <c r="AU8704" s="41"/>
      <c r="AV8704" s="41"/>
      <c r="AW8704" s="41"/>
      <c r="AX8704" s="41"/>
      <c r="AY8704" s="41"/>
      <c r="AZ8704" s="41"/>
      <c r="BA8704" s="41"/>
      <c r="BB8704" s="41"/>
      <c r="BC8704" s="41"/>
      <c r="BD8704" s="41"/>
      <c r="BE8704" s="41"/>
      <c r="BF8704" s="41"/>
      <c r="BG8704" s="41"/>
      <c r="BH8704" s="41"/>
      <c r="BI8704" s="41"/>
      <c r="BJ8704" s="41"/>
      <c r="BK8704" s="41"/>
      <c r="BL8704" s="41"/>
      <c r="BM8704" s="41"/>
      <c r="BN8704" s="41"/>
      <c r="BO8704" s="41"/>
      <c r="BP8704" s="108"/>
      <c r="CG8704" s="102"/>
      <c r="CI8704" s="45"/>
    </row>
    <row r="8705" spans="37:87" ht="13" customHeight="1">
      <c r="AK8705" s="114"/>
      <c r="AL8705" s="41"/>
      <c r="AM8705" s="41"/>
      <c r="AN8705" s="41"/>
      <c r="AO8705" s="41"/>
      <c r="AP8705" s="41"/>
      <c r="AQ8705" s="41"/>
      <c r="AR8705" s="41"/>
      <c r="AS8705" s="41"/>
      <c r="AT8705" s="41"/>
      <c r="AU8705" s="41"/>
      <c r="AV8705" s="41"/>
      <c r="AW8705" s="41"/>
      <c r="AX8705" s="41"/>
      <c r="AY8705" s="41"/>
      <c r="AZ8705" s="41"/>
      <c r="BA8705" s="41"/>
      <c r="BB8705" s="41"/>
      <c r="BC8705" s="41"/>
      <c r="BD8705" s="41"/>
      <c r="BE8705" s="41"/>
      <c r="BF8705" s="41"/>
      <c r="BG8705" s="41"/>
      <c r="BH8705" s="41"/>
      <c r="BI8705" s="41"/>
      <c r="BJ8705" s="41"/>
      <c r="BK8705" s="41"/>
      <c r="BL8705" s="41"/>
      <c r="BM8705" s="41"/>
      <c r="BN8705" s="41"/>
      <c r="BO8705" s="41"/>
      <c r="BP8705" s="108"/>
      <c r="CG8705" s="102"/>
      <c r="CI8705" s="45"/>
    </row>
    <row r="8706" spans="37:87" ht="13" customHeight="1">
      <c r="AK8706" s="114"/>
      <c r="AL8706" s="41"/>
      <c r="AM8706" s="41"/>
      <c r="AN8706" s="41"/>
      <c r="AO8706" s="41"/>
      <c r="AP8706" s="41"/>
      <c r="AQ8706" s="41"/>
      <c r="AR8706" s="41"/>
      <c r="AS8706" s="41"/>
      <c r="AT8706" s="41"/>
      <c r="AU8706" s="41"/>
      <c r="AV8706" s="41"/>
      <c r="AW8706" s="41"/>
      <c r="AX8706" s="41"/>
      <c r="AY8706" s="41"/>
      <c r="AZ8706" s="41"/>
      <c r="BA8706" s="41"/>
      <c r="BB8706" s="41"/>
      <c r="BC8706" s="41"/>
      <c r="BD8706" s="41"/>
      <c r="BE8706" s="41"/>
      <c r="BF8706" s="41"/>
      <c r="BG8706" s="41"/>
      <c r="BH8706" s="41"/>
      <c r="BI8706" s="41"/>
      <c r="BJ8706" s="41"/>
      <c r="BK8706" s="41"/>
      <c r="BL8706" s="41"/>
      <c r="BM8706" s="41"/>
      <c r="BN8706" s="41"/>
      <c r="BO8706" s="41"/>
      <c r="BP8706" s="108"/>
      <c r="CG8706" s="102"/>
      <c r="CI8706" s="45"/>
    </row>
    <row r="8707" spans="37:87" ht="13" customHeight="1">
      <c r="AK8707" s="114"/>
      <c r="AL8707" s="41"/>
      <c r="AM8707" s="41"/>
      <c r="AN8707" s="41"/>
      <c r="AO8707" s="41"/>
      <c r="AP8707" s="41"/>
      <c r="AQ8707" s="41"/>
      <c r="AR8707" s="41"/>
      <c r="AS8707" s="41"/>
      <c r="AT8707" s="41"/>
      <c r="AU8707" s="41"/>
      <c r="AV8707" s="41"/>
      <c r="AW8707" s="41"/>
      <c r="AX8707" s="41"/>
      <c r="AY8707" s="41"/>
      <c r="AZ8707" s="41"/>
      <c r="BA8707" s="41"/>
      <c r="BB8707" s="41"/>
      <c r="BC8707" s="41"/>
      <c r="BD8707" s="41"/>
      <c r="BE8707" s="41"/>
      <c r="BF8707" s="41"/>
      <c r="BG8707" s="41"/>
      <c r="BH8707" s="41"/>
      <c r="BI8707" s="41"/>
      <c r="BJ8707" s="41"/>
      <c r="BK8707" s="41"/>
      <c r="BL8707" s="41"/>
      <c r="BM8707" s="41"/>
      <c r="BN8707" s="41"/>
      <c r="BO8707" s="41"/>
      <c r="BP8707" s="108"/>
      <c r="CG8707" s="102"/>
      <c r="CI8707" s="45"/>
    </row>
    <row r="8708" spans="37:87" ht="13" customHeight="1">
      <c r="AK8708" s="114"/>
      <c r="AL8708" s="41"/>
      <c r="AM8708" s="41"/>
      <c r="AN8708" s="41"/>
      <c r="AO8708" s="41"/>
      <c r="AP8708" s="41"/>
      <c r="AQ8708" s="41"/>
      <c r="AR8708" s="41"/>
      <c r="AS8708" s="41"/>
      <c r="AT8708" s="41"/>
      <c r="AU8708" s="41"/>
      <c r="AV8708" s="41"/>
      <c r="AW8708" s="41"/>
      <c r="AX8708" s="41"/>
      <c r="AY8708" s="41"/>
      <c r="AZ8708" s="41"/>
      <c r="BA8708" s="41"/>
      <c r="BB8708" s="41"/>
      <c r="BC8708" s="41"/>
      <c r="BD8708" s="41"/>
      <c r="BE8708" s="41"/>
      <c r="BF8708" s="41"/>
      <c r="BG8708" s="41"/>
      <c r="BH8708" s="41"/>
      <c r="BI8708" s="41"/>
      <c r="BJ8708" s="41"/>
      <c r="BK8708" s="41"/>
      <c r="BL8708" s="41"/>
      <c r="BM8708" s="41"/>
      <c r="BN8708" s="41"/>
      <c r="BO8708" s="41"/>
      <c r="BP8708" s="108"/>
      <c r="CG8708" s="102"/>
      <c r="CI8708" s="45"/>
    </row>
    <row r="8709" spans="37:87" ht="13" customHeight="1">
      <c r="AK8709" s="114"/>
      <c r="AL8709" s="41"/>
      <c r="AM8709" s="41"/>
      <c r="AN8709" s="41"/>
      <c r="AO8709" s="41"/>
      <c r="AP8709" s="41"/>
      <c r="AQ8709" s="41"/>
      <c r="AR8709" s="41"/>
      <c r="AS8709" s="41"/>
      <c r="AT8709" s="41"/>
      <c r="AU8709" s="41"/>
      <c r="AV8709" s="41"/>
      <c r="AW8709" s="41"/>
      <c r="AX8709" s="41"/>
      <c r="AY8709" s="41"/>
      <c r="AZ8709" s="41"/>
      <c r="BA8709" s="41"/>
      <c r="BB8709" s="41"/>
      <c r="BC8709" s="41"/>
      <c r="BD8709" s="41"/>
      <c r="BE8709" s="41"/>
      <c r="BF8709" s="41"/>
      <c r="BG8709" s="41"/>
      <c r="BH8709" s="41"/>
      <c r="BI8709" s="41"/>
      <c r="BJ8709" s="41"/>
      <c r="BK8709" s="41"/>
      <c r="BL8709" s="41"/>
      <c r="BM8709" s="41"/>
      <c r="BN8709" s="41"/>
      <c r="BO8709" s="41"/>
      <c r="BP8709" s="108"/>
      <c r="CG8709" s="102"/>
      <c r="CI8709" s="45"/>
    </row>
    <row r="8710" spans="37:87" ht="13" customHeight="1">
      <c r="AK8710" s="114"/>
      <c r="AL8710" s="41"/>
      <c r="AM8710" s="41"/>
      <c r="AN8710" s="41"/>
      <c r="AO8710" s="41"/>
      <c r="AP8710" s="41"/>
      <c r="AQ8710" s="41"/>
      <c r="AR8710" s="41"/>
      <c r="AS8710" s="41"/>
      <c r="AT8710" s="41"/>
      <c r="AU8710" s="41"/>
      <c r="AV8710" s="41"/>
      <c r="AW8710" s="41"/>
      <c r="AX8710" s="41"/>
      <c r="AY8710" s="41"/>
      <c r="AZ8710" s="41"/>
      <c r="BA8710" s="41"/>
      <c r="BB8710" s="41"/>
      <c r="BC8710" s="41"/>
      <c r="BD8710" s="41"/>
      <c r="BE8710" s="41"/>
      <c r="BF8710" s="41"/>
      <c r="BG8710" s="41"/>
      <c r="BH8710" s="41"/>
      <c r="BI8710" s="41"/>
      <c r="BJ8710" s="41"/>
      <c r="BK8710" s="41"/>
      <c r="BL8710" s="41"/>
      <c r="BM8710" s="41"/>
      <c r="BN8710" s="41"/>
      <c r="BO8710" s="41"/>
      <c r="BP8710" s="108"/>
      <c r="CG8710" s="102"/>
      <c r="CI8710" s="45"/>
    </row>
    <row r="8711" spans="37:87" ht="13" customHeight="1">
      <c r="AK8711" s="114"/>
      <c r="AL8711" s="41"/>
      <c r="AM8711" s="41"/>
      <c r="AN8711" s="41"/>
      <c r="AO8711" s="41"/>
      <c r="AP8711" s="41"/>
      <c r="AQ8711" s="41"/>
      <c r="AR8711" s="41"/>
      <c r="AS8711" s="41"/>
      <c r="AT8711" s="41"/>
      <c r="AU8711" s="41"/>
      <c r="AV8711" s="41"/>
      <c r="AW8711" s="41"/>
      <c r="AX8711" s="41"/>
      <c r="AY8711" s="41"/>
      <c r="AZ8711" s="41"/>
      <c r="BA8711" s="41"/>
      <c r="BB8711" s="41"/>
      <c r="BC8711" s="41"/>
      <c r="BD8711" s="41"/>
      <c r="BE8711" s="41"/>
      <c r="BF8711" s="41"/>
      <c r="BG8711" s="41"/>
      <c r="BH8711" s="41"/>
      <c r="BI8711" s="41"/>
      <c r="BJ8711" s="41"/>
      <c r="BK8711" s="41"/>
      <c r="BL8711" s="41"/>
      <c r="BM8711" s="41"/>
      <c r="BN8711" s="41"/>
      <c r="BO8711" s="41"/>
      <c r="BP8711" s="108"/>
      <c r="CG8711" s="102"/>
      <c r="CI8711" s="45"/>
    </row>
    <row r="8712" spans="37:87" ht="13" customHeight="1">
      <c r="AK8712" s="114"/>
      <c r="AL8712" s="41"/>
      <c r="AM8712" s="41"/>
      <c r="AN8712" s="41"/>
      <c r="AO8712" s="41"/>
      <c r="AP8712" s="41"/>
      <c r="AQ8712" s="41"/>
      <c r="AR8712" s="41"/>
      <c r="AS8712" s="41"/>
      <c r="AT8712" s="41"/>
      <c r="AU8712" s="41"/>
      <c r="AV8712" s="41"/>
      <c r="AW8712" s="41"/>
      <c r="AX8712" s="41"/>
      <c r="AY8712" s="41"/>
      <c r="AZ8712" s="41"/>
      <c r="BA8712" s="41"/>
      <c r="BB8712" s="41"/>
      <c r="BC8712" s="41"/>
      <c r="BD8712" s="41"/>
      <c r="BE8712" s="41"/>
      <c r="BF8712" s="41"/>
      <c r="BG8712" s="41"/>
      <c r="BH8712" s="41"/>
      <c r="BI8712" s="41"/>
      <c r="BJ8712" s="41"/>
      <c r="BK8712" s="41"/>
      <c r="BL8712" s="41"/>
      <c r="BM8712" s="41"/>
      <c r="BN8712" s="41"/>
      <c r="BO8712" s="41"/>
      <c r="BP8712" s="108"/>
      <c r="CG8712" s="102"/>
      <c r="CI8712" s="45"/>
    </row>
    <row r="8713" spans="37:87" ht="13" customHeight="1">
      <c r="AK8713" s="114"/>
      <c r="AL8713" s="41"/>
      <c r="AM8713" s="41"/>
      <c r="AN8713" s="41"/>
      <c r="AO8713" s="41"/>
      <c r="AP8713" s="41"/>
      <c r="AQ8713" s="41"/>
      <c r="AR8713" s="41"/>
      <c r="AS8713" s="41"/>
      <c r="AT8713" s="41"/>
      <c r="AU8713" s="41"/>
      <c r="AV8713" s="41"/>
      <c r="AW8713" s="41"/>
      <c r="AX8713" s="41"/>
      <c r="AY8713" s="41"/>
      <c r="AZ8713" s="41"/>
      <c r="BA8713" s="41"/>
      <c r="BB8713" s="41"/>
      <c r="BC8713" s="41"/>
      <c r="BD8713" s="41"/>
      <c r="BE8713" s="41"/>
      <c r="BF8713" s="41"/>
      <c r="BG8713" s="41"/>
      <c r="BH8713" s="41"/>
      <c r="BI8713" s="41"/>
      <c r="BJ8713" s="41"/>
      <c r="BK8713" s="41"/>
      <c r="BL8713" s="41"/>
      <c r="BM8713" s="41"/>
      <c r="BN8713" s="41"/>
      <c r="BO8713" s="41"/>
      <c r="BP8713" s="108"/>
      <c r="CG8713" s="102"/>
      <c r="CI8713" s="45"/>
    </row>
    <row r="8714" spans="37:87" ht="13" customHeight="1">
      <c r="AK8714" s="114"/>
      <c r="AL8714" s="41"/>
      <c r="AM8714" s="41"/>
      <c r="AN8714" s="41"/>
      <c r="AO8714" s="41"/>
      <c r="AP8714" s="41"/>
      <c r="AQ8714" s="41"/>
      <c r="AR8714" s="41"/>
      <c r="AS8714" s="41"/>
      <c r="AT8714" s="41"/>
      <c r="AU8714" s="41"/>
      <c r="AV8714" s="41"/>
      <c r="AW8714" s="41"/>
      <c r="AX8714" s="41"/>
      <c r="AY8714" s="41"/>
      <c r="AZ8714" s="41"/>
      <c r="BA8714" s="41"/>
      <c r="BB8714" s="41"/>
      <c r="BC8714" s="41"/>
      <c r="BD8714" s="41"/>
      <c r="BE8714" s="41"/>
      <c r="BF8714" s="41"/>
      <c r="BG8714" s="41"/>
      <c r="BH8714" s="41"/>
      <c r="BI8714" s="41"/>
      <c r="BJ8714" s="41"/>
      <c r="BK8714" s="41"/>
      <c r="BL8714" s="41"/>
      <c r="BM8714" s="41"/>
      <c r="BN8714" s="41"/>
      <c r="BO8714" s="41"/>
      <c r="BP8714" s="108"/>
      <c r="CG8714" s="102"/>
      <c r="CI8714" s="45"/>
    </row>
    <row r="8715" spans="37:87" ht="13" customHeight="1">
      <c r="AK8715" s="114"/>
      <c r="AL8715" s="41"/>
      <c r="AM8715" s="41"/>
      <c r="AN8715" s="41"/>
      <c r="AO8715" s="41"/>
      <c r="AP8715" s="41"/>
      <c r="AQ8715" s="41"/>
      <c r="AR8715" s="41"/>
      <c r="AS8715" s="41"/>
      <c r="AT8715" s="41"/>
      <c r="AU8715" s="41"/>
      <c r="AV8715" s="41"/>
      <c r="AW8715" s="41"/>
      <c r="AX8715" s="41"/>
      <c r="AY8715" s="41"/>
      <c r="AZ8715" s="41"/>
      <c r="BA8715" s="41"/>
      <c r="BB8715" s="41"/>
      <c r="BC8715" s="41"/>
      <c r="BD8715" s="41"/>
      <c r="BE8715" s="41"/>
      <c r="BF8715" s="41"/>
      <c r="BG8715" s="41"/>
      <c r="BH8715" s="41"/>
      <c r="BI8715" s="41"/>
      <c r="BJ8715" s="41"/>
      <c r="BK8715" s="41"/>
      <c r="BL8715" s="41"/>
      <c r="BM8715" s="41"/>
      <c r="BN8715" s="41"/>
      <c r="BO8715" s="41"/>
      <c r="BP8715" s="108"/>
      <c r="CG8715" s="102"/>
      <c r="CI8715" s="45"/>
    </row>
    <row r="8716" spans="37:87" ht="13" customHeight="1">
      <c r="AK8716" s="114"/>
      <c r="AL8716" s="41"/>
      <c r="AM8716" s="41"/>
      <c r="AN8716" s="41"/>
      <c r="AO8716" s="41"/>
      <c r="AP8716" s="41"/>
      <c r="AQ8716" s="41"/>
      <c r="AR8716" s="41"/>
      <c r="AS8716" s="41"/>
      <c r="AT8716" s="41"/>
      <c r="AU8716" s="41"/>
      <c r="AV8716" s="41"/>
      <c r="AW8716" s="41"/>
      <c r="AX8716" s="41"/>
      <c r="AY8716" s="41"/>
      <c r="AZ8716" s="41"/>
      <c r="BA8716" s="41"/>
      <c r="BB8716" s="41"/>
      <c r="BC8716" s="41"/>
      <c r="BD8716" s="41"/>
      <c r="BE8716" s="41"/>
      <c r="BF8716" s="41"/>
      <c r="BG8716" s="41"/>
      <c r="BH8716" s="41"/>
      <c r="BI8716" s="41"/>
      <c r="BJ8716" s="41"/>
      <c r="BK8716" s="41"/>
      <c r="BL8716" s="41"/>
      <c r="BM8716" s="41"/>
      <c r="BN8716" s="41"/>
      <c r="BO8716" s="41"/>
      <c r="BP8716" s="108"/>
      <c r="CG8716" s="102"/>
      <c r="CI8716" s="45"/>
    </row>
    <row r="8717" spans="37:87" ht="13" customHeight="1">
      <c r="AK8717" s="114"/>
      <c r="AL8717" s="41"/>
      <c r="AM8717" s="41"/>
      <c r="AN8717" s="41"/>
      <c r="AO8717" s="41"/>
      <c r="AP8717" s="41"/>
      <c r="AQ8717" s="41"/>
      <c r="AR8717" s="41"/>
      <c r="AS8717" s="41"/>
      <c r="AT8717" s="41"/>
      <c r="AU8717" s="41"/>
      <c r="AV8717" s="41"/>
      <c r="AW8717" s="41"/>
      <c r="AX8717" s="41"/>
      <c r="AY8717" s="41"/>
      <c r="AZ8717" s="41"/>
      <c r="BA8717" s="41"/>
      <c r="BB8717" s="41"/>
      <c r="BC8717" s="41"/>
      <c r="BD8717" s="41"/>
      <c r="BE8717" s="41"/>
      <c r="BF8717" s="41"/>
      <c r="BG8717" s="41"/>
      <c r="BH8717" s="41"/>
      <c r="BI8717" s="41"/>
      <c r="BJ8717" s="41"/>
      <c r="BK8717" s="41"/>
      <c r="BL8717" s="41"/>
      <c r="BM8717" s="41"/>
      <c r="BN8717" s="41"/>
      <c r="BO8717" s="41"/>
      <c r="BP8717" s="108"/>
      <c r="CG8717" s="102"/>
      <c r="CI8717" s="45"/>
    </row>
    <row r="8718" spans="37:87" ht="13" customHeight="1">
      <c r="AK8718" s="114"/>
      <c r="AL8718" s="41"/>
      <c r="AM8718" s="41"/>
      <c r="AN8718" s="41"/>
      <c r="AO8718" s="41"/>
      <c r="AP8718" s="41"/>
      <c r="AQ8718" s="41"/>
      <c r="AR8718" s="41"/>
      <c r="AS8718" s="41"/>
      <c r="AT8718" s="41"/>
      <c r="AU8718" s="41"/>
      <c r="AV8718" s="41"/>
      <c r="AW8718" s="41"/>
      <c r="AX8718" s="41"/>
      <c r="AY8718" s="41"/>
      <c r="AZ8718" s="41"/>
      <c r="BA8718" s="41"/>
      <c r="BB8718" s="41"/>
      <c r="BC8718" s="41"/>
      <c r="BD8718" s="41"/>
      <c r="BE8718" s="41"/>
      <c r="BF8718" s="41"/>
      <c r="BG8718" s="41"/>
      <c r="BH8718" s="41"/>
      <c r="BI8718" s="41"/>
      <c r="BJ8718" s="41"/>
      <c r="BK8718" s="41"/>
      <c r="BL8718" s="41"/>
      <c r="BM8718" s="41"/>
      <c r="BN8718" s="41"/>
      <c r="BO8718" s="41"/>
      <c r="BP8718" s="108"/>
      <c r="CG8718" s="102"/>
      <c r="CI8718" s="45"/>
    </row>
    <row r="8719" spans="37:87" ht="13" customHeight="1">
      <c r="AK8719" s="114"/>
      <c r="AL8719" s="41"/>
      <c r="AM8719" s="41"/>
      <c r="AN8719" s="41"/>
      <c r="AO8719" s="41"/>
      <c r="AP8719" s="41"/>
      <c r="AQ8719" s="41"/>
      <c r="AR8719" s="41"/>
      <c r="AS8719" s="41"/>
      <c r="AT8719" s="41"/>
      <c r="AU8719" s="41"/>
      <c r="AV8719" s="41"/>
      <c r="AW8719" s="41"/>
      <c r="AX8719" s="41"/>
      <c r="AY8719" s="41"/>
      <c r="AZ8719" s="41"/>
      <c r="BA8719" s="41"/>
      <c r="BB8719" s="41"/>
      <c r="BC8719" s="41"/>
      <c r="BD8719" s="41"/>
      <c r="BE8719" s="41"/>
      <c r="BF8719" s="41"/>
      <c r="BG8719" s="41"/>
      <c r="BH8719" s="41"/>
      <c r="BI8719" s="41"/>
      <c r="BJ8719" s="41"/>
      <c r="BK8719" s="41"/>
      <c r="BL8719" s="41"/>
      <c r="BM8719" s="41"/>
      <c r="BN8719" s="41"/>
      <c r="BO8719" s="41"/>
      <c r="BP8719" s="108"/>
      <c r="CG8719" s="102"/>
      <c r="CI8719" s="45"/>
    </row>
    <row r="8720" spans="37:87" ht="13" customHeight="1">
      <c r="AK8720" s="114"/>
      <c r="AL8720" s="41"/>
      <c r="AM8720" s="41"/>
      <c r="AN8720" s="41"/>
      <c r="AO8720" s="41"/>
      <c r="AP8720" s="41"/>
      <c r="AQ8720" s="41"/>
      <c r="AR8720" s="41"/>
      <c r="AS8720" s="41"/>
      <c r="AT8720" s="41"/>
      <c r="AU8720" s="41"/>
      <c r="AV8720" s="41"/>
      <c r="AW8720" s="41"/>
      <c r="AX8720" s="41"/>
      <c r="AY8720" s="41"/>
      <c r="AZ8720" s="41"/>
      <c r="BA8720" s="41"/>
      <c r="BB8720" s="41"/>
      <c r="BC8720" s="41"/>
      <c r="BD8720" s="41"/>
      <c r="BE8720" s="41"/>
      <c r="BF8720" s="41"/>
      <c r="BG8720" s="41"/>
      <c r="BH8720" s="41"/>
      <c r="BI8720" s="41"/>
      <c r="BJ8720" s="41"/>
      <c r="BK8720" s="41"/>
      <c r="BL8720" s="41"/>
      <c r="BM8720" s="41"/>
      <c r="BN8720" s="41"/>
      <c r="BO8720" s="41"/>
      <c r="BP8720" s="108"/>
      <c r="CG8720" s="102"/>
      <c r="CI8720" s="45"/>
    </row>
    <row r="8721" spans="37:87" ht="13" customHeight="1">
      <c r="AK8721" s="114"/>
      <c r="AL8721" s="41"/>
      <c r="AM8721" s="41"/>
      <c r="AN8721" s="41"/>
      <c r="AO8721" s="41"/>
      <c r="AP8721" s="41"/>
      <c r="AQ8721" s="41"/>
      <c r="AR8721" s="41"/>
      <c r="AS8721" s="41"/>
      <c r="AT8721" s="41"/>
      <c r="AU8721" s="41"/>
      <c r="AV8721" s="41"/>
      <c r="AW8721" s="41"/>
      <c r="AX8721" s="41"/>
      <c r="AY8721" s="41"/>
      <c r="AZ8721" s="41"/>
      <c r="BA8721" s="41"/>
      <c r="BB8721" s="41"/>
      <c r="BC8721" s="41"/>
      <c r="BD8721" s="41"/>
      <c r="BE8721" s="41"/>
      <c r="BF8721" s="41"/>
      <c r="BG8721" s="41"/>
      <c r="BH8721" s="41"/>
      <c r="BI8721" s="41"/>
      <c r="BJ8721" s="41"/>
      <c r="BK8721" s="41"/>
      <c r="BL8721" s="41"/>
      <c r="BM8721" s="41"/>
      <c r="BN8721" s="41"/>
      <c r="BO8721" s="41"/>
      <c r="BP8721" s="108"/>
      <c r="CG8721" s="102"/>
      <c r="CI8721" s="45"/>
    </row>
    <row r="8722" spans="37:87" ht="13" customHeight="1">
      <c r="AK8722" s="114"/>
      <c r="AL8722" s="41"/>
      <c r="AM8722" s="41"/>
      <c r="AN8722" s="41"/>
      <c r="AO8722" s="41"/>
      <c r="AP8722" s="41"/>
      <c r="AQ8722" s="41"/>
      <c r="AR8722" s="41"/>
      <c r="AS8722" s="41"/>
      <c r="AT8722" s="41"/>
      <c r="AU8722" s="41"/>
      <c r="AV8722" s="41"/>
      <c r="AW8722" s="41"/>
      <c r="AX8722" s="41"/>
      <c r="AY8722" s="41"/>
      <c r="AZ8722" s="41"/>
      <c r="BA8722" s="41"/>
      <c r="BB8722" s="41"/>
      <c r="BC8722" s="41"/>
      <c r="BD8722" s="41"/>
      <c r="BE8722" s="41"/>
      <c r="BF8722" s="41"/>
      <c r="BG8722" s="41"/>
      <c r="BH8722" s="41"/>
      <c r="BI8722" s="41"/>
      <c r="BJ8722" s="41"/>
      <c r="BK8722" s="41"/>
      <c r="BL8722" s="41"/>
      <c r="BM8722" s="41"/>
      <c r="BN8722" s="41"/>
      <c r="BO8722" s="41"/>
      <c r="BP8722" s="108"/>
      <c r="CG8722" s="102"/>
      <c r="CI8722" s="45"/>
    </row>
    <row r="8723" spans="37:87" ht="13" customHeight="1">
      <c r="AK8723" s="114"/>
      <c r="AL8723" s="41"/>
      <c r="AM8723" s="41"/>
      <c r="AN8723" s="41"/>
      <c r="AO8723" s="41"/>
      <c r="AP8723" s="41"/>
      <c r="AQ8723" s="41"/>
      <c r="AR8723" s="41"/>
      <c r="AS8723" s="41"/>
      <c r="AT8723" s="41"/>
      <c r="AU8723" s="41"/>
      <c r="AV8723" s="41"/>
      <c r="AW8723" s="41"/>
      <c r="AX8723" s="41"/>
      <c r="AY8723" s="41"/>
      <c r="AZ8723" s="41"/>
      <c r="BA8723" s="41"/>
      <c r="BB8723" s="41"/>
      <c r="BC8723" s="41"/>
      <c r="BD8723" s="41"/>
      <c r="BE8723" s="41"/>
      <c r="BF8723" s="41"/>
      <c r="BG8723" s="41"/>
      <c r="BH8723" s="41"/>
      <c r="BI8723" s="41"/>
      <c r="BJ8723" s="41"/>
      <c r="BK8723" s="41"/>
      <c r="BL8723" s="41"/>
      <c r="BM8723" s="41"/>
      <c r="BN8723" s="41"/>
      <c r="BO8723" s="41"/>
      <c r="BP8723" s="108"/>
      <c r="CG8723" s="102"/>
      <c r="CI8723" s="45"/>
    </row>
    <row r="8724" spans="37:87" ht="13" customHeight="1">
      <c r="AK8724" s="114"/>
      <c r="AL8724" s="41"/>
      <c r="AM8724" s="41"/>
      <c r="AN8724" s="41"/>
      <c r="AO8724" s="41"/>
      <c r="AP8724" s="41"/>
      <c r="AQ8724" s="41"/>
      <c r="AR8724" s="41"/>
      <c r="AS8724" s="41"/>
      <c r="AT8724" s="41"/>
      <c r="AU8724" s="41"/>
      <c r="AV8724" s="41"/>
      <c r="AW8724" s="41"/>
      <c r="AX8724" s="41"/>
      <c r="AY8724" s="41"/>
      <c r="AZ8724" s="41"/>
      <c r="BA8724" s="41"/>
      <c r="BB8724" s="41"/>
      <c r="BC8724" s="41"/>
      <c r="BD8724" s="41"/>
      <c r="BE8724" s="41"/>
      <c r="BF8724" s="41"/>
      <c r="BG8724" s="41"/>
      <c r="BH8724" s="41"/>
      <c r="BI8724" s="41"/>
      <c r="BJ8724" s="41"/>
      <c r="BK8724" s="41"/>
      <c r="BL8724" s="41"/>
      <c r="BM8724" s="41"/>
      <c r="BN8724" s="41"/>
      <c r="BO8724" s="41"/>
      <c r="BP8724" s="108"/>
      <c r="CG8724" s="102"/>
      <c r="CI8724" s="45"/>
    </row>
    <row r="8725" spans="37:87" ht="13" customHeight="1">
      <c r="AK8725" s="114"/>
      <c r="AL8725" s="41"/>
      <c r="AM8725" s="41"/>
      <c r="AN8725" s="41"/>
      <c r="AO8725" s="41"/>
      <c r="AP8725" s="41"/>
      <c r="AQ8725" s="41"/>
      <c r="AR8725" s="41"/>
      <c r="AS8725" s="41"/>
      <c r="AT8725" s="41"/>
      <c r="AU8725" s="41"/>
      <c r="AV8725" s="41"/>
      <c r="AW8725" s="41"/>
      <c r="AX8725" s="41"/>
      <c r="AY8725" s="41"/>
      <c r="AZ8725" s="41"/>
      <c r="BA8725" s="41"/>
      <c r="BB8725" s="41"/>
      <c r="BC8725" s="41"/>
      <c r="BD8725" s="41"/>
      <c r="BE8725" s="41"/>
      <c r="BF8725" s="41"/>
      <c r="BG8725" s="41"/>
      <c r="BH8725" s="41"/>
      <c r="BI8725" s="41"/>
      <c r="BJ8725" s="41"/>
      <c r="BK8725" s="41"/>
      <c r="BL8725" s="41"/>
      <c r="BM8725" s="41"/>
      <c r="BN8725" s="41"/>
      <c r="BO8725" s="41"/>
      <c r="BP8725" s="108"/>
      <c r="CG8725" s="102"/>
      <c r="CI8725" s="45"/>
    </row>
    <row r="8726" spans="37:87" ht="13" customHeight="1">
      <c r="AK8726" s="114"/>
      <c r="AL8726" s="41"/>
      <c r="AM8726" s="41"/>
      <c r="AN8726" s="41"/>
      <c r="AO8726" s="41"/>
      <c r="AP8726" s="41"/>
      <c r="AQ8726" s="41"/>
      <c r="AR8726" s="41"/>
      <c r="AS8726" s="41"/>
      <c r="AT8726" s="41"/>
      <c r="AU8726" s="41"/>
      <c r="AV8726" s="41"/>
      <c r="AW8726" s="41"/>
      <c r="AX8726" s="41"/>
      <c r="AY8726" s="41"/>
      <c r="AZ8726" s="41"/>
      <c r="BA8726" s="41"/>
      <c r="BB8726" s="41"/>
      <c r="BC8726" s="41"/>
      <c r="BD8726" s="41"/>
      <c r="BE8726" s="41"/>
      <c r="BF8726" s="41"/>
      <c r="BG8726" s="41"/>
      <c r="BH8726" s="41"/>
      <c r="BI8726" s="41"/>
      <c r="BJ8726" s="41"/>
      <c r="BK8726" s="41"/>
      <c r="BL8726" s="41"/>
      <c r="BM8726" s="41"/>
      <c r="BN8726" s="41"/>
      <c r="BO8726" s="41"/>
      <c r="BP8726" s="108"/>
      <c r="CG8726" s="102"/>
      <c r="CI8726" s="45"/>
    </row>
    <row r="8727" spans="37:87" ht="13" customHeight="1">
      <c r="AK8727" s="114"/>
      <c r="AL8727" s="41"/>
      <c r="AM8727" s="41"/>
      <c r="AN8727" s="41"/>
      <c r="AO8727" s="41"/>
      <c r="AP8727" s="41"/>
      <c r="AQ8727" s="41"/>
      <c r="AR8727" s="41"/>
      <c r="AS8727" s="41"/>
      <c r="AT8727" s="41"/>
      <c r="AU8727" s="41"/>
      <c r="AV8727" s="41"/>
      <c r="AW8727" s="41"/>
      <c r="AX8727" s="41"/>
      <c r="AY8727" s="41"/>
      <c r="AZ8727" s="41"/>
      <c r="BA8727" s="41"/>
      <c r="BB8727" s="41"/>
      <c r="BC8727" s="41"/>
      <c r="BD8727" s="41"/>
      <c r="BE8727" s="41"/>
      <c r="BF8727" s="41"/>
      <c r="BG8727" s="41"/>
      <c r="BH8727" s="41"/>
      <c r="BI8727" s="41"/>
      <c r="BJ8727" s="41"/>
      <c r="BK8727" s="41"/>
      <c r="BL8727" s="41"/>
      <c r="BM8727" s="41"/>
      <c r="BN8727" s="41"/>
      <c r="BO8727" s="41"/>
      <c r="BP8727" s="108"/>
      <c r="CG8727" s="102"/>
      <c r="CI8727" s="45"/>
    </row>
    <row r="8728" spans="37:87" ht="13" customHeight="1">
      <c r="AK8728" s="114"/>
      <c r="AL8728" s="41"/>
      <c r="AM8728" s="41"/>
      <c r="AN8728" s="41"/>
      <c r="AO8728" s="41"/>
      <c r="AP8728" s="41"/>
      <c r="AQ8728" s="41"/>
      <c r="AR8728" s="41"/>
      <c r="AS8728" s="41"/>
      <c r="AT8728" s="41"/>
      <c r="AU8728" s="41"/>
      <c r="AV8728" s="41"/>
      <c r="AW8728" s="41"/>
      <c r="AX8728" s="41"/>
      <c r="AY8728" s="41"/>
      <c r="AZ8728" s="41"/>
      <c r="BA8728" s="41"/>
      <c r="BB8728" s="41"/>
      <c r="BC8728" s="41"/>
      <c r="BD8728" s="41"/>
      <c r="BE8728" s="41"/>
      <c r="BF8728" s="41"/>
      <c r="BG8728" s="41"/>
      <c r="BH8728" s="41"/>
      <c r="BI8728" s="41"/>
      <c r="BJ8728" s="41"/>
      <c r="BK8728" s="41"/>
      <c r="BL8728" s="41"/>
      <c r="BM8728" s="41"/>
      <c r="BN8728" s="41"/>
      <c r="BO8728" s="41"/>
      <c r="BP8728" s="108"/>
      <c r="CG8728" s="102"/>
      <c r="CI8728" s="45"/>
    </row>
    <row r="8729" spans="37:87" ht="13" customHeight="1">
      <c r="AK8729" s="114"/>
      <c r="AL8729" s="41"/>
      <c r="AM8729" s="41"/>
      <c r="AN8729" s="41"/>
      <c r="AO8729" s="41"/>
      <c r="AP8729" s="41"/>
      <c r="AQ8729" s="41"/>
      <c r="AR8729" s="41"/>
      <c r="AS8729" s="41"/>
      <c r="AT8729" s="41"/>
      <c r="AU8729" s="41"/>
      <c r="AV8729" s="41"/>
      <c r="AW8729" s="41"/>
      <c r="AX8729" s="41"/>
      <c r="AY8729" s="41"/>
      <c r="AZ8729" s="41"/>
      <c r="BA8729" s="41"/>
      <c r="BB8729" s="41"/>
      <c r="BC8729" s="41"/>
      <c r="BD8729" s="41"/>
      <c r="BE8729" s="41"/>
      <c r="BF8729" s="41"/>
      <c r="BG8729" s="41"/>
      <c r="BH8729" s="41"/>
      <c r="BI8729" s="41"/>
      <c r="BJ8729" s="41"/>
      <c r="BK8729" s="41"/>
      <c r="BL8729" s="41"/>
      <c r="BM8729" s="41"/>
      <c r="BN8729" s="41"/>
      <c r="BO8729" s="41"/>
      <c r="BP8729" s="108"/>
      <c r="CG8729" s="102"/>
      <c r="CI8729" s="45"/>
    </row>
    <row r="8730" spans="37:87" ht="13" customHeight="1">
      <c r="AK8730" s="114"/>
      <c r="AL8730" s="41"/>
      <c r="AM8730" s="41"/>
      <c r="AN8730" s="41"/>
      <c r="AO8730" s="41"/>
      <c r="AP8730" s="41"/>
      <c r="AQ8730" s="41"/>
      <c r="AR8730" s="41"/>
      <c r="AS8730" s="41"/>
      <c r="AT8730" s="41"/>
      <c r="AU8730" s="41"/>
      <c r="AV8730" s="41"/>
      <c r="AW8730" s="41"/>
      <c r="AX8730" s="41"/>
      <c r="AY8730" s="41"/>
      <c r="AZ8730" s="41"/>
      <c r="BA8730" s="41"/>
      <c r="BB8730" s="41"/>
      <c r="BC8730" s="41"/>
      <c r="BD8730" s="41"/>
      <c r="BE8730" s="41"/>
      <c r="BF8730" s="41"/>
      <c r="BG8730" s="41"/>
      <c r="BH8730" s="41"/>
      <c r="BI8730" s="41"/>
      <c r="BJ8730" s="41"/>
      <c r="BK8730" s="41"/>
      <c r="BL8730" s="41"/>
      <c r="BM8730" s="41"/>
      <c r="BN8730" s="41"/>
      <c r="BO8730" s="41"/>
      <c r="BP8730" s="108"/>
      <c r="CG8730" s="102"/>
      <c r="CI8730" s="45"/>
    </row>
    <row r="8731" spans="37:87" ht="13" customHeight="1">
      <c r="AK8731" s="114"/>
      <c r="AL8731" s="41"/>
      <c r="AM8731" s="41"/>
      <c r="AN8731" s="41"/>
      <c r="AO8731" s="41"/>
      <c r="AP8731" s="41"/>
      <c r="AQ8731" s="41"/>
      <c r="AR8731" s="41"/>
      <c r="AS8731" s="41"/>
      <c r="AT8731" s="41"/>
      <c r="AU8731" s="41"/>
      <c r="AV8731" s="41"/>
      <c r="AW8731" s="41"/>
      <c r="AX8731" s="41"/>
      <c r="AY8731" s="41"/>
      <c r="AZ8731" s="41"/>
      <c r="BA8731" s="41"/>
      <c r="BB8731" s="41"/>
      <c r="BC8731" s="41"/>
      <c r="BD8731" s="41"/>
      <c r="BE8731" s="41"/>
      <c r="BF8731" s="41"/>
      <c r="BG8731" s="41"/>
      <c r="BH8731" s="41"/>
      <c r="BI8731" s="41"/>
      <c r="BJ8731" s="41"/>
      <c r="BK8731" s="41"/>
      <c r="BL8731" s="41"/>
      <c r="BM8731" s="41"/>
      <c r="BN8731" s="41"/>
      <c r="BO8731" s="41"/>
      <c r="BP8731" s="108"/>
      <c r="CG8731" s="102"/>
      <c r="CI8731" s="45"/>
    </row>
    <row r="8732" spans="37:87" ht="13" customHeight="1">
      <c r="AK8732" s="114"/>
      <c r="AL8732" s="41"/>
      <c r="AM8732" s="41"/>
      <c r="AN8732" s="41"/>
      <c r="AO8732" s="41"/>
      <c r="AP8732" s="41"/>
      <c r="AQ8732" s="41"/>
      <c r="AR8732" s="41"/>
      <c r="AS8732" s="41"/>
      <c r="AT8732" s="41"/>
      <c r="AU8732" s="41"/>
      <c r="AV8732" s="41"/>
      <c r="AW8732" s="41"/>
      <c r="AX8732" s="41"/>
      <c r="AY8732" s="41"/>
      <c r="AZ8732" s="41"/>
      <c r="BA8732" s="41"/>
      <c r="BB8732" s="41"/>
      <c r="BC8732" s="41"/>
      <c r="BD8732" s="41"/>
      <c r="BE8732" s="41"/>
      <c r="BF8732" s="41"/>
      <c r="BG8732" s="41"/>
      <c r="BH8732" s="41"/>
      <c r="BI8732" s="41"/>
      <c r="BJ8732" s="41"/>
      <c r="BK8732" s="41"/>
      <c r="BL8732" s="41"/>
      <c r="BM8732" s="41"/>
      <c r="BN8732" s="41"/>
      <c r="BO8732" s="41"/>
      <c r="BP8732" s="108"/>
      <c r="CG8732" s="102"/>
      <c r="CI8732" s="45"/>
    </row>
    <row r="8733" spans="37:87" ht="13" customHeight="1">
      <c r="AK8733" s="114"/>
      <c r="AL8733" s="41"/>
      <c r="AM8733" s="41"/>
      <c r="AN8733" s="41"/>
      <c r="AO8733" s="41"/>
      <c r="AP8733" s="41"/>
      <c r="AQ8733" s="41"/>
      <c r="AR8733" s="41"/>
      <c r="AS8733" s="41"/>
      <c r="AT8733" s="41"/>
      <c r="AU8733" s="41"/>
      <c r="AV8733" s="41"/>
      <c r="AW8733" s="41"/>
      <c r="AX8733" s="41"/>
      <c r="AY8733" s="41"/>
      <c r="AZ8733" s="41"/>
      <c r="BA8733" s="41"/>
      <c r="BB8733" s="41"/>
      <c r="BC8733" s="41"/>
      <c r="BD8733" s="41"/>
      <c r="BE8733" s="41"/>
      <c r="BF8733" s="41"/>
      <c r="BG8733" s="41"/>
      <c r="BH8733" s="41"/>
      <c r="BI8733" s="41"/>
      <c r="BJ8733" s="41"/>
      <c r="BK8733" s="41"/>
      <c r="BL8733" s="41"/>
      <c r="BM8733" s="41"/>
      <c r="BN8733" s="41"/>
      <c r="BO8733" s="41"/>
      <c r="BP8733" s="108"/>
      <c r="CG8733" s="102"/>
      <c r="CI8733" s="45"/>
    </row>
    <row r="8734" spans="37:87" ht="13" customHeight="1">
      <c r="AK8734" s="114"/>
      <c r="AL8734" s="41"/>
      <c r="AM8734" s="41"/>
      <c r="AN8734" s="41"/>
      <c r="AO8734" s="41"/>
      <c r="AP8734" s="41"/>
      <c r="AQ8734" s="41"/>
      <c r="AR8734" s="41"/>
      <c r="AS8734" s="41"/>
      <c r="AT8734" s="41"/>
      <c r="AU8734" s="41"/>
      <c r="AV8734" s="41"/>
      <c r="AW8734" s="41"/>
      <c r="AX8734" s="41"/>
      <c r="AY8734" s="41"/>
      <c r="AZ8734" s="41"/>
      <c r="BA8734" s="41"/>
      <c r="BB8734" s="41"/>
      <c r="BC8734" s="41"/>
      <c r="BD8734" s="41"/>
      <c r="BE8734" s="41"/>
      <c r="BF8734" s="41"/>
      <c r="BG8734" s="41"/>
      <c r="BH8734" s="41"/>
      <c r="BI8734" s="41"/>
      <c r="BJ8734" s="41"/>
      <c r="BK8734" s="41"/>
      <c r="BL8734" s="41"/>
      <c r="BM8734" s="41"/>
      <c r="BN8734" s="41"/>
      <c r="BO8734" s="41"/>
      <c r="BP8734" s="108"/>
      <c r="CG8734" s="102"/>
      <c r="CI8734" s="45"/>
    </row>
    <row r="8735" spans="37:87" ht="13" customHeight="1">
      <c r="AK8735" s="114"/>
      <c r="AL8735" s="41"/>
      <c r="AM8735" s="41"/>
      <c r="AN8735" s="41"/>
      <c r="AO8735" s="41"/>
      <c r="AP8735" s="41"/>
      <c r="AQ8735" s="41"/>
      <c r="AR8735" s="41"/>
      <c r="AS8735" s="41"/>
      <c r="AT8735" s="41"/>
      <c r="AU8735" s="41"/>
      <c r="AV8735" s="41"/>
      <c r="AW8735" s="41"/>
      <c r="AX8735" s="41"/>
      <c r="AY8735" s="41"/>
      <c r="AZ8735" s="41"/>
      <c r="BA8735" s="41"/>
      <c r="BB8735" s="41"/>
      <c r="BC8735" s="41"/>
      <c r="BD8735" s="41"/>
      <c r="BE8735" s="41"/>
      <c r="BF8735" s="41"/>
      <c r="BG8735" s="41"/>
      <c r="BH8735" s="41"/>
      <c r="BI8735" s="41"/>
      <c r="BJ8735" s="41"/>
      <c r="BK8735" s="41"/>
      <c r="BL8735" s="41"/>
      <c r="BM8735" s="41"/>
      <c r="BN8735" s="41"/>
      <c r="BO8735" s="41"/>
      <c r="BP8735" s="108"/>
      <c r="CG8735" s="102"/>
      <c r="CI8735" s="45"/>
    </row>
    <row r="8736" spans="37:87" ht="13" customHeight="1">
      <c r="AK8736" s="114"/>
      <c r="AL8736" s="41"/>
      <c r="AM8736" s="41"/>
      <c r="AN8736" s="41"/>
      <c r="AO8736" s="41"/>
      <c r="AP8736" s="41"/>
      <c r="AQ8736" s="41"/>
      <c r="AR8736" s="41"/>
      <c r="AS8736" s="41"/>
      <c r="AT8736" s="41"/>
      <c r="AU8736" s="41"/>
      <c r="AV8736" s="41"/>
      <c r="AW8736" s="41"/>
      <c r="AX8736" s="41"/>
      <c r="AY8736" s="41"/>
      <c r="AZ8736" s="41"/>
      <c r="BA8736" s="41"/>
      <c r="BB8736" s="41"/>
      <c r="BC8736" s="41"/>
      <c r="BD8736" s="41"/>
      <c r="BE8736" s="41"/>
      <c r="BF8736" s="41"/>
      <c r="BG8736" s="41"/>
      <c r="BH8736" s="41"/>
      <c r="BI8736" s="41"/>
      <c r="BJ8736" s="41"/>
      <c r="BK8736" s="41"/>
      <c r="BL8736" s="41"/>
      <c r="BM8736" s="41"/>
      <c r="BN8736" s="41"/>
      <c r="BO8736" s="41"/>
      <c r="BP8736" s="108"/>
      <c r="CG8736" s="102"/>
      <c r="CI8736" s="45"/>
    </row>
    <row r="8737" spans="37:87" ht="13" customHeight="1">
      <c r="AK8737" s="114"/>
      <c r="AL8737" s="41"/>
      <c r="AM8737" s="41"/>
      <c r="AN8737" s="41"/>
      <c r="AO8737" s="41"/>
      <c r="AP8737" s="41"/>
      <c r="AQ8737" s="41"/>
      <c r="AR8737" s="41"/>
      <c r="AS8737" s="41"/>
      <c r="AT8737" s="41"/>
      <c r="AU8737" s="41"/>
      <c r="AV8737" s="41"/>
      <c r="AW8737" s="41"/>
      <c r="AX8737" s="41"/>
      <c r="AY8737" s="41"/>
      <c r="AZ8737" s="41"/>
      <c r="BA8737" s="41"/>
      <c r="BB8737" s="41"/>
      <c r="BC8737" s="41"/>
      <c r="BD8737" s="41"/>
      <c r="BE8737" s="41"/>
      <c r="BF8737" s="41"/>
      <c r="BG8737" s="41"/>
      <c r="BH8737" s="41"/>
      <c r="BI8737" s="41"/>
      <c r="BJ8737" s="41"/>
      <c r="BK8737" s="41"/>
      <c r="BL8737" s="41"/>
      <c r="BM8737" s="41"/>
      <c r="BN8737" s="41"/>
      <c r="BO8737" s="41"/>
      <c r="BP8737" s="108"/>
      <c r="CG8737" s="102"/>
      <c r="CI8737" s="45"/>
    </row>
    <row r="8738" spans="37:87" ht="13" customHeight="1">
      <c r="AK8738" s="114"/>
      <c r="AL8738" s="41"/>
      <c r="AM8738" s="41"/>
      <c r="AN8738" s="41"/>
      <c r="AO8738" s="41"/>
      <c r="AP8738" s="41"/>
      <c r="AQ8738" s="41"/>
      <c r="AR8738" s="41"/>
      <c r="AS8738" s="41"/>
      <c r="AT8738" s="41"/>
      <c r="AU8738" s="41"/>
      <c r="AV8738" s="41"/>
      <c r="AW8738" s="41"/>
      <c r="AX8738" s="41"/>
      <c r="AY8738" s="41"/>
      <c r="AZ8738" s="41"/>
      <c r="BA8738" s="41"/>
      <c r="BB8738" s="41"/>
      <c r="BC8738" s="41"/>
      <c r="BD8738" s="41"/>
      <c r="BE8738" s="41"/>
      <c r="BF8738" s="41"/>
      <c r="BG8738" s="41"/>
      <c r="BH8738" s="41"/>
      <c r="BI8738" s="41"/>
      <c r="BJ8738" s="41"/>
      <c r="BK8738" s="41"/>
      <c r="BL8738" s="41"/>
      <c r="BM8738" s="41"/>
      <c r="BN8738" s="41"/>
      <c r="BO8738" s="41"/>
      <c r="BP8738" s="108"/>
      <c r="CG8738" s="102"/>
      <c r="CI8738" s="45"/>
    </row>
    <row r="8739" spans="37:87" ht="13" customHeight="1">
      <c r="AK8739" s="114"/>
      <c r="AL8739" s="41"/>
      <c r="AM8739" s="41"/>
      <c r="AN8739" s="41"/>
      <c r="AO8739" s="41"/>
      <c r="AP8739" s="41"/>
      <c r="AQ8739" s="41"/>
      <c r="AR8739" s="41"/>
      <c r="AS8739" s="41"/>
      <c r="AT8739" s="41"/>
      <c r="AU8739" s="41"/>
      <c r="AV8739" s="41"/>
      <c r="AW8739" s="41"/>
      <c r="AX8739" s="41"/>
      <c r="AY8739" s="41"/>
      <c r="AZ8739" s="41"/>
      <c r="BA8739" s="41"/>
      <c r="BB8739" s="41"/>
      <c r="BC8739" s="41"/>
      <c r="BD8739" s="41"/>
      <c r="BE8739" s="41"/>
      <c r="BF8739" s="41"/>
      <c r="BG8739" s="41"/>
      <c r="BH8739" s="41"/>
      <c r="BI8739" s="41"/>
      <c r="BJ8739" s="41"/>
      <c r="BK8739" s="41"/>
      <c r="BL8739" s="41"/>
      <c r="BM8739" s="41"/>
      <c r="BN8739" s="41"/>
      <c r="BO8739" s="41"/>
      <c r="BP8739" s="108"/>
      <c r="CG8739" s="102"/>
      <c r="CI8739" s="45"/>
    </row>
    <row r="8740" spans="37:87" ht="13" customHeight="1">
      <c r="AK8740" s="114"/>
      <c r="AL8740" s="41"/>
      <c r="AM8740" s="41"/>
      <c r="AN8740" s="41"/>
      <c r="AO8740" s="41"/>
      <c r="AP8740" s="41"/>
      <c r="AQ8740" s="41"/>
      <c r="AR8740" s="41"/>
      <c r="AS8740" s="41"/>
      <c r="AT8740" s="41"/>
      <c r="AU8740" s="41"/>
      <c r="AV8740" s="41"/>
      <c r="AW8740" s="41"/>
      <c r="AX8740" s="41"/>
      <c r="AY8740" s="41"/>
      <c r="AZ8740" s="41"/>
      <c r="BA8740" s="41"/>
      <c r="BB8740" s="41"/>
      <c r="BC8740" s="41"/>
      <c r="BD8740" s="41"/>
      <c r="BE8740" s="41"/>
      <c r="BF8740" s="41"/>
      <c r="BG8740" s="41"/>
      <c r="BH8740" s="41"/>
      <c r="BI8740" s="41"/>
      <c r="BJ8740" s="41"/>
      <c r="BK8740" s="41"/>
      <c r="BL8740" s="41"/>
      <c r="BM8740" s="41"/>
      <c r="BN8740" s="41"/>
      <c r="BO8740" s="41"/>
      <c r="BP8740" s="108"/>
      <c r="CG8740" s="102"/>
      <c r="CI8740" s="45"/>
    </row>
    <row r="8741" spans="37:87" ht="13" customHeight="1">
      <c r="AK8741" s="114"/>
      <c r="AL8741" s="41"/>
      <c r="AM8741" s="41"/>
      <c r="AN8741" s="41"/>
      <c r="AO8741" s="41"/>
      <c r="AP8741" s="41"/>
      <c r="AQ8741" s="41"/>
      <c r="AR8741" s="41"/>
      <c r="AS8741" s="41"/>
      <c r="AT8741" s="41"/>
      <c r="AU8741" s="41"/>
      <c r="AV8741" s="41"/>
      <c r="AW8741" s="41"/>
      <c r="AX8741" s="41"/>
      <c r="AY8741" s="41"/>
      <c r="AZ8741" s="41"/>
      <c r="BA8741" s="41"/>
      <c r="BB8741" s="41"/>
      <c r="BC8741" s="41"/>
      <c r="BD8741" s="41"/>
      <c r="BE8741" s="41"/>
      <c r="BF8741" s="41"/>
      <c r="BG8741" s="41"/>
      <c r="BH8741" s="41"/>
      <c r="BI8741" s="41"/>
      <c r="BJ8741" s="41"/>
      <c r="BK8741" s="41"/>
      <c r="BL8741" s="41"/>
      <c r="BM8741" s="41"/>
      <c r="BN8741" s="41"/>
      <c r="BO8741" s="41"/>
      <c r="BP8741" s="108"/>
      <c r="CG8741" s="102"/>
      <c r="CI8741" s="45"/>
    </row>
    <row r="8742" spans="37:87" ht="13" customHeight="1">
      <c r="AK8742" s="114"/>
      <c r="AL8742" s="41"/>
      <c r="AM8742" s="41"/>
      <c r="AN8742" s="41"/>
      <c r="AO8742" s="41"/>
      <c r="AP8742" s="41"/>
      <c r="AQ8742" s="41"/>
      <c r="AR8742" s="41"/>
      <c r="AS8742" s="41"/>
      <c r="AT8742" s="41"/>
      <c r="AU8742" s="41"/>
      <c r="AV8742" s="41"/>
      <c r="AW8742" s="41"/>
      <c r="AX8742" s="41"/>
      <c r="AY8742" s="41"/>
      <c r="AZ8742" s="41"/>
      <c r="BA8742" s="41"/>
      <c r="BB8742" s="41"/>
      <c r="BC8742" s="41"/>
      <c r="BD8742" s="41"/>
      <c r="BE8742" s="41"/>
      <c r="BF8742" s="41"/>
      <c r="BG8742" s="41"/>
      <c r="BH8742" s="41"/>
      <c r="BI8742" s="41"/>
      <c r="BJ8742" s="41"/>
      <c r="BK8742" s="41"/>
      <c r="BL8742" s="41"/>
      <c r="BM8742" s="41"/>
      <c r="BN8742" s="41"/>
      <c r="BO8742" s="41"/>
      <c r="BP8742" s="108"/>
      <c r="CG8742" s="102"/>
      <c r="CI8742" s="45"/>
    </row>
    <row r="8743" spans="37:87" ht="13" customHeight="1">
      <c r="AK8743" s="114"/>
      <c r="AL8743" s="41"/>
      <c r="AM8743" s="41"/>
      <c r="AN8743" s="41"/>
      <c r="AO8743" s="41"/>
      <c r="AP8743" s="41"/>
      <c r="AQ8743" s="41"/>
      <c r="AR8743" s="41"/>
      <c r="AS8743" s="41"/>
      <c r="AT8743" s="41"/>
      <c r="AU8743" s="41"/>
      <c r="AV8743" s="41"/>
      <c r="AW8743" s="41"/>
      <c r="AX8743" s="41"/>
      <c r="AY8743" s="41"/>
      <c r="AZ8743" s="41"/>
      <c r="BA8743" s="41"/>
      <c r="BB8743" s="41"/>
      <c r="BC8743" s="41"/>
      <c r="BD8743" s="41"/>
      <c r="BE8743" s="41"/>
      <c r="BF8743" s="41"/>
      <c r="BG8743" s="41"/>
      <c r="BH8743" s="41"/>
      <c r="BI8743" s="41"/>
      <c r="BJ8743" s="41"/>
      <c r="BK8743" s="41"/>
      <c r="BL8743" s="41"/>
      <c r="BM8743" s="41"/>
      <c r="BN8743" s="41"/>
      <c r="BO8743" s="41"/>
      <c r="BP8743" s="108"/>
      <c r="CG8743" s="102"/>
      <c r="CI8743" s="45"/>
    </row>
    <row r="8744" spans="37:87" ht="13" customHeight="1">
      <c r="AK8744" s="114"/>
      <c r="AL8744" s="41"/>
      <c r="AM8744" s="41"/>
      <c r="AN8744" s="41"/>
      <c r="AO8744" s="41"/>
      <c r="AP8744" s="41"/>
      <c r="AQ8744" s="41"/>
      <c r="AR8744" s="41"/>
      <c r="AS8744" s="41"/>
      <c r="AT8744" s="41"/>
      <c r="AU8744" s="41"/>
      <c r="AV8744" s="41"/>
      <c r="AW8744" s="41"/>
      <c r="AX8744" s="41"/>
      <c r="AY8744" s="41"/>
      <c r="AZ8744" s="41"/>
      <c r="BA8744" s="41"/>
      <c r="BB8744" s="41"/>
      <c r="BC8744" s="41"/>
      <c r="BD8744" s="41"/>
      <c r="BE8744" s="41"/>
      <c r="BF8744" s="41"/>
      <c r="BG8744" s="41"/>
      <c r="BH8744" s="41"/>
      <c r="BI8744" s="41"/>
      <c r="BJ8744" s="41"/>
      <c r="BK8744" s="41"/>
      <c r="BL8744" s="41"/>
      <c r="BM8744" s="41"/>
      <c r="BN8744" s="41"/>
      <c r="BO8744" s="41"/>
      <c r="BP8744" s="108"/>
      <c r="CG8744" s="102"/>
      <c r="CI8744" s="45"/>
    </row>
    <row r="8745" spans="37:87" ht="13" customHeight="1">
      <c r="AK8745" s="114"/>
      <c r="AL8745" s="41"/>
      <c r="AM8745" s="41"/>
      <c r="AN8745" s="41"/>
      <c r="AO8745" s="41"/>
      <c r="AP8745" s="41"/>
      <c r="AQ8745" s="41"/>
      <c r="AR8745" s="41"/>
      <c r="AS8745" s="41"/>
      <c r="AT8745" s="41"/>
      <c r="AU8745" s="41"/>
      <c r="AV8745" s="41"/>
      <c r="AW8745" s="41"/>
      <c r="AX8745" s="41"/>
      <c r="AY8745" s="41"/>
      <c r="AZ8745" s="41"/>
      <c r="BA8745" s="41"/>
      <c r="BB8745" s="41"/>
      <c r="BC8745" s="41"/>
      <c r="BD8745" s="41"/>
      <c r="BE8745" s="41"/>
      <c r="BF8745" s="41"/>
      <c r="BG8745" s="41"/>
      <c r="BH8745" s="41"/>
      <c r="BI8745" s="41"/>
      <c r="BJ8745" s="41"/>
      <c r="BK8745" s="41"/>
      <c r="BL8745" s="41"/>
      <c r="BM8745" s="41"/>
      <c r="BN8745" s="41"/>
      <c r="BO8745" s="41"/>
      <c r="BP8745" s="108"/>
      <c r="CG8745" s="102"/>
      <c r="CI8745" s="45"/>
    </row>
    <row r="8746" spans="37:87" ht="13" customHeight="1">
      <c r="AK8746" s="114"/>
      <c r="AL8746" s="41"/>
      <c r="AM8746" s="41"/>
      <c r="AN8746" s="41"/>
      <c r="AO8746" s="41"/>
      <c r="AP8746" s="41"/>
      <c r="AQ8746" s="41"/>
      <c r="AR8746" s="41"/>
      <c r="AS8746" s="41"/>
      <c r="AT8746" s="41"/>
      <c r="AU8746" s="41"/>
      <c r="AV8746" s="41"/>
      <c r="AW8746" s="41"/>
      <c r="AX8746" s="41"/>
      <c r="AY8746" s="41"/>
      <c r="AZ8746" s="41"/>
      <c r="BA8746" s="41"/>
      <c r="BB8746" s="41"/>
      <c r="BC8746" s="41"/>
      <c r="BD8746" s="41"/>
      <c r="BE8746" s="41"/>
      <c r="BF8746" s="41"/>
      <c r="BG8746" s="41"/>
      <c r="BH8746" s="41"/>
      <c r="BI8746" s="41"/>
      <c r="BJ8746" s="41"/>
      <c r="BK8746" s="41"/>
      <c r="BL8746" s="41"/>
      <c r="BM8746" s="41"/>
      <c r="BN8746" s="41"/>
      <c r="BO8746" s="41"/>
      <c r="BP8746" s="108"/>
      <c r="CG8746" s="102"/>
      <c r="CI8746" s="45"/>
    </row>
    <row r="8747" spans="37:87" ht="13" customHeight="1">
      <c r="AK8747" s="114"/>
      <c r="AL8747" s="41"/>
      <c r="AM8747" s="41"/>
      <c r="AN8747" s="41"/>
      <c r="AO8747" s="41"/>
      <c r="AP8747" s="41"/>
      <c r="AQ8747" s="41"/>
      <c r="AR8747" s="41"/>
      <c r="AS8747" s="41"/>
      <c r="AT8747" s="41"/>
      <c r="AU8747" s="41"/>
      <c r="AV8747" s="41"/>
      <c r="AW8747" s="41"/>
      <c r="AX8747" s="41"/>
      <c r="AY8747" s="41"/>
      <c r="AZ8747" s="41"/>
      <c r="BA8747" s="41"/>
      <c r="BB8747" s="41"/>
      <c r="BC8747" s="41"/>
      <c r="BD8747" s="41"/>
      <c r="BE8747" s="41"/>
      <c r="BF8747" s="41"/>
      <c r="BG8747" s="41"/>
      <c r="BH8747" s="41"/>
      <c r="BI8747" s="41"/>
      <c r="BJ8747" s="41"/>
      <c r="BK8747" s="41"/>
      <c r="BL8747" s="41"/>
      <c r="BM8747" s="41"/>
      <c r="BN8747" s="41"/>
      <c r="BO8747" s="41"/>
      <c r="BP8747" s="108"/>
      <c r="CG8747" s="102"/>
      <c r="CI8747" s="45"/>
    </row>
    <row r="8748" spans="37:87" ht="13" customHeight="1">
      <c r="AK8748" s="114"/>
      <c r="AL8748" s="41"/>
      <c r="AM8748" s="41"/>
      <c r="AN8748" s="41"/>
      <c r="AO8748" s="41"/>
      <c r="AP8748" s="41"/>
      <c r="AQ8748" s="41"/>
      <c r="AR8748" s="41"/>
      <c r="AS8748" s="41"/>
      <c r="AT8748" s="41"/>
      <c r="AU8748" s="41"/>
      <c r="AV8748" s="41"/>
      <c r="AW8748" s="41"/>
      <c r="AX8748" s="41"/>
      <c r="AY8748" s="41"/>
      <c r="AZ8748" s="41"/>
      <c r="BA8748" s="41"/>
      <c r="BB8748" s="41"/>
      <c r="BC8748" s="41"/>
      <c r="BD8748" s="41"/>
      <c r="BE8748" s="41"/>
      <c r="BF8748" s="41"/>
      <c r="BG8748" s="41"/>
      <c r="BH8748" s="41"/>
      <c r="BI8748" s="41"/>
      <c r="BJ8748" s="41"/>
      <c r="BK8748" s="41"/>
      <c r="BL8748" s="41"/>
      <c r="BM8748" s="41"/>
      <c r="BN8748" s="41"/>
      <c r="BO8748" s="41"/>
      <c r="BP8748" s="108"/>
      <c r="CG8748" s="102"/>
      <c r="CI8748" s="45"/>
    </row>
    <row r="8749" spans="37:87" ht="13" customHeight="1">
      <c r="AK8749" s="114"/>
      <c r="AL8749" s="41"/>
      <c r="AM8749" s="41"/>
      <c r="AN8749" s="41"/>
      <c r="AO8749" s="41"/>
      <c r="AP8749" s="41"/>
      <c r="AQ8749" s="41"/>
      <c r="AR8749" s="41"/>
      <c r="AS8749" s="41"/>
      <c r="AT8749" s="41"/>
      <c r="AU8749" s="41"/>
      <c r="AV8749" s="41"/>
      <c r="AW8749" s="41"/>
      <c r="AX8749" s="41"/>
      <c r="AY8749" s="41"/>
      <c r="AZ8749" s="41"/>
      <c r="BA8749" s="41"/>
      <c r="BB8749" s="41"/>
      <c r="BC8749" s="41"/>
      <c r="BD8749" s="41"/>
      <c r="BE8749" s="41"/>
      <c r="BF8749" s="41"/>
      <c r="BG8749" s="41"/>
      <c r="BH8749" s="41"/>
      <c r="BI8749" s="41"/>
      <c r="BJ8749" s="41"/>
      <c r="BK8749" s="41"/>
      <c r="BL8749" s="41"/>
      <c r="BM8749" s="41"/>
      <c r="BN8749" s="41"/>
      <c r="BO8749" s="41"/>
      <c r="BP8749" s="108"/>
      <c r="CG8749" s="102"/>
      <c r="CI8749" s="45"/>
    </row>
    <row r="8750" spans="37:87" ht="13" customHeight="1">
      <c r="AK8750" s="114"/>
      <c r="AL8750" s="41"/>
      <c r="AM8750" s="41"/>
      <c r="AN8750" s="41"/>
      <c r="AO8750" s="41"/>
      <c r="AP8750" s="41"/>
      <c r="AQ8750" s="41"/>
      <c r="AR8750" s="41"/>
      <c r="AS8750" s="41"/>
      <c r="AT8750" s="41"/>
      <c r="AU8750" s="41"/>
      <c r="AV8750" s="41"/>
      <c r="AW8750" s="41"/>
      <c r="AX8750" s="41"/>
      <c r="AY8750" s="41"/>
      <c r="AZ8750" s="41"/>
      <c r="BA8750" s="41"/>
      <c r="BB8750" s="41"/>
      <c r="BC8750" s="41"/>
      <c r="BD8750" s="41"/>
      <c r="BE8750" s="41"/>
      <c r="BF8750" s="41"/>
      <c r="BG8750" s="41"/>
      <c r="BH8750" s="41"/>
      <c r="BI8750" s="41"/>
      <c r="BJ8750" s="41"/>
      <c r="BK8750" s="41"/>
      <c r="BL8750" s="41"/>
      <c r="BM8750" s="41"/>
      <c r="BN8750" s="41"/>
      <c r="BO8750" s="41"/>
      <c r="BP8750" s="108"/>
      <c r="CG8750" s="102"/>
      <c r="CI8750" s="45"/>
    </row>
    <row r="8751" spans="37:87" ht="13" customHeight="1">
      <c r="AK8751" s="114"/>
      <c r="AL8751" s="41"/>
      <c r="AM8751" s="41"/>
      <c r="AN8751" s="41"/>
      <c r="AO8751" s="41"/>
      <c r="AP8751" s="41"/>
      <c r="AQ8751" s="41"/>
      <c r="AR8751" s="41"/>
      <c r="AS8751" s="41"/>
      <c r="AT8751" s="41"/>
      <c r="AU8751" s="41"/>
      <c r="AV8751" s="41"/>
      <c r="AW8751" s="41"/>
      <c r="AX8751" s="41"/>
      <c r="AY8751" s="41"/>
      <c r="AZ8751" s="41"/>
      <c r="BA8751" s="41"/>
      <c r="BB8751" s="41"/>
      <c r="BC8751" s="41"/>
      <c r="BD8751" s="41"/>
      <c r="BE8751" s="41"/>
      <c r="BF8751" s="41"/>
      <c r="BG8751" s="41"/>
      <c r="BH8751" s="41"/>
      <c r="BI8751" s="41"/>
      <c r="BJ8751" s="41"/>
      <c r="BK8751" s="41"/>
      <c r="BL8751" s="41"/>
      <c r="BM8751" s="41"/>
      <c r="BN8751" s="41"/>
      <c r="BO8751" s="41"/>
      <c r="BP8751" s="108"/>
      <c r="CG8751" s="102"/>
      <c r="CI8751" s="45"/>
    </row>
    <row r="8752" spans="37:87" ht="13" customHeight="1">
      <c r="AK8752" s="114"/>
      <c r="AL8752" s="41"/>
      <c r="AM8752" s="41"/>
      <c r="AN8752" s="41"/>
      <c r="AO8752" s="41"/>
      <c r="AP8752" s="41"/>
      <c r="AQ8752" s="41"/>
      <c r="AR8752" s="41"/>
      <c r="AS8752" s="41"/>
      <c r="AT8752" s="41"/>
      <c r="AU8752" s="41"/>
      <c r="AV8752" s="41"/>
      <c r="AW8752" s="41"/>
      <c r="AX8752" s="41"/>
      <c r="AY8752" s="41"/>
      <c r="AZ8752" s="41"/>
      <c r="BA8752" s="41"/>
      <c r="BB8752" s="41"/>
      <c r="BC8752" s="41"/>
      <c r="BD8752" s="41"/>
      <c r="BE8752" s="41"/>
      <c r="BF8752" s="41"/>
      <c r="BG8752" s="41"/>
      <c r="BH8752" s="41"/>
      <c r="BI8752" s="41"/>
      <c r="BJ8752" s="41"/>
      <c r="BK8752" s="41"/>
      <c r="BL8752" s="41"/>
      <c r="BM8752" s="41"/>
      <c r="BN8752" s="41"/>
      <c r="BO8752" s="41"/>
      <c r="BP8752" s="108"/>
      <c r="CG8752" s="102"/>
      <c r="CI8752" s="45"/>
    </row>
    <row r="8753" spans="37:87" ht="13" customHeight="1">
      <c r="AK8753" s="114"/>
      <c r="AL8753" s="41"/>
      <c r="AM8753" s="41"/>
      <c r="AN8753" s="41"/>
      <c r="AO8753" s="41"/>
      <c r="AP8753" s="41"/>
      <c r="AQ8753" s="41"/>
      <c r="AR8753" s="41"/>
      <c r="AS8753" s="41"/>
      <c r="AT8753" s="41"/>
      <c r="AU8753" s="41"/>
      <c r="AV8753" s="41"/>
      <c r="AW8753" s="41"/>
      <c r="AX8753" s="41"/>
      <c r="AY8753" s="41"/>
      <c r="AZ8753" s="41"/>
      <c r="BA8753" s="41"/>
      <c r="BB8753" s="41"/>
      <c r="BC8753" s="41"/>
      <c r="BD8753" s="41"/>
      <c r="BE8753" s="41"/>
      <c r="BF8753" s="41"/>
      <c r="BG8753" s="41"/>
      <c r="BH8753" s="41"/>
      <c r="BI8753" s="41"/>
      <c r="BJ8753" s="41"/>
      <c r="BK8753" s="41"/>
      <c r="BL8753" s="41"/>
      <c r="BM8753" s="41"/>
      <c r="BN8753" s="41"/>
      <c r="BO8753" s="41"/>
      <c r="BP8753" s="108"/>
      <c r="CG8753" s="102"/>
      <c r="CI8753" s="45"/>
    </row>
    <row r="8754" spans="37:87" ht="13" customHeight="1">
      <c r="AK8754" s="114"/>
      <c r="AL8754" s="41"/>
      <c r="AM8754" s="41"/>
      <c r="AN8754" s="41"/>
      <c r="AO8754" s="41"/>
      <c r="AP8754" s="41"/>
      <c r="AQ8754" s="41"/>
      <c r="AR8754" s="41"/>
      <c r="AS8754" s="41"/>
      <c r="AT8754" s="41"/>
      <c r="AU8754" s="41"/>
      <c r="AV8754" s="41"/>
      <c r="AW8754" s="41"/>
      <c r="AX8754" s="41"/>
      <c r="AY8754" s="41"/>
      <c r="AZ8754" s="41"/>
      <c r="BA8754" s="41"/>
      <c r="BB8754" s="41"/>
      <c r="BC8754" s="41"/>
      <c r="BD8754" s="41"/>
      <c r="BE8754" s="41"/>
      <c r="BF8754" s="41"/>
      <c r="BG8754" s="41"/>
      <c r="BH8754" s="41"/>
      <c r="BI8754" s="41"/>
      <c r="BJ8754" s="41"/>
      <c r="BK8754" s="41"/>
      <c r="BL8754" s="41"/>
      <c r="BM8754" s="41"/>
      <c r="BN8754" s="41"/>
      <c r="BO8754" s="41"/>
      <c r="BP8754" s="108"/>
      <c r="CG8754" s="102"/>
      <c r="CI8754" s="45"/>
    </row>
    <row r="8755" spans="37:87" ht="13" customHeight="1">
      <c r="AK8755" s="114"/>
      <c r="AL8755" s="41"/>
      <c r="AM8755" s="41"/>
      <c r="AN8755" s="41"/>
      <c r="AO8755" s="41"/>
      <c r="AP8755" s="41"/>
      <c r="AQ8755" s="41"/>
      <c r="AR8755" s="41"/>
      <c r="AS8755" s="41"/>
      <c r="AT8755" s="41"/>
      <c r="AU8755" s="41"/>
      <c r="AV8755" s="41"/>
      <c r="AW8755" s="41"/>
      <c r="AX8755" s="41"/>
      <c r="AY8755" s="41"/>
      <c r="AZ8755" s="41"/>
      <c r="BA8755" s="41"/>
      <c r="BB8755" s="41"/>
      <c r="BC8755" s="41"/>
      <c r="BD8755" s="41"/>
      <c r="BE8755" s="41"/>
      <c r="BF8755" s="41"/>
      <c r="BG8755" s="41"/>
      <c r="BH8755" s="41"/>
      <c r="BI8755" s="41"/>
      <c r="BJ8755" s="41"/>
      <c r="BK8755" s="41"/>
      <c r="BL8755" s="41"/>
      <c r="BM8755" s="41"/>
      <c r="BN8755" s="41"/>
      <c r="BO8755" s="41"/>
      <c r="BP8755" s="108"/>
      <c r="CG8755" s="102"/>
      <c r="CI8755" s="45"/>
    </row>
    <row r="8756" spans="37:87" ht="13" customHeight="1">
      <c r="AK8756" s="114"/>
      <c r="AL8756" s="41"/>
      <c r="AM8756" s="41"/>
      <c r="AN8756" s="41"/>
      <c r="AO8756" s="41"/>
      <c r="AP8756" s="41"/>
      <c r="AQ8756" s="41"/>
      <c r="AR8756" s="41"/>
      <c r="AS8756" s="41"/>
      <c r="AT8756" s="41"/>
      <c r="AU8756" s="41"/>
      <c r="AV8756" s="41"/>
      <c r="AW8756" s="41"/>
      <c r="AX8756" s="41"/>
      <c r="AY8756" s="41"/>
      <c r="AZ8756" s="41"/>
      <c r="BA8756" s="41"/>
      <c r="BB8756" s="41"/>
      <c r="BC8756" s="41"/>
      <c r="BD8756" s="41"/>
      <c r="BE8756" s="41"/>
      <c r="BF8756" s="41"/>
      <c r="BG8756" s="41"/>
      <c r="BH8756" s="41"/>
      <c r="BI8756" s="41"/>
      <c r="BJ8756" s="41"/>
      <c r="BK8756" s="41"/>
      <c r="BL8756" s="41"/>
      <c r="BM8756" s="41"/>
      <c r="BN8756" s="41"/>
      <c r="BO8756" s="41"/>
      <c r="BP8756" s="108"/>
      <c r="CG8756" s="102"/>
      <c r="CI8756" s="45"/>
    </row>
    <row r="8757" spans="37:87" ht="13" customHeight="1">
      <c r="AK8757" s="114"/>
      <c r="AL8757" s="41"/>
      <c r="AM8757" s="41"/>
      <c r="AN8757" s="41"/>
      <c r="AO8757" s="41"/>
      <c r="AP8757" s="41"/>
      <c r="AQ8757" s="41"/>
      <c r="AR8757" s="41"/>
      <c r="AS8757" s="41"/>
      <c r="AT8757" s="41"/>
      <c r="AU8757" s="41"/>
      <c r="AV8757" s="41"/>
      <c r="AW8757" s="41"/>
      <c r="AX8757" s="41"/>
      <c r="AY8757" s="41"/>
      <c r="AZ8757" s="41"/>
      <c r="BA8757" s="41"/>
      <c r="BB8757" s="41"/>
      <c r="BC8757" s="41"/>
      <c r="BD8757" s="41"/>
      <c r="BE8757" s="41"/>
      <c r="BF8757" s="41"/>
      <c r="BG8757" s="41"/>
      <c r="BH8757" s="41"/>
      <c r="BI8757" s="41"/>
      <c r="BJ8757" s="41"/>
      <c r="BK8757" s="41"/>
      <c r="BL8757" s="41"/>
      <c r="BM8757" s="41"/>
      <c r="BN8757" s="41"/>
      <c r="BO8757" s="41"/>
      <c r="BP8757" s="108"/>
      <c r="CG8757" s="102"/>
      <c r="CI8757" s="45"/>
    </row>
    <row r="8758" spans="37:87" ht="13" customHeight="1">
      <c r="AK8758" s="114"/>
      <c r="AL8758" s="41"/>
      <c r="AM8758" s="41"/>
      <c r="AN8758" s="41"/>
      <c r="AO8758" s="41"/>
      <c r="AP8758" s="41"/>
      <c r="AQ8758" s="41"/>
      <c r="AR8758" s="41"/>
      <c r="AS8758" s="41"/>
      <c r="AT8758" s="41"/>
      <c r="AU8758" s="41"/>
      <c r="AV8758" s="41"/>
      <c r="AW8758" s="41"/>
      <c r="AX8758" s="41"/>
      <c r="AY8758" s="41"/>
      <c r="AZ8758" s="41"/>
      <c r="BA8758" s="41"/>
      <c r="BB8758" s="41"/>
      <c r="BC8758" s="41"/>
      <c r="BD8758" s="41"/>
      <c r="BE8758" s="41"/>
      <c r="BF8758" s="41"/>
      <c r="BG8758" s="41"/>
      <c r="BH8758" s="41"/>
      <c r="BI8758" s="41"/>
      <c r="BJ8758" s="41"/>
      <c r="BK8758" s="41"/>
      <c r="BL8758" s="41"/>
      <c r="BM8758" s="41"/>
      <c r="BN8758" s="41"/>
      <c r="BO8758" s="41"/>
      <c r="BP8758" s="108"/>
      <c r="CG8758" s="102"/>
      <c r="CI8758" s="45"/>
    </row>
    <row r="8759" spans="37:87" ht="13" customHeight="1">
      <c r="AK8759" s="114"/>
      <c r="AL8759" s="41"/>
      <c r="AM8759" s="41"/>
      <c r="AN8759" s="41"/>
      <c r="AO8759" s="41"/>
      <c r="AP8759" s="41"/>
      <c r="AQ8759" s="41"/>
      <c r="AR8759" s="41"/>
      <c r="AS8759" s="41"/>
      <c r="AT8759" s="41"/>
      <c r="AU8759" s="41"/>
      <c r="AV8759" s="41"/>
      <c r="AW8759" s="41"/>
      <c r="AX8759" s="41"/>
      <c r="AY8759" s="41"/>
      <c r="AZ8759" s="41"/>
      <c r="BA8759" s="41"/>
      <c r="BB8759" s="41"/>
      <c r="BC8759" s="41"/>
      <c r="BD8759" s="41"/>
      <c r="BE8759" s="41"/>
      <c r="BF8759" s="41"/>
      <c r="BG8759" s="41"/>
      <c r="BH8759" s="41"/>
      <c r="BI8759" s="41"/>
      <c r="BJ8759" s="41"/>
      <c r="BK8759" s="41"/>
      <c r="BL8759" s="41"/>
      <c r="BM8759" s="41"/>
      <c r="BN8759" s="41"/>
      <c r="BO8759" s="41"/>
      <c r="BP8759" s="108"/>
      <c r="CG8759" s="102"/>
      <c r="CI8759" s="45"/>
    </row>
    <row r="8760" spans="37:87" ht="13" customHeight="1">
      <c r="AK8760" s="114"/>
      <c r="AL8760" s="41"/>
      <c r="AM8760" s="41"/>
      <c r="AN8760" s="41"/>
      <c r="AO8760" s="41"/>
      <c r="AP8760" s="41"/>
      <c r="AQ8760" s="41"/>
      <c r="AR8760" s="41"/>
      <c r="AS8760" s="41"/>
      <c r="AT8760" s="41"/>
      <c r="AU8760" s="41"/>
      <c r="AV8760" s="41"/>
      <c r="AW8760" s="41"/>
      <c r="AX8760" s="41"/>
      <c r="AY8760" s="41"/>
      <c r="AZ8760" s="41"/>
      <c r="BA8760" s="41"/>
      <c r="BB8760" s="41"/>
      <c r="BC8760" s="41"/>
      <c r="BD8760" s="41"/>
      <c r="BE8760" s="41"/>
      <c r="BF8760" s="41"/>
      <c r="BG8760" s="41"/>
      <c r="BH8760" s="41"/>
      <c r="BI8760" s="41"/>
      <c r="BJ8760" s="41"/>
      <c r="BK8760" s="41"/>
      <c r="BL8760" s="41"/>
      <c r="BM8760" s="41"/>
      <c r="BN8760" s="41"/>
      <c r="BO8760" s="41"/>
      <c r="BP8760" s="108"/>
      <c r="CG8760" s="102"/>
      <c r="CI8760" s="45"/>
    </row>
    <row r="8761" spans="37:87" ht="13" customHeight="1">
      <c r="AK8761" s="114"/>
      <c r="AL8761" s="41"/>
      <c r="AM8761" s="41"/>
      <c r="AN8761" s="41"/>
      <c r="AO8761" s="41"/>
      <c r="AP8761" s="41"/>
      <c r="AQ8761" s="41"/>
      <c r="AR8761" s="41"/>
      <c r="AS8761" s="41"/>
      <c r="AT8761" s="41"/>
      <c r="AU8761" s="41"/>
      <c r="AV8761" s="41"/>
      <c r="AW8761" s="41"/>
      <c r="AX8761" s="41"/>
      <c r="AY8761" s="41"/>
      <c r="AZ8761" s="41"/>
      <c r="BA8761" s="41"/>
      <c r="BB8761" s="41"/>
      <c r="BC8761" s="41"/>
      <c r="BD8761" s="41"/>
      <c r="BE8761" s="41"/>
      <c r="BF8761" s="41"/>
      <c r="BG8761" s="41"/>
      <c r="BH8761" s="41"/>
      <c r="BI8761" s="41"/>
      <c r="BJ8761" s="41"/>
      <c r="BK8761" s="41"/>
      <c r="BL8761" s="41"/>
      <c r="BM8761" s="41"/>
      <c r="BN8761" s="41"/>
      <c r="BO8761" s="41"/>
      <c r="BP8761" s="108"/>
      <c r="CG8761" s="102"/>
      <c r="CI8761" s="45"/>
    </row>
    <row r="8762" spans="37:87" ht="13" customHeight="1">
      <c r="AK8762" s="114"/>
      <c r="AL8762" s="41"/>
      <c r="AM8762" s="41"/>
      <c r="AN8762" s="41"/>
      <c r="AO8762" s="41"/>
      <c r="AP8762" s="41"/>
      <c r="AQ8762" s="41"/>
      <c r="AR8762" s="41"/>
      <c r="AS8762" s="41"/>
      <c r="AT8762" s="41"/>
      <c r="AU8762" s="41"/>
      <c r="AV8762" s="41"/>
      <c r="AW8762" s="41"/>
      <c r="AX8762" s="41"/>
      <c r="AY8762" s="41"/>
      <c r="AZ8762" s="41"/>
      <c r="BA8762" s="41"/>
      <c r="BB8762" s="41"/>
      <c r="BC8762" s="41"/>
      <c r="BD8762" s="41"/>
      <c r="BE8762" s="41"/>
      <c r="BF8762" s="41"/>
      <c r="BG8762" s="41"/>
      <c r="BH8762" s="41"/>
      <c r="BI8762" s="41"/>
      <c r="BJ8762" s="41"/>
      <c r="BK8762" s="41"/>
      <c r="BL8762" s="41"/>
      <c r="BM8762" s="41"/>
      <c r="BN8762" s="41"/>
      <c r="BO8762" s="41"/>
      <c r="BP8762" s="108"/>
      <c r="CG8762" s="102"/>
      <c r="CI8762" s="45"/>
    </row>
    <row r="8763" spans="37:87" ht="13" customHeight="1">
      <c r="AK8763" s="114"/>
      <c r="AL8763" s="41"/>
      <c r="AM8763" s="41"/>
      <c r="AN8763" s="41"/>
      <c r="AO8763" s="41"/>
      <c r="AP8763" s="41"/>
      <c r="AQ8763" s="41"/>
      <c r="AR8763" s="41"/>
      <c r="AS8763" s="41"/>
      <c r="AT8763" s="41"/>
      <c r="AU8763" s="41"/>
      <c r="AV8763" s="41"/>
      <c r="AW8763" s="41"/>
      <c r="AX8763" s="41"/>
      <c r="AY8763" s="41"/>
      <c r="AZ8763" s="41"/>
      <c r="BA8763" s="41"/>
      <c r="BB8763" s="41"/>
      <c r="BC8763" s="41"/>
      <c r="BD8763" s="41"/>
      <c r="BE8763" s="41"/>
      <c r="BF8763" s="41"/>
      <c r="BG8763" s="41"/>
      <c r="BH8763" s="41"/>
      <c r="BI8763" s="41"/>
      <c r="BJ8763" s="41"/>
      <c r="BK8763" s="41"/>
      <c r="BL8763" s="41"/>
      <c r="BM8763" s="41"/>
      <c r="BN8763" s="41"/>
      <c r="BO8763" s="41"/>
      <c r="BP8763" s="108"/>
      <c r="CG8763" s="102"/>
      <c r="CI8763" s="45"/>
    </row>
    <row r="8764" spans="37:87" ht="13" customHeight="1">
      <c r="AK8764" s="114"/>
      <c r="AL8764" s="41"/>
      <c r="AM8764" s="41"/>
      <c r="AN8764" s="41"/>
      <c r="AO8764" s="41"/>
      <c r="AP8764" s="41"/>
      <c r="AQ8764" s="41"/>
      <c r="AR8764" s="41"/>
      <c r="AS8764" s="41"/>
      <c r="AT8764" s="41"/>
      <c r="AU8764" s="41"/>
      <c r="AV8764" s="41"/>
      <c r="AW8764" s="41"/>
      <c r="AX8764" s="41"/>
      <c r="AY8764" s="41"/>
      <c r="AZ8764" s="41"/>
      <c r="BA8764" s="41"/>
      <c r="BB8764" s="41"/>
      <c r="BC8764" s="41"/>
      <c r="BD8764" s="41"/>
      <c r="BE8764" s="41"/>
      <c r="BF8764" s="41"/>
      <c r="BG8764" s="41"/>
      <c r="BH8764" s="41"/>
      <c r="BI8764" s="41"/>
      <c r="BJ8764" s="41"/>
      <c r="BK8764" s="41"/>
      <c r="BL8764" s="41"/>
      <c r="BM8764" s="41"/>
      <c r="BN8764" s="41"/>
      <c r="BO8764" s="41"/>
      <c r="BP8764" s="108"/>
      <c r="CG8764" s="102"/>
      <c r="CI8764" s="45"/>
    </row>
    <row r="8765" spans="37:87" ht="13" customHeight="1">
      <c r="AK8765" s="114"/>
      <c r="AL8765" s="41"/>
      <c r="AM8765" s="41"/>
      <c r="AN8765" s="41"/>
      <c r="AO8765" s="41"/>
      <c r="AP8765" s="41"/>
      <c r="AQ8765" s="41"/>
      <c r="AR8765" s="41"/>
      <c r="AS8765" s="41"/>
      <c r="AT8765" s="41"/>
      <c r="AU8765" s="41"/>
      <c r="AV8765" s="41"/>
      <c r="AW8765" s="41"/>
      <c r="AX8765" s="41"/>
      <c r="AY8765" s="41"/>
      <c r="AZ8765" s="41"/>
      <c r="BA8765" s="41"/>
      <c r="BB8765" s="41"/>
      <c r="BC8765" s="41"/>
      <c r="BD8765" s="41"/>
      <c r="BE8765" s="41"/>
      <c r="BF8765" s="41"/>
      <c r="BG8765" s="41"/>
      <c r="BH8765" s="41"/>
      <c r="BI8765" s="41"/>
      <c r="BJ8765" s="41"/>
      <c r="BK8765" s="41"/>
      <c r="BL8765" s="41"/>
      <c r="BM8765" s="41"/>
      <c r="BN8765" s="41"/>
      <c r="BO8765" s="41"/>
      <c r="BP8765" s="108"/>
      <c r="CG8765" s="102"/>
      <c r="CI8765" s="45"/>
    </row>
    <row r="8766" spans="37:87" ht="13" customHeight="1">
      <c r="AK8766" s="114"/>
      <c r="AL8766" s="41"/>
      <c r="AM8766" s="41"/>
      <c r="AN8766" s="41"/>
      <c r="AO8766" s="41"/>
      <c r="AP8766" s="41"/>
      <c r="AQ8766" s="41"/>
      <c r="AR8766" s="41"/>
      <c r="AS8766" s="41"/>
      <c r="AT8766" s="41"/>
      <c r="AU8766" s="41"/>
      <c r="AV8766" s="41"/>
      <c r="AW8766" s="41"/>
      <c r="AX8766" s="41"/>
      <c r="AY8766" s="41"/>
      <c r="AZ8766" s="41"/>
      <c r="BA8766" s="41"/>
      <c r="BB8766" s="41"/>
      <c r="BC8766" s="41"/>
      <c r="BD8766" s="41"/>
      <c r="BE8766" s="41"/>
      <c r="BF8766" s="41"/>
      <c r="BG8766" s="41"/>
      <c r="BH8766" s="41"/>
      <c r="BI8766" s="41"/>
      <c r="BJ8766" s="41"/>
      <c r="BK8766" s="41"/>
      <c r="BL8766" s="41"/>
      <c r="BM8766" s="41"/>
      <c r="BN8766" s="41"/>
      <c r="BO8766" s="41"/>
      <c r="BP8766" s="108"/>
      <c r="CG8766" s="102"/>
      <c r="CI8766" s="45"/>
    </row>
    <row r="8767" spans="37:87" ht="13" customHeight="1">
      <c r="AK8767" s="114"/>
      <c r="AL8767" s="41"/>
      <c r="AM8767" s="41"/>
      <c r="AN8767" s="41"/>
      <c r="AO8767" s="41"/>
      <c r="AP8767" s="41"/>
      <c r="AQ8767" s="41"/>
      <c r="AR8767" s="41"/>
      <c r="AS8767" s="41"/>
      <c r="AT8767" s="41"/>
      <c r="AU8767" s="41"/>
      <c r="AV8767" s="41"/>
      <c r="AW8767" s="41"/>
      <c r="AX8767" s="41"/>
      <c r="AY8767" s="41"/>
      <c r="AZ8767" s="41"/>
      <c r="BA8767" s="41"/>
      <c r="BB8767" s="41"/>
      <c r="BC8767" s="41"/>
      <c r="BD8767" s="41"/>
      <c r="BE8767" s="41"/>
      <c r="BF8767" s="41"/>
      <c r="BG8767" s="41"/>
      <c r="BH8767" s="41"/>
      <c r="BI8767" s="41"/>
      <c r="BJ8767" s="41"/>
      <c r="BK8767" s="41"/>
      <c r="BL8767" s="41"/>
      <c r="BM8767" s="41"/>
      <c r="BN8767" s="41"/>
      <c r="BO8767" s="41"/>
      <c r="BP8767" s="108"/>
      <c r="CG8767" s="102"/>
      <c r="CI8767" s="45"/>
    </row>
    <row r="8768" spans="37:87" ht="13" customHeight="1">
      <c r="AK8768" s="114"/>
      <c r="AL8768" s="41"/>
      <c r="AM8768" s="41"/>
      <c r="AN8768" s="41"/>
      <c r="AO8768" s="41"/>
      <c r="AP8768" s="41"/>
      <c r="AQ8768" s="41"/>
      <c r="AR8768" s="41"/>
      <c r="AS8768" s="41"/>
      <c r="AT8768" s="41"/>
      <c r="AU8768" s="41"/>
      <c r="AV8768" s="41"/>
      <c r="AW8768" s="41"/>
      <c r="AX8768" s="41"/>
      <c r="AY8768" s="41"/>
      <c r="AZ8768" s="41"/>
      <c r="BA8768" s="41"/>
      <c r="BB8768" s="41"/>
      <c r="BC8768" s="41"/>
      <c r="BD8768" s="41"/>
      <c r="BE8768" s="41"/>
      <c r="BF8768" s="41"/>
      <c r="BG8768" s="41"/>
      <c r="BH8768" s="41"/>
      <c r="BI8768" s="41"/>
      <c r="BJ8768" s="41"/>
      <c r="BK8768" s="41"/>
      <c r="BL8768" s="41"/>
      <c r="BM8768" s="41"/>
      <c r="BN8768" s="41"/>
      <c r="BO8768" s="41"/>
      <c r="BP8768" s="108"/>
      <c r="CG8768" s="102"/>
      <c r="CI8768" s="45"/>
    </row>
    <row r="8769" spans="37:87" ht="13" customHeight="1">
      <c r="AK8769" s="114"/>
      <c r="AL8769" s="41"/>
      <c r="AM8769" s="41"/>
      <c r="AN8769" s="41"/>
      <c r="AO8769" s="41"/>
      <c r="AP8769" s="41"/>
      <c r="AQ8769" s="41"/>
      <c r="AR8769" s="41"/>
      <c r="AS8769" s="41"/>
      <c r="AT8769" s="41"/>
      <c r="AU8769" s="41"/>
      <c r="AV8769" s="41"/>
      <c r="AW8769" s="41"/>
      <c r="AX8769" s="41"/>
      <c r="AY8769" s="41"/>
      <c r="AZ8769" s="41"/>
      <c r="BA8769" s="41"/>
      <c r="BB8769" s="41"/>
      <c r="BC8769" s="41"/>
      <c r="BD8769" s="41"/>
      <c r="BE8769" s="41"/>
      <c r="BF8769" s="41"/>
      <c r="BG8769" s="41"/>
      <c r="BH8769" s="41"/>
      <c r="BI8769" s="41"/>
      <c r="BJ8769" s="41"/>
      <c r="BK8769" s="41"/>
      <c r="BL8769" s="41"/>
      <c r="BM8769" s="41"/>
      <c r="BN8769" s="41"/>
      <c r="BO8769" s="41"/>
      <c r="BP8769" s="108"/>
      <c r="CG8769" s="102"/>
      <c r="CI8769" s="45"/>
    </row>
    <row r="8770" spans="37:87" ht="13" customHeight="1">
      <c r="AK8770" s="114"/>
      <c r="AL8770" s="41"/>
      <c r="AM8770" s="41"/>
      <c r="AN8770" s="41"/>
      <c r="AO8770" s="41"/>
      <c r="AP8770" s="41"/>
      <c r="AQ8770" s="41"/>
      <c r="AR8770" s="41"/>
      <c r="AS8770" s="41"/>
      <c r="AT8770" s="41"/>
      <c r="AU8770" s="41"/>
      <c r="AV8770" s="41"/>
      <c r="AW8770" s="41"/>
      <c r="AX8770" s="41"/>
      <c r="AY8770" s="41"/>
      <c r="AZ8770" s="41"/>
      <c r="BA8770" s="41"/>
      <c r="BB8770" s="41"/>
      <c r="BC8770" s="41"/>
      <c r="BD8770" s="41"/>
      <c r="BE8770" s="41"/>
      <c r="BF8770" s="41"/>
      <c r="BG8770" s="41"/>
      <c r="BH8770" s="41"/>
      <c r="BI8770" s="41"/>
      <c r="BJ8770" s="41"/>
      <c r="BK8770" s="41"/>
      <c r="BL8770" s="41"/>
      <c r="BM8770" s="41"/>
      <c r="BN8770" s="41"/>
      <c r="BO8770" s="41"/>
      <c r="BP8770" s="108"/>
      <c r="CG8770" s="102"/>
      <c r="CI8770" s="45"/>
    </row>
    <row r="8771" spans="37:87" ht="13" customHeight="1">
      <c r="AK8771" s="114"/>
      <c r="AL8771" s="41"/>
      <c r="AM8771" s="41"/>
      <c r="AN8771" s="41"/>
      <c r="AO8771" s="41"/>
      <c r="AP8771" s="41"/>
      <c r="AQ8771" s="41"/>
      <c r="AR8771" s="41"/>
      <c r="AS8771" s="41"/>
      <c r="AT8771" s="41"/>
      <c r="AU8771" s="41"/>
      <c r="AV8771" s="41"/>
      <c r="AW8771" s="41"/>
      <c r="AX8771" s="41"/>
      <c r="AY8771" s="41"/>
      <c r="AZ8771" s="41"/>
      <c r="BA8771" s="41"/>
      <c r="BB8771" s="41"/>
      <c r="BC8771" s="41"/>
      <c r="BD8771" s="41"/>
      <c r="BE8771" s="41"/>
      <c r="BF8771" s="41"/>
      <c r="BG8771" s="41"/>
      <c r="BH8771" s="41"/>
      <c r="BI8771" s="41"/>
      <c r="BJ8771" s="41"/>
      <c r="BK8771" s="41"/>
      <c r="BL8771" s="41"/>
      <c r="BM8771" s="41"/>
      <c r="BN8771" s="41"/>
      <c r="BO8771" s="41"/>
      <c r="BP8771" s="108"/>
      <c r="CG8771" s="102"/>
      <c r="CI8771" s="45"/>
    </row>
    <row r="8772" spans="37:87" ht="13" customHeight="1">
      <c r="AK8772" s="114"/>
      <c r="AL8772" s="41"/>
      <c r="AM8772" s="41"/>
      <c r="AN8772" s="41"/>
      <c r="AO8772" s="41"/>
      <c r="AP8772" s="41"/>
      <c r="AQ8772" s="41"/>
      <c r="AR8772" s="41"/>
      <c r="AS8772" s="41"/>
      <c r="AT8772" s="41"/>
      <c r="AU8772" s="41"/>
      <c r="AV8772" s="41"/>
      <c r="AW8772" s="41"/>
      <c r="AX8772" s="41"/>
      <c r="AY8772" s="41"/>
      <c r="AZ8772" s="41"/>
      <c r="BA8772" s="41"/>
      <c r="BB8772" s="41"/>
      <c r="BC8772" s="41"/>
      <c r="BD8772" s="41"/>
      <c r="BE8772" s="41"/>
      <c r="BF8772" s="41"/>
      <c r="BG8772" s="41"/>
      <c r="BH8772" s="41"/>
      <c r="BI8772" s="41"/>
      <c r="BJ8772" s="41"/>
      <c r="BK8772" s="41"/>
      <c r="BL8772" s="41"/>
      <c r="BM8772" s="41"/>
      <c r="BN8772" s="41"/>
      <c r="BO8772" s="41"/>
      <c r="BP8772" s="108"/>
      <c r="CG8772" s="102"/>
      <c r="CI8772" s="45"/>
    </row>
    <row r="8773" spans="37:87" ht="13" customHeight="1">
      <c r="AK8773" s="114"/>
      <c r="AL8773" s="41"/>
      <c r="AM8773" s="41"/>
      <c r="AN8773" s="41"/>
      <c r="AO8773" s="41"/>
      <c r="AP8773" s="41"/>
      <c r="AQ8773" s="41"/>
      <c r="AR8773" s="41"/>
      <c r="AS8773" s="41"/>
      <c r="AT8773" s="41"/>
      <c r="AU8773" s="41"/>
      <c r="AV8773" s="41"/>
      <c r="AW8773" s="41"/>
      <c r="AX8773" s="41"/>
      <c r="AY8773" s="41"/>
      <c r="AZ8773" s="41"/>
      <c r="BA8773" s="41"/>
      <c r="BB8773" s="41"/>
      <c r="BC8773" s="41"/>
      <c r="BD8773" s="41"/>
      <c r="BE8773" s="41"/>
      <c r="BF8773" s="41"/>
      <c r="BG8773" s="41"/>
      <c r="BH8773" s="41"/>
      <c r="BI8773" s="41"/>
      <c r="BJ8773" s="41"/>
      <c r="BK8773" s="41"/>
      <c r="BL8773" s="41"/>
      <c r="BM8773" s="41"/>
      <c r="BN8773" s="41"/>
      <c r="BO8773" s="41"/>
      <c r="BP8773" s="108"/>
      <c r="CG8773" s="102"/>
      <c r="CI8773" s="45"/>
    </row>
    <row r="8774" spans="37:87" ht="13" customHeight="1">
      <c r="AK8774" s="114"/>
      <c r="AL8774" s="41"/>
      <c r="AM8774" s="41"/>
      <c r="AN8774" s="41"/>
      <c r="AO8774" s="41"/>
      <c r="AP8774" s="41"/>
      <c r="AQ8774" s="41"/>
      <c r="AR8774" s="41"/>
      <c r="AS8774" s="41"/>
      <c r="AT8774" s="41"/>
      <c r="AU8774" s="41"/>
      <c r="AV8774" s="41"/>
      <c r="AW8774" s="41"/>
      <c r="AX8774" s="41"/>
      <c r="AY8774" s="41"/>
      <c r="AZ8774" s="41"/>
      <c r="BA8774" s="41"/>
      <c r="BB8774" s="41"/>
      <c r="BC8774" s="41"/>
      <c r="BD8774" s="41"/>
      <c r="BE8774" s="41"/>
      <c r="BF8774" s="41"/>
      <c r="BG8774" s="41"/>
      <c r="BH8774" s="41"/>
      <c r="BI8774" s="41"/>
      <c r="BJ8774" s="41"/>
      <c r="BK8774" s="41"/>
      <c r="BL8774" s="41"/>
      <c r="BM8774" s="41"/>
      <c r="BN8774" s="41"/>
      <c r="BO8774" s="41"/>
      <c r="BP8774" s="108"/>
      <c r="CG8774" s="102"/>
      <c r="CI8774" s="45"/>
    </row>
    <row r="8775" spans="37:87" ht="13" customHeight="1">
      <c r="AK8775" s="114"/>
      <c r="AL8775" s="41"/>
      <c r="AM8775" s="41"/>
      <c r="AN8775" s="41"/>
      <c r="AO8775" s="41"/>
      <c r="AP8775" s="41"/>
      <c r="AQ8775" s="41"/>
      <c r="AR8775" s="41"/>
      <c r="AS8775" s="41"/>
      <c r="AT8775" s="41"/>
      <c r="AU8775" s="41"/>
      <c r="AV8775" s="41"/>
      <c r="AW8775" s="41"/>
      <c r="AX8775" s="41"/>
      <c r="AY8775" s="41"/>
      <c r="AZ8775" s="41"/>
      <c r="BA8775" s="41"/>
      <c r="BB8775" s="41"/>
      <c r="BC8775" s="41"/>
      <c r="BD8775" s="41"/>
      <c r="BE8775" s="41"/>
      <c r="BF8775" s="41"/>
      <c r="BG8775" s="41"/>
      <c r="BH8775" s="41"/>
      <c r="BI8775" s="41"/>
      <c r="BJ8775" s="41"/>
      <c r="BK8775" s="41"/>
      <c r="BL8775" s="41"/>
      <c r="BM8775" s="41"/>
      <c r="BN8775" s="41"/>
      <c r="BO8775" s="41"/>
      <c r="BP8775" s="108"/>
      <c r="CG8775" s="102"/>
      <c r="CI8775" s="45"/>
    </row>
    <row r="8776" spans="37:87" ht="13" customHeight="1">
      <c r="AK8776" s="114"/>
      <c r="AL8776" s="41"/>
      <c r="AM8776" s="41"/>
      <c r="AN8776" s="41"/>
      <c r="AO8776" s="41"/>
      <c r="AP8776" s="41"/>
      <c r="AQ8776" s="41"/>
      <c r="AR8776" s="41"/>
      <c r="AS8776" s="41"/>
      <c r="AT8776" s="41"/>
      <c r="AU8776" s="41"/>
      <c r="AV8776" s="41"/>
      <c r="AW8776" s="41"/>
      <c r="AX8776" s="41"/>
      <c r="AY8776" s="41"/>
      <c r="AZ8776" s="41"/>
      <c r="BA8776" s="41"/>
      <c r="BB8776" s="41"/>
      <c r="BC8776" s="41"/>
      <c r="BD8776" s="41"/>
      <c r="BE8776" s="41"/>
      <c r="BF8776" s="41"/>
      <c r="BG8776" s="41"/>
      <c r="BH8776" s="41"/>
      <c r="BI8776" s="41"/>
      <c r="BJ8776" s="41"/>
      <c r="BK8776" s="41"/>
      <c r="BL8776" s="41"/>
      <c r="BM8776" s="41"/>
      <c r="BN8776" s="41"/>
      <c r="BO8776" s="41"/>
      <c r="BP8776" s="108"/>
      <c r="CG8776" s="102"/>
      <c r="CI8776" s="45"/>
    </row>
    <row r="8777" spans="37:87" ht="13" customHeight="1">
      <c r="AK8777" s="114"/>
      <c r="AL8777" s="41"/>
      <c r="AM8777" s="41"/>
      <c r="AN8777" s="41"/>
      <c r="AO8777" s="41"/>
      <c r="AP8777" s="41"/>
      <c r="AQ8777" s="41"/>
      <c r="AR8777" s="41"/>
      <c r="AS8777" s="41"/>
      <c r="AT8777" s="41"/>
      <c r="AU8777" s="41"/>
      <c r="AV8777" s="41"/>
      <c r="AW8777" s="41"/>
      <c r="AX8777" s="41"/>
      <c r="AY8777" s="41"/>
      <c r="AZ8777" s="41"/>
      <c r="BA8777" s="41"/>
      <c r="BB8777" s="41"/>
      <c r="BC8777" s="41"/>
      <c r="BD8777" s="41"/>
      <c r="BE8777" s="41"/>
      <c r="BF8777" s="41"/>
      <c r="BG8777" s="41"/>
      <c r="BH8777" s="41"/>
      <c r="BI8777" s="41"/>
      <c r="BJ8777" s="41"/>
      <c r="BK8777" s="41"/>
      <c r="BL8777" s="41"/>
      <c r="BM8777" s="41"/>
      <c r="BN8777" s="41"/>
      <c r="BO8777" s="41"/>
      <c r="BP8777" s="108"/>
      <c r="CG8777" s="102"/>
      <c r="CI8777" s="45"/>
    </row>
    <row r="8778" spans="37:87" ht="13" customHeight="1">
      <c r="AK8778" s="114"/>
      <c r="AL8778" s="41"/>
      <c r="AM8778" s="41"/>
      <c r="AN8778" s="41"/>
      <c r="AO8778" s="41"/>
      <c r="AP8778" s="41"/>
      <c r="AQ8778" s="41"/>
      <c r="AR8778" s="41"/>
      <c r="AS8778" s="41"/>
      <c r="AT8778" s="41"/>
      <c r="AU8778" s="41"/>
      <c r="AV8778" s="41"/>
      <c r="AW8778" s="41"/>
      <c r="AX8778" s="41"/>
      <c r="AY8778" s="41"/>
      <c r="AZ8778" s="41"/>
      <c r="BA8778" s="41"/>
      <c r="BB8778" s="41"/>
      <c r="BC8778" s="41"/>
      <c r="BD8778" s="41"/>
      <c r="BE8778" s="41"/>
      <c r="BF8778" s="41"/>
      <c r="BG8778" s="41"/>
      <c r="BH8778" s="41"/>
      <c r="BI8778" s="41"/>
      <c r="BJ8778" s="41"/>
      <c r="BK8778" s="41"/>
      <c r="BL8778" s="41"/>
      <c r="BM8778" s="41"/>
      <c r="BN8778" s="41"/>
      <c r="BO8778" s="41"/>
      <c r="BP8778" s="108"/>
      <c r="CG8778" s="102"/>
      <c r="CI8778" s="45"/>
    </row>
    <row r="8779" spans="37:87" ht="13" customHeight="1">
      <c r="AK8779" s="114"/>
      <c r="AL8779" s="41"/>
      <c r="AM8779" s="41"/>
      <c r="AN8779" s="41"/>
      <c r="AO8779" s="41"/>
      <c r="AP8779" s="41"/>
      <c r="AQ8779" s="41"/>
      <c r="AR8779" s="41"/>
      <c r="AS8779" s="41"/>
      <c r="AT8779" s="41"/>
      <c r="AU8779" s="41"/>
      <c r="AV8779" s="41"/>
      <c r="AW8779" s="41"/>
      <c r="AX8779" s="41"/>
      <c r="AY8779" s="41"/>
      <c r="AZ8779" s="41"/>
      <c r="BA8779" s="41"/>
      <c r="BB8779" s="41"/>
      <c r="BC8779" s="41"/>
      <c r="BD8779" s="41"/>
      <c r="BE8779" s="41"/>
      <c r="BF8779" s="41"/>
      <c r="BG8779" s="41"/>
      <c r="BH8779" s="41"/>
      <c r="BI8779" s="41"/>
      <c r="BJ8779" s="41"/>
      <c r="BK8779" s="41"/>
      <c r="BL8779" s="41"/>
      <c r="BM8779" s="41"/>
      <c r="BN8779" s="41"/>
      <c r="BO8779" s="41"/>
      <c r="BP8779" s="108"/>
      <c r="CG8779" s="102"/>
      <c r="CI8779" s="45"/>
    </row>
    <row r="8780" spans="37:87" ht="13" customHeight="1">
      <c r="AK8780" s="114"/>
      <c r="AL8780" s="41"/>
      <c r="AM8780" s="41"/>
      <c r="AN8780" s="41"/>
      <c r="AO8780" s="41"/>
      <c r="AP8780" s="41"/>
      <c r="AQ8780" s="41"/>
      <c r="AR8780" s="41"/>
      <c r="AS8780" s="41"/>
      <c r="AT8780" s="41"/>
      <c r="AU8780" s="41"/>
      <c r="AV8780" s="41"/>
      <c r="AW8780" s="41"/>
      <c r="AX8780" s="41"/>
      <c r="AY8780" s="41"/>
      <c r="AZ8780" s="41"/>
      <c r="BA8780" s="41"/>
      <c r="BB8780" s="41"/>
      <c r="BC8780" s="41"/>
      <c r="BD8780" s="41"/>
      <c r="BE8780" s="41"/>
      <c r="BF8780" s="41"/>
      <c r="BG8780" s="41"/>
      <c r="BH8780" s="41"/>
      <c r="BI8780" s="41"/>
      <c r="BJ8780" s="41"/>
      <c r="BK8780" s="41"/>
      <c r="BL8780" s="41"/>
      <c r="BM8780" s="41"/>
      <c r="BN8780" s="41"/>
      <c r="BO8780" s="41"/>
      <c r="BP8780" s="108"/>
      <c r="CG8780" s="102"/>
      <c r="CI8780" s="45"/>
    </row>
    <row r="8781" spans="37:87" ht="13" customHeight="1">
      <c r="AK8781" s="114"/>
      <c r="AL8781" s="41"/>
      <c r="AM8781" s="41"/>
      <c r="AN8781" s="41"/>
      <c r="AO8781" s="41"/>
      <c r="AP8781" s="41"/>
      <c r="AQ8781" s="41"/>
      <c r="AR8781" s="41"/>
      <c r="AS8781" s="41"/>
      <c r="AT8781" s="41"/>
      <c r="AU8781" s="41"/>
      <c r="AV8781" s="41"/>
      <c r="AW8781" s="41"/>
      <c r="AX8781" s="41"/>
      <c r="AY8781" s="41"/>
      <c r="AZ8781" s="41"/>
      <c r="BA8781" s="41"/>
      <c r="BB8781" s="41"/>
      <c r="BC8781" s="41"/>
      <c r="BD8781" s="41"/>
      <c r="BE8781" s="41"/>
      <c r="BF8781" s="41"/>
      <c r="BG8781" s="41"/>
      <c r="BH8781" s="41"/>
      <c r="BI8781" s="41"/>
      <c r="BJ8781" s="41"/>
      <c r="BK8781" s="41"/>
      <c r="BL8781" s="41"/>
      <c r="BM8781" s="41"/>
      <c r="BN8781" s="41"/>
      <c r="BO8781" s="41"/>
      <c r="BP8781" s="108"/>
      <c r="CG8781" s="102"/>
      <c r="CI8781" s="45"/>
    </row>
    <row r="8782" spans="37:87" ht="13" customHeight="1">
      <c r="AK8782" s="114"/>
      <c r="AL8782" s="41"/>
      <c r="AM8782" s="41"/>
      <c r="AN8782" s="41"/>
      <c r="AO8782" s="41"/>
      <c r="AP8782" s="41"/>
      <c r="AQ8782" s="41"/>
      <c r="AR8782" s="41"/>
      <c r="AS8782" s="41"/>
      <c r="AT8782" s="41"/>
      <c r="AU8782" s="41"/>
      <c r="AV8782" s="41"/>
      <c r="AW8782" s="41"/>
      <c r="AX8782" s="41"/>
      <c r="AY8782" s="41"/>
      <c r="AZ8782" s="41"/>
      <c r="BA8782" s="41"/>
      <c r="BB8782" s="41"/>
      <c r="BC8782" s="41"/>
      <c r="BD8782" s="41"/>
      <c r="BE8782" s="41"/>
      <c r="BF8782" s="41"/>
      <c r="BG8782" s="41"/>
      <c r="BH8782" s="41"/>
      <c r="BI8782" s="41"/>
      <c r="BJ8782" s="41"/>
      <c r="BK8782" s="41"/>
      <c r="BL8782" s="41"/>
      <c r="BM8782" s="41"/>
      <c r="BN8782" s="41"/>
      <c r="BO8782" s="41"/>
      <c r="BP8782" s="108"/>
      <c r="CG8782" s="102"/>
      <c r="CI8782" s="45"/>
    </row>
    <row r="8783" spans="37:87" ht="13" customHeight="1">
      <c r="AK8783" s="114"/>
      <c r="AL8783" s="41"/>
      <c r="AM8783" s="41"/>
      <c r="AN8783" s="41"/>
      <c r="AO8783" s="41"/>
      <c r="AP8783" s="41"/>
      <c r="AQ8783" s="41"/>
      <c r="AR8783" s="41"/>
      <c r="AS8783" s="41"/>
      <c r="AT8783" s="41"/>
      <c r="AU8783" s="41"/>
      <c r="AV8783" s="41"/>
      <c r="AW8783" s="41"/>
      <c r="AX8783" s="41"/>
      <c r="AY8783" s="41"/>
      <c r="AZ8783" s="41"/>
      <c r="BA8783" s="41"/>
      <c r="BB8783" s="41"/>
      <c r="BC8783" s="41"/>
      <c r="BD8783" s="41"/>
      <c r="BE8783" s="41"/>
      <c r="BF8783" s="41"/>
      <c r="BG8783" s="41"/>
      <c r="BH8783" s="41"/>
      <c r="BI8783" s="41"/>
      <c r="BJ8783" s="41"/>
      <c r="BK8783" s="41"/>
      <c r="BL8783" s="41"/>
      <c r="BM8783" s="41"/>
      <c r="BN8783" s="41"/>
      <c r="BO8783" s="41"/>
      <c r="BP8783" s="108"/>
      <c r="CG8783" s="102"/>
      <c r="CI8783" s="45"/>
    </row>
    <row r="8784" spans="37:87" ht="13" customHeight="1">
      <c r="AK8784" s="114"/>
      <c r="AL8784" s="41"/>
      <c r="AM8784" s="41"/>
      <c r="AN8784" s="41"/>
      <c r="AO8784" s="41"/>
      <c r="AP8784" s="41"/>
      <c r="AQ8784" s="41"/>
      <c r="AR8784" s="41"/>
      <c r="AS8784" s="41"/>
      <c r="AT8784" s="41"/>
      <c r="AU8784" s="41"/>
      <c r="AV8784" s="41"/>
      <c r="AW8784" s="41"/>
      <c r="AX8784" s="41"/>
      <c r="AY8784" s="41"/>
      <c r="AZ8784" s="41"/>
      <c r="BA8784" s="41"/>
      <c r="BB8784" s="41"/>
      <c r="BC8784" s="41"/>
      <c r="BD8784" s="41"/>
      <c r="BE8784" s="41"/>
      <c r="BF8784" s="41"/>
      <c r="BG8784" s="41"/>
      <c r="BH8784" s="41"/>
      <c r="BI8784" s="41"/>
      <c r="BJ8784" s="41"/>
      <c r="BK8784" s="41"/>
      <c r="BL8784" s="41"/>
      <c r="BM8784" s="41"/>
      <c r="BN8784" s="41"/>
      <c r="BO8784" s="41"/>
      <c r="BP8784" s="108"/>
      <c r="CG8784" s="102"/>
      <c r="CI8784" s="45"/>
    </row>
    <row r="8785" spans="37:87" ht="13" customHeight="1">
      <c r="AK8785" s="114"/>
      <c r="AL8785" s="41"/>
      <c r="AM8785" s="41"/>
      <c r="AN8785" s="41"/>
      <c r="AO8785" s="41"/>
      <c r="AP8785" s="41"/>
      <c r="AQ8785" s="41"/>
      <c r="AR8785" s="41"/>
      <c r="AS8785" s="41"/>
      <c r="AT8785" s="41"/>
      <c r="AU8785" s="41"/>
      <c r="AV8785" s="41"/>
      <c r="AW8785" s="41"/>
      <c r="AX8785" s="41"/>
      <c r="AY8785" s="41"/>
      <c r="AZ8785" s="41"/>
      <c r="BA8785" s="41"/>
      <c r="BB8785" s="41"/>
      <c r="BC8785" s="41"/>
      <c r="BD8785" s="41"/>
      <c r="BE8785" s="41"/>
      <c r="BF8785" s="41"/>
      <c r="BG8785" s="41"/>
      <c r="BH8785" s="41"/>
      <c r="BI8785" s="41"/>
      <c r="BJ8785" s="41"/>
      <c r="BK8785" s="41"/>
      <c r="BL8785" s="41"/>
      <c r="BM8785" s="41"/>
      <c r="BN8785" s="41"/>
      <c r="BO8785" s="41"/>
      <c r="BP8785" s="108"/>
      <c r="CG8785" s="102"/>
      <c r="CI8785" s="45"/>
    </row>
    <row r="8786" spans="37:87" ht="13" customHeight="1">
      <c r="AK8786" s="114"/>
      <c r="AL8786" s="41"/>
      <c r="AM8786" s="41"/>
      <c r="AN8786" s="41"/>
      <c r="AO8786" s="41"/>
      <c r="AP8786" s="41"/>
      <c r="AQ8786" s="41"/>
      <c r="AR8786" s="41"/>
      <c r="AS8786" s="41"/>
      <c r="AT8786" s="41"/>
      <c r="AU8786" s="41"/>
      <c r="AV8786" s="41"/>
      <c r="AW8786" s="41"/>
      <c r="AX8786" s="41"/>
      <c r="AY8786" s="41"/>
      <c r="AZ8786" s="41"/>
      <c r="BA8786" s="41"/>
      <c r="BB8786" s="41"/>
      <c r="BC8786" s="41"/>
      <c r="BD8786" s="41"/>
      <c r="BE8786" s="41"/>
      <c r="BF8786" s="41"/>
      <c r="BG8786" s="41"/>
      <c r="BH8786" s="41"/>
      <c r="BI8786" s="41"/>
      <c r="BJ8786" s="41"/>
      <c r="BK8786" s="41"/>
      <c r="BL8786" s="41"/>
      <c r="BM8786" s="41"/>
      <c r="BN8786" s="41"/>
      <c r="BO8786" s="41"/>
      <c r="BP8786" s="108"/>
      <c r="CG8786" s="102"/>
      <c r="CI8786" s="45"/>
    </row>
    <row r="8787" spans="37:87" ht="13" customHeight="1">
      <c r="AK8787" s="114"/>
      <c r="AL8787" s="41"/>
      <c r="AM8787" s="41"/>
      <c r="AN8787" s="41"/>
      <c r="AO8787" s="41"/>
      <c r="AP8787" s="41"/>
      <c r="AQ8787" s="41"/>
      <c r="AR8787" s="41"/>
      <c r="AS8787" s="41"/>
      <c r="AT8787" s="41"/>
      <c r="AU8787" s="41"/>
      <c r="AV8787" s="41"/>
      <c r="AW8787" s="41"/>
      <c r="AX8787" s="41"/>
      <c r="AY8787" s="41"/>
      <c r="AZ8787" s="41"/>
      <c r="BA8787" s="41"/>
      <c r="BB8787" s="41"/>
      <c r="BC8787" s="41"/>
      <c r="BD8787" s="41"/>
      <c r="BE8787" s="41"/>
      <c r="BF8787" s="41"/>
      <c r="BG8787" s="41"/>
      <c r="BH8787" s="41"/>
      <c r="BI8787" s="41"/>
      <c r="BJ8787" s="41"/>
      <c r="BK8787" s="41"/>
      <c r="BL8787" s="41"/>
      <c r="BM8787" s="41"/>
      <c r="BN8787" s="41"/>
      <c r="BO8787" s="41"/>
      <c r="BP8787" s="108"/>
      <c r="CG8787" s="102"/>
      <c r="CI8787" s="45"/>
    </row>
    <row r="8788" spans="37:87" ht="13" customHeight="1">
      <c r="AK8788" s="114"/>
      <c r="AL8788" s="41"/>
      <c r="AM8788" s="41"/>
      <c r="AN8788" s="41"/>
      <c r="AO8788" s="41"/>
      <c r="AP8788" s="41"/>
      <c r="AQ8788" s="41"/>
      <c r="AR8788" s="41"/>
      <c r="AS8788" s="41"/>
      <c r="AT8788" s="41"/>
      <c r="AU8788" s="41"/>
      <c r="AV8788" s="41"/>
      <c r="AW8788" s="41"/>
      <c r="AX8788" s="41"/>
      <c r="AY8788" s="41"/>
      <c r="AZ8788" s="41"/>
      <c r="BA8788" s="41"/>
      <c r="BB8788" s="41"/>
      <c r="BC8788" s="41"/>
      <c r="BD8788" s="41"/>
      <c r="BE8788" s="41"/>
      <c r="BF8788" s="41"/>
      <c r="BG8788" s="41"/>
      <c r="BH8788" s="41"/>
      <c r="BI8788" s="41"/>
      <c r="BJ8788" s="41"/>
      <c r="BK8788" s="41"/>
      <c r="BL8788" s="41"/>
      <c r="BM8788" s="41"/>
      <c r="BN8788" s="41"/>
      <c r="BO8788" s="41"/>
      <c r="BP8788" s="108"/>
      <c r="CG8788" s="102"/>
      <c r="CI8788" s="45"/>
    </row>
    <row r="8789" spans="37:87" ht="13" customHeight="1">
      <c r="AK8789" s="114"/>
      <c r="AL8789" s="41"/>
      <c r="AM8789" s="41"/>
      <c r="AN8789" s="41"/>
      <c r="AO8789" s="41"/>
      <c r="AP8789" s="41"/>
      <c r="AQ8789" s="41"/>
      <c r="AR8789" s="41"/>
      <c r="AS8789" s="41"/>
      <c r="AT8789" s="41"/>
      <c r="AU8789" s="41"/>
      <c r="AV8789" s="41"/>
      <c r="AW8789" s="41"/>
      <c r="AX8789" s="41"/>
      <c r="AY8789" s="41"/>
      <c r="AZ8789" s="41"/>
      <c r="BA8789" s="41"/>
      <c r="BB8789" s="41"/>
      <c r="BC8789" s="41"/>
      <c r="BD8789" s="41"/>
      <c r="BE8789" s="41"/>
      <c r="BF8789" s="41"/>
      <c r="BG8789" s="41"/>
      <c r="BH8789" s="41"/>
      <c r="BI8789" s="41"/>
      <c r="BJ8789" s="41"/>
      <c r="BK8789" s="41"/>
      <c r="BL8789" s="41"/>
      <c r="BM8789" s="41"/>
      <c r="BN8789" s="41"/>
      <c r="BO8789" s="41"/>
      <c r="BP8789" s="108"/>
      <c r="CG8789" s="102"/>
      <c r="CI8789" s="45"/>
    </row>
    <row r="8790" spans="37:87" ht="13" customHeight="1">
      <c r="AK8790" s="114"/>
      <c r="AL8790" s="41"/>
      <c r="AM8790" s="41"/>
      <c r="AN8790" s="41"/>
      <c r="AO8790" s="41"/>
      <c r="AP8790" s="41"/>
      <c r="AQ8790" s="41"/>
      <c r="AR8790" s="41"/>
      <c r="AS8790" s="41"/>
      <c r="AT8790" s="41"/>
      <c r="AU8790" s="41"/>
      <c r="AV8790" s="41"/>
      <c r="AW8790" s="41"/>
      <c r="AX8790" s="41"/>
      <c r="AY8790" s="41"/>
      <c r="AZ8790" s="41"/>
      <c r="BA8790" s="41"/>
      <c r="BB8790" s="41"/>
      <c r="BC8790" s="41"/>
      <c r="BD8790" s="41"/>
      <c r="BE8790" s="41"/>
      <c r="BF8790" s="41"/>
      <c r="BG8790" s="41"/>
      <c r="BH8790" s="41"/>
      <c r="BI8790" s="41"/>
      <c r="BJ8790" s="41"/>
      <c r="BK8790" s="41"/>
      <c r="BL8790" s="41"/>
      <c r="BM8790" s="41"/>
      <c r="BN8790" s="41"/>
      <c r="BO8790" s="41"/>
      <c r="BP8790" s="108"/>
      <c r="CG8790" s="102"/>
      <c r="CI8790" s="45"/>
    </row>
    <row r="8791" spans="37:87" ht="13" customHeight="1">
      <c r="AK8791" s="114"/>
      <c r="AL8791" s="41"/>
      <c r="AM8791" s="41"/>
      <c r="AN8791" s="41"/>
      <c r="AO8791" s="41"/>
      <c r="AP8791" s="41"/>
      <c r="AQ8791" s="41"/>
      <c r="AR8791" s="41"/>
      <c r="AS8791" s="41"/>
      <c r="AT8791" s="41"/>
      <c r="AU8791" s="41"/>
      <c r="AV8791" s="41"/>
      <c r="AW8791" s="41"/>
      <c r="AX8791" s="41"/>
      <c r="AY8791" s="41"/>
      <c r="AZ8791" s="41"/>
      <c r="BA8791" s="41"/>
      <c r="BB8791" s="41"/>
      <c r="BC8791" s="41"/>
      <c r="BD8791" s="41"/>
      <c r="BE8791" s="41"/>
      <c r="BF8791" s="41"/>
      <c r="BG8791" s="41"/>
      <c r="BH8791" s="41"/>
      <c r="BI8791" s="41"/>
      <c r="BJ8791" s="41"/>
      <c r="BK8791" s="41"/>
      <c r="BL8791" s="41"/>
      <c r="BM8791" s="41"/>
      <c r="BN8791" s="41"/>
      <c r="BO8791" s="41"/>
      <c r="BP8791" s="108"/>
      <c r="CG8791" s="102"/>
      <c r="CI8791" s="45"/>
    </row>
    <row r="8792" spans="37:87" ht="13" customHeight="1">
      <c r="AK8792" s="114"/>
      <c r="AL8792" s="41"/>
      <c r="AM8792" s="41"/>
      <c r="AN8792" s="41"/>
      <c r="AO8792" s="41"/>
      <c r="AP8792" s="41"/>
      <c r="AQ8792" s="41"/>
      <c r="AR8792" s="41"/>
      <c r="AS8792" s="41"/>
      <c r="AT8792" s="41"/>
      <c r="AU8792" s="41"/>
      <c r="AV8792" s="41"/>
      <c r="AW8792" s="41"/>
      <c r="AX8792" s="41"/>
      <c r="AY8792" s="41"/>
      <c r="AZ8792" s="41"/>
      <c r="BA8792" s="41"/>
      <c r="BB8792" s="41"/>
      <c r="BC8792" s="41"/>
      <c r="BD8792" s="41"/>
      <c r="BE8792" s="41"/>
      <c r="BF8792" s="41"/>
      <c r="BG8792" s="41"/>
      <c r="BH8792" s="41"/>
      <c r="BI8792" s="41"/>
      <c r="BJ8792" s="41"/>
      <c r="BK8792" s="41"/>
      <c r="BL8792" s="41"/>
      <c r="BM8792" s="41"/>
      <c r="BN8792" s="41"/>
      <c r="BO8792" s="41"/>
      <c r="BP8792" s="108"/>
      <c r="CG8792" s="102"/>
      <c r="CI8792" s="45"/>
    </row>
    <row r="8793" spans="37:87" ht="13" customHeight="1">
      <c r="AK8793" s="114"/>
      <c r="AL8793" s="41"/>
      <c r="AM8793" s="41"/>
      <c r="AN8793" s="41"/>
      <c r="AO8793" s="41"/>
      <c r="AP8793" s="41"/>
      <c r="AQ8793" s="41"/>
      <c r="AR8793" s="41"/>
      <c r="AS8793" s="41"/>
      <c r="AT8793" s="41"/>
      <c r="AU8793" s="41"/>
      <c r="AV8793" s="41"/>
      <c r="AW8793" s="41"/>
      <c r="AX8793" s="41"/>
      <c r="AY8793" s="41"/>
      <c r="AZ8793" s="41"/>
      <c r="BA8793" s="41"/>
      <c r="BB8793" s="41"/>
      <c r="BC8793" s="41"/>
      <c r="BD8793" s="41"/>
      <c r="BE8793" s="41"/>
      <c r="BF8793" s="41"/>
      <c r="BG8793" s="41"/>
      <c r="BH8793" s="41"/>
      <c r="BI8793" s="41"/>
      <c r="BJ8793" s="41"/>
      <c r="BK8793" s="41"/>
      <c r="BL8793" s="41"/>
      <c r="BM8793" s="41"/>
      <c r="BN8793" s="41"/>
      <c r="BO8793" s="41"/>
      <c r="BP8793" s="108"/>
      <c r="CG8793" s="102"/>
      <c r="CI8793" s="45"/>
    </row>
    <row r="8794" spans="37:87" ht="13" customHeight="1">
      <c r="AK8794" s="114"/>
      <c r="AL8794" s="41"/>
      <c r="AM8794" s="41"/>
      <c r="AN8794" s="41"/>
      <c r="AO8794" s="41"/>
      <c r="AP8794" s="41"/>
      <c r="AQ8794" s="41"/>
      <c r="AR8794" s="41"/>
      <c r="AS8794" s="41"/>
      <c r="AT8794" s="41"/>
      <c r="AU8794" s="41"/>
      <c r="AV8794" s="41"/>
      <c r="AW8794" s="41"/>
      <c r="AX8794" s="41"/>
      <c r="AY8794" s="41"/>
      <c r="AZ8794" s="41"/>
      <c r="BA8794" s="41"/>
      <c r="BB8794" s="41"/>
      <c r="BC8794" s="41"/>
      <c r="BD8794" s="41"/>
      <c r="BE8794" s="41"/>
      <c r="BF8794" s="41"/>
      <c r="BG8794" s="41"/>
      <c r="BH8794" s="41"/>
      <c r="BI8794" s="41"/>
      <c r="BJ8794" s="41"/>
      <c r="BK8794" s="41"/>
      <c r="BL8794" s="41"/>
      <c r="BM8794" s="41"/>
      <c r="BN8794" s="41"/>
      <c r="BO8794" s="41"/>
      <c r="BP8794" s="108"/>
      <c r="CG8794" s="102"/>
      <c r="CI8794" s="45"/>
    </row>
    <row r="8795" spans="37:87" ht="13" customHeight="1">
      <c r="AK8795" s="114"/>
      <c r="AL8795" s="41"/>
      <c r="AM8795" s="41"/>
      <c r="AN8795" s="41"/>
      <c r="AO8795" s="41"/>
      <c r="AP8795" s="41"/>
      <c r="AQ8795" s="41"/>
      <c r="AR8795" s="41"/>
      <c r="AS8795" s="41"/>
      <c r="AT8795" s="41"/>
      <c r="AU8795" s="41"/>
      <c r="AV8795" s="41"/>
      <c r="AW8795" s="41"/>
      <c r="AX8795" s="41"/>
      <c r="AY8795" s="41"/>
      <c r="AZ8795" s="41"/>
      <c r="BA8795" s="41"/>
      <c r="BB8795" s="41"/>
      <c r="BC8795" s="41"/>
      <c r="BD8795" s="41"/>
      <c r="BE8795" s="41"/>
      <c r="BF8795" s="41"/>
      <c r="BG8795" s="41"/>
      <c r="BH8795" s="41"/>
      <c r="BI8795" s="41"/>
      <c r="BJ8795" s="41"/>
      <c r="BK8795" s="41"/>
      <c r="BL8795" s="41"/>
      <c r="BM8795" s="41"/>
      <c r="BN8795" s="41"/>
      <c r="BO8795" s="41"/>
      <c r="BP8795" s="108"/>
      <c r="CG8795" s="102"/>
      <c r="CI8795" s="45"/>
    </row>
    <row r="8796" spans="37:87" ht="13" customHeight="1">
      <c r="AK8796" s="114"/>
      <c r="AL8796" s="41"/>
      <c r="AM8796" s="41"/>
      <c r="AN8796" s="41"/>
      <c r="AO8796" s="41"/>
      <c r="AP8796" s="41"/>
      <c r="AQ8796" s="41"/>
      <c r="AR8796" s="41"/>
      <c r="AS8796" s="41"/>
      <c r="AT8796" s="41"/>
      <c r="AU8796" s="41"/>
      <c r="AV8796" s="41"/>
      <c r="AW8796" s="41"/>
      <c r="AX8796" s="41"/>
      <c r="AY8796" s="41"/>
      <c r="AZ8796" s="41"/>
      <c r="BA8796" s="41"/>
      <c r="BB8796" s="41"/>
      <c r="BC8796" s="41"/>
      <c r="BD8796" s="41"/>
      <c r="BE8796" s="41"/>
      <c r="BF8796" s="41"/>
      <c r="BG8796" s="41"/>
      <c r="BH8796" s="41"/>
      <c r="BI8796" s="41"/>
      <c r="BJ8796" s="41"/>
      <c r="BK8796" s="41"/>
      <c r="BL8796" s="41"/>
      <c r="BM8796" s="41"/>
      <c r="BN8796" s="41"/>
      <c r="BO8796" s="41"/>
      <c r="BP8796" s="108"/>
      <c r="CG8796" s="102"/>
      <c r="CI8796" s="45"/>
    </row>
    <row r="8797" spans="37:87" ht="13" customHeight="1">
      <c r="AK8797" s="114"/>
      <c r="AL8797" s="41"/>
      <c r="AM8797" s="41"/>
      <c r="AN8797" s="41"/>
      <c r="AO8797" s="41"/>
      <c r="AP8797" s="41"/>
      <c r="AQ8797" s="41"/>
      <c r="AR8797" s="41"/>
      <c r="AS8797" s="41"/>
      <c r="AT8797" s="41"/>
      <c r="AU8797" s="41"/>
      <c r="AV8797" s="41"/>
      <c r="AW8797" s="41"/>
      <c r="AX8797" s="41"/>
      <c r="AY8797" s="41"/>
      <c r="AZ8797" s="41"/>
      <c r="BA8797" s="41"/>
      <c r="BB8797" s="41"/>
      <c r="BC8797" s="41"/>
      <c r="BD8797" s="41"/>
      <c r="BE8797" s="41"/>
      <c r="BF8797" s="41"/>
      <c r="BG8797" s="41"/>
      <c r="BH8797" s="41"/>
      <c r="BI8797" s="41"/>
      <c r="BJ8797" s="41"/>
      <c r="BK8797" s="41"/>
      <c r="BL8797" s="41"/>
      <c r="BM8797" s="41"/>
      <c r="BN8797" s="41"/>
      <c r="BO8797" s="41"/>
      <c r="BP8797" s="108"/>
      <c r="CG8797" s="102"/>
      <c r="CI8797" s="45"/>
    </row>
    <row r="8798" spans="37:87" ht="13" customHeight="1">
      <c r="AK8798" s="114"/>
      <c r="AL8798" s="41"/>
      <c r="AM8798" s="41"/>
      <c r="AN8798" s="41"/>
      <c r="AO8798" s="41"/>
      <c r="AP8798" s="41"/>
      <c r="AQ8798" s="41"/>
      <c r="AR8798" s="41"/>
      <c r="AS8798" s="41"/>
      <c r="AT8798" s="41"/>
      <c r="AU8798" s="41"/>
      <c r="AV8798" s="41"/>
      <c r="AW8798" s="41"/>
      <c r="AX8798" s="41"/>
      <c r="AY8798" s="41"/>
      <c r="AZ8798" s="41"/>
      <c r="BA8798" s="41"/>
      <c r="BB8798" s="41"/>
      <c r="BC8798" s="41"/>
      <c r="BD8798" s="41"/>
      <c r="BE8798" s="41"/>
      <c r="BF8798" s="41"/>
      <c r="BG8798" s="41"/>
      <c r="BH8798" s="41"/>
      <c r="BI8798" s="41"/>
      <c r="BJ8798" s="41"/>
      <c r="BK8798" s="41"/>
      <c r="BL8798" s="41"/>
      <c r="BM8798" s="41"/>
      <c r="BN8798" s="41"/>
      <c r="BO8798" s="41"/>
      <c r="BP8798" s="108"/>
      <c r="CG8798" s="102"/>
      <c r="CI8798" s="45"/>
    </row>
    <row r="8799" spans="37:87" ht="13" customHeight="1">
      <c r="AK8799" s="114"/>
      <c r="AL8799" s="41"/>
      <c r="AM8799" s="41"/>
      <c r="AN8799" s="41"/>
      <c r="AO8799" s="41"/>
      <c r="AP8799" s="41"/>
      <c r="AQ8799" s="41"/>
      <c r="AR8799" s="41"/>
      <c r="AS8799" s="41"/>
      <c r="AT8799" s="41"/>
      <c r="AU8799" s="41"/>
      <c r="AV8799" s="41"/>
      <c r="AW8799" s="41"/>
      <c r="AX8799" s="41"/>
      <c r="AY8799" s="41"/>
      <c r="AZ8799" s="41"/>
      <c r="BA8799" s="41"/>
      <c r="BB8799" s="41"/>
      <c r="BC8799" s="41"/>
      <c r="BD8799" s="41"/>
      <c r="BE8799" s="41"/>
      <c r="BF8799" s="41"/>
      <c r="BG8799" s="41"/>
      <c r="BH8799" s="41"/>
      <c r="BI8799" s="41"/>
      <c r="BJ8799" s="41"/>
      <c r="BK8799" s="41"/>
      <c r="BL8799" s="41"/>
      <c r="BM8799" s="41"/>
      <c r="BN8799" s="41"/>
      <c r="BO8799" s="41"/>
      <c r="BP8799" s="108"/>
      <c r="CG8799" s="102"/>
      <c r="CI8799" s="45"/>
    </row>
    <row r="8800" spans="37:87" ht="13" customHeight="1">
      <c r="AK8800" s="114"/>
      <c r="AL8800" s="41"/>
      <c r="AM8800" s="41"/>
      <c r="AN8800" s="41"/>
      <c r="AO8800" s="41"/>
      <c r="AP8800" s="41"/>
      <c r="AQ8800" s="41"/>
      <c r="AR8800" s="41"/>
      <c r="AS8800" s="41"/>
      <c r="AT8800" s="41"/>
      <c r="AU8800" s="41"/>
      <c r="AV8800" s="41"/>
      <c r="AW8800" s="41"/>
      <c r="AX8800" s="41"/>
      <c r="AY8800" s="41"/>
      <c r="AZ8800" s="41"/>
      <c r="BA8800" s="41"/>
      <c r="BB8800" s="41"/>
      <c r="BC8800" s="41"/>
      <c r="BD8800" s="41"/>
      <c r="BE8800" s="41"/>
      <c r="BF8800" s="41"/>
      <c r="BG8800" s="41"/>
      <c r="BH8800" s="41"/>
      <c r="BI8800" s="41"/>
      <c r="BJ8800" s="41"/>
      <c r="BK8800" s="41"/>
      <c r="BL8800" s="41"/>
      <c r="BM8800" s="41"/>
      <c r="BN8800" s="41"/>
      <c r="BO8800" s="41"/>
      <c r="BP8800" s="108"/>
      <c r="CG8800" s="102"/>
      <c r="CI8800" s="45"/>
    </row>
    <row r="8801" spans="37:87" ht="13" customHeight="1">
      <c r="AK8801" s="114"/>
      <c r="AL8801" s="41"/>
      <c r="AM8801" s="41"/>
      <c r="AN8801" s="41"/>
      <c r="AO8801" s="41"/>
      <c r="AP8801" s="41"/>
      <c r="AQ8801" s="41"/>
      <c r="AR8801" s="41"/>
      <c r="AS8801" s="41"/>
      <c r="AT8801" s="41"/>
      <c r="AU8801" s="41"/>
      <c r="AV8801" s="41"/>
      <c r="AW8801" s="41"/>
      <c r="AX8801" s="41"/>
      <c r="AY8801" s="41"/>
      <c r="AZ8801" s="41"/>
      <c r="BA8801" s="41"/>
      <c r="BB8801" s="41"/>
      <c r="BC8801" s="41"/>
      <c r="BD8801" s="41"/>
      <c r="BE8801" s="41"/>
      <c r="BF8801" s="41"/>
      <c r="BG8801" s="41"/>
      <c r="BH8801" s="41"/>
      <c r="BI8801" s="41"/>
      <c r="BJ8801" s="41"/>
      <c r="BK8801" s="41"/>
      <c r="BL8801" s="41"/>
      <c r="BM8801" s="41"/>
      <c r="BN8801" s="41"/>
      <c r="BO8801" s="41"/>
      <c r="BP8801" s="108"/>
      <c r="CG8801" s="102"/>
      <c r="CI8801" s="45"/>
    </row>
    <row r="8802" spans="37:87" ht="13" customHeight="1">
      <c r="AK8802" s="114"/>
      <c r="AL8802" s="41"/>
      <c r="AM8802" s="41"/>
      <c r="AN8802" s="41"/>
      <c r="AO8802" s="41"/>
      <c r="AP8802" s="41"/>
      <c r="AQ8802" s="41"/>
      <c r="AR8802" s="41"/>
      <c r="AS8802" s="41"/>
      <c r="AT8802" s="41"/>
      <c r="AU8802" s="41"/>
      <c r="AV8802" s="41"/>
      <c r="AW8802" s="41"/>
      <c r="AX8802" s="41"/>
      <c r="AY8802" s="41"/>
      <c r="AZ8802" s="41"/>
      <c r="BA8802" s="41"/>
      <c r="BB8802" s="41"/>
      <c r="BC8802" s="41"/>
      <c r="BD8802" s="41"/>
      <c r="BE8802" s="41"/>
      <c r="BF8802" s="41"/>
      <c r="BG8802" s="41"/>
      <c r="BH8802" s="41"/>
      <c r="BI8802" s="41"/>
      <c r="BJ8802" s="41"/>
      <c r="BK8802" s="41"/>
      <c r="BL8802" s="41"/>
      <c r="BM8802" s="41"/>
      <c r="BN8802" s="41"/>
      <c r="BO8802" s="41"/>
      <c r="BP8802" s="108"/>
      <c r="CG8802" s="102"/>
      <c r="CI8802" s="45"/>
    </row>
    <row r="8803" spans="37:87" ht="13" customHeight="1">
      <c r="AK8803" s="114"/>
      <c r="AL8803" s="41"/>
      <c r="AM8803" s="41"/>
      <c r="AN8803" s="41"/>
      <c r="AO8803" s="41"/>
      <c r="AP8803" s="41"/>
      <c r="AQ8803" s="41"/>
      <c r="AR8803" s="41"/>
      <c r="AS8803" s="41"/>
      <c r="AT8803" s="41"/>
      <c r="AU8803" s="41"/>
      <c r="AV8803" s="41"/>
      <c r="AW8803" s="41"/>
      <c r="AX8803" s="41"/>
      <c r="AY8803" s="41"/>
      <c r="AZ8803" s="41"/>
      <c r="BA8803" s="41"/>
      <c r="BB8803" s="41"/>
      <c r="BC8803" s="41"/>
      <c r="BD8803" s="41"/>
      <c r="BE8803" s="41"/>
      <c r="BF8803" s="41"/>
      <c r="BG8803" s="41"/>
      <c r="BH8803" s="41"/>
      <c r="BI8803" s="41"/>
      <c r="BJ8803" s="41"/>
      <c r="BK8803" s="41"/>
      <c r="BL8803" s="41"/>
      <c r="BM8803" s="41"/>
      <c r="BN8803" s="41"/>
      <c r="BO8803" s="41"/>
      <c r="BP8803" s="108"/>
      <c r="CG8803" s="102"/>
      <c r="CI8803" s="45"/>
    </row>
    <row r="8804" spans="37:87" ht="13" customHeight="1">
      <c r="AK8804" s="114"/>
      <c r="AL8804" s="41"/>
      <c r="AM8804" s="41"/>
      <c r="AN8804" s="41"/>
      <c r="AO8804" s="41"/>
      <c r="AP8804" s="41"/>
      <c r="AQ8804" s="41"/>
      <c r="AR8804" s="41"/>
      <c r="AS8804" s="41"/>
      <c r="AT8804" s="41"/>
      <c r="AU8804" s="41"/>
      <c r="AV8804" s="41"/>
      <c r="AW8804" s="41"/>
      <c r="AX8804" s="41"/>
      <c r="AY8804" s="41"/>
      <c r="AZ8804" s="41"/>
      <c r="BA8804" s="41"/>
      <c r="BB8804" s="41"/>
      <c r="BC8804" s="41"/>
      <c r="BD8804" s="41"/>
      <c r="BE8804" s="41"/>
      <c r="BF8804" s="41"/>
      <c r="BG8804" s="41"/>
      <c r="BH8804" s="41"/>
      <c r="BI8804" s="41"/>
      <c r="BJ8804" s="41"/>
      <c r="BK8804" s="41"/>
      <c r="BL8804" s="41"/>
      <c r="BM8804" s="41"/>
      <c r="BN8804" s="41"/>
      <c r="BO8804" s="41"/>
      <c r="BP8804" s="108"/>
      <c r="CG8804" s="102"/>
      <c r="CI8804" s="45"/>
    </row>
    <row r="8805" spans="37:87" ht="13" customHeight="1">
      <c r="AK8805" s="114"/>
      <c r="AL8805" s="41"/>
      <c r="AM8805" s="41"/>
      <c r="AN8805" s="41"/>
      <c r="AO8805" s="41"/>
      <c r="AP8805" s="41"/>
      <c r="AQ8805" s="41"/>
      <c r="AR8805" s="41"/>
      <c r="AS8805" s="41"/>
      <c r="AT8805" s="41"/>
      <c r="AU8805" s="41"/>
      <c r="AV8805" s="41"/>
      <c r="AW8805" s="41"/>
      <c r="AX8805" s="41"/>
      <c r="AY8805" s="41"/>
      <c r="AZ8805" s="41"/>
      <c r="BA8805" s="41"/>
      <c r="BB8805" s="41"/>
      <c r="BC8805" s="41"/>
      <c r="BD8805" s="41"/>
      <c r="BE8805" s="41"/>
      <c r="BF8805" s="41"/>
      <c r="BG8805" s="41"/>
      <c r="BH8805" s="41"/>
      <c r="BI8805" s="41"/>
      <c r="BJ8805" s="41"/>
      <c r="BK8805" s="41"/>
      <c r="BL8805" s="41"/>
      <c r="BM8805" s="41"/>
      <c r="BN8805" s="41"/>
      <c r="BO8805" s="41"/>
      <c r="BP8805" s="108"/>
      <c r="CG8805" s="102"/>
      <c r="CI8805" s="45"/>
    </row>
    <row r="8806" spans="37:87" ht="13" customHeight="1">
      <c r="AK8806" s="114"/>
      <c r="AL8806" s="41"/>
      <c r="AM8806" s="41"/>
      <c r="AN8806" s="41"/>
      <c r="AO8806" s="41"/>
      <c r="AP8806" s="41"/>
      <c r="AQ8806" s="41"/>
      <c r="AR8806" s="41"/>
      <c r="AS8806" s="41"/>
      <c r="AT8806" s="41"/>
      <c r="AU8806" s="41"/>
      <c r="AV8806" s="41"/>
      <c r="AW8806" s="41"/>
      <c r="AX8806" s="41"/>
      <c r="AY8806" s="41"/>
      <c r="AZ8806" s="41"/>
      <c r="BA8806" s="41"/>
      <c r="BB8806" s="41"/>
      <c r="BC8806" s="41"/>
      <c r="BD8806" s="41"/>
      <c r="BE8806" s="41"/>
      <c r="BF8806" s="41"/>
      <c r="BG8806" s="41"/>
      <c r="BH8806" s="41"/>
      <c r="BI8806" s="41"/>
      <c r="BJ8806" s="41"/>
      <c r="BK8806" s="41"/>
      <c r="BL8806" s="41"/>
      <c r="BM8806" s="41"/>
      <c r="BN8806" s="41"/>
      <c r="BO8806" s="41"/>
      <c r="BP8806" s="108"/>
      <c r="CG8806" s="102"/>
      <c r="CI8806" s="45"/>
    </row>
    <row r="8807" spans="37:87" ht="13" customHeight="1">
      <c r="AK8807" s="114"/>
      <c r="AL8807" s="41"/>
      <c r="AM8807" s="41"/>
      <c r="AN8807" s="41"/>
      <c r="AO8807" s="41"/>
      <c r="AP8807" s="41"/>
      <c r="AQ8807" s="41"/>
      <c r="AR8807" s="41"/>
      <c r="AS8807" s="41"/>
      <c r="AT8807" s="41"/>
      <c r="AU8807" s="41"/>
      <c r="AV8807" s="41"/>
      <c r="AW8807" s="41"/>
      <c r="AX8807" s="41"/>
      <c r="AY8807" s="41"/>
      <c r="AZ8807" s="41"/>
      <c r="BA8807" s="41"/>
      <c r="BB8807" s="41"/>
      <c r="BC8807" s="41"/>
      <c r="BD8807" s="41"/>
      <c r="BE8807" s="41"/>
      <c r="BF8807" s="41"/>
      <c r="BG8807" s="41"/>
      <c r="BH8807" s="41"/>
      <c r="BI8807" s="41"/>
      <c r="BJ8807" s="41"/>
      <c r="BK8807" s="41"/>
      <c r="BL8807" s="41"/>
      <c r="BM8807" s="41"/>
      <c r="BN8807" s="41"/>
      <c r="BO8807" s="41"/>
      <c r="BP8807" s="108"/>
      <c r="CG8807" s="102"/>
      <c r="CI8807" s="45"/>
    </row>
    <row r="8808" spans="37:87" ht="13" customHeight="1">
      <c r="AK8808" s="114"/>
      <c r="AL8808" s="41"/>
      <c r="AM8808" s="41"/>
      <c r="AN8808" s="41"/>
      <c r="AO8808" s="41"/>
      <c r="AP8808" s="41"/>
      <c r="AQ8808" s="41"/>
      <c r="AR8808" s="41"/>
      <c r="AS8808" s="41"/>
      <c r="AT8808" s="41"/>
      <c r="AU8808" s="41"/>
      <c r="AV8808" s="41"/>
      <c r="AW8808" s="41"/>
      <c r="AX8808" s="41"/>
      <c r="AY8808" s="41"/>
      <c r="AZ8808" s="41"/>
      <c r="BA8808" s="41"/>
      <c r="BB8808" s="41"/>
      <c r="BC8808" s="41"/>
      <c r="BD8808" s="41"/>
      <c r="BE8808" s="41"/>
      <c r="BF8808" s="41"/>
      <c r="BG8808" s="41"/>
      <c r="BH8808" s="41"/>
      <c r="BI8808" s="41"/>
      <c r="BJ8808" s="41"/>
      <c r="BK8808" s="41"/>
      <c r="BL8808" s="41"/>
      <c r="BM8808" s="41"/>
      <c r="BN8808" s="41"/>
      <c r="BO8808" s="41"/>
      <c r="BP8808" s="108"/>
      <c r="CG8808" s="102"/>
      <c r="CI8808" s="45"/>
    </row>
    <row r="8809" spans="37:87" ht="13" customHeight="1">
      <c r="AK8809" s="114"/>
      <c r="AL8809" s="41"/>
      <c r="AM8809" s="41"/>
      <c r="AN8809" s="41"/>
      <c r="AO8809" s="41"/>
      <c r="AP8809" s="41"/>
      <c r="AQ8809" s="41"/>
      <c r="AR8809" s="41"/>
      <c r="AS8809" s="41"/>
      <c r="AT8809" s="41"/>
      <c r="AU8809" s="41"/>
      <c r="AV8809" s="41"/>
      <c r="AW8809" s="41"/>
      <c r="AX8809" s="41"/>
      <c r="AY8809" s="41"/>
      <c r="AZ8809" s="41"/>
      <c r="BA8809" s="41"/>
      <c r="BB8809" s="41"/>
      <c r="BC8809" s="41"/>
      <c r="BD8809" s="41"/>
      <c r="BE8809" s="41"/>
      <c r="BF8809" s="41"/>
      <c r="BG8809" s="41"/>
      <c r="BH8809" s="41"/>
      <c r="BI8809" s="41"/>
      <c r="BJ8809" s="41"/>
      <c r="BK8809" s="41"/>
      <c r="BL8809" s="41"/>
      <c r="BM8809" s="41"/>
      <c r="BN8809" s="41"/>
      <c r="BO8809" s="41"/>
      <c r="BP8809" s="108"/>
      <c r="CG8809" s="102"/>
      <c r="CI8809" s="45"/>
    </row>
    <row r="8810" spans="37:87" ht="13" customHeight="1">
      <c r="AK8810" s="114"/>
      <c r="AL8810" s="41"/>
      <c r="AM8810" s="41"/>
      <c r="AN8810" s="41"/>
      <c r="AO8810" s="41"/>
      <c r="AP8810" s="41"/>
      <c r="AQ8810" s="41"/>
      <c r="AR8810" s="41"/>
      <c r="AS8810" s="41"/>
      <c r="AT8810" s="41"/>
      <c r="AU8810" s="41"/>
      <c r="AV8810" s="41"/>
      <c r="AW8810" s="41"/>
      <c r="AX8810" s="41"/>
      <c r="AY8810" s="41"/>
      <c r="AZ8810" s="41"/>
      <c r="BA8810" s="41"/>
      <c r="BB8810" s="41"/>
      <c r="BC8810" s="41"/>
      <c r="BD8810" s="41"/>
      <c r="BE8810" s="41"/>
      <c r="BF8810" s="41"/>
      <c r="BG8810" s="41"/>
      <c r="BH8810" s="41"/>
      <c r="BI8810" s="41"/>
      <c r="BJ8810" s="41"/>
      <c r="BK8810" s="41"/>
      <c r="BL8810" s="41"/>
      <c r="BM8810" s="41"/>
      <c r="BN8810" s="41"/>
      <c r="BO8810" s="41"/>
      <c r="BP8810" s="108"/>
      <c r="CG8810" s="102"/>
      <c r="CI8810" s="45"/>
    </row>
    <row r="8811" spans="37:87" ht="13" customHeight="1">
      <c r="AK8811" s="114"/>
      <c r="AL8811" s="41"/>
      <c r="AM8811" s="41"/>
      <c r="AN8811" s="41"/>
      <c r="AO8811" s="41"/>
      <c r="AP8811" s="41"/>
      <c r="AQ8811" s="41"/>
      <c r="AR8811" s="41"/>
      <c r="AS8811" s="41"/>
      <c r="AT8811" s="41"/>
      <c r="AU8811" s="41"/>
      <c r="AV8811" s="41"/>
      <c r="AW8811" s="41"/>
      <c r="AX8811" s="41"/>
      <c r="AY8811" s="41"/>
      <c r="AZ8811" s="41"/>
      <c r="BA8811" s="41"/>
      <c r="BB8811" s="41"/>
      <c r="BC8811" s="41"/>
      <c r="BD8811" s="41"/>
      <c r="BE8811" s="41"/>
      <c r="BF8811" s="41"/>
      <c r="BG8811" s="41"/>
      <c r="BH8811" s="41"/>
      <c r="BI8811" s="41"/>
      <c r="BJ8811" s="41"/>
      <c r="BK8811" s="41"/>
      <c r="BL8811" s="41"/>
      <c r="BM8811" s="41"/>
      <c r="BN8811" s="41"/>
      <c r="BO8811" s="41"/>
      <c r="BP8811" s="108"/>
      <c r="CG8811" s="102"/>
      <c r="CI8811" s="45"/>
    </row>
    <row r="8812" spans="37:87" ht="13" customHeight="1">
      <c r="AK8812" s="114"/>
      <c r="AL8812" s="41"/>
      <c r="AM8812" s="41"/>
      <c r="AN8812" s="41"/>
      <c r="AO8812" s="41"/>
      <c r="AP8812" s="41"/>
      <c r="AQ8812" s="41"/>
      <c r="AR8812" s="41"/>
      <c r="AS8812" s="41"/>
      <c r="AT8812" s="41"/>
      <c r="AU8812" s="41"/>
      <c r="AV8812" s="41"/>
      <c r="AW8812" s="41"/>
      <c r="AX8812" s="41"/>
      <c r="AY8812" s="41"/>
      <c r="AZ8812" s="41"/>
      <c r="BA8812" s="41"/>
      <c r="BB8812" s="41"/>
      <c r="BC8812" s="41"/>
      <c r="BD8812" s="41"/>
      <c r="BE8812" s="41"/>
      <c r="BF8812" s="41"/>
      <c r="BG8812" s="41"/>
      <c r="BH8812" s="41"/>
      <c r="BI8812" s="41"/>
      <c r="BJ8812" s="41"/>
      <c r="BK8812" s="41"/>
      <c r="BL8812" s="41"/>
      <c r="BM8812" s="41"/>
      <c r="BN8812" s="41"/>
      <c r="BO8812" s="41"/>
      <c r="BP8812" s="108"/>
      <c r="CG8812" s="102"/>
      <c r="CI8812" s="45"/>
    </row>
    <row r="8813" spans="37:87" ht="13" customHeight="1">
      <c r="AK8813" s="114"/>
      <c r="AL8813" s="41"/>
      <c r="AM8813" s="41"/>
      <c r="AN8813" s="41"/>
      <c r="AO8813" s="41"/>
      <c r="AP8813" s="41"/>
      <c r="AQ8813" s="41"/>
      <c r="AR8813" s="41"/>
      <c r="AS8813" s="41"/>
      <c r="AT8813" s="41"/>
      <c r="AU8813" s="41"/>
      <c r="AV8813" s="41"/>
      <c r="AW8813" s="41"/>
      <c r="AX8813" s="41"/>
      <c r="AY8813" s="41"/>
      <c r="AZ8813" s="41"/>
      <c r="BA8813" s="41"/>
      <c r="BB8813" s="41"/>
      <c r="BC8813" s="41"/>
      <c r="BD8813" s="41"/>
      <c r="BE8813" s="41"/>
      <c r="BF8813" s="41"/>
      <c r="BG8813" s="41"/>
      <c r="BH8813" s="41"/>
      <c r="BI8813" s="41"/>
      <c r="BJ8813" s="41"/>
      <c r="BK8813" s="41"/>
      <c r="BL8813" s="41"/>
      <c r="BM8813" s="41"/>
      <c r="BN8813" s="41"/>
      <c r="BO8813" s="41"/>
      <c r="BP8813" s="108"/>
      <c r="CG8813" s="102"/>
      <c r="CI8813" s="45"/>
    </row>
    <row r="8814" spans="37:87" ht="13" customHeight="1">
      <c r="AK8814" s="114"/>
      <c r="AL8814" s="41"/>
      <c r="AM8814" s="41"/>
      <c r="AN8814" s="41"/>
      <c r="AO8814" s="41"/>
      <c r="AP8814" s="41"/>
      <c r="AQ8814" s="41"/>
      <c r="AR8814" s="41"/>
      <c r="AS8814" s="41"/>
      <c r="AT8814" s="41"/>
      <c r="AU8814" s="41"/>
      <c r="AV8814" s="41"/>
      <c r="AW8814" s="41"/>
      <c r="AX8814" s="41"/>
      <c r="AY8814" s="41"/>
      <c r="AZ8814" s="41"/>
      <c r="BA8814" s="41"/>
      <c r="BB8814" s="41"/>
      <c r="BC8814" s="41"/>
      <c r="BD8814" s="41"/>
      <c r="BE8814" s="41"/>
      <c r="BF8814" s="41"/>
      <c r="BG8814" s="41"/>
      <c r="BH8814" s="41"/>
      <c r="BI8814" s="41"/>
      <c r="BJ8814" s="41"/>
      <c r="BK8814" s="41"/>
      <c r="BL8814" s="41"/>
      <c r="BM8814" s="41"/>
      <c r="BN8814" s="41"/>
      <c r="BO8814" s="41"/>
      <c r="BP8814" s="108"/>
      <c r="CG8814" s="102"/>
      <c r="CI8814" s="45"/>
    </row>
    <row r="8815" spans="37:87" ht="13" customHeight="1">
      <c r="AK8815" s="114"/>
      <c r="AL8815" s="41"/>
      <c r="AM8815" s="41"/>
      <c r="AN8815" s="41"/>
      <c r="AO8815" s="41"/>
      <c r="AP8815" s="41"/>
      <c r="AQ8815" s="41"/>
      <c r="AR8815" s="41"/>
      <c r="AS8815" s="41"/>
      <c r="AT8815" s="41"/>
      <c r="AU8815" s="41"/>
      <c r="AV8815" s="41"/>
      <c r="AW8815" s="41"/>
      <c r="AX8815" s="41"/>
      <c r="AY8815" s="41"/>
      <c r="AZ8815" s="41"/>
      <c r="BA8815" s="41"/>
      <c r="BB8815" s="41"/>
      <c r="BC8815" s="41"/>
      <c r="BD8815" s="41"/>
      <c r="BE8815" s="41"/>
      <c r="BF8815" s="41"/>
      <c r="BG8815" s="41"/>
      <c r="BH8815" s="41"/>
      <c r="BI8815" s="41"/>
      <c r="BJ8815" s="41"/>
      <c r="BK8815" s="41"/>
      <c r="BL8815" s="41"/>
      <c r="BM8815" s="41"/>
      <c r="BN8815" s="41"/>
      <c r="BO8815" s="41"/>
      <c r="BP8815" s="108"/>
      <c r="CG8815" s="102"/>
      <c r="CI8815" s="45"/>
    </row>
    <row r="8816" spans="37:87" ht="13" customHeight="1">
      <c r="AK8816" s="114"/>
      <c r="AL8816" s="41"/>
      <c r="AM8816" s="41"/>
      <c r="AN8816" s="41"/>
      <c r="AO8816" s="41"/>
      <c r="AP8816" s="41"/>
      <c r="AQ8816" s="41"/>
      <c r="AR8816" s="41"/>
      <c r="AS8816" s="41"/>
      <c r="AT8816" s="41"/>
      <c r="AU8816" s="41"/>
      <c r="AV8816" s="41"/>
      <c r="AW8816" s="41"/>
      <c r="AX8816" s="41"/>
      <c r="AY8816" s="41"/>
      <c r="AZ8816" s="41"/>
      <c r="BA8816" s="41"/>
      <c r="BB8816" s="41"/>
      <c r="BC8816" s="41"/>
      <c r="BD8816" s="41"/>
      <c r="BE8816" s="41"/>
      <c r="BF8816" s="41"/>
      <c r="BG8816" s="41"/>
      <c r="BH8816" s="41"/>
      <c r="BI8816" s="41"/>
      <c r="BJ8816" s="41"/>
      <c r="BK8816" s="41"/>
      <c r="BL8816" s="41"/>
      <c r="BM8816" s="41"/>
      <c r="BN8816" s="41"/>
      <c r="BO8816" s="41"/>
      <c r="BP8816" s="108"/>
      <c r="CG8816" s="102"/>
      <c r="CI8816" s="45"/>
    </row>
    <row r="8817" spans="37:87" ht="13" customHeight="1">
      <c r="AK8817" s="114"/>
      <c r="AL8817" s="41"/>
      <c r="AM8817" s="41"/>
      <c r="AN8817" s="41"/>
      <c r="AO8817" s="41"/>
      <c r="AP8817" s="41"/>
      <c r="AQ8817" s="41"/>
      <c r="AR8817" s="41"/>
      <c r="AS8817" s="41"/>
      <c r="AT8817" s="41"/>
      <c r="AU8817" s="41"/>
      <c r="AV8817" s="41"/>
      <c r="AW8817" s="41"/>
      <c r="AX8817" s="41"/>
      <c r="AY8817" s="41"/>
      <c r="AZ8817" s="41"/>
      <c r="BA8817" s="41"/>
      <c r="BB8817" s="41"/>
      <c r="BC8817" s="41"/>
      <c r="BD8817" s="41"/>
      <c r="BE8817" s="41"/>
      <c r="BF8817" s="41"/>
      <c r="BG8817" s="41"/>
      <c r="BH8817" s="41"/>
      <c r="BI8817" s="41"/>
      <c r="BJ8817" s="41"/>
      <c r="BK8817" s="41"/>
      <c r="BL8817" s="41"/>
      <c r="BM8817" s="41"/>
      <c r="BN8817" s="41"/>
      <c r="BO8817" s="41"/>
      <c r="BP8817" s="108"/>
      <c r="CG8817" s="102"/>
      <c r="CI8817" s="45"/>
    </row>
    <row r="8818" spans="37:87" ht="13" customHeight="1">
      <c r="AK8818" s="114"/>
      <c r="AL8818" s="41"/>
      <c r="AM8818" s="41"/>
      <c r="AN8818" s="41"/>
      <c r="AO8818" s="41"/>
      <c r="AP8818" s="41"/>
      <c r="AQ8818" s="41"/>
      <c r="AR8818" s="41"/>
      <c r="AS8818" s="41"/>
      <c r="AT8818" s="41"/>
      <c r="AU8818" s="41"/>
      <c r="AV8818" s="41"/>
      <c r="AW8818" s="41"/>
      <c r="AX8818" s="41"/>
      <c r="AY8818" s="41"/>
      <c r="AZ8818" s="41"/>
      <c r="BA8818" s="41"/>
      <c r="BB8818" s="41"/>
      <c r="BC8818" s="41"/>
      <c r="BD8818" s="41"/>
      <c r="BE8818" s="41"/>
      <c r="BF8818" s="41"/>
      <c r="BG8818" s="41"/>
      <c r="BH8818" s="41"/>
      <c r="BI8818" s="41"/>
      <c r="BJ8818" s="41"/>
      <c r="BK8818" s="41"/>
      <c r="BL8818" s="41"/>
      <c r="BM8818" s="41"/>
      <c r="BN8818" s="41"/>
      <c r="BO8818" s="41"/>
      <c r="BP8818" s="108"/>
      <c r="CG8818" s="102"/>
      <c r="CI8818" s="45"/>
    </row>
    <row r="8819" spans="37:87" ht="13" customHeight="1">
      <c r="AK8819" s="114"/>
      <c r="AL8819" s="41"/>
      <c r="AM8819" s="41"/>
      <c r="AN8819" s="41"/>
      <c r="AO8819" s="41"/>
      <c r="AP8819" s="41"/>
      <c r="AQ8819" s="41"/>
      <c r="AR8819" s="41"/>
      <c r="AS8819" s="41"/>
      <c r="AT8819" s="41"/>
      <c r="AU8819" s="41"/>
      <c r="AV8819" s="41"/>
      <c r="AW8819" s="41"/>
      <c r="AX8819" s="41"/>
      <c r="AY8819" s="41"/>
      <c r="AZ8819" s="41"/>
      <c r="BA8819" s="41"/>
      <c r="BB8819" s="41"/>
      <c r="BC8819" s="41"/>
      <c r="BD8819" s="41"/>
      <c r="BE8819" s="41"/>
      <c r="BF8819" s="41"/>
      <c r="BG8819" s="41"/>
      <c r="BH8819" s="41"/>
      <c r="BI8819" s="41"/>
      <c r="BJ8819" s="41"/>
      <c r="BK8819" s="41"/>
      <c r="BL8819" s="41"/>
      <c r="BM8819" s="41"/>
      <c r="BN8819" s="41"/>
      <c r="BO8819" s="41"/>
      <c r="BP8819" s="108"/>
      <c r="CG8819" s="102"/>
      <c r="CI8819" s="45"/>
    </row>
    <row r="8820" spans="37:87" ht="13" customHeight="1">
      <c r="AK8820" s="114"/>
      <c r="AL8820" s="41"/>
      <c r="AM8820" s="41"/>
      <c r="AN8820" s="41"/>
      <c r="AO8820" s="41"/>
      <c r="AP8820" s="41"/>
      <c r="AQ8820" s="41"/>
      <c r="AR8820" s="41"/>
      <c r="AS8820" s="41"/>
      <c r="AT8820" s="41"/>
      <c r="AU8820" s="41"/>
      <c r="AV8820" s="41"/>
      <c r="AW8820" s="41"/>
      <c r="AX8820" s="41"/>
      <c r="AY8820" s="41"/>
      <c r="AZ8820" s="41"/>
      <c r="BA8820" s="41"/>
      <c r="BB8820" s="41"/>
      <c r="BC8820" s="41"/>
      <c r="BD8820" s="41"/>
      <c r="BE8820" s="41"/>
      <c r="BF8820" s="41"/>
      <c r="BG8820" s="41"/>
      <c r="BH8820" s="41"/>
      <c r="BI8820" s="41"/>
      <c r="BJ8820" s="41"/>
      <c r="BK8820" s="41"/>
      <c r="BL8820" s="41"/>
      <c r="BM8820" s="41"/>
      <c r="BN8820" s="41"/>
      <c r="BO8820" s="41"/>
      <c r="BP8820" s="108"/>
      <c r="CG8820" s="102"/>
      <c r="CI8820" s="45"/>
    </row>
    <row r="8821" spans="37:87" ht="13" customHeight="1">
      <c r="AK8821" s="114"/>
      <c r="AL8821" s="41"/>
      <c r="AM8821" s="41"/>
      <c r="AN8821" s="41"/>
      <c r="AO8821" s="41"/>
      <c r="AP8821" s="41"/>
      <c r="AQ8821" s="41"/>
      <c r="AR8821" s="41"/>
      <c r="AS8821" s="41"/>
      <c r="AT8821" s="41"/>
      <c r="AU8821" s="41"/>
      <c r="AV8821" s="41"/>
      <c r="AW8821" s="41"/>
      <c r="AX8821" s="41"/>
      <c r="AY8821" s="41"/>
      <c r="AZ8821" s="41"/>
      <c r="BA8821" s="41"/>
      <c r="BB8821" s="41"/>
      <c r="BC8821" s="41"/>
      <c r="BD8821" s="41"/>
      <c r="BE8821" s="41"/>
      <c r="BF8821" s="41"/>
      <c r="BG8821" s="41"/>
      <c r="BH8821" s="41"/>
      <c r="BI8821" s="41"/>
      <c r="BJ8821" s="41"/>
      <c r="BK8821" s="41"/>
      <c r="BL8821" s="41"/>
      <c r="BM8821" s="41"/>
      <c r="BN8821" s="41"/>
      <c r="BO8821" s="41"/>
      <c r="BP8821" s="108"/>
      <c r="CG8821" s="102"/>
      <c r="CI8821" s="45"/>
    </row>
    <row r="8822" spans="37:87" ht="13" customHeight="1">
      <c r="AK8822" s="114"/>
      <c r="AL8822" s="41"/>
      <c r="AM8822" s="41"/>
      <c r="AN8822" s="41"/>
      <c r="AO8822" s="41"/>
      <c r="AP8822" s="41"/>
      <c r="AQ8822" s="41"/>
      <c r="AR8822" s="41"/>
      <c r="AS8822" s="41"/>
      <c r="AT8822" s="41"/>
      <c r="AU8822" s="41"/>
      <c r="AV8822" s="41"/>
      <c r="AW8822" s="41"/>
      <c r="AX8822" s="41"/>
      <c r="AY8822" s="41"/>
      <c r="AZ8822" s="41"/>
      <c r="BA8822" s="41"/>
      <c r="BB8822" s="41"/>
      <c r="BC8822" s="41"/>
      <c r="BD8822" s="41"/>
      <c r="BE8822" s="41"/>
      <c r="BF8822" s="41"/>
      <c r="BG8822" s="41"/>
      <c r="BH8822" s="41"/>
      <c r="BI8822" s="41"/>
      <c r="BJ8822" s="41"/>
      <c r="BK8822" s="41"/>
      <c r="BL8822" s="41"/>
      <c r="BM8822" s="41"/>
      <c r="BN8822" s="41"/>
      <c r="BO8822" s="41"/>
      <c r="BP8822" s="108"/>
      <c r="CG8822" s="102"/>
      <c r="CI8822" s="45"/>
    </row>
    <row r="8823" spans="37:87" ht="13" customHeight="1">
      <c r="AK8823" s="114"/>
      <c r="AL8823" s="41"/>
      <c r="AM8823" s="41"/>
      <c r="AN8823" s="41"/>
      <c r="AO8823" s="41"/>
      <c r="AP8823" s="41"/>
      <c r="AQ8823" s="41"/>
      <c r="AR8823" s="41"/>
      <c r="AS8823" s="41"/>
      <c r="AT8823" s="41"/>
      <c r="AU8823" s="41"/>
      <c r="AV8823" s="41"/>
      <c r="AW8823" s="41"/>
      <c r="AX8823" s="41"/>
      <c r="AY8823" s="41"/>
      <c r="AZ8823" s="41"/>
      <c r="BA8823" s="41"/>
      <c r="BB8823" s="41"/>
      <c r="BC8823" s="41"/>
      <c r="BD8823" s="41"/>
      <c r="BE8823" s="41"/>
      <c r="BF8823" s="41"/>
      <c r="BG8823" s="41"/>
      <c r="BH8823" s="41"/>
      <c r="BI8823" s="41"/>
      <c r="BJ8823" s="41"/>
      <c r="BK8823" s="41"/>
      <c r="BL8823" s="41"/>
      <c r="BM8823" s="41"/>
      <c r="BN8823" s="41"/>
      <c r="BO8823" s="41"/>
      <c r="BP8823" s="108"/>
      <c r="CG8823" s="102"/>
      <c r="CI8823" s="45"/>
    </row>
    <row r="8824" spans="37:87" ht="13" customHeight="1">
      <c r="AK8824" s="114"/>
      <c r="AL8824" s="41"/>
      <c r="AM8824" s="41"/>
      <c r="AN8824" s="41"/>
      <c r="AO8824" s="41"/>
      <c r="AP8824" s="41"/>
      <c r="AQ8824" s="41"/>
      <c r="AR8824" s="41"/>
      <c r="AS8824" s="41"/>
      <c r="AT8824" s="41"/>
      <c r="AU8824" s="41"/>
      <c r="AV8824" s="41"/>
      <c r="AW8824" s="41"/>
      <c r="AX8824" s="41"/>
      <c r="AY8824" s="41"/>
      <c r="AZ8824" s="41"/>
      <c r="BA8824" s="41"/>
      <c r="BB8824" s="41"/>
      <c r="BC8824" s="41"/>
      <c r="BD8824" s="41"/>
      <c r="BE8824" s="41"/>
      <c r="BF8824" s="41"/>
      <c r="BG8824" s="41"/>
      <c r="BH8824" s="41"/>
      <c r="BI8824" s="41"/>
      <c r="BJ8824" s="41"/>
      <c r="BK8824" s="41"/>
      <c r="BL8824" s="41"/>
      <c r="BM8824" s="41"/>
      <c r="BN8824" s="41"/>
      <c r="BO8824" s="41"/>
      <c r="BP8824" s="108"/>
      <c r="CG8824" s="102"/>
      <c r="CI8824" s="45"/>
    </row>
    <row r="8825" spans="37:87" ht="13" customHeight="1">
      <c r="AK8825" s="114"/>
      <c r="AL8825" s="41"/>
      <c r="AM8825" s="41"/>
      <c r="AN8825" s="41"/>
      <c r="AO8825" s="41"/>
      <c r="AP8825" s="41"/>
      <c r="AQ8825" s="41"/>
      <c r="AR8825" s="41"/>
      <c r="AS8825" s="41"/>
      <c r="AT8825" s="41"/>
      <c r="AU8825" s="41"/>
      <c r="AV8825" s="41"/>
      <c r="AW8825" s="41"/>
      <c r="AX8825" s="41"/>
      <c r="AY8825" s="41"/>
      <c r="AZ8825" s="41"/>
      <c r="BA8825" s="41"/>
      <c r="BB8825" s="41"/>
      <c r="BC8825" s="41"/>
      <c r="BD8825" s="41"/>
      <c r="BE8825" s="41"/>
      <c r="BF8825" s="41"/>
      <c r="BG8825" s="41"/>
      <c r="BH8825" s="41"/>
      <c r="BI8825" s="41"/>
      <c r="BJ8825" s="41"/>
      <c r="BK8825" s="41"/>
      <c r="BL8825" s="41"/>
      <c r="BM8825" s="41"/>
      <c r="BN8825" s="41"/>
      <c r="BO8825" s="41"/>
      <c r="BP8825" s="108"/>
      <c r="CG8825" s="102"/>
      <c r="CI8825" s="45"/>
    </row>
    <row r="8826" spans="37:87" ht="13" customHeight="1">
      <c r="AK8826" s="114"/>
      <c r="AL8826" s="41"/>
      <c r="AM8826" s="41"/>
      <c r="AN8826" s="41"/>
      <c r="AO8826" s="41"/>
      <c r="AP8826" s="41"/>
      <c r="AQ8826" s="41"/>
      <c r="AR8826" s="41"/>
      <c r="AS8826" s="41"/>
      <c r="AT8826" s="41"/>
      <c r="AU8826" s="41"/>
      <c r="AV8826" s="41"/>
      <c r="AW8826" s="41"/>
      <c r="AX8826" s="41"/>
      <c r="AY8826" s="41"/>
      <c r="AZ8826" s="41"/>
      <c r="BA8826" s="41"/>
      <c r="BB8826" s="41"/>
      <c r="BC8826" s="41"/>
      <c r="BD8826" s="41"/>
      <c r="BE8826" s="41"/>
      <c r="BF8826" s="41"/>
      <c r="BG8826" s="41"/>
      <c r="BH8826" s="41"/>
      <c r="BI8826" s="41"/>
      <c r="BJ8826" s="41"/>
      <c r="BK8826" s="41"/>
      <c r="BL8826" s="41"/>
      <c r="BM8826" s="41"/>
      <c r="BN8826" s="41"/>
      <c r="BO8826" s="41"/>
      <c r="BP8826" s="108"/>
      <c r="CG8826" s="102"/>
      <c r="CI8826" s="45"/>
    </row>
    <row r="8827" spans="37:87" ht="13" customHeight="1">
      <c r="AK8827" s="114"/>
      <c r="AL8827" s="41"/>
      <c r="AM8827" s="41"/>
      <c r="AN8827" s="41"/>
      <c r="AO8827" s="41"/>
      <c r="AP8827" s="41"/>
      <c r="AQ8827" s="41"/>
      <c r="AR8827" s="41"/>
      <c r="AS8827" s="41"/>
      <c r="AT8827" s="41"/>
      <c r="AU8827" s="41"/>
      <c r="AV8827" s="41"/>
      <c r="AW8827" s="41"/>
      <c r="AX8827" s="41"/>
      <c r="AY8827" s="41"/>
      <c r="AZ8827" s="41"/>
      <c r="BA8827" s="41"/>
      <c r="BB8827" s="41"/>
      <c r="BC8827" s="41"/>
      <c r="BD8827" s="41"/>
      <c r="BE8827" s="41"/>
      <c r="BF8827" s="41"/>
      <c r="BG8827" s="41"/>
      <c r="BH8827" s="41"/>
      <c r="BI8827" s="41"/>
      <c r="BJ8827" s="41"/>
      <c r="BK8827" s="41"/>
      <c r="BL8827" s="41"/>
      <c r="BM8827" s="41"/>
      <c r="BN8827" s="41"/>
      <c r="BO8827" s="41"/>
      <c r="BP8827" s="108"/>
      <c r="CG8827" s="102"/>
      <c r="CI8827" s="45"/>
    </row>
    <row r="8828" spans="37:87" ht="13" customHeight="1">
      <c r="AK8828" s="114"/>
      <c r="AL8828" s="41"/>
      <c r="AM8828" s="41"/>
      <c r="AN8828" s="41"/>
      <c r="AO8828" s="41"/>
      <c r="AP8828" s="41"/>
      <c r="AQ8828" s="41"/>
      <c r="AR8828" s="41"/>
      <c r="AS8828" s="41"/>
      <c r="AT8828" s="41"/>
      <c r="AU8828" s="41"/>
      <c r="AV8828" s="41"/>
      <c r="AW8828" s="41"/>
      <c r="AX8828" s="41"/>
      <c r="AY8828" s="41"/>
      <c r="AZ8828" s="41"/>
      <c r="BA8828" s="41"/>
      <c r="BB8828" s="41"/>
      <c r="BC8828" s="41"/>
      <c r="BD8828" s="41"/>
      <c r="BE8828" s="41"/>
      <c r="BF8828" s="41"/>
      <c r="BG8828" s="41"/>
      <c r="BH8828" s="41"/>
      <c r="BI8828" s="41"/>
      <c r="BJ8828" s="41"/>
      <c r="BK8828" s="41"/>
      <c r="BL8828" s="41"/>
      <c r="BM8828" s="41"/>
      <c r="BN8828" s="41"/>
      <c r="BO8828" s="41"/>
      <c r="BP8828" s="108"/>
      <c r="CG8828" s="102"/>
      <c r="CI8828" s="45"/>
    </row>
    <row r="8829" spans="37:87" ht="13" customHeight="1">
      <c r="AK8829" s="114"/>
      <c r="AL8829" s="41"/>
      <c r="AM8829" s="41"/>
      <c r="AN8829" s="41"/>
      <c r="AO8829" s="41"/>
      <c r="AP8829" s="41"/>
      <c r="AQ8829" s="41"/>
      <c r="AR8829" s="41"/>
      <c r="AS8829" s="41"/>
      <c r="AT8829" s="41"/>
      <c r="AU8829" s="41"/>
      <c r="AV8829" s="41"/>
      <c r="AW8829" s="41"/>
      <c r="AX8829" s="41"/>
      <c r="AY8829" s="41"/>
      <c r="AZ8829" s="41"/>
      <c r="BA8829" s="41"/>
      <c r="BB8829" s="41"/>
      <c r="BC8829" s="41"/>
      <c r="BD8829" s="41"/>
      <c r="BE8829" s="41"/>
      <c r="BF8829" s="41"/>
      <c r="BG8829" s="41"/>
      <c r="BH8829" s="41"/>
      <c r="BI8829" s="41"/>
      <c r="BJ8829" s="41"/>
      <c r="BK8829" s="41"/>
      <c r="BL8829" s="41"/>
      <c r="BM8829" s="41"/>
      <c r="BN8829" s="41"/>
      <c r="BO8829" s="41"/>
      <c r="BP8829" s="108"/>
      <c r="CG8829" s="102"/>
      <c r="CI8829" s="45"/>
    </row>
    <row r="8830" spans="37:87" ht="13" customHeight="1">
      <c r="AK8830" s="114"/>
      <c r="AL8830" s="41"/>
      <c r="AM8830" s="41"/>
      <c r="AN8830" s="41"/>
      <c r="AO8830" s="41"/>
      <c r="AP8830" s="41"/>
      <c r="AQ8830" s="41"/>
      <c r="AR8830" s="41"/>
      <c r="AS8830" s="41"/>
      <c r="AT8830" s="41"/>
      <c r="AU8830" s="41"/>
      <c r="AV8830" s="41"/>
      <c r="AW8830" s="41"/>
      <c r="AX8830" s="41"/>
      <c r="AY8830" s="41"/>
      <c r="AZ8830" s="41"/>
      <c r="BA8830" s="41"/>
      <c r="BB8830" s="41"/>
      <c r="BC8830" s="41"/>
      <c r="BD8830" s="41"/>
      <c r="BE8830" s="41"/>
      <c r="BF8830" s="41"/>
      <c r="BG8830" s="41"/>
      <c r="BH8830" s="41"/>
      <c r="BI8830" s="41"/>
      <c r="BJ8830" s="41"/>
      <c r="BK8830" s="41"/>
      <c r="BL8830" s="41"/>
      <c r="BM8830" s="41"/>
      <c r="BN8830" s="41"/>
      <c r="BO8830" s="41"/>
      <c r="BP8830" s="108"/>
      <c r="CG8830" s="102"/>
      <c r="CI8830" s="45"/>
    </row>
    <row r="8831" spans="37:87" ht="13" customHeight="1">
      <c r="AK8831" s="114"/>
      <c r="AL8831" s="41"/>
      <c r="AM8831" s="41"/>
      <c r="AN8831" s="41"/>
      <c r="AO8831" s="41"/>
      <c r="AP8831" s="41"/>
      <c r="AQ8831" s="41"/>
      <c r="AR8831" s="41"/>
      <c r="AS8831" s="41"/>
      <c r="AT8831" s="41"/>
      <c r="AU8831" s="41"/>
      <c r="AV8831" s="41"/>
      <c r="AW8831" s="41"/>
      <c r="AX8831" s="41"/>
      <c r="AY8831" s="41"/>
      <c r="AZ8831" s="41"/>
      <c r="BA8831" s="41"/>
      <c r="BB8831" s="41"/>
      <c r="BC8831" s="41"/>
      <c r="BD8831" s="41"/>
      <c r="BE8831" s="41"/>
      <c r="BF8831" s="41"/>
      <c r="BG8831" s="41"/>
      <c r="BH8831" s="41"/>
      <c r="BI8831" s="41"/>
      <c r="BJ8831" s="41"/>
      <c r="BK8831" s="41"/>
      <c r="BL8831" s="41"/>
      <c r="BM8831" s="41"/>
      <c r="BN8831" s="41"/>
      <c r="BO8831" s="41"/>
      <c r="BP8831" s="108"/>
      <c r="CG8831" s="102"/>
      <c r="CI8831" s="45"/>
    </row>
    <row r="8832" spans="37:87" ht="13" customHeight="1">
      <c r="AK8832" s="114"/>
      <c r="AL8832" s="41"/>
      <c r="AM8832" s="41"/>
      <c r="AN8832" s="41"/>
      <c r="AO8832" s="41"/>
      <c r="AP8832" s="41"/>
      <c r="AQ8832" s="41"/>
      <c r="AR8832" s="41"/>
      <c r="AS8832" s="41"/>
      <c r="AT8832" s="41"/>
      <c r="AU8832" s="41"/>
      <c r="AV8832" s="41"/>
      <c r="AW8832" s="41"/>
      <c r="AX8832" s="41"/>
      <c r="AY8832" s="41"/>
      <c r="AZ8832" s="41"/>
      <c r="BA8832" s="41"/>
      <c r="BB8832" s="41"/>
      <c r="BC8832" s="41"/>
      <c r="BD8832" s="41"/>
      <c r="BE8832" s="41"/>
      <c r="BF8832" s="41"/>
      <c r="BG8832" s="41"/>
      <c r="BH8832" s="41"/>
      <c r="BI8832" s="41"/>
      <c r="BJ8832" s="41"/>
      <c r="BK8832" s="41"/>
      <c r="BL8832" s="41"/>
      <c r="BM8832" s="41"/>
      <c r="BN8832" s="41"/>
      <c r="BO8832" s="41"/>
      <c r="BP8832" s="108"/>
      <c r="CG8832" s="102"/>
      <c r="CI8832" s="45"/>
    </row>
    <row r="8833" spans="37:87" ht="13" customHeight="1">
      <c r="AK8833" s="114"/>
      <c r="AL8833" s="41"/>
      <c r="AM8833" s="41"/>
      <c r="AN8833" s="41"/>
      <c r="AO8833" s="41"/>
      <c r="AP8833" s="41"/>
      <c r="AQ8833" s="41"/>
      <c r="AR8833" s="41"/>
      <c r="AS8833" s="41"/>
      <c r="AT8833" s="41"/>
      <c r="AU8833" s="41"/>
      <c r="AV8833" s="41"/>
      <c r="AW8833" s="41"/>
      <c r="AX8833" s="41"/>
      <c r="AY8833" s="41"/>
      <c r="AZ8833" s="41"/>
      <c r="BA8833" s="41"/>
      <c r="BB8833" s="41"/>
      <c r="BC8833" s="41"/>
      <c r="BD8833" s="41"/>
      <c r="BE8833" s="41"/>
      <c r="BF8833" s="41"/>
      <c r="BG8833" s="41"/>
      <c r="BH8833" s="41"/>
      <c r="BI8833" s="41"/>
      <c r="BJ8833" s="41"/>
      <c r="BK8833" s="41"/>
      <c r="BL8833" s="41"/>
      <c r="BM8833" s="41"/>
      <c r="BN8833" s="41"/>
      <c r="BO8833" s="41"/>
      <c r="BP8833" s="108"/>
      <c r="CG8833" s="102"/>
      <c r="CI8833" s="45"/>
    </row>
    <row r="8834" spans="37:87" ht="13" customHeight="1">
      <c r="AK8834" s="114"/>
      <c r="AL8834" s="41"/>
      <c r="AM8834" s="41"/>
      <c r="AN8834" s="41"/>
      <c r="AO8834" s="41"/>
      <c r="AP8834" s="41"/>
      <c r="AQ8834" s="41"/>
      <c r="AR8834" s="41"/>
      <c r="AS8834" s="41"/>
      <c r="AT8834" s="41"/>
      <c r="AU8834" s="41"/>
      <c r="AV8834" s="41"/>
      <c r="AW8834" s="41"/>
      <c r="AX8834" s="41"/>
      <c r="AY8834" s="41"/>
      <c r="AZ8834" s="41"/>
      <c r="BA8834" s="41"/>
      <c r="BB8834" s="41"/>
      <c r="BC8834" s="41"/>
      <c r="BD8834" s="41"/>
      <c r="BE8834" s="41"/>
      <c r="BF8834" s="41"/>
      <c r="BG8834" s="41"/>
      <c r="BH8834" s="41"/>
      <c r="BI8834" s="41"/>
      <c r="BJ8834" s="41"/>
      <c r="BK8834" s="41"/>
      <c r="BL8834" s="41"/>
      <c r="BM8834" s="41"/>
      <c r="BN8834" s="41"/>
      <c r="BO8834" s="41"/>
      <c r="BP8834" s="108"/>
      <c r="CG8834" s="102"/>
      <c r="CI8834" s="45"/>
    </row>
    <row r="8835" spans="37:87" ht="13" customHeight="1">
      <c r="AK8835" s="114"/>
      <c r="AL8835" s="41"/>
      <c r="AM8835" s="41"/>
      <c r="AN8835" s="41"/>
      <c r="AO8835" s="41"/>
      <c r="AP8835" s="41"/>
      <c r="AQ8835" s="41"/>
      <c r="AR8835" s="41"/>
      <c r="AS8835" s="41"/>
      <c r="AT8835" s="41"/>
      <c r="AU8835" s="41"/>
      <c r="AV8835" s="41"/>
      <c r="AW8835" s="41"/>
      <c r="AX8835" s="41"/>
      <c r="AY8835" s="41"/>
      <c r="AZ8835" s="41"/>
      <c r="BA8835" s="41"/>
      <c r="BB8835" s="41"/>
      <c r="BC8835" s="41"/>
      <c r="BD8835" s="41"/>
      <c r="BE8835" s="41"/>
      <c r="BF8835" s="41"/>
      <c r="BG8835" s="41"/>
      <c r="BH8835" s="41"/>
      <c r="BI8835" s="41"/>
      <c r="BJ8835" s="41"/>
      <c r="BK8835" s="41"/>
      <c r="BL8835" s="41"/>
      <c r="BM8835" s="41"/>
      <c r="BN8835" s="41"/>
      <c r="BO8835" s="41"/>
      <c r="BP8835" s="108"/>
      <c r="CG8835" s="102"/>
      <c r="CI8835" s="45"/>
    </row>
    <row r="8836" spans="37:87" ht="13" customHeight="1">
      <c r="AK8836" s="114"/>
      <c r="AL8836" s="41"/>
      <c r="AM8836" s="41"/>
      <c r="AN8836" s="41"/>
      <c r="AO8836" s="41"/>
      <c r="AP8836" s="41"/>
      <c r="AQ8836" s="41"/>
      <c r="AR8836" s="41"/>
      <c r="AS8836" s="41"/>
      <c r="AT8836" s="41"/>
      <c r="AU8836" s="41"/>
      <c r="AV8836" s="41"/>
      <c r="AW8836" s="41"/>
      <c r="AX8836" s="41"/>
      <c r="AY8836" s="41"/>
      <c r="AZ8836" s="41"/>
      <c r="BA8836" s="41"/>
      <c r="BB8836" s="41"/>
      <c r="BC8836" s="41"/>
      <c r="BD8836" s="41"/>
      <c r="BE8836" s="41"/>
      <c r="BF8836" s="41"/>
      <c r="BG8836" s="41"/>
      <c r="BH8836" s="41"/>
      <c r="BI8836" s="41"/>
      <c r="BJ8836" s="41"/>
      <c r="BK8836" s="41"/>
      <c r="BL8836" s="41"/>
      <c r="BM8836" s="41"/>
      <c r="BN8836" s="41"/>
      <c r="BO8836" s="41"/>
      <c r="BP8836" s="108"/>
      <c r="CG8836" s="102"/>
      <c r="CI8836" s="45"/>
    </row>
    <row r="8837" spans="37:87" ht="13" customHeight="1">
      <c r="AK8837" s="114"/>
      <c r="AL8837" s="41"/>
      <c r="AM8837" s="41"/>
      <c r="AN8837" s="41"/>
      <c r="AO8837" s="41"/>
      <c r="AP8837" s="41"/>
      <c r="AQ8837" s="41"/>
      <c r="AR8837" s="41"/>
      <c r="AS8837" s="41"/>
      <c r="AT8837" s="41"/>
      <c r="AU8837" s="41"/>
      <c r="AV8837" s="41"/>
      <c r="AW8837" s="41"/>
      <c r="AX8837" s="41"/>
      <c r="AY8837" s="41"/>
      <c r="AZ8837" s="41"/>
      <c r="BA8837" s="41"/>
      <c r="BB8837" s="41"/>
      <c r="BC8837" s="41"/>
      <c r="BD8837" s="41"/>
      <c r="BE8837" s="41"/>
      <c r="BF8837" s="41"/>
      <c r="BG8837" s="41"/>
      <c r="BH8837" s="41"/>
      <c r="BI8837" s="41"/>
      <c r="BJ8837" s="41"/>
      <c r="BK8837" s="41"/>
      <c r="BL8837" s="41"/>
      <c r="BM8837" s="41"/>
      <c r="BN8837" s="41"/>
      <c r="BO8837" s="41"/>
      <c r="BP8837" s="108"/>
      <c r="CG8837" s="102"/>
      <c r="CI8837" s="45"/>
    </row>
    <row r="8838" spans="37:87" ht="13" customHeight="1">
      <c r="AK8838" s="114"/>
      <c r="AL8838" s="41"/>
      <c r="AM8838" s="41"/>
      <c r="AN8838" s="41"/>
      <c r="AO8838" s="41"/>
      <c r="AP8838" s="41"/>
      <c r="AQ8838" s="41"/>
      <c r="AR8838" s="41"/>
      <c r="AS8838" s="41"/>
      <c r="AT8838" s="41"/>
      <c r="AU8838" s="41"/>
      <c r="AV8838" s="41"/>
      <c r="AW8838" s="41"/>
      <c r="AX8838" s="41"/>
      <c r="AY8838" s="41"/>
      <c r="AZ8838" s="41"/>
      <c r="BA8838" s="41"/>
      <c r="BB8838" s="41"/>
      <c r="BC8838" s="41"/>
      <c r="BD8838" s="41"/>
      <c r="BE8838" s="41"/>
      <c r="BF8838" s="41"/>
      <c r="BG8838" s="41"/>
      <c r="BH8838" s="41"/>
      <c r="BI8838" s="41"/>
      <c r="BJ8838" s="41"/>
      <c r="BK8838" s="41"/>
      <c r="BL8838" s="41"/>
      <c r="BM8838" s="41"/>
      <c r="BN8838" s="41"/>
      <c r="BO8838" s="41"/>
      <c r="BP8838" s="108"/>
      <c r="CG8838" s="102"/>
      <c r="CI8838" s="45"/>
    </row>
    <row r="8839" spans="37:87" ht="13" customHeight="1">
      <c r="AK8839" s="114"/>
      <c r="AL8839" s="41"/>
      <c r="AM8839" s="41"/>
      <c r="AN8839" s="41"/>
      <c r="AO8839" s="41"/>
      <c r="AP8839" s="41"/>
      <c r="AQ8839" s="41"/>
      <c r="AR8839" s="41"/>
      <c r="AS8839" s="41"/>
      <c r="AT8839" s="41"/>
      <c r="AU8839" s="41"/>
      <c r="AV8839" s="41"/>
      <c r="AW8839" s="41"/>
      <c r="AX8839" s="41"/>
      <c r="AY8839" s="41"/>
      <c r="AZ8839" s="41"/>
      <c r="BA8839" s="41"/>
      <c r="BB8839" s="41"/>
      <c r="BC8839" s="41"/>
      <c r="BD8839" s="41"/>
      <c r="BE8839" s="41"/>
      <c r="BF8839" s="41"/>
      <c r="BG8839" s="41"/>
      <c r="BH8839" s="41"/>
      <c r="BI8839" s="41"/>
      <c r="BJ8839" s="41"/>
      <c r="BK8839" s="41"/>
      <c r="BL8839" s="41"/>
      <c r="BM8839" s="41"/>
      <c r="BN8839" s="41"/>
      <c r="BO8839" s="41"/>
      <c r="BP8839" s="108"/>
      <c r="CG8839" s="102"/>
      <c r="CI8839" s="45"/>
    </row>
    <row r="8840" spans="37:87" ht="13" customHeight="1">
      <c r="AK8840" s="114"/>
      <c r="AL8840" s="41"/>
      <c r="AM8840" s="41"/>
      <c r="AN8840" s="41"/>
      <c r="AO8840" s="41"/>
      <c r="AP8840" s="41"/>
      <c r="AQ8840" s="41"/>
      <c r="AR8840" s="41"/>
      <c r="AS8840" s="41"/>
      <c r="AT8840" s="41"/>
      <c r="AU8840" s="41"/>
      <c r="AV8840" s="41"/>
      <c r="AW8840" s="41"/>
      <c r="AX8840" s="41"/>
      <c r="AY8840" s="41"/>
      <c r="AZ8840" s="41"/>
      <c r="BA8840" s="41"/>
      <c r="BB8840" s="41"/>
      <c r="BC8840" s="41"/>
      <c r="BD8840" s="41"/>
      <c r="BE8840" s="41"/>
      <c r="BF8840" s="41"/>
      <c r="BG8840" s="41"/>
      <c r="BH8840" s="41"/>
      <c r="BI8840" s="41"/>
      <c r="BJ8840" s="41"/>
      <c r="BK8840" s="41"/>
      <c r="BL8840" s="41"/>
      <c r="BM8840" s="41"/>
      <c r="BN8840" s="41"/>
      <c r="BO8840" s="41"/>
      <c r="BP8840" s="108"/>
      <c r="CG8840" s="102"/>
      <c r="CI8840" s="45"/>
    </row>
    <row r="8841" spans="37:87" ht="13" customHeight="1">
      <c r="AK8841" s="114"/>
      <c r="AL8841" s="41"/>
      <c r="AM8841" s="41"/>
      <c r="AN8841" s="41"/>
      <c r="AO8841" s="41"/>
      <c r="AP8841" s="41"/>
      <c r="AQ8841" s="41"/>
      <c r="AR8841" s="41"/>
      <c r="AS8841" s="41"/>
      <c r="AT8841" s="41"/>
      <c r="AU8841" s="41"/>
      <c r="AV8841" s="41"/>
      <c r="AW8841" s="41"/>
      <c r="AX8841" s="41"/>
      <c r="AY8841" s="41"/>
      <c r="AZ8841" s="41"/>
      <c r="BA8841" s="41"/>
      <c r="BB8841" s="41"/>
      <c r="BC8841" s="41"/>
      <c r="BD8841" s="41"/>
      <c r="BE8841" s="41"/>
      <c r="BF8841" s="41"/>
      <c r="BG8841" s="41"/>
      <c r="BH8841" s="41"/>
      <c r="BI8841" s="41"/>
      <c r="BJ8841" s="41"/>
      <c r="BK8841" s="41"/>
      <c r="BL8841" s="41"/>
      <c r="BM8841" s="41"/>
      <c r="BN8841" s="41"/>
      <c r="BO8841" s="41"/>
      <c r="BP8841" s="108"/>
      <c r="CG8841" s="102"/>
      <c r="CI8841" s="45"/>
    </row>
    <row r="8842" spans="37:87" ht="13" customHeight="1">
      <c r="AK8842" s="114"/>
      <c r="AL8842" s="41"/>
      <c r="AM8842" s="41"/>
      <c r="AN8842" s="41"/>
      <c r="AO8842" s="41"/>
      <c r="AP8842" s="41"/>
      <c r="AQ8842" s="41"/>
      <c r="AR8842" s="41"/>
      <c r="AS8842" s="41"/>
      <c r="AT8842" s="41"/>
      <c r="AU8842" s="41"/>
      <c r="AV8842" s="41"/>
      <c r="AW8842" s="41"/>
      <c r="AX8842" s="41"/>
      <c r="AY8842" s="41"/>
      <c r="AZ8842" s="41"/>
      <c r="BA8842" s="41"/>
      <c r="BB8842" s="41"/>
      <c r="BC8842" s="41"/>
      <c r="BD8842" s="41"/>
      <c r="BE8842" s="41"/>
      <c r="BF8842" s="41"/>
      <c r="BG8842" s="41"/>
      <c r="BH8842" s="41"/>
      <c r="BI8842" s="41"/>
      <c r="BJ8842" s="41"/>
      <c r="BK8842" s="41"/>
      <c r="BL8842" s="41"/>
      <c r="BM8842" s="41"/>
      <c r="BN8842" s="41"/>
      <c r="BO8842" s="41"/>
      <c r="BP8842" s="108"/>
      <c r="CG8842" s="102"/>
      <c r="CI8842" s="45"/>
    </row>
    <row r="8843" spans="37:87" ht="13" customHeight="1">
      <c r="AK8843" s="114"/>
      <c r="AL8843" s="41"/>
      <c r="AM8843" s="41"/>
      <c r="AN8843" s="41"/>
      <c r="AO8843" s="41"/>
      <c r="AP8843" s="41"/>
      <c r="AQ8843" s="41"/>
      <c r="AR8843" s="41"/>
      <c r="AS8843" s="41"/>
      <c r="AT8843" s="41"/>
      <c r="AU8843" s="41"/>
      <c r="AV8843" s="41"/>
      <c r="AW8843" s="41"/>
      <c r="AX8843" s="41"/>
      <c r="AY8843" s="41"/>
      <c r="AZ8843" s="41"/>
      <c r="BA8843" s="41"/>
      <c r="BB8843" s="41"/>
      <c r="BC8843" s="41"/>
      <c r="BD8843" s="41"/>
      <c r="BE8843" s="41"/>
      <c r="BF8843" s="41"/>
      <c r="BG8843" s="41"/>
      <c r="BH8843" s="41"/>
      <c r="BI8843" s="41"/>
      <c r="BJ8843" s="41"/>
      <c r="BK8843" s="41"/>
      <c r="BL8843" s="41"/>
      <c r="BM8843" s="41"/>
      <c r="BN8843" s="41"/>
      <c r="BO8843" s="41"/>
      <c r="BP8843" s="108"/>
      <c r="CG8843" s="102"/>
      <c r="CI8843" s="45"/>
    </row>
    <row r="8844" spans="37:87" ht="13" customHeight="1">
      <c r="AK8844" s="114"/>
      <c r="AL8844" s="41"/>
      <c r="AM8844" s="41"/>
      <c r="AN8844" s="41"/>
      <c r="AO8844" s="41"/>
      <c r="AP8844" s="41"/>
      <c r="AQ8844" s="41"/>
      <c r="AR8844" s="41"/>
      <c r="AS8844" s="41"/>
      <c r="AT8844" s="41"/>
      <c r="AU8844" s="41"/>
      <c r="AV8844" s="41"/>
      <c r="AW8844" s="41"/>
      <c r="AX8844" s="41"/>
      <c r="AY8844" s="41"/>
      <c r="AZ8844" s="41"/>
      <c r="BA8844" s="41"/>
      <c r="BB8844" s="41"/>
      <c r="BC8844" s="41"/>
      <c r="BD8844" s="41"/>
      <c r="BE8844" s="41"/>
      <c r="BF8844" s="41"/>
      <c r="BG8844" s="41"/>
      <c r="BH8844" s="41"/>
      <c r="BI8844" s="41"/>
      <c r="BJ8844" s="41"/>
      <c r="BK8844" s="41"/>
      <c r="BL8844" s="41"/>
      <c r="BM8844" s="41"/>
      <c r="BN8844" s="41"/>
      <c r="BO8844" s="41"/>
      <c r="BP8844" s="108"/>
      <c r="CG8844" s="102"/>
      <c r="CI8844" s="45"/>
    </row>
    <row r="8845" spans="37:87" ht="13" customHeight="1">
      <c r="AK8845" s="114"/>
      <c r="AL8845" s="41"/>
      <c r="AM8845" s="41"/>
      <c r="AN8845" s="41"/>
      <c r="AO8845" s="41"/>
      <c r="AP8845" s="41"/>
      <c r="AQ8845" s="41"/>
      <c r="AR8845" s="41"/>
      <c r="AS8845" s="41"/>
      <c r="AT8845" s="41"/>
      <c r="AU8845" s="41"/>
      <c r="AV8845" s="41"/>
      <c r="AW8845" s="41"/>
      <c r="AX8845" s="41"/>
      <c r="AY8845" s="41"/>
      <c r="AZ8845" s="41"/>
      <c r="BA8845" s="41"/>
      <c r="BB8845" s="41"/>
      <c r="BC8845" s="41"/>
      <c r="BD8845" s="41"/>
      <c r="BE8845" s="41"/>
      <c r="BF8845" s="41"/>
      <c r="BG8845" s="41"/>
      <c r="BH8845" s="41"/>
      <c r="BI8845" s="41"/>
      <c r="BJ8845" s="41"/>
      <c r="BK8845" s="41"/>
      <c r="BL8845" s="41"/>
      <c r="BM8845" s="41"/>
      <c r="BN8845" s="41"/>
      <c r="BO8845" s="41"/>
      <c r="BP8845" s="108"/>
      <c r="CG8845" s="102"/>
      <c r="CI8845" s="45"/>
    </row>
    <row r="8846" spans="37:87" ht="13" customHeight="1">
      <c r="AK8846" s="114"/>
      <c r="AL8846" s="41"/>
      <c r="AM8846" s="41"/>
      <c r="AN8846" s="41"/>
      <c r="AO8846" s="41"/>
      <c r="AP8846" s="41"/>
      <c r="AQ8846" s="41"/>
      <c r="AR8846" s="41"/>
      <c r="AS8846" s="41"/>
      <c r="AT8846" s="41"/>
      <c r="AU8846" s="41"/>
      <c r="AV8846" s="41"/>
      <c r="AW8846" s="41"/>
      <c r="AX8846" s="41"/>
      <c r="AY8846" s="41"/>
      <c r="AZ8846" s="41"/>
      <c r="BA8846" s="41"/>
      <c r="BB8846" s="41"/>
      <c r="BC8846" s="41"/>
      <c r="BD8846" s="41"/>
      <c r="BE8846" s="41"/>
      <c r="BF8846" s="41"/>
      <c r="BG8846" s="41"/>
      <c r="BH8846" s="41"/>
      <c r="BI8846" s="41"/>
      <c r="BJ8846" s="41"/>
      <c r="BK8846" s="41"/>
      <c r="BL8846" s="41"/>
      <c r="BM8846" s="41"/>
      <c r="BN8846" s="41"/>
      <c r="BO8846" s="41"/>
      <c r="BP8846" s="108"/>
      <c r="CG8846" s="102"/>
      <c r="CI8846" s="45"/>
    </row>
    <row r="8847" spans="37:87" ht="13" customHeight="1">
      <c r="AK8847" s="114"/>
      <c r="AL8847" s="41"/>
      <c r="AM8847" s="41"/>
      <c r="AN8847" s="41"/>
      <c r="AO8847" s="41"/>
      <c r="AP8847" s="41"/>
      <c r="AQ8847" s="41"/>
      <c r="AR8847" s="41"/>
      <c r="AS8847" s="41"/>
      <c r="AT8847" s="41"/>
      <c r="AU8847" s="41"/>
      <c r="AV8847" s="41"/>
      <c r="AW8847" s="41"/>
      <c r="AX8847" s="41"/>
      <c r="AY8847" s="41"/>
      <c r="AZ8847" s="41"/>
      <c r="BA8847" s="41"/>
      <c r="BB8847" s="41"/>
      <c r="BC8847" s="41"/>
      <c r="BD8847" s="41"/>
      <c r="BE8847" s="41"/>
      <c r="BF8847" s="41"/>
      <c r="BG8847" s="41"/>
      <c r="BH8847" s="41"/>
      <c r="BI8847" s="41"/>
      <c r="BJ8847" s="41"/>
      <c r="BK8847" s="41"/>
      <c r="BL8847" s="41"/>
      <c r="BM8847" s="41"/>
      <c r="BN8847" s="41"/>
      <c r="BO8847" s="41"/>
      <c r="BP8847" s="108"/>
      <c r="CG8847" s="102"/>
      <c r="CI8847" s="45"/>
    </row>
    <row r="8848" spans="37:87" ht="13" customHeight="1">
      <c r="AK8848" s="114"/>
      <c r="AL8848" s="41"/>
      <c r="AM8848" s="41"/>
      <c r="AN8848" s="41"/>
      <c r="AO8848" s="41"/>
      <c r="AP8848" s="41"/>
      <c r="AQ8848" s="41"/>
      <c r="AR8848" s="41"/>
      <c r="AS8848" s="41"/>
      <c r="AT8848" s="41"/>
      <c r="AU8848" s="41"/>
      <c r="AV8848" s="41"/>
      <c r="AW8848" s="41"/>
      <c r="AX8848" s="41"/>
      <c r="AY8848" s="41"/>
      <c r="AZ8848" s="41"/>
      <c r="BA8848" s="41"/>
      <c r="BB8848" s="41"/>
      <c r="BC8848" s="41"/>
      <c r="BD8848" s="41"/>
      <c r="BE8848" s="41"/>
      <c r="BF8848" s="41"/>
      <c r="BG8848" s="41"/>
      <c r="BH8848" s="41"/>
      <c r="BI8848" s="41"/>
      <c r="BJ8848" s="41"/>
      <c r="BK8848" s="41"/>
      <c r="BL8848" s="41"/>
      <c r="BM8848" s="41"/>
      <c r="BN8848" s="41"/>
      <c r="BO8848" s="41"/>
      <c r="BP8848" s="108"/>
      <c r="CG8848" s="102"/>
      <c r="CI8848" s="45"/>
    </row>
    <row r="8849" spans="37:87" ht="13" customHeight="1">
      <c r="AK8849" s="114"/>
      <c r="AL8849" s="41"/>
      <c r="AM8849" s="41"/>
      <c r="AN8849" s="41"/>
      <c r="AO8849" s="41"/>
      <c r="AP8849" s="41"/>
      <c r="AQ8849" s="41"/>
      <c r="AR8849" s="41"/>
      <c r="AS8849" s="41"/>
      <c r="AT8849" s="41"/>
      <c r="AU8849" s="41"/>
      <c r="AV8849" s="41"/>
      <c r="AW8849" s="41"/>
      <c r="AX8849" s="41"/>
      <c r="AY8849" s="41"/>
      <c r="AZ8849" s="41"/>
      <c r="BA8849" s="41"/>
      <c r="BB8849" s="41"/>
      <c r="BC8849" s="41"/>
      <c r="BD8849" s="41"/>
      <c r="BE8849" s="41"/>
      <c r="BF8849" s="41"/>
      <c r="BG8849" s="41"/>
      <c r="BH8849" s="41"/>
      <c r="BI8849" s="41"/>
      <c r="BJ8849" s="41"/>
      <c r="BK8849" s="41"/>
      <c r="BL8849" s="41"/>
      <c r="BM8849" s="41"/>
      <c r="BN8849" s="41"/>
      <c r="BO8849" s="41"/>
      <c r="BP8849" s="108"/>
      <c r="CG8849" s="102"/>
      <c r="CI8849" s="45"/>
    </row>
    <row r="8850" spans="37:87" ht="13" customHeight="1">
      <c r="AK8850" s="114"/>
      <c r="AL8850" s="41"/>
      <c r="AM8850" s="41"/>
      <c r="AN8850" s="41"/>
      <c r="AO8850" s="41"/>
      <c r="AP8850" s="41"/>
      <c r="AQ8850" s="41"/>
      <c r="AR8850" s="41"/>
      <c r="AS8850" s="41"/>
      <c r="AT8850" s="41"/>
      <c r="AU8850" s="41"/>
      <c r="AV8850" s="41"/>
      <c r="AW8850" s="41"/>
      <c r="AX8850" s="41"/>
      <c r="AY8850" s="41"/>
      <c r="AZ8850" s="41"/>
      <c r="BA8850" s="41"/>
      <c r="BB8850" s="41"/>
      <c r="BC8850" s="41"/>
      <c r="BD8850" s="41"/>
      <c r="BE8850" s="41"/>
      <c r="BF8850" s="41"/>
      <c r="BG8850" s="41"/>
      <c r="BH8850" s="41"/>
      <c r="BI8850" s="41"/>
      <c r="BJ8850" s="41"/>
      <c r="BK8850" s="41"/>
      <c r="BL8850" s="41"/>
      <c r="BM8850" s="41"/>
      <c r="BN8850" s="41"/>
      <c r="BO8850" s="41"/>
      <c r="BP8850" s="108"/>
      <c r="CG8850" s="102"/>
      <c r="CI8850" s="45"/>
    </row>
    <row r="8851" spans="37:87" ht="13" customHeight="1">
      <c r="AK8851" s="114"/>
      <c r="AL8851" s="41"/>
      <c r="AM8851" s="41"/>
      <c r="AN8851" s="41"/>
      <c r="AO8851" s="41"/>
      <c r="AP8851" s="41"/>
      <c r="AQ8851" s="41"/>
      <c r="AR8851" s="41"/>
      <c r="AS8851" s="41"/>
      <c r="AT8851" s="41"/>
      <c r="AU8851" s="41"/>
      <c r="AV8851" s="41"/>
      <c r="AW8851" s="41"/>
      <c r="AX8851" s="41"/>
      <c r="AY8851" s="41"/>
      <c r="AZ8851" s="41"/>
      <c r="BA8851" s="41"/>
      <c r="BB8851" s="41"/>
      <c r="BC8851" s="41"/>
      <c r="BD8851" s="41"/>
      <c r="BE8851" s="41"/>
      <c r="BF8851" s="41"/>
      <c r="BG8851" s="41"/>
      <c r="BH8851" s="41"/>
      <c r="BI8851" s="41"/>
      <c r="BJ8851" s="41"/>
      <c r="BK8851" s="41"/>
      <c r="BL8851" s="41"/>
      <c r="BM8851" s="41"/>
      <c r="BN8851" s="41"/>
      <c r="BO8851" s="41"/>
      <c r="BP8851" s="108"/>
      <c r="CG8851" s="102"/>
      <c r="CI8851" s="45"/>
    </row>
    <row r="8852" spans="37:87" ht="13" customHeight="1">
      <c r="AK8852" s="114"/>
      <c r="AL8852" s="41"/>
      <c r="AM8852" s="41"/>
      <c r="AN8852" s="41"/>
      <c r="AO8852" s="41"/>
      <c r="AP8852" s="41"/>
      <c r="AQ8852" s="41"/>
      <c r="AR8852" s="41"/>
      <c r="AS8852" s="41"/>
      <c r="AT8852" s="41"/>
      <c r="AU8852" s="41"/>
      <c r="AV8852" s="41"/>
      <c r="AW8852" s="41"/>
      <c r="AX8852" s="41"/>
      <c r="AY8852" s="41"/>
      <c r="AZ8852" s="41"/>
      <c r="BA8852" s="41"/>
      <c r="BB8852" s="41"/>
      <c r="BC8852" s="41"/>
      <c r="BD8852" s="41"/>
      <c r="BE8852" s="41"/>
      <c r="BF8852" s="41"/>
      <c r="BG8852" s="41"/>
      <c r="BH8852" s="41"/>
      <c r="BI8852" s="41"/>
      <c r="BJ8852" s="41"/>
      <c r="BK8852" s="41"/>
      <c r="BL8852" s="41"/>
      <c r="BM8852" s="41"/>
      <c r="BN8852" s="41"/>
      <c r="BO8852" s="41"/>
      <c r="BP8852" s="108"/>
      <c r="CG8852" s="102"/>
      <c r="CI8852" s="45"/>
    </row>
    <row r="8853" spans="37:87" ht="13" customHeight="1">
      <c r="AK8853" s="114"/>
      <c r="AL8853" s="41"/>
      <c r="AM8853" s="41"/>
      <c r="AN8853" s="41"/>
      <c r="AO8853" s="41"/>
      <c r="AP8853" s="41"/>
      <c r="AQ8853" s="41"/>
      <c r="AR8853" s="41"/>
      <c r="AS8853" s="41"/>
      <c r="AT8853" s="41"/>
      <c r="AU8853" s="41"/>
      <c r="AV8853" s="41"/>
      <c r="AW8853" s="41"/>
      <c r="AX8853" s="41"/>
      <c r="AY8853" s="41"/>
      <c r="AZ8853" s="41"/>
      <c r="BA8853" s="41"/>
      <c r="BB8853" s="41"/>
      <c r="BC8853" s="41"/>
      <c r="BD8853" s="41"/>
      <c r="BE8853" s="41"/>
      <c r="BF8853" s="41"/>
      <c r="BG8853" s="41"/>
      <c r="BH8853" s="41"/>
      <c r="BI8853" s="41"/>
      <c r="BJ8853" s="41"/>
      <c r="BK8853" s="41"/>
      <c r="BL8853" s="41"/>
      <c r="BM8853" s="41"/>
      <c r="BN8853" s="41"/>
      <c r="BO8853" s="41"/>
      <c r="BP8853" s="108"/>
      <c r="CG8853" s="102"/>
      <c r="CI8853" s="45"/>
    </row>
    <row r="8854" spans="37:87" ht="13" customHeight="1">
      <c r="AK8854" s="114"/>
      <c r="AL8854" s="41"/>
      <c r="AM8854" s="41"/>
      <c r="AN8854" s="41"/>
      <c r="AO8854" s="41"/>
      <c r="AP8854" s="41"/>
      <c r="AQ8854" s="41"/>
      <c r="AR8854" s="41"/>
      <c r="AS8854" s="41"/>
      <c r="AT8854" s="41"/>
      <c r="AU8854" s="41"/>
      <c r="AV8854" s="41"/>
      <c r="AW8854" s="41"/>
      <c r="AX8854" s="41"/>
      <c r="AY8854" s="41"/>
      <c r="AZ8854" s="41"/>
      <c r="BA8854" s="41"/>
      <c r="BB8854" s="41"/>
      <c r="BC8854" s="41"/>
      <c r="BD8854" s="41"/>
      <c r="BE8854" s="41"/>
      <c r="BF8854" s="41"/>
      <c r="BG8854" s="41"/>
      <c r="BH8854" s="41"/>
      <c r="BI8854" s="41"/>
      <c r="BJ8854" s="41"/>
      <c r="BK8854" s="41"/>
      <c r="BL8854" s="41"/>
      <c r="BM8854" s="41"/>
      <c r="BN8854" s="41"/>
      <c r="BO8854" s="41"/>
      <c r="BP8854" s="108"/>
      <c r="CG8854" s="102"/>
      <c r="CI8854" s="45"/>
    </row>
    <row r="8855" spans="37:87" ht="13" customHeight="1">
      <c r="AK8855" s="114"/>
      <c r="AL8855" s="41"/>
      <c r="AM8855" s="41"/>
      <c r="AN8855" s="41"/>
      <c r="AO8855" s="41"/>
      <c r="AP8855" s="41"/>
      <c r="AQ8855" s="41"/>
      <c r="AR8855" s="41"/>
      <c r="AS8855" s="41"/>
      <c r="AT8855" s="41"/>
      <c r="AU8855" s="41"/>
      <c r="AV8855" s="41"/>
      <c r="AW8855" s="41"/>
      <c r="AX8855" s="41"/>
      <c r="AY8855" s="41"/>
      <c r="AZ8855" s="41"/>
      <c r="BA8855" s="41"/>
      <c r="BB8855" s="41"/>
      <c r="BC8855" s="41"/>
      <c r="BD8855" s="41"/>
      <c r="BE8855" s="41"/>
      <c r="BF8855" s="41"/>
      <c r="BG8855" s="41"/>
      <c r="BH8855" s="41"/>
      <c r="BI8855" s="41"/>
      <c r="BJ8855" s="41"/>
      <c r="BK8855" s="41"/>
      <c r="BL8855" s="41"/>
      <c r="BM8855" s="41"/>
      <c r="BN8855" s="41"/>
      <c r="BO8855" s="41"/>
      <c r="BP8855" s="108"/>
      <c r="CG8855" s="102"/>
      <c r="CI8855" s="45"/>
    </row>
    <row r="8856" spans="37:87" ht="13" customHeight="1">
      <c r="AK8856" s="114"/>
      <c r="AL8856" s="41"/>
      <c r="AM8856" s="41"/>
      <c r="AN8856" s="41"/>
      <c r="AO8856" s="41"/>
      <c r="AP8856" s="41"/>
      <c r="AQ8856" s="41"/>
      <c r="AR8856" s="41"/>
      <c r="AS8856" s="41"/>
      <c r="AT8856" s="41"/>
      <c r="AU8856" s="41"/>
      <c r="AV8856" s="41"/>
      <c r="AW8856" s="41"/>
      <c r="AX8856" s="41"/>
      <c r="AY8856" s="41"/>
      <c r="AZ8856" s="41"/>
      <c r="BA8856" s="41"/>
      <c r="BB8856" s="41"/>
      <c r="BC8856" s="41"/>
      <c r="BD8856" s="41"/>
      <c r="BE8856" s="41"/>
      <c r="BF8856" s="41"/>
      <c r="BG8856" s="41"/>
      <c r="BH8856" s="41"/>
      <c r="BI8856" s="41"/>
      <c r="BJ8856" s="41"/>
      <c r="BK8856" s="41"/>
      <c r="BL8856" s="41"/>
      <c r="BM8856" s="41"/>
      <c r="BN8856" s="41"/>
      <c r="BO8856" s="41"/>
      <c r="BP8856" s="108"/>
      <c r="CG8856" s="102"/>
      <c r="CI8856" s="45"/>
    </row>
    <row r="8857" spans="37:87" ht="13" customHeight="1">
      <c r="AK8857" s="114"/>
      <c r="AL8857" s="41"/>
      <c r="AM8857" s="41"/>
      <c r="AN8857" s="41"/>
      <c r="AO8857" s="41"/>
      <c r="AP8857" s="41"/>
      <c r="AQ8857" s="41"/>
      <c r="AR8857" s="41"/>
      <c r="AS8857" s="41"/>
      <c r="AT8857" s="41"/>
      <c r="AU8857" s="41"/>
      <c r="AV8857" s="41"/>
      <c r="AW8857" s="41"/>
      <c r="AX8857" s="41"/>
      <c r="AY8857" s="41"/>
      <c r="AZ8857" s="41"/>
      <c r="BA8857" s="41"/>
      <c r="BB8857" s="41"/>
      <c r="BC8857" s="41"/>
      <c r="BD8857" s="41"/>
      <c r="BE8857" s="41"/>
      <c r="BF8857" s="41"/>
      <c r="BG8857" s="41"/>
      <c r="BH8857" s="41"/>
      <c r="BI8857" s="41"/>
      <c r="BJ8857" s="41"/>
      <c r="BK8857" s="41"/>
      <c r="BL8857" s="41"/>
      <c r="BM8857" s="41"/>
      <c r="BN8857" s="41"/>
      <c r="BO8857" s="41"/>
      <c r="BP8857" s="108"/>
      <c r="CG8857" s="102"/>
      <c r="CI8857" s="45"/>
    </row>
    <row r="8858" spans="37:87" ht="13" customHeight="1">
      <c r="AK8858" s="114"/>
      <c r="AL8858" s="41"/>
      <c r="AM8858" s="41"/>
      <c r="AN8858" s="41"/>
      <c r="AO8858" s="41"/>
      <c r="AP8858" s="41"/>
      <c r="AQ8858" s="41"/>
      <c r="AR8858" s="41"/>
      <c r="AS8858" s="41"/>
      <c r="AT8858" s="41"/>
      <c r="AU8858" s="41"/>
      <c r="AV8858" s="41"/>
      <c r="AW8858" s="41"/>
      <c r="AX8858" s="41"/>
      <c r="AY8858" s="41"/>
      <c r="AZ8858" s="41"/>
      <c r="BA8858" s="41"/>
      <c r="BB8858" s="41"/>
      <c r="BC8858" s="41"/>
      <c r="BD8858" s="41"/>
      <c r="BE8858" s="41"/>
      <c r="BF8858" s="41"/>
      <c r="BG8858" s="41"/>
      <c r="BH8858" s="41"/>
      <c r="BI8858" s="41"/>
      <c r="BJ8858" s="41"/>
      <c r="BK8858" s="41"/>
      <c r="BL8858" s="41"/>
      <c r="BM8858" s="41"/>
      <c r="BN8858" s="41"/>
      <c r="BO8858" s="41"/>
      <c r="BP8858" s="108"/>
      <c r="CG8858" s="102"/>
      <c r="CI8858" s="45"/>
    </row>
    <row r="8859" spans="37:87" ht="13" customHeight="1">
      <c r="AK8859" s="114"/>
      <c r="AL8859" s="41"/>
      <c r="AM8859" s="41"/>
      <c r="AN8859" s="41"/>
      <c r="AO8859" s="41"/>
      <c r="AP8859" s="41"/>
      <c r="AQ8859" s="41"/>
      <c r="AR8859" s="41"/>
      <c r="AS8859" s="41"/>
      <c r="AT8859" s="41"/>
      <c r="AU8859" s="41"/>
      <c r="AV8859" s="41"/>
      <c r="AW8859" s="41"/>
      <c r="AX8859" s="41"/>
      <c r="AY8859" s="41"/>
      <c r="AZ8859" s="41"/>
      <c r="BA8859" s="41"/>
      <c r="BB8859" s="41"/>
      <c r="BC8859" s="41"/>
      <c r="BD8859" s="41"/>
      <c r="BE8859" s="41"/>
      <c r="BF8859" s="41"/>
      <c r="BG8859" s="41"/>
      <c r="BH8859" s="41"/>
      <c r="BI8859" s="41"/>
      <c r="BJ8859" s="41"/>
      <c r="BK8859" s="41"/>
      <c r="BL8859" s="41"/>
      <c r="BM8859" s="41"/>
      <c r="BN8859" s="41"/>
      <c r="BO8859" s="41"/>
      <c r="BP8859" s="108"/>
      <c r="CG8859" s="102"/>
      <c r="CI8859" s="45"/>
    </row>
    <row r="8860" spans="37:87" ht="13" customHeight="1">
      <c r="AK8860" s="114"/>
      <c r="AL8860" s="41"/>
      <c r="AM8860" s="41"/>
      <c r="AN8860" s="41"/>
      <c r="AO8860" s="41"/>
      <c r="AP8860" s="41"/>
      <c r="AQ8860" s="41"/>
      <c r="AR8860" s="41"/>
      <c r="AS8860" s="41"/>
      <c r="AT8860" s="41"/>
      <c r="AU8860" s="41"/>
      <c r="AV8860" s="41"/>
      <c r="AW8860" s="41"/>
      <c r="AX8860" s="41"/>
      <c r="AY8860" s="41"/>
      <c r="AZ8860" s="41"/>
      <c r="BA8860" s="41"/>
      <c r="BB8860" s="41"/>
      <c r="BC8860" s="41"/>
      <c r="BD8860" s="41"/>
      <c r="BE8860" s="41"/>
      <c r="BF8860" s="41"/>
      <c r="BG8860" s="41"/>
      <c r="BH8860" s="41"/>
      <c r="BI8860" s="41"/>
      <c r="BJ8860" s="41"/>
      <c r="BK8860" s="41"/>
      <c r="BL8860" s="41"/>
      <c r="BM8860" s="41"/>
      <c r="BN8860" s="41"/>
      <c r="BO8860" s="41"/>
      <c r="BP8860" s="108"/>
      <c r="CG8860" s="102"/>
      <c r="CI8860" s="45"/>
    </row>
    <row r="8861" spans="37:87" ht="13" customHeight="1">
      <c r="AK8861" s="114"/>
      <c r="AL8861" s="41"/>
      <c r="AM8861" s="41"/>
      <c r="AN8861" s="41"/>
      <c r="AO8861" s="41"/>
      <c r="AP8861" s="41"/>
      <c r="AQ8861" s="41"/>
      <c r="AR8861" s="41"/>
      <c r="AS8861" s="41"/>
      <c r="AT8861" s="41"/>
      <c r="AU8861" s="41"/>
      <c r="AV8861" s="41"/>
      <c r="AW8861" s="41"/>
      <c r="AX8861" s="41"/>
      <c r="AY8861" s="41"/>
      <c r="AZ8861" s="41"/>
      <c r="BA8861" s="41"/>
      <c r="BB8861" s="41"/>
      <c r="BC8861" s="41"/>
      <c r="BD8861" s="41"/>
      <c r="BE8861" s="41"/>
      <c r="BF8861" s="41"/>
      <c r="BG8861" s="41"/>
      <c r="BH8861" s="41"/>
      <c r="BI8861" s="41"/>
      <c r="BJ8861" s="41"/>
      <c r="BK8861" s="41"/>
      <c r="BL8861" s="41"/>
      <c r="BM8861" s="41"/>
      <c r="BN8861" s="41"/>
      <c r="BO8861" s="41"/>
      <c r="BP8861" s="108"/>
      <c r="CG8861" s="102"/>
      <c r="CI8861" s="45"/>
    </row>
    <row r="8862" spans="37:87" ht="13" customHeight="1">
      <c r="AK8862" s="114"/>
      <c r="AL8862" s="41"/>
      <c r="AM8862" s="41"/>
      <c r="AN8862" s="41"/>
      <c r="AO8862" s="41"/>
      <c r="AP8862" s="41"/>
      <c r="AQ8862" s="41"/>
      <c r="AR8862" s="41"/>
      <c r="AS8862" s="41"/>
      <c r="AT8862" s="41"/>
      <c r="AU8862" s="41"/>
      <c r="AV8862" s="41"/>
      <c r="AW8862" s="41"/>
      <c r="AX8862" s="41"/>
      <c r="AY8862" s="41"/>
      <c r="AZ8862" s="41"/>
      <c r="BA8862" s="41"/>
      <c r="BB8862" s="41"/>
      <c r="BC8862" s="41"/>
      <c r="BD8862" s="41"/>
      <c r="BE8862" s="41"/>
      <c r="BF8862" s="41"/>
      <c r="BG8862" s="41"/>
      <c r="BH8862" s="41"/>
      <c r="BI8862" s="41"/>
      <c r="BJ8862" s="41"/>
      <c r="BK8862" s="41"/>
      <c r="BL8862" s="41"/>
      <c r="BM8862" s="41"/>
      <c r="BN8862" s="41"/>
      <c r="BO8862" s="41"/>
      <c r="BP8862" s="108"/>
      <c r="CG8862" s="102"/>
      <c r="CI8862" s="45"/>
    </row>
    <row r="8863" spans="37:87" ht="13" customHeight="1">
      <c r="AK8863" s="114"/>
      <c r="AL8863" s="41"/>
      <c r="AM8863" s="41"/>
      <c r="AN8863" s="41"/>
      <c r="AO8863" s="41"/>
      <c r="AP8863" s="41"/>
      <c r="AQ8863" s="41"/>
      <c r="AR8863" s="41"/>
      <c r="AS8863" s="41"/>
      <c r="AT8863" s="41"/>
      <c r="AU8863" s="41"/>
      <c r="AV8863" s="41"/>
      <c r="AW8863" s="41"/>
      <c r="AX8863" s="41"/>
      <c r="AY8863" s="41"/>
      <c r="AZ8863" s="41"/>
      <c r="BA8863" s="41"/>
      <c r="BB8863" s="41"/>
      <c r="BC8863" s="41"/>
      <c r="BD8863" s="41"/>
      <c r="BE8863" s="41"/>
      <c r="BF8863" s="41"/>
      <c r="BG8863" s="41"/>
      <c r="BH8863" s="41"/>
      <c r="BI8863" s="41"/>
      <c r="BJ8863" s="41"/>
      <c r="BK8863" s="41"/>
      <c r="BL8863" s="41"/>
      <c r="BM8863" s="41"/>
      <c r="BN8863" s="41"/>
      <c r="BO8863" s="41"/>
      <c r="BP8863" s="108"/>
      <c r="CG8863" s="102"/>
      <c r="CI8863" s="45"/>
    </row>
    <row r="8864" spans="37:87" ht="13" customHeight="1">
      <c r="AK8864" s="114"/>
      <c r="AL8864" s="41"/>
      <c r="AM8864" s="41"/>
      <c r="AN8864" s="41"/>
      <c r="AO8864" s="41"/>
      <c r="AP8864" s="41"/>
      <c r="AQ8864" s="41"/>
      <c r="AR8864" s="41"/>
      <c r="AS8864" s="41"/>
      <c r="AT8864" s="41"/>
      <c r="AU8864" s="41"/>
      <c r="AV8864" s="41"/>
      <c r="AW8864" s="41"/>
      <c r="AX8864" s="41"/>
      <c r="AY8864" s="41"/>
      <c r="AZ8864" s="41"/>
      <c r="BA8864" s="41"/>
      <c r="BB8864" s="41"/>
      <c r="BC8864" s="41"/>
      <c r="BD8864" s="41"/>
      <c r="BE8864" s="41"/>
      <c r="BF8864" s="41"/>
      <c r="BG8864" s="41"/>
      <c r="BH8864" s="41"/>
      <c r="BI8864" s="41"/>
      <c r="BJ8864" s="41"/>
      <c r="BK8864" s="41"/>
      <c r="BL8864" s="41"/>
      <c r="BM8864" s="41"/>
      <c r="BN8864" s="41"/>
      <c r="BO8864" s="41"/>
      <c r="BP8864" s="108"/>
      <c r="CG8864" s="102"/>
      <c r="CI8864" s="45"/>
    </row>
    <row r="8865" spans="37:87" ht="13" customHeight="1">
      <c r="AK8865" s="114"/>
      <c r="AL8865" s="41"/>
      <c r="AM8865" s="41"/>
      <c r="AN8865" s="41"/>
      <c r="AO8865" s="41"/>
      <c r="AP8865" s="41"/>
      <c r="AQ8865" s="41"/>
      <c r="AR8865" s="41"/>
      <c r="AS8865" s="41"/>
      <c r="AT8865" s="41"/>
      <c r="AU8865" s="41"/>
      <c r="AV8865" s="41"/>
      <c r="AW8865" s="41"/>
      <c r="AX8865" s="41"/>
      <c r="AY8865" s="41"/>
      <c r="AZ8865" s="41"/>
      <c r="BA8865" s="41"/>
      <c r="BB8865" s="41"/>
      <c r="BC8865" s="41"/>
      <c r="BD8865" s="41"/>
      <c r="BE8865" s="41"/>
      <c r="BF8865" s="41"/>
      <c r="BG8865" s="41"/>
      <c r="BH8865" s="41"/>
      <c r="BI8865" s="41"/>
      <c r="BJ8865" s="41"/>
      <c r="BK8865" s="41"/>
      <c r="BL8865" s="41"/>
      <c r="BM8865" s="41"/>
      <c r="BN8865" s="41"/>
      <c r="BO8865" s="41"/>
      <c r="BP8865" s="108"/>
      <c r="CG8865" s="102"/>
      <c r="CI8865" s="45"/>
    </row>
    <row r="8866" spans="37:87" ht="13" customHeight="1">
      <c r="AK8866" s="114"/>
      <c r="AL8866" s="41"/>
      <c r="AM8866" s="41"/>
      <c r="AN8866" s="41"/>
      <c r="AO8866" s="41"/>
      <c r="AP8866" s="41"/>
      <c r="AQ8866" s="41"/>
      <c r="AR8866" s="41"/>
      <c r="AS8866" s="41"/>
      <c r="AT8866" s="41"/>
      <c r="AU8866" s="41"/>
      <c r="AV8866" s="41"/>
      <c r="AW8866" s="41"/>
      <c r="AX8866" s="41"/>
      <c r="AY8866" s="41"/>
      <c r="AZ8866" s="41"/>
      <c r="BA8866" s="41"/>
      <c r="BB8866" s="41"/>
      <c r="BC8866" s="41"/>
      <c r="BD8866" s="41"/>
      <c r="BE8866" s="41"/>
      <c r="BF8866" s="41"/>
      <c r="BG8866" s="41"/>
      <c r="BH8866" s="41"/>
      <c r="BI8866" s="41"/>
      <c r="BJ8866" s="41"/>
      <c r="BK8866" s="41"/>
      <c r="BL8866" s="41"/>
      <c r="BM8866" s="41"/>
      <c r="BN8866" s="41"/>
      <c r="BO8866" s="41"/>
      <c r="BP8866" s="108"/>
      <c r="CG8866" s="102"/>
      <c r="CI8866" s="45"/>
    </row>
    <row r="8867" spans="37:87" ht="13" customHeight="1">
      <c r="AK8867" s="114"/>
      <c r="AL8867" s="41"/>
      <c r="AM8867" s="41"/>
      <c r="AN8867" s="41"/>
      <c r="AO8867" s="41"/>
      <c r="AP8867" s="41"/>
      <c r="AQ8867" s="41"/>
      <c r="AR8867" s="41"/>
      <c r="AS8867" s="41"/>
      <c r="AT8867" s="41"/>
      <c r="AU8867" s="41"/>
      <c r="AV8867" s="41"/>
      <c r="AW8867" s="41"/>
      <c r="AX8867" s="41"/>
      <c r="AY8867" s="41"/>
      <c r="AZ8867" s="41"/>
      <c r="BA8867" s="41"/>
      <c r="BB8867" s="41"/>
      <c r="BC8867" s="41"/>
      <c r="BD8867" s="41"/>
      <c r="BE8867" s="41"/>
      <c r="BF8867" s="41"/>
      <c r="BG8867" s="41"/>
      <c r="BH8867" s="41"/>
      <c r="BI8867" s="41"/>
      <c r="BJ8867" s="41"/>
      <c r="BK8867" s="41"/>
      <c r="BL8867" s="41"/>
      <c r="BM8867" s="41"/>
      <c r="BN8867" s="41"/>
      <c r="BO8867" s="41"/>
      <c r="BP8867" s="108"/>
      <c r="CG8867" s="102"/>
      <c r="CI8867" s="45"/>
    </row>
    <row r="8868" spans="37:87" ht="13" customHeight="1">
      <c r="AK8868" s="114"/>
      <c r="AL8868" s="41"/>
      <c r="AM8868" s="41"/>
      <c r="AN8868" s="41"/>
      <c r="AO8868" s="41"/>
      <c r="AP8868" s="41"/>
      <c r="AQ8868" s="41"/>
      <c r="AR8868" s="41"/>
      <c r="AS8868" s="41"/>
      <c r="AT8868" s="41"/>
      <c r="AU8868" s="41"/>
      <c r="AV8868" s="41"/>
      <c r="AW8868" s="41"/>
      <c r="AX8868" s="41"/>
      <c r="AY8868" s="41"/>
      <c r="AZ8868" s="41"/>
      <c r="BA8868" s="41"/>
      <c r="BB8868" s="41"/>
      <c r="BC8868" s="41"/>
      <c r="BD8868" s="41"/>
      <c r="BE8868" s="41"/>
      <c r="BF8868" s="41"/>
      <c r="BG8868" s="41"/>
      <c r="BH8868" s="41"/>
      <c r="BI8868" s="41"/>
      <c r="BJ8868" s="41"/>
      <c r="BK8868" s="41"/>
      <c r="BL8868" s="41"/>
      <c r="BM8868" s="41"/>
      <c r="BN8868" s="41"/>
      <c r="BO8868" s="41"/>
      <c r="BP8868" s="108"/>
      <c r="CG8868" s="102"/>
      <c r="CI8868" s="45"/>
    </row>
    <row r="8869" spans="37:87" ht="13" customHeight="1">
      <c r="AK8869" s="114"/>
      <c r="AL8869" s="41"/>
      <c r="AM8869" s="41"/>
      <c r="AN8869" s="41"/>
      <c r="AO8869" s="41"/>
      <c r="AP8869" s="41"/>
      <c r="AQ8869" s="41"/>
      <c r="AR8869" s="41"/>
      <c r="AS8869" s="41"/>
      <c r="AT8869" s="41"/>
      <c r="AU8869" s="41"/>
      <c r="AV8869" s="41"/>
      <c r="AW8869" s="41"/>
      <c r="AX8869" s="41"/>
      <c r="AY8869" s="41"/>
      <c r="AZ8869" s="41"/>
      <c r="BA8869" s="41"/>
      <c r="BB8869" s="41"/>
      <c r="BC8869" s="41"/>
      <c r="BD8869" s="41"/>
      <c r="BE8869" s="41"/>
      <c r="BF8869" s="41"/>
      <c r="BG8869" s="41"/>
      <c r="BH8869" s="41"/>
      <c r="BI8869" s="41"/>
      <c r="BJ8869" s="41"/>
      <c r="BK8869" s="41"/>
      <c r="BL8869" s="41"/>
      <c r="BM8869" s="41"/>
      <c r="BN8869" s="41"/>
      <c r="BO8869" s="41"/>
      <c r="BP8869" s="108"/>
      <c r="CG8869" s="102"/>
      <c r="CI8869" s="45"/>
    </row>
    <row r="8870" spans="37:87" ht="13" customHeight="1">
      <c r="AK8870" s="114"/>
      <c r="AL8870" s="41"/>
      <c r="AM8870" s="41"/>
      <c r="AN8870" s="41"/>
      <c r="AO8870" s="41"/>
      <c r="AP8870" s="41"/>
      <c r="AQ8870" s="41"/>
      <c r="AR8870" s="41"/>
      <c r="AS8870" s="41"/>
      <c r="AT8870" s="41"/>
      <c r="AU8870" s="41"/>
      <c r="AV8870" s="41"/>
      <c r="AW8870" s="41"/>
      <c r="AX8870" s="41"/>
      <c r="AY8870" s="41"/>
      <c r="AZ8870" s="41"/>
      <c r="BA8870" s="41"/>
      <c r="BB8870" s="41"/>
      <c r="BC8870" s="41"/>
      <c r="BD8870" s="41"/>
      <c r="BE8870" s="41"/>
      <c r="BF8870" s="41"/>
      <c r="BG8870" s="41"/>
      <c r="BH8870" s="41"/>
      <c r="BI8870" s="41"/>
      <c r="BJ8870" s="41"/>
      <c r="BK8870" s="41"/>
      <c r="BL8870" s="41"/>
      <c r="BM8870" s="41"/>
      <c r="BN8870" s="41"/>
      <c r="BO8870" s="41"/>
      <c r="BP8870" s="108"/>
      <c r="CG8870" s="102"/>
      <c r="CI8870" s="45"/>
    </row>
    <row r="8871" spans="37:87" ht="13" customHeight="1">
      <c r="AK8871" s="114"/>
      <c r="AL8871" s="41"/>
      <c r="AM8871" s="41"/>
      <c r="AN8871" s="41"/>
      <c r="AO8871" s="41"/>
      <c r="AP8871" s="41"/>
      <c r="AQ8871" s="41"/>
      <c r="AR8871" s="41"/>
      <c r="AS8871" s="41"/>
      <c r="AT8871" s="41"/>
      <c r="AU8871" s="41"/>
      <c r="AV8871" s="41"/>
      <c r="AW8871" s="41"/>
      <c r="AX8871" s="41"/>
      <c r="AY8871" s="41"/>
      <c r="AZ8871" s="41"/>
      <c r="BA8871" s="41"/>
      <c r="BB8871" s="41"/>
      <c r="BC8871" s="41"/>
      <c r="BD8871" s="41"/>
      <c r="BE8871" s="41"/>
      <c r="BF8871" s="41"/>
      <c r="BG8871" s="41"/>
      <c r="BH8871" s="41"/>
      <c r="BI8871" s="41"/>
      <c r="BJ8871" s="41"/>
      <c r="BK8871" s="41"/>
      <c r="BL8871" s="41"/>
      <c r="BM8871" s="41"/>
      <c r="BN8871" s="41"/>
      <c r="BO8871" s="41"/>
      <c r="BP8871" s="108"/>
      <c r="CG8871" s="102"/>
      <c r="CI8871" s="45"/>
    </row>
    <row r="8872" spans="37:87" ht="13" customHeight="1">
      <c r="AK8872" s="114"/>
      <c r="AL8872" s="41"/>
      <c r="AM8872" s="41"/>
      <c r="AN8872" s="41"/>
      <c r="AO8872" s="41"/>
      <c r="AP8872" s="41"/>
      <c r="AQ8872" s="41"/>
      <c r="AR8872" s="41"/>
      <c r="AS8872" s="41"/>
      <c r="AT8872" s="41"/>
      <c r="AU8872" s="41"/>
      <c r="AV8872" s="41"/>
      <c r="AW8872" s="41"/>
      <c r="AX8872" s="41"/>
      <c r="AY8872" s="41"/>
      <c r="AZ8872" s="41"/>
      <c r="BA8872" s="41"/>
      <c r="BB8872" s="41"/>
      <c r="BC8872" s="41"/>
      <c r="BD8872" s="41"/>
      <c r="BE8872" s="41"/>
      <c r="BF8872" s="41"/>
      <c r="BG8872" s="41"/>
      <c r="BH8872" s="41"/>
      <c r="BI8872" s="41"/>
      <c r="BJ8872" s="41"/>
      <c r="BK8872" s="41"/>
      <c r="BL8872" s="41"/>
      <c r="BM8872" s="41"/>
      <c r="BN8872" s="41"/>
      <c r="BO8872" s="41"/>
      <c r="BP8872" s="108"/>
      <c r="CG8872" s="102"/>
      <c r="CI8872" s="45"/>
    </row>
    <row r="8873" spans="37:87" ht="13" customHeight="1">
      <c r="AK8873" s="114"/>
      <c r="AL8873" s="41"/>
      <c r="AM8873" s="41"/>
      <c r="AN8873" s="41"/>
      <c r="AO8873" s="41"/>
      <c r="AP8873" s="41"/>
      <c r="AQ8873" s="41"/>
      <c r="AR8873" s="41"/>
      <c r="AS8873" s="41"/>
      <c r="AT8873" s="41"/>
      <c r="AU8873" s="41"/>
      <c r="AV8873" s="41"/>
      <c r="AW8873" s="41"/>
      <c r="AX8873" s="41"/>
      <c r="AY8873" s="41"/>
      <c r="AZ8873" s="41"/>
      <c r="BA8873" s="41"/>
      <c r="BB8873" s="41"/>
      <c r="BC8873" s="41"/>
      <c r="BD8873" s="41"/>
      <c r="BE8873" s="41"/>
      <c r="BF8873" s="41"/>
      <c r="BG8873" s="41"/>
      <c r="BH8873" s="41"/>
      <c r="BI8873" s="41"/>
      <c r="BJ8873" s="41"/>
      <c r="BK8873" s="41"/>
      <c r="BL8873" s="41"/>
      <c r="BM8873" s="41"/>
      <c r="BN8873" s="41"/>
      <c r="BO8873" s="41"/>
      <c r="BP8873" s="108"/>
      <c r="CG8873" s="102"/>
      <c r="CI8873" s="45"/>
    </row>
    <row r="8874" spans="37:87" ht="13" customHeight="1">
      <c r="AK8874" s="114"/>
      <c r="AL8874" s="41"/>
      <c r="AM8874" s="41"/>
      <c r="AN8874" s="41"/>
      <c r="AO8874" s="41"/>
      <c r="AP8874" s="41"/>
      <c r="AQ8874" s="41"/>
      <c r="AR8874" s="41"/>
      <c r="AS8874" s="41"/>
      <c r="AT8874" s="41"/>
      <c r="AU8874" s="41"/>
      <c r="AV8874" s="41"/>
      <c r="AW8874" s="41"/>
      <c r="AX8874" s="41"/>
      <c r="AY8874" s="41"/>
      <c r="AZ8874" s="41"/>
      <c r="BA8874" s="41"/>
      <c r="BB8874" s="41"/>
      <c r="BC8874" s="41"/>
      <c r="BD8874" s="41"/>
      <c r="BE8874" s="41"/>
      <c r="BF8874" s="41"/>
      <c r="BG8874" s="41"/>
      <c r="BH8874" s="41"/>
      <c r="BI8874" s="41"/>
      <c r="BJ8874" s="41"/>
      <c r="BK8874" s="41"/>
      <c r="BL8874" s="41"/>
      <c r="BM8874" s="41"/>
      <c r="BN8874" s="41"/>
      <c r="BO8874" s="41"/>
      <c r="BP8874" s="108"/>
      <c r="CG8874" s="102"/>
      <c r="CI8874" s="45"/>
    </row>
    <row r="8875" spans="37:87" ht="13" customHeight="1">
      <c r="AK8875" s="114"/>
      <c r="AL8875" s="41"/>
      <c r="AM8875" s="41"/>
      <c r="AN8875" s="41"/>
      <c r="AO8875" s="41"/>
      <c r="AP8875" s="41"/>
      <c r="AQ8875" s="41"/>
      <c r="AR8875" s="41"/>
      <c r="AS8875" s="41"/>
      <c r="AT8875" s="41"/>
      <c r="AU8875" s="41"/>
      <c r="AV8875" s="41"/>
      <c r="AW8875" s="41"/>
      <c r="AX8875" s="41"/>
      <c r="AY8875" s="41"/>
      <c r="AZ8875" s="41"/>
      <c r="BA8875" s="41"/>
      <c r="BB8875" s="41"/>
      <c r="BC8875" s="41"/>
      <c r="BD8875" s="41"/>
      <c r="BE8875" s="41"/>
      <c r="BF8875" s="41"/>
      <c r="BG8875" s="41"/>
      <c r="BH8875" s="41"/>
      <c r="BI8875" s="41"/>
      <c r="BJ8875" s="41"/>
      <c r="BK8875" s="41"/>
      <c r="BL8875" s="41"/>
      <c r="BM8875" s="41"/>
      <c r="BN8875" s="41"/>
      <c r="BO8875" s="41"/>
      <c r="BP8875" s="108"/>
      <c r="CG8875" s="102"/>
      <c r="CI8875" s="45"/>
    </row>
    <row r="8876" spans="37:87" ht="13" customHeight="1">
      <c r="AK8876" s="114"/>
      <c r="AL8876" s="41"/>
      <c r="AM8876" s="41"/>
      <c r="AN8876" s="41"/>
      <c r="AO8876" s="41"/>
      <c r="AP8876" s="41"/>
      <c r="AQ8876" s="41"/>
      <c r="AR8876" s="41"/>
      <c r="AS8876" s="41"/>
      <c r="AT8876" s="41"/>
      <c r="AU8876" s="41"/>
      <c r="AV8876" s="41"/>
      <c r="AW8876" s="41"/>
      <c r="AX8876" s="41"/>
      <c r="AY8876" s="41"/>
      <c r="AZ8876" s="41"/>
      <c r="BA8876" s="41"/>
      <c r="BB8876" s="41"/>
      <c r="BC8876" s="41"/>
      <c r="BD8876" s="41"/>
      <c r="BE8876" s="41"/>
      <c r="BF8876" s="41"/>
      <c r="BG8876" s="41"/>
      <c r="BH8876" s="41"/>
      <c r="BI8876" s="41"/>
      <c r="BJ8876" s="41"/>
      <c r="BK8876" s="41"/>
      <c r="BL8876" s="41"/>
      <c r="BM8876" s="41"/>
      <c r="BN8876" s="41"/>
      <c r="BO8876" s="41"/>
      <c r="BP8876" s="108"/>
      <c r="CG8876" s="102"/>
      <c r="CI8876" s="45"/>
    </row>
    <row r="8877" spans="37:87" ht="13" customHeight="1">
      <c r="AK8877" s="114"/>
      <c r="AL8877" s="41"/>
      <c r="AM8877" s="41"/>
      <c r="AN8877" s="41"/>
      <c r="AO8877" s="41"/>
      <c r="AP8877" s="41"/>
      <c r="AQ8877" s="41"/>
      <c r="AR8877" s="41"/>
      <c r="AS8877" s="41"/>
      <c r="AT8877" s="41"/>
      <c r="AU8877" s="41"/>
      <c r="AV8877" s="41"/>
      <c r="AW8877" s="41"/>
      <c r="AX8877" s="41"/>
      <c r="AY8877" s="41"/>
      <c r="AZ8877" s="41"/>
      <c r="BA8877" s="41"/>
      <c r="BB8877" s="41"/>
      <c r="BC8877" s="41"/>
      <c r="BD8877" s="41"/>
      <c r="BE8877" s="41"/>
      <c r="BF8877" s="41"/>
      <c r="BG8877" s="41"/>
      <c r="BH8877" s="41"/>
      <c r="BI8877" s="41"/>
      <c r="BJ8877" s="41"/>
      <c r="BK8877" s="41"/>
      <c r="BL8877" s="41"/>
      <c r="BM8877" s="41"/>
      <c r="BN8877" s="41"/>
      <c r="BO8877" s="41"/>
      <c r="BP8877" s="108"/>
      <c r="CG8877" s="102"/>
      <c r="CI8877" s="45"/>
    </row>
    <row r="8878" spans="37:87" ht="13" customHeight="1">
      <c r="AK8878" s="114"/>
      <c r="AL8878" s="41"/>
      <c r="AM8878" s="41"/>
      <c r="AN8878" s="41"/>
      <c r="AO8878" s="41"/>
      <c r="AP8878" s="41"/>
      <c r="AQ8878" s="41"/>
      <c r="AR8878" s="41"/>
      <c r="AS8878" s="41"/>
      <c r="AT8878" s="41"/>
      <c r="AU8878" s="41"/>
      <c r="AV8878" s="41"/>
      <c r="AW8878" s="41"/>
      <c r="AX8878" s="41"/>
      <c r="AY8878" s="41"/>
      <c r="AZ8878" s="41"/>
      <c r="BA8878" s="41"/>
      <c r="BB8878" s="41"/>
      <c r="BC8878" s="41"/>
      <c r="BD8878" s="41"/>
      <c r="BE8878" s="41"/>
      <c r="BF8878" s="41"/>
      <c r="BG8878" s="41"/>
      <c r="BH8878" s="41"/>
      <c r="BI8878" s="41"/>
      <c r="BJ8878" s="41"/>
      <c r="BK8878" s="41"/>
      <c r="BL8878" s="41"/>
      <c r="BM8878" s="41"/>
      <c r="BN8878" s="41"/>
      <c r="BO8878" s="41"/>
      <c r="BP8878" s="108"/>
      <c r="CG8878" s="102"/>
      <c r="CI8878" s="45"/>
    </row>
    <row r="8879" spans="37:87" ht="13" customHeight="1">
      <c r="AK8879" s="114"/>
      <c r="AL8879" s="41"/>
      <c r="AM8879" s="41"/>
      <c r="AN8879" s="41"/>
      <c r="AO8879" s="41"/>
      <c r="AP8879" s="41"/>
      <c r="AQ8879" s="41"/>
      <c r="AR8879" s="41"/>
      <c r="AS8879" s="41"/>
      <c r="AT8879" s="41"/>
      <c r="AU8879" s="41"/>
      <c r="AV8879" s="41"/>
      <c r="AW8879" s="41"/>
      <c r="AX8879" s="41"/>
      <c r="AY8879" s="41"/>
      <c r="AZ8879" s="41"/>
      <c r="BA8879" s="41"/>
      <c r="BB8879" s="41"/>
      <c r="BC8879" s="41"/>
      <c r="BD8879" s="41"/>
      <c r="BE8879" s="41"/>
      <c r="BF8879" s="41"/>
      <c r="BG8879" s="41"/>
      <c r="BH8879" s="41"/>
      <c r="BI8879" s="41"/>
      <c r="BJ8879" s="41"/>
      <c r="BK8879" s="41"/>
      <c r="BL8879" s="41"/>
      <c r="BM8879" s="41"/>
      <c r="BN8879" s="41"/>
      <c r="BO8879" s="41"/>
      <c r="BP8879" s="108"/>
      <c r="CG8879" s="102"/>
      <c r="CI8879" s="45"/>
    </row>
    <row r="8880" spans="37:87" ht="13" customHeight="1">
      <c r="AK8880" s="114"/>
      <c r="AL8880" s="41"/>
      <c r="AM8880" s="41"/>
      <c r="AN8880" s="41"/>
      <c r="AO8880" s="41"/>
      <c r="AP8880" s="41"/>
      <c r="AQ8880" s="41"/>
      <c r="AR8880" s="41"/>
      <c r="AS8880" s="41"/>
      <c r="AT8880" s="41"/>
      <c r="AU8880" s="41"/>
      <c r="AV8880" s="41"/>
      <c r="AW8880" s="41"/>
      <c r="AX8880" s="41"/>
      <c r="AY8880" s="41"/>
      <c r="AZ8880" s="41"/>
      <c r="BA8880" s="41"/>
      <c r="BB8880" s="41"/>
      <c r="BC8880" s="41"/>
      <c r="BD8880" s="41"/>
      <c r="BE8880" s="41"/>
      <c r="BF8880" s="41"/>
      <c r="BG8880" s="41"/>
      <c r="BH8880" s="41"/>
      <c r="BI8880" s="41"/>
      <c r="BJ8880" s="41"/>
      <c r="BK8880" s="41"/>
      <c r="BL8880" s="41"/>
      <c r="BM8880" s="41"/>
      <c r="BN8880" s="41"/>
      <c r="BO8880" s="41"/>
      <c r="BP8880" s="108"/>
      <c r="CG8880" s="102"/>
      <c r="CI8880" s="45"/>
    </row>
    <row r="8881" spans="37:87" ht="13" customHeight="1">
      <c r="AK8881" s="114"/>
      <c r="AL8881" s="41"/>
      <c r="AM8881" s="41"/>
      <c r="AN8881" s="41"/>
      <c r="AO8881" s="41"/>
      <c r="AP8881" s="41"/>
      <c r="AQ8881" s="41"/>
      <c r="AR8881" s="41"/>
      <c r="AS8881" s="41"/>
      <c r="AT8881" s="41"/>
      <c r="AU8881" s="41"/>
      <c r="AV8881" s="41"/>
      <c r="AW8881" s="41"/>
      <c r="AX8881" s="41"/>
      <c r="AY8881" s="41"/>
      <c r="AZ8881" s="41"/>
      <c r="BA8881" s="41"/>
      <c r="BB8881" s="41"/>
      <c r="BC8881" s="41"/>
      <c r="BD8881" s="41"/>
      <c r="BE8881" s="41"/>
      <c r="BF8881" s="41"/>
      <c r="BG8881" s="41"/>
      <c r="BH8881" s="41"/>
      <c r="BI8881" s="41"/>
      <c r="BJ8881" s="41"/>
      <c r="BK8881" s="41"/>
      <c r="BL8881" s="41"/>
      <c r="BM8881" s="41"/>
      <c r="BN8881" s="41"/>
      <c r="BO8881" s="41"/>
      <c r="BP8881" s="108"/>
      <c r="CG8881" s="102"/>
      <c r="CI8881" s="45"/>
    </row>
    <row r="8882" spans="37:87" ht="13" customHeight="1">
      <c r="AK8882" s="114"/>
      <c r="AL8882" s="41"/>
      <c r="AM8882" s="41"/>
      <c r="AN8882" s="41"/>
      <c r="AO8882" s="41"/>
      <c r="AP8882" s="41"/>
      <c r="AQ8882" s="41"/>
      <c r="AR8882" s="41"/>
      <c r="AS8882" s="41"/>
      <c r="AT8882" s="41"/>
      <c r="AU8882" s="41"/>
      <c r="AV8882" s="41"/>
      <c r="AW8882" s="41"/>
      <c r="AX8882" s="41"/>
      <c r="AY8882" s="41"/>
      <c r="AZ8882" s="41"/>
      <c r="BA8882" s="41"/>
      <c r="BB8882" s="41"/>
      <c r="BC8882" s="41"/>
      <c r="BD8882" s="41"/>
      <c r="BE8882" s="41"/>
      <c r="BF8882" s="41"/>
      <c r="BG8882" s="41"/>
      <c r="BH8882" s="41"/>
      <c r="BI8882" s="41"/>
      <c r="BJ8882" s="41"/>
      <c r="BK8882" s="41"/>
      <c r="BL8882" s="41"/>
      <c r="BM8882" s="41"/>
      <c r="BN8882" s="41"/>
      <c r="BO8882" s="41"/>
      <c r="BP8882" s="108"/>
      <c r="CG8882" s="102"/>
      <c r="CI8882" s="45"/>
    </row>
    <row r="8883" spans="37:87" ht="13" customHeight="1">
      <c r="AK8883" s="114"/>
      <c r="AL8883" s="41"/>
      <c r="AM8883" s="41"/>
      <c r="AN8883" s="41"/>
      <c r="AO8883" s="41"/>
      <c r="AP8883" s="41"/>
      <c r="AQ8883" s="41"/>
      <c r="AR8883" s="41"/>
      <c r="AS8883" s="41"/>
      <c r="AT8883" s="41"/>
      <c r="AU8883" s="41"/>
      <c r="AV8883" s="41"/>
      <c r="AW8883" s="41"/>
      <c r="AX8883" s="41"/>
      <c r="AY8883" s="41"/>
      <c r="AZ8883" s="41"/>
      <c r="BA8883" s="41"/>
      <c r="BB8883" s="41"/>
      <c r="BC8883" s="41"/>
      <c r="BD8883" s="41"/>
      <c r="BE8883" s="41"/>
      <c r="BF8883" s="41"/>
      <c r="BG8883" s="41"/>
      <c r="BH8883" s="41"/>
      <c r="BI8883" s="41"/>
      <c r="BJ8883" s="41"/>
      <c r="BK8883" s="41"/>
      <c r="BL8883" s="41"/>
      <c r="BM8883" s="41"/>
      <c r="BN8883" s="41"/>
      <c r="BO8883" s="41"/>
      <c r="BP8883" s="108"/>
      <c r="CG8883" s="102"/>
      <c r="CI8883" s="45"/>
    </row>
    <row r="8884" spans="37:87" ht="13" customHeight="1">
      <c r="AK8884" s="114"/>
      <c r="AL8884" s="41"/>
      <c r="AM8884" s="41"/>
      <c r="AN8884" s="41"/>
      <c r="AO8884" s="41"/>
      <c r="AP8884" s="41"/>
      <c r="AQ8884" s="41"/>
      <c r="AR8884" s="41"/>
      <c r="AS8884" s="41"/>
      <c r="AT8884" s="41"/>
      <c r="AU8884" s="41"/>
      <c r="AV8884" s="41"/>
      <c r="AW8884" s="41"/>
      <c r="AX8884" s="41"/>
      <c r="AY8884" s="41"/>
      <c r="AZ8884" s="41"/>
      <c r="BA8884" s="41"/>
      <c r="BB8884" s="41"/>
      <c r="BC8884" s="41"/>
      <c r="BD8884" s="41"/>
      <c r="BE8884" s="41"/>
      <c r="BF8884" s="41"/>
      <c r="BG8884" s="41"/>
      <c r="BH8884" s="41"/>
      <c r="BI8884" s="41"/>
      <c r="BJ8884" s="41"/>
      <c r="BK8884" s="41"/>
      <c r="BL8884" s="41"/>
      <c r="BM8884" s="41"/>
      <c r="BN8884" s="41"/>
      <c r="BO8884" s="41"/>
      <c r="BP8884" s="108"/>
      <c r="CG8884" s="102"/>
      <c r="CI8884" s="45"/>
    </row>
    <row r="8885" spans="37:87" ht="13" customHeight="1">
      <c r="AK8885" s="114"/>
      <c r="AL8885" s="41"/>
      <c r="AM8885" s="41"/>
      <c r="AN8885" s="41"/>
      <c r="AO8885" s="41"/>
      <c r="AP8885" s="41"/>
      <c r="AQ8885" s="41"/>
      <c r="AR8885" s="41"/>
      <c r="AS8885" s="41"/>
      <c r="AT8885" s="41"/>
      <c r="AU8885" s="41"/>
      <c r="AV8885" s="41"/>
      <c r="AW8885" s="41"/>
      <c r="AX8885" s="41"/>
      <c r="AY8885" s="41"/>
      <c r="AZ8885" s="41"/>
      <c r="BA8885" s="41"/>
      <c r="BB8885" s="41"/>
      <c r="BC8885" s="41"/>
      <c r="BD8885" s="41"/>
      <c r="BE8885" s="41"/>
      <c r="BF8885" s="41"/>
      <c r="BG8885" s="41"/>
      <c r="BH8885" s="41"/>
      <c r="BI8885" s="41"/>
      <c r="BJ8885" s="41"/>
      <c r="BK8885" s="41"/>
      <c r="BL8885" s="41"/>
      <c r="BM8885" s="41"/>
      <c r="BN8885" s="41"/>
      <c r="BO8885" s="41"/>
      <c r="BP8885" s="108"/>
      <c r="CG8885" s="102"/>
      <c r="CI8885" s="45"/>
    </row>
    <row r="8886" spans="37:87" ht="13" customHeight="1">
      <c r="AK8886" s="114"/>
      <c r="AL8886" s="41"/>
      <c r="AM8886" s="41"/>
      <c r="AN8886" s="41"/>
      <c r="AO8886" s="41"/>
      <c r="AP8886" s="41"/>
      <c r="AQ8886" s="41"/>
      <c r="AR8886" s="41"/>
      <c r="AS8886" s="41"/>
      <c r="AT8886" s="41"/>
      <c r="AU8886" s="41"/>
      <c r="AV8886" s="41"/>
      <c r="AW8886" s="41"/>
      <c r="AX8886" s="41"/>
      <c r="AY8886" s="41"/>
      <c r="AZ8886" s="41"/>
      <c r="BA8886" s="41"/>
      <c r="BB8886" s="41"/>
      <c r="BC8886" s="41"/>
      <c r="BD8886" s="41"/>
      <c r="BE8886" s="41"/>
      <c r="BF8886" s="41"/>
      <c r="BG8886" s="41"/>
      <c r="BH8886" s="41"/>
      <c r="BI8886" s="41"/>
      <c r="BJ8886" s="41"/>
      <c r="BK8886" s="41"/>
      <c r="BL8886" s="41"/>
      <c r="BM8886" s="41"/>
      <c r="BN8886" s="41"/>
      <c r="BO8886" s="41"/>
      <c r="BP8886" s="108"/>
      <c r="CG8886" s="102"/>
      <c r="CI8886" s="45"/>
    </row>
    <row r="8887" spans="37:87" ht="13" customHeight="1">
      <c r="AK8887" s="114"/>
      <c r="AL8887" s="41"/>
      <c r="AM8887" s="41"/>
      <c r="AN8887" s="41"/>
      <c r="AO8887" s="41"/>
      <c r="AP8887" s="41"/>
      <c r="AQ8887" s="41"/>
      <c r="AR8887" s="41"/>
      <c r="AS8887" s="41"/>
      <c r="AT8887" s="41"/>
      <c r="AU8887" s="41"/>
      <c r="AV8887" s="41"/>
      <c r="AW8887" s="41"/>
      <c r="AX8887" s="41"/>
      <c r="AY8887" s="41"/>
      <c r="AZ8887" s="41"/>
      <c r="BA8887" s="41"/>
      <c r="BB8887" s="41"/>
      <c r="BC8887" s="41"/>
      <c r="BD8887" s="41"/>
      <c r="BE8887" s="41"/>
      <c r="BF8887" s="41"/>
      <c r="BG8887" s="41"/>
      <c r="BH8887" s="41"/>
      <c r="BI8887" s="41"/>
      <c r="BJ8887" s="41"/>
      <c r="BK8887" s="41"/>
      <c r="BL8887" s="41"/>
      <c r="BM8887" s="41"/>
      <c r="BN8887" s="41"/>
      <c r="BO8887" s="41"/>
      <c r="BP8887" s="108"/>
      <c r="CG8887" s="102"/>
      <c r="CI8887" s="45"/>
    </row>
    <row r="8888" spans="37:87" ht="13" customHeight="1">
      <c r="AK8888" s="114"/>
      <c r="AL8888" s="41"/>
      <c r="AM8888" s="41"/>
      <c r="AN8888" s="41"/>
      <c r="AO8888" s="41"/>
      <c r="AP8888" s="41"/>
      <c r="AQ8888" s="41"/>
      <c r="AR8888" s="41"/>
      <c r="AS8888" s="41"/>
      <c r="AT8888" s="41"/>
      <c r="AU8888" s="41"/>
      <c r="AV8888" s="41"/>
      <c r="AW8888" s="41"/>
      <c r="AX8888" s="41"/>
      <c r="AY8888" s="41"/>
      <c r="AZ8888" s="41"/>
      <c r="BA8888" s="41"/>
      <c r="BB8888" s="41"/>
      <c r="BC8888" s="41"/>
      <c r="BD8888" s="41"/>
      <c r="BE8888" s="41"/>
      <c r="BF8888" s="41"/>
      <c r="BG8888" s="41"/>
      <c r="BH8888" s="41"/>
      <c r="BI8888" s="41"/>
      <c r="BJ8888" s="41"/>
      <c r="BK8888" s="41"/>
      <c r="BL8888" s="41"/>
      <c r="BM8888" s="41"/>
      <c r="BN8888" s="41"/>
      <c r="BO8888" s="41"/>
      <c r="BP8888" s="108"/>
      <c r="CG8888" s="102"/>
      <c r="CI8888" s="45"/>
    </row>
    <row r="8889" spans="37:87" ht="13" customHeight="1">
      <c r="AK8889" s="114"/>
      <c r="AL8889" s="41"/>
      <c r="AM8889" s="41"/>
      <c r="AN8889" s="41"/>
      <c r="AO8889" s="41"/>
      <c r="AP8889" s="41"/>
      <c r="AQ8889" s="41"/>
      <c r="AR8889" s="41"/>
      <c r="AS8889" s="41"/>
      <c r="AT8889" s="41"/>
      <c r="AU8889" s="41"/>
      <c r="AV8889" s="41"/>
      <c r="AW8889" s="41"/>
      <c r="AX8889" s="41"/>
      <c r="AY8889" s="41"/>
      <c r="AZ8889" s="41"/>
      <c r="BA8889" s="41"/>
      <c r="BB8889" s="41"/>
      <c r="BC8889" s="41"/>
      <c r="BD8889" s="41"/>
      <c r="BE8889" s="41"/>
      <c r="BF8889" s="41"/>
      <c r="BG8889" s="41"/>
      <c r="BH8889" s="41"/>
      <c r="BI8889" s="41"/>
      <c r="BJ8889" s="41"/>
      <c r="BK8889" s="41"/>
      <c r="BL8889" s="41"/>
      <c r="BM8889" s="41"/>
      <c r="BN8889" s="41"/>
      <c r="BO8889" s="41"/>
      <c r="BP8889" s="108"/>
      <c r="CG8889" s="102"/>
      <c r="CI8889" s="45"/>
    </row>
    <row r="8890" spans="37:87" ht="13" customHeight="1">
      <c r="AK8890" s="114"/>
      <c r="AL8890" s="41"/>
      <c r="AM8890" s="41"/>
      <c r="AN8890" s="41"/>
      <c r="AO8890" s="41"/>
      <c r="AP8890" s="41"/>
      <c r="AQ8890" s="41"/>
      <c r="AR8890" s="41"/>
      <c r="AS8890" s="41"/>
      <c r="AT8890" s="41"/>
      <c r="AU8890" s="41"/>
      <c r="AV8890" s="41"/>
      <c r="AW8890" s="41"/>
      <c r="AX8890" s="41"/>
      <c r="AY8890" s="41"/>
      <c r="AZ8890" s="41"/>
      <c r="BA8890" s="41"/>
      <c r="BB8890" s="41"/>
      <c r="BC8890" s="41"/>
      <c r="BD8890" s="41"/>
      <c r="BE8890" s="41"/>
      <c r="BF8890" s="41"/>
      <c r="BG8890" s="41"/>
      <c r="BH8890" s="41"/>
      <c r="BI8890" s="41"/>
      <c r="BJ8890" s="41"/>
      <c r="BK8890" s="41"/>
      <c r="BL8890" s="41"/>
      <c r="BM8890" s="41"/>
      <c r="BN8890" s="41"/>
      <c r="BO8890" s="41"/>
      <c r="BP8890" s="108"/>
      <c r="CG8890" s="102"/>
      <c r="CI8890" s="45"/>
    </row>
    <row r="8891" spans="37:87" ht="13" customHeight="1">
      <c r="AK8891" s="114"/>
      <c r="AL8891" s="41"/>
      <c r="AM8891" s="41"/>
      <c r="AN8891" s="41"/>
      <c r="AO8891" s="41"/>
      <c r="AP8891" s="41"/>
      <c r="AQ8891" s="41"/>
      <c r="AR8891" s="41"/>
      <c r="AS8891" s="41"/>
      <c r="AT8891" s="41"/>
      <c r="AU8891" s="41"/>
      <c r="AV8891" s="41"/>
      <c r="AW8891" s="41"/>
      <c r="AX8891" s="41"/>
      <c r="AY8891" s="41"/>
      <c r="AZ8891" s="41"/>
      <c r="BA8891" s="41"/>
      <c r="BB8891" s="41"/>
      <c r="BC8891" s="41"/>
      <c r="BD8891" s="41"/>
      <c r="BE8891" s="41"/>
      <c r="BF8891" s="41"/>
      <c r="BG8891" s="41"/>
      <c r="BH8891" s="41"/>
      <c r="BI8891" s="41"/>
      <c r="BJ8891" s="41"/>
      <c r="BK8891" s="41"/>
      <c r="BL8891" s="41"/>
      <c r="BM8891" s="41"/>
      <c r="BN8891" s="41"/>
      <c r="BO8891" s="41"/>
      <c r="BP8891" s="108"/>
      <c r="CG8891" s="102"/>
      <c r="CI8891" s="45"/>
    </row>
    <row r="8892" spans="37:87" ht="13" customHeight="1">
      <c r="AK8892" s="114"/>
      <c r="AL8892" s="41"/>
      <c r="AM8892" s="41"/>
      <c r="AN8892" s="41"/>
      <c r="AO8892" s="41"/>
      <c r="AP8892" s="41"/>
      <c r="AQ8892" s="41"/>
      <c r="AR8892" s="41"/>
      <c r="AS8892" s="41"/>
      <c r="AT8892" s="41"/>
      <c r="AU8892" s="41"/>
      <c r="AV8892" s="41"/>
      <c r="AW8892" s="41"/>
      <c r="AX8892" s="41"/>
      <c r="AY8892" s="41"/>
      <c r="AZ8892" s="41"/>
      <c r="BA8892" s="41"/>
      <c r="BB8892" s="41"/>
      <c r="BC8892" s="41"/>
      <c r="BD8892" s="41"/>
      <c r="BE8892" s="41"/>
      <c r="BF8892" s="41"/>
      <c r="BG8892" s="41"/>
      <c r="BH8892" s="41"/>
      <c r="BI8892" s="41"/>
      <c r="BJ8892" s="41"/>
      <c r="BK8892" s="41"/>
      <c r="BL8892" s="41"/>
      <c r="BM8892" s="41"/>
      <c r="BN8892" s="41"/>
      <c r="BO8892" s="41"/>
      <c r="BP8892" s="108"/>
      <c r="CG8892" s="102"/>
      <c r="CI8892" s="45"/>
    </row>
    <row r="8893" spans="37:87" ht="13" customHeight="1">
      <c r="AK8893" s="114"/>
      <c r="AL8893" s="41"/>
      <c r="AM8893" s="41"/>
      <c r="AN8893" s="41"/>
      <c r="AO8893" s="41"/>
      <c r="AP8893" s="41"/>
      <c r="AQ8893" s="41"/>
      <c r="AR8893" s="41"/>
      <c r="AS8893" s="41"/>
      <c r="AT8893" s="41"/>
      <c r="AU8893" s="41"/>
      <c r="AV8893" s="41"/>
      <c r="AW8893" s="41"/>
      <c r="AX8893" s="41"/>
      <c r="AY8893" s="41"/>
      <c r="AZ8893" s="41"/>
      <c r="BA8893" s="41"/>
      <c r="BB8893" s="41"/>
      <c r="BC8893" s="41"/>
      <c r="BD8893" s="41"/>
      <c r="BE8893" s="41"/>
      <c r="BF8893" s="41"/>
      <c r="BG8893" s="41"/>
      <c r="BH8893" s="41"/>
      <c r="BI8893" s="41"/>
      <c r="BJ8893" s="41"/>
      <c r="BK8893" s="41"/>
      <c r="BL8893" s="41"/>
      <c r="BM8893" s="41"/>
      <c r="BN8893" s="41"/>
      <c r="BO8893" s="41"/>
      <c r="BP8893" s="108"/>
      <c r="CG8893" s="102"/>
      <c r="CI8893" s="45"/>
    </row>
    <row r="8894" spans="37:87" ht="13" customHeight="1">
      <c r="AK8894" s="114"/>
      <c r="AL8894" s="41"/>
      <c r="AM8894" s="41"/>
      <c r="AN8894" s="41"/>
      <c r="AO8894" s="41"/>
      <c r="AP8894" s="41"/>
      <c r="AQ8894" s="41"/>
      <c r="AR8894" s="41"/>
      <c r="AS8894" s="41"/>
      <c r="AT8894" s="41"/>
      <c r="AU8894" s="41"/>
      <c r="AV8894" s="41"/>
      <c r="AW8894" s="41"/>
      <c r="AX8894" s="41"/>
      <c r="AY8894" s="41"/>
      <c r="AZ8894" s="41"/>
      <c r="BA8894" s="41"/>
      <c r="BB8894" s="41"/>
      <c r="BC8894" s="41"/>
      <c r="BD8894" s="41"/>
      <c r="BE8894" s="41"/>
      <c r="BF8894" s="41"/>
      <c r="BG8894" s="41"/>
      <c r="BH8894" s="41"/>
      <c r="BI8894" s="41"/>
      <c r="BJ8894" s="41"/>
      <c r="BK8894" s="41"/>
      <c r="BL8894" s="41"/>
      <c r="BM8894" s="41"/>
      <c r="BN8894" s="41"/>
      <c r="BO8894" s="41"/>
      <c r="BP8894" s="108"/>
      <c r="CG8894" s="102"/>
      <c r="CI8894" s="45"/>
    </row>
    <row r="8895" spans="37:87" ht="13" customHeight="1">
      <c r="AK8895" s="114"/>
      <c r="AL8895" s="41"/>
      <c r="AM8895" s="41"/>
      <c r="AN8895" s="41"/>
      <c r="AO8895" s="41"/>
      <c r="AP8895" s="41"/>
      <c r="AQ8895" s="41"/>
      <c r="AR8895" s="41"/>
      <c r="AS8895" s="41"/>
      <c r="AT8895" s="41"/>
      <c r="AU8895" s="41"/>
      <c r="AV8895" s="41"/>
      <c r="AW8895" s="41"/>
      <c r="AX8895" s="41"/>
      <c r="AY8895" s="41"/>
      <c r="AZ8895" s="41"/>
      <c r="BA8895" s="41"/>
      <c r="BB8895" s="41"/>
      <c r="BC8895" s="41"/>
      <c r="BD8895" s="41"/>
      <c r="BE8895" s="41"/>
      <c r="BF8895" s="41"/>
      <c r="BG8895" s="41"/>
      <c r="BH8895" s="41"/>
      <c r="BI8895" s="41"/>
      <c r="BJ8895" s="41"/>
      <c r="BK8895" s="41"/>
      <c r="BL8895" s="41"/>
      <c r="BM8895" s="41"/>
      <c r="BN8895" s="41"/>
      <c r="BO8895" s="41"/>
      <c r="BP8895" s="108"/>
      <c r="CG8895" s="102"/>
      <c r="CI8895" s="45"/>
    </row>
    <row r="8896" spans="37:87" ht="13" customHeight="1">
      <c r="AK8896" s="114"/>
      <c r="AL8896" s="41"/>
      <c r="AM8896" s="41"/>
      <c r="AN8896" s="41"/>
      <c r="AO8896" s="41"/>
      <c r="AP8896" s="41"/>
      <c r="AQ8896" s="41"/>
      <c r="AR8896" s="41"/>
      <c r="AS8896" s="41"/>
      <c r="AT8896" s="41"/>
      <c r="AU8896" s="41"/>
      <c r="AV8896" s="41"/>
      <c r="AW8896" s="41"/>
      <c r="AX8896" s="41"/>
      <c r="AY8896" s="41"/>
      <c r="AZ8896" s="41"/>
      <c r="BA8896" s="41"/>
      <c r="BB8896" s="41"/>
      <c r="BC8896" s="41"/>
      <c r="BD8896" s="41"/>
      <c r="BE8896" s="41"/>
      <c r="BF8896" s="41"/>
      <c r="BG8896" s="41"/>
      <c r="BH8896" s="41"/>
      <c r="BI8896" s="41"/>
      <c r="BJ8896" s="41"/>
      <c r="BK8896" s="41"/>
      <c r="BL8896" s="41"/>
      <c r="BM8896" s="41"/>
      <c r="BN8896" s="41"/>
      <c r="BO8896" s="41"/>
      <c r="BP8896" s="108"/>
      <c r="CG8896" s="102"/>
      <c r="CI8896" s="45"/>
    </row>
    <row r="8897" spans="37:87" ht="13" customHeight="1">
      <c r="AK8897" s="114"/>
      <c r="AL8897" s="41"/>
      <c r="AM8897" s="41"/>
      <c r="AN8897" s="41"/>
      <c r="AO8897" s="41"/>
      <c r="AP8897" s="41"/>
      <c r="AQ8897" s="41"/>
      <c r="AR8897" s="41"/>
      <c r="AS8897" s="41"/>
      <c r="AT8897" s="41"/>
      <c r="AU8897" s="41"/>
      <c r="AV8897" s="41"/>
      <c r="AW8897" s="41"/>
      <c r="AX8897" s="41"/>
      <c r="AY8897" s="41"/>
      <c r="AZ8897" s="41"/>
      <c r="BA8897" s="41"/>
      <c r="BB8897" s="41"/>
      <c r="BC8897" s="41"/>
      <c r="BD8897" s="41"/>
      <c r="BE8897" s="41"/>
      <c r="BF8897" s="41"/>
      <c r="BG8897" s="41"/>
      <c r="BH8897" s="41"/>
      <c r="BI8897" s="41"/>
      <c r="BJ8897" s="41"/>
      <c r="BK8897" s="41"/>
      <c r="BL8897" s="41"/>
      <c r="BM8897" s="41"/>
      <c r="BN8897" s="41"/>
      <c r="BO8897" s="41"/>
      <c r="BP8897" s="108"/>
      <c r="CG8897" s="102"/>
      <c r="CI8897" s="45"/>
    </row>
    <row r="8898" spans="37:87" ht="13" customHeight="1">
      <c r="AK8898" s="114"/>
      <c r="AL8898" s="41"/>
      <c r="AM8898" s="41"/>
      <c r="AN8898" s="41"/>
      <c r="AO8898" s="41"/>
      <c r="AP8898" s="41"/>
      <c r="AQ8898" s="41"/>
      <c r="AR8898" s="41"/>
      <c r="AS8898" s="41"/>
      <c r="AT8898" s="41"/>
      <c r="AU8898" s="41"/>
      <c r="AV8898" s="41"/>
      <c r="AW8898" s="41"/>
      <c r="AX8898" s="41"/>
      <c r="AY8898" s="41"/>
      <c r="AZ8898" s="41"/>
      <c r="BA8898" s="41"/>
      <c r="BB8898" s="41"/>
      <c r="BC8898" s="41"/>
      <c r="BD8898" s="41"/>
      <c r="BE8898" s="41"/>
      <c r="BF8898" s="41"/>
      <c r="BG8898" s="41"/>
      <c r="BH8898" s="41"/>
      <c r="BI8898" s="41"/>
      <c r="BJ8898" s="41"/>
      <c r="BK8898" s="41"/>
      <c r="BL8898" s="41"/>
      <c r="BM8898" s="41"/>
      <c r="BN8898" s="41"/>
      <c r="BO8898" s="41"/>
      <c r="BP8898" s="108"/>
      <c r="CG8898" s="102"/>
      <c r="CI8898" s="45"/>
    </row>
    <row r="8899" spans="37:87" ht="13" customHeight="1">
      <c r="AK8899" s="114"/>
      <c r="AL8899" s="41"/>
      <c r="AM8899" s="41"/>
      <c r="AN8899" s="41"/>
      <c r="AO8899" s="41"/>
      <c r="AP8899" s="41"/>
      <c r="AQ8899" s="41"/>
      <c r="AR8899" s="41"/>
      <c r="AS8899" s="41"/>
      <c r="AT8899" s="41"/>
      <c r="AU8899" s="41"/>
      <c r="AV8899" s="41"/>
      <c r="AW8899" s="41"/>
      <c r="AX8899" s="41"/>
      <c r="AY8899" s="41"/>
      <c r="AZ8899" s="41"/>
      <c r="BA8899" s="41"/>
      <c r="BB8899" s="41"/>
      <c r="BC8899" s="41"/>
      <c r="BD8899" s="41"/>
      <c r="BE8899" s="41"/>
      <c r="BF8899" s="41"/>
      <c r="BG8899" s="41"/>
      <c r="BH8899" s="41"/>
      <c r="BI8899" s="41"/>
      <c r="BJ8899" s="41"/>
      <c r="BK8899" s="41"/>
      <c r="BL8899" s="41"/>
      <c r="BM8899" s="41"/>
      <c r="BN8899" s="41"/>
      <c r="BO8899" s="41"/>
      <c r="BP8899" s="108"/>
      <c r="CG8899" s="102"/>
      <c r="CI8899" s="45"/>
    </row>
    <row r="8900" spans="37:87" ht="13" customHeight="1">
      <c r="AK8900" s="114"/>
      <c r="AL8900" s="41"/>
      <c r="AM8900" s="41"/>
      <c r="AN8900" s="41"/>
      <c r="AO8900" s="41"/>
      <c r="AP8900" s="41"/>
      <c r="AQ8900" s="41"/>
      <c r="AR8900" s="41"/>
      <c r="AS8900" s="41"/>
      <c r="AT8900" s="41"/>
      <c r="AU8900" s="41"/>
      <c r="AV8900" s="41"/>
      <c r="AW8900" s="41"/>
      <c r="AX8900" s="41"/>
      <c r="AY8900" s="41"/>
      <c r="AZ8900" s="41"/>
      <c r="BA8900" s="41"/>
      <c r="BB8900" s="41"/>
      <c r="BC8900" s="41"/>
      <c r="BD8900" s="41"/>
      <c r="BE8900" s="41"/>
      <c r="BF8900" s="41"/>
      <c r="BG8900" s="41"/>
      <c r="BH8900" s="41"/>
      <c r="BI8900" s="41"/>
      <c r="BJ8900" s="41"/>
      <c r="BK8900" s="41"/>
      <c r="BL8900" s="41"/>
      <c r="BM8900" s="41"/>
      <c r="BN8900" s="41"/>
      <c r="BO8900" s="41"/>
      <c r="BP8900" s="108"/>
      <c r="CG8900" s="102"/>
      <c r="CI8900" s="45"/>
    </row>
    <row r="8901" spans="37:87" ht="13" customHeight="1">
      <c r="AK8901" s="114"/>
      <c r="AL8901" s="41"/>
      <c r="AM8901" s="41"/>
      <c r="AN8901" s="41"/>
      <c r="AO8901" s="41"/>
      <c r="AP8901" s="41"/>
      <c r="AQ8901" s="41"/>
      <c r="AR8901" s="41"/>
      <c r="AS8901" s="41"/>
      <c r="AT8901" s="41"/>
      <c r="AU8901" s="41"/>
      <c r="AV8901" s="41"/>
      <c r="AW8901" s="41"/>
      <c r="AX8901" s="41"/>
      <c r="AY8901" s="41"/>
      <c r="AZ8901" s="41"/>
      <c r="BA8901" s="41"/>
      <c r="BB8901" s="41"/>
      <c r="BC8901" s="41"/>
      <c r="BD8901" s="41"/>
      <c r="BE8901" s="41"/>
      <c r="BF8901" s="41"/>
      <c r="BG8901" s="41"/>
      <c r="BH8901" s="41"/>
      <c r="BI8901" s="41"/>
      <c r="BJ8901" s="41"/>
      <c r="BK8901" s="41"/>
      <c r="BL8901" s="41"/>
      <c r="BM8901" s="41"/>
      <c r="BN8901" s="41"/>
      <c r="BO8901" s="41"/>
      <c r="BP8901" s="108"/>
      <c r="CG8901" s="102"/>
      <c r="CI8901" s="45"/>
    </row>
    <row r="8902" spans="37:87" ht="13" customHeight="1">
      <c r="AK8902" s="114"/>
      <c r="AL8902" s="41"/>
      <c r="AM8902" s="41"/>
      <c r="AN8902" s="41"/>
      <c r="AO8902" s="41"/>
      <c r="AP8902" s="41"/>
      <c r="AQ8902" s="41"/>
      <c r="AR8902" s="41"/>
      <c r="AS8902" s="41"/>
      <c r="AT8902" s="41"/>
      <c r="AU8902" s="41"/>
      <c r="AV8902" s="41"/>
      <c r="AW8902" s="41"/>
      <c r="AX8902" s="41"/>
      <c r="AY8902" s="41"/>
      <c r="AZ8902" s="41"/>
      <c r="BA8902" s="41"/>
      <c r="BB8902" s="41"/>
      <c r="BC8902" s="41"/>
      <c r="BD8902" s="41"/>
      <c r="BE8902" s="41"/>
      <c r="BF8902" s="41"/>
      <c r="BG8902" s="41"/>
      <c r="BH8902" s="41"/>
      <c r="BI8902" s="41"/>
      <c r="BJ8902" s="41"/>
      <c r="BK8902" s="41"/>
      <c r="BL8902" s="41"/>
      <c r="BM8902" s="41"/>
      <c r="BN8902" s="41"/>
      <c r="BO8902" s="41"/>
      <c r="BP8902" s="108"/>
      <c r="CG8902" s="102"/>
      <c r="CI8902" s="45"/>
    </row>
    <row r="8903" spans="37:87" ht="13" customHeight="1">
      <c r="AK8903" s="114"/>
      <c r="AL8903" s="41"/>
      <c r="AM8903" s="41"/>
      <c r="AN8903" s="41"/>
      <c r="AO8903" s="41"/>
      <c r="AP8903" s="41"/>
      <c r="AQ8903" s="41"/>
      <c r="AR8903" s="41"/>
      <c r="AS8903" s="41"/>
      <c r="AT8903" s="41"/>
      <c r="AU8903" s="41"/>
      <c r="AV8903" s="41"/>
      <c r="AW8903" s="41"/>
      <c r="AX8903" s="41"/>
      <c r="AY8903" s="41"/>
      <c r="AZ8903" s="41"/>
      <c r="BA8903" s="41"/>
      <c r="BB8903" s="41"/>
      <c r="BC8903" s="41"/>
      <c r="BD8903" s="41"/>
      <c r="BE8903" s="41"/>
      <c r="BF8903" s="41"/>
      <c r="BG8903" s="41"/>
      <c r="BH8903" s="41"/>
      <c r="BI8903" s="41"/>
      <c r="BJ8903" s="41"/>
      <c r="BK8903" s="41"/>
      <c r="BL8903" s="41"/>
      <c r="BM8903" s="41"/>
      <c r="BN8903" s="41"/>
      <c r="BO8903" s="41"/>
      <c r="BP8903" s="108"/>
      <c r="CG8903" s="102"/>
      <c r="CI8903" s="45"/>
    </row>
    <row r="8904" spans="37:87" ht="13" customHeight="1">
      <c r="AK8904" s="114"/>
      <c r="AL8904" s="41"/>
      <c r="AM8904" s="41"/>
      <c r="AN8904" s="41"/>
      <c r="AO8904" s="41"/>
      <c r="AP8904" s="41"/>
      <c r="AQ8904" s="41"/>
      <c r="AR8904" s="41"/>
      <c r="AS8904" s="41"/>
      <c r="AT8904" s="41"/>
      <c r="AU8904" s="41"/>
      <c r="AV8904" s="41"/>
      <c r="AW8904" s="41"/>
      <c r="AX8904" s="41"/>
      <c r="AY8904" s="41"/>
      <c r="AZ8904" s="41"/>
      <c r="BA8904" s="41"/>
      <c r="BB8904" s="41"/>
      <c r="BC8904" s="41"/>
      <c r="BD8904" s="41"/>
      <c r="BE8904" s="41"/>
      <c r="BF8904" s="41"/>
      <c r="BG8904" s="41"/>
      <c r="BH8904" s="41"/>
      <c r="BI8904" s="41"/>
      <c r="BJ8904" s="41"/>
      <c r="BK8904" s="41"/>
      <c r="BL8904" s="41"/>
      <c r="BM8904" s="41"/>
      <c r="BN8904" s="41"/>
      <c r="BO8904" s="41"/>
      <c r="BP8904" s="108"/>
      <c r="CG8904" s="102"/>
      <c r="CI8904" s="45"/>
    </row>
    <row r="8905" spans="37:87" ht="13" customHeight="1">
      <c r="AK8905" s="114"/>
      <c r="AL8905" s="41"/>
      <c r="AM8905" s="41"/>
      <c r="AN8905" s="41"/>
      <c r="AO8905" s="41"/>
      <c r="AP8905" s="41"/>
      <c r="AQ8905" s="41"/>
      <c r="AR8905" s="41"/>
      <c r="AS8905" s="41"/>
      <c r="AT8905" s="41"/>
      <c r="AU8905" s="41"/>
      <c r="AV8905" s="41"/>
      <c r="AW8905" s="41"/>
      <c r="AX8905" s="41"/>
      <c r="AY8905" s="41"/>
      <c r="AZ8905" s="41"/>
      <c r="BA8905" s="41"/>
      <c r="BB8905" s="41"/>
      <c r="BC8905" s="41"/>
      <c r="BD8905" s="41"/>
      <c r="BE8905" s="41"/>
      <c r="BF8905" s="41"/>
      <c r="BG8905" s="41"/>
      <c r="BH8905" s="41"/>
      <c r="BI8905" s="41"/>
      <c r="BJ8905" s="41"/>
      <c r="BK8905" s="41"/>
      <c r="BL8905" s="41"/>
      <c r="BM8905" s="41"/>
      <c r="BN8905" s="41"/>
      <c r="BO8905" s="41"/>
      <c r="BP8905" s="108"/>
      <c r="CG8905" s="102"/>
      <c r="CI8905" s="45"/>
    </row>
    <row r="8906" spans="37:87" ht="13" customHeight="1">
      <c r="AK8906" s="114"/>
      <c r="AL8906" s="41"/>
      <c r="AM8906" s="41"/>
      <c r="AN8906" s="41"/>
      <c r="AO8906" s="41"/>
      <c r="AP8906" s="41"/>
      <c r="AQ8906" s="41"/>
      <c r="AR8906" s="41"/>
      <c r="AS8906" s="41"/>
      <c r="AT8906" s="41"/>
      <c r="AU8906" s="41"/>
      <c r="AV8906" s="41"/>
      <c r="AW8906" s="41"/>
      <c r="AX8906" s="41"/>
      <c r="AY8906" s="41"/>
      <c r="AZ8906" s="41"/>
      <c r="BA8906" s="41"/>
      <c r="BB8906" s="41"/>
      <c r="BC8906" s="41"/>
      <c r="BD8906" s="41"/>
      <c r="BE8906" s="41"/>
      <c r="BF8906" s="41"/>
      <c r="BG8906" s="41"/>
      <c r="BH8906" s="41"/>
      <c r="BI8906" s="41"/>
      <c r="BJ8906" s="41"/>
      <c r="BK8906" s="41"/>
      <c r="BL8906" s="41"/>
      <c r="BM8906" s="41"/>
      <c r="BN8906" s="41"/>
      <c r="BO8906" s="41"/>
      <c r="BP8906" s="108"/>
      <c r="CG8906" s="102"/>
      <c r="CI8906" s="45"/>
    </row>
    <row r="8907" spans="37:87" ht="13" customHeight="1">
      <c r="AK8907" s="114"/>
      <c r="AL8907" s="41"/>
      <c r="AM8907" s="41"/>
      <c r="AN8907" s="41"/>
      <c r="AO8907" s="41"/>
      <c r="AP8907" s="41"/>
      <c r="AQ8907" s="41"/>
      <c r="AR8907" s="41"/>
      <c r="AS8907" s="41"/>
      <c r="AT8907" s="41"/>
      <c r="AU8907" s="41"/>
      <c r="AV8907" s="41"/>
      <c r="AW8907" s="41"/>
      <c r="AX8907" s="41"/>
      <c r="AY8907" s="41"/>
      <c r="AZ8907" s="41"/>
      <c r="BA8907" s="41"/>
      <c r="BB8907" s="41"/>
      <c r="BC8907" s="41"/>
      <c r="BD8907" s="41"/>
      <c r="BE8907" s="41"/>
      <c r="BF8907" s="41"/>
      <c r="BG8907" s="41"/>
      <c r="BH8907" s="41"/>
      <c r="BI8907" s="41"/>
      <c r="BJ8907" s="41"/>
      <c r="BK8907" s="41"/>
      <c r="BL8907" s="41"/>
      <c r="BM8907" s="41"/>
      <c r="BN8907" s="41"/>
      <c r="BO8907" s="41"/>
      <c r="BP8907" s="108"/>
      <c r="CG8907" s="102"/>
      <c r="CI8907" s="45"/>
    </row>
    <row r="8908" spans="37:87" ht="13" customHeight="1">
      <c r="AK8908" s="114"/>
      <c r="AL8908" s="41"/>
      <c r="AM8908" s="41"/>
      <c r="AN8908" s="41"/>
      <c r="AO8908" s="41"/>
      <c r="AP8908" s="41"/>
      <c r="AQ8908" s="41"/>
      <c r="AR8908" s="41"/>
      <c r="AS8908" s="41"/>
      <c r="AT8908" s="41"/>
      <c r="AU8908" s="41"/>
      <c r="AV8908" s="41"/>
      <c r="AW8908" s="41"/>
      <c r="AX8908" s="41"/>
      <c r="AY8908" s="41"/>
      <c r="AZ8908" s="41"/>
      <c r="BA8908" s="41"/>
      <c r="BB8908" s="41"/>
      <c r="BC8908" s="41"/>
      <c r="BD8908" s="41"/>
      <c r="BE8908" s="41"/>
      <c r="BF8908" s="41"/>
      <c r="BG8908" s="41"/>
      <c r="BH8908" s="41"/>
      <c r="BI8908" s="41"/>
      <c r="BJ8908" s="41"/>
      <c r="BK8908" s="41"/>
      <c r="BL8908" s="41"/>
      <c r="BM8908" s="41"/>
      <c r="BN8908" s="41"/>
      <c r="BO8908" s="41"/>
      <c r="BP8908" s="108"/>
      <c r="CG8908" s="102"/>
      <c r="CI8908" s="45"/>
    </row>
    <row r="8909" spans="37:87" ht="13" customHeight="1">
      <c r="AK8909" s="114"/>
      <c r="AL8909" s="41"/>
      <c r="AM8909" s="41"/>
      <c r="AN8909" s="41"/>
      <c r="AO8909" s="41"/>
      <c r="AP8909" s="41"/>
      <c r="AQ8909" s="41"/>
      <c r="AR8909" s="41"/>
      <c r="AS8909" s="41"/>
      <c r="AT8909" s="41"/>
      <c r="AU8909" s="41"/>
      <c r="AV8909" s="41"/>
      <c r="AW8909" s="41"/>
      <c r="AX8909" s="41"/>
      <c r="AY8909" s="41"/>
      <c r="AZ8909" s="41"/>
      <c r="BA8909" s="41"/>
      <c r="BB8909" s="41"/>
      <c r="BC8909" s="41"/>
      <c r="BD8909" s="41"/>
      <c r="BE8909" s="41"/>
      <c r="BF8909" s="41"/>
      <c r="BG8909" s="41"/>
      <c r="BH8909" s="41"/>
      <c r="BI8909" s="41"/>
      <c r="BJ8909" s="41"/>
      <c r="BK8909" s="41"/>
      <c r="BL8909" s="41"/>
      <c r="BM8909" s="41"/>
      <c r="BN8909" s="41"/>
      <c r="BO8909" s="41"/>
      <c r="BP8909" s="108"/>
      <c r="CG8909" s="102"/>
      <c r="CI8909" s="45"/>
    </row>
    <row r="8910" spans="37:87" ht="13" customHeight="1">
      <c r="AK8910" s="114"/>
      <c r="AL8910" s="41"/>
      <c r="AM8910" s="41"/>
      <c r="AN8910" s="41"/>
      <c r="AO8910" s="41"/>
      <c r="AP8910" s="41"/>
      <c r="AQ8910" s="41"/>
      <c r="AR8910" s="41"/>
      <c r="AS8910" s="41"/>
      <c r="AT8910" s="41"/>
      <c r="AU8910" s="41"/>
      <c r="AV8910" s="41"/>
      <c r="AW8910" s="41"/>
      <c r="AX8910" s="41"/>
      <c r="AY8910" s="41"/>
      <c r="AZ8910" s="41"/>
      <c r="BA8910" s="41"/>
      <c r="BB8910" s="41"/>
      <c r="BC8910" s="41"/>
      <c r="BD8910" s="41"/>
      <c r="BE8910" s="41"/>
      <c r="BF8910" s="41"/>
      <c r="BG8910" s="41"/>
      <c r="BH8910" s="41"/>
      <c r="BI8910" s="41"/>
      <c r="BJ8910" s="41"/>
      <c r="BK8910" s="41"/>
      <c r="BL8910" s="41"/>
      <c r="BM8910" s="41"/>
      <c r="BN8910" s="41"/>
      <c r="BO8910" s="41"/>
      <c r="BP8910" s="108"/>
      <c r="CG8910" s="102"/>
      <c r="CI8910" s="45"/>
    </row>
    <row r="8911" spans="37:87" ht="13" customHeight="1">
      <c r="AK8911" s="114"/>
      <c r="AL8911" s="41"/>
      <c r="AM8911" s="41"/>
      <c r="AN8911" s="41"/>
      <c r="AO8911" s="41"/>
      <c r="AP8911" s="41"/>
      <c r="AQ8911" s="41"/>
      <c r="AR8911" s="41"/>
      <c r="AS8911" s="41"/>
      <c r="AT8911" s="41"/>
      <c r="AU8911" s="41"/>
      <c r="AV8911" s="41"/>
      <c r="AW8911" s="41"/>
      <c r="AX8911" s="41"/>
      <c r="AY8911" s="41"/>
      <c r="AZ8911" s="41"/>
      <c r="BA8911" s="41"/>
      <c r="BB8911" s="41"/>
      <c r="BC8911" s="41"/>
      <c r="BD8911" s="41"/>
      <c r="BE8911" s="41"/>
      <c r="BF8911" s="41"/>
      <c r="BG8911" s="41"/>
      <c r="BH8911" s="41"/>
      <c r="BI8911" s="41"/>
      <c r="BJ8911" s="41"/>
      <c r="BK8911" s="41"/>
      <c r="BL8911" s="41"/>
      <c r="BM8911" s="41"/>
      <c r="BN8911" s="41"/>
      <c r="BO8911" s="41"/>
      <c r="BP8911" s="108"/>
      <c r="CG8911" s="102"/>
      <c r="CI8911" s="45"/>
    </row>
    <row r="8912" spans="37:87" ht="13" customHeight="1">
      <c r="AK8912" s="114"/>
      <c r="AL8912" s="41"/>
      <c r="AM8912" s="41"/>
      <c r="AN8912" s="41"/>
      <c r="AO8912" s="41"/>
      <c r="AP8912" s="41"/>
      <c r="AQ8912" s="41"/>
      <c r="AR8912" s="41"/>
      <c r="AS8912" s="41"/>
      <c r="AT8912" s="41"/>
      <c r="AU8912" s="41"/>
      <c r="AV8912" s="41"/>
      <c r="AW8912" s="41"/>
      <c r="AX8912" s="41"/>
      <c r="AY8912" s="41"/>
      <c r="AZ8912" s="41"/>
      <c r="BA8912" s="41"/>
      <c r="BB8912" s="41"/>
      <c r="BC8912" s="41"/>
      <c r="BD8912" s="41"/>
      <c r="BE8912" s="41"/>
      <c r="BF8912" s="41"/>
      <c r="BG8912" s="41"/>
      <c r="BH8912" s="41"/>
      <c r="BI8912" s="41"/>
      <c r="BJ8912" s="41"/>
      <c r="BK8912" s="41"/>
      <c r="BL8912" s="41"/>
      <c r="BM8912" s="41"/>
      <c r="BN8912" s="41"/>
      <c r="BO8912" s="41"/>
      <c r="BP8912" s="108"/>
      <c r="CG8912" s="102"/>
      <c r="CI8912" s="45"/>
    </row>
    <row r="8913" spans="37:87" ht="13" customHeight="1">
      <c r="AK8913" s="114"/>
      <c r="AL8913" s="41"/>
      <c r="AM8913" s="41"/>
      <c r="AN8913" s="41"/>
      <c r="AO8913" s="41"/>
      <c r="AP8913" s="41"/>
      <c r="AQ8913" s="41"/>
      <c r="AR8913" s="41"/>
      <c r="AS8913" s="41"/>
      <c r="AT8913" s="41"/>
      <c r="AU8913" s="41"/>
      <c r="AV8913" s="41"/>
      <c r="AW8913" s="41"/>
      <c r="AX8913" s="41"/>
      <c r="AY8913" s="41"/>
      <c r="AZ8913" s="41"/>
      <c r="BA8913" s="41"/>
      <c r="BB8913" s="41"/>
      <c r="BC8913" s="41"/>
      <c r="BD8913" s="41"/>
      <c r="BE8913" s="41"/>
      <c r="BF8913" s="41"/>
      <c r="BG8913" s="41"/>
      <c r="BH8913" s="41"/>
      <c r="BI8913" s="41"/>
      <c r="BJ8913" s="41"/>
      <c r="BK8913" s="41"/>
      <c r="BL8913" s="41"/>
      <c r="BM8913" s="41"/>
      <c r="BN8913" s="41"/>
      <c r="BO8913" s="41"/>
      <c r="BP8913" s="108"/>
      <c r="CG8913" s="102"/>
      <c r="CI8913" s="45"/>
    </row>
    <row r="8914" spans="37:87" ht="13" customHeight="1">
      <c r="AK8914" s="114"/>
      <c r="AL8914" s="41"/>
      <c r="AM8914" s="41"/>
      <c r="AN8914" s="41"/>
      <c r="AO8914" s="41"/>
      <c r="AP8914" s="41"/>
      <c r="AQ8914" s="41"/>
      <c r="AR8914" s="41"/>
      <c r="AS8914" s="41"/>
      <c r="AT8914" s="41"/>
      <c r="AU8914" s="41"/>
      <c r="AV8914" s="41"/>
      <c r="AW8914" s="41"/>
      <c r="AX8914" s="41"/>
      <c r="AY8914" s="41"/>
      <c r="AZ8914" s="41"/>
      <c r="BA8914" s="41"/>
      <c r="BB8914" s="41"/>
      <c r="BC8914" s="41"/>
      <c r="BD8914" s="41"/>
      <c r="BE8914" s="41"/>
      <c r="BF8914" s="41"/>
      <c r="BG8914" s="41"/>
      <c r="BH8914" s="41"/>
      <c r="BI8914" s="41"/>
      <c r="BJ8914" s="41"/>
      <c r="BK8914" s="41"/>
      <c r="BL8914" s="41"/>
      <c r="BM8914" s="41"/>
      <c r="BN8914" s="41"/>
      <c r="BO8914" s="41"/>
      <c r="BP8914" s="108"/>
      <c r="CG8914" s="102"/>
      <c r="CI8914" s="45"/>
    </row>
    <row r="8915" spans="37:87" ht="13" customHeight="1">
      <c r="AK8915" s="114"/>
      <c r="AL8915" s="41"/>
      <c r="AM8915" s="41"/>
      <c r="AN8915" s="41"/>
      <c r="AO8915" s="41"/>
      <c r="AP8915" s="41"/>
      <c r="AQ8915" s="41"/>
      <c r="AR8915" s="41"/>
      <c r="AS8915" s="41"/>
      <c r="AT8915" s="41"/>
      <c r="AU8915" s="41"/>
      <c r="AV8915" s="41"/>
      <c r="AW8915" s="41"/>
      <c r="AX8915" s="41"/>
      <c r="AY8915" s="41"/>
      <c r="AZ8915" s="41"/>
      <c r="BA8915" s="41"/>
      <c r="BB8915" s="41"/>
      <c r="BC8915" s="41"/>
      <c r="BD8915" s="41"/>
      <c r="BE8915" s="41"/>
      <c r="BF8915" s="41"/>
      <c r="BG8915" s="41"/>
      <c r="BH8915" s="41"/>
      <c r="BI8915" s="41"/>
      <c r="BJ8915" s="41"/>
      <c r="BK8915" s="41"/>
      <c r="BL8915" s="41"/>
      <c r="BM8915" s="41"/>
      <c r="BN8915" s="41"/>
      <c r="BO8915" s="41"/>
      <c r="BP8915" s="108"/>
      <c r="CG8915" s="102"/>
      <c r="CI8915" s="45"/>
    </row>
    <row r="8916" spans="37:87" ht="13" customHeight="1">
      <c r="AK8916" s="114"/>
      <c r="AL8916" s="41"/>
      <c r="AM8916" s="41"/>
      <c r="AN8916" s="41"/>
      <c r="AO8916" s="41"/>
      <c r="AP8916" s="41"/>
      <c r="AQ8916" s="41"/>
      <c r="AR8916" s="41"/>
      <c r="AS8916" s="41"/>
      <c r="AT8916" s="41"/>
      <c r="AU8916" s="41"/>
      <c r="AV8916" s="41"/>
      <c r="AW8916" s="41"/>
      <c r="AX8916" s="41"/>
      <c r="AY8916" s="41"/>
      <c r="AZ8916" s="41"/>
      <c r="BA8916" s="41"/>
      <c r="BB8916" s="41"/>
      <c r="BC8916" s="41"/>
      <c r="BD8916" s="41"/>
      <c r="BE8916" s="41"/>
      <c r="BF8916" s="41"/>
      <c r="BG8916" s="41"/>
      <c r="BH8916" s="41"/>
      <c r="BI8916" s="41"/>
      <c r="BJ8916" s="41"/>
      <c r="BK8916" s="41"/>
      <c r="BL8916" s="41"/>
      <c r="BM8916" s="41"/>
      <c r="BN8916" s="41"/>
      <c r="BO8916" s="41"/>
      <c r="BP8916" s="108"/>
      <c r="CG8916" s="102"/>
      <c r="CI8916" s="45"/>
    </row>
    <row r="8917" spans="37:87" ht="13" customHeight="1">
      <c r="AK8917" s="114"/>
      <c r="AL8917" s="41"/>
      <c r="AM8917" s="41"/>
      <c r="AN8917" s="41"/>
      <c r="AO8917" s="41"/>
      <c r="AP8917" s="41"/>
      <c r="AQ8917" s="41"/>
      <c r="AR8917" s="41"/>
      <c r="AS8917" s="41"/>
      <c r="AT8917" s="41"/>
      <c r="AU8917" s="41"/>
      <c r="AV8917" s="41"/>
      <c r="AW8917" s="41"/>
      <c r="AX8917" s="41"/>
      <c r="AY8917" s="41"/>
      <c r="AZ8917" s="41"/>
      <c r="BA8917" s="41"/>
      <c r="BB8917" s="41"/>
      <c r="BC8917" s="41"/>
      <c r="BD8917" s="41"/>
      <c r="BE8917" s="41"/>
      <c r="BF8917" s="41"/>
      <c r="BG8917" s="41"/>
      <c r="BH8917" s="41"/>
      <c r="BI8917" s="41"/>
      <c r="BJ8917" s="41"/>
      <c r="BK8917" s="41"/>
      <c r="BL8917" s="41"/>
      <c r="BM8917" s="41"/>
      <c r="BN8917" s="41"/>
      <c r="BO8917" s="41"/>
      <c r="BP8917" s="108"/>
      <c r="CG8917" s="102"/>
      <c r="CI8917" s="45"/>
    </row>
    <row r="8918" spans="37:87" ht="13" customHeight="1">
      <c r="AK8918" s="114"/>
      <c r="AL8918" s="41"/>
      <c r="AM8918" s="41"/>
      <c r="AN8918" s="41"/>
      <c r="AO8918" s="41"/>
      <c r="AP8918" s="41"/>
      <c r="AQ8918" s="41"/>
      <c r="AR8918" s="41"/>
      <c r="AS8918" s="41"/>
      <c r="AT8918" s="41"/>
      <c r="AU8918" s="41"/>
      <c r="AV8918" s="41"/>
      <c r="AW8918" s="41"/>
      <c r="AX8918" s="41"/>
      <c r="AY8918" s="41"/>
      <c r="AZ8918" s="41"/>
      <c r="BA8918" s="41"/>
      <c r="BB8918" s="41"/>
      <c r="BC8918" s="41"/>
      <c r="BD8918" s="41"/>
      <c r="BE8918" s="41"/>
      <c r="BF8918" s="41"/>
      <c r="BG8918" s="41"/>
      <c r="BH8918" s="41"/>
      <c r="BI8918" s="41"/>
      <c r="BJ8918" s="41"/>
      <c r="BK8918" s="41"/>
      <c r="BL8918" s="41"/>
      <c r="BM8918" s="41"/>
      <c r="BN8918" s="41"/>
      <c r="BO8918" s="41"/>
      <c r="BP8918" s="108"/>
      <c r="CG8918" s="102"/>
      <c r="CI8918" s="45"/>
    </row>
    <row r="8919" spans="37:87" ht="13" customHeight="1">
      <c r="AK8919" s="114"/>
      <c r="AL8919" s="41"/>
      <c r="AM8919" s="41"/>
      <c r="AN8919" s="41"/>
      <c r="AO8919" s="41"/>
      <c r="AP8919" s="41"/>
      <c r="AQ8919" s="41"/>
      <c r="AR8919" s="41"/>
      <c r="AS8919" s="41"/>
      <c r="AT8919" s="41"/>
      <c r="AU8919" s="41"/>
      <c r="AV8919" s="41"/>
      <c r="AW8919" s="41"/>
      <c r="AX8919" s="41"/>
      <c r="AY8919" s="41"/>
      <c r="AZ8919" s="41"/>
      <c r="BA8919" s="41"/>
      <c r="BB8919" s="41"/>
      <c r="BC8919" s="41"/>
      <c r="BD8919" s="41"/>
      <c r="BE8919" s="41"/>
      <c r="BF8919" s="41"/>
      <c r="BG8919" s="41"/>
      <c r="BH8919" s="41"/>
      <c r="BI8919" s="41"/>
      <c r="BJ8919" s="41"/>
      <c r="BK8919" s="41"/>
      <c r="BL8919" s="41"/>
      <c r="BM8919" s="41"/>
      <c r="BN8919" s="41"/>
      <c r="BO8919" s="41"/>
      <c r="BP8919" s="108"/>
      <c r="CG8919" s="102"/>
      <c r="CI8919" s="45"/>
    </row>
    <row r="8920" spans="37:87" ht="13" customHeight="1">
      <c r="AK8920" s="114"/>
      <c r="AL8920" s="41"/>
      <c r="AM8920" s="41"/>
      <c r="AN8920" s="41"/>
      <c r="AO8920" s="41"/>
      <c r="AP8920" s="41"/>
      <c r="AQ8920" s="41"/>
      <c r="AR8920" s="41"/>
      <c r="AS8920" s="41"/>
      <c r="AT8920" s="41"/>
      <c r="AU8920" s="41"/>
      <c r="AV8920" s="41"/>
      <c r="AW8920" s="41"/>
      <c r="AX8920" s="41"/>
      <c r="AY8920" s="41"/>
      <c r="AZ8920" s="41"/>
      <c r="BA8920" s="41"/>
      <c r="BB8920" s="41"/>
      <c r="BC8920" s="41"/>
      <c r="BD8920" s="41"/>
      <c r="BE8920" s="41"/>
      <c r="BF8920" s="41"/>
      <c r="BG8920" s="41"/>
      <c r="BH8920" s="41"/>
      <c r="BI8920" s="41"/>
      <c r="BJ8920" s="41"/>
      <c r="BK8920" s="41"/>
      <c r="BL8920" s="41"/>
      <c r="BM8920" s="41"/>
      <c r="BN8920" s="41"/>
      <c r="BO8920" s="41"/>
      <c r="BP8920" s="108"/>
      <c r="CG8920" s="102"/>
      <c r="CI8920" s="45"/>
    </row>
    <row r="8921" spans="37:87" ht="13" customHeight="1">
      <c r="AK8921" s="114"/>
      <c r="AL8921" s="41"/>
      <c r="AM8921" s="41"/>
      <c r="AN8921" s="41"/>
      <c r="AO8921" s="41"/>
      <c r="AP8921" s="41"/>
      <c r="AQ8921" s="41"/>
      <c r="AR8921" s="41"/>
      <c r="AS8921" s="41"/>
      <c r="AT8921" s="41"/>
      <c r="AU8921" s="41"/>
      <c r="AV8921" s="41"/>
      <c r="AW8921" s="41"/>
      <c r="AX8921" s="41"/>
      <c r="AY8921" s="41"/>
      <c r="AZ8921" s="41"/>
      <c r="BA8921" s="41"/>
      <c r="BB8921" s="41"/>
      <c r="BC8921" s="41"/>
      <c r="BD8921" s="41"/>
      <c r="BE8921" s="41"/>
      <c r="BF8921" s="41"/>
      <c r="BG8921" s="41"/>
      <c r="BH8921" s="41"/>
      <c r="BI8921" s="41"/>
      <c r="BJ8921" s="41"/>
      <c r="BK8921" s="41"/>
      <c r="BL8921" s="41"/>
      <c r="BM8921" s="41"/>
      <c r="BN8921" s="41"/>
      <c r="BO8921" s="41"/>
      <c r="BP8921" s="108"/>
      <c r="CG8921" s="102"/>
      <c r="CI8921" s="45"/>
    </row>
    <row r="8922" spans="37:87" ht="13" customHeight="1">
      <c r="AK8922" s="114"/>
      <c r="AL8922" s="41"/>
      <c r="AM8922" s="41"/>
      <c r="AN8922" s="41"/>
      <c r="AO8922" s="41"/>
      <c r="AP8922" s="41"/>
      <c r="AQ8922" s="41"/>
      <c r="AR8922" s="41"/>
      <c r="AS8922" s="41"/>
      <c r="AT8922" s="41"/>
      <c r="AU8922" s="41"/>
      <c r="AV8922" s="41"/>
      <c r="AW8922" s="41"/>
      <c r="AX8922" s="41"/>
      <c r="AY8922" s="41"/>
      <c r="AZ8922" s="41"/>
      <c r="BA8922" s="41"/>
      <c r="BB8922" s="41"/>
      <c r="BC8922" s="41"/>
      <c r="BD8922" s="41"/>
      <c r="BE8922" s="41"/>
      <c r="BF8922" s="41"/>
      <c r="BG8922" s="41"/>
      <c r="BH8922" s="41"/>
      <c r="BI8922" s="41"/>
      <c r="BJ8922" s="41"/>
      <c r="BK8922" s="41"/>
      <c r="BL8922" s="41"/>
      <c r="BM8922" s="41"/>
      <c r="BN8922" s="41"/>
      <c r="BO8922" s="41"/>
      <c r="BP8922" s="108"/>
      <c r="CG8922" s="102"/>
      <c r="CI8922" s="45"/>
    </row>
    <row r="8923" spans="37:87" ht="13" customHeight="1">
      <c r="AK8923" s="114"/>
      <c r="AL8923" s="41"/>
      <c r="AM8923" s="41"/>
      <c r="AN8923" s="41"/>
      <c r="AO8923" s="41"/>
      <c r="AP8923" s="41"/>
      <c r="AQ8923" s="41"/>
      <c r="AR8923" s="41"/>
      <c r="AS8923" s="41"/>
      <c r="AT8923" s="41"/>
      <c r="AU8923" s="41"/>
      <c r="AV8923" s="41"/>
      <c r="AW8923" s="41"/>
      <c r="AX8923" s="41"/>
      <c r="AY8923" s="41"/>
      <c r="AZ8923" s="41"/>
      <c r="BA8923" s="41"/>
      <c r="BB8923" s="41"/>
      <c r="BC8923" s="41"/>
      <c r="BD8923" s="41"/>
      <c r="BE8923" s="41"/>
      <c r="BF8923" s="41"/>
      <c r="BG8923" s="41"/>
      <c r="BH8923" s="41"/>
      <c r="BI8923" s="41"/>
      <c r="BJ8923" s="41"/>
      <c r="BK8923" s="41"/>
      <c r="BL8923" s="41"/>
      <c r="BM8923" s="41"/>
      <c r="BN8923" s="41"/>
      <c r="BO8923" s="41"/>
      <c r="BP8923" s="108"/>
      <c r="CG8923" s="102"/>
      <c r="CI8923" s="45"/>
    </row>
    <row r="8924" spans="37:87" ht="13" customHeight="1">
      <c r="AK8924" s="114"/>
      <c r="AL8924" s="41"/>
      <c r="AM8924" s="41"/>
      <c r="AN8924" s="41"/>
      <c r="AO8924" s="41"/>
      <c r="AP8924" s="41"/>
      <c r="AQ8924" s="41"/>
      <c r="AR8924" s="41"/>
      <c r="AS8924" s="41"/>
      <c r="AT8924" s="41"/>
      <c r="AU8924" s="41"/>
      <c r="AV8924" s="41"/>
      <c r="AW8924" s="41"/>
      <c r="AX8924" s="41"/>
      <c r="AY8924" s="41"/>
      <c r="AZ8924" s="41"/>
      <c r="BA8924" s="41"/>
      <c r="BB8924" s="41"/>
      <c r="BC8924" s="41"/>
      <c r="BD8924" s="41"/>
      <c r="BE8924" s="41"/>
      <c r="BF8924" s="41"/>
      <c r="BG8924" s="41"/>
      <c r="BH8924" s="41"/>
      <c r="BI8924" s="41"/>
      <c r="BJ8924" s="41"/>
      <c r="BK8924" s="41"/>
      <c r="BL8924" s="41"/>
      <c r="BM8924" s="41"/>
      <c r="BN8924" s="41"/>
      <c r="BO8924" s="41"/>
      <c r="BP8924" s="108"/>
      <c r="CG8924" s="102"/>
      <c r="CI8924" s="45"/>
    </row>
    <row r="8925" spans="37:87" ht="13" customHeight="1">
      <c r="AK8925" s="114"/>
      <c r="AL8925" s="41"/>
      <c r="AM8925" s="41"/>
      <c r="AN8925" s="41"/>
      <c r="AO8925" s="41"/>
      <c r="AP8925" s="41"/>
      <c r="AQ8925" s="41"/>
      <c r="AR8925" s="41"/>
      <c r="AS8925" s="41"/>
      <c r="AT8925" s="41"/>
      <c r="AU8925" s="41"/>
      <c r="AV8925" s="41"/>
      <c r="AW8925" s="41"/>
      <c r="AX8925" s="41"/>
      <c r="AY8925" s="41"/>
      <c r="AZ8925" s="41"/>
      <c r="BA8925" s="41"/>
      <c r="BB8925" s="41"/>
      <c r="BC8925" s="41"/>
      <c r="BD8925" s="41"/>
      <c r="BE8925" s="41"/>
      <c r="BF8925" s="41"/>
      <c r="BG8925" s="41"/>
      <c r="BH8925" s="41"/>
      <c r="BI8925" s="41"/>
      <c r="BJ8925" s="41"/>
      <c r="BK8925" s="41"/>
      <c r="BL8925" s="41"/>
      <c r="BM8925" s="41"/>
      <c r="BN8925" s="41"/>
      <c r="BO8925" s="41"/>
      <c r="BP8925" s="108"/>
      <c r="CG8925" s="102"/>
      <c r="CI8925" s="45"/>
    </row>
    <row r="8926" spans="37:87" ht="13" customHeight="1">
      <c r="AK8926" s="114"/>
      <c r="AL8926" s="41"/>
      <c r="AM8926" s="41"/>
      <c r="AN8926" s="41"/>
      <c r="AO8926" s="41"/>
      <c r="AP8926" s="41"/>
      <c r="AQ8926" s="41"/>
      <c r="AR8926" s="41"/>
      <c r="AS8926" s="41"/>
      <c r="AT8926" s="41"/>
      <c r="AU8926" s="41"/>
      <c r="AV8926" s="41"/>
      <c r="AW8926" s="41"/>
      <c r="AX8926" s="41"/>
      <c r="AY8926" s="41"/>
      <c r="AZ8926" s="41"/>
      <c r="BA8926" s="41"/>
      <c r="BB8926" s="41"/>
      <c r="BC8926" s="41"/>
      <c r="BD8926" s="41"/>
      <c r="BE8926" s="41"/>
      <c r="BF8926" s="41"/>
      <c r="BG8926" s="41"/>
      <c r="BH8926" s="41"/>
      <c r="BI8926" s="41"/>
      <c r="BJ8926" s="41"/>
      <c r="BK8926" s="41"/>
      <c r="BL8926" s="41"/>
      <c r="BM8926" s="41"/>
      <c r="BN8926" s="41"/>
      <c r="BO8926" s="41"/>
      <c r="BP8926" s="108"/>
      <c r="CG8926" s="102"/>
      <c r="CI8926" s="45"/>
    </row>
    <row r="8927" spans="37:87" ht="13" customHeight="1">
      <c r="AK8927" s="114"/>
      <c r="AL8927" s="41"/>
      <c r="AM8927" s="41"/>
      <c r="AN8927" s="41"/>
      <c r="AO8927" s="41"/>
      <c r="AP8927" s="41"/>
      <c r="AQ8927" s="41"/>
      <c r="AR8927" s="41"/>
      <c r="AS8927" s="41"/>
      <c r="AT8927" s="41"/>
      <c r="AU8927" s="41"/>
      <c r="AV8927" s="41"/>
      <c r="AW8927" s="41"/>
      <c r="AX8927" s="41"/>
      <c r="AY8927" s="41"/>
      <c r="AZ8927" s="41"/>
      <c r="BA8927" s="41"/>
      <c r="BB8927" s="41"/>
      <c r="BC8927" s="41"/>
      <c r="BD8927" s="41"/>
      <c r="BE8927" s="41"/>
      <c r="BF8927" s="41"/>
      <c r="BG8927" s="41"/>
      <c r="BH8927" s="41"/>
      <c r="BI8927" s="41"/>
      <c r="BJ8927" s="41"/>
      <c r="BK8927" s="41"/>
      <c r="BL8927" s="41"/>
      <c r="BM8927" s="41"/>
      <c r="BN8927" s="41"/>
      <c r="BO8927" s="41"/>
      <c r="BP8927" s="108"/>
      <c r="CG8927" s="102"/>
      <c r="CI8927" s="45"/>
    </row>
    <row r="8928" spans="37:87" ht="13" customHeight="1">
      <c r="AK8928" s="114"/>
      <c r="AL8928" s="41"/>
      <c r="AM8928" s="41"/>
      <c r="AN8928" s="41"/>
      <c r="AO8928" s="41"/>
      <c r="AP8928" s="41"/>
      <c r="AQ8928" s="41"/>
      <c r="AR8928" s="41"/>
      <c r="AS8928" s="41"/>
      <c r="AT8928" s="41"/>
      <c r="AU8928" s="41"/>
      <c r="AV8928" s="41"/>
      <c r="AW8928" s="41"/>
      <c r="AX8928" s="41"/>
      <c r="AY8928" s="41"/>
      <c r="AZ8928" s="41"/>
      <c r="BA8928" s="41"/>
      <c r="BB8928" s="41"/>
      <c r="BC8928" s="41"/>
      <c r="BD8928" s="41"/>
      <c r="BE8928" s="41"/>
      <c r="BF8928" s="41"/>
      <c r="BG8928" s="41"/>
      <c r="BH8928" s="41"/>
      <c r="BI8928" s="41"/>
      <c r="BJ8928" s="41"/>
      <c r="BK8928" s="41"/>
      <c r="BL8928" s="41"/>
      <c r="BM8928" s="41"/>
      <c r="BN8928" s="41"/>
      <c r="BO8928" s="41"/>
      <c r="BP8928" s="108"/>
      <c r="CG8928" s="102"/>
      <c r="CI8928" s="45"/>
    </row>
    <row r="8929" spans="37:87" ht="13" customHeight="1">
      <c r="AK8929" s="114"/>
      <c r="AL8929" s="41"/>
      <c r="AM8929" s="41"/>
      <c r="AN8929" s="41"/>
      <c r="AO8929" s="41"/>
      <c r="AP8929" s="41"/>
      <c r="AQ8929" s="41"/>
      <c r="AR8929" s="41"/>
      <c r="AS8929" s="41"/>
      <c r="AT8929" s="41"/>
      <c r="AU8929" s="41"/>
      <c r="AV8929" s="41"/>
      <c r="AW8929" s="41"/>
      <c r="AX8929" s="41"/>
      <c r="AY8929" s="41"/>
      <c r="AZ8929" s="41"/>
      <c r="BA8929" s="41"/>
      <c r="BB8929" s="41"/>
      <c r="BC8929" s="41"/>
      <c r="BD8929" s="41"/>
      <c r="BE8929" s="41"/>
      <c r="BF8929" s="41"/>
      <c r="BG8929" s="41"/>
      <c r="BH8929" s="41"/>
      <c r="BI8929" s="41"/>
      <c r="BJ8929" s="41"/>
      <c r="BK8929" s="41"/>
      <c r="BL8929" s="41"/>
      <c r="BM8929" s="41"/>
      <c r="BN8929" s="41"/>
      <c r="BO8929" s="41"/>
      <c r="BP8929" s="108"/>
      <c r="CG8929" s="102"/>
      <c r="CI8929" s="45"/>
    </row>
    <row r="8930" spans="37:87" ht="13" customHeight="1">
      <c r="AK8930" s="114"/>
      <c r="AL8930" s="41"/>
      <c r="AM8930" s="41"/>
      <c r="AN8930" s="41"/>
      <c r="AO8930" s="41"/>
      <c r="AP8930" s="41"/>
      <c r="AQ8930" s="41"/>
      <c r="AR8930" s="41"/>
      <c r="AS8930" s="41"/>
      <c r="AT8930" s="41"/>
      <c r="AU8930" s="41"/>
      <c r="AV8930" s="41"/>
      <c r="AW8930" s="41"/>
      <c r="AX8930" s="41"/>
      <c r="AY8930" s="41"/>
      <c r="AZ8930" s="41"/>
      <c r="BA8930" s="41"/>
      <c r="BB8930" s="41"/>
      <c r="BC8930" s="41"/>
      <c r="BD8930" s="41"/>
      <c r="BE8930" s="41"/>
      <c r="BF8930" s="41"/>
      <c r="BG8930" s="41"/>
      <c r="BH8930" s="41"/>
      <c r="BI8930" s="41"/>
      <c r="BJ8930" s="41"/>
      <c r="BK8930" s="41"/>
      <c r="BL8930" s="41"/>
      <c r="BM8930" s="41"/>
      <c r="BN8930" s="41"/>
      <c r="BO8930" s="41"/>
      <c r="BP8930" s="108"/>
      <c r="CG8930" s="102"/>
      <c r="CI8930" s="45"/>
    </row>
    <row r="8931" spans="37:87" ht="13" customHeight="1">
      <c r="AK8931" s="114"/>
      <c r="AL8931" s="41"/>
      <c r="AM8931" s="41"/>
      <c r="AN8931" s="41"/>
      <c r="AO8931" s="41"/>
      <c r="AP8931" s="41"/>
      <c r="AQ8931" s="41"/>
      <c r="AR8931" s="41"/>
      <c r="AS8931" s="41"/>
      <c r="AT8931" s="41"/>
      <c r="AU8931" s="41"/>
      <c r="AV8931" s="41"/>
      <c r="AW8931" s="41"/>
      <c r="AX8931" s="41"/>
      <c r="AY8931" s="41"/>
      <c r="AZ8931" s="41"/>
      <c r="BA8931" s="41"/>
      <c r="BB8931" s="41"/>
      <c r="BC8931" s="41"/>
      <c r="BD8931" s="41"/>
      <c r="BE8931" s="41"/>
      <c r="BF8931" s="41"/>
      <c r="BG8931" s="41"/>
      <c r="BH8931" s="41"/>
      <c r="BI8931" s="41"/>
      <c r="BJ8931" s="41"/>
      <c r="BK8931" s="41"/>
      <c r="BL8931" s="41"/>
      <c r="BM8931" s="41"/>
      <c r="BN8931" s="41"/>
      <c r="BO8931" s="41"/>
      <c r="BP8931" s="108"/>
      <c r="CG8931" s="102"/>
      <c r="CI8931" s="45"/>
    </row>
    <row r="8932" spans="37:87" ht="13" customHeight="1">
      <c r="AK8932" s="114"/>
      <c r="AL8932" s="41"/>
      <c r="AM8932" s="41"/>
      <c r="AN8932" s="41"/>
      <c r="AO8932" s="41"/>
      <c r="AP8932" s="41"/>
      <c r="AQ8932" s="41"/>
      <c r="AR8932" s="41"/>
      <c r="AS8932" s="41"/>
      <c r="AT8932" s="41"/>
      <c r="AU8932" s="41"/>
      <c r="AV8932" s="41"/>
      <c r="AW8932" s="41"/>
      <c r="AX8932" s="41"/>
      <c r="AY8932" s="41"/>
      <c r="AZ8932" s="41"/>
      <c r="BA8932" s="41"/>
      <c r="BB8932" s="41"/>
      <c r="BC8932" s="41"/>
      <c r="BD8932" s="41"/>
      <c r="BE8932" s="41"/>
      <c r="BF8932" s="41"/>
      <c r="BG8932" s="41"/>
      <c r="BH8932" s="41"/>
      <c r="BI8932" s="41"/>
      <c r="BJ8932" s="41"/>
      <c r="BK8932" s="41"/>
      <c r="BL8932" s="41"/>
      <c r="BM8932" s="41"/>
      <c r="BN8932" s="41"/>
      <c r="BO8932" s="41"/>
      <c r="BP8932" s="108"/>
      <c r="CG8932" s="102"/>
      <c r="CI8932" s="45"/>
    </row>
    <row r="8933" spans="37:87" ht="13" customHeight="1">
      <c r="AK8933" s="114"/>
      <c r="AL8933" s="41"/>
      <c r="AM8933" s="41"/>
      <c r="AN8933" s="41"/>
      <c r="AO8933" s="41"/>
      <c r="AP8933" s="41"/>
      <c r="AQ8933" s="41"/>
      <c r="AR8933" s="41"/>
      <c r="AS8933" s="41"/>
      <c r="AT8933" s="41"/>
      <c r="AU8933" s="41"/>
      <c r="AV8933" s="41"/>
      <c r="AW8933" s="41"/>
      <c r="AX8933" s="41"/>
      <c r="AY8933" s="41"/>
      <c r="AZ8933" s="41"/>
      <c r="BA8933" s="41"/>
      <c r="BB8933" s="41"/>
      <c r="BC8933" s="41"/>
      <c r="BD8933" s="41"/>
      <c r="BE8933" s="41"/>
      <c r="BF8933" s="41"/>
      <c r="BG8933" s="41"/>
      <c r="BH8933" s="41"/>
      <c r="BI8933" s="41"/>
      <c r="BJ8933" s="41"/>
      <c r="BK8933" s="41"/>
      <c r="BL8933" s="41"/>
      <c r="BM8933" s="41"/>
      <c r="BN8933" s="41"/>
      <c r="BO8933" s="41"/>
      <c r="BP8933" s="108"/>
      <c r="CG8933" s="102"/>
      <c r="CI8933" s="45"/>
    </row>
    <row r="8934" spans="37:87" ht="13" customHeight="1">
      <c r="AK8934" s="114"/>
      <c r="AL8934" s="41"/>
      <c r="AM8934" s="41"/>
      <c r="AN8934" s="41"/>
      <c r="AO8934" s="41"/>
      <c r="AP8934" s="41"/>
      <c r="AQ8934" s="41"/>
      <c r="AR8934" s="41"/>
      <c r="AS8934" s="41"/>
      <c r="AT8934" s="41"/>
      <c r="AU8934" s="41"/>
      <c r="AV8934" s="41"/>
      <c r="AW8934" s="41"/>
      <c r="AX8934" s="41"/>
      <c r="AY8934" s="41"/>
      <c r="AZ8934" s="41"/>
      <c r="BA8934" s="41"/>
      <c r="BB8934" s="41"/>
      <c r="BC8934" s="41"/>
      <c r="BD8934" s="41"/>
      <c r="BE8934" s="41"/>
      <c r="BF8934" s="41"/>
      <c r="BG8934" s="41"/>
      <c r="BH8934" s="41"/>
      <c r="BI8934" s="41"/>
      <c r="BJ8934" s="41"/>
      <c r="BK8934" s="41"/>
      <c r="BL8934" s="41"/>
      <c r="BM8934" s="41"/>
      <c r="BN8934" s="41"/>
      <c r="BO8934" s="41"/>
      <c r="BP8934" s="108"/>
      <c r="CG8934" s="102"/>
      <c r="CI8934" s="45"/>
    </row>
    <row r="8935" spans="37:87" ht="13" customHeight="1">
      <c r="AK8935" s="114"/>
      <c r="AL8935" s="41"/>
      <c r="AM8935" s="41"/>
      <c r="AN8935" s="41"/>
      <c r="AO8935" s="41"/>
      <c r="AP8935" s="41"/>
      <c r="AQ8935" s="41"/>
      <c r="AR8935" s="41"/>
      <c r="AS8935" s="41"/>
      <c r="AT8935" s="41"/>
      <c r="AU8935" s="41"/>
      <c r="AV8935" s="41"/>
      <c r="AW8935" s="41"/>
      <c r="AX8935" s="41"/>
      <c r="AY8935" s="41"/>
      <c r="AZ8935" s="41"/>
      <c r="BA8935" s="41"/>
      <c r="BB8935" s="41"/>
      <c r="BC8935" s="41"/>
      <c r="BD8935" s="41"/>
      <c r="BE8935" s="41"/>
      <c r="BF8935" s="41"/>
      <c r="BG8935" s="41"/>
      <c r="BH8935" s="41"/>
      <c r="BI8935" s="41"/>
      <c r="BJ8935" s="41"/>
      <c r="BK8935" s="41"/>
      <c r="BL8935" s="41"/>
      <c r="BM8935" s="41"/>
      <c r="BN8935" s="41"/>
      <c r="BO8935" s="41"/>
      <c r="BP8935" s="108"/>
      <c r="CG8935" s="102"/>
      <c r="CI8935" s="45"/>
    </row>
    <row r="8936" spans="37:87" ht="13" customHeight="1">
      <c r="AK8936" s="114"/>
      <c r="AL8936" s="41"/>
      <c r="AM8936" s="41"/>
      <c r="AN8936" s="41"/>
      <c r="AO8936" s="41"/>
      <c r="AP8936" s="41"/>
      <c r="AQ8936" s="41"/>
      <c r="AR8936" s="41"/>
      <c r="AS8936" s="41"/>
      <c r="AT8936" s="41"/>
      <c r="AU8936" s="41"/>
      <c r="AV8936" s="41"/>
      <c r="AW8936" s="41"/>
      <c r="AX8936" s="41"/>
      <c r="AY8936" s="41"/>
      <c r="AZ8936" s="41"/>
      <c r="BA8936" s="41"/>
      <c r="BB8936" s="41"/>
      <c r="BC8936" s="41"/>
      <c r="BD8936" s="41"/>
      <c r="BE8936" s="41"/>
      <c r="BF8936" s="41"/>
      <c r="BG8936" s="41"/>
      <c r="BH8936" s="41"/>
      <c r="BI8936" s="41"/>
      <c r="BJ8936" s="41"/>
      <c r="BK8936" s="41"/>
      <c r="BL8936" s="41"/>
      <c r="BM8936" s="41"/>
      <c r="BN8936" s="41"/>
      <c r="BO8936" s="41"/>
      <c r="BP8936" s="108"/>
      <c r="CG8936" s="102"/>
      <c r="CI8936" s="45"/>
    </row>
    <row r="8937" spans="37:87" ht="13" customHeight="1">
      <c r="AK8937" s="114"/>
      <c r="AL8937" s="41"/>
      <c r="AM8937" s="41"/>
      <c r="AN8937" s="41"/>
      <c r="AO8937" s="41"/>
      <c r="AP8937" s="41"/>
      <c r="AQ8937" s="41"/>
      <c r="AR8937" s="41"/>
      <c r="AS8937" s="41"/>
      <c r="AT8937" s="41"/>
      <c r="AU8937" s="41"/>
      <c r="AV8937" s="41"/>
      <c r="AW8937" s="41"/>
      <c r="AX8937" s="41"/>
      <c r="AY8937" s="41"/>
      <c r="AZ8937" s="41"/>
      <c r="BA8937" s="41"/>
      <c r="BB8937" s="41"/>
      <c r="BC8937" s="41"/>
      <c r="BD8937" s="41"/>
      <c r="BE8937" s="41"/>
      <c r="BF8937" s="41"/>
      <c r="BG8937" s="41"/>
      <c r="BH8937" s="41"/>
      <c r="BI8937" s="41"/>
      <c r="BJ8937" s="41"/>
      <c r="BK8937" s="41"/>
      <c r="BL8937" s="41"/>
      <c r="BM8937" s="41"/>
      <c r="BN8937" s="41"/>
      <c r="BO8937" s="41"/>
      <c r="BP8937" s="108"/>
      <c r="CG8937" s="102"/>
      <c r="CI8937" s="45"/>
    </row>
    <row r="8938" spans="37:87" ht="13" customHeight="1">
      <c r="AK8938" s="114"/>
      <c r="AL8938" s="41"/>
      <c r="AM8938" s="41"/>
      <c r="AN8938" s="41"/>
      <c r="AO8938" s="41"/>
      <c r="AP8938" s="41"/>
      <c r="AQ8938" s="41"/>
      <c r="AR8938" s="41"/>
      <c r="AS8938" s="41"/>
      <c r="AT8938" s="41"/>
      <c r="AU8938" s="41"/>
      <c r="AV8938" s="41"/>
      <c r="AW8938" s="41"/>
      <c r="AX8938" s="41"/>
      <c r="AY8938" s="41"/>
      <c r="AZ8938" s="41"/>
      <c r="BA8938" s="41"/>
      <c r="BB8938" s="41"/>
      <c r="BC8938" s="41"/>
      <c r="BD8938" s="41"/>
      <c r="BE8938" s="41"/>
      <c r="BF8938" s="41"/>
      <c r="BG8938" s="41"/>
      <c r="BH8938" s="41"/>
      <c r="BI8938" s="41"/>
      <c r="BJ8938" s="41"/>
      <c r="BK8938" s="41"/>
      <c r="BL8938" s="41"/>
      <c r="BM8938" s="41"/>
      <c r="BN8938" s="41"/>
      <c r="BO8938" s="41"/>
      <c r="BP8938" s="108"/>
      <c r="CG8938" s="102"/>
      <c r="CI8938" s="45"/>
    </row>
    <row r="8939" spans="37:87" ht="13" customHeight="1">
      <c r="AK8939" s="114"/>
      <c r="AL8939" s="41"/>
      <c r="AM8939" s="41"/>
      <c r="AN8939" s="41"/>
      <c r="AO8939" s="41"/>
      <c r="AP8939" s="41"/>
      <c r="AQ8939" s="41"/>
      <c r="AR8939" s="41"/>
      <c r="AS8939" s="41"/>
      <c r="AT8939" s="41"/>
      <c r="AU8939" s="41"/>
      <c r="AV8939" s="41"/>
      <c r="AW8939" s="41"/>
      <c r="AX8939" s="41"/>
      <c r="AY8939" s="41"/>
      <c r="AZ8939" s="41"/>
      <c r="BA8939" s="41"/>
      <c r="BB8939" s="41"/>
      <c r="BC8939" s="41"/>
      <c r="BD8939" s="41"/>
      <c r="BE8939" s="41"/>
      <c r="BF8939" s="41"/>
      <c r="BG8939" s="41"/>
      <c r="BH8939" s="41"/>
      <c r="BI8939" s="41"/>
      <c r="BJ8939" s="41"/>
      <c r="BK8939" s="41"/>
      <c r="BL8939" s="41"/>
      <c r="BM8939" s="41"/>
      <c r="BN8939" s="41"/>
      <c r="BO8939" s="41"/>
      <c r="BP8939" s="108"/>
      <c r="CG8939" s="102"/>
      <c r="CI8939" s="45"/>
    </row>
    <row r="8940" spans="37:87" ht="13" customHeight="1">
      <c r="AK8940" s="114"/>
      <c r="AL8940" s="41"/>
      <c r="AM8940" s="41"/>
      <c r="AN8940" s="41"/>
      <c r="AO8940" s="41"/>
      <c r="AP8940" s="41"/>
      <c r="AQ8940" s="41"/>
      <c r="AR8940" s="41"/>
      <c r="AS8940" s="41"/>
      <c r="AT8940" s="41"/>
      <c r="AU8940" s="41"/>
      <c r="AV8940" s="41"/>
      <c r="AW8940" s="41"/>
      <c r="AX8940" s="41"/>
      <c r="AY8940" s="41"/>
      <c r="AZ8940" s="41"/>
      <c r="BA8940" s="41"/>
      <c r="BB8940" s="41"/>
      <c r="BC8940" s="41"/>
      <c r="BD8940" s="41"/>
      <c r="BE8940" s="41"/>
      <c r="BF8940" s="41"/>
      <c r="BG8940" s="41"/>
      <c r="BH8940" s="41"/>
      <c r="BI8940" s="41"/>
      <c r="BJ8940" s="41"/>
      <c r="BK8940" s="41"/>
      <c r="BL8940" s="41"/>
      <c r="BM8940" s="41"/>
      <c r="BN8940" s="41"/>
      <c r="BO8940" s="41"/>
      <c r="BP8940" s="108"/>
      <c r="CG8940" s="102"/>
      <c r="CI8940" s="45"/>
    </row>
    <row r="8941" spans="37:87" ht="13" customHeight="1">
      <c r="AK8941" s="114"/>
      <c r="AL8941" s="41"/>
      <c r="AM8941" s="41"/>
      <c r="AN8941" s="41"/>
      <c r="AO8941" s="41"/>
      <c r="AP8941" s="41"/>
      <c r="AQ8941" s="41"/>
      <c r="AR8941" s="41"/>
      <c r="AS8941" s="41"/>
      <c r="AT8941" s="41"/>
      <c r="AU8941" s="41"/>
      <c r="AV8941" s="41"/>
      <c r="AW8941" s="41"/>
      <c r="AX8941" s="41"/>
      <c r="AY8941" s="41"/>
      <c r="AZ8941" s="41"/>
      <c r="BA8941" s="41"/>
      <c r="BB8941" s="41"/>
      <c r="BC8941" s="41"/>
      <c r="BD8941" s="41"/>
      <c r="BE8941" s="41"/>
      <c r="BF8941" s="41"/>
      <c r="BG8941" s="41"/>
      <c r="BH8941" s="41"/>
      <c r="BI8941" s="41"/>
      <c r="BJ8941" s="41"/>
      <c r="BK8941" s="41"/>
      <c r="BL8941" s="41"/>
      <c r="BM8941" s="41"/>
      <c r="BN8941" s="41"/>
      <c r="BO8941" s="41"/>
      <c r="BP8941" s="108"/>
      <c r="CG8941" s="102"/>
      <c r="CI8941" s="45"/>
    </row>
    <row r="8942" spans="37:87" ht="13" customHeight="1">
      <c r="AK8942" s="114"/>
      <c r="AL8942" s="41"/>
      <c r="AM8942" s="41"/>
      <c r="AN8942" s="41"/>
      <c r="AO8942" s="41"/>
      <c r="AP8942" s="41"/>
      <c r="AQ8942" s="41"/>
      <c r="AR8942" s="41"/>
      <c r="AS8942" s="41"/>
      <c r="AT8942" s="41"/>
      <c r="AU8942" s="41"/>
      <c r="AV8942" s="41"/>
      <c r="AW8942" s="41"/>
      <c r="AX8942" s="41"/>
      <c r="AY8942" s="41"/>
      <c r="AZ8942" s="41"/>
      <c r="BA8942" s="41"/>
      <c r="BB8942" s="41"/>
      <c r="BC8942" s="41"/>
      <c r="BD8942" s="41"/>
      <c r="BE8942" s="41"/>
      <c r="BF8942" s="41"/>
      <c r="BG8942" s="41"/>
      <c r="BH8942" s="41"/>
      <c r="BI8942" s="41"/>
      <c r="BJ8942" s="41"/>
      <c r="BK8942" s="41"/>
      <c r="BL8942" s="41"/>
      <c r="BM8942" s="41"/>
      <c r="BN8942" s="41"/>
      <c r="BO8942" s="41"/>
      <c r="BP8942" s="108"/>
      <c r="CG8942" s="102"/>
      <c r="CI8942" s="45"/>
    </row>
    <row r="8943" spans="37:87" ht="13" customHeight="1">
      <c r="AK8943" s="114"/>
      <c r="AL8943" s="41"/>
      <c r="AM8943" s="41"/>
      <c r="AN8943" s="41"/>
      <c r="AO8943" s="41"/>
      <c r="AP8943" s="41"/>
      <c r="AQ8943" s="41"/>
      <c r="AR8943" s="41"/>
      <c r="AS8943" s="41"/>
      <c r="AT8943" s="41"/>
      <c r="AU8943" s="41"/>
      <c r="AV8943" s="41"/>
      <c r="AW8943" s="41"/>
      <c r="AX8943" s="41"/>
      <c r="AY8943" s="41"/>
      <c r="AZ8943" s="41"/>
      <c r="BA8943" s="41"/>
      <c r="BB8943" s="41"/>
      <c r="BC8943" s="41"/>
      <c r="BD8943" s="41"/>
      <c r="BE8943" s="41"/>
      <c r="BF8943" s="41"/>
      <c r="BG8943" s="41"/>
      <c r="BH8943" s="41"/>
      <c r="BI8943" s="41"/>
      <c r="BJ8943" s="41"/>
      <c r="BK8943" s="41"/>
      <c r="BL8943" s="41"/>
      <c r="BM8943" s="41"/>
      <c r="BN8943" s="41"/>
      <c r="BO8943" s="41"/>
      <c r="BP8943" s="108"/>
      <c r="CG8943" s="102"/>
      <c r="CI8943" s="45"/>
    </row>
    <row r="8944" spans="37:87" ht="13" customHeight="1">
      <c r="AK8944" s="114"/>
      <c r="AL8944" s="41"/>
      <c r="AM8944" s="41"/>
      <c r="AN8944" s="41"/>
      <c r="AO8944" s="41"/>
      <c r="AP8944" s="41"/>
      <c r="AQ8944" s="41"/>
      <c r="AR8944" s="41"/>
      <c r="AS8944" s="41"/>
      <c r="AT8944" s="41"/>
      <c r="AU8944" s="41"/>
      <c r="AV8944" s="41"/>
      <c r="AW8944" s="41"/>
      <c r="AX8944" s="41"/>
      <c r="AY8944" s="41"/>
      <c r="AZ8944" s="41"/>
      <c r="BA8944" s="41"/>
      <c r="BB8944" s="41"/>
      <c r="BC8944" s="41"/>
      <c r="BD8944" s="41"/>
      <c r="BE8944" s="41"/>
      <c r="BF8944" s="41"/>
      <c r="BG8944" s="41"/>
      <c r="BH8944" s="41"/>
      <c r="BI8944" s="41"/>
      <c r="BJ8944" s="41"/>
      <c r="BK8944" s="41"/>
      <c r="BL8944" s="41"/>
      <c r="BM8944" s="41"/>
      <c r="BN8944" s="41"/>
      <c r="BO8944" s="41"/>
      <c r="BP8944" s="108"/>
      <c r="CG8944" s="102"/>
      <c r="CI8944" s="45"/>
    </row>
    <row r="8945" spans="37:87" ht="13" customHeight="1">
      <c r="AK8945" s="114"/>
      <c r="AL8945" s="41"/>
      <c r="AM8945" s="41"/>
      <c r="AN8945" s="41"/>
      <c r="AO8945" s="41"/>
      <c r="AP8945" s="41"/>
      <c r="AQ8945" s="41"/>
      <c r="AR8945" s="41"/>
      <c r="AS8945" s="41"/>
      <c r="AT8945" s="41"/>
      <c r="AU8945" s="41"/>
      <c r="AV8945" s="41"/>
      <c r="AW8945" s="41"/>
      <c r="AX8945" s="41"/>
      <c r="AY8945" s="41"/>
      <c r="AZ8945" s="41"/>
      <c r="BA8945" s="41"/>
      <c r="BB8945" s="41"/>
      <c r="BC8945" s="41"/>
      <c r="BD8945" s="41"/>
      <c r="BE8945" s="41"/>
      <c r="BF8945" s="41"/>
      <c r="BG8945" s="41"/>
      <c r="BH8945" s="41"/>
      <c r="BI8945" s="41"/>
      <c r="BJ8945" s="41"/>
      <c r="BK8945" s="41"/>
      <c r="BL8945" s="41"/>
      <c r="BM8945" s="41"/>
      <c r="BN8945" s="41"/>
      <c r="BO8945" s="41"/>
      <c r="BP8945" s="108"/>
      <c r="CG8945" s="102"/>
      <c r="CI8945" s="45"/>
    </row>
    <row r="8946" spans="37:87" ht="13" customHeight="1">
      <c r="AK8946" s="114"/>
      <c r="AL8946" s="41"/>
      <c r="AM8946" s="41"/>
      <c r="AN8946" s="41"/>
      <c r="AO8946" s="41"/>
      <c r="AP8946" s="41"/>
      <c r="AQ8946" s="41"/>
      <c r="AR8946" s="41"/>
      <c r="AS8946" s="41"/>
      <c r="AT8946" s="41"/>
      <c r="AU8946" s="41"/>
      <c r="AV8946" s="41"/>
      <c r="AW8946" s="41"/>
      <c r="AX8946" s="41"/>
      <c r="AY8946" s="41"/>
      <c r="AZ8946" s="41"/>
      <c r="BA8946" s="41"/>
      <c r="BB8946" s="41"/>
      <c r="BC8946" s="41"/>
      <c r="BD8946" s="41"/>
      <c r="BE8946" s="41"/>
      <c r="BF8946" s="41"/>
      <c r="BG8946" s="41"/>
      <c r="BH8946" s="41"/>
      <c r="BI8946" s="41"/>
      <c r="BJ8946" s="41"/>
      <c r="BK8946" s="41"/>
      <c r="BL8946" s="41"/>
      <c r="BM8946" s="41"/>
      <c r="BN8946" s="41"/>
      <c r="BO8946" s="41"/>
      <c r="BP8946" s="108"/>
      <c r="CG8946" s="102"/>
      <c r="CI8946" s="45"/>
    </row>
    <row r="8947" spans="37:87" ht="13" customHeight="1">
      <c r="AK8947" s="114"/>
      <c r="AL8947" s="41"/>
      <c r="AM8947" s="41"/>
      <c r="AN8947" s="41"/>
      <c r="AO8947" s="41"/>
      <c r="AP8947" s="41"/>
      <c r="AQ8947" s="41"/>
      <c r="AR8947" s="41"/>
      <c r="AS8947" s="41"/>
      <c r="AT8947" s="41"/>
      <c r="AU8947" s="41"/>
      <c r="AV8947" s="41"/>
      <c r="AW8947" s="41"/>
      <c r="AX8947" s="41"/>
      <c r="AY8947" s="41"/>
      <c r="AZ8947" s="41"/>
      <c r="BA8947" s="41"/>
      <c r="BB8947" s="41"/>
      <c r="BC8947" s="41"/>
      <c r="BD8947" s="41"/>
      <c r="BE8947" s="41"/>
      <c r="BF8947" s="41"/>
      <c r="BG8947" s="41"/>
      <c r="BH8947" s="41"/>
      <c r="BI8947" s="41"/>
      <c r="BJ8947" s="41"/>
      <c r="BK8947" s="41"/>
      <c r="BL8947" s="41"/>
      <c r="BM8947" s="41"/>
      <c r="BN8947" s="41"/>
      <c r="BO8947" s="41"/>
      <c r="BP8947" s="108"/>
      <c r="CG8947" s="102"/>
      <c r="CI8947" s="45"/>
    </row>
    <row r="8948" spans="37:87" ht="13" customHeight="1">
      <c r="AK8948" s="114"/>
      <c r="AL8948" s="41"/>
      <c r="AM8948" s="41"/>
      <c r="AN8948" s="41"/>
      <c r="AO8948" s="41"/>
      <c r="AP8948" s="41"/>
      <c r="AQ8948" s="41"/>
      <c r="AR8948" s="41"/>
      <c r="AS8948" s="41"/>
      <c r="AT8948" s="41"/>
      <c r="AU8948" s="41"/>
      <c r="AV8948" s="41"/>
      <c r="AW8948" s="41"/>
      <c r="AX8948" s="41"/>
      <c r="AY8948" s="41"/>
      <c r="AZ8948" s="41"/>
      <c r="BA8948" s="41"/>
      <c r="BB8948" s="41"/>
      <c r="BC8948" s="41"/>
      <c r="BD8948" s="41"/>
      <c r="BE8948" s="41"/>
      <c r="BF8948" s="41"/>
      <c r="BG8948" s="41"/>
      <c r="BH8948" s="41"/>
      <c r="BI8948" s="41"/>
      <c r="BJ8948" s="41"/>
      <c r="BK8948" s="41"/>
      <c r="BL8948" s="41"/>
      <c r="BM8948" s="41"/>
      <c r="BN8948" s="41"/>
      <c r="BO8948" s="41"/>
      <c r="BP8948" s="108"/>
      <c r="CG8948" s="102"/>
      <c r="CI8948" s="45"/>
    </row>
    <row r="8949" spans="37:87" ht="13" customHeight="1">
      <c r="AK8949" s="114"/>
      <c r="AL8949" s="41"/>
      <c r="AM8949" s="41"/>
      <c r="AN8949" s="41"/>
      <c r="AO8949" s="41"/>
      <c r="AP8949" s="41"/>
      <c r="AQ8949" s="41"/>
      <c r="AR8949" s="41"/>
      <c r="AS8949" s="41"/>
      <c r="AT8949" s="41"/>
      <c r="AU8949" s="41"/>
      <c r="AV8949" s="41"/>
      <c r="AW8949" s="41"/>
      <c r="AX8949" s="41"/>
      <c r="AY8949" s="41"/>
      <c r="AZ8949" s="41"/>
      <c r="BA8949" s="41"/>
      <c r="BB8949" s="41"/>
      <c r="BC8949" s="41"/>
      <c r="BD8949" s="41"/>
      <c r="BE8949" s="41"/>
      <c r="BF8949" s="41"/>
      <c r="BG8949" s="41"/>
      <c r="BH8949" s="41"/>
      <c r="BI8949" s="41"/>
      <c r="BJ8949" s="41"/>
      <c r="BK8949" s="41"/>
      <c r="BL8949" s="41"/>
      <c r="BM8949" s="41"/>
      <c r="BN8949" s="41"/>
      <c r="BO8949" s="41"/>
      <c r="BP8949" s="108"/>
      <c r="CG8949" s="102"/>
      <c r="CI8949" s="45"/>
    </row>
    <row r="8950" spans="37:87" ht="13" customHeight="1">
      <c r="AK8950" s="114"/>
      <c r="AL8950" s="41"/>
      <c r="AM8950" s="41"/>
      <c r="AN8950" s="41"/>
      <c r="AO8950" s="41"/>
      <c r="AP8950" s="41"/>
      <c r="AQ8950" s="41"/>
      <c r="AR8950" s="41"/>
      <c r="AS8950" s="41"/>
      <c r="AT8950" s="41"/>
      <c r="AU8950" s="41"/>
      <c r="AV8950" s="41"/>
      <c r="AW8950" s="41"/>
      <c r="AX8950" s="41"/>
      <c r="AY8950" s="41"/>
      <c r="AZ8950" s="41"/>
      <c r="BA8950" s="41"/>
      <c r="BB8950" s="41"/>
      <c r="BC8950" s="41"/>
      <c r="BD8950" s="41"/>
      <c r="BE8950" s="41"/>
      <c r="BF8950" s="41"/>
      <c r="BG8950" s="41"/>
      <c r="BH8950" s="41"/>
      <c r="BI8950" s="41"/>
      <c r="BJ8950" s="41"/>
      <c r="BK8950" s="41"/>
      <c r="BL8950" s="41"/>
      <c r="BM8950" s="41"/>
      <c r="BN8950" s="41"/>
      <c r="BO8950" s="41"/>
      <c r="BP8950" s="108"/>
      <c r="CG8950" s="102"/>
      <c r="CI8950" s="45"/>
    </row>
    <row r="8951" spans="37:87" ht="13" customHeight="1">
      <c r="AK8951" s="114"/>
      <c r="AL8951" s="41"/>
      <c r="AM8951" s="41"/>
      <c r="AN8951" s="41"/>
      <c r="AO8951" s="41"/>
      <c r="AP8951" s="41"/>
      <c r="AQ8951" s="41"/>
      <c r="AR8951" s="41"/>
      <c r="AS8951" s="41"/>
      <c r="AT8951" s="41"/>
      <c r="AU8951" s="41"/>
      <c r="AV8951" s="41"/>
      <c r="AW8951" s="41"/>
      <c r="AX8951" s="41"/>
      <c r="AY8951" s="41"/>
      <c r="AZ8951" s="41"/>
      <c r="BA8951" s="41"/>
      <c r="BB8951" s="41"/>
      <c r="BC8951" s="41"/>
      <c r="BD8951" s="41"/>
      <c r="BE8951" s="41"/>
      <c r="BF8951" s="41"/>
      <c r="BG8951" s="41"/>
      <c r="BH8951" s="41"/>
      <c r="BI8951" s="41"/>
      <c r="BJ8951" s="41"/>
      <c r="BK8951" s="41"/>
      <c r="BL8951" s="41"/>
      <c r="BM8951" s="41"/>
      <c r="BN8951" s="41"/>
      <c r="BO8951" s="41"/>
      <c r="BP8951" s="108"/>
      <c r="CG8951" s="102"/>
      <c r="CI8951" s="45"/>
    </row>
    <row r="8952" spans="37:87" ht="13" customHeight="1">
      <c r="AK8952" s="114"/>
      <c r="AL8952" s="41"/>
      <c r="AM8952" s="41"/>
      <c r="AN8952" s="41"/>
      <c r="AO8952" s="41"/>
      <c r="AP8952" s="41"/>
      <c r="AQ8952" s="41"/>
      <c r="AR8952" s="41"/>
      <c r="AS8952" s="41"/>
      <c r="AT8952" s="41"/>
      <c r="AU8952" s="41"/>
      <c r="AV8952" s="41"/>
      <c r="AW8952" s="41"/>
      <c r="AX8952" s="41"/>
      <c r="AY8952" s="41"/>
      <c r="AZ8952" s="41"/>
      <c r="BA8952" s="41"/>
      <c r="BB8952" s="41"/>
      <c r="BC8952" s="41"/>
      <c r="BD8952" s="41"/>
      <c r="BE8952" s="41"/>
      <c r="BF8952" s="41"/>
      <c r="BG8952" s="41"/>
      <c r="BH8952" s="41"/>
      <c r="BI8952" s="41"/>
      <c r="BJ8952" s="41"/>
      <c r="BK8952" s="41"/>
      <c r="BL8952" s="41"/>
      <c r="BM8952" s="41"/>
      <c r="BN8952" s="41"/>
      <c r="BO8952" s="41"/>
      <c r="BP8952" s="108"/>
      <c r="CG8952" s="102"/>
      <c r="CI8952" s="45"/>
    </row>
    <row r="8953" spans="37:87" ht="13" customHeight="1">
      <c r="AK8953" s="114"/>
      <c r="AL8953" s="41"/>
      <c r="AM8953" s="41"/>
      <c r="AN8953" s="41"/>
      <c r="AO8953" s="41"/>
      <c r="AP8953" s="41"/>
      <c r="AQ8953" s="41"/>
      <c r="AR8953" s="41"/>
      <c r="AS8953" s="41"/>
      <c r="AT8953" s="41"/>
      <c r="AU8953" s="41"/>
      <c r="AV8953" s="41"/>
      <c r="AW8953" s="41"/>
      <c r="AX8953" s="41"/>
      <c r="AY8953" s="41"/>
      <c r="AZ8953" s="41"/>
      <c r="BA8953" s="41"/>
      <c r="BB8953" s="41"/>
      <c r="BC8953" s="41"/>
      <c r="BD8953" s="41"/>
      <c r="BE8953" s="41"/>
      <c r="BF8953" s="41"/>
      <c r="BG8953" s="41"/>
      <c r="BH8953" s="41"/>
      <c r="BI8953" s="41"/>
      <c r="BJ8953" s="41"/>
      <c r="BK8953" s="41"/>
      <c r="BL8953" s="41"/>
      <c r="BM8953" s="41"/>
      <c r="BN8953" s="41"/>
      <c r="BO8953" s="41"/>
      <c r="BP8953" s="108"/>
      <c r="CG8953" s="102"/>
      <c r="CI8953" s="45"/>
    </row>
    <row r="8954" spans="37:87" ht="13" customHeight="1">
      <c r="AK8954" s="114"/>
      <c r="AL8954" s="41"/>
      <c r="AM8954" s="41"/>
      <c r="AN8954" s="41"/>
      <c r="AO8954" s="41"/>
      <c r="AP8954" s="41"/>
      <c r="AQ8954" s="41"/>
      <c r="AR8954" s="41"/>
      <c r="AS8954" s="41"/>
      <c r="AT8954" s="41"/>
      <c r="AU8954" s="41"/>
      <c r="AV8954" s="41"/>
      <c r="AW8954" s="41"/>
      <c r="AX8954" s="41"/>
      <c r="AY8954" s="41"/>
      <c r="AZ8954" s="41"/>
      <c r="BA8954" s="41"/>
      <c r="BB8954" s="41"/>
      <c r="BC8954" s="41"/>
      <c r="BD8954" s="41"/>
      <c r="BE8954" s="41"/>
      <c r="BF8954" s="41"/>
      <c r="BG8954" s="41"/>
      <c r="BH8954" s="41"/>
      <c r="BI8954" s="41"/>
      <c r="BJ8954" s="41"/>
      <c r="BK8954" s="41"/>
      <c r="BL8954" s="41"/>
      <c r="BM8954" s="41"/>
      <c r="BN8954" s="41"/>
      <c r="BO8954" s="41"/>
      <c r="BP8954" s="108"/>
      <c r="CG8954" s="102"/>
      <c r="CI8954" s="45"/>
    </row>
    <row r="8955" spans="37:87" ht="13" customHeight="1">
      <c r="AK8955" s="114"/>
      <c r="AL8955" s="41"/>
      <c r="AM8955" s="41"/>
      <c r="AN8955" s="41"/>
      <c r="AO8955" s="41"/>
      <c r="AP8955" s="41"/>
      <c r="AQ8955" s="41"/>
      <c r="AR8955" s="41"/>
      <c r="AS8955" s="41"/>
      <c r="AT8955" s="41"/>
      <c r="AU8955" s="41"/>
      <c r="AV8955" s="41"/>
      <c r="AW8955" s="41"/>
      <c r="AX8955" s="41"/>
      <c r="AY8955" s="41"/>
      <c r="AZ8955" s="41"/>
      <c r="BA8955" s="41"/>
      <c r="BB8955" s="41"/>
      <c r="BC8955" s="41"/>
      <c r="BD8955" s="41"/>
      <c r="BE8955" s="41"/>
      <c r="BF8955" s="41"/>
      <c r="BG8955" s="41"/>
      <c r="BH8955" s="41"/>
      <c r="BI8955" s="41"/>
      <c r="BJ8955" s="41"/>
      <c r="BK8955" s="41"/>
      <c r="BL8955" s="41"/>
      <c r="BM8955" s="41"/>
      <c r="BN8955" s="41"/>
      <c r="BO8955" s="41"/>
      <c r="BP8955" s="108"/>
      <c r="CG8955" s="102"/>
      <c r="CI8955" s="45"/>
    </row>
    <row r="8956" spans="37:87" ht="13" customHeight="1">
      <c r="AK8956" s="114"/>
      <c r="AL8956" s="41"/>
      <c r="AM8956" s="41"/>
      <c r="AN8956" s="41"/>
      <c r="AO8956" s="41"/>
      <c r="AP8956" s="41"/>
      <c r="AQ8956" s="41"/>
      <c r="AR8956" s="41"/>
      <c r="AS8956" s="41"/>
      <c r="AT8956" s="41"/>
      <c r="AU8956" s="41"/>
      <c r="AV8956" s="41"/>
      <c r="AW8956" s="41"/>
      <c r="AX8956" s="41"/>
      <c r="AY8956" s="41"/>
      <c r="AZ8956" s="41"/>
      <c r="BA8956" s="41"/>
      <c r="BB8956" s="41"/>
      <c r="BC8956" s="41"/>
      <c r="BD8956" s="41"/>
      <c r="BE8956" s="41"/>
      <c r="BF8956" s="41"/>
      <c r="BG8956" s="41"/>
      <c r="BH8956" s="41"/>
      <c r="BI8956" s="41"/>
      <c r="BJ8956" s="41"/>
      <c r="BK8956" s="41"/>
      <c r="BL8956" s="41"/>
      <c r="BM8956" s="41"/>
      <c r="BN8956" s="41"/>
      <c r="BO8956" s="41"/>
      <c r="BP8956" s="108"/>
      <c r="CG8956" s="102"/>
      <c r="CI8956" s="45"/>
    </row>
    <row r="8957" spans="37:87" ht="13" customHeight="1">
      <c r="AK8957" s="114"/>
      <c r="AL8957" s="41"/>
      <c r="AM8957" s="41"/>
      <c r="AN8957" s="41"/>
      <c r="AO8957" s="41"/>
      <c r="AP8957" s="41"/>
      <c r="AQ8957" s="41"/>
      <c r="AR8957" s="41"/>
      <c r="AS8957" s="41"/>
      <c r="AT8957" s="41"/>
      <c r="AU8957" s="41"/>
      <c r="AV8957" s="41"/>
      <c r="AW8957" s="41"/>
      <c r="AX8957" s="41"/>
      <c r="AY8957" s="41"/>
      <c r="AZ8957" s="41"/>
      <c r="BA8957" s="41"/>
      <c r="BB8957" s="41"/>
      <c r="BC8957" s="41"/>
      <c r="BD8957" s="41"/>
      <c r="BE8957" s="41"/>
      <c r="BF8957" s="41"/>
      <c r="BG8957" s="41"/>
      <c r="BH8957" s="41"/>
      <c r="BI8957" s="41"/>
      <c r="BJ8957" s="41"/>
      <c r="BK8957" s="41"/>
      <c r="BL8957" s="41"/>
      <c r="BM8957" s="41"/>
      <c r="BN8957" s="41"/>
      <c r="BO8957" s="41"/>
      <c r="BP8957" s="108"/>
      <c r="CG8957" s="102"/>
      <c r="CI8957" s="45"/>
    </row>
    <row r="8958" spans="37:87" ht="13" customHeight="1">
      <c r="AK8958" s="114"/>
      <c r="AL8958" s="41"/>
      <c r="AM8958" s="41"/>
      <c r="AN8958" s="41"/>
      <c r="AO8958" s="41"/>
      <c r="AP8958" s="41"/>
      <c r="AQ8958" s="41"/>
      <c r="AR8958" s="41"/>
      <c r="AS8958" s="41"/>
      <c r="AT8958" s="41"/>
      <c r="AU8958" s="41"/>
      <c r="AV8958" s="41"/>
      <c r="AW8958" s="41"/>
      <c r="AX8958" s="41"/>
      <c r="AY8958" s="41"/>
      <c r="AZ8958" s="41"/>
      <c r="BA8958" s="41"/>
      <c r="BB8958" s="41"/>
      <c r="BC8958" s="41"/>
      <c r="BD8958" s="41"/>
      <c r="BE8958" s="41"/>
      <c r="BF8958" s="41"/>
      <c r="BG8958" s="41"/>
      <c r="BH8958" s="41"/>
      <c r="BI8958" s="41"/>
      <c r="BJ8958" s="41"/>
      <c r="BK8958" s="41"/>
      <c r="BL8958" s="41"/>
      <c r="BM8958" s="41"/>
      <c r="BN8958" s="41"/>
      <c r="BO8958" s="41"/>
      <c r="BP8958" s="108"/>
      <c r="CG8958" s="102"/>
      <c r="CI8958" s="45"/>
    </row>
    <row r="8959" spans="37:87" ht="13" customHeight="1">
      <c r="AK8959" s="114"/>
      <c r="AL8959" s="41"/>
      <c r="AM8959" s="41"/>
      <c r="AN8959" s="41"/>
      <c r="AO8959" s="41"/>
      <c r="AP8959" s="41"/>
      <c r="AQ8959" s="41"/>
      <c r="AR8959" s="41"/>
      <c r="AS8959" s="41"/>
      <c r="AT8959" s="41"/>
      <c r="AU8959" s="41"/>
      <c r="AV8959" s="41"/>
      <c r="AW8959" s="41"/>
      <c r="AX8959" s="41"/>
      <c r="AY8959" s="41"/>
      <c r="AZ8959" s="41"/>
      <c r="BA8959" s="41"/>
      <c r="BB8959" s="41"/>
      <c r="BC8959" s="41"/>
      <c r="BD8959" s="41"/>
      <c r="BE8959" s="41"/>
      <c r="BF8959" s="41"/>
      <c r="BG8959" s="41"/>
      <c r="BH8959" s="41"/>
      <c r="BI8959" s="41"/>
      <c r="BJ8959" s="41"/>
      <c r="BK8959" s="41"/>
      <c r="BL8959" s="41"/>
      <c r="BM8959" s="41"/>
      <c r="BN8959" s="41"/>
      <c r="BO8959" s="41"/>
      <c r="BP8959" s="108"/>
      <c r="CG8959" s="102"/>
      <c r="CI8959" s="45"/>
    </row>
    <row r="8960" spans="37:87" ht="13" customHeight="1">
      <c r="AK8960" s="114"/>
      <c r="AL8960" s="41"/>
      <c r="AM8960" s="41"/>
      <c r="AN8960" s="41"/>
      <c r="AO8960" s="41"/>
      <c r="AP8960" s="41"/>
      <c r="AQ8960" s="41"/>
      <c r="AR8960" s="41"/>
      <c r="AS8960" s="41"/>
      <c r="AT8960" s="41"/>
      <c r="AU8960" s="41"/>
      <c r="AV8960" s="41"/>
      <c r="AW8960" s="41"/>
      <c r="AX8960" s="41"/>
      <c r="AY8960" s="41"/>
      <c r="AZ8960" s="41"/>
      <c r="BA8960" s="41"/>
      <c r="BB8960" s="41"/>
      <c r="BC8960" s="41"/>
      <c r="BD8960" s="41"/>
      <c r="BE8960" s="41"/>
      <c r="BF8960" s="41"/>
      <c r="BG8960" s="41"/>
      <c r="BH8960" s="41"/>
      <c r="BI8960" s="41"/>
      <c r="BJ8960" s="41"/>
      <c r="BK8960" s="41"/>
      <c r="BL8960" s="41"/>
      <c r="BM8960" s="41"/>
      <c r="BN8960" s="41"/>
      <c r="BO8960" s="41"/>
      <c r="BP8960" s="108"/>
      <c r="CG8960" s="102"/>
      <c r="CI8960" s="45"/>
    </row>
    <row r="8961" spans="37:87" ht="13" customHeight="1">
      <c r="AK8961" s="114"/>
      <c r="AL8961" s="41"/>
      <c r="AM8961" s="41"/>
      <c r="AN8961" s="41"/>
      <c r="AO8961" s="41"/>
      <c r="AP8961" s="41"/>
      <c r="AQ8961" s="41"/>
      <c r="AR8961" s="41"/>
      <c r="AS8961" s="41"/>
      <c r="AT8961" s="41"/>
      <c r="AU8961" s="41"/>
      <c r="AV8961" s="41"/>
      <c r="AW8961" s="41"/>
      <c r="AX8961" s="41"/>
      <c r="AY8961" s="41"/>
      <c r="AZ8961" s="41"/>
      <c r="BA8961" s="41"/>
      <c r="BB8961" s="41"/>
      <c r="BC8961" s="41"/>
      <c r="BD8961" s="41"/>
      <c r="BE8961" s="41"/>
      <c r="BF8961" s="41"/>
      <c r="BG8961" s="41"/>
      <c r="BH8961" s="41"/>
      <c r="BI8961" s="41"/>
      <c r="BJ8961" s="41"/>
      <c r="BK8961" s="41"/>
      <c r="BL8961" s="41"/>
      <c r="BM8961" s="41"/>
      <c r="BN8961" s="41"/>
      <c r="BO8961" s="41"/>
      <c r="BP8961" s="108"/>
      <c r="CG8961" s="102"/>
      <c r="CI8961" s="45"/>
    </row>
    <row r="8962" spans="37:87" ht="13" customHeight="1">
      <c r="AK8962" s="114"/>
      <c r="AL8962" s="41"/>
      <c r="AM8962" s="41"/>
      <c r="AN8962" s="41"/>
      <c r="AO8962" s="41"/>
      <c r="AP8962" s="41"/>
      <c r="AQ8962" s="41"/>
      <c r="AR8962" s="41"/>
      <c r="AS8962" s="41"/>
      <c r="AT8962" s="41"/>
      <c r="AU8962" s="41"/>
      <c r="AV8962" s="41"/>
      <c r="AW8962" s="41"/>
      <c r="AX8962" s="41"/>
      <c r="AY8962" s="41"/>
      <c r="AZ8962" s="41"/>
      <c r="BA8962" s="41"/>
      <c r="BB8962" s="41"/>
      <c r="BC8962" s="41"/>
      <c r="BD8962" s="41"/>
      <c r="BE8962" s="41"/>
      <c r="BF8962" s="41"/>
      <c r="BG8962" s="41"/>
      <c r="BH8962" s="41"/>
      <c r="BI8962" s="41"/>
      <c r="BJ8962" s="41"/>
      <c r="BK8962" s="41"/>
      <c r="BL8962" s="41"/>
      <c r="BM8962" s="41"/>
      <c r="BN8962" s="41"/>
      <c r="BO8962" s="41"/>
      <c r="BP8962" s="108"/>
      <c r="CG8962" s="102"/>
      <c r="CI8962" s="45"/>
    </row>
    <row r="8963" spans="37:87" ht="13" customHeight="1">
      <c r="AK8963" s="114"/>
      <c r="AL8963" s="41"/>
      <c r="AM8963" s="41"/>
      <c r="AN8963" s="41"/>
      <c r="AO8963" s="41"/>
      <c r="AP8963" s="41"/>
      <c r="AQ8963" s="41"/>
      <c r="AR8963" s="41"/>
      <c r="AS8963" s="41"/>
      <c r="AT8963" s="41"/>
      <c r="AU8963" s="41"/>
      <c r="AV8963" s="41"/>
      <c r="AW8963" s="41"/>
      <c r="AX8963" s="41"/>
      <c r="AY8963" s="41"/>
      <c r="AZ8963" s="41"/>
      <c r="BA8963" s="41"/>
      <c r="BB8963" s="41"/>
      <c r="BC8963" s="41"/>
      <c r="BD8963" s="41"/>
      <c r="BE8963" s="41"/>
      <c r="BF8963" s="41"/>
      <c r="BG8963" s="41"/>
      <c r="BH8963" s="41"/>
      <c r="BI8963" s="41"/>
      <c r="BJ8963" s="41"/>
      <c r="BK8963" s="41"/>
      <c r="BL8963" s="41"/>
      <c r="BM8963" s="41"/>
      <c r="BN8963" s="41"/>
      <c r="BO8963" s="41"/>
      <c r="BP8963" s="108"/>
      <c r="CG8963" s="102"/>
      <c r="CI8963" s="45"/>
    </row>
    <row r="8964" spans="37:87" ht="13" customHeight="1">
      <c r="AK8964" s="114"/>
      <c r="AL8964" s="41"/>
      <c r="AM8964" s="41"/>
      <c r="AN8964" s="41"/>
      <c r="AO8964" s="41"/>
      <c r="AP8964" s="41"/>
      <c r="AQ8964" s="41"/>
      <c r="AR8964" s="41"/>
      <c r="AS8964" s="41"/>
      <c r="AT8964" s="41"/>
      <c r="AU8964" s="41"/>
      <c r="AV8964" s="41"/>
      <c r="AW8964" s="41"/>
      <c r="AX8964" s="41"/>
      <c r="AY8964" s="41"/>
      <c r="AZ8964" s="41"/>
      <c r="BA8964" s="41"/>
      <c r="BB8964" s="41"/>
      <c r="BC8964" s="41"/>
      <c r="BD8964" s="41"/>
      <c r="BE8964" s="41"/>
      <c r="BF8964" s="41"/>
      <c r="BG8964" s="41"/>
      <c r="BH8964" s="41"/>
      <c r="BI8964" s="41"/>
      <c r="BJ8964" s="41"/>
      <c r="BK8964" s="41"/>
      <c r="BL8964" s="41"/>
      <c r="BM8964" s="41"/>
      <c r="BN8964" s="41"/>
      <c r="BO8964" s="41"/>
      <c r="BP8964" s="108"/>
      <c r="CG8964" s="102"/>
      <c r="CI8964" s="45"/>
    </row>
    <row r="8965" spans="37:87" ht="13" customHeight="1">
      <c r="AK8965" s="114"/>
      <c r="AL8965" s="41"/>
      <c r="AM8965" s="41"/>
      <c r="AN8965" s="41"/>
      <c r="AO8965" s="41"/>
      <c r="AP8965" s="41"/>
      <c r="AQ8965" s="41"/>
      <c r="AR8965" s="41"/>
      <c r="AS8965" s="41"/>
      <c r="AT8965" s="41"/>
      <c r="AU8965" s="41"/>
      <c r="AV8965" s="41"/>
      <c r="AW8965" s="41"/>
      <c r="AX8965" s="41"/>
      <c r="AY8965" s="41"/>
      <c r="AZ8965" s="41"/>
      <c r="BA8965" s="41"/>
      <c r="BB8965" s="41"/>
      <c r="BC8965" s="41"/>
      <c r="BD8965" s="41"/>
      <c r="BE8965" s="41"/>
      <c r="BF8965" s="41"/>
      <c r="BG8965" s="41"/>
      <c r="BH8965" s="41"/>
      <c r="BI8965" s="41"/>
      <c r="BJ8965" s="41"/>
      <c r="BK8965" s="41"/>
      <c r="BL8965" s="41"/>
      <c r="BM8965" s="41"/>
      <c r="BN8965" s="41"/>
      <c r="BO8965" s="41"/>
      <c r="BP8965" s="108"/>
      <c r="CG8965" s="102"/>
      <c r="CI8965" s="45"/>
    </row>
    <row r="8966" spans="37:87" ht="13" customHeight="1">
      <c r="AK8966" s="114"/>
      <c r="AL8966" s="41"/>
      <c r="AM8966" s="41"/>
      <c r="AN8966" s="41"/>
      <c r="AO8966" s="41"/>
      <c r="AP8966" s="41"/>
      <c r="AQ8966" s="41"/>
      <c r="AR8966" s="41"/>
      <c r="AS8966" s="41"/>
      <c r="AT8966" s="41"/>
      <c r="AU8966" s="41"/>
      <c r="AV8966" s="41"/>
      <c r="AW8966" s="41"/>
      <c r="AX8966" s="41"/>
      <c r="AY8966" s="41"/>
      <c r="AZ8966" s="41"/>
      <c r="BA8966" s="41"/>
      <c r="BB8966" s="41"/>
      <c r="BC8966" s="41"/>
      <c r="BD8966" s="41"/>
      <c r="BE8966" s="41"/>
      <c r="BF8966" s="41"/>
      <c r="BG8966" s="41"/>
      <c r="BH8966" s="41"/>
      <c r="BI8966" s="41"/>
      <c r="BJ8966" s="41"/>
      <c r="BK8966" s="41"/>
      <c r="BL8966" s="41"/>
      <c r="BM8966" s="41"/>
      <c r="BN8966" s="41"/>
      <c r="BO8966" s="41"/>
      <c r="BP8966" s="108"/>
      <c r="CG8966" s="102"/>
      <c r="CI8966" s="45"/>
    </row>
    <row r="8967" spans="37:87" ht="13" customHeight="1">
      <c r="AK8967" s="114"/>
      <c r="AL8967" s="41"/>
      <c r="AM8967" s="41"/>
      <c r="AN8967" s="41"/>
      <c r="AO8967" s="41"/>
      <c r="AP8967" s="41"/>
      <c r="AQ8967" s="41"/>
      <c r="AR8967" s="41"/>
      <c r="AS8967" s="41"/>
      <c r="AT8967" s="41"/>
      <c r="AU8967" s="41"/>
      <c r="AV8967" s="41"/>
      <c r="AW8967" s="41"/>
      <c r="AX8967" s="41"/>
      <c r="AY8967" s="41"/>
      <c r="AZ8967" s="41"/>
      <c r="BA8967" s="41"/>
      <c r="BB8967" s="41"/>
      <c r="BC8967" s="41"/>
      <c r="BD8967" s="41"/>
      <c r="BE8967" s="41"/>
      <c r="BF8967" s="41"/>
      <c r="BG8967" s="41"/>
      <c r="BH8967" s="41"/>
      <c r="BI8967" s="41"/>
      <c r="BJ8967" s="41"/>
      <c r="BK8967" s="41"/>
      <c r="BL8967" s="41"/>
      <c r="BM8967" s="41"/>
      <c r="BN8967" s="41"/>
      <c r="BO8967" s="41"/>
      <c r="BP8967" s="108"/>
      <c r="CG8967" s="102"/>
      <c r="CI8967" s="45"/>
    </row>
    <row r="8968" spans="37:87" ht="13" customHeight="1">
      <c r="AK8968" s="114"/>
      <c r="AL8968" s="41"/>
      <c r="AM8968" s="41"/>
      <c r="AN8968" s="41"/>
      <c r="AO8968" s="41"/>
      <c r="AP8968" s="41"/>
      <c r="AQ8968" s="41"/>
      <c r="AR8968" s="41"/>
      <c r="AS8968" s="41"/>
      <c r="AT8968" s="41"/>
      <c r="AU8968" s="41"/>
      <c r="AV8968" s="41"/>
      <c r="AW8968" s="41"/>
      <c r="AX8968" s="41"/>
      <c r="AY8968" s="41"/>
      <c r="AZ8968" s="41"/>
      <c r="BA8968" s="41"/>
      <c r="BB8968" s="41"/>
      <c r="BC8968" s="41"/>
      <c r="BD8968" s="41"/>
      <c r="BE8968" s="41"/>
      <c r="BF8968" s="41"/>
      <c r="BG8968" s="41"/>
      <c r="BH8968" s="41"/>
      <c r="BI8968" s="41"/>
      <c r="BJ8968" s="41"/>
      <c r="BK8968" s="41"/>
      <c r="BL8968" s="41"/>
      <c r="BM8968" s="41"/>
      <c r="BN8968" s="41"/>
      <c r="BO8968" s="41"/>
      <c r="BP8968" s="108"/>
      <c r="CG8968" s="102"/>
      <c r="CI8968" s="45"/>
    </row>
    <row r="8969" spans="37:87" ht="13" customHeight="1">
      <c r="AK8969" s="114"/>
      <c r="AL8969" s="41"/>
      <c r="AM8969" s="41"/>
      <c r="AN8969" s="41"/>
      <c r="AO8969" s="41"/>
      <c r="AP8969" s="41"/>
      <c r="AQ8969" s="41"/>
      <c r="AR8969" s="41"/>
      <c r="AS8969" s="41"/>
      <c r="AT8969" s="41"/>
      <c r="AU8969" s="41"/>
      <c r="AV8969" s="41"/>
      <c r="AW8969" s="41"/>
      <c r="AX8969" s="41"/>
      <c r="AY8969" s="41"/>
      <c r="AZ8969" s="41"/>
      <c r="BA8969" s="41"/>
      <c r="BB8969" s="41"/>
      <c r="BC8969" s="41"/>
      <c r="BD8969" s="41"/>
      <c r="BE8969" s="41"/>
      <c r="BF8969" s="41"/>
      <c r="BG8969" s="41"/>
      <c r="BH8969" s="41"/>
      <c r="BI8969" s="41"/>
      <c r="BJ8969" s="41"/>
      <c r="BK8969" s="41"/>
      <c r="BL8969" s="41"/>
      <c r="BM8969" s="41"/>
      <c r="BN8969" s="41"/>
      <c r="BO8969" s="41"/>
      <c r="BP8969" s="108"/>
      <c r="CG8969" s="102"/>
      <c r="CI8969" s="45"/>
    </row>
    <row r="8970" spans="37:87" ht="13" customHeight="1">
      <c r="AK8970" s="114"/>
      <c r="AL8970" s="41"/>
      <c r="AM8970" s="41"/>
      <c r="AN8970" s="41"/>
      <c r="AO8970" s="41"/>
      <c r="AP8970" s="41"/>
      <c r="AQ8970" s="41"/>
      <c r="AR8970" s="41"/>
      <c r="AS8970" s="41"/>
      <c r="AT8970" s="41"/>
      <c r="AU8970" s="41"/>
      <c r="AV8970" s="41"/>
      <c r="AW8970" s="41"/>
      <c r="AX8970" s="41"/>
      <c r="AY8970" s="41"/>
      <c r="AZ8970" s="41"/>
      <c r="BA8970" s="41"/>
      <c r="BB8970" s="41"/>
      <c r="BC8970" s="41"/>
      <c r="BD8970" s="41"/>
      <c r="BE8970" s="41"/>
      <c r="BF8970" s="41"/>
      <c r="BG8970" s="41"/>
      <c r="BH8970" s="41"/>
      <c r="BI8970" s="41"/>
      <c r="BJ8970" s="41"/>
      <c r="BK8970" s="41"/>
      <c r="BL8970" s="41"/>
      <c r="BM8970" s="41"/>
      <c r="BN8970" s="41"/>
      <c r="BO8970" s="41"/>
      <c r="BP8970" s="108"/>
      <c r="CG8970" s="102"/>
      <c r="CI8970" s="45"/>
    </row>
    <row r="8971" spans="37:87" ht="13" customHeight="1">
      <c r="AK8971" s="114"/>
      <c r="AL8971" s="41"/>
      <c r="AM8971" s="41"/>
      <c r="AN8971" s="41"/>
      <c r="AO8971" s="41"/>
      <c r="AP8971" s="41"/>
      <c r="AQ8971" s="41"/>
      <c r="AR8971" s="41"/>
      <c r="AS8971" s="41"/>
      <c r="AT8971" s="41"/>
      <c r="AU8971" s="41"/>
      <c r="AV8971" s="41"/>
      <c r="AW8971" s="41"/>
      <c r="AX8971" s="41"/>
      <c r="AY8971" s="41"/>
      <c r="AZ8971" s="41"/>
      <c r="BA8971" s="41"/>
      <c r="BB8971" s="41"/>
      <c r="BC8971" s="41"/>
      <c r="BD8971" s="41"/>
      <c r="BE8971" s="41"/>
      <c r="BF8971" s="41"/>
      <c r="BG8971" s="41"/>
      <c r="BH8971" s="41"/>
      <c r="BI8971" s="41"/>
      <c r="BJ8971" s="41"/>
      <c r="BK8971" s="41"/>
      <c r="BL8971" s="41"/>
      <c r="BM8971" s="41"/>
      <c r="BN8971" s="41"/>
      <c r="BO8971" s="41"/>
      <c r="BP8971" s="108"/>
      <c r="CG8971" s="102"/>
      <c r="CI8971" s="45"/>
    </row>
    <row r="8972" spans="37:87" ht="13" customHeight="1">
      <c r="AK8972" s="114"/>
      <c r="AL8972" s="41"/>
      <c r="AM8972" s="41"/>
      <c r="AN8972" s="41"/>
      <c r="AO8972" s="41"/>
      <c r="AP8972" s="41"/>
      <c r="AQ8972" s="41"/>
      <c r="AR8972" s="41"/>
      <c r="AS8972" s="41"/>
      <c r="AT8972" s="41"/>
      <c r="AU8972" s="41"/>
      <c r="AV8972" s="41"/>
      <c r="AW8972" s="41"/>
      <c r="AX8972" s="41"/>
      <c r="AY8972" s="41"/>
      <c r="AZ8972" s="41"/>
      <c r="BA8972" s="41"/>
      <c r="BB8972" s="41"/>
      <c r="BC8972" s="41"/>
      <c r="BD8972" s="41"/>
      <c r="BE8972" s="41"/>
      <c r="BF8972" s="41"/>
      <c r="BG8972" s="41"/>
      <c r="BH8972" s="41"/>
      <c r="BI8972" s="41"/>
      <c r="BJ8972" s="41"/>
      <c r="BK8972" s="41"/>
      <c r="BL8972" s="41"/>
      <c r="BM8972" s="41"/>
      <c r="BN8972" s="41"/>
      <c r="BO8972" s="41"/>
      <c r="BP8972" s="108"/>
      <c r="CG8972" s="102"/>
      <c r="CI8972" s="45"/>
    </row>
    <row r="8973" spans="37:87" ht="13" customHeight="1">
      <c r="AK8973" s="114"/>
      <c r="AL8973" s="41"/>
      <c r="AM8973" s="41"/>
      <c r="AN8973" s="41"/>
      <c r="AO8973" s="41"/>
      <c r="AP8973" s="41"/>
      <c r="AQ8973" s="41"/>
      <c r="AR8973" s="41"/>
      <c r="AS8973" s="41"/>
      <c r="AT8973" s="41"/>
      <c r="AU8973" s="41"/>
      <c r="AV8973" s="41"/>
      <c r="AW8973" s="41"/>
      <c r="AX8973" s="41"/>
      <c r="AY8973" s="41"/>
      <c r="AZ8973" s="41"/>
      <c r="BA8973" s="41"/>
      <c r="BB8973" s="41"/>
      <c r="BC8973" s="41"/>
      <c r="BD8973" s="41"/>
      <c r="BE8973" s="41"/>
      <c r="BF8973" s="41"/>
      <c r="BG8973" s="41"/>
      <c r="BH8973" s="41"/>
      <c r="BI8973" s="41"/>
      <c r="BJ8973" s="41"/>
      <c r="BK8973" s="41"/>
      <c r="BL8973" s="41"/>
      <c r="BM8973" s="41"/>
      <c r="BN8973" s="41"/>
      <c r="BO8973" s="41"/>
      <c r="BP8973" s="108"/>
      <c r="CG8973" s="102"/>
      <c r="CI8973" s="45"/>
    </row>
    <row r="8974" spans="37:87" ht="13" customHeight="1">
      <c r="AK8974" s="114"/>
      <c r="AL8974" s="41"/>
      <c r="AM8974" s="41"/>
      <c r="AN8974" s="41"/>
      <c r="AO8974" s="41"/>
      <c r="AP8974" s="41"/>
      <c r="AQ8974" s="41"/>
      <c r="AR8974" s="41"/>
      <c r="AS8974" s="41"/>
      <c r="AT8974" s="41"/>
      <c r="AU8974" s="41"/>
      <c r="AV8974" s="41"/>
      <c r="AW8974" s="41"/>
      <c r="AX8974" s="41"/>
      <c r="AY8974" s="41"/>
      <c r="AZ8974" s="41"/>
      <c r="BA8974" s="41"/>
      <c r="BB8974" s="41"/>
      <c r="BC8974" s="41"/>
      <c r="BD8974" s="41"/>
      <c r="BE8974" s="41"/>
      <c r="BF8974" s="41"/>
      <c r="BG8974" s="41"/>
      <c r="BH8974" s="41"/>
      <c r="BI8974" s="41"/>
      <c r="BJ8974" s="41"/>
      <c r="BK8974" s="41"/>
      <c r="BL8974" s="41"/>
      <c r="BM8974" s="41"/>
      <c r="BN8974" s="41"/>
      <c r="BO8974" s="41"/>
      <c r="BP8974" s="108"/>
      <c r="CG8974" s="102"/>
      <c r="CI8974" s="45"/>
    </row>
    <row r="8975" spans="37:87" ht="13" customHeight="1">
      <c r="AK8975" s="114"/>
      <c r="AL8975" s="41"/>
      <c r="AM8975" s="41"/>
      <c r="AN8975" s="41"/>
      <c r="AO8975" s="41"/>
      <c r="AP8975" s="41"/>
      <c r="AQ8975" s="41"/>
      <c r="AR8975" s="41"/>
      <c r="AS8975" s="41"/>
      <c r="AT8975" s="41"/>
      <c r="AU8975" s="41"/>
      <c r="AV8975" s="41"/>
      <c r="AW8975" s="41"/>
      <c r="AX8975" s="41"/>
      <c r="AY8975" s="41"/>
      <c r="AZ8975" s="41"/>
      <c r="BA8975" s="41"/>
      <c r="BB8975" s="41"/>
      <c r="BC8975" s="41"/>
      <c r="BD8975" s="41"/>
      <c r="BE8975" s="41"/>
      <c r="BF8975" s="41"/>
      <c r="BG8975" s="41"/>
      <c r="BH8975" s="41"/>
      <c r="BI8975" s="41"/>
      <c r="BJ8975" s="41"/>
      <c r="BK8975" s="41"/>
      <c r="BL8975" s="41"/>
      <c r="BM8975" s="41"/>
      <c r="BN8975" s="41"/>
      <c r="BO8975" s="41"/>
      <c r="BP8975" s="108"/>
      <c r="CG8975" s="102"/>
      <c r="CI8975" s="45"/>
    </row>
    <row r="8976" spans="37:87" ht="13" customHeight="1">
      <c r="AK8976" s="114"/>
      <c r="AL8976" s="41"/>
      <c r="AM8976" s="41"/>
      <c r="AN8976" s="41"/>
      <c r="AO8976" s="41"/>
      <c r="AP8976" s="41"/>
      <c r="AQ8976" s="41"/>
      <c r="AR8976" s="41"/>
      <c r="AS8976" s="41"/>
      <c r="AT8976" s="41"/>
      <c r="AU8976" s="41"/>
      <c r="AV8976" s="41"/>
      <c r="AW8976" s="41"/>
      <c r="AX8976" s="41"/>
      <c r="AY8976" s="41"/>
      <c r="AZ8976" s="41"/>
      <c r="BA8976" s="41"/>
      <c r="BB8976" s="41"/>
      <c r="BC8976" s="41"/>
      <c r="BD8976" s="41"/>
      <c r="BE8976" s="41"/>
      <c r="BF8976" s="41"/>
      <c r="BG8976" s="41"/>
      <c r="BH8976" s="41"/>
      <c r="BI8976" s="41"/>
      <c r="BJ8976" s="41"/>
      <c r="BK8976" s="41"/>
      <c r="BL8976" s="41"/>
      <c r="BM8976" s="41"/>
      <c r="BN8976" s="41"/>
      <c r="BO8976" s="41"/>
      <c r="BP8976" s="108"/>
      <c r="CG8976" s="102"/>
      <c r="CI8976" s="45"/>
    </row>
    <row r="8977" spans="37:87" ht="13" customHeight="1">
      <c r="AK8977" s="114"/>
      <c r="AL8977" s="41"/>
      <c r="AM8977" s="41"/>
      <c r="AN8977" s="41"/>
      <c r="AO8977" s="41"/>
      <c r="AP8977" s="41"/>
      <c r="AQ8977" s="41"/>
      <c r="AR8977" s="41"/>
      <c r="AS8977" s="41"/>
      <c r="AT8977" s="41"/>
      <c r="AU8977" s="41"/>
      <c r="AV8977" s="41"/>
      <c r="AW8977" s="41"/>
      <c r="AX8977" s="41"/>
      <c r="AY8977" s="41"/>
      <c r="AZ8977" s="41"/>
      <c r="BA8977" s="41"/>
      <c r="BB8977" s="41"/>
      <c r="BC8977" s="41"/>
      <c r="BD8977" s="41"/>
      <c r="BE8977" s="41"/>
      <c r="BF8977" s="41"/>
      <c r="BG8977" s="41"/>
      <c r="BH8977" s="41"/>
      <c r="BI8977" s="41"/>
      <c r="BJ8977" s="41"/>
      <c r="BK8977" s="41"/>
      <c r="BL8977" s="41"/>
      <c r="BM8977" s="41"/>
      <c r="BN8977" s="41"/>
      <c r="BO8977" s="41"/>
      <c r="BP8977" s="108"/>
      <c r="CG8977" s="102"/>
      <c r="CI8977" s="45"/>
    </row>
    <row r="8978" spans="37:87" ht="13" customHeight="1">
      <c r="AK8978" s="114"/>
      <c r="AL8978" s="41"/>
      <c r="AM8978" s="41"/>
      <c r="AN8978" s="41"/>
      <c r="AO8978" s="41"/>
      <c r="AP8978" s="41"/>
      <c r="AQ8978" s="41"/>
      <c r="AR8978" s="41"/>
      <c r="AS8978" s="41"/>
      <c r="AT8978" s="41"/>
      <c r="AU8978" s="41"/>
      <c r="AV8978" s="41"/>
      <c r="AW8978" s="41"/>
      <c r="AX8978" s="41"/>
      <c r="AY8978" s="41"/>
      <c r="AZ8978" s="41"/>
      <c r="BA8978" s="41"/>
      <c r="BB8978" s="41"/>
      <c r="BC8978" s="41"/>
      <c r="BD8978" s="41"/>
      <c r="BE8978" s="41"/>
      <c r="BF8978" s="41"/>
      <c r="BG8978" s="41"/>
      <c r="BH8978" s="41"/>
      <c r="BI8978" s="41"/>
      <c r="BJ8978" s="41"/>
      <c r="BK8978" s="41"/>
      <c r="BL8978" s="41"/>
      <c r="BM8978" s="41"/>
      <c r="BN8978" s="41"/>
      <c r="BO8978" s="41"/>
      <c r="BP8978" s="108"/>
      <c r="CG8978" s="102"/>
      <c r="CI8978" s="45"/>
    </row>
    <row r="8979" spans="37:87" ht="13" customHeight="1">
      <c r="AK8979" s="114"/>
      <c r="AL8979" s="41"/>
      <c r="AM8979" s="41"/>
      <c r="AN8979" s="41"/>
      <c r="AO8979" s="41"/>
      <c r="AP8979" s="41"/>
      <c r="AQ8979" s="41"/>
      <c r="AR8979" s="41"/>
      <c r="AS8979" s="41"/>
      <c r="AT8979" s="41"/>
      <c r="AU8979" s="41"/>
      <c r="AV8979" s="41"/>
      <c r="AW8979" s="41"/>
      <c r="AX8979" s="41"/>
      <c r="AY8979" s="41"/>
      <c r="AZ8979" s="41"/>
      <c r="BA8979" s="41"/>
      <c r="BB8979" s="41"/>
      <c r="BC8979" s="41"/>
      <c r="BD8979" s="41"/>
      <c r="BE8979" s="41"/>
      <c r="BF8979" s="41"/>
      <c r="BG8979" s="41"/>
      <c r="BH8979" s="41"/>
      <c r="BI8979" s="41"/>
      <c r="BJ8979" s="41"/>
      <c r="BK8979" s="41"/>
      <c r="BL8979" s="41"/>
      <c r="BM8979" s="41"/>
      <c r="BN8979" s="41"/>
      <c r="BO8979" s="41"/>
      <c r="BP8979" s="108"/>
      <c r="CG8979" s="102"/>
      <c r="CI8979" s="45"/>
    </row>
    <row r="8980" spans="37:87" ht="13" customHeight="1">
      <c r="AK8980" s="114"/>
      <c r="AL8980" s="41"/>
      <c r="AM8980" s="41"/>
      <c r="AN8980" s="41"/>
      <c r="AO8980" s="41"/>
      <c r="AP8980" s="41"/>
      <c r="AQ8980" s="41"/>
      <c r="AR8980" s="41"/>
      <c r="AS8980" s="41"/>
      <c r="AT8980" s="41"/>
      <c r="AU8980" s="41"/>
      <c r="AV8980" s="41"/>
      <c r="AW8980" s="41"/>
      <c r="AX8980" s="41"/>
      <c r="AY8980" s="41"/>
      <c r="AZ8980" s="41"/>
      <c r="BA8980" s="41"/>
      <c r="BB8980" s="41"/>
      <c r="BC8980" s="41"/>
      <c r="BD8980" s="41"/>
      <c r="BE8980" s="41"/>
      <c r="BF8980" s="41"/>
      <c r="BG8980" s="41"/>
      <c r="BH8980" s="41"/>
      <c r="BI8980" s="41"/>
      <c r="BJ8980" s="41"/>
      <c r="BK8980" s="41"/>
      <c r="BL8980" s="41"/>
      <c r="BM8980" s="41"/>
      <c r="BN8980" s="41"/>
      <c r="BO8980" s="41"/>
      <c r="BP8980" s="108"/>
      <c r="CG8980" s="102"/>
      <c r="CI8980" s="45"/>
    </row>
    <row r="8981" spans="37:87" ht="13" customHeight="1">
      <c r="AK8981" s="114"/>
      <c r="AL8981" s="41"/>
      <c r="AM8981" s="41"/>
      <c r="AN8981" s="41"/>
      <c r="AO8981" s="41"/>
      <c r="AP8981" s="41"/>
      <c r="AQ8981" s="41"/>
      <c r="AR8981" s="41"/>
      <c r="AS8981" s="41"/>
      <c r="AT8981" s="41"/>
      <c r="AU8981" s="41"/>
      <c r="AV8981" s="41"/>
      <c r="AW8981" s="41"/>
      <c r="AX8981" s="41"/>
      <c r="AY8981" s="41"/>
      <c r="AZ8981" s="41"/>
      <c r="BA8981" s="41"/>
      <c r="BB8981" s="41"/>
      <c r="BC8981" s="41"/>
      <c r="BD8981" s="41"/>
      <c r="BE8981" s="41"/>
      <c r="BF8981" s="41"/>
      <c r="BG8981" s="41"/>
      <c r="BH8981" s="41"/>
      <c r="BI8981" s="41"/>
      <c r="BJ8981" s="41"/>
      <c r="BK8981" s="41"/>
      <c r="BL8981" s="41"/>
      <c r="BM8981" s="41"/>
      <c r="BN8981" s="41"/>
      <c r="BO8981" s="41"/>
      <c r="BP8981" s="108"/>
      <c r="CG8981" s="102"/>
      <c r="CI8981" s="45"/>
    </row>
    <row r="8982" spans="37:87" ht="13" customHeight="1">
      <c r="AK8982" s="114"/>
      <c r="AL8982" s="41"/>
      <c r="AM8982" s="41"/>
      <c r="AN8982" s="41"/>
      <c r="AO8982" s="41"/>
      <c r="AP8982" s="41"/>
      <c r="AQ8982" s="41"/>
      <c r="AR8982" s="41"/>
      <c r="AS8982" s="41"/>
      <c r="AT8982" s="41"/>
      <c r="AU8982" s="41"/>
      <c r="AV8982" s="41"/>
      <c r="AW8982" s="41"/>
      <c r="AX8982" s="41"/>
      <c r="AY8982" s="41"/>
      <c r="AZ8982" s="41"/>
      <c r="BA8982" s="41"/>
      <c r="BB8982" s="41"/>
      <c r="BC8982" s="41"/>
      <c r="BD8982" s="41"/>
      <c r="BE8982" s="41"/>
      <c r="BF8982" s="41"/>
      <c r="BG8982" s="41"/>
      <c r="BH8982" s="41"/>
      <c r="BI8982" s="41"/>
      <c r="BJ8982" s="41"/>
      <c r="BK8982" s="41"/>
      <c r="BL8982" s="41"/>
      <c r="BM8982" s="41"/>
      <c r="BN8982" s="41"/>
      <c r="BO8982" s="41"/>
      <c r="BP8982" s="108"/>
      <c r="CG8982" s="102"/>
      <c r="CI8982" s="45"/>
    </row>
    <row r="8983" spans="37:87" ht="13" customHeight="1">
      <c r="AK8983" s="114"/>
      <c r="AL8983" s="41"/>
      <c r="AM8983" s="41"/>
      <c r="AN8983" s="41"/>
      <c r="AO8983" s="41"/>
      <c r="AP8983" s="41"/>
      <c r="AQ8983" s="41"/>
      <c r="AR8983" s="41"/>
      <c r="AS8983" s="41"/>
      <c r="AT8983" s="41"/>
      <c r="AU8983" s="41"/>
      <c r="AV8983" s="41"/>
      <c r="AW8983" s="41"/>
      <c r="AX8983" s="41"/>
      <c r="AY8983" s="41"/>
      <c r="AZ8983" s="41"/>
      <c r="BA8983" s="41"/>
      <c r="BB8983" s="41"/>
      <c r="BC8983" s="41"/>
      <c r="BD8983" s="41"/>
      <c r="BE8983" s="41"/>
      <c r="BF8983" s="41"/>
      <c r="BG8983" s="41"/>
      <c r="BH8983" s="41"/>
      <c r="BI8983" s="41"/>
      <c r="BJ8983" s="41"/>
      <c r="BK8983" s="41"/>
      <c r="BL8983" s="41"/>
      <c r="BM8983" s="41"/>
      <c r="BN8983" s="41"/>
      <c r="BO8983" s="41"/>
      <c r="BP8983" s="108"/>
      <c r="CG8983" s="102"/>
      <c r="CI8983" s="45"/>
    </row>
    <row r="8984" spans="37:87" ht="13" customHeight="1">
      <c r="AK8984" s="114"/>
      <c r="AL8984" s="41"/>
      <c r="AM8984" s="41"/>
      <c r="AN8984" s="41"/>
      <c r="AO8984" s="41"/>
      <c r="AP8984" s="41"/>
      <c r="AQ8984" s="41"/>
      <c r="AR8984" s="41"/>
      <c r="AS8984" s="41"/>
      <c r="AT8984" s="41"/>
      <c r="AU8984" s="41"/>
      <c r="AV8984" s="41"/>
      <c r="AW8984" s="41"/>
      <c r="AX8984" s="41"/>
      <c r="AY8984" s="41"/>
      <c r="AZ8984" s="41"/>
      <c r="BA8984" s="41"/>
      <c r="BB8984" s="41"/>
      <c r="BC8984" s="41"/>
      <c r="BD8984" s="41"/>
      <c r="BE8984" s="41"/>
      <c r="BF8984" s="41"/>
      <c r="BG8984" s="41"/>
      <c r="BH8984" s="41"/>
      <c r="BI8984" s="41"/>
      <c r="BJ8984" s="41"/>
      <c r="BK8984" s="41"/>
      <c r="BL8984" s="41"/>
      <c r="BM8984" s="41"/>
      <c r="BN8984" s="41"/>
      <c r="BO8984" s="41"/>
      <c r="BP8984" s="108"/>
      <c r="CG8984" s="102"/>
      <c r="CI8984" s="45"/>
    </row>
    <row r="8985" spans="37:87" ht="13" customHeight="1">
      <c r="AK8985" s="114"/>
      <c r="AL8985" s="41"/>
      <c r="AM8985" s="41"/>
      <c r="AN8985" s="41"/>
      <c r="AO8985" s="41"/>
      <c r="AP8985" s="41"/>
      <c r="AQ8985" s="41"/>
      <c r="AR8985" s="41"/>
      <c r="AS8985" s="41"/>
      <c r="AT8985" s="41"/>
      <c r="AU8985" s="41"/>
      <c r="AV8985" s="41"/>
      <c r="AW8985" s="41"/>
      <c r="AX8985" s="41"/>
      <c r="AY8985" s="41"/>
      <c r="AZ8985" s="41"/>
      <c r="BA8985" s="41"/>
      <c r="BB8985" s="41"/>
      <c r="BC8985" s="41"/>
      <c r="BD8985" s="41"/>
      <c r="BE8985" s="41"/>
      <c r="BF8985" s="41"/>
      <c r="BG8985" s="41"/>
      <c r="BH8985" s="41"/>
      <c r="BI8985" s="41"/>
      <c r="BJ8985" s="41"/>
      <c r="BK8985" s="41"/>
      <c r="BL8985" s="41"/>
      <c r="BM8985" s="41"/>
      <c r="BN8985" s="41"/>
      <c r="BO8985" s="41"/>
      <c r="BP8985" s="108"/>
      <c r="CG8985" s="102"/>
      <c r="CI8985" s="45"/>
    </row>
    <row r="8986" spans="37:87" ht="13" customHeight="1">
      <c r="AK8986" s="114"/>
      <c r="AL8986" s="41"/>
      <c r="AM8986" s="41"/>
      <c r="AN8986" s="41"/>
      <c r="AO8986" s="41"/>
      <c r="AP8986" s="41"/>
      <c r="AQ8986" s="41"/>
      <c r="AR8986" s="41"/>
      <c r="AS8986" s="41"/>
      <c r="AT8986" s="41"/>
      <c r="AU8986" s="41"/>
      <c r="AV8986" s="41"/>
      <c r="AW8986" s="41"/>
      <c r="AX8986" s="41"/>
      <c r="AY8986" s="41"/>
      <c r="AZ8986" s="41"/>
      <c r="BA8986" s="41"/>
      <c r="BB8986" s="41"/>
      <c r="BC8986" s="41"/>
      <c r="BD8986" s="41"/>
      <c r="BE8986" s="41"/>
      <c r="BF8986" s="41"/>
      <c r="BG8986" s="41"/>
      <c r="BH8986" s="41"/>
      <c r="BI8986" s="41"/>
      <c r="BJ8986" s="41"/>
      <c r="BK8986" s="41"/>
      <c r="BL8986" s="41"/>
      <c r="BM8986" s="41"/>
      <c r="BN8986" s="41"/>
      <c r="BO8986" s="41"/>
      <c r="BP8986" s="108"/>
      <c r="CG8986" s="102"/>
      <c r="CI8986" s="45"/>
    </row>
    <row r="8987" spans="37:87" ht="13" customHeight="1">
      <c r="AK8987" s="114"/>
      <c r="AL8987" s="41"/>
      <c r="AM8987" s="41"/>
      <c r="AN8987" s="41"/>
      <c r="AO8987" s="41"/>
      <c r="AP8987" s="41"/>
      <c r="AQ8987" s="41"/>
      <c r="AR8987" s="41"/>
      <c r="AS8987" s="41"/>
      <c r="AT8987" s="41"/>
      <c r="AU8987" s="41"/>
      <c r="AV8987" s="41"/>
      <c r="AW8987" s="41"/>
      <c r="AX8987" s="41"/>
      <c r="AY8987" s="41"/>
      <c r="AZ8987" s="41"/>
      <c r="BA8987" s="41"/>
      <c r="BB8987" s="41"/>
      <c r="BC8987" s="41"/>
      <c r="BD8987" s="41"/>
      <c r="BE8987" s="41"/>
      <c r="BF8987" s="41"/>
      <c r="BG8987" s="41"/>
      <c r="BH8987" s="41"/>
      <c r="BI8987" s="41"/>
      <c r="BJ8987" s="41"/>
      <c r="BK8987" s="41"/>
      <c r="BL8987" s="41"/>
      <c r="BM8987" s="41"/>
      <c r="BN8987" s="41"/>
      <c r="BO8987" s="41"/>
      <c r="BP8987" s="108"/>
      <c r="CG8987" s="102"/>
      <c r="CI8987" s="45"/>
    </row>
    <row r="8988" spans="37:87" ht="13" customHeight="1">
      <c r="AK8988" s="114"/>
      <c r="AL8988" s="41"/>
      <c r="AM8988" s="41"/>
      <c r="AN8988" s="41"/>
      <c r="AO8988" s="41"/>
      <c r="AP8988" s="41"/>
      <c r="AQ8988" s="41"/>
      <c r="AR8988" s="41"/>
      <c r="AS8988" s="41"/>
      <c r="AT8988" s="41"/>
      <c r="AU8988" s="41"/>
      <c r="AV8988" s="41"/>
      <c r="AW8988" s="41"/>
      <c r="AX8988" s="41"/>
      <c r="AY8988" s="41"/>
      <c r="AZ8988" s="41"/>
      <c r="BA8988" s="41"/>
      <c r="BB8988" s="41"/>
      <c r="BC8988" s="41"/>
      <c r="BD8988" s="41"/>
      <c r="BE8988" s="41"/>
      <c r="BF8988" s="41"/>
      <c r="BG8988" s="41"/>
      <c r="BH8988" s="41"/>
      <c r="BI8988" s="41"/>
      <c r="BJ8988" s="41"/>
      <c r="BK8988" s="41"/>
      <c r="BL8988" s="41"/>
      <c r="BM8988" s="41"/>
      <c r="BN8988" s="41"/>
      <c r="BO8988" s="41"/>
      <c r="BP8988" s="108"/>
      <c r="CG8988" s="102"/>
      <c r="CI8988" s="45"/>
    </row>
    <row r="8989" spans="37:87" ht="13" customHeight="1">
      <c r="AK8989" s="114"/>
      <c r="AL8989" s="41"/>
      <c r="AM8989" s="41"/>
      <c r="AN8989" s="41"/>
      <c r="AO8989" s="41"/>
      <c r="AP8989" s="41"/>
      <c r="AQ8989" s="41"/>
      <c r="AR8989" s="41"/>
      <c r="AS8989" s="41"/>
      <c r="AT8989" s="41"/>
      <c r="AU8989" s="41"/>
      <c r="AV8989" s="41"/>
      <c r="AW8989" s="41"/>
      <c r="AX8989" s="41"/>
      <c r="AY8989" s="41"/>
      <c r="AZ8989" s="41"/>
      <c r="BA8989" s="41"/>
      <c r="BB8989" s="41"/>
      <c r="BC8989" s="41"/>
      <c r="BD8989" s="41"/>
      <c r="BE8989" s="41"/>
      <c r="BF8989" s="41"/>
      <c r="BG8989" s="41"/>
      <c r="BH8989" s="41"/>
      <c r="BI8989" s="41"/>
      <c r="BJ8989" s="41"/>
      <c r="BK8989" s="41"/>
      <c r="BL8989" s="41"/>
      <c r="BM8989" s="41"/>
      <c r="BN8989" s="41"/>
      <c r="BO8989" s="41"/>
      <c r="BP8989" s="108"/>
      <c r="CG8989" s="102"/>
      <c r="CI8989" s="45"/>
    </row>
    <row r="8990" spans="37:87" ht="13" customHeight="1">
      <c r="AK8990" s="114"/>
      <c r="AL8990" s="41"/>
      <c r="AM8990" s="41"/>
      <c r="AN8990" s="41"/>
      <c r="AO8990" s="41"/>
      <c r="AP8990" s="41"/>
      <c r="AQ8990" s="41"/>
      <c r="AR8990" s="41"/>
      <c r="AS8990" s="41"/>
      <c r="AT8990" s="41"/>
      <c r="AU8990" s="41"/>
      <c r="AV8990" s="41"/>
      <c r="AW8990" s="41"/>
      <c r="AX8990" s="41"/>
      <c r="AY8990" s="41"/>
      <c r="AZ8990" s="41"/>
      <c r="BA8990" s="41"/>
      <c r="BB8990" s="41"/>
      <c r="BC8990" s="41"/>
      <c r="BD8990" s="41"/>
      <c r="BE8990" s="41"/>
      <c r="BF8990" s="41"/>
      <c r="BG8990" s="41"/>
      <c r="BH8990" s="41"/>
      <c r="BI8990" s="41"/>
      <c r="BJ8990" s="41"/>
      <c r="BK8990" s="41"/>
      <c r="BL8990" s="41"/>
      <c r="BM8990" s="41"/>
      <c r="BN8990" s="41"/>
      <c r="BO8990" s="41"/>
      <c r="BP8990" s="108"/>
      <c r="CG8990" s="102"/>
      <c r="CI8990" s="45"/>
    </row>
    <row r="8991" spans="37:87" ht="13" customHeight="1">
      <c r="AK8991" s="114"/>
      <c r="AL8991" s="41"/>
      <c r="AM8991" s="41"/>
      <c r="AN8991" s="41"/>
      <c r="AO8991" s="41"/>
      <c r="AP8991" s="41"/>
      <c r="AQ8991" s="41"/>
      <c r="AR8991" s="41"/>
      <c r="AS8991" s="41"/>
      <c r="AT8991" s="41"/>
      <c r="AU8991" s="41"/>
      <c r="AV8991" s="41"/>
      <c r="AW8991" s="41"/>
      <c r="AX8991" s="41"/>
      <c r="AY8991" s="41"/>
      <c r="AZ8991" s="41"/>
      <c r="BA8991" s="41"/>
      <c r="BB8991" s="41"/>
      <c r="BC8991" s="41"/>
      <c r="BD8991" s="41"/>
      <c r="BE8991" s="41"/>
      <c r="BF8991" s="41"/>
      <c r="BG8991" s="41"/>
      <c r="BH8991" s="41"/>
      <c r="BI8991" s="41"/>
      <c r="BJ8991" s="41"/>
      <c r="BK8991" s="41"/>
      <c r="BL8991" s="41"/>
      <c r="BM8991" s="41"/>
      <c r="BN8991" s="41"/>
      <c r="BO8991" s="41"/>
      <c r="BP8991" s="108"/>
      <c r="CG8991" s="102"/>
      <c r="CI8991" s="45"/>
    </row>
    <row r="8992" spans="37:87" ht="13" customHeight="1">
      <c r="AK8992" s="114"/>
      <c r="AL8992" s="41"/>
      <c r="AM8992" s="41"/>
      <c r="AN8992" s="41"/>
      <c r="AO8992" s="41"/>
      <c r="AP8992" s="41"/>
      <c r="AQ8992" s="41"/>
      <c r="AR8992" s="41"/>
      <c r="AS8992" s="41"/>
      <c r="AT8992" s="41"/>
      <c r="AU8992" s="41"/>
      <c r="AV8992" s="41"/>
      <c r="AW8992" s="41"/>
      <c r="AX8992" s="41"/>
      <c r="AY8992" s="41"/>
      <c r="AZ8992" s="41"/>
      <c r="BA8992" s="41"/>
      <c r="BB8992" s="41"/>
      <c r="BC8992" s="41"/>
      <c r="BD8992" s="41"/>
      <c r="BE8992" s="41"/>
      <c r="BF8992" s="41"/>
      <c r="BG8992" s="41"/>
      <c r="BH8992" s="41"/>
      <c r="BI8992" s="41"/>
      <c r="BJ8992" s="41"/>
      <c r="BK8992" s="41"/>
      <c r="BL8992" s="41"/>
      <c r="BM8992" s="41"/>
      <c r="BN8992" s="41"/>
      <c r="BO8992" s="41"/>
      <c r="BP8992" s="108"/>
      <c r="CG8992" s="102"/>
      <c r="CI8992" s="45"/>
    </row>
    <row r="8993" spans="37:87" ht="13" customHeight="1">
      <c r="AK8993" s="114"/>
      <c r="AL8993" s="41"/>
      <c r="AM8993" s="41"/>
      <c r="AN8993" s="41"/>
      <c r="AO8993" s="41"/>
      <c r="AP8993" s="41"/>
      <c r="AQ8993" s="41"/>
      <c r="AR8993" s="41"/>
      <c r="AS8993" s="41"/>
      <c r="AT8993" s="41"/>
      <c r="AU8993" s="41"/>
      <c r="AV8993" s="41"/>
      <c r="AW8993" s="41"/>
      <c r="AX8993" s="41"/>
      <c r="AY8993" s="41"/>
      <c r="AZ8993" s="41"/>
      <c r="BA8993" s="41"/>
      <c r="BB8993" s="41"/>
      <c r="BC8993" s="41"/>
      <c r="BD8993" s="41"/>
      <c r="BE8993" s="41"/>
      <c r="BF8993" s="41"/>
      <c r="BG8993" s="41"/>
      <c r="BH8993" s="41"/>
      <c r="BI8993" s="41"/>
      <c r="BJ8993" s="41"/>
      <c r="BK8993" s="41"/>
      <c r="BL8993" s="41"/>
      <c r="BM8993" s="41"/>
      <c r="BN8993" s="41"/>
      <c r="BO8993" s="41"/>
      <c r="BP8993" s="108"/>
      <c r="CG8993" s="102"/>
      <c r="CI8993" s="45"/>
    </row>
    <row r="8994" spans="37:87" ht="13" customHeight="1">
      <c r="AK8994" s="114"/>
      <c r="AL8994" s="41"/>
      <c r="AM8994" s="41"/>
      <c r="AN8994" s="41"/>
      <c r="AO8994" s="41"/>
      <c r="AP8994" s="41"/>
      <c r="AQ8994" s="41"/>
      <c r="AR8994" s="41"/>
      <c r="AS8994" s="41"/>
      <c r="AT8994" s="41"/>
      <c r="AU8994" s="41"/>
      <c r="AV8994" s="41"/>
      <c r="AW8994" s="41"/>
      <c r="AX8994" s="41"/>
      <c r="AY8994" s="41"/>
      <c r="AZ8994" s="41"/>
      <c r="BA8994" s="41"/>
      <c r="BB8994" s="41"/>
      <c r="BC8994" s="41"/>
      <c r="BD8994" s="41"/>
      <c r="BE8994" s="41"/>
      <c r="BF8994" s="41"/>
      <c r="BG8994" s="41"/>
      <c r="BH8994" s="41"/>
      <c r="BI8994" s="41"/>
      <c r="BJ8994" s="41"/>
      <c r="BK8994" s="41"/>
      <c r="BL8994" s="41"/>
      <c r="BM8994" s="41"/>
      <c r="BN8994" s="41"/>
      <c r="BO8994" s="41"/>
      <c r="BP8994" s="108"/>
      <c r="CG8994" s="102"/>
      <c r="CI8994" s="45"/>
    </row>
    <row r="8995" spans="37:87" ht="13" customHeight="1">
      <c r="AK8995" s="114"/>
      <c r="AL8995" s="41"/>
      <c r="AM8995" s="41"/>
      <c r="AN8995" s="41"/>
      <c r="AO8995" s="41"/>
      <c r="AP8995" s="41"/>
      <c r="AQ8995" s="41"/>
      <c r="AR8995" s="41"/>
      <c r="AS8995" s="41"/>
      <c r="AT8995" s="41"/>
      <c r="AU8995" s="41"/>
      <c r="AV8995" s="41"/>
      <c r="AW8995" s="41"/>
      <c r="AX8995" s="41"/>
      <c r="AY8995" s="41"/>
      <c r="AZ8995" s="41"/>
      <c r="BA8995" s="41"/>
      <c r="BB8995" s="41"/>
      <c r="BC8995" s="41"/>
      <c r="BD8995" s="41"/>
      <c r="BE8995" s="41"/>
      <c r="BF8995" s="41"/>
      <c r="BG8995" s="41"/>
      <c r="BH8995" s="41"/>
      <c r="BI8995" s="41"/>
      <c r="BJ8995" s="41"/>
      <c r="BK8995" s="41"/>
      <c r="BL8995" s="41"/>
      <c r="BM8995" s="41"/>
      <c r="BN8995" s="41"/>
      <c r="BO8995" s="41"/>
      <c r="BP8995" s="108"/>
      <c r="CG8995" s="102"/>
      <c r="CI8995" s="45"/>
    </row>
    <row r="8996" spans="37:87" ht="13" customHeight="1">
      <c r="AK8996" s="114"/>
      <c r="AL8996" s="41"/>
      <c r="AM8996" s="41"/>
      <c r="AN8996" s="41"/>
      <c r="AO8996" s="41"/>
      <c r="AP8996" s="41"/>
      <c r="AQ8996" s="41"/>
      <c r="AR8996" s="41"/>
      <c r="AS8996" s="41"/>
      <c r="AT8996" s="41"/>
      <c r="AU8996" s="41"/>
      <c r="AV8996" s="41"/>
      <c r="AW8996" s="41"/>
      <c r="AX8996" s="41"/>
      <c r="AY8996" s="41"/>
      <c r="AZ8996" s="41"/>
      <c r="BA8996" s="41"/>
      <c r="BB8996" s="41"/>
      <c r="BC8996" s="41"/>
      <c r="BD8996" s="41"/>
      <c r="BE8996" s="41"/>
      <c r="BF8996" s="41"/>
      <c r="BG8996" s="41"/>
      <c r="BH8996" s="41"/>
      <c r="BI8996" s="41"/>
      <c r="BJ8996" s="41"/>
      <c r="BK8996" s="41"/>
      <c r="BL8996" s="41"/>
      <c r="BM8996" s="41"/>
      <c r="BN8996" s="41"/>
      <c r="BO8996" s="41"/>
      <c r="BP8996" s="108"/>
      <c r="CG8996" s="102"/>
      <c r="CI8996" s="45"/>
    </row>
    <row r="8997" spans="37:87" ht="13" customHeight="1">
      <c r="AK8997" s="114"/>
      <c r="AL8997" s="41"/>
      <c r="AM8997" s="41"/>
      <c r="AN8997" s="41"/>
      <c r="AO8997" s="41"/>
      <c r="AP8997" s="41"/>
      <c r="AQ8997" s="41"/>
      <c r="AR8997" s="41"/>
      <c r="AS8997" s="41"/>
      <c r="AT8997" s="41"/>
      <c r="AU8997" s="41"/>
      <c r="AV8997" s="41"/>
      <c r="AW8997" s="41"/>
      <c r="AX8997" s="41"/>
      <c r="AY8997" s="41"/>
      <c r="AZ8997" s="41"/>
      <c r="BA8997" s="41"/>
      <c r="BB8997" s="41"/>
      <c r="BC8997" s="41"/>
      <c r="BD8997" s="41"/>
      <c r="BE8997" s="41"/>
      <c r="BF8997" s="41"/>
      <c r="BG8997" s="41"/>
      <c r="BH8997" s="41"/>
      <c r="BI8997" s="41"/>
      <c r="BJ8997" s="41"/>
      <c r="BK8997" s="41"/>
      <c r="BL8997" s="41"/>
      <c r="BM8997" s="41"/>
      <c r="BN8997" s="41"/>
      <c r="BO8997" s="41"/>
      <c r="BP8997" s="108"/>
      <c r="CG8997" s="102"/>
      <c r="CI8997" s="45"/>
    </row>
    <row r="8998" spans="37:87" ht="13" customHeight="1">
      <c r="AK8998" s="114"/>
      <c r="AL8998" s="41"/>
      <c r="AM8998" s="41"/>
      <c r="AN8998" s="41"/>
      <c r="AO8998" s="41"/>
      <c r="AP8998" s="41"/>
      <c r="AQ8998" s="41"/>
      <c r="AR8998" s="41"/>
      <c r="AS8998" s="41"/>
      <c r="AT8998" s="41"/>
      <c r="AU8998" s="41"/>
      <c r="AV8998" s="41"/>
      <c r="AW8998" s="41"/>
      <c r="AX8998" s="41"/>
      <c r="AY8998" s="41"/>
      <c r="AZ8998" s="41"/>
      <c r="BA8998" s="41"/>
      <c r="BB8998" s="41"/>
      <c r="BC8998" s="41"/>
      <c r="BD8998" s="41"/>
      <c r="BE8998" s="41"/>
      <c r="BF8998" s="41"/>
      <c r="BG8998" s="41"/>
      <c r="BH8998" s="41"/>
      <c r="BI8998" s="41"/>
      <c r="BJ8998" s="41"/>
      <c r="BK8998" s="41"/>
      <c r="BL8998" s="41"/>
      <c r="BM8998" s="41"/>
      <c r="BN8998" s="41"/>
      <c r="BO8998" s="41"/>
      <c r="BP8998" s="108"/>
      <c r="CG8998" s="102"/>
      <c r="CI8998" s="45"/>
    </row>
    <row r="8999" spans="37:87" ht="13" customHeight="1">
      <c r="AK8999" s="114"/>
      <c r="AL8999" s="41"/>
      <c r="AM8999" s="41"/>
      <c r="AN8999" s="41"/>
      <c r="AO8999" s="41"/>
      <c r="AP8999" s="41"/>
      <c r="AQ8999" s="41"/>
      <c r="AR8999" s="41"/>
      <c r="AS8999" s="41"/>
      <c r="AT8999" s="41"/>
      <c r="AU8999" s="41"/>
      <c r="AV8999" s="41"/>
      <c r="AW8999" s="41"/>
      <c r="AX8999" s="41"/>
      <c r="AY8999" s="41"/>
      <c r="AZ8999" s="41"/>
      <c r="BA8999" s="41"/>
      <c r="BB8999" s="41"/>
      <c r="BC8999" s="41"/>
      <c r="BD8999" s="41"/>
      <c r="BE8999" s="41"/>
      <c r="BF8999" s="41"/>
      <c r="BG8999" s="41"/>
      <c r="BH8999" s="41"/>
      <c r="BI8999" s="41"/>
      <c r="BJ8999" s="41"/>
      <c r="BK8999" s="41"/>
      <c r="BL8999" s="41"/>
      <c r="BM8999" s="41"/>
      <c r="BN8999" s="41"/>
      <c r="BO8999" s="41"/>
      <c r="BP8999" s="108"/>
      <c r="CG8999" s="102"/>
      <c r="CI8999" s="45"/>
    </row>
    <row r="9000" spans="37:87" ht="13" customHeight="1">
      <c r="AK9000" s="114"/>
      <c r="AL9000" s="41"/>
      <c r="AM9000" s="41"/>
      <c r="AN9000" s="41"/>
      <c r="AO9000" s="41"/>
      <c r="AP9000" s="41"/>
      <c r="AQ9000" s="41"/>
      <c r="AR9000" s="41"/>
      <c r="AS9000" s="41"/>
      <c r="AT9000" s="41"/>
      <c r="AU9000" s="41"/>
      <c r="AV9000" s="41"/>
      <c r="AW9000" s="41"/>
      <c r="AX9000" s="41"/>
      <c r="AY9000" s="41"/>
      <c r="AZ9000" s="41"/>
      <c r="BA9000" s="41"/>
      <c r="BB9000" s="41"/>
      <c r="BC9000" s="41"/>
      <c r="BD9000" s="41"/>
      <c r="BE9000" s="41"/>
      <c r="BF9000" s="41"/>
      <c r="BG9000" s="41"/>
      <c r="BH9000" s="41"/>
      <c r="BI9000" s="41"/>
      <c r="BJ9000" s="41"/>
      <c r="BK9000" s="41"/>
      <c r="BL9000" s="41"/>
      <c r="BM9000" s="41"/>
      <c r="BN9000" s="41"/>
      <c r="BO9000" s="41"/>
      <c r="BP9000" s="108"/>
      <c r="CG9000" s="102"/>
      <c r="CI9000" s="45"/>
    </row>
    <row r="9001" spans="37:87" ht="13" customHeight="1">
      <c r="AK9001" s="114"/>
      <c r="AL9001" s="41"/>
      <c r="AM9001" s="41"/>
      <c r="AN9001" s="41"/>
      <c r="AO9001" s="41"/>
      <c r="AP9001" s="41"/>
      <c r="AQ9001" s="41"/>
      <c r="AR9001" s="41"/>
      <c r="AS9001" s="41"/>
      <c r="AT9001" s="41"/>
      <c r="AU9001" s="41"/>
      <c r="AV9001" s="41"/>
      <c r="AW9001" s="41"/>
      <c r="AX9001" s="41"/>
      <c r="AY9001" s="41"/>
      <c r="AZ9001" s="41"/>
      <c r="BA9001" s="41"/>
      <c r="BB9001" s="41"/>
      <c r="BC9001" s="41"/>
      <c r="BD9001" s="41"/>
      <c r="BE9001" s="41"/>
      <c r="BF9001" s="41"/>
      <c r="BG9001" s="41"/>
      <c r="BH9001" s="41"/>
      <c r="BI9001" s="41"/>
      <c r="BJ9001" s="41"/>
      <c r="BK9001" s="41"/>
      <c r="BL9001" s="41"/>
      <c r="BM9001" s="41"/>
      <c r="BN9001" s="41"/>
      <c r="BO9001" s="41"/>
      <c r="BP9001" s="108"/>
      <c r="CG9001" s="102"/>
      <c r="CI9001" s="45"/>
    </row>
    <row r="9002" spans="37:87" ht="13" customHeight="1">
      <c r="AK9002" s="114"/>
      <c r="AL9002" s="41"/>
      <c r="AM9002" s="41"/>
      <c r="AN9002" s="41"/>
      <c r="AO9002" s="41"/>
      <c r="AP9002" s="41"/>
      <c r="AQ9002" s="41"/>
      <c r="AR9002" s="41"/>
      <c r="AS9002" s="41"/>
      <c r="AT9002" s="41"/>
      <c r="AU9002" s="41"/>
      <c r="AV9002" s="41"/>
      <c r="AW9002" s="41"/>
      <c r="AX9002" s="41"/>
      <c r="AY9002" s="41"/>
      <c r="AZ9002" s="41"/>
      <c r="BA9002" s="41"/>
      <c r="BB9002" s="41"/>
      <c r="BC9002" s="41"/>
      <c r="BD9002" s="41"/>
      <c r="BE9002" s="41"/>
      <c r="BF9002" s="41"/>
      <c r="BG9002" s="41"/>
      <c r="BH9002" s="41"/>
      <c r="BI9002" s="41"/>
      <c r="BJ9002" s="41"/>
      <c r="BK9002" s="41"/>
      <c r="BL9002" s="41"/>
      <c r="BM9002" s="41"/>
      <c r="BN9002" s="41"/>
      <c r="BO9002" s="41"/>
      <c r="BP9002" s="108"/>
      <c r="CG9002" s="102"/>
      <c r="CI9002" s="45"/>
    </row>
    <row r="9003" spans="37:87" ht="13" customHeight="1">
      <c r="AK9003" s="114"/>
      <c r="AL9003" s="41"/>
      <c r="AM9003" s="41"/>
      <c r="AN9003" s="41"/>
      <c r="AO9003" s="41"/>
      <c r="AP9003" s="41"/>
      <c r="AQ9003" s="41"/>
      <c r="AR9003" s="41"/>
      <c r="AS9003" s="41"/>
      <c r="AT9003" s="41"/>
      <c r="AU9003" s="41"/>
      <c r="AV9003" s="41"/>
      <c r="AW9003" s="41"/>
      <c r="AX9003" s="41"/>
      <c r="AY9003" s="41"/>
      <c r="AZ9003" s="41"/>
      <c r="BA9003" s="41"/>
      <c r="BB9003" s="41"/>
      <c r="BC9003" s="41"/>
      <c r="BD9003" s="41"/>
      <c r="BE9003" s="41"/>
      <c r="BF9003" s="41"/>
      <c r="BG9003" s="41"/>
      <c r="BH9003" s="41"/>
      <c r="BI9003" s="41"/>
      <c r="BJ9003" s="41"/>
      <c r="BK9003" s="41"/>
      <c r="BL9003" s="41"/>
      <c r="BM9003" s="41"/>
      <c r="BN9003" s="41"/>
      <c r="BO9003" s="41"/>
      <c r="BP9003" s="108"/>
      <c r="CG9003" s="102"/>
      <c r="CI9003" s="45"/>
    </row>
    <row r="9004" spans="37:87" ht="13" customHeight="1">
      <c r="AK9004" s="114"/>
      <c r="AL9004" s="41"/>
      <c r="AM9004" s="41"/>
      <c r="AN9004" s="41"/>
      <c r="AO9004" s="41"/>
      <c r="AP9004" s="41"/>
      <c r="AQ9004" s="41"/>
      <c r="AR9004" s="41"/>
      <c r="AS9004" s="41"/>
      <c r="AT9004" s="41"/>
      <c r="AU9004" s="41"/>
      <c r="AV9004" s="41"/>
      <c r="AW9004" s="41"/>
      <c r="AX9004" s="41"/>
      <c r="AY9004" s="41"/>
      <c r="AZ9004" s="41"/>
      <c r="BA9004" s="41"/>
      <c r="BB9004" s="41"/>
      <c r="BC9004" s="41"/>
      <c r="BD9004" s="41"/>
      <c r="BE9004" s="41"/>
      <c r="BF9004" s="41"/>
      <c r="BG9004" s="41"/>
      <c r="BH9004" s="41"/>
      <c r="BI9004" s="41"/>
      <c r="BJ9004" s="41"/>
      <c r="BK9004" s="41"/>
      <c r="BL9004" s="41"/>
      <c r="BM9004" s="41"/>
      <c r="BN9004" s="41"/>
      <c r="BO9004" s="41"/>
      <c r="BP9004" s="108"/>
      <c r="CG9004" s="102"/>
      <c r="CI9004" s="45"/>
    </row>
    <row r="9005" spans="37:87" ht="13" customHeight="1">
      <c r="AK9005" s="114"/>
      <c r="AL9005" s="41"/>
      <c r="AM9005" s="41"/>
      <c r="AN9005" s="41"/>
      <c r="AO9005" s="41"/>
      <c r="AP9005" s="41"/>
      <c r="AQ9005" s="41"/>
      <c r="AR9005" s="41"/>
      <c r="AS9005" s="41"/>
      <c r="AT9005" s="41"/>
      <c r="AU9005" s="41"/>
      <c r="AV9005" s="41"/>
      <c r="AW9005" s="41"/>
      <c r="AX9005" s="41"/>
      <c r="AY9005" s="41"/>
      <c r="AZ9005" s="41"/>
      <c r="BA9005" s="41"/>
      <c r="BB9005" s="41"/>
      <c r="BC9005" s="41"/>
      <c r="BD9005" s="41"/>
      <c r="BE9005" s="41"/>
      <c r="BF9005" s="41"/>
      <c r="BG9005" s="41"/>
      <c r="BH9005" s="41"/>
      <c r="BI9005" s="41"/>
      <c r="BJ9005" s="41"/>
      <c r="BK9005" s="41"/>
      <c r="BL9005" s="41"/>
      <c r="BM9005" s="41"/>
      <c r="BN9005" s="41"/>
      <c r="BO9005" s="41"/>
      <c r="BP9005" s="108"/>
      <c r="CG9005" s="102"/>
      <c r="CI9005" s="45"/>
    </row>
    <row r="9006" spans="37:87" ht="13" customHeight="1">
      <c r="AK9006" s="114"/>
      <c r="AL9006" s="41"/>
      <c r="AM9006" s="41"/>
      <c r="AN9006" s="41"/>
      <c r="AO9006" s="41"/>
      <c r="AP9006" s="41"/>
      <c r="AQ9006" s="41"/>
      <c r="AR9006" s="41"/>
      <c r="AS9006" s="41"/>
      <c r="AT9006" s="41"/>
      <c r="AU9006" s="41"/>
      <c r="AV9006" s="41"/>
      <c r="AW9006" s="41"/>
      <c r="AX9006" s="41"/>
      <c r="AY9006" s="41"/>
      <c r="AZ9006" s="41"/>
      <c r="BA9006" s="41"/>
      <c r="BB9006" s="41"/>
      <c r="BC9006" s="41"/>
      <c r="BD9006" s="41"/>
      <c r="BE9006" s="41"/>
      <c r="BF9006" s="41"/>
      <c r="BG9006" s="41"/>
      <c r="BH9006" s="41"/>
      <c r="BI9006" s="41"/>
      <c r="BJ9006" s="41"/>
      <c r="BK9006" s="41"/>
      <c r="BL9006" s="41"/>
      <c r="BM9006" s="41"/>
      <c r="BN9006" s="41"/>
      <c r="BO9006" s="41"/>
      <c r="BP9006" s="108"/>
      <c r="CG9006" s="102"/>
      <c r="CI9006" s="45"/>
    </row>
    <row r="9007" spans="37:87" ht="13" customHeight="1">
      <c r="AK9007" s="114"/>
      <c r="AL9007" s="41"/>
      <c r="AM9007" s="41"/>
      <c r="AN9007" s="41"/>
      <c r="AO9007" s="41"/>
      <c r="AP9007" s="41"/>
      <c r="AQ9007" s="41"/>
      <c r="AR9007" s="41"/>
      <c r="AS9007" s="41"/>
      <c r="AT9007" s="41"/>
      <c r="AU9007" s="41"/>
      <c r="AV9007" s="41"/>
      <c r="AW9007" s="41"/>
      <c r="AX9007" s="41"/>
      <c r="AY9007" s="41"/>
      <c r="AZ9007" s="41"/>
      <c r="BA9007" s="41"/>
      <c r="BB9007" s="41"/>
      <c r="BC9007" s="41"/>
      <c r="BD9007" s="41"/>
      <c r="BE9007" s="41"/>
      <c r="BF9007" s="41"/>
      <c r="BG9007" s="41"/>
      <c r="BH9007" s="41"/>
      <c r="BI9007" s="41"/>
      <c r="BJ9007" s="41"/>
      <c r="BK9007" s="41"/>
      <c r="BL9007" s="41"/>
      <c r="BM9007" s="41"/>
      <c r="BN9007" s="41"/>
      <c r="BO9007" s="41"/>
      <c r="BP9007" s="108"/>
      <c r="CG9007" s="102"/>
      <c r="CI9007" s="45"/>
    </row>
    <row r="9008" spans="37:87" ht="13" customHeight="1">
      <c r="AK9008" s="114"/>
      <c r="AL9008" s="41"/>
      <c r="AM9008" s="41"/>
      <c r="AN9008" s="41"/>
      <c r="AO9008" s="41"/>
      <c r="AP9008" s="41"/>
      <c r="AQ9008" s="41"/>
      <c r="AR9008" s="41"/>
      <c r="AS9008" s="41"/>
      <c r="AT9008" s="41"/>
      <c r="AU9008" s="41"/>
      <c r="AV9008" s="41"/>
      <c r="AW9008" s="41"/>
      <c r="AX9008" s="41"/>
      <c r="AY9008" s="41"/>
      <c r="AZ9008" s="41"/>
      <c r="BA9008" s="41"/>
      <c r="BB9008" s="41"/>
      <c r="BC9008" s="41"/>
      <c r="BD9008" s="41"/>
      <c r="BE9008" s="41"/>
      <c r="BF9008" s="41"/>
      <c r="BG9008" s="41"/>
      <c r="BH9008" s="41"/>
      <c r="BI9008" s="41"/>
      <c r="BJ9008" s="41"/>
      <c r="BK9008" s="41"/>
      <c r="BL9008" s="41"/>
      <c r="BM9008" s="41"/>
      <c r="BN9008" s="41"/>
      <c r="BO9008" s="41"/>
      <c r="BP9008" s="108"/>
      <c r="CG9008" s="102"/>
      <c r="CI9008" s="45"/>
    </row>
    <row r="9009" spans="37:87" ht="13" customHeight="1">
      <c r="AK9009" s="114"/>
      <c r="AL9009" s="41"/>
      <c r="AM9009" s="41"/>
      <c r="AN9009" s="41"/>
      <c r="AO9009" s="41"/>
      <c r="AP9009" s="41"/>
      <c r="AQ9009" s="41"/>
      <c r="AR9009" s="41"/>
      <c r="AS9009" s="41"/>
      <c r="AT9009" s="41"/>
      <c r="AU9009" s="41"/>
      <c r="AV9009" s="41"/>
      <c r="AW9009" s="41"/>
      <c r="AX9009" s="41"/>
      <c r="AY9009" s="41"/>
      <c r="AZ9009" s="41"/>
      <c r="BA9009" s="41"/>
      <c r="BB9009" s="41"/>
      <c r="BC9009" s="41"/>
      <c r="BD9009" s="41"/>
      <c r="BE9009" s="41"/>
      <c r="BF9009" s="41"/>
      <c r="BG9009" s="41"/>
      <c r="BH9009" s="41"/>
      <c r="BI9009" s="41"/>
      <c r="BJ9009" s="41"/>
      <c r="BK9009" s="41"/>
      <c r="BL9009" s="41"/>
      <c r="BM9009" s="41"/>
      <c r="BN9009" s="41"/>
      <c r="BO9009" s="41"/>
      <c r="BP9009" s="108"/>
      <c r="CG9009" s="102"/>
      <c r="CI9009" s="45"/>
    </row>
    <row r="9010" spans="37:87" ht="13" customHeight="1">
      <c r="AK9010" s="114"/>
      <c r="AL9010" s="41"/>
      <c r="AM9010" s="41"/>
      <c r="AN9010" s="41"/>
      <c r="AO9010" s="41"/>
      <c r="AP9010" s="41"/>
      <c r="AQ9010" s="41"/>
      <c r="AR9010" s="41"/>
      <c r="AS9010" s="41"/>
      <c r="AT9010" s="41"/>
      <c r="AU9010" s="41"/>
      <c r="AV9010" s="41"/>
      <c r="AW9010" s="41"/>
      <c r="AX9010" s="41"/>
      <c r="AY9010" s="41"/>
      <c r="AZ9010" s="41"/>
      <c r="BA9010" s="41"/>
      <c r="BB9010" s="41"/>
      <c r="BC9010" s="41"/>
      <c r="BD9010" s="41"/>
      <c r="BE9010" s="41"/>
      <c r="BF9010" s="41"/>
      <c r="BG9010" s="41"/>
      <c r="BH9010" s="41"/>
      <c r="BI9010" s="41"/>
      <c r="BJ9010" s="41"/>
      <c r="BK9010" s="41"/>
      <c r="BL9010" s="41"/>
      <c r="BM9010" s="41"/>
      <c r="BN9010" s="41"/>
      <c r="BO9010" s="41"/>
      <c r="BP9010" s="108"/>
      <c r="CG9010" s="102"/>
      <c r="CI9010" s="45"/>
    </row>
    <row r="9011" spans="37:87" ht="13" customHeight="1">
      <c r="AK9011" s="114"/>
      <c r="AL9011" s="41"/>
      <c r="AM9011" s="41"/>
      <c r="AN9011" s="41"/>
      <c r="AO9011" s="41"/>
      <c r="AP9011" s="41"/>
      <c r="AQ9011" s="41"/>
      <c r="AR9011" s="41"/>
      <c r="AS9011" s="41"/>
      <c r="AT9011" s="41"/>
      <c r="AU9011" s="41"/>
      <c r="AV9011" s="41"/>
      <c r="AW9011" s="41"/>
      <c r="AX9011" s="41"/>
      <c r="AY9011" s="41"/>
      <c r="AZ9011" s="41"/>
      <c r="BA9011" s="41"/>
      <c r="BB9011" s="41"/>
      <c r="BC9011" s="41"/>
      <c r="BD9011" s="41"/>
      <c r="BE9011" s="41"/>
      <c r="BF9011" s="41"/>
      <c r="BG9011" s="41"/>
      <c r="BH9011" s="41"/>
      <c r="BI9011" s="41"/>
      <c r="BJ9011" s="41"/>
      <c r="BK9011" s="41"/>
      <c r="BL9011" s="41"/>
      <c r="BM9011" s="41"/>
      <c r="BN9011" s="41"/>
      <c r="BO9011" s="41"/>
      <c r="BP9011" s="108"/>
      <c r="CG9011" s="102"/>
      <c r="CI9011" s="45"/>
    </row>
    <row r="9012" spans="37:87" ht="13" customHeight="1">
      <c r="AK9012" s="114"/>
      <c r="AL9012" s="41"/>
      <c r="AM9012" s="41"/>
      <c r="AN9012" s="41"/>
      <c r="AO9012" s="41"/>
      <c r="AP9012" s="41"/>
      <c r="AQ9012" s="41"/>
      <c r="AR9012" s="41"/>
      <c r="AS9012" s="41"/>
      <c r="AT9012" s="41"/>
      <c r="AU9012" s="41"/>
      <c r="AV9012" s="41"/>
      <c r="AW9012" s="41"/>
      <c r="AX9012" s="41"/>
      <c r="AY9012" s="41"/>
      <c r="AZ9012" s="41"/>
      <c r="BA9012" s="41"/>
      <c r="BB9012" s="41"/>
      <c r="BC9012" s="41"/>
      <c r="BD9012" s="41"/>
      <c r="BE9012" s="41"/>
      <c r="BF9012" s="41"/>
      <c r="BG9012" s="41"/>
      <c r="BH9012" s="41"/>
      <c r="BI9012" s="41"/>
      <c r="BJ9012" s="41"/>
      <c r="BK9012" s="41"/>
      <c r="BL9012" s="41"/>
      <c r="BM9012" s="41"/>
      <c r="BN9012" s="41"/>
      <c r="BO9012" s="41"/>
      <c r="BP9012" s="108"/>
      <c r="CG9012" s="102"/>
      <c r="CI9012" s="45"/>
    </row>
    <row r="9013" spans="37:87" ht="13" customHeight="1">
      <c r="AK9013" s="114"/>
      <c r="AL9013" s="41"/>
      <c r="AM9013" s="41"/>
      <c r="AN9013" s="41"/>
      <c r="AO9013" s="41"/>
      <c r="AP9013" s="41"/>
      <c r="AQ9013" s="41"/>
      <c r="AR9013" s="41"/>
      <c r="AS9013" s="41"/>
      <c r="AT9013" s="41"/>
      <c r="AU9013" s="41"/>
      <c r="AV9013" s="41"/>
      <c r="AW9013" s="41"/>
      <c r="AX9013" s="41"/>
      <c r="AY9013" s="41"/>
      <c r="AZ9013" s="41"/>
      <c r="BA9013" s="41"/>
      <c r="BB9013" s="41"/>
      <c r="BC9013" s="41"/>
      <c r="BD9013" s="41"/>
      <c r="BE9013" s="41"/>
      <c r="BF9013" s="41"/>
      <c r="BG9013" s="41"/>
      <c r="BH9013" s="41"/>
      <c r="BI9013" s="41"/>
      <c r="BJ9013" s="41"/>
      <c r="BK9013" s="41"/>
      <c r="BL9013" s="41"/>
      <c r="BM9013" s="41"/>
      <c r="BN9013" s="41"/>
      <c r="BO9013" s="41"/>
      <c r="BP9013" s="108"/>
      <c r="CG9013" s="102"/>
      <c r="CI9013" s="45"/>
    </row>
    <row r="9014" spans="37:87" ht="13" customHeight="1">
      <c r="AK9014" s="114"/>
      <c r="AL9014" s="41"/>
      <c r="AM9014" s="41"/>
      <c r="AN9014" s="41"/>
      <c r="AO9014" s="41"/>
      <c r="AP9014" s="41"/>
      <c r="AQ9014" s="41"/>
      <c r="AR9014" s="41"/>
      <c r="AS9014" s="41"/>
      <c r="AT9014" s="41"/>
      <c r="AU9014" s="41"/>
      <c r="AV9014" s="41"/>
      <c r="AW9014" s="41"/>
      <c r="AX9014" s="41"/>
      <c r="AY9014" s="41"/>
      <c r="AZ9014" s="41"/>
      <c r="BA9014" s="41"/>
      <c r="BB9014" s="41"/>
      <c r="BC9014" s="41"/>
      <c r="BD9014" s="41"/>
      <c r="BE9014" s="41"/>
      <c r="BF9014" s="41"/>
      <c r="BG9014" s="41"/>
      <c r="BH9014" s="41"/>
      <c r="BI9014" s="41"/>
      <c r="BJ9014" s="41"/>
      <c r="BK9014" s="41"/>
      <c r="BL9014" s="41"/>
      <c r="BM9014" s="41"/>
      <c r="BN9014" s="41"/>
      <c r="BO9014" s="41"/>
      <c r="BP9014" s="108"/>
      <c r="CG9014" s="102"/>
      <c r="CI9014" s="45"/>
    </row>
    <row r="9015" spans="37:87" ht="13" customHeight="1">
      <c r="AK9015" s="114"/>
      <c r="AL9015" s="41"/>
      <c r="AM9015" s="41"/>
      <c r="AN9015" s="41"/>
      <c r="AO9015" s="41"/>
      <c r="AP9015" s="41"/>
      <c r="AQ9015" s="41"/>
      <c r="AR9015" s="41"/>
      <c r="AS9015" s="41"/>
      <c r="AT9015" s="41"/>
      <c r="AU9015" s="41"/>
      <c r="AV9015" s="41"/>
      <c r="AW9015" s="41"/>
      <c r="AX9015" s="41"/>
      <c r="AY9015" s="41"/>
      <c r="AZ9015" s="41"/>
      <c r="BA9015" s="41"/>
      <c r="BB9015" s="41"/>
      <c r="BC9015" s="41"/>
      <c r="BD9015" s="41"/>
      <c r="BE9015" s="41"/>
      <c r="BF9015" s="41"/>
      <c r="BG9015" s="41"/>
      <c r="BH9015" s="41"/>
      <c r="BI9015" s="41"/>
      <c r="BJ9015" s="41"/>
      <c r="BK9015" s="41"/>
      <c r="BL9015" s="41"/>
      <c r="BM9015" s="41"/>
      <c r="BN9015" s="41"/>
      <c r="BO9015" s="41"/>
      <c r="BP9015" s="108"/>
      <c r="CG9015" s="102"/>
      <c r="CI9015" s="45"/>
    </row>
    <row r="9016" spans="37:87" ht="13" customHeight="1">
      <c r="AK9016" s="114"/>
      <c r="AL9016" s="41"/>
      <c r="AM9016" s="41"/>
      <c r="AN9016" s="41"/>
      <c r="AO9016" s="41"/>
      <c r="AP9016" s="41"/>
      <c r="AQ9016" s="41"/>
      <c r="AR9016" s="41"/>
      <c r="AS9016" s="41"/>
      <c r="AT9016" s="41"/>
      <c r="AU9016" s="41"/>
      <c r="AV9016" s="41"/>
      <c r="AW9016" s="41"/>
      <c r="AX9016" s="41"/>
      <c r="AY9016" s="41"/>
      <c r="AZ9016" s="41"/>
      <c r="BA9016" s="41"/>
      <c r="BB9016" s="41"/>
      <c r="BC9016" s="41"/>
      <c r="BD9016" s="41"/>
      <c r="BE9016" s="41"/>
      <c r="BF9016" s="41"/>
      <c r="BG9016" s="41"/>
      <c r="BH9016" s="41"/>
      <c r="BI9016" s="41"/>
      <c r="BJ9016" s="41"/>
      <c r="BK9016" s="41"/>
      <c r="BL9016" s="41"/>
      <c r="BM9016" s="41"/>
      <c r="BN9016" s="41"/>
      <c r="BO9016" s="41"/>
      <c r="BP9016" s="108"/>
      <c r="CG9016" s="102"/>
      <c r="CI9016" s="45"/>
    </row>
    <row r="9017" spans="37:87" ht="13" customHeight="1">
      <c r="AK9017" s="114"/>
      <c r="AL9017" s="41"/>
      <c r="AM9017" s="41"/>
      <c r="AN9017" s="41"/>
      <c r="AO9017" s="41"/>
      <c r="AP9017" s="41"/>
      <c r="AQ9017" s="41"/>
      <c r="AR9017" s="41"/>
      <c r="AS9017" s="41"/>
      <c r="AT9017" s="41"/>
      <c r="AU9017" s="41"/>
      <c r="AV9017" s="41"/>
      <c r="AW9017" s="41"/>
      <c r="AX9017" s="41"/>
      <c r="AY9017" s="41"/>
      <c r="AZ9017" s="41"/>
      <c r="BA9017" s="41"/>
      <c r="BB9017" s="41"/>
      <c r="BC9017" s="41"/>
      <c r="BD9017" s="41"/>
      <c r="BE9017" s="41"/>
      <c r="BF9017" s="41"/>
      <c r="BG9017" s="41"/>
      <c r="BH9017" s="41"/>
      <c r="BI9017" s="41"/>
      <c r="BJ9017" s="41"/>
      <c r="BK9017" s="41"/>
      <c r="BL9017" s="41"/>
      <c r="BM9017" s="41"/>
      <c r="BN9017" s="41"/>
      <c r="BO9017" s="41"/>
      <c r="BP9017" s="108"/>
      <c r="CG9017" s="102"/>
      <c r="CI9017" s="45"/>
    </row>
    <row r="9018" spans="37:87" ht="13" customHeight="1">
      <c r="AK9018" s="114"/>
      <c r="AL9018" s="41"/>
      <c r="AM9018" s="41"/>
      <c r="AN9018" s="41"/>
      <c r="AO9018" s="41"/>
      <c r="AP9018" s="41"/>
      <c r="AQ9018" s="41"/>
      <c r="AR9018" s="41"/>
      <c r="AS9018" s="41"/>
      <c r="AT9018" s="41"/>
      <c r="AU9018" s="41"/>
      <c r="AV9018" s="41"/>
      <c r="AW9018" s="41"/>
      <c r="AX9018" s="41"/>
      <c r="AY9018" s="41"/>
      <c r="AZ9018" s="41"/>
      <c r="BA9018" s="41"/>
      <c r="BB9018" s="41"/>
      <c r="BC9018" s="41"/>
      <c r="BD9018" s="41"/>
      <c r="BE9018" s="41"/>
      <c r="BF9018" s="41"/>
      <c r="BG9018" s="41"/>
      <c r="BH9018" s="41"/>
      <c r="BI9018" s="41"/>
      <c r="BJ9018" s="41"/>
      <c r="BK9018" s="41"/>
      <c r="BL9018" s="41"/>
      <c r="BM9018" s="41"/>
      <c r="BN9018" s="41"/>
      <c r="BO9018" s="41"/>
      <c r="BP9018" s="108"/>
      <c r="CG9018" s="102"/>
      <c r="CI9018" s="45"/>
    </row>
    <row r="9019" spans="37:87" ht="13" customHeight="1">
      <c r="AK9019" s="114"/>
      <c r="AL9019" s="41"/>
      <c r="AM9019" s="41"/>
      <c r="AN9019" s="41"/>
      <c r="AO9019" s="41"/>
      <c r="AP9019" s="41"/>
      <c r="AQ9019" s="41"/>
      <c r="AR9019" s="41"/>
      <c r="AS9019" s="41"/>
      <c r="AT9019" s="41"/>
      <c r="AU9019" s="41"/>
      <c r="AV9019" s="41"/>
      <c r="AW9019" s="41"/>
      <c r="AX9019" s="41"/>
      <c r="AY9019" s="41"/>
      <c r="AZ9019" s="41"/>
      <c r="BA9019" s="41"/>
      <c r="BB9019" s="41"/>
      <c r="BC9019" s="41"/>
      <c r="BD9019" s="41"/>
      <c r="BE9019" s="41"/>
      <c r="BF9019" s="41"/>
      <c r="BG9019" s="41"/>
      <c r="BH9019" s="41"/>
      <c r="BI9019" s="41"/>
      <c r="BJ9019" s="41"/>
      <c r="BK9019" s="41"/>
      <c r="BL9019" s="41"/>
      <c r="BM9019" s="41"/>
      <c r="BN9019" s="41"/>
      <c r="BO9019" s="41"/>
      <c r="BP9019" s="108"/>
      <c r="CG9019" s="102"/>
      <c r="CI9019" s="45"/>
    </row>
    <row r="9020" spans="37:87" ht="13" customHeight="1">
      <c r="AK9020" s="114"/>
      <c r="AL9020" s="41"/>
      <c r="AM9020" s="41"/>
      <c r="AN9020" s="41"/>
      <c r="AO9020" s="41"/>
      <c r="AP9020" s="41"/>
      <c r="AQ9020" s="41"/>
      <c r="AR9020" s="41"/>
      <c r="AS9020" s="41"/>
      <c r="AT9020" s="41"/>
      <c r="AU9020" s="41"/>
      <c r="AV9020" s="41"/>
      <c r="AW9020" s="41"/>
      <c r="AX9020" s="41"/>
      <c r="AY9020" s="41"/>
      <c r="AZ9020" s="41"/>
      <c r="BA9020" s="41"/>
      <c r="BB9020" s="41"/>
      <c r="BC9020" s="41"/>
      <c r="BD9020" s="41"/>
      <c r="BE9020" s="41"/>
      <c r="BF9020" s="41"/>
      <c r="BG9020" s="41"/>
      <c r="BH9020" s="41"/>
      <c r="BI9020" s="41"/>
      <c r="BJ9020" s="41"/>
      <c r="BK9020" s="41"/>
      <c r="BL9020" s="41"/>
      <c r="BM9020" s="41"/>
      <c r="BN9020" s="41"/>
      <c r="BO9020" s="41"/>
      <c r="BP9020" s="108"/>
      <c r="CG9020" s="102"/>
      <c r="CI9020" s="45"/>
    </row>
    <row r="9021" spans="37:87" ht="13" customHeight="1">
      <c r="AK9021" s="114"/>
      <c r="AL9021" s="41"/>
      <c r="AM9021" s="41"/>
      <c r="AN9021" s="41"/>
      <c r="AO9021" s="41"/>
      <c r="AP9021" s="41"/>
      <c r="AQ9021" s="41"/>
      <c r="AR9021" s="41"/>
      <c r="AS9021" s="41"/>
      <c r="AT9021" s="41"/>
      <c r="AU9021" s="41"/>
      <c r="AV9021" s="41"/>
      <c r="AW9021" s="41"/>
      <c r="AX9021" s="41"/>
      <c r="AY9021" s="41"/>
      <c r="AZ9021" s="41"/>
      <c r="BA9021" s="41"/>
      <c r="BB9021" s="41"/>
      <c r="BC9021" s="41"/>
      <c r="BD9021" s="41"/>
      <c r="BE9021" s="41"/>
      <c r="BF9021" s="41"/>
      <c r="BG9021" s="41"/>
      <c r="BH9021" s="41"/>
      <c r="BI9021" s="41"/>
      <c r="BJ9021" s="41"/>
      <c r="BK9021" s="41"/>
      <c r="BL9021" s="41"/>
      <c r="BM9021" s="41"/>
      <c r="BN9021" s="41"/>
      <c r="BO9021" s="41"/>
      <c r="BP9021" s="108"/>
      <c r="CG9021" s="102"/>
      <c r="CI9021" s="45"/>
    </row>
    <row r="9022" spans="37:87" ht="13" customHeight="1">
      <c r="AK9022" s="114"/>
      <c r="AL9022" s="41"/>
      <c r="AM9022" s="41"/>
      <c r="AN9022" s="41"/>
      <c r="AO9022" s="41"/>
      <c r="AP9022" s="41"/>
      <c r="AQ9022" s="41"/>
      <c r="AR9022" s="41"/>
      <c r="AS9022" s="41"/>
      <c r="AT9022" s="41"/>
      <c r="AU9022" s="41"/>
      <c r="AV9022" s="41"/>
      <c r="AW9022" s="41"/>
      <c r="AX9022" s="41"/>
      <c r="AY9022" s="41"/>
      <c r="AZ9022" s="41"/>
      <c r="BA9022" s="41"/>
      <c r="BB9022" s="41"/>
      <c r="BC9022" s="41"/>
      <c r="BD9022" s="41"/>
      <c r="BE9022" s="41"/>
      <c r="BF9022" s="41"/>
      <c r="BG9022" s="41"/>
      <c r="BH9022" s="41"/>
      <c r="BI9022" s="41"/>
      <c r="BJ9022" s="41"/>
      <c r="BK9022" s="41"/>
      <c r="BL9022" s="41"/>
      <c r="BM9022" s="41"/>
      <c r="BN9022" s="41"/>
      <c r="BO9022" s="41"/>
      <c r="BP9022" s="108"/>
      <c r="CG9022" s="102"/>
      <c r="CI9022" s="45"/>
    </row>
    <row r="9023" spans="37:87" ht="13" customHeight="1">
      <c r="AK9023" s="114"/>
      <c r="AL9023" s="41"/>
      <c r="AM9023" s="41"/>
      <c r="AN9023" s="41"/>
      <c r="AO9023" s="41"/>
      <c r="AP9023" s="41"/>
      <c r="AQ9023" s="41"/>
      <c r="AR9023" s="41"/>
      <c r="AS9023" s="41"/>
      <c r="AT9023" s="41"/>
      <c r="AU9023" s="41"/>
      <c r="AV9023" s="41"/>
      <c r="AW9023" s="41"/>
      <c r="AX9023" s="41"/>
      <c r="AY9023" s="41"/>
      <c r="AZ9023" s="41"/>
      <c r="BA9023" s="41"/>
      <c r="BB9023" s="41"/>
      <c r="BC9023" s="41"/>
      <c r="BD9023" s="41"/>
      <c r="BE9023" s="41"/>
      <c r="BF9023" s="41"/>
      <c r="BG9023" s="41"/>
      <c r="BH9023" s="41"/>
      <c r="BI9023" s="41"/>
      <c r="BJ9023" s="41"/>
      <c r="BK9023" s="41"/>
      <c r="BL9023" s="41"/>
      <c r="BM9023" s="41"/>
      <c r="BN9023" s="41"/>
      <c r="BO9023" s="41"/>
      <c r="BP9023" s="108"/>
      <c r="CG9023" s="102"/>
      <c r="CI9023" s="45"/>
    </row>
    <row r="9024" spans="37:87" ht="13" customHeight="1">
      <c r="AK9024" s="114"/>
      <c r="AL9024" s="41"/>
      <c r="AM9024" s="41"/>
      <c r="AN9024" s="41"/>
      <c r="AO9024" s="41"/>
      <c r="AP9024" s="41"/>
      <c r="AQ9024" s="41"/>
      <c r="AR9024" s="41"/>
      <c r="AS9024" s="41"/>
      <c r="AT9024" s="41"/>
      <c r="AU9024" s="41"/>
      <c r="AV9024" s="41"/>
      <c r="AW9024" s="41"/>
      <c r="AX9024" s="41"/>
      <c r="AY9024" s="41"/>
      <c r="AZ9024" s="41"/>
      <c r="BA9024" s="41"/>
      <c r="BB9024" s="41"/>
      <c r="BC9024" s="41"/>
      <c r="BD9024" s="41"/>
      <c r="BE9024" s="41"/>
      <c r="BF9024" s="41"/>
      <c r="BG9024" s="41"/>
      <c r="BH9024" s="41"/>
      <c r="BI9024" s="41"/>
      <c r="BJ9024" s="41"/>
      <c r="BK9024" s="41"/>
      <c r="BL9024" s="41"/>
      <c r="BM9024" s="41"/>
      <c r="BN9024" s="41"/>
      <c r="BO9024" s="41"/>
      <c r="BP9024" s="108"/>
      <c r="CG9024" s="102"/>
      <c r="CI9024" s="45"/>
    </row>
    <row r="9025" spans="37:87" ht="13" customHeight="1">
      <c r="AK9025" s="114"/>
      <c r="AL9025" s="41"/>
      <c r="AM9025" s="41"/>
      <c r="AN9025" s="41"/>
      <c r="AO9025" s="41"/>
      <c r="AP9025" s="41"/>
      <c r="AQ9025" s="41"/>
      <c r="AR9025" s="41"/>
      <c r="AS9025" s="41"/>
      <c r="AT9025" s="41"/>
      <c r="AU9025" s="41"/>
      <c r="AV9025" s="41"/>
      <c r="AW9025" s="41"/>
      <c r="AX9025" s="41"/>
      <c r="AY9025" s="41"/>
      <c r="AZ9025" s="41"/>
      <c r="BA9025" s="41"/>
      <c r="BB9025" s="41"/>
      <c r="BC9025" s="41"/>
      <c r="BD9025" s="41"/>
      <c r="BE9025" s="41"/>
      <c r="BF9025" s="41"/>
      <c r="BG9025" s="41"/>
      <c r="BH9025" s="41"/>
      <c r="BI9025" s="41"/>
      <c r="BJ9025" s="41"/>
      <c r="BK9025" s="41"/>
      <c r="BL9025" s="41"/>
      <c r="BM9025" s="41"/>
      <c r="BN9025" s="41"/>
      <c r="BO9025" s="41"/>
      <c r="BP9025" s="108"/>
      <c r="CG9025" s="102"/>
      <c r="CI9025" s="45"/>
    </row>
    <row r="9026" spans="37:87" ht="13" customHeight="1">
      <c r="AK9026" s="114"/>
      <c r="AL9026" s="41"/>
      <c r="AM9026" s="41"/>
      <c r="AN9026" s="41"/>
      <c r="AO9026" s="41"/>
      <c r="AP9026" s="41"/>
      <c r="AQ9026" s="41"/>
      <c r="AR9026" s="41"/>
      <c r="AS9026" s="41"/>
      <c r="AT9026" s="41"/>
      <c r="AU9026" s="41"/>
      <c r="AV9026" s="41"/>
      <c r="AW9026" s="41"/>
      <c r="AX9026" s="41"/>
      <c r="AY9026" s="41"/>
      <c r="AZ9026" s="41"/>
      <c r="BA9026" s="41"/>
      <c r="BB9026" s="41"/>
      <c r="BC9026" s="41"/>
      <c r="BD9026" s="41"/>
      <c r="BE9026" s="41"/>
      <c r="BF9026" s="41"/>
      <c r="BG9026" s="41"/>
      <c r="BH9026" s="41"/>
      <c r="BI9026" s="41"/>
      <c r="BJ9026" s="41"/>
      <c r="BK9026" s="41"/>
      <c r="BL9026" s="41"/>
      <c r="BM9026" s="41"/>
      <c r="BN9026" s="41"/>
      <c r="BO9026" s="41"/>
      <c r="BP9026" s="108"/>
      <c r="CG9026" s="102"/>
      <c r="CI9026" s="45"/>
    </row>
    <row r="9027" spans="37:87" ht="13" customHeight="1">
      <c r="AK9027" s="114"/>
      <c r="AL9027" s="41"/>
      <c r="AM9027" s="41"/>
      <c r="AN9027" s="41"/>
      <c r="AO9027" s="41"/>
      <c r="AP9027" s="41"/>
      <c r="AQ9027" s="41"/>
      <c r="AR9027" s="41"/>
      <c r="AS9027" s="41"/>
      <c r="AT9027" s="41"/>
      <c r="AU9027" s="41"/>
      <c r="AV9027" s="41"/>
      <c r="AW9027" s="41"/>
      <c r="AX9027" s="41"/>
      <c r="AY9027" s="41"/>
      <c r="AZ9027" s="41"/>
      <c r="BA9027" s="41"/>
      <c r="BB9027" s="41"/>
      <c r="BC9027" s="41"/>
      <c r="BD9027" s="41"/>
      <c r="BE9027" s="41"/>
      <c r="BF9027" s="41"/>
      <c r="BG9027" s="41"/>
      <c r="BH9027" s="41"/>
      <c r="BI9027" s="41"/>
      <c r="BJ9027" s="41"/>
      <c r="BK9027" s="41"/>
      <c r="BL9027" s="41"/>
      <c r="BM9027" s="41"/>
      <c r="BN9027" s="41"/>
      <c r="BO9027" s="41"/>
      <c r="BP9027" s="108"/>
      <c r="CG9027" s="102"/>
      <c r="CI9027" s="45"/>
    </row>
    <row r="9028" spans="37:87" ht="13" customHeight="1">
      <c r="AK9028" s="114"/>
      <c r="AL9028" s="41"/>
      <c r="AM9028" s="41"/>
      <c r="AN9028" s="41"/>
      <c r="AO9028" s="41"/>
      <c r="AP9028" s="41"/>
      <c r="AQ9028" s="41"/>
      <c r="AR9028" s="41"/>
      <c r="AS9028" s="41"/>
      <c r="AT9028" s="41"/>
      <c r="AU9028" s="41"/>
      <c r="AV9028" s="41"/>
      <c r="AW9028" s="41"/>
      <c r="AX9028" s="41"/>
      <c r="AY9028" s="41"/>
      <c r="AZ9028" s="41"/>
      <c r="BA9028" s="41"/>
      <c r="BB9028" s="41"/>
      <c r="BC9028" s="41"/>
      <c r="BD9028" s="41"/>
      <c r="BE9028" s="41"/>
      <c r="BF9028" s="41"/>
      <c r="BG9028" s="41"/>
      <c r="BH9028" s="41"/>
      <c r="BI9028" s="41"/>
      <c r="BJ9028" s="41"/>
      <c r="BK9028" s="41"/>
      <c r="BL9028" s="41"/>
      <c r="BM9028" s="41"/>
      <c r="BN9028" s="41"/>
      <c r="BO9028" s="41"/>
      <c r="BP9028" s="108"/>
      <c r="CG9028" s="102"/>
      <c r="CI9028" s="45"/>
    </row>
    <row r="9029" spans="37:87" ht="13" customHeight="1">
      <c r="AK9029" s="114"/>
      <c r="AL9029" s="41"/>
      <c r="AM9029" s="41"/>
      <c r="AN9029" s="41"/>
      <c r="AO9029" s="41"/>
      <c r="AP9029" s="41"/>
      <c r="AQ9029" s="41"/>
      <c r="AR9029" s="41"/>
      <c r="AS9029" s="41"/>
      <c r="AT9029" s="41"/>
      <c r="AU9029" s="41"/>
      <c r="AV9029" s="41"/>
      <c r="AW9029" s="41"/>
      <c r="AX9029" s="41"/>
      <c r="AY9029" s="41"/>
      <c r="AZ9029" s="41"/>
      <c r="BA9029" s="41"/>
      <c r="BB9029" s="41"/>
      <c r="BC9029" s="41"/>
      <c r="BD9029" s="41"/>
      <c r="BE9029" s="41"/>
      <c r="BF9029" s="41"/>
      <c r="BG9029" s="41"/>
      <c r="BH9029" s="41"/>
      <c r="BI9029" s="41"/>
      <c r="BJ9029" s="41"/>
      <c r="BK9029" s="41"/>
      <c r="BL9029" s="41"/>
      <c r="BM9029" s="41"/>
      <c r="BN9029" s="41"/>
      <c r="BO9029" s="41"/>
      <c r="BP9029" s="108"/>
      <c r="CG9029" s="102"/>
      <c r="CI9029" s="45"/>
    </row>
    <row r="9030" spans="37:87" ht="13" customHeight="1">
      <c r="AK9030" s="114"/>
      <c r="AL9030" s="41"/>
      <c r="AM9030" s="41"/>
      <c r="AN9030" s="41"/>
      <c r="AO9030" s="41"/>
      <c r="AP9030" s="41"/>
      <c r="AQ9030" s="41"/>
      <c r="AR9030" s="41"/>
      <c r="AS9030" s="41"/>
      <c r="AT9030" s="41"/>
      <c r="AU9030" s="41"/>
      <c r="AV9030" s="41"/>
      <c r="AW9030" s="41"/>
      <c r="AX9030" s="41"/>
      <c r="AY9030" s="41"/>
      <c r="AZ9030" s="41"/>
      <c r="BA9030" s="41"/>
      <c r="BB9030" s="41"/>
      <c r="BC9030" s="41"/>
      <c r="BD9030" s="41"/>
      <c r="BE9030" s="41"/>
      <c r="BF9030" s="41"/>
      <c r="BG9030" s="41"/>
      <c r="BH9030" s="41"/>
      <c r="BI9030" s="41"/>
      <c r="BJ9030" s="41"/>
      <c r="BK9030" s="41"/>
      <c r="BL9030" s="41"/>
      <c r="BM9030" s="41"/>
      <c r="BN9030" s="41"/>
      <c r="BO9030" s="41"/>
      <c r="BP9030" s="108"/>
      <c r="CG9030" s="102"/>
      <c r="CI9030" s="45"/>
    </row>
    <row r="9031" spans="37:87" ht="13" customHeight="1">
      <c r="AK9031" s="114"/>
      <c r="AL9031" s="41"/>
      <c r="AM9031" s="41"/>
      <c r="AN9031" s="41"/>
      <c r="AO9031" s="41"/>
      <c r="AP9031" s="41"/>
      <c r="AQ9031" s="41"/>
      <c r="AR9031" s="41"/>
      <c r="AS9031" s="41"/>
      <c r="AT9031" s="41"/>
      <c r="AU9031" s="41"/>
      <c r="AV9031" s="41"/>
      <c r="AW9031" s="41"/>
      <c r="AX9031" s="41"/>
      <c r="AY9031" s="41"/>
      <c r="AZ9031" s="41"/>
      <c r="BA9031" s="41"/>
      <c r="BB9031" s="41"/>
      <c r="BC9031" s="41"/>
      <c r="BD9031" s="41"/>
      <c r="BE9031" s="41"/>
      <c r="BF9031" s="41"/>
      <c r="BG9031" s="41"/>
      <c r="BH9031" s="41"/>
      <c r="BI9031" s="41"/>
      <c r="BJ9031" s="41"/>
      <c r="BK9031" s="41"/>
      <c r="BL9031" s="41"/>
      <c r="BM9031" s="41"/>
      <c r="BN9031" s="41"/>
      <c r="BO9031" s="41"/>
      <c r="BP9031" s="108"/>
      <c r="CG9031" s="102"/>
      <c r="CI9031" s="45"/>
    </row>
    <row r="9032" spans="37:87" ht="13" customHeight="1">
      <c r="AK9032" s="114"/>
      <c r="AL9032" s="41"/>
      <c r="AM9032" s="41"/>
      <c r="AN9032" s="41"/>
      <c r="AO9032" s="41"/>
      <c r="AP9032" s="41"/>
      <c r="AQ9032" s="41"/>
      <c r="AR9032" s="41"/>
      <c r="AS9032" s="41"/>
      <c r="AT9032" s="41"/>
      <c r="AU9032" s="41"/>
      <c r="AV9032" s="41"/>
      <c r="AW9032" s="41"/>
      <c r="AX9032" s="41"/>
      <c r="AY9032" s="41"/>
      <c r="AZ9032" s="41"/>
      <c r="BA9032" s="41"/>
      <c r="BB9032" s="41"/>
      <c r="BC9032" s="41"/>
      <c r="BD9032" s="41"/>
      <c r="BE9032" s="41"/>
      <c r="BF9032" s="41"/>
      <c r="BG9032" s="41"/>
      <c r="BH9032" s="41"/>
      <c r="BI9032" s="41"/>
      <c r="BJ9032" s="41"/>
      <c r="BK9032" s="41"/>
      <c r="BL9032" s="41"/>
      <c r="BM9032" s="41"/>
      <c r="BN9032" s="41"/>
      <c r="BO9032" s="41"/>
      <c r="BP9032" s="108"/>
      <c r="CG9032" s="102"/>
      <c r="CI9032" s="45"/>
    </row>
    <row r="9033" spans="37:87" ht="13" customHeight="1">
      <c r="AK9033" s="114"/>
      <c r="AL9033" s="41"/>
      <c r="AM9033" s="41"/>
      <c r="AN9033" s="41"/>
      <c r="AO9033" s="41"/>
      <c r="AP9033" s="41"/>
      <c r="AQ9033" s="41"/>
      <c r="AR9033" s="41"/>
      <c r="AS9033" s="41"/>
      <c r="AT9033" s="41"/>
      <c r="AU9033" s="41"/>
      <c r="AV9033" s="41"/>
      <c r="AW9033" s="41"/>
      <c r="AX9033" s="41"/>
      <c r="AY9033" s="41"/>
      <c r="AZ9033" s="41"/>
      <c r="BA9033" s="41"/>
      <c r="BB9033" s="41"/>
      <c r="BC9033" s="41"/>
      <c r="BD9033" s="41"/>
      <c r="BE9033" s="41"/>
      <c r="BF9033" s="41"/>
      <c r="BG9033" s="41"/>
      <c r="BH9033" s="41"/>
      <c r="BI9033" s="41"/>
      <c r="BJ9033" s="41"/>
      <c r="BK9033" s="41"/>
      <c r="BL9033" s="41"/>
      <c r="BM9033" s="41"/>
      <c r="BN9033" s="41"/>
      <c r="BO9033" s="41"/>
      <c r="BP9033" s="108"/>
      <c r="CG9033" s="102"/>
      <c r="CI9033" s="45"/>
    </row>
    <row r="9034" spans="37:87" ht="13" customHeight="1">
      <c r="AK9034" s="114"/>
      <c r="AL9034" s="41"/>
      <c r="AM9034" s="41"/>
      <c r="AN9034" s="41"/>
      <c r="AO9034" s="41"/>
      <c r="AP9034" s="41"/>
      <c r="AQ9034" s="41"/>
      <c r="AR9034" s="41"/>
      <c r="AS9034" s="41"/>
      <c r="AT9034" s="41"/>
      <c r="AU9034" s="41"/>
      <c r="AV9034" s="41"/>
      <c r="AW9034" s="41"/>
      <c r="AX9034" s="41"/>
      <c r="AY9034" s="41"/>
      <c r="AZ9034" s="41"/>
      <c r="BA9034" s="41"/>
      <c r="BB9034" s="41"/>
      <c r="BC9034" s="41"/>
      <c r="BD9034" s="41"/>
      <c r="BE9034" s="41"/>
      <c r="BF9034" s="41"/>
      <c r="BG9034" s="41"/>
      <c r="BH9034" s="41"/>
      <c r="BI9034" s="41"/>
      <c r="BJ9034" s="41"/>
      <c r="BK9034" s="41"/>
      <c r="BL9034" s="41"/>
      <c r="BM9034" s="41"/>
      <c r="BN9034" s="41"/>
      <c r="BO9034" s="41"/>
      <c r="BP9034" s="108"/>
      <c r="CG9034" s="102"/>
      <c r="CI9034" s="45"/>
    </row>
    <row r="9035" spans="37:87" ht="13" customHeight="1">
      <c r="AK9035" s="114"/>
      <c r="AL9035" s="41"/>
      <c r="AM9035" s="41"/>
      <c r="AN9035" s="41"/>
      <c r="AO9035" s="41"/>
      <c r="AP9035" s="41"/>
      <c r="AQ9035" s="41"/>
      <c r="AR9035" s="41"/>
      <c r="AS9035" s="41"/>
      <c r="AT9035" s="41"/>
      <c r="AU9035" s="41"/>
      <c r="AV9035" s="41"/>
      <c r="AW9035" s="41"/>
      <c r="AX9035" s="41"/>
      <c r="AY9035" s="41"/>
      <c r="AZ9035" s="41"/>
      <c r="BA9035" s="41"/>
      <c r="BB9035" s="41"/>
      <c r="BC9035" s="41"/>
      <c r="BD9035" s="41"/>
      <c r="BE9035" s="41"/>
      <c r="BF9035" s="41"/>
      <c r="BG9035" s="41"/>
      <c r="BH9035" s="41"/>
      <c r="BI9035" s="41"/>
      <c r="BJ9035" s="41"/>
      <c r="BK9035" s="41"/>
      <c r="BL9035" s="41"/>
      <c r="BM9035" s="41"/>
      <c r="BN9035" s="41"/>
      <c r="BO9035" s="41"/>
      <c r="BP9035" s="108"/>
      <c r="CG9035" s="102"/>
      <c r="CI9035" s="45"/>
    </row>
    <row r="9036" spans="37:87" ht="13" customHeight="1">
      <c r="AK9036" s="114"/>
      <c r="AL9036" s="41"/>
      <c r="AM9036" s="41"/>
      <c r="AN9036" s="41"/>
      <c r="AO9036" s="41"/>
      <c r="AP9036" s="41"/>
      <c r="AQ9036" s="41"/>
      <c r="AR9036" s="41"/>
      <c r="AS9036" s="41"/>
      <c r="AT9036" s="41"/>
      <c r="AU9036" s="41"/>
      <c r="AV9036" s="41"/>
      <c r="AW9036" s="41"/>
      <c r="AX9036" s="41"/>
      <c r="AY9036" s="41"/>
      <c r="AZ9036" s="41"/>
      <c r="BA9036" s="41"/>
      <c r="BB9036" s="41"/>
      <c r="BC9036" s="41"/>
      <c r="BD9036" s="41"/>
      <c r="BE9036" s="41"/>
      <c r="BF9036" s="41"/>
      <c r="BG9036" s="41"/>
      <c r="BH9036" s="41"/>
      <c r="BI9036" s="41"/>
      <c r="BJ9036" s="41"/>
      <c r="BK9036" s="41"/>
      <c r="BL9036" s="41"/>
      <c r="BM9036" s="41"/>
      <c r="BN9036" s="41"/>
      <c r="BO9036" s="41"/>
      <c r="BP9036" s="108"/>
      <c r="CG9036" s="102"/>
      <c r="CI9036" s="45"/>
    </row>
    <row r="9037" spans="37:87" ht="13" customHeight="1">
      <c r="AK9037" s="114"/>
      <c r="AL9037" s="41"/>
      <c r="AM9037" s="41"/>
      <c r="AN9037" s="41"/>
      <c r="AO9037" s="41"/>
      <c r="AP9037" s="41"/>
      <c r="AQ9037" s="41"/>
      <c r="AR9037" s="41"/>
      <c r="AS9037" s="41"/>
      <c r="AT9037" s="41"/>
      <c r="AU9037" s="41"/>
      <c r="AV9037" s="41"/>
      <c r="AW9037" s="41"/>
      <c r="AX9037" s="41"/>
      <c r="AY9037" s="41"/>
      <c r="AZ9037" s="41"/>
      <c r="BA9037" s="41"/>
      <c r="BB9037" s="41"/>
      <c r="BC9037" s="41"/>
      <c r="BD9037" s="41"/>
      <c r="BE9037" s="41"/>
      <c r="BF9037" s="41"/>
      <c r="BG9037" s="41"/>
      <c r="BH9037" s="41"/>
      <c r="BI9037" s="41"/>
      <c r="BJ9037" s="41"/>
      <c r="BK9037" s="41"/>
      <c r="BL9037" s="41"/>
      <c r="BM9037" s="41"/>
      <c r="BN9037" s="41"/>
      <c r="BO9037" s="41"/>
      <c r="BP9037" s="108"/>
      <c r="CG9037" s="102"/>
      <c r="CI9037" s="45"/>
    </row>
    <row r="9038" spans="37:87" ht="13" customHeight="1">
      <c r="AK9038" s="114"/>
      <c r="AL9038" s="41"/>
      <c r="AM9038" s="41"/>
      <c r="AN9038" s="41"/>
      <c r="AO9038" s="41"/>
      <c r="AP9038" s="41"/>
      <c r="AQ9038" s="41"/>
      <c r="AR9038" s="41"/>
      <c r="AS9038" s="41"/>
      <c r="AT9038" s="41"/>
      <c r="AU9038" s="41"/>
      <c r="AV9038" s="41"/>
      <c r="AW9038" s="41"/>
      <c r="AX9038" s="41"/>
      <c r="AY9038" s="41"/>
      <c r="AZ9038" s="41"/>
      <c r="BA9038" s="41"/>
      <c r="BB9038" s="41"/>
      <c r="BC9038" s="41"/>
      <c r="BD9038" s="41"/>
      <c r="BE9038" s="41"/>
      <c r="BF9038" s="41"/>
      <c r="BG9038" s="41"/>
      <c r="BH9038" s="41"/>
      <c r="BI9038" s="41"/>
      <c r="BJ9038" s="41"/>
      <c r="BK9038" s="41"/>
      <c r="BL9038" s="41"/>
      <c r="BM9038" s="41"/>
      <c r="BN9038" s="41"/>
      <c r="BO9038" s="41"/>
      <c r="BP9038" s="108"/>
      <c r="CG9038" s="102"/>
      <c r="CI9038" s="45"/>
    </row>
    <row r="9039" spans="37:87" ht="13" customHeight="1">
      <c r="AK9039" s="114"/>
      <c r="AL9039" s="41"/>
      <c r="AM9039" s="41"/>
      <c r="AN9039" s="41"/>
      <c r="AO9039" s="41"/>
      <c r="AP9039" s="41"/>
      <c r="AQ9039" s="41"/>
      <c r="AR9039" s="41"/>
      <c r="AS9039" s="41"/>
      <c r="AT9039" s="41"/>
      <c r="AU9039" s="41"/>
      <c r="AV9039" s="41"/>
      <c r="AW9039" s="41"/>
      <c r="AX9039" s="41"/>
      <c r="AY9039" s="41"/>
      <c r="AZ9039" s="41"/>
      <c r="BA9039" s="41"/>
      <c r="BB9039" s="41"/>
      <c r="BC9039" s="41"/>
      <c r="BD9039" s="41"/>
      <c r="BE9039" s="41"/>
      <c r="BF9039" s="41"/>
      <c r="BG9039" s="41"/>
      <c r="BH9039" s="41"/>
      <c r="BI9039" s="41"/>
      <c r="BJ9039" s="41"/>
      <c r="BK9039" s="41"/>
      <c r="BL9039" s="41"/>
      <c r="BM9039" s="41"/>
      <c r="BN9039" s="41"/>
      <c r="BO9039" s="41"/>
      <c r="BP9039" s="108"/>
      <c r="CG9039" s="102"/>
      <c r="CI9039" s="45"/>
    </row>
    <row r="9040" spans="37:87" ht="13" customHeight="1">
      <c r="AK9040" s="114"/>
      <c r="AL9040" s="41"/>
      <c r="AM9040" s="41"/>
      <c r="AN9040" s="41"/>
      <c r="AO9040" s="41"/>
      <c r="AP9040" s="41"/>
      <c r="AQ9040" s="41"/>
      <c r="AR9040" s="41"/>
      <c r="AS9040" s="41"/>
      <c r="AT9040" s="41"/>
      <c r="AU9040" s="41"/>
      <c r="AV9040" s="41"/>
      <c r="AW9040" s="41"/>
      <c r="AX9040" s="41"/>
      <c r="AY9040" s="41"/>
      <c r="AZ9040" s="41"/>
      <c r="BA9040" s="41"/>
      <c r="BB9040" s="41"/>
      <c r="BC9040" s="41"/>
      <c r="BD9040" s="41"/>
      <c r="BE9040" s="41"/>
      <c r="BF9040" s="41"/>
      <c r="BG9040" s="41"/>
      <c r="BH9040" s="41"/>
      <c r="BI9040" s="41"/>
      <c r="BJ9040" s="41"/>
      <c r="BK9040" s="41"/>
      <c r="BL9040" s="41"/>
      <c r="BM9040" s="41"/>
      <c r="BN9040" s="41"/>
      <c r="BO9040" s="41"/>
      <c r="BP9040" s="108"/>
      <c r="CG9040" s="102"/>
      <c r="CI9040" s="45"/>
    </row>
    <row r="9041" spans="37:87" ht="13" customHeight="1">
      <c r="AK9041" s="114"/>
      <c r="AL9041" s="41"/>
      <c r="AM9041" s="41"/>
      <c r="AN9041" s="41"/>
      <c r="AO9041" s="41"/>
      <c r="AP9041" s="41"/>
      <c r="AQ9041" s="41"/>
      <c r="AR9041" s="41"/>
      <c r="AS9041" s="41"/>
      <c r="AT9041" s="41"/>
      <c r="AU9041" s="41"/>
      <c r="AV9041" s="41"/>
      <c r="AW9041" s="41"/>
      <c r="AX9041" s="41"/>
      <c r="AY9041" s="41"/>
      <c r="AZ9041" s="41"/>
      <c r="BA9041" s="41"/>
      <c r="BB9041" s="41"/>
      <c r="BC9041" s="41"/>
      <c r="BD9041" s="41"/>
      <c r="BE9041" s="41"/>
      <c r="BF9041" s="41"/>
      <c r="BG9041" s="41"/>
      <c r="BH9041" s="41"/>
      <c r="BI9041" s="41"/>
      <c r="BJ9041" s="41"/>
      <c r="BK9041" s="41"/>
      <c r="BL9041" s="41"/>
      <c r="BM9041" s="41"/>
      <c r="BN9041" s="41"/>
      <c r="BO9041" s="41"/>
      <c r="BP9041" s="108"/>
      <c r="CG9041" s="102"/>
      <c r="CI9041" s="45"/>
    </row>
    <row r="9042" spans="37:87" ht="13" customHeight="1">
      <c r="AK9042" s="114"/>
      <c r="AL9042" s="41"/>
      <c r="AM9042" s="41"/>
      <c r="AN9042" s="41"/>
      <c r="AO9042" s="41"/>
      <c r="AP9042" s="41"/>
      <c r="AQ9042" s="41"/>
      <c r="AR9042" s="41"/>
      <c r="AS9042" s="41"/>
      <c r="AT9042" s="41"/>
      <c r="AU9042" s="41"/>
      <c r="AV9042" s="41"/>
      <c r="AW9042" s="41"/>
      <c r="AX9042" s="41"/>
      <c r="AY9042" s="41"/>
      <c r="AZ9042" s="41"/>
      <c r="BA9042" s="41"/>
      <c r="BB9042" s="41"/>
      <c r="BC9042" s="41"/>
      <c r="BD9042" s="41"/>
      <c r="BE9042" s="41"/>
      <c r="BF9042" s="41"/>
      <c r="BG9042" s="41"/>
      <c r="BH9042" s="41"/>
      <c r="BI9042" s="41"/>
      <c r="BJ9042" s="41"/>
      <c r="BK9042" s="41"/>
      <c r="BL9042" s="41"/>
      <c r="BM9042" s="41"/>
      <c r="BN9042" s="41"/>
      <c r="BO9042" s="41"/>
      <c r="BP9042" s="108"/>
      <c r="CG9042" s="102"/>
      <c r="CI9042" s="45"/>
    </row>
    <row r="9043" spans="37:87" ht="13" customHeight="1">
      <c r="AK9043" s="114"/>
      <c r="AL9043" s="41"/>
      <c r="AM9043" s="41"/>
      <c r="AN9043" s="41"/>
      <c r="AO9043" s="41"/>
      <c r="AP9043" s="41"/>
      <c r="AQ9043" s="41"/>
      <c r="AR9043" s="41"/>
      <c r="AS9043" s="41"/>
      <c r="AT9043" s="41"/>
      <c r="AU9043" s="41"/>
      <c r="AV9043" s="41"/>
      <c r="AW9043" s="41"/>
      <c r="AX9043" s="41"/>
      <c r="AY9043" s="41"/>
      <c r="AZ9043" s="41"/>
      <c r="BA9043" s="41"/>
      <c r="BB9043" s="41"/>
      <c r="BC9043" s="41"/>
      <c r="BD9043" s="41"/>
      <c r="BE9043" s="41"/>
      <c r="BF9043" s="41"/>
      <c r="BG9043" s="41"/>
      <c r="BH9043" s="41"/>
      <c r="BI9043" s="41"/>
      <c r="BJ9043" s="41"/>
      <c r="BK9043" s="41"/>
      <c r="BL9043" s="41"/>
      <c r="BM9043" s="41"/>
      <c r="BN9043" s="41"/>
      <c r="BO9043" s="41"/>
      <c r="BP9043" s="108"/>
      <c r="CG9043" s="102"/>
      <c r="CI9043" s="45"/>
    </row>
    <row r="9044" spans="37:87" ht="13" customHeight="1">
      <c r="AK9044" s="114"/>
      <c r="AL9044" s="41"/>
      <c r="AM9044" s="41"/>
      <c r="AN9044" s="41"/>
      <c r="AO9044" s="41"/>
      <c r="AP9044" s="41"/>
      <c r="AQ9044" s="41"/>
      <c r="AR9044" s="41"/>
      <c r="AS9044" s="41"/>
      <c r="AT9044" s="41"/>
      <c r="AU9044" s="41"/>
      <c r="AV9044" s="41"/>
      <c r="AW9044" s="41"/>
      <c r="AX9044" s="41"/>
      <c r="AY9044" s="41"/>
      <c r="AZ9044" s="41"/>
      <c r="BA9044" s="41"/>
      <c r="BB9044" s="41"/>
      <c r="BC9044" s="41"/>
      <c r="BD9044" s="41"/>
      <c r="BE9044" s="41"/>
      <c r="BF9044" s="41"/>
      <c r="BG9044" s="41"/>
      <c r="BH9044" s="41"/>
      <c r="BI9044" s="41"/>
      <c r="BJ9044" s="41"/>
      <c r="BK9044" s="41"/>
      <c r="BL9044" s="41"/>
      <c r="BM9044" s="41"/>
      <c r="BN9044" s="41"/>
      <c r="BO9044" s="41"/>
      <c r="BP9044" s="108"/>
      <c r="CG9044" s="102"/>
      <c r="CI9044" s="45"/>
    </row>
    <row r="9045" spans="37:87" ht="13" customHeight="1">
      <c r="AK9045" s="114"/>
      <c r="AL9045" s="41"/>
      <c r="AM9045" s="41"/>
      <c r="AN9045" s="41"/>
      <c r="AO9045" s="41"/>
      <c r="AP9045" s="41"/>
      <c r="AQ9045" s="41"/>
      <c r="AR9045" s="41"/>
      <c r="AS9045" s="41"/>
      <c r="AT9045" s="41"/>
      <c r="AU9045" s="41"/>
      <c r="AV9045" s="41"/>
      <c r="AW9045" s="41"/>
      <c r="AX9045" s="41"/>
      <c r="AY9045" s="41"/>
      <c r="AZ9045" s="41"/>
      <c r="BA9045" s="41"/>
      <c r="BB9045" s="41"/>
      <c r="BC9045" s="41"/>
      <c r="BD9045" s="41"/>
      <c r="BE9045" s="41"/>
      <c r="BF9045" s="41"/>
      <c r="BG9045" s="41"/>
      <c r="BH9045" s="41"/>
      <c r="BI9045" s="41"/>
      <c r="BJ9045" s="41"/>
      <c r="BK9045" s="41"/>
      <c r="BL9045" s="41"/>
      <c r="BM9045" s="41"/>
      <c r="BN9045" s="41"/>
      <c r="BO9045" s="41"/>
      <c r="BP9045" s="108"/>
      <c r="CG9045" s="102"/>
      <c r="CI9045" s="45"/>
    </row>
    <row r="9046" spans="37:87" ht="13" customHeight="1">
      <c r="AK9046" s="114"/>
      <c r="AL9046" s="41"/>
      <c r="AM9046" s="41"/>
      <c r="AN9046" s="41"/>
      <c r="AO9046" s="41"/>
      <c r="AP9046" s="41"/>
      <c r="AQ9046" s="41"/>
      <c r="AR9046" s="41"/>
      <c r="AS9046" s="41"/>
      <c r="AT9046" s="41"/>
      <c r="AU9046" s="41"/>
      <c r="AV9046" s="41"/>
      <c r="AW9046" s="41"/>
      <c r="AX9046" s="41"/>
      <c r="AY9046" s="41"/>
      <c r="AZ9046" s="41"/>
      <c r="BA9046" s="41"/>
      <c r="BB9046" s="41"/>
      <c r="BC9046" s="41"/>
      <c r="BD9046" s="41"/>
      <c r="BE9046" s="41"/>
      <c r="BF9046" s="41"/>
      <c r="BG9046" s="41"/>
      <c r="BH9046" s="41"/>
      <c r="BI9046" s="41"/>
      <c r="BJ9046" s="41"/>
      <c r="BK9046" s="41"/>
      <c r="BL9046" s="41"/>
      <c r="BM9046" s="41"/>
      <c r="BN9046" s="41"/>
      <c r="BO9046" s="41"/>
      <c r="BP9046" s="108"/>
      <c r="CG9046" s="102"/>
      <c r="CI9046" s="45"/>
    </row>
    <row r="9047" spans="37:87" ht="13" customHeight="1">
      <c r="AK9047" s="114"/>
      <c r="AL9047" s="41"/>
      <c r="AM9047" s="41"/>
      <c r="AN9047" s="41"/>
      <c r="AO9047" s="41"/>
      <c r="AP9047" s="41"/>
      <c r="AQ9047" s="41"/>
      <c r="AR9047" s="41"/>
      <c r="AS9047" s="41"/>
      <c r="AT9047" s="41"/>
      <c r="AU9047" s="41"/>
      <c r="AV9047" s="41"/>
      <c r="AW9047" s="41"/>
      <c r="AX9047" s="41"/>
      <c r="AY9047" s="41"/>
      <c r="AZ9047" s="41"/>
      <c r="BA9047" s="41"/>
      <c r="BB9047" s="41"/>
      <c r="BC9047" s="41"/>
      <c r="BD9047" s="41"/>
      <c r="BE9047" s="41"/>
      <c r="BF9047" s="41"/>
      <c r="BG9047" s="41"/>
      <c r="BH9047" s="41"/>
      <c r="BI9047" s="41"/>
      <c r="BJ9047" s="41"/>
      <c r="BK9047" s="41"/>
      <c r="BL9047" s="41"/>
      <c r="BM9047" s="41"/>
      <c r="BN9047" s="41"/>
      <c r="BO9047" s="41"/>
      <c r="BP9047" s="108"/>
      <c r="CG9047" s="102"/>
      <c r="CI9047" s="45"/>
    </row>
    <row r="9048" spans="37:87" ht="13" customHeight="1">
      <c r="AK9048" s="114"/>
      <c r="AL9048" s="41"/>
      <c r="AM9048" s="41"/>
      <c r="AN9048" s="41"/>
      <c r="AO9048" s="41"/>
      <c r="AP9048" s="41"/>
      <c r="AQ9048" s="41"/>
      <c r="AR9048" s="41"/>
      <c r="AS9048" s="41"/>
      <c r="AT9048" s="41"/>
      <c r="AU9048" s="41"/>
      <c r="AV9048" s="41"/>
      <c r="AW9048" s="41"/>
      <c r="AX9048" s="41"/>
      <c r="AY9048" s="41"/>
      <c r="AZ9048" s="41"/>
      <c r="BA9048" s="41"/>
      <c r="BB9048" s="41"/>
      <c r="BC9048" s="41"/>
      <c r="BD9048" s="41"/>
      <c r="BE9048" s="41"/>
      <c r="BF9048" s="41"/>
      <c r="BG9048" s="41"/>
      <c r="BH9048" s="41"/>
      <c r="BI9048" s="41"/>
      <c r="BJ9048" s="41"/>
      <c r="BK9048" s="41"/>
      <c r="BL9048" s="41"/>
      <c r="BM9048" s="41"/>
      <c r="BN9048" s="41"/>
      <c r="BO9048" s="41"/>
      <c r="BP9048" s="108"/>
      <c r="CG9048" s="102"/>
      <c r="CI9048" s="45"/>
    </row>
    <row r="9049" spans="37:87" ht="13" customHeight="1">
      <c r="AK9049" s="114"/>
      <c r="AL9049" s="41"/>
      <c r="AM9049" s="41"/>
      <c r="AN9049" s="41"/>
      <c r="AO9049" s="41"/>
      <c r="AP9049" s="41"/>
      <c r="AQ9049" s="41"/>
      <c r="AR9049" s="41"/>
      <c r="AS9049" s="41"/>
      <c r="AT9049" s="41"/>
      <c r="AU9049" s="41"/>
      <c r="AV9049" s="41"/>
      <c r="AW9049" s="41"/>
      <c r="AX9049" s="41"/>
      <c r="AY9049" s="41"/>
      <c r="AZ9049" s="41"/>
      <c r="BA9049" s="41"/>
      <c r="BB9049" s="41"/>
      <c r="BC9049" s="41"/>
      <c r="BD9049" s="41"/>
      <c r="BE9049" s="41"/>
      <c r="BF9049" s="41"/>
      <c r="BG9049" s="41"/>
      <c r="BH9049" s="41"/>
      <c r="BI9049" s="41"/>
      <c r="BJ9049" s="41"/>
      <c r="BK9049" s="41"/>
      <c r="BL9049" s="41"/>
      <c r="BM9049" s="41"/>
      <c r="BN9049" s="41"/>
      <c r="BO9049" s="41"/>
      <c r="BP9049" s="108"/>
      <c r="CG9049" s="102"/>
      <c r="CI9049" s="45"/>
    </row>
    <row r="9050" spans="37:87" ht="13" customHeight="1">
      <c r="AK9050" s="114"/>
      <c r="AL9050" s="41"/>
      <c r="AM9050" s="41"/>
      <c r="AN9050" s="41"/>
      <c r="AO9050" s="41"/>
      <c r="AP9050" s="41"/>
      <c r="AQ9050" s="41"/>
      <c r="AR9050" s="41"/>
      <c r="AS9050" s="41"/>
      <c r="AT9050" s="41"/>
      <c r="AU9050" s="41"/>
      <c r="AV9050" s="41"/>
      <c r="AW9050" s="41"/>
      <c r="AX9050" s="41"/>
      <c r="AY9050" s="41"/>
      <c r="AZ9050" s="41"/>
      <c r="BA9050" s="41"/>
      <c r="BB9050" s="41"/>
      <c r="BC9050" s="41"/>
      <c r="BD9050" s="41"/>
      <c r="BE9050" s="41"/>
      <c r="BF9050" s="41"/>
      <c r="BG9050" s="41"/>
      <c r="BH9050" s="41"/>
      <c r="BI9050" s="41"/>
      <c r="BJ9050" s="41"/>
      <c r="BK9050" s="41"/>
      <c r="BL9050" s="41"/>
      <c r="BM9050" s="41"/>
      <c r="BN9050" s="41"/>
      <c r="BO9050" s="41"/>
      <c r="BP9050" s="108"/>
      <c r="CG9050" s="102"/>
      <c r="CI9050" s="45"/>
    </row>
    <row r="9051" spans="37:87" ht="13" customHeight="1">
      <c r="AK9051" s="114"/>
      <c r="AL9051" s="41"/>
      <c r="AM9051" s="41"/>
      <c r="AN9051" s="41"/>
      <c r="AO9051" s="41"/>
      <c r="AP9051" s="41"/>
      <c r="AQ9051" s="41"/>
      <c r="AR9051" s="41"/>
      <c r="AS9051" s="41"/>
      <c r="AT9051" s="41"/>
      <c r="AU9051" s="41"/>
      <c r="AV9051" s="41"/>
      <c r="AW9051" s="41"/>
      <c r="AX9051" s="41"/>
      <c r="AY9051" s="41"/>
      <c r="AZ9051" s="41"/>
      <c r="BA9051" s="41"/>
      <c r="BB9051" s="41"/>
      <c r="BC9051" s="41"/>
      <c r="BD9051" s="41"/>
      <c r="BE9051" s="41"/>
      <c r="BF9051" s="41"/>
      <c r="BG9051" s="41"/>
      <c r="BH9051" s="41"/>
      <c r="BI9051" s="41"/>
      <c r="BJ9051" s="41"/>
      <c r="BK9051" s="41"/>
      <c r="BL9051" s="41"/>
      <c r="BM9051" s="41"/>
      <c r="BN9051" s="41"/>
      <c r="BO9051" s="41"/>
      <c r="BP9051" s="108"/>
      <c r="CG9051" s="102"/>
      <c r="CI9051" s="45"/>
    </row>
    <row r="9052" spans="37:87" ht="13" customHeight="1">
      <c r="AK9052" s="114"/>
      <c r="AL9052" s="41"/>
      <c r="AM9052" s="41"/>
      <c r="AN9052" s="41"/>
      <c r="AO9052" s="41"/>
      <c r="AP9052" s="41"/>
      <c r="AQ9052" s="41"/>
      <c r="AR9052" s="41"/>
      <c r="AS9052" s="41"/>
      <c r="AT9052" s="41"/>
      <c r="AU9052" s="41"/>
      <c r="AV9052" s="41"/>
      <c r="AW9052" s="41"/>
      <c r="AX9052" s="41"/>
      <c r="AY9052" s="41"/>
      <c r="AZ9052" s="41"/>
      <c r="BA9052" s="41"/>
      <c r="BB9052" s="41"/>
      <c r="BC9052" s="41"/>
      <c r="BD9052" s="41"/>
      <c r="BE9052" s="41"/>
      <c r="BF9052" s="41"/>
      <c r="BG9052" s="41"/>
      <c r="BH9052" s="41"/>
      <c r="BI9052" s="41"/>
      <c r="BJ9052" s="41"/>
      <c r="BK9052" s="41"/>
      <c r="BL9052" s="41"/>
      <c r="BM9052" s="41"/>
      <c r="BN9052" s="41"/>
      <c r="BO9052" s="41"/>
      <c r="BP9052" s="108"/>
      <c r="CG9052" s="102"/>
      <c r="CI9052" s="45"/>
    </row>
    <row r="9053" spans="37:87" ht="13" customHeight="1">
      <c r="AK9053" s="114"/>
      <c r="AL9053" s="41"/>
      <c r="AM9053" s="41"/>
      <c r="AN9053" s="41"/>
      <c r="AO9053" s="41"/>
      <c r="AP9053" s="41"/>
      <c r="AQ9053" s="41"/>
      <c r="AR9053" s="41"/>
      <c r="AS9053" s="41"/>
      <c r="AT9053" s="41"/>
      <c r="AU9053" s="41"/>
      <c r="AV9053" s="41"/>
      <c r="AW9053" s="41"/>
      <c r="AX9053" s="41"/>
      <c r="AY9053" s="41"/>
      <c r="AZ9053" s="41"/>
      <c r="BA9053" s="41"/>
      <c r="BB9053" s="41"/>
      <c r="BC9053" s="41"/>
      <c r="BD9053" s="41"/>
      <c r="BE9053" s="41"/>
      <c r="BF9053" s="41"/>
      <c r="BG9053" s="41"/>
      <c r="BH9053" s="41"/>
      <c r="BI9053" s="41"/>
      <c r="BJ9053" s="41"/>
      <c r="BK9053" s="41"/>
      <c r="BL9053" s="41"/>
      <c r="BM9053" s="41"/>
      <c r="BN9053" s="41"/>
      <c r="BO9053" s="41"/>
      <c r="BP9053" s="108"/>
      <c r="CG9053" s="102"/>
      <c r="CI9053" s="45"/>
    </row>
    <row r="9054" spans="37:87" ht="13" customHeight="1">
      <c r="AK9054" s="114"/>
      <c r="AL9054" s="41"/>
      <c r="AM9054" s="41"/>
      <c r="AN9054" s="41"/>
      <c r="AO9054" s="41"/>
      <c r="AP9054" s="41"/>
      <c r="AQ9054" s="41"/>
      <c r="AR9054" s="41"/>
      <c r="AS9054" s="41"/>
      <c r="AT9054" s="41"/>
      <c r="AU9054" s="41"/>
      <c r="AV9054" s="41"/>
      <c r="AW9054" s="41"/>
      <c r="AX9054" s="41"/>
      <c r="AY9054" s="41"/>
      <c r="AZ9054" s="41"/>
      <c r="BA9054" s="41"/>
      <c r="BB9054" s="41"/>
      <c r="BC9054" s="41"/>
      <c r="BD9054" s="41"/>
      <c r="BE9054" s="41"/>
      <c r="BF9054" s="41"/>
      <c r="BG9054" s="41"/>
      <c r="BH9054" s="41"/>
      <c r="BI9054" s="41"/>
      <c r="BJ9054" s="41"/>
      <c r="BK9054" s="41"/>
      <c r="BL9054" s="41"/>
      <c r="BM9054" s="41"/>
      <c r="BN9054" s="41"/>
      <c r="BO9054" s="41"/>
      <c r="BP9054" s="108"/>
      <c r="CG9054" s="102"/>
      <c r="CI9054" s="45"/>
    </row>
    <row r="9055" spans="37:87" ht="13" customHeight="1">
      <c r="AK9055" s="114"/>
      <c r="AL9055" s="41"/>
      <c r="AM9055" s="41"/>
      <c r="AN9055" s="41"/>
      <c r="AO9055" s="41"/>
      <c r="AP9055" s="41"/>
      <c r="AQ9055" s="41"/>
      <c r="AR9055" s="41"/>
      <c r="AS9055" s="41"/>
      <c r="AT9055" s="41"/>
      <c r="AU9055" s="41"/>
      <c r="AV9055" s="41"/>
      <c r="AW9055" s="41"/>
      <c r="AX9055" s="41"/>
      <c r="AY9055" s="41"/>
      <c r="AZ9055" s="41"/>
      <c r="BA9055" s="41"/>
      <c r="BB9055" s="41"/>
      <c r="BC9055" s="41"/>
      <c r="BD9055" s="41"/>
      <c r="BE9055" s="41"/>
      <c r="BF9055" s="41"/>
      <c r="BG9055" s="41"/>
      <c r="BH9055" s="41"/>
      <c r="BI9055" s="41"/>
      <c r="BJ9055" s="41"/>
      <c r="BK9055" s="41"/>
      <c r="BL9055" s="41"/>
      <c r="BM9055" s="41"/>
      <c r="BN9055" s="41"/>
      <c r="BO9055" s="41"/>
      <c r="BP9055" s="108"/>
      <c r="CG9055" s="102"/>
      <c r="CI9055" s="45"/>
    </row>
    <row r="9056" spans="37:87" ht="13" customHeight="1">
      <c r="AK9056" s="114"/>
      <c r="AL9056" s="41"/>
      <c r="AM9056" s="41"/>
      <c r="AN9056" s="41"/>
      <c r="AO9056" s="41"/>
      <c r="AP9056" s="41"/>
      <c r="AQ9056" s="41"/>
      <c r="AR9056" s="41"/>
      <c r="AS9056" s="41"/>
      <c r="AT9056" s="41"/>
      <c r="AU9056" s="41"/>
      <c r="AV9056" s="41"/>
      <c r="AW9056" s="41"/>
      <c r="AX9056" s="41"/>
      <c r="AY9056" s="41"/>
      <c r="AZ9056" s="41"/>
      <c r="BA9056" s="41"/>
      <c r="BB9056" s="41"/>
      <c r="BC9056" s="41"/>
      <c r="BD9056" s="41"/>
      <c r="BE9056" s="41"/>
      <c r="BF9056" s="41"/>
      <c r="BG9056" s="41"/>
      <c r="BH9056" s="41"/>
      <c r="BI9056" s="41"/>
      <c r="BJ9056" s="41"/>
      <c r="BK9056" s="41"/>
      <c r="BL9056" s="41"/>
      <c r="BM9056" s="41"/>
      <c r="BN9056" s="41"/>
      <c r="BO9056" s="41"/>
      <c r="BP9056" s="108"/>
      <c r="CG9056" s="102"/>
      <c r="CI9056" s="45"/>
    </row>
    <row r="9057" spans="37:87" ht="13" customHeight="1">
      <c r="AK9057" s="114"/>
      <c r="AL9057" s="41"/>
      <c r="AM9057" s="41"/>
      <c r="AN9057" s="41"/>
      <c r="AO9057" s="41"/>
      <c r="AP9057" s="41"/>
      <c r="AQ9057" s="41"/>
      <c r="AR9057" s="41"/>
      <c r="AS9057" s="41"/>
      <c r="AT9057" s="41"/>
      <c r="AU9057" s="41"/>
      <c r="AV9057" s="41"/>
      <c r="AW9057" s="41"/>
      <c r="AX9057" s="41"/>
      <c r="AY9057" s="41"/>
      <c r="AZ9057" s="41"/>
      <c r="BA9057" s="41"/>
      <c r="BB9057" s="41"/>
      <c r="BC9057" s="41"/>
      <c r="BD9057" s="41"/>
      <c r="BE9057" s="41"/>
      <c r="BF9057" s="41"/>
      <c r="BG9057" s="41"/>
      <c r="BH9057" s="41"/>
      <c r="BI9057" s="41"/>
      <c r="BJ9057" s="41"/>
      <c r="BK9057" s="41"/>
      <c r="BL9057" s="41"/>
      <c r="BM9057" s="41"/>
      <c r="BN9057" s="41"/>
      <c r="BO9057" s="41"/>
      <c r="BP9057" s="108"/>
      <c r="CG9057" s="102"/>
      <c r="CI9057" s="45"/>
    </row>
    <row r="9058" spans="37:87" ht="13" customHeight="1">
      <c r="AK9058" s="114"/>
      <c r="AL9058" s="41"/>
      <c r="AM9058" s="41"/>
      <c r="AN9058" s="41"/>
      <c r="AO9058" s="41"/>
      <c r="AP9058" s="41"/>
      <c r="AQ9058" s="41"/>
      <c r="AR9058" s="41"/>
      <c r="AS9058" s="41"/>
      <c r="AT9058" s="41"/>
      <c r="AU9058" s="41"/>
      <c r="AV9058" s="41"/>
      <c r="AW9058" s="41"/>
      <c r="AX9058" s="41"/>
      <c r="AY9058" s="41"/>
      <c r="AZ9058" s="41"/>
      <c r="BA9058" s="41"/>
      <c r="BB9058" s="41"/>
      <c r="BC9058" s="41"/>
      <c r="BD9058" s="41"/>
      <c r="BE9058" s="41"/>
      <c r="BF9058" s="41"/>
      <c r="BG9058" s="41"/>
      <c r="BH9058" s="41"/>
      <c r="BI9058" s="41"/>
      <c r="BJ9058" s="41"/>
      <c r="BK9058" s="41"/>
      <c r="BL9058" s="41"/>
      <c r="BM9058" s="41"/>
      <c r="BN9058" s="41"/>
      <c r="BO9058" s="41"/>
      <c r="BP9058" s="108"/>
      <c r="CG9058" s="102"/>
      <c r="CI9058" s="45"/>
    </row>
    <row r="9059" spans="37:87" ht="13" customHeight="1">
      <c r="AK9059" s="114"/>
      <c r="AL9059" s="41"/>
      <c r="AM9059" s="41"/>
      <c r="AN9059" s="41"/>
      <c r="AO9059" s="41"/>
      <c r="AP9059" s="41"/>
      <c r="AQ9059" s="41"/>
      <c r="AR9059" s="41"/>
      <c r="AS9059" s="41"/>
      <c r="AT9059" s="41"/>
      <c r="AU9059" s="41"/>
      <c r="AV9059" s="41"/>
      <c r="AW9059" s="41"/>
      <c r="AX9059" s="41"/>
      <c r="AY9059" s="41"/>
      <c r="AZ9059" s="41"/>
      <c r="BA9059" s="41"/>
      <c r="BB9059" s="41"/>
      <c r="BC9059" s="41"/>
      <c r="BD9059" s="41"/>
      <c r="BE9059" s="41"/>
      <c r="BF9059" s="41"/>
      <c r="BG9059" s="41"/>
      <c r="BH9059" s="41"/>
      <c r="BI9059" s="41"/>
      <c r="BJ9059" s="41"/>
      <c r="BK9059" s="41"/>
      <c r="BL9059" s="41"/>
      <c r="BM9059" s="41"/>
      <c r="BN9059" s="41"/>
      <c r="BO9059" s="41"/>
      <c r="BP9059" s="108"/>
      <c r="CG9059" s="102"/>
      <c r="CI9059" s="45"/>
    </row>
    <row r="9060" spans="37:87" ht="13" customHeight="1">
      <c r="AK9060" s="114"/>
      <c r="AL9060" s="41"/>
      <c r="AM9060" s="41"/>
      <c r="AN9060" s="41"/>
      <c r="AO9060" s="41"/>
      <c r="AP9060" s="41"/>
      <c r="AQ9060" s="41"/>
      <c r="AR9060" s="41"/>
      <c r="AS9060" s="41"/>
      <c r="AT9060" s="41"/>
      <c r="AU9060" s="41"/>
      <c r="AV9060" s="41"/>
      <c r="AW9060" s="41"/>
      <c r="AX9060" s="41"/>
      <c r="AY9060" s="41"/>
      <c r="AZ9060" s="41"/>
      <c r="BA9060" s="41"/>
      <c r="BB9060" s="41"/>
      <c r="BC9060" s="41"/>
      <c r="BD9060" s="41"/>
      <c r="BE9060" s="41"/>
      <c r="BF9060" s="41"/>
      <c r="BG9060" s="41"/>
      <c r="BH9060" s="41"/>
      <c r="BI9060" s="41"/>
      <c r="BJ9060" s="41"/>
      <c r="BK9060" s="41"/>
      <c r="BL9060" s="41"/>
      <c r="BM9060" s="41"/>
      <c r="BN9060" s="41"/>
      <c r="BO9060" s="41"/>
      <c r="BP9060" s="108"/>
      <c r="CG9060" s="102"/>
      <c r="CI9060" s="45"/>
    </row>
    <row r="9061" spans="37:87" ht="13" customHeight="1">
      <c r="AK9061" s="114"/>
      <c r="AL9061" s="41"/>
      <c r="AM9061" s="41"/>
      <c r="AN9061" s="41"/>
      <c r="AO9061" s="41"/>
      <c r="AP9061" s="41"/>
      <c r="AQ9061" s="41"/>
      <c r="AR9061" s="41"/>
      <c r="AS9061" s="41"/>
      <c r="AT9061" s="41"/>
      <c r="AU9061" s="41"/>
      <c r="AV9061" s="41"/>
      <c r="AW9061" s="41"/>
      <c r="AX9061" s="41"/>
      <c r="AY9061" s="41"/>
      <c r="AZ9061" s="41"/>
      <c r="BA9061" s="41"/>
      <c r="BB9061" s="41"/>
      <c r="BC9061" s="41"/>
      <c r="BD9061" s="41"/>
      <c r="BE9061" s="41"/>
      <c r="BF9061" s="41"/>
      <c r="BG9061" s="41"/>
      <c r="BH9061" s="41"/>
      <c r="BI9061" s="41"/>
      <c r="BJ9061" s="41"/>
      <c r="BK9061" s="41"/>
      <c r="BL9061" s="41"/>
      <c r="BM9061" s="41"/>
      <c r="BN9061" s="41"/>
      <c r="BO9061" s="41"/>
      <c r="BP9061" s="108"/>
      <c r="CG9061" s="102"/>
      <c r="CI9061" s="45"/>
    </row>
    <row r="9062" spans="37:87" ht="13" customHeight="1">
      <c r="AK9062" s="114"/>
      <c r="AL9062" s="41"/>
      <c r="AM9062" s="41"/>
      <c r="AN9062" s="41"/>
      <c r="AO9062" s="41"/>
      <c r="AP9062" s="41"/>
      <c r="AQ9062" s="41"/>
      <c r="AR9062" s="41"/>
      <c r="AS9062" s="41"/>
      <c r="AT9062" s="41"/>
      <c r="AU9062" s="41"/>
      <c r="AV9062" s="41"/>
      <c r="AW9062" s="41"/>
      <c r="AX9062" s="41"/>
      <c r="AY9062" s="41"/>
      <c r="AZ9062" s="41"/>
      <c r="BA9062" s="41"/>
      <c r="BB9062" s="41"/>
      <c r="BC9062" s="41"/>
      <c r="BD9062" s="41"/>
      <c r="BE9062" s="41"/>
      <c r="BF9062" s="41"/>
      <c r="BG9062" s="41"/>
      <c r="BH9062" s="41"/>
      <c r="BI9062" s="41"/>
      <c r="BJ9062" s="41"/>
      <c r="BK9062" s="41"/>
      <c r="BL9062" s="41"/>
      <c r="BM9062" s="41"/>
      <c r="BN9062" s="41"/>
      <c r="BO9062" s="41"/>
      <c r="BP9062" s="108"/>
      <c r="CG9062" s="102"/>
      <c r="CI9062" s="45"/>
    </row>
    <row r="9063" spans="37:87" ht="13" customHeight="1">
      <c r="AK9063" s="114"/>
      <c r="AL9063" s="41"/>
      <c r="AM9063" s="41"/>
      <c r="AN9063" s="41"/>
      <c r="AO9063" s="41"/>
      <c r="AP9063" s="41"/>
      <c r="AQ9063" s="41"/>
      <c r="AR9063" s="41"/>
      <c r="AS9063" s="41"/>
      <c r="AT9063" s="41"/>
      <c r="AU9063" s="41"/>
      <c r="AV9063" s="41"/>
      <c r="AW9063" s="41"/>
      <c r="AX9063" s="41"/>
      <c r="AY9063" s="41"/>
      <c r="AZ9063" s="41"/>
      <c r="BA9063" s="41"/>
      <c r="BB9063" s="41"/>
      <c r="BC9063" s="41"/>
      <c r="BD9063" s="41"/>
      <c r="BE9063" s="41"/>
      <c r="BF9063" s="41"/>
      <c r="BG9063" s="41"/>
      <c r="BH9063" s="41"/>
      <c r="BI9063" s="41"/>
      <c r="BJ9063" s="41"/>
      <c r="BK9063" s="41"/>
      <c r="BL9063" s="41"/>
      <c r="BM9063" s="41"/>
      <c r="BN9063" s="41"/>
      <c r="BO9063" s="41"/>
      <c r="BP9063" s="108"/>
      <c r="CG9063" s="102"/>
      <c r="CI9063" s="45"/>
    </row>
    <row r="9064" spans="37:87" ht="13" customHeight="1">
      <c r="AK9064" s="114"/>
      <c r="AL9064" s="41"/>
      <c r="AM9064" s="41"/>
      <c r="AN9064" s="41"/>
      <c r="AO9064" s="41"/>
      <c r="AP9064" s="41"/>
      <c r="AQ9064" s="41"/>
      <c r="AR9064" s="41"/>
      <c r="AS9064" s="41"/>
      <c r="AT9064" s="41"/>
      <c r="AU9064" s="41"/>
      <c r="AV9064" s="41"/>
      <c r="AW9064" s="41"/>
      <c r="AX9064" s="41"/>
      <c r="AY9064" s="41"/>
      <c r="AZ9064" s="41"/>
      <c r="BA9064" s="41"/>
      <c r="BB9064" s="41"/>
      <c r="BC9064" s="41"/>
      <c r="BD9064" s="41"/>
      <c r="BE9064" s="41"/>
      <c r="BF9064" s="41"/>
      <c r="BG9064" s="41"/>
      <c r="BH9064" s="41"/>
      <c r="BI9064" s="41"/>
      <c r="BJ9064" s="41"/>
      <c r="BK9064" s="41"/>
      <c r="BL9064" s="41"/>
      <c r="BM9064" s="41"/>
      <c r="BN9064" s="41"/>
      <c r="BO9064" s="41"/>
      <c r="BP9064" s="108"/>
      <c r="CG9064" s="102"/>
      <c r="CI9064" s="45"/>
    </row>
    <row r="9065" spans="37:87" ht="13" customHeight="1">
      <c r="AK9065" s="114"/>
      <c r="AL9065" s="41"/>
      <c r="AM9065" s="41"/>
      <c r="AN9065" s="41"/>
      <c r="AO9065" s="41"/>
      <c r="AP9065" s="41"/>
      <c r="AQ9065" s="41"/>
      <c r="AR9065" s="41"/>
      <c r="AS9065" s="41"/>
      <c r="AT9065" s="41"/>
      <c r="AU9065" s="41"/>
      <c r="AV9065" s="41"/>
      <c r="AW9065" s="41"/>
      <c r="AX9065" s="41"/>
      <c r="AY9065" s="41"/>
      <c r="AZ9065" s="41"/>
      <c r="BA9065" s="41"/>
      <c r="BB9065" s="41"/>
      <c r="BC9065" s="41"/>
      <c r="BD9065" s="41"/>
      <c r="BE9065" s="41"/>
      <c r="BF9065" s="41"/>
      <c r="BG9065" s="41"/>
      <c r="BH9065" s="41"/>
      <c r="BI9065" s="41"/>
      <c r="BJ9065" s="41"/>
      <c r="BK9065" s="41"/>
      <c r="BL9065" s="41"/>
      <c r="BM9065" s="41"/>
      <c r="BN9065" s="41"/>
      <c r="BO9065" s="41"/>
      <c r="BP9065" s="108"/>
      <c r="CG9065" s="102"/>
      <c r="CI9065" s="45"/>
    </row>
    <row r="9066" spans="37:87" ht="13" customHeight="1">
      <c r="AK9066" s="114"/>
      <c r="AL9066" s="41"/>
      <c r="AM9066" s="41"/>
      <c r="AN9066" s="41"/>
      <c r="AO9066" s="41"/>
      <c r="AP9066" s="41"/>
      <c r="AQ9066" s="41"/>
      <c r="AR9066" s="41"/>
      <c r="AS9066" s="41"/>
      <c r="AT9066" s="41"/>
      <c r="AU9066" s="41"/>
      <c r="AV9066" s="41"/>
      <c r="AW9066" s="41"/>
      <c r="AX9066" s="41"/>
      <c r="AY9066" s="41"/>
      <c r="AZ9066" s="41"/>
      <c r="BA9066" s="41"/>
      <c r="BB9066" s="41"/>
      <c r="BC9066" s="41"/>
      <c r="BD9066" s="41"/>
      <c r="BE9066" s="41"/>
      <c r="BF9066" s="41"/>
      <c r="BG9066" s="41"/>
      <c r="BH9066" s="41"/>
      <c r="BI9066" s="41"/>
      <c r="BJ9066" s="41"/>
      <c r="BK9066" s="41"/>
      <c r="BL9066" s="41"/>
      <c r="BM9066" s="41"/>
      <c r="BN9066" s="41"/>
      <c r="BO9066" s="41"/>
      <c r="BP9066" s="108"/>
      <c r="CG9066" s="102"/>
      <c r="CI9066" s="45"/>
    </row>
    <row r="9067" spans="37:87" ht="13" customHeight="1">
      <c r="AK9067" s="114"/>
      <c r="AL9067" s="41"/>
      <c r="AM9067" s="41"/>
      <c r="AN9067" s="41"/>
      <c r="AO9067" s="41"/>
      <c r="AP9067" s="41"/>
      <c r="AQ9067" s="41"/>
      <c r="AR9067" s="41"/>
      <c r="AS9067" s="41"/>
      <c r="AT9067" s="41"/>
      <c r="AU9067" s="41"/>
      <c r="AV9067" s="41"/>
      <c r="AW9067" s="41"/>
      <c r="AX9067" s="41"/>
      <c r="AY9067" s="41"/>
      <c r="AZ9067" s="41"/>
      <c r="BA9067" s="41"/>
      <c r="BB9067" s="41"/>
      <c r="BC9067" s="41"/>
      <c r="BD9067" s="41"/>
      <c r="BE9067" s="41"/>
      <c r="BF9067" s="41"/>
      <c r="BG9067" s="41"/>
      <c r="BH9067" s="41"/>
      <c r="BI9067" s="41"/>
      <c r="BJ9067" s="41"/>
      <c r="BK9067" s="41"/>
      <c r="BL9067" s="41"/>
      <c r="BM9067" s="41"/>
      <c r="BN9067" s="41"/>
      <c r="BO9067" s="41"/>
      <c r="BP9067" s="108"/>
      <c r="CG9067" s="102"/>
      <c r="CI9067" s="45"/>
    </row>
    <row r="9068" spans="37:87" ht="13" customHeight="1">
      <c r="AK9068" s="114"/>
      <c r="AL9068" s="41"/>
      <c r="AM9068" s="41"/>
      <c r="AN9068" s="41"/>
      <c r="AO9068" s="41"/>
      <c r="AP9068" s="41"/>
      <c r="AQ9068" s="41"/>
      <c r="AR9068" s="41"/>
      <c r="AS9068" s="41"/>
      <c r="AT9068" s="41"/>
      <c r="AU9068" s="41"/>
      <c r="AV9068" s="41"/>
      <c r="AW9068" s="41"/>
      <c r="AX9068" s="41"/>
      <c r="AY9068" s="41"/>
      <c r="AZ9068" s="41"/>
      <c r="BA9068" s="41"/>
      <c r="BB9068" s="41"/>
      <c r="BC9068" s="41"/>
      <c r="BD9068" s="41"/>
      <c r="BE9068" s="41"/>
      <c r="BF9068" s="41"/>
      <c r="BG9068" s="41"/>
      <c r="BH9068" s="41"/>
      <c r="BI9068" s="41"/>
      <c r="BJ9068" s="41"/>
      <c r="BK9068" s="41"/>
      <c r="BL9068" s="41"/>
      <c r="BM9068" s="41"/>
      <c r="BN9068" s="41"/>
      <c r="BO9068" s="41"/>
      <c r="BP9068" s="108"/>
      <c r="CG9068" s="102"/>
      <c r="CI9068" s="45"/>
    </row>
    <row r="9069" spans="37:87" ht="13" customHeight="1">
      <c r="AK9069" s="114"/>
      <c r="AL9069" s="41"/>
      <c r="AM9069" s="41"/>
      <c r="AN9069" s="41"/>
      <c r="AO9069" s="41"/>
      <c r="AP9069" s="41"/>
      <c r="AQ9069" s="41"/>
      <c r="AR9069" s="41"/>
      <c r="AS9069" s="41"/>
      <c r="AT9069" s="41"/>
      <c r="AU9069" s="41"/>
      <c r="AV9069" s="41"/>
      <c r="AW9069" s="41"/>
      <c r="AX9069" s="41"/>
      <c r="AY9069" s="41"/>
      <c r="AZ9069" s="41"/>
      <c r="BA9069" s="41"/>
      <c r="BB9069" s="41"/>
      <c r="BC9069" s="41"/>
      <c r="BD9069" s="41"/>
      <c r="BE9069" s="41"/>
      <c r="BF9069" s="41"/>
      <c r="BG9069" s="41"/>
      <c r="BH9069" s="41"/>
      <c r="BI9069" s="41"/>
      <c r="BJ9069" s="41"/>
      <c r="BK9069" s="41"/>
      <c r="BL9069" s="41"/>
      <c r="BM9069" s="41"/>
      <c r="BN9069" s="41"/>
      <c r="BO9069" s="41"/>
      <c r="BP9069" s="108"/>
      <c r="CG9069" s="102"/>
      <c r="CI9069" s="45"/>
    </row>
    <row r="9070" spans="37:87" ht="13" customHeight="1">
      <c r="AK9070" s="114"/>
      <c r="AL9070" s="41"/>
      <c r="AM9070" s="41"/>
      <c r="AN9070" s="41"/>
      <c r="AO9070" s="41"/>
      <c r="AP9070" s="41"/>
      <c r="AQ9070" s="41"/>
      <c r="AR9070" s="41"/>
      <c r="AS9070" s="41"/>
      <c r="AT9070" s="41"/>
      <c r="AU9070" s="41"/>
      <c r="AV9070" s="41"/>
      <c r="AW9070" s="41"/>
      <c r="AX9070" s="41"/>
      <c r="AY9070" s="41"/>
      <c r="AZ9070" s="41"/>
      <c r="BA9070" s="41"/>
      <c r="BB9070" s="41"/>
      <c r="BC9070" s="41"/>
      <c r="BD9070" s="41"/>
      <c r="BE9070" s="41"/>
      <c r="BF9070" s="41"/>
      <c r="BG9070" s="41"/>
      <c r="BH9070" s="41"/>
      <c r="BI9070" s="41"/>
      <c r="BJ9070" s="41"/>
      <c r="BK9070" s="41"/>
      <c r="BL9070" s="41"/>
      <c r="BM9070" s="41"/>
      <c r="BN9070" s="41"/>
      <c r="BO9070" s="41"/>
      <c r="BP9070" s="108"/>
      <c r="CG9070" s="102"/>
      <c r="CI9070" s="45"/>
    </row>
    <row r="9071" spans="37:87" ht="13" customHeight="1">
      <c r="AK9071" s="114"/>
      <c r="AL9071" s="41"/>
      <c r="AM9071" s="41"/>
      <c r="AN9071" s="41"/>
      <c r="AO9071" s="41"/>
      <c r="AP9071" s="41"/>
      <c r="AQ9071" s="41"/>
      <c r="AR9071" s="41"/>
      <c r="AS9071" s="41"/>
      <c r="AT9071" s="41"/>
      <c r="AU9071" s="41"/>
      <c r="AV9071" s="41"/>
      <c r="AW9071" s="41"/>
      <c r="AX9071" s="41"/>
      <c r="AY9071" s="41"/>
      <c r="AZ9071" s="41"/>
      <c r="BA9071" s="41"/>
      <c r="BB9071" s="41"/>
      <c r="BC9071" s="41"/>
      <c r="BD9071" s="41"/>
      <c r="BE9071" s="41"/>
      <c r="BF9071" s="41"/>
      <c r="BG9071" s="41"/>
      <c r="BH9071" s="41"/>
      <c r="BI9071" s="41"/>
      <c r="BJ9071" s="41"/>
      <c r="BK9071" s="41"/>
      <c r="BL9071" s="41"/>
      <c r="BM9071" s="41"/>
      <c r="BN9071" s="41"/>
      <c r="BO9071" s="41"/>
      <c r="BP9071" s="108"/>
      <c r="CG9071" s="102"/>
      <c r="CI9071" s="45"/>
    </row>
    <row r="9072" spans="37:87" ht="13" customHeight="1">
      <c r="AK9072" s="114"/>
      <c r="AL9072" s="41"/>
      <c r="AM9072" s="41"/>
      <c r="AN9072" s="41"/>
      <c r="AO9072" s="41"/>
      <c r="AP9072" s="41"/>
      <c r="AQ9072" s="41"/>
      <c r="AR9072" s="41"/>
      <c r="AS9072" s="41"/>
      <c r="AT9072" s="41"/>
      <c r="AU9072" s="41"/>
      <c r="AV9072" s="41"/>
      <c r="AW9072" s="41"/>
      <c r="AX9072" s="41"/>
      <c r="AY9072" s="41"/>
      <c r="AZ9072" s="41"/>
      <c r="BA9072" s="41"/>
      <c r="BB9072" s="41"/>
      <c r="BC9072" s="41"/>
      <c r="BD9072" s="41"/>
      <c r="BE9072" s="41"/>
      <c r="BF9072" s="41"/>
      <c r="BG9072" s="41"/>
      <c r="BH9072" s="41"/>
      <c r="BI9072" s="41"/>
      <c r="BJ9072" s="41"/>
      <c r="BK9072" s="41"/>
      <c r="BL9072" s="41"/>
      <c r="BM9072" s="41"/>
      <c r="BN9072" s="41"/>
      <c r="BO9072" s="41"/>
      <c r="BP9072" s="108"/>
      <c r="CG9072" s="102"/>
      <c r="CI9072" s="45"/>
    </row>
    <row r="9073" spans="37:87" ht="13" customHeight="1">
      <c r="AK9073" s="114"/>
      <c r="AL9073" s="41"/>
      <c r="AM9073" s="41"/>
      <c r="AN9073" s="41"/>
      <c r="AO9073" s="41"/>
      <c r="AP9073" s="41"/>
      <c r="AQ9073" s="41"/>
      <c r="AR9073" s="41"/>
      <c r="AS9073" s="41"/>
      <c r="AT9073" s="41"/>
      <c r="AU9073" s="41"/>
      <c r="AV9073" s="41"/>
      <c r="AW9073" s="41"/>
      <c r="AX9073" s="41"/>
      <c r="AY9073" s="41"/>
      <c r="AZ9073" s="41"/>
      <c r="BA9073" s="41"/>
      <c r="BB9073" s="41"/>
      <c r="BC9073" s="41"/>
      <c r="BD9073" s="41"/>
      <c r="BE9073" s="41"/>
      <c r="BF9073" s="41"/>
      <c r="BG9073" s="41"/>
      <c r="BH9073" s="41"/>
      <c r="BI9073" s="41"/>
      <c r="BJ9073" s="41"/>
      <c r="BK9073" s="41"/>
      <c r="BL9073" s="41"/>
      <c r="BM9073" s="41"/>
      <c r="BN9073" s="41"/>
      <c r="BO9073" s="41"/>
      <c r="BP9073" s="108"/>
      <c r="CG9073" s="102"/>
      <c r="CI9073" s="45"/>
    </row>
    <row r="9074" spans="37:87" ht="13" customHeight="1">
      <c r="AK9074" s="114"/>
      <c r="AL9074" s="41"/>
      <c r="AM9074" s="41"/>
      <c r="AN9074" s="41"/>
      <c r="AO9074" s="41"/>
      <c r="AP9074" s="41"/>
      <c r="AQ9074" s="41"/>
      <c r="AR9074" s="41"/>
      <c r="AS9074" s="41"/>
      <c r="AT9074" s="41"/>
      <c r="AU9074" s="41"/>
      <c r="AV9074" s="41"/>
      <c r="AW9074" s="41"/>
      <c r="AX9074" s="41"/>
      <c r="AY9074" s="41"/>
      <c r="AZ9074" s="41"/>
      <c r="BA9074" s="41"/>
      <c r="BB9074" s="41"/>
      <c r="BC9074" s="41"/>
      <c r="BD9074" s="41"/>
      <c r="BE9074" s="41"/>
      <c r="BF9074" s="41"/>
      <c r="BG9074" s="41"/>
      <c r="BH9074" s="41"/>
      <c r="BI9074" s="41"/>
      <c r="BJ9074" s="41"/>
      <c r="BK9074" s="41"/>
      <c r="BL9074" s="41"/>
      <c r="BM9074" s="41"/>
      <c r="BN9074" s="41"/>
      <c r="BO9074" s="41"/>
      <c r="BP9074" s="108"/>
      <c r="CG9074" s="102"/>
      <c r="CI9074" s="45"/>
    </row>
    <row r="9075" spans="37:87" ht="13" customHeight="1">
      <c r="AK9075" s="114"/>
      <c r="AL9075" s="41"/>
      <c r="AM9075" s="41"/>
      <c r="AN9075" s="41"/>
      <c r="AO9075" s="41"/>
      <c r="AP9075" s="41"/>
      <c r="AQ9075" s="41"/>
      <c r="AR9075" s="41"/>
      <c r="AS9075" s="41"/>
      <c r="AT9075" s="41"/>
      <c r="AU9075" s="41"/>
      <c r="AV9075" s="41"/>
      <c r="AW9075" s="41"/>
      <c r="AX9075" s="41"/>
      <c r="AY9075" s="41"/>
      <c r="AZ9075" s="41"/>
      <c r="BA9075" s="41"/>
      <c r="BB9075" s="41"/>
      <c r="BC9075" s="41"/>
      <c r="BD9075" s="41"/>
      <c r="BE9075" s="41"/>
      <c r="BF9075" s="41"/>
      <c r="BG9075" s="41"/>
      <c r="BH9075" s="41"/>
      <c r="BI9075" s="41"/>
      <c r="BJ9075" s="41"/>
      <c r="BK9075" s="41"/>
      <c r="BL9075" s="41"/>
      <c r="BM9075" s="41"/>
      <c r="BN9075" s="41"/>
      <c r="BO9075" s="41"/>
      <c r="BP9075" s="108"/>
      <c r="CG9075" s="102"/>
      <c r="CI9075" s="45"/>
    </row>
    <row r="9076" spans="37:87" ht="13" customHeight="1">
      <c r="AK9076" s="114"/>
      <c r="AL9076" s="41"/>
      <c r="AM9076" s="41"/>
      <c r="AN9076" s="41"/>
      <c r="AO9076" s="41"/>
      <c r="AP9076" s="41"/>
      <c r="AQ9076" s="41"/>
      <c r="AR9076" s="41"/>
      <c r="AS9076" s="41"/>
      <c r="AT9076" s="41"/>
      <c r="AU9076" s="41"/>
      <c r="AV9076" s="41"/>
      <c r="AW9076" s="41"/>
      <c r="AX9076" s="41"/>
      <c r="AY9076" s="41"/>
      <c r="AZ9076" s="41"/>
      <c r="BA9076" s="41"/>
      <c r="BB9076" s="41"/>
      <c r="BC9076" s="41"/>
      <c r="BD9076" s="41"/>
      <c r="BE9076" s="41"/>
      <c r="BF9076" s="41"/>
      <c r="BG9076" s="41"/>
      <c r="BH9076" s="41"/>
      <c r="BI9076" s="41"/>
      <c r="BJ9076" s="41"/>
      <c r="BK9076" s="41"/>
      <c r="BL9076" s="41"/>
      <c r="BM9076" s="41"/>
      <c r="BN9076" s="41"/>
      <c r="BO9076" s="41"/>
      <c r="BP9076" s="108"/>
      <c r="CG9076" s="102"/>
      <c r="CI9076" s="45"/>
    </row>
    <row r="9077" spans="37:87" ht="13" customHeight="1">
      <c r="AK9077" s="114"/>
      <c r="AL9077" s="41"/>
      <c r="AM9077" s="41"/>
      <c r="AN9077" s="41"/>
      <c r="AO9077" s="41"/>
      <c r="AP9077" s="41"/>
      <c r="AQ9077" s="41"/>
      <c r="AR9077" s="41"/>
      <c r="AS9077" s="41"/>
      <c r="AT9077" s="41"/>
      <c r="AU9077" s="41"/>
      <c r="AV9077" s="41"/>
      <c r="AW9077" s="41"/>
      <c r="AX9077" s="41"/>
      <c r="AY9077" s="41"/>
      <c r="AZ9077" s="41"/>
      <c r="BA9077" s="41"/>
      <c r="BB9077" s="41"/>
      <c r="BC9077" s="41"/>
      <c r="BD9077" s="41"/>
      <c r="BE9077" s="41"/>
      <c r="BF9077" s="41"/>
      <c r="BG9077" s="41"/>
      <c r="BH9077" s="41"/>
      <c r="BI9077" s="41"/>
      <c r="BJ9077" s="41"/>
      <c r="BK9077" s="41"/>
      <c r="BL9077" s="41"/>
      <c r="BM9077" s="41"/>
      <c r="BN9077" s="41"/>
      <c r="BO9077" s="41"/>
      <c r="BP9077" s="108"/>
      <c r="CG9077" s="102"/>
      <c r="CI9077" s="45"/>
    </row>
    <row r="9078" spans="37:87" ht="13" customHeight="1">
      <c r="AK9078" s="114"/>
      <c r="AL9078" s="41"/>
      <c r="AM9078" s="41"/>
      <c r="AN9078" s="41"/>
      <c r="AO9078" s="41"/>
      <c r="AP9078" s="41"/>
      <c r="AQ9078" s="41"/>
      <c r="AR9078" s="41"/>
      <c r="AS9078" s="41"/>
      <c r="AT9078" s="41"/>
      <c r="AU9078" s="41"/>
      <c r="AV9078" s="41"/>
      <c r="AW9078" s="41"/>
      <c r="AX9078" s="41"/>
      <c r="AY9078" s="41"/>
      <c r="AZ9078" s="41"/>
      <c r="BA9078" s="41"/>
      <c r="BB9078" s="41"/>
      <c r="BC9078" s="41"/>
      <c r="BD9078" s="41"/>
      <c r="BE9078" s="41"/>
      <c r="BF9078" s="41"/>
      <c r="BG9078" s="41"/>
      <c r="BH9078" s="41"/>
      <c r="BI9078" s="41"/>
      <c r="BJ9078" s="41"/>
      <c r="BK9078" s="41"/>
      <c r="BL9078" s="41"/>
      <c r="BM9078" s="41"/>
      <c r="BN9078" s="41"/>
      <c r="BO9078" s="41"/>
      <c r="BP9078" s="108"/>
      <c r="CG9078" s="102"/>
      <c r="CI9078" s="45"/>
    </row>
    <row r="9079" spans="37:87" ht="13" customHeight="1">
      <c r="AK9079" s="114"/>
      <c r="AL9079" s="41"/>
      <c r="AM9079" s="41"/>
      <c r="AN9079" s="41"/>
      <c r="AO9079" s="41"/>
      <c r="AP9079" s="41"/>
      <c r="AQ9079" s="41"/>
      <c r="AR9079" s="41"/>
      <c r="AS9079" s="41"/>
      <c r="AT9079" s="41"/>
      <c r="AU9079" s="41"/>
      <c r="AV9079" s="41"/>
      <c r="AW9079" s="41"/>
      <c r="AX9079" s="41"/>
      <c r="AY9079" s="41"/>
      <c r="AZ9079" s="41"/>
      <c r="BA9079" s="41"/>
      <c r="BB9079" s="41"/>
      <c r="BC9079" s="41"/>
      <c r="BD9079" s="41"/>
      <c r="BE9079" s="41"/>
      <c r="BF9079" s="41"/>
      <c r="BG9079" s="41"/>
      <c r="BH9079" s="41"/>
      <c r="BI9079" s="41"/>
      <c r="BJ9079" s="41"/>
      <c r="BK9079" s="41"/>
      <c r="BL9079" s="41"/>
      <c r="BM9079" s="41"/>
      <c r="BN9079" s="41"/>
      <c r="BO9079" s="41"/>
      <c r="BP9079" s="108"/>
      <c r="CG9079" s="102"/>
      <c r="CI9079" s="45"/>
    </row>
    <row r="9080" spans="37:87" ht="13" customHeight="1">
      <c r="AK9080" s="114"/>
      <c r="AL9080" s="41"/>
      <c r="AM9080" s="41"/>
      <c r="AN9080" s="41"/>
      <c r="AO9080" s="41"/>
      <c r="AP9080" s="41"/>
      <c r="AQ9080" s="41"/>
      <c r="AR9080" s="41"/>
      <c r="AS9080" s="41"/>
      <c r="AT9080" s="41"/>
      <c r="AU9080" s="41"/>
      <c r="AV9080" s="41"/>
      <c r="AW9080" s="41"/>
      <c r="AX9080" s="41"/>
      <c r="AY9080" s="41"/>
      <c r="AZ9080" s="41"/>
      <c r="BA9080" s="41"/>
      <c r="BB9080" s="41"/>
      <c r="BC9080" s="41"/>
      <c r="BD9080" s="41"/>
      <c r="BE9080" s="41"/>
      <c r="BF9080" s="41"/>
      <c r="BG9080" s="41"/>
      <c r="BH9080" s="41"/>
      <c r="BI9080" s="41"/>
      <c r="BJ9080" s="41"/>
      <c r="BK9080" s="41"/>
      <c r="BL9080" s="41"/>
      <c r="BM9080" s="41"/>
      <c r="BN9080" s="41"/>
      <c r="BO9080" s="41"/>
      <c r="BP9080" s="108"/>
      <c r="CG9080" s="102"/>
      <c r="CI9080" s="45"/>
    </row>
    <row r="9081" spans="37:87" ht="13" customHeight="1">
      <c r="AK9081" s="114"/>
      <c r="AL9081" s="41"/>
      <c r="AM9081" s="41"/>
      <c r="AN9081" s="41"/>
      <c r="AO9081" s="41"/>
      <c r="AP9081" s="41"/>
      <c r="AQ9081" s="41"/>
      <c r="AR9081" s="41"/>
      <c r="AS9081" s="41"/>
      <c r="AT9081" s="41"/>
      <c r="AU9081" s="41"/>
      <c r="AV9081" s="41"/>
      <c r="AW9081" s="41"/>
      <c r="AX9081" s="41"/>
      <c r="AY9081" s="41"/>
      <c r="AZ9081" s="41"/>
      <c r="BA9081" s="41"/>
      <c r="BB9081" s="41"/>
      <c r="BC9081" s="41"/>
      <c r="BD9081" s="41"/>
      <c r="BE9081" s="41"/>
      <c r="BF9081" s="41"/>
      <c r="BG9081" s="41"/>
      <c r="BH9081" s="41"/>
      <c r="BI9081" s="41"/>
      <c r="BJ9081" s="41"/>
      <c r="BK9081" s="41"/>
      <c r="BL9081" s="41"/>
      <c r="BM9081" s="41"/>
      <c r="BN9081" s="41"/>
      <c r="BO9081" s="41"/>
      <c r="BP9081" s="108"/>
      <c r="CG9081" s="102"/>
      <c r="CI9081" s="45"/>
    </row>
    <row r="9082" spans="37:87" ht="13" customHeight="1">
      <c r="AK9082" s="114"/>
      <c r="AL9082" s="41"/>
      <c r="AM9082" s="41"/>
      <c r="AN9082" s="41"/>
      <c r="AO9082" s="41"/>
      <c r="AP9082" s="41"/>
      <c r="AQ9082" s="41"/>
      <c r="AR9082" s="41"/>
      <c r="AS9082" s="41"/>
      <c r="AT9082" s="41"/>
      <c r="AU9082" s="41"/>
      <c r="AV9082" s="41"/>
      <c r="AW9082" s="41"/>
      <c r="AX9082" s="41"/>
      <c r="AY9082" s="41"/>
      <c r="AZ9082" s="41"/>
      <c r="BA9082" s="41"/>
      <c r="BB9082" s="41"/>
      <c r="BC9082" s="41"/>
      <c r="BD9082" s="41"/>
      <c r="BE9082" s="41"/>
      <c r="BF9082" s="41"/>
      <c r="BG9082" s="41"/>
      <c r="BH9082" s="41"/>
      <c r="BI9082" s="41"/>
      <c r="BJ9082" s="41"/>
      <c r="BK9082" s="41"/>
      <c r="BL9082" s="41"/>
      <c r="BM9082" s="41"/>
      <c r="BN9082" s="41"/>
      <c r="BO9082" s="41"/>
      <c r="BP9082" s="108"/>
      <c r="CG9082" s="102"/>
      <c r="CI9082" s="45"/>
    </row>
    <row r="9083" spans="37:87" ht="13" customHeight="1">
      <c r="AK9083" s="114"/>
      <c r="AL9083" s="41"/>
      <c r="AM9083" s="41"/>
      <c r="AN9083" s="41"/>
      <c r="AO9083" s="41"/>
      <c r="AP9083" s="41"/>
      <c r="AQ9083" s="41"/>
      <c r="AR9083" s="41"/>
      <c r="AS9083" s="41"/>
      <c r="AT9083" s="41"/>
      <c r="AU9083" s="41"/>
      <c r="AV9083" s="41"/>
      <c r="AW9083" s="41"/>
      <c r="AX9083" s="41"/>
      <c r="AY9083" s="41"/>
      <c r="AZ9083" s="41"/>
      <c r="BA9083" s="41"/>
      <c r="BB9083" s="41"/>
      <c r="BC9083" s="41"/>
      <c r="BD9083" s="41"/>
      <c r="BE9083" s="41"/>
      <c r="BF9083" s="41"/>
      <c r="BG9083" s="41"/>
      <c r="BH9083" s="41"/>
      <c r="BI9083" s="41"/>
      <c r="BJ9083" s="41"/>
      <c r="BK9083" s="41"/>
      <c r="BL9083" s="41"/>
      <c r="BM9083" s="41"/>
      <c r="BN9083" s="41"/>
      <c r="BO9083" s="41"/>
      <c r="BP9083" s="108"/>
      <c r="CG9083" s="102"/>
      <c r="CI9083" s="45"/>
    </row>
    <row r="9084" spans="37:87" ht="13" customHeight="1">
      <c r="AK9084" s="114"/>
      <c r="AL9084" s="41"/>
      <c r="AM9084" s="41"/>
      <c r="AN9084" s="41"/>
      <c r="AO9084" s="41"/>
      <c r="AP9084" s="41"/>
      <c r="AQ9084" s="41"/>
      <c r="AR9084" s="41"/>
      <c r="AS9084" s="41"/>
      <c r="AT9084" s="41"/>
      <c r="AU9084" s="41"/>
      <c r="AV9084" s="41"/>
      <c r="AW9084" s="41"/>
      <c r="AX9084" s="41"/>
      <c r="AY9084" s="41"/>
      <c r="AZ9084" s="41"/>
      <c r="BA9084" s="41"/>
      <c r="BB9084" s="41"/>
      <c r="BC9084" s="41"/>
      <c r="BD9084" s="41"/>
      <c r="BE9084" s="41"/>
      <c r="BF9084" s="41"/>
      <c r="BG9084" s="41"/>
      <c r="BH9084" s="41"/>
      <c r="BI9084" s="41"/>
      <c r="BJ9084" s="41"/>
      <c r="BK9084" s="41"/>
      <c r="BL9084" s="41"/>
      <c r="BM9084" s="41"/>
      <c r="BN9084" s="41"/>
      <c r="BO9084" s="41"/>
      <c r="BP9084" s="108"/>
      <c r="CG9084" s="102"/>
      <c r="CI9084" s="45"/>
    </row>
    <row r="9085" spans="37:87" ht="13" customHeight="1">
      <c r="AK9085" s="114"/>
      <c r="AL9085" s="41"/>
      <c r="AM9085" s="41"/>
      <c r="AN9085" s="41"/>
      <c r="AO9085" s="41"/>
      <c r="AP9085" s="41"/>
      <c r="AQ9085" s="41"/>
      <c r="AR9085" s="41"/>
      <c r="AS9085" s="41"/>
      <c r="AT9085" s="41"/>
      <c r="AU9085" s="41"/>
      <c r="AV9085" s="41"/>
      <c r="AW9085" s="41"/>
      <c r="AX9085" s="41"/>
      <c r="AY9085" s="41"/>
      <c r="AZ9085" s="41"/>
      <c r="BA9085" s="41"/>
      <c r="BB9085" s="41"/>
      <c r="BC9085" s="41"/>
      <c r="BD9085" s="41"/>
      <c r="BE9085" s="41"/>
      <c r="BF9085" s="41"/>
      <c r="BG9085" s="41"/>
      <c r="BH9085" s="41"/>
      <c r="BI9085" s="41"/>
      <c r="BJ9085" s="41"/>
      <c r="BK9085" s="41"/>
      <c r="BL9085" s="41"/>
      <c r="BM9085" s="41"/>
      <c r="BN9085" s="41"/>
      <c r="BO9085" s="41"/>
      <c r="BP9085" s="108"/>
      <c r="CG9085" s="102"/>
      <c r="CI9085" s="45"/>
    </row>
    <row r="9086" spans="37:87" ht="13" customHeight="1">
      <c r="AK9086" s="114"/>
      <c r="AL9086" s="41"/>
      <c r="AM9086" s="41"/>
      <c r="AN9086" s="41"/>
      <c r="AO9086" s="41"/>
      <c r="AP9086" s="41"/>
      <c r="AQ9086" s="41"/>
      <c r="AR9086" s="41"/>
      <c r="AS9086" s="41"/>
      <c r="AT9086" s="41"/>
      <c r="AU9086" s="41"/>
      <c r="AV9086" s="41"/>
      <c r="AW9086" s="41"/>
      <c r="AX9086" s="41"/>
      <c r="AY9086" s="41"/>
      <c r="AZ9086" s="41"/>
      <c r="BA9086" s="41"/>
      <c r="BB9086" s="41"/>
      <c r="BC9086" s="41"/>
      <c r="BD9086" s="41"/>
      <c r="BE9086" s="41"/>
      <c r="BF9086" s="41"/>
      <c r="BG9086" s="41"/>
      <c r="BH9086" s="41"/>
      <c r="BI9086" s="41"/>
      <c r="BJ9086" s="41"/>
      <c r="BK9086" s="41"/>
      <c r="BL9086" s="41"/>
      <c r="BM9086" s="41"/>
      <c r="BN9086" s="41"/>
      <c r="BO9086" s="41"/>
      <c r="BP9086" s="108"/>
      <c r="CG9086" s="102"/>
      <c r="CI9086" s="45"/>
    </row>
    <row r="9087" spans="37:87" ht="13" customHeight="1">
      <c r="AK9087" s="114"/>
      <c r="AL9087" s="41"/>
      <c r="AM9087" s="41"/>
      <c r="AN9087" s="41"/>
      <c r="AO9087" s="41"/>
      <c r="AP9087" s="41"/>
      <c r="AQ9087" s="41"/>
      <c r="AR9087" s="41"/>
      <c r="AS9087" s="41"/>
      <c r="AT9087" s="41"/>
      <c r="AU9087" s="41"/>
      <c r="AV9087" s="41"/>
      <c r="AW9087" s="41"/>
      <c r="AX9087" s="41"/>
      <c r="AY9087" s="41"/>
      <c r="AZ9087" s="41"/>
      <c r="BA9087" s="41"/>
      <c r="BB9087" s="41"/>
      <c r="BC9087" s="41"/>
      <c r="BD9087" s="41"/>
      <c r="BE9087" s="41"/>
      <c r="BF9087" s="41"/>
      <c r="BG9087" s="41"/>
      <c r="BH9087" s="41"/>
      <c r="BI9087" s="41"/>
      <c r="BJ9087" s="41"/>
      <c r="BK9087" s="41"/>
      <c r="BL9087" s="41"/>
      <c r="BM9087" s="41"/>
      <c r="BN9087" s="41"/>
      <c r="BO9087" s="41"/>
      <c r="BP9087" s="108"/>
      <c r="CG9087" s="102"/>
      <c r="CI9087" s="45"/>
    </row>
    <row r="9088" spans="37:87" ht="13" customHeight="1">
      <c r="AK9088" s="114"/>
      <c r="AL9088" s="41"/>
      <c r="AM9088" s="41"/>
      <c r="AN9088" s="41"/>
      <c r="AO9088" s="41"/>
      <c r="AP9088" s="41"/>
      <c r="AQ9088" s="41"/>
      <c r="AR9088" s="41"/>
      <c r="AS9088" s="41"/>
      <c r="AT9088" s="41"/>
      <c r="AU9088" s="41"/>
      <c r="AV9088" s="41"/>
      <c r="AW9088" s="41"/>
      <c r="AX9088" s="41"/>
      <c r="AY9088" s="41"/>
      <c r="AZ9088" s="41"/>
      <c r="BA9088" s="41"/>
      <c r="BB9088" s="41"/>
      <c r="BC9088" s="41"/>
      <c r="BD9088" s="41"/>
      <c r="BE9088" s="41"/>
      <c r="BF9088" s="41"/>
      <c r="BG9088" s="41"/>
      <c r="BH9088" s="41"/>
      <c r="BI9088" s="41"/>
      <c r="BJ9088" s="41"/>
      <c r="BK9088" s="41"/>
      <c r="BL9088" s="41"/>
      <c r="BM9088" s="41"/>
      <c r="BN9088" s="41"/>
      <c r="BO9088" s="41"/>
      <c r="BP9088" s="108"/>
      <c r="CG9088" s="102"/>
      <c r="CI9088" s="45"/>
    </row>
    <row r="9089" spans="37:87" ht="13" customHeight="1">
      <c r="AK9089" s="114"/>
      <c r="AL9089" s="41"/>
      <c r="AM9089" s="41"/>
      <c r="AN9089" s="41"/>
      <c r="AO9089" s="41"/>
      <c r="AP9089" s="41"/>
      <c r="AQ9089" s="41"/>
      <c r="AR9089" s="41"/>
      <c r="AS9089" s="41"/>
      <c r="AT9089" s="41"/>
      <c r="AU9089" s="41"/>
      <c r="AV9089" s="41"/>
      <c r="AW9089" s="41"/>
      <c r="AX9089" s="41"/>
      <c r="AY9089" s="41"/>
      <c r="AZ9089" s="41"/>
      <c r="BA9089" s="41"/>
      <c r="BB9089" s="41"/>
      <c r="BC9089" s="41"/>
      <c r="BD9089" s="41"/>
      <c r="BE9089" s="41"/>
      <c r="BF9089" s="41"/>
      <c r="BG9089" s="41"/>
      <c r="BH9089" s="41"/>
      <c r="BI9089" s="41"/>
      <c r="BJ9089" s="41"/>
      <c r="BK9089" s="41"/>
      <c r="BL9089" s="41"/>
      <c r="BM9089" s="41"/>
      <c r="BN9089" s="41"/>
      <c r="BO9089" s="41"/>
      <c r="BP9089" s="108"/>
      <c r="CG9089" s="102"/>
      <c r="CI9089" s="45"/>
    </row>
    <row r="9090" spans="37:87" ht="13" customHeight="1">
      <c r="AK9090" s="114"/>
      <c r="AL9090" s="41"/>
      <c r="AM9090" s="41"/>
      <c r="AN9090" s="41"/>
      <c r="AO9090" s="41"/>
      <c r="AP9090" s="41"/>
      <c r="AQ9090" s="41"/>
      <c r="AR9090" s="41"/>
      <c r="AS9090" s="41"/>
      <c r="AT9090" s="41"/>
      <c r="AU9090" s="41"/>
      <c r="AV9090" s="41"/>
      <c r="AW9090" s="41"/>
      <c r="AX9090" s="41"/>
      <c r="AY9090" s="41"/>
      <c r="AZ9090" s="41"/>
      <c r="BA9090" s="41"/>
      <c r="BB9090" s="41"/>
      <c r="BC9090" s="41"/>
      <c r="BD9090" s="41"/>
      <c r="BE9090" s="41"/>
      <c r="BF9090" s="41"/>
      <c r="BG9090" s="41"/>
      <c r="BH9090" s="41"/>
      <c r="BI9090" s="41"/>
      <c r="BJ9090" s="41"/>
      <c r="BK9090" s="41"/>
      <c r="BL9090" s="41"/>
      <c r="BM9090" s="41"/>
      <c r="BN9090" s="41"/>
      <c r="BO9090" s="41"/>
      <c r="BP9090" s="108"/>
      <c r="CG9090" s="102"/>
      <c r="CI9090" s="45"/>
    </row>
    <row r="9091" spans="37:87" ht="13" customHeight="1">
      <c r="AK9091" s="114"/>
      <c r="AL9091" s="41"/>
      <c r="AM9091" s="41"/>
      <c r="AN9091" s="41"/>
      <c r="AO9091" s="41"/>
      <c r="AP9091" s="41"/>
      <c r="AQ9091" s="41"/>
      <c r="AR9091" s="41"/>
      <c r="AS9091" s="41"/>
      <c r="AT9091" s="41"/>
      <c r="AU9091" s="41"/>
      <c r="AV9091" s="41"/>
      <c r="AW9091" s="41"/>
      <c r="AX9091" s="41"/>
      <c r="AY9091" s="41"/>
      <c r="AZ9091" s="41"/>
      <c r="BA9091" s="41"/>
      <c r="BB9091" s="41"/>
      <c r="BC9091" s="41"/>
      <c r="BD9091" s="41"/>
      <c r="BE9091" s="41"/>
      <c r="BF9091" s="41"/>
      <c r="BG9091" s="41"/>
      <c r="BH9091" s="41"/>
      <c r="BI9091" s="41"/>
      <c r="BJ9091" s="41"/>
      <c r="BK9091" s="41"/>
      <c r="BL9091" s="41"/>
      <c r="BM9091" s="41"/>
      <c r="BN9091" s="41"/>
      <c r="BO9091" s="41"/>
      <c r="BP9091" s="108"/>
      <c r="CG9091" s="102"/>
      <c r="CI9091" s="45"/>
    </row>
    <row r="9092" spans="37:87" ht="13" customHeight="1">
      <c r="AK9092" s="114"/>
      <c r="AL9092" s="41"/>
      <c r="AM9092" s="41"/>
      <c r="AN9092" s="41"/>
      <c r="AO9092" s="41"/>
      <c r="AP9092" s="41"/>
      <c r="AQ9092" s="41"/>
      <c r="AR9092" s="41"/>
      <c r="AS9092" s="41"/>
      <c r="AT9092" s="41"/>
      <c r="AU9092" s="41"/>
      <c r="AV9092" s="41"/>
      <c r="AW9092" s="41"/>
      <c r="AX9092" s="41"/>
      <c r="AY9092" s="41"/>
      <c r="AZ9092" s="41"/>
      <c r="BA9092" s="41"/>
      <c r="BB9092" s="41"/>
      <c r="BC9092" s="41"/>
      <c r="BD9092" s="41"/>
      <c r="BE9092" s="41"/>
      <c r="BF9092" s="41"/>
      <c r="BG9092" s="41"/>
      <c r="BH9092" s="41"/>
      <c r="BI9092" s="41"/>
      <c r="BJ9092" s="41"/>
      <c r="BK9092" s="41"/>
      <c r="BL9092" s="41"/>
      <c r="BM9092" s="41"/>
      <c r="BN9092" s="41"/>
      <c r="BO9092" s="41"/>
      <c r="BP9092" s="108"/>
      <c r="CG9092" s="102"/>
      <c r="CI9092" s="45"/>
    </row>
    <row r="9093" spans="37:87" ht="13" customHeight="1">
      <c r="AK9093" s="114"/>
      <c r="AL9093" s="41"/>
      <c r="AM9093" s="41"/>
      <c r="AN9093" s="41"/>
      <c r="AO9093" s="41"/>
      <c r="AP9093" s="41"/>
      <c r="AQ9093" s="41"/>
      <c r="AR9093" s="41"/>
      <c r="AS9093" s="41"/>
      <c r="AT9093" s="41"/>
      <c r="AU9093" s="41"/>
      <c r="AV9093" s="41"/>
      <c r="AW9093" s="41"/>
      <c r="AX9093" s="41"/>
      <c r="AY9093" s="41"/>
      <c r="AZ9093" s="41"/>
      <c r="BA9093" s="41"/>
      <c r="BB9093" s="41"/>
      <c r="BC9093" s="41"/>
      <c r="BD9093" s="41"/>
      <c r="BE9093" s="41"/>
      <c r="BF9093" s="41"/>
      <c r="BG9093" s="41"/>
      <c r="BH9093" s="41"/>
      <c r="BI9093" s="41"/>
      <c r="BJ9093" s="41"/>
      <c r="BK9093" s="41"/>
      <c r="BL9093" s="41"/>
      <c r="BM9093" s="41"/>
      <c r="BN9093" s="41"/>
      <c r="BO9093" s="41"/>
      <c r="BP9093" s="108"/>
      <c r="CG9093" s="102"/>
      <c r="CI9093" s="45"/>
    </row>
    <row r="9094" spans="37:87" ht="13" customHeight="1">
      <c r="AK9094" s="114"/>
      <c r="AL9094" s="41"/>
      <c r="AM9094" s="41"/>
      <c r="AN9094" s="41"/>
      <c r="AO9094" s="41"/>
      <c r="AP9094" s="41"/>
      <c r="AQ9094" s="41"/>
      <c r="AR9094" s="41"/>
      <c r="AS9094" s="41"/>
      <c r="AT9094" s="41"/>
      <c r="AU9094" s="41"/>
      <c r="AV9094" s="41"/>
      <c r="AW9094" s="41"/>
      <c r="AX9094" s="41"/>
      <c r="AY9094" s="41"/>
      <c r="AZ9094" s="41"/>
      <c r="BA9094" s="41"/>
      <c r="BB9094" s="41"/>
      <c r="BC9094" s="41"/>
      <c r="BD9094" s="41"/>
      <c r="BE9094" s="41"/>
      <c r="BF9094" s="41"/>
      <c r="BG9094" s="41"/>
      <c r="BH9094" s="41"/>
      <c r="BI9094" s="41"/>
      <c r="BJ9094" s="41"/>
      <c r="BK9094" s="41"/>
      <c r="BL9094" s="41"/>
      <c r="BM9094" s="41"/>
      <c r="BN9094" s="41"/>
      <c r="BO9094" s="41"/>
      <c r="BP9094" s="108"/>
      <c r="CG9094" s="102"/>
      <c r="CI9094" s="45"/>
    </row>
    <row r="9095" spans="37:87" ht="13" customHeight="1">
      <c r="AK9095" s="114"/>
      <c r="AL9095" s="41"/>
      <c r="AM9095" s="41"/>
      <c r="AN9095" s="41"/>
      <c r="AO9095" s="41"/>
      <c r="AP9095" s="41"/>
      <c r="AQ9095" s="41"/>
      <c r="AR9095" s="41"/>
      <c r="AS9095" s="41"/>
      <c r="AT9095" s="41"/>
      <c r="AU9095" s="41"/>
      <c r="AV9095" s="41"/>
      <c r="AW9095" s="41"/>
      <c r="AX9095" s="41"/>
      <c r="AY9095" s="41"/>
      <c r="AZ9095" s="41"/>
      <c r="BA9095" s="41"/>
      <c r="BB9095" s="41"/>
      <c r="BC9095" s="41"/>
      <c r="BD9095" s="41"/>
      <c r="BE9095" s="41"/>
      <c r="BF9095" s="41"/>
      <c r="BG9095" s="41"/>
      <c r="BH9095" s="41"/>
      <c r="BI9095" s="41"/>
      <c r="BJ9095" s="41"/>
      <c r="BK9095" s="41"/>
      <c r="BL9095" s="41"/>
      <c r="BM9095" s="41"/>
      <c r="BN9095" s="41"/>
      <c r="BO9095" s="41"/>
      <c r="BP9095" s="108"/>
      <c r="CG9095" s="102"/>
      <c r="CI9095" s="45"/>
    </row>
    <row r="9096" spans="37:87" ht="13" customHeight="1">
      <c r="AK9096" s="114"/>
      <c r="AL9096" s="41"/>
      <c r="AM9096" s="41"/>
      <c r="AN9096" s="41"/>
      <c r="AO9096" s="41"/>
      <c r="AP9096" s="41"/>
      <c r="AQ9096" s="41"/>
      <c r="AR9096" s="41"/>
      <c r="AS9096" s="41"/>
      <c r="AT9096" s="41"/>
      <c r="AU9096" s="41"/>
      <c r="AV9096" s="41"/>
      <c r="AW9096" s="41"/>
      <c r="AX9096" s="41"/>
      <c r="AY9096" s="41"/>
      <c r="AZ9096" s="41"/>
      <c r="BA9096" s="41"/>
      <c r="BB9096" s="41"/>
      <c r="BC9096" s="41"/>
      <c r="BD9096" s="41"/>
      <c r="BE9096" s="41"/>
      <c r="BF9096" s="41"/>
      <c r="BG9096" s="41"/>
      <c r="BH9096" s="41"/>
      <c r="BI9096" s="41"/>
      <c r="BJ9096" s="41"/>
      <c r="BK9096" s="41"/>
      <c r="BL9096" s="41"/>
      <c r="BM9096" s="41"/>
      <c r="BN9096" s="41"/>
      <c r="BO9096" s="41"/>
      <c r="BP9096" s="108"/>
      <c r="CG9096" s="102"/>
      <c r="CI9096" s="45"/>
    </row>
    <row r="9097" spans="37:87" ht="13" customHeight="1">
      <c r="AK9097" s="114"/>
      <c r="AL9097" s="41"/>
      <c r="AM9097" s="41"/>
      <c r="AN9097" s="41"/>
      <c r="AO9097" s="41"/>
      <c r="AP9097" s="41"/>
      <c r="AQ9097" s="41"/>
      <c r="AR9097" s="41"/>
      <c r="AS9097" s="41"/>
      <c r="AT9097" s="41"/>
      <c r="AU9097" s="41"/>
      <c r="AV9097" s="41"/>
      <c r="AW9097" s="41"/>
      <c r="AX9097" s="41"/>
      <c r="AY9097" s="41"/>
      <c r="AZ9097" s="41"/>
      <c r="BA9097" s="41"/>
      <c r="BB9097" s="41"/>
      <c r="BC9097" s="41"/>
      <c r="BD9097" s="41"/>
      <c r="BE9097" s="41"/>
      <c r="BF9097" s="41"/>
      <c r="BG9097" s="41"/>
      <c r="BH9097" s="41"/>
      <c r="BI9097" s="41"/>
      <c r="BJ9097" s="41"/>
      <c r="BK9097" s="41"/>
      <c r="BL9097" s="41"/>
      <c r="BM9097" s="41"/>
      <c r="BN9097" s="41"/>
      <c r="BO9097" s="41"/>
      <c r="BP9097" s="108"/>
      <c r="CG9097" s="102"/>
      <c r="CI9097" s="45"/>
    </row>
    <row r="9098" spans="37:87" ht="13" customHeight="1">
      <c r="AK9098" s="114"/>
      <c r="AL9098" s="41"/>
      <c r="AM9098" s="41"/>
      <c r="AN9098" s="41"/>
      <c r="AO9098" s="41"/>
      <c r="AP9098" s="41"/>
      <c r="AQ9098" s="41"/>
      <c r="AR9098" s="41"/>
      <c r="AS9098" s="41"/>
      <c r="AT9098" s="41"/>
      <c r="AU9098" s="41"/>
      <c r="AV9098" s="41"/>
      <c r="AW9098" s="41"/>
      <c r="AX9098" s="41"/>
      <c r="AY9098" s="41"/>
      <c r="AZ9098" s="41"/>
      <c r="BA9098" s="41"/>
      <c r="BB9098" s="41"/>
      <c r="BC9098" s="41"/>
      <c r="BD9098" s="41"/>
      <c r="BE9098" s="41"/>
      <c r="BF9098" s="41"/>
      <c r="BG9098" s="41"/>
      <c r="BH9098" s="41"/>
      <c r="BI9098" s="41"/>
      <c r="BJ9098" s="41"/>
      <c r="BK9098" s="41"/>
      <c r="BL9098" s="41"/>
      <c r="BM9098" s="41"/>
      <c r="BN9098" s="41"/>
      <c r="BO9098" s="41"/>
      <c r="BP9098" s="108"/>
      <c r="CG9098" s="102"/>
      <c r="CI9098" s="45"/>
    </row>
    <row r="9099" spans="37:87" ht="13" customHeight="1">
      <c r="AK9099" s="114"/>
      <c r="AL9099" s="41"/>
      <c r="AM9099" s="41"/>
      <c r="AN9099" s="41"/>
      <c r="AO9099" s="41"/>
      <c r="AP9099" s="41"/>
      <c r="AQ9099" s="41"/>
      <c r="AR9099" s="41"/>
      <c r="AS9099" s="41"/>
      <c r="AT9099" s="41"/>
      <c r="AU9099" s="41"/>
      <c r="AV9099" s="41"/>
      <c r="AW9099" s="41"/>
      <c r="AX9099" s="41"/>
      <c r="AY9099" s="41"/>
      <c r="AZ9099" s="41"/>
      <c r="BA9099" s="41"/>
      <c r="BB9099" s="41"/>
      <c r="BC9099" s="41"/>
      <c r="BD9099" s="41"/>
      <c r="BE9099" s="41"/>
      <c r="BF9099" s="41"/>
      <c r="BG9099" s="41"/>
      <c r="BH9099" s="41"/>
      <c r="BI9099" s="41"/>
      <c r="BJ9099" s="41"/>
      <c r="BK9099" s="41"/>
      <c r="BL9099" s="41"/>
      <c r="BM9099" s="41"/>
      <c r="BN9099" s="41"/>
      <c r="BO9099" s="41"/>
      <c r="BP9099" s="108"/>
      <c r="CG9099" s="102"/>
      <c r="CI9099" s="45"/>
    </row>
    <row r="9100" spans="37:87" ht="13" customHeight="1">
      <c r="AK9100" s="114"/>
      <c r="AL9100" s="41"/>
      <c r="AM9100" s="41"/>
      <c r="AN9100" s="41"/>
      <c r="AO9100" s="41"/>
      <c r="AP9100" s="41"/>
      <c r="AQ9100" s="41"/>
      <c r="AR9100" s="41"/>
      <c r="AS9100" s="41"/>
      <c r="AT9100" s="41"/>
      <c r="AU9100" s="41"/>
      <c r="AV9100" s="41"/>
      <c r="AW9100" s="41"/>
      <c r="AX9100" s="41"/>
      <c r="AY9100" s="41"/>
      <c r="AZ9100" s="41"/>
      <c r="BA9100" s="41"/>
      <c r="BB9100" s="41"/>
      <c r="BC9100" s="41"/>
      <c r="BD9100" s="41"/>
      <c r="BE9100" s="41"/>
      <c r="BF9100" s="41"/>
      <c r="BG9100" s="41"/>
      <c r="BH9100" s="41"/>
      <c r="BI9100" s="41"/>
      <c r="BJ9100" s="41"/>
      <c r="BK9100" s="41"/>
      <c r="BL9100" s="41"/>
      <c r="BM9100" s="41"/>
      <c r="BN9100" s="41"/>
      <c r="BO9100" s="41"/>
      <c r="BP9100" s="108"/>
      <c r="CG9100" s="102"/>
      <c r="CI9100" s="45"/>
    </row>
    <row r="9101" spans="37:87" ht="13" customHeight="1">
      <c r="AK9101" s="114"/>
      <c r="AL9101" s="41"/>
      <c r="AM9101" s="41"/>
      <c r="AN9101" s="41"/>
      <c r="AO9101" s="41"/>
      <c r="AP9101" s="41"/>
      <c r="AQ9101" s="41"/>
      <c r="AR9101" s="41"/>
      <c r="AS9101" s="41"/>
      <c r="AT9101" s="41"/>
      <c r="AU9101" s="41"/>
      <c r="AV9101" s="41"/>
      <c r="AW9101" s="41"/>
      <c r="AX9101" s="41"/>
      <c r="AY9101" s="41"/>
      <c r="AZ9101" s="41"/>
      <c r="BA9101" s="41"/>
      <c r="BB9101" s="41"/>
      <c r="BC9101" s="41"/>
      <c r="BD9101" s="41"/>
      <c r="BE9101" s="41"/>
      <c r="BF9101" s="41"/>
      <c r="BG9101" s="41"/>
      <c r="BH9101" s="41"/>
      <c r="BI9101" s="41"/>
      <c r="BJ9101" s="41"/>
      <c r="BK9101" s="41"/>
      <c r="BL9101" s="41"/>
      <c r="BM9101" s="41"/>
      <c r="BN9101" s="41"/>
      <c r="BO9101" s="41"/>
      <c r="BP9101" s="108"/>
      <c r="CG9101" s="102"/>
      <c r="CI9101" s="45"/>
    </row>
    <row r="9102" spans="37:87" ht="13" customHeight="1">
      <c r="AK9102" s="114"/>
      <c r="AL9102" s="41"/>
      <c r="AM9102" s="41"/>
      <c r="AN9102" s="41"/>
      <c r="AO9102" s="41"/>
      <c r="AP9102" s="41"/>
      <c r="AQ9102" s="41"/>
      <c r="AR9102" s="41"/>
      <c r="AS9102" s="41"/>
      <c r="AT9102" s="41"/>
      <c r="AU9102" s="41"/>
      <c r="AV9102" s="41"/>
      <c r="AW9102" s="41"/>
      <c r="AX9102" s="41"/>
      <c r="AY9102" s="41"/>
      <c r="AZ9102" s="41"/>
      <c r="BA9102" s="41"/>
      <c r="BB9102" s="41"/>
      <c r="BC9102" s="41"/>
      <c r="BD9102" s="41"/>
      <c r="BE9102" s="41"/>
      <c r="BF9102" s="41"/>
      <c r="BG9102" s="41"/>
      <c r="BH9102" s="41"/>
      <c r="BI9102" s="41"/>
      <c r="BJ9102" s="41"/>
      <c r="BK9102" s="41"/>
      <c r="BL9102" s="41"/>
      <c r="BM9102" s="41"/>
      <c r="BN9102" s="41"/>
      <c r="BO9102" s="41"/>
      <c r="BP9102" s="108"/>
      <c r="CG9102" s="102"/>
      <c r="CI9102" s="45"/>
    </row>
    <row r="9103" spans="37:87" ht="13" customHeight="1">
      <c r="AK9103" s="114"/>
      <c r="AL9103" s="41"/>
      <c r="AM9103" s="41"/>
      <c r="AN9103" s="41"/>
      <c r="AO9103" s="41"/>
      <c r="AP9103" s="41"/>
      <c r="AQ9103" s="41"/>
      <c r="AR9103" s="41"/>
      <c r="AS9103" s="41"/>
      <c r="AT9103" s="41"/>
      <c r="AU9103" s="41"/>
      <c r="AV9103" s="41"/>
      <c r="AW9103" s="41"/>
      <c r="AX9103" s="41"/>
      <c r="AY9103" s="41"/>
      <c r="AZ9103" s="41"/>
      <c r="BA9103" s="41"/>
      <c r="BB9103" s="41"/>
      <c r="BC9103" s="41"/>
      <c r="BD9103" s="41"/>
      <c r="BE9103" s="41"/>
      <c r="BF9103" s="41"/>
      <c r="BG9103" s="41"/>
      <c r="BH9103" s="41"/>
      <c r="BI9103" s="41"/>
      <c r="BJ9103" s="41"/>
      <c r="BK9103" s="41"/>
      <c r="BL9103" s="41"/>
      <c r="BM9103" s="41"/>
      <c r="BN9103" s="41"/>
      <c r="BO9103" s="41"/>
      <c r="BP9103" s="108"/>
      <c r="CG9103" s="102"/>
      <c r="CI9103" s="45"/>
    </row>
    <row r="9104" spans="37:87" ht="13" customHeight="1">
      <c r="AK9104" s="114"/>
      <c r="AL9104" s="41"/>
      <c r="AM9104" s="41"/>
      <c r="AN9104" s="41"/>
      <c r="AO9104" s="41"/>
      <c r="AP9104" s="41"/>
      <c r="AQ9104" s="41"/>
      <c r="AR9104" s="41"/>
      <c r="AS9104" s="41"/>
      <c r="AT9104" s="41"/>
      <c r="AU9104" s="41"/>
      <c r="AV9104" s="41"/>
      <c r="AW9104" s="41"/>
      <c r="AX9104" s="41"/>
      <c r="AY9104" s="41"/>
      <c r="AZ9104" s="41"/>
      <c r="BA9104" s="41"/>
      <c r="BB9104" s="41"/>
      <c r="BC9104" s="41"/>
      <c r="BD9104" s="41"/>
      <c r="BE9104" s="41"/>
      <c r="BF9104" s="41"/>
      <c r="BG9104" s="41"/>
      <c r="BH9104" s="41"/>
      <c r="BI9104" s="41"/>
      <c r="BJ9104" s="41"/>
      <c r="BK9104" s="41"/>
      <c r="BL9104" s="41"/>
      <c r="BM9104" s="41"/>
      <c r="BN9104" s="41"/>
      <c r="BO9104" s="41"/>
      <c r="BP9104" s="108"/>
      <c r="CG9104" s="102"/>
      <c r="CI9104" s="45"/>
    </row>
    <row r="9105" spans="37:87" ht="13" customHeight="1">
      <c r="AK9105" s="114"/>
      <c r="AL9105" s="41"/>
      <c r="AM9105" s="41"/>
      <c r="AN9105" s="41"/>
      <c r="AO9105" s="41"/>
      <c r="AP9105" s="41"/>
      <c r="AQ9105" s="41"/>
      <c r="AR9105" s="41"/>
      <c r="AS9105" s="41"/>
      <c r="AT9105" s="41"/>
      <c r="AU9105" s="41"/>
      <c r="AV9105" s="41"/>
      <c r="AW9105" s="41"/>
      <c r="AX9105" s="41"/>
      <c r="AY9105" s="41"/>
      <c r="AZ9105" s="41"/>
      <c r="BA9105" s="41"/>
      <c r="BB9105" s="41"/>
      <c r="BC9105" s="41"/>
      <c r="BD9105" s="41"/>
      <c r="BE9105" s="41"/>
      <c r="BF9105" s="41"/>
      <c r="BG9105" s="41"/>
      <c r="BH9105" s="41"/>
      <c r="BI9105" s="41"/>
      <c r="BJ9105" s="41"/>
      <c r="BK9105" s="41"/>
      <c r="BL9105" s="41"/>
      <c r="BM9105" s="41"/>
      <c r="BN9105" s="41"/>
      <c r="BO9105" s="41"/>
      <c r="BP9105" s="108"/>
      <c r="CG9105" s="102"/>
      <c r="CI9105" s="45"/>
    </row>
    <row r="9106" spans="37:87" ht="13" customHeight="1">
      <c r="AK9106" s="114"/>
      <c r="AL9106" s="41"/>
      <c r="AM9106" s="41"/>
      <c r="AN9106" s="41"/>
      <c r="AO9106" s="41"/>
      <c r="AP9106" s="41"/>
      <c r="AQ9106" s="41"/>
      <c r="AR9106" s="41"/>
      <c r="AS9106" s="41"/>
      <c r="AT9106" s="41"/>
      <c r="AU9106" s="41"/>
      <c r="AV9106" s="41"/>
      <c r="AW9106" s="41"/>
      <c r="AX9106" s="41"/>
      <c r="AY9106" s="41"/>
      <c r="AZ9106" s="41"/>
      <c r="BA9106" s="41"/>
      <c r="BB9106" s="41"/>
      <c r="BC9106" s="41"/>
      <c r="BD9106" s="41"/>
      <c r="BE9106" s="41"/>
      <c r="BF9106" s="41"/>
      <c r="BG9106" s="41"/>
      <c r="BH9106" s="41"/>
      <c r="BI9106" s="41"/>
      <c r="BJ9106" s="41"/>
      <c r="BK9106" s="41"/>
      <c r="BL9106" s="41"/>
      <c r="BM9106" s="41"/>
      <c r="BN9106" s="41"/>
      <c r="BO9106" s="41"/>
      <c r="BP9106" s="108"/>
      <c r="CG9106" s="102"/>
      <c r="CI9106" s="45"/>
    </row>
    <row r="9107" spans="37:87" ht="13" customHeight="1">
      <c r="AK9107" s="114"/>
      <c r="AL9107" s="41"/>
      <c r="AM9107" s="41"/>
      <c r="AN9107" s="41"/>
      <c r="AO9107" s="41"/>
      <c r="AP9107" s="41"/>
      <c r="AQ9107" s="41"/>
      <c r="AR9107" s="41"/>
      <c r="AS9107" s="41"/>
      <c r="AT9107" s="41"/>
      <c r="AU9107" s="41"/>
      <c r="AV9107" s="41"/>
      <c r="AW9107" s="41"/>
      <c r="AX9107" s="41"/>
      <c r="AY9107" s="41"/>
      <c r="AZ9107" s="41"/>
      <c r="BA9107" s="41"/>
      <c r="BB9107" s="41"/>
      <c r="BC9107" s="41"/>
      <c r="BD9107" s="41"/>
      <c r="BE9107" s="41"/>
      <c r="BF9107" s="41"/>
      <c r="BG9107" s="41"/>
      <c r="BH9107" s="41"/>
      <c r="BI9107" s="41"/>
      <c r="BJ9107" s="41"/>
      <c r="BK9107" s="41"/>
      <c r="BL9107" s="41"/>
      <c r="BM9107" s="41"/>
      <c r="BN9107" s="41"/>
      <c r="BO9107" s="41"/>
      <c r="BP9107" s="108"/>
      <c r="CG9107" s="102"/>
      <c r="CI9107" s="45"/>
    </row>
    <row r="9108" spans="37:87" ht="13" customHeight="1">
      <c r="AK9108" s="114"/>
      <c r="AL9108" s="41"/>
      <c r="AM9108" s="41"/>
      <c r="AN9108" s="41"/>
      <c r="AO9108" s="41"/>
      <c r="AP9108" s="41"/>
      <c r="AQ9108" s="41"/>
      <c r="AR9108" s="41"/>
      <c r="AS9108" s="41"/>
      <c r="AT9108" s="41"/>
      <c r="AU9108" s="41"/>
      <c r="AV9108" s="41"/>
      <c r="AW9108" s="41"/>
      <c r="AX9108" s="41"/>
      <c r="AY9108" s="41"/>
      <c r="AZ9108" s="41"/>
      <c r="BA9108" s="41"/>
      <c r="BB9108" s="41"/>
      <c r="BC9108" s="41"/>
      <c r="BD9108" s="41"/>
      <c r="BE9108" s="41"/>
      <c r="BF9108" s="41"/>
      <c r="BG9108" s="41"/>
      <c r="BH9108" s="41"/>
      <c r="BI9108" s="41"/>
      <c r="BJ9108" s="41"/>
      <c r="BK9108" s="41"/>
      <c r="BL9108" s="41"/>
      <c r="BM9108" s="41"/>
      <c r="BN9108" s="41"/>
      <c r="BO9108" s="41"/>
      <c r="BP9108" s="108"/>
      <c r="CG9108" s="102"/>
      <c r="CI9108" s="45"/>
    </row>
    <row r="9109" spans="37:87" ht="13" customHeight="1">
      <c r="AK9109" s="114"/>
      <c r="AL9109" s="41"/>
      <c r="AM9109" s="41"/>
      <c r="AN9109" s="41"/>
      <c r="AO9109" s="41"/>
      <c r="AP9109" s="41"/>
      <c r="AQ9109" s="41"/>
      <c r="AR9109" s="41"/>
      <c r="AS9109" s="41"/>
      <c r="AT9109" s="41"/>
      <c r="AU9109" s="41"/>
      <c r="AV9109" s="41"/>
      <c r="AW9109" s="41"/>
      <c r="AX9109" s="41"/>
      <c r="AY9109" s="41"/>
      <c r="AZ9109" s="41"/>
      <c r="BA9109" s="41"/>
      <c r="BB9109" s="41"/>
      <c r="BC9109" s="41"/>
      <c r="BD9109" s="41"/>
      <c r="BE9109" s="41"/>
      <c r="BF9109" s="41"/>
      <c r="BG9109" s="41"/>
      <c r="BH9109" s="41"/>
      <c r="BI9109" s="41"/>
      <c r="BJ9109" s="41"/>
      <c r="BK9109" s="41"/>
      <c r="BL9109" s="41"/>
      <c r="BM9109" s="41"/>
      <c r="BN9109" s="41"/>
      <c r="BO9109" s="41"/>
      <c r="BP9109" s="108"/>
      <c r="CG9109" s="102"/>
      <c r="CI9109" s="45"/>
    </row>
    <row r="9110" spans="37:87" ht="13" customHeight="1">
      <c r="AK9110" s="114"/>
      <c r="AL9110" s="41"/>
      <c r="AM9110" s="41"/>
      <c r="AN9110" s="41"/>
      <c r="AO9110" s="41"/>
      <c r="AP9110" s="41"/>
      <c r="AQ9110" s="41"/>
      <c r="AR9110" s="41"/>
      <c r="AS9110" s="41"/>
      <c r="AT9110" s="41"/>
      <c r="AU9110" s="41"/>
      <c r="AV9110" s="41"/>
      <c r="AW9110" s="41"/>
      <c r="AX9110" s="41"/>
      <c r="AY9110" s="41"/>
      <c r="AZ9110" s="41"/>
      <c r="BA9110" s="41"/>
      <c r="BB9110" s="41"/>
      <c r="BC9110" s="41"/>
      <c r="BD9110" s="41"/>
      <c r="BE9110" s="41"/>
      <c r="BF9110" s="41"/>
      <c r="BG9110" s="41"/>
      <c r="BH9110" s="41"/>
      <c r="BI9110" s="41"/>
      <c r="BJ9110" s="41"/>
      <c r="BK9110" s="41"/>
      <c r="BL9110" s="41"/>
      <c r="BM9110" s="41"/>
      <c r="BN9110" s="41"/>
      <c r="BO9110" s="41"/>
      <c r="BP9110" s="108"/>
      <c r="CG9110" s="102"/>
      <c r="CI9110" s="45"/>
    </row>
    <row r="9111" spans="37:87" ht="13" customHeight="1">
      <c r="AK9111" s="114"/>
      <c r="AL9111" s="41"/>
      <c r="AM9111" s="41"/>
      <c r="AN9111" s="41"/>
      <c r="AO9111" s="41"/>
      <c r="AP9111" s="41"/>
      <c r="AQ9111" s="41"/>
      <c r="AR9111" s="41"/>
      <c r="AS9111" s="41"/>
      <c r="AT9111" s="41"/>
      <c r="AU9111" s="41"/>
      <c r="AV9111" s="41"/>
      <c r="AW9111" s="41"/>
      <c r="AX9111" s="41"/>
      <c r="AY9111" s="41"/>
      <c r="AZ9111" s="41"/>
      <c r="BA9111" s="41"/>
      <c r="BB9111" s="41"/>
      <c r="BC9111" s="41"/>
      <c r="BD9111" s="41"/>
      <c r="BE9111" s="41"/>
      <c r="BF9111" s="41"/>
      <c r="BG9111" s="41"/>
      <c r="BH9111" s="41"/>
      <c r="BI9111" s="41"/>
      <c r="BJ9111" s="41"/>
      <c r="BK9111" s="41"/>
      <c r="BL9111" s="41"/>
      <c r="BM9111" s="41"/>
      <c r="BN9111" s="41"/>
      <c r="BO9111" s="41"/>
      <c r="BP9111" s="108"/>
      <c r="CG9111" s="102"/>
      <c r="CI9111" s="45"/>
    </row>
    <row r="9112" spans="37:87" ht="13" customHeight="1">
      <c r="AK9112" s="114"/>
      <c r="AL9112" s="41"/>
      <c r="AM9112" s="41"/>
      <c r="AN9112" s="41"/>
      <c r="AO9112" s="41"/>
      <c r="AP9112" s="41"/>
      <c r="AQ9112" s="41"/>
      <c r="AR9112" s="41"/>
      <c r="AS9112" s="41"/>
      <c r="AT9112" s="41"/>
      <c r="AU9112" s="41"/>
      <c r="AV9112" s="41"/>
      <c r="AW9112" s="41"/>
      <c r="AX9112" s="41"/>
      <c r="AY9112" s="41"/>
      <c r="AZ9112" s="41"/>
      <c r="BA9112" s="41"/>
      <c r="BB9112" s="41"/>
      <c r="BC9112" s="41"/>
      <c r="BD9112" s="41"/>
      <c r="BE9112" s="41"/>
      <c r="BF9112" s="41"/>
      <c r="BG9112" s="41"/>
      <c r="BH9112" s="41"/>
      <c r="BI9112" s="41"/>
      <c r="BJ9112" s="41"/>
      <c r="BK9112" s="41"/>
      <c r="BL9112" s="41"/>
      <c r="BM9112" s="41"/>
      <c r="BN9112" s="41"/>
      <c r="BO9112" s="41"/>
      <c r="BP9112" s="108"/>
      <c r="CG9112" s="102"/>
      <c r="CI9112" s="45"/>
    </row>
    <row r="9113" spans="37:87" ht="13" customHeight="1">
      <c r="AK9113" s="114"/>
      <c r="AL9113" s="41"/>
      <c r="AM9113" s="41"/>
      <c r="AN9113" s="41"/>
      <c r="AO9113" s="41"/>
      <c r="AP9113" s="41"/>
      <c r="AQ9113" s="41"/>
      <c r="AR9113" s="41"/>
      <c r="AS9113" s="41"/>
      <c r="AT9113" s="41"/>
      <c r="AU9113" s="41"/>
      <c r="AV9113" s="41"/>
      <c r="AW9113" s="41"/>
      <c r="AX9113" s="41"/>
      <c r="AY9113" s="41"/>
      <c r="AZ9113" s="41"/>
      <c r="BA9113" s="41"/>
      <c r="BB9113" s="41"/>
      <c r="BC9113" s="41"/>
      <c r="BD9113" s="41"/>
      <c r="BE9113" s="41"/>
      <c r="BF9113" s="41"/>
      <c r="BG9113" s="41"/>
      <c r="BH9113" s="41"/>
      <c r="BI9113" s="41"/>
      <c r="BJ9113" s="41"/>
      <c r="BK9113" s="41"/>
      <c r="BL9113" s="41"/>
      <c r="BM9113" s="41"/>
      <c r="BN9113" s="41"/>
      <c r="BO9113" s="41"/>
      <c r="BP9113" s="108"/>
      <c r="CG9113" s="102"/>
      <c r="CI9113" s="45"/>
    </row>
    <row r="9114" spans="37:87" ht="13" customHeight="1">
      <c r="AK9114" s="114"/>
      <c r="AL9114" s="41"/>
      <c r="AM9114" s="41"/>
      <c r="AN9114" s="41"/>
      <c r="AO9114" s="41"/>
      <c r="AP9114" s="41"/>
      <c r="AQ9114" s="41"/>
      <c r="AR9114" s="41"/>
      <c r="AS9114" s="41"/>
      <c r="AT9114" s="41"/>
      <c r="AU9114" s="41"/>
      <c r="AV9114" s="41"/>
      <c r="AW9114" s="41"/>
      <c r="AX9114" s="41"/>
      <c r="AY9114" s="41"/>
      <c r="AZ9114" s="41"/>
      <c r="BA9114" s="41"/>
      <c r="BB9114" s="41"/>
      <c r="BC9114" s="41"/>
      <c r="BD9114" s="41"/>
      <c r="BE9114" s="41"/>
      <c r="BF9114" s="41"/>
      <c r="BG9114" s="41"/>
      <c r="BH9114" s="41"/>
      <c r="BI9114" s="41"/>
      <c r="BJ9114" s="41"/>
      <c r="BK9114" s="41"/>
      <c r="BL9114" s="41"/>
      <c r="BM9114" s="41"/>
      <c r="BN9114" s="41"/>
      <c r="BO9114" s="41"/>
      <c r="BP9114" s="108"/>
      <c r="CG9114" s="102"/>
      <c r="CI9114" s="45"/>
    </row>
    <row r="9115" spans="37:87" ht="13" customHeight="1">
      <c r="AK9115" s="114"/>
      <c r="AL9115" s="41"/>
      <c r="AM9115" s="41"/>
      <c r="AN9115" s="41"/>
      <c r="AO9115" s="41"/>
      <c r="AP9115" s="41"/>
      <c r="AQ9115" s="41"/>
      <c r="AR9115" s="41"/>
      <c r="AS9115" s="41"/>
      <c r="AT9115" s="41"/>
      <c r="AU9115" s="41"/>
      <c r="AV9115" s="41"/>
      <c r="AW9115" s="41"/>
      <c r="AX9115" s="41"/>
      <c r="AY9115" s="41"/>
      <c r="AZ9115" s="41"/>
      <c r="BA9115" s="41"/>
      <c r="BB9115" s="41"/>
      <c r="BC9115" s="41"/>
      <c r="BD9115" s="41"/>
      <c r="BE9115" s="41"/>
      <c r="BF9115" s="41"/>
      <c r="BG9115" s="41"/>
      <c r="BH9115" s="41"/>
      <c r="BI9115" s="41"/>
      <c r="BJ9115" s="41"/>
      <c r="BK9115" s="41"/>
      <c r="BL9115" s="41"/>
      <c r="BM9115" s="41"/>
      <c r="BN9115" s="41"/>
      <c r="BO9115" s="41"/>
      <c r="BP9115" s="108"/>
      <c r="CG9115" s="102"/>
      <c r="CI9115" s="45"/>
    </row>
    <row r="9116" spans="37:87" ht="13" customHeight="1">
      <c r="AK9116" s="114"/>
      <c r="AL9116" s="41"/>
      <c r="AM9116" s="41"/>
      <c r="AN9116" s="41"/>
      <c r="AO9116" s="41"/>
      <c r="AP9116" s="41"/>
      <c r="AQ9116" s="41"/>
      <c r="AR9116" s="41"/>
      <c r="AS9116" s="41"/>
      <c r="AT9116" s="41"/>
      <c r="AU9116" s="41"/>
      <c r="AV9116" s="41"/>
      <c r="AW9116" s="41"/>
      <c r="AX9116" s="41"/>
      <c r="AY9116" s="41"/>
      <c r="AZ9116" s="41"/>
      <c r="BA9116" s="41"/>
      <c r="BB9116" s="41"/>
      <c r="BC9116" s="41"/>
      <c r="BD9116" s="41"/>
      <c r="BE9116" s="41"/>
      <c r="BF9116" s="41"/>
      <c r="BG9116" s="41"/>
      <c r="BH9116" s="41"/>
      <c r="BI9116" s="41"/>
      <c r="BJ9116" s="41"/>
      <c r="BK9116" s="41"/>
      <c r="BL9116" s="41"/>
      <c r="BM9116" s="41"/>
      <c r="BN9116" s="41"/>
      <c r="BO9116" s="41"/>
      <c r="BP9116" s="108"/>
      <c r="CG9116" s="102"/>
      <c r="CI9116" s="45"/>
    </row>
    <row r="9117" spans="37:87" ht="13" customHeight="1">
      <c r="AK9117" s="114"/>
      <c r="AL9117" s="41"/>
      <c r="AM9117" s="41"/>
      <c r="AN9117" s="41"/>
      <c r="AO9117" s="41"/>
      <c r="AP9117" s="41"/>
      <c r="AQ9117" s="41"/>
      <c r="AR9117" s="41"/>
      <c r="AS9117" s="41"/>
      <c r="AT9117" s="41"/>
      <c r="AU9117" s="41"/>
      <c r="AV9117" s="41"/>
      <c r="AW9117" s="41"/>
      <c r="AX9117" s="41"/>
      <c r="AY9117" s="41"/>
      <c r="AZ9117" s="41"/>
      <c r="BA9117" s="41"/>
      <c r="BB9117" s="41"/>
      <c r="BC9117" s="41"/>
      <c r="BD9117" s="41"/>
      <c r="BE9117" s="41"/>
      <c r="BF9117" s="41"/>
      <c r="BG9117" s="41"/>
      <c r="BH9117" s="41"/>
      <c r="BI9117" s="41"/>
      <c r="BJ9117" s="41"/>
      <c r="BK9117" s="41"/>
      <c r="BL9117" s="41"/>
      <c r="BM9117" s="41"/>
      <c r="BN9117" s="41"/>
      <c r="BO9117" s="41"/>
      <c r="BP9117" s="108"/>
      <c r="CG9117" s="102"/>
      <c r="CI9117" s="45"/>
    </row>
    <row r="9118" spans="37:87" ht="13" customHeight="1">
      <c r="AK9118" s="114"/>
      <c r="AL9118" s="41"/>
      <c r="AM9118" s="41"/>
      <c r="AN9118" s="41"/>
      <c r="AO9118" s="41"/>
      <c r="AP9118" s="41"/>
      <c r="AQ9118" s="41"/>
      <c r="AR9118" s="41"/>
      <c r="AS9118" s="41"/>
      <c r="AT9118" s="41"/>
      <c r="AU9118" s="41"/>
      <c r="AV9118" s="41"/>
      <c r="AW9118" s="41"/>
      <c r="AX9118" s="41"/>
      <c r="AY9118" s="41"/>
      <c r="AZ9118" s="41"/>
      <c r="BA9118" s="41"/>
      <c r="BB9118" s="41"/>
      <c r="BC9118" s="41"/>
      <c r="BD9118" s="41"/>
      <c r="BE9118" s="41"/>
      <c r="BF9118" s="41"/>
      <c r="BG9118" s="41"/>
      <c r="BH9118" s="41"/>
      <c r="BI9118" s="41"/>
      <c r="BJ9118" s="41"/>
      <c r="BK9118" s="41"/>
      <c r="BL9118" s="41"/>
      <c r="BM9118" s="41"/>
      <c r="BN9118" s="41"/>
      <c r="BO9118" s="41"/>
      <c r="BP9118" s="108"/>
      <c r="CG9118" s="102"/>
      <c r="CI9118" s="45"/>
    </row>
    <row r="9119" spans="37:87" ht="13" customHeight="1">
      <c r="AK9119" s="114"/>
      <c r="AL9119" s="41"/>
      <c r="AM9119" s="41"/>
      <c r="AN9119" s="41"/>
      <c r="AO9119" s="41"/>
      <c r="AP9119" s="41"/>
      <c r="AQ9119" s="41"/>
      <c r="AR9119" s="41"/>
      <c r="AS9119" s="41"/>
      <c r="AT9119" s="41"/>
      <c r="AU9119" s="41"/>
      <c r="AV9119" s="41"/>
      <c r="AW9119" s="41"/>
      <c r="AX9119" s="41"/>
      <c r="AY9119" s="41"/>
      <c r="AZ9119" s="41"/>
      <c r="BA9119" s="41"/>
      <c r="BB9119" s="41"/>
      <c r="BC9119" s="41"/>
      <c r="BD9119" s="41"/>
      <c r="BE9119" s="41"/>
      <c r="BF9119" s="41"/>
      <c r="BG9119" s="41"/>
      <c r="BH9119" s="41"/>
      <c r="BI9119" s="41"/>
      <c r="BJ9119" s="41"/>
      <c r="BK9119" s="41"/>
      <c r="BL9119" s="41"/>
      <c r="BM9119" s="41"/>
      <c r="BN9119" s="41"/>
      <c r="BO9119" s="41"/>
      <c r="BP9119" s="108"/>
      <c r="CG9119" s="102"/>
      <c r="CI9119" s="45"/>
    </row>
    <row r="9120" spans="37:87" ht="13" customHeight="1">
      <c r="AK9120" s="114"/>
      <c r="AL9120" s="41"/>
      <c r="AM9120" s="41"/>
      <c r="AN9120" s="41"/>
      <c r="AO9120" s="41"/>
      <c r="AP9120" s="41"/>
      <c r="AQ9120" s="41"/>
      <c r="AR9120" s="41"/>
      <c r="AS9120" s="41"/>
      <c r="AT9120" s="41"/>
      <c r="AU9120" s="41"/>
      <c r="AV9120" s="41"/>
      <c r="AW9120" s="41"/>
      <c r="AX9120" s="41"/>
      <c r="AY9120" s="41"/>
      <c r="AZ9120" s="41"/>
      <c r="BA9120" s="41"/>
      <c r="BB9120" s="41"/>
      <c r="BC9120" s="41"/>
      <c r="BD9120" s="41"/>
      <c r="BE9120" s="41"/>
      <c r="BF9120" s="41"/>
      <c r="BG9120" s="41"/>
      <c r="BH9120" s="41"/>
      <c r="BI9120" s="41"/>
      <c r="BJ9120" s="41"/>
      <c r="BK9120" s="41"/>
      <c r="BL9120" s="41"/>
      <c r="BM9120" s="41"/>
      <c r="BN9120" s="41"/>
      <c r="BO9120" s="41"/>
      <c r="BP9120" s="108"/>
      <c r="CG9120" s="102"/>
      <c r="CI9120" s="45"/>
    </row>
    <row r="9121" spans="37:87" ht="13" customHeight="1">
      <c r="AK9121" s="114"/>
      <c r="AL9121" s="41"/>
      <c r="AM9121" s="41"/>
      <c r="AN9121" s="41"/>
      <c r="AO9121" s="41"/>
      <c r="AP9121" s="41"/>
      <c r="AQ9121" s="41"/>
      <c r="AR9121" s="41"/>
      <c r="AS9121" s="41"/>
      <c r="AT9121" s="41"/>
      <c r="AU9121" s="41"/>
      <c r="AV9121" s="41"/>
      <c r="AW9121" s="41"/>
      <c r="AX9121" s="41"/>
      <c r="AY9121" s="41"/>
      <c r="AZ9121" s="41"/>
      <c r="BA9121" s="41"/>
      <c r="BB9121" s="41"/>
      <c r="BC9121" s="41"/>
      <c r="BD9121" s="41"/>
      <c r="BE9121" s="41"/>
      <c r="BF9121" s="41"/>
      <c r="BG9121" s="41"/>
      <c r="BH9121" s="41"/>
      <c r="BI9121" s="41"/>
      <c r="BJ9121" s="41"/>
      <c r="BK9121" s="41"/>
      <c r="BL9121" s="41"/>
      <c r="BM9121" s="41"/>
      <c r="BN9121" s="41"/>
      <c r="BO9121" s="41"/>
      <c r="BP9121" s="108"/>
      <c r="CG9121" s="102"/>
      <c r="CI9121" s="45"/>
    </row>
    <row r="9122" spans="37:87" ht="13" customHeight="1">
      <c r="AK9122" s="114"/>
      <c r="AL9122" s="41"/>
      <c r="AM9122" s="41"/>
      <c r="AN9122" s="41"/>
      <c r="AO9122" s="41"/>
      <c r="AP9122" s="41"/>
      <c r="AQ9122" s="41"/>
      <c r="AR9122" s="41"/>
      <c r="AS9122" s="41"/>
      <c r="AT9122" s="41"/>
      <c r="AU9122" s="41"/>
      <c r="AV9122" s="41"/>
      <c r="AW9122" s="41"/>
      <c r="AX9122" s="41"/>
      <c r="AY9122" s="41"/>
      <c r="AZ9122" s="41"/>
      <c r="BA9122" s="41"/>
      <c r="BB9122" s="41"/>
      <c r="BC9122" s="41"/>
      <c r="BD9122" s="41"/>
      <c r="BE9122" s="41"/>
      <c r="BF9122" s="41"/>
      <c r="BG9122" s="41"/>
      <c r="BH9122" s="41"/>
      <c r="BI9122" s="41"/>
      <c r="BJ9122" s="41"/>
      <c r="BK9122" s="41"/>
      <c r="BL9122" s="41"/>
      <c r="BM9122" s="41"/>
      <c r="BN9122" s="41"/>
      <c r="BO9122" s="41"/>
      <c r="BP9122" s="108"/>
      <c r="CG9122" s="102"/>
      <c r="CI9122" s="45"/>
    </row>
    <row r="9123" spans="37:87" ht="13" customHeight="1">
      <c r="AK9123" s="114"/>
      <c r="AL9123" s="41"/>
      <c r="AM9123" s="41"/>
      <c r="AN9123" s="41"/>
      <c r="AO9123" s="41"/>
      <c r="AP9123" s="41"/>
      <c r="AQ9123" s="41"/>
      <c r="AR9123" s="41"/>
      <c r="AS9123" s="41"/>
      <c r="AT9123" s="41"/>
      <c r="AU9123" s="41"/>
      <c r="AV9123" s="41"/>
      <c r="AW9123" s="41"/>
      <c r="AX9123" s="41"/>
      <c r="AY9123" s="41"/>
      <c r="AZ9123" s="41"/>
      <c r="BA9123" s="41"/>
      <c r="BB9123" s="41"/>
      <c r="BC9123" s="41"/>
      <c r="BD9123" s="41"/>
      <c r="BE9123" s="41"/>
      <c r="BF9123" s="41"/>
      <c r="BG9123" s="41"/>
      <c r="BH9123" s="41"/>
      <c r="BI9123" s="41"/>
      <c r="BJ9123" s="41"/>
      <c r="BK9123" s="41"/>
      <c r="BL9123" s="41"/>
      <c r="BM9123" s="41"/>
      <c r="BN9123" s="41"/>
      <c r="BO9123" s="41"/>
      <c r="BP9123" s="108"/>
      <c r="CG9123" s="102"/>
      <c r="CI9123" s="45"/>
    </row>
    <row r="9124" spans="37:87" ht="13" customHeight="1">
      <c r="AK9124" s="114"/>
      <c r="AL9124" s="41"/>
      <c r="AM9124" s="41"/>
      <c r="AN9124" s="41"/>
      <c r="AO9124" s="41"/>
      <c r="AP9124" s="41"/>
      <c r="AQ9124" s="41"/>
      <c r="AR9124" s="41"/>
      <c r="AS9124" s="41"/>
      <c r="AT9124" s="41"/>
      <c r="AU9124" s="41"/>
      <c r="AV9124" s="41"/>
      <c r="AW9124" s="41"/>
      <c r="AX9124" s="41"/>
      <c r="AY9124" s="41"/>
      <c r="AZ9124" s="41"/>
      <c r="BA9124" s="41"/>
      <c r="BB9124" s="41"/>
      <c r="BC9124" s="41"/>
      <c r="BD9124" s="41"/>
      <c r="BE9124" s="41"/>
      <c r="BF9124" s="41"/>
      <c r="BG9124" s="41"/>
      <c r="BH9124" s="41"/>
      <c r="BI9124" s="41"/>
      <c r="BJ9124" s="41"/>
      <c r="BK9124" s="41"/>
      <c r="BL9124" s="41"/>
      <c r="BM9124" s="41"/>
      <c r="BN9124" s="41"/>
      <c r="BO9124" s="41"/>
      <c r="BP9124" s="108"/>
      <c r="CG9124" s="102"/>
      <c r="CI9124" s="45"/>
    </row>
    <row r="9125" spans="37:87" ht="13" customHeight="1">
      <c r="AK9125" s="114"/>
      <c r="AL9125" s="41"/>
      <c r="AM9125" s="41"/>
      <c r="AN9125" s="41"/>
      <c r="AO9125" s="41"/>
      <c r="AP9125" s="41"/>
      <c r="AQ9125" s="41"/>
      <c r="AR9125" s="41"/>
      <c r="AS9125" s="41"/>
      <c r="AT9125" s="41"/>
      <c r="AU9125" s="41"/>
      <c r="AV9125" s="41"/>
      <c r="AW9125" s="41"/>
      <c r="AX9125" s="41"/>
      <c r="AY9125" s="41"/>
      <c r="AZ9125" s="41"/>
      <c r="BA9125" s="41"/>
      <c r="BB9125" s="41"/>
      <c r="BC9125" s="41"/>
      <c r="BD9125" s="41"/>
      <c r="BE9125" s="41"/>
      <c r="BF9125" s="41"/>
      <c r="BG9125" s="41"/>
      <c r="BH9125" s="41"/>
      <c r="BI9125" s="41"/>
      <c r="BJ9125" s="41"/>
      <c r="BK9125" s="41"/>
      <c r="BL9125" s="41"/>
      <c r="BM9125" s="41"/>
      <c r="BN9125" s="41"/>
      <c r="BO9125" s="41"/>
      <c r="BP9125" s="108"/>
      <c r="CG9125" s="102"/>
      <c r="CI9125" s="45"/>
    </row>
    <row r="9126" spans="37:87" ht="13" customHeight="1">
      <c r="AK9126" s="114"/>
      <c r="AL9126" s="41"/>
      <c r="AM9126" s="41"/>
      <c r="AN9126" s="41"/>
      <c r="AO9126" s="41"/>
      <c r="AP9126" s="41"/>
      <c r="AQ9126" s="41"/>
      <c r="AR9126" s="41"/>
      <c r="AS9126" s="41"/>
      <c r="AT9126" s="41"/>
      <c r="AU9126" s="41"/>
      <c r="AV9126" s="41"/>
      <c r="AW9126" s="41"/>
      <c r="AX9126" s="41"/>
      <c r="AY9126" s="41"/>
      <c r="AZ9126" s="41"/>
      <c r="BA9126" s="41"/>
      <c r="BB9126" s="41"/>
      <c r="BC9126" s="41"/>
      <c r="BD9126" s="41"/>
      <c r="BE9126" s="41"/>
      <c r="BF9126" s="41"/>
      <c r="BG9126" s="41"/>
      <c r="BH9126" s="41"/>
      <c r="BI9126" s="41"/>
      <c r="BJ9126" s="41"/>
      <c r="BK9126" s="41"/>
      <c r="BL9126" s="41"/>
      <c r="BM9126" s="41"/>
      <c r="BN9126" s="41"/>
      <c r="BO9126" s="41"/>
      <c r="BP9126" s="108"/>
      <c r="CG9126" s="102"/>
      <c r="CI9126" s="45"/>
    </row>
    <row r="9127" spans="37:87" ht="13" customHeight="1">
      <c r="AK9127" s="114"/>
      <c r="AL9127" s="41"/>
      <c r="AM9127" s="41"/>
      <c r="AN9127" s="41"/>
      <c r="AO9127" s="41"/>
      <c r="AP9127" s="41"/>
      <c r="AQ9127" s="41"/>
      <c r="AR9127" s="41"/>
      <c r="AS9127" s="41"/>
      <c r="AT9127" s="41"/>
      <c r="AU9127" s="41"/>
      <c r="AV9127" s="41"/>
      <c r="AW9127" s="41"/>
      <c r="AX9127" s="41"/>
      <c r="AY9127" s="41"/>
      <c r="AZ9127" s="41"/>
      <c r="BA9127" s="41"/>
      <c r="BB9127" s="41"/>
      <c r="BC9127" s="41"/>
      <c r="BD9127" s="41"/>
      <c r="BE9127" s="41"/>
      <c r="BF9127" s="41"/>
      <c r="BG9127" s="41"/>
      <c r="BH9127" s="41"/>
      <c r="BI9127" s="41"/>
      <c r="BJ9127" s="41"/>
      <c r="BK9127" s="41"/>
      <c r="BL9127" s="41"/>
      <c r="BM9127" s="41"/>
      <c r="BN9127" s="41"/>
      <c r="BO9127" s="41"/>
      <c r="BP9127" s="108"/>
      <c r="CG9127" s="102"/>
      <c r="CI9127" s="45"/>
    </row>
    <row r="9128" spans="37:87" ht="13" customHeight="1">
      <c r="AK9128" s="114"/>
      <c r="AL9128" s="41"/>
      <c r="AM9128" s="41"/>
      <c r="AN9128" s="41"/>
      <c r="AO9128" s="41"/>
      <c r="AP9128" s="41"/>
      <c r="AQ9128" s="41"/>
      <c r="AR9128" s="41"/>
      <c r="AS9128" s="41"/>
      <c r="AT9128" s="41"/>
      <c r="AU9128" s="41"/>
      <c r="AV9128" s="41"/>
      <c r="AW9128" s="41"/>
      <c r="AX9128" s="41"/>
      <c r="AY9128" s="41"/>
      <c r="AZ9128" s="41"/>
      <c r="BA9128" s="41"/>
      <c r="BB9128" s="41"/>
      <c r="BC9128" s="41"/>
      <c r="BD9128" s="41"/>
      <c r="BE9128" s="41"/>
      <c r="BF9128" s="41"/>
      <c r="BG9128" s="41"/>
      <c r="BH9128" s="41"/>
      <c r="BI9128" s="41"/>
      <c r="BJ9128" s="41"/>
      <c r="BK9128" s="41"/>
      <c r="BL9128" s="41"/>
      <c r="BM9128" s="41"/>
      <c r="BN9128" s="41"/>
      <c r="BO9128" s="41"/>
      <c r="BP9128" s="108"/>
      <c r="CG9128" s="102"/>
      <c r="CI9128" s="45"/>
    </row>
    <row r="9129" spans="37:87" ht="13" customHeight="1">
      <c r="AK9129" s="114"/>
      <c r="AL9129" s="41"/>
      <c r="AM9129" s="41"/>
      <c r="AN9129" s="41"/>
      <c r="AO9129" s="41"/>
      <c r="AP9129" s="41"/>
      <c r="AQ9129" s="41"/>
      <c r="AR9129" s="41"/>
      <c r="AS9129" s="41"/>
      <c r="AT9129" s="41"/>
      <c r="AU9129" s="41"/>
      <c r="AV9129" s="41"/>
      <c r="AW9129" s="41"/>
      <c r="AX9129" s="41"/>
      <c r="AY9129" s="41"/>
      <c r="AZ9129" s="41"/>
      <c r="BA9129" s="41"/>
      <c r="BB9129" s="41"/>
      <c r="BC9129" s="41"/>
      <c r="BD9129" s="41"/>
      <c r="BE9129" s="41"/>
      <c r="BF9129" s="41"/>
      <c r="BG9129" s="41"/>
      <c r="BH9129" s="41"/>
      <c r="BI9129" s="41"/>
      <c r="BJ9129" s="41"/>
      <c r="BK9129" s="41"/>
      <c r="BL9129" s="41"/>
      <c r="BM9129" s="41"/>
      <c r="BN9129" s="41"/>
      <c r="BO9129" s="41"/>
      <c r="BP9129" s="108"/>
      <c r="CG9129" s="102"/>
      <c r="CI9129" s="45"/>
    </row>
    <row r="9130" spans="37:87" ht="13" customHeight="1">
      <c r="AK9130" s="114"/>
      <c r="AL9130" s="41"/>
      <c r="AM9130" s="41"/>
      <c r="AN9130" s="41"/>
      <c r="AO9130" s="41"/>
      <c r="AP9130" s="41"/>
      <c r="AQ9130" s="41"/>
      <c r="AR9130" s="41"/>
      <c r="AS9130" s="41"/>
      <c r="AT9130" s="41"/>
      <c r="AU9130" s="41"/>
      <c r="AV9130" s="41"/>
      <c r="AW9130" s="41"/>
      <c r="AX9130" s="41"/>
      <c r="AY9130" s="41"/>
      <c r="AZ9130" s="41"/>
      <c r="BA9130" s="41"/>
      <c r="BB9130" s="41"/>
      <c r="BC9130" s="41"/>
      <c r="BD9130" s="41"/>
      <c r="BE9130" s="41"/>
      <c r="BF9130" s="41"/>
      <c r="BG9130" s="41"/>
      <c r="BH9130" s="41"/>
      <c r="BI9130" s="41"/>
      <c r="BJ9130" s="41"/>
      <c r="BK9130" s="41"/>
      <c r="BL9130" s="41"/>
      <c r="BM9130" s="41"/>
      <c r="BN9130" s="41"/>
      <c r="BO9130" s="41"/>
      <c r="BP9130" s="108"/>
      <c r="CG9130" s="102"/>
      <c r="CI9130" s="45"/>
    </row>
    <row r="9131" spans="37:87" ht="13" customHeight="1">
      <c r="AK9131" s="114"/>
      <c r="AL9131" s="41"/>
      <c r="AM9131" s="41"/>
      <c r="AN9131" s="41"/>
      <c r="AO9131" s="41"/>
      <c r="AP9131" s="41"/>
      <c r="AQ9131" s="41"/>
      <c r="AR9131" s="41"/>
      <c r="AS9131" s="41"/>
      <c r="AT9131" s="41"/>
      <c r="AU9131" s="41"/>
      <c r="AV9131" s="41"/>
      <c r="AW9131" s="41"/>
      <c r="AX9131" s="41"/>
      <c r="AY9131" s="41"/>
      <c r="AZ9131" s="41"/>
      <c r="BA9131" s="41"/>
      <c r="BB9131" s="41"/>
      <c r="BC9131" s="41"/>
      <c r="BD9131" s="41"/>
      <c r="BE9131" s="41"/>
      <c r="BF9131" s="41"/>
      <c r="BG9131" s="41"/>
      <c r="BH9131" s="41"/>
      <c r="BI9131" s="41"/>
      <c r="BJ9131" s="41"/>
      <c r="BK9131" s="41"/>
      <c r="BL9131" s="41"/>
      <c r="BM9131" s="41"/>
      <c r="BN9131" s="41"/>
      <c r="BO9131" s="41"/>
      <c r="BP9131" s="108"/>
      <c r="CG9131" s="102"/>
      <c r="CI9131" s="45"/>
    </row>
    <row r="9132" spans="37:87" ht="13" customHeight="1">
      <c r="AK9132" s="114"/>
      <c r="AL9132" s="41"/>
      <c r="AM9132" s="41"/>
      <c r="AN9132" s="41"/>
      <c r="AO9132" s="41"/>
      <c r="AP9132" s="41"/>
      <c r="AQ9132" s="41"/>
      <c r="AR9132" s="41"/>
      <c r="AS9132" s="41"/>
      <c r="AT9132" s="41"/>
      <c r="AU9132" s="41"/>
      <c r="AV9132" s="41"/>
      <c r="AW9132" s="41"/>
      <c r="AX9132" s="41"/>
      <c r="AY9132" s="41"/>
      <c r="AZ9132" s="41"/>
      <c r="BA9132" s="41"/>
      <c r="BB9132" s="41"/>
      <c r="BC9132" s="41"/>
      <c r="BD9132" s="41"/>
      <c r="BE9132" s="41"/>
      <c r="BF9132" s="41"/>
      <c r="BG9132" s="41"/>
      <c r="BH9132" s="41"/>
      <c r="BI9132" s="41"/>
      <c r="BJ9132" s="41"/>
      <c r="BK9132" s="41"/>
      <c r="BL9132" s="41"/>
      <c r="BM9132" s="41"/>
      <c r="BN9132" s="41"/>
      <c r="BO9132" s="41"/>
      <c r="BP9132" s="108"/>
      <c r="CG9132" s="102"/>
      <c r="CI9132" s="45"/>
    </row>
    <row r="9133" spans="37:87" ht="13" customHeight="1">
      <c r="AK9133" s="114"/>
      <c r="AL9133" s="41"/>
      <c r="AM9133" s="41"/>
      <c r="AN9133" s="41"/>
      <c r="AO9133" s="41"/>
      <c r="AP9133" s="41"/>
      <c r="AQ9133" s="41"/>
      <c r="AR9133" s="41"/>
      <c r="AS9133" s="41"/>
      <c r="AT9133" s="41"/>
      <c r="AU9133" s="41"/>
      <c r="AV9133" s="41"/>
      <c r="AW9133" s="41"/>
      <c r="AX9133" s="41"/>
      <c r="AY9133" s="41"/>
      <c r="AZ9133" s="41"/>
      <c r="BA9133" s="41"/>
      <c r="BB9133" s="41"/>
      <c r="BC9133" s="41"/>
      <c r="BD9133" s="41"/>
      <c r="BE9133" s="41"/>
      <c r="BF9133" s="41"/>
      <c r="BG9133" s="41"/>
      <c r="BH9133" s="41"/>
      <c r="BI9133" s="41"/>
      <c r="BJ9133" s="41"/>
      <c r="BK9133" s="41"/>
      <c r="BL9133" s="41"/>
      <c r="BM9133" s="41"/>
      <c r="BN9133" s="41"/>
      <c r="BO9133" s="41"/>
      <c r="BP9133" s="108"/>
      <c r="CG9133" s="102"/>
      <c r="CI9133" s="45"/>
    </row>
    <row r="9134" spans="37:87" ht="13" customHeight="1">
      <c r="AK9134" s="114"/>
      <c r="AL9134" s="41"/>
      <c r="AM9134" s="41"/>
      <c r="AN9134" s="41"/>
      <c r="AO9134" s="41"/>
      <c r="AP9134" s="41"/>
      <c r="AQ9134" s="41"/>
      <c r="AR9134" s="41"/>
      <c r="AS9134" s="41"/>
      <c r="AT9134" s="41"/>
      <c r="AU9134" s="41"/>
      <c r="AV9134" s="41"/>
      <c r="AW9134" s="41"/>
      <c r="AX9134" s="41"/>
      <c r="AY9134" s="41"/>
      <c r="AZ9134" s="41"/>
      <c r="BA9134" s="41"/>
      <c r="BB9134" s="41"/>
      <c r="BC9134" s="41"/>
      <c r="BD9134" s="41"/>
      <c r="BE9134" s="41"/>
      <c r="BF9134" s="41"/>
      <c r="BG9134" s="41"/>
      <c r="BH9134" s="41"/>
      <c r="BI9134" s="41"/>
      <c r="BJ9134" s="41"/>
      <c r="BK9134" s="41"/>
      <c r="BL9134" s="41"/>
      <c r="BM9134" s="41"/>
      <c r="BN9134" s="41"/>
      <c r="BO9134" s="41"/>
      <c r="BP9134" s="108"/>
      <c r="CG9134" s="102"/>
      <c r="CI9134" s="45"/>
    </row>
    <row r="9135" spans="37:87" ht="13" customHeight="1">
      <c r="AK9135" s="114"/>
      <c r="AL9135" s="41"/>
      <c r="AM9135" s="41"/>
      <c r="AN9135" s="41"/>
      <c r="AO9135" s="41"/>
      <c r="AP9135" s="41"/>
      <c r="AQ9135" s="41"/>
      <c r="AR9135" s="41"/>
      <c r="AS9135" s="41"/>
      <c r="AT9135" s="41"/>
      <c r="AU9135" s="41"/>
      <c r="AV9135" s="41"/>
      <c r="AW9135" s="41"/>
      <c r="AX9135" s="41"/>
      <c r="AY9135" s="41"/>
      <c r="AZ9135" s="41"/>
      <c r="BA9135" s="41"/>
      <c r="BB9135" s="41"/>
      <c r="BC9135" s="41"/>
      <c r="BD9135" s="41"/>
      <c r="BE9135" s="41"/>
      <c r="BF9135" s="41"/>
      <c r="BG9135" s="41"/>
      <c r="BH9135" s="41"/>
      <c r="BI9135" s="41"/>
      <c r="BJ9135" s="41"/>
      <c r="BK9135" s="41"/>
      <c r="BL9135" s="41"/>
      <c r="BM9135" s="41"/>
      <c r="BN9135" s="41"/>
      <c r="BO9135" s="41"/>
      <c r="BP9135" s="108"/>
      <c r="CG9135" s="102"/>
      <c r="CI9135" s="45"/>
    </row>
    <row r="9136" spans="37:87" ht="13" customHeight="1">
      <c r="AK9136" s="114"/>
      <c r="AL9136" s="41"/>
      <c r="AM9136" s="41"/>
      <c r="AN9136" s="41"/>
      <c r="AO9136" s="41"/>
      <c r="AP9136" s="41"/>
      <c r="AQ9136" s="41"/>
      <c r="AR9136" s="41"/>
      <c r="AS9136" s="41"/>
      <c r="AT9136" s="41"/>
      <c r="AU9136" s="41"/>
      <c r="AV9136" s="41"/>
      <c r="AW9136" s="41"/>
      <c r="AX9136" s="41"/>
      <c r="AY9136" s="41"/>
      <c r="AZ9136" s="41"/>
      <c r="BA9136" s="41"/>
      <c r="BB9136" s="41"/>
      <c r="BC9136" s="41"/>
      <c r="BD9136" s="41"/>
      <c r="BE9136" s="41"/>
      <c r="BF9136" s="41"/>
      <c r="BG9136" s="41"/>
      <c r="BH9136" s="41"/>
      <c r="BI9136" s="41"/>
      <c r="BJ9136" s="41"/>
      <c r="BK9136" s="41"/>
      <c r="BL9136" s="41"/>
      <c r="BM9136" s="41"/>
      <c r="BN9136" s="41"/>
      <c r="BO9136" s="41"/>
      <c r="BP9136" s="108"/>
      <c r="CG9136" s="102"/>
      <c r="CI9136" s="45"/>
    </row>
    <row r="9137" spans="37:87" ht="13" customHeight="1">
      <c r="AK9137" s="114"/>
      <c r="AL9137" s="41"/>
      <c r="AM9137" s="41"/>
      <c r="AN9137" s="41"/>
      <c r="AO9137" s="41"/>
      <c r="AP9137" s="41"/>
      <c r="AQ9137" s="41"/>
      <c r="AR9137" s="41"/>
      <c r="AS9137" s="41"/>
      <c r="AT9137" s="41"/>
      <c r="AU9137" s="41"/>
      <c r="AV9137" s="41"/>
      <c r="AW9137" s="41"/>
      <c r="AX9137" s="41"/>
      <c r="AY9137" s="41"/>
      <c r="AZ9137" s="41"/>
      <c r="BA9137" s="41"/>
      <c r="BB9137" s="41"/>
      <c r="BC9137" s="41"/>
      <c r="BD9137" s="41"/>
      <c r="BE9137" s="41"/>
      <c r="BF9137" s="41"/>
      <c r="BG9137" s="41"/>
      <c r="BH9137" s="41"/>
      <c r="BI9137" s="41"/>
      <c r="BJ9137" s="41"/>
      <c r="BK9137" s="41"/>
      <c r="BL9137" s="41"/>
      <c r="BM9137" s="41"/>
      <c r="BN9137" s="41"/>
      <c r="BO9137" s="41"/>
      <c r="BP9137" s="108"/>
      <c r="CG9137" s="102"/>
      <c r="CI9137" s="45"/>
    </row>
    <row r="9138" spans="37:87" ht="13" customHeight="1">
      <c r="AK9138" s="114"/>
      <c r="AL9138" s="41"/>
      <c r="AM9138" s="41"/>
      <c r="AN9138" s="41"/>
      <c r="AO9138" s="41"/>
      <c r="AP9138" s="41"/>
      <c r="AQ9138" s="41"/>
      <c r="AR9138" s="41"/>
      <c r="AS9138" s="41"/>
      <c r="AT9138" s="41"/>
      <c r="AU9138" s="41"/>
      <c r="AV9138" s="41"/>
      <c r="AW9138" s="41"/>
      <c r="AX9138" s="41"/>
      <c r="AY9138" s="41"/>
      <c r="AZ9138" s="41"/>
      <c r="BA9138" s="41"/>
      <c r="BB9138" s="41"/>
      <c r="BC9138" s="41"/>
      <c r="BD9138" s="41"/>
      <c r="BE9138" s="41"/>
      <c r="BF9138" s="41"/>
      <c r="BG9138" s="41"/>
      <c r="BH9138" s="41"/>
      <c r="BI9138" s="41"/>
      <c r="BJ9138" s="41"/>
      <c r="BK9138" s="41"/>
      <c r="BL9138" s="41"/>
      <c r="BM9138" s="41"/>
      <c r="BN9138" s="41"/>
      <c r="BO9138" s="41"/>
      <c r="BP9138" s="108"/>
      <c r="CG9138" s="102"/>
      <c r="CI9138" s="45"/>
    </row>
    <row r="9139" spans="37:87" ht="13" customHeight="1">
      <c r="AK9139" s="114"/>
      <c r="AL9139" s="41"/>
      <c r="AM9139" s="41"/>
      <c r="AN9139" s="41"/>
      <c r="AO9139" s="41"/>
      <c r="AP9139" s="41"/>
      <c r="AQ9139" s="41"/>
      <c r="AR9139" s="41"/>
      <c r="AS9139" s="41"/>
      <c r="AT9139" s="41"/>
      <c r="AU9139" s="41"/>
      <c r="AV9139" s="41"/>
      <c r="AW9139" s="41"/>
      <c r="AX9139" s="41"/>
      <c r="AY9139" s="41"/>
      <c r="AZ9139" s="41"/>
      <c r="BA9139" s="41"/>
      <c r="BB9139" s="41"/>
      <c r="BC9139" s="41"/>
      <c r="BD9139" s="41"/>
      <c r="BE9139" s="41"/>
      <c r="BF9139" s="41"/>
      <c r="BG9139" s="41"/>
      <c r="BH9139" s="41"/>
      <c r="BI9139" s="41"/>
      <c r="BJ9139" s="41"/>
      <c r="BK9139" s="41"/>
      <c r="BL9139" s="41"/>
      <c r="BM9139" s="41"/>
      <c r="BN9139" s="41"/>
      <c r="BO9139" s="41"/>
      <c r="BP9139" s="108"/>
      <c r="CG9139" s="102"/>
      <c r="CI9139" s="45"/>
    </row>
    <row r="9140" spans="37:87" ht="13" customHeight="1">
      <c r="AK9140" s="114"/>
      <c r="AL9140" s="41"/>
      <c r="AM9140" s="41"/>
      <c r="AN9140" s="41"/>
      <c r="AO9140" s="41"/>
      <c r="AP9140" s="41"/>
      <c r="AQ9140" s="41"/>
      <c r="AR9140" s="41"/>
      <c r="AS9140" s="41"/>
      <c r="AT9140" s="41"/>
      <c r="AU9140" s="41"/>
      <c r="AV9140" s="41"/>
      <c r="AW9140" s="41"/>
      <c r="AX9140" s="41"/>
      <c r="AY9140" s="41"/>
      <c r="AZ9140" s="41"/>
      <c r="BA9140" s="41"/>
      <c r="BB9140" s="41"/>
      <c r="BC9140" s="41"/>
      <c r="BD9140" s="41"/>
      <c r="BE9140" s="41"/>
      <c r="BF9140" s="41"/>
      <c r="BG9140" s="41"/>
      <c r="BH9140" s="41"/>
      <c r="BI9140" s="41"/>
      <c r="BJ9140" s="41"/>
      <c r="BK9140" s="41"/>
      <c r="BL9140" s="41"/>
      <c r="BM9140" s="41"/>
      <c r="BN9140" s="41"/>
      <c r="BO9140" s="41"/>
      <c r="BP9140" s="108"/>
      <c r="CG9140" s="102"/>
      <c r="CI9140" s="45"/>
    </row>
    <row r="9141" spans="37:87" ht="13" customHeight="1">
      <c r="AK9141" s="114"/>
      <c r="AL9141" s="41"/>
      <c r="AM9141" s="41"/>
      <c r="AN9141" s="41"/>
      <c r="AO9141" s="41"/>
      <c r="AP9141" s="41"/>
      <c r="AQ9141" s="41"/>
      <c r="AR9141" s="41"/>
      <c r="AS9141" s="41"/>
      <c r="AT9141" s="41"/>
      <c r="AU9141" s="41"/>
      <c r="AV9141" s="41"/>
      <c r="AW9141" s="41"/>
      <c r="AX9141" s="41"/>
      <c r="AY9141" s="41"/>
      <c r="AZ9141" s="41"/>
      <c r="BA9141" s="41"/>
      <c r="BB9141" s="41"/>
      <c r="BC9141" s="41"/>
      <c r="BD9141" s="41"/>
      <c r="BE9141" s="41"/>
      <c r="BF9141" s="41"/>
      <c r="BG9141" s="41"/>
      <c r="BH9141" s="41"/>
      <c r="BI9141" s="41"/>
      <c r="BJ9141" s="41"/>
      <c r="BK9141" s="41"/>
      <c r="BL9141" s="41"/>
      <c r="BM9141" s="41"/>
      <c r="BN9141" s="41"/>
      <c r="BO9141" s="41"/>
      <c r="BP9141" s="108"/>
      <c r="CG9141" s="102"/>
      <c r="CI9141" s="45"/>
    </row>
    <row r="9142" spans="37:87" ht="13" customHeight="1">
      <c r="AK9142" s="114"/>
      <c r="AL9142" s="41"/>
      <c r="AM9142" s="41"/>
      <c r="AN9142" s="41"/>
      <c r="AO9142" s="41"/>
      <c r="AP9142" s="41"/>
      <c r="AQ9142" s="41"/>
      <c r="AR9142" s="41"/>
      <c r="AS9142" s="41"/>
      <c r="AT9142" s="41"/>
      <c r="AU9142" s="41"/>
      <c r="AV9142" s="41"/>
      <c r="AW9142" s="41"/>
      <c r="AX9142" s="41"/>
      <c r="AY9142" s="41"/>
      <c r="AZ9142" s="41"/>
      <c r="BA9142" s="41"/>
      <c r="BB9142" s="41"/>
      <c r="BC9142" s="41"/>
      <c r="BD9142" s="41"/>
      <c r="BE9142" s="41"/>
      <c r="BF9142" s="41"/>
      <c r="BG9142" s="41"/>
      <c r="BH9142" s="41"/>
      <c r="BI9142" s="41"/>
      <c r="BJ9142" s="41"/>
      <c r="BK9142" s="41"/>
      <c r="BL9142" s="41"/>
      <c r="BM9142" s="41"/>
      <c r="BN9142" s="41"/>
      <c r="BO9142" s="41"/>
      <c r="BP9142" s="108"/>
      <c r="CG9142" s="102"/>
      <c r="CI9142" s="45"/>
    </row>
    <row r="9143" spans="37:87" ht="13" customHeight="1">
      <c r="AK9143" s="114"/>
      <c r="AL9143" s="41"/>
      <c r="AM9143" s="41"/>
      <c r="AN9143" s="41"/>
      <c r="AO9143" s="41"/>
      <c r="AP9143" s="41"/>
      <c r="AQ9143" s="41"/>
      <c r="AR9143" s="41"/>
      <c r="AS9143" s="41"/>
      <c r="AT9143" s="41"/>
      <c r="AU9143" s="41"/>
      <c r="AV9143" s="41"/>
      <c r="AW9143" s="41"/>
      <c r="AX9143" s="41"/>
      <c r="AY9143" s="41"/>
      <c r="AZ9143" s="41"/>
      <c r="BA9143" s="41"/>
      <c r="BB9143" s="41"/>
      <c r="BC9143" s="41"/>
      <c r="BD9143" s="41"/>
      <c r="BE9143" s="41"/>
      <c r="BF9143" s="41"/>
      <c r="BG9143" s="41"/>
      <c r="BH9143" s="41"/>
      <c r="BI9143" s="41"/>
      <c r="BJ9143" s="41"/>
      <c r="BK9143" s="41"/>
      <c r="BL9143" s="41"/>
      <c r="BM9143" s="41"/>
      <c r="BN9143" s="41"/>
      <c r="BO9143" s="41"/>
      <c r="BP9143" s="108"/>
      <c r="CG9143" s="102"/>
      <c r="CI9143" s="45"/>
    </row>
    <row r="9144" spans="37:87" ht="13" customHeight="1">
      <c r="AK9144" s="114"/>
      <c r="AL9144" s="41"/>
      <c r="AM9144" s="41"/>
      <c r="AN9144" s="41"/>
      <c r="AO9144" s="41"/>
      <c r="AP9144" s="41"/>
      <c r="AQ9144" s="41"/>
      <c r="AR9144" s="41"/>
      <c r="AS9144" s="41"/>
      <c r="AT9144" s="41"/>
      <c r="AU9144" s="41"/>
      <c r="AV9144" s="41"/>
      <c r="AW9144" s="41"/>
      <c r="AX9144" s="41"/>
      <c r="AY9144" s="41"/>
      <c r="AZ9144" s="41"/>
      <c r="BA9144" s="41"/>
      <c r="BB9144" s="41"/>
      <c r="BC9144" s="41"/>
      <c r="BD9144" s="41"/>
      <c r="BE9144" s="41"/>
      <c r="BF9144" s="41"/>
      <c r="BG9144" s="41"/>
      <c r="BH9144" s="41"/>
      <c r="BI9144" s="41"/>
      <c r="BJ9144" s="41"/>
      <c r="BK9144" s="41"/>
      <c r="BL9144" s="41"/>
      <c r="BM9144" s="41"/>
      <c r="BN9144" s="41"/>
      <c r="BO9144" s="41"/>
      <c r="BP9144" s="108"/>
      <c r="CG9144" s="102"/>
      <c r="CI9144" s="45"/>
    </row>
    <row r="9145" spans="37:87" ht="13" customHeight="1">
      <c r="AK9145" s="114"/>
      <c r="AL9145" s="41"/>
      <c r="AM9145" s="41"/>
      <c r="AN9145" s="41"/>
      <c r="AO9145" s="41"/>
      <c r="AP9145" s="41"/>
      <c r="AQ9145" s="41"/>
      <c r="AR9145" s="41"/>
      <c r="AS9145" s="41"/>
      <c r="AT9145" s="41"/>
      <c r="AU9145" s="41"/>
      <c r="AV9145" s="41"/>
      <c r="AW9145" s="41"/>
      <c r="AX9145" s="41"/>
      <c r="AY9145" s="41"/>
      <c r="AZ9145" s="41"/>
      <c r="BA9145" s="41"/>
      <c r="BB9145" s="41"/>
      <c r="BC9145" s="41"/>
      <c r="BD9145" s="41"/>
      <c r="BE9145" s="41"/>
      <c r="BF9145" s="41"/>
      <c r="BG9145" s="41"/>
      <c r="BH9145" s="41"/>
      <c r="BI9145" s="41"/>
      <c r="BJ9145" s="41"/>
      <c r="BK9145" s="41"/>
      <c r="BL9145" s="41"/>
      <c r="BM9145" s="41"/>
      <c r="BN9145" s="41"/>
      <c r="BO9145" s="41"/>
      <c r="BP9145" s="108"/>
      <c r="CG9145" s="102"/>
      <c r="CI9145" s="45"/>
    </row>
    <row r="9146" spans="37:87" ht="13" customHeight="1">
      <c r="AK9146" s="114"/>
      <c r="AL9146" s="41"/>
      <c r="AM9146" s="41"/>
      <c r="AN9146" s="41"/>
      <c r="AO9146" s="41"/>
      <c r="AP9146" s="41"/>
      <c r="AQ9146" s="41"/>
      <c r="AR9146" s="41"/>
      <c r="AS9146" s="41"/>
      <c r="AT9146" s="41"/>
      <c r="AU9146" s="41"/>
      <c r="AV9146" s="41"/>
      <c r="AW9146" s="41"/>
      <c r="AX9146" s="41"/>
      <c r="AY9146" s="41"/>
      <c r="AZ9146" s="41"/>
      <c r="BA9146" s="41"/>
      <c r="BB9146" s="41"/>
      <c r="BC9146" s="41"/>
      <c r="BD9146" s="41"/>
      <c r="BE9146" s="41"/>
      <c r="BF9146" s="41"/>
      <c r="BG9146" s="41"/>
      <c r="BH9146" s="41"/>
      <c r="BI9146" s="41"/>
      <c r="BJ9146" s="41"/>
      <c r="BK9146" s="41"/>
      <c r="BL9146" s="41"/>
      <c r="BM9146" s="41"/>
      <c r="BN9146" s="41"/>
      <c r="BO9146" s="41"/>
      <c r="BP9146" s="108"/>
      <c r="CG9146" s="102"/>
      <c r="CI9146" s="45"/>
    </row>
    <row r="9147" spans="37:87" ht="13" customHeight="1">
      <c r="AK9147" s="114"/>
      <c r="AL9147" s="41"/>
      <c r="AM9147" s="41"/>
      <c r="AN9147" s="41"/>
      <c r="AO9147" s="41"/>
      <c r="AP9147" s="41"/>
      <c r="AQ9147" s="41"/>
      <c r="AR9147" s="41"/>
      <c r="AS9147" s="41"/>
      <c r="AT9147" s="41"/>
      <c r="AU9147" s="41"/>
      <c r="AV9147" s="41"/>
      <c r="AW9147" s="41"/>
      <c r="AX9147" s="41"/>
      <c r="AY9147" s="41"/>
      <c r="AZ9147" s="41"/>
      <c r="BA9147" s="41"/>
      <c r="BB9147" s="41"/>
      <c r="BC9147" s="41"/>
      <c r="BD9147" s="41"/>
      <c r="BE9147" s="41"/>
      <c r="BF9147" s="41"/>
      <c r="BG9147" s="41"/>
      <c r="BH9147" s="41"/>
      <c r="BI9147" s="41"/>
      <c r="BJ9147" s="41"/>
      <c r="BK9147" s="41"/>
      <c r="BL9147" s="41"/>
      <c r="BM9147" s="41"/>
      <c r="BN9147" s="41"/>
      <c r="BO9147" s="41"/>
      <c r="BP9147" s="108"/>
      <c r="CG9147" s="102"/>
      <c r="CI9147" s="45"/>
    </row>
    <row r="9148" spans="37:87" ht="13" customHeight="1">
      <c r="AK9148" s="114"/>
      <c r="AL9148" s="41"/>
      <c r="AM9148" s="41"/>
      <c r="AN9148" s="41"/>
      <c r="AO9148" s="41"/>
      <c r="AP9148" s="41"/>
      <c r="AQ9148" s="41"/>
      <c r="AR9148" s="41"/>
      <c r="AS9148" s="41"/>
      <c r="AT9148" s="41"/>
      <c r="AU9148" s="41"/>
      <c r="AV9148" s="41"/>
      <c r="AW9148" s="41"/>
      <c r="AX9148" s="41"/>
      <c r="AY9148" s="41"/>
      <c r="AZ9148" s="41"/>
      <c r="BA9148" s="41"/>
      <c r="BB9148" s="41"/>
      <c r="BC9148" s="41"/>
      <c r="BD9148" s="41"/>
      <c r="BE9148" s="41"/>
      <c r="BF9148" s="41"/>
      <c r="BG9148" s="41"/>
      <c r="BH9148" s="41"/>
      <c r="BI9148" s="41"/>
      <c r="BJ9148" s="41"/>
      <c r="BK9148" s="41"/>
      <c r="BL9148" s="41"/>
      <c r="BM9148" s="41"/>
      <c r="BN9148" s="41"/>
      <c r="BO9148" s="41"/>
      <c r="BP9148" s="108"/>
      <c r="CG9148" s="102"/>
      <c r="CI9148" s="45"/>
    </row>
    <row r="9149" spans="37:87" ht="13" customHeight="1">
      <c r="AK9149" s="114"/>
      <c r="AL9149" s="41"/>
      <c r="AM9149" s="41"/>
      <c r="AN9149" s="41"/>
      <c r="AO9149" s="41"/>
      <c r="AP9149" s="41"/>
      <c r="AQ9149" s="41"/>
      <c r="AR9149" s="41"/>
      <c r="AS9149" s="41"/>
      <c r="AT9149" s="41"/>
      <c r="AU9149" s="41"/>
      <c r="AV9149" s="41"/>
      <c r="AW9149" s="41"/>
      <c r="AX9149" s="41"/>
      <c r="AY9149" s="41"/>
      <c r="AZ9149" s="41"/>
      <c r="BA9149" s="41"/>
      <c r="BB9149" s="41"/>
      <c r="BC9149" s="41"/>
      <c r="BD9149" s="41"/>
      <c r="BE9149" s="41"/>
      <c r="BF9149" s="41"/>
      <c r="BG9149" s="41"/>
      <c r="BH9149" s="41"/>
      <c r="BI9149" s="41"/>
      <c r="BJ9149" s="41"/>
      <c r="BK9149" s="41"/>
      <c r="BL9149" s="41"/>
      <c r="BM9149" s="41"/>
      <c r="BN9149" s="41"/>
      <c r="BO9149" s="41"/>
      <c r="BP9149" s="108"/>
      <c r="CG9149" s="102"/>
      <c r="CI9149" s="45"/>
    </row>
    <row r="9150" spans="37:87" ht="13" customHeight="1">
      <c r="AK9150" s="114"/>
      <c r="AL9150" s="41"/>
      <c r="AM9150" s="41"/>
      <c r="AN9150" s="41"/>
      <c r="AO9150" s="41"/>
      <c r="AP9150" s="41"/>
      <c r="AQ9150" s="41"/>
      <c r="AR9150" s="41"/>
      <c r="AS9150" s="41"/>
      <c r="AT9150" s="41"/>
      <c r="AU9150" s="41"/>
      <c r="AV9150" s="41"/>
      <c r="AW9150" s="41"/>
      <c r="AX9150" s="41"/>
      <c r="AY9150" s="41"/>
      <c r="AZ9150" s="41"/>
      <c r="BA9150" s="41"/>
      <c r="BB9150" s="41"/>
      <c r="BC9150" s="41"/>
      <c r="BD9150" s="41"/>
      <c r="BE9150" s="41"/>
      <c r="BF9150" s="41"/>
      <c r="BG9150" s="41"/>
      <c r="BH9150" s="41"/>
      <c r="BI9150" s="41"/>
      <c r="BJ9150" s="41"/>
      <c r="BK9150" s="41"/>
      <c r="BL9150" s="41"/>
      <c r="BM9150" s="41"/>
      <c r="BN9150" s="41"/>
      <c r="BO9150" s="41"/>
      <c r="BP9150" s="108"/>
      <c r="CG9150" s="102"/>
      <c r="CI9150" s="45"/>
    </row>
    <row r="9151" spans="37:87" ht="13" customHeight="1">
      <c r="AK9151" s="114"/>
      <c r="AL9151" s="41"/>
      <c r="AM9151" s="41"/>
      <c r="AN9151" s="41"/>
      <c r="AO9151" s="41"/>
      <c r="AP9151" s="41"/>
      <c r="AQ9151" s="41"/>
      <c r="AR9151" s="41"/>
      <c r="AS9151" s="41"/>
      <c r="AT9151" s="41"/>
      <c r="AU9151" s="41"/>
      <c r="AV9151" s="41"/>
      <c r="AW9151" s="41"/>
      <c r="AX9151" s="41"/>
      <c r="AY9151" s="41"/>
      <c r="AZ9151" s="41"/>
      <c r="BA9151" s="41"/>
      <c r="BB9151" s="41"/>
      <c r="BC9151" s="41"/>
      <c r="BD9151" s="41"/>
      <c r="BE9151" s="41"/>
      <c r="BF9151" s="41"/>
      <c r="BG9151" s="41"/>
      <c r="BH9151" s="41"/>
      <c r="BI9151" s="41"/>
      <c r="BJ9151" s="41"/>
      <c r="BK9151" s="41"/>
      <c r="BL9151" s="41"/>
      <c r="BM9151" s="41"/>
      <c r="BN9151" s="41"/>
      <c r="BO9151" s="41"/>
      <c r="BP9151" s="108"/>
      <c r="CG9151" s="102"/>
      <c r="CI9151" s="45"/>
    </row>
    <row r="9152" spans="37:87" ht="13" customHeight="1">
      <c r="AK9152" s="114"/>
      <c r="AL9152" s="41"/>
      <c r="AM9152" s="41"/>
      <c r="AN9152" s="41"/>
      <c r="AO9152" s="41"/>
      <c r="AP9152" s="41"/>
      <c r="AQ9152" s="41"/>
      <c r="AR9152" s="41"/>
      <c r="AS9152" s="41"/>
      <c r="AT9152" s="41"/>
      <c r="AU9152" s="41"/>
      <c r="AV9152" s="41"/>
      <c r="AW9152" s="41"/>
      <c r="AX9152" s="41"/>
      <c r="AY9152" s="41"/>
      <c r="AZ9152" s="41"/>
      <c r="BA9152" s="41"/>
      <c r="BB9152" s="41"/>
      <c r="BC9152" s="41"/>
      <c r="BD9152" s="41"/>
      <c r="BE9152" s="41"/>
      <c r="BF9152" s="41"/>
      <c r="BG9152" s="41"/>
      <c r="BH9152" s="41"/>
      <c r="BI9152" s="41"/>
      <c r="BJ9152" s="41"/>
      <c r="BK9152" s="41"/>
      <c r="BL9152" s="41"/>
      <c r="BM9152" s="41"/>
      <c r="BN9152" s="41"/>
      <c r="BO9152" s="41"/>
      <c r="BP9152" s="108"/>
      <c r="CG9152" s="102"/>
      <c r="CI9152" s="45"/>
    </row>
    <row r="9153" spans="37:87" ht="13" customHeight="1">
      <c r="AK9153" s="114"/>
      <c r="AL9153" s="41"/>
      <c r="AM9153" s="41"/>
      <c r="AN9153" s="41"/>
      <c r="AO9153" s="41"/>
      <c r="AP9153" s="41"/>
      <c r="AQ9153" s="41"/>
      <c r="AR9153" s="41"/>
      <c r="AS9153" s="41"/>
      <c r="AT9153" s="41"/>
      <c r="AU9153" s="41"/>
      <c r="AV9153" s="41"/>
      <c r="AW9153" s="41"/>
      <c r="AX9153" s="41"/>
      <c r="AY9153" s="41"/>
      <c r="AZ9153" s="41"/>
      <c r="BA9153" s="41"/>
      <c r="BB9153" s="41"/>
      <c r="BC9153" s="41"/>
      <c r="BD9153" s="41"/>
      <c r="BE9153" s="41"/>
      <c r="BF9153" s="41"/>
      <c r="BG9153" s="41"/>
      <c r="BH9153" s="41"/>
      <c r="BI9153" s="41"/>
      <c r="BJ9153" s="41"/>
      <c r="BK9153" s="41"/>
      <c r="BL9153" s="41"/>
      <c r="BM9153" s="41"/>
      <c r="BN9153" s="41"/>
      <c r="BO9153" s="41"/>
      <c r="BP9153" s="108"/>
      <c r="CG9153" s="102"/>
      <c r="CI9153" s="45"/>
    </row>
    <row r="9154" spans="37:87" ht="13" customHeight="1">
      <c r="AK9154" s="114"/>
      <c r="AL9154" s="41"/>
      <c r="AM9154" s="41"/>
      <c r="AN9154" s="41"/>
      <c r="AO9154" s="41"/>
      <c r="AP9154" s="41"/>
      <c r="AQ9154" s="41"/>
      <c r="AR9154" s="41"/>
      <c r="AS9154" s="41"/>
      <c r="AT9154" s="41"/>
      <c r="AU9154" s="41"/>
      <c r="AV9154" s="41"/>
      <c r="AW9154" s="41"/>
      <c r="AX9154" s="41"/>
      <c r="AY9154" s="41"/>
      <c r="AZ9154" s="41"/>
      <c r="BA9154" s="41"/>
      <c r="BB9154" s="41"/>
      <c r="BC9154" s="41"/>
      <c r="BD9154" s="41"/>
      <c r="BE9154" s="41"/>
      <c r="BF9154" s="41"/>
      <c r="BG9154" s="41"/>
      <c r="BH9154" s="41"/>
      <c r="BI9154" s="41"/>
      <c r="BJ9154" s="41"/>
      <c r="BK9154" s="41"/>
      <c r="BL9154" s="41"/>
      <c r="BM9154" s="41"/>
      <c r="BN9154" s="41"/>
      <c r="BO9154" s="41"/>
      <c r="BP9154" s="108"/>
      <c r="CG9154" s="102"/>
      <c r="CI9154" s="45"/>
    </row>
    <row r="9155" spans="37:87" ht="13" customHeight="1">
      <c r="AK9155" s="114"/>
      <c r="AL9155" s="41"/>
      <c r="AM9155" s="41"/>
      <c r="AN9155" s="41"/>
      <c r="AO9155" s="41"/>
      <c r="AP9155" s="41"/>
      <c r="AQ9155" s="41"/>
      <c r="AR9155" s="41"/>
      <c r="AS9155" s="41"/>
      <c r="AT9155" s="41"/>
      <c r="AU9155" s="41"/>
      <c r="AV9155" s="41"/>
      <c r="AW9155" s="41"/>
      <c r="AX9155" s="41"/>
      <c r="AY9155" s="41"/>
      <c r="AZ9155" s="41"/>
      <c r="BA9155" s="41"/>
      <c r="BB9155" s="41"/>
      <c r="BC9155" s="41"/>
      <c r="BD9155" s="41"/>
      <c r="BE9155" s="41"/>
      <c r="BF9155" s="41"/>
      <c r="BG9155" s="41"/>
      <c r="BH9155" s="41"/>
      <c r="BI9155" s="41"/>
      <c r="BJ9155" s="41"/>
      <c r="BK9155" s="41"/>
      <c r="BL9155" s="41"/>
      <c r="BM9155" s="41"/>
      <c r="BN9155" s="41"/>
      <c r="BO9155" s="41"/>
      <c r="BP9155" s="108"/>
      <c r="CG9155" s="102"/>
      <c r="CI9155" s="45"/>
    </row>
    <row r="9156" spans="37:87" ht="13" customHeight="1">
      <c r="AK9156" s="114"/>
      <c r="AL9156" s="41"/>
      <c r="AM9156" s="41"/>
      <c r="AN9156" s="41"/>
      <c r="AO9156" s="41"/>
      <c r="AP9156" s="41"/>
      <c r="AQ9156" s="41"/>
      <c r="AR9156" s="41"/>
      <c r="AS9156" s="41"/>
      <c r="AT9156" s="41"/>
      <c r="AU9156" s="41"/>
      <c r="AV9156" s="41"/>
      <c r="AW9156" s="41"/>
      <c r="AX9156" s="41"/>
      <c r="AY9156" s="41"/>
      <c r="AZ9156" s="41"/>
      <c r="BA9156" s="41"/>
      <c r="BB9156" s="41"/>
      <c r="BC9156" s="41"/>
      <c r="BD9156" s="41"/>
      <c r="BE9156" s="41"/>
      <c r="BF9156" s="41"/>
      <c r="BG9156" s="41"/>
      <c r="BH9156" s="41"/>
      <c r="BI9156" s="41"/>
      <c r="BJ9156" s="41"/>
      <c r="BK9156" s="41"/>
      <c r="BL9156" s="41"/>
      <c r="BM9156" s="41"/>
      <c r="BN9156" s="41"/>
      <c r="BO9156" s="41"/>
      <c r="BP9156" s="108"/>
      <c r="CG9156" s="102"/>
      <c r="CI9156" s="45"/>
    </row>
    <row r="9157" spans="37:87" ht="13" customHeight="1">
      <c r="AK9157" s="114"/>
      <c r="AL9157" s="41"/>
      <c r="AM9157" s="41"/>
      <c r="AN9157" s="41"/>
      <c r="AO9157" s="41"/>
      <c r="AP9157" s="41"/>
      <c r="AQ9157" s="41"/>
      <c r="AR9157" s="41"/>
      <c r="AS9157" s="41"/>
      <c r="AT9157" s="41"/>
      <c r="AU9157" s="41"/>
      <c r="AV9157" s="41"/>
      <c r="AW9157" s="41"/>
      <c r="AX9157" s="41"/>
      <c r="AY9157" s="41"/>
      <c r="AZ9157" s="41"/>
      <c r="BA9157" s="41"/>
      <c r="BB9157" s="41"/>
      <c r="BC9157" s="41"/>
      <c r="BD9157" s="41"/>
      <c r="BE9157" s="41"/>
      <c r="BF9157" s="41"/>
      <c r="BG9157" s="41"/>
      <c r="BH9157" s="41"/>
      <c r="BI9157" s="41"/>
      <c r="BJ9157" s="41"/>
      <c r="BK9157" s="41"/>
      <c r="BL9157" s="41"/>
      <c r="BM9157" s="41"/>
      <c r="BN9157" s="41"/>
      <c r="BO9157" s="41"/>
      <c r="BP9157" s="108"/>
      <c r="CG9157" s="102"/>
      <c r="CI9157" s="45"/>
    </row>
    <row r="9158" spans="37:87" ht="13" customHeight="1">
      <c r="AK9158" s="114"/>
      <c r="AL9158" s="41"/>
      <c r="AM9158" s="41"/>
      <c r="AN9158" s="41"/>
      <c r="AO9158" s="41"/>
      <c r="AP9158" s="41"/>
      <c r="AQ9158" s="41"/>
      <c r="AR9158" s="41"/>
      <c r="AS9158" s="41"/>
      <c r="AT9158" s="41"/>
      <c r="AU9158" s="41"/>
      <c r="AV9158" s="41"/>
      <c r="AW9158" s="41"/>
      <c r="AX9158" s="41"/>
      <c r="AY9158" s="41"/>
      <c r="AZ9158" s="41"/>
      <c r="BA9158" s="41"/>
      <c r="BB9158" s="41"/>
      <c r="BC9158" s="41"/>
      <c r="BD9158" s="41"/>
      <c r="BE9158" s="41"/>
      <c r="BF9158" s="41"/>
      <c r="BG9158" s="41"/>
      <c r="BH9158" s="41"/>
      <c r="BI9158" s="41"/>
      <c r="BJ9158" s="41"/>
      <c r="BK9158" s="41"/>
      <c r="BL9158" s="41"/>
      <c r="BM9158" s="41"/>
      <c r="BN9158" s="41"/>
      <c r="BO9158" s="41"/>
      <c r="BP9158" s="108"/>
      <c r="CG9158" s="102"/>
      <c r="CI9158" s="45"/>
    </row>
    <row r="9159" spans="37:87" ht="13" customHeight="1">
      <c r="AK9159" s="114"/>
      <c r="AL9159" s="41"/>
      <c r="AM9159" s="41"/>
      <c r="AN9159" s="41"/>
      <c r="AO9159" s="41"/>
      <c r="AP9159" s="41"/>
      <c r="AQ9159" s="41"/>
      <c r="AR9159" s="41"/>
      <c r="AS9159" s="41"/>
      <c r="AT9159" s="41"/>
      <c r="AU9159" s="41"/>
      <c r="AV9159" s="41"/>
      <c r="AW9159" s="41"/>
      <c r="AX9159" s="41"/>
      <c r="AY9159" s="41"/>
      <c r="AZ9159" s="41"/>
      <c r="BA9159" s="41"/>
      <c r="BB9159" s="41"/>
      <c r="BC9159" s="41"/>
      <c r="BD9159" s="41"/>
      <c r="BE9159" s="41"/>
      <c r="BF9159" s="41"/>
      <c r="BG9159" s="41"/>
      <c r="BH9159" s="41"/>
      <c r="BI9159" s="41"/>
      <c r="BJ9159" s="41"/>
      <c r="BK9159" s="41"/>
      <c r="BL9159" s="41"/>
      <c r="BM9159" s="41"/>
      <c r="BN9159" s="41"/>
      <c r="BO9159" s="41"/>
      <c r="BP9159" s="108"/>
      <c r="CG9159" s="102"/>
      <c r="CI9159" s="45"/>
    </row>
    <row r="9160" spans="37:87" ht="13" customHeight="1">
      <c r="AK9160" s="114"/>
      <c r="AL9160" s="41"/>
      <c r="AM9160" s="41"/>
      <c r="AN9160" s="41"/>
      <c r="AO9160" s="41"/>
      <c r="AP9160" s="41"/>
      <c r="AQ9160" s="41"/>
      <c r="AR9160" s="41"/>
      <c r="AS9160" s="41"/>
      <c r="AT9160" s="41"/>
      <c r="AU9160" s="41"/>
      <c r="AV9160" s="41"/>
      <c r="AW9160" s="41"/>
      <c r="AX9160" s="41"/>
      <c r="AY9160" s="41"/>
      <c r="AZ9160" s="41"/>
      <c r="BA9160" s="41"/>
      <c r="BB9160" s="41"/>
      <c r="BC9160" s="41"/>
      <c r="BD9160" s="41"/>
      <c r="BE9160" s="41"/>
      <c r="BF9160" s="41"/>
      <c r="BG9160" s="41"/>
      <c r="BH9160" s="41"/>
      <c r="BI9160" s="41"/>
      <c r="BJ9160" s="41"/>
      <c r="BK9160" s="41"/>
      <c r="BL9160" s="41"/>
      <c r="BM9160" s="41"/>
      <c r="BN9160" s="41"/>
      <c r="BO9160" s="41"/>
      <c r="BP9160" s="108"/>
      <c r="CG9160" s="102"/>
      <c r="CI9160" s="45"/>
    </row>
    <row r="9161" spans="37:87" ht="13" customHeight="1">
      <c r="AK9161" s="114"/>
      <c r="AL9161" s="41"/>
      <c r="AM9161" s="41"/>
      <c r="AN9161" s="41"/>
      <c r="AO9161" s="41"/>
      <c r="AP9161" s="41"/>
      <c r="AQ9161" s="41"/>
      <c r="AR9161" s="41"/>
      <c r="AS9161" s="41"/>
      <c r="AT9161" s="41"/>
      <c r="AU9161" s="41"/>
      <c r="AV9161" s="41"/>
      <c r="AW9161" s="41"/>
      <c r="AX9161" s="41"/>
      <c r="AY9161" s="41"/>
      <c r="AZ9161" s="41"/>
      <c r="BA9161" s="41"/>
      <c r="BB9161" s="41"/>
      <c r="BC9161" s="41"/>
      <c r="BD9161" s="41"/>
      <c r="BE9161" s="41"/>
      <c r="BF9161" s="41"/>
      <c r="BG9161" s="41"/>
      <c r="BH9161" s="41"/>
      <c r="BI9161" s="41"/>
      <c r="BJ9161" s="41"/>
      <c r="BK9161" s="41"/>
      <c r="BL9161" s="41"/>
      <c r="BM9161" s="41"/>
      <c r="BN9161" s="41"/>
      <c r="BO9161" s="41"/>
      <c r="BP9161" s="108"/>
      <c r="CG9161" s="102"/>
      <c r="CI9161" s="45"/>
    </row>
    <row r="9162" spans="37:87" ht="13" customHeight="1">
      <c r="AK9162" s="114"/>
      <c r="AL9162" s="41"/>
      <c r="AM9162" s="41"/>
      <c r="AN9162" s="41"/>
      <c r="AO9162" s="41"/>
      <c r="AP9162" s="41"/>
      <c r="AQ9162" s="41"/>
      <c r="AR9162" s="41"/>
      <c r="AS9162" s="41"/>
      <c r="AT9162" s="41"/>
      <c r="AU9162" s="41"/>
      <c r="AV9162" s="41"/>
      <c r="AW9162" s="41"/>
      <c r="AX9162" s="41"/>
      <c r="AY9162" s="41"/>
      <c r="AZ9162" s="41"/>
      <c r="BA9162" s="41"/>
      <c r="BB9162" s="41"/>
      <c r="BC9162" s="41"/>
      <c r="BD9162" s="41"/>
      <c r="BE9162" s="41"/>
      <c r="BF9162" s="41"/>
      <c r="BG9162" s="41"/>
      <c r="BH9162" s="41"/>
      <c r="BI9162" s="41"/>
      <c r="BJ9162" s="41"/>
      <c r="BK9162" s="41"/>
      <c r="BL9162" s="41"/>
      <c r="BM9162" s="41"/>
      <c r="BN9162" s="41"/>
      <c r="BO9162" s="41"/>
      <c r="BP9162" s="108"/>
      <c r="CG9162" s="102"/>
      <c r="CI9162" s="45"/>
    </row>
    <row r="9163" spans="37:87" ht="13" customHeight="1">
      <c r="AK9163" s="114"/>
      <c r="AL9163" s="41"/>
      <c r="AM9163" s="41"/>
      <c r="AN9163" s="41"/>
      <c r="AO9163" s="41"/>
      <c r="AP9163" s="41"/>
      <c r="AQ9163" s="41"/>
      <c r="AR9163" s="41"/>
      <c r="AS9163" s="41"/>
      <c r="AT9163" s="41"/>
      <c r="AU9163" s="41"/>
      <c r="AV9163" s="41"/>
      <c r="AW9163" s="41"/>
      <c r="AX9163" s="41"/>
      <c r="AY9163" s="41"/>
      <c r="AZ9163" s="41"/>
      <c r="BA9163" s="41"/>
      <c r="BB9163" s="41"/>
      <c r="BC9163" s="41"/>
      <c r="BD9163" s="41"/>
      <c r="BE9163" s="41"/>
      <c r="BF9163" s="41"/>
      <c r="BG9163" s="41"/>
      <c r="BH9163" s="41"/>
      <c r="BI9163" s="41"/>
      <c r="BJ9163" s="41"/>
      <c r="BK9163" s="41"/>
      <c r="BL9163" s="41"/>
      <c r="BM9163" s="41"/>
      <c r="BN9163" s="41"/>
      <c r="BO9163" s="41"/>
      <c r="BP9163" s="108"/>
      <c r="CG9163" s="102"/>
      <c r="CI9163" s="45"/>
    </row>
    <row r="9164" spans="37:87" ht="13" customHeight="1">
      <c r="AK9164" s="114"/>
      <c r="AL9164" s="41"/>
      <c r="AM9164" s="41"/>
      <c r="AN9164" s="41"/>
      <c r="AO9164" s="41"/>
      <c r="AP9164" s="41"/>
      <c r="AQ9164" s="41"/>
      <c r="AR9164" s="41"/>
      <c r="AS9164" s="41"/>
      <c r="AT9164" s="41"/>
      <c r="AU9164" s="41"/>
      <c r="AV9164" s="41"/>
      <c r="AW9164" s="41"/>
      <c r="AX9164" s="41"/>
      <c r="AY9164" s="41"/>
      <c r="AZ9164" s="41"/>
      <c r="BA9164" s="41"/>
      <c r="BB9164" s="41"/>
      <c r="BC9164" s="41"/>
      <c r="BD9164" s="41"/>
      <c r="BE9164" s="41"/>
      <c r="BF9164" s="41"/>
      <c r="BG9164" s="41"/>
      <c r="BH9164" s="41"/>
      <c r="BI9164" s="41"/>
      <c r="BJ9164" s="41"/>
      <c r="BK9164" s="41"/>
      <c r="BL9164" s="41"/>
      <c r="BM9164" s="41"/>
      <c r="BN9164" s="41"/>
      <c r="BO9164" s="41"/>
      <c r="BP9164" s="108"/>
      <c r="CG9164" s="102"/>
      <c r="CI9164" s="45"/>
    </row>
    <row r="9165" spans="37:87" ht="13" customHeight="1">
      <c r="AK9165" s="114"/>
      <c r="AL9165" s="41"/>
      <c r="AM9165" s="41"/>
      <c r="AN9165" s="41"/>
      <c r="AO9165" s="41"/>
      <c r="AP9165" s="41"/>
      <c r="AQ9165" s="41"/>
      <c r="AR9165" s="41"/>
      <c r="AS9165" s="41"/>
      <c r="AT9165" s="41"/>
      <c r="AU9165" s="41"/>
      <c r="AV9165" s="41"/>
      <c r="AW9165" s="41"/>
      <c r="AX9165" s="41"/>
      <c r="AY9165" s="41"/>
      <c r="AZ9165" s="41"/>
      <c r="BA9165" s="41"/>
      <c r="BB9165" s="41"/>
      <c r="BC9165" s="41"/>
      <c r="BD9165" s="41"/>
      <c r="BE9165" s="41"/>
      <c r="BF9165" s="41"/>
      <c r="BG9165" s="41"/>
      <c r="BH9165" s="41"/>
      <c r="BI9165" s="41"/>
      <c r="BJ9165" s="41"/>
      <c r="BK9165" s="41"/>
      <c r="BL9165" s="41"/>
      <c r="BM9165" s="41"/>
      <c r="BN9165" s="41"/>
      <c r="BO9165" s="41"/>
      <c r="BP9165" s="108"/>
      <c r="CG9165" s="102"/>
      <c r="CI9165" s="45"/>
    </row>
    <row r="9166" spans="37:87" ht="13" customHeight="1">
      <c r="AK9166" s="114"/>
      <c r="AL9166" s="41"/>
      <c r="AM9166" s="41"/>
      <c r="AN9166" s="41"/>
      <c r="AO9166" s="41"/>
      <c r="AP9166" s="41"/>
      <c r="AQ9166" s="41"/>
      <c r="AR9166" s="41"/>
      <c r="AS9166" s="41"/>
      <c r="AT9166" s="41"/>
      <c r="AU9166" s="41"/>
      <c r="AV9166" s="41"/>
      <c r="AW9166" s="41"/>
      <c r="AX9166" s="41"/>
      <c r="AY9166" s="41"/>
      <c r="AZ9166" s="41"/>
      <c r="BA9166" s="41"/>
      <c r="BB9166" s="41"/>
      <c r="BC9166" s="41"/>
      <c r="BD9166" s="41"/>
      <c r="BE9166" s="41"/>
      <c r="BF9166" s="41"/>
      <c r="BG9166" s="41"/>
      <c r="BH9166" s="41"/>
      <c r="BI9166" s="41"/>
      <c r="BJ9166" s="41"/>
      <c r="BK9166" s="41"/>
      <c r="BL9166" s="41"/>
      <c r="BM9166" s="41"/>
      <c r="BN9166" s="41"/>
      <c r="BO9166" s="41"/>
      <c r="BP9166" s="108"/>
      <c r="CG9166" s="102"/>
      <c r="CI9166" s="45"/>
    </row>
    <row r="9167" spans="37:87" ht="13" customHeight="1">
      <c r="AK9167" s="114"/>
      <c r="AL9167" s="41"/>
      <c r="AM9167" s="41"/>
      <c r="AN9167" s="41"/>
      <c r="AO9167" s="41"/>
      <c r="AP9167" s="41"/>
      <c r="AQ9167" s="41"/>
      <c r="AR9167" s="41"/>
      <c r="AS9167" s="41"/>
      <c r="AT9167" s="41"/>
      <c r="AU9167" s="41"/>
      <c r="AV9167" s="41"/>
      <c r="AW9167" s="41"/>
      <c r="AX9167" s="41"/>
      <c r="AY9167" s="41"/>
      <c r="AZ9167" s="41"/>
      <c r="BA9167" s="41"/>
      <c r="BB9167" s="41"/>
      <c r="BC9167" s="41"/>
      <c r="BD9167" s="41"/>
      <c r="BE9167" s="41"/>
      <c r="BF9167" s="41"/>
      <c r="BG9167" s="41"/>
      <c r="BH9167" s="41"/>
      <c r="BI9167" s="41"/>
      <c r="BJ9167" s="41"/>
      <c r="BK9167" s="41"/>
      <c r="BL9167" s="41"/>
      <c r="BM9167" s="41"/>
      <c r="BN9167" s="41"/>
      <c r="BO9167" s="41"/>
      <c r="BP9167" s="108"/>
      <c r="CG9167" s="102"/>
      <c r="CI9167" s="45"/>
    </row>
    <row r="9168" spans="37:87" ht="13" customHeight="1">
      <c r="AK9168" s="114"/>
      <c r="AL9168" s="41"/>
      <c r="AM9168" s="41"/>
      <c r="AN9168" s="41"/>
      <c r="AO9168" s="41"/>
      <c r="AP9168" s="41"/>
      <c r="AQ9168" s="41"/>
      <c r="AR9168" s="41"/>
      <c r="AS9168" s="41"/>
      <c r="AT9168" s="41"/>
      <c r="AU9168" s="41"/>
      <c r="AV9168" s="41"/>
      <c r="AW9168" s="41"/>
      <c r="AX9168" s="41"/>
      <c r="AY9168" s="41"/>
      <c r="AZ9168" s="41"/>
      <c r="BA9168" s="41"/>
      <c r="BB9168" s="41"/>
      <c r="BC9168" s="41"/>
      <c r="BD9168" s="41"/>
      <c r="BE9168" s="41"/>
      <c r="BF9168" s="41"/>
      <c r="BG9168" s="41"/>
      <c r="BH9168" s="41"/>
      <c r="BI9168" s="41"/>
      <c r="BJ9168" s="41"/>
      <c r="BK9168" s="41"/>
      <c r="BL9168" s="41"/>
      <c r="BM9168" s="41"/>
      <c r="BN9168" s="41"/>
      <c r="BO9168" s="41"/>
      <c r="BP9168" s="108"/>
      <c r="CG9168" s="102"/>
      <c r="CI9168" s="45"/>
    </row>
    <row r="9169" spans="37:87" ht="13" customHeight="1">
      <c r="AK9169" s="114"/>
      <c r="AL9169" s="41"/>
      <c r="AM9169" s="41"/>
      <c r="AN9169" s="41"/>
      <c r="AO9169" s="41"/>
      <c r="AP9169" s="41"/>
      <c r="AQ9169" s="41"/>
      <c r="AR9169" s="41"/>
      <c r="AS9169" s="41"/>
      <c r="AT9169" s="41"/>
      <c r="AU9169" s="41"/>
      <c r="AV9169" s="41"/>
      <c r="AW9169" s="41"/>
      <c r="AX9169" s="41"/>
      <c r="AY9169" s="41"/>
      <c r="AZ9169" s="41"/>
      <c r="BA9169" s="41"/>
      <c r="BB9169" s="41"/>
      <c r="BC9169" s="41"/>
      <c r="BD9169" s="41"/>
      <c r="BE9169" s="41"/>
      <c r="BF9169" s="41"/>
      <c r="BG9169" s="41"/>
      <c r="BH9169" s="41"/>
      <c r="BI9169" s="41"/>
      <c r="BJ9169" s="41"/>
      <c r="BK9169" s="41"/>
      <c r="BL9169" s="41"/>
      <c r="BM9169" s="41"/>
      <c r="BN9169" s="41"/>
      <c r="BO9169" s="41"/>
      <c r="BP9169" s="108"/>
      <c r="CG9169" s="102"/>
      <c r="CI9169" s="45"/>
    </row>
    <row r="9170" spans="37:87" ht="13" customHeight="1">
      <c r="AK9170" s="114"/>
      <c r="AL9170" s="41"/>
      <c r="AM9170" s="41"/>
      <c r="AN9170" s="41"/>
      <c r="AO9170" s="41"/>
      <c r="AP9170" s="41"/>
      <c r="AQ9170" s="41"/>
      <c r="AR9170" s="41"/>
      <c r="AS9170" s="41"/>
      <c r="AT9170" s="41"/>
      <c r="AU9170" s="41"/>
      <c r="AV9170" s="41"/>
      <c r="AW9170" s="41"/>
      <c r="AX9170" s="41"/>
      <c r="AY9170" s="41"/>
      <c r="AZ9170" s="41"/>
      <c r="BA9170" s="41"/>
      <c r="BB9170" s="41"/>
      <c r="BC9170" s="41"/>
      <c r="BD9170" s="41"/>
      <c r="BE9170" s="41"/>
      <c r="BF9170" s="41"/>
      <c r="BG9170" s="41"/>
      <c r="BH9170" s="41"/>
      <c r="BI9170" s="41"/>
      <c r="BJ9170" s="41"/>
      <c r="BK9170" s="41"/>
      <c r="BL9170" s="41"/>
      <c r="BM9170" s="41"/>
      <c r="BN9170" s="41"/>
      <c r="BO9170" s="41"/>
      <c r="BP9170" s="108"/>
      <c r="CG9170" s="102"/>
      <c r="CI9170" s="45"/>
    </row>
    <row r="9171" spans="37:87" ht="13" customHeight="1">
      <c r="AK9171" s="114"/>
      <c r="AL9171" s="41"/>
      <c r="AM9171" s="41"/>
      <c r="AN9171" s="41"/>
      <c r="AO9171" s="41"/>
      <c r="AP9171" s="41"/>
      <c r="AQ9171" s="41"/>
      <c r="AR9171" s="41"/>
      <c r="AS9171" s="41"/>
      <c r="AT9171" s="41"/>
      <c r="AU9171" s="41"/>
      <c r="AV9171" s="41"/>
      <c r="AW9171" s="41"/>
      <c r="AX9171" s="41"/>
      <c r="AY9171" s="41"/>
      <c r="AZ9171" s="41"/>
      <c r="BA9171" s="41"/>
      <c r="BB9171" s="41"/>
      <c r="BC9171" s="41"/>
      <c r="BD9171" s="41"/>
      <c r="BE9171" s="41"/>
      <c r="BF9171" s="41"/>
      <c r="BG9171" s="41"/>
      <c r="BH9171" s="41"/>
      <c r="BI9171" s="41"/>
      <c r="BJ9171" s="41"/>
      <c r="BK9171" s="41"/>
      <c r="BL9171" s="41"/>
      <c r="BM9171" s="41"/>
      <c r="BN9171" s="41"/>
      <c r="BO9171" s="41"/>
      <c r="BP9171" s="108"/>
      <c r="CG9171" s="102"/>
      <c r="CI9171" s="45"/>
    </row>
    <row r="9172" spans="37:87" ht="13" customHeight="1">
      <c r="AK9172" s="114"/>
      <c r="AL9172" s="41"/>
      <c r="AM9172" s="41"/>
      <c r="AN9172" s="41"/>
      <c r="AO9172" s="41"/>
      <c r="AP9172" s="41"/>
      <c r="AQ9172" s="41"/>
      <c r="AR9172" s="41"/>
      <c r="AS9172" s="41"/>
      <c r="AT9172" s="41"/>
      <c r="AU9172" s="41"/>
      <c r="AV9172" s="41"/>
      <c r="AW9172" s="41"/>
      <c r="AX9172" s="41"/>
      <c r="AY9172" s="41"/>
      <c r="AZ9172" s="41"/>
      <c r="BA9172" s="41"/>
      <c r="BB9172" s="41"/>
      <c r="BC9172" s="41"/>
      <c r="BD9172" s="41"/>
      <c r="BE9172" s="41"/>
      <c r="BF9172" s="41"/>
      <c r="BG9172" s="41"/>
      <c r="BH9172" s="41"/>
      <c r="BI9172" s="41"/>
      <c r="BJ9172" s="41"/>
      <c r="BK9172" s="41"/>
      <c r="BL9172" s="41"/>
      <c r="BM9172" s="41"/>
      <c r="BN9172" s="41"/>
      <c r="BO9172" s="41"/>
      <c r="BP9172" s="108"/>
      <c r="CG9172" s="102"/>
      <c r="CI9172" s="45"/>
    </row>
    <row r="9173" spans="37:87" ht="13" customHeight="1">
      <c r="AK9173" s="114"/>
      <c r="AL9173" s="41"/>
      <c r="AM9173" s="41"/>
      <c r="AN9173" s="41"/>
      <c r="AO9173" s="41"/>
      <c r="AP9173" s="41"/>
      <c r="AQ9173" s="41"/>
      <c r="AR9173" s="41"/>
      <c r="AS9173" s="41"/>
      <c r="AT9173" s="41"/>
      <c r="AU9173" s="41"/>
      <c r="AV9173" s="41"/>
      <c r="AW9173" s="41"/>
      <c r="AX9173" s="41"/>
      <c r="AY9173" s="41"/>
      <c r="AZ9173" s="41"/>
      <c r="BA9173" s="41"/>
      <c r="BB9173" s="41"/>
      <c r="BC9173" s="41"/>
      <c r="BD9173" s="41"/>
      <c r="BE9173" s="41"/>
      <c r="BF9173" s="41"/>
      <c r="BG9173" s="41"/>
      <c r="BH9173" s="41"/>
      <c r="BI9173" s="41"/>
      <c r="BJ9173" s="41"/>
      <c r="BK9173" s="41"/>
      <c r="BL9173" s="41"/>
      <c r="BM9173" s="41"/>
      <c r="BN9173" s="41"/>
      <c r="BO9173" s="41"/>
      <c r="BP9173" s="108"/>
      <c r="CG9173" s="102"/>
      <c r="CI9173" s="45"/>
    </row>
    <row r="9174" spans="37:87" ht="13" customHeight="1">
      <c r="AK9174" s="114"/>
      <c r="AL9174" s="41"/>
      <c r="AM9174" s="41"/>
      <c r="AN9174" s="41"/>
      <c r="AO9174" s="41"/>
      <c r="AP9174" s="41"/>
      <c r="AQ9174" s="41"/>
      <c r="AR9174" s="41"/>
      <c r="AS9174" s="41"/>
      <c r="AT9174" s="41"/>
      <c r="AU9174" s="41"/>
      <c r="AV9174" s="41"/>
      <c r="AW9174" s="41"/>
      <c r="AX9174" s="41"/>
      <c r="AY9174" s="41"/>
      <c r="AZ9174" s="41"/>
      <c r="BA9174" s="41"/>
      <c r="BB9174" s="41"/>
      <c r="BC9174" s="41"/>
      <c r="BD9174" s="41"/>
      <c r="BE9174" s="41"/>
      <c r="BF9174" s="41"/>
      <c r="BG9174" s="41"/>
      <c r="BH9174" s="41"/>
      <c r="BI9174" s="41"/>
      <c r="BJ9174" s="41"/>
      <c r="BK9174" s="41"/>
      <c r="BL9174" s="41"/>
      <c r="BM9174" s="41"/>
      <c r="BN9174" s="41"/>
      <c r="BO9174" s="41"/>
      <c r="BP9174" s="108"/>
      <c r="CG9174" s="102"/>
      <c r="CI9174" s="45"/>
    </row>
    <row r="9175" spans="37:87" ht="13" customHeight="1">
      <c r="AK9175" s="114"/>
      <c r="AL9175" s="41"/>
      <c r="AM9175" s="41"/>
      <c r="AN9175" s="41"/>
      <c r="AO9175" s="41"/>
      <c r="AP9175" s="41"/>
      <c r="AQ9175" s="41"/>
      <c r="AR9175" s="41"/>
      <c r="AS9175" s="41"/>
      <c r="AT9175" s="41"/>
      <c r="AU9175" s="41"/>
      <c r="AV9175" s="41"/>
      <c r="AW9175" s="41"/>
      <c r="AX9175" s="41"/>
      <c r="AY9175" s="41"/>
      <c r="AZ9175" s="41"/>
      <c r="BA9175" s="41"/>
      <c r="BB9175" s="41"/>
      <c r="BC9175" s="41"/>
      <c r="BD9175" s="41"/>
      <c r="BE9175" s="41"/>
      <c r="BF9175" s="41"/>
      <c r="BG9175" s="41"/>
      <c r="BH9175" s="41"/>
      <c r="BI9175" s="41"/>
      <c r="BJ9175" s="41"/>
      <c r="BK9175" s="41"/>
      <c r="BL9175" s="41"/>
      <c r="BM9175" s="41"/>
      <c r="BN9175" s="41"/>
      <c r="BO9175" s="41"/>
      <c r="BP9175" s="108"/>
      <c r="CG9175" s="102"/>
      <c r="CI9175" s="45"/>
    </row>
    <row r="9176" spans="37:87" ht="13" customHeight="1">
      <c r="AK9176" s="114"/>
      <c r="AL9176" s="41"/>
      <c r="AM9176" s="41"/>
      <c r="AN9176" s="41"/>
      <c r="AO9176" s="41"/>
      <c r="AP9176" s="41"/>
      <c r="AQ9176" s="41"/>
      <c r="AR9176" s="41"/>
      <c r="AS9176" s="41"/>
      <c r="AT9176" s="41"/>
      <c r="AU9176" s="41"/>
      <c r="AV9176" s="41"/>
      <c r="AW9176" s="41"/>
      <c r="AX9176" s="41"/>
      <c r="AY9176" s="41"/>
      <c r="AZ9176" s="41"/>
      <c r="BA9176" s="41"/>
      <c r="BB9176" s="41"/>
      <c r="BC9176" s="41"/>
      <c r="BD9176" s="41"/>
      <c r="BE9176" s="41"/>
      <c r="BF9176" s="41"/>
      <c r="BG9176" s="41"/>
      <c r="BH9176" s="41"/>
      <c r="BI9176" s="41"/>
      <c r="BJ9176" s="41"/>
      <c r="BK9176" s="41"/>
      <c r="BL9176" s="41"/>
      <c r="BM9176" s="41"/>
      <c r="BN9176" s="41"/>
      <c r="BO9176" s="41"/>
      <c r="BP9176" s="108"/>
      <c r="CG9176" s="102"/>
      <c r="CI9176" s="45"/>
    </row>
    <row r="9177" spans="37:87" ht="13" customHeight="1">
      <c r="AK9177" s="114"/>
      <c r="AL9177" s="41"/>
      <c r="AM9177" s="41"/>
      <c r="AN9177" s="41"/>
      <c r="AO9177" s="41"/>
      <c r="AP9177" s="41"/>
      <c r="AQ9177" s="41"/>
      <c r="AR9177" s="41"/>
      <c r="AS9177" s="41"/>
      <c r="AT9177" s="41"/>
      <c r="AU9177" s="41"/>
      <c r="AV9177" s="41"/>
      <c r="AW9177" s="41"/>
      <c r="AX9177" s="41"/>
      <c r="AY9177" s="41"/>
      <c r="AZ9177" s="41"/>
      <c r="BA9177" s="41"/>
      <c r="BB9177" s="41"/>
      <c r="BC9177" s="41"/>
      <c r="BD9177" s="41"/>
      <c r="BE9177" s="41"/>
      <c r="BF9177" s="41"/>
      <c r="BG9177" s="41"/>
      <c r="BH9177" s="41"/>
      <c r="BI9177" s="41"/>
      <c r="BJ9177" s="41"/>
      <c r="BK9177" s="41"/>
      <c r="BL9177" s="41"/>
      <c r="BM9177" s="41"/>
      <c r="BN9177" s="41"/>
      <c r="BO9177" s="41"/>
      <c r="BP9177" s="108"/>
      <c r="CG9177" s="102"/>
      <c r="CI9177" s="45"/>
    </row>
    <row r="9178" spans="37:87" ht="13" customHeight="1">
      <c r="AK9178" s="114"/>
      <c r="AL9178" s="41"/>
      <c r="AM9178" s="41"/>
      <c r="AN9178" s="41"/>
      <c r="AO9178" s="41"/>
      <c r="AP9178" s="41"/>
      <c r="AQ9178" s="41"/>
      <c r="AR9178" s="41"/>
      <c r="AS9178" s="41"/>
      <c r="AT9178" s="41"/>
      <c r="AU9178" s="41"/>
      <c r="AV9178" s="41"/>
      <c r="AW9178" s="41"/>
      <c r="AX9178" s="41"/>
      <c r="AY9178" s="41"/>
      <c r="AZ9178" s="41"/>
      <c r="BA9178" s="41"/>
      <c r="BB9178" s="41"/>
      <c r="BC9178" s="41"/>
      <c r="BD9178" s="41"/>
      <c r="BE9178" s="41"/>
      <c r="BF9178" s="41"/>
      <c r="BG9178" s="41"/>
      <c r="BH9178" s="41"/>
      <c r="BI9178" s="41"/>
      <c r="BJ9178" s="41"/>
      <c r="BK9178" s="41"/>
      <c r="BL9178" s="41"/>
      <c r="BM9178" s="41"/>
      <c r="BN9178" s="41"/>
      <c r="BO9178" s="41"/>
      <c r="BP9178" s="108"/>
      <c r="CG9178" s="102"/>
      <c r="CI9178" s="45"/>
    </row>
    <row r="9179" spans="37:87" ht="13" customHeight="1">
      <c r="AK9179" s="114"/>
      <c r="AL9179" s="41"/>
      <c r="AM9179" s="41"/>
      <c r="AN9179" s="41"/>
      <c r="AO9179" s="41"/>
      <c r="AP9179" s="41"/>
      <c r="AQ9179" s="41"/>
      <c r="AR9179" s="41"/>
      <c r="AS9179" s="41"/>
      <c r="AT9179" s="41"/>
      <c r="AU9179" s="41"/>
      <c r="AV9179" s="41"/>
      <c r="AW9179" s="41"/>
      <c r="AX9179" s="41"/>
      <c r="AY9179" s="41"/>
      <c r="AZ9179" s="41"/>
      <c r="BA9179" s="41"/>
      <c r="BB9179" s="41"/>
      <c r="BC9179" s="41"/>
      <c r="BD9179" s="41"/>
      <c r="BE9179" s="41"/>
      <c r="BF9179" s="41"/>
      <c r="BG9179" s="41"/>
      <c r="BH9179" s="41"/>
      <c r="BI9179" s="41"/>
      <c r="BJ9179" s="41"/>
      <c r="BK9179" s="41"/>
      <c r="BL9179" s="41"/>
      <c r="BM9179" s="41"/>
      <c r="BN9179" s="41"/>
      <c r="BO9179" s="41"/>
      <c r="BP9179" s="108"/>
      <c r="CG9179" s="102"/>
      <c r="CI9179" s="45"/>
    </row>
    <row r="9180" spans="37:87" ht="13" customHeight="1">
      <c r="AK9180" s="114"/>
      <c r="AL9180" s="41"/>
      <c r="AM9180" s="41"/>
      <c r="AN9180" s="41"/>
      <c r="AO9180" s="41"/>
      <c r="AP9180" s="41"/>
      <c r="AQ9180" s="41"/>
      <c r="AR9180" s="41"/>
      <c r="AS9180" s="41"/>
      <c r="AT9180" s="41"/>
      <c r="AU9180" s="41"/>
      <c r="AV9180" s="41"/>
      <c r="AW9180" s="41"/>
      <c r="AX9180" s="41"/>
      <c r="AY9180" s="41"/>
      <c r="AZ9180" s="41"/>
      <c r="BA9180" s="41"/>
      <c r="BB9180" s="41"/>
      <c r="BC9180" s="41"/>
      <c r="BD9180" s="41"/>
      <c r="BE9180" s="41"/>
      <c r="BF9180" s="41"/>
      <c r="BG9180" s="41"/>
      <c r="BH9180" s="41"/>
      <c r="BI9180" s="41"/>
      <c r="BJ9180" s="41"/>
      <c r="BK9180" s="41"/>
      <c r="BL9180" s="41"/>
      <c r="BM9180" s="41"/>
      <c r="BN9180" s="41"/>
      <c r="BO9180" s="41"/>
      <c r="BP9180" s="108"/>
      <c r="CG9180" s="102"/>
      <c r="CI9180" s="45"/>
    </row>
    <row r="9181" spans="37:87" ht="13" customHeight="1">
      <c r="AK9181" s="114"/>
      <c r="AL9181" s="41"/>
      <c r="AM9181" s="41"/>
      <c r="AN9181" s="41"/>
      <c r="AO9181" s="41"/>
      <c r="AP9181" s="41"/>
      <c r="AQ9181" s="41"/>
      <c r="AR9181" s="41"/>
      <c r="AS9181" s="41"/>
      <c r="AT9181" s="41"/>
      <c r="AU9181" s="41"/>
      <c r="AV9181" s="41"/>
      <c r="AW9181" s="41"/>
      <c r="AX9181" s="41"/>
      <c r="AY9181" s="41"/>
      <c r="AZ9181" s="41"/>
      <c r="BA9181" s="41"/>
      <c r="BB9181" s="41"/>
      <c r="BC9181" s="41"/>
      <c r="BD9181" s="41"/>
      <c r="BE9181" s="41"/>
      <c r="BF9181" s="41"/>
      <c r="BG9181" s="41"/>
      <c r="BH9181" s="41"/>
      <c r="BI9181" s="41"/>
      <c r="BJ9181" s="41"/>
      <c r="BK9181" s="41"/>
      <c r="BL9181" s="41"/>
      <c r="BM9181" s="41"/>
      <c r="BN9181" s="41"/>
      <c r="BO9181" s="41"/>
      <c r="BP9181" s="108"/>
      <c r="CG9181" s="102"/>
      <c r="CI9181" s="45"/>
    </row>
    <row r="9182" spans="37:87" ht="13" customHeight="1">
      <c r="AK9182" s="114"/>
      <c r="AL9182" s="41"/>
      <c r="AM9182" s="41"/>
      <c r="AN9182" s="41"/>
      <c r="AO9182" s="41"/>
      <c r="AP9182" s="41"/>
      <c r="AQ9182" s="41"/>
      <c r="AR9182" s="41"/>
      <c r="AS9182" s="41"/>
      <c r="AT9182" s="41"/>
      <c r="AU9182" s="41"/>
      <c r="AV9182" s="41"/>
      <c r="AW9182" s="41"/>
      <c r="AX9182" s="41"/>
      <c r="AY9182" s="41"/>
      <c r="AZ9182" s="41"/>
      <c r="BA9182" s="41"/>
      <c r="BB9182" s="41"/>
      <c r="BC9182" s="41"/>
      <c r="BD9182" s="41"/>
      <c r="BE9182" s="41"/>
      <c r="BF9182" s="41"/>
      <c r="BG9182" s="41"/>
      <c r="BH9182" s="41"/>
      <c r="BI9182" s="41"/>
      <c r="BJ9182" s="41"/>
      <c r="BK9182" s="41"/>
      <c r="BL9182" s="41"/>
      <c r="BM9182" s="41"/>
      <c r="BN9182" s="41"/>
      <c r="BO9182" s="41"/>
      <c r="BP9182" s="108"/>
      <c r="CG9182" s="102"/>
      <c r="CI9182" s="45"/>
    </row>
    <row r="9183" spans="37:87" ht="13" customHeight="1">
      <c r="AK9183" s="114"/>
      <c r="AL9183" s="41"/>
      <c r="AM9183" s="41"/>
      <c r="AN9183" s="41"/>
      <c r="AO9183" s="41"/>
      <c r="AP9183" s="41"/>
      <c r="AQ9183" s="41"/>
      <c r="AR9183" s="41"/>
      <c r="AS9183" s="41"/>
      <c r="AT9183" s="41"/>
      <c r="AU9183" s="41"/>
      <c r="AV9183" s="41"/>
      <c r="AW9183" s="41"/>
      <c r="AX9183" s="41"/>
      <c r="AY9183" s="41"/>
      <c r="AZ9183" s="41"/>
      <c r="BA9183" s="41"/>
      <c r="BB9183" s="41"/>
      <c r="BC9183" s="41"/>
      <c r="BD9183" s="41"/>
      <c r="BE9183" s="41"/>
      <c r="BF9183" s="41"/>
      <c r="BG9183" s="41"/>
      <c r="BH9183" s="41"/>
      <c r="BI9183" s="41"/>
      <c r="BJ9183" s="41"/>
      <c r="BK9183" s="41"/>
      <c r="BL9183" s="41"/>
      <c r="BM9183" s="41"/>
      <c r="BN9183" s="41"/>
      <c r="BO9183" s="41"/>
      <c r="BP9183" s="108"/>
      <c r="CG9183" s="102"/>
      <c r="CI9183" s="45"/>
    </row>
    <row r="9184" spans="37:87" ht="13" customHeight="1">
      <c r="AK9184" s="114"/>
      <c r="AL9184" s="41"/>
      <c r="AM9184" s="41"/>
      <c r="AN9184" s="41"/>
      <c r="AO9184" s="41"/>
      <c r="AP9184" s="41"/>
      <c r="AQ9184" s="41"/>
      <c r="AR9184" s="41"/>
      <c r="AS9184" s="41"/>
      <c r="AT9184" s="41"/>
      <c r="AU9184" s="41"/>
      <c r="AV9184" s="41"/>
      <c r="AW9184" s="41"/>
      <c r="AX9184" s="41"/>
      <c r="AY9184" s="41"/>
      <c r="AZ9184" s="41"/>
      <c r="BA9184" s="41"/>
      <c r="BB9184" s="41"/>
      <c r="BC9184" s="41"/>
      <c r="BD9184" s="41"/>
      <c r="BE9184" s="41"/>
      <c r="BF9184" s="41"/>
      <c r="BG9184" s="41"/>
      <c r="BH9184" s="41"/>
      <c r="BI9184" s="41"/>
      <c r="BJ9184" s="41"/>
      <c r="BK9184" s="41"/>
      <c r="BL9184" s="41"/>
      <c r="BM9184" s="41"/>
      <c r="BN9184" s="41"/>
      <c r="BO9184" s="41"/>
      <c r="BP9184" s="108"/>
      <c r="CG9184" s="102"/>
      <c r="CI9184" s="45"/>
    </row>
    <row r="9185" spans="37:87" ht="13" customHeight="1">
      <c r="AK9185" s="114"/>
      <c r="AL9185" s="41"/>
      <c r="AM9185" s="41"/>
      <c r="AN9185" s="41"/>
      <c r="AO9185" s="41"/>
      <c r="AP9185" s="41"/>
      <c r="AQ9185" s="41"/>
      <c r="AR9185" s="41"/>
      <c r="AS9185" s="41"/>
      <c r="AT9185" s="41"/>
      <c r="AU9185" s="41"/>
      <c r="AV9185" s="41"/>
      <c r="AW9185" s="41"/>
      <c r="AX9185" s="41"/>
      <c r="AY9185" s="41"/>
      <c r="AZ9185" s="41"/>
      <c r="BA9185" s="41"/>
      <c r="BB9185" s="41"/>
      <c r="BC9185" s="41"/>
      <c r="BD9185" s="41"/>
      <c r="BE9185" s="41"/>
      <c r="BF9185" s="41"/>
      <c r="BG9185" s="41"/>
      <c r="BH9185" s="41"/>
      <c r="BI9185" s="41"/>
      <c r="BJ9185" s="41"/>
      <c r="BK9185" s="41"/>
      <c r="BL9185" s="41"/>
      <c r="BM9185" s="41"/>
      <c r="BN9185" s="41"/>
      <c r="BO9185" s="41"/>
      <c r="BP9185" s="108"/>
      <c r="CG9185" s="102"/>
      <c r="CI9185" s="45"/>
    </row>
    <row r="9186" spans="37:87" ht="13" customHeight="1">
      <c r="AK9186" s="114"/>
      <c r="AL9186" s="41"/>
      <c r="AM9186" s="41"/>
      <c r="AN9186" s="41"/>
      <c r="AO9186" s="41"/>
      <c r="AP9186" s="41"/>
      <c r="AQ9186" s="41"/>
      <c r="AR9186" s="41"/>
      <c r="AS9186" s="41"/>
      <c r="AT9186" s="41"/>
      <c r="AU9186" s="41"/>
      <c r="AV9186" s="41"/>
      <c r="AW9186" s="41"/>
      <c r="AX9186" s="41"/>
      <c r="AY9186" s="41"/>
      <c r="AZ9186" s="41"/>
      <c r="BA9186" s="41"/>
      <c r="BB9186" s="41"/>
      <c r="BC9186" s="41"/>
      <c r="BD9186" s="41"/>
      <c r="BE9186" s="41"/>
      <c r="BF9186" s="41"/>
      <c r="BG9186" s="41"/>
      <c r="BH9186" s="41"/>
      <c r="BI9186" s="41"/>
      <c r="BJ9186" s="41"/>
      <c r="BK9186" s="41"/>
      <c r="BL9186" s="41"/>
      <c r="BM9186" s="41"/>
      <c r="BN9186" s="41"/>
      <c r="BO9186" s="41"/>
      <c r="BP9186" s="108"/>
      <c r="CG9186" s="102"/>
      <c r="CI9186" s="45"/>
    </row>
    <row r="9187" spans="37:87" ht="13" customHeight="1">
      <c r="AK9187" s="114"/>
      <c r="AL9187" s="41"/>
      <c r="AM9187" s="41"/>
      <c r="AN9187" s="41"/>
      <c r="AO9187" s="41"/>
      <c r="AP9187" s="41"/>
      <c r="AQ9187" s="41"/>
      <c r="AR9187" s="41"/>
      <c r="AS9187" s="41"/>
      <c r="AT9187" s="41"/>
      <c r="AU9187" s="41"/>
      <c r="AV9187" s="41"/>
      <c r="AW9187" s="41"/>
      <c r="AX9187" s="41"/>
      <c r="AY9187" s="41"/>
      <c r="AZ9187" s="41"/>
      <c r="BA9187" s="41"/>
      <c r="BB9187" s="41"/>
      <c r="BC9187" s="41"/>
      <c r="BD9187" s="41"/>
      <c r="BE9187" s="41"/>
      <c r="BF9187" s="41"/>
      <c r="BG9187" s="41"/>
      <c r="BH9187" s="41"/>
      <c r="BI9187" s="41"/>
      <c r="BJ9187" s="41"/>
      <c r="BK9187" s="41"/>
      <c r="BL9187" s="41"/>
      <c r="BM9187" s="41"/>
      <c r="BN9187" s="41"/>
      <c r="BO9187" s="41"/>
      <c r="BP9187" s="108"/>
      <c r="CG9187" s="102"/>
      <c r="CI9187" s="45"/>
    </row>
    <row r="9188" spans="37:87" ht="13" customHeight="1">
      <c r="AK9188" s="114"/>
      <c r="AL9188" s="41"/>
      <c r="AM9188" s="41"/>
      <c r="AN9188" s="41"/>
      <c r="AO9188" s="41"/>
      <c r="AP9188" s="41"/>
      <c r="AQ9188" s="41"/>
      <c r="AR9188" s="41"/>
      <c r="AS9188" s="41"/>
      <c r="AT9188" s="41"/>
      <c r="AU9188" s="41"/>
      <c r="AV9188" s="41"/>
      <c r="AW9188" s="41"/>
      <c r="AX9188" s="41"/>
      <c r="AY9188" s="41"/>
      <c r="AZ9188" s="41"/>
      <c r="BA9188" s="41"/>
      <c r="BB9188" s="41"/>
      <c r="BC9188" s="41"/>
      <c r="BD9188" s="41"/>
      <c r="BE9188" s="41"/>
      <c r="BF9188" s="41"/>
      <c r="BG9188" s="41"/>
      <c r="BH9188" s="41"/>
      <c r="BI9188" s="41"/>
      <c r="BJ9188" s="41"/>
      <c r="BK9188" s="41"/>
      <c r="BL9188" s="41"/>
      <c r="BM9188" s="41"/>
      <c r="BN9188" s="41"/>
      <c r="BO9188" s="41"/>
      <c r="BP9188" s="108"/>
      <c r="CG9188" s="102"/>
      <c r="CI9188" s="45"/>
    </row>
    <row r="9189" spans="37:87" ht="13" customHeight="1">
      <c r="AK9189" s="114"/>
      <c r="AL9189" s="41"/>
      <c r="AM9189" s="41"/>
      <c r="AN9189" s="41"/>
      <c r="AO9189" s="41"/>
      <c r="AP9189" s="41"/>
      <c r="AQ9189" s="41"/>
      <c r="AR9189" s="41"/>
      <c r="AS9189" s="41"/>
      <c r="AT9189" s="41"/>
      <c r="AU9189" s="41"/>
      <c r="AV9189" s="41"/>
      <c r="AW9189" s="41"/>
      <c r="AX9189" s="41"/>
      <c r="AY9189" s="41"/>
      <c r="AZ9189" s="41"/>
      <c r="BA9189" s="41"/>
      <c r="BB9189" s="41"/>
      <c r="BC9189" s="41"/>
      <c r="BD9189" s="41"/>
      <c r="BE9189" s="41"/>
      <c r="BF9189" s="41"/>
      <c r="BG9189" s="41"/>
      <c r="BH9189" s="41"/>
      <c r="BI9189" s="41"/>
      <c r="BJ9189" s="41"/>
      <c r="BK9189" s="41"/>
      <c r="BL9189" s="41"/>
      <c r="BM9189" s="41"/>
      <c r="BN9189" s="41"/>
      <c r="BO9189" s="41"/>
      <c r="BP9189" s="108"/>
      <c r="CG9189" s="102"/>
      <c r="CI9189" s="45"/>
    </row>
    <row r="9190" spans="37:87" ht="13" customHeight="1">
      <c r="AK9190" s="114"/>
      <c r="AL9190" s="41"/>
      <c r="AM9190" s="41"/>
      <c r="AN9190" s="41"/>
      <c r="AO9190" s="41"/>
      <c r="AP9190" s="41"/>
      <c r="AQ9190" s="41"/>
      <c r="AR9190" s="41"/>
      <c r="AS9190" s="41"/>
      <c r="AT9190" s="41"/>
      <c r="AU9190" s="41"/>
      <c r="AV9190" s="41"/>
      <c r="AW9190" s="41"/>
      <c r="AX9190" s="41"/>
      <c r="AY9190" s="41"/>
      <c r="AZ9190" s="41"/>
      <c r="BA9190" s="41"/>
      <c r="BB9190" s="41"/>
      <c r="BC9190" s="41"/>
      <c r="BD9190" s="41"/>
      <c r="BE9190" s="41"/>
      <c r="BF9190" s="41"/>
      <c r="BG9190" s="41"/>
      <c r="BH9190" s="41"/>
      <c r="BI9190" s="41"/>
      <c r="BJ9190" s="41"/>
      <c r="BK9190" s="41"/>
      <c r="BL9190" s="41"/>
      <c r="BM9190" s="41"/>
      <c r="BN9190" s="41"/>
      <c r="BO9190" s="41"/>
      <c r="BP9190" s="108"/>
      <c r="CG9190" s="102"/>
      <c r="CI9190" s="45"/>
    </row>
    <row r="9191" spans="37:87" ht="13" customHeight="1">
      <c r="AK9191" s="114"/>
      <c r="AL9191" s="41"/>
      <c r="AM9191" s="41"/>
      <c r="AN9191" s="41"/>
      <c r="AO9191" s="41"/>
      <c r="AP9191" s="41"/>
      <c r="AQ9191" s="41"/>
      <c r="AR9191" s="41"/>
      <c r="AS9191" s="41"/>
      <c r="AT9191" s="41"/>
      <c r="AU9191" s="41"/>
      <c r="AV9191" s="41"/>
      <c r="AW9191" s="41"/>
      <c r="AX9191" s="41"/>
      <c r="AY9191" s="41"/>
      <c r="AZ9191" s="41"/>
      <c r="BA9191" s="41"/>
      <c r="BB9191" s="41"/>
      <c r="BC9191" s="41"/>
      <c r="BD9191" s="41"/>
      <c r="BE9191" s="41"/>
      <c r="BF9191" s="41"/>
      <c r="BG9191" s="41"/>
      <c r="BH9191" s="41"/>
      <c r="BI9191" s="41"/>
      <c r="BJ9191" s="41"/>
      <c r="BK9191" s="41"/>
      <c r="BL9191" s="41"/>
      <c r="BM9191" s="41"/>
      <c r="BN9191" s="41"/>
      <c r="BO9191" s="41"/>
      <c r="BP9191" s="108"/>
      <c r="CG9191" s="102"/>
      <c r="CI9191" s="45"/>
    </row>
    <row r="9192" spans="37:87" ht="13" customHeight="1">
      <c r="AK9192" s="114"/>
      <c r="AL9192" s="41"/>
      <c r="AM9192" s="41"/>
      <c r="AN9192" s="41"/>
      <c r="AO9192" s="41"/>
      <c r="AP9192" s="41"/>
      <c r="AQ9192" s="41"/>
      <c r="AR9192" s="41"/>
      <c r="AS9192" s="41"/>
      <c r="AT9192" s="41"/>
      <c r="AU9192" s="41"/>
      <c r="AV9192" s="41"/>
      <c r="AW9192" s="41"/>
      <c r="AX9192" s="41"/>
      <c r="AY9192" s="41"/>
      <c r="AZ9192" s="41"/>
      <c r="BA9192" s="41"/>
      <c r="BB9192" s="41"/>
      <c r="BC9192" s="41"/>
      <c r="BD9192" s="41"/>
      <c r="BE9192" s="41"/>
      <c r="BF9192" s="41"/>
      <c r="BG9192" s="41"/>
      <c r="BH9192" s="41"/>
      <c r="BI9192" s="41"/>
      <c r="BJ9192" s="41"/>
      <c r="BK9192" s="41"/>
      <c r="BL9192" s="41"/>
      <c r="BM9192" s="41"/>
      <c r="BN9192" s="41"/>
      <c r="BO9192" s="41"/>
      <c r="BP9192" s="108"/>
      <c r="CG9192" s="102"/>
      <c r="CI9192" s="45"/>
    </row>
    <row r="9193" spans="37:87" ht="13" customHeight="1">
      <c r="AK9193" s="114"/>
      <c r="AL9193" s="41"/>
      <c r="AM9193" s="41"/>
      <c r="AN9193" s="41"/>
      <c r="AO9193" s="41"/>
      <c r="AP9193" s="41"/>
      <c r="AQ9193" s="41"/>
      <c r="AR9193" s="41"/>
      <c r="AS9193" s="41"/>
      <c r="AT9193" s="41"/>
      <c r="AU9193" s="41"/>
      <c r="AV9193" s="41"/>
      <c r="AW9193" s="41"/>
      <c r="AX9193" s="41"/>
      <c r="AY9193" s="41"/>
      <c r="AZ9193" s="41"/>
      <c r="BA9193" s="41"/>
      <c r="BB9193" s="41"/>
      <c r="BC9193" s="41"/>
      <c r="BD9193" s="41"/>
      <c r="BE9193" s="41"/>
      <c r="BF9193" s="41"/>
      <c r="BG9193" s="41"/>
      <c r="BH9193" s="41"/>
      <c r="BI9193" s="41"/>
      <c r="BJ9193" s="41"/>
      <c r="BK9193" s="41"/>
      <c r="BL9193" s="41"/>
      <c r="BM9193" s="41"/>
      <c r="BN9193" s="41"/>
      <c r="BO9193" s="41"/>
      <c r="BP9193" s="108"/>
      <c r="CG9193" s="102"/>
      <c r="CI9193" s="45"/>
    </row>
    <row r="9194" spans="37:87" ht="13" customHeight="1">
      <c r="AK9194" s="114"/>
      <c r="AL9194" s="41"/>
      <c r="AM9194" s="41"/>
      <c r="AN9194" s="41"/>
      <c r="AO9194" s="41"/>
      <c r="AP9194" s="41"/>
      <c r="AQ9194" s="41"/>
      <c r="AR9194" s="41"/>
      <c r="AS9194" s="41"/>
      <c r="AT9194" s="41"/>
      <c r="AU9194" s="41"/>
      <c r="AV9194" s="41"/>
      <c r="AW9194" s="41"/>
      <c r="AX9194" s="41"/>
      <c r="AY9194" s="41"/>
      <c r="AZ9194" s="41"/>
      <c r="BA9194" s="41"/>
      <c r="BB9194" s="41"/>
      <c r="BC9194" s="41"/>
      <c r="BD9194" s="41"/>
      <c r="BE9194" s="41"/>
      <c r="BF9194" s="41"/>
      <c r="BG9194" s="41"/>
      <c r="BH9194" s="41"/>
      <c r="BI9194" s="41"/>
      <c r="BJ9194" s="41"/>
      <c r="BK9194" s="41"/>
      <c r="BL9194" s="41"/>
      <c r="BM9194" s="41"/>
      <c r="BN9194" s="41"/>
      <c r="BO9194" s="41"/>
      <c r="BP9194" s="108"/>
      <c r="CG9194" s="102"/>
      <c r="CI9194" s="45"/>
    </row>
    <row r="9195" spans="37:87" ht="13" customHeight="1">
      <c r="AK9195" s="114"/>
      <c r="AL9195" s="41"/>
      <c r="AM9195" s="41"/>
      <c r="AN9195" s="41"/>
      <c r="AO9195" s="41"/>
      <c r="AP9195" s="41"/>
      <c r="AQ9195" s="41"/>
      <c r="AR9195" s="41"/>
      <c r="AS9195" s="41"/>
      <c r="AT9195" s="41"/>
      <c r="AU9195" s="41"/>
      <c r="AV9195" s="41"/>
      <c r="AW9195" s="41"/>
      <c r="AX9195" s="41"/>
      <c r="AY9195" s="41"/>
      <c r="AZ9195" s="41"/>
      <c r="BA9195" s="41"/>
      <c r="BB9195" s="41"/>
      <c r="BC9195" s="41"/>
      <c r="BD9195" s="41"/>
      <c r="BE9195" s="41"/>
      <c r="BF9195" s="41"/>
      <c r="BG9195" s="41"/>
      <c r="BH9195" s="41"/>
      <c r="BI9195" s="41"/>
      <c r="BJ9195" s="41"/>
      <c r="BK9195" s="41"/>
      <c r="BL9195" s="41"/>
      <c r="BM9195" s="41"/>
      <c r="BN9195" s="41"/>
      <c r="BO9195" s="41"/>
      <c r="BP9195" s="108"/>
      <c r="CG9195" s="102"/>
      <c r="CI9195" s="45"/>
    </row>
    <row r="9196" spans="37:87" ht="13" customHeight="1">
      <c r="AK9196" s="114"/>
      <c r="AL9196" s="41"/>
      <c r="AM9196" s="41"/>
      <c r="AN9196" s="41"/>
      <c r="AO9196" s="41"/>
      <c r="AP9196" s="41"/>
      <c r="AQ9196" s="41"/>
      <c r="AR9196" s="41"/>
      <c r="AS9196" s="41"/>
      <c r="AT9196" s="41"/>
      <c r="AU9196" s="41"/>
      <c r="AV9196" s="41"/>
      <c r="AW9196" s="41"/>
      <c r="AX9196" s="41"/>
      <c r="AY9196" s="41"/>
      <c r="AZ9196" s="41"/>
      <c r="BA9196" s="41"/>
      <c r="BB9196" s="41"/>
      <c r="BC9196" s="41"/>
      <c r="BD9196" s="41"/>
      <c r="BE9196" s="41"/>
      <c r="BF9196" s="41"/>
      <c r="BG9196" s="41"/>
      <c r="BH9196" s="41"/>
      <c r="BI9196" s="41"/>
      <c r="BJ9196" s="41"/>
      <c r="BK9196" s="41"/>
      <c r="BL9196" s="41"/>
      <c r="BM9196" s="41"/>
      <c r="BN9196" s="41"/>
      <c r="BO9196" s="41"/>
      <c r="BP9196" s="108"/>
      <c r="CG9196" s="102"/>
      <c r="CI9196" s="45"/>
    </row>
    <row r="9197" spans="37:87" ht="13" customHeight="1">
      <c r="AK9197" s="114"/>
      <c r="AL9197" s="41"/>
      <c r="AM9197" s="41"/>
      <c r="AN9197" s="41"/>
      <c r="AO9197" s="41"/>
      <c r="AP9197" s="41"/>
      <c r="AQ9197" s="41"/>
      <c r="AR9197" s="41"/>
      <c r="AS9197" s="41"/>
      <c r="AT9197" s="41"/>
      <c r="AU9197" s="41"/>
      <c r="AV9197" s="41"/>
      <c r="AW9197" s="41"/>
      <c r="AX9197" s="41"/>
      <c r="AY9197" s="41"/>
      <c r="AZ9197" s="41"/>
      <c r="BA9197" s="41"/>
      <c r="BB9197" s="41"/>
      <c r="BC9197" s="41"/>
      <c r="BD9197" s="41"/>
      <c r="BE9197" s="41"/>
      <c r="BF9197" s="41"/>
      <c r="BG9197" s="41"/>
      <c r="BH9197" s="41"/>
      <c r="BI9197" s="41"/>
      <c r="BJ9197" s="41"/>
      <c r="BK9197" s="41"/>
      <c r="BL9197" s="41"/>
      <c r="BM9197" s="41"/>
      <c r="BN9197" s="41"/>
      <c r="BO9197" s="41"/>
      <c r="BP9197" s="108"/>
      <c r="CG9197" s="102"/>
      <c r="CI9197" s="45"/>
    </row>
    <row r="9198" spans="37:87" ht="13" customHeight="1">
      <c r="AK9198" s="114"/>
      <c r="AL9198" s="41"/>
      <c r="AM9198" s="41"/>
      <c r="AN9198" s="41"/>
      <c r="AO9198" s="41"/>
      <c r="AP9198" s="41"/>
      <c r="AQ9198" s="41"/>
      <c r="AR9198" s="41"/>
      <c r="AS9198" s="41"/>
      <c r="AT9198" s="41"/>
      <c r="AU9198" s="41"/>
      <c r="AV9198" s="41"/>
      <c r="AW9198" s="41"/>
      <c r="AX9198" s="41"/>
      <c r="AY9198" s="41"/>
      <c r="AZ9198" s="41"/>
      <c r="BA9198" s="41"/>
      <c r="BB9198" s="41"/>
      <c r="BC9198" s="41"/>
      <c r="BD9198" s="41"/>
      <c r="BE9198" s="41"/>
      <c r="BF9198" s="41"/>
      <c r="BG9198" s="41"/>
      <c r="BH9198" s="41"/>
      <c r="BI9198" s="41"/>
      <c r="BJ9198" s="41"/>
      <c r="BK9198" s="41"/>
      <c r="BL9198" s="41"/>
      <c r="BM9198" s="41"/>
      <c r="BN9198" s="41"/>
      <c r="BO9198" s="41"/>
      <c r="BP9198" s="108"/>
      <c r="CG9198" s="102"/>
      <c r="CI9198" s="45"/>
    </row>
    <row r="9199" spans="37:87" ht="13" customHeight="1">
      <c r="AK9199" s="114"/>
      <c r="AL9199" s="41"/>
      <c r="AM9199" s="41"/>
      <c r="AN9199" s="41"/>
      <c r="AO9199" s="41"/>
      <c r="AP9199" s="41"/>
      <c r="AQ9199" s="41"/>
      <c r="AR9199" s="41"/>
      <c r="AS9199" s="41"/>
      <c r="AT9199" s="41"/>
      <c r="AU9199" s="41"/>
      <c r="AV9199" s="41"/>
      <c r="AW9199" s="41"/>
      <c r="AX9199" s="41"/>
      <c r="AY9199" s="41"/>
      <c r="AZ9199" s="41"/>
      <c r="BA9199" s="41"/>
      <c r="BB9199" s="41"/>
      <c r="BC9199" s="41"/>
      <c r="BD9199" s="41"/>
      <c r="BE9199" s="41"/>
      <c r="BF9199" s="41"/>
      <c r="BG9199" s="41"/>
      <c r="BH9199" s="41"/>
      <c r="BI9199" s="41"/>
      <c r="BJ9199" s="41"/>
      <c r="BK9199" s="41"/>
      <c r="BL9199" s="41"/>
      <c r="BM9199" s="41"/>
      <c r="BN9199" s="41"/>
      <c r="BO9199" s="41"/>
      <c r="BP9199" s="108"/>
      <c r="CG9199" s="102"/>
      <c r="CI9199" s="45"/>
    </row>
    <row r="9200" spans="37:87" ht="13" customHeight="1">
      <c r="AK9200" s="114"/>
      <c r="AL9200" s="41"/>
      <c r="AM9200" s="41"/>
      <c r="AN9200" s="41"/>
      <c r="AO9200" s="41"/>
      <c r="AP9200" s="41"/>
      <c r="AQ9200" s="41"/>
      <c r="AR9200" s="41"/>
      <c r="AS9200" s="41"/>
      <c r="AT9200" s="41"/>
      <c r="AU9200" s="41"/>
      <c r="AV9200" s="41"/>
      <c r="AW9200" s="41"/>
      <c r="AX9200" s="41"/>
      <c r="AY9200" s="41"/>
      <c r="AZ9200" s="41"/>
      <c r="BA9200" s="41"/>
      <c r="BB9200" s="41"/>
      <c r="BC9200" s="41"/>
      <c r="BD9200" s="41"/>
      <c r="BE9200" s="41"/>
      <c r="BF9200" s="41"/>
      <c r="BG9200" s="41"/>
      <c r="BH9200" s="41"/>
      <c r="BI9200" s="41"/>
      <c r="BJ9200" s="41"/>
      <c r="BK9200" s="41"/>
      <c r="BL9200" s="41"/>
      <c r="BM9200" s="41"/>
      <c r="BN9200" s="41"/>
      <c r="BO9200" s="41"/>
      <c r="BP9200" s="108"/>
      <c r="CG9200" s="102"/>
      <c r="CI9200" s="45"/>
    </row>
    <row r="9201" spans="37:87" ht="13" customHeight="1">
      <c r="AK9201" s="114"/>
      <c r="AL9201" s="41"/>
      <c r="AM9201" s="41"/>
      <c r="AN9201" s="41"/>
      <c r="AO9201" s="41"/>
      <c r="AP9201" s="41"/>
      <c r="AQ9201" s="41"/>
      <c r="AR9201" s="41"/>
      <c r="AS9201" s="41"/>
      <c r="AT9201" s="41"/>
      <c r="AU9201" s="41"/>
      <c r="AV9201" s="41"/>
      <c r="AW9201" s="41"/>
      <c r="AX9201" s="41"/>
      <c r="AY9201" s="41"/>
      <c r="AZ9201" s="41"/>
      <c r="BA9201" s="41"/>
      <c r="BB9201" s="41"/>
      <c r="BC9201" s="41"/>
      <c r="BD9201" s="41"/>
      <c r="BE9201" s="41"/>
      <c r="BF9201" s="41"/>
      <c r="BG9201" s="41"/>
      <c r="BH9201" s="41"/>
      <c r="BI9201" s="41"/>
      <c r="BJ9201" s="41"/>
      <c r="BK9201" s="41"/>
      <c r="BL9201" s="41"/>
      <c r="BM9201" s="41"/>
      <c r="BN9201" s="41"/>
      <c r="BO9201" s="41"/>
      <c r="BP9201" s="108"/>
      <c r="CG9201" s="102"/>
      <c r="CI9201" s="45"/>
    </row>
    <row r="9202" spans="37:87" ht="13" customHeight="1">
      <c r="AK9202" s="114"/>
      <c r="AL9202" s="41"/>
      <c r="AM9202" s="41"/>
      <c r="AN9202" s="41"/>
      <c r="AO9202" s="41"/>
      <c r="AP9202" s="41"/>
      <c r="AQ9202" s="41"/>
      <c r="AR9202" s="41"/>
      <c r="AS9202" s="41"/>
      <c r="AT9202" s="41"/>
      <c r="AU9202" s="41"/>
      <c r="AV9202" s="41"/>
      <c r="AW9202" s="41"/>
      <c r="AX9202" s="41"/>
      <c r="AY9202" s="41"/>
      <c r="AZ9202" s="41"/>
      <c r="BA9202" s="41"/>
      <c r="BB9202" s="41"/>
      <c r="BC9202" s="41"/>
      <c r="BD9202" s="41"/>
      <c r="BE9202" s="41"/>
      <c r="BF9202" s="41"/>
      <c r="BG9202" s="41"/>
      <c r="BH9202" s="41"/>
      <c r="BI9202" s="41"/>
      <c r="BJ9202" s="41"/>
      <c r="BK9202" s="41"/>
      <c r="BL9202" s="41"/>
      <c r="BM9202" s="41"/>
      <c r="BN9202" s="41"/>
      <c r="BO9202" s="41"/>
      <c r="BP9202" s="108"/>
      <c r="CG9202" s="102"/>
      <c r="CI9202" s="45"/>
    </row>
    <row r="9203" spans="37:87" ht="13" customHeight="1">
      <c r="AK9203" s="114"/>
      <c r="AL9203" s="41"/>
      <c r="AM9203" s="41"/>
      <c r="AN9203" s="41"/>
      <c r="AO9203" s="41"/>
      <c r="AP9203" s="41"/>
      <c r="AQ9203" s="41"/>
      <c r="AR9203" s="41"/>
      <c r="AS9203" s="41"/>
      <c r="AT9203" s="41"/>
      <c r="AU9203" s="41"/>
      <c r="AV9203" s="41"/>
      <c r="AW9203" s="41"/>
      <c r="AX9203" s="41"/>
      <c r="AY9203" s="41"/>
      <c r="AZ9203" s="41"/>
      <c r="BA9203" s="41"/>
      <c r="BB9203" s="41"/>
      <c r="BC9203" s="41"/>
      <c r="BD9203" s="41"/>
      <c r="BE9203" s="41"/>
      <c r="BF9203" s="41"/>
      <c r="BG9203" s="41"/>
      <c r="BH9203" s="41"/>
      <c r="BI9203" s="41"/>
      <c r="BJ9203" s="41"/>
      <c r="BK9203" s="41"/>
      <c r="BL9203" s="41"/>
      <c r="BM9203" s="41"/>
      <c r="BN9203" s="41"/>
      <c r="BO9203" s="41"/>
      <c r="BP9203" s="108"/>
      <c r="CG9203" s="102"/>
      <c r="CI9203" s="45"/>
    </row>
    <row r="9204" spans="37:87" ht="13" customHeight="1">
      <c r="AK9204" s="114"/>
      <c r="AL9204" s="41"/>
      <c r="AM9204" s="41"/>
      <c r="AN9204" s="41"/>
      <c r="AO9204" s="41"/>
      <c r="AP9204" s="41"/>
      <c r="AQ9204" s="41"/>
      <c r="AR9204" s="41"/>
      <c r="AS9204" s="41"/>
      <c r="AT9204" s="41"/>
      <c r="AU9204" s="41"/>
      <c r="AV9204" s="41"/>
      <c r="AW9204" s="41"/>
      <c r="AX9204" s="41"/>
      <c r="AY9204" s="41"/>
      <c r="AZ9204" s="41"/>
      <c r="BA9204" s="41"/>
      <c r="BB9204" s="41"/>
      <c r="BC9204" s="41"/>
      <c r="BD9204" s="41"/>
      <c r="BE9204" s="41"/>
      <c r="BF9204" s="41"/>
      <c r="BG9204" s="41"/>
      <c r="BH9204" s="41"/>
      <c r="BI9204" s="41"/>
      <c r="BJ9204" s="41"/>
      <c r="BK9204" s="41"/>
      <c r="BL9204" s="41"/>
      <c r="BM9204" s="41"/>
      <c r="BN9204" s="41"/>
      <c r="BO9204" s="41"/>
      <c r="BP9204" s="108"/>
      <c r="CG9204" s="102"/>
      <c r="CI9204" s="45"/>
    </row>
    <row r="9205" spans="37:87" ht="13" customHeight="1">
      <c r="AK9205" s="114"/>
      <c r="AL9205" s="41"/>
      <c r="AM9205" s="41"/>
      <c r="AN9205" s="41"/>
      <c r="AO9205" s="41"/>
      <c r="AP9205" s="41"/>
      <c r="AQ9205" s="41"/>
      <c r="AR9205" s="41"/>
      <c r="AS9205" s="41"/>
      <c r="AT9205" s="41"/>
      <c r="AU9205" s="41"/>
      <c r="AV9205" s="41"/>
      <c r="AW9205" s="41"/>
      <c r="AX9205" s="41"/>
      <c r="AY9205" s="41"/>
      <c r="AZ9205" s="41"/>
      <c r="BA9205" s="41"/>
      <c r="BB9205" s="41"/>
      <c r="BC9205" s="41"/>
      <c r="BD9205" s="41"/>
      <c r="BE9205" s="41"/>
      <c r="BF9205" s="41"/>
      <c r="BG9205" s="41"/>
      <c r="BH9205" s="41"/>
      <c r="BI9205" s="41"/>
      <c r="BJ9205" s="41"/>
      <c r="BK9205" s="41"/>
      <c r="BL9205" s="41"/>
      <c r="BM9205" s="41"/>
      <c r="BN9205" s="41"/>
      <c r="BO9205" s="41"/>
      <c r="BP9205" s="108"/>
      <c r="CG9205" s="102"/>
      <c r="CI9205" s="45"/>
    </row>
    <row r="9206" spans="37:87" ht="13" customHeight="1">
      <c r="AK9206" s="114"/>
      <c r="AL9206" s="41"/>
      <c r="AM9206" s="41"/>
      <c r="AN9206" s="41"/>
      <c r="AO9206" s="41"/>
      <c r="AP9206" s="41"/>
      <c r="AQ9206" s="41"/>
      <c r="AR9206" s="41"/>
      <c r="AS9206" s="41"/>
      <c r="AT9206" s="41"/>
      <c r="AU9206" s="41"/>
      <c r="AV9206" s="41"/>
      <c r="AW9206" s="41"/>
      <c r="AX9206" s="41"/>
      <c r="AY9206" s="41"/>
      <c r="AZ9206" s="41"/>
      <c r="BA9206" s="41"/>
      <c r="BB9206" s="41"/>
      <c r="BC9206" s="41"/>
      <c r="BD9206" s="41"/>
      <c r="BE9206" s="41"/>
      <c r="BF9206" s="41"/>
      <c r="BG9206" s="41"/>
      <c r="BH9206" s="41"/>
      <c r="BI9206" s="41"/>
      <c r="BJ9206" s="41"/>
      <c r="BK9206" s="41"/>
      <c r="BL9206" s="41"/>
      <c r="BM9206" s="41"/>
      <c r="BN9206" s="41"/>
      <c r="BO9206" s="41"/>
      <c r="BP9206" s="108"/>
      <c r="CG9206" s="102"/>
      <c r="CI9206" s="45"/>
    </row>
    <row r="9207" spans="37:87" ht="13" customHeight="1">
      <c r="AK9207" s="114"/>
      <c r="AL9207" s="41"/>
      <c r="AM9207" s="41"/>
      <c r="AN9207" s="41"/>
      <c r="AO9207" s="41"/>
      <c r="AP9207" s="41"/>
      <c r="AQ9207" s="41"/>
      <c r="AR9207" s="41"/>
      <c r="AS9207" s="41"/>
      <c r="AT9207" s="41"/>
      <c r="AU9207" s="41"/>
      <c r="AV9207" s="41"/>
      <c r="AW9207" s="41"/>
      <c r="AX9207" s="41"/>
      <c r="AY9207" s="41"/>
      <c r="AZ9207" s="41"/>
      <c r="BA9207" s="41"/>
      <c r="BB9207" s="41"/>
      <c r="BC9207" s="41"/>
      <c r="BD9207" s="41"/>
      <c r="BE9207" s="41"/>
      <c r="BF9207" s="41"/>
      <c r="BG9207" s="41"/>
      <c r="BH9207" s="41"/>
      <c r="BI9207" s="41"/>
      <c r="BJ9207" s="41"/>
      <c r="BK9207" s="41"/>
      <c r="BL9207" s="41"/>
      <c r="BM9207" s="41"/>
      <c r="BN9207" s="41"/>
      <c r="BO9207" s="41"/>
      <c r="BP9207" s="108"/>
      <c r="CG9207" s="102"/>
      <c r="CI9207" s="45"/>
    </row>
    <row r="9208" spans="37:87" ht="13" customHeight="1">
      <c r="AK9208" s="114"/>
      <c r="AL9208" s="41"/>
      <c r="AM9208" s="41"/>
      <c r="AN9208" s="41"/>
      <c r="AO9208" s="41"/>
      <c r="AP9208" s="41"/>
      <c r="AQ9208" s="41"/>
      <c r="AR9208" s="41"/>
      <c r="AS9208" s="41"/>
      <c r="AT9208" s="41"/>
      <c r="AU9208" s="41"/>
      <c r="AV9208" s="41"/>
      <c r="AW9208" s="41"/>
      <c r="AX9208" s="41"/>
      <c r="AY9208" s="41"/>
      <c r="AZ9208" s="41"/>
      <c r="BA9208" s="41"/>
      <c r="BB9208" s="41"/>
      <c r="BC9208" s="41"/>
      <c r="BD9208" s="41"/>
      <c r="BE9208" s="41"/>
      <c r="BF9208" s="41"/>
      <c r="BG9208" s="41"/>
      <c r="BH9208" s="41"/>
      <c r="BI9208" s="41"/>
      <c r="BJ9208" s="41"/>
      <c r="BK9208" s="41"/>
      <c r="BL9208" s="41"/>
      <c r="BM9208" s="41"/>
      <c r="BN9208" s="41"/>
      <c r="BO9208" s="41"/>
      <c r="BP9208" s="108"/>
      <c r="CG9208" s="102"/>
      <c r="CI9208" s="45"/>
    </row>
    <row r="9209" spans="37:87" ht="13" customHeight="1">
      <c r="AK9209" s="114"/>
      <c r="AL9209" s="41"/>
      <c r="AM9209" s="41"/>
      <c r="AN9209" s="41"/>
      <c r="AO9209" s="41"/>
      <c r="AP9209" s="41"/>
      <c r="AQ9209" s="41"/>
      <c r="AR9209" s="41"/>
      <c r="AS9209" s="41"/>
      <c r="AT9209" s="41"/>
      <c r="AU9209" s="41"/>
      <c r="AV9209" s="41"/>
      <c r="AW9209" s="41"/>
      <c r="AX9209" s="41"/>
      <c r="AY9209" s="41"/>
      <c r="AZ9209" s="41"/>
      <c r="BA9209" s="41"/>
      <c r="BB9209" s="41"/>
      <c r="BC9209" s="41"/>
      <c r="BD9209" s="41"/>
      <c r="BE9209" s="41"/>
      <c r="BF9209" s="41"/>
      <c r="BG9209" s="41"/>
      <c r="BH9209" s="41"/>
      <c r="BI9209" s="41"/>
      <c r="BJ9209" s="41"/>
      <c r="BK9209" s="41"/>
      <c r="BL9209" s="41"/>
      <c r="BM9209" s="41"/>
      <c r="BN9209" s="41"/>
      <c r="BO9209" s="41"/>
      <c r="BP9209" s="108"/>
      <c r="CG9209" s="102"/>
      <c r="CI9209" s="45"/>
    </row>
    <row r="9210" spans="37:87" ht="13" customHeight="1">
      <c r="AK9210" s="114"/>
      <c r="AL9210" s="41"/>
      <c r="AM9210" s="41"/>
      <c r="AN9210" s="41"/>
      <c r="AO9210" s="41"/>
      <c r="AP9210" s="41"/>
      <c r="AQ9210" s="41"/>
      <c r="AR9210" s="41"/>
      <c r="AS9210" s="41"/>
      <c r="AT9210" s="41"/>
      <c r="AU9210" s="41"/>
      <c r="AV9210" s="41"/>
      <c r="AW9210" s="41"/>
      <c r="AX9210" s="41"/>
      <c r="AY9210" s="41"/>
      <c r="AZ9210" s="41"/>
      <c r="BA9210" s="41"/>
      <c r="BB9210" s="41"/>
      <c r="BC9210" s="41"/>
      <c r="BD9210" s="41"/>
      <c r="BE9210" s="41"/>
      <c r="BF9210" s="41"/>
      <c r="BG9210" s="41"/>
      <c r="BH9210" s="41"/>
      <c r="BI9210" s="41"/>
      <c r="BJ9210" s="41"/>
      <c r="BK9210" s="41"/>
      <c r="BL9210" s="41"/>
      <c r="BM9210" s="41"/>
      <c r="BN9210" s="41"/>
      <c r="BO9210" s="41"/>
      <c r="BP9210" s="108"/>
      <c r="CG9210" s="102"/>
      <c r="CI9210" s="45"/>
    </row>
    <row r="9211" spans="37:87" ht="13" customHeight="1">
      <c r="AK9211" s="114"/>
      <c r="AL9211" s="41"/>
      <c r="AM9211" s="41"/>
      <c r="AN9211" s="41"/>
      <c r="AO9211" s="41"/>
      <c r="AP9211" s="41"/>
      <c r="AQ9211" s="41"/>
      <c r="AR9211" s="41"/>
      <c r="AS9211" s="41"/>
      <c r="AT9211" s="41"/>
      <c r="AU9211" s="41"/>
      <c r="AV9211" s="41"/>
      <c r="AW9211" s="41"/>
      <c r="AX9211" s="41"/>
      <c r="AY9211" s="41"/>
      <c r="AZ9211" s="41"/>
      <c r="BA9211" s="41"/>
      <c r="BB9211" s="41"/>
      <c r="BC9211" s="41"/>
      <c r="BD9211" s="41"/>
      <c r="BE9211" s="41"/>
      <c r="BF9211" s="41"/>
      <c r="BG9211" s="41"/>
      <c r="BH9211" s="41"/>
      <c r="BI9211" s="41"/>
      <c r="BJ9211" s="41"/>
      <c r="BK9211" s="41"/>
      <c r="BL9211" s="41"/>
      <c r="BM9211" s="41"/>
      <c r="BN9211" s="41"/>
      <c r="BO9211" s="41"/>
      <c r="BP9211" s="108"/>
      <c r="CG9211" s="102"/>
      <c r="CI9211" s="45"/>
    </row>
    <row r="9212" spans="37:87" ht="13" customHeight="1">
      <c r="AK9212" s="114"/>
      <c r="AL9212" s="41"/>
      <c r="AM9212" s="41"/>
      <c r="AN9212" s="41"/>
      <c r="AO9212" s="41"/>
      <c r="AP9212" s="41"/>
      <c r="AQ9212" s="41"/>
      <c r="AR9212" s="41"/>
      <c r="AS9212" s="41"/>
      <c r="AT9212" s="41"/>
      <c r="AU9212" s="41"/>
      <c r="AV9212" s="41"/>
      <c r="AW9212" s="41"/>
      <c r="AX9212" s="41"/>
      <c r="AY9212" s="41"/>
      <c r="AZ9212" s="41"/>
      <c r="BA9212" s="41"/>
      <c r="BB9212" s="41"/>
      <c r="BC9212" s="41"/>
      <c r="BD9212" s="41"/>
      <c r="BE9212" s="41"/>
      <c r="BF9212" s="41"/>
      <c r="BG9212" s="41"/>
      <c r="BH9212" s="41"/>
      <c r="BI9212" s="41"/>
      <c r="BJ9212" s="41"/>
      <c r="BK9212" s="41"/>
      <c r="BL9212" s="41"/>
      <c r="BM9212" s="41"/>
      <c r="BN9212" s="41"/>
      <c r="BO9212" s="41"/>
      <c r="BP9212" s="108"/>
      <c r="CG9212" s="102"/>
      <c r="CI9212" s="45"/>
    </row>
    <row r="9213" spans="37:87" ht="13" customHeight="1">
      <c r="AK9213" s="114"/>
      <c r="AL9213" s="41"/>
      <c r="AM9213" s="41"/>
      <c r="AN9213" s="41"/>
      <c r="AO9213" s="41"/>
      <c r="AP9213" s="41"/>
      <c r="AQ9213" s="41"/>
      <c r="AR9213" s="41"/>
      <c r="AS9213" s="41"/>
      <c r="AT9213" s="41"/>
      <c r="AU9213" s="41"/>
      <c r="AV9213" s="41"/>
      <c r="AW9213" s="41"/>
      <c r="AX9213" s="41"/>
      <c r="AY9213" s="41"/>
      <c r="AZ9213" s="41"/>
      <c r="BA9213" s="41"/>
      <c r="BB9213" s="41"/>
      <c r="BC9213" s="41"/>
      <c r="BD9213" s="41"/>
      <c r="BE9213" s="41"/>
      <c r="BF9213" s="41"/>
      <c r="BG9213" s="41"/>
      <c r="BH9213" s="41"/>
      <c r="BI9213" s="41"/>
      <c r="BJ9213" s="41"/>
      <c r="BK9213" s="41"/>
      <c r="BL9213" s="41"/>
      <c r="BM9213" s="41"/>
      <c r="BN9213" s="41"/>
      <c r="BO9213" s="41"/>
      <c r="BP9213" s="108"/>
      <c r="CG9213" s="102"/>
      <c r="CI9213" s="45"/>
    </row>
    <row r="9214" spans="37:87" ht="13" customHeight="1">
      <c r="AK9214" s="114"/>
      <c r="AL9214" s="41"/>
      <c r="AM9214" s="41"/>
      <c r="AN9214" s="41"/>
      <c r="AO9214" s="41"/>
      <c r="AP9214" s="41"/>
      <c r="AQ9214" s="41"/>
      <c r="AR9214" s="41"/>
      <c r="AS9214" s="41"/>
      <c r="AT9214" s="41"/>
      <c r="AU9214" s="41"/>
      <c r="AV9214" s="41"/>
      <c r="AW9214" s="41"/>
      <c r="AX9214" s="41"/>
      <c r="AY9214" s="41"/>
      <c r="AZ9214" s="41"/>
      <c r="BA9214" s="41"/>
      <c r="BB9214" s="41"/>
      <c r="BC9214" s="41"/>
      <c r="BD9214" s="41"/>
      <c r="BE9214" s="41"/>
      <c r="BF9214" s="41"/>
      <c r="BG9214" s="41"/>
      <c r="BH9214" s="41"/>
      <c r="BI9214" s="41"/>
      <c r="BJ9214" s="41"/>
      <c r="BK9214" s="41"/>
      <c r="BL9214" s="41"/>
      <c r="BM9214" s="41"/>
      <c r="BN9214" s="41"/>
      <c r="BO9214" s="41"/>
      <c r="BP9214" s="108"/>
      <c r="CG9214" s="102"/>
      <c r="CI9214" s="45"/>
    </row>
    <row r="9215" spans="37:87" ht="13" customHeight="1">
      <c r="AK9215" s="114"/>
      <c r="AL9215" s="41"/>
      <c r="AM9215" s="41"/>
      <c r="AN9215" s="41"/>
      <c r="AO9215" s="41"/>
      <c r="AP9215" s="41"/>
      <c r="AQ9215" s="41"/>
      <c r="AR9215" s="41"/>
      <c r="AS9215" s="41"/>
      <c r="AT9215" s="41"/>
      <c r="AU9215" s="41"/>
      <c r="AV9215" s="41"/>
      <c r="AW9215" s="41"/>
      <c r="AX9215" s="41"/>
      <c r="AY9215" s="41"/>
      <c r="AZ9215" s="41"/>
      <c r="BA9215" s="41"/>
      <c r="BB9215" s="41"/>
      <c r="BC9215" s="41"/>
      <c r="BD9215" s="41"/>
      <c r="BE9215" s="41"/>
      <c r="BF9215" s="41"/>
      <c r="BG9215" s="41"/>
      <c r="BH9215" s="41"/>
      <c r="BI9215" s="41"/>
      <c r="BJ9215" s="41"/>
      <c r="BK9215" s="41"/>
      <c r="BL9215" s="41"/>
      <c r="BM9215" s="41"/>
      <c r="BN9215" s="41"/>
      <c r="BO9215" s="41"/>
      <c r="BP9215" s="108"/>
      <c r="CG9215" s="102"/>
      <c r="CI9215" s="45"/>
    </row>
    <row r="9216" spans="37:87" ht="13" customHeight="1">
      <c r="AK9216" s="114"/>
      <c r="AL9216" s="41"/>
      <c r="AM9216" s="41"/>
      <c r="AN9216" s="41"/>
      <c r="AO9216" s="41"/>
      <c r="AP9216" s="41"/>
      <c r="AQ9216" s="41"/>
      <c r="AR9216" s="41"/>
      <c r="AS9216" s="41"/>
      <c r="AT9216" s="41"/>
      <c r="AU9216" s="41"/>
      <c r="AV9216" s="41"/>
      <c r="AW9216" s="41"/>
      <c r="AX9216" s="41"/>
      <c r="AY9216" s="41"/>
      <c r="AZ9216" s="41"/>
      <c r="BA9216" s="41"/>
      <c r="BB9216" s="41"/>
      <c r="BC9216" s="41"/>
      <c r="BD9216" s="41"/>
      <c r="BE9216" s="41"/>
      <c r="BF9216" s="41"/>
      <c r="BG9216" s="41"/>
      <c r="BH9216" s="41"/>
      <c r="BI9216" s="41"/>
      <c r="BJ9216" s="41"/>
      <c r="BK9216" s="41"/>
      <c r="BL9216" s="41"/>
      <c r="BM9216" s="41"/>
      <c r="BN9216" s="41"/>
      <c r="BO9216" s="41"/>
      <c r="BP9216" s="108"/>
      <c r="CG9216" s="102"/>
      <c r="CI9216" s="45"/>
    </row>
    <row r="9217" spans="37:87" ht="13" customHeight="1">
      <c r="AK9217" s="114"/>
      <c r="AL9217" s="41"/>
      <c r="AM9217" s="41"/>
      <c r="AN9217" s="41"/>
      <c r="AO9217" s="41"/>
      <c r="AP9217" s="41"/>
      <c r="AQ9217" s="41"/>
      <c r="AR9217" s="41"/>
      <c r="AS9217" s="41"/>
      <c r="AT9217" s="41"/>
      <c r="AU9217" s="41"/>
      <c r="AV9217" s="41"/>
      <c r="AW9217" s="41"/>
      <c r="AX9217" s="41"/>
      <c r="AY9217" s="41"/>
      <c r="AZ9217" s="41"/>
      <c r="BA9217" s="41"/>
      <c r="BB9217" s="41"/>
      <c r="BC9217" s="41"/>
      <c r="BD9217" s="41"/>
      <c r="BE9217" s="41"/>
      <c r="BF9217" s="41"/>
      <c r="BG9217" s="41"/>
      <c r="BH9217" s="41"/>
      <c r="BI9217" s="41"/>
      <c r="BJ9217" s="41"/>
      <c r="BK9217" s="41"/>
      <c r="BL9217" s="41"/>
      <c r="BM9217" s="41"/>
      <c r="BN9217" s="41"/>
      <c r="BO9217" s="41"/>
      <c r="BP9217" s="108"/>
      <c r="CG9217" s="102"/>
      <c r="CI9217" s="45"/>
    </row>
    <row r="9218" spans="37:87" ht="13" customHeight="1">
      <c r="AK9218" s="114"/>
      <c r="AL9218" s="41"/>
      <c r="AM9218" s="41"/>
      <c r="AN9218" s="41"/>
      <c r="AO9218" s="41"/>
      <c r="AP9218" s="41"/>
      <c r="AQ9218" s="41"/>
      <c r="AR9218" s="41"/>
      <c r="AS9218" s="41"/>
      <c r="AT9218" s="41"/>
      <c r="AU9218" s="41"/>
      <c r="AV9218" s="41"/>
      <c r="AW9218" s="41"/>
      <c r="AX9218" s="41"/>
      <c r="AY9218" s="41"/>
      <c r="AZ9218" s="41"/>
      <c r="BA9218" s="41"/>
      <c r="BB9218" s="41"/>
      <c r="BC9218" s="41"/>
      <c r="BD9218" s="41"/>
      <c r="BE9218" s="41"/>
      <c r="BF9218" s="41"/>
      <c r="BG9218" s="41"/>
      <c r="BH9218" s="41"/>
      <c r="BI9218" s="41"/>
      <c r="BJ9218" s="41"/>
      <c r="BK9218" s="41"/>
      <c r="BL9218" s="41"/>
      <c r="BM9218" s="41"/>
      <c r="BN9218" s="41"/>
      <c r="BO9218" s="41"/>
      <c r="BP9218" s="108"/>
      <c r="CG9218" s="102"/>
      <c r="CI9218" s="45"/>
    </row>
    <row r="9219" spans="37:87" ht="13" customHeight="1">
      <c r="AK9219" s="114"/>
      <c r="AL9219" s="41"/>
      <c r="AM9219" s="41"/>
      <c r="AN9219" s="41"/>
      <c r="AO9219" s="41"/>
      <c r="AP9219" s="41"/>
      <c r="AQ9219" s="41"/>
      <c r="AR9219" s="41"/>
      <c r="AS9219" s="41"/>
      <c r="AT9219" s="41"/>
      <c r="AU9219" s="41"/>
      <c r="AV9219" s="41"/>
      <c r="AW9219" s="41"/>
      <c r="AX9219" s="41"/>
      <c r="AY9219" s="41"/>
      <c r="AZ9219" s="41"/>
      <c r="BA9219" s="41"/>
      <c r="BB9219" s="41"/>
      <c r="BC9219" s="41"/>
      <c r="BD9219" s="41"/>
      <c r="BE9219" s="41"/>
      <c r="BF9219" s="41"/>
      <c r="BG9219" s="41"/>
      <c r="BH9219" s="41"/>
      <c r="BI9219" s="41"/>
      <c r="BJ9219" s="41"/>
      <c r="BK9219" s="41"/>
      <c r="BL9219" s="41"/>
      <c r="BM9219" s="41"/>
      <c r="BN9219" s="41"/>
      <c r="BO9219" s="41"/>
      <c r="BP9219" s="108"/>
      <c r="CG9219" s="102"/>
      <c r="CI9219" s="45"/>
    </row>
    <row r="9220" spans="37:87" ht="13" customHeight="1">
      <c r="AK9220" s="114"/>
      <c r="AL9220" s="41"/>
      <c r="AM9220" s="41"/>
      <c r="AN9220" s="41"/>
      <c r="AO9220" s="41"/>
      <c r="AP9220" s="41"/>
      <c r="AQ9220" s="41"/>
      <c r="AR9220" s="41"/>
      <c r="AS9220" s="41"/>
      <c r="AT9220" s="41"/>
      <c r="AU9220" s="41"/>
      <c r="AV9220" s="41"/>
      <c r="AW9220" s="41"/>
      <c r="AX9220" s="41"/>
      <c r="AY9220" s="41"/>
      <c r="AZ9220" s="41"/>
      <c r="BA9220" s="41"/>
      <c r="BB9220" s="41"/>
      <c r="BC9220" s="41"/>
      <c r="BD9220" s="41"/>
      <c r="BE9220" s="41"/>
      <c r="BF9220" s="41"/>
      <c r="BG9220" s="41"/>
      <c r="BH9220" s="41"/>
      <c r="BI9220" s="41"/>
      <c r="BJ9220" s="41"/>
      <c r="BK9220" s="41"/>
      <c r="BL9220" s="41"/>
      <c r="BM9220" s="41"/>
      <c r="BN9220" s="41"/>
      <c r="BO9220" s="41"/>
      <c r="BP9220" s="108"/>
      <c r="CG9220" s="102"/>
      <c r="CI9220" s="45"/>
    </row>
    <row r="9221" spans="37:87" ht="13" customHeight="1">
      <c r="AK9221" s="114"/>
      <c r="AL9221" s="41"/>
      <c r="AM9221" s="41"/>
      <c r="AN9221" s="41"/>
      <c r="AO9221" s="41"/>
      <c r="AP9221" s="41"/>
      <c r="AQ9221" s="41"/>
      <c r="AR9221" s="41"/>
      <c r="AS9221" s="41"/>
      <c r="AT9221" s="41"/>
      <c r="AU9221" s="41"/>
      <c r="AV9221" s="41"/>
      <c r="AW9221" s="41"/>
      <c r="AX9221" s="41"/>
      <c r="AY9221" s="41"/>
      <c r="AZ9221" s="41"/>
      <c r="BA9221" s="41"/>
      <c r="BB9221" s="41"/>
      <c r="BC9221" s="41"/>
      <c r="BD9221" s="41"/>
      <c r="BE9221" s="41"/>
      <c r="BF9221" s="41"/>
      <c r="BG9221" s="41"/>
      <c r="BH9221" s="41"/>
      <c r="BI9221" s="41"/>
      <c r="BJ9221" s="41"/>
      <c r="BK9221" s="41"/>
      <c r="BL9221" s="41"/>
      <c r="BM9221" s="41"/>
      <c r="BN9221" s="41"/>
      <c r="BO9221" s="41"/>
      <c r="BP9221" s="108"/>
      <c r="CG9221" s="102"/>
      <c r="CI9221" s="45"/>
    </row>
    <row r="9222" spans="37:87" ht="13" customHeight="1">
      <c r="AK9222" s="114"/>
      <c r="AL9222" s="41"/>
      <c r="AM9222" s="41"/>
      <c r="AN9222" s="41"/>
      <c r="AO9222" s="41"/>
      <c r="AP9222" s="41"/>
      <c r="AQ9222" s="41"/>
      <c r="AR9222" s="41"/>
      <c r="AS9222" s="41"/>
      <c r="AT9222" s="41"/>
      <c r="AU9222" s="41"/>
      <c r="AV9222" s="41"/>
      <c r="AW9222" s="41"/>
      <c r="AX9222" s="41"/>
      <c r="AY9222" s="41"/>
      <c r="AZ9222" s="41"/>
      <c r="BA9222" s="41"/>
      <c r="BB9222" s="41"/>
      <c r="BC9222" s="41"/>
      <c r="BD9222" s="41"/>
      <c r="BE9222" s="41"/>
      <c r="BF9222" s="41"/>
      <c r="BG9222" s="41"/>
      <c r="BH9222" s="41"/>
      <c r="BI9222" s="41"/>
      <c r="BJ9222" s="41"/>
      <c r="BK9222" s="41"/>
      <c r="BL9222" s="41"/>
      <c r="BM9222" s="41"/>
      <c r="BN9222" s="41"/>
      <c r="BO9222" s="41"/>
      <c r="BP9222" s="108"/>
      <c r="CG9222" s="102"/>
      <c r="CI9222" s="45"/>
    </row>
    <row r="9223" spans="37:87" ht="13" customHeight="1">
      <c r="AK9223" s="114"/>
      <c r="AL9223" s="41"/>
      <c r="AM9223" s="41"/>
      <c r="AN9223" s="41"/>
      <c r="AO9223" s="41"/>
      <c r="AP9223" s="41"/>
      <c r="AQ9223" s="41"/>
      <c r="AR9223" s="41"/>
      <c r="AS9223" s="41"/>
      <c r="AT9223" s="41"/>
      <c r="AU9223" s="41"/>
      <c r="AV9223" s="41"/>
      <c r="AW9223" s="41"/>
      <c r="AX9223" s="41"/>
      <c r="AY9223" s="41"/>
      <c r="AZ9223" s="41"/>
      <c r="BA9223" s="41"/>
      <c r="BB9223" s="41"/>
      <c r="BC9223" s="41"/>
      <c r="BD9223" s="41"/>
      <c r="BE9223" s="41"/>
      <c r="BF9223" s="41"/>
      <c r="BG9223" s="41"/>
      <c r="BH9223" s="41"/>
      <c r="BI9223" s="41"/>
      <c r="BJ9223" s="41"/>
      <c r="BK9223" s="41"/>
      <c r="BL9223" s="41"/>
      <c r="BM9223" s="41"/>
      <c r="BN9223" s="41"/>
      <c r="BO9223" s="41"/>
      <c r="BP9223" s="108"/>
      <c r="CG9223" s="102"/>
      <c r="CI9223" s="45"/>
    </row>
    <row r="9224" spans="37:87" ht="13" customHeight="1">
      <c r="AK9224" s="114"/>
      <c r="AL9224" s="41"/>
      <c r="AM9224" s="41"/>
      <c r="AN9224" s="41"/>
      <c r="AO9224" s="41"/>
      <c r="AP9224" s="41"/>
      <c r="AQ9224" s="41"/>
      <c r="AR9224" s="41"/>
      <c r="AS9224" s="41"/>
      <c r="AT9224" s="41"/>
      <c r="AU9224" s="41"/>
      <c r="AV9224" s="41"/>
      <c r="AW9224" s="41"/>
      <c r="AX9224" s="41"/>
      <c r="AY9224" s="41"/>
      <c r="AZ9224" s="41"/>
      <c r="BA9224" s="41"/>
      <c r="BB9224" s="41"/>
      <c r="BC9224" s="41"/>
      <c r="BD9224" s="41"/>
      <c r="BE9224" s="41"/>
      <c r="BF9224" s="41"/>
      <c r="BG9224" s="41"/>
      <c r="BH9224" s="41"/>
      <c r="BI9224" s="41"/>
      <c r="BJ9224" s="41"/>
      <c r="BK9224" s="41"/>
      <c r="BL9224" s="41"/>
      <c r="BM9224" s="41"/>
      <c r="BN9224" s="41"/>
      <c r="BO9224" s="41"/>
      <c r="BP9224" s="108"/>
      <c r="CG9224" s="102"/>
      <c r="CI9224" s="45"/>
    </row>
    <row r="9225" spans="37:87" ht="13" customHeight="1">
      <c r="AK9225" s="114"/>
      <c r="AL9225" s="41"/>
      <c r="AM9225" s="41"/>
      <c r="AN9225" s="41"/>
      <c r="AO9225" s="41"/>
      <c r="AP9225" s="41"/>
      <c r="AQ9225" s="41"/>
      <c r="AR9225" s="41"/>
      <c r="AS9225" s="41"/>
      <c r="AT9225" s="41"/>
      <c r="AU9225" s="41"/>
      <c r="AV9225" s="41"/>
      <c r="AW9225" s="41"/>
      <c r="AX9225" s="41"/>
      <c r="AY9225" s="41"/>
      <c r="AZ9225" s="41"/>
      <c r="BA9225" s="41"/>
      <c r="BB9225" s="41"/>
      <c r="BC9225" s="41"/>
      <c r="BD9225" s="41"/>
      <c r="BE9225" s="41"/>
      <c r="BF9225" s="41"/>
      <c r="BG9225" s="41"/>
      <c r="BH9225" s="41"/>
      <c r="BI9225" s="41"/>
      <c r="BJ9225" s="41"/>
      <c r="BK9225" s="41"/>
      <c r="BL9225" s="41"/>
      <c r="BM9225" s="41"/>
      <c r="BN9225" s="41"/>
      <c r="BO9225" s="41"/>
      <c r="BP9225" s="108"/>
      <c r="CG9225" s="102"/>
      <c r="CI9225" s="45"/>
    </row>
    <row r="9226" spans="37:87" ht="13" customHeight="1">
      <c r="AK9226" s="114"/>
      <c r="AL9226" s="41"/>
      <c r="AM9226" s="41"/>
      <c r="AN9226" s="41"/>
      <c r="AO9226" s="41"/>
      <c r="AP9226" s="41"/>
      <c r="AQ9226" s="41"/>
      <c r="AR9226" s="41"/>
      <c r="AS9226" s="41"/>
      <c r="AT9226" s="41"/>
      <c r="AU9226" s="41"/>
      <c r="AV9226" s="41"/>
      <c r="AW9226" s="41"/>
      <c r="AX9226" s="41"/>
      <c r="AY9226" s="41"/>
      <c r="AZ9226" s="41"/>
      <c r="BA9226" s="41"/>
      <c r="BB9226" s="41"/>
      <c r="BC9226" s="41"/>
      <c r="BD9226" s="41"/>
      <c r="BE9226" s="41"/>
      <c r="BF9226" s="41"/>
      <c r="BG9226" s="41"/>
      <c r="BH9226" s="41"/>
      <c r="BI9226" s="41"/>
      <c r="BJ9226" s="41"/>
      <c r="BK9226" s="41"/>
      <c r="BL9226" s="41"/>
      <c r="BM9226" s="41"/>
      <c r="BN9226" s="41"/>
      <c r="BO9226" s="41"/>
      <c r="BP9226" s="108"/>
      <c r="CG9226" s="102"/>
      <c r="CI9226" s="45"/>
    </row>
    <row r="9227" spans="37:87" ht="13" customHeight="1">
      <c r="AK9227" s="114"/>
      <c r="AL9227" s="41"/>
      <c r="AM9227" s="41"/>
      <c r="AN9227" s="41"/>
      <c r="AO9227" s="41"/>
      <c r="AP9227" s="41"/>
      <c r="AQ9227" s="41"/>
      <c r="AR9227" s="41"/>
      <c r="AS9227" s="41"/>
      <c r="AT9227" s="41"/>
      <c r="AU9227" s="41"/>
      <c r="AV9227" s="41"/>
      <c r="AW9227" s="41"/>
      <c r="AX9227" s="41"/>
      <c r="AY9227" s="41"/>
      <c r="AZ9227" s="41"/>
      <c r="BA9227" s="41"/>
      <c r="BB9227" s="41"/>
      <c r="BC9227" s="41"/>
      <c r="BD9227" s="41"/>
      <c r="BE9227" s="41"/>
      <c r="BF9227" s="41"/>
      <c r="BG9227" s="41"/>
      <c r="BH9227" s="41"/>
      <c r="BI9227" s="41"/>
      <c r="BJ9227" s="41"/>
      <c r="BK9227" s="41"/>
      <c r="BL9227" s="41"/>
      <c r="BM9227" s="41"/>
      <c r="BN9227" s="41"/>
      <c r="BO9227" s="41"/>
      <c r="BP9227" s="108"/>
      <c r="CG9227" s="102"/>
      <c r="CI9227" s="45"/>
    </row>
    <row r="9228" spans="37:87" ht="13" customHeight="1">
      <c r="AK9228" s="114"/>
      <c r="AL9228" s="41"/>
      <c r="AM9228" s="41"/>
      <c r="AN9228" s="41"/>
      <c r="AO9228" s="41"/>
      <c r="AP9228" s="41"/>
      <c r="AQ9228" s="41"/>
      <c r="AR9228" s="41"/>
      <c r="AS9228" s="41"/>
      <c r="AT9228" s="41"/>
      <c r="AU9228" s="41"/>
      <c r="AV9228" s="41"/>
      <c r="AW9228" s="41"/>
      <c r="AX9228" s="41"/>
      <c r="AY9228" s="41"/>
      <c r="AZ9228" s="41"/>
      <c r="BA9228" s="41"/>
      <c r="BB9228" s="41"/>
      <c r="BC9228" s="41"/>
      <c r="BD9228" s="41"/>
      <c r="BE9228" s="41"/>
      <c r="BF9228" s="41"/>
      <c r="BG9228" s="41"/>
      <c r="BH9228" s="41"/>
      <c r="BI9228" s="41"/>
      <c r="BJ9228" s="41"/>
      <c r="BK9228" s="41"/>
      <c r="BL9228" s="41"/>
      <c r="BM9228" s="41"/>
      <c r="BN9228" s="41"/>
      <c r="BO9228" s="41"/>
      <c r="BP9228" s="108"/>
      <c r="CG9228" s="102"/>
      <c r="CI9228" s="45"/>
    </row>
    <row r="9229" spans="37:87" ht="13" customHeight="1">
      <c r="AK9229" s="114"/>
      <c r="AL9229" s="41"/>
      <c r="AM9229" s="41"/>
      <c r="AN9229" s="41"/>
      <c r="AO9229" s="41"/>
      <c r="AP9229" s="41"/>
      <c r="AQ9229" s="41"/>
      <c r="AR9229" s="41"/>
      <c r="AS9229" s="41"/>
      <c r="AT9229" s="41"/>
      <c r="AU9229" s="41"/>
      <c r="AV9229" s="41"/>
      <c r="AW9229" s="41"/>
      <c r="AX9229" s="41"/>
      <c r="AY9229" s="41"/>
      <c r="AZ9229" s="41"/>
      <c r="BA9229" s="41"/>
      <c r="BB9229" s="41"/>
      <c r="BC9229" s="41"/>
      <c r="BD9229" s="41"/>
      <c r="BE9229" s="41"/>
      <c r="BF9229" s="41"/>
      <c r="BG9229" s="41"/>
      <c r="BH9229" s="41"/>
      <c r="BI9229" s="41"/>
      <c r="BJ9229" s="41"/>
      <c r="BK9229" s="41"/>
      <c r="BL9229" s="41"/>
      <c r="BM9229" s="41"/>
      <c r="BN9229" s="41"/>
      <c r="BO9229" s="41"/>
      <c r="BP9229" s="108"/>
      <c r="CG9229" s="102"/>
      <c r="CI9229" s="45"/>
    </row>
    <row r="9230" spans="37:87" ht="13" customHeight="1">
      <c r="AK9230" s="114"/>
      <c r="AL9230" s="41"/>
      <c r="AM9230" s="41"/>
      <c r="AN9230" s="41"/>
      <c r="AO9230" s="41"/>
      <c r="AP9230" s="41"/>
      <c r="AQ9230" s="41"/>
      <c r="AR9230" s="41"/>
      <c r="AS9230" s="41"/>
      <c r="AT9230" s="41"/>
      <c r="AU9230" s="41"/>
      <c r="AV9230" s="41"/>
      <c r="AW9230" s="41"/>
      <c r="AX9230" s="41"/>
      <c r="AY9230" s="41"/>
      <c r="AZ9230" s="41"/>
      <c r="BA9230" s="41"/>
      <c r="BB9230" s="41"/>
      <c r="BC9230" s="41"/>
      <c r="BD9230" s="41"/>
      <c r="BE9230" s="41"/>
      <c r="BF9230" s="41"/>
      <c r="BG9230" s="41"/>
      <c r="BH9230" s="41"/>
      <c r="BI9230" s="41"/>
      <c r="BJ9230" s="41"/>
      <c r="BK9230" s="41"/>
      <c r="BL9230" s="41"/>
      <c r="BM9230" s="41"/>
      <c r="BN9230" s="41"/>
      <c r="BO9230" s="41"/>
      <c r="BP9230" s="108"/>
      <c r="CG9230" s="102"/>
      <c r="CI9230" s="45"/>
    </row>
    <row r="9231" spans="37:87" ht="13" customHeight="1">
      <c r="AK9231" s="114"/>
      <c r="AL9231" s="41"/>
      <c r="AM9231" s="41"/>
      <c r="AN9231" s="41"/>
      <c r="AO9231" s="41"/>
      <c r="AP9231" s="41"/>
      <c r="AQ9231" s="41"/>
      <c r="AR9231" s="41"/>
      <c r="AS9231" s="41"/>
      <c r="AT9231" s="41"/>
      <c r="AU9231" s="41"/>
      <c r="AV9231" s="41"/>
      <c r="AW9231" s="41"/>
      <c r="AX9231" s="41"/>
      <c r="AY9231" s="41"/>
      <c r="AZ9231" s="41"/>
      <c r="BA9231" s="41"/>
      <c r="BB9231" s="41"/>
      <c r="BC9231" s="41"/>
      <c r="BD9231" s="41"/>
      <c r="BE9231" s="41"/>
      <c r="BF9231" s="41"/>
      <c r="BG9231" s="41"/>
      <c r="BH9231" s="41"/>
      <c r="BI9231" s="41"/>
      <c r="BJ9231" s="41"/>
      <c r="BK9231" s="41"/>
      <c r="BL9231" s="41"/>
      <c r="BM9231" s="41"/>
      <c r="BN9231" s="41"/>
      <c r="BO9231" s="41"/>
      <c r="BP9231" s="108"/>
      <c r="CG9231" s="102"/>
      <c r="CI9231" s="45"/>
    </row>
    <row r="9232" spans="37:87" ht="13" customHeight="1">
      <c r="AK9232" s="114"/>
      <c r="AL9232" s="41"/>
      <c r="AM9232" s="41"/>
      <c r="AN9232" s="41"/>
      <c r="AO9232" s="41"/>
      <c r="AP9232" s="41"/>
      <c r="AQ9232" s="41"/>
      <c r="AR9232" s="41"/>
      <c r="AS9232" s="41"/>
      <c r="AT9232" s="41"/>
      <c r="AU9232" s="41"/>
      <c r="AV9232" s="41"/>
      <c r="AW9232" s="41"/>
      <c r="AX9232" s="41"/>
      <c r="AY9232" s="41"/>
      <c r="AZ9232" s="41"/>
      <c r="BA9232" s="41"/>
      <c r="BB9232" s="41"/>
      <c r="BC9232" s="41"/>
      <c r="BD9232" s="41"/>
      <c r="BE9232" s="41"/>
      <c r="BF9232" s="41"/>
      <c r="BG9232" s="41"/>
      <c r="BH9232" s="41"/>
      <c r="BI9232" s="41"/>
      <c r="BJ9232" s="41"/>
      <c r="BK9232" s="41"/>
      <c r="BL9232" s="41"/>
      <c r="BM9232" s="41"/>
      <c r="BN9232" s="41"/>
      <c r="BO9232" s="41"/>
      <c r="BP9232" s="108"/>
      <c r="CG9232" s="102"/>
      <c r="CI9232" s="45"/>
    </row>
    <row r="9233" spans="37:87" ht="13" customHeight="1">
      <c r="AK9233" s="114"/>
      <c r="AL9233" s="41"/>
      <c r="AM9233" s="41"/>
      <c r="AN9233" s="41"/>
      <c r="AO9233" s="41"/>
      <c r="AP9233" s="41"/>
      <c r="AQ9233" s="41"/>
      <c r="AR9233" s="41"/>
      <c r="AS9233" s="41"/>
      <c r="AT9233" s="41"/>
      <c r="AU9233" s="41"/>
      <c r="AV9233" s="41"/>
      <c r="AW9233" s="41"/>
      <c r="AX9233" s="41"/>
      <c r="AY9233" s="41"/>
      <c r="AZ9233" s="41"/>
      <c r="BA9233" s="41"/>
      <c r="BB9233" s="41"/>
      <c r="BC9233" s="41"/>
      <c r="BD9233" s="41"/>
      <c r="BE9233" s="41"/>
      <c r="BF9233" s="41"/>
      <c r="BG9233" s="41"/>
      <c r="BH9233" s="41"/>
      <c r="BI9233" s="41"/>
      <c r="BJ9233" s="41"/>
      <c r="BK9233" s="41"/>
      <c r="BL9233" s="41"/>
      <c r="BM9233" s="41"/>
      <c r="BN9233" s="41"/>
      <c r="BO9233" s="41"/>
      <c r="BP9233" s="108"/>
      <c r="CG9233" s="102"/>
      <c r="CI9233" s="45"/>
    </row>
    <row r="9234" spans="37:87" ht="13" customHeight="1">
      <c r="AK9234" s="114"/>
      <c r="AL9234" s="41"/>
      <c r="AM9234" s="41"/>
      <c r="AN9234" s="41"/>
      <c r="AO9234" s="41"/>
      <c r="AP9234" s="41"/>
      <c r="AQ9234" s="41"/>
      <c r="AR9234" s="41"/>
      <c r="AS9234" s="41"/>
      <c r="AT9234" s="41"/>
      <c r="AU9234" s="41"/>
      <c r="AV9234" s="41"/>
      <c r="AW9234" s="41"/>
      <c r="AX9234" s="41"/>
      <c r="AY9234" s="41"/>
      <c r="AZ9234" s="41"/>
      <c r="BA9234" s="41"/>
      <c r="BB9234" s="41"/>
      <c r="BC9234" s="41"/>
      <c r="BD9234" s="41"/>
      <c r="BE9234" s="41"/>
      <c r="BF9234" s="41"/>
      <c r="BG9234" s="41"/>
      <c r="BH9234" s="41"/>
      <c r="BI9234" s="41"/>
      <c r="BJ9234" s="41"/>
      <c r="BK9234" s="41"/>
      <c r="BL9234" s="41"/>
      <c r="BM9234" s="41"/>
      <c r="BN9234" s="41"/>
      <c r="BO9234" s="41"/>
      <c r="BP9234" s="108"/>
      <c r="CG9234" s="102"/>
      <c r="CI9234" s="45"/>
    </row>
    <row r="9235" spans="37:87" ht="13" customHeight="1">
      <c r="AK9235" s="114"/>
      <c r="AL9235" s="41"/>
      <c r="AM9235" s="41"/>
      <c r="AN9235" s="41"/>
      <c r="AO9235" s="41"/>
      <c r="AP9235" s="41"/>
      <c r="AQ9235" s="41"/>
      <c r="AR9235" s="41"/>
      <c r="AS9235" s="41"/>
      <c r="AT9235" s="41"/>
      <c r="AU9235" s="41"/>
      <c r="AV9235" s="41"/>
      <c r="AW9235" s="41"/>
      <c r="AX9235" s="41"/>
      <c r="AY9235" s="41"/>
      <c r="AZ9235" s="41"/>
      <c r="BA9235" s="41"/>
      <c r="BB9235" s="41"/>
      <c r="BC9235" s="41"/>
      <c r="BD9235" s="41"/>
      <c r="BE9235" s="41"/>
      <c r="BF9235" s="41"/>
      <c r="BG9235" s="41"/>
      <c r="BH9235" s="41"/>
      <c r="BI9235" s="41"/>
      <c r="BJ9235" s="41"/>
      <c r="BK9235" s="41"/>
      <c r="BL9235" s="41"/>
      <c r="BM9235" s="41"/>
      <c r="BN9235" s="41"/>
      <c r="BO9235" s="41"/>
      <c r="BP9235" s="108"/>
      <c r="CG9235" s="102"/>
      <c r="CI9235" s="45"/>
    </row>
    <row r="9236" spans="37:87" ht="13" customHeight="1">
      <c r="AK9236" s="114"/>
      <c r="AL9236" s="41"/>
      <c r="AM9236" s="41"/>
      <c r="AN9236" s="41"/>
      <c r="AO9236" s="41"/>
      <c r="AP9236" s="41"/>
      <c r="AQ9236" s="41"/>
      <c r="AR9236" s="41"/>
      <c r="AS9236" s="41"/>
      <c r="AT9236" s="41"/>
      <c r="AU9236" s="41"/>
      <c r="AV9236" s="41"/>
      <c r="AW9236" s="41"/>
      <c r="AX9236" s="41"/>
      <c r="AY9236" s="41"/>
      <c r="AZ9236" s="41"/>
      <c r="BA9236" s="41"/>
      <c r="BB9236" s="41"/>
      <c r="BC9236" s="41"/>
      <c r="BD9236" s="41"/>
      <c r="BE9236" s="41"/>
      <c r="BF9236" s="41"/>
      <c r="BG9236" s="41"/>
      <c r="BH9236" s="41"/>
      <c r="BI9236" s="41"/>
      <c r="BJ9236" s="41"/>
      <c r="BK9236" s="41"/>
      <c r="BL9236" s="41"/>
      <c r="BM9236" s="41"/>
      <c r="BN9236" s="41"/>
      <c r="BO9236" s="41"/>
      <c r="BP9236" s="108"/>
      <c r="CG9236" s="102"/>
      <c r="CI9236" s="45"/>
    </row>
    <row r="9237" spans="37:87" ht="13" customHeight="1">
      <c r="AK9237" s="114"/>
      <c r="AL9237" s="41"/>
      <c r="AM9237" s="41"/>
      <c r="AN9237" s="41"/>
      <c r="AO9237" s="41"/>
      <c r="AP9237" s="41"/>
      <c r="AQ9237" s="41"/>
      <c r="AR9237" s="41"/>
      <c r="AS9237" s="41"/>
      <c r="AT9237" s="41"/>
      <c r="AU9237" s="41"/>
      <c r="AV9237" s="41"/>
      <c r="AW9237" s="41"/>
      <c r="AX9237" s="41"/>
      <c r="AY9237" s="41"/>
      <c r="AZ9237" s="41"/>
      <c r="BA9237" s="41"/>
      <c r="BB9237" s="41"/>
      <c r="BC9237" s="41"/>
      <c r="BD9237" s="41"/>
      <c r="BE9237" s="41"/>
      <c r="BF9237" s="41"/>
      <c r="BG9237" s="41"/>
      <c r="BH9237" s="41"/>
      <c r="BI9237" s="41"/>
      <c r="BJ9237" s="41"/>
      <c r="BK9237" s="41"/>
      <c r="BL9237" s="41"/>
      <c r="BM9237" s="41"/>
      <c r="BN9237" s="41"/>
      <c r="BO9237" s="41"/>
      <c r="BP9237" s="108"/>
      <c r="CG9237" s="102"/>
      <c r="CI9237" s="45"/>
    </row>
    <row r="9238" spans="37:87" ht="13" customHeight="1">
      <c r="AK9238" s="114"/>
      <c r="AL9238" s="41"/>
      <c r="AM9238" s="41"/>
      <c r="AN9238" s="41"/>
      <c r="AO9238" s="41"/>
      <c r="AP9238" s="41"/>
      <c r="AQ9238" s="41"/>
      <c r="AR9238" s="41"/>
      <c r="AS9238" s="41"/>
      <c r="AT9238" s="41"/>
      <c r="AU9238" s="41"/>
      <c r="AV9238" s="41"/>
      <c r="AW9238" s="41"/>
      <c r="AX9238" s="41"/>
      <c r="AY9238" s="41"/>
      <c r="AZ9238" s="41"/>
      <c r="BA9238" s="41"/>
      <c r="BB9238" s="41"/>
      <c r="BC9238" s="41"/>
      <c r="BD9238" s="41"/>
      <c r="BE9238" s="41"/>
      <c r="BF9238" s="41"/>
      <c r="BG9238" s="41"/>
      <c r="BH9238" s="41"/>
      <c r="BI9238" s="41"/>
      <c r="BJ9238" s="41"/>
      <c r="BK9238" s="41"/>
      <c r="BL9238" s="41"/>
      <c r="BM9238" s="41"/>
      <c r="BN9238" s="41"/>
      <c r="BO9238" s="41"/>
      <c r="BP9238" s="108"/>
      <c r="CG9238" s="102"/>
      <c r="CI9238" s="45"/>
    </row>
    <row r="9239" spans="37:87" ht="13" customHeight="1">
      <c r="AK9239" s="114"/>
      <c r="AL9239" s="41"/>
      <c r="AM9239" s="41"/>
      <c r="AN9239" s="41"/>
      <c r="AO9239" s="41"/>
      <c r="AP9239" s="41"/>
      <c r="AQ9239" s="41"/>
      <c r="AR9239" s="41"/>
      <c r="AS9239" s="41"/>
      <c r="AT9239" s="41"/>
      <c r="AU9239" s="41"/>
      <c r="AV9239" s="41"/>
      <c r="AW9239" s="41"/>
      <c r="AX9239" s="41"/>
      <c r="AY9239" s="41"/>
      <c r="AZ9239" s="41"/>
      <c r="BA9239" s="41"/>
      <c r="BB9239" s="41"/>
      <c r="BC9239" s="41"/>
      <c r="BD9239" s="41"/>
      <c r="BE9239" s="41"/>
      <c r="BF9239" s="41"/>
      <c r="BG9239" s="41"/>
      <c r="BH9239" s="41"/>
      <c r="BI9239" s="41"/>
      <c r="BJ9239" s="41"/>
      <c r="BK9239" s="41"/>
      <c r="BL9239" s="41"/>
      <c r="BM9239" s="41"/>
      <c r="BN9239" s="41"/>
      <c r="BO9239" s="41"/>
      <c r="BP9239" s="108"/>
      <c r="CG9239" s="102"/>
      <c r="CI9239" s="45"/>
    </row>
    <row r="9240" spans="37:87" ht="13" customHeight="1">
      <c r="AK9240" s="114"/>
      <c r="AL9240" s="41"/>
      <c r="AM9240" s="41"/>
      <c r="AN9240" s="41"/>
      <c r="AO9240" s="41"/>
      <c r="AP9240" s="41"/>
      <c r="AQ9240" s="41"/>
      <c r="AR9240" s="41"/>
      <c r="AS9240" s="41"/>
      <c r="AT9240" s="41"/>
      <c r="AU9240" s="41"/>
      <c r="AV9240" s="41"/>
      <c r="AW9240" s="41"/>
      <c r="AX9240" s="41"/>
      <c r="AY9240" s="41"/>
      <c r="AZ9240" s="41"/>
      <c r="BA9240" s="41"/>
      <c r="BB9240" s="41"/>
      <c r="BC9240" s="41"/>
      <c r="BD9240" s="41"/>
      <c r="BE9240" s="41"/>
      <c r="BF9240" s="41"/>
      <c r="BG9240" s="41"/>
      <c r="BH9240" s="41"/>
      <c r="BI9240" s="41"/>
      <c r="BJ9240" s="41"/>
      <c r="BK9240" s="41"/>
      <c r="BL9240" s="41"/>
      <c r="BM9240" s="41"/>
      <c r="BN9240" s="41"/>
      <c r="BO9240" s="41"/>
      <c r="BP9240" s="108"/>
      <c r="CG9240" s="102"/>
      <c r="CI9240" s="45"/>
    </row>
    <row r="9241" spans="37:87" ht="13" customHeight="1">
      <c r="AK9241" s="114"/>
      <c r="AL9241" s="41"/>
      <c r="AM9241" s="41"/>
      <c r="AN9241" s="41"/>
      <c r="AO9241" s="41"/>
      <c r="AP9241" s="41"/>
      <c r="AQ9241" s="41"/>
      <c r="AR9241" s="41"/>
      <c r="AS9241" s="41"/>
      <c r="AT9241" s="41"/>
      <c r="AU9241" s="41"/>
      <c r="AV9241" s="41"/>
      <c r="AW9241" s="41"/>
      <c r="AX9241" s="41"/>
      <c r="AY9241" s="41"/>
      <c r="AZ9241" s="41"/>
      <c r="BA9241" s="41"/>
      <c r="BB9241" s="41"/>
      <c r="BC9241" s="41"/>
      <c r="BD9241" s="41"/>
      <c r="BE9241" s="41"/>
      <c r="BF9241" s="41"/>
      <c r="BG9241" s="41"/>
      <c r="BH9241" s="41"/>
      <c r="BI9241" s="41"/>
      <c r="BJ9241" s="41"/>
      <c r="BK9241" s="41"/>
      <c r="BL9241" s="41"/>
      <c r="BM9241" s="41"/>
      <c r="BN9241" s="41"/>
      <c r="BO9241" s="41"/>
      <c r="BP9241" s="108"/>
      <c r="CG9241" s="102"/>
      <c r="CI9241" s="45"/>
    </row>
    <row r="9242" spans="37:87" ht="13" customHeight="1">
      <c r="AK9242" s="114"/>
      <c r="AL9242" s="41"/>
      <c r="AM9242" s="41"/>
      <c r="AN9242" s="41"/>
      <c r="AO9242" s="41"/>
      <c r="AP9242" s="41"/>
      <c r="AQ9242" s="41"/>
      <c r="AR9242" s="41"/>
      <c r="AS9242" s="41"/>
      <c r="AT9242" s="41"/>
      <c r="AU9242" s="41"/>
      <c r="AV9242" s="41"/>
      <c r="AW9242" s="41"/>
      <c r="AX9242" s="41"/>
      <c r="AY9242" s="41"/>
      <c r="AZ9242" s="41"/>
      <c r="BA9242" s="41"/>
      <c r="BB9242" s="41"/>
      <c r="BC9242" s="41"/>
      <c r="BD9242" s="41"/>
      <c r="BE9242" s="41"/>
      <c r="BF9242" s="41"/>
      <c r="BG9242" s="41"/>
      <c r="BH9242" s="41"/>
      <c r="BI9242" s="41"/>
      <c r="BJ9242" s="41"/>
      <c r="BK9242" s="41"/>
      <c r="BL9242" s="41"/>
      <c r="BM9242" s="41"/>
      <c r="BN9242" s="41"/>
      <c r="BO9242" s="41"/>
      <c r="BP9242" s="108"/>
      <c r="CG9242" s="102"/>
      <c r="CI9242" s="45"/>
    </row>
    <row r="9243" spans="37:87" ht="13" customHeight="1">
      <c r="AK9243" s="114"/>
      <c r="AL9243" s="41"/>
      <c r="AM9243" s="41"/>
      <c r="AN9243" s="41"/>
      <c r="AO9243" s="41"/>
      <c r="AP9243" s="41"/>
      <c r="AQ9243" s="41"/>
      <c r="AR9243" s="41"/>
      <c r="AS9243" s="41"/>
      <c r="AT9243" s="41"/>
      <c r="AU9243" s="41"/>
      <c r="AV9243" s="41"/>
      <c r="AW9243" s="41"/>
      <c r="AX9243" s="41"/>
      <c r="AY9243" s="41"/>
      <c r="AZ9243" s="41"/>
      <c r="BA9243" s="41"/>
      <c r="BB9243" s="41"/>
      <c r="BC9243" s="41"/>
      <c r="BD9243" s="41"/>
      <c r="BE9243" s="41"/>
      <c r="BF9243" s="41"/>
      <c r="BG9243" s="41"/>
      <c r="BH9243" s="41"/>
      <c r="BI9243" s="41"/>
      <c r="BJ9243" s="41"/>
      <c r="BK9243" s="41"/>
      <c r="BL9243" s="41"/>
      <c r="BM9243" s="41"/>
      <c r="BN9243" s="41"/>
      <c r="BO9243" s="41"/>
      <c r="BP9243" s="108"/>
      <c r="CG9243" s="102"/>
      <c r="CI9243" s="45"/>
    </row>
    <row r="9244" spans="37:87" ht="13" customHeight="1">
      <c r="AK9244" s="114"/>
      <c r="AL9244" s="41"/>
      <c r="AM9244" s="41"/>
      <c r="AN9244" s="41"/>
      <c r="AO9244" s="41"/>
      <c r="AP9244" s="41"/>
      <c r="AQ9244" s="41"/>
      <c r="AR9244" s="41"/>
      <c r="AS9244" s="41"/>
      <c r="AT9244" s="41"/>
      <c r="AU9244" s="41"/>
      <c r="AV9244" s="41"/>
      <c r="AW9244" s="41"/>
      <c r="AX9244" s="41"/>
      <c r="AY9244" s="41"/>
      <c r="AZ9244" s="41"/>
      <c r="BA9244" s="41"/>
      <c r="BB9244" s="41"/>
      <c r="BC9244" s="41"/>
      <c r="BD9244" s="41"/>
      <c r="BE9244" s="41"/>
      <c r="BF9244" s="41"/>
      <c r="BG9244" s="41"/>
      <c r="BH9244" s="41"/>
      <c r="BI9244" s="41"/>
      <c r="BJ9244" s="41"/>
      <c r="BK9244" s="41"/>
      <c r="BL9244" s="41"/>
      <c r="BM9244" s="41"/>
      <c r="BN9244" s="41"/>
      <c r="BO9244" s="41"/>
      <c r="BP9244" s="108"/>
      <c r="CG9244" s="102"/>
      <c r="CI9244" s="45"/>
    </row>
    <row r="9245" spans="37:87" ht="13" customHeight="1">
      <c r="AK9245" s="114"/>
      <c r="AL9245" s="41"/>
      <c r="AM9245" s="41"/>
      <c r="AN9245" s="41"/>
      <c r="AO9245" s="41"/>
      <c r="AP9245" s="41"/>
      <c r="AQ9245" s="41"/>
      <c r="AR9245" s="41"/>
      <c r="AS9245" s="41"/>
      <c r="AT9245" s="41"/>
      <c r="AU9245" s="41"/>
      <c r="AV9245" s="41"/>
      <c r="AW9245" s="41"/>
      <c r="AX9245" s="41"/>
      <c r="AY9245" s="41"/>
      <c r="AZ9245" s="41"/>
      <c r="BA9245" s="41"/>
      <c r="BB9245" s="41"/>
      <c r="BC9245" s="41"/>
      <c r="BD9245" s="41"/>
      <c r="BE9245" s="41"/>
      <c r="BF9245" s="41"/>
      <c r="BG9245" s="41"/>
      <c r="BH9245" s="41"/>
      <c r="BI9245" s="41"/>
      <c r="BJ9245" s="41"/>
      <c r="BK9245" s="41"/>
      <c r="BL9245" s="41"/>
      <c r="BM9245" s="41"/>
      <c r="BN9245" s="41"/>
      <c r="BO9245" s="41"/>
      <c r="BP9245" s="108"/>
      <c r="CG9245" s="102"/>
      <c r="CI9245" s="45"/>
    </row>
    <row r="9246" spans="37:87" ht="13" customHeight="1">
      <c r="AK9246" s="114"/>
      <c r="AL9246" s="41"/>
      <c r="AM9246" s="41"/>
      <c r="AN9246" s="41"/>
      <c r="AO9246" s="41"/>
      <c r="AP9246" s="41"/>
      <c r="AQ9246" s="41"/>
      <c r="AR9246" s="41"/>
      <c r="AS9246" s="41"/>
      <c r="AT9246" s="41"/>
      <c r="AU9246" s="41"/>
      <c r="AV9246" s="41"/>
      <c r="AW9246" s="41"/>
      <c r="AX9246" s="41"/>
      <c r="AY9246" s="41"/>
      <c r="AZ9246" s="41"/>
      <c r="BA9246" s="41"/>
      <c r="BB9246" s="41"/>
      <c r="BC9246" s="41"/>
      <c r="BD9246" s="41"/>
      <c r="BE9246" s="41"/>
      <c r="BF9246" s="41"/>
      <c r="BG9246" s="41"/>
      <c r="BH9246" s="41"/>
      <c r="BI9246" s="41"/>
      <c r="BJ9246" s="41"/>
      <c r="BK9246" s="41"/>
      <c r="BL9246" s="41"/>
      <c r="BM9246" s="41"/>
      <c r="BN9246" s="41"/>
      <c r="BO9246" s="41"/>
      <c r="BP9246" s="108"/>
      <c r="CG9246" s="102"/>
      <c r="CI9246" s="45"/>
    </row>
    <row r="9247" spans="37:87" ht="13" customHeight="1">
      <c r="AK9247" s="114"/>
      <c r="AL9247" s="41"/>
      <c r="AM9247" s="41"/>
      <c r="AN9247" s="41"/>
      <c r="AO9247" s="41"/>
      <c r="AP9247" s="41"/>
      <c r="AQ9247" s="41"/>
      <c r="AR9247" s="41"/>
      <c r="AS9247" s="41"/>
      <c r="AT9247" s="41"/>
      <c r="AU9247" s="41"/>
      <c r="AV9247" s="41"/>
      <c r="AW9247" s="41"/>
      <c r="AX9247" s="41"/>
      <c r="AY9247" s="41"/>
      <c r="AZ9247" s="41"/>
      <c r="BA9247" s="41"/>
      <c r="BB9247" s="41"/>
      <c r="BC9247" s="41"/>
      <c r="BD9247" s="41"/>
      <c r="BE9247" s="41"/>
      <c r="BF9247" s="41"/>
      <c r="BG9247" s="41"/>
      <c r="BH9247" s="41"/>
      <c r="BI9247" s="41"/>
      <c r="BJ9247" s="41"/>
      <c r="BK9247" s="41"/>
      <c r="BL9247" s="41"/>
      <c r="BM9247" s="41"/>
      <c r="BN9247" s="41"/>
      <c r="BO9247" s="41"/>
      <c r="BP9247" s="108"/>
      <c r="CG9247" s="102"/>
      <c r="CI9247" s="45"/>
    </row>
    <row r="9248" spans="37:87" ht="13" customHeight="1">
      <c r="AK9248" s="114"/>
      <c r="AL9248" s="41"/>
      <c r="AM9248" s="41"/>
      <c r="AN9248" s="41"/>
      <c r="AO9248" s="41"/>
      <c r="AP9248" s="41"/>
      <c r="AQ9248" s="41"/>
      <c r="AR9248" s="41"/>
      <c r="AS9248" s="41"/>
      <c r="AT9248" s="41"/>
      <c r="AU9248" s="41"/>
      <c r="AV9248" s="41"/>
      <c r="AW9248" s="41"/>
      <c r="AX9248" s="41"/>
      <c r="AY9248" s="41"/>
      <c r="AZ9248" s="41"/>
      <c r="BA9248" s="41"/>
      <c r="BB9248" s="41"/>
      <c r="BC9248" s="41"/>
      <c r="BD9248" s="41"/>
      <c r="BE9248" s="41"/>
      <c r="BF9248" s="41"/>
      <c r="BG9248" s="41"/>
      <c r="BH9248" s="41"/>
      <c r="BI9248" s="41"/>
      <c r="BJ9248" s="41"/>
      <c r="BK9248" s="41"/>
      <c r="BL9248" s="41"/>
      <c r="BM9248" s="41"/>
      <c r="BN9248" s="41"/>
      <c r="BO9248" s="41"/>
      <c r="BP9248" s="108"/>
      <c r="CG9248" s="102"/>
      <c r="CI9248" s="45"/>
    </row>
    <row r="9249" spans="37:87" ht="13" customHeight="1">
      <c r="AK9249" s="114"/>
      <c r="AL9249" s="41"/>
      <c r="AM9249" s="41"/>
      <c r="AN9249" s="41"/>
      <c r="AO9249" s="41"/>
      <c r="AP9249" s="41"/>
      <c r="AQ9249" s="41"/>
      <c r="AR9249" s="41"/>
      <c r="AS9249" s="41"/>
      <c r="AT9249" s="41"/>
      <c r="AU9249" s="41"/>
      <c r="AV9249" s="41"/>
      <c r="AW9249" s="41"/>
      <c r="AX9249" s="41"/>
      <c r="AY9249" s="41"/>
      <c r="AZ9249" s="41"/>
      <c r="BA9249" s="41"/>
      <c r="BB9249" s="41"/>
      <c r="BC9249" s="41"/>
      <c r="BD9249" s="41"/>
      <c r="BE9249" s="41"/>
      <c r="BF9249" s="41"/>
      <c r="BG9249" s="41"/>
      <c r="BH9249" s="41"/>
      <c r="BI9249" s="41"/>
      <c r="BJ9249" s="41"/>
      <c r="BK9249" s="41"/>
      <c r="BL9249" s="41"/>
      <c r="BM9249" s="41"/>
      <c r="BN9249" s="41"/>
      <c r="BO9249" s="41"/>
      <c r="BP9249" s="108"/>
      <c r="CG9249" s="102"/>
      <c r="CI9249" s="45"/>
    </row>
    <row r="9250" spans="37:87" ht="13" customHeight="1">
      <c r="AK9250" s="114"/>
      <c r="AL9250" s="41"/>
      <c r="AM9250" s="41"/>
      <c r="AN9250" s="41"/>
      <c r="AO9250" s="41"/>
      <c r="AP9250" s="41"/>
      <c r="AQ9250" s="41"/>
      <c r="AR9250" s="41"/>
      <c r="AS9250" s="41"/>
      <c r="AT9250" s="41"/>
      <c r="AU9250" s="41"/>
      <c r="AV9250" s="41"/>
      <c r="AW9250" s="41"/>
      <c r="AX9250" s="41"/>
      <c r="AY9250" s="41"/>
      <c r="AZ9250" s="41"/>
      <c r="BA9250" s="41"/>
      <c r="BB9250" s="41"/>
      <c r="BC9250" s="41"/>
      <c r="BD9250" s="41"/>
      <c r="BE9250" s="41"/>
      <c r="BF9250" s="41"/>
      <c r="BG9250" s="41"/>
      <c r="BH9250" s="41"/>
      <c r="BI9250" s="41"/>
      <c r="BJ9250" s="41"/>
      <c r="BK9250" s="41"/>
      <c r="BL9250" s="41"/>
      <c r="BM9250" s="41"/>
      <c r="BN9250" s="41"/>
      <c r="BO9250" s="41"/>
      <c r="BP9250" s="108"/>
      <c r="CG9250" s="102"/>
      <c r="CI9250" s="45"/>
    </row>
    <row r="9251" spans="37:87" ht="13" customHeight="1">
      <c r="AK9251" s="114"/>
      <c r="AL9251" s="41"/>
      <c r="AM9251" s="41"/>
      <c r="AN9251" s="41"/>
      <c r="AO9251" s="41"/>
      <c r="AP9251" s="41"/>
      <c r="AQ9251" s="41"/>
      <c r="AR9251" s="41"/>
      <c r="AS9251" s="41"/>
      <c r="AT9251" s="41"/>
      <c r="AU9251" s="41"/>
      <c r="AV9251" s="41"/>
      <c r="AW9251" s="41"/>
      <c r="AX9251" s="41"/>
      <c r="AY9251" s="41"/>
      <c r="AZ9251" s="41"/>
      <c r="BA9251" s="41"/>
      <c r="BB9251" s="41"/>
      <c r="BC9251" s="41"/>
      <c r="BD9251" s="41"/>
      <c r="BE9251" s="41"/>
      <c r="BF9251" s="41"/>
      <c r="BG9251" s="41"/>
      <c r="BH9251" s="41"/>
      <c r="BI9251" s="41"/>
      <c r="BJ9251" s="41"/>
      <c r="BK9251" s="41"/>
      <c r="BL9251" s="41"/>
      <c r="BM9251" s="41"/>
      <c r="BN9251" s="41"/>
      <c r="BO9251" s="41"/>
      <c r="BP9251" s="108"/>
      <c r="CG9251" s="102"/>
      <c r="CI9251" s="45"/>
    </row>
    <row r="9252" spans="37:87" ht="13" customHeight="1">
      <c r="AK9252" s="114"/>
      <c r="AL9252" s="41"/>
      <c r="AM9252" s="41"/>
      <c r="AN9252" s="41"/>
      <c r="AO9252" s="41"/>
      <c r="AP9252" s="41"/>
      <c r="AQ9252" s="41"/>
      <c r="AR9252" s="41"/>
      <c r="AS9252" s="41"/>
      <c r="AT9252" s="41"/>
      <c r="AU9252" s="41"/>
      <c r="AV9252" s="41"/>
      <c r="AW9252" s="41"/>
      <c r="AX9252" s="41"/>
      <c r="AY9252" s="41"/>
      <c r="AZ9252" s="41"/>
      <c r="BA9252" s="41"/>
      <c r="BB9252" s="41"/>
      <c r="BC9252" s="41"/>
      <c r="BD9252" s="41"/>
      <c r="BE9252" s="41"/>
      <c r="BF9252" s="41"/>
      <c r="BG9252" s="41"/>
      <c r="BH9252" s="41"/>
      <c r="BI9252" s="41"/>
      <c r="BJ9252" s="41"/>
      <c r="BK9252" s="41"/>
      <c r="BL9252" s="41"/>
      <c r="BM9252" s="41"/>
      <c r="BN9252" s="41"/>
      <c r="BO9252" s="41"/>
      <c r="BP9252" s="108"/>
      <c r="CG9252" s="102"/>
      <c r="CI9252" s="45"/>
    </row>
    <row r="9253" spans="37:87" ht="13" customHeight="1">
      <c r="AK9253" s="114"/>
      <c r="AL9253" s="41"/>
      <c r="AM9253" s="41"/>
      <c r="AN9253" s="41"/>
      <c r="AO9253" s="41"/>
      <c r="AP9253" s="41"/>
      <c r="AQ9253" s="41"/>
      <c r="AR9253" s="41"/>
      <c r="AS9253" s="41"/>
      <c r="AT9253" s="41"/>
      <c r="AU9253" s="41"/>
      <c r="AV9253" s="41"/>
      <c r="AW9253" s="41"/>
      <c r="AX9253" s="41"/>
      <c r="AY9253" s="41"/>
      <c r="AZ9253" s="41"/>
      <c r="BA9253" s="41"/>
      <c r="BB9253" s="41"/>
      <c r="BC9253" s="41"/>
      <c r="BD9253" s="41"/>
      <c r="BE9253" s="41"/>
      <c r="BF9253" s="41"/>
      <c r="BG9253" s="41"/>
      <c r="BH9253" s="41"/>
      <c r="BI9253" s="41"/>
      <c r="BJ9253" s="41"/>
      <c r="BK9253" s="41"/>
      <c r="BL9253" s="41"/>
      <c r="BM9253" s="41"/>
      <c r="BN9253" s="41"/>
      <c r="BO9253" s="41"/>
      <c r="BP9253" s="108"/>
      <c r="CG9253" s="102"/>
      <c r="CI9253" s="45"/>
    </row>
    <row r="9254" spans="37:87" ht="13" customHeight="1">
      <c r="AK9254" s="114"/>
      <c r="AL9254" s="41"/>
      <c r="AM9254" s="41"/>
      <c r="AN9254" s="41"/>
      <c r="AO9254" s="41"/>
      <c r="AP9254" s="41"/>
      <c r="AQ9254" s="41"/>
      <c r="AR9254" s="41"/>
      <c r="AS9254" s="41"/>
      <c r="AT9254" s="41"/>
      <c r="AU9254" s="41"/>
      <c r="AV9254" s="41"/>
      <c r="AW9254" s="41"/>
      <c r="AX9254" s="41"/>
      <c r="AY9254" s="41"/>
      <c r="AZ9254" s="41"/>
      <c r="BA9254" s="41"/>
      <c r="BB9254" s="41"/>
      <c r="BC9254" s="41"/>
      <c r="BD9254" s="41"/>
      <c r="BE9254" s="41"/>
      <c r="BF9254" s="41"/>
      <c r="BG9254" s="41"/>
      <c r="BH9254" s="41"/>
      <c r="BI9254" s="41"/>
      <c r="BJ9254" s="41"/>
      <c r="BK9254" s="41"/>
      <c r="BL9254" s="41"/>
      <c r="BM9254" s="41"/>
      <c r="BN9254" s="41"/>
      <c r="BO9254" s="41"/>
      <c r="BP9254" s="108"/>
      <c r="CG9254" s="102"/>
      <c r="CI9254" s="45"/>
    </row>
    <row r="9255" spans="37:87" ht="13" customHeight="1">
      <c r="AK9255" s="114"/>
      <c r="AL9255" s="41"/>
      <c r="AM9255" s="41"/>
      <c r="AN9255" s="41"/>
      <c r="AO9255" s="41"/>
      <c r="AP9255" s="41"/>
      <c r="AQ9255" s="41"/>
      <c r="AR9255" s="41"/>
      <c r="AS9255" s="41"/>
      <c r="AT9255" s="41"/>
      <c r="AU9255" s="41"/>
      <c r="AV9255" s="41"/>
      <c r="AW9255" s="41"/>
      <c r="AX9255" s="41"/>
      <c r="AY9255" s="41"/>
      <c r="AZ9255" s="41"/>
      <c r="BA9255" s="41"/>
      <c r="BB9255" s="41"/>
      <c r="BC9255" s="41"/>
      <c r="BD9255" s="41"/>
      <c r="BE9255" s="41"/>
      <c r="BF9255" s="41"/>
      <c r="BG9255" s="41"/>
      <c r="BH9255" s="41"/>
      <c r="BI9255" s="41"/>
      <c r="BJ9255" s="41"/>
      <c r="BK9255" s="41"/>
      <c r="BL9255" s="41"/>
      <c r="BM9255" s="41"/>
      <c r="BN9255" s="41"/>
      <c r="BO9255" s="41"/>
      <c r="BP9255" s="108"/>
      <c r="CG9255" s="102"/>
      <c r="CI9255" s="45"/>
    </row>
    <row r="9256" spans="37:87" ht="13" customHeight="1">
      <c r="AK9256" s="114"/>
      <c r="AL9256" s="41"/>
      <c r="AM9256" s="41"/>
      <c r="AN9256" s="41"/>
      <c r="AO9256" s="41"/>
      <c r="AP9256" s="41"/>
      <c r="AQ9256" s="41"/>
      <c r="AR9256" s="41"/>
      <c r="AS9256" s="41"/>
      <c r="AT9256" s="41"/>
      <c r="AU9256" s="41"/>
      <c r="AV9256" s="41"/>
      <c r="AW9256" s="41"/>
      <c r="AX9256" s="41"/>
      <c r="AY9256" s="41"/>
      <c r="AZ9256" s="41"/>
      <c r="BA9256" s="41"/>
      <c r="BB9256" s="41"/>
      <c r="BC9256" s="41"/>
      <c r="BD9256" s="41"/>
      <c r="BE9256" s="41"/>
      <c r="BF9256" s="41"/>
      <c r="BG9256" s="41"/>
      <c r="BH9256" s="41"/>
      <c r="BI9256" s="41"/>
      <c r="BJ9256" s="41"/>
      <c r="BK9256" s="41"/>
      <c r="BL9256" s="41"/>
      <c r="BM9256" s="41"/>
      <c r="BN9256" s="41"/>
      <c r="BO9256" s="41"/>
      <c r="BP9256" s="108"/>
      <c r="CG9256" s="102"/>
      <c r="CI9256" s="45"/>
    </row>
    <row r="9257" spans="37:87" ht="13" customHeight="1">
      <c r="AK9257" s="114"/>
      <c r="AL9257" s="41"/>
      <c r="AM9257" s="41"/>
      <c r="AN9257" s="41"/>
      <c r="AO9257" s="41"/>
      <c r="AP9257" s="41"/>
      <c r="AQ9257" s="41"/>
      <c r="AR9257" s="41"/>
      <c r="AS9257" s="41"/>
      <c r="AT9257" s="41"/>
      <c r="AU9257" s="41"/>
      <c r="AV9257" s="41"/>
      <c r="AW9257" s="41"/>
      <c r="AX9257" s="41"/>
      <c r="AY9257" s="41"/>
      <c r="AZ9257" s="41"/>
      <c r="BA9257" s="41"/>
      <c r="BB9257" s="41"/>
      <c r="BC9257" s="41"/>
      <c r="BD9257" s="41"/>
      <c r="BE9257" s="41"/>
      <c r="BF9257" s="41"/>
      <c r="BG9257" s="41"/>
      <c r="BH9257" s="41"/>
      <c r="BI9257" s="41"/>
      <c r="BJ9257" s="41"/>
      <c r="BK9257" s="41"/>
      <c r="BL9257" s="41"/>
      <c r="BM9257" s="41"/>
      <c r="BN9257" s="41"/>
      <c r="BO9257" s="41"/>
      <c r="BP9257" s="108"/>
      <c r="CG9257" s="102"/>
      <c r="CI9257" s="45"/>
    </row>
    <row r="9258" spans="37:87" ht="13" customHeight="1">
      <c r="AK9258" s="114"/>
      <c r="AL9258" s="41"/>
      <c r="AM9258" s="41"/>
      <c r="AN9258" s="41"/>
      <c r="AO9258" s="41"/>
      <c r="AP9258" s="41"/>
      <c r="AQ9258" s="41"/>
      <c r="AR9258" s="41"/>
      <c r="AS9258" s="41"/>
      <c r="AT9258" s="41"/>
      <c r="AU9258" s="41"/>
      <c r="AV9258" s="41"/>
      <c r="AW9258" s="41"/>
      <c r="AX9258" s="41"/>
      <c r="AY9258" s="41"/>
      <c r="AZ9258" s="41"/>
      <c r="BA9258" s="41"/>
      <c r="BB9258" s="41"/>
      <c r="BC9258" s="41"/>
      <c r="BD9258" s="41"/>
      <c r="BE9258" s="41"/>
      <c r="BF9258" s="41"/>
      <c r="BG9258" s="41"/>
      <c r="BH9258" s="41"/>
      <c r="BI9258" s="41"/>
      <c r="BJ9258" s="41"/>
      <c r="BK9258" s="41"/>
      <c r="BL9258" s="41"/>
      <c r="BM9258" s="41"/>
      <c r="BN9258" s="41"/>
      <c r="BO9258" s="41"/>
      <c r="BP9258" s="108"/>
      <c r="CG9258" s="102"/>
      <c r="CI9258" s="45"/>
    </row>
    <row r="9259" spans="37:87" ht="13" customHeight="1">
      <c r="AK9259" s="114"/>
      <c r="AL9259" s="41"/>
      <c r="AM9259" s="41"/>
      <c r="AN9259" s="41"/>
      <c r="AO9259" s="41"/>
      <c r="AP9259" s="41"/>
      <c r="AQ9259" s="41"/>
      <c r="AR9259" s="41"/>
      <c r="AS9259" s="41"/>
      <c r="AT9259" s="41"/>
      <c r="AU9259" s="41"/>
      <c r="AV9259" s="41"/>
      <c r="AW9259" s="41"/>
      <c r="AX9259" s="41"/>
      <c r="AY9259" s="41"/>
      <c r="AZ9259" s="41"/>
      <c r="BA9259" s="41"/>
      <c r="BB9259" s="41"/>
      <c r="BC9259" s="41"/>
      <c r="BD9259" s="41"/>
      <c r="BE9259" s="41"/>
      <c r="BF9259" s="41"/>
      <c r="BG9259" s="41"/>
      <c r="BH9259" s="41"/>
      <c r="BI9259" s="41"/>
      <c r="BJ9259" s="41"/>
      <c r="BK9259" s="41"/>
      <c r="BL9259" s="41"/>
      <c r="BM9259" s="41"/>
      <c r="BN9259" s="41"/>
      <c r="BO9259" s="41"/>
      <c r="BP9259" s="108"/>
      <c r="CG9259" s="102"/>
      <c r="CI9259" s="45"/>
    </row>
    <row r="9260" spans="37:87" ht="13" customHeight="1">
      <c r="AK9260" s="114"/>
      <c r="AL9260" s="41"/>
      <c r="AM9260" s="41"/>
      <c r="AN9260" s="41"/>
      <c r="AO9260" s="41"/>
      <c r="AP9260" s="41"/>
      <c r="AQ9260" s="41"/>
      <c r="AR9260" s="41"/>
      <c r="AS9260" s="41"/>
      <c r="AT9260" s="41"/>
      <c r="AU9260" s="41"/>
      <c r="AV9260" s="41"/>
      <c r="AW9260" s="41"/>
      <c r="AX9260" s="41"/>
      <c r="AY9260" s="41"/>
      <c r="AZ9260" s="41"/>
      <c r="BA9260" s="41"/>
      <c r="BB9260" s="41"/>
      <c r="BC9260" s="41"/>
      <c r="BD9260" s="41"/>
      <c r="BE9260" s="41"/>
      <c r="BF9260" s="41"/>
      <c r="BG9260" s="41"/>
      <c r="BH9260" s="41"/>
      <c r="BI9260" s="41"/>
      <c r="BJ9260" s="41"/>
      <c r="BK9260" s="41"/>
      <c r="BL9260" s="41"/>
      <c r="BM9260" s="41"/>
      <c r="BN9260" s="41"/>
      <c r="BO9260" s="41"/>
      <c r="BP9260" s="108"/>
      <c r="CG9260" s="102"/>
      <c r="CI9260" s="45"/>
    </row>
    <row r="9261" spans="37:87" ht="13" customHeight="1">
      <c r="AK9261" s="114"/>
      <c r="AL9261" s="41"/>
      <c r="AM9261" s="41"/>
      <c r="AN9261" s="41"/>
      <c r="AO9261" s="41"/>
      <c r="AP9261" s="41"/>
      <c r="AQ9261" s="41"/>
      <c r="AR9261" s="41"/>
      <c r="AS9261" s="41"/>
      <c r="AT9261" s="41"/>
      <c r="AU9261" s="41"/>
      <c r="AV9261" s="41"/>
      <c r="AW9261" s="41"/>
      <c r="AX9261" s="41"/>
      <c r="AY9261" s="41"/>
      <c r="AZ9261" s="41"/>
      <c r="BA9261" s="41"/>
      <c r="BB9261" s="41"/>
      <c r="BC9261" s="41"/>
      <c r="BD9261" s="41"/>
      <c r="BE9261" s="41"/>
      <c r="BF9261" s="41"/>
      <c r="BG9261" s="41"/>
      <c r="BH9261" s="41"/>
      <c r="BI9261" s="41"/>
      <c r="BJ9261" s="41"/>
      <c r="BK9261" s="41"/>
      <c r="BL9261" s="41"/>
      <c r="BM9261" s="41"/>
      <c r="BN9261" s="41"/>
      <c r="BO9261" s="41"/>
      <c r="BP9261" s="108"/>
      <c r="CG9261" s="102"/>
      <c r="CI9261" s="45"/>
    </row>
    <row r="9262" spans="37:87" ht="13" customHeight="1">
      <c r="AK9262" s="114"/>
      <c r="AL9262" s="41"/>
      <c r="AM9262" s="41"/>
      <c r="AN9262" s="41"/>
      <c r="AO9262" s="41"/>
      <c r="AP9262" s="41"/>
      <c r="AQ9262" s="41"/>
      <c r="AR9262" s="41"/>
      <c r="AS9262" s="41"/>
      <c r="AT9262" s="41"/>
      <c r="AU9262" s="41"/>
      <c r="AV9262" s="41"/>
      <c r="AW9262" s="41"/>
      <c r="AX9262" s="41"/>
      <c r="AY9262" s="41"/>
      <c r="AZ9262" s="41"/>
      <c r="BA9262" s="41"/>
      <c r="BB9262" s="41"/>
      <c r="BC9262" s="41"/>
      <c r="BD9262" s="41"/>
      <c r="BE9262" s="41"/>
      <c r="BF9262" s="41"/>
      <c r="BG9262" s="41"/>
      <c r="BH9262" s="41"/>
      <c r="BI9262" s="41"/>
      <c r="BJ9262" s="41"/>
      <c r="BK9262" s="41"/>
      <c r="BL9262" s="41"/>
      <c r="BM9262" s="41"/>
      <c r="BN9262" s="41"/>
      <c r="BO9262" s="41"/>
      <c r="BP9262" s="108"/>
      <c r="CG9262" s="102"/>
      <c r="CI9262" s="45"/>
    </row>
    <row r="9263" spans="37:87" ht="13" customHeight="1">
      <c r="AK9263" s="114"/>
      <c r="AL9263" s="41"/>
      <c r="AM9263" s="41"/>
      <c r="AN9263" s="41"/>
      <c r="AO9263" s="41"/>
      <c r="AP9263" s="41"/>
      <c r="AQ9263" s="41"/>
      <c r="AR9263" s="41"/>
      <c r="AS9263" s="41"/>
      <c r="AT9263" s="41"/>
      <c r="AU9263" s="41"/>
      <c r="AV9263" s="41"/>
      <c r="AW9263" s="41"/>
      <c r="AX9263" s="41"/>
      <c r="AY9263" s="41"/>
      <c r="AZ9263" s="41"/>
      <c r="BA9263" s="41"/>
      <c r="BB9263" s="41"/>
      <c r="BC9263" s="41"/>
      <c r="BD9263" s="41"/>
      <c r="BE9263" s="41"/>
      <c r="BF9263" s="41"/>
      <c r="BG9263" s="41"/>
      <c r="BH9263" s="41"/>
      <c r="BI9263" s="41"/>
      <c r="BJ9263" s="41"/>
      <c r="BK9263" s="41"/>
      <c r="BL9263" s="41"/>
      <c r="BM9263" s="41"/>
      <c r="BN9263" s="41"/>
      <c r="BO9263" s="41"/>
      <c r="BP9263" s="108"/>
      <c r="CG9263" s="102"/>
      <c r="CI9263" s="45"/>
    </row>
    <row r="9264" spans="37:87" ht="13" customHeight="1">
      <c r="AK9264" s="114"/>
      <c r="AL9264" s="41"/>
      <c r="AM9264" s="41"/>
      <c r="AN9264" s="41"/>
      <c r="AO9264" s="41"/>
      <c r="AP9264" s="41"/>
      <c r="AQ9264" s="41"/>
      <c r="AR9264" s="41"/>
      <c r="AS9264" s="41"/>
      <c r="AT9264" s="41"/>
      <c r="AU9264" s="41"/>
      <c r="AV9264" s="41"/>
      <c r="AW9264" s="41"/>
      <c r="AX9264" s="41"/>
      <c r="AY9264" s="41"/>
      <c r="AZ9264" s="41"/>
      <c r="BA9264" s="41"/>
      <c r="BB9264" s="41"/>
      <c r="BC9264" s="41"/>
      <c r="BD9264" s="41"/>
      <c r="BE9264" s="41"/>
      <c r="BF9264" s="41"/>
      <c r="BG9264" s="41"/>
      <c r="BH9264" s="41"/>
      <c r="BI9264" s="41"/>
      <c r="BJ9264" s="41"/>
      <c r="BK9264" s="41"/>
      <c r="BL9264" s="41"/>
      <c r="BM9264" s="41"/>
      <c r="BN9264" s="41"/>
      <c r="BO9264" s="41"/>
      <c r="BP9264" s="108"/>
      <c r="CG9264" s="102"/>
      <c r="CI9264" s="45"/>
    </row>
    <row r="9265" spans="37:87" ht="13" customHeight="1">
      <c r="AK9265" s="114"/>
      <c r="AL9265" s="41"/>
      <c r="AM9265" s="41"/>
      <c r="AN9265" s="41"/>
      <c r="AO9265" s="41"/>
      <c r="AP9265" s="41"/>
      <c r="AQ9265" s="41"/>
      <c r="AR9265" s="41"/>
      <c r="AS9265" s="41"/>
      <c r="AT9265" s="41"/>
      <c r="AU9265" s="41"/>
      <c r="AV9265" s="41"/>
      <c r="AW9265" s="41"/>
      <c r="AX9265" s="41"/>
      <c r="AY9265" s="41"/>
      <c r="AZ9265" s="41"/>
      <c r="BA9265" s="41"/>
      <c r="BB9265" s="41"/>
      <c r="BC9265" s="41"/>
      <c r="BD9265" s="41"/>
      <c r="BE9265" s="41"/>
      <c r="BF9265" s="41"/>
      <c r="BG9265" s="41"/>
      <c r="BH9265" s="41"/>
      <c r="BI9265" s="41"/>
      <c r="BJ9265" s="41"/>
      <c r="BK9265" s="41"/>
      <c r="BL9265" s="41"/>
      <c r="BM9265" s="41"/>
      <c r="BN9265" s="41"/>
      <c r="BO9265" s="41"/>
      <c r="BP9265" s="108"/>
      <c r="CG9265" s="102"/>
      <c r="CI9265" s="45"/>
    </row>
    <row r="9266" spans="37:87" ht="13" customHeight="1">
      <c r="AK9266" s="114"/>
      <c r="AL9266" s="41"/>
      <c r="AM9266" s="41"/>
      <c r="AN9266" s="41"/>
      <c r="AO9266" s="41"/>
      <c r="AP9266" s="41"/>
      <c r="AQ9266" s="41"/>
      <c r="AR9266" s="41"/>
      <c r="AS9266" s="41"/>
      <c r="AT9266" s="41"/>
      <c r="AU9266" s="41"/>
      <c r="AV9266" s="41"/>
      <c r="AW9266" s="41"/>
      <c r="AX9266" s="41"/>
      <c r="AY9266" s="41"/>
      <c r="AZ9266" s="41"/>
      <c r="BA9266" s="41"/>
      <c r="BB9266" s="41"/>
      <c r="BC9266" s="41"/>
      <c r="BD9266" s="41"/>
      <c r="BE9266" s="41"/>
      <c r="BF9266" s="41"/>
      <c r="BG9266" s="41"/>
      <c r="BH9266" s="41"/>
      <c r="BI9266" s="41"/>
      <c r="BJ9266" s="41"/>
      <c r="BK9266" s="41"/>
      <c r="BL9266" s="41"/>
      <c r="BM9266" s="41"/>
      <c r="BN9266" s="41"/>
      <c r="BO9266" s="41"/>
      <c r="BP9266" s="108"/>
      <c r="CG9266" s="102"/>
      <c r="CI9266" s="45"/>
    </row>
    <row r="9267" spans="37:87" ht="13" customHeight="1">
      <c r="AK9267" s="114"/>
      <c r="AL9267" s="41"/>
      <c r="AM9267" s="41"/>
      <c r="AN9267" s="41"/>
      <c r="AO9267" s="41"/>
      <c r="AP9267" s="41"/>
      <c r="AQ9267" s="41"/>
      <c r="AR9267" s="41"/>
      <c r="AS9267" s="41"/>
      <c r="AT9267" s="41"/>
      <c r="AU9267" s="41"/>
      <c r="AV9267" s="41"/>
      <c r="AW9267" s="41"/>
      <c r="AX9267" s="41"/>
      <c r="AY9267" s="41"/>
      <c r="AZ9267" s="41"/>
      <c r="BA9267" s="41"/>
      <c r="BB9267" s="41"/>
      <c r="BC9267" s="41"/>
      <c r="BD9267" s="41"/>
      <c r="BE9267" s="41"/>
      <c r="BF9267" s="41"/>
      <c r="BG9267" s="41"/>
      <c r="BH9267" s="41"/>
      <c r="BI9267" s="41"/>
      <c r="BJ9267" s="41"/>
      <c r="BK9267" s="41"/>
      <c r="BL9267" s="41"/>
      <c r="BM9267" s="41"/>
      <c r="BN9267" s="41"/>
      <c r="BO9267" s="41"/>
      <c r="BP9267" s="108"/>
      <c r="CG9267" s="102"/>
      <c r="CI9267" s="45"/>
    </row>
    <row r="9268" spans="37:87" ht="13" customHeight="1">
      <c r="AK9268" s="114"/>
      <c r="AL9268" s="41"/>
      <c r="AM9268" s="41"/>
      <c r="AN9268" s="41"/>
      <c r="AO9268" s="41"/>
      <c r="AP9268" s="41"/>
      <c r="AQ9268" s="41"/>
      <c r="AR9268" s="41"/>
      <c r="AS9268" s="41"/>
      <c r="AT9268" s="41"/>
      <c r="AU9268" s="41"/>
      <c r="AV9268" s="41"/>
      <c r="AW9268" s="41"/>
      <c r="AX9268" s="41"/>
      <c r="AY9268" s="41"/>
      <c r="AZ9268" s="41"/>
      <c r="BA9268" s="41"/>
      <c r="BB9268" s="41"/>
      <c r="BC9268" s="41"/>
      <c r="BD9268" s="41"/>
      <c r="BE9268" s="41"/>
      <c r="BF9268" s="41"/>
      <c r="BG9268" s="41"/>
      <c r="BH9268" s="41"/>
      <c r="BI9268" s="41"/>
      <c r="BJ9268" s="41"/>
      <c r="BK9268" s="41"/>
      <c r="BL9268" s="41"/>
      <c r="BM9268" s="41"/>
      <c r="BN9268" s="41"/>
      <c r="BO9268" s="41"/>
      <c r="BP9268" s="108"/>
      <c r="CG9268" s="102"/>
      <c r="CI9268" s="45"/>
    </row>
    <row r="9269" spans="37:87" ht="13" customHeight="1">
      <c r="AK9269" s="114"/>
      <c r="AL9269" s="41"/>
      <c r="AM9269" s="41"/>
      <c r="AN9269" s="41"/>
      <c r="AO9269" s="41"/>
      <c r="AP9269" s="41"/>
      <c r="AQ9269" s="41"/>
      <c r="AR9269" s="41"/>
      <c r="AS9269" s="41"/>
      <c r="AT9269" s="41"/>
      <c r="AU9269" s="41"/>
      <c r="AV9269" s="41"/>
      <c r="AW9269" s="41"/>
      <c r="AX9269" s="41"/>
      <c r="AY9269" s="41"/>
      <c r="AZ9269" s="41"/>
      <c r="BA9269" s="41"/>
      <c r="BB9269" s="41"/>
      <c r="BC9269" s="41"/>
      <c r="BD9269" s="41"/>
      <c r="BE9269" s="41"/>
      <c r="BF9269" s="41"/>
      <c r="BG9269" s="41"/>
      <c r="BH9269" s="41"/>
      <c r="BI9269" s="41"/>
      <c r="BJ9269" s="41"/>
      <c r="BK9269" s="41"/>
      <c r="BL9269" s="41"/>
      <c r="BM9269" s="41"/>
      <c r="BN9269" s="41"/>
      <c r="BO9269" s="41"/>
      <c r="BP9269" s="108"/>
      <c r="CG9269" s="102"/>
      <c r="CI9269" s="45"/>
    </row>
    <row r="9270" spans="37:87" ht="13" customHeight="1">
      <c r="AK9270" s="114"/>
      <c r="AL9270" s="41"/>
      <c r="AM9270" s="41"/>
      <c r="AN9270" s="41"/>
      <c r="AO9270" s="41"/>
      <c r="AP9270" s="41"/>
      <c r="AQ9270" s="41"/>
      <c r="AR9270" s="41"/>
      <c r="AS9270" s="41"/>
      <c r="AT9270" s="41"/>
      <c r="AU9270" s="41"/>
      <c r="AV9270" s="41"/>
      <c r="AW9270" s="41"/>
      <c r="AX9270" s="41"/>
      <c r="AY9270" s="41"/>
      <c r="AZ9270" s="41"/>
      <c r="BA9270" s="41"/>
      <c r="BB9270" s="41"/>
      <c r="BC9270" s="41"/>
      <c r="BD9270" s="41"/>
      <c r="BE9270" s="41"/>
      <c r="BF9270" s="41"/>
      <c r="BG9270" s="41"/>
      <c r="BH9270" s="41"/>
      <c r="BI9270" s="41"/>
      <c r="BJ9270" s="41"/>
      <c r="BK9270" s="41"/>
      <c r="BL9270" s="41"/>
      <c r="BM9270" s="41"/>
      <c r="BN9270" s="41"/>
      <c r="BO9270" s="41"/>
      <c r="BP9270" s="108"/>
      <c r="CG9270" s="102"/>
      <c r="CI9270" s="45"/>
    </row>
    <row r="9271" spans="37:87" ht="13" customHeight="1">
      <c r="AK9271" s="114"/>
      <c r="AL9271" s="41"/>
      <c r="AM9271" s="41"/>
      <c r="AN9271" s="41"/>
      <c r="AO9271" s="41"/>
      <c r="AP9271" s="41"/>
      <c r="AQ9271" s="41"/>
      <c r="AR9271" s="41"/>
      <c r="AS9271" s="41"/>
      <c r="AT9271" s="41"/>
      <c r="AU9271" s="41"/>
      <c r="AV9271" s="41"/>
      <c r="AW9271" s="41"/>
      <c r="AX9271" s="41"/>
      <c r="AY9271" s="41"/>
      <c r="AZ9271" s="41"/>
      <c r="BA9271" s="41"/>
      <c r="BB9271" s="41"/>
      <c r="BC9271" s="41"/>
      <c r="BD9271" s="41"/>
      <c r="BE9271" s="41"/>
      <c r="BF9271" s="41"/>
      <c r="BG9271" s="41"/>
      <c r="BH9271" s="41"/>
      <c r="BI9271" s="41"/>
      <c r="BJ9271" s="41"/>
      <c r="BK9271" s="41"/>
      <c r="BL9271" s="41"/>
      <c r="BM9271" s="41"/>
      <c r="BN9271" s="41"/>
      <c r="BO9271" s="41"/>
      <c r="BP9271" s="108"/>
      <c r="CG9271" s="102"/>
      <c r="CI9271" s="45"/>
    </row>
    <row r="9272" spans="37:87" ht="13" customHeight="1">
      <c r="AK9272" s="114"/>
      <c r="AL9272" s="41"/>
      <c r="AM9272" s="41"/>
      <c r="AN9272" s="41"/>
      <c r="AO9272" s="41"/>
      <c r="AP9272" s="41"/>
      <c r="AQ9272" s="41"/>
      <c r="AR9272" s="41"/>
      <c r="AS9272" s="41"/>
      <c r="AT9272" s="41"/>
      <c r="AU9272" s="41"/>
      <c r="AV9272" s="41"/>
      <c r="AW9272" s="41"/>
      <c r="AX9272" s="41"/>
      <c r="AY9272" s="41"/>
      <c r="AZ9272" s="41"/>
      <c r="BA9272" s="41"/>
      <c r="BB9272" s="41"/>
      <c r="BC9272" s="41"/>
      <c r="BD9272" s="41"/>
      <c r="BE9272" s="41"/>
      <c r="BF9272" s="41"/>
      <c r="BG9272" s="41"/>
      <c r="BH9272" s="41"/>
      <c r="BI9272" s="41"/>
      <c r="BJ9272" s="41"/>
      <c r="BK9272" s="41"/>
      <c r="BL9272" s="41"/>
      <c r="BM9272" s="41"/>
      <c r="BN9272" s="41"/>
      <c r="BO9272" s="41"/>
      <c r="BP9272" s="108"/>
      <c r="CG9272" s="102"/>
      <c r="CI9272" s="45"/>
    </row>
    <row r="9273" spans="37:87" ht="13" customHeight="1">
      <c r="AK9273" s="114"/>
      <c r="AL9273" s="41"/>
      <c r="AM9273" s="41"/>
      <c r="AN9273" s="41"/>
      <c r="AO9273" s="41"/>
      <c r="AP9273" s="41"/>
      <c r="AQ9273" s="41"/>
      <c r="AR9273" s="41"/>
      <c r="AS9273" s="41"/>
      <c r="AT9273" s="41"/>
      <c r="AU9273" s="41"/>
      <c r="AV9273" s="41"/>
      <c r="AW9273" s="41"/>
      <c r="AX9273" s="41"/>
      <c r="AY9273" s="41"/>
      <c r="AZ9273" s="41"/>
      <c r="BA9273" s="41"/>
      <c r="BB9273" s="41"/>
      <c r="BC9273" s="41"/>
      <c r="BD9273" s="41"/>
      <c r="BE9273" s="41"/>
      <c r="BF9273" s="41"/>
      <c r="BG9273" s="41"/>
      <c r="BH9273" s="41"/>
      <c r="BI9273" s="41"/>
      <c r="BJ9273" s="41"/>
      <c r="BK9273" s="41"/>
      <c r="BL9273" s="41"/>
      <c r="BM9273" s="41"/>
      <c r="BN9273" s="41"/>
      <c r="BO9273" s="41"/>
      <c r="BP9273" s="108"/>
      <c r="CG9273" s="102"/>
      <c r="CI9273" s="45"/>
    </row>
    <row r="9274" spans="37:87" ht="13" customHeight="1">
      <c r="AK9274" s="114"/>
      <c r="AL9274" s="41"/>
      <c r="AM9274" s="41"/>
      <c r="AN9274" s="41"/>
      <c r="AO9274" s="41"/>
      <c r="AP9274" s="41"/>
      <c r="AQ9274" s="41"/>
      <c r="AR9274" s="41"/>
      <c r="AS9274" s="41"/>
      <c r="AT9274" s="41"/>
      <c r="AU9274" s="41"/>
      <c r="AV9274" s="41"/>
      <c r="AW9274" s="41"/>
      <c r="AX9274" s="41"/>
      <c r="AY9274" s="41"/>
      <c r="AZ9274" s="41"/>
      <c r="BA9274" s="41"/>
      <c r="BB9274" s="41"/>
      <c r="BC9274" s="41"/>
      <c r="BD9274" s="41"/>
      <c r="BE9274" s="41"/>
      <c r="BF9274" s="41"/>
      <c r="BG9274" s="41"/>
      <c r="BH9274" s="41"/>
      <c r="BI9274" s="41"/>
      <c r="BJ9274" s="41"/>
      <c r="BK9274" s="41"/>
      <c r="BL9274" s="41"/>
      <c r="BM9274" s="41"/>
      <c r="BN9274" s="41"/>
      <c r="BO9274" s="41"/>
      <c r="BP9274" s="108"/>
      <c r="CG9274" s="102"/>
      <c r="CI9274" s="45"/>
    </row>
    <row r="9275" spans="37:87" ht="13" customHeight="1">
      <c r="AK9275" s="114"/>
      <c r="AL9275" s="41"/>
      <c r="AM9275" s="41"/>
      <c r="AN9275" s="41"/>
      <c r="AO9275" s="41"/>
      <c r="AP9275" s="41"/>
      <c r="AQ9275" s="41"/>
      <c r="AR9275" s="41"/>
      <c r="AS9275" s="41"/>
      <c r="AT9275" s="41"/>
      <c r="AU9275" s="41"/>
      <c r="AV9275" s="41"/>
      <c r="AW9275" s="41"/>
      <c r="AX9275" s="41"/>
      <c r="AY9275" s="41"/>
      <c r="AZ9275" s="41"/>
      <c r="BA9275" s="41"/>
      <c r="BB9275" s="41"/>
      <c r="BC9275" s="41"/>
      <c r="BD9275" s="41"/>
      <c r="BE9275" s="41"/>
      <c r="BF9275" s="41"/>
      <c r="BG9275" s="41"/>
      <c r="BH9275" s="41"/>
      <c r="BI9275" s="41"/>
      <c r="BJ9275" s="41"/>
      <c r="BK9275" s="41"/>
      <c r="BL9275" s="41"/>
      <c r="BM9275" s="41"/>
      <c r="BN9275" s="41"/>
      <c r="BO9275" s="41"/>
      <c r="BP9275" s="108"/>
      <c r="CG9275" s="102"/>
      <c r="CI9275" s="45"/>
    </row>
    <row r="9276" spans="37:87" ht="13" customHeight="1">
      <c r="AK9276" s="114"/>
      <c r="AL9276" s="41"/>
      <c r="AM9276" s="41"/>
      <c r="AN9276" s="41"/>
      <c r="AO9276" s="41"/>
      <c r="AP9276" s="41"/>
      <c r="AQ9276" s="41"/>
      <c r="AR9276" s="41"/>
      <c r="AS9276" s="41"/>
      <c r="AT9276" s="41"/>
      <c r="AU9276" s="41"/>
      <c r="AV9276" s="41"/>
      <c r="AW9276" s="41"/>
      <c r="AX9276" s="41"/>
      <c r="AY9276" s="41"/>
      <c r="AZ9276" s="41"/>
      <c r="BA9276" s="41"/>
      <c r="BB9276" s="41"/>
      <c r="BC9276" s="41"/>
      <c r="BD9276" s="41"/>
      <c r="BE9276" s="41"/>
      <c r="BF9276" s="41"/>
      <c r="BG9276" s="41"/>
      <c r="BH9276" s="41"/>
      <c r="BI9276" s="41"/>
      <c r="BJ9276" s="41"/>
      <c r="BK9276" s="41"/>
      <c r="BL9276" s="41"/>
      <c r="BM9276" s="41"/>
      <c r="BN9276" s="41"/>
      <c r="BO9276" s="41"/>
      <c r="BP9276" s="108"/>
      <c r="CG9276" s="102"/>
      <c r="CI9276" s="45"/>
    </row>
    <row r="9277" spans="37:87" ht="13" customHeight="1">
      <c r="AK9277" s="114"/>
      <c r="AL9277" s="41"/>
      <c r="AM9277" s="41"/>
      <c r="AN9277" s="41"/>
      <c r="AO9277" s="41"/>
      <c r="AP9277" s="41"/>
      <c r="AQ9277" s="41"/>
      <c r="AR9277" s="41"/>
      <c r="AS9277" s="41"/>
      <c r="AT9277" s="41"/>
      <c r="AU9277" s="41"/>
      <c r="AV9277" s="41"/>
      <c r="AW9277" s="41"/>
      <c r="AX9277" s="41"/>
      <c r="AY9277" s="41"/>
      <c r="AZ9277" s="41"/>
      <c r="BA9277" s="41"/>
      <c r="BB9277" s="41"/>
      <c r="BC9277" s="41"/>
      <c r="BD9277" s="41"/>
      <c r="BE9277" s="41"/>
      <c r="BF9277" s="41"/>
      <c r="BG9277" s="41"/>
      <c r="BH9277" s="41"/>
      <c r="BI9277" s="41"/>
      <c r="BJ9277" s="41"/>
      <c r="BK9277" s="41"/>
      <c r="BL9277" s="41"/>
      <c r="BM9277" s="41"/>
      <c r="BN9277" s="41"/>
      <c r="BO9277" s="41"/>
      <c r="BP9277" s="108"/>
      <c r="CG9277" s="102"/>
      <c r="CI9277" s="45"/>
    </row>
    <row r="9278" spans="37:87" ht="13" customHeight="1">
      <c r="AK9278" s="114"/>
      <c r="AL9278" s="41"/>
      <c r="AM9278" s="41"/>
      <c r="AN9278" s="41"/>
      <c r="AO9278" s="41"/>
      <c r="AP9278" s="41"/>
      <c r="AQ9278" s="41"/>
      <c r="AR9278" s="41"/>
      <c r="AS9278" s="41"/>
      <c r="AT9278" s="41"/>
      <c r="AU9278" s="41"/>
      <c r="AV9278" s="41"/>
      <c r="AW9278" s="41"/>
      <c r="AX9278" s="41"/>
      <c r="AY9278" s="41"/>
      <c r="AZ9278" s="41"/>
      <c r="BA9278" s="41"/>
      <c r="BB9278" s="41"/>
      <c r="BC9278" s="41"/>
      <c r="BD9278" s="41"/>
      <c r="BE9278" s="41"/>
      <c r="BF9278" s="41"/>
      <c r="BG9278" s="41"/>
      <c r="BH9278" s="41"/>
      <c r="BI9278" s="41"/>
      <c r="BJ9278" s="41"/>
      <c r="BK9278" s="41"/>
      <c r="BL9278" s="41"/>
      <c r="BM9278" s="41"/>
      <c r="BN9278" s="41"/>
      <c r="BO9278" s="41"/>
      <c r="BP9278" s="108"/>
      <c r="CG9278" s="102"/>
      <c r="CI9278" s="45"/>
    </row>
    <row r="9279" spans="37:87" ht="13" customHeight="1">
      <c r="AK9279" s="114"/>
      <c r="AL9279" s="41"/>
      <c r="AM9279" s="41"/>
      <c r="AN9279" s="41"/>
      <c r="AO9279" s="41"/>
      <c r="AP9279" s="41"/>
      <c r="AQ9279" s="41"/>
      <c r="AR9279" s="41"/>
      <c r="AS9279" s="41"/>
      <c r="AT9279" s="41"/>
      <c r="AU9279" s="41"/>
      <c r="AV9279" s="41"/>
      <c r="AW9279" s="41"/>
      <c r="AX9279" s="41"/>
      <c r="AY9279" s="41"/>
      <c r="AZ9279" s="41"/>
      <c r="BA9279" s="41"/>
      <c r="BB9279" s="41"/>
      <c r="BC9279" s="41"/>
      <c r="BD9279" s="41"/>
      <c r="BE9279" s="41"/>
      <c r="BF9279" s="41"/>
      <c r="BG9279" s="41"/>
      <c r="BH9279" s="41"/>
      <c r="BI9279" s="41"/>
      <c r="BJ9279" s="41"/>
      <c r="BK9279" s="41"/>
      <c r="BL9279" s="41"/>
      <c r="BM9279" s="41"/>
      <c r="BN9279" s="41"/>
      <c r="BO9279" s="41"/>
      <c r="BP9279" s="108"/>
      <c r="CG9279" s="102"/>
      <c r="CI9279" s="45"/>
    </row>
    <row r="9280" spans="37:87" ht="13" customHeight="1">
      <c r="AK9280" s="114"/>
      <c r="AL9280" s="41"/>
      <c r="AM9280" s="41"/>
      <c r="AN9280" s="41"/>
      <c r="AO9280" s="41"/>
      <c r="AP9280" s="41"/>
      <c r="AQ9280" s="41"/>
      <c r="AR9280" s="41"/>
      <c r="AS9280" s="41"/>
      <c r="AT9280" s="41"/>
      <c r="AU9280" s="41"/>
      <c r="AV9280" s="41"/>
      <c r="AW9280" s="41"/>
      <c r="AX9280" s="41"/>
      <c r="AY9280" s="41"/>
      <c r="AZ9280" s="41"/>
      <c r="BA9280" s="41"/>
      <c r="BB9280" s="41"/>
      <c r="BC9280" s="41"/>
      <c r="BD9280" s="41"/>
      <c r="BE9280" s="41"/>
      <c r="BF9280" s="41"/>
      <c r="BG9280" s="41"/>
      <c r="BH9280" s="41"/>
      <c r="BI9280" s="41"/>
      <c r="BJ9280" s="41"/>
      <c r="BK9280" s="41"/>
      <c r="BL9280" s="41"/>
      <c r="BM9280" s="41"/>
      <c r="BN9280" s="41"/>
      <c r="BO9280" s="41"/>
      <c r="BP9280" s="108"/>
      <c r="CG9280" s="102"/>
      <c r="CI9280" s="45"/>
    </row>
    <row r="9281" spans="37:87" ht="13" customHeight="1">
      <c r="AK9281" s="114"/>
      <c r="AL9281" s="41"/>
      <c r="AM9281" s="41"/>
      <c r="AN9281" s="41"/>
      <c r="AO9281" s="41"/>
      <c r="AP9281" s="41"/>
      <c r="AQ9281" s="41"/>
      <c r="AR9281" s="41"/>
      <c r="AS9281" s="41"/>
      <c r="AT9281" s="41"/>
      <c r="AU9281" s="41"/>
      <c r="AV9281" s="41"/>
      <c r="AW9281" s="41"/>
      <c r="AX9281" s="41"/>
      <c r="AY9281" s="41"/>
      <c r="AZ9281" s="41"/>
      <c r="BA9281" s="41"/>
      <c r="BB9281" s="41"/>
      <c r="BC9281" s="41"/>
      <c r="BD9281" s="41"/>
      <c r="BE9281" s="41"/>
      <c r="BF9281" s="41"/>
      <c r="BG9281" s="41"/>
      <c r="BH9281" s="41"/>
      <c r="BI9281" s="41"/>
      <c r="BJ9281" s="41"/>
      <c r="BK9281" s="41"/>
      <c r="BL9281" s="41"/>
      <c r="BM9281" s="41"/>
      <c r="BN9281" s="41"/>
      <c r="BO9281" s="41"/>
      <c r="BP9281" s="108"/>
      <c r="CG9281" s="102"/>
      <c r="CI9281" s="45"/>
    </row>
    <row r="9282" spans="37:87" ht="13" customHeight="1">
      <c r="AK9282" s="114"/>
      <c r="AL9282" s="41"/>
      <c r="AM9282" s="41"/>
      <c r="AN9282" s="41"/>
      <c r="AO9282" s="41"/>
      <c r="AP9282" s="41"/>
      <c r="AQ9282" s="41"/>
      <c r="AR9282" s="41"/>
      <c r="AS9282" s="41"/>
      <c r="AT9282" s="41"/>
      <c r="AU9282" s="41"/>
      <c r="AV9282" s="41"/>
      <c r="AW9282" s="41"/>
      <c r="AX9282" s="41"/>
      <c r="AY9282" s="41"/>
      <c r="AZ9282" s="41"/>
      <c r="BA9282" s="41"/>
      <c r="BB9282" s="41"/>
      <c r="BC9282" s="41"/>
      <c r="BD9282" s="41"/>
      <c r="BE9282" s="41"/>
      <c r="BF9282" s="41"/>
      <c r="BG9282" s="41"/>
      <c r="BH9282" s="41"/>
      <c r="BI9282" s="41"/>
      <c r="BJ9282" s="41"/>
      <c r="BK9282" s="41"/>
      <c r="BL9282" s="41"/>
      <c r="BM9282" s="41"/>
      <c r="BN9282" s="41"/>
      <c r="BO9282" s="41"/>
      <c r="BP9282" s="108"/>
      <c r="CG9282" s="102"/>
      <c r="CI9282" s="45"/>
    </row>
    <row r="9283" spans="37:87" ht="13" customHeight="1">
      <c r="AK9283" s="114"/>
      <c r="AL9283" s="41"/>
      <c r="AM9283" s="41"/>
      <c r="AN9283" s="41"/>
      <c r="AO9283" s="41"/>
      <c r="AP9283" s="41"/>
      <c r="AQ9283" s="41"/>
      <c r="AR9283" s="41"/>
      <c r="AS9283" s="41"/>
      <c r="AT9283" s="41"/>
      <c r="AU9283" s="41"/>
      <c r="AV9283" s="41"/>
      <c r="AW9283" s="41"/>
      <c r="AX9283" s="41"/>
      <c r="AY9283" s="41"/>
      <c r="AZ9283" s="41"/>
      <c r="BA9283" s="41"/>
      <c r="BB9283" s="41"/>
      <c r="BC9283" s="41"/>
      <c r="BD9283" s="41"/>
      <c r="BE9283" s="41"/>
      <c r="BF9283" s="41"/>
      <c r="BG9283" s="41"/>
      <c r="BH9283" s="41"/>
      <c r="BI9283" s="41"/>
      <c r="BJ9283" s="41"/>
      <c r="BK9283" s="41"/>
      <c r="BL9283" s="41"/>
      <c r="BM9283" s="41"/>
      <c r="BN9283" s="41"/>
      <c r="BO9283" s="41"/>
      <c r="BP9283" s="108"/>
      <c r="CG9283" s="102"/>
      <c r="CI9283" s="45"/>
    </row>
    <row r="9284" spans="37:87" ht="13" customHeight="1">
      <c r="AK9284" s="114"/>
      <c r="AL9284" s="41"/>
      <c r="AM9284" s="41"/>
      <c r="AN9284" s="41"/>
      <c r="AO9284" s="41"/>
      <c r="AP9284" s="41"/>
      <c r="AQ9284" s="41"/>
      <c r="AR9284" s="41"/>
      <c r="AS9284" s="41"/>
      <c r="AT9284" s="41"/>
      <c r="AU9284" s="41"/>
      <c r="AV9284" s="41"/>
      <c r="AW9284" s="41"/>
      <c r="AX9284" s="41"/>
      <c r="AY9284" s="41"/>
      <c r="AZ9284" s="41"/>
      <c r="BA9284" s="41"/>
      <c r="BB9284" s="41"/>
      <c r="BC9284" s="41"/>
      <c r="BD9284" s="41"/>
      <c r="BE9284" s="41"/>
      <c r="BF9284" s="41"/>
      <c r="BG9284" s="41"/>
      <c r="BH9284" s="41"/>
      <c r="BI9284" s="41"/>
      <c r="BJ9284" s="41"/>
      <c r="BK9284" s="41"/>
      <c r="BL9284" s="41"/>
      <c r="BM9284" s="41"/>
      <c r="BN9284" s="41"/>
      <c r="BO9284" s="41"/>
      <c r="BP9284" s="108"/>
      <c r="CG9284" s="102"/>
      <c r="CI9284" s="45"/>
    </row>
    <row r="9285" spans="37:87" ht="13" customHeight="1">
      <c r="AK9285" s="114"/>
      <c r="AL9285" s="41"/>
      <c r="AM9285" s="41"/>
      <c r="AN9285" s="41"/>
      <c r="AO9285" s="41"/>
      <c r="AP9285" s="41"/>
      <c r="AQ9285" s="41"/>
      <c r="AR9285" s="41"/>
      <c r="AS9285" s="41"/>
      <c r="AT9285" s="41"/>
      <c r="AU9285" s="41"/>
      <c r="AV9285" s="41"/>
      <c r="AW9285" s="41"/>
      <c r="AX9285" s="41"/>
      <c r="AY9285" s="41"/>
      <c r="AZ9285" s="41"/>
      <c r="BA9285" s="41"/>
      <c r="BB9285" s="41"/>
      <c r="BC9285" s="41"/>
      <c r="BD9285" s="41"/>
      <c r="BE9285" s="41"/>
      <c r="BF9285" s="41"/>
      <c r="BG9285" s="41"/>
      <c r="BH9285" s="41"/>
      <c r="BI9285" s="41"/>
      <c r="BJ9285" s="41"/>
      <c r="BK9285" s="41"/>
      <c r="BL9285" s="41"/>
      <c r="BM9285" s="41"/>
      <c r="BN9285" s="41"/>
      <c r="BO9285" s="41"/>
      <c r="BP9285" s="108"/>
      <c r="CG9285" s="102"/>
      <c r="CI9285" s="45"/>
    </row>
    <row r="9286" spans="37:87" ht="13" customHeight="1">
      <c r="AK9286" s="114"/>
      <c r="AL9286" s="41"/>
      <c r="AM9286" s="41"/>
      <c r="AN9286" s="41"/>
      <c r="AO9286" s="41"/>
      <c r="AP9286" s="41"/>
      <c r="AQ9286" s="41"/>
      <c r="AR9286" s="41"/>
      <c r="AS9286" s="41"/>
      <c r="AT9286" s="41"/>
      <c r="AU9286" s="41"/>
      <c r="AV9286" s="41"/>
      <c r="AW9286" s="41"/>
      <c r="AX9286" s="41"/>
      <c r="AY9286" s="41"/>
      <c r="AZ9286" s="41"/>
      <c r="BA9286" s="41"/>
      <c r="BB9286" s="41"/>
      <c r="BC9286" s="41"/>
      <c r="BD9286" s="41"/>
      <c r="BE9286" s="41"/>
      <c r="BF9286" s="41"/>
      <c r="BG9286" s="41"/>
      <c r="BH9286" s="41"/>
      <c r="BI9286" s="41"/>
      <c r="BJ9286" s="41"/>
      <c r="BK9286" s="41"/>
      <c r="BL9286" s="41"/>
      <c r="BM9286" s="41"/>
      <c r="BN9286" s="41"/>
      <c r="BO9286" s="41"/>
      <c r="BP9286" s="108"/>
      <c r="CG9286" s="102"/>
      <c r="CI9286" s="45"/>
    </row>
    <row r="9287" spans="37:87" ht="13" customHeight="1">
      <c r="AK9287" s="114"/>
      <c r="AL9287" s="41"/>
      <c r="AM9287" s="41"/>
      <c r="AN9287" s="41"/>
      <c r="AO9287" s="41"/>
      <c r="AP9287" s="41"/>
      <c r="AQ9287" s="41"/>
      <c r="AR9287" s="41"/>
      <c r="AS9287" s="41"/>
      <c r="AT9287" s="41"/>
      <c r="AU9287" s="41"/>
      <c r="AV9287" s="41"/>
      <c r="AW9287" s="41"/>
      <c r="AX9287" s="41"/>
      <c r="AY9287" s="41"/>
      <c r="AZ9287" s="41"/>
      <c r="BA9287" s="41"/>
      <c r="BB9287" s="41"/>
      <c r="BC9287" s="41"/>
      <c r="BD9287" s="41"/>
      <c r="BE9287" s="41"/>
      <c r="BF9287" s="41"/>
      <c r="BG9287" s="41"/>
      <c r="BH9287" s="41"/>
      <c r="BI9287" s="41"/>
      <c r="BJ9287" s="41"/>
      <c r="BK9287" s="41"/>
      <c r="BL9287" s="41"/>
      <c r="BM9287" s="41"/>
      <c r="BN9287" s="41"/>
      <c r="BO9287" s="41"/>
      <c r="BP9287" s="108"/>
      <c r="CG9287" s="102"/>
      <c r="CI9287" s="45"/>
    </row>
    <row r="9288" spans="37:87" ht="13" customHeight="1">
      <c r="AK9288" s="114"/>
      <c r="AL9288" s="41"/>
      <c r="AM9288" s="41"/>
      <c r="AN9288" s="41"/>
      <c r="AO9288" s="41"/>
      <c r="AP9288" s="41"/>
      <c r="AQ9288" s="41"/>
      <c r="AR9288" s="41"/>
      <c r="AS9288" s="41"/>
      <c r="AT9288" s="41"/>
      <c r="AU9288" s="41"/>
      <c r="AV9288" s="41"/>
      <c r="AW9288" s="41"/>
      <c r="AX9288" s="41"/>
      <c r="AY9288" s="41"/>
      <c r="AZ9288" s="41"/>
      <c r="BA9288" s="41"/>
      <c r="BB9288" s="41"/>
      <c r="BC9288" s="41"/>
      <c r="BD9288" s="41"/>
      <c r="BE9288" s="41"/>
      <c r="BF9288" s="41"/>
      <c r="BG9288" s="41"/>
      <c r="BH9288" s="41"/>
      <c r="BI9288" s="41"/>
      <c r="BJ9288" s="41"/>
      <c r="BK9288" s="41"/>
      <c r="BL9288" s="41"/>
      <c r="BM9288" s="41"/>
      <c r="BN9288" s="41"/>
      <c r="BO9288" s="41"/>
      <c r="BP9288" s="108"/>
      <c r="CG9288" s="102"/>
      <c r="CI9288" s="45"/>
    </row>
    <row r="9289" spans="37:87" ht="13" customHeight="1">
      <c r="AK9289" s="114"/>
      <c r="AL9289" s="41"/>
      <c r="AM9289" s="41"/>
      <c r="AN9289" s="41"/>
      <c r="AO9289" s="41"/>
      <c r="AP9289" s="41"/>
      <c r="AQ9289" s="41"/>
      <c r="AR9289" s="41"/>
      <c r="AS9289" s="41"/>
      <c r="AT9289" s="41"/>
      <c r="AU9289" s="41"/>
      <c r="AV9289" s="41"/>
      <c r="AW9289" s="41"/>
      <c r="AX9289" s="41"/>
      <c r="AY9289" s="41"/>
      <c r="AZ9289" s="41"/>
      <c r="BA9289" s="41"/>
      <c r="BB9289" s="41"/>
      <c r="BC9289" s="41"/>
      <c r="BD9289" s="41"/>
      <c r="BE9289" s="41"/>
      <c r="BF9289" s="41"/>
      <c r="BG9289" s="41"/>
      <c r="BH9289" s="41"/>
      <c r="BI9289" s="41"/>
      <c r="BJ9289" s="41"/>
      <c r="BK9289" s="41"/>
      <c r="BL9289" s="41"/>
      <c r="BM9289" s="41"/>
      <c r="BN9289" s="41"/>
      <c r="BO9289" s="41"/>
      <c r="BP9289" s="108"/>
      <c r="CG9289" s="102"/>
      <c r="CI9289" s="45"/>
    </row>
    <row r="9290" spans="37:87" ht="13" customHeight="1">
      <c r="AK9290" s="114"/>
      <c r="AL9290" s="41"/>
      <c r="AM9290" s="41"/>
      <c r="AN9290" s="41"/>
      <c r="AO9290" s="41"/>
      <c r="AP9290" s="41"/>
      <c r="AQ9290" s="41"/>
      <c r="AR9290" s="41"/>
      <c r="AS9290" s="41"/>
      <c r="AT9290" s="41"/>
      <c r="AU9290" s="41"/>
      <c r="AV9290" s="41"/>
      <c r="AW9290" s="41"/>
      <c r="AX9290" s="41"/>
      <c r="AY9290" s="41"/>
      <c r="AZ9290" s="41"/>
      <c r="BA9290" s="41"/>
      <c r="BB9290" s="41"/>
      <c r="BC9290" s="41"/>
      <c r="BD9290" s="41"/>
      <c r="BE9290" s="41"/>
      <c r="BF9290" s="41"/>
      <c r="BG9290" s="41"/>
      <c r="BH9290" s="41"/>
      <c r="BI9290" s="41"/>
      <c r="BJ9290" s="41"/>
      <c r="BK9290" s="41"/>
      <c r="BL9290" s="41"/>
      <c r="BM9290" s="41"/>
      <c r="BN9290" s="41"/>
      <c r="BO9290" s="41"/>
      <c r="BP9290" s="108"/>
      <c r="CG9290" s="102"/>
      <c r="CI9290" s="45"/>
    </row>
    <row r="9291" spans="37:87" ht="13" customHeight="1">
      <c r="AK9291" s="114"/>
      <c r="AL9291" s="41"/>
      <c r="AM9291" s="41"/>
      <c r="AN9291" s="41"/>
      <c r="AO9291" s="41"/>
      <c r="AP9291" s="41"/>
      <c r="AQ9291" s="41"/>
      <c r="AR9291" s="41"/>
      <c r="AS9291" s="41"/>
      <c r="AT9291" s="41"/>
      <c r="AU9291" s="41"/>
      <c r="AV9291" s="41"/>
      <c r="AW9291" s="41"/>
      <c r="AX9291" s="41"/>
      <c r="AY9291" s="41"/>
      <c r="AZ9291" s="41"/>
      <c r="BA9291" s="41"/>
      <c r="BB9291" s="41"/>
      <c r="BC9291" s="41"/>
      <c r="BD9291" s="41"/>
      <c r="BE9291" s="41"/>
      <c r="BF9291" s="41"/>
      <c r="BG9291" s="41"/>
      <c r="BH9291" s="41"/>
      <c r="BI9291" s="41"/>
      <c r="BJ9291" s="41"/>
      <c r="BK9291" s="41"/>
      <c r="BL9291" s="41"/>
      <c r="BM9291" s="41"/>
      <c r="BN9291" s="41"/>
      <c r="BO9291" s="41"/>
      <c r="BP9291" s="108"/>
      <c r="CG9291" s="102"/>
      <c r="CI9291" s="45"/>
    </row>
    <row r="9292" spans="37:87" ht="13" customHeight="1">
      <c r="AK9292" s="114"/>
      <c r="AL9292" s="41"/>
      <c r="AM9292" s="41"/>
      <c r="AN9292" s="41"/>
      <c r="AO9292" s="41"/>
      <c r="AP9292" s="41"/>
      <c r="AQ9292" s="41"/>
      <c r="AR9292" s="41"/>
      <c r="AS9292" s="41"/>
      <c r="AT9292" s="41"/>
      <c r="AU9292" s="41"/>
      <c r="AV9292" s="41"/>
      <c r="AW9292" s="41"/>
      <c r="AX9292" s="41"/>
      <c r="AY9292" s="41"/>
      <c r="AZ9292" s="41"/>
      <c r="BA9292" s="41"/>
      <c r="BB9292" s="41"/>
      <c r="BC9292" s="41"/>
      <c r="BD9292" s="41"/>
      <c r="BE9292" s="41"/>
      <c r="BF9292" s="41"/>
      <c r="BG9292" s="41"/>
      <c r="BH9292" s="41"/>
      <c r="BI9292" s="41"/>
      <c r="BJ9292" s="41"/>
      <c r="BK9292" s="41"/>
      <c r="BL9292" s="41"/>
      <c r="BM9292" s="41"/>
      <c r="BN9292" s="41"/>
      <c r="BO9292" s="41"/>
      <c r="BP9292" s="108"/>
      <c r="CG9292" s="102"/>
      <c r="CI9292" s="45"/>
    </row>
    <row r="9293" spans="37:87" ht="13" customHeight="1">
      <c r="AK9293" s="114"/>
      <c r="AL9293" s="41"/>
      <c r="AM9293" s="41"/>
      <c r="AN9293" s="41"/>
      <c r="AO9293" s="41"/>
      <c r="AP9293" s="41"/>
      <c r="AQ9293" s="41"/>
      <c r="AR9293" s="41"/>
      <c r="AS9293" s="41"/>
      <c r="AT9293" s="41"/>
      <c r="AU9293" s="41"/>
      <c r="AV9293" s="41"/>
      <c r="AW9293" s="41"/>
      <c r="AX9293" s="41"/>
      <c r="AY9293" s="41"/>
      <c r="AZ9293" s="41"/>
      <c r="BA9293" s="41"/>
      <c r="BB9293" s="41"/>
      <c r="BC9293" s="41"/>
      <c r="BD9293" s="41"/>
      <c r="BE9293" s="41"/>
      <c r="BF9293" s="41"/>
      <c r="BG9293" s="41"/>
      <c r="BH9293" s="41"/>
      <c r="BI9293" s="41"/>
      <c r="BJ9293" s="41"/>
      <c r="BK9293" s="41"/>
      <c r="BL9293" s="41"/>
      <c r="BM9293" s="41"/>
      <c r="BN9293" s="41"/>
      <c r="BO9293" s="41"/>
      <c r="BP9293" s="108"/>
      <c r="CG9293" s="102"/>
      <c r="CI9293" s="45"/>
    </row>
    <row r="9294" spans="37:87" ht="13" customHeight="1">
      <c r="AK9294" s="114"/>
      <c r="AL9294" s="41"/>
      <c r="AM9294" s="41"/>
      <c r="AN9294" s="41"/>
      <c r="AO9294" s="41"/>
      <c r="AP9294" s="41"/>
      <c r="AQ9294" s="41"/>
      <c r="AR9294" s="41"/>
      <c r="AS9294" s="41"/>
      <c r="AT9294" s="41"/>
      <c r="AU9294" s="41"/>
      <c r="AV9294" s="41"/>
      <c r="AW9294" s="41"/>
      <c r="AX9294" s="41"/>
      <c r="AY9294" s="41"/>
      <c r="AZ9294" s="41"/>
      <c r="BA9294" s="41"/>
      <c r="BB9294" s="41"/>
      <c r="BC9294" s="41"/>
      <c r="BD9294" s="41"/>
      <c r="BE9294" s="41"/>
      <c r="BF9294" s="41"/>
      <c r="BG9294" s="41"/>
      <c r="BH9294" s="41"/>
      <c r="BI9294" s="41"/>
      <c r="BJ9294" s="41"/>
      <c r="BK9294" s="41"/>
      <c r="BL9294" s="41"/>
      <c r="BM9294" s="41"/>
      <c r="BN9294" s="41"/>
      <c r="BO9294" s="41"/>
      <c r="BP9294" s="108"/>
      <c r="CG9294" s="102"/>
      <c r="CI9294" s="45"/>
    </row>
    <row r="9295" spans="37:87" ht="13" customHeight="1">
      <c r="AK9295" s="114"/>
      <c r="AL9295" s="41"/>
      <c r="AM9295" s="41"/>
      <c r="AN9295" s="41"/>
      <c r="AO9295" s="41"/>
      <c r="AP9295" s="41"/>
      <c r="AQ9295" s="41"/>
      <c r="AR9295" s="41"/>
      <c r="AS9295" s="41"/>
      <c r="AT9295" s="41"/>
      <c r="AU9295" s="41"/>
      <c r="AV9295" s="41"/>
      <c r="AW9295" s="41"/>
      <c r="AX9295" s="41"/>
      <c r="AY9295" s="41"/>
      <c r="AZ9295" s="41"/>
      <c r="BA9295" s="41"/>
      <c r="BB9295" s="41"/>
      <c r="BC9295" s="41"/>
      <c r="BD9295" s="41"/>
      <c r="BE9295" s="41"/>
      <c r="BF9295" s="41"/>
      <c r="BG9295" s="41"/>
      <c r="BH9295" s="41"/>
      <c r="BI9295" s="41"/>
      <c r="BJ9295" s="41"/>
      <c r="BK9295" s="41"/>
      <c r="BL9295" s="41"/>
      <c r="BM9295" s="41"/>
      <c r="BN9295" s="41"/>
      <c r="BO9295" s="41"/>
      <c r="BP9295" s="108"/>
      <c r="CG9295" s="102"/>
      <c r="CI9295" s="45"/>
    </row>
    <row r="9296" spans="37:87" ht="13" customHeight="1">
      <c r="AK9296" s="114"/>
      <c r="AL9296" s="41"/>
      <c r="AM9296" s="41"/>
      <c r="AN9296" s="41"/>
      <c r="AO9296" s="41"/>
      <c r="AP9296" s="41"/>
      <c r="AQ9296" s="41"/>
      <c r="AR9296" s="41"/>
      <c r="AS9296" s="41"/>
      <c r="AT9296" s="41"/>
      <c r="AU9296" s="41"/>
      <c r="AV9296" s="41"/>
      <c r="AW9296" s="41"/>
      <c r="AX9296" s="41"/>
      <c r="AY9296" s="41"/>
      <c r="AZ9296" s="41"/>
      <c r="BA9296" s="41"/>
      <c r="BB9296" s="41"/>
      <c r="BC9296" s="41"/>
      <c r="BD9296" s="41"/>
      <c r="BE9296" s="41"/>
      <c r="BF9296" s="41"/>
      <c r="BG9296" s="41"/>
      <c r="BH9296" s="41"/>
      <c r="BI9296" s="41"/>
      <c r="BJ9296" s="41"/>
      <c r="BK9296" s="41"/>
      <c r="BL9296" s="41"/>
      <c r="BM9296" s="41"/>
      <c r="BN9296" s="41"/>
      <c r="BO9296" s="41"/>
      <c r="BP9296" s="108"/>
      <c r="CG9296" s="102"/>
      <c r="CI9296" s="45"/>
    </row>
    <row r="9297" spans="37:87" ht="13" customHeight="1">
      <c r="AK9297" s="114"/>
      <c r="AL9297" s="41"/>
      <c r="AM9297" s="41"/>
      <c r="AN9297" s="41"/>
      <c r="AO9297" s="41"/>
      <c r="AP9297" s="41"/>
      <c r="AQ9297" s="41"/>
      <c r="AR9297" s="41"/>
      <c r="AS9297" s="41"/>
      <c r="AT9297" s="41"/>
      <c r="AU9297" s="41"/>
      <c r="AV9297" s="41"/>
      <c r="AW9297" s="41"/>
      <c r="AX9297" s="41"/>
      <c r="AY9297" s="41"/>
      <c r="AZ9297" s="41"/>
      <c r="BA9297" s="41"/>
      <c r="BB9297" s="41"/>
      <c r="BC9297" s="41"/>
      <c r="BD9297" s="41"/>
      <c r="BE9297" s="41"/>
      <c r="BF9297" s="41"/>
      <c r="BG9297" s="41"/>
      <c r="BH9297" s="41"/>
      <c r="BI9297" s="41"/>
      <c r="BJ9297" s="41"/>
      <c r="BK9297" s="41"/>
      <c r="BL9297" s="41"/>
      <c r="BM9297" s="41"/>
      <c r="BN9297" s="41"/>
      <c r="BO9297" s="41"/>
      <c r="BP9297" s="108"/>
      <c r="CG9297" s="102"/>
      <c r="CI9297" s="45"/>
    </row>
    <row r="9298" spans="37:87" ht="13" customHeight="1">
      <c r="AK9298" s="114"/>
      <c r="AL9298" s="41"/>
      <c r="AM9298" s="41"/>
      <c r="AN9298" s="41"/>
      <c r="AO9298" s="41"/>
      <c r="AP9298" s="41"/>
      <c r="AQ9298" s="41"/>
      <c r="AR9298" s="41"/>
      <c r="AS9298" s="41"/>
      <c r="AT9298" s="41"/>
      <c r="AU9298" s="41"/>
      <c r="AV9298" s="41"/>
      <c r="AW9298" s="41"/>
      <c r="AX9298" s="41"/>
      <c r="AY9298" s="41"/>
      <c r="AZ9298" s="41"/>
      <c r="BA9298" s="41"/>
      <c r="BB9298" s="41"/>
      <c r="BC9298" s="41"/>
      <c r="BD9298" s="41"/>
      <c r="BE9298" s="41"/>
      <c r="BF9298" s="41"/>
      <c r="BG9298" s="41"/>
      <c r="BH9298" s="41"/>
      <c r="BI9298" s="41"/>
      <c r="BJ9298" s="41"/>
      <c r="BK9298" s="41"/>
      <c r="BL9298" s="41"/>
      <c r="BM9298" s="41"/>
      <c r="BN9298" s="41"/>
      <c r="BO9298" s="41"/>
      <c r="BP9298" s="108"/>
      <c r="CG9298" s="102"/>
      <c r="CI9298" s="45"/>
    </row>
    <row r="9299" spans="37:87" ht="13" customHeight="1">
      <c r="AK9299" s="114"/>
      <c r="AL9299" s="41"/>
      <c r="AM9299" s="41"/>
      <c r="AN9299" s="41"/>
      <c r="AO9299" s="41"/>
      <c r="AP9299" s="41"/>
      <c r="AQ9299" s="41"/>
      <c r="AR9299" s="41"/>
      <c r="AS9299" s="41"/>
      <c r="AT9299" s="41"/>
      <c r="AU9299" s="41"/>
      <c r="AV9299" s="41"/>
      <c r="AW9299" s="41"/>
      <c r="AX9299" s="41"/>
      <c r="AY9299" s="41"/>
      <c r="AZ9299" s="41"/>
      <c r="BA9299" s="41"/>
      <c r="BB9299" s="41"/>
      <c r="BC9299" s="41"/>
      <c r="BD9299" s="41"/>
      <c r="BE9299" s="41"/>
      <c r="BF9299" s="41"/>
      <c r="BG9299" s="41"/>
      <c r="BH9299" s="41"/>
      <c r="BI9299" s="41"/>
      <c r="BJ9299" s="41"/>
      <c r="BK9299" s="41"/>
      <c r="BL9299" s="41"/>
      <c r="BM9299" s="41"/>
      <c r="BN9299" s="41"/>
      <c r="BO9299" s="41"/>
      <c r="BP9299" s="108"/>
      <c r="CG9299" s="102"/>
      <c r="CI9299" s="45"/>
    </row>
    <row r="9300" spans="37:87" ht="13" customHeight="1">
      <c r="AK9300" s="114"/>
      <c r="AL9300" s="41"/>
      <c r="AM9300" s="41"/>
      <c r="AN9300" s="41"/>
      <c r="AO9300" s="41"/>
      <c r="AP9300" s="41"/>
      <c r="AQ9300" s="41"/>
      <c r="AR9300" s="41"/>
      <c r="AS9300" s="41"/>
      <c r="AT9300" s="41"/>
      <c r="AU9300" s="41"/>
      <c r="AV9300" s="41"/>
      <c r="AW9300" s="41"/>
      <c r="AX9300" s="41"/>
      <c r="AY9300" s="41"/>
      <c r="AZ9300" s="41"/>
      <c r="BA9300" s="41"/>
      <c r="BB9300" s="41"/>
      <c r="BC9300" s="41"/>
      <c r="BD9300" s="41"/>
      <c r="BE9300" s="41"/>
      <c r="BF9300" s="41"/>
      <c r="BG9300" s="41"/>
      <c r="BH9300" s="41"/>
      <c r="BI9300" s="41"/>
      <c r="BJ9300" s="41"/>
      <c r="BK9300" s="41"/>
      <c r="BL9300" s="41"/>
      <c r="BM9300" s="41"/>
      <c r="BN9300" s="41"/>
      <c r="BO9300" s="41"/>
      <c r="BP9300" s="108"/>
      <c r="CG9300" s="102"/>
      <c r="CI9300" s="45"/>
    </row>
    <row r="9301" spans="37:87" ht="13" customHeight="1">
      <c r="AK9301" s="114"/>
      <c r="AL9301" s="41"/>
      <c r="AM9301" s="41"/>
      <c r="AN9301" s="41"/>
      <c r="AO9301" s="41"/>
      <c r="AP9301" s="41"/>
      <c r="AQ9301" s="41"/>
      <c r="AR9301" s="41"/>
      <c r="AS9301" s="41"/>
      <c r="AT9301" s="41"/>
      <c r="AU9301" s="41"/>
      <c r="AV9301" s="41"/>
      <c r="AW9301" s="41"/>
      <c r="AX9301" s="41"/>
      <c r="AY9301" s="41"/>
      <c r="AZ9301" s="41"/>
      <c r="BA9301" s="41"/>
      <c r="BB9301" s="41"/>
      <c r="BC9301" s="41"/>
      <c r="BD9301" s="41"/>
      <c r="BE9301" s="41"/>
      <c r="BF9301" s="41"/>
      <c r="BG9301" s="41"/>
      <c r="BH9301" s="41"/>
      <c r="BI9301" s="41"/>
      <c r="BJ9301" s="41"/>
      <c r="BK9301" s="41"/>
      <c r="BL9301" s="41"/>
      <c r="BM9301" s="41"/>
      <c r="BN9301" s="41"/>
      <c r="BO9301" s="41"/>
      <c r="BP9301" s="108"/>
      <c r="CG9301" s="102"/>
      <c r="CI9301" s="45"/>
    </row>
    <row r="9302" spans="37:87" ht="13" customHeight="1">
      <c r="AK9302" s="114"/>
      <c r="AL9302" s="41"/>
      <c r="AM9302" s="41"/>
      <c r="AN9302" s="41"/>
      <c r="AO9302" s="41"/>
      <c r="AP9302" s="41"/>
      <c r="AQ9302" s="41"/>
      <c r="AR9302" s="41"/>
      <c r="AS9302" s="41"/>
      <c r="AT9302" s="41"/>
      <c r="AU9302" s="41"/>
      <c r="AV9302" s="41"/>
      <c r="AW9302" s="41"/>
      <c r="AX9302" s="41"/>
      <c r="AY9302" s="41"/>
      <c r="AZ9302" s="41"/>
      <c r="BA9302" s="41"/>
      <c r="BB9302" s="41"/>
      <c r="BC9302" s="41"/>
      <c r="BD9302" s="41"/>
      <c r="BE9302" s="41"/>
      <c r="BF9302" s="41"/>
      <c r="BG9302" s="41"/>
      <c r="BH9302" s="41"/>
      <c r="BI9302" s="41"/>
      <c r="BJ9302" s="41"/>
      <c r="BK9302" s="41"/>
      <c r="BL9302" s="41"/>
      <c r="BM9302" s="41"/>
      <c r="BN9302" s="41"/>
      <c r="BO9302" s="41"/>
      <c r="BP9302" s="108"/>
      <c r="CG9302" s="102"/>
      <c r="CI9302" s="45"/>
    </row>
    <row r="9303" spans="37:87" ht="13" customHeight="1">
      <c r="AK9303" s="114"/>
      <c r="AL9303" s="41"/>
      <c r="AM9303" s="41"/>
      <c r="AN9303" s="41"/>
      <c r="AO9303" s="41"/>
      <c r="AP9303" s="41"/>
      <c r="AQ9303" s="41"/>
      <c r="AR9303" s="41"/>
      <c r="AS9303" s="41"/>
      <c r="AT9303" s="41"/>
      <c r="AU9303" s="41"/>
      <c r="AV9303" s="41"/>
      <c r="AW9303" s="41"/>
      <c r="AX9303" s="41"/>
      <c r="AY9303" s="41"/>
      <c r="AZ9303" s="41"/>
      <c r="BA9303" s="41"/>
      <c r="BB9303" s="41"/>
      <c r="BC9303" s="41"/>
      <c r="BD9303" s="41"/>
      <c r="BE9303" s="41"/>
      <c r="BF9303" s="41"/>
      <c r="BG9303" s="41"/>
      <c r="BH9303" s="41"/>
      <c r="BI9303" s="41"/>
      <c r="BJ9303" s="41"/>
      <c r="BK9303" s="41"/>
      <c r="BL9303" s="41"/>
      <c r="BM9303" s="41"/>
      <c r="BN9303" s="41"/>
      <c r="BO9303" s="41"/>
      <c r="BP9303" s="108"/>
      <c r="CG9303" s="102"/>
      <c r="CI9303" s="45"/>
    </row>
    <row r="9304" spans="37:87" ht="13" customHeight="1">
      <c r="AK9304" s="114"/>
      <c r="AL9304" s="41"/>
      <c r="AM9304" s="41"/>
      <c r="AN9304" s="41"/>
      <c r="AO9304" s="41"/>
      <c r="AP9304" s="41"/>
      <c r="AQ9304" s="41"/>
      <c r="AR9304" s="41"/>
      <c r="AS9304" s="41"/>
      <c r="AT9304" s="41"/>
      <c r="AU9304" s="41"/>
      <c r="AV9304" s="41"/>
      <c r="AW9304" s="41"/>
      <c r="AX9304" s="41"/>
      <c r="AY9304" s="41"/>
      <c r="AZ9304" s="41"/>
      <c r="BA9304" s="41"/>
      <c r="BB9304" s="41"/>
      <c r="BC9304" s="41"/>
      <c r="BD9304" s="41"/>
      <c r="BE9304" s="41"/>
      <c r="BF9304" s="41"/>
      <c r="BG9304" s="41"/>
      <c r="BH9304" s="41"/>
      <c r="BI9304" s="41"/>
      <c r="BJ9304" s="41"/>
      <c r="BK9304" s="41"/>
      <c r="BL9304" s="41"/>
      <c r="BM9304" s="41"/>
      <c r="BN9304" s="41"/>
      <c r="BO9304" s="41"/>
      <c r="BP9304" s="108"/>
      <c r="CG9304" s="102"/>
      <c r="CI9304" s="45"/>
    </row>
    <row r="9305" spans="37:87" ht="13" customHeight="1">
      <c r="AK9305" s="114"/>
      <c r="AL9305" s="41"/>
      <c r="AM9305" s="41"/>
      <c r="AN9305" s="41"/>
      <c r="AO9305" s="41"/>
      <c r="AP9305" s="41"/>
      <c r="AQ9305" s="41"/>
      <c r="AR9305" s="41"/>
      <c r="AS9305" s="41"/>
      <c r="AT9305" s="41"/>
      <c r="AU9305" s="41"/>
      <c r="AV9305" s="41"/>
      <c r="AW9305" s="41"/>
      <c r="AX9305" s="41"/>
      <c r="AY9305" s="41"/>
      <c r="AZ9305" s="41"/>
      <c r="BA9305" s="41"/>
      <c r="BB9305" s="41"/>
      <c r="BC9305" s="41"/>
      <c r="BD9305" s="41"/>
      <c r="BE9305" s="41"/>
      <c r="BF9305" s="41"/>
      <c r="BG9305" s="41"/>
      <c r="BH9305" s="41"/>
      <c r="BI9305" s="41"/>
      <c r="BJ9305" s="41"/>
      <c r="BK9305" s="41"/>
      <c r="BL9305" s="41"/>
      <c r="BM9305" s="41"/>
      <c r="BN9305" s="41"/>
      <c r="BO9305" s="41"/>
      <c r="BP9305" s="108"/>
      <c r="CG9305" s="102"/>
      <c r="CI9305" s="45"/>
    </row>
    <row r="9306" spans="37:87" ht="13" customHeight="1">
      <c r="AK9306" s="114"/>
      <c r="AL9306" s="41"/>
      <c r="AM9306" s="41"/>
      <c r="AN9306" s="41"/>
      <c r="AO9306" s="41"/>
      <c r="AP9306" s="41"/>
      <c r="AQ9306" s="41"/>
      <c r="AR9306" s="41"/>
      <c r="AS9306" s="41"/>
      <c r="AT9306" s="41"/>
      <c r="AU9306" s="41"/>
      <c r="AV9306" s="41"/>
      <c r="AW9306" s="41"/>
      <c r="AX9306" s="41"/>
      <c r="AY9306" s="41"/>
      <c r="AZ9306" s="41"/>
      <c r="BA9306" s="41"/>
      <c r="BB9306" s="41"/>
      <c r="BC9306" s="41"/>
      <c r="BD9306" s="41"/>
      <c r="BE9306" s="41"/>
      <c r="BF9306" s="41"/>
      <c r="BG9306" s="41"/>
      <c r="BH9306" s="41"/>
      <c r="BI9306" s="41"/>
      <c r="BJ9306" s="41"/>
      <c r="BK9306" s="41"/>
      <c r="BL9306" s="41"/>
      <c r="BM9306" s="41"/>
      <c r="BN9306" s="41"/>
      <c r="BO9306" s="41"/>
      <c r="BP9306" s="108"/>
      <c r="CG9306" s="102"/>
      <c r="CI9306" s="45"/>
    </row>
    <row r="9307" spans="37:87" ht="13" customHeight="1">
      <c r="AK9307" s="114"/>
      <c r="AL9307" s="41"/>
      <c r="AM9307" s="41"/>
      <c r="AN9307" s="41"/>
      <c r="AO9307" s="41"/>
      <c r="AP9307" s="41"/>
      <c r="AQ9307" s="41"/>
      <c r="AR9307" s="41"/>
      <c r="AS9307" s="41"/>
      <c r="AT9307" s="41"/>
      <c r="AU9307" s="41"/>
      <c r="AV9307" s="41"/>
      <c r="AW9307" s="41"/>
      <c r="AX9307" s="41"/>
      <c r="AY9307" s="41"/>
      <c r="AZ9307" s="41"/>
      <c r="BA9307" s="41"/>
      <c r="BB9307" s="41"/>
      <c r="BC9307" s="41"/>
      <c r="BD9307" s="41"/>
      <c r="BE9307" s="41"/>
      <c r="BF9307" s="41"/>
      <c r="BG9307" s="41"/>
      <c r="BH9307" s="41"/>
      <c r="BI9307" s="41"/>
      <c r="BJ9307" s="41"/>
      <c r="BK9307" s="41"/>
      <c r="BL9307" s="41"/>
      <c r="BM9307" s="41"/>
      <c r="BN9307" s="41"/>
      <c r="BO9307" s="41"/>
      <c r="BP9307" s="108"/>
      <c r="CG9307" s="102"/>
      <c r="CI9307" s="45"/>
    </row>
    <row r="9308" spans="37:87" ht="13" customHeight="1">
      <c r="AK9308" s="114"/>
      <c r="AL9308" s="41"/>
      <c r="AM9308" s="41"/>
      <c r="AN9308" s="41"/>
      <c r="AO9308" s="41"/>
      <c r="AP9308" s="41"/>
      <c r="AQ9308" s="41"/>
      <c r="AR9308" s="41"/>
      <c r="AS9308" s="41"/>
      <c r="AT9308" s="41"/>
      <c r="AU9308" s="41"/>
      <c r="AV9308" s="41"/>
      <c r="AW9308" s="41"/>
      <c r="AX9308" s="41"/>
      <c r="AY9308" s="41"/>
      <c r="AZ9308" s="41"/>
      <c r="BA9308" s="41"/>
      <c r="BB9308" s="41"/>
      <c r="BC9308" s="41"/>
      <c r="BD9308" s="41"/>
      <c r="BE9308" s="41"/>
      <c r="BF9308" s="41"/>
      <c r="BG9308" s="41"/>
      <c r="BH9308" s="41"/>
      <c r="BI9308" s="41"/>
      <c r="BJ9308" s="41"/>
      <c r="BK9308" s="41"/>
      <c r="BL9308" s="41"/>
      <c r="BM9308" s="41"/>
      <c r="BN9308" s="41"/>
      <c r="BO9308" s="41"/>
      <c r="BP9308" s="108"/>
      <c r="CG9308" s="102"/>
      <c r="CI9308" s="45"/>
    </row>
    <row r="9309" spans="37:87" ht="13" customHeight="1">
      <c r="AK9309" s="114"/>
      <c r="AL9309" s="41"/>
      <c r="AM9309" s="41"/>
      <c r="AN9309" s="41"/>
      <c r="AO9309" s="41"/>
      <c r="AP9309" s="41"/>
      <c r="AQ9309" s="41"/>
      <c r="AR9309" s="41"/>
      <c r="AS9309" s="41"/>
      <c r="AT9309" s="41"/>
      <c r="AU9309" s="41"/>
      <c r="AV9309" s="41"/>
      <c r="AW9309" s="41"/>
      <c r="AX9309" s="41"/>
      <c r="AY9309" s="41"/>
      <c r="AZ9309" s="41"/>
      <c r="BA9309" s="41"/>
      <c r="BB9309" s="41"/>
      <c r="BC9309" s="41"/>
      <c r="BD9309" s="41"/>
      <c r="BE9309" s="41"/>
      <c r="BF9309" s="41"/>
      <c r="BG9309" s="41"/>
      <c r="BH9309" s="41"/>
      <c r="BI9309" s="41"/>
      <c r="BJ9309" s="41"/>
      <c r="BK9309" s="41"/>
      <c r="BL9309" s="41"/>
      <c r="BM9309" s="41"/>
      <c r="BN9309" s="41"/>
      <c r="BO9309" s="41"/>
      <c r="BP9309" s="108"/>
      <c r="CG9309" s="102"/>
      <c r="CI9309" s="45"/>
    </row>
    <row r="9310" spans="37:87" ht="13" customHeight="1">
      <c r="AK9310" s="114"/>
      <c r="AL9310" s="41"/>
      <c r="AM9310" s="41"/>
      <c r="AN9310" s="41"/>
      <c r="AO9310" s="41"/>
      <c r="AP9310" s="41"/>
      <c r="AQ9310" s="41"/>
      <c r="AR9310" s="41"/>
      <c r="AS9310" s="41"/>
      <c r="AT9310" s="41"/>
      <c r="AU9310" s="41"/>
      <c r="AV9310" s="41"/>
      <c r="AW9310" s="41"/>
      <c r="AX9310" s="41"/>
      <c r="AY9310" s="41"/>
      <c r="AZ9310" s="41"/>
      <c r="BA9310" s="41"/>
      <c r="BB9310" s="41"/>
      <c r="BC9310" s="41"/>
      <c r="BD9310" s="41"/>
      <c r="BE9310" s="41"/>
      <c r="BF9310" s="41"/>
      <c r="BG9310" s="41"/>
      <c r="BH9310" s="41"/>
      <c r="BI9310" s="41"/>
      <c r="BJ9310" s="41"/>
      <c r="BK9310" s="41"/>
      <c r="BL9310" s="41"/>
      <c r="BM9310" s="41"/>
      <c r="BN9310" s="41"/>
      <c r="BO9310" s="41"/>
      <c r="BP9310" s="108"/>
      <c r="CG9310" s="102"/>
      <c r="CI9310" s="45"/>
    </row>
    <row r="9311" spans="37:87" ht="13" customHeight="1">
      <c r="AK9311" s="114"/>
      <c r="AL9311" s="41"/>
      <c r="AM9311" s="41"/>
      <c r="AN9311" s="41"/>
      <c r="AO9311" s="41"/>
      <c r="AP9311" s="41"/>
      <c r="AQ9311" s="41"/>
      <c r="AR9311" s="41"/>
      <c r="AS9311" s="41"/>
      <c r="AT9311" s="41"/>
      <c r="AU9311" s="41"/>
      <c r="AV9311" s="41"/>
      <c r="AW9311" s="41"/>
      <c r="AX9311" s="41"/>
      <c r="AY9311" s="41"/>
      <c r="AZ9311" s="41"/>
      <c r="BA9311" s="41"/>
      <c r="BB9311" s="41"/>
      <c r="BC9311" s="41"/>
      <c r="BD9311" s="41"/>
      <c r="BE9311" s="41"/>
      <c r="BF9311" s="41"/>
      <c r="BG9311" s="41"/>
      <c r="BH9311" s="41"/>
      <c r="BI9311" s="41"/>
      <c r="BJ9311" s="41"/>
      <c r="BK9311" s="41"/>
      <c r="BL9311" s="41"/>
      <c r="BM9311" s="41"/>
      <c r="BN9311" s="41"/>
      <c r="BO9311" s="41"/>
      <c r="BP9311" s="108"/>
      <c r="CG9311" s="102"/>
      <c r="CI9311" s="45"/>
    </row>
    <row r="9312" spans="37:87" ht="13" customHeight="1">
      <c r="AK9312" s="114"/>
      <c r="AL9312" s="41"/>
      <c r="AM9312" s="41"/>
      <c r="AN9312" s="41"/>
      <c r="AO9312" s="41"/>
      <c r="AP9312" s="41"/>
      <c r="AQ9312" s="41"/>
      <c r="AR9312" s="41"/>
      <c r="AS9312" s="41"/>
      <c r="AT9312" s="41"/>
      <c r="AU9312" s="41"/>
      <c r="AV9312" s="41"/>
      <c r="AW9312" s="41"/>
      <c r="AX9312" s="41"/>
      <c r="AY9312" s="41"/>
      <c r="AZ9312" s="41"/>
      <c r="BA9312" s="41"/>
      <c r="BB9312" s="41"/>
      <c r="BC9312" s="41"/>
      <c r="BD9312" s="41"/>
      <c r="BE9312" s="41"/>
      <c r="BF9312" s="41"/>
      <c r="BG9312" s="41"/>
      <c r="BH9312" s="41"/>
      <c r="BI9312" s="41"/>
      <c r="BJ9312" s="41"/>
      <c r="BK9312" s="41"/>
      <c r="BL9312" s="41"/>
      <c r="BM9312" s="41"/>
      <c r="BN9312" s="41"/>
      <c r="BO9312" s="41"/>
      <c r="BP9312" s="108"/>
      <c r="CG9312" s="102"/>
      <c r="CI9312" s="45"/>
    </row>
    <row r="9313" spans="37:87" ht="13" customHeight="1">
      <c r="AK9313" s="114"/>
      <c r="AL9313" s="41"/>
      <c r="AM9313" s="41"/>
      <c r="AN9313" s="41"/>
      <c r="AO9313" s="41"/>
      <c r="AP9313" s="41"/>
      <c r="AQ9313" s="41"/>
      <c r="AR9313" s="41"/>
      <c r="AS9313" s="41"/>
      <c r="AT9313" s="41"/>
      <c r="AU9313" s="41"/>
      <c r="AV9313" s="41"/>
      <c r="AW9313" s="41"/>
      <c r="AX9313" s="41"/>
      <c r="AY9313" s="41"/>
      <c r="AZ9313" s="41"/>
      <c r="BA9313" s="41"/>
      <c r="BB9313" s="41"/>
      <c r="BC9313" s="41"/>
      <c r="BD9313" s="41"/>
      <c r="BE9313" s="41"/>
      <c r="BF9313" s="41"/>
      <c r="BG9313" s="41"/>
      <c r="BH9313" s="41"/>
      <c r="BI9313" s="41"/>
      <c r="BJ9313" s="41"/>
      <c r="BK9313" s="41"/>
      <c r="BL9313" s="41"/>
      <c r="BM9313" s="41"/>
      <c r="BN9313" s="41"/>
      <c r="BO9313" s="41"/>
      <c r="BP9313" s="108"/>
      <c r="CG9313" s="102"/>
      <c r="CI9313" s="45"/>
    </row>
    <row r="9314" spans="37:87" ht="13" customHeight="1">
      <c r="AK9314" s="114"/>
      <c r="AL9314" s="41"/>
      <c r="AM9314" s="41"/>
      <c r="AN9314" s="41"/>
      <c r="AO9314" s="41"/>
      <c r="AP9314" s="41"/>
      <c r="AQ9314" s="41"/>
      <c r="AR9314" s="41"/>
      <c r="AS9314" s="41"/>
      <c r="AT9314" s="41"/>
      <c r="AU9314" s="41"/>
      <c r="AV9314" s="41"/>
      <c r="AW9314" s="41"/>
      <c r="AX9314" s="41"/>
      <c r="AY9314" s="41"/>
      <c r="AZ9314" s="41"/>
      <c r="BA9314" s="41"/>
      <c r="BB9314" s="41"/>
      <c r="BC9314" s="41"/>
      <c r="BD9314" s="41"/>
      <c r="BE9314" s="41"/>
      <c r="BF9314" s="41"/>
      <c r="BG9314" s="41"/>
      <c r="BH9314" s="41"/>
      <c r="BI9314" s="41"/>
      <c r="BJ9314" s="41"/>
      <c r="BK9314" s="41"/>
      <c r="BL9314" s="41"/>
      <c r="BM9314" s="41"/>
      <c r="BN9314" s="41"/>
      <c r="BO9314" s="41"/>
      <c r="BP9314" s="108"/>
      <c r="CG9314" s="102"/>
      <c r="CI9314" s="45"/>
    </row>
    <row r="9315" spans="37:87" ht="13" customHeight="1">
      <c r="AK9315" s="114"/>
      <c r="AL9315" s="41"/>
      <c r="AM9315" s="41"/>
      <c r="AN9315" s="41"/>
      <c r="AO9315" s="41"/>
      <c r="AP9315" s="41"/>
      <c r="AQ9315" s="41"/>
      <c r="AR9315" s="41"/>
      <c r="AS9315" s="41"/>
      <c r="AT9315" s="41"/>
      <c r="AU9315" s="41"/>
      <c r="AV9315" s="41"/>
      <c r="AW9315" s="41"/>
      <c r="AX9315" s="41"/>
      <c r="AY9315" s="41"/>
      <c r="AZ9315" s="41"/>
      <c r="BA9315" s="41"/>
      <c r="BB9315" s="41"/>
      <c r="BC9315" s="41"/>
      <c r="BD9315" s="41"/>
      <c r="BE9315" s="41"/>
      <c r="BF9315" s="41"/>
      <c r="BG9315" s="41"/>
      <c r="BH9315" s="41"/>
      <c r="BI9315" s="41"/>
      <c r="BJ9315" s="41"/>
      <c r="BK9315" s="41"/>
      <c r="BL9315" s="41"/>
      <c r="BM9315" s="41"/>
      <c r="BN9315" s="41"/>
      <c r="BO9315" s="41"/>
      <c r="BP9315" s="108"/>
      <c r="CG9315" s="102"/>
      <c r="CI9315" s="45"/>
    </row>
    <row r="9316" spans="37:87" ht="13" customHeight="1">
      <c r="AK9316" s="114"/>
      <c r="AL9316" s="41"/>
      <c r="AM9316" s="41"/>
      <c r="AN9316" s="41"/>
      <c r="AO9316" s="41"/>
      <c r="AP9316" s="41"/>
      <c r="AQ9316" s="41"/>
      <c r="AR9316" s="41"/>
      <c r="AS9316" s="41"/>
      <c r="AT9316" s="41"/>
      <c r="AU9316" s="41"/>
      <c r="AV9316" s="41"/>
      <c r="AW9316" s="41"/>
      <c r="AX9316" s="41"/>
      <c r="AY9316" s="41"/>
      <c r="AZ9316" s="41"/>
      <c r="BA9316" s="41"/>
      <c r="BB9316" s="41"/>
      <c r="BC9316" s="41"/>
      <c r="BD9316" s="41"/>
      <c r="BE9316" s="41"/>
      <c r="BF9316" s="41"/>
      <c r="BG9316" s="41"/>
      <c r="BH9316" s="41"/>
      <c r="BI9316" s="41"/>
      <c r="BJ9316" s="41"/>
      <c r="BK9316" s="41"/>
      <c r="BL9316" s="41"/>
      <c r="BM9316" s="41"/>
      <c r="BN9316" s="41"/>
      <c r="BO9316" s="41"/>
      <c r="BP9316" s="108"/>
      <c r="CG9316" s="102"/>
      <c r="CI9316" s="45"/>
    </row>
    <row r="9317" spans="37:87" ht="13" customHeight="1">
      <c r="AK9317" s="114"/>
      <c r="AL9317" s="41"/>
      <c r="AM9317" s="41"/>
      <c r="AN9317" s="41"/>
      <c r="AO9317" s="41"/>
      <c r="AP9317" s="41"/>
      <c r="AQ9317" s="41"/>
      <c r="AR9317" s="41"/>
      <c r="AS9317" s="41"/>
      <c r="AT9317" s="41"/>
      <c r="AU9317" s="41"/>
      <c r="AV9317" s="41"/>
      <c r="AW9317" s="41"/>
      <c r="AX9317" s="41"/>
      <c r="AY9317" s="41"/>
      <c r="AZ9317" s="41"/>
      <c r="BA9317" s="41"/>
      <c r="BB9317" s="41"/>
      <c r="BC9317" s="41"/>
      <c r="BD9317" s="41"/>
      <c r="BE9317" s="41"/>
      <c r="BF9317" s="41"/>
      <c r="BG9317" s="41"/>
      <c r="BH9317" s="41"/>
      <c r="BI9317" s="41"/>
      <c r="BJ9317" s="41"/>
      <c r="BK9317" s="41"/>
      <c r="BL9317" s="41"/>
      <c r="BM9317" s="41"/>
      <c r="BN9317" s="41"/>
      <c r="BO9317" s="41"/>
      <c r="BP9317" s="108"/>
      <c r="CG9317" s="102"/>
      <c r="CI9317" s="45"/>
    </row>
    <row r="9318" spans="37:87" ht="13" customHeight="1">
      <c r="AK9318" s="114"/>
      <c r="AL9318" s="41"/>
      <c r="AM9318" s="41"/>
      <c r="AN9318" s="41"/>
      <c r="AO9318" s="41"/>
      <c r="AP9318" s="41"/>
      <c r="AQ9318" s="41"/>
      <c r="AR9318" s="41"/>
      <c r="AS9318" s="41"/>
      <c r="AT9318" s="41"/>
      <c r="AU9318" s="41"/>
      <c r="AV9318" s="41"/>
      <c r="AW9318" s="41"/>
      <c r="AX9318" s="41"/>
      <c r="AY9318" s="41"/>
      <c r="AZ9318" s="41"/>
      <c r="BA9318" s="41"/>
      <c r="BB9318" s="41"/>
      <c r="BC9318" s="41"/>
      <c r="BD9318" s="41"/>
      <c r="BE9318" s="41"/>
      <c r="BF9318" s="41"/>
      <c r="BG9318" s="41"/>
      <c r="BH9318" s="41"/>
      <c r="BI9318" s="41"/>
      <c r="BJ9318" s="41"/>
      <c r="BK9318" s="41"/>
      <c r="BL9318" s="41"/>
      <c r="BM9318" s="41"/>
      <c r="BN9318" s="41"/>
      <c r="BO9318" s="41"/>
      <c r="BP9318" s="108"/>
      <c r="CG9318" s="102"/>
      <c r="CI9318" s="45"/>
    </row>
    <row r="9319" spans="37:87" ht="13" customHeight="1">
      <c r="AK9319" s="114"/>
      <c r="AL9319" s="41"/>
      <c r="AM9319" s="41"/>
      <c r="AN9319" s="41"/>
      <c r="AO9319" s="41"/>
      <c r="AP9319" s="41"/>
      <c r="AQ9319" s="41"/>
      <c r="AR9319" s="41"/>
      <c r="AS9319" s="41"/>
      <c r="AT9319" s="41"/>
      <c r="AU9319" s="41"/>
      <c r="AV9319" s="41"/>
      <c r="AW9319" s="41"/>
      <c r="AX9319" s="41"/>
      <c r="AY9319" s="41"/>
      <c r="AZ9319" s="41"/>
      <c r="BA9319" s="41"/>
      <c r="BB9319" s="41"/>
      <c r="BC9319" s="41"/>
      <c r="BD9319" s="41"/>
      <c r="BE9319" s="41"/>
      <c r="BF9319" s="41"/>
      <c r="BG9319" s="41"/>
      <c r="BH9319" s="41"/>
      <c r="BI9319" s="41"/>
      <c r="BJ9319" s="41"/>
      <c r="BK9319" s="41"/>
      <c r="BL9319" s="41"/>
      <c r="BM9319" s="41"/>
      <c r="BN9319" s="41"/>
      <c r="BO9319" s="41"/>
      <c r="BP9319" s="108"/>
      <c r="CG9319" s="102"/>
      <c r="CI9319" s="45"/>
    </row>
    <row r="9320" spans="37:87" ht="13" customHeight="1">
      <c r="AK9320" s="114"/>
      <c r="AL9320" s="41"/>
      <c r="AM9320" s="41"/>
      <c r="AN9320" s="41"/>
      <c r="AO9320" s="41"/>
      <c r="AP9320" s="41"/>
      <c r="AQ9320" s="41"/>
      <c r="AR9320" s="41"/>
      <c r="AS9320" s="41"/>
      <c r="AT9320" s="41"/>
      <c r="AU9320" s="41"/>
      <c r="AV9320" s="41"/>
      <c r="AW9320" s="41"/>
      <c r="AX9320" s="41"/>
      <c r="AY9320" s="41"/>
      <c r="AZ9320" s="41"/>
      <c r="BA9320" s="41"/>
      <c r="BB9320" s="41"/>
      <c r="BC9320" s="41"/>
      <c r="BD9320" s="41"/>
      <c r="BE9320" s="41"/>
      <c r="BF9320" s="41"/>
      <c r="BG9320" s="41"/>
      <c r="BH9320" s="41"/>
      <c r="BI9320" s="41"/>
      <c r="BJ9320" s="41"/>
      <c r="BK9320" s="41"/>
      <c r="BL9320" s="41"/>
      <c r="BM9320" s="41"/>
      <c r="BN9320" s="41"/>
      <c r="BO9320" s="41"/>
      <c r="BP9320" s="108"/>
      <c r="CG9320" s="102"/>
      <c r="CI9320" s="45"/>
    </row>
    <row r="9321" spans="37:87" ht="13" customHeight="1">
      <c r="AK9321" s="114"/>
      <c r="AL9321" s="41"/>
      <c r="AM9321" s="41"/>
      <c r="AN9321" s="41"/>
      <c r="AO9321" s="41"/>
      <c r="AP9321" s="41"/>
      <c r="AQ9321" s="41"/>
      <c r="AR9321" s="41"/>
      <c r="AS9321" s="41"/>
      <c r="AT9321" s="41"/>
      <c r="AU9321" s="41"/>
      <c r="AV9321" s="41"/>
      <c r="AW9321" s="41"/>
      <c r="AX9321" s="41"/>
      <c r="AY9321" s="41"/>
      <c r="AZ9321" s="41"/>
      <c r="BA9321" s="41"/>
      <c r="BB9321" s="41"/>
      <c r="BC9321" s="41"/>
      <c r="BD9321" s="41"/>
      <c r="BE9321" s="41"/>
      <c r="BF9321" s="41"/>
      <c r="BG9321" s="41"/>
      <c r="BH9321" s="41"/>
      <c r="BI9321" s="41"/>
      <c r="BJ9321" s="41"/>
      <c r="BK9321" s="41"/>
      <c r="BL9321" s="41"/>
      <c r="BM9321" s="41"/>
      <c r="BN9321" s="41"/>
      <c r="BO9321" s="41"/>
      <c r="BP9321" s="108"/>
      <c r="CG9321" s="102"/>
      <c r="CI9321" s="45"/>
    </row>
    <row r="9322" spans="37:87" ht="13" customHeight="1">
      <c r="AK9322" s="114"/>
      <c r="AL9322" s="41"/>
      <c r="AM9322" s="41"/>
      <c r="AN9322" s="41"/>
      <c r="AO9322" s="41"/>
      <c r="AP9322" s="41"/>
      <c r="AQ9322" s="41"/>
      <c r="AR9322" s="41"/>
      <c r="AS9322" s="41"/>
      <c r="AT9322" s="41"/>
      <c r="AU9322" s="41"/>
      <c r="AV9322" s="41"/>
      <c r="AW9322" s="41"/>
      <c r="AX9322" s="41"/>
      <c r="AY9322" s="41"/>
      <c r="AZ9322" s="41"/>
      <c r="BA9322" s="41"/>
      <c r="BB9322" s="41"/>
      <c r="BC9322" s="41"/>
      <c r="BD9322" s="41"/>
      <c r="BE9322" s="41"/>
      <c r="BF9322" s="41"/>
      <c r="BG9322" s="41"/>
      <c r="BH9322" s="41"/>
      <c r="BI9322" s="41"/>
      <c r="BJ9322" s="41"/>
      <c r="BK9322" s="41"/>
      <c r="BL9322" s="41"/>
      <c r="BM9322" s="41"/>
      <c r="BN9322" s="41"/>
      <c r="BO9322" s="41"/>
      <c r="BP9322" s="108"/>
      <c r="CG9322" s="102"/>
      <c r="CI9322" s="45"/>
    </row>
    <row r="9323" spans="37:87" ht="13" customHeight="1">
      <c r="AK9323" s="114"/>
      <c r="AL9323" s="41"/>
      <c r="AM9323" s="41"/>
      <c r="AN9323" s="41"/>
      <c r="AO9323" s="41"/>
      <c r="AP9323" s="41"/>
      <c r="AQ9323" s="41"/>
      <c r="AR9323" s="41"/>
      <c r="AS9323" s="41"/>
      <c r="AT9323" s="41"/>
      <c r="AU9323" s="41"/>
      <c r="AV9323" s="41"/>
      <c r="AW9323" s="41"/>
      <c r="AX9323" s="41"/>
      <c r="AY9323" s="41"/>
      <c r="AZ9323" s="41"/>
      <c r="BA9323" s="41"/>
      <c r="BB9323" s="41"/>
      <c r="BC9323" s="41"/>
      <c r="BD9323" s="41"/>
      <c r="BE9323" s="41"/>
      <c r="BF9323" s="41"/>
      <c r="BG9323" s="41"/>
      <c r="BH9323" s="41"/>
      <c r="BI9323" s="41"/>
      <c r="BJ9323" s="41"/>
      <c r="BK9323" s="41"/>
      <c r="BL9323" s="41"/>
      <c r="BM9323" s="41"/>
      <c r="BN9323" s="41"/>
      <c r="BO9323" s="41"/>
      <c r="BP9323" s="108"/>
      <c r="CG9323" s="102"/>
      <c r="CI9323" s="45"/>
    </row>
    <row r="9324" spans="37:87" ht="13" customHeight="1">
      <c r="AK9324" s="114"/>
      <c r="AL9324" s="41"/>
      <c r="AM9324" s="41"/>
      <c r="AN9324" s="41"/>
      <c r="AO9324" s="41"/>
      <c r="AP9324" s="41"/>
      <c r="AQ9324" s="41"/>
      <c r="AR9324" s="41"/>
      <c r="AS9324" s="41"/>
      <c r="AT9324" s="41"/>
      <c r="AU9324" s="41"/>
      <c r="AV9324" s="41"/>
      <c r="AW9324" s="41"/>
      <c r="AX9324" s="41"/>
      <c r="AY9324" s="41"/>
      <c r="AZ9324" s="41"/>
      <c r="BA9324" s="41"/>
      <c r="BB9324" s="41"/>
      <c r="BC9324" s="41"/>
      <c r="BD9324" s="41"/>
      <c r="BE9324" s="41"/>
      <c r="BF9324" s="41"/>
      <c r="BG9324" s="41"/>
      <c r="BH9324" s="41"/>
      <c r="BI9324" s="41"/>
      <c r="BJ9324" s="41"/>
      <c r="BK9324" s="41"/>
      <c r="BL9324" s="41"/>
      <c r="BM9324" s="41"/>
      <c r="BN9324" s="41"/>
      <c r="BO9324" s="41"/>
      <c r="BP9324" s="108"/>
      <c r="CG9324" s="102"/>
      <c r="CI9324" s="45"/>
    </row>
    <row r="9325" spans="37:87" ht="13" customHeight="1">
      <c r="AK9325" s="114"/>
      <c r="AL9325" s="41"/>
      <c r="AM9325" s="41"/>
      <c r="AN9325" s="41"/>
      <c r="AO9325" s="41"/>
      <c r="AP9325" s="41"/>
      <c r="AQ9325" s="41"/>
      <c r="AR9325" s="41"/>
      <c r="AS9325" s="41"/>
      <c r="AT9325" s="41"/>
      <c r="AU9325" s="41"/>
      <c r="AV9325" s="41"/>
      <c r="AW9325" s="41"/>
      <c r="AX9325" s="41"/>
      <c r="AY9325" s="41"/>
      <c r="AZ9325" s="41"/>
      <c r="BA9325" s="41"/>
      <c r="BB9325" s="41"/>
      <c r="BC9325" s="41"/>
      <c r="BD9325" s="41"/>
      <c r="BE9325" s="41"/>
      <c r="BF9325" s="41"/>
      <c r="BG9325" s="41"/>
      <c r="BH9325" s="41"/>
      <c r="BI9325" s="41"/>
      <c r="BJ9325" s="41"/>
      <c r="BK9325" s="41"/>
      <c r="BL9325" s="41"/>
      <c r="BM9325" s="41"/>
      <c r="BN9325" s="41"/>
      <c r="BO9325" s="41"/>
      <c r="BP9325" s="108"/>
      <c r="CG9325" s="102"/>
      <c r="CI9325" s="45"/>
    </row>
    <row r="9326" spans="37:87" ht="13" customHeight="1">
      <c r="AK9326" s="114"/>
      <c r="AL9326" s="41"/>
      <c r="AM9326" s="41"/>
      <c r="AN9326" s="41"/>
      <c r="AO9326" s="41"/>
      <c r="AP9326" s="41"/>
      <c r="AQ9326" s="41"/>
      <c r="AR9326" s="41"/>
      <c r="AS9326" s="41"/>
      <c r="AT9326" s="41"/>
      <c r="AU9326" s="41"/>
      <c r="AV9326" s="41"/>
      <c r="AW9326" s="41"/>
      <c r="AX9326" s="41"/>
      <c r="AY9326" s="41"/>
      <c r="AZ9326" s="41"/>
      <c r="BA9326" s="41"/>
      <c r="BB9326" s="41"/>
      <c r="BC9326" s="41"/>
      <c r="BD9326" s="41"/>
      <c r="BE9326" s="41"/>
      <c r="BF9326" s="41"/>
      <c r="BG9326" s="41"/>
      <c r="BH9326" s="41"/>
      <c r="BI9326" s="41"/>
      <c r="BJ9326" s="41"/>
      <c r="BK9326" s="41"/>
      <c r="BL9326" s="41"/>
      <c r="BM9326" s="41"/>
      <c r="BN9326" s="41"/>
      <c r="BO9326" s="41"/>
      <c r="BP9326" s="108"/>
      <c r="CG9326" s="102"/>
      <c r="CI9326" s="45"/>
    </row>
    <row r="9327" spans="37:87" ht="13" customHeight="1">
      <c r="AK9327" s="114"/>
      <c r="AL9327" s="41"/>
      <c r="AM9327" s="41"/>
      <c r="AN9327" s="41"/>
      <c r="AO9327" s="41"/>
      <c r="AP9327" s="41"/>
      <c r="AQ9327" s="41"/>
      <c r="AR9327" s="41"/>
      <c r="AS9327" s="41"/>
      <c r="AT9327" s="41"/>
      <c r="AU9327" s="41"/>
      <c r="AV9327" s="41"/>
      <c r="AW9327" s="41"/>
      <c r="AX9327" s="41"/>
      <c r="AY9327" s="41"/>
      <c r="AZ9327" s="41"/>
      <c r="BA9327" s="41"/>
      <c r="BB9327" s="41"/>
      <c r="BC9327" s="41"/>
      <c r="BD9327" s="41"/>
      <c r="BE9327" s="41"/>
      <c r="BF9327" s="41"/>
      <c r="BG9327" s="41"/>
      <c r="BH9327" s="41"/>
      <c r="BI9327" s="41"/>
      <c r="BJ9327" s="41"/>
      <c r="BK9327" s="41"/>
      <c r="BL9327" s="41"/>
      <c r="BM9327" s="41"/>
      <c r="BN9327" s="41"/>
      <c r="BO9327" s="41"/>
      <c r="BP9327" s="108"/>
      <c r="CG9327" s="102"/>
      <c r="CI9327" s="45"/>
    </row>
    <row r="9328" spans="37:87" ht="13" customHeight="1">
      <c r="AK9328" s="114"/>
      <c r="AL9328" s="41"/>
      <c r="AM9328" s="41"/>
      <c r="AN9328" s="41"/>
      <c r="AO9328" s="41"/>
      <c r="AP9328" s="41"/>
      <c r="AQ9328" s="41"/>
      <c r="AR9328" s="41"/>
      <c r="AS9328" s="41"/>
      <c r="AT9328" s="41"/>
      <c r="AU9328" s="41"/>
      <c r="AV9328" s="41"/>
      <c r="AW9328" s="41"/>
      <c r="AX9328" s="41"/>
      <c r="AY9328" s="41"/>
      <c r="AZ9328" s="41"/>
      <c r="BA9328" s="41"/>
      <c r="BB9328" s="41"/>
      <c r="BC9328" s="41"/>
      <c r="BD9328" s="41"/>
      <c r="BE9328" s="41"/>
      <c r="BF9328" s="41"/>
      <c r="BG9328" s="41"/>
      <c r="BH9328" s="41"/>
      <c r="BI9328" s="41"/>
      <c r="BJ9328" s="41"/>
      <c r="BK9328" s="41"/>
      <c r="BL9328" s="41"/>
      <c r="BM9328" s="41"/>
      <c r="BN9328" s="41"/>
      <c r="BO9328" s="41"/>
      <c r="BP9328" s="108"/>
      <c r="CG9328" s="102"/>
      <c r="CI9328" s="45"/>
    </row>
    <row r="9329" spans="37:87" ht="13" customHeight="1">
      <c r="AK9329" s="114"/>
      <c r="AL9329" s="41"/>
      <c r="AM9329" s="41"/>
      <c r="AN9329" s="41"/>
      <c r="AO9329" s="41"/>
      <c r="AP9329" s="41"/>
      <c r="AQ9329" s="41"/>
      <c r="AR9329" s="41"/>
      <c r="AS9329" s="41"/>
      <c r="AT9329" s="41"/>
      <c r="AU9329" s="41"/>
      <c r="AV9329" s="41"/>
      <c r="AW9329" s="41"/>
      <c r="AX9329" s="41"/>
      <c r="AY9329" s="41"/>
      <c r="AZ9329" s="41"/>
      <c r="BA9329" s="41"/>
      <c r="BB9329" s="41"/>
      <c r="BC9329" s="41"/>
      <c r="BD9329" s="41"/>
      <c r="BE9329" s="41"/>
      <c r="BF9329" s="41"/>
      <c r="BG9329" s="41"/>
      <c r="BH9329" s="41"/>
      <c r="BI9329" s="41"/>
      <c r="BJ9329" s="41"/>
      <c r="BK9329" s="41"/>
      <c r="BL9329" s="41"/>
      <c r="BM9329" s="41"/>
      <c r="BN9329" s="41"/>
      <c r="BO9329" s="41"/>
      <c r="BP9329" s="108"/>
      <c r="CG9329" s="102"/>
      <c r="CI9329" s="45"/>
    </row>
    <row r="9330" spans="37:87" ht="13" customHeight="1">
      <c r="AK9330" s="114"/>
      <c r="AL9330" s="41"/>
      <c r="AM9330" s="41"/>
      <c r="AN9330" s="41"/>
      <c r="AO9330" s="41"/>
      <c r="AP9330" s="41"/>
      <c r="AQ9330" s="41"/>
      <c r="AR9330" s="41"/>
      <c r="AS9330" s="41"/>
      <c r="AT9330" s="41"/>
      <c r="AU9330" s="41"/>
      <c r="AV9330" s="41"/>
      <c r="AW9330" s="41"/>
      <c r="AX9330" s="41"/>
      <c r="AY9330" s="41"/>
      <c r="AZ9330" s="41"/>
      <c r="BA9330" s="41"/>
      <c r="BB9330" s="41"/>
      <c r="BC9330" s="41"/>
      <c r="BD9330" s="41"/>
      <c r="BE9330" s="41"/>
      <c r="BF9330" s="41"/>
      <c r="BG9330" s="41"/>
      <c r="BH9330" s="41"/>
      <c r="BI9330" s="41"/>
      <c r="BJ9330" s="41"/>
      <c r="BK9330" s="41"/>
      <c r="BL9330" s="41"/>
      <c r="BM9330" s="41"/>
      <c r="BN9330" s="41"/>
      <c r="BO9330" s="41"/>
      <c r="BP9330" s="108"/>
      <c r="CG9330" s="102"/>
      <c r="CI9330" s="45"/>
    </row>
    <row r="9331" spans="37:87" ht="13" customHeight="1">
      <c r="AK9331" s="114"/>
      <c r="AL9331" s="41"/>
      <c r="AM9331" s="41"/>
      <c r="AN9331" s="41"/>
      <c r="AO9331" s="41"/>
      <c r="AP9331" s="41"/>
      <c r="AQ9331" s="41"/>
      <c r="AR9331" s="41"/>
      <c r="AS9331" s="41"/>
      <c r="AT9331" s="41"/>
      <c r="AU9331" s="41"/>
      <c r="AV9331" s="41"/>
      <c r="AW9331" s="41"/>
      <c r="AX9331" s="41"/>
      <c r="AY9331" s="41"/>
      <c r="AZ9331" s="41"/>
      <c r="BA9331" s="41"/>
      <c r="BB9331" s="41"/>
      <c r="BC9331" s="41"/>
      <c r="BD9331" s="41"/>
      <c r="BE9331" s="41"/>
      <c r="BF9331" s="41"/>
      <c r="BG9331" s="41"/>
      <c r="BH9331" s="41"/>
      <c r="BI9331" s="41"/>
      <c r="BJ9331" s="41"/>
      <c r="BK9331" s="41"/>
      <c r="BL9331" s="41"/>
      <c r="BM9331" s="41"/>
      <c r="BN9331" s="41"/>
      <c r="BO9331" s="41"/>
      <c r="BP9331" s="108"/>
      <c r="CG9331" s="102"/>
      <c r="CI9331" s="45"/>
    </row>
    <row r="9332" spans="37:87" ht="13" customHeight="1">
      <c r="AK9332" s="114"/>
      <c r="AL9332" s="41"/>
      <c r="AM9332" s="41"/>
      <c r="AN9332" s="41"/>
      <c r="AO9332" s="41"/>
      <c r="AP9332" s="41"/>
      <c r="AQ9332" s="41"/>
      <c r="AR9332" s="41"/>
      <c r="AS9332" s="41"/>
      <c r="AT9332" s="41"/>
      <c r="AU9332" s="41"/>
      <c r="AV9332" s="41"/>
      <c r="AW9332" s="41"/>
      <c r="AX9332" s="41"/>
      <c r="AY9332" s="41"/>
      <c r="AZ9332" s="41"/>
      <c r="BA9332" s="41"/>
      <c r="BB9332" s="41"/>
      <c r="BC9332" s="41"/>
      <c r="BD9332" s="41"/>
      <c r="BE9332" s="41"/>
      <c r="BF9332" s="41"/>
      <c r="BG9332" s="41"/>
      <c r="BH9332" s="41"/>
      <c r="BI9332" s="41"/>
      <c r="BJ9332" s="41"/>
      <c r="BK9332" s="41"/>
      <c r="BL9332" s="41"/>
      <c r="BM9332" s="41"/>
      <c r="BN9332" s="41"/>
      <c r="BO9332" s="41"/>
      <c r="BP9332" s="108"/>
      <c r="CG9332" s="102"/>
      <c r="CI9332" s="45"/>
    </row>
    <row r="9333" spans="37:87" ht="13" customHeight="1">
      <c r="AK9333" s="114"/>
      <c r="AL9333" s="41"/>
      <c r="AM9333" s="41"/>
      <c r="AN9333" s="41"/>
      <c r="AO9333" s="41"/>
      <c r="AP9333" s="41"/>
      <c r="AQ9333" s="41"/>
      <c r="AR9333" s="41"/>
      <c r="AS9333" s="41"/>
      <c r="AT9333" s="41"/>
      <c r="AU9333" s="41"/>
      <c r="AV9333" s="41"/>
      <c r="AW9333" s="41"/>
      <c r="AX9333" s="41"/>
      <c r="AY9333" s="41"/>
      <c r="AZ9333" s="41"/>
      <c r="BA9333" s="41"/>
      <c r="BB9333" s="41"/>
      <c r="BC9333" s="41"/>
      <c r="BD9333" s="41"/>
      <c r="BE9333" s="41"/>
      <c r="BF9333" s="41"/>
      <c r="BG9333" s="41"/>
      <c r="BH9333" s="41"/>
      <c r="BI9333" s="41"/>
      <c r="BJ9333" s="41"/>
      <c r="BK9333" s="41"/>
      <c r="BL9333" s="41"/>
      <c r="BM9333" s="41"/>
      <c r="BN9333" s="41"/>
      <c r="BO9333" s="41"/>
      <c r="BP9333" s="108"/>
      <c r="CG9333" s="102"/>
      <c r="CI9333" s="45"/>
    </row>
    <row r="9334" spans="37:87" ht="13" customHeight="1">
      <c r="AK9334" s="114"/>
      <c r="AL9334" s="41"/>
      <c r="AM9334" s="41"/>
      <c r="AN9334" s="41"/>
      <c r="AO9334" s="41"/>
      <c r="AP9334" s="41"/>
      <c r="AQ9334" s="41"/>
      <c r="AR9334" s="41"/>
      <c r="AS9334" s="41"/>
      <c r="AT9334" s="41"/>
      <c r="AU9334" s="41"/>
      <c r="AV9334" s="41"/>
      <c r="AW9334" s="41"/>
      <c r="AX9334" s="41"/>
      <c r="AY9334" s="41"/>
      <c r="AZ9334" s="41"/>
      <c r="BA9334" s="41"/>
      <c r="BB9334" s="41"/>
      <c r="BC9334" s="41"/>
      <c r="BD9334" s="41"/>
      <c r="BE9334" s="41"/>
      <c r="BF9334" s="41"/>
      <c r="BG9334" s="41"/>
      <c r="BH9334" s="41"/>
      <c r="BI9334" s="41"/>
      <c r="BJ9334" s="41"/>
      <c r="BK9334" s="41"/>
      <c r="BL9334" s="41"/>
      <c r="BM9334" s="41"/>
      <c r="BN9334" s="41"/>
      <c r="BO9334" s="41"/>
      <c r="BP9334" s="108"/>
      <c r="CG9334" s="102"/>
      <c r="CI9334" s="45"/>
    </row>
    <row r="9335" spans="37:87" ht="13" customHeight="1">
      <c r="AK9335" s="114"/>
      <c r="AL9335" s="41"/>
      <c r="AM9335" s="41"/>
      <c r="AN9335" s="41"/>
      <c r="AO9335" s="41"/>
      <c r="AP9335" s="41"/>
      <c r="AQ9335" s="41"/>
      <c r="AR9335" s="41"/>
      <c r="AS9335" s="41"/>
      <c r="AT9335" s="41"/>
      <c r="AU9335" s="41"/>
      <c r="AV9335" s="41"/>
      <c r="AW9335" s="41"/>
      <c r="AX9335" s="41"/>
      <c r="AY9335" s="41"/>
      <c r="AZ9335" s="41"/>
      <c r="BA9335" s="41"/>
      <c r="BB9335" s="41"/>
      <c r="BC9335" s="41"/>
      <c r="BD9335" s="41"/>
      <c r="BE9335" s="41"/>
      <c r="BF9335" s="41"/>
      <c r="BG9335" s="41"/>
      <c r="BH9335" s="41"/>
      <c r="BI9335" s="41"/>
      <c r="BJ9335" s="41"/>
      <c r="BK9335" s="41"/>
      <c r="BL9335" s="41"/>
      <c r="BM9335" s="41"/>
      <c r="BN9335" s="41"/>
      <c r="BO9335" s="41"/>
      <c r="BP9335" s="108"/>
      <c r="CG9335" s="102"/>
      <c r="CI9335" s="45"/>
    </row>
    <row r="9336" spans="37:87" ht="13" customHeight="1">
      <c r="AK9336" s="114"/>
      <c r="AL9336" s="41"/>
      <c r="AM9336" s="41"/>
      <c r="AN9336" s="41"/>
      <c r="AO9336" s="41"/>
      <c r="AP9336" s="41"/>
      <c r="AQ9336" s="41"/>
      <c r="AR9336" s="41"/>
      <c r="AS9336" s="41"/>
      <c r="AT9336" s="41"/>
      <c r="AU9336" s="41"/>
      <c r="AV9336" s="41"/>
      <c r="AW9336" s="41"/>
      <c r="AX9336" s="41"/>
      <c r="AY9336" s="41"/>
      <c r="AZ9336" s="41"/>
      <c r="BA9336" s="41"/>
      <c r="BB9336" s="41"/>
      <c r="BC9336" s="41"/>
      <c r="BD9336" s="41"/>
      <c r="BE9336" s="41"/>
      <c r="BF9336" s="41"/>
      <c r="BG9336" s="41"/>
      <c r="BH9336" s="41"/>
      <c r="BI9336" s="41"/>
      <c r="BJ9336" s="41"/>
      <c r="BK9336" s="41"/>
      <c r="BL9336" s="41"/>
      <c r="BM9336" s="41"/>
      <c r="BN9336" s="41"/>
      <c r="BO9336" s="41"/>
      <c r="BP9336" s="108"/>
      <c r="CG9336" s="102"/>
      <c r="CI9336" s="45"/>
    </row>
    <row r="9337" spans="37:87" ht="13" customHeight="1">
      <c r="AK9337" s="114"/>
      <c r="AL9337" s="41"/>
      <c r="AM9337" s="41"/>
      <c r="AN9337" s="41"/>
      <c r="AO9337" s="41"/>
      <c r="AP9337" s="41"/>
      <c r="AQ9337" s="41"/>
      <c r="AR9337" s="41"/>
      <c r="AS9337" s="41"/>
      <c r="AT9337" s="41"/>
      <c r="AU9337" s="41"/>
      <c r="AV9337" s="41"/>
      <c r="AW9337" s="41"/>
      <c r="AX9337" s="41"/>
      <c r="AY9337" s="41"/>
      <c r="AZ9337" s="41"/>
      <c r="BA9337" s="41"/>
      <c r="BB9337" s="41"/>
      <c r="BC9337" s="41"/>
      <c r="BD9337" s="41"/>
      <c r="BE9337" s="41"/>
      <c r="BF9337" s="41"/>
      <c r="BG9337" s="41"/>
      <c r="BH9337" s="41"/>
      <c r="BI9337" s="41"/>
      <c r="BJ9337" s="41"/>
      <c r="BK9337" s="41"/>
      <c r="BL9337" s="41"/>
      <c r="BM9337" s="41"/>
      <c r="BN9337" s="41"/>
      <c r="BO9337" s="41"/>
      <c r="BP9337" s="108"/>
      <c r="CG9337" s="102"/>
      <c r="CI9337" s="45"/>
    </row>
    <row r="9338" spans="37:87" ht="13" customHeight="1">
      <c r="AK9338" s="114"/>
      <c r="AL9338" s="41"/>
      <c r="AM9338" s="41"/>
      <c r="AN9338" s="41"/>
      <c r="AO9338" s="41"/>
      <c r="AP9338" s="41"/>
      <c r="AQ9338" s="41"/>
      <c r="AR9338" s="41"/>
      <c r="AS9338" s="41"/>
      <c r="AT9338" s="41"/>
      <c r="AU9338" s="41"/>
      <c r="AV9338" s="41"/>
      <c r="AW9338" s="41"/>
      <c r="AX9338" s="41"/>
      <c r="AY9338" s="41"/>
      <c r="AZ9338" s="41"/>
      <c r="BA9338" s="41"/>
      <c r="BB9338" s="41"/>
      <c r="BC9338" s="41"/>
      <c r="BD9338" s="41"/>
      <c r="BE9338" s="41"/>
      <c r="BF9338" s="41"/>
      <c r="BG9338" s="41"/>
      <c r="BH9338" s="41"/>
      <c r="BI9338" s="41"/>
      <c r="BJ9338" s="41"/>
      <c r="BK9338" s="41"/>
      <c r="BL9338" s="41"/>
      <c r="BM9338" s="41"/>
      <c r="BN9338" s="41"/>
      <c r="BO9338" s="41"/>
      <c r="BP9338" s="108"/>
      <c r="CG9338" s="102"/>
      <c r="CI9338" s="45"/>
    </row>
    <row r="9339" spans="37:87" ht="13" customHeight="1">
      <c r="AK9339" s="114"/>
      <c r="AL9339" s="41"/>
      <c r="AM9339" s="41"/>
      <c r="AN9339" s="41"/>
      <c r="AO9339" s="41"/>
      <c r="AP9339" s="41"/>
      <c r="AQ9339" s="41"/>
      <c r="AR9339" s="41"/>
      <c r="AS9339" s="41"/>
      <c r="AT9339" s="41"/>
      <c r="AU9339" s="41"/>
      <c r="AV9339" s="41"/>
      <c r="AW9339" s="41"/>
      <c r="AX9339" s="41"/>
      <c r="AY9339" s="41"/>
      <c r="AZ9339" s="41"/>
      <c r="BA9339" s="41"/>
      <c r="BB9339" s="41"/>
      <c r="BC9339" s="41"/>
      <c r="BD9339" s="41"/>
      <c r="BE9339" s="41"/>
      <c r="BF9339" s="41"/>
      <c r="BG9339" s="41"/>
      <c r="BH9339" s="41"/>
      <c r="BI9339" s="41"/>
      <c r="BJ9339" s="41"/>
      <c r="BK9339" s="41"/>
      <c r="BL9339" s="41"/>
      <c r="BM9339" s="41"/>
      <c r="BN9339" s="41"/>
      <c r="BO9339" s="41"/>
      <c r="BP9339" s="108"/>
      <c r="CG9339" s="102"/>
      <c r="CI9339" s="45"/>
    </row>
    <row r="9340" spans="37:87" ht="13" customHeight="1">
      <c r="AK9340" s="114"/>
      <c r="AL9340" s="41"/>
      <c r="AM9340" s="41"/>
      <c r="AN9340" s="41"/>
      <c r="AO9340" s="41"/>
      <c r="AP9340" s="41"/>
      <c r="AQ9340" s="41"/>
      <c r="AR9340" s="41"/>
      <c r="AS9340" s="41"/>
      <c r="AT9340" s="41"/>
      <c r="AU9340" s="41"/>
      <c r="AV9340" s="41"/>
      <c r="AW9340" s="41"/>
      <c r="AX9340" s="41"/>
      <c r="AY9340" s="41"/>
      <c r="AZ9340" s="41"/>
      <c r="BA9340" s="41"/>
      <c r="BB9340" s="41"/>
      <c r="BC9340" s="41"/>
      <c r="BD9340" s="41"/>
      <c r="BE9340" s="41"/>
      <c r="BF9340" s="41"/>
      <c r="BG9340" s="41"/>
      <c r="BH9340" s="41"/>
      <c r="BI9340" s="41"/>
      <c r="BJ9340" s="41"/>
      <c r="BK9340" s="41"/>
      <c r="BL9340" s="41"/>
      <c r="BM9340" s="41"/>
      <c r="BN9340" s="41"/>
      <c r="BO9340" s="41"/>
      <c r="BP9340" s="108"/>
      <c r="CG9340" s="102"/>
      <c r="CI9340" s="45"/>
    </row>
    <row r="9341" spans="37:87" ht="13" customHeight="1">
      <c r="AK9341" s="114"/>
      <c r="AL9341" s="41"/>
      <c r="AM9341" s="41"/>
      <c r="AN9341" s="41"/>
      <c r="AO9341" s="41"/>
      <c r="AP9341" s="41"/>
      <c r="AQ9341" s="41"/>
      <c r="AR9341" s="41"/>
      <c r="AS9341" s="41"/>
      <c r="AT9341" s="41"/>
      <c r="AU9341" s="41"/>
      <c r="AV9341" s="41"/>
      <c r="AW9341" s="41"/>
      <c r="AX9341" s="41"/>
      <c r="AY9341" s="41"/>
      <c r="AZ9341" s="41"/>
      <c r="BA9341" s="41"/>
      <c r="BB9341" s="41"/>
      <c r="BC9341" s="41"/>
      <c r="BD9341" s="41"/>
      <c r="BE9341" s="41"/>
      <c r="BF9341" s="41"/>
      <c r="BG9341" s="41"/>
      <c r="BH9341" s="41"/>
      <c r="BI9341" s="41"/>
      <c r="BJ9341" s="41"/>
      <c r="BK9341" s="41"/>
      <c r="BL9341" s="41"/>
      <c r="BM9341" s="41"/>
      <c r="BN9341" s="41"/>
      <c r="BO9341" s="41"/>
      <c r="BP9341" s="108"/>
      <c r="CG9341" s="102"/>
      <c r="CI9341" s="45"/>
    </row>
    <row r="9342" spans="37:87" ht="13" customHeight="1">
      <c r="AK9342" s="114"/>
      <c r="AL9342" s="41"/>
      <c r="AM9342" s="41"/>
      <c r="AN9342" s="41"/>
      <c r="AO9342" s="41"/>
      <c r="AP9342" s="41"/>
      <c r="AQ9342" s="41"/>
      <c r="AR9342" s="41"/>
      <c r="AS9342" s="41"/>
      <c r="AT9342" s="41"/>
      <c r="AU9342" s="41"/>
      <c r="AV9342" s="41"/>
      <c r="AW9342" s="41"/>
      <c r="AX9342" s="41"/>
      <c r="AY9342" s="41"/>
      <c r="AZ9342" s="41"/>
      <c r="BA9342" s="41"/>
      <c r="BB9342" s="41"/>
      <c r="BC9342" s="41"/>
      <c r="BD9342" s="41"/>
      <c r="BE9342" s="41"/>
      <c r="BF9342" s="41"/>
      <c r="BG9342" s="41"/>
      <c r="BH9342" s="41"/>
      <c r="BI9342" s="41"/>
      <c r="BJ9342" s="41"/>
      <c r="BK9342" s="41"/>
      <c r="BL9342" s="41"/>
      <c r="BM9342" s="41"/>
      <c r="BN9342" s="41"/>
      <c r="BO9342" s="41"/>
      <c r="BP9342" s="108"/>
      <c r="CG9342" s="102"/>
      <c r="CI9342" s="45"/>
    </row>
    <row r="9343" spans="37:87" ht="13" customHeight="1">
      <c r="AK9343" s="114"/>
      <c r="AL9343" s="41"/>
      <c r="AM9343" s="41"/>
      <c r="AN9343" s="41"/>
      <c r="AO9343" s="41"/>
      <c r="AP9343" s="41"/>
      <c r="AQ9343" s="41"/>
      <c r="AR9343" s="41"/>
      <c r="AS9343" s="41"/>
      <c r="AT9343" s="41"/>
      <c r="AU9343" s="41"/>
      <c r="AV9343" s="41"/>
      <c r="AW9343" s="41"/>
      <c r="AX9343" s="41"/>
      <c r="AY9343" s="41"/>
      <c r="AZ9343" s="41"/>
      <c r="BA9343" s="41"/>
      <c r="BB9343" s="41"/>
      <c r="BC9343" s="41"/>
      <c r="BD9343" s="41"/>
      <c r="BE9343" s="41"/>
      <c r="BF9343" s="41"/>
      <c r="BG9343" s="41"/>
      <c r="BH9343" s="41"/>
      <c r="BI9343" s="41"/>
      <c r="BJ9343" s="41"/>
      <c r="BK9343" s="41"/>
      <c r="BL9343" s="41"/>
      <c r="BM9343" s="41"/>
      <c r="BN9343" s="41"/>
      <c r="BO9343" s="41"/>
      <c r="BP9343" s="108"/>
      <c r="CG9343" s="102"/>
      <c r="CI9343" s="45"/>
    </row>
    <row r="9344" spans="37:87" ht="13" customHeight="1">
      <c r="AK9344" s="114"/>
      <c r="AL9344" s="41"/>
      <c r="AM9344" s="41"/>
      <c r="AN9344" s="41"/>
      <c r="AO9344" s="41"/>
      <c r="AP9344" s="41"/>
      <c r="AQ9344" s="41"/>
      <c r="AR9344" s="41"/>
      <c r="AS9344" s="41"/>
      <c r="AT9344" s="41"/>
      <c r="AU9344" s="41"/>
      <c r="AV9344" s="41"/>
      <c r="AW9344" s="41"/>
      <c r="AX9344" s="41"/>
      <c r="AY9344" s="41"/>
      <c r="AZ9344" s="41"/>
      <c r="BA9344" s="41"/>
      <c r="BB9344" s="41"/>
      <c r="BC9344" s="41"/>
      <c r="BD9344" s="41"/>
      <c r="BE9344" s="41"/>
      <c r="BF9344" s="41"/>
      <c r="BG9344" s="41"/>
      <c r="BH9344" s="41"/>
      <c r="BI9344" s="41"/>
      <c r="BJ9344" s="41"/>
      <c r="BK9344" s="41"/>
      <c r="BL9344" s="41"/>
      <c r="BM9344" s="41"/>
      <c r="BN9344" s="41"/>
      <c r="BO9344" s="41"/>
      <c r="BP9344" s="108"/>
      <c r="CG9344" s="102"/>
      <c r="CI9344" s="45"/>
    </row>
    <row r="9345" spans="37:87" ht="13" customHeight="1">
      <c r="AK9345" s="114"/>
      <c r="AL9345" s="41"/>
      <c r="AM9345" s="41"/>
      <c r="AN9345" s="41"/>
      <c r="AO9345" s="41"/>
      <c r="AP9345" s="41"/>
      <c r="AQ9345" s="41"/>
      <c r="AR9345" s="41"/>
      <c r="AS9345" s="41"/>
      <c r="AT9345" s="41"/>
      <c r="AU9345" s="41"/>
      <c r="AV9345" s="41"/>
      <c r="AW9345" s="41"/>
      <c r="AX9345" s="41"/>
      <c r="AY9345" s="41"/>
      <c r="AZ9345" s="41"/>
      <c r="BA9345" s="41"/>
      <c r="BB9345" s="41"/>
      <c r="BC9345" s="41"/>
      <c r="BD9345" s="41"/>
      <c r="BE9345" s="41"/>
      <c r="BF9345" s="41"/>
      <c r="BG9345" s="41"/>
      <c r="BH9345" s="41"/>
      <c r="BI9345" s="41"/>
      <c r="BJ9345" s="41"/>
      <c r="BK9345" s="41"/>
      <c r="BL9345" s="41"/>
      <c r="BM9345" s="41"/>
      <c r="BN9345" s="41"/>
      <c r="BO9345" s="41"/>
      <c r="BP9345" s="108"/>
      <c r="CG9345" s="102"/>
      <c r="CI9345" s="45"/>
    </row>
    <row r="9346" spans="37:87" ht="13" customHeight="1">
      <c r="AK9346" s="114"/>
      <c r="AL9346" s="41"/>
      <c r="AM9346" s="41"/>
      <c r="AN9346" s="41"/>
      <c r="AO9346" s="41"/>
      <c r="AP9346" s="41"/>
      <c r="AQ9346" s="41"/>
      <c r="AR9346" s="41"/>
      <c r="AS9346" s="41"/>
      <c r="AT9346" s="41"/>
      <c r="AU9346" s="41"/>
      <c r="AV9346" s="41"/>
      <c r="AW9346" s="41"/>
      <c r="AX9346" s="41"/>
      <c r="AY9346" s="41"/>
      <c r="AZ9346" s="41"/>
      <c r="BA9346" s="41"/>
      <c r="BB9346" s="41"/>
      <c r="BC9346" s="41"/>
      <c r="BD9346" s="41"/>
      <c r="BE9346" s="41"/>
      <c r="BF9346" s="41"/>
      <c r="BG9346" s="41"/>
      <c r="BH9346" s="41"/>
      <c r="BI9346" s="41"/>
      <c r="BJ9346" s="41"/>
      <c r="BK9346" s="41"/>
      <c r="BL9346" s="41"/>
      <c r="BM9346" s="41"/>
      <c r="BN9346" s="41"/>
      <c r="BO9346" s="41"/>
      <c r="BP9346" s="108"/>
      <c r="CG9346" s="102"/>
      <c r="CI9346" s="45"/>
    </row>
    <row r="9347" spans="37:87" ht="13" customHeight="1">
      <c r="AK9347" s="114"/>
      <c r="AL9347" s="41"/>
      <c r="AM9347" s="41"/>
      <c r="AN9347" s="41"/>
      <c r="AO9347" s="41"/>
      <c r="AP9347" s="41"/>
      <c r="AQ9347" s="41"/>
      <c r="AR9347" s="41"/>
      <c r="AS9347" s="41"/>
      <c r="AT9347" s="41"/>
      <c r="AU9347" s="41"/>
      <c r="AV9347" s="41"/>
      <c r="AW9347" s="41"/>
      <c r="AX9347" s="41"/>
      <c r="AY9347" s="41"/>
      <c r="AZ9347" s="41"/>
      <c r="BA9347" s="41"/>
      <c r="BB9347" s="41"/>
      <c r="BC9347" s="41"/>
      <c r="BD9347" s="41"/>
      <c r="BE9347" s="41"/>
      <c r="BF9347" s="41"/>
      <c r="BG9347" s="41"/>
      <c r="BH9347" s="41"/>
      <c r="BI9347" s="41"/>
      <c r="BJ9347" s="41"/>
      <c r="BK9347" s="41"/>
      <c r="BL9347" s="41"/>
      <c r="BM9347" s="41"/>
      <c r="BN9347" s="41"/>
      <c r="BO9347" s="41"/>
      <c r="BP9347" s="108"/>
      <c r="CG9347" s="102"/>
      <c r="CI9347" s="45"/>
    </row>
    <row r="9348" spans="37:87" ht="13" customHeight="1">
      <c r="AK9348" s="114"/>
      <c r="AL9348" s="41"/>
      <c r="AM9348" s="41"/>
      <c r="AN9348" s="41"/>
      <c r="AO9348" s="41"/>
      <c r="AP9348" s="41"/>
      <c r="AQ9348" s="41"/>
      <c r="AR9348" s="41"/>
      <c r="AS9348" s="41"/>
      <c r="AT9348" s="41"/>
      <c r="AU9348" s="41"/>
      <c r="AV9348" s="41"/>
      <c r="AW9348" s="41"/>
      <c r="AX9348" s="41"/>
      <c r="AY9348" s="41"/>
      <c r="AZ9348" s="41"/>
      <c r="BA9348" s="41"/>
      <c r="BB9348" s="41"/>
      <c r="BC9348" s="41"/>
      <c r="BD9348" s="41"/>
      <c r="BE9348" s="41"/>
      <c r="BF9348" s="41"/>
      <c r="BG9348" s="41"/>
      <c r="BH9348" s="41"/>
      <c r="BI9348" s="41"/>
      <c r="BJ9348" s="41"/>
      <c r="BK9348" s="41"/>
      <c r="BL9348" s="41"/>
      <c r="BM9348" s="41"/>
      <c r="BN9348" s="41"/>
      <c r="BO9348" s="41"/>
      <c r="BP9348" s="108"/>
      <c r="CG9348" s="102"/>
      <c r="CI9348" s="45"/>
    </row>
    <row r="9349" spans="37:87" ht="13" customHeight="1">
      <c r="AK9349" s="114"/>
      <c r="AL9349" s="41"/>
      <c r="AM9349" s="41"/>
      <c r="AN9349" s="41"/>
      <c r="AO9349" s="41"/>
      <c r="AP9349" s="41"/>
      <c r="AQ9349" s="41"/>
      <c r="AR9349" s="41"/>
      <c r="AS9349" s="41"/>
      <c r="AT9349" s="41"/>
      <c r="AU9349" s="41"/>
      <c r="AV9349" s="41"/>
      <c r="AW9349" s="41"/>
      <c r="AX9349" s="41"/>
      <c r="AY9349" s="41"/>
      <c r="AZ9349" s="41"/>
      <c r="BA9349" s="41"/>
      <c r="BB9349" s="41"/>
      <c r="BC9349" s="41"/>
      <c r="BD9349" s="41"/>
      <c r="BE9349" s="41"/>
      <c r="BF9349" s="41"/>
      <c r="BG9349" s="41"/>
      <c r="BH9349" s="41"/>
      <c r="BI9349" s="41"/>
      <c r="BJ9349" s="41"/>
      <c r="BK9349" s="41"/>
      <c r="BL9349" s="41"/>
      <c r="BM9349" s="41"/>
      <c r="BN9349" s="41"/>
      <c r="BO9349" s="41"/>
      <c r="BP9349" s="108"/>
      <c r="CG9349" s="102"/>
      <c r="CI9349" s="45"/>
    </row>
    <row r="9350" spans="37:87" ht="13" customHeight="1">
      <c r="AK9350" s="114"/>
      <c r="AL9350" s="41"/>
      <c r="AM9350" s="41"/>
      <c r="AN9350" s="41"/>
      <c r="AO9350" s="41"/>
      <c r="AP9350" s="41"/>
      <c r="AQ9350" s="41"/>
      <c r="AR9350" s="41"/>
      <c r="AS9350" s="41"/>
      <c r="AT9350" s="41"/>
      <c r="AU9350" s="41"/>
      <c r="AV9350" s="41"/>
      <c r="AW9350" s="41"/>
      <c r="AX9350" s="41"/>
      <c r="AY9350" s="41"/>
      <c r="AZ9350" s="41"/>
      <c r="BA9350" s="41"/>
      <c r="BB9350" s="41"/>
      <c r="BC9350" s="41"/>
      <c r="BD9350" s="41"/>
      <c r="BE9350" s="41"/>
      <c r="BF9350" s="41"/>
      <c r="BG9350" s="41"/>
      <c r="BH9350" s="41"/>
      <c r="BI9350" s="41"/>
      <c r="BJ9350" s="41"/>
      <c r="BK9350" s="41"/>
      <c r="BL9350" s="41"/>
      <c r="BM9350" s="41"/>
      <c r="BN9350" s="41"/>
      <c r="BO9350" s="41"/>
      <c r="BP9350" s="108"/>
      <c r="CG9350" s="102"/>
      <c r="CI9350" s="45"/>
    </row>
    <row r="9351" spans="37:87" ht="13" customHeight="1">
      <c r="AK9351" s="114"/>
      <c r="AL9351" s="41"/>
      <c r="AM9351" s="41"/>
      <c r="AN9351" s="41"/>
      <c r="AO9351" s="41"/>
      <c r="AP9351" s="41"/>
      <c r="AQ9351" s="41"/>
      <c r="AR9351" s="41"/>
      <c r="AS9351" s="41"/>
      <c r="AT9351" s="41"/>
      <c r="AU9351" s="41"/>
      <c r="AV9351" s="41"/>
      <c r="AW9351" s="41"/>
      <c r="AX9351" s="41"/>
      <c r="AY9351" s="41"/>
      <c r="AZ9351" s="41"/>
      <c r="BA9351" s="41"/>
      <c r="BB9351" s="41"/>
      <c r="BC9351" s="41"/>
      <c r="BD9351" s="41"/>
      <c r="BE9351" s="41"/>
      <c r="BF9351" s="41"/>
      <c r="BG9351" s="41"/>
      <c r="BH9351" s="41"/>
      <c r="BI9351" s="41"/>
      <c r="BJ9351" s="41"/>
      <c r="BK9351" s="41"/>
      <c r="BL9351" s="41"/>
      <c r="BM9351" s="41"/>
      <c r="BN9351" s="41"/>
      <c r="BO9351" s="41"/>
      <c r="BP9351" s="108"/>
      <c r="CG9351" s="102"/>
      <c r="CI9351" s="45"/>
    </row>
    <row r="9352" spans="37:87" ht="13" customHeight="1">
      <c r="AK9352" s="114"/>
      <c r="AL9352" s="41"/>
      <c r="AM9352" s="41"/>
      <c r="AN9352" s="41"/>
      <c r="AO9352" s="41"/>
      <c r="AP9352" s="41"/>
      <c r="AQ9352" s="41"/>
      <c r="AR9352" s="41"/>
      <c r="AS9352" s="41"/>
      <c r="AT9352" s="41"/>
      <c r="AU9352" s="41"/>
      <c r="AV9352" s="41"/>
      <c r="AW9352" s="41"/>
      <c r="AX9352" s="41"/>
      <c r="AY9352" s="41"/>
      <c r="AZ9352" s="41"/>
      <c r="BA9352" s="41"/>
      <c r="BB9352" s="41"/>
      <c r="BC9352" s="41"/>
      <c r="BD9352" s="41"/>
      <c r="BE9352" s="41"/>
      <c r="BF9352" s="41"/>
      <c r="BG9352" s="41"/>
      <c r="BH9352" s="41"/>
      <c r="BI9352" s="41"/>
      <c r="BJ9352" s="41"/>
      <c r="BK9352" s="41"/>
      <c r="BL9352" s="41"/>
      <c r="BM9352" s="41"/>
      <c r="BN9352" s="41"/>
      <c r="BO9352" s="41"/>
      <c r="BP9352" s="108"/>
      <c r="CG9352" s="102"/>
      <c r="CI9352" s="45"/>
    </row>
    <row r="9353" spans="37:87" ht="13" customHeight="1">
      <c r="AK9353" s="114"/>
      <c r="AL9353" s="41"/>
      <c r="AM9353" s="41"/>
      <c r="AN9353" s="41"/>
      <c r="AO9353" s="41"/>
      <c r="AP9353" s="41"/>
      <c r="AQ9353" s="41"/>
      <c r="AR9353" s="41"/>
      <c r="AS9353" s="41"/>
      <c r="AT9353" s="41"/>
      <c r="AU9353" s="41"/>
      <c r="AV9353" s="41"/>
      <c r="AW9353" s="41"/>
      <c r="AX9353" s="41"/>
      <c r="AY9353" s="41"/>
      <c r="AZ9353" s="41"/>
      <c r="BA9353" s="41"/>
      <c r="BB9353" s="41"/>
      <c r="BC9353" s="41"/>
      <c r="BD9353" s="41"/>
      <c r="BE9353" s="41"/>
      <c r="BF9353" s="41"/>
      <c r="BG9353" s="41"/>
      <c r="BH9353" s="41"/>
      <c r="BI9353" s="41"/>
      <c r="BJ9353" s="41"/>
      <c r="BK9353" s="41"/>
      <c r="BL9353" s="41"/>
      <c r="BM9353" s="41"/>
      <c r="BN9353" s="41"/>
      <c r="BO9353" s="41"/>
      <c r="BP9353" s="108"/>
      <c r="CG9353" s="102"/>
      <c r="CI9353" s="45"/>
    </row>
    <row r="9354" spans="37:87" ht="13" customHeight="1">
      <c r="AK9354" s="114"/>
      <c r="AL9354" s="41"/>
      <c r="AM9354" s="41"/>
      <c r="AN9354" s="41"/>
      <c r="AO9354" s="41"/>
      <c r="AP9354" s="41"/>
      <c r="AQ9354" s="41"/>
      <c r="AR9354" s="41"/>
      <c r="AS9354" s="41"/>
      <c r="AT9354" s="41"/>
      <c r="AU9354" s="41"/>
      <c r="AV9354" s="41"/>
      <c r="AW9354" s="41"/>
      <c r="AX9354" s="41"/>
      <c r="AY9354" s="41"/>
      <c r="AZ9354" s="41"/>
      <c r="BA9354" s="41"/>
      <c r="BB9354" s="41"/>
      <c r="BC9354" s="41"/>
      <c r="BD9354" s="41"/>
      <c r="BE9354" s="41"/>
      <c r="BF9354" s="41"/>
      <c r="BG9354" s="41"/>
      <c r="BH9354" s="41"/>
      <c r="BI9354" s="41"/>
      <c r="BJ9354" s="41"/>
      <c r="BK9354" s="41"/>
      <c r="BL9354" s="41"/>
      <c r="BM9354" s="41"/>
      <c r="BN9354" s="41"/>
      <c r="BO9354" s="41"/>
      <c r="BP9354" s="108"/>
      <c r="CG9354" s="102"/>
      <c r="CI9354" s="45"/>
    </row>
    <row r="9355" spans="37:87" ht="13" customHeight="1">
      <c r="AK9355" s="114"/>
      <c r="AL9355" s="41"/>
      <c r="AM9355" s="41"/>
      <c r="AN9355" s="41"/>
      <c r="AO9355" s="41"/>
      <c r="AP9355" s="41"/>
      <c r="AQ9355" s="41"/>
      <c r="AR9355" s="41"/>
      <c r="AS9355" s="41"/>
      <c r="AT9355" s="41"/>
      <c r="AU9355" s="41"/>
      <c r="AV9355" s="41"/>
      <c r="AW9355" s="41"/>
      <c r="AX9355" s="41"/>
      <c r="AY9355" s="41"/>
      <c r="AZ9355" s="41"/>
      <c r="BA9355" s="41"/>
      <c r="BB9355" s="41"/>
      <c r="BC9355" s="41"/>
      <c r="BD9355" s="41"/>
      <c r="BE9355" s="41"/>
      <c r="BF9355" s="41"/>
      <c r="BG9355" s="41"/>
      <c r="BH9355" s="41"/>
      <c r="BI9355" s="41"/>
      <c r="BJ9355" s="41"/>
      <c r="BK9355" s="41"/>
      <c r="BL9355" s="41"/>
      <c r="BM9355" s="41"/>
      <c r="BN9355" s="41"/>
      <c r="BO9355" s="41"/>
      <c r="BP9355" s="108"/>
      <c r="CG9355" s="102"/>
      <c r="CI9355" s="45"/>
    </row>
    <row r="9356" spans="37:87" ht="13" customHeight="1">
      <c r="AK9356" s="114"/>
      <c r="AL9356" s="41"/>
      <c r="AM9356" s="41"/>
      <c r="AN9356" s="41"/>
      <c r="AO9356" s="41"/>
      <c r="AP9356" s="41"/>
      <c r="AQ9356" s="41"/>
      <c r="AR9356" s="41"/>
      <c r="AS9356" s="41"/>
      <c r="AT9356" s="41"/>
      <c r="AU9356" s="41"/>
      <c r="AV9356" s="41"/>
      <c r="AW9356" s="41"/>
      <c r="AX9356" s="41"/>
      <c r="AY9356" s="41"/>
      <c r="AZ9356" s="41"/>
      <c r="BA9356" s="41"/>
      <c r="BB9356" s="41"/>
      <c r="BC9356" s="41"/>
      <c r="BD9356" s="41"/>
      <c r="BE9356" s="41"/>
      <c r="BF9356" s="41"/>
      <c r="BG9356" s="41"/>
      <c r="BH9356" s="41"/>
      <c r="BI9356" s="41"/>
      <c r="BJ9356" s="41"/>
      <c r="BK9356" s="41"/>
      <c r="BL9356" s="41"/>
      <c r="BM9356" s="41"/>
      <c r="BN9356" s="41"/>
      <c r="BO9356" s="41"/>
      <c r="BP9356" s="108"/>
      <c r="CG9356" s="102"/>
      <c r="CI9356" s="45"/>
    </row>
    <row r="9357" spans="37:87" ht="13" customHeight="1">
      <c r="AK9357" s="114"/>
      <c r="AL9357" s="41"/>
      <c r="AM9357" s="41"/>
      <c r="AN9357" s="41"/>
      <c r="AO9357" s="41"/>
      <c r="AP9357" s="41"/>
      <c r="AQ9357" s="41"/>
      <c r="AR9357" s="41"/>
      <c r="AS9357" s="41"/>
      <c r="AT9357" s="41"/>
      <c r="AU9357" s="41"/>
      <c r="AV9357" s="41"/>
      <c r="AW9357" s="41"/>
      <c r="AX9357" s="41"/>
      <c r="AY9357" s="41"/>
      <c r="AZ9357" s="41"/>
      <c r="BA9357" s="41"/>
      <c r="BB9357" s="41"/>
      <c r="BC9357" s="41"/>
      <c r="BD9357" s="41"/>
      <c r="BE9357" s="41"/>
      <c r="BF9357" s="41"/>
      <c r="BG9357" s="41"/>
      <c r="BH9357" s="41"/>
      <c r="BI9357" s="41"/>
      <c r="BJ9357" s="41"/>
      <c r="BK9357" s="41"/>
      <c r="BL9357" s="41"/>
      <c r="BM9357" s="41"/>
      <c r="BN9357" s="41"/>
      <c r="BO9357" s="41"/>
      <c r="BP9357" s="108"/>
      <c r="CG9357" s="102"/>
      <c r="CI9357" s="45"/>
    </row>
    <row r="9358" spans="37:87" ht="13" customHeight="1">
      <c r="AK9358" s="114"/>
      <c r="AL9358" s="41"/>
      <c r="AM9358" s="41"/>
      <c r="AN9358" s="41"/>
      <c r="AO9358" s="41"/>
      <c r="AP9358" s="41"/>
      <c r="AQ9358" s="41"/>
      <c r="AR9358" s="41"/>
      <c r="AS9358" s="41"/>
      <c r="AT9358" s="41"/>
      <c r="AU9358" s="41"/>
      <c r="AV9358" s="41"/>
      <c r="AW9358" s="41"/>
      <c r="AX9358" s="41"/>
      <c r="AY9358" s="41"/>
      <c r="AZ9358" s="41"/>
      <c r="BA9358" s="41"/>
      <c r="BB9358" s="41"/>
      <c r="BC9358" s="41"/>
      <c r="BD9358" s="41"/>
      <c r="BE9358" s="41"/>
      <c r="BF9358" s="41"/>
      <c r="BG9358" s="41"/>
      <c r="BH9358" s="41"/>
      <c r="BI9358" s="41"/>
      <c r="BJ9358" s="41"/>
      <c r="BK9358" s="41"/>
      <c r="BL9358" s="41"/>
      <c r="BM9358" s="41"/>
      <c r="BN9358" s="41"/>
      <c r="BO9358" s="41"/>
      <c r="BP9358" s="108"/>
      <c r="CG9358" s="102"/>
      <c r="CI9358" s="45"/>
    </row>
    <row r="9359" spans="37:87" ht="13" customHeight="1">
      <c r="AK9359" s="114"/>
      <c r="AL9359" s="41"/>
      <c r="AM9359" s="41"/>
      <c r="AN9359" s="41"/>
      <c r="AO9359" s="41"/>
      <c r="AP9359" s="41"/>
      <c r="AQ9359" s="41"/>
      <c r="AR9359" s="41"/>
      <c r="AS9359" s="41"/>
      <c r="AT9359" s="41"/>
      <c r="AU9359" s="41"/>
      <c r="AV9359" s="41"/>
      <c r="AW9359" s="41"/>
      <c r="AX9359" s="41"/>
      <c r="AY9359" s="41"/>
      <c r="AZ9359" s="41"/>
      <c r="BA9359" s="41"/>
      <c r="BB9359" s="41"/>
      <c r="BC9359" s="41"/>
      <c r="BD9359" s="41"/>
      <c r="BE9359" s="41"/>
      <c r="BF9359" s="41"/>
      <c r="BG9359" s="41"/>
      <c r="BH9359" s="41"/>
      <c r="BI9359" s="41"/>
      <c r="BJ9359" s="41"/>
      <c r="BK9359" s="41"/>
      <c r="BL9359" s="41"/>
      <c r="BM9359" s="41"/>
      <c r="BN9359" s="41"/>
      <c r="BO9359" s="41"/>
      <c r="BP9359" s="108"/>
      <c r="CG9359" s="102"/>
      <c r="CI9359" s="45"/>
    </row>
    <row r="9360" spans="37:87" ht="13" customHeight="1">
      <c r="AK9360" s="114"/>
      <c r="AL9360" s="41"/>
      <c r="AM9360" s="41"/>
      <c r="AN9360" s="41"/>
      <c r="AO9360" s="41"/>
      <c r="AP9360" s="41"/>
      <c r="AQ9360" s="41"/>
      <c r="AR9360" s="41"/>
      <c r="AS9360" s="41"/>
      <c r="AT9360" s="41"/>
      <c r="AU9360" s="41"/>
      <c r="AV9360" s="41"/>
      <c r="AW9360" s="41"/>
      <c r="AX9360" s="41"/>
      <c r="AY9360" s="41"/>
      <c r="AZ9360" s="41"/>
      <c r="BA9360" s="41"/>
      <c r="BB9360" s="41"/>
      <c r="BC9360" s="41"/>
      <c r="BD9360" s="41"/>
      <c r="BE9360" s="41"/>
      <c r="BF9360" s="41"/>
      <c r="BG9360" s="41"/>
      <c r="BH9360" s="41"/>
      <c r="BI9360" s="41"/>
      <c r="BJ9360" s="41"/>
      <c r="BK9360" s="41"/>
      <c r="BL9360" s="41"/>
      <c r="BM9360" s="41"/>
      <c r="BN9360" s="41"/>
      <c r="BO9360" s="41"/>
      <c r="BP9360" s="108"/>
      <c r="CG9360" s="102"/>
      <c r="CI9360" s="45"/>
    </row>
    <row r="9361" spans="37:87" ht="13" customHeight="1">
      <c r="AK9361" s="114"/>
      <c r="AL9361" s="41"/>
      <c r="AM9361" s="41"/>
      <c r="AN9361" s="41"/>
      <c r="AO9361" s="41"/>
      <c r="AP9361" s="41"/>
      <c r="AQ9361" s="41"/>
      <c r="AR9361" s="41"/>
      <c r="AS9361" s="41"/>
      <c r="AT9361" s="41"/>
      <c r="AU9361" s="41"/>
      <c r="AV9361" s="41"/>
      <c r="AW9361" s="41"/>
      <c r="AX9361" s="41"/>
      <c r="AY9361" s="41"/>
      <c r="AZ9361" s="41"/>
      <c r="BA9361" s="41"/>
      <c r="BB9361" s="41"/>
      <c r="BC9361" s="41"/>
      <c r="BD9361" s="41"/>
      <c r="BE9361" s="41"/>
      <c r="BF9361" s="41"/>
      <c r="BG9361" s="41"/>
      <c r="BH9361" s="41"/>
      <c r="BI9361" s="41"/>
      <c r="BJ9361" s="41"/>
      <c r="BK9361" s="41"/>
      <c r="BL9361" s="41"/>
      <c r="BM9361" s="41"/>
      <c r="BN9361" s="41"/>
      <c r="BO9361" s="41"/>
      <c r="BP9361" s="108"/>
      <c r="CG9361" s="102"/>
      <c r="CI9361" s="45"/>
    </row>
    <row r="9362" spans="37:87" ht="13" customHeight="1">
      <c r="AK9362" s="114"/>
      <c r="AL9362" s="41"/>
      <c r="AM9362" s="41"/>
      <c r="AN9362" s="41"/>
      <c r="AO9362" s="41"/>
      <c r="AP9362" s="41"/>
      <c r="AQ9362" s="41"/>
      <c r="AR9362" s="41"/>
      <c r="AS9362" s="41"/>
      <c r="AT9362" s="41"/>
      <c r="AU9362" s="41"/>
      <c r="AV9362" s="41"/>
      <c r="AW9362" s="41"/>
      <c r="AX9362" s="41"/>
      <c r="AY9362" s="41"/>
      <c r="AZ9362" s="41"/>
      <c r="BA9362" s="41"/>
      <c r="BB9362" s="41"/>
      <c r="BC9362" s="41"/>
      <c r="BD9362" s="41"/>
      <c r="BE9362" s="41"/>
      <c r="BF9362" s="41"/>
      <c r="BG9362" s="41"/>
      <c r="BH9362" s="41"/>
      <c r="BI9362" s="41"/>
      <c r="BJ9362" s="41"/>
      <c r="BK9362" s="41"/>
      <c r="BL9362" s="41"/>
      <c r="BM9362" s="41"/>
      <c r="BN9362" s="41"/>
      <c r="BO9362" s="41"/>
      <c r="BP9362" s="108"/>
      <c r="CG9362" s="102"/>
      <c r="CI9362" s="45"/>
    </row>
    <row r="9363" spans="37:87" ht="13" customHeight="1">
      <c r="AK9363" s="114"/>
      <c r="AL9363" s="41"/>
      <c r="AM9363" s="41"/>
      <c r="AN9363" s="41"/>
      <c r="AO9363" s="41"/>
      <c r="AP9363" s="41"/>
      <c r="AQ9363" s="41"/>
      <c r="AR9363" s="41"/>
      <c r="AS9363" s="41"/>
      <c r="AT9363" s="41"/>
      <c r="AU9363" s="41"/>
      <c r="AV9363" s="41"/>
      <c r="AW9363" s="41"/>
      <c r="AX9363" s="41"/>
      <c r="AY9363" s="41"/>
      <c r="AZ9363" s="41"/>
      <c r="BA9363" s="41"/>
      <c r="BB9363" s="41"/>
      <c r="BC9363" s="41"/>
      <c r="BD9363" s="41"/>
      <c r="BE9363" s="41"/>
      <c r="BF9363" s="41"/>
      <c r="BG9363" s="41"/>
      <c r="BH9363" s="41"/>
      <c r="BI9363" s="41"/>
      <c r="BJ9363" s="41"/>
      <c r="BK9363" s="41"/>
      <c r="BL9363" s="41"/>
      <c r="BM9363" s="41"/>
      <c r="BN9363" s="41"/>
      <c r="BO9363" s="41"/>
      <c r="BP9363" s="108"/>
      <c r="CG9363" s="102"/>
      <c r="CI9363" s="45"/>
    </row>
    <row r="9364" spans="37:87" ht="13" customHeight="1">
      <c r="AK9364" s="114"/>
      <c r="AL9364" s="41"/>
      <c r="AM9364" s="41"/>
      <c r="AN9364" s="41"/>
      <c r="AO9364" s="41"/>
      <c r="AP9364" s="41"/>
      <c r="AQ9364" s="41"/>
      <c r="AR9364" s="41"/>
      <c r="AS9364" s="41"/>
      <c r="AT9364" s="41"/>
      <c r="AU9364" s="41"/>
      <c r="AV9364" s="41"/>
      <c r="AW9364" s="41"/>
      <c r="AX9364" s="41"/>
      <c r="AY9364" s="41"/>
      <c r="AZ9364" s="41"/>
      <c r="BA9364" s="41"/>
      <c r="BB9364" s="41"/>
      <c r="BC9364" s="41"/>
      <c r="BD9364" s="41"/>
      <c r="BE9364" s="41"/>
      <c r="BF9364" s="41"/>
      <c r="BG9364" s="41"/>
      <c r="BH9364" s="41"/>
      <c r="BI9364" s="41"/>
      <c r="BJ9364" s="41"/>
      <c r="BK9364" s="41"/>
      <c r="BL9364" s="41"/>
      <c r="BM9364" s="41"/>
      <c r="BN9364" s="41"/>
      <c r="BO9364" s="41"/>
      <c r="BP9364" s="108"/>
      <c r="CG9364" s="102"/>
      <c r="CI9364" s="45"/>
    </row>
    <row r="9365" spans="37:87" ht="13" customHeight="1">
      <c r="AK9365" s="114"/>
      <c r="AL9365" s="41"/>
      <c r="AM9365" s="41"/>
      <c r="AN9365" s="41"/>
      <c r="AO9365" s="41"/>
      <c r="AP9365" s="41"/>
      <c r="AQ9365" s="41"/>
      <c r="AR9365" s="41"/>
      <c r="AS9365" s="41"/>
      <c r="AT9365" s="41"/>
      <c r="AU9365" s="41"/>
      <c r="AV9365" s="41"/>
      <c r="AW9365" s="41"/>
      <c r="AX9365" s="41"/>
      <c r="AY9365" s="41"/>
      <c r="AZ9365" s="41"/>
      <c r="BA9365" s="41"/>
      <c r="BB9365" s="41"/>
      <c r="BC9365" s="41"/>
      <c r="BD9365" s="41"/>
      <c r="BE9365" s="41"/>
      <c r="BF9365" s="41"/>
      <c r="BG9365" s="41"/>
      <c r="BH9365" s="41"/>
      <c r="BI9365" s="41"/>
      <c r="BJ9365" s="41"/>
      <c r="BK9365" s="41"/>
      <c r="BL9365" s="41"/>
      <c r="BM9365" s="41"/>
      <c r="BN9365" s="41"/>
      <c r="BO9365" s="41"/>
      <c r="BP9365" s="108"/>
      <c r="CG9365" s="102"/>
      <c r="CI9365" s="45"/>
    </row>
    <row r="9366" spans="37:87" ht="13" customHeight="1">
      <c r="AK9366" s="114"/>
      <c r="AL9366" s="41"/>
      <c r="AM9366" s="41"/>
      <c r="AN9366" s="41"/>
      <c r="AO9366" s="41"/>
      <c r="AP9366" s="41"/>
      <c r="AQ9366" s="41"/>
      <c r="AR9366" s="41"/>
      <c r="AS9366" s="41"/>
      <c r="AT9366" s="41"/>
      <c r="AU9366" s="41"/>
      <c r="AV9366" s="41"/>
      <c r="AW9366" s="41"/>
      <c r="AX9366" s="41"/>
      <c r="AY9366" s="41"/>
      <c r="AZ9366" s="41"/>
      <c r="BA9366" s="41"/>
      <c r="BB9366" s="41"/>
      <c r="BC9366" s="41"/>
      <c r="BD9366" s="41"/>
      <c r="BE9366" s="41"/>
      <c r="BF9366" s="41"/>
      <c r="BG9366" s="41"/>
      <c r="BH9366" s="41"/>
      <c r="BI9366" s="41"/>
      <c r="BJ9366" s="41"/>
      <c r="BK9366" s="41"/>
      <c r="BL9366" s="41"/>
      <c r="BM9366" s="41"/>
      <c r="BN9366" s="41"/>
      <c r="BO9366" s="41"/>
      <c r="BP9366" s="108"/>
      <c r="CG9366" s="102"/>
      <c r="CI9366" s="45"/>
    </row>
    <row r="9367" spans="37:87" ht="13" customHeight="1">
      <c r="AK9367" s="114"/>
      <c r="AL9367" s="41"/>
      <c r="AM9367" s="41"/>
      <c r="AN9367" s="41"/>
      <c r="AO9367" s="41"/>
      <c r="AP9367" s="41"/>
      <c r="AQ9367" s="41"/>
      <c r="AR9367" s="41"/>
      <c r="AS9367" s="41"/>
      <c r="AT9367" s="41"/>
      <c r="AU9367" s="41"/>
      <c r="AV9367" s="41"/>
      <c r="AW9367" s="41"/>
      <c r="AX9367" s="41"/>
      <c r="AY9367" s="41"/>
      <c r="AZ9367" s="41"/>
      <c r="BA9367" s="41"/>
      <c r="BB9367" s="41"/>
      <c r="BC9367" s="41"/>
      <c r="BD9367" s="41"/>
      <c r="BE9367" s="41"/>
      <c r="BF9367" s="41"/>
      <c r="BG9367" s="41"/>
      <c r="BH9367" s="41"/>
      <c r="BI9367" s="41"/>
      <c r="BJ9367" s="41"/>
      <c r="BK9367" s="41"/>
      <c r="BL9367" s="41"/>
      <c r="BM9367" s="41"/>
      <c r="BN9367" s="41"/>
      <c r="BO9367" s="41"/>
      <c r="BP9367" s="108"/>
      <c r="CG9367" s="102"/>
      <c r="CI9367" s="45"/>
    </row>
    <row r="9368" spans="37:87" ht="13" customHeight="1">
      <c r="AK9368" s="114"/>
      <c r="AL9368" s="41"/>
      <c r="AM9368" s="41"/>
      <c r="AN9368" s="41"/>
      <c r="AO9368" s="41"/>
      <c r="AP9368" s="41"/>
      <c r="AQ9368" s="41"/>
      <c r="AR9368" s="41"/>
      <c r="AS9368" s="41"/>
      <c r="AT9368" s="41"/>
      <c r="AU9368" s="41"/>
      <c r="AV9368" s="41"/>
      <c r="AW9368" s="41"/>
      <c r="AX9368" s="41"/>
      <c r="AY9368" s="41"/>
      <c r="AZ9368" s="41"/>
      <c r="BA9368" s="41"/>
      <c r="BB9368" s="41"/>
      <c r="BC9368" s="41"/>
      <c r="BD9368" s="41"/>
      <c r="BE9368" s="41"/>
      <c r="BF9368" s="41"/>
      <c r="BG9368" s="41"/>
      <c r="BH9368" s="41"/>
      <c r="BI9368" s="41"/>
      <c r="BJ9368" s="41"/>
      <c r="BK9368" s="41"/>
      <c r="BL9368" s="41"/>
      <c r="BM9368" s="41"/>
      <c r="BN9368" s="41"/>
      <c r="BO9368" s="41"/>
      <c r="BP9368" s="108"/>
      <c r="CG9368" s="102"/>
      <c r="CI9368" s="45"/>
    </row>
    <row r="9369" spans="37:87" ht="13" customHeight="1">
      <c r="AK9369" s="114"/>
      <c r="AL9369" s="41"/>
      <c r="AM9369" s="41"/>
      <c r="AN9369" s="41"/>
      <c r="AO9369" s="41"/>
      <c r="AP9369" s="41"/>
      <c r="AQ9369" s="41"/>
      <c r="AR9369" s="41"/>
      <c r="AS9369" s="41"/>
      <c r="AT9369" s="41"/>
      <c r="AU9369" s="41"/>
      <c r="AV9369" s="41"/>
      <c r="AW9369" s="41"/>
      <c r="AX9369" s="41"/>
      <c r="AY9369" s="41"/>
      <c r="AZ9369" s="41"/>
      <c r="BA9369" s="41"/>
      <c r="BB9369" s="41"/>
      <c r="BC9369" s="41"/>
      <c r="BD9369" s="41"/>
      <c r="BE9369" s="41"/>
      <c r="BF9369" s="41"/>
      <c r="BG9369" s="41"/>
      <c r="BH9369" s="41"/>
      <c r="BI9369" s="41"/>
      <c r="BJ9369" s="41"/>
      <c r="BK9369" s="41"/>
      <c r="BL9369" s="41"/>
      <c r="BM9369" s="41"/>
      <c r="BN9369" s="41"/>
      <c r="BO9369" s="41"/>
      <c r="BP9369" s="108"/>
      <c r="CG9369" s="102"/>
      <c r="CI9369" s="45"/>
    </row>
    <row r="9370" spans="37:87" ht="13" customHeight="1">
      <c r="AK9370" s="114"/>
      <c r="AL9370" s="41"/>
      <c r="AM9370" s="41"/>
      <c r="AN9370" s="41"/>
      <c r="AO9370" s="41"/>
      <c r="AP9370" s="41"/>
      <c r="AQ9370" s="41"/>
      <c r="AR9370" s="41"/>
      <c r="AS9370" s="41"/>
      <c r="AT9370" s="41"/>
      <c r="AU9370" s="41"/>
      <c r="AV9370" s="41"/>
      <c r="AW9370" s="41"/>
      <c r="AX9370" s="41"/>
      <c r="AY9370" s="41"/>
      <c r="AZ9370" s="41"/>
      <c r="BA9370" s="41"/>
      <c r="BB9370" s="41"/>
      <c r="BC9370" s="41"/>
      <c r="BD9370" s="41"/>
      <c r="BE9370" s="41"/>
      <c r="BF9370" s="41"/>
      <c r="BG9370" s="41"/>
      <c r="BH9370" s="41"/>
      <c r="BI9370" s="41"/>
      <c r="BJ9370" s="41"/>
      <c r="BK9370" s="41"/>
      <c r="BL9370" s="41"/>
      <c r="BM9370" s="41"/>
      <c r="BN9370" s="41"/>
      <c r="BO9370" s="41"/>
      <c r="BP9370" s="108"/>
      <c r="CG9370" s="102"/>
      <c r="CI9370" s="45"/>
    </row>
    <row r="9371" spans="37:87" ht="13" customHeight="1">
      <c r="AK9371" s="114"/>
      <c r="AL9371" s="41"/>
      <c r="AM9371" s="41"/>
      <c r="AN9371" s="41"/>
      <c r="AO9371" s="41"/>
      <c r="AP9371" s="41"/>
      <c r="AQ9371" s="41"/>
      <c r="AR9371" s="41"/>
      <c r="AS9371" s="41"/>
      <c r="AT9371" s="41"/>
      <c r="AU9371" s="41"/>
      <c r="AV9371" s="41"/>
      <c r="AW9371" s="41"/>
      <c r="AX9371" s="41"/>
      <c r="AY9371" s="41"/>
      <c r="AZ9371" s="41"/>
      <c r="BA9371" s="41"/>
      <c r="BB9371" s="41"/>
      <c r="BC9371" s="41"/>
      <c r="BD9371" s="41"/>
      <c r="BE9371" s="41"/>
      <c r="BF9371" s="41"/>
      <c r="BG9371" s="41"/>
      <c r="BH9371" s="41"/>
      <c r="BI9371" s="41"/>
      <c r="BJ9371" s="41"/>
      <c r="BK9371" s="41"/>
      <c r="BL9371" s="41"/>
      <c r="BM9371" s="41"/>
      <c r="BN9371" s="41"/>
      <c r="BO9371" s="41"/>
      <c r="BP9371" s="108"/>
      <c r="CG9371" s="102"/>
      <c r="CI9371" s="45"/>
    </row>
    <row r="9372" spans="37:87" ht="13" customHeight="1">
      <c r="AK9372" s="114"/>
      <c r="AL9372" s="41"/>
      <c r="AM9372" s="41"/>
      <c r="AN9372" s="41"/>
      <c r="AO9372" s="41"/>
      <c r="AP9372" s="41"/>
      <c r="AQ9372" s="41"/>
      <c r="AR9372" s="41"/>
      <c r="AS9372" s="41"/>
      <c r="AT9372" s="41"/>
      <c r="AU9372" s="41"/>
      <c r="AV9372" s="41"/>
      <c r="AW9372" s="41"/>
      <c r="AX9372" s="41"/>
      <c r="AY9372" s="41"/>
      <c r="AZ9372" s="41"/>
      <c r="BA9372" s="41"/>
      <c r="BB9372" s="41"/>
      <c r="BC9372" s="41"/>
      <c r="BD9372" s="41"/>
      <c r="BE9372" s="41"/>
      <c r="BF9372" s="41"/>
      <c r="BG9372" s="41"/>
      <c r="BH9372" s="41"/>
      <c r="BI9372" s="41"/>
      <c r="BJ9372" s="41"/>
      <c r="BK9372" s="41"/>
      <c r="BL9372" s="41"/>
      <c r="BM9372" s="41"/>
      <c r="BN9372" s="41"/>
      <c r="BO9372" s="41"/>
      <c r="BP9372" s="108"/>
      <c r="CG9372" s="102"/>
      <c r="CI9372" s="45"/>
    </row>
    <row r="9373" spans="37:87" ht="13" customHeight="1">
      <c r="AK9373" s="114"/>
      <c r="AL9373" s="41"/>
      <c r="AM9373" s="41"/>
      <c r="AN9373" s="41"/>
      <c r="AO9373" s="41"/>
      <c r="AP9373" s="41"/>
      <c r="AQ9373" s="41"/>
      <c r="AR9373" s="41"/>
      <c r="AS9373" s="41"/>
      <c r="AT9373" s="41"/>
      <c r="AU9373" s="41"/>
      <c r="AV9373" s="41"/>
      <c r="AW9373" s="41"/>
      <c r="AX9373" s="41"/>
      <c r="AY9373" s="41"/>
      <c r="AZ9373" s="41"/>
      <c r="BA9373" s="41"/>
      <c r="BB9373" s="41"/>
      <c r="BC9373" s="41"/>
      <c r="BD9373" s="41"/>
      <c r="BE9373" s="41"/>
      <c r="BF9373" s="41"/>
      <c r="BG9373" s="41"/>
      <c r="BH9373" s="41"/>
      <c r="BI9373" s="41"/>
      <c r="BJ9373" s="41"/>
      <c r="BK9373" s="41"/>
      <c r="BL9373" s="41"/>
      <c r="BM9373" s="41"/>
      <c r="BN9373" s="41"/>
      <c r="BO9373" s="41"/>
      <c r="BP9373" s="108"/>
      <c r="CG9373" s="102"/>
      <c r="CI9373" s="45"/>
    </row>
    <row r="9374" spans="37:87" ht="13" customHeight="1">
      <c r="AK9374" s="114"/>
      <c r="AL9374" s="41"/>
      <c r="AM9374" s="41"/>
      <c r="AN9374" s="41"/>
      <c r="AO9374" s="41"/>
      <c r="AP9374" s="41"/>
      <c r="AQ9374" s="41"/>
      <c r="AR9374" s="41"/>
      <c r="AS9374" s="41"/>
      <c r="AT9374" s="41"/>
      <c r="AU9374" s="41"/>
      <c r="AV9374" s="41"/>
      <c r="AW9374" s="41"/>
      <c r="AX9374" s="41"/>
      <c r="AY9374" s="41"/>
      <c r="AZ9374" s="41"/>
      <c r="BA9374" s="41"/>
      <c r="BB9374" s="41"/>
      <c r="BC9374" s="41"/>
      <c r="BD9374" s="41"/>
      <c r="BE9374" s="41"/>
      <c r="BF9374" s="41"/>
      <c r="BG9374" s="41"/>
      <c r="BH9374" s="41"/>
      <c r="BI9374" s="41"/>
      <c r="BJ9374" s="41"/>
      <c r="BK9374" s="41"/>
      <c r="BL9374" s="41"/>
      <c r="BM9374" s="41"/>
      <c r="BN9374" s="41"/>
      <c r="BO9374" s="41"/>
      <c r="BP9374" s="108"/>
      <c r="CG9374" s="102"/>
      <c r="CI9374" s="45"/>
    </row>
    <row r="9375" spans="37:87" ht="13" customHeight="1">
      <c r="AK9375" s="114"/>
      <c r="AL9375" s="41"/>
      <c r="AM9375" s="41"/>
      <c r="AN9375" s="41"/>
      <c r="AO9375" s="41"/>
      <c r="AP9375" s="41"/>
      <c r="AQ9375" s="41"/>
      <c r="AR9375" s="41"/>
      <c r="AS9375" s="41"/>
      <c r="AT9375" s="41"/>
      <c r="AU9375" s="41"/>
      <c r="AV9375" s="41"/>
      <c r="AW9375" s="41"/>
      <c r="AX9375" s="41"/>
      <c r="AY9375" s="41"/>
      <c r="AZ9375" s="41"/>
      <c r="BA9375" s="41"/>
      <c r="BB9375" s="41"/>
      <c r="BC9375" s="41"/>
      <c r="BD9375" s="41"/>
      <c r="BE9375" s="41"/>
      <c r="BF9375" s="41"/>
      <c r="BG9375" s="41"/>
      <c r="BH9375" s="41"/>
      <c r="BI9375" s="41"/>
      <c r="BJ9375" s="41"/>
      <c r="BK9375" s="41"/>
      <c r="BL9375" s="41"/>
      <c r="BM9375" s="41"/>
      <c r="BN9375" s="41"/>
      <c r="BO9375" s="41"/>
      <c r="BP9375" s="108"/>
      <c r="CG9375" s="102"/>
      <c r="CI9375" s="45"/>
    </row>
    <row r="9376" spans="37:87" ht="13" customHeight="1">
      <c r="AK9376" s="114"/>
      <c r="AL9376" s="41"/>
      <c r="AM9376" s="41"/>
      <c r="AN9376" s="41"/>
      <c r="AO9376" s="41"/>
      <c r="AP9376" s="41"/>
      <c r="AQ9376" s="41"/>
      <c r="AR9376" s="41"/>
      <c r="AS9376" s="41"/>
      <c r="AT9376" s="41"/>
      <c r="AU9376" s="41"/>
      <c r="AV9376" s="41"/>
      <c r="AW9376" s="41"/>
      <c r="AX9376" s="41"/>
      <c r="AY9376" s="41"/>
      <c r="AZ9376" s="41"/>
      <c r="BA9376" s="41"/>
      <c r="BB9376" s="41"/>
      <c r="BC9376" s="41"/>
      <c r="BD9376" s="41"/>
      <c r="BE9376" s="41"/>
      <c r="BF9376" s="41"/>
      <c r="BG9376" s="41"/>
      <c r="BH9376" s="41"/>
      <c r="BI9376" s="41"/>
      <c r="BJ9376" s="41"/>
      <c r="BK9376" s="41"/>
      <c r="BL9376" s="41"/>
      <c r="BM9376" s="41"/>
      <c r="BN9376" s="41"/>
      <c r="BO9376" s="41"/>
      <c r="BP9376" s="108"/>
      <c r="CG9376" s="102"/>
      <c r="CI9376" s="45"/>
    </row>
    <row r="9377" spans="37:87" ht="13" customHeight="1">
      <c r="AK9377" s="114"/>
      <c r="AL9377" s="41"/>
      <c r="AM9377" s="41"/>
      <c r="AN9377" s="41"/>
      <c r="AO9377" s="41"/>
      <c r="AP9377" s="41"/>
      <c r="AQ9377" s="41"/>
      <c r="AR9377" s="41"/>
      <c r="AS9377" s="41"/>
      <c r="AT9377" s="41"/>
      <c r="AU9377" s="41"/>
      <c r="AV9377" s="41"/>
      <c r="AW9377" s="41"/>
      <c r="AX9377" s="41"/>
      <c r="AY9377" s="41"/>
      <c r="AZ9377" s="41"/>
      <c r="BA9377" s="41"/>
      <c r="BB9377" s="41"/>
      <c r="BC9377" s="41"/>
      <c r="BD9377" s="41"/>
      <c r="BE9377" s="41"/>
      <c r="BF9377" s="41"/>
      <c r="BG9377" s="41"/>
      <c r="BH9377" s="41"/>
      <c r="BI9377" s="41"/>
      <c r="BJ9377" s="41"/>
      <c r="BK9377" s="41"/>
      <c r="BL9377" s="41"/>
      <c r="BM9377" s="41"/>
      <c r="BN9377" s="41"/>
      <c r="BO9377" s="41"/>
      <c r="BP9377" s="108"/>
      <c r="CG9377" s="102"/>
      <c r="CI9377" s="45"/>
    </row>
    <row r="9378" spans="37:87" ht="13" customHeight="1">
      <c r="AK9378" s="114"/>
      <c r="AL9378" s="41"/>
      <c r="AM9378" s="41"/>
      <c r="AN9378" s="41"/>
      <c r="AO9378" s="41"/>
      <c r="AP9378" s="41"/>
      <c r="AQ9378" s="41"/>
      <c r="AR9378" s="41"/>
      <c r="AS9378" s="41"/>
      <c r="AT9378" s="41"/>
      <c r="AU9378" s="41"/>
      <c r="AV9378" s="41"/>
      <c r="AW9378" s="41"/>
      <c r="AX9378" s="41"/>
      <c r="AY9378" s="41"/>
      <c r="AZ9378" s="41"/>
      <c r="BA9378" s="41"/>
      <c r="BB9378" s="41"/>
      <c r="BC9378" s="41"/>
      <c r="BD9378" s="41"/>
      <c r="BE9378" s="41"/>
      <c r="BF9378" s="41"/>
      <c r="BG9378" s="41"/>
      <c r="BH9378" s="41"/>
      <c r="BI9378" s="41"/>
      <c r="BJ9378" s="41"/>
      <c r="BK9378" s="41"/>
      <c r="BL9378" s="41"/>
      <c r="BM9378" s="41"/>
      <c r="BN9378" s="41"/>
      <c r="BO9378" s="41"/>
      <c r="BP9378" s="108"/>
      <c r="CG9378" s="102"/>
      <c r="CI9378" s="45"/>
    </row>
    <row r="9379" spans="37:87" ht="13" customHeight="1">
      <c r="AK9379" s="114"/>
      <c r="AL9379" s="41"/>
      <c r="AM9379" s="41"/>
      <c r="AN9379" s="41"/>
      <c r="AO9379" s="41"/>
      <c r="AP9379" s="41"/>
      <c r="AQ9379" s="41"/>
      <c r="AR9379" s="41"/>
      <c r="AS9379" s="41"/>
      <c r="AT9379" s="41"/>
      <c r="AU9379" s="41"/>
      <c r="AV9379" s="41"/>
      <c r="AW9379" s="41"/>
      <c r="AX9379" s="41"/>
      <c r="AY9379" s="41"/>
      <c r="AZ9379" s="41"/>
      <c r="BA9379" s="41"/>
      <c r="BB9379" s="41"/>
      <c r="BC9379" s="41"/>
      <c r="BD9379" s="41"/>
      <c r="BE9379" s="41"/>
      <c r="BF9379" s="41"/>
      <c r="BG9379" s="41"/>
      <c r="BH9379" s="41"/>
      <c r="BI9379" s="41"/>
      <c r="BJ9379" s="41"/>
      <c r="BK9379" s="41"/>
      <c r="BL9379" s="41"/>
      <c r="BM9379" s="41"/>
      <c r="BN9379" s="41"/>
      <c r="BO9379" s="41"/>
      <c r="BP9379" s="108"/>
      <c r="CG9379" s="102"/>
      <c r="CI9379" s="45"/>
    </row>
    <row r="9380" spans="37:87" ht="13" customHeight="1">
      <c r="AK9380" s="114"/>
      <c r="AL9380" s="41"/>
      <c r="AM9380" s="41"/>
      <c r="AN9380" s="41"/>
      <c r="AO9380" s="41"/>
      <c r="AP9380" s="41"/>
      <c r="AQ9380" s="41"/>
      <c r="AR9380" s="41"/>
      <c r="AS9380" s="41"/>
      <c r="AT9380" s="41"/>
      <c r="AU9380" s="41"/>
      <c r="AV9380" s="41"/>
      <c r="AW9380" s="41"/>
      <c r="AX9380" s="41"/>
      <c r="AY9380" s="41"/>
      <c r="AZ9380" s="41"/>
      <c r="BA9380" s="41"/>
      <c r="BB9380" s="41"/>
      <c r="BC9380" s="41"/>
      <c r="BD9380" s="41"/>
      <c r="BE9380" s="41"/>
      <c r="BF9380" s="41"/>
      <c r="BG9380" s="41"/>
      <c r="BH9380" s="41"/>
      <c r="BI9380" s="41"/>
      <c r="BJ9380" s="41"/>
      <c r="BK9380" s="41"/>
      <c r="BL9380" s="41"/>
      <c r="BM9380" s="41"/>
      <c r="BN9380" s="41"/>
      <c r="BO9380" s="41"/>
      <c r="BP9380" s="108"/>
      <c r="CG9380" s="102"/>
      <c r="CI9380" s="45"/>
    </row>
    <row r="9381" spans="37:87" ht="13" customHeight="1">
      <c r="AK9381" s="114"/>
      <c r="AL9381" s="41"/>
      <c r="AM9381" s="41"/>
      <c r="AN9381" s="41"/>
      <c r="AO9381" s="41"/>
      <c r="AP9381" s="41"/>
      <c r="AQ9381" s="41"/>
      <c r="AR9381" s="41"/>
      <c r="AS9381" s="41"/>
      <c r="AT9381" s="41"/>
      <c r="AU9381" s="41"/>
      <c r="AV9381" s="41"/>
      <c r="AW9381" s="41"/>
      <c r="AX9381" s="41"/>
      <c r="AY9381" s="41"/>
      <c r="AZ9381" s="41"/>
      <c r="BA9381" s="41"/>
      <c r="BB9381" s="41"/>
      <c r="BC9381" s="41"/>
      <c r="BD9381" s="41"/>
      <c r="BE9381" s="41"/>
      <c r="BF9381" s="41"/>
      <c r="BG9381" s="41"/>
      <c r="BH9381" s="41"/>
      <c r="BI9381" s="41"/>
      <c r="BJ9381" s="41"/>
      <c r="BK9381" s="41"/>
      <c r="BL9381" s="41"/>
      <c r="BM9381" s="41"/>
      <c r="BN9381" s="41"/>
      <c r="BO9381" s="41"/>
      <c r="BP9381" s="108"/>
      <c r="CG9381" s="102"/>
      <c r="CI9381" s="45"/>
    </row>
    <row r="9382" spans="37:87" ht="13" customHeight="1">
      <c r="AK9382" s="114"/>
      <c r="AL9382" s="41"/>
      <c r="AM9382" s="41"/>
      <c r="AN9382" s="41"/>
      <c r="AO9382" s="41"/>
      <c r="AP9382" s="41"/>
      <c r="AQ9382" s="41"/>
      <c r="AR9382" s="41"/>
      <c r="AS9382" s="41"/>
      <c r="AT9382" s="41"/>
      <c r="AU9382" s="41"/>
      <c r="AV9382" s="41"/>
      <c r="AW9382" s="41"/>
      <c r="AX9382" s="41"/>
      <c r="AY9382" s="41"/>
      <c r="AZ9382" s="41"/>
      <c r="BA9382" s="41"/>
      <c r="BB9382" s="41"/>
      <c r="BC9382" s="41"/>
      <c r="BD9382" s="41"/>
      <c r="BE9382" s="41"/>
      <c r="BF9382" s="41"/>
      <c r="BG9382" s="41"/>
      <c r="BH9382" s="41"/>
      <c r="BI9382" s="41"/>
      <c r="BJ9382" s="41"/>
      <c r="BK9382" s="41"/>
      <c r="BL9382" s="41"/>
      <c r="BM9382" s="41"/>
      <c r="BN9382" s="41"/>
      <c r="BO9382" s="41"/>
      <c r="BP9382" s="108"/>
      <c r="CG9382" s="102"/>
      <c r="CI9382" s="45"/>
    </row>
    <row r="9383" spans="37:87" ht="13" customHeight="1">
      <c r="AK9383" s="114"/>
      <c r="AL9383" s="41"/>
      <c r="AM9383" s="41"/>
      <c r="AN9383" s="41"/>
      <c r="AO9383" s="41"/>
      <c r="AP9383" s="41"/>
      <c r="AQ9383" s="41"/>
      <c r="AR9383" s="41"/>
      <c r="AS9383" s="41"/>
      <c r="AT9383" s="41"/>
      <c r="AU9383" s="41"/>
      <c r="AV9383" s="41"/>
      <c r="AW9383" s="41"/>
      <c r="AX9383" s="41"/>
      <c r="AY9383" s="41"/>
      <c r="AZ9383" s="41"/>
      <c r="BA9383" s="41"/>
      <c r="BB9383" s="41"/>
      <c r="BC9383" s="41"/>
      <c r="BD9383" s="41"/>
      <c r="BE9383" s="41"/>
      <c r="BF9383" s="41"/>
      <c r="BG9383" s="41"/>
      <c r="BH9383" s="41"/>
      <c r="BI9383" s="41"/>
      <c r="BJ9383" s="41"/>
      <c r="BK9383" s="41"/>
      <c r="BL9383" s="41"/>
      <c r="BM9383" s="41"/>
      <c r="BN9383" s="41"/>
      <c r="BO9383" s="41"/>
      <c r="BP9383" s="108"/>
      <c r="CG9383" s="102"/>
      <c r="CI9383" s="45"/>
    </row>
    <row r="9384" spans="37:87" ht="13" customHeight="1">
      <c r="AK9384" s="114"/>
      <c r="AL9384" s="41"/>
      <c r="AM9384" s="41"/>
      <c r="AN9384" s="41"/>
      <c r="AO9384" s="41"/>
      <c r="AP9384" s="41"/>
      <c r="AQ9384" s="41"/>
      <c r="AR9384" s="41"/>
      <c r="AS9384" s="41"/>
      <c r="AT9384" s="41"/>
      <c r="AU9384" s="41"/>
      <c r="AV9384" s="41"/>
      <c r="AW9384" s="41"/>
      <c r="AX9384" s="41"/>
      <c r="AY9384" s="41"/>
      <c r="AZ9384" s="41"/>
      <c r="BA9384" s="41"/>
      <c r="BB9384" s="41"/>
      <c r="BC9384" s="41"/>
      <c r="BD9384" s="41"/>
      <c r="BE9384" s="41"/>
      <c r="BF9384" s="41"/>
      <c r="BG9384" s="41"/>
      <c r="BH9384" s="41"/>
      <c r="BI9384" s="41"/>
      <c r="BJ9384" s="41"/>
      <c r="BK9384" s="41"/>
      <c r="BL9384" s="41"/>
      <c r="BM9384" s="41"/>
      <c r="BN9384" s="41"/>
      <c r="BO9384" s="41"/>
      <c r="BP9384" s="108"/>
      <c r="CG9384" s="102"/>
      <c r="CI9384" s="45"/>
    </row>
    <row r="9385" spans="37:87" ht="13" customHeight="1">
      <c r="AK9385" s="114"/>
      <c r="AL9385" s="41"/>
      <c r="AM9385" s="41"/>
      <c r="AN9385" s="41"/>
      <c r="AO9385" s="41"/>
      <c r="AP9385" s="41"/>
      <c r="AQ9385" s="41"/>
      <c r="AR9385" s="41"/>
      <c r="AS9385" s="41"/>
      <c r="AT9385" s="41"/>
      <c r="AU9385" s="41"/>
      <c r="AV9385" s="41"/>
      <c r="AW9385" s="41"/>
      <c r="AX9385" s="41"/>
      <c r="AY9385" s="41"/>
      <c r="AZ9385" s="41"/>
      <c r="BA9385" s="41"/>
      <c r="BB9385" s="41"/>
      <c r="BC9385" s="41"/>
      <c r="BD9385" s="41"/>
      <c r="BE9385" s="41"/>
      <c r="BF9385" s="41"/>
      <c r="BG9385" s="41"/>
      <c r="BH9385" s="41"/>
      <c r="BI9385" s="41"/>
      <c r="BJ9385" s="41"/>
      <c r="BK9385" s="41"/>
      <c r="BL9385" s="41"/>
      <c r="BM9385" s="41"/>
      <c r="BN9385" s="41"/>
      <c r="BO9385" s="41"/>
      <c r="BP9385" s="108"/>
      <c r="CG9385" s="102"/>
      <c r="CI9385" s="45"/>
    </row>
    <row r="9386" spans="37:87" ht="13" customHeight="1">
      <c r="AK9386" s="114"/>
      <c r="AL9386" s="41"/>
      <c r="AM9386" s="41"/>
      <c r="AN9386" s="41"/>
      <c r="AO9386" s="41"/>
      <c r="AP9386" s="41"/>
      <c r="AQ9386" s="41"/>
      <c r="AR9386" s="41"/>
      <c r="AS9386" s="41"/>
      <c r="AT9386" s="41"/>
      <c r="AU9386" s="41"/>
      <c r="AV9386" s="41"/>
      <c r="AW9386" s="41"/>
      <c r="AX9386" s="41"/>
      <c r="AY9386" s="41"/>
      <c r="AZ9386" s="41"/>
      <c r="BA9386" s="41"/>
      <c r="BB9386" s="41"/>
      <c r="BC9386" s="41"/>
      <c r="BD9386" s="41"/>
      <c r="BE9386" s="41"/>
      <c r="BF9386" s="41"/>
      <c r="BG9386" s="41"/>
      <c r="BH9386" s="41"/>
      <c r="BI9386" s="41"/>
      <c r="BJ9386" s="41"/>
      <c r="BK9386" s="41"/>
      <c r="BL9386" s="41"/>
      <c r="BM9386" s="41"/>
      <c r="BN9386" s="41"/>
      <c r="BO9386" s="41"/>
      <c r="BP9386" s="108"/>
      <c r="CG9386" s="102"/>
      <c r="CI9386" s="45"/>
    </row>
    <row r="9387" spans="37:87" ht="13" customHeight="1">
      <c r="AK9387" s="114"/>
      <c r="AL9387" s="41"/>
      <c r="AM9387" s="41"/>
      <c r="AN9387" s="41"/>
      <c r="AO9387" s="41"/>
      <c r="AP9387" s="41"/>
      <c r="AQ9387" s="41"/>
      <c r="AR9387" s="41"/>
      <c r="AS9387" s="41"/>
      <c r="AT9387" s="41"/>
      <c r="AU9387" s="41"/>
      <c r="AV9387" s="41"/>
      <c r="AW9387" s="41"/>
      <c r="AX9387" s="41"/>
      <c r="AY9387" s="41"/>
      <c r="AZ9387" s="41"/>
      <c r="BA9387" s="41"/>
      <c r="BB9387" s="41"/>
      <c r="BC9387" s="41"/>
      <c r="BD9387" s="41"/>
      <c r="BE9387" s="41"/>
      <c r="BF9387" s="41"/>
      <c r="BG9387" s="41"/>
      <c r="BH9387" s="41"/>
      <c r="BI9387" s="41"/>
      <c r="BJ9387" s="41"/>
      <c r="BK9387" s="41"/>
      <c r="BL9387" s="41"/>
      <c r="BM9387" s="41"/>
      <c r="BN9387" s="41"/>
      <c r="BO9387" s="41"/>
      <c r="BP9387" s="108"/>
      <c r="CG9387" s="102"/>
      <c r="CI9387" s="45"/>
    </row>
    <row r="9388" spans="37:87" ht="13" customHeight="1">
      <c r="AK9388" s="114"/>
      <c r="AL9388" s="41"/>
      <c r="AM9388" s="41"/>
      <c r="AN9388" s="41"/>
      <c r="AO9388" s="41"/>
      <c r="AP9388" s="41"/>
      <c r="AQ9388" s="41"/>
      <c r="AR9388" s="41"/>
      <c r="AS9388" s="41"/>
      <c r="AT9388" s="41"/>
      <c r="AU9388" s="41"/>
      <c r="AV9388" s="41"/>
      <c r="AW9388" s="41"/>
      <c r="AX9388" s="41"/>
      <c r="AY9388" s="41"/>
      <c r="AZ9388" s="41"/>
      <c r="BA9388" s="41"/>
      <c r="BB9388" s="41"/>
      <c r="BC9388" s="41"/>
      <c r="BD9388" s="41"/>
      <c r="BE9388" s="41"/>
      <c r="BF9388" s="41"/>
      <c r="BG9388" s="41"/>
      <c r="BH9388" s="41"/>
      <c r="BI9388" s="41"/>
      <c r="BJ9388" s="41"/>
      <c r="BK9388" s="41"/>
      <c r="BL9388" s="41"/>
      <c r="BM9388" s="41"/>
      <c r="BN9388" s="41"/>
      <c r="BO9388" s="41"/>
      <c r="BP9388" s="108"/>
      <c r="CG9388" s="102"/>
      <c r="CI9388" s="45"/>
    </row>
    <row r="9389" spans="37:87" ht="13" customHeight="1">
      <c r="AK9389" s="114"/>
      <c r="AL9389" s="41"/>
      <c r="AM9389" s="41"/>
      <c r="AN9389" s="41"/>
      <c r="AO9389" s="41"/>
      <c r="AP9389" s="41"/>
      <c r="AQ9389" s="41"/>
      <c r="AR9389" s="41"/>
      <c r="AS9389" s="41"/>
      <c r="AT9389" s="41"/>
      <c r="AU9389" s="41"/>
      <c r="AV9389" s="41"/>
      <c r="AW9389" s="41"/>
      <c r="AX9389" s="41"/>
      <c r="AY9389" s="41"/>
      <c r="AZ9389" s="41"/>
      <c r="BA9389" s="41"/>
      <c r="BB9389" s="41"/>
      <c r="BC9389" s="41"/>
      <c r="BD9389" s="41"/>
      <c r="BE9389" s="41"/>
      <c r="BF9389" s="41"/>
      <c r="BG9389" s="41"/>
      <c r="BH9389" s="41"/>
      <c r="BI9389" s="41"/>
      <c r="BJ9389" s="41"/>
      <c r="BK9389" s="41"/>
      <c r="BL9389" s="41"/>
      <c r="BM9389" s="41"/>
      <c r="BN9389" s="41"/>
      <c r="BO9389" s="41"/>
      <c r="BP9389" s="108"/>
      <c r="CG9389" s="102"/>
      <c r="CI9389" s="45"/>
    </row>
    <row r="9390" spans="37:87" ht="13" customHeight="1">
      <c r="AK9390" s="114"/>
      <c r="AL9390" s="41"/>
      <c r="AM9390" s="41"/>
      <c r="AN9390" s="41"/>
      <c r="AO9390" s="41"/>
      <c r="AP9390" s="41"/>
      <c r="AQ9390" s="41"/>
      <c r="AR9390" s="41"/>
      <c r="AS9390" s="41"/>
      <c r="AT9390" s="41"/>
      <c r="AU9390" s="41"/>
      <c r="AV9390" s="41"/>
      <c r="AW9390" s="41"/>
      <c r="AX9390" s="41"/>
      <c r="AY9390" s="41"/>
      <c r="AZ9390" s="41"/>
      <c r="BA9390" s="41"/>
      <c r="BB9390" s="41"/>
      <c r="BC9390" s="41"/>
      <c r="BD9390" s="41"/>
      <c r="BE9390" s="41"/>
      <c r="BF9390" s="41"/>
      <c r="BG9390" s="41"/>
      <c r="BH9390" s="41"/>
      <c r="BI9390" s="41"/>
      <c r="BJ9390" s="41"/>
      <c r="BK9390" s="41"/>
      <c r="BL9390" s="41"/>
      <c r="BM9390" s="41"/>
      <c r="BN9390" s="41"/>
      <c r="BO9390" s="41"/>
      <c r="BP9390" s="108"/>
      <c r="CG9390" s="102"/>
      <c r="CI9390" s="45"/>
    </row>
    <row r="9391" spans="37:87" ht="13" customHeight="1">
      <c r="AK9391" s="114"/>
      <c r="AL9391" s="41"/>
      <c r="AM9391" s="41"/>
      <c r="AN9391" s="41"/>
      <c r="AO9391" s="41"/>
      <c r="AP9391" s="41"/>
      <c r="AQ9391" s="41"/>
      <c r="AR9391" s="41"/>
      <c r="AS9391" s="41"/>
      <c r="AT9391" s="41"/>
      <c r="AU9391" s="41"/>
      <c r="AV9391" s="41"/>
      <c r="AW9391" s="41"/>
      <c r="AX9391" s="41"/>
      <c r="AY9391" s="41"/>
      <c r="AZ9391" s="41"/>
      <c r="BA9391" s="41"/>
      <c r="BB9391" s="41"/>
      <c r="BC9391" s="41"/>
      <c r="BD9391" s="41"/>
      <c r="BE9391" s="41"/>
      <c r="BF9391" s="41"/>
      <c r="BG9391" s="41"/>
      <c r="BH9391" s="41"/>
      <c r="BI9391" s="41"/>
      <c r="BJ9391" s="41"/>
      <c r="BK9391" s="41"/>
      <c r="BL9391" s="41"/>
      <c r="BM9391" s="41"/>
      <c r="BN9391" s="41"/>
      <c r="BO9391" s="41"/>
      <c r="BP9391" s="108"/>
      <c r="CG9391" s="102"/>
      <c r="CI9391" s="45"/>
    </row>
    <row r="9392" spans="37:87" ht="13" customHeight="1">
      <c r="AK9392" s="114"/>
      <c r="AL9392" s="41"/>
      <c r="AM9392" s="41"/>
      <c r="AN9392" s="41"/>
      <c r="AO9392" s="41"/>
      <c r="AP9392" s="41"/>
      <c r="AQ9392" s="41"/>
      <c r="AR9392" s="41"/>
      <c r="AS9392" s="41"/>
      <c r="AT9392" s="41"/>
      <c r="AU9392" s="41"/>
      <c r="AV9392" s="41"/>
      <c r="AW9392" s="41"/>
      <c r="AX9392" s="41"/>
      <c r="AY9392" s="41"/>
      <c r="AZ9392" s="41"/>
      <c r="BA9392" s="41"/>
      <c r="BB9392" s="41"/>
      <c r="BC9392" s="41"/>
      <c r="BD9392" s="41"/>
      <c r="BE9392" s="41"/>
      <c r="BF9392" s="41"/>
      <c r="BG9392" s="41"/>
      <c r="BH9392" s="41"/>
      <c r="BI9392" s="41"/>
      <c r="BJ9392" s="41"/>
      <c r="BK9392" s="41"/>
      <c r="BL9392" s="41"/>
      <c r="BM9392" s="41"/>
      <c r="BN9392" s="41"/>
      <c r="BO9392" s="41"/>
      <c r="BP9392" s="108"/>
      <c r="CG9392" s="102"/>
      <c r="CI9392" s="45"/>
    </row>
    <row r="9393" spans="37:87" ht="13" customHeight="1">
      <c r="AK9393" s="114"/>
      <c r="AL9393" s="41"/>
      <c r="AM9393" s="41"/>
      <c r="AN9393" s="41"/>
      <c r="AO9393" s="41"/>
      <c r="AP9393" s="41"/>
      <c r="AQ9393" s="41"/>
      <c r="AR9393" s="41"/>
      <c r="AS9393" s="41"/>
      <c r="AT9393" s="41"/>
      <c r="AU9393" s="41"/>
      <c r="AV9393" s="41"/>
      <c r="AW9393" s="41"/>
      <c r="AX9393" s="41"/>
      <c r="AY9393" s="41"/>
      <c r="AZ9393" s="41"/>
      <c r="BA9393" s="41"/>
      <c r="BB9393" s="41"/>
      <c r="BC9393" s="41"/>
      <c r="BD9393" s="41"/>
      <c r="BE9393" s="41"/>
      <c r="BF9393" s="41"/>
      <c r="BG9393" s="41"/>
      <c r="BH9393" s="41"/>
      <c r="BI9393" s="41"/>
      <c r="BJ9393" s="41"/>
      <c r="BK9393" s="41"/>
      <c r="BL9393" s="41"/>
      <c r="BM9393" s="41"/>
      <c r="BN9393" s="41"/>
      <c r="BO9393" s="41"/>
      <c r="BP9393" s="108"/>
      <c r="CG9393" s="102"/>
      <c r="CI9393" s="45"/>
    </row>
    <row r="9394" spans="37:87" ht="13" customHeight="1">
      <c r="AK9394" s="114"/>
      <c r="AL9394" s="41"/>
      <c r="AM9394" s="41"/>
      <c r="AN9394" s="41"/>
      <c r="AO9394" s="41"/>
      <c r="AP9394" s="41"/>
      <c r="AQ9394" s="41"/>
      <c r="AR9394" s="41"/>
      <c r="AS9394" s="41"/>
      <c r="AT9394" s="41"/>
      <c r="AU9394" s="41"/>
      <c r="AV9394" s="41"/>
      <c r="AW9394" s="41"/>
      <c r="AX9394" s="41"/>
      <c r="AY9394" s="41"/>
      <c r="AZ9394" s="41"/>
      <c r="BA9394" s="41"/>
      <c r="BB9394" s="41"/>
      <c r="BC9394" s="41"/>
      <c r="BD9394" s="41"/>
      <c r="BE9394" s="41"/>
      <c r="BF9394" s="41"/>
      <c r="BG9394" s="41"/>
      <c r="BH9394" s="41"/>
      <c r="BI9394" s="41"/>
      <c r="BJ9394" s="41"/>
      <c r="BK9394" s="41"/>
      <c r="BL9394" s="41"/>
      <c r="BM9394" s="41"/>
      <c r="BN9394" s="41"/>
      <c r="BO9394" s="41"/>
      <c r="BP9394" s="108"/>
      <c r="CG9394" s="102"/>
      <c r="CI9394" s="45"/>
    </row>
    <row r="9395" spans="37:87" ht="13" customHeight="1">
      <c r="AK9395" s="114"/>
      <c r="AL9395" s="41"/>
      <c r="AM9395" s="41"/>
      <c r="AN9395" s="41"/>
      <c r="AO9395" s="41"/>
      <c r="AP9395" s="41"/>
      <c r="AQ9395" s="41"/>
      <c r="AR9395" s="41"/>
      <c r="AS9395" s="41"/>
      <c r="AT9395" s="41"/>
      <c r="AU9395" s="41"/>
      <c r="AV9395" s="41"/>
      <c r="AW9395" s="41"/>
      <c r="AX9395" s="41"/>
      <c r="AY9395" s="41"/>
      <c r="AZ9395" s="41"/>
      <c r="BA9395" s="41"/>
      <c r="BB9395" s="41"/>
      <c r="BC9395" s="41"/>
      <c r="BD9395" s="41"/>
      <c r="BE9395" s="41"/>
      <c r="BF9395" s="41"/>
      <c r="BG9395" s="41"/>
      <c r="BH9395" s="41"/>
      <c r="BI9395" s="41"/>
      <c r="BJ9395" s="41"/>
      <c r="BK9395" s="41"/>
      <c r="BL9395" s="41"/>
      <c r="BM9395" s="41"/>
      <c r="BN9395" s="41"/>
      <c r="BO9395" s="41"/>
      <c r="BP9395" s="108"/>
      <c r="CG9395" s="102"/>
      <c r="CI9395" s="45"/>
    </row>
    <row r="9396" spans="37:87" ht="13" customHeight="1">
      <c r="AK9396" s="114"/>
      <c r="AL9396" s="41"/>
      <c r="AM9396" s="41"/>
      <c r="AN9396" s="41"/>
      <c r="AO9396" s="41"/>
      <c r="AP9396" s="41"/>
      <c r="AQ9396" s="41"/>
      <c r="AR9396" s="41"/>
      <c r="AS9396" s="41"/>
      <c r="AT9396" s="41"/>
      <c r="AU9396" s="41"/>
      <c r="AV9396" s="41"/>
      <c r="AW9396" s="41"/>
      <c r="AX9396" s="41"/>
      <c r="AY9396" s="41"/>
      <c r="AZ9396" s="41"/>
      <c r="BA9396" s="41"/>
      <c r="BB9396" s="41"/>
      <c r="BC9396" s="41"/>
      <c r="BD9396" s="41"/>
      <c r="BE9396" s="41"/>
      <c r="BF9396" s="41"/>
      <c r="BG9396" s="41"/>
      <c r="BH9396" s="41"/>
      <c r="BI9396" s="41"/>
      <c r="BJ9396" s="41"/>
      <c r="BK9396" s="41"/>
      <c r="BL9396" s="41"/>
      <c r="BM9396" s="41"/>
      <c r="BN9396" s="41"/>
      <c r="BO9396" s="41"/>
      <c r="BP9396" s="108"/>
      <c r="CG9396" s="102"/>
      <c r="CI9396" s="45"/>
    </row>
    <row r="9397" spans="37:87" ht="13" customHeight="1">
      <c r="AK9397" s="114"/>
      <c r="AL9397" s="41"/>
      <c r="AM9397" s="41"/>
      <c r="AN9397" s="41"/>
      <c r="AO9397" s="41"/>
      <c r="AP9397" s="41"/>
      <c r="AQ9397" s="41"/>
      <c r="AR9397" s="41"/>
      <c r="AS9397" s="41"/>
      <c r="AT9397" s="41"/>
      <c r="AU9397" s="41"/>
      <c r="AV9397" s="41"/>
      <c r="AW9397" s="41"/>
      <c r="AX9397" s="41"/>
      <c r="AY9397" s="41"/>
      <c r="AZ9397" s="41"/>
      <c r="BA9397" s="41"/>
      <c r="BB9397" s="41"/>
      <c r="BC9397" s="41"/>
      <c r="BD9397" s="41"/>
      <c r="BE9397" s="41"/>
      <c r="BF9397" s="41"/>
      <c r="BG9397" s="41"/>
      <c r="BH9397" s="41"/>
      <c r="BI9397" s="41"/>
      <c r="BJ9397" s="41"/>
      <c r="BK9397" s="41"/>
      <c r="BL9397" s="41"/>
      <c r="BM9397" s="41"/>
      <c r="BN9397" s="41"/>
      <c r="BO9397" s="41"/>
      <c r="BP9397" s="108"/>
      <c r="CG9397" s="102"/>
      <c r="CI9397" s="45"/>
    </row>
    <row r="9398" spans="37:87" ht="13" customHeight="1">
      <c r="AK9398" s="114"/>
      <c r="AL9398" s="41"/>
      <c r="AM9398" s="41"/>
      <c r="AN9398" s="41"/>
      <c r="AO9398" s="41"/>
      <c r="AP9398" s="41"/>
      <c r="AQ9398" s="41"/>
      <c r="AR9398" s="41"/>
      <c r="AS9398" s="41"/>
      <c r="AT9398" s="41"/>
      <c r="AU9398" s="41"/>
      <c r="AV9398" s="41"/>
      <c r="AW9398" s="41"/>
      <c r="AX9398" s="41"/>
      <c r="AY9398" s="41"/>
      <c r="AZ9398" s="41"/>
      <c r="BA9398" s="41"/>
      <c r="BB9398" s="41"/>
      <c r="BC9398" s="41"/>
      <c r="BD9398" s="41"/>
      <c r="BE9398" s="41"/>
      <c r="BF9398" s="41"/>
      <c r="BG9398" s="41"/>
      <c r="BH9398" s="41"/>
      <c r="BI9398" s="41"/>
      <c r="BJ9398" s="41"/>
      <c r="BK9398" s="41"/>
      <c r="BL9398" s="41"/>
      <c r="BM9398" s="41"/>
      <c r="BN9398" s="41"/>
      <c r="BO9398" s="41"/>
      <c r="BP9398" s="108"/>
      <c r="CG9398" s="102"/>
      <c r="CI9398" s="45"/>
    </row>
    <row r="9399" spans="37:87" ht="13" customHeight="1">
      <c r="AK9399" s="114"/>
      <c r="AL9399" s="41"/>
      <c r="AM9399" s="41"/>
      <c r="AN9399" s="41"/>
      <c r="AO9399" s="41"/>
      <c r="AP9399" s="41"/>
      <c r="AQ9399" s="41"/>
      <c r="AR9399" s="41"/>
      <c r="AS9399" s="41"/>
      <c r="AT9399" s="41"/>
      <c r="AU9399" s="41"/>
      <c r="AV9399" s="41"/>
      <c r="AW9399" s="41"/>
      <c r="AX9399" s="41"/>
      <c r="AY9399" s="41"/>
      <c r="AZ9399" s="41"/>
      <c r="BA9399" s="41"/>
      <c r="BB9399" s="41"/>
      <c r="BC9399" s="41"/>
      <c r="BD9399" s="41"/>
      <c r="BE9399" s="41"/>
      <c r="BF9399" s="41"/>
      <c r="BG9399" s="41"/>
      <c r="BH9399" s="41"/>
      <c r="BI9399" s="41"/>
      <c r="BJ9399" s="41"/>
      <c r="BK9399" s="41"/>
      <c r="BL9399" s="41"/>
      <c r="BM9399" s="41"/>
      <c r="BN9399" s="41"/>
      <c r="BO9399" s="41"/>
      <c r="BP9399" s="108"/>
      <c r="CG9399" s="102"/>
      <c r="CI9399" s="45"/>
    </row>
    <row r="9400" spans="37:87" ht="13" customHeight="1">
      <c r="AK9400" s="114"/>
      <c r="AL9400" s="41"/>
      <c r="AM9400" s="41"/>
      <c r="AN9400" s="41"/>
      <c r="AO9400" s="41"/>
      <c r="AP9400" s="41"/>
      <c r="AQ9400" s="41"/>
      <c r="AR9400" s="41"/>
      <c r="AS9400" s="41"/>
      <c r="AT9400" s="41"/>
      <c r="AU9400" s="41"/>
      <c r="AV9400" s="41"/>
      <c r="AW9400" s="41"/>
      <c r="AX9400" s="41"/>
      <c r="AY9400" s="41"/>
      <c r="AZ9400" s="41"/>
      <c r="BA9400" s="41"/>
      <c r="BB9400" s="41"/>
      <c r="BC9400" s="41"/>
      <c r="BD9400" s="41"/>
      <c r="BE9400" s="41"/>
      <c r="BF9400" s="41"/>
      <c r="BG9400" s="41"/>
      <c r="BH9400" s="41"/>
      <c r="BI9400" s="41"/>
      <c r="BJ9400" s="41"/>
      <c r="BK9400" s="41"/>
      <c r="BL9400" s="41"/>
      <c r="BM9400" s="41"/>
      <c r="BN9400" s="41"/>
      <c r="BO9400" s="41"/>
      <c r="BP9400" s="108"/>
      <c r="CG9400" s="102"/>
      <c r="CI9400" s="45"/>
    </row>
    <row r="9401" spans="37:87" ht="13" customHeight="1">
      <c r="AK9401" s="114"/>
      <c r="AL9401" s="41"/>
      <c r="AM9401" s="41"/>
      <c r="AN9401" s="41"/>
      <c r="AO9401" s="41"/>
      <c r="AP9401" s="41"/>
      <c r="AQ9401" s="41"/>
      <c r="AR9401" s="41"/>
      <c r="AS9401" s="41"/>
      <c r="AT9401" s="41"/>
      <c r="AU9401" s="41"/>
      <c r="AV9401" s="41"/>
      <c r="AW9401" s="41"/>
      <c r="AX9401" s="41"/>
      <c r="AY9401" s="41"/>
      <c r="AZ9401" s="41"/>
      <c r="BA9401" s="41"/>
      <c r="BB9401" s="41"/>
      <c r="BC9401" s="41"/>
      <c r="BD9401" s="41"/>
      <c r="BE9401" s="41"/>
      <c r="BF9401" s="41"/>
      <c r="BG9401" s="41"/>
      <c r="BH9401" s="41"/>
      <c r="BI9401" s="41"/>
      <c r="BJ9401" s="41"/>
      <c r="BK9401" s="41"/>
      <c r="BL9401" s="41"/>
      <c r="BM9401" s="41"/>
      <c r="BN9401" s="41"/>
      <c r="BO9401" s="41"/>
      <c r="BP9401" s="108"/>
      <c r="CG9401" s="102"/>
      <c r="CI9401" s="45"/>
    </row>
    <row r="9402" spans="37:87" ht="13" customHeight="1">
      <c r="AK9402" s="114"/>
      <c r="AL9402" s="41"/>
      <c r="AM9402" s="41"/>
      <c r="AN9402" s="41"/>
      <c r="AO9402" s="41"/>
      <c r="AP9402" s="41"/>
      <c r="AQ9402" s="41"/>
      <c r="AR9402" s="41"/>
      <c r="AS9402" s="41"/>
      <c r="AT9402" s="41"/>
      <c r="AU9402" s="41"/>
      <c r="AV9402" s="41"/>
      <c r="AW9402" s="41"/>
      <c r="AX9402" s="41"/>
      <c r="AY9402" s="41"/>
      <c r="AZ9402" s="41"/>
      <c r="BA9402" s="41"/>
      <c r="BB9402" s="41"/>
      <c r="BC9402" s="41"/>
      <c r="BD9402" s="41"/>
      <c r="BE9402" s="41"/>
      <c r="BF9402" s="41"/>
      <c r="BG9402" s="41"/>
      <c r="BH9402" s="41"/>
      <c r="BI9402" s="41"/>
      <c r="BJ9402" s="41"/>
      <c r="BK9402" s="41"/>
      <c r="BL9402" s="41"/>
      <c r="BM9402" s="41"/>
      <c r="BN9402" s="41"/>
      <c r="BO9402" s="41"/>
      <c r="BP9402" s="108"/>
      <c r="CG9402" s="102"/>
      <c r="CI9402" s="45"/>
    </row>
    <row r="9403" spans="37:87" ht="13" customHeight="1">
      <c r="AK9403" s="114"/>
      <c r="AL9403" s="41"/>
      <c r="AM9403" s="41"/>
      <c r="AN9403" s="41"/>
      <c r="AO9403" s="41"/>
      <c r="AP9403" s="41"/>
      <c r="AQ9403" s="41"/>
      <c r="AR9403" s="41"/>
      <c r="AS9403" s="41"/>
      <c r="AT9403" s="41"/>
      <c r="AU9403" s="41"/>
      <c r="AV9403" s="41"/>
      <c r="AW9403" s="41"/>
      <c r="AX9403" s="41"/>
      <c r="AY9403" s="41"/>
      <c r="AZ9403" s="41"/>
      <c r="BA9403" s="41"/>
      <c r="BB9403" s="41"/>
      <c r="BC9403" s="41"/>
      <c r="BD9403" s="41"/>
      <c r="BE9403" s="41"/>
      <c r="BF9403" s="41"/>
      <c r="BG9403" s="41"/>
      <c r="BH9403" s="41"/>
      <c r="BI9403" s="41"/>
      <c r="BJ9403" s="41"/>
      <c r="BK9403" s="41"/>
      <c r="BL9403" s="41"/>
      <c r="BM9403" s="41"/>
      <c r="BN9403" s="41"/>
      <c r="BO9403" s="41"/>
      <c r="BP9403" s="108"/>
      <c r="CG9403" s="102"/>
      <c r="CI9403" s="45"/>
    </row>
    <row r="9404" spans="37:87" ht="13" customHeight="1">
      <c r="AK9404" s="114"/>
      <c r="AL9404" s="41"/>
      <c r="AM9404" s="41"/>
      <c r="AN9404" s="41"/>
      <c r="AO9404" s="41"/>
      <c r="AP9404" s="41"/>
      <c r="AQ9404" s="41"/>
      <c r="AR9404" s="41"/>
      <c r="AS9404" s="41"/>
      <c r="AT9404" s="41"/>
      <c r="AU9404" s="41"/>
      <c r="AV9404" s="41"/>
      <c r="AW9404" s="41"/>
      <c r="AX9404" s="41"/>
      <c r="AY9404" s="41"/>
      <c r="AZ9404" s="41"/>
      <c r="BA9404" s="41"/>
      <c r="BB9404" s="41"/>
      <c r="BC9404" s="41"/>
      <c r="BD9404" s="41"/>
      <c r="BE9404" s="41"/>
      <c r="BF9404" s="41"/>
      <c r="BG9404" s="41"/>
      <c r="BH9404" s="41"/>
      <c r="BI9404" s="41"/>
      <c r="BJ9404" s="41"/>
      <c r="BK9404" s="41"/>
      <c r="BL9404" s="41"/>
      <c r="BM9404" s="41"/>
      <c r="BN9404" s="41"/>
      <c r="BO9404" s="41"/>
      <c r="BP9404" s="108"/>
      <c r="CG9404" s="102"/>
      <c r="CI9404" s="45"/>
    </row>
    <row r="9405" spans="37:87" ht="13" customHeight="1">
      <c r="AK9405" s="114"/>
      <c r="AL9405" s="41"/>
      <c r="AM9405" s="41"/>
      <c r="AN9405" s="41"/>
      <c r="AO9405" s="41"/>
      <c r="AP9405" s="41"/>
      <c r="AQ9405" s="41"/>
      <c r="AR9405" s="41"/>
      <c r="AS9405" s="41"/>
      <c r="AT9405" s="41"/>
      <c r="AU9405" s="41"/>
      <c r="AV9405" s="41"/>
      <c r="AW9405" s="41"/>
      <c r="AX9405" s="41"/>
      <c r="AY9405" s="41"/>
      <c r="AZ9405" s="41"/>
      <c r="BA9405" s="41"/>
      <c r="BB9405" s="41"/>
      <c r="BC9405" s="41"/>
      <c r="BD9405" s="41"/>
      <c r="BE9405" s="41"/>
      <c r="BF9405" s="41"/>
      <c r="BG9405" s="41"/>
      <c r="BH9405" s="41"/>
      <c r="BI9405" s="41"/>
      <c r="BJ9405" s="41"/>
      <c r="BK9405" s="41"/>
      <c r="BL9405" s="41"/>
      <c r="BM9405" s="41"/>
      <c r="BN9405" s="41"/>
      <c r="BO9405" s="41"/>
      <c r="BP9405" s="108"/>
      <c r="CG9405" s="102"/>
      <c r="CI9405" s="45"/>
    </row>
    <row r="9406" spans="37:87" ht="13" customHeight="1">
      <c r="AK9406" s="114"/>
      <c r="AL9406" s="41"/>
      <c r="AM9406" s="41"/>
      <c r="AN9406" s="41"/>
      <c r="AO9406" s="41"/>
      <c r="AP9406" s="41"/>
      <c r="AQ9406" s="41"/>
      <c r="AR9406" s="41"/>
      <c r="AS9406" s="41"/>
      <c r="AT9406" s="41"/>
      <c r="AU9406" s="41"/>
      <c r="AV9406" s="41"/>
      <c r="AW9406" s="41"/>
      <c r="AX9406" s="41"/>
      <c r="AY9406" s="41"/>
      <c r="AZ9406" s="41"/>
      <c r="BA9406" s="41"/>
      <c r="BB9406" s="41"/>
      <c r="BC9406" s="41"/>
      <c r="BD9406" s="41"/>
      <c r="BE9406" s="41"/>
      <c r="BF9406" s="41"/>
      <c r="BG9406" s="41"/>
      <c r="BH9406" s="41"/>
      <c r="BI9406" s="41"/>
      <c r="BJ9406" s="41"/>
      <c r="BK9406" s="41"/>
      <c r="BL9406" s="41"/>
      <c r="BM9406" s="41"/>
      <c r="BN9406" s="41"/>
      <c r="BO9406" s="41"/>
      <c r="BP9406" s="108"/>
      <c r="CG9406" s="102"/>
      <c r="CI9406" s="45"/>
    </row>
    <row r="9407" spans="37:87" ht="13" customHeight="1">
      <c r="AK9407" s="114"/>
      <c r="AL9407" s="41"/>
      <c r="AM9407" s="41"/>
      <c r="AN9407" s="41"/>
      <c r="AO9407" s="41"/>
      <c r="AP9407" s="41"/>
      <c r="AQ9407" s="41"/>
      <c r="AR9407" s="41"/>
      <c r="AS9407" s="41"/>
      <c r="AT9407" s="41"/>
      <c r="AU9407" s="41"/>
      <c r="AV9407" s="41"/>
      <c r="AW9407" s="41"/>
      <c r="AX9407" s="41"/>
      <c r="AY9407" s="41"/>
      <c r="AZ9407" s="41"/>
      <c r="BA9407" s="41"/>
      <c r="BB9407" s="41"/>
      <c r="BC9407" s="41"/>
      <c r="BD9407" s="41"/>
      <c r="BE9407" s="41"/>
      <c r="BF9407" s="41"/>
      <c r="BG9407" s="41"/>
      <c r="BH9407" s="41"/>
      <c r="BI9407" s="41"/>
      <c r="BJ9407" s="41"/>
      <c r="BK9407" s="41"/>
      <c r="BL9407" s="41"/>
      <c r="BM9407" s="41"/>
      <c r="BN9407" s="41"/>
      <c r="BO9407" s="41"/>
      <c r="BP9407" s="108"/>
      <c r="CG9407" s="102"/>
      <c r="CI9407" s="45"/>
    </row>
    <row r="9408" spans="37:87" ht="13" customHeight="1">
      <c r="AK9408" s="114"/>
      <c r="AL9408" s="41"/>
      <c r="AM9408" s="41"/>
      <c r="AN9408" s="41"/>
      <c r="AO9408" s="41"/>
      <c r="AP9408" s="41"/>
      <c r="AQ9408" s="41"/>
      <c r="AR9408" s="41"/>
      <c r="AS9408" s="41"/>
      <c r="AT9408" s="41"/>
      <c r="AU9408" s="41"/>
      <c r="AV9408" s="41"/>
      <c r="AW9408" s="41"/>
      <c r="AX9408" s="41"/>
      <c r="AY9408" s="41"/>
      <c r="AZ9408" s="41"/>
      <c r="BA9408" s="41"/>
      <c r="BB9408" s="41"/>
      <c r="BC9408" s="41"/>
      <c r="BD9408" s="41"/>
      <c r="BE9408" s="41"/>
      <c r="BF9408" s="41"/>
      <c r="BG9408" s="41"/>
      <c r="BH9408" s="41"/>
      <c r="BI9408" s="41"/>
      <c r="BJ9408" s="41"/>
      <c r="BK9408" s="41"/>
      <c r="BL9408" s="41"/>
      <c r="BM9408" s="41"/>
      <c r="BN9408" s="41"/>
      <c r="BO9408" s="41"/>
      <c r="BP9408" s="108"/>
      <c r="CG9408" s="102"/>
      <c r="CI9408" s="45"/>
    </row>
    <row r="9409" spans="37:87" ht="13" customHeight="1">
      <c r="AK9409" s="114"/>
      <c r="AL9409" s="41"/>
      <c r="AM9409" s="41"/>
      <c r="AN9409" s="41"/>
      <c r="AO9409" s="41"/>
      <c r="AP9409" s="41"/>
      <c r="AQ9409" s="41"/>
      <c r="AR9409" s="41"/>
      <c r="AS9409" s="41"/>
      <c r="AT9409" s="41"/>
      <c r="AU9409" s="41"/>
      <c r="AV9409" s="41"/>
      <c r="AW9409" s="41"/>
      <c r="AX9409" s="41"/>
      <c r="AY9409" s="41"/>
      <c r="AZ9409" s="41"/>
      <c r="BA9409" s="41"/>
      <c r="BB9409" s="41"/>
      <c r="BC9409" s="41"/>
      <c r="BD9409" s="41"/>
      <c r="BE9409" s="41"/>
      <c r="BF9409" s="41"/>
      <c r="BG9409" s="41"/>
      <c r="BH9409" s="41"/>
      <c r="BI9409" s="41"/>
      <c r="BJ9409" s="41"/>
      <c r="BK9409" s="41"/>
      <c r="BL9409" s="41"/>
      <c r="BM9409" s="41"/>
      <c r="BN9409" s="41"/>
      <c r="BO9409" s="41"/>
      <c r="BP9409" s="108"/>
      <c r="CG9409" s="102"/>
      <c r="CI9409" s="45"/>
    </row>
    <row r="9410" spans="37:87" ht="13" customHeight="1">
      <c r="AK9410" s="114"/>
      <c r="AL9410" s="41"/>
      <c r="AM9410" s="41"/>
      <c r="AN9410" s="41"/>
      <c r="AO9410" s="41"/>
      <c r="AP9410" s="41"/>
      <c r="AQ9410" s="41"/>
      <c r="AR9410" s="41"/>
      <c r="AS9410" s="41"/>
      <c r="AT9410" s="41"/>
      <c r="AU9410" s="41"/>
      <c r="AV9410" s="41"/>
      <c r="AW9410" s="41"/>
      <c r="AX9410" s="41"/>
      <c r="AY9410" s="41"/>
      <c r="AZ9410" s="41"/>
      <c r="BA9410" s="41"/>
      <c r="BB9410" s="41"/>
      <c r="BC9410" s="41"/>
      <c r="BD9410" s="41"/>
      <c r="BE9410" s="41"/>
      <c r="BF9410" s="41"/>
      <c r="BG9410" s="41"/>
      <c r="BH9410" s="41"/>
      <c r="BI9410" s="41"/>
      <c r="BJ9410" s="41"/>
      <c r="BK9410" s="41"/>
      <c r="BL9410" s="41"/>
      <c r="BM9410" s="41"/>
      <c r="BN9410" s="41"/>
      <c r="BO9410" s="41"/>
      <c r="BP9410" s="108"/>
      <c r="CG9410" s="102"/>
      <c r="CI9410" s="45"/>
    </row>
    <row r="9411" spans="37:87" ht="13" customHeight="1">
      <c r="AK9411" s="114"/>
      <c r="AL9411" s="41"/>
      <c r="AM9411" s="41"/>
      <c r="AN9411" s="41"/>
      <c r="AO9411" s="41"/>
      <c r="AP9411" s="41"/>
      <c r="AQ9411" s="41"/>
      <c r="AR9411" s="41"/>
      <c r="AS9411" s="41"/>
      <c r="AT9411" s="41"/>
      <c r="AU9411" s="41"/>
      <c r="AV9411" s="41"/>
      <c r="AW9411" s="41"/>
      <c r="AX9411" s="41"/>
      <c r="AY9411" s="41"/>
      <c r="AZ9411" s="41"/>
      <c r="BA9411" s="41"/>
      <c r="BB9411" s="41"/>
      <c r="BC9411" s="41"/>
      <c r="BD9411" s="41"/>
      <c r="BE9411" s="41"/>
      <c r="BF9411" s="41"/>
      <c r="BG9411" s="41"/>
      <c r="BH9411" s="41"/>
      <c r="BI9411" s="41"/>
      <c r="BJ9411" s="41"/>
      <c r="BK9411" s="41"/>
      <c r="BL9411" s="41"/>
      <c r="BM9411" s="41"/>
      <c r="BN9411" s="41"/>
      <c r="BO9411" s="41"/>
      <c r="BP9411" s="108"/>
      <c r="CG9411" s="102"/>
      <c r="CI9411" s="45"/>
    </row>
    <row r="9412" spans="37:87" ht="13" customHeight="1">
      <c r="AK9412" s="114"/>
      <c r="AL9412" s="41"/>
      <c r="AM9412" s="41"/>
      <c r="AN9412" s="41"/>
      <c r="AO9412" s="41"/>
      <c r="AP9412" s="41"/>
      <c r="AQ9412" s="41"/>
      <c r="AR9412" s="41"/>
      <c r="AS9412" s="41"/>
      <c r="AT9412" s="41"/>
      <c r="AU9412" s="41"/>
      <c r="AV9412" s="41"/>
      <c r="AW9412" s="41"/>
      <c r="AX9412" s="41"/>
      <c r="AY9412" s="41"/>
      <c r="AZ9412" s="41"/>
      <c r="BA9412" s="41"/>
      <c r="BB9412" s="41"/>
      <c r="BC9412" s="41"/>
      <c r="BD9412" s="41"/>
      <c r="BE9412" s="41"/>
      <c r="BF9412" s="41"/>
      <c r="BG9412" s="41"/>
      <c r="BH9412" s="41"/>
      <c r="BI9412" s="41"/>
      <c r="BJ9412" s="41"/>
      <c r="BK9412" s="41"/>
      <c r="BL9412" s="41"/>
      <c r="BM9412" s="41"/>
      <c r="BN9412" s="41"/>
      <c r="BO9412" s="41"/>
      <c r="BP9412" s="108"/>
      <c r="CG9412" s="102"/>
      <c r="CI9412" s="45"/>
    </row>
    <row r="9413" spans="37:87" ht="13" customHeight="1">
      <c r="AK9413" s="114"/>
      <c r="AL9413" s="41"/>
      <c r="AM9413" s="41"/>
      <c r="AN9413" s="41"/>
      <c r="AO9413" s="41"/>
      <c r="AP9413" s="41"/>
      <c r="AQ9413" s="41"/>
      <c r="AR9413" s="41"/>
      <c r="AS9413" s="41"/>
      <c r="AT9413" s="41"/>
      <c r="AU9413" s="41"/>
      <c r="AV9413" s="41"/>
      <c r="AW9413" s="41"/>
      <c r="AX9413" s="41"/>
      <c r="AY9413" s="41"/>
      <c r="AZ9413" s="41"/>
      <c r="BA9413" s="41"/>
      <c r="BB9413" s="41"/>
      <c r="BC9413" s="41"/>
      <c r="BD9413" s="41"/>
      <c r="BE9413" s="41"/>
      <c r="BF9413" s="41"/>
      <c r="BG9413" s="41"/>
      <c r="BH9413" s="41"/>
      <c r="BI9413" s="41"/>
      <c r="BJ9413" s="41"/>
      <c r="BK9413" s="41"/>
      <c r="BL9413" s="41"/>
      <c r="BM9413" s="41"/>
      <c r="BN9413" s="41"/>
      <c r="BO9413" s="41"/>
      <c r="BP9413" s="108"/>
      <c r="CG9413" s="102"/>
      <c r="CI9413" s="45"/>
    </row>
    <row r="9414" spans="37:87" ht="13" customHeight="1">
      <c r="AK9414" s="114"/>
      <c r="AL9414" s="41"/>
      <c r="AM9414" s="41"/>
      <c r="AN9414" s="41"/>
      <c r="AO9414" s="41"/>
      <c r="AP9414" s="41"/>
      <c r="AQ9414" s="41"/>
      <c r="AR9414" s="41"/>
      <c r="AS9414" s="41"/>
      <c r="AT9414" s="41"/>
      <c r="AU9414" s="41"/>
      <c r="AV9414" s="41"/>
      <c r="AW9414" s="41"/>
      <c r="AX9414" s="41"/>
      <c r="AY9414" s="41"/>
      <c r="AZ9414" s="41"/>
      <c r="BA9414" s="41"/>
      <c r="BB9414" s="41"/>
      <c r="BC9414" s="41"/>
      <c r="BD9414" s="41"/>
      <c r="BE9414" s="41"/>
      <c r="BF9414" s="41"/>
      <c r="BG9414" s="41"/>
      <c r="BH9414" s="41"/>
      <c r="BI9414" s="41"/>
      <c r="BJ9414" s="41"/>
      <c r="BK9414" s="41"/>
      <c r="BL9414" s="41"/>
      <c r="BM9414" s="41"/>
      <c r="BN9414" s="41"/>
      <c r="BO9414" s="41"/>
      <c r="BP9414" s="108"/>
      <c r="CG9414" s="102"/>
      <c r="CI9414" s="45"/>
    </row>
    <row r="9415" spans="37:87" ht="13" customHeight="1">
      <c r="AK9415" s="114"/>
      <c r="AL9415" s="41"/>
      <c r="AM9415" s="41"/>
      <c r="AN9415" s="41"/>
      <c r="AO9415" s="41"/>
      <c r="AP9415" s="41"/>
      <c r="AQ9415" s="41"/>
      <c r="AR9415" s="41"/>
      <c r="AS9415" s="41"/>
      <c r="AT9415" s="41"/>
      <c r="AU9415" s="41"/>
      <c r="AV9415" s="41"/>
      <c r="AW9415" s="41"/>
      <c r="AX9415" s="41"/>
      <c r="AY9415" s="41"/>
      <c r="AZ9415" s="41"/>
      <c r="BA9415" s="41"/>
      <c r="BB9415" s="41"/>
      <c r="BC9415" s="41"/>
      <c r="BD9415" s="41"/>
      <c r="BE9415" s="41"/>
      <c r="BF9415" s="41"/>
      <c r="BG9415" s="41"/>
      <c r="BH9415" s="41"/>
      <c r="BI9415" s="41"/>
      <c r="BJ9415" s="41"/>
      <c r="BK9415" s="41"/>
      <c r="BL9415" s="41"/>
      <c r="BM9415" s="41"/>
      <c r="BN9415" s="41"/>
      <c r="BO9415" s="41"/>
      <c r="BP9415" s="108"/>
      <c r="CG9415" s="102"/>
      <c r="CI9415" s="45"/>
    </row>
    <row r="9416" spans="37:87" ht="13" customHeight="1">
      <c r="AK9416" s="114"/>
      <c r="AL9416" s="41"/>
      <c r="AM9416" s="41"/>
      <c r="AN9416" s="41"/>
      <c r="AO9416" s="41"/>
      <c r="AP9416" s="41"/>
      <c r="AQ9416" s="41"/>
      <c r="AR9416" s="41"/>
      <c r="AS9416" s="41"/>
      <c r="AT9416" s="41"/>
      <c r="AU9416" s="41"/>
      <c r="AV9416" s="41"/>
      <c r="AW9416" s="41"/>
      <c r="AX9416" s="41"/>
      <c r="AY9416" s="41"/>
      <c r="AZ9416" s="41"/>
      <c r="BA9416" s="41"/>
      <c r="BB9416" s="41"/>
      <c r="BC9416" s="41"/>
      <c r="BD9416" s="41"/>
      <c r="BE9416" s="41"/>
      <c r="BF9416" s="41"/>
      <c r="BG9416" s="41"/>
      <c r="BH9416" s="41"/>
      <c r="BI9416" s="41"/>
      <c r="BJ9416" s="41"/>
      <c r="BK9416" s="41"/>
      <c r="BL9416" s="41"/>
      <c r="BM9416" s="41"/>
      <c r="BN9416" s="41"/>
      <c r="BO9416" s="41"/>
      <c r="BP9416" s="108"/>
      <c r="CG9416" s="102"/>
      <c r="CI9416" s="45"/>
    </row>
    <row r="9417" spans="37:87" ht="13" customHeight="1">
      <c r="AK9417" s="114"/>
      <c r="AL9417" s="41"/>
      <c r="AM9417" s="41"/>
      <c r="AN9417" s="41"/>
      <c r="AO9417" s="41"/>
      <c r="AP9417" s="41"/>
      <c r="AQ9417" s="41"/>
      <c r="AR9417" s="41"/>
      <c r="AS9417" s="41"/>
      <c r="AT9417" s="41"/>
      <c r="AU9417" s="41"/>
      <c r="AV9417" s="41"/>
      <c r="AW9417" s="41"/>
      <c r="AX9417" s="41"/>
      <c r="AY9417" s="41"/>
      <c r="AZ9417" s="41"/>
      <c r="BA9417" s="41"/>
      <c r="BB9417" s="41"/>
      <c r="BC9417" s="41"/>
      <c r="BD9417" s="41"/>
      <c r="BE9417" s="41"/>
      <c r="BF9417" s="41"/>
      <c r="BG9417" s="41"/>
      <c r="BH9417" s="41"/>
      <c r="BI9417" s="41"/>
      <c r="BJ9417" s="41"/>
      <c r="BK9417" s="41"/>
      <c r="BL9417" s="41"/>
      <c r="BM9417" s="41"/>
      <c r="BN9417" s="41"/>
      <c r="BO9417" s="41"/>
      <c r="BP9417" s="108"/>
      <c r="CG9417" s="102"/>
      <c r="CI9417" s="45"/>
    </row>
    <row r="9418" spans="37:87" ht="13" customHeight="1">
      <c r="AK9418" s="114"/>
      <c r="AL9418" s="41"/>
      <c r="AM9418" s="41"/>
      <c r="AN9418" s="41"/>
      <c r="AO9418" s="41"/>
      <c r="AP9418" s="41"/>
      <c r="AQ9418" s="41"/>
      <c r="AR9418" s="41"/>
      <c r="AS9418" s="41"/>
      <c r="AT9418" s="41"/>
      <c r="AU9418" s="41"/>
      <c r="AV9418" s="41"/>
      <c r="AW9418" s="41"/>
      <c r="AX9418" s="41"/>
      <c r="AY9418" s="41"/>
      <c r="AZ9418" s="41"/>
      <c r="BA9418" s="41"/>
      <c r="BB9418" s="41"/>
      <c r="BC9418" s="41"/>
      <c r="BD9418" s="41"/>
      <c r="BE9418" s="41"/>
      <c r="BF9418" s="41"/>
      <c r="BG9418" s="41"/>
      <c r="BH9418" s="41"/>
      <c r="BI9418" s="41"/>
      <c r="BJ9418" s="41"/>
      <c r="BK9418" s="41"/>
      <c r="BL9418" s="41"/>
      <c r="BM9418" s="41"/>
      <c r="BN9418" s="41"/>
      <c r="BO9418" s="41"/>
      <c r="BP9418" s="108"/>
      <c r="CG9418" s="102"/>
      <c r="CI9418" s="45"/>
    </row>
    <row r="9419" spans="37:87" ht="13" customHeight="1">
      <c r="AK9419" s="114"/>
      <c r="AL9419" s="41"/>
      <c r="AM9419" s="41"/>
      <c r="AN9419" s="41"/>
      <c r="AO9419" s="41"/>
      <c r="AP9419" s="41"/>
      <c r="AQ9419" s="41"/>
      <c r="AR9419" s="41"/>
      <c r="AS9419" s="41"/>
      <c r="AT9419" s="41"/>
      <c r="AU9419" s="41"/>
      <c r="AV9419" s="41"/>
      <c r="AW9419" s="41"/>
      <c r="AX9419" s="41"/>
      <c r="AY9419" s="41"/>
      <c r="AZ9419" s="41"/>
      <c r="BA9419" s="41"/>
      <c r="BB9419" s="41"/>
      <c r="BC9419" s="41"/>
      <c r="BD9419" s="41"/>
      <c r="BE9419" s="41"/>
      <c r="BF9419" s="41"/>
      <c r="BG9419" s="41"/>
      <c r="BH9419" s="41"/>
      <c r="BI9419" s="41"/>
      <c r="BJ9419" s="41"/>
      <c r="BK9419" s="41"/>
      <c r="BL9419" s="41"/>
      <c r="BM9419" s="41"/>
      <c r="BN9419" s="41"/>
      <c r="BO9419" s="41"/>
      <c r="BP9419" s="108"/>
      <c r="CG9419" s="102"/>
      <c r="CI9419" s="45"/>
    </row>
    <row r="9420" spans="37:87" ht="13" customHeight="1">
      <c r="AK9420" s="114"/>
      <c r="AL9420" s="41"/>
      <c r="AM9420" s="41"/>
      <c r="AN9420" s="41"/>
      <c r="AO9420" s="41"/>
      <c r="AP9420" s="41"/>
      <c r="AQ9420" s="41"/>
      <c r="AR9420" s="41"/>
      <c r="AS9420" s="41"/>
      <c r="AT9420" s="41"/>
      <c r="AU9420" s="41"/>
      <c r="AV9420" s="41"/>
      <c r="AW9420" s="41"/>
      <c r="AX9420" s="41"/>
      <c r="AY9420" s="41"/>
      <c r="AZ9420" s="41"/>
      <c r="BA9420" s="41"/>
      <c r="BB9420" s="41"/>
      <c r="BC9420" s="41"/>
      <c r="BD9420" s="41"/>
      <c r="BE9420" s="41"/>
      <c r="BF9420" s="41"/>
      <c r="BG9420" s="41"/>
      <c r="BH9420" s="41"/>
      <c r="BI9420" s="41"/>
      <c r="BJ9420" s="41"/>
      <c r="BK9420" s="41"/>
      <c r="BL9420" s="41"/>
      <c r="BM9420" s="41"/>
      <c r="BN9420" s="41"/>
      <c r="BO9420" s="41"/>
      <c r="BP9420" s="108"/>
      <c r="CG9420" s="102"/>
      <c r="CI9420" s="45"/>
    </row>
    <row r="9421" spans="37:87" ht="13" customHeight="1">
      <c r="AK9421" s="114"/>
      <c r="AL9421" s="41"/>
      <c r="AM9421" s="41"/>
      <c r="AN9421" s="41"/>
      <c r="AO9421" s="41"/>
      <c r="AP9421" s="41"/>
      <c r="AQ9421" s="41"/>
      <c r="AR9421" s="41"/>
      <c r="AS9421" s="41"/>
      <c r="AT9421" s="41"/>
      <c r="AU9421" s="41"/>
      <c r="AV9421" s="41"/>
      <c r="AW9421" s="41"/>
      <c r="AX9421" s="41"/>
      <c r="AY9421" s="41"/>
      <c r="AZ9421" s="41"/>
      <c r="BA9421" s="41"/>
      <c r="BB9421" s="41"/>
      <c r="BC9421" s="41"/>
      <c r="BD9421" s="41"/>
      <c r="BE9421" s="41"/>
      <c r="BF9421" s="41"/>
      <c r="BG9421" s="41"/>
      <c r="BH9421" s="41"/>
      <c r="BI9421" s="41"/>
      <c r="BJ9421" s="41"/>
      <c r="BK9421" s="41"/>
      <c r="BL9421" s="41"/>
      <c r="BM9421" s="41"/>
      <c r="BN9421" s="41"/>
      <c r="BO9421" s="41"/>
      <c r="BP9421" s="108"/>
      <c r="CG9421" s="102"/>
      <c r="CI9421" s="45"/>
    </row>
    <row r="9422" spans="37:87" ht="13" customHeight="1">
      <c r="AK9422" s="114"/>
      <c r="AL9422" s="41"/>
      <c r="AM9422" s="41"/>
      <c r="AN9422" s="41"/>
      <c r="AO9422" s="41"/>
      <c r="AP9422" s="41"/>
      <c r="AQ9422" s="41"/>
      <c r="AR9422" s="41"/>
      <c r="AS9422" s="41"/>
      <c r="AT9422" s="41"/>
      <c r="AU9422" s="41"/>
      <c r="AV9422" s="41"/>
      <c r="AW9422" s="41"/>
      <c r="AX9422" s="41"/>
      <c r="AY9422" s="41"/>
      <c r="AZ9422" s="41"/>
      <c r="BA9422" s="41"/>
      <c r="BB9422" s="41"/>
      <c r="BC9422" s="41"/>
      <c r="BD9422" s="41"/>
      <c r="BE9422" s="41"/>
      <c r="BF9422" s="41"/>
      <c r="BG9422" s="41"/>
      <c r="BH9422" s="41"/>
      <c r="BI9422" s="41"/>
      <c r="BJ9422" s="41"/>
      <c r="BK9422" s="41"/>
      <c r="BL9422" s="41"/>
      <c r="BM9422" s="41"/>
      <c r="BN9422" s="41"/>
      <c r="BO9422" s="41"/>
      <c r="BP9422" s="108"/>
      <c r="CG9422" s="102"/>
      <c r="CI9422" s="45"/>
    </row>
    <row r="9423" spans="37:87" ht="13" customHeight="1">
      <c r="AK9423" s="114"/>
      <c r="AL9423" s="41"/>
      <c r="AM9423" s="41"/>
      <c r="AN9423" s="41"/>
      <c r="AO9423" s="41"/>
      <c r="AP9423" s="41"/>
      <c r="AQ9423" s="41"/>
      <c r="AR9423" s="41"/>
      <c r="AS9423" s="41"/>
      <c r="AT9423" s="41"/>
      <c r="AU9423" s="41"/>
      <c r="AV9423" s="41"/>
      <c r="AW9423" s="41"/>
      <c r="AX9423" s="41"/>
      <c r="AY9423" s="41"/>
      <c r="AZ9423" s="41"/>
      <c r="BA9423" s="41"/>
      <c r="BB9423" s="41"/>
      <c r="BC9423" s="41"/>
      <c r="BD9423" s="41"/>
      <c r="BE9423" s="41"/>
      <c r="BF9423" s="41"/>
      <c r="BG9423" s="41"/>
      <c r="BH9423" s="41"/>
      <c r="BI9423" s="41"/>
      <c r="BJ9423" s="41"/>
      <c r="BK9423" s="41"/>
      <c r="BL9423" s="41"/>
      <c r="BM9423" s="41"/>
      <c r="BN9423" s="41"/>
      <c r="BO9423" s="41"/>
      <c r="BP9423" s="108"/>
      <c r="CG9423" s="102"/>
      <c r="CI9423" s="45"/>
    </row>
    <row r="9424" spans="37:87" ht="13" customHeight="1">
      <c r="AK9424" s="114"/>
      <c r="AL9424" s="41"/>
      <c r="AM9424" s="41"/>
      <c r="AN9424" s="41"/>
      <c r="AO9424" s="41"/>
      <c r="AP9424" s="41"/>
      <c r="AQ9424" s="41"/>
      <c r="AR9424" s="41"/>
      <c r="AS9424" s="41"/>
      <c r="AT9424" s="41"/>
      <c r="AU9424" s="41"/>
      <c r="AV9424" s="41"/>
      <c r="AW9424" s="41"/>
      <c r="AX9424" s="41"/>
      <c r="AY9424" s="41"/>
      <c r="AZ9424" s="41"/>
      <c r="BA9424" s="41"/>
      <c r="BB9424" s="41"/>
      <c r="BC9424" s="41"/>
      <c r="BD9424" s="41"/>
      <c r="BE9424" s="41"/>
      <c r="BF9424" s="41"/>
      <c r="BG9424" s="41"/>
      <c r="BH9424" s="41"/>
      <c r="BI9424" s="41"/>
      <c r="BJ9424" s="41"/>
      <c r="BK9424" s="41"/>
      <c r="BL9424" s="41"/>
      <c r="BM9424" s="41"/>
      <c r="BN9424" s="41"/>
      <c r="BO9424" s="41"/>
      <c r="BP9424" s="108"/>
      <c r="CG9424" s="102"/>
      <c r="CI9424" s="45"/>
    </row>
    <row r="9425" spans="37:87" ht="13" customHeight="1">
      <c r="AK9425" s="114"/>
      <c r="AL9425" s="41"/>
      <c r="AM9425" s="41"/>
      <c r="AN9425" s="41"/>
      <c r="AO9425" s="41"/>
      <c r="AP9425" s="41"/>
      <c r="AQ9425" s="41"/>
      <c r="AR9425" s="41"/>
      <c r="AS9425" s="41"/>
      <c r="AT9425" s="41"/>
      <c r="AU9425" s="41"/>
      <c r="AV9425" s="41"/>
      <c r="AW9425" s="41"/>
      <c r="AX9425" s="41"/>
      <c r="AY9425" s="41"/>
      <c r="AZ9425" s="41"/>
      <c r="BA9425" s="41"/>
      <c r="BB9425" s="41"/>
      <c r="BC9425" s="41"/>
      <c r="BD9425" s="41"/>
      <c r="BE9425" s="41"/>
      <c r="BF9425" s="41"/>
      <c r="BG9425" s="41"/>
      <c r="BH9425" s="41"/>
      <c r="BI9425" s="41"/>
      <c r="BJ9425" s="41"/>
      <c r="BK9425" s="41"/>
      <c r="BL9425" s="41"/>
      <c r="BM9425" s="41"/>
      <c r="BN9425" s="41"/>
      <c r="BO9425" s="41"/>
      <c r="BP9425" s="108"/>
      <c r="CG9425" s="102"/>
      <c r="CI9425" s="45"/>
    </row>
    <row r="9426" spans="37:87" ht="13" customHeight="1">
      <c r="AK9426" s="114"/>
      <c r="AL9426" s="41"/>
      <c r="AM9426" s="41"/>
      <c r="AN9426" s="41"/>
      <c r="AO9426" s="41"/>
      <c r="AP9426" s="41"/>
      <c r="AQ9426" s="41"/>
      <c r="AR9426" s="41"/>
      <c r="AS9426" s="41"/>
      <c r="AT9426" s="41"/>
      <c r="AU9426" s="41"/>
      <c r="AV9426" s="41"/>
      <c r="AW9426" s="41"/>
      <c r="AX9426" s="41"/>
      <c r="AY9426" s="41"/>
      <c r="AZ9426" s="41"/>
      <c r="BA9426" s="41"/>
      <c r="BB9426" s="41"/>
      <c r="BC9426" s="41"/>
      <c r="BD9426" s="41"/>
      <c r="BE9426" s="41"/>
      <c r="BF9426" s="41"/>
      <c r="BG9426" s="41"/>
      <c r="BH9426" s="41"/>
      <c r="BI9426" s="41"/>
      <c r="BJ9426" s="41"/>
      <c r="BK9426" s="41"/>
      <c r="BL9426" s="41"/>
      <c r="BM9426" s="41"/>
      <c r="BN9426" s="41"/>
      <c r="BO9426" s="41"/>
      <c r="BP9426" s="108"/>
      <c r="CG9426" s="102"/>
      <c r="CI9426" s="45"/>
    </row>
    <row r="9427" spans="37:87" ht="13" customHeight="1">
      <c r="AK9427" s="114"/>
      <c r="AL9427" s="41"/>
      <c r="AM9427" s="41"/>
      <c r="AN9427" s="41"/>
      <c r="AO9427" s="41"/>
      <c r="AP9427" s="41"/>
      <c r="AQ9427" s="41"/>
      <c r="AR9427" s="41"/>
      <c r="AS9427" s="41"/>
      <c r="AT9427" s="41"/>
      <c r="AU9427" s="41"/>
      <c r="AV9427" s="41"/>
      <c r="AW9427" s="41"/>
      <c r="AX9427" s="41"/>
      <c r="AY9427" s="41"/>
      <c r="AZ9427" s="41"/>
      <c r="BA9427" s="41"/>
      <c r="BB9427" s="41"/>
      <c r="BC9427" s="41"/>
      <c r="BD9427" s="41"/>
      <c r="BE9427" s="41"/>
      <c r="BF9427" s="41"/>
      <c r="BG9427" s="41"/>
      <c r="BH9427" s="41"/>
      <c r="BI9427" s="41"/>
      <c r="BJ9427" s="41"/>
      <c r="BK9427" s="41"/>
      <c r="BL9427" s="41"/>
      <c r="BM9427" s="41"/>
      <c r="BN9427" s="41"/>
      <c r="BO9427" s="41"/>
      <c r="BP9427" s="108"/>
      <c r="CG9427" s="102"/>
      <c r="CI9427" s="45"/>
    </row>
    <row r="9428" spans="37:87" ht="13" customHeight="1">
      <c r="AK9428" s="114"/>
      <c r="AL9428" s="41"/>
      <c r="AM9428" s="41"/>
      <c r="AN9428" s="41"/>
      <c r="AO9428" s="41"/>
      <c r="AP9428" s="41"/>
      <c r="AQ9428" s="41"/>
      <c r="AR9428" s="41"/>
      <c r="AS9428" s="41"/>
      <c r="AT9428" s="41"/>
      <c r="AU9428" s="41"/>
      <c r="AV9428" s="41"/>
      <c r="AW9428" s="41"/>
      <c r="AX9428" s="41"/>
      <c r="AY9428" s="41"/>
      <c r="AZ9428" s="41"/>
      <c r="BA9428" s="41"/>
      <c r="BB9428" s="41"/>
      <c r="BC9428" s="41"/>
      <c r="BD9428" s="41"/>
      <c r="BE9428" s="41"/>
      <c r="BF9428" s="41"/>
      <c r="BG9428" s="41"/>
      <c r="BH9428" s="41"/>
      <c r="BI9428" s="41"/>
      <c r="BJ9428" s="41"/>
      <c r="BK9428" s="41"/>
      <c r="BL9428" s="41"/>
      <c r="BM9428" s="41"/>
      <c r="BN9428" s="41"/>
      <c r="BO9428" s="41"/>
      <c r="BP9428" s="108"/>
      <c r="CG9428" s="102"/>
      <c r="CI9428" s="45"/>
    </row>
    <row r="9429" spans="37:87" ht="13" customHeight="1">
      <c r="AK9429" s="114"/>
      <c r="AL9429" s="41"/>
      <c r="AM9429" s="41"/>
      <c r="AN9429" s="41"/>
      <c r="AO9429" s="41"/>
      <c r="AP9429" s="41"/>
      <c r="AQ9429" s="41"/>
      <c r="AR9429" s="41"/>
      <c r="AS9429" s="41"/>
      <c r="AT9429" s="41"/>
      <c r="AU9429" s="41"/>
      <c r="AV9429" s="41"/>
      <c r="AW9429" s="41"/>
      <c r="AX9429" s="41"/>
      <c r="AY9429" s="41"/>
      <c r="AZ9429" s="41"/>
      <c r="BA9429" s="41"/>
      <c r="BB9429" s="41"/>
      <c r="BC9429" s="41"/>
      <c r="BD9429" s="41"/>
      <c r="BE9429" s="41"/>
      <c r="BF9429" s="41"/>
      <c r="BG9429" s="41"/>
      <c r="BH9429" s="41"/>
      <c r="BI9429" s="41"/>
      <c r="BJ9429" s="41"/>
      <c r="BK9429" s="41"/>
      <c r="BL9429" s="41"/>
      <c r="BM9429" s="41"/>
      <c r="BN9429" s="41"/>
      <c r="BO9429" s="41"/>
      <c r="BP9429" s="108"/>
      <c r="CG9429" s="102"/>
      <c r="CI9429" s="45"/>
    </row>
    <row r="9430" spans="37:87" ht="13" customHeight="1">
      <c r="AK9430" s="114"/>
      <c r="AL9430" s="41"/>
      <c r="AM9430" s="41"/>
      <c r="AN9430" s="41"/>
      <c r="AO9430" s="41"/>
      <c r="AP9430" s="41"/>
      <c r="AQ9430" s="41"/>
      <c r="AR9430" s="41"/>
      <c r="AS9430" s="41"/>
      <c r="AT9430" s="41"/>
      <c r="AU9430" s="41"/>
      <c r="AV9430" s="41"/>
      <c r="AW9430" s="41"/>
      <c r="AX9430" s="41"/>
      <c r="AY9430" s="41"/>
      <c r="AZ9430" s="41"/>
      <c r="BA9430" s="41"/>
      <c r="BB9430" s="41"/>
      <c r="BC9430" s="41"/>
      <c r="BD9430" s="41"/>
      <c r="BE9430" s="41"/>
      <c r="BF9430" s="41"/>
      <c r="BG9430" s="41"/>
      <c r="BH9430" s="41"/>
      <c r="BI9430" s="41"/>
      <c r="BJ9430" s="41"/>
      <c r="BK9430" s="41"/>
      <c r="BL9430" s="41"/>
      <c r="BM9430" s="41"/>
      <c r="BN9430" s="41"/>
      <c r="BO9430" s="41"/>
      <c r="BP9430" s="108"/>
      <c r="CG9430" s="102"/>
      <c r="CI9430" s="45"/>
    </row>
    <row r="9431" spans="37:87" ht="13" customHeight="1">
      <c r="AK9431" s="114"/>
      <c r="AL9431" s="41"/>
      <c r="AM9431" s="41"/>
      <c r="AN9431" s="41"/>
      <c r="AO9431" s="41"/>
      <c r="AP9431" s="41"/>
      <c r="AQ9431" s="41"/>
      <c r="AR9431" s="41"/>
      <c r="AS9431" s="41"/>
      <c r="AT9431" s="41"/>
      <c r="AU9431" s="41"/>
      <c r="AV9431" s="41"/>
      <c r="AW9431" s="41"/>
      <c r="AX9431" s="41"/>
      <c r="AY9431" s="41"/>
      <c r="AZ9431" s="41"/>
      <c r="BA9431" s="41"/>
      <c r="BB9431" s="41"/>
      <c r="BC9431" s="41"/>
      <c r="BD9431" s="41"/>
      <c r="BE9431" s="41"/>
      <c r="BF9431" s="41"/>
      <c r="BG9431" s="41"/>
      <c r="BH9431" s="41"/>
      <c r="BI9431" s="41"/>
      <c r="BJ9431" s="41"/>
      <c r="BK9431" s="41"/>
      <c r="BL9431" s="41"/>
      <c r="BM9431" s="41"/>
      <c r="BN9431" s="41"/>
      <c r="BO9431" s="41"/>
      <c r="BP9431" s="108"/>
      <c r="CG9431" s="102"/>
      <c r="CI9431" s="45"/>
    </row>
    <row r="9432" spans="37:87" ht="13" customHeight="1">
      <c r="AK9432" s="114"/>
      <c r="AL9432" s="41"/>
      <c r="AM9432" s="41"/>
      <c r="AN9432" s="41"/>
      <c r="AO9432" s="41"/>
      <c r="AP9432" s="41"/>
      <c r="AQ9432" s="41"/>
      <c r="AR9432" s="41"/>
      <c r="AS9432" s="41"/>
      <c r="AT9432" s="41"/>
      <c r="AU9432" s="41"/>
      <c r="AV9432" s="41"/>
      <c r="AW9432" s="41"/>
      <c r="AX9432" s="41"/>
      <c r="AY9432" s="41"/>
      <c r="AZ9432" s="41"/>
      <c r="BA9432" s="41"/>
      <c r="BB9432" s="41"/>
      <c r="BC9432" s="41"/>
      <c r="BD9432" s="41"/>
      <c r="BE9432" s="41"/>
      <c r="BF9432" s="41"/>
      <c r="BG9432" s="41"/>
      <c r="BH9432" s="41"/>
      <c r="BI9432" s="41"/>
      <c r="BJ9432" s="41"/>
      <c r="BK9432" s="41"/>
      <c r="BL9432" s="41"/>
      <c r="BM9432" s="41"/>
      <c r="BN9432" s="41"/>
      <c r="BO9432" s="41"/>
      <c r="BP9432" s="108"/>
      <c r="CG9432" s="102"/>
      <c r="CI9432" s="45"/>
    </row>
    <row r="9433" spans="37:87" ht="13" customHeight="1">
      <c r="AK9433" s="114"/>
      <c r="AL9433" s="41"/>
      <c r="AM9433" s="41"/>
      <c r="AN9433" s="41"/>
      <c r="AO9433" s="41"/>
      <c r="AP9433" s="41"/>
      <c r="AQ9433" s="41"/>
      <c r="AR9433" s="41"/>
      <c r="AS9433" s="41"/>
      <c r="AT9433" s="41"/>
      <c r="AU9433" s="41"/>
      <c r="AV9433" s="41"/>
      <c r="AW9433" s="41"/>
      <c r="AX9433" s="41"/>
      <c r="AY9433" s="41"/>
      <c r="AZ9433" s="41"/>
      <c r="BA9433" s="41"/>
      <c r="BB9433" s="41"/>
      <c r="BC9433" s="41"/>
      <c r="BD9433" s="41"/>
      <c r="BE9433" s="41"/>
      <c r="BF9433" s="41"/>
      <c r="BG9433" s="41"/>
      <c r="BH9433" s="41"/>
      <c r="BI9433" s="41"/>
      <c r="BJ9433" s="41"/>
      <c r="BK9433" s="41"/>
      <c r="BL9433" s="41"/>
      <c r="BM9433" s="41"/>
      <c r="BN9433" s="41"/>
      <c r="BO9433" s="41"/>
      <c r="BP9433" s="108"/>
      <c r="CG9433" s="102"/>
      <c r="CI9433" s="45"/>
    </row>
    <row r="9434" spans="37:87" ht="13" customHeight="1">
      <c r="AK9434" s="114"/>
      <c r="AL9434" s="41"/>
      <c r="AM9434" s="41"/>
      <c r="AN9434" s="41"/>
      <c r="AO9434" s="41"/>
      <c r="AP9434" s="41"/>
      <c r="AQ9434" s="41"/>
      <c r="AR9434" s="41"/>
      <c r="AS9434" s="41"/>
      <c r="AT9434" s="41"/>
      <c r="AU9434" s="41"/>
      <c r="AV9434" s="41"/>
      <c r="AW9434" s="41"/>
      <c r="AX9434" s="41"/>
      <c r="AY9434" s="41"/>
      <c r="AZ9434" s="41"/>
      <c r="BA9434" s="41"/>
      <c r="BB9434" s="41"/>
      <c r="BC9434" s="41"/>
      <c r="BD9434" s="41"/>
      <c r="BE9434" s="41"/>
      <c r="BF9434" s="41"/>
      <c r="BG9434" s="41"/>
      <c r="BH9434" s="41"/>
      <c r="BI9434" s="41"/>
      <c r="BJ9434" s="41"/>
      <c r="BK9434" s="41"/>
      <c r="BL9434" s="41"/>
      <c r="BM9434" s="41"/>
      <c r="BN9434" s="41"/>
      <c r="BO9434" s="41"/>
      <c r="BP9434" s="108"/>
      <c r="CG9434" s="102"/>
      <c r="CI9434" s="45"/>
    </row>
    <row r="9435" spans="37:87" ht="13" customHeight="1">
      <c r="AK9435" s="114"/>
      <c r="AL9435" s="41"/>
      <c r="AM9435" s="41"/>
      <c r="AN9435" s="41"/>
      <c r="AO9435" s="41"/>
      <c r="AP9435" s="41"/>
      <c r="AQ9435" s="41"/>
      <c r="AR9435" s="41"/>
      <c r="AS9435" s="41"/>
      <c r="AT9435" s="41"/>
      <c r="AU9435" s="41"/>
      <c r="AV9435" s="41"/>
      <c r="AW9435" s="41"/>
      <c r="AX9435" s="41"/>
      <c r="AY9435" s="41"/>
      <c r="AZ9435" s="41"/>
      <c r="BA9435" s="41"/>
      <c r="BB9435" s="41"/>
      <c r="BC9435" s="41"/>
      <c r="BD9435" s="41"/>
      <c r="BE9435" s="41"/>
      <c r="BF9435" s="41"/>
      <c r="BG9435" s="41"/>
      <c r="BH9435" s="41"/>
      <c r="BI9435" s="41"/>
      <c r="BJ9435" s="41"/>
      <c r="BK9435" s="41"/>
      <c r="BL9435" s="41"/>
      <c r="BM9435" s="41"/>
      <c r="BN9435" s="41"/>
      <c r="BO9435" s="41"/>
      <c r="BP9435" s="108"/>
      <c r="CG9435" s="102"/>
      <c r="CI9435" s="45"/>
    </row>
    <row r="9436" spans="37:87" ht="13" customHeight="1">
      <c r="AK9436" s="114"/>
      <c r="AL9436" s="41"/>
      <c r="AM9436" s="41"/>
      <c r="AN9436" s="41"/>
      <c r="AO9436" s="41"/>
      <c r="AP9436" s="41"/>
      <c r="AQ9436" s="41"/>
      <c r="AR9436" s="41"/>
      <c r="AS9436" s="41"/>
      <c r="AT9436" s="41"/>
      <c r="AU9436" s="41"/>
      <c r="AV9436" s="41"/>
      <c r="AW9436" s="41"/>
      <c r="AX9436" s="41"/>
      <c r="AY9436" s="41"/>
      <c r="AZ9436" s="41"/>
      <c r="BA9436" s="41"/>
      <c r="BB9436" s="41"/>
      <c r="BC9436" s="41"/>
      <c r="BD9436" s="41"/>
      <c r="BE9436" s="41"/>
      <c r="BF9436" s="41"/>
      <c r="BG9436" s="41"/>
      <c r="BH9436" s="41"/>
      <c r="BI9436" s="41"/>
      <c r="BJ9436" s="41"/>
      <c r="BK9436" s="41"/>
      <c r="BL9436" s="41"/>
      <c r="BM9436" s="41"/>
      <c r="BN9436" s="41"/>
      <c r="BO9436" s="41"/>
      <c r="BP9436" s="108"/>
      <c r="CG9436" s="102"/>
      <c r="CI9436" s="45"/>
    </row>
    <row r="9437" spans="37:87" ht="13" customHeight="1">
      <c r="AK9437" s="114"/>
      <c r="AL9437" s="41"/>
      <c r="AM9437" s="41"/>
      <c r="AN9437" s="41"/>
      <c r="AO9437" s="41"/>
      <c r="AP9437" s="41"/>
      <c r="AQ9437" s="41"/>
      <c r="AR9437" s="41"/>
      <c r="AS9437" s="41"/>
      <c r="AT9437" s="41"/>
      <c r="AU9437" s="41"/>
      <c r="AV9437" s="41"/>
      <c r="AW9437" s="41"/>
      <c r="AX9437" s="41"/>
      <c r="AY9437" s="41"/>
      <c r="AZ9437" s="41"/>
      <c r="BA9437" s="41"/>
      <c r="BB9437" s="41"/>
      <c r="BC9437" s="41"/>
      <c r="BD9437" s="41"/>
      <c r="BE9437" s="41"/>
      <c r="BF9437" s="41"/>
      <c r="BG9437" s="41"/>
      <c r="BH9437" s="41"/>
      <c r="BI9437" s="41"/>
      <c r="BJ9437" s="41"/>
      <c r="BK9437" s="41"/>
      <c r="BL9437" s="41"/>
      <c r="BM9437" s="41"/>
      <c r="BN9437" s="41"/>
      <c r="BO9437" s="41"/>
      <c r="BP9437" s="108"/>
      <c r="CG9437" s="102"/>
      <c r="CI9437" s="45"/>
    </row>
    <row r="9438" spans="37:87" ht="13" customHeight="1">
      <c r="AK9438" s="114"/>
      <c r="AL9438" s="41"/>
      <c r="AM9438" s="41"/>
      <c r="AN9438" s="41"/>
      <c r="AO9438" s="41"/>
      <c r="AP9438" s="41"/>
      <c r="AQ9438" s="41"/>
      <c r="AR9438" s="41"/>
      <c r="AS9438" s="41"/>
      <c r="AT9438" s="41"/>
      <c r="AU9438" s="41"/>
      <c r="AV9438" s="41"/>
      <c r="AW9438" s="41"/>
      <c r="AX9438" s="41"/>
      <c r="AY9438" s="41"/>
      <c r="AZ9438" s="41"/>
      <c r="BA9438" s="41"/>
      <c r="BB9438" s="41"/>
      <c r="BC9438" s="41"/>
      <c r="BD9438" s="41"/>
      <c r="BE9438" s="41"/>
      <c r="BF9438" s="41"/>
      <c r="BG9438" s="41"/>
      <c r="BH9438" s="41"/>
      <c r="BI9438" s="41"/>
      <c r="BJ9438" s="41"/>
      <c r="BK9438" s="41"/>
      <c r="BL9438" s="41"/>
      <c r="BM9438" s="41"/>
      <c r="BN9438" s="41"/>
      <c r="BO9438" s="41"/>
      <c r="BP9438" s="108"/>
      <c r="CG9438" s="102"/>
      <c r="CI9438" s="45"/>
    </row>
    <row r="9439" spans="37:87" ht="13" customHeight="1">
      <c r="AK9439" s="114"/>
      <c r="AL9439" s="41"/>
      <c r="AM9439" s="41"/>
      <c r="AN9439" s="41"/>
      <c r="AO9439" s="41"/>
      <c r="AP9439" s="41"/>
      <c r="AQ9439" s="41"/>
      <c r="AR9439" s="41"/>
      <c r="AS9439" s="41"/>
      <c r="AT9439" s="41"/>
      <c r="AU9439" s="41"/>
      <c r="AV9439" s="41"/>
      <c r="AW9439" s="41"/>
      <c r="AX9439" s="41"/>
      <c r="AY9439" s="41"/>
      <c r="AZ9439" s="41"/>
      <c r="BA9439" s="41"/>
      <c r="BB9439" s="41"/>
      <c r="BC9439" s="41"/>
      <c r="BD9439" s="41"/>
      <c r="BE9439" s="41"/>
      <c r="BF9439" s="41"/>
      <c r="BG9439" s="41"/>
      <c r="BH9439" s="41"/>
      <c r="BI9439" s="41"/>
      <c r="BJ9439" s="41"/>
      <c r="BK9439" s="41"/>
      <c r="BL9439" s="41"/>
      <c r="BM9439" s="41"/>
      <c r="BN9439" s="41"/>
      <c r="BO9439" s="41"/>
      <c r="BP9439" s="108"/>
      <c r="CG9439" s="102"/>
      <c r="CI9439" s="45"/>
    </row>
    <row r="9440" spans="37:87" ht="13" customHeight="1">
      <c r="AK9440" s="114"/>
      <c r="AL9440" s="41"/>
      <c r="AM9440" s="41"/>
      <c r="AN9440" s="41"/>
      <c r="AO9440" s="41"/>
      <c r="AP9440" s="41"/>
      <c r="AQ9440" s="41"/>
      <c r="AR9440" s="41"/>
      <c r="AS9440" s="41"/>
      <c r="AT9440" s="41"/>
      <c r="AU9440" s="41"/>
      <c r="AV9440" s="41"/>
      <c r="AW9440" s="41"/>
      <c r="AX9440" s="41"/>
      <c r="AY9440" s="41"/>
      <c r="AZ9440" s="41"/>
      <c r="BA9440" s="41"/>
      <c r="BB9440" s="41"/>
      <c r="BC9440" s="41"/>
      <c r="BD9440" s="41"/>
      <c r="BE9440" s="41"/>
      <c r="BF9440" s="41"/>
      <c r="BG9440" s="41"/>
      <c r="BH9440" s="41"/>
      <c r="BI9440" s="41"/>
      <c r="BJ9440" s="41"/>
      <c r="BK9440" s="41"/>
      <c r="BL9440" s="41"/>
      <c r="BM9440" s="41"/>
      <c r="BN9440" s="41"/>
      <c r="BO9440" s="41"/>
      <c r="BP9440" s="108"/>
      <c r="CG9440" s="102"/>
      <c r="CI9440" s="45"/>
    </row>
    <row r="9441" spans="37:87" ht="13" customHeight="1">
      <c r="AK9441" s="114"/>
      <c r="AL9441" s="41"/>
      <c r="AM9441" s="41"/>
      <c r="AN9441" s="41"/>
      <c r="AO9441" s="41"/>
      <c r="AP9441" s="41"/>
      <c r="AQ9441" s="41"/>
      <c r="AR9441" s="41"/>
      <c r="AS9441" s="41"/>
      <c r="AT9441" s="41"/>
      <c r="AU9441" s="41"/>
      <c r="AV9441" s="41"/>
      <c r="AW9441" s="41"/>
      <c r="AX9441" s="41"/>
      <c r="AY9441" s="41"/>
      <c r="AZ9441" s="41"/>
      <c r="BA9441" s="41"/>
      <c r="BB9441" s="41"/>
      <c r="BC9441" s="41"/>
      <c r="BD9441" s="41"/>
      <c r="BE9441" s="41"/>
      <c r="BF9441" s="41"/>
      <c r="BG9441" s="41"/>
      <c r="BH9441" s="41"/>
      <c r="BI9441" s="41"/>
      <c r="BJ9441" s="41"/>
      <c r="BK9441" s="41"/>
      <c r="BL9441" s="41"/>
      <c r="BM9441" s="41"/>
      <c r="BN9441" s="41"/>
      <c r="BO9441" s="41"/>
      <c r="BP9441" s="108"/>
      <c r="CG9441" s="102"/>
      <c r="CI9441" s="45"/>
    </row>
    <row r="9442" spans="37:87" ht="13" customHeight="1">
      <c r="AK9442" s="114"/>
      <c r="AL9442" s="41"/>
      <c r="AM9442" s="41"/>
      <c r="AN9442" s="41"/>
      <c r="AO9442" s="41"/>
      <c r="AP9442" s="41"/>
      <c r="AQ9442" s="41"/>
      <c r="AR9442" s="41"/>
      <c r="AS9442" s="41"/>
      <c r="AT9442" s="41"/>
      <c r="AU9442" s="41"/>
      <c r="AV9442" s="41"/>
      <c r="AW9442" s="41"/>
      <c r="AX9442" s="41"/>
      <c r="AY9442" s="41"/>
      <c r="AZ9442" s="41"/>
      <c r="BA9442" s="41"/>
      <c r="BB9442" s="41"/>
      <c r="BC9442" s="41"/>
      <c r="BD9442" s="41"/>
      <c r="BE9442" s="41"/>
      <c r="BF9442" s="41"/>
      <c r="BG9442" s="41"/>
      <c r="BH9442" s="41"/>
      <c r="BI9442" s="41"/>
      <c r="BJ9442" s="41"/>
      <c r="BK9442" s="41"/>
      <c r="BL9442" s="41"/>
      <c r="BM9442" s="41"/>
      <c r="BN9442" s="41"/>
      <c r="BO9442" s="41"/>
      <c r="BP9442" s="108"/>
      <c r="CG9442" s="102"/>
      <c r="CI9442" s="45"/>
    </row>
    <row r="9443" spans="37:87" ht="13" customHeight="1">
      <c r="AK9443" s="114"/>
      <c r="AL9443" s="41"/>
      <c r="AM9443" s="41"/>
      <c r="AN9443" s="41"/>
      <c r="AO9443" s="41"/>
      <c r="AP9443" s="41"/>
      <c r="AQ9443" s="41"/>
      <c r="AR9443" s="41"/>
      <c r="AS9443" s="41"/>
      <c r="AT9443" s="41"/>
      <c r="AU9443" s="41"/>
      <c r="AV9443" s="41"/>
      <c r="AW9443" s="41"/>
      <c r="AX9443" s="41"/>
      <c r="AY9443" s="41"/>
      <c r="AZ9443" s="41"/>
      <c r="BA9443" s="41"/>
      <c r="BB9443" s="41"/>
      <c r="BC9443" s="41"/>
      <c r="BD9443" s="41"/>
      <c r="BE9443" s="41"/>
      <c r="BF9443" s="41"/>
      <c r="BG9443" s="41"/>
      <c r="BH9443" s="41"/>
      <c r="BI9443" s="41"/>
      <c r="BJ9443" s="41"/>
      <c r="BK9443" s="41"/>
      <c r="BL9443" s="41"/>
      <c r="BM9443" s="41"/>
      <c r="BN9443" s="41"/>
      <c r="BO9443" s="41"/>
      <c r="BP9443" s="108"/>
      <c r="CG9443" s="102"/>
      <c r="CI9443" s="45"/>
    </row>
    <row r="9444" spans="37:87" ht="13" customHeight="1">
      <c r="AK9444" s="114"/>
      <c r="AL9444" s="41"/>
      <c r="AM9444" s="41"/>
      <c r="AN9444" s="41"/>
      <c r="AO9444" s="41"/>
      <c r="AP9444" s="41"/>
      <c r="AQ9444" s="41"/>
      <c r="AR9444" s="41"/>
      <c r="AS9444" s="41"/>
      <c r="AT9444" s="41"/>
      <c r="AU9444" s="41"/>
      <c r="AV9444" s="41"/>
      <c r="AW9444" s="41"/>
      <c r="AX9444" s="41"/>
      <c r="AY9444" s="41"/>
      <c r="AZ9444" s="41"/>
      <c r="BA9444" s="41"/>
      <c r="BB9444" s="41"/>
      <c r="BC9444" s="41"/>
      <c r="BD9444" s="41"/>
      <c r="BE9444" s="41"/>
      <c r="BF9444" s="41"/>
      <c r="BG9444" s="41"/>
      <c r="BH9444" s="41"/>
      <c r="BI9444" s="41"/>
      <c r="BJ9444" s="41"/>
      <c r="BK9444" s="41"/>
      <c r="BL9444" s="41"/>
      <c r="BM9444" s="41"/>
      <c r="BN9444" s="41"/>
      <c r="BO9444" s="41"/>
      <c r="BP9444" s="108"/>
      <c r="CG9444" s="102"/>
      <c r="CI9444" s="45"/>
    </row>
    <row r="9445" spans="37:87" ht="13" customHeight="1">
      <c r="AK9445" s="114"/>
      <c r="AL9445" s="41"/>
      <c r="AM9445" s="41"/>
      <c r="AN9445" s="41"/>
      <c r="AO9445" s="41"/>
      <c r="AP9445" s="41"/>
      <c r="AQ9445" s="41"/>
      <c r="AR9445" s="41"/>
      <c r="AS9445" s="41"/>
      <c r="AT9445" s="41"/>
      <c r="AU9445" s="41"/>
      <c r="AV9445" s="41"/>
      <c r="AW9445" s="41"/>
      <c r="AX9445" s="41"/>
      <c r="AY9445" s="41"/>
      <c r="AZ9445" s="41"/>
      <c r="BA9445" s="41"/>
      <c r="BB9445" s="41"/>
      <c r="BC9445" s="41"/>
      <c r="BD9445" s="41"/>
      <c r="BE9445" s="41"/>
      <c r="BF9445" s="41"/>
      <c r="BG9445" s="41"/>
      <c r="BH9445" s="41"/>
      <c r="BI9445" s="41"/>
      <c r="BJ9445" s="41"/>
      <c r="BK9445" s="41"/>
      <c r="BL9445" s="41"/>
      <c r="BM9445" s="41"/>
      <c r="BN9445" s="41"/>
      <c r="BO9445" s="41"/>
      <c r="BP9445" s="108"/>
      <c r="CG9445" s="102"/>
      <c r="CI9445" s="45"/>
    </row>
    <row r="9446" spans="37:87" ht="13" customHeight="1">
      <c r="AK9446" s="114"/>
      <c r="AL9446" s="41"/>
      <c r="AM9446" s="41"/>
      <c r="AN9446" s="41"/>
      <c r="AO9446" s="41"/>
      <c r="AP9446" s="41"/>
      <c r="AQ9446" s="41"/>
      <c r="AR9446" s="41"/>
      <c r="AS9446" s="41"/>
      <c r="AT9446" s="41"/>
      <c r="AU9446" s="41"/>
      <c r="AV9446" s="41"/>
      <c r="AW9446" s="41"/>
      <c r="AX9446" s="41"/>
      <c r="AY9446" s="41"/>
      <c r="AZ9446" s="41"/>
      <c r="BA9446" s="41"/>
      <c r="BB9446" s="41"/>
      <c r="BC9446" s="41"/>
      <c r="BD9446" s="41"/>
      <c r="BE9446" s="41"/>
      <c r="BF9446" s="41"/>
      <c r="BG9446" s="41"/>
      <c r="BH9446" s="41"/>
      <c r="BI9446" s="41"/>
      <c r="BJ9446" s="41"/>
      <c r="BK9446" s="41"/>
      <c r="BL9446" s="41"/>
      <c r="BM9446" s="41"/>
      <c r="BN9446" s="41"/>
      <c r="BO9446" s="41"/>
      <c r="BP9446" s="108"/>
      <c r="CG9446" s="102"/>
      <c r="CI9446" s="45"/>
    </row>
    <row r="9447" spans="37:87" ht="13" customHeight="1">
      <c r="AK9447" s="114"/>
      <c r="AL9447" s="41"/>
      <c r="AM9447" s="41"/>
      <c r="AN9447" s="41"/>
      <c r="AO9447" s="41"/>
      <c r="AP9447" s="41"/>
      <c r="AQ9447" s="41"/>
      <c r="AR9447" s="41"/>
      <c r="AS9447" s="41"/>
      <c r="AT9447" s="41"/>
      <c r="AU9447" s="41"/>
      <c r="AV9447" s="41"/>
      <c r="AW9447" s="41"/>
      <c r="AX9447" s="41"/>
      <c r="AY9447" s="41"/>
      <c r="AZ9447" s="41"/>
      <c r="BA9447" s="41"/>
      <c r="BB9447" s="41"/>
      <c r="BC9447" s="41"/>
      <c r="BD9447" s="41"/>
      <c r="BE9447" s="41"/>
      <c r="BF9447" s="41"/>
      <c r="BG9447" s="41"/>
      <c r="BH9447" s="41"/>
      <c r="BI9447" s="41"/>
      <c r="BJ9447" s="41"/>
      <c r="BK9447" s="41"/>
      <c r="BL9447" s="41"/>
      <c r="BM9447" s="41"/>
      <c r="BN9447" s="41"/>
      <c r="BO9447" s="41"/>
      <c r="BP9447" s="108"/>
      <c r="CG9447" s="102"/>
      <c r="CI9447" s="45"/>
    </row>
    <row r="9448" spans="37:87" ht="13" customHeight="1">
      <c r="AK9448" s="114"/>
      <c r="AL9448" s="41"/>
      <c r="AM9448" s="41"/>
      <c r="AN9448" s="41"/>
      <c r="AO9448" s="41"/>
      <c r="AP9448" s="41"/>
      <c r="AQ9448" s="41"/>
      <c r="AR9448" s="41"/>
      <c r="AS9448" s="41"/>
      <c r="AT9448" s="41"/>
      <c r="AU9448" s="41"/>
      <c r="AV9448" s="41"/>
      <c r="AW9448" s="41"/>
      <c r="AX9448" s="41"/>
      <c r="AY9448" s="41"/>
      <c r="AZ9448" s="41"/>
      <c r="BA9448" s="41"/>
      <c r="BB9448" s="41"/>
      <c r="BC9448" s="41"/>
      <c r="BD9448" s="41"/>
      <c r="BE9448" s="41"/>
      <c r="BF9448" s="41"/>
      <c r="BG9448" s="41"/>
      <c r="BH9448" s="41"/>
      <c r="BI9448" s="41"/>
      <c r="BJ9448" s="41"/>
      <c r="BK9448" s="41"/>
      <c r="BL9448" s="41"/>
      <c r="BM9448" s="41"/>
      <c r="BN9448" s="41"/>
      <c r="BO9448" s="41"/>
      <c r="BP9448" s="108"/>
      <c r="CG9448" s="102"/>
      <c r="CI9448" s="45"/>
    </row>
    <row r="9449" spans="37:87" ht="13" customHeight="1">
      <c r="AK9449" s="114"/>
      <c r="AL9449" s="41"/>
      <c r="AM9449" s="41"/>
      <c r="AN9449" s="41"/>
      <c r="AO9449" s="41"/>
      <c r="AP9449" s="41"/>
      <c r="AQ9449" s="41"/>
      <c r="AR9449" s="41"/>
      <c r="AS9449" s="41"/>
      <c r="AT9449" s="41"/>
      <c r="AU9449" s="41"/>
      <c r="AV9449" s="41"/>
      <c r="AW9449" s="41"/>
      <c r="AX9449" s="41"/>
      <c r="AY9449" s="41"/>
      <c r="AZ9449" s="41"/>
      <c r="BA9449" s="41"/>
      <c r="BB9449" s="41"/>
      <c r="BC9449" s="41"/>
      <c r="BD9449" s="41"/>
      <c r="BE9449" s="41"/>
      <c r="BF9449" s="41"/>
      <c r="BG9449" s="41"/>
      <c r="BH9449" s="41"/>
      <c r="BI9449" s="41"/>
      <c r="BJ9449" s="41"/>
      <c r="BK9449" s="41"/>
      <c r="BL9449" s="41"/>
      <c r="BM9449" s="41"/>
      <c r="BN9449" s="41"/>
      <c r="BO9449" s="41"/>
      <c r="BP9449" s="108"/>
      <c r="CG9449" s="102"/>
      <c r="CI9449" s="45"/>
    </row>
    <row r="9450" spans="37:87" ht="13" customHeight="1">
      <c r="AK9450" s="114"/>
      <c r="AL9450" s="41"/>
      <c r="AM9450" s="41"/>
      <c r="AN9450" s="41"/>
      <c r="AO9450" s="41"/>
      <c r="AP9450" s="41"/>
      <c r="AQ9450" s="41"/>
      <c r="AR9450" s="41"/>
      <c r="AS9450" s="41"/>
      <c r="AT9450" s="41"/>
      <c r="AU9450" s="41"/>
      <c r="AV9450" s="41"/>
      <c r="AW9450" s="41"/>
      <c r="AX9450" s="41"/>
      <c r="AY9450" s="41"/>
      <c r="AZ9450" s="41"/>
      <c r="BA9450" s="41"/>
      <c r="BB9450" s="41"/>
      <c r="BC9450" s="41"/>
      <c r="BD9450" s="41"/>
      <c r="BE9450" s="41"/>
      <c r="BF9450" s="41"/>
      <c r="BG9450" s="41"/>
      <c r="BH9450" s="41"/>
      <c r="BI9450" s="41"/>
      <c r="BJ9450" s="41"/>
      <c r="BK9450" s="41"/>
      <c r="BL9450" s="41"/>
      <c r="BM9450" s="41"/>
      <c r="BN9450" s="41"/>
      <c r="BO9450" s="41"/>
      <c r="BP9450" s="108"/>
      <c r="CG9450" s="102"/>
      <c r="CI9450" s="45"/>
    </row>
    <row r="9451" spans="37:87" ht="13" customHeight="1">
      <c r="AK9451" s="114"/>
      <c r="AL9451" s="41"/>
      <c r="AM9451" s="41"/>
      <c r="AN9451" s="41"/>
      <c r="AO9451" s="41"/>
      <c r="AP9451" s="41"/>
      <c r="AQ9451" s="41"/>
      <c r="AR9451" s="41"/>
      <c r="AS9451" s="41"/>
      <c r="AT9451" s="41"/>
      <c r="AU9451" s="41"/>
      <c r="AV9451" s="41"/>
      <c r="AW9451" s="41"/>
      <c r="AX9451" s="41"/>
      <c r="AY9451" s="41"/>
      <c r="AZ9451" s="41"/>
      <c r="BA9451" s="41"/>
      <c r="BB9451" s="41"/>
      <c r="BC9451" s="41"/>
      <c r="BD9451" s="41"/>
      <c r="BE9451" s="41"/>
      <c r="BF9451" s="41"/>
      <c r="BG9451" s="41"/>
      <c r="BH9451" s="41"/>
      <c r="BI9451" s="41"/>
      <c r="BJ9451" s="41"/>
      <c r="BK9451" s="41"/>
      <c r="BL9451" s="41"/>
      <c r="BM9451" s="41"/>
      <c r="BN9451" s="41"/>
      <c r="BO9451" s="41"/>
      <c r="BP9451" s="108"/>
      <c r="CG9451" s="102"/>
      <c r="CI9451" s="45"/>
    </row>
    <row r="9452" spans="37:87" ht="13" customHeight="1">
      <c r="AK9452" s="114"/>
      <c r="AL9452" s="41"/>
      <c r="AM9452" s="41"/>
      <c r="AN9452" s="41"/>
      <c r="AO9452" s="41"/>
      <c r="AP9452" s="41"/>
      <c r="AQ9452" s="41"/>
      <c r="AR9452" s="41"/>
      <c r="AS9452" s="41"/>
      <c r="AT9452" s="41"/>
      <c r="AU9452" s="41"/>
      <c r="AV9452" s="41"/>
      <c r="AW9452" s="41"/>
      <c r="AX9452" s="41"/>
      <c r="AY9452" s="41"/>
      <c r="AZ9452" s="41"/>
      <c r="BA9452" s="41"/>
      <c r="BB9452" s="41"/>
      <c r="BC9452" s="41"/>
      <c r="BD9452" s="41"/>
      <c r="BE9452" s="41"/>
      <c r="BF9452" s="41"/>
      <c r="BG9452" s="41"/>
      <c r="BH9452" s="41"/>
      <c r="BI9452" s="41"/>
      <c r="BJ9452" s="41"/>
      <c r="BK9452" s="41"/>
      <c r="BL9452" s="41"/>
      <c r="BM9452" s="41"/>
      <c r="BN9452" s="41"/>
      <c r="BO9452" s="41"/>
      <c r="BP9452" s="108"/>
      <c r="CG9452" s="102"/>
      <c r="CI9452" s="45"/>
    </row>
    <row r="9453" spans="37:87" ht="13" customHeight="1">
      <c r="AK9453" s="114"/>
      <c r="AL9453" s="41"/>
      <c r="AM9453" s="41"/>
      <c r="AN9453" s="41"/>
      <c r="AO9453" s="41"/>
      <c r="AP9453" s="41"/>
      <c r="AQ9453" s="41"/>
      <c r="AR9453" s="41"/>
      <c r="AS9453" s="41"/>
      <c r="AT9453" s="41"/>
      <c r="AU9453" s="41"/>
      <c r="AV9453" s="41"/>
      <c r="AW9453" s="41"/>
      <c r="AX9453" s="41"/>
      <c r="AY9453" s="41"/>
      <c r="AZ9453" s="41"/>
      <c r="BA9453" s="41"/>
      <c r="BB9453" s="41"/>
      <c r="BC9453" s="41"/>
      <c r="BD9453" s="41"/>
      <c r="BE9453" s="41"/>
      <c r="BF9453" s="41"/>
      <c r="BG9453" s="41"/>
      <c r="BH9453" s="41"/>
      <c r="BI9453" s="41"/>
      <c r="BJ9453" s="41"/>
      <c r="BK9453" s="41"/>
      <c r="BL9453" s="41"/>
      <c r="BM9453" s="41"/>
      <c r="BN9453" s="41"/>
      <c r="BO9453" s="41"/>
      <c r="BP9453" s="108"/>
      <c r="CG9453" s="102"/>
      <c r="CI9453" s="45"/>
    </row>
    <row r="9454" spans="37:87" ht="13" customHeight="1">
      <c r="AK9454" s="114"/>
      <c r="AL9454" s="41"/>
      <c r="AM9454" s="41"/>
      <c r="AN9454" s="41"/>
      <c r="AO9454" s="41"/>
      <c r="AP9454" s="41"/>
      <c r="AQ9454" s="41"/>
      <c r="AR9454" s="41"/>
      <c r="AS9454" s="41"/>
      <c r="AT9454" s="41"/>
      <c r="AU9454" s="41"/>
      <c r="AV9454" s="41"/>
      <c r="AW9454" s="41"/>
      <c r="AX9454" s="41"/>
      <c r="AY9454" s="41"/>
      <c r="AZ9454" s="41"/>
      <c r="BA9454" s="41"/>
      <c r="BB9454" s="41"/>
      <c r="BC9454" s="41"/>
      <c r="BD9454" s="41"/>
      <c r="BE9454" s="41"/>
      <c r="BF9454" s="41"/>
      <c r="BG9454" s="41"/>
      <c r="BH9454" s="41"/>
      <c r="BI9454" s="41"/>
      <c r="BJ9454" s="41"/>
      <c r="BK9454" s="41"/>
      <c r="BL9454" s="41"/>
      <c r="BM9454" s="41"/>
      <c r="BN9454" s="41"/>
      <c r="BO9454" s="41"/>
      <c r="BP9454" s="108"/>
      <c r="CG9454" s="102"/>
      <c r="CI9454" s="45"/>
    </row>
    <row r="9455" spans="37:87" ht="13" customHeight="1">
      <c r="AK9455" s="114"/>
      <c r="AL9455" s="41"/>
      <c r="AM9455" s="41"/>
      <c r="AN9455" s="41"/>
      <c r="AO9455" s="41"/>
      <c r="AP9455" s="41"/>
      <c r="AQ9455" s="41"/>
      <c r="AR9455" s="41"/>
      <c r="AS9455" s="41"/>
      <c r="AT9455" s="41"/>
      <c r="AU9455" s="41"/>
      <c r="AV9455" s="41"/>
      <c r="AW9455" s="41"/>
      <c r="AX9455" s="41"/>
      <c r="AY9455" s="41"/>
      <c r="AZ9455" s="41"/>
      <c r="BA9455" s="41"/>
      <c r="BB9455" s="41"/>
      <c r="BC9455" s="41"/>
      <c r="BD9455" s="41"/>
      <c r="BE9455" s="41"/>
      <c r="BF9455" s="41"/>
      <c r="BG9455" s="41"/>
      <c r="BH9455" s="41"/>
      <c r="BI9455" s="41"/>
      <c r="BJ9455" s="41"/>
      <c r="BK9455" s="41"/>
      <c r="BL9455" s="41"/>
      <c r="BM9455" s="41"/>
      <c r="BN9455" s="41"/>
      <c r="BO9455" s="41"/>
      <c r="BP9455" s="108"/>
      <c r="CG9455" s="102"/>
      <c r="CI9455" s="45"/>
    </row>
    <row r="9456" spans="37:87" ht="13" customHeight="1">
      <c r="AK9456" s="114"/>
      <c r="AL9456" s="41"/>
      <c r="AM9456" s="41"/>
      <c r="AN9456" s="41"/>
      <c r="AO9456" s="41"/>
      <c r="AP9456" s="41"/>
      <c r="AQ9456" s="41"/>
      <c r="AR9456" s="41"/>
      <c r="AS9456" s="41"/>
      <c r="AT9456" s="41"/>
      <c r="AU9456" s="41"/>
      <c r="AV9456" s="41"/>
      <c r="AW9456" s="41"/>
      <c r="AX9456" s="41"/>
      <c r="AY9456" s="41"/>
      <c r="AZ9456" s="41"/>
      <c r="BA9456" s="41"/>
      <c r="BB9456" s="41"/>
      <c r="BC9456" s="41"/>
      <c r="BD9456" s="41"/>
      <c r="BE9456" s="41"/>
      <c r="BF9456" s="41"/>
      <c r="BG9456" s="41"/>
      <c r="BH9456" s="41"/>
      <c r="BI9456" s="41"/>
      <c r="BJ9456" s="41"/>
      <c r="BK9456" s="41"/>
      <c r="BL9456" s="41"/>
      <c r="BM9456" s="41"/>
      <c r="BN9456" s="41"/>
      <c r="BO9456" s="41"/>
      <c r="BP9456" s="108"/>
      <c r="CG9456" s="102"/>
      <c r="CI9456" s="45"/>
    </row>
    <row r="9457" spans="37:87" ht="13" customHeight="1">
      <c r="AK9457" s="114"/>
      <c r="AL9457" s="41"/>
      <c r="AM9457" s="41"/>
      <c r="AN9457" s="41"/>
      <c r="AO9457" s="41"/>
      <c r="AP9457" s="41"/>
      <c r="AQ9457" s="41"/>
      <c r="AR9457" s="41"/>
      <c r="AS9457" s="41"/>
      <c r="AT9457" s="41"/>
      <c r="AU9457" s="41"/>
      <c r="AV9457" s="41"/>
      <c r="AW9457" s="41"/>
      <c r="AX9457" s="41"/>
      <c r="AY9457" s="41"/>
      <c r="AZ9457" s="41"/>
      <c r="BA9457" s="41"/>
      <c r="BB9457" s="41"/>
      <c r="BC9457" s="41"/>
      <c r="BD9457" s="41"/>
      <c r="BE9457" s="41"/>
      <c r="BF9457" s="41"/>
      <c r="BG9457" s="41"/>
      <c r="BH9457" s="41"/>
      <c r="BI9457" s="41"/>
      <c r="BJ9457" s="41"/>
      <c r="BK9457" s="41"/>
      <c r="BL9457" s="41"/>
      <c r="BM9457" s="41"/>
      <c r="BN9457" s="41"/>
      <c r="BO9457" s="41"/>
      <c r="BP9457" s="108"/>
      <c r="CG9457" s="102"/>
      <c r="CI9457" s="45"/>
    </row>
    <row r="9458" spans="37:87" ht="13" customHeight="1">
      <c r="AK9458" s="114"/>
      <c r="AL9458" s="41"/>
      <c r="AM9458" s="41"/>
      <c r="AN9458" s="41"/>
      <c r="AO9458" s="41"/>
      <c r="AP9458" s="41"/>
      <c r="AQ9458" s="41"/>
      <c r="AR9458" s="41"/>
      <c r="AS9458" s="41"/>
      <c r="AT9458" s="41"/>
      <c r="AU9458" s="41"/>
      <c r="AV9458" s="41"/>
      <c r="AW9458" s="41"/>
      <c r="AX9458" s="41"/>
      <c r="AY9458" s="41"/>
      <c r="AZ9458" s="41"/>
      <c r="BA9458" s="41"/>
      <c r="BB9458" s="41"/>
      <c r="BC9458" s="41"/>
      <c r="BD9458" s="41"/>
      <c r="BE9458" s="41"/>
      <c r="BF9458" s="41"/>
      <c r="BG9458" s="41"/>
      <c r="BH9458" s="41"/>
      <c r="BI9458" s="41"/>
      <c r="BJ9458" s="41"/>
      <c r="BK9458" s="41"/>
      <c r="BL9458" s="41"/>
      <c r="BM9458" s="41"/>
      <c r="BN9458" s="41"/>
      <c r="BO9458" s="41"/>
      <c r="BP9458" s="108"/>
      <c r="CG9458" s="102"/>
      <c r="CI9458" s="45"/>
    </row>
    <row r="9459" spans="37:87" ht="13" customHeight="1">
      <c r="AK9459" s="114"/>
      <c r="AL9459" s="41"/>
      <c r="AM9459" s="41"/>
      <c r="AN9459" s="41"/>
      <c r="AO9459" s="41"/>
      <c r="AP9459" s="41"/>
      <c r="AQ9459" s="41"/>
      <c r="AR9459" s="41"/>
      <c r="AS9459" s="41"/>
      <c r="AT9459" s="41"/>
      <c r="AU9459" s="41"/>
      <c r="AV9459" s="41"/>
      <c r="AW9459" s="41"/>
      <c r="AX9459" s="41"/>
      <c r="AY9459" s="41"/>
      <c r="AZ9459" s="41"/>
      <c r="BA9459" s="41"/>
      <c r="BB9459" s="41"/>
      <c r="BC9459" s="41"/>
      <c r="BD9459" s="41"/>
      <c r="BE9459" s="41"/>
      <c r="BF9459" s="41"/>
      <c r="BG9459" s="41"/>
      <c r="BH9459" s="41"/>
      <c r="BI9459" s="41"/>
      <c r="BJ9459" s="41"/>
      <c r="BK9459" s="41"/>
      <c r="BL9459" s="41"/>
      <c r="BM9459" s="41"/>
      <c r="BN9459" s="41"/>
      <c r="BO9459" s="41"/>
      <c r="BP9459" s="108"/>
      <c r="CG9459" s="102"/>
      <c r="CI9459" s="45"/>
    </row>
    <row r="9460" spans="37:87" ht="13" customHeight="1">
      <c r="AK9460" s="114"/>
      <c r="AL9460" s="41"/>
      <c r="AM9460" s="41"/>
      <c r="AN9460" s="41"/>
      <c r="AO9460" s="41"/>
      <c r="AP9460" s="41"/>
      <c r="AQ9460" s="41"/>
      <c r="AR9460" s="41"/>
      <c r="AS9460" s="41"/>
      <c r="AT9460" s="41"/>
      <c r="AU9460" s="41"/>
      <c r="AV9460" s="41"/>
      <c r="AW9460" s="41"/>
      <c r="AX9460" s="41"/>
      <c r="AY9460" s="41"/>
      <c r="AZ9460" s="41"/>
      <c r="BA9460" s="41"/>
      <c r="BB9460" s="41"/>
      <c r="BC9460" s="41"/>
      <c r="BD9460" s="41"/>
      <c r="BE9460" s="41"/>
      <c r="BF9460" s="41"/>
      <c r="BG9460" s="41"/>
      <c r="BH9460" s="41"/>
      <c r="BI9460" s="41"/>
      <c r="BJ9460" s="41"/>
      <c r="BK9460" s="41"/>
      <c r="BL9460" s="41"/>
      <c r="BM9460" s="41"/>
      <c r="BN9460" s="41"/>
      <c r="BO9460" s="41"/>
      <c r="BP9460" s="108"/>
      <c r="CG9460" s="102"/>
      <c r="CI9460" s="45"/>
    </row>
    <row r="9461" spans="37:87" ht="13" customHeight="1">
      <c r="AK9461" s="114"/>
      <c r="AL9461" s="41"/>
      <c r="AM9461" s="41"/>
      <c r="AN9461" s="41"/>
      <c r="AO9461" s="41"/>
      <c r="AP9461" s="41"/>
      <c r="AQ9461" s="41"/>
      <c r="AR9461" s="41"/>
      <c r="AS9461" s="41"/>
      <c r="AT9461" s="41"/>
      <c r="AU9461" s="41"/>
      <c r="AV9461" s="41"/>
      <c r="AW9461" s="41"/>
      <c r="AX9461" s="41"/>
      <c r="AY9461" s="41"/>
      <c r="AZ9461" s="41"/>
      <c r="BA9461" s="41"/>
      <c r="BB9461" s="41"/>
      <c r="BC9461" s="41"/>
      <c r="BD9461" s="41"/>
      <c r="BE9461" s="41"/>
      <c r="BF9461" s="41"/>
      <c r="BG9461" s="41"/>
      <c r="BH9461" s="41"/>
      <c r="BI9461" s="41"/>
      <c r="BJ9461" s="41"/>
      <c r="BK9461" s="41"/>
      <c r="BL9461" s="41"/>
      <c r="BM9461" s="41"/>
      <c r="BN9461" s="41"/>
      <c r="BO9461" s="41"/>
      <c r="BP9461" s="108"/>
      <c r="CG9461" s="102"/>
      <c r="CI9461" s="45"/>
    </row>
    <row r="9462" spans="37:87" ht="13" customHeight="1">
      <c r="AK9462" s="114"/>
      <c r="AL9462" s="41"/>
      <c r="AM9462" s="41"/>
      <c r="AN9462" s="41"/>
      <c r="AO9462" s="41"/>
      <c r="AP9462" s="41"/>
      <c r="AQ9462" s="41"/>
      <c r="AR9462" s="41"/>
      <c r="AS9462" s="41"/>
      <c r="AT9462" s="41"/>
      <c r="AU9462" s="41"/>
      <c r="AV9462" s="41"/>
      <c r="AW9462" s="41"/>
      <c r="AX9462" s="41"/>
      <c r="AY9462" s="41"/>
      <c r="AZ9462" s="41"/>
      <c r="BA9462" s="41"/>
      <c r="BB9462" s="41"/>
      <c r="BC9462" s="41"/>
      <c r="BD9462" s="41"/>
      <c r="BE9462" s="41"/>
      <c r="BF9462" s="41"/>
      <c r="BG9462" s="41"/>
      <c r="BH9462" s="41"/>
      <c r="BI9462" s="41"/>
      <c r="BJ9462" s="41"/>
      <c r="BK9462" s="41"/>
      <c r="BL9462" s="41"/>
      <c r="BM9462" s="41"/>
      <c r="BN9462" s="41"/>
      <c r="BO9462" s="41"/>
      <c r="BP9462" s="108"/>
      <c r="CG9462" s="102"/>
      <c r="CI9462" s="45"/>
    </row>
    <row r="9463" spans="37:87" ht="13" customHeight="1">
      <c r="AK9463" s="114"/>
      <c r="AL9463" s="41"/>
      <c r="AM9463" s="41"/>
      <c r="AN9463" s="41"/>
      <c r="AO9463" s="41"/>
      <c r="AP9463" s="41"/>
      <c r="AQ9463" s="41"/>
      <c r="AR9463" s="41"/>
      <c r="AS9463" s="41"/>
      <c r="AT9463" s="41"/>
      <c r="AU9463" s="41"/>
      <c r="AV9463" s="41"/>
      <c r="AW9463" s="41"/>
      <c r="AX9463" s="41"/>
      <c r="AY9463" s="41"/>
      <c r="AZ9463" s="41"/>
      <c r="BA9463" s="41"/>
      <c r="BB9463" s="41"/>
      <c r="BC9463" s="41"/>
      <c r="BD9463" s="41"/>
      <c r="BE9463" s="41"/>
      <c r="BF9463" s="41"/>
      <c r="BG9463" s="41"/>
      <c r="BH9463" s="41"/>
      <c r="BI9463" s="41"/>
      <c r="BJ9463" s="41"/>
      <c r="BK9463" s="41"/>
      <c r="BL9463" s="41"/>
      <c r="BM9463" s="41"/>
      <c r="BN9463" s="41"/>
      <c r="BO9463" s="41"/>
      <c r="BP9463" s="108"/>
      <c r="CG9463" s="102"/>
      <c r="CI9463" s="45"/>
    </row>
    <row r="9464" spans="37:87" ht="13" customHeight="1">
      <c r="AK9464" s="114"/>
      <c r="AL9464" s="41"/>
      <c r="AM9464" s="41"/>
      <c r="AN9464" s="41"/>
      <c r="AO9464" s="41"/>
      <c r="AP9464" s="41"/>
      <c r="AQ9464" s="41"/>
      <c r="AR9464" s="41"/>
      <c r="AS9464" s="41"/>
      <c r="AT9464" s="41"/>
      <c r="AU9464" s="41"/>
      <c r="AV9464" s="41"/>
      <c r="AW9464" s="41"/>
      <c r="AX9464" s="41"/>
      <c r="AY9464" s="41"/>
      <c r="AZ9464" s="41"/>
      <c r="BA9464" s="41"/>
      <c r="BB9464" s="41"/>
      <c r="BC9464" s="41"/>
      <c r="BD9464" s="41"/>
      <c r="BE9464" s="41"/>
      <c r="BF9464" s="41"/>
      <c r="BG9464" s="41"/>
      <c r="BH9464" s="41"/>
      <c r="BI9464" s="41"/>
      <c r="BJ9464" s="41"/>
      <c r="BK9464" s="41"/>
      <c r="BL9464" s="41"/>
      <c r="BM9464" s="41"/>
      <c r="BN9464" s="41"/>
      <c r="BO9464" s="41"/>
      <c r="BP9464" s="108"/>
      <c r="CG9464" s="102"/>
      <c r="CI9464" s="45"/>
    </row>
    <row r="9465" spans="37:87" ht="13" customHeight="1">
      <c r="AK9465" s="114"/>
      <c r="AL9465" s="41"/>
      <c r="AM9465" s="41"/>
      <c r="AN9465" s="41"/>
      <c r="AO9465" s="41"/>
      <c r="AP9465" s="41"/>
      <c r="AQ9465" s="41"/>
      <c r="AR9465" s="41"/>
      <c r="AS9465" s="41"/>
      <c r="AT9465" s="41"/>
      <c r="AU9465" s="41"/>
      <c r="AV9465" s="41"/>
      <c r="AW9465" s="41"/>
      <c r="AX9465" s="41"/>
      <c r="AY9465" s="41"/>
      <c r="AZ9465" s="41"/>
      <c r="BA9465" s="41"/>
      <c r="BB9465" s="41"/>
      <c r="BC9465" s="41"/>
      <c r="BD9465" s="41"/>
      <c r="BE9465" s="41"/>
      <c r="BF9465" s="41"/>
      <c r="BG9465" s="41"/>
      <c r="BH9465" s="41"/>
      <c r="BI9465" s="41"/>
      <c r="BJ9465" s="41"/>
      <c r="BK9465" s="41"/>
      <c r="BL9465" s="41"/>
      <c r="BM9465" s="41"/>
      <c r="BN9465" s="41"/>
      <c r="BO9465" s="41"/>
      <c r="BP9465" s="108"/>
      <c r="CG9465" s="102"/>
      <c r="CI9465" s="45"/>
    </row>
    <row r="9466" spans="37:87" ht="13" customHeight="1">
      <c r="AK9466" s="114"/>
      <c r="AL9466" s="41"/>
      <c r="AM9466" s="41"/>
      <c r="AN9466" s="41"/>
      <c r="AO9466" s="41"/>
      <c r="AP9466" s="41"/>
      <c r="AQ9466" s="41"/>
      <c r="AR9466" s="41"/>
      <c r="AS9466" s="41"/>
      <c r="AT9466" s="41"/>
      <c r="AU9466" s="41"/>
      <c r="AV9466" s="41"/>
      <c r="AW9466" s="41"/>
      <c r="AX9466" s="41"/>
      <c r="AY9466" s="41"/>
      <c r="AZ9466" s="41"/>
      <c r="BA9466" s="41"/>
      <c r="BB9466" s="41"/>
      <c r="BC9466" s="41"/>
      <c r="BD9466" s="41"/>
      <c r="BE9466" s="41"/>
      <c r="BF9466" s="41"/>
      <c r="BG9466" s="41"/>
      <c r="BH9466" s="41"/>
      <c r="BI9466" s="41"/>
      <c r="BJ9466" s="41"/>
      <c r="BK9466" s="41"/>
      <c r="BL9466" s="41"/>
      <c r="BM9466" s="41"/>
      <c r="BN9466" s="41"/>
      <c r="BO9466" s="41"/>
      <c r="BP9466" s="108"/>
      <c r="CG9466" s="102"/>
      <c r="CI9466" s="45"/>
    </row>
    <row r="9467" spans="37:87" ht="13" customHeight="1">
      <c r="AK9467" s="114"/>
      <c r="AL9467" s="41"/>
      <c r="AM9467" s="41"/>
      <c r="AN9467" s="41"/>
      <c r="AO9467" s="41"/>
      <c r="AP9467" s="41"/>
      <c r="AQ9467" s="41"/>
      <c r="AR9467" s="41"/>
      <c r="AS9467" s="41"/>
      <c r="AT9467" s="41"/>
      <c r="AU9467" s="41"/>
      <c r="AV9467" s="41"/>
      <c r="AW9467" s="41"/>
      <c r="AX9467" s="41"/>
      <c r="AY9467" s="41"/>
      <c r="AZ9467" s="41"/>
      <c r="BA9467" s="41"/>
      <c r="BB9467" s="41"/>
      <c r="BC9467" s="41"/>
      <c r="BD9467" s="41"/>
      <c r="BE9467" s="41"/>
      <c r="BF9467" s="41"/>
      <c r="BG9467" s="41"/>
      <c r="BH9467" s="41"/>
      <c r="BI9467" s="41"/>
      <c r="BJ9467" s="41"/>
      <c r="BK9467" s="41"/>
      <c r="BL9467" s="41"/>
      <c r="BM9467" s="41"/>
      <c r="BN9467" s="41"/>
      <c r="BO9467" s="41"/>
      <c r="BP9467" s="108"/>
      <c r="CG9467" s="102"/>
      <c r="CI9467" s="45"/>
    </row>
    <row r="9468" spans="37:87" ht="13" customHeight="1">
      <c r="AK9468" s="114"/>
      <c r="AL9468" s="41"/>
      <c r="AM9468" s="41"/>
      <c r="AN9468" s="41"/>
      <c r="AO9468" s="41"/>
      <c r="AP9468" s="41"/>
      <c r="AQ9468" s="41"/>
      <c r="AR9468" s="41"/>
      <c r="AS9468" s="41"/>
      <c r="AT9468" s="41"/>
      <c r="AU9468" s="41"/>
      <c r="AV9468" s="41"/>
      <c r="AW9468" s="41"/>
      <c r="AX9468" s="41"/>
      <c r="AY9468" s="41"/>
      <c r="AZ9468" s="41"/>
      <c r="BA9468" s="41"/>
      <c r="BB9468" s="41"/>
      <c r="BC9468" s="41"/>
      <c r="BD9468" s="41"/>
      <c r="BE9468" s="41"/>
      <c r="BF9468" s="41"/>
      <c r="BG9468" s="41"/>
      <c r="BH9468" s="41"/>
      <c r="BI9468" s="41"/>
      <c r="BJ9468" s="41"/>
      <c r="BK9468" s="41"/>
      <c r="BL9468" s="41"/>
      <c r="BM9468" s="41"/>
      <c r="BN9468" s="41"/>
      <c r="BO9468" s="41"/>
      <c r="BP9468" s="108"/>
      <c r="CG9468" s="102"/>
      <c r="CI9468" s="45"/>
    </row>
    <row r="9469" spans="37:87" ht="13" customHeight="1">
      <c r="AK9469" s="114"/>
      <c r="AL9469" s="41"/>
      <c r="AM9469" s="41"/>
      <c r="AN9469" s="41"/>
      <c r="AO9469" s="41"/>
      <c r="AP9469" s="41"/>
      <c r="AQ9469" s="41"/>
      <c r="AR9469" s="41"/>
      <c r="AS9469" s="41"/>
      <c r="AT9469" s="41"/>
      <c r="AU9469" s="41"/>
      <c r="AV9469" s="41"/>
      <c r="AW9469" s="41"/>
      <c r="AX9469" s="41"/>
      <c r="AY9469" s="41"/>
      <c r="AZ9469" s="41"/>
      <c r="BA9469" s="41"/>
      <c r="BB9469" s="41"/>
      <c r="BC9469" s="41"/>
      <c r="BD9469" s="41"/>
      <c r="BE9469" s="41"/>
      <c r="BF9469" s="41"/>
      <c r="BG9469" s="41"/>
      <c r="BH9469" s="41"/>
      <c r="BI9469" s="41"/>
      <c r="BJ9469" s="41"/>
      <c r="BK9469" s="41"/>
      <c r="BL9469" s="41"/>
      <c r="BM9469" s="41"/>
      <c r="BN9469" s="41"/>
      <c r="BO9469" s="41"/>
      <c r="BP9469" s="108"/>
      <c r="CG9469" s="102"/>
      <c r="CI9469" s="45"/>
    </row>
    <row r="9470" spans="37:87" ht="13" customHeight="1">
      <c r="AK9470" s="114"/>
      <c r="AL9470" s="41"/>
      <c r="AM9470" s="41"/>
      <c r="AN9470" s="41"/>
      <c r="AO9470" s="41"/>
      <c r="AP9470" s="41"/>
      <c r="AQ9470" s="41"/>
      <c r="AR9470" s="41"/>
      <c r="AS9470" s="41"/>
      <c r="AT9470" s="41"/>
      <c r="AU9470" s="41"/>
      <c r="AV9470" s="41"/>
      <c r="AW9470" s="41"/>
      <c r="AX9470" s="41"/>
      <c r="AY9470" s="41"/>
      <c r="AZ9470" s="41"/>
      <c r="BA9470" s="41"/>
      <c r="BB9470" s="41"/>
      <c r="BC9470" s="41"/>
      <c r="BD9470" s="41"/>
      <c r="BE9470" s="41"/>
      <c r="BF9470" s="41"/>
      <c r="BG9470" s="41"/>
      <c r="BH9470" s="41"/>
      <c r="BI9470" s="41"/>
      <c r="BJ9470" s="41"/>
      <c r="BK9470" s="41"/>
      <c r="BL9470" s="41"/>
      <c r="BM9470" s="41"/>
      <c r="BN9470" s="41"/>
      <c r="BO9470" s="41"/>
      <c r="BP9470" s="108"/>
      <c r="CG9470" s="102"/>
      <c r="CI9470" s="45"/>
    </row>
    <row r="9471" spans="37:87" ht="13" customHeight="1">
      <c r="AK9471" s="114"/>
      <c r="AL9471" s="41"/>
      <c r="AM9471" s="41"/>
      <c r="AN9471" s="41"/>
      <c r="AO9471" s="41"/>
      <c r="AP9471" s="41"/>
      <c r="AQ9471" s="41"/>
      <c r="AR9471" s="41"/>
      <c r="AS9471" s="41"/>
      <c r="AT9471" s="41"/>
      <c r="AU9471" s="41"/>
      <c r="AV9471" s="41"/>
      <c r="AW9471" s="41"/>
      <c r="AX9471" s="41"/>
      <c r="AY9471" s="41"/>
      <c r="AZ9471" s="41"/>
      <c r="BA9471" s="41"/>
      <c r="BB9471" s="41"/>
      <c r="BC9471" s="41"/>
      <c r="BD9471" s="41"/>
      <c r="BE9471" s="41"/>
      <c r="BF9471" s="41"/>
      <c r="BG9471" s="41"/>
      <c r="BH9471" s="41"/>
      <c r="BI9471" s="41"/>
      <c r="BJ9471" s="41"/>
      <c r="BK9471" s="41"/>
      <c r="BL9471" s="41"/>
      <c r="BM9471" s="41"/>
      <c r="BN9471" s="41"/>
      <c r="BO9471" s="41"/>
      <c r="BP9471" s="108"/>
      <c r="CG9471" s="102"/>
      <c r="CI9471" s="45"/>
    </row>
    <row r="9472" spans="37:87" ht="13" customHeight="1">
      <c r="AK9472" s="114"/>
      <c r="AL9472" s="41"/>
      <c r="AM9472" s="41"/>
      <c r="AN9472" s="41"/>
      <c r="AO9472" s="41"/>
      <c r="AP9472" s="41"/>
      <c r="AQ9472" s="41"/>
      <c r="AR9472" s="41"/>
      <c r="AS9472" s="41"/>
      <c r="AT9472" s="41"/>
      <c r="AU9472" s="41"/>
      <c r="AV9472" s="41"/>
      <c r="AW9472" s="41"/>
      <c r="AX9472" s="41"/>
      <c r="AY9472" s="41"/>
      <c r="AZ9472" s="41"/>
      <c r="BA9472" s="41"/>
      <c r="BB9472" s="41"/>
      <c r="BC9472" s="41"/>
      <c r="BD9472" s="41"/>
      <c r="BE9472" s="41"/>
      <c r="BF9472" s="41"/>
      <c r="BG9472" s="41"/>
      <c r="BH9472" s="41"/>
      <c r="BI9472" s="41"/>
      <c r="BJ9472" s="41"/>
      <c r="BK9472" s="41"/>
      <c r="BL9472" s="41"/>
      <c r="BM9472" s="41"/>
      <c r="BN9472" s="41"/>
      <c r="BO9472" s="41"/>
      <c r="BP9472" s="108"/>
      <c r="CG9472" s="102"/>
      <c r="CI9472" s="45"/>
    </row>
    <row r="9473" spans="37:87" ht="13" customHeight="1">
      <c r="AK9473" s="114"/>
      <c r="AL9473" s="41"/>
      <c r="AM9473" s="41"/>
      <c r="AN9473" s="41"/>
      <c r="AO9473" s="41"/>
      <c r="AP9473" s="41"/>
      <c r="AQ9473" s="41"/>
      <c r="AR9473" s="41"/>
      <c r="AS9473" s="41"/>
      <c r="AT9473" s="41"/>
      <c r="AU9473" s="41"/>
      <c r="AV9473" s="41"/>
      <c r="AW9473" s="41"/>
      <c r="AX9473" s="41"/>
      <c r="AY9473" s="41"/>
      <c r="AZ9473" s="41"/>
      <c r="BA9473" s="41"/>
      <c r="BB9473" s="41"/>
      <c r="BC9473" s="41"/>
      <c r="BD9473" s="41"/>
      <c r="BE9473" s="41"/>
      <c r="BF9473" s="41"/>
      <c r="BG9473" s="41"/>
      <c r="BH9473" s="41"/>
      <c r="BI9473" s="41"/>
      <c r="BJ9473" s="41"/>
      <c r="BK9473" s="41"/>
      <c r="BL9473" s="41"/>
      <c r="BM9473" s="41"/>
      <c r="BN9473" s="41"/>
      <c r="BO9473" s="41"/>
      <c r="BP9473" s="108"/>
      <c r="CG9473" s="102"/>
      <c r="CI9473" s="45"/>
    </row>
    <row r="9474" spans="37:87" ht="13" customHeight="1">
      <c r="AK9474" s="114"/>
      <c r="AL9474" s="41"/>
      <c r="AM9474" s="41"/>
      <c r="AN9474" s="41"/>
      <c r="AO9474" s="41"/>
      <c r="AP9474" s="41"/>
      <c r="AQ9474" s="41"/>
      <c r="AR9474" s="41"/>
      <c r="AS9474" s="41"/>
      <c r="AT9474" s="41"/>
      <c r="AU9474" s="41"/>
      <c r="AV9474" s="41"/>
      <c r="AW9474" s="41"/>
      <c r="AX9474" s="41"/>
      <c r="AY9474" s="41"/>
      <c r="AZ9474" s="41"/>
      <c r="BA9474" s="41"/>
      <c r="BB9474" s="41"/>
      <c r="BC9474" s="41"/>
      <c r="BD9474" s="41"/>
      <c r="BE9474" s="41"/>
      <c r="BF9474" s="41"/>
      <c r="BG9474" s="41"/>
      <c r="BH9474" s="41"/>
      <c r="BI9474" s="41"/>
      <c r="BJ9474" s="41"/>
      <c r="BK9474" s="41"/>
      <c r="BL9474" s="41"/>
      <c r="BM9474" s="41"/>
      <c r="BN9474" s="41"/>
      <c r="BO9474" s="41"/>
      <c r="BP9474" s="108"/>
      <c r="CG9474" s="102"/>
      <c r="CI9474" s="45"/>
    </row>
    <row r="9475" spans="37:87" ht="13" customHeight="1">
      <c r="AK9475" s="114"/>
      <c r="AL9475" s="41"/>
      <c r="AM9475" s="41"/>
      <c r="AN9475" s="41"/>
      <c r="AO9475" s="41"/>
      <c r="AP9475" s="41"/>
      <c r="AQ9475" s="41"/>
      <c r="AR9475" s="41"/>
      <c r="AS9475" s="41"/>
      <c r="AT9475" s="41"/>
      <c r="AU9475" s="41"/>
      <c r="AV9475" s="41"/>
      <c r="AW9475" s="41"/>
      <c r="AX9475" s="41"/>
      <c r="AY9475" s="41"/>
      <c r="AZ9475" s="41"/>
      <c r="BA9475" s="41"/>
      <c r="BB9475" s="41"/>
      <c r="BC9475" s="41"/>
      <c r="BD9475" s="41"/>
      <c r="BE9475" s="41"/>
      <c r="BF9475" s="41"/>
      <c r="BG9475" s="41"/>
      <c r="BH9475" s="41"/>
      <c r="BI9475" s="41"/>
      <c r="BJ9475" s="41"/>
      <c r="BK9475" s="41"/>
      <c r="BL9475" s="41"/>
      <c r="BM9475" s="41"/>
      <c r="BN9475" s="41"/>
      <c r="BO9475" s="41"/>
      <c r="BP9475" s="108"/>
      <c r="CG9475" s="102"/>
      <c r="CI9475" s="45"/>
    </row>
    <row r="9476" spans="37:87" ht="13" customHeight="1">
      <c r="AK9476" s="114"/>
      <c r="AL9476" s="41"/>
      <c r="AM9476" s="41"/>
      <c r="AN9476" s="41"/>
      <c r="AO9476" s="41"/>
      <c r="AP9476" s="41"/>
      <c r="AQ9476" s="41"/>
      <c r="AR9476" s="41"/>
      <c r="AS9476" s="41"/>
      <c r="AT9476" s="41"/>
      <c r="AU9476" s="41"/>
      <c r="AV9476" s="41"/>
      <c r="AW9476" s="41"/>
      <c r="AX9476" s="41"/>
      <c r="AY9476" s="41"/>
      <c r="AZ9476" s="41"/>
      <c r="BA9476" s="41"/>
      <c r="BB9476" s="41"/>
      <c r="BC9476" s="41"/>
      <c r="BD9476" s="41"/>
      <c r="BE9476" s="41"/>
      <c r="BF9476" s="41"/>
      <c r="BG9476" s="41"/>
      <c r="BH9476" s="41"/>
      <c r="BI9476" s="41"/>
      <c r="BJ9476" s="41"/>
      <c r="BK9476" s="41"/>
      <c r="BL9476" s="41"/>
      <c r="BM9476" s="41"/>
      <c r="BN9476" s="41"/>
      <c r="BO9476" s="41"/>
      <c r="BP9476" s="108"/>
      <c r="CG9476" s="102"/>
      <c r="CI9476" s="45"/>
    </row>
    <row r="9477" spans="37:87" ht="13" customHeight="1">
      <c r="AK9477" s="114"/>
      <c r="AL9477" s="41"/>
      <c r="AM9477" s="41"/>
      <c r="AN9477" s="41"/>
      <c r="AO9477" s="41"/>
      <c r="AP9477" s="41"/>
      <c r="AQ9477" s="41"/>
      <c r="AR9477" s="41"/>
      <c r="AS9477" s="41"/>
      <c r="AT9477" s="41"/>
      <c r="AU9477" s="41"/>
      <c r="AV9477" s="41"/>
      <c r="AW9477" s="41"/>
      <c r="AX9477" s="41"/>
      <c r="AY9477" s="41"/>
      <c r="AZ9477" s="41"/>
      <c r="BA9477" s="41"/>
      <c r="BB9477" s="41"/>
      <c r="BC9477" s="41"/>
      <c r="BD9477" s="41"/>
      <c r="BE9477" s="41"/>
      <c r="BF9477" s="41"/>
      <c r="BG9477" s="41"/>
      <c r="BH9477" s="41"/>
      <c r="BI9477" s="41"/>
      <c r="BJ9477" s="41"/>
      <c r="BK9477" s="41"/>
      <c r="BL9477" s="41"/>
      <c r="BM9477" s="41"/>
      <c r="BN9477" s="41"/>
      <c r="BO9477" s="41"/>
      <c r="BP9477" s="108"/>
      <c r="CG9477" s="102"/>
      <c r="CI9477" s="45"/>
    </row>
    <row r="9478" spans="37:87" ht="13" customHeight="1">
      <c r="AK9478" s="114"/>
      <c r="AL9478" s="41"/>
      <c r="AM9478" s="41"/>
      <c r="AN9478" s="41"/>
      <c r="AO9478" s="41"/>
      <c r="AP9478" s="41"/>
      <c r="AQ9478" s="41"/>
      <c r="AR9478" s="41"/>
      <c r="AS9478" s="41"/>
      <c r="AT9478" s="41"/>
      <c r="AU9478" s="41"/>
      <c r="AV9478" s="41"/>
      <c r="AW9478" s="41"/>
      <c r="AX9478" s="41"/>
      <c r="AY9478" s="41"/>
      <c r="AZ9478" s="41"/>
      <c r="BA9478" s="41"/>
      <c r="BB9478" s="41"/>
      <c r="BC9478" s="41"/>
      <c r="BD9478" s="41"/>
      <c r="BE9478" s="41"/>
      <c r="BF9478" s="41"/>
      <c r="BG9478" s="41"/>
      <c r="BH9478" s="41"/>
      <c r="BI9478" s="41"/>
      <c r="BJ9478" s="41"/>
      <c r="BK9478" s="41"/>
      <c r="BL9478" s="41"/>
      <c r="BM9478" s="41"/>
      <c r="BN9478" s="41"/>
      <c r="BO9478" s="41"/>
      <c r="BP9478" s="108"/>
      <c r="CG9478" s="102"/>
      <c r="CI9478" s="45"/>
    </row>
    <row r="9479" spans="37:87" ht="13" customHeight="1">
      <c r="AK9479" s="114"/>
      <c r="AL9479" s="41"/>
      <c r="AM9479" s="41"/>
      <c r="AN9479" s="41"/>
      <c r="AO9479" s="41"/>
      <c r="AP9479" s="41"/>
      <c r="AQ9479" s="41"/>
      <c r="AR9479" s="41"/>
      <c r="AS9479" s="41"/>
      <c r="AT9479" s="41"/>
      <c r="AU9479" s="41"/>
      <c r="AV9479" s="41"/>
      <c r="AW9479" s="41"/>
      <c r="AX9479" s="41"/>
      <c r="AY9479" s="41"/>
      <c r="AZ9479" s="41"/>
      <c r="BA9479" s="41"/>
      <c r="BB9479" s="41"/>
      <c r="BC9479" s="41"/>
      <c r="BD9479" s="41"/>
      <c r="BE9479" s="41"/>
      <c r="BF9479" s="41"/>
      <c r="BG9479" s="41"/>
      <c r="BH9479" s="41"/>
      <c r="BI9479" s="41"/>
      <c r="BJ9479" s="41"/>
      <c r="BK9479" s="41"/>
      <c r="BL9479" s="41"/>
      <c r="BM9479" s="41"/>
      <c r="BN9479" s="41"/>
      <c r="BO9479" s="41"/>
      <c r="BP9479" s="108"/>
      <c r="CG9479" s="102"/>
      <c r="CI9479" s="45"/>
    </row>
    <row r="9480" spans="37:87" ht="13" customHeight="1">
      <c r="AK9480" s="114"/>
      <c r="AL9480" s="41"/>
      <c r="AM9480" s="41"/>
      <c r="AN9480" s="41"/>
      <c r="AO9480" s="41"/>
      <c r="AP9480" s="41"/>
      <c r="AQ9480" s="41"/>
      <c r="AR9480" s="41"/>
      <c r="AS9480" s="41"/>
      <c r="AT9480" s="41"/>
      <c r="AU9480" s="41"/>
      <c r="AV9480" s="41"/>
      <c r="AW9480" s="41"/>
      <c r="AX9480" s="41"/>
      <c r="AY9480" s="41"/>
      <c r="AZ9480" s="41"/>
      <c r="BA9480" s="41"/>
      <c r="BB9480" s="41"/>
      <c r="BC9480" s="41"/>
      <c r="BD9480" s="41"/>
      <c r="BE9480" s="41"/>
      <c r="BF9480" s="41"/>
      <c r="BG9480" s="41"/>
      <c r="BH9480" s="41"/>
      <c r="BI9480" s="41"/>
      <c r="BJ9480" s="41"/>
      <c r="BK9480" s="41"/>
      <c r="BL9480" s="41"/>
      <c r="BM9480" s="41"/>
      <c r="BN9480" s="41"/>
      <c r="BO9480" s="41"/>
      <c r="BP9480" s="108"/>
      <c r="CG9480" s="102"/>
      <c r="CI9480" s="45"/>
    </row>
    <row r="9481" spans="37:87" ht="13" customHeight="1">
      <c r="AK9481" s="114"/>
      <c r="AL9481" s="41"/>
      <c r="AM9481" s="41"/>
      <c r="AN9481" s="41"/>
      <c r="AO9481" s="41"/>
      <c r="AP9481" s="41"/>
      <c r="AQ9481" s="41"/>
      <c r="AR9481" s="41"/>
      <c r="AS9481" s="41"/>
      <c r="AT9481" s="41"/>
      <c r="AU9481" s="41"/>
      <c r="AV9481" s="41"/>
      <c r="AW9481" s="41"/>
      <c r="AX9481" s="41"/>
      <c r="AY9481" s="41"/>
      <c r="AZ9481" s="41"/>
      <c r="BA9481" s="41"/>
      <c r="BB9481" s="41"/>
      <c r="BC9481" s="41"/>
      <c r="BD9481" s="41"/>
      <c r="BE9481" s="41"/>
      <c r="BF9481" s="41"/>
      <c r="BG9481" s="41"/>
      <c r="BH9481" s="41"/>
      <c r="BI9481" s="41"/>
      <c r="BJ9481" s="41"/>
      <c r="BK9481" s="41"/>
      <c r="BL9481" s="41"/>
      <c r="BM9481" s="41"/>
      <c r="BN9481" s="41"/>
      <c r="BO9481" s="41"/>
      <c r="BP9481" s="108"/>
      <c r="CG9481" s="102"/>
      <c r="CI9481" s="45"/>
    </row>
    <row r="9482" spans="37:87" ht="13" customHeight="1">
      <c r="AK9482" s="114"/>
      <c r="AL9482" s="41"/>
      <c r="AM9482" s="41"/>
      <c r="AN9482" s="41"/>
      <c r="AO9482" s="41"/>
      <c r="AP9482" s="41"/>
      <c r="AQ9482" s="41"/>
      <c r="AR9482" s="41"/>
      <c r="AS9482" s="41"/>
      <c r="AT9482" s="41"/>
      <c r="AU9482" s="41"/>
      <c r="AV9482" s="41"/>
      <c r="AW9482" s="41"/>
      <c r="AX9482" s="41"/>
      <c r="AY9482" s="41"/>
      <c r="AZ9482" s="41"/>
      <c r="BA9482" s="41"/>
      <c r="BB9482" s="41"/>
      <c r="BC9482" s="41"/>
      <c r="BD9482" s="41"/>
      <c r="BE9482" s="41"/>
      <c r="BF9482" s="41"/>
      <c r="BG9482" s="41"/>
      <c r="BH9482" s="41"/>
      <c r="BI9482" s="41"/>
      <c r="BJ9482" s="41"/>
      <c r="BK9482" s="41"/>
      <c r="BL9482" s="41"/>
      <c r="BM9482" s="41"/>
      <c r="BN9482" s="41"/>
      <c r="BO9482" s="41"/>
      <c r="BP9482" s="108"/>
      <c r="CG9482" s="102"/>
      <c r="CI9482" s="45"/>
    </row>
    <row r="9483" spans="37:87" ht="13" customHeight="1">
      <c r="AK9483" s="114"/>
      <c r="AL9483" s="41"/>
      <c r="AM9483" s="41"/>
      <c r="AN9483" s="41"/>
      <c r="AO9483" s="41"/>
      <c r="AP9483" s="41"/>
      <c r="AQ9483" s="41"/>
      <c r="AR9483" s="41"/>
      <c r="AS9483" s="41"/>
      <c r="AT9483" s="41"/>
      <c r="AU9483" s="41"/>
      <c r="AV9483" s="41"/>
      <c r="AW9483" s="41"/>
      <c r="AX9483" s="41"/>
      <c r="AY9483" s="41"/>
      <c r="AZ9483" s="41"/>
      <c r="BA9483" s="41"/>
      <c r="BB9483" s="41"/>
      <c r="BC9483" s="41"/>
      <c r="BD9483" s="41"/>
      <c r="BE9483" s="41"/>
      <c r="BF9483" s="41"/>
      <c r="BG9483" s="41"/>
      <c r="BH9483" s="41"/>
      <c r="BI9483" s="41"/>
      <c r="BJ9483" s="41"/>
      <c r="BK9483" s="41"/>
      <c r="BL9483" s="41"/>
      <c r="BM9483" s="41"/>
      <c r="BN9483" s="41"/>
      <c r="BO9483" s="41"/>
      <c r="BP9483" s="108"/>
      <c r="CG9483" s="102"/>
      <c r="CI9483" s="45"/>
    </row>
    <row r="9484" spans="37:87" ht="13" customHeight="1">
      <c r="AK9484" s="114"/>
      <c r="AL9484" s="41"/>
      <c r="AM9484" s="41"/>
      <c r="AN9484" s="41"/>
      <c r="AO9484" s="41"/>
      <c r="AP9484" s="41"/>
      <c r="AQ9484" s="41"/>
      <c r="AR9484" s="41"/>
      <c r="AS9484" s="41"/>
      <c r="AT9484" s="41"/>
      <c r="AU9484" s="41"/>
      <c r="AV9484" s="41"/>
      <c r="AW9484" s="41"/>
      <c r="AX9484" s="41"/>
      <c r="AY9484" s="41"/>
      <c r="AZ9484" s="41"/>
      <c r="BA9484" s="41"/>
      <c r="BB9484" s="41"/>
      <c r="BC9484" s="41"/>
      <c r="BD9484" s="41"/>
      <c r="BE9484" s="41"/>
      <c r="BF9484" s="41"/>
      <c r="BG9484" s="41"/>
      <c r="BH9484" s="41"/>
      <c r="BI9484" s="41"/>
      <c r="BJ9484" s="41"/>
      <c r="BK9484" s="41"/>
      <c r="BL9484" s="41"/>
      <c r="BM9484" s="41"/>
      <c r="BN9484" s="41"/>
      <c r="BO9484" s="41"/>
      <c r="BP9484" s="108"/>
      <c r="CG9484" s="102"/>
      <c r="CI9484" s="45"/>
    </row>
    <row r="9485" spans="37:87" ht="13" customHeight="1">
      <c r="AK9485" s="114"/>
      <c r="AL9485" s="41"/>
      <c r="AM9485" s="41"/>
      <c r="AN9485" s="41"/>
      <c r="AO9485" s="41"/>
      <c r="AP9485" s="41"/>
      <c r="AQ9485" s="41"/>
      <c r="AR9485" s="41"/>
      <c r="AS9485" s="41"/>
      <c r="AT9485" s="41"/>
      <c r="AU9485" s="41"/>
      <c r="AV9485" s="41"/>
      <c r="AW9485" s="41"/>
      <c r="AX9485" s="41"/>
      <c r="AY9485" s="41"/>
      <c r="AZ9485" s="41"/>
      <c r="BA9485" s="41"/>
      <c r="BB9485" s="41"/>
      <c r="BC9485" s="41"/>
      <c r="BD9485" s="41"/>
      <c r="BE9485" s="41"/>
      <c r="BF9485" s="41"/>
      <c r="BG9485" s="41"/>
      <c r="BH9485" s="41"/>
      <c r="BI9485" s="41"/>
      <c r="BJ9485" s="41"/>
      <c r="BK9485" s="41"/>
      <c r="BL9485" s="41"/>
      <c r="BM9485" s="41"/>
      <c r="BN9485" s="41"/>
      <c r="BO9485" s="41"/>
      <c r="BP9485" s="108"/>
      <c r="CG9485" s="102"/>
      <c r="CI9485" s="45"/>
    </row>
    <row r="9486" spans="37:87" ht="13" customHeight="1">
      <c r="AK9486" s="114"/>
      <c r="AL9486" s="41"/>
      <c r="AM9486" s="41"/>
      <c r="AN9486" s="41"/>
      <c r="AO9486" s="41"/>
      <c r="AP9486" s="41"/>
      <c r="AQ9486" s="41"/>
      <c r="AR9486" s="41"/>
      <c r="AS9486" s="41"/>
      <c r="AT9486" s="41"/>
      <c r="AU9486" s="41"/>
      <c r="AV9486" s="41"/>
      <c r="AW9486" s="41"/>
      <c r="AX9486" s="41"/>
      <c r="AY9486" s="41"/>
      <c r="AZ9486" s="41"/>
      <c r="BA9486" s="41"/>
      <c r="BB9486" s="41"/>
      <c r="BC9486" s="41"/>
      <c r="BD9486" s="41"/>
      <c r="BE9486" s="41"/>
      <c r="BF9486" s="41"/>
      <c r="BG9486" s="41"/>
      <c r="BH9486" s="41"/>
      <c r="BI9486" s="41"/>
      <c r="BJ9486" s="41"/>
      <c r="BK9486" s="41"/>
      <c r="BL9486" s="41"/>
      <c r="BM9486" s="41"/>
      <c r="BN9486" s="41"/>
      <c r="BO9486" s="41"/>
      <c r="BP9486" s="108"/>
      <c r="CG9486" s="102"/>
      <c r="CI9486" s="45"/>
    </row>
    <row r="9487" spans="37:87" ht="13" customHeight="1">
      <c r="AK9487" s="114"/>
      <c r="AL9487" s="41"/>
      <c r="AM9487" s="41"/>
      <c r="AN9487" s="41"/>
      <c r="AO9487" s="41"/>
      <c r="AP9487" s="41"/>
      <c r="AQ9487" s="41"/>
      <c r="AR9487" s="41"/>
      <c r="AS9487" s="41"/>
      <c r="AT9487" s="41"/>
      <c r="AU9487" s="41"/>
      <c r="AV9487" s="41"/>
      <c r="AW9487" s="41"/>
      <c r="AX9487" s="41"/>
      <c r="AY9487" s="41"/>
      <c r="AZ9487" s="41"/>
      <c r="BA9487" s="41"/>
      <c r="BB9487" s="41"/>
      <c r="BC9487" s="41"/>
      <c r="BD9487" s="41"/>
      <c r="BE9487" s="41"/>
      <c r="BF9487" s="41"/>
      <c r="BG9487" s="41"/>
      <c r="BH9487" s="41"/>
      <c r="BI9487" s="41"/>
      <c r="BJ9487" s="41"/>
      <c r="BK9487" s="41"/>
      <c r="BL9487" s="41"/>
      <c r="BM9487" s="41"/>
      <c r="BN9487" s="41"/>
      <c r="BO9487" s="41"/>
      <c r="BP9487" s="108"/>
      <c r="CG9487" s="102"/>
      <c r="CI9487" s="45"/>
    </row>
    <row r="9488" spans="37:87" ht="13" customHeight="1">
      <c r="AK9488" s="114"/>
      <c r="AL9488" s="41"/>
      <c r="AM9488" s="41"/>
      <c r="AN9488" s="41"/>
      <c r="AO9488" s="41"/>
      <c r="AP9488" s="41"/>
      <c r="AQ9488" s="41"/>
      <c r="AR9488" s="41"/>
      <c r="AS9488" s="41"/>
      <c r="AT9488" s="41"/>
      <c r="AU9488" s="41"/>
      <c r="AV9488" s="41"/>
      <c r="AW9488" s="41"/>
      <c r="AX9488" s="41"/>
      <c r="AY9488" s="41"/>
      <c r="AZ9488" s="41"/>
      <c r="BA9488" s="41"/>
      <c r="BB9488" s="41"/>
      <c r="BC9488" s="41"/>
      <c r="BD9488" s="41"/>
      <c r="BE9488" s="41"/>
      <c r="BF9488" s="41"/>
      <c r="BG9488" s="41"/>
      <c r="BH9488" s="41"/>
      <c r="BI9488" s="41"/>
      <c r="BJ9488" s="41"/>
      <c r="BK9488" s="41"/>
      <c r="BL9488" s="41"/>
      <c r="BM9488" s="41"/>
      <c r="BN9488" s="41"/>
      <c r="BO9488" s="41"/>
      <c r="BP9488" s="108"/>
      <c r="CG9488" s="102"/>
      <c r="CI9488" s="45"/>
    </row>
    <row r="9489" spans="37:87" ht="13" customHeight="1">
      <c r="AK9489" s="114"/>
      <c r="AL9489" s="41"/>
      <c r="AM9489" s="41"/>
      <c r="AN9489" s="41"/>
      <c r="AO9489" s="41"/>
      <c r="AP9489" s="41"/>
      <c r="AQ9489" s="41"/>
      <c r="AR9489" s="41"/>
      <c r="AS9489" s="41"/>
      <c r="AT9489" s="41"/>
      <c r="AU9489" s="41"/>
      <c r="AV9489" s="41"/>
      <c r="AW9489" s="41"/>
      <c r="AX9489" s="41"/>
      <c r="AY9489" s="41"/>
      <c r="AZ9489" s="41"/>
      <c r="BA9489" s="41"/>
      <c r="BB9489" s="41"/>
      <c r="BC9489" s="41"/>
      <c r="BD9489" s="41"/>
      <c r="BE9489" s="41"/>
      <c r="BF9489" s="41"/>
      <c r="BG9489" s="41"/>
      <c r="BH9489" s="41"/>
      <c r="BI9489" s="41"/>
      <c r="BJ9489" s="41"/>
      <c r="BK9489" s="41"/>
      <c r="BL9489" s="41"/>
      <c r="BM9489" s="41"/>
      <c r="BN9489" s="41"/>
      <c r="BO9489" s="41"/>
      <c r="BP9489" s="108"/>
      <c r="CG9489" s="102"/>
      <c r="CI9489" s="45"/>
    </row>
    <row r="9490" spans="37:87" ht="13" customHeight="1">
      <c r="AK9490" s="114"/>
      <c r="AL9490" s="41"/>
      <c r="AM9490" s="41"/>
      <c r="AN9490" s="41"/>
      <c r="AO9490" s="41"/>
      <c r="AP9490" s="41"/>
      <c r="AQ9490" s="41"/>
      <c r="AR9490" s="41"/>
      <c r="AS9490" s="41"/>
      <c r="AT9490" s="41"/>
      <c r="AU9490" s="41"/>
      <c r="AV9490" s="41"/>
      <c r="AW9490" s="41"/>
      <c r="AX9490" s="41"/>
      <c r="AY9490" s="41"/>
      <c r="AZ9490" s="41"/>
      <c r="BA9490" s="41"/>
      <c r="BB9490" s="41"/>
      <c r="BC9490" s="41"/>
      <c r="BD9490" s="41"/>
      <c r="BE9490" s="41"/>
      <c r="BF9490" s="41"/>
      <c r="BG9490" s="41"/>
      <c r="BH9490" s="41"/>
      <c r="BI9490" s="41"/>
      <c r="BJ9490" s="41"/>
      <c r="BK9490" s="41"/>
      <c r="BL9490" s="41"/>
      <c r="BM9490" s="41"/>
      <c r="BN9490" s="41"/>
      <c r="BO9490" s="41"/>
      <c r="BP9490" s="108"/>
      <c r="CG9490" s="102"/>
      <c r="CI9490" s="45"/>
    </row>
    <row r="9491" spans="37:87" ht="13" customHeight="1">
      <c r="AK9491" s="114"/>
      <c r="AL9491" s="41"/>
      <c r="AM9491" s="41"/>
      <c r="AN9491" s="41"/>
      <c r="AO9491" s="41"/>
      <c r="AP9491" s="41"/>
      <c r="AQ9491" s="41"/>
      <c r="AR9491" s="41"/>
      <c r="AS9491" s="41"/>
      <c r="AT9491" s="41"/>
      <c r="AU9491" s="41"/>
      <c r="AV9491" s="41"/>
      <c r="AW9491" s="41"/>
      <c r="AX9491" s="41"/>
      <c r="AY9491" s="41"/>
      <c r="AZ9491" s="41"/>
      <c r="BA9491" s="41"/>
      <c r="BB9491" s="41"/>
      <c r="BC9491" s="41"/>
      <c r="BD9491" s="41"/>
      <c r="BE9491" s="41"/>
      <c r="BF9491" s="41"/>
      <c r="BG9491" s="41"/>
      <c r="BH9491" s="41"/>
      <c r="BI9491" s="41"/>
      <c r="BJ9491" s="41"/>
      <c r="BK9491" s="41"/>
      <c r="BL9491" s="41"/>
      <c r="BM9491" s="41"/>
      <c r="BN9491" s="41"/>
      <c r="BO9491" s="41"/>
      <c r="BP9491" s="108"/>
      <c r="CG9491" s="102"/>
      <c r="CI9491" s="45"/>
    </row>
    <row r="9492" spans="37:87" ht="13" customHeight="1">
      <c r="AK9492" s="114"/>
      <c r="AL9492" s="41"/>
      <c r="AM9492" s="41"/>
      <c r="AN9492" s="41"/>
      <c r="AO9492" s="41"/>
      <c r="AP9492" s="41"/>
      <c r="AQ9492" s="41"/>
      <c r="AR9492" s="41"/>
      <c r="AS9492" s="41"/>
      <c r="AT9492" s="41"/>
      <c r="AU9492" s="41"/>
      <c r="AV9492" s="41"/>
      <c r="AW9492" s="41"/>
      <c r="AX9492" s="41"/>
      <c r="AY9492" s="41"/>
      <c r="AZ9492" s="41"/>
      <c r="BA9492" s="41"/>
      <c r="BB9492" s="41"/>
      <c r="BC9492" s="41"/>
      <c r="BD9492" s="41"/>
      <c r="BE9492" s="41"/>
      <c r="BF9492" s="41"/>
      <c r="BG9492" s="41"/>
      <c r="BH9492" s="41"/>
      <c r="BI9492" s="41"/>
      <c r="BJ9492" s="41"/>
      <c r="BK9492" s="41"/>
      <c r="BL9492" s="41"/>
      <c r="BM9492" s="41"/>
      <c r="BN9492" s="41"/>
      <c r="BO9492" s="41"/>
      <c r="BP9492" s="108"/>
      <c r="CG9492" s="102"/>
      <c r="CI9492" s="45"/>
    </row>
    <row r="9493" spans="37:87" ht="13" customHeight="1">
      <c r="AK9493" s="114"/>
      <c r="AL9493" s="41"/>
      <c r="AM9493" s="41"/>
      <c r="AN9493" s="41"/>
      <c r="AO9493" s="41"/>
      <c r="AP9493" s="41"/>
      <c r="AQ9493" s="41"/>
      <c r="AR9493" s="41"/>
      <c r="AS9493" s="41"/>
      <c r="AT9493" s="41"/>
      <c r="AU9493" s="41"/>
      <c r="AV9493" s="41"/>
      <c r="AW9493" s="41"/>
      <c r="AX9493" s="41"/>
      <c r="AY9493" s="41"/>
      <c r="AZ9493" s="41"/>
      <c r="BA9493" s="41"/>
      <c r="BB9493" s="41"/>
      <c r="BC9493" s="41"/>
      <c r="BD9493" s="41"/>
      <c r="BE9493" s="41"/>
      <c r="BF9493" s="41"/>
      <c r="BG9493" s="41"/>
      <c r="BH9493" s="41"/>
      <c r="BI9493" s="41"/>
      <c r="BJ9493" s="41"/>
      <c r="BK9493" s="41"/>
      <c r="BL9493" s="41"/>
      <c r="BM9493" s="41"/>
      <c r="BN9493" s="41"/>
      <c r="BO9493" s="41"/>
      <c r="BP9493" s="108"/>
      <c r="CG9493" s="102"/>
      <c r="CI9493" s="45"/>
    </row>
    <row r="9494" spans="37:87" ht="13" customHeight="1">
      <c r="AK9494" s="114"/>
      <c r="AL9494" s="41"/>
      <c r="AM9494" s="41"/>
      <c r="AN9494" s="41"/>
      <c r="AO9494" s="41"/>
      <c r="AP9494" s="41"/>
      <c r="AQ9494" s="41"/>
      <c r="AR9494" s="41"/>
      <c r="AS9494" s="41"/>
      <c r="AT9494" s="41"/>
      <c r="AU9494" s="41"/>
      <c r="AV9494" s="41"/>
      <c r="AW9494" s="41"/>
      <c r="AX9494" s="41"/>
      <c r="AY9494" s="41"/>
      <c r="AZ9494" s="41"/>
      <c r="BA9494" s="41"/>
      <c r="BB9494" s="41"/>
      <c r="BC9494" s="41"/>
      <c r="BD9494" s="41"/>
      <c r="BE9494" s="41"/>
      <c r="BF9494" s="41"/>
      <c r="BG9494" s="41"/>
      <c r="BH9494" s="41"/>
      <c r="BI9494" s="41"/>
      <c r="BJ9494" s="41"/>
      <c r="BK9494" s="41"/>
      <c r="BL9494" s="41"/>
      <c r="BM9494" s="41"/>
      <c r="BN9494" s="41"/>
      <c r="BO9494" s="41"/>
      <c r="BP9494" s="108"/>
      <c r="CG9494" s="102"/>
      <c r="CI9494" s="45"/>
    </row>
    <row r="9495" spans="37:87" ht="13" customHeight="1">
      <c r="AK9495" s="114"/>
      <c r="AL9495" s="41"/>
      <c r="AM9495" s="41"/>
      <c r="AN9495" s="41"/>
      <c r="AO9495" s="41"/>
      <c r="AP9495" s="41"/>
      <c r="AQ9495" s="41"/>
      <c r="AR9495" s="41"/>
      <c r="AS9495" s="41"/>
      <c r="AT9495" s="41"/>
      <c r="AU9495" s="41"/>
      <c r="AV9495" s="41"/>
      <c r="AW9495" s="41"/>
      <c r="AX9495" s="41"/>
      <c r="AY9495" s="41"/>
      <c r="AZ9495" s="41"/>
      <c r="BA9495" s="41"/>
      <c r="BB9495" s="41"/>
      <c r="BC9495" s="41"/>
      <c r="BD9495" s="41"/>
      <c r="BE9495" s="41"/>
      <c r="BF9495" s="41"/>
      <c r="BG9495" s="41"/>
      <c r="BH9495" s="41"/>
      <c r="BI9495" s="41"/>
      <c r="BJ9495" s="41"/>
      <c r="BK9495" s="41"/>
      <c r="BL9495" s="41"/>
      <c r="BM9495" s="41"/>
      <c r="BN9495" s="41"/>
      <c r="BO9495" s="41"/>
      <c r="BP9495" s="108"/>
      <c r="CG9495" s="102"/>
      <c r="CI9495" s="45"/>
    </row>
    <row r="9496" spans="37:87" ht="13" customHeight="1">
      <c r="AK9496" s="114"/>
      <c r="AL9496" s="41"/>
      <c r="AM9496" s="41"/>
      <c r="AN9496" s="41"/>
      <c r="AO9496" s="41"/>
      <c r="AP9496" s="41"/>
      <c r="AQ9496" s="41"/>
      <c r="AR9496" s="41"/>
      <c r="AS9496" s="41"/>
      <c r="AT9496" s="41"/>
      <c r="AU9496" s="41"/>
      <c r="AV9496" s="41"/>
      <c r="AW9496" s="41"/>
      <c r="AX9496" s="41"/>
      <c r="AY9496" s="41"/>
      <c r="AZ9496" s="41"/>
      <c r="BA9496" s="41"/>
      <c r="BB9496" s="41"/>
      <c r="BC9496" s="41"/>
      <c r="BD9496" s="41"/>
      <c r="BE9496" s="41"/>
      <c r="BF9496" s="41"/>
      <c r="BG9496" s="41"/>
      <c r="BH9496" s="41"/>
      <c r="BI9496" s="41"/>
      <c r="BJ9496" s="41"/>
      <c r="BK9496" s="41"/>
      <c r="BL9496" s="41"/>
      <c r="BM9496" s="41"/>
      <c r="BN9496" s="41"/>
      <c r="BO9496" s="41"/>
      <c r="BP9496" s="108"/>
      <c r="CG9496" s="102"/>
      <c r="CI9496" s="45"/>
    </row>
    <row r="9497" spans="37:87" ht="13" customHeight="1">
      <c r="AK9497" s="114"/>
      <c r="AL9497" s="41"/>
      <c r="AM9497" s="41"/>
      <c r="AN9497" s="41"/>
      <c r="AO9497" s="41"/>
      <c r="AP9497" s="41"/>
      <c r="AQ9497" s="41"/>
      <c r="AR9497" s="41"/>
      <c r="AS9497" s="41"/>
      <c r="AT9497" s="41"/>
      <c r="AU9497" s="41"/>
      <c r="AV9497" s="41"/>
      <c r="AW9497" s="41"/>
      <c r="AX9497" s="41"/>
      <c r="AY9497" s="41"/>
      <c r="AZ9497" s="41"/>
      <c r="BA9497" s="41"/>
      <c r="BB9497" s="41"/>
      <c r="BC9497" s="41"/>
      <c r="BD9497" s="41"/>
      <c r="BE9497" s="41"/>
      <c r="BF9497" s="41"/>
      <c r="BG9497" s="41"/>
      <c r="BH9497" s="41"/>
      <c r="BI9497" s="41"/>
      <c r="BJ9497" s="41"/>
      <c r="BK9497" s="41"/>
      <c r="BL9497" s="41"/>
      <c r="BM9497" s="41"/>
      <c r="BN9497" s="41"/>
      <c r="BO9497" s="41"/>
      <c r="BP9497" s="108"/>
      <c r="CG9497" s="102"/>
      <c r="CI9497" s="45"/>
    </row>
    <row r="9498" spans="37:87" ht="13" customHeight="1">
      <c r="AK9498" s="114"/>
      <c r="AL9498" s="41"/>
      <c r="AM9498" s="41"/>
      <c r="AN9498" s="41"/>
      <c r="AO9498" s="41"/>
      <c r="AP9498" s="41"/>
      <c r="AQ9498" s="41"/>
      <c r="AR9498" s="41"/>
      <c r="AS9498" s="41"/>
      <c r="AT9498" s="41"/>
      <c r="AU9498" s="41"/>
      <c r="AV9498" s="41"/>
      <c r="AW9498" s="41"/>
      <c r="AX9498" s="41"/>
      <c r="AY9498" s="41"/>
      <c r="AZ9498" s="41"/>
      <c r="BA9498" s="41"/>
      <c r="BB9498" s="41"/>
      <c r="BC9498" s="41"/>
      <c r="BD9498" s="41"/>
      <c r="BE9498" s="41"/>
      <c r="BF9498" s="41"/>
      <c r="BG9498" s="41"/>
      <c r="BH9498" s="41"/>
      <c r="BI9498" s="41"/>
      <c r="BJ9498" s="41"/>
      <c r="BK9498" s="41"/>
      <c r="BL9498" s="41"/>
      <c r="BM9498" s="41"/>
      <c r="BN9498" s="41"/>
      <c r="BO9498" s="41"/>
      <c r="BP9498" s="108"/>
      <c r="CG9498" s="102"/>
      <c r="CI9498" s="45"/>
    </row>
    <row r="9499" spans="37:87" ht="13" customHeight="1">
      <c r="AK9499" s="114"/>
      <c r="AL9499" s="41"/>
      <c r="AM9499" s="41"/>
      <c r="AN9499" s="41"/>
      <c r="AO9499" s="41"/>
      <c r="AP9499" s="41"/>
      <c r="AQ9499" s="41"/>
      <c r="AR9499" s="41"/>
      <c r="AS9499" s="41"/>
      <c r="AT9499" s="41"/>
      <c r="AU9499" s="41"/>
      <c r="AV9499" s="41"/>
      <c r="AW9499" s="41"/>
      <c r="AX9499" s="41"/>
      <c r="AY9499" s="41"/>
      <c r="AZ9499" s="41"/>
      <c r="BA9499" s="41"/>
      <c r="BB9499" s="41"/>
      <c r="BC9499" s="41"/>
      <c r="BD9499" s="41"/>
      <c r="BE9499" s="41"/>
      <c r="BF9499" s="41"/>
      <c r="BG9499" s="41"/>
      <c r="BH9499" s="41"/>
      <c r="BI9499" s="41"/>
      <c r="BJ9499" s="41"/>
      <c r="BK9499" s="41"/>
      <c r="BL9499" s="41"/>
      <c r="BM9499" s="41"/>
      <c r="BN9499" s="41"/>
      <c r="BO9499" s="41"/>
      <c r="BP9499" s="108"/>
      <c r="CG9499" s="102"/>
      <c r="CI9499" s="45"/>
    </row>
    <row r="9500" spans="37:87" ht="13" customHeight="1">
      <c r="AK9500" s="114"/>
      <c r="AL9500" s="41"/>
      <c r="AM9500" s="41"/>
      <c r="AN9500" s="41"/>
      <c r="AO9500" s="41"/>
      <c r="AP9500" s="41"/>
      <c r="AQ9500" s="41"/>
      <c r="AR9500" s="41"/>
      <c r="AS9500" s="41"/>
      <c r="AT9500" s="41"/>
      <c r="AU9500" s="41"/>
      <c r="AV9500" s="41"/>
      <c r="AW9500" s="41"/>
      <c r="AX9500" s="41"/>
      <c r="AY9500" s="41"/>
      <c r="AZ9500" s="41"/>
      <c r="BA9500" s="41"/>
      <c r="BB9500" s="41"/>
      <c r="BC9500" s="41"/>
      <c r="BD9500" s="41"/>
      <c r="BE9500" s="41"/>
      <c r="BF9500" s="41"/>
      <c r="BG9500" s="41"/>
      <c r="BH9500" s="41"/>
      <c r="BI9500" s="41"/>
      <c r="BJ9500" s="41"/>
      <c r="BK9500" s="41"/>
      <c r="BL9500" s="41"/>
      <c r="BM9500" s="41"/>
      <c r="BN9500" s="41"/>
      <c r="BO9500" s="41"/>
      <c r="BP9500" s="108"/>
      <c r="CG9500" s="102"/>
      <c r="CI9500" s="45"/>
    </row>
    <row r="9501" spans="37:87" ht="13" customHeight="1">
      <c r="AK9501" s="114"/>
      <c r="AL9501" s="41"/>
      <c r="AM9501" s="41"/>
      <c r="AN9501" s="41"/>
      <c r="AO9501" s="41"/>
      <c r="AP9501" s="41"/>
      <c r="AQ9501" s="41"/>
      <c r="AR9501" s="41"/>
      <c r="AS9501" s="41"/>
      <c r="AT9501" s="41"/>
      <c r="AU9501" s="41"/>
      <c r="AV9501" s="41"/>
      <c r="AW9501" s="41"/>
      <c r="AX9501" s="41"/>
      <c r="AY9501" s="41"/>
      <c r="AZ9501" s="41"/>
      <c r="BA9501" s="41"/>
      <c r="BB9501" s="41"/>
      <c r="BC9501" s="41"/>
      <c r="BD9501" s="41"/>
      <c r="BE9501" s="41"/>
      <c r="BF9501" s="41"/>
      <c r="BG9501" s="41"/>
      <c r="BH9501" s="41"/>
      <c r="BI9501" s="41"/>
      <c r="BJ9501" s="41"/>
      <c r="BK9501" s="41"/>
      <c r="BL9501" s="41"/>
      <c r="BM9501" s="41"/>
      <c r="BN9501" s="41"/>
      <c r="BO9501" s="41"/>
      <c r="BP9501" s="108"/>
      <c r="CG9501" s="102"/>
      <c r="CI9501" s="45"/>
    </row>
    <row r="9502" spans="37:87" ht="13" customHeight="1">
      <c r="AK9502" s="114"/>
      <c r="AL9502" s="41"/>
      <c r="AM9502" s="41"/>
      <c r="AN9502" s="41"/>
      <c r="AO9502" s="41"/>
      <c r="AP9502" s="41"/>
      <c r="AQ9502" s="41"/>
      <c r="AR9502" s="41"/>
      <c r="AS9502" s="41"/>
      <c r="AT9502" s="41"/>
      <c r="AU9502" s="41"/>
      <c r="AV9502" s="41"/>
      <c r="AW9502" s="41"/>
      <c r="AX9502" s="41"/>
      <c r="AY9502" s="41"/>
      <c r="AZ9502" s="41"/>
      <c r="BA9502" s="41"/>
      <c r="BB9502" s="41"/>
      <c r="BC9502" s="41"/>
      <c r="BD9502" s="41"/>
      <c r="BE9502" s="41"/>
      <c r="BF9502" s="41"/>
      <c r="BG9502" s="41"/>
      <c r="BH9502" s="41"/>
      <c r="BI9502" s="41"/>
      <c r="BJ9502" s="41"/>
      <c r="BK9502" s="41"/>
      <c r="BL9502" s="41"/>
      <c r="BM9502" s="41"/>
      <c r="BN9502" s="41"/>
      <c r="BO9502" s="41"/>
      <c r="BP9502" s="108"/>
      <c r="CG9502" s="102"/>
      <c r="CI9502" s="45"/>
    </row>
    <row r="9503" spans="37:87" ht="13" customHeight="1">
      <c r="AK9503" s="114"/>
      <c r="AL9503" s="41"/>
      <c r="AM9503" s="41"/>
      <c r="AN9503" s="41"/>
      <c r="AO9503" s="41"/>
      <c r="AP9503" s="41"/>
      <c r="AQ9503" s="41"/>
      <c r="AR9503" s="41"/>
      <c r="AS9503" s="41"/>
      <c r="AT9503" s="41"/>
      <c r="AU9503" s="41"/>
      <c r="AV9503" s="41"/>
      <c r="AW9503" s="41"/>
      <c r="AX9503" s="41"/>
      <c r="AY9503" s="41"/>
      <c r="AZ9503" s="41"/>
      <c r="BA9503" s="41"/>
      <c r="BB9503" s="41"/>
      <c r="BC9503" s="41"/>
      <c r="BD9503" s="41"/>
      <c r="BE9503" s="41"/>
      <c r="BF9503" s="41"/>
      <c r="BG9503" s="41"/>
      <c r="BH9503" s="41"/>
      <c r="BI9503" s="41"/>
      <c r="BJ9503" s="41"/>
      <c r="BK9503" s="41"/>
      <c r="BL9503" s="41"/>
      <c r="BM9503" s="41"/>
      <c r="BN9503" s="41"/>
      <c r="BO9503" s="41"/>
      <c r="BP9503" s="108"/>
      <c r="CG9503" s="102"/>
      <c r="CI9503" s="45"/>
    </row>
    <row r="9504" spans="37:87" ht="13" customHeight="1">
      <c r="AK9504" s="114"/>
      <c r="AL9504" s="41"/>
      <c r="AM9504" s="41"/>
      <c r="AN9504" s="41"/>
      <c r="AO9504" s="41"/>
      <c r="AP9504" s="41"/>
      <c r="AQ9504" s="41"/>
      <c r="AR9504" s="41"/>
      <c r="AS9504" s="41"/>
      <c r="AT9504" s="41"/>
      <c r="AU9504" s="41"/>
      <c r="AV9504" s="41"/>
      <c r="AW9504" s="41"/>
      <c r="AX9504" s="41"/>
      <c r="AY9504" s="41"/>
      <c r="AZ9504" s="41"/>
      <c r="BA9504" s="41"/>
      <c r="BB9504" s="41"/>
      <c r="BC9504" s="41"/>
      <c r="BD9504" s="41"/>
      <c r="BE9504" s="41"/>
      <c r="BF9504" s="41"/>
      <c r="BG9504" s="41"/>
      <c r="BH9504" s="41"/>
      <c r="BI9504" s="41"/>
      <c r="BJ9504" s="41"/>
      <c r="BK9504" s="41"/>
      <c r="BL9504" s="41"/>
      <c r="BM9504" s="41"/>
      <c r="BN9504" s="41"/>
      <c r="BO9504" s="41"/>
      <c r="BP9504" s="108"/>
      <c r="CG9504" s="102"/>
      <c r="CI9504" s="45"/>
    </row>
    <row r="9505" spans="37:87" ht="13" customHeight="1">
      <c r="AK9505" s="114"/>
      <c r="AL9505" s="41"/>
      <c r="AM9505" s="41"/>
      <c r="AN9505" s="41"/>
      <c r="AO9505" s="41"/>
      <c r="AP9505" s="41"/>
      <c r="AQ9505" s="41"/>
      <c r="AR9505" s="41"/>
      <c r="AS9505" s="41"/>
      <c r="AT9505" s="41"/>
      <c r="AU9505" s="41"/>
      <c r="AV9505" s="41"/>
      <c r="AW9505" s="41"/>
      <c r="AX9505" s="41"/>
      <c r="AY9505" s="41"/>
      <c r="AZ9505" s="41"/>
      <c r="BA9505" s="41"/>
      <c r="BB9505" s="41"/>
      <c r="BC9505" s="41"/>
      <c r="BD9505" s="41"/>
      <c r="BE9505" s="41"/>
      <c r="BF9505" s="41"/>
      <c r="BG9505" s="41"/>
      <c r="BH9505" s="41"/>
      <c r="BI9505" s="41"/>
      <c r="BJ9505" s="41"/>
      <c r="BK9505" s="41"/>
      <c r="BL9505" s="41"/>
      <c r="BM9505" s="41"/>
      <c r="BN9505" s="41"/>
      <c r="BO9505" s="41"/>
      <c r="BP9505" s="108"/>
      <c r="CG9505" s="102"/>
      <c r="CI9505" s="45"/>
    </row>
    <row r="9506" spans="37:87" ht="13" customHeight="1">
      <c r="AK9506" s="114"/>
      <c r="AL9506" s="41"/>
      <c r="AM9506" s="41"/>
      <c r="AN9506" s="41"/>
      <c r="AO9506" s="41"/>
      <c r="AP9506" s="41"/>
      <c r="AQ9506" s="41"/>
      <c r="AR9506" s="41"/>
      <c r="AS9506" s="41"/>
      <c r="AT9506" s="41"/>
      <c r="AU9506" s="41"/>
      <c r="AV9506" s="41"/>
      <c r="AW9506" s="41"/>
      <c r="AX9506" s="41"/>
      <c r="AY9506" s="41"/>
      <c r="AZ9506" s="41"/>
      <c r="BA9506" s="41"/>
      <c r="BB9506" s="41"/>
      <c r="BC9506" s="41"/>
      <c r="BD9506" s="41"/>
      <c r="BE9506" s="41"/>
      <c r="BF9506" s="41"/>
      <c r="BG9506" s="41"/>
      <c r="BH9506" s="41"/>
      <c r="BI9506" s="41"/>
      <c r="BJ9506" s="41"/>
      <c r="BK9506" s="41"/>
      <c r="BL9506" s="41"/>
      <c r="BM9506" s="41"/>
      <c r="BN9506" s="41"/>
      <c r="BO9506" s="41"/>
      <c r="BP9506" s="108"/>
      <c r="CG9506" s="102"/>
      <c r="CI9506" s="45"/>
    </row>
    <row r="9507" spans="37:87" ht="13" customHeight="1">
      <c r="AK9507" s="114"/>
      <c r="AL9507" s="41"/>
      <c r="AM9507" s="41"/>
      <c r="AN9507" s="41"/>
      <c r="AO9507" s="41"/>
      <c r="AP9507" s="41"/>
      <c r="AQ9507" s="41"/>
      <c r="AR9507" s="41"/>
      <c r="AS9507" s="41"/>
      <c r="AT9507" s="41"/>
      <c r="AU9507" s="41"/>
      <c r="AV9507" s="41"/>
      <c r="AW9507" s="41"/>
      <c r="AX9507" s="41"/>
      <c r="AY9507" s="41"/>
      <c r="AZ9507" s="41"/>
      <c r="BA9507" s="41"/>
      <c r="BB9507" s="41"/>
      <c r="BC9507" s="41"/>
      <c r="BD9507" s="41"/>
      <c r="BE9507" s="41"/>
      <c r="BF9507" s="41"/>
      <c r="BG9507" s="41"/>
      <c r="BH9507" s="41"/>
      <c r="BI9507" s="41"/>
      <c r="BJ9507" s="41"/>
      <c r="BK9507" s="41"/>
      <c r="BL9507" s="41"/>
      <c r="BM9507" s="41"/>
      <c r="BN9507" s="41"/>
      <c r="BO9507" s="41"/>
      <c r="BP9507" s="108"/>
      <c r="CG9507" s="102"/>
      <c r="CI9507" s="45"/>
    </row>
    <row r="9508" spans="37:87" ht="13" customHeight="1">
      <c r="AK9508" s="114"/>
      <c r="AL9508" s="41"/>
      <c r="AM9508" s="41"/>
      <c r="AN9508" s="41"/>
      <c r="AO9508" s="41"/>
      <c r="AP9508" s="41"/>
      <c r="AQ9508" s="41"/>
      <c r="AR9508" s="41"/>
      <c r="AS9508" s="41"/>
      <c r="AT9508" s="41"/>
      <c r="AU9508" s="41"/>
      <c r="AV9508" s="41"/>
      <c r="AW9508" s="41"/>
      <c r="AX9508" s="41"/>
      <c r="AY9508" s="41"/>
      <c r="AZ9508" s="41"/>
      <c r="BA9508" s="41"/>
      <c r="BB9508" s="41"/>
      <c r="BC9508" s="41"/>
      <c r="BD9508" s="41"/>
      <c r="BE9508" s="41"/>
      <c r="BF9508" s="41"/>
      <c r="BG9508" s="41"/>
      <c r="BH9508" s="41"/>
      <c r="BI9508" s="41"/>
      <c r="BJ9508" s="41"/>
      <c r="BK9508" s="41"/>
      <c r="BL9508" s="41"/>
      <c r="BM9508" s="41"/>
      <c r="BN9508" s="41"/>
      <c r="BO9508" s="41"/>
      <c r="BP9508" s="108"/>
      <c r="CG9508" s="102"/>
      <c r="CI9508" s="45"/>
    </row>
    <row r="9509" spans="37:87" ht="13" customHeight="1">
      <c r="AK9509" s="114"/>
      <c r="AL9509" s="41"/>
      <c r="AM9509" s="41"/>
      <c r="AN9509" s="41"/>
      <c r="AO9509" s="41"/>
      <c r="AP9509" s="41"/>
      <c r="AQ9509" s="41"/>
      <c r="AR9509" s="41"/>
      <c r="AS9509" s="41"/>
      <c r="AT9509" s="41"/>
      <c r="AU9509" s="41"/>
      <c r="AV9509" s="41"/>
      <c r="AW9509" s="41"/>
      <c r="AX9509" s="41"/>
      <c r="AY9509" s="41"/>
      <c r="AZ9509" s="41"/>
      <c r="BA9509" s="41"/>
      <c r="BB9509" s="41"/>
      <c r="BC9509" s="41"/>
      <c r="BD9509" s="41"/>
      <c r="BE9509" s="41"/>
      <c r="BF9509" s="41"/>
      <c r="BG9509" s="41"/>
      <c r="BH9509" s="41"/>
      <c r="BI9509" s="41"/>
      <c r="BJ9509" s="41"/>
      <c r="BK9509" s="41"/>
      <c r="BL9509" s="41"/>
      <c r="BM9509" s="41"/>
      <c r="BN9509" s="41"/>
      <c r="BO9509" s="41"/>
      <c r="BP9509" s="108"/>
      <c r="CG9509" s="102"/>
      <c r="CI9509" s="45"/>
    </row>
    <row r="9510" spans="37:87" ht="13" customHeight="1">
      <c r="AK9510" s="114"/>
      <c r="AL9510" s="41"/>
      <c r="AM9510" s="41"/>
      <c r="AN9510" s="41"/>
      <c r="AO9510" s="41"/>
      <c r="AP9510" s="41"/>
      <c r="AQ9510" s="41"/>
      <c r="AR9510" s="41"/>
      <c r="AS9510" s="41"/>
      <c r="AT9510" s="41"/>
      <c r="AU9510" s="41"/>
      <c r="AV9510" s="41"/>
      <c r="AW9510" s="41"/>
      <c r="AX9510" s="41"/>
      <c r="AY9510" s="41"/>
      <c r="AZ9510" s="41"/>
      <c r="BA9510" s="41"/>
      <c r="BB9510" s="41"/>
      <c r="BC9510" s="41"/>
      <c r="BD9510" s="41"/>
      <c r="BE9510" s="41"/>
      <c r="BF9510" s="41"/>
      <c r="BG9510" s="41"/>
      <c r="BH9510" s="41"/>
      <c r="BI9510" s="41"/>
      <c r="BJ9510" s="41"/>
      <c r="BK9510" s="41"/>
      <c r="BL9510" s="41"/>
      <c r="BM9510" s="41"/>
      <c r="BN9510" s="41"/>
      <c r="BO9510" s="41"/>
      <c r="BP9510" s="108"/>
      <c r="CG9510" s="102"/>
      <c r="CI9510" s="45"/>
    </row>
    <row r="9511" spans="37:87" ht="13" customHeight="1">
      <c r="AK9511" s="114"/>
      <c r="AL9511" s="41"/>
      <c r="AM9511" s="41"/>
      <c r="AN9511" s="41"/>
      <c r="AO9511" s="41"/>
      <c r="AP9511" s="41"/>
      <c r="AQ9511" s="41"/>
      <c r="AR9511" s="41"/>
      <c r="AS9511" s="41"/>
      <c r="AT9511" s="41"/>
      <c r="AU9511" s="41"/>
      <c r="AV9511" s="41"/>
      <c r="AW9511" s="41"/>
      <c r="AX9511" s="41"/>
      <c r="AY9511" s="41"/>
      <c r="AZ9511" s="41"/>
      <c r="BA9511" s="41"/>
      <c r="BB9511" s="41"/>
      <c r="BC9511" s="41"/>
      <c r="BD9511" s="41"/>
      <c r="BE9511" s="41"/>
      <c r="BF9511" s="41"/>
      <c r="BG9511" s="41"/>
      <c r="BH9511" s="41"/>
      <c r="BI9511" s="41"/>
      <c r="BJ9511" s="41"/>
      <c r="BK9511" s="41"/>
      <c r="BL9511" s="41"/>
      <c r="BM9511" s="41"/>
      <c r="BN9511" s="41"/>
      <c r="BO9511" s="41"/>
      <c r="BP9511" s="108"/>
      <c r="CG9511" s="102"/>
      <c r="CI9511" s="45"/>
    </row>
    <row r="9512" spans="37:87" ht="13" customHeight="1">
      <c r="AK9512" s="114"/>
      <c r="AL9512" s="41"/>
      <c r="AM9512" s="41"/>
      <c r="AN9512" s="41"/>
      <c r="AO9512" s="41"/>
      <c r="AP9512" s="41"/>
      <c r="AQ9512" s="41"/>
      <c r="AR9512" s="41"/>
      <c r="AS9512" s="41"/>
      <c r="AT9512" s="41"/>
      <c r="AU9512" s="41"/>
      <c r="AV9512" s="41"/>
      <c r="AW9512" s="41"/>
      <c r="AX9512" s="41"/>
      <c r="AY9512" s="41"/>
      <c r="AZ9512" s="41"/>
      <c r="BA9512" s="41"/>
      <c r="BB9512" s="41"/>
      <c r="BC9512" s="41"/>
      <c r="BD9512" s="41"/>
      <c r="BE9512" s="41"/>
      <c r="BF9512" s="41"/>
      <c r="BG9512" s="41"/>
      <c r="BH9512" s="41"/>
      <c r="BI9512" s="41"/>
      <c r="BJ9512" s="41"/>
      <c r="BK9512" s="41"/>
      <c r="BL9512" s="41"/>
      <c r="BM9512" s="41"/>
      <c r="BN9512" s="41"/>
      <c r="BO9512" s="41"/>
      <c r="BP9512" s="108"/>
      <c r="CG9512" s="102"/>
      <c r="CI9512" s="45"/>
    </row>
    <row r="9513" spans="37:87" ht="13" customHeight="1">
      <c r="AK9513" s="114"/>
      <c r="AL9513" s="41"/>
      <c r="AM9513" s="41"/>
      <c r="AN9513" s="41"/>
      <c r="AO9513" s="41"/>
      <c r="AP9513" s="41"/>
      <c r="AQ9513" s="41"/>
      <c r="AR9513" s="41"/>
      <c r="AS9513" s="41"/>
      <c r="AT9513" s="41"/>
      <c r="AU9513" s="41"/>
      <c r="AV9513" s="41"/>
      <c r="AW9513" s="41"/>
      <c r="AX9513" s="41"/>
      <c r="AY9513" s="41"/>
      <c r="AZ9513" s="41"/>
      <c r="BA9513" s="41"/>
      <c r="BB9513" s="41"/>
      <c r="BC9513" s="41"/>
      <c r="BD9513" s="41"/>
      <c r="BE9513" s="41"/>
      <c r="BF9513" s="41"/>
      <c r="BG9513" s="41"/>
      <c r="BH9513" s="41"/>
      <c r="BI9513" s="41"/>
      <c r="BJ9513" s="41"/>
      <c r="BK9513" s="41"/>
      <c r="BL9513" s="41"/>
      <c r="BM9513" s="41"/>
      <c r="BN9513" s="41"/>
      <c r="BO9513" s="41"/>
      <c r="BP9513" s="108"/>
      <c r="CG9513" s="102"/>
      <c r="CI9513" s="45"/>
    </row>
    <row r="9514" spans="37:87" ht="13" customHeight="1">
      <c r="AK9514" s="114"/>
      <c r="AL9514" s="41"/>
      <c r="AM9514" s="41"/>
      <c r="AN9514" s="41"/>
      <c r="AO9514" s="41"/>
      <c r="AP9514" s="41"/>
      <c r="AQ9514" s="41"/>
      <c r="AR9514" s="41"/>
      <c r="AS9514" s="41"/>
      <c r="AT9514" s="41"/>
      <c r="AU9514" s="41"/>
      <c r="AV9514" s="41"/>
      <c r="AW9514" s="41"/>
      <c r="AX9514" s="41"/>
      <c r="AY9514" s="41"/>
      <c r="AZ9514" s="41"/>
      <c r="BA9514" s="41"/>
      <c r="BB9514" s="41"/>
      <c r="BC9514" s="41"/>
      <c r="BD9514" s="41"/>
      <c r="BE9514" s="41"/>
      <c r="BF9514" s="41"/>
      <c r="BG9514" s="41"/>
      <c r="BH9514" s="41"/>
      <c r="BI9514" s="41"/>
      <c r="BJ9514" s="41"/>
      <c r="BK9514" s="41"/>
      <c r="BL9514" s="41"/>
      <c r="BM9514" s="41"/>
      <c r="BN9514" s="41"/>
      <c r="BO9514" s="41"/>
      <c r="BP9514" s="108"/>
      <c r="CG9514" s="102"/>
      <c r="CI9514" s="45"/>
    </row>
    <row r="9515" spans="37:87" ht="13" customHeight="1">
      <c r="AK9515" s="114"/>
      <c r="AL9515" s="41"/>
      <c r="AM9515" s="41"/>
      <c r="AN9515" s="41"/>
      <c r="AO9515" s="41"/>
      <c r="AP9515" s="41"/>
      <c r="AQ9515" s="41"/>
      <c r="AR9515" s="41"/>
      <c r="AS9515" s="41"/>
      <c r="AT9515" s="41"/>
      <c r="AU9515" s="41"/>
      <c r="AV9515" s="41"/>
      <c r="AW9515" s="41"/>
      <c r="AX9515" s="41"/>
      <c r="AY9515" s="41"/>
      <c r="AZ9515" s="41"/>
      <c r="BA9515" s="41"/>
      <c r="BB9515" s="41"/>
      <c r="BC9515" s="41"/>
      <c r="BD9515" s="41"/>
      <c r="BE9515" s="41"/>
      <c r="BF9515" s="41"/>
      <c r="BG9515" s="41"/>
      <c r="BH9515" s="41"/>
      <c r="BI9515" s="41"/>
      <c r="BJ9515" s="41"/>
      <c r="BK9515" s="41"/>
      <c r="BL9515" s="41"/>
      <c r="BM9515" s="41"/>
      <c r="BN9515" s="41"/>
      <c r="BO9515" s="41"/>
      <c r="BP9515" s="108"/>
      <c r="CG9515" s="102"/>
      <c r="CI9515" s="45"/>
    </row>
    <row r="9516" spans="37:87" ht="13" customHeight="1">
      <c r="AK9516" s="114"/>
      <c r="AL9516" s="41"/>
      <c r="AM9516" s="41"/>
      <c r="AN9516" s="41"/>
      <c r="AO9516" s="41"/>
      <c r="AP9516" s="41"/>
      <c r="AQ9516" s="41"/>
      <c r="AR9516" s="41"/>
      <c r="AS9516" s="41"/>
      <c r="AT9516" s="41"/>
      <c r="AU9516" s="41"/>
      <c r="AV9516" s="41"/>
      <c r="AW9516" s="41"/>
      <c r="AX9516" s="41"/>
      <c r="AY9516" s="41"/>
      <c r="AZ9516" s="41"/>
      <c r="BA9516" s="41"/>
      <c r="BB9516" s="41"/>
      <c r="BC9516" s="41"/>
      <c r="BD9516" s="41"/>
      <c r="BE9516" s="41"/>
      <c r="BF9516" s="41"/>
      <c r="BG9516" s="41"/>
      <c r="BH9516" s="41"/>
      <c r="BI9516" s="41"/>
      <c r="BJ9516" s="41"/>
      <c r="BK9516" s="41"/>
      <c r="BL9516" s="41"/>
      <c r="BM9516" s="41"/>
      <c r="BN9516" s="41"/>
      <c r="BO9516" s="41"/>
      <c r="BP9516" s="108"/>
      <c r="CG9516" s="102"/>
      <c r="CI9516" s="45"/>
    </row>
    <row r="9517" spans="37:87" ht="13" customHeight="1">
      <c r="AK9517" s="114"/>
      <c r="AL9517" s="41"/>
      <c r="AM9517" s="41"/>
      <c r="AN9517" s="41"/>
      <c r="AO9517" s="41"/>
      <c r="AP9517" s="41"/>
      <c r="AQ9517" s="41"/>
      <c r="AR9517" s="41"/>
      <c r="AS9517" s="41"/>
      <c r="AT9517" s="41"/>
      <c r="AU9517" s="41"/>
      <c r="AV9517" s="41"/>
      <c r="AW9517" s="41"/>
      <c r="AX9517" s="41"/>
      <c r="AY9517" s="41"/>
      <c r="AZ9517" s="41"/>
      <c r="BA9517" s="41"/>
      <c r="BB9517" s="41"/>
      <c r="BC9517" s="41"/>
      <c r="BD9517" s="41"/>
      <c r="BE9517" s="41"/>
      <c r="BF9517" s="41"/>
      <c r="BG9517" s="41"/>
      <c r="BH9517" s="41"/>
      <c r="BI9517" s="41"/>
      <c r="BJ9517" s="41"/>
      <c r="BK9517" s="41"/>
      <c r="BL9517" s="41"/>
      <c r="BM9517" s="41"/>
      <c r="BN9517" s="41"/>
      <c r="BO9517" s="41"/>
      <c r="BP9517" s="108"/>
      <c r="CG9517" s="102"/>
      <c r="CI9517" s="45"/>
    </row>
    <row r="9518" spans="37:87" ht="13" customHeight="1">
      <c r="AK9518" s="114"/>
      <c r="AL9518" s="41"/>
      <c r="AM9518" s="41"/>
      <c r="AN9518" s="41"/>
      <c r="AO9518" s="41"/>
      <c r="AP9518" s="41"/>
      <c r="AQ9518" s="41"/>
      <c r="AR9518" s="41"/>
      <c r="AS9518" s="41"/>
      <c r="AT9518" s="41"/>
      <c r="AU9518" s="41"/>
      <c r="AV9518" s="41"/>
      <c r="AW9518" s="41"/>
      <c r="AX9518" s="41"/>
      <c r="AY9518" s="41"/>
      <c r="AZ9518" s="41"/>
      <c r="BA9518" s="41"/>
      <c r="BB9518" s="41"/>
      <c r="BC9518" s="41"/>
      <c r="BD9518" s="41"/>
      <c r="BE9518" s="41"/>
      <c r="BF9518" s="41"/>
      <c r="BG9518" s="41"/>
      <c r="BH9518" s="41"/>
      <c r="BI9518" s="41"/>
      <c r="BJ9518" s="41"/>
      <c r="BK9518" s="41"/>
      <c r="BL9518" s="41"/>
      <c r="BM9518" s="41"/>
      <c r="BN9518" s="41"/>
      <c r="BO9518" s="41"/>
      <c r="BP9518" s="108"/>
      <c r="CG9518" s="102"/>
      <c r="CI9518" s="45"/>
    </row>
    <row r="9519" spans="37:87" ht="13" customHeight="1">
      <c r="AK9519" s="114"/>
      <c r="AL9519" s="41"/>
      <c r="AM9519" s="41"/>
      <c r="AN9519" s="41"/>
      <c r="AO9519" s="41"/>
      <c r="AP9519" s="41"/>
      <c r="AQ9519" s="41"/>
      <c r="AR9519" s="41"/>
      <c r="AS9519" s="41"/>
      <c r="AT9519" s="41"/>
      <c r="AU9519" s="41"/>
      <c r="AV9519" s="41"/>
      <c r="AW9519" s="41"/>
      <c r="AX9519" s="41"/>
      <c r="AY9519" s="41"/>
      <c r="AZ9519" s="41"/>
      <c r="BA9519" s="41"/>
      <c r="BB9519" s="41"/>
      <c r="BC9519" s="41"/>
      <c r="BD9519" s="41"/>
      <c r="BE9519" s="41"/>
      <c r="BF9519" s="41"/>
      <c r="BG9519" s="41"/>
      <c r="BH9519" s="41"/>
      <c r="BI9519" s="41"/>
      <c r="BJ9519" s="41"/>
      <c r="BK9519" s="41"/>
      <c r="BL9519" s="41"/>
      <c r="BM9519" s="41"/>
      <c r="BN9519" s="41"/>
      <c r="BO9519" s="41"/>
      <c r="BP9519" s="108"/>
      <c r="CG9519" s="102"/>
      <c r="CI9519" s="45"/>
    </row>
    <row r="9520" spans="37:87" ht="13" customHeight="1">
      <c r="AK9520" s="114"/>
      <c r="AL9520" s="41"/>
      <c r="AM9520" s="41"/>
      <c r="AN9520" s="41"/>
      <c r="AO9520" s="41"/>
      <c r="AP9520" s="41"/>
      <c r="AQ9520" s="41"/>
      <c r="AR9520" s="41"/>
      <c r="AS9520" s="41"/>
      <c r="AT9520" s="41"/>
      <c r="AU9520" s="41"/>
      <c r="AV9520" s="41"/>
      <c r="AW9520" s="41"/>
      <c r="AX9520" s="41"/>
      <c r="AY9520" s="41"/>
      <c r="AZ9520" s="41"/>
      <c r="BA9520" s="41"/>
      <c r="BB9520" s="41"/>
      <c r="BC9520" s="41"/>
      <c r="BD9520" s="41"/>
      <c r="BE9520" s="41"/>
      <c r="BF9520" s="41"/>
      <c r="BG9520" s="41"/>
      <c r="BH9520" s="41"/>
      <c r="BI9520" s="41"/>
      <c r="BJ9520" s="41"/>
      <c r="BK9520" s="41"/>
      <c r="BL9520" s="41"/>
      <c r="BM9520" s="41"/>
      <c r="BN9520" s="41"/>
      <c r="BO9520" s="41"/>
      <c r="BP9520" s="108"/>
      <c r="CG9520" s="102"/>
      <c r="CI9520" s="45"/>
    </row>
    <row r="9521" spans="37:87" ht="13" customHeight="1">
      <c r="AK9521" s="114"/>
      <c r="AL9521" s="41"/>
      <c r="AM9521" s="41"/>
      <c r="AN9521" s="41"/>
      <c r="AO9521" s="41"/>
      <c r="AP9521" s="41"/>
      <c r="AQ9521" s="41"/>
      <c r="AR9521" s="41"/>
      <c r="AS9521" s="41"/>
      <c r="AT9521" s="41"/>
      <c r="AU9521" s="41"/>
      <c r="AV9521" s="41"/>
      <c r="AW9521" s="41"/>
      <c r="AX9521" s="41"/>
      <c r="AY9521" s="41"/>
      <c r="AZ9521" s="41"/>
      <c r="BA9521" s="41"/>
      <c r="BB9521" s="41"/>
      <c r="BC9521" s="41"/>
      <c r="BD9521" s="41"/>
      <c r="BE9521" s="41"/>
      <c r="BF9521" s="41"/>
      <c r="BG9521" s="41"/>
      <c r="BH9521" s="41"/>
      <c r="BI9521" s="41"/>
      <c r="BJ9521" s="41"/>
      <c r="BK9521" s="41"/>
      <c r="BL9521" s="41"/>
      <c r="BM9521" s="41"/>
      <c r="BN9521" s="41"/>
      <c r="BO9521" s="41"/>
      <c r="BP9521" s="108"/>
      <c r="CG9521" s="102"/>
      <c r="CI9521" s="45"/>
    </row>
    <row r="9522" spans="37:87" ht="13" customHeight="1">
      <c r="AK9522" s="114"/>
      <c r="AL9522" s="41"/>
      <c r="AM9522" s="41"/>
      <c r="AN9522" s="41"/>
      <c r="AO9522" s="41"/>
      <c r="AP9522" s="41"/>
      <c r="AQ9522" s="41"/>
      <c r="AR9522" s="41"/>
      <c r="AS9522" s="41"/>
      <c r="AT9522" s="41"/>
      <c r="AU9522" s="41"/>
      <c r="AV9522" s="41"/>
      <c r="AW9522" s="41"/>
      <c r="AX9522" s="41"/>
      <c r="AY9522" s="41"/>
      <c r="AZ9522" s="41"/>
      <c r="BA9522" s="41"/>
      <c r="BB9522" s="41"/>
      <c r="BC9522" s="41"/>
      <c r="BD9522" s="41"/>
      <c r="BE9522" s="41"/>
      <c r="BF9522" s="41"/>
      <c r="BG9522" s="41"/>
      <c r="BH9522" s="41"/>
      <c r="BI9522" s="41"/>
      <c r="BJ9522" s="41"/>
      <c r="BK9522" s="41"/>
      <c r="BL9522" s="41"/>
      <c r="BM9522" s="41"/>
      <c r="BN9522" s="41"/>
      <c r="BO9522" s="41"/>
      <c r="BP9522" s="108"/>
      <c r="CG9522" s="102"/>
      <c r="CI9522" s="45"/>
    </row>
    <row r="9523" spans="37:87" ht="13" customHeight="1">
      <c r="AK9523" s="114"/>
      <c r="AL9523" s="41"/>
      <c r="AM9523" s="41"/>
      <c r="AN9523" s="41"/>
      <c r="AO9523" s="41"/>
      <c r="AP9523" s="41"/>
      <c r="AQ9523" s="41"/>
      <c r="AR9523" s="41"/>
      <c r="AS9523" s="41"/>
      <c r="AT9523" s="41"/>
      <c r="AU9523" s="41"/>
      <c r="AV9523" s="41"/>
      <c r="AW9523" s="41"/>
      <c r="AX9523" s="41"/>
      <c r="AY9523" s="41"/>
      <c r="AZ9523" s="41"/>
      <c r="BA9523" s="41"/>
      <c r="BB9523" s="41"/>
      <c r="BC9523" s="41"/>
      <c r="BD9523" s="41"/>
      <c r="BE9523" s="41"/>
      <c r="BF9523" s="41"/>
      <c r="BG9523" s="41"/>
      <c r="BH9523" s="41"/>
      <c r="BI9523" s="41"/>
      <c r="BJ9523" s="41"/>
      <c r="BK9523" s="41"/>
      <c r="BL9523" s="41"/>
      <c r="BM9523" s="41"/>
      <c r="BN9523" s="41"/>
      <c r="BO9523" s="41"/>
      <c r="BP9523" s="108"/>
      <c r="CG9523" s="102"/>
      <c r="CI9523" s="45"/>
    </row>
    <row r="9524" spans="37:87" ht="13" customHeight="1">
      <c r="AK9524" s="114"/>
      <c r="AL9524" s="41"/>
      <c r="AM9524" s="41"/>
      <c r="AN9524" s="41"/>
      <c r="AO9524" s="41"/>
      <c r="AP9524" s="41"/>
      <c r="AQ9524" s="41"/>
      <c r="AR9524" s="41"/>
      <c r="AS9524" s="41"/>
      <c r="AT9524" s="41"/>
      <c r="AU9524" s="41"/>
      <c r="AV9524" s="41"/>
      <c r="AW9524" s="41"/>
      <c r="AX9524" s="41"/>
      <c r="AY9524" s="41"/>
      <c r="AZ9524" s="41"/>
      <c r="BA9524" s="41"/>
      <c r="BB9524" s="41"/>
      <c r="BC9524" s="41"/>
      <c r="BD9524" s="41"/>
      <c r="BE9524" s="41"/>
      <c r="BF9524" s="41"/>
      <c r="BG9524" s="41"/>
      <c r="BH9524" s="41"/>
      <c r="BI9524" s="41"/>
      <c r="BJ9524" s="41"/>
      <c r="BK9524" s="41"/>
      <c r="BL9524" s="41"/>
      <c r="BM9524" s="41"/>
      <c r="BN9524" s="41"/>
      <c r="BO9524" s="41"/>
      <c r="BP9524" s="108"/>
      <c r="CG9524" s="102"/>
      <c r="CI9524" s="45"/>
    </row>
    <row r="9525" spans="37:87" ht="13" customHeight="1">
      <c r="AK9525" s="114"/>
      <c r="AL9525" s="41"/>
      <c r="AM9525" s="41"/>
      <c r="AN9525" s="41"/>
      <c r="AO9525" s="41"/>
      <c r="AP9525" s="41"/>
      <c r="AQ9525" s="41"/>
      <c r="AR9525" s="41"/>
      <c r="AS9525" s="41"/>
      <c r="AT9525" s="41"/>
      <c r="AU9525" s="41"/>
      <c r="AV9525" s="41"/>
      <c r="AW9525" s="41"/>
      <c r="AX9525" s="41"/>
      <c r="AY9525" s="41"/>
      <c r="AZ9525" s="41"/>
      <c r="BA9525" s="41"/>
      <c r="BB9525" s="41"/>
      <c r="BC9525" s="41"/>
      <c r="BD9525" s="41"/>
      <c r="BE9525" s="41"/>
      <c r="BF9525" s="41"/>
      <c r="BG9525" s="41"/>
      <c r="BH9525" s="41"/>
      <c r="BI9525" s="41"/>
      <c r="BJ9525" s="41"/>
      <c r="BK9525" s="41"/>
      <c r="BL9525" s="41"/>
      <c r="BM9525" s="41"/>
      <c r="BN9525" s="41"/>
      <c r="BO9525" s="41"/>
      <c r="BP9525" s="108"/>
      <c r="CG9525" s="102"/>
      <c r="CI9525" s="45"/>
    </row>
    <row r="9526" spans="37:87" ht="13" customHeight="1">
      <c r="AK9526" s="114"/>
      <c r="AL9526" s="41"/>
      <c r="AM9526" s="41"/>
      <c r="AN9526" s="41"/>
      <c r="AO9526" s="41"/>
      <c r="AP9526" s="41"/>
      <c r="AQ9526" s="41"/>
      <c r="AR9526" s="41"/>
      <c r="AS9526" s="41"/>
      <c r="AT9526" s="41"/>
      <c r="AU9526" s="41"/>
      <c r="AV9526" s="41"/>
      <c r="AW9526" s="41"/>
      <c r="AX9526" s="41"/>
      <c r="AY9526" s="41"/>
      <c r="AZ9526" s="41"/>
      <c r="BA9526" s="41"/>
      <c r="BB9526" s="41"/>
      <c r="BC9526" s="41"/>
      <c r="BD9526" s="41"/>
      <c r="BE9526" s="41"/>
      <c r="BF9526" s="41"/>
      <c r="BG9526" s="41"/>
      <c r="BH9526" s="41"/>
      <c r="BI9526" s="41"/>
      <c r="BJ9526" s="41"/>
      <c r="BK9526" s="41"/>
      <c r="BL9526" s="41"/>
      <c r="BM9526" s="41"/>
      <c r="BN9526" s="41"/>
      <c r="BO9526" s="41"/>
      <c r="BP9526" s="108"/>
      <c r="CG9526" s="102"/>
      <c r="CI9526" s="45"/>
    </row>
    <row r="9527" spans="37:87" ht="13" customHeight="1">
      <c r="AK9527" s="114"/>
      <c r="AL9527" s="41"/>
      <c r="AM9527" s="41"/>
      <c r="AN9527" s="41"/>
      <c r="AO9527" s="41"/>
      <c r="AP9527" s="41"/>
      <c r="AQ9527" s="41"/>
      <c r="AR9527" s="41"/>
      <c r="AS9527" s="41"/>
      <c r="AT9527" s="41"/>
      <c r="AU9527" s="41"/>
      <c r="AV9527" s="41"/>
      <c r="AW9527" s="41"/>
      <c r="AX9527" s="41"/>
      <c r="AY9527" s="41"/>
      <c r="AZ9527" s="41"/>
      <c r="BA9527" s="41"/>
      <c r="BB9527" s="41"/>
      <c r="BC9527" s="41"/>
      <c r="BD9527" s="41"/>
      <c r="BE9527" s="41"/>
      <c r="BF9527" s="41"/>
      <c r="BG9527" s="41"/>
      <c r="BH9527" s="41"/>
      <c r="BI9527" s="41"/>
      <c r="BJ9527" s="41"/>
      <c r="BK9527" s="41"/>
      <c r="BL9527" s="41"/>
      <c r="BM9527" s="41"/>
      <c r="BN9527" s="41"/>
      <c r="BO9527" s="41"/>
      <c r="BP9527" s="108"/>
      <c r="CG9527" s="102"/>
      <c r="CI9527" s="45"/>
    </row>
    <row r="9528" spans="37:87" ht="13" customHeight="1">
      <c r="AK9528" s="114"/>
      <c r="AL9528" s="41"/>
      <c r="AM9528" s="41"/>
      <c r="AN9528" s="41"/>
      <c r="AO9528" s="41"/>
      <c r="AP9528" s="41"/>
      <c r="AQ9528" s="41"/>
      <c r="AR9528" s="41"/>
      <c r="AS9528" s="41"/>
      <c r="AT9528" s="41"/>
      <c r="AU9528" s="41"/>
      <c r="AV9528" s="41"/>
      <c r="AW9528" s="41"/>
      <c r="AX9528" s="41"/>
      <c r="AY9528" s="41"/>
      <c r="AZ9528" s="41"/>
      <c r="BA9528" s="41"/>
      <c r="BB9528" s="41"/>
      <c r="BC9528" s="41"/>
      <c r="BD9528" s="41"/>
      <c r="BE9528" s="41"/>
      <c r="BF9528" s="41"/>
      <c r="BG9528" s="41"/>
      <c r="BH9528" s="41"/>
      <c r="BI9528" s="41"/>
      <c r="BJ9528" s="41"/>
      <c r="BK9528" s="41"/>
      <c r="BL9528" s="41"/>
      <c r="BM9528" s="41"/>
      <c r="BN9528" s="41"/>
      <c r="BO9528" s="41"/>
      <c r="BP9528" s="108"/>
      <c r="CG9528" s="102"/>
      <c r="CI9528" s="45"/>
    </row>
    <row r="9529" spans="37:87" ht="13" customHeight="1">
      <c r="AK9529" s="114"/>
      <c r="AL9529" s="41"/>
      <c r="AM9529" s="41"/>
      <c r="AN9529" s="41"/>
      <c r="AO9529" s="41"/>
      <c r="AP9529" s="41"/>
      <c r="AQ9529" s="41"/>
      <c r="AR9529" s="41"/>
      <c r="AS9529" s="41"/>
      <c r="AT9529" s="41"/>
      <c r="AU9529" s="41"/>
      <c r="AV9529" s="41"/>
      <c r="AW9529" s="41"/>
      <c r="AX9529" s="41"/>
      <c r="AY9529" s="41"/>
      <c r="AZ9529" s="41"/>
      <c r="BA9529" s="41"/>
      <c r="BB9529" s="41"/>
      <c r="BC9529" s="41"/>
      <c r="BD9529" s="41"/>
      <c r="BE9529" s="41"/>
      <c r="BF9529" s="41"/>
      <c r="BG9529" s="41"/>
      <c r="BH9529" s="41"/>
      <c r="BI9529" s="41"/>
      <c r="BJ9529" s="41"/>
      <c r="BK9529" s="41"/>
      <c r="BL9529" s="41"/>
      <c r="BM9529" s="41"/>
      <c r="BN9529" s="41"/>
      <c r="BO9529" s="41"/>
      <c r="BP9529" s="108"/>
      <c r="CG9529" s="102"/>
      <c r="CI9529" s="45"/>
    </row>
    <row r="9530" spans="37:87" ht="13" customHeight="1">
      <c r="AK9530" s="114"/>
      <c r="AL9530" s="41"/>
      <c r="AM9530" s="41"/>
      <c r="AN9530" s="41"/>
      <c r="AO9530" s="41"/>
      <c r="AP9530" s="41"/>
      <c r="AQ9530" s="41"/>
      <c r="AR9530" s="41"/>
      <c r="AS9530" s="41"/>
      <c r="AT9530" s="41"/>
      <c r="AU9530" s="41"/>
      <c r="AV9530" s="41"/>
      <c r="AW9530" s="41"/>
      <c r="AX9530" s="41"/>
      <c r="AY9530" s="41"/>
      <c r="AZ9530" s="41"/>
      <c r="BA9530" s="41"/>
      <c r="BB9530" s="41"/>
      <c r="BC9530" s="41"/>
      <c r="BD9530" s="41"/>
      <c r="BE9530" s="41"/>
      <c r="BF9530" s="41"/>
      <c r="BG9530" s="41"/>
      <c r="BH9530" s="41"/>
      <c r="BI9530" s="41"/>
      <c r="BJ9530" s="41"/>
      <c r="BK9530" s="41"/>
      <c r="BL9530" s="41"/>
      <c r="BM9530" s="41"/>
      <c r="BN9530" s="41"/>
      <c r="BO9530" s="41"/>
      <c r="BP9530" s="108"/>
      <c r="CG9530" s="102"/>
      <c r="CI9530" s="45"/>
    </row>
    <row r="9531" spans="37:87" ht="13" customHeight="1">
      <c r="AK9531" s="114"/>
      <c r="AL9531" s="41"/>
      <c r="AM9531" s="41"/>
      <c r="AN9531" s="41"/>
      <c r="AO9531" s="41"/>
      <c r="AP9531" s="41"/>
      <c r="AQ9531" s="41"/>
      <c r="AR9531" s="41"/>
      <c r="AS9531" s="41"/>
      <c r="AT9531" s="41"/>
      <c r="AU9531" s="41"/>
      <c r="AV9531" s="41"/>
      <c r="AW9531" s="41"/>
      <c r="AX9531" s="41"/>
      <c r="AY9531" s="41"/>
      <c r="AZ9531" s="41"/>
      <c r="BA9531" s="41"/>
      <c r="BB9531" s="41"/>
      <c r="BC9531" s="41"/>
      <c r="BD9531" s="41"/>
      <c r="BE9531" s="41"/>
      <c r="BF9531" s="41"/>
      <c r="BG9531" s="41"/>
      <c r="BH9531" s="41"/>
      <c r="BI9531" s="41"/>
      <c r="BJ9531" s="41"/>
      <c r="BK9531" s="41"/>
      <c r="BL9531" s="41"/>
      <c r="BM9531" s="41"/>
      <c r="BN9531" s="41"/>
      <c r="BO9531" s="41"/>
      <c r="BP9531" s="108"/>
      <c r="CG9531" s="102"/>
      <c r="CI9531" s="45"/>
    </row>
    <row r="9532" spans="37:87" ht="13" customHeight="1">
      <c r="AK9532" s="114"/>
      <c r="AL9532" s="41"/>
      <c r="AM9532" s="41"/>
      <c r="AN9532" s="41"/>
      <c r="AO9532" s="41"/>
      <c r="AP9532" s="41"/>
      <c r="AQ9532" s="41"/>
      <c r="AR9532" s="41"/>
      <c r="AS9532" s="41"/>
      <c r="AT9532" s="41"/>
      <c r="AU9532" s="41"/>
      <c r="AV9532" s="41"/>
      <c r="AW9532" s="41"/>
      <c r="AX9532" s="41"/>
      <c r="AY9532" s="41"/>
      <c r="AZ9532" s="41"/>
      <c r="BA9532" s="41"/>
      <c r="BB9532" s="41"/>
      <c r="BC9532" s="41"/>
      <c r="BD9532" s="41"/>
      <c r="BE9532" s="41"/>
      <c r="BF9532" s="41"/>
      <c r="BG9532" s="41"/>
      <c r="BH9532" s="41"/>
      <c r="BI9532" s="41"/>
      <c r="BJ9532" s="41"/>
      <c r="BK9532" s="41"/>
      <c r="BL9532" s="41"/>
      <c r="BM9532" s="41"/>
      <c r="BN9532" s="41"/>
      <c r="BO9532" s="41"/>
      <c r="BP9532" s="108"/>
      <c r="CG9532" s="102"/>
      <c r="CI9532" s="45"/>
    </row>
    <row r="9533" spans="37:87" ht="13" customHeight="1">
      <c r="AK9533" s="114"/>
      <c r="AL9533" s="41"/>
      <c r="AM9533" s="41"/>
      <c r="AN9533" s="41"/>
      <c r="AO9533" s="41"/>
      <c r="AP9533" s="41"/>
      <c r="AQ9533" s="41"/>
      <c r="AR9533" s="41"/>
      <c r="AS9533" s="41"/>
      <c r="AT9533" s="41"/>
      <c r="AU9533" s="41"/>
      <c r="AV9533" s="41"/>
      <c r="AW9533" s="41"/>
      <c r="AX9533" s="41"/>
      <c r="AY9533" s="41"/>
      <c r="AZ9533" s="41"/>
      <c r="BA9533" s="41"/>
      <c r="BB9533" s="41"/>
      <c r="BC9533" s="41"/>
      <c r="BD9533" s="41"/>
      <c r="BE9533" s="41"/>
      <c r="BF9533" s="41"/>
      <c r="BG9533" s="41"/>
      <c r="BH9533" s="41"/>
      <c r="BI9533" s="41"/>
      <c r="BJ9533" s="41"/>
      <c r="BK9533" s="41"/>
      <c r="BL9533" s="41"/>
      <c r="BM9533" s="41"/>
      <c r="BN9533" s="41"/>
      <c r="BO9533" s="41"/>
      <c r="BP9533" s="108"/>
      <c r="CG9533" s="102"/>
      <c r="CI9533" s="45"/>
    </row>
    <row r="9534" spans="37:87" ht="13" customHeight="1">
      <c r="AK9534" s="114"/>
      <c r="AL9534" s="41"/>
      <c r="AM9534" s="41"/>
      <c r="AN9534" s="41"/>
      <c r="AO9534" s="41"/>
      <c r="AP9534" s="41"/>
      <c r="AQ9534" s="41"/>
      <c r="AR9534" s="41"/>
      <c r="AS9534" s="41"/>
      <c r="AT9534" s="41"/>
      <c r="AU9534" s="41"/>
      <c r="AV9534" s="41"/>
      <c r="AW9534" s="41"/>
      <c r="AX9534" s="41"/>
      <c r="AY9534" s="41"/>
      <c r="AZ9534" s="41"/>
      <c r="BA9534" s="41"/>
      <c r="BB9534" s="41"/>
      <c r="BC9534" s="41"/>
      <c r="BD9534" s="41"/>
      <c r="BE9534" s="41"/>
      <c r="BF9534" s="41"/>
      <c r="BG9534" s="41"/>
      <c r="BH9534" s="41"/>
      <c r="BI9534" s="41"/>
      <c r="BJ9534" s="41"/>
      <c r="BK9534" s="41"/>
      <c r="BL9534" s="41"/>
      <c r="BM9534" s="41"/>
      <c r="BN9534" s="41"/>
      <c r="BO9534" s="41"/>
      <c r="BP9534" s="108"/>
      <c r="CG9534" s="102"/>
      <c r="CI9534" s="45"/>
    </row>
    <row r="9535" spans="37:87" ht="13" customHeight="1">
      <c r="AK9535" s="114"/>
      <c r="AL9535" s="41"/>
      <c r="AM9535" s="41"/>
      <c r="AN9535" s="41"/>
      <c r="AO9535" s="41"/>
      <c r="AP9535" s="41"/>
      <c r="AQ9535" s="41"/>
      <c r="AR9535" s="41"/>
      <c r="AS9535" s="41"/>
      <c r="AT9535" s="41"/>
      <c r="AU9535" s="41"/>
      <c r="AV9535" s="41"/>
      <c r="AW9535" s="41"/>
      <c r="AX9535" s="41"/>
      <c r="AY9535" s="41"/>
      <c r="AZ9535" s="41"/>
      <c r="BA9535" s="41"/>
      <c r="BB9535" s="41"/>
      <c r="BC9535" s="41"/>
      <c r="BD9535" s="41"/>
      <c r="BE9535" s="41"/>
      <c r="BF9535" s="41"/>
      <c r="BG9535" s="41"/>
      <c r="BH9535" s="41"/>
      <c r="BI9535" s="41"/>
      <c r="BJ9535" s="41"/>
      <c r="BK9535" s="41"/>
      <c r="BL9535" s="41"/>
      <c r="BM9535" s="41"/>
      <c r="BN9535" s="41"/>
      <c r="BO9535" s="41"/>
      <c r="BP9535" s="108"/>
      <c r="CG9535" s="102"/>
      <c r="CI9535" s="45"/>
    </row>
    <row r="9536" spans="37:87" ht="13" customHeight="1">
      <c r="AK9536" s="114"/>
      <c r="AL9536" s="41"/>
      <c r="AM9536" s="41"/>
      <c r="AN9536" s="41"/>
      <c r="AO9536" s="41"/>
      <c r="AP9536" s="41"/>
      <c r="AQ9536" s="41"/>
      <c r="AR9536" s="41"/>
      <c r="AS9536" s="41"/>
      <c r="AT9536" s="41"/>
      <c r="AU9536" s="41"/>
      <c r="AV9536" s="41"/>
      <c r="AW9536" s="41"/>
      <c r="AX9536" s="41"/>
      <c r="AY9536" s="41"/>
      <c r="AZ9536" s="41"/>
      <c r="BA9536" s="41"/>
      <c r="BB9536" s="41"/>
      <c r="BC9536" s="41"/>
      <c r="BD9536" s="41"/>
      <c r="BE9536" s="41"/>
      <c r="BF9536" s="41"/>
      <c r="BG9536" s="41"/>
      <c r="BH9536" s="41"/>
      <c r="BI9536" s="41"/>
      <c r="BJ9536" s="41"/>
      <c r="BK9536" s="41"/>
      <c r="BL9536" s="41"/>
      <c r="BM9536" s="41"/>
      <c r="BN9536" s="41"/>
      <c r="BO9536" s="41"/>
      <c r="BP9536" s="108"/>
      <c r="CG9536" s="102"/>
      <c r="CI9536" s="45"/>
    </row>
    <row r="9537" spans="37:87" ht="13" customHeight="1">
      <c r="AK9537" s="114"/>
      <c r="AL9537" s="41"/>
      <c r="AM9537" s="41"/>
      <c r="AN9537" s="41"/>
      <c r="AO9537" s="41"/>
      <c r="AP9537" s="41"/>
      <c r="AQ9537" s="41"/>
      <c r="AR9537" s="41"/>
      <c r="AS9537" s="41"/>
      <c r="AT9537" s="41"/>
      <c r="AU9537" s="41"/>
      <c r="AV9537" s="41"/>
      <c r="AW9537" s="41"/>
      <c r="AX9537" s="41"/>
      <c r="AY9537" s="41"/>
      <c r="AZ9537" s="41"/>
      <c r="BA9537" s="41"/>
      <c r="BB9537" s="41"/>
      <c r="BC9537" s="41"/>
      <c r="BD9537" s="41"/>
      <c r="BE9537" s="41"/>
      <c r="BF9537" s="41"/>
      <c r="BG9537" s="41"/>
      <c r="BH9537" s="41"/>
      <c r="BI9537" s="41"/>
      <c r="BJ9537" s="41"/>
      <c r="BK9537" s="41"/>
      <c r="BL9537" s="41"/>
      <c r="BM9537" s="41"/>
      <c r="BN9537" s="41"/>
      <c r="BO9537" s="41"/>
      <c r="BP9537" s="108"/>
      <c r="CG9537" s="102"/>
      <c r="CI9537" s="45"/>
    </row>
    <row r="9538" spans="37:87" ht="13" customHeight="1">
      <c r="AK9538" s="114"/>
      <c r="AL9538" s="41"/>
      <c r="AM9538" s="41"/>
      <c r="AN9538" s="41"/>
      <c r="AO9538" s="41"/>
      <c r="AP9538" s="41"/>
      <c r="AQ9538" s="41"/>
      <c r="AR9538" s="41"/>
      <c r="AS9538" s="41"/>
      <c r="AT9538" s="41"/>
      <c r="AU9538" s="41"/>
      <c r="AV9538" s="41"/>
      <c r="AW9538" s="41"/>
      <c r="AX9538" s="41"/>
      <c r="AY9538" s="41"/>
      <c r="AZ9538" s="41"/>
      <c r="BA9538" s="41"/>
      <c r="BB9538" s="41"/>
      <c r="BC9538" s="41"/>
      <c r="BD9538" s="41"/>
      <c r="BE9538" s="41"/>
      <c r="BF9538" s="41"/>
      <c r="BG9538" s="41"/>
      <c r="BH9538" s="41"/>
      <c r="BI9538" s="41"/>
      <c r="BJ9538" s="41"/>
      <c r="BK9538" s="41"/>
      <c r="BL9538" s="41"/>
      <c r="BM9538" s="41"/>
      <c r="BN9538" s="41"/>
      <c r="BO9538" s="41"/>
      <c r="BP9538" s="108"/>
      <c r="CG9538" s="102"/>
      <c r="CI9538" s="45"/>
    </row>
    <row r="9539" spans="37:87" ht="13" customHeight="1">
      <c r="AK9539" s="114"/>
      <c r="AL9539" s="41"/>
      <c r="AM9539" s="41"/>
      <c r="AN9539" s="41"/>
      <c r="AO9539" s="41"/>
      <c r="AP9539" s="41"/>
      <c r="AQ9539" s="41"/>
      <c r="AR9539" s="41"/>
      <c r="AS9539" s="41"/>
      <c r="AT9539" s="41"/>
      <c r="AU9539" s="41"/>
      <c r="AV9539" s="41"/>
      <c r="AW9539" s="41"/>
      <c r="AX9539" s="41"/>
      <c r="AY9539" s="41"/>
      <c r="AZ9539" s="41"/>
      <c r="BA9539" s="41"/>
      <c r="BB9539" s="41"/>
      <c r="BC9539" s="41"/>
      <c r="BD9539" s="41"/>
      <c r="BE9539" s="41"/>
      <c r="BF9539" s="41"/>
      <c r="BG9539" s="41"/>
      <c r="BH9539" s="41"/>
      <c r="BI9539" s="41"/>
      <c r="BJ9539" s="41"/>
      <c r="BK9539" s="41"/>
      <c r="BL9539" s="41"/>
      <c r="BM9539" s="41"/>
      <c r="BN9539" s="41"/>
      <c r="BO9539" s="41"/>
      <c r="BP9539" s="108"/>
      <c r="CG9539" s="102"/>
      <c r="CI9539" s="45"/>
    </row>
    <row r="9540" spans="37:87" ht="13" customHeight="1">
      <c r="AK9540" s="114"/>
      <c r="AL9540" s="41"/>
      <c r="AM9540" s="41"/>
      <c r="AN9540" s="41"/>
      <c r="AO9540" s="41"/>
      <c r="AP9540" s="41"/>
      <c r="AQ9540" s="41"/>
      <c r="AR9540" s="41"/>
      <c r="AS9540" s="41"/>
      <c r="AT9540" s="41"/>
      <c r="AU9540" s="41"/>
      <c r="AV9540" s="41"/>
      <c r="AW9540" s="41"/>
      <c r="AX9540" s="41"/>
      <c r="AY9540" s="41"/>
      <c r="AZ9540" s="41"/>
      <c r="BA9540" s="41"/>
      <c r="BB9540" s="41"/>
      <c r="BC9540" s="41"/>
      <c r="BD9540" s="41"/>
      <c r="BE9540" s="41"/>
      <c r="BF9540" s="41"/>
      <c r="BG9540" s="41"/>
      <c r="BH9540" s="41"/>
      <c r="BI9540" s="41"/>
      <c r="BJ9540" s="41"/>
      <c r="BK9540" s="41"/>
      <c r="BL9540" s="41"/>
      <c r="BM9540" s="41"/>
      <c r="BN9540" s="41"/>
      <c r="BO9540" s="41"/>
      <c r="BP9540" s="108"/>
      <c r="CG9540" s="102"/>
      <c r="CI9540" s="45"/>
    </row>
    <row r="9541" spans="37:87" ht="13" customHeight="1">
      <c r="AK9541" s="114"/>
      <c r="AL9541" s="41"/>
      <c r="AM9541" s="41"/>
      <c r="AN9541" s="41"/>
      <c r="AO9541" s="41"/>
      <c r="AP9541" s="41"/>
      <c r="AQ9541" s="41"/>
      <c r="AR9541" s="41"/>
      <c r="AS9541" s="41"/>
      <c r="AT9541" s="41"/>
      <c r="AU9541" s="41"/>
      <c r="AV9541" s="41"/>
      <c r="AW9541" s="41"/>
      <c r="AX9541" s="41"/>
      <c r="AY9541" s="41"/>
      <c r="AZ9541" s="41"/>
      <c r="BA9541" s="41"/>
      <c r="BB9541" s="41"/>
      <c r="BC9541" s="41"/>
      <c r="BD9541" s="41"/>
      <c r="BE9541" s="41"/>
      <c r="BF9541" s="41"/>
      <c r="BG9541" s="41"/>
      <c r="BH9541" s="41"/>
      <c r="BI9541" s="41"/>
      <c r="BJ9541" s="41"/>
      <c r="BK9541" s="41"/>
      <c r="BL9541" s="41"/>
      <c r="BM9541" s="41"/>
      <c r="BN9541" s="41"/>
      <c r="BO9541" s="41"/>
      <c r="BP9541" s="108"/>
      <c r="CG9541" s="102"/>
      <c r="CI9541" s="45"/>
    </row>
    <row r="9542" spans="37:87" ht="13" customHeight="1">
      <c r="AK9542" s="114"/>
      <c r="AL9542" s="41"/>
      <c r="AM9542" s="41"/>
      <c r="AN9542" s="41"/>
      <c r="AO9542" s="41"/>
      <c r="AP9542" s="41"/>
      <c r="AQ9542" s="41"/>
      <c r="AR9542" s="41"/>
      <c r="AS9542" s="41"/>
      <c r="AT9542" s="41"/>
      <c r="AU9542" s="41"/>
      <c r="AV9542" s="41"/>
      <c r="AW9542" s="41"/>
      <c r="AX9542" s="41"/>
      <c r="AY9542" s="41"/>
      <c r="AZ9542" s="41"/>
      <c r="BA9542" s="41"/>
      <c r="BB9542" s="41"/>
      <c r="BC9542" s="41"/>
      <c r="BD9542" s="41"/>
      <c r="BE9542" s="41"/>
      <c r="BF9542" s="41"/>
      <c r="BG9542" s="41"/>
      <c r="BH9542" s="41"/>
      <c r="BI9542" s="41"/>
      <c r="BJ9542" s="41"/>
      <c r="BK9542" s="41"/>
      <c r="BL9542" s="41"/>
      <c r="BM9542" s="41"/>
      <c r="BN9542" s="41"/>
      <c r="BO9542" s="41"/>
      <c r="BP9542" s="108"/>
      <c r="CG9542" s="102"/>
      <c r="CI9542" s="45"/>
    </row>
    <row r="9543" spans="37:87" ht="13" customHeight="1">
      <c r="AK9543" s="114"/>
      <c r="AL9543" s="41"/>
      <c r="AM9543" s="41"/>
      <c r="AN9543" s="41"/>
      <c r="AO9543" s="41"/>
      <c r="AP9543" s="41"/>
      <c r="AQ9543" s="41"/>
      <c r="AR9543" s="41"/>
      <c r="AS9543" s="41"/>
      <c r="AT9543" s="41"/>
      <c r="AU9543" s="41"/>
      <c r="AV9543" s="41"/>
      <c r="AW9543" s="41"/>
      <c r="AX9543" s="41"/>
      <c r="AY9543" s="41"/>
      <c r="AZ9543" s="41"/>
      <c r="BA9543" s="41"/>
      <c r="BB9543" s="41"/>
      <c r="BC9543" s="41"/>
      <c r="BD9543" s="41"/>
      <c r="BE9543" s="41"/>
      <c r="BF9543" s="41"/>
      <c r="BG9543" s="41"/>
      <c r="BH9543" s="41"/>
      <c r="BI9543" s="41"/>
      <c r="BJ9543" s="41"/>
      <c r="BK9543" s="41"/>
      <c r="BL9543" s="41"/>
      <c r="BM9543" s="41"/>
      <c r="BN9543" s="41"/>
      <c r="BO9543" s="41"/>
      <c r="BP9543" s="108"/>
      <c r="CG9543" s="102"/>
      <c r="CI9543" s="45"/>
    </row>
    <row r="9544" spans="37:87" ht="13" customHeight="1">
      <c r="AK9544" s="114"/>
      <c r="AL9544" s="41"/>
      <c r="AM9544" s="41"/>
      <c r="AN9544" s="41"/>
      <c r="AO9544" s="41"/>
      <c r="AP9544" s="41"/>
      <c r="AQ9544" s="41"/>
      <c r="AR9544" s="41"/>
      <c r="AS9544" s="41"/>
      <c r="AT9544" s="41"/>
      <c r="AU9544" s="41"/>
      <c r="AV9544" s="41"/>
      <c r="AW9544" s="41"/>
      <c r="AX9544" s="41"/>
      <c r="AY9544" s="41"/>
      <c r="AZ9544" s="41"/>
      <c r="BA9544" s="41"/>
      <c r="BB9544" s="41"/>
      <c r="BC9544" s="41"/>
      <c r="BD9544" s="41"/>
      <c r="BE9544" s="41"/>
      <c r="BF9544" s="41"/>
      <c r="BG9544" s="41"/>
      <c r="BH9544" s="41"/>
      <c r="BI9544" s="41"/>
      <c r="BJ9544" s="41"/>
      <c r="BK9544" s="41"/>
      <c r="BL9544" s="41"/>
      <c r="BM9544" s="41"/>
      <c r="BN9544" s="41"/>
      <c r="BO9544" s="41"/>
      <c r="BP9544" s="108"/>
      <c r="CG9544" s="102"/>
      <c r="CI9544" s="45"/>
    </row>
    <row r="9545" spans="37:87" ht="13" customHeight="1">
      <c r="AK9545" s="114"/>
      <c r="AL9545" s="41"/>
      <c r="AM9545" s="41"/>
      <c r="AN9545" s="41"/>
      <c r="AO9545" s="41"/>
      <c r="AP9545" s="41"/>
      <c r="AQ9545" s="41"/>
      <c r="AR9545" s="41"/>
      <c r="AS9545" s="41"/>
      <c r="AT9545" s="41"/>
      <c r="AU9545" s="41"/>
      <c r="AV9545" s="41"/>
      <c r="AW9545" s="41"/>
      <c r="AX9545" s="41"/>
      <c r="AY9545" s="41"/>
      <c r="AZ9545" s="41"/>
      <c r="BA9545" s="41"/>
      <c r="BB9545" s="41"/>
      <c r="BC9545" s="41"/>
      <c r="BD9545" s="41"/>
      <c r="BE9545" s="41"/>
      <c r="BF9545" s="41"/>
      <c r="BG9545" s="41"/>
      <c r="BH9545" s="41"/>
      <c r="BI9545" s="41"/>
      <c r="BJ9545" s="41"/>
      <c r="BK9545" s="41"/>
      <c r="BL9545" s="41"/>
      <c r="BM9545" s="41"/>
      <c r="BN9545" s="41"/>
      <c r="BO9545" s="41"/>
      <c r="BP9545" s="108"/>
      <c r="CG9545" s="102"/>
      <c r="CI9545" s="45"/>
    </row>
    <row r="9546" spans="37:87" ht="13" customHeight="1">
      <c r="AK9546" s="114"/>
      <c r="AL9546" s="41"/>
      <c r="AM9546" s="41"/>
      <c r="AN9546" s="41"/>
      <c r="AO9546" s="41"/>
      <c r="AP9546" s="41"/>
      <c r="AQ9546" s="41"/>
      <c r="AR9546" s="41"/>
      <c r="AS9546" s="41"/>
      <c r="AT9546" s="41"/>
      <c r="AU9546" s="41"/>
      <c r="AV9546" s="41"/>
      <c r="AW9546" s="41"/>
      <c r="AX9546" s="41"/>
      <c r="AY9546" s="41"/>
      <c r="AZ9546" s="41"/>
      <c r="BA9546" s="41"/>
      <c r="BB9546" s="41"/>
      <c r="BC9546" s="41"/>
      <c r="BD9546" s="41"/>
      <c r="BE9546" s="41"/>
      <c r="BF9546" s="41"/>
      <c r="BG9546" s="41"/>
      <c r="BH9546" s="41"/>
      <c r="BI9546" s="41"/>
      <c r="BJ9546" s="41"/>
      <c r="BK9546" s="41"/>
      <c r="BL9546" s="41"/>
      <c r="BM9546" s="41"/>
      <c r="BN9546" s="41"/>
      <c r="BO9546" s="41"/>
      <c r="BP9546" s="108"/>
      <c r="CG9546" s="102"/>
      <c r="CI9546" s="45"/>
    </row>
    <row r="9547" spans="37:87" ht="13" customHeight="1">
      <c r="AK9547" s="114"/>
      <c r="AL9547" s="41"/>
      <c r="AM9547" s="41"/>
      <c r="AN9547" s="41"/>
      <c r="AO9547" s="41"/>
      <c r="AP9547" s="41"/>
      <c r="AQ9547" s="41"/>
      <c r="AR9547" s="41"/>
      <c r="AS9547" s="41"/>
      <c r="AT9547" s="41"/>
      <c r="AU9547" s="41"/>
      <c r="AV9547" s="41"/>
      <c r="AW9547" s="41"/>
      <c r="AX9547" s="41"/>
      <c r="AY9547" s="41"/>
      <c r="AZ9547" s="41"/>
      <c r="BA9547" s="41"/>
      <c r="BB9547" s="41"/>
      <c r="BC9547" s="41"/>
      <c r="BD9547" s="41"/>
      <c r="BE9547" s="41"/>
      <c r="BF9547" s="41"/>
      <c r="BG9547" s="41"/>
      <c r="BH9547" s="41"/>
      <c r="BI9547" s="41"/>
      <c r="BJ9547" s="41"/>
      <c r="BK9547" s="41"/>
      <c r="BL9547" s="41"/>
      <c r="BM9547" s="41"/>
      <c r="BN9547" s="41"/>
      <c r="BO9547" s="41"/>
      <c r="BP9547" s="108"/>
      <c r="CG9547" s="102"/>
      <c r="CI9547" s="45"/>
    </row>
    <row r="9548" spans="37:87" ht="13" customHeight="1">
      <c r="AK9548" s="114"/>
      <c r="AL9548" s="41"/>
      <c r="AM9548" s="41"/>
      <c r="AN9548" s="41"/>
      <c r="AO9548" s="41"/>
      <c r="AP9548" s="41"/>
      <c r="AQ9548" s="41"/>
      <c r="AR9548" s="41"/>
      <c r="AS9548" s="41"/>
      <c r="AT9548" s="41"/>
      <c r="AU9548" s="41"/>
      <c r="AV9548" s="41"/>
      <c r="AW9548" s="41"/>
      <c r="AX9548" s="41"/>
      <c r="AY9548" s="41"/>
      <c r="AZ9548" s="41"/>
      <c r="BA9548" s="41"/>
      <c r="BB9548" s="41"/>
      <c r="BC9548" s="41"/>
      <c r="BD9548" s="41"/>
      <c r="BE9548" s="41"/>
      <c r="BF9548" s="41"/>
      <c r="BG9548" s="41"/>
      <c r="BH9548" s="41"/>
      <c r="BI9548" s="41"/>
      <c r="BJ9548" s="41"/>
      <c r="BK9548" s="41"/>
      <c r="BL9548" s="41"/>
      <c r="BM9548" s="41"/>
      <c r="BN9548" s="41"/>
      <c r="BO9548" s="41"/>
      <c r="BP9548" s="108"/>
      <c r="CG9548" s="102"/>
      <c r="CI9548" s="45"/>
    </row>
    <row r="9549" spans="37:87" ht="13" customHeight="1">
      <c r="AK9549" s="114"/>
      <c r="AL9549" s="41"/>
      <c r="AM9549" s="41"/>
      <c r="AN9549" s="41"/>
      <c r="AO9549" s="41"/>
      <c r="AP9549" s="41"/>
      <c r="AQ9549" s="41"/>
      <c r="AR9549" s="41"/>
      <c r="AS9549" s="41"/>
      <c r="AT9549" s="41"/>
      <c r="AU9549" s="41"/>
      <c r="AV9549" s="41"/>
      <c r="AW9549" s="41"/>
      <c r="AX9549" s="41"/>
      <c r="AY9549" s="41"/>
      <c r="AZ9549" s="41"/>
      <c r="BA9549" s="41"/>
      <c r="BB9549" s="41"/>
      <c r="BC9549" s="41"/>
      <c r="BD9549" s="41"/>
      <c r="BE9549" s="41"/>
      <c r="BF9549" s="41"/>
      <c r="BG9549" s="41"/>
      <c r="BH9549" s="41"/>
      <c r="BI9549" s="41"/>
      <c r="BJ9549" s="41"/>
      <c r="BK9549" s="41"/>
      <c r="BL9549" s="41"/>
      <c r="BM9549" s="41"/>
      <c r="BN9549" s="41"/>
      <c r="BO9549" s="41"/>
      <c r="BP9549" s="108"/>
      <c r="CG9549" s="102"/>
      <c r="CI9549" s="45"/>
    </row>
    <row r="9550" spans="37:87" ht="13" customHeight="1">
      <c r="AK9550" s="114"/>
      <c r="AL9550" s="41"/>
      <c r="AM9550" s="41"/>
      <c r="AN9550" s="41"/>
      <c r="AO9550" s="41"/>
      <c r="AP9550" s="41"/>
      <c r="AQ9550" s="41"/>
      <c r="AR9550" s="41"/>
      <c r="AS9550" s="41"/>
      <c r="AT9550" s="41"/>
      <c r="AU9550" s="41"/>
      <c r="AV9550" s="41"/>
      <c r="AW9550" s="41"/>
      <c r="AX9550" s="41"/>
      <c r="AY9550" s="41"/>
      <c r="AZ9550" s="41"/>
      <c r="BA9550" s="41"/>
      <c r="BB9550" s="41"/>
      <c r="BC9550" s="41"/>
      <c r="BD9550" s="41"/>
      <c r="BE9550" s="41"/>
      <c r="BF9550" s="41"/>
      <c r="BG9550" s="41"/>
      <c r="BH9550" s="41"/>
      <c r="BI9550" s="41"/>
      <c r="BJ9550" s="41"/>
      <c r="BK9550" s="41"/>
      <c r="BL9550" s="41"/>
      <c r="BM9550" s="41"/>
      <c r="BN9550" s="41"/>
      <c r="BO9550" s="41"/>
      <c r="BP9550" s="108"/>
      <c r="CG9550" s="102"/>
      <c r="CI9550" s="45"/>
    </row>
    <row r="9551" spans="37:87" ht="13" customHeight="1">
      <c r="AK9551" s="114"/>
      <c r="AL9551" s="41"/>
      <c r="AM9551" s="41"/>
      <c r="AN9551" s="41"/>
      <c r="AO9551" s="41"/>
      <c r="AP9551" s="41"/>
      <c r="AQ9551" s="41"/>
      <c r="AR9551" s="41"/>
      <c r="AS9551" s="41"/>
      <c r="AT9551" s="41"/>
      <c r="AU9551" s="41"/>
      <c r="AV9551" s="41"/>
      <c r="AW9551" s="41"/>
      <c r="AX9551" s="41"/>
      <c r="AY9551" s="41"/>
      <c r="AZ9551" s="41"/>
      <c r="BA9551" s="41"/>
      <c r="BB9551" s="41"/>
      <c r="BC9551" s="41"/>
      <c r="BD9551" s="41"/>
      <c r="BE9551" s="41"/>
      <c r="BF9551" s="41"/>
      <c r="BG9551" s="41"/>
      <c r="BH9551" s="41"/>
      <c r="BI9551" s="41"/>
      <c r="BJ9551" s="41"/>
      <c r="BK9551" s="41"/>
      <c r="BL9551" s="41"/>
      <c r="BM9551" s="41"/>
      <c r="BN9551" s="41"/>
      <c r="BO9551" s="41"/>
      <c r="BP9551" s="108"/>
      <c r="CG9551" s="102"/>
      <c r="CI9551" s="45"/>
    </row>
    <row r="9552" spans="37:87" ht="13" customHeight="1">
      <c r="AK9552" s="114"/>
      <c r="AL9552" s="41"/>
      <c r="AM9552" s="41"/>
      <c r="AN9552" s="41"/>
      <c r="AO9552" s="41"/>
      <c r="AP9552" s="41"/>
      <c r="AQ9552" s="41"/>
      <c r="AR9552" s="41"/>
      <c r="AS9552" s="41"/>
      <c r="AT9552" s="41"/>
      <c r="AU9552" s="41"/>
      <c r="AV9552" s="41"/>
      <c r="AW9552" s="41"/>
      <c r="AX9552" s="41"/>
      <c r="AY9552" s="41"/>
      <c r="AZ9552" s="41"/>
      <c r="BA9552" s="41"/>
      <c r="BB9552" s="41"/>
      <c r="BC9552" s="41"/>
      <c r="BD9552" s="41"/>
      <c r="BE9552" s="41"/>
      <c r="BF9552" s="41"/>
      <c r="BG9552" s="41"/>
      <c r="BH9552" s="41"/>
      <c r="BI9552" s="41"/>
      <c r="BJ9552" s="41"/>
      <c r="BK9552" s="41"/>
      <c r="BL9552" s="41"/>
      <c r="BM9552" s="41"/>
      <c r="BN9552" s="41"/>
      <c r="BO9552" s="41"/>
      <c r="BP9552" s="108"/>
      <c r="CG9552" s="102"/>
      <c r="CI9552" s="45"/>
    </row>
    <row r="9553" spans="37:87" ht="13" customHeight="1">
      <c r="AK9553" s="114"/>
      <c r="AL9553" s="41"/>
      <c r="AM9553" s="41"/>
      <c r="AN9553" s="41"/>
      <c r="AO9553" s="41"/>
      <c r="AP9553" s="41"/>
      <c r="AQ9553" s="41"/>
      <c r="AR9553" s="41"/>
      <c r="AS9553" s="41"/>
      <c r="AT9553" s="41"/>
      <c r="AU9553" s="41"/>
      <c r="AV9553" s="41"/>
      <c r="AW9553" s="41"/>
      <c r="AX9553" s="41"/>
      <c r="AY9553" s="41"/>
      <c r="AZ9553" s="41"/>
      <c r="BA9553" s="41"/>
      <c r="BB9553" s="41"/>
      <c r="BC9553" s="41"/>
      <c r="BD9553" s="41"/>
      <c r="BE9553" s="41"/>
      <c r="BF9553" s="41"/>
      <c r="BG9553" s="41"/>
      <c r="BH9553" s="41"/>
      <c r="BI9553" s="41"/>
      <c r="BJ9553" s="41"/>
      <c r="BK9553" s="41"/>
      <c r="BL9553" s="41"/>
      <c r="BM9553" s="41"/>
      <c r="BN9553" s="41"/>
      <c r="BO9553" s="41"/>
      <c r="BP9553" s="108"/>
      <c r="CG9553" s="102"/>
      <c r="CI9553" s="45"/>
    </row>
    <row r="9554" spans="37:87" ht="13" customHeight="1">
      <c r="AK9554" s="114"/>
      <c r="AL9554" s="41"/>
      <c r="AM9554" s="41"/>
      <c r="AN9554" s="41"/>
      <c r="AO9554" s="41"/>
      <c r="AP9554" s="41"/>
      <c r="AQ9554" s="41"/>
      <c r="AR9554" s="41"/>
      <c r="AS9554" s="41"/>
      <c r="AT9554" s="41"/>
      <c r="AU9554" s="41"/>
      <c r="AV9554" s="41"/>
      <c r="AW9554" s="41"/>
      <c r="AX9554" s="41"/>
      <c r="AY9554" s="41"/>
      <c r="AZ9554" s="41"/>
      <c r="BA9554" s="41"/>
      <c r="BB9554" s="41"/>
      <c r="BC9554" s="41"/>
      <c r="BD9554" s="41"/>
      <c r="BE9554" s="41"/>
      <c r="BF9554" s="41"/>
      <c r="BG9554" s="41"/>
      <c r="BH9554" s="41"/>
      <c r="BI9554" s="41"/>
      <c r="BJ9554" s="41"/>
      <c r="BK9554" s="41"/>
      <c r="BL9554" s="41"/>
      <c r="BM9554" s="41"/>
      <c r="BN9554" s="41"/>
      <c r="BO9554" s="41"/>
      <c r="BP9554" s="108"/>
      <c r="CG9554" s="102"/>
      <c r="CI9554" s="45"/>
    </row>
    <row r="9555" spans="37:87" ht="13" customHeight="1">
      <c r="AK9555" s="114"/>
      <c r="AL9555" s="41"/>
      <c r="AM9555" s="41"/>
      <c r="AN9555" s="41"/>
      <c r="AO9555" s="41"/>
      <c r="AP9555" s="41"/>
      <c r="AQ9555" s="41"/>
      <c r="AR9555" s="41"/>
      <c r="AS9555" s="41"/>
      <c r="AT9555" s="41"/>
      <c r="AU9555" s="41"/>
      <c r="AV9555" s="41"/>
      <c r="AW9555" s="41"/>
      <c r="AX9555" s="41"/>
      <c r="AY9555" s="41"/>
      <c r="AZ9555" s="41"/>
      <c r="BA9555" s="41"/>
      <c r="BB9555" s="41"/>
      <c r="BC9555" s="41"/>
      <c r="BD9555" s="41"/>
      <c r="BE9555" s="41"/>
      <c r="BF9555" s="41"/>
      <c r="BG9555" s="41"/>
      <c r="BH9555" s="41"/>
      <c r="BI9555" s="41"/>
      <c r="BJ9555" s="41"/>
      <c r="BK9555" s="41"/>
      <c r="BL9555" s="41"/>
      <c r="BM9555" s="41"/>
      <c r="BN9555" s="41"/>
      <c r="BO9555" s="41"/>
      <c r="BP9555" s="108"/>
      <c r="CG9555" s="102"/>
      <c r="CI9555" s="45"/>
    </row>
    <row r="9556" spans="37:87" ht="13" customHeight="1">
      <c r="AK9556" s="114"/>
      <c r="AL9556" s="41"/>
      <c r="AM9556" s="41"/>
      <c r="AN9556" s="41"/>
      <c r="AO9556" s="41"/>
      <c r="AP9556" s="41"/>
      <c r="AQ9556" s="41"/>
      <c r="AR9556" s="41"/>
      <c r="AS9556" s="41"/>
      <c r="AT9556" s="41"/>
      <c r="AU9556" s="41"/>
      <c r="AV9556" s="41"/>
      <c r="AW9556" s="41"/>
      <c r="AX9556" s="41"/>
      <c r="AY9556" s="41"/>
      <c r="AZ9556" s="41"/>
      <c r="BA9556" s="41"/>
      <c r="BB9556" s="41"/>
      <c r="BC9556" s="41"/>
      <c r="BD9556" s="41"/>
      <c r="BE9556" s="41"/>
      <c r="BF9556" s="41"/>
      <c r="BG9556" s="41"/>
      <c r="BH9556" s="41"/>
      <c r="BI9556" s="41"/>
      <c r="BJ9556" s="41"/>
      <c r="BK9556" s="41"/>
      <c r="BL9556" s="41"/>
      <c r="BM9556" s="41"/>
      <c r="BN9556" s="41"/>
      <c r="BO9556" s="41"/>
      <c r="BP9556" s="108"/>
      <c r="CG9556" s="102"/>
      <c r="CI9556" s="45"/>
    </row>
    <row r="9557" spans="37:87" ht="13" customHeight="1">
      <c r="AK9557" s="114"/>
      <c r="AL9557" s="41"/>
      <c r="AM9557" s="41"/>
      <c r="AN9557" s="41"/>
      <c r="AO9557" s="41"/>
      <c r="AP9557" s="41"/>
      <c r="AQ9557" s="41"/>
      <c r="AR9557" s="41"/>
      <c r="AS9557" s="41"/>
      <c r="AT9557" s="41"/>
      <c r="AU9557" s="41"/>
      <c r="AV9557" s="41"/>
      <c r="AW9557" s="41"/>
      <c r="AX9557" s="41"/>
      <c r="AY9557" s="41"/>
      <c r="AZ9557" s="41"/>
      <c r="BA9557" s="41"/>
      <c r="BB9557" s="41"/>
      <c r="BC9557" s="41"/>
      <c r="BD9557" s="41"/>
      <c r="BE9557" s="41"/>
      <c r="BF9557" s="41"/>
      <c r="BG9557" s="41"/>
      <c r="BH9557" s="41"/>
      <c r="BI9557" s="41"/>
      <c r="BJ9557" s="41"/>
      <c r="BK9557" s="41"/>
      <c r="BL9557" s="41"/>
      <c r="BM9557" s="41"/>
      <c r="BN9557" s="41"/>
      <c r="BO9557" s="41"/>
      <c r="BP9557" s="108"/>
      <c r="CG9557" s="102"/>
      <c r="CI9557" s="45"/>
    </row>
    <row r="9558" spans="37:87" ht="13" customHeight="1">
      <c r="AK9558" s="114"/>
      <c r="AL9558" s="41"/>
      <c r="AM9558" s="41"/>
      <c r="AN9558" s="41"/>
      <c r="AO9558" s="41"/>
      <c r="AP9558" s="41"/>
      <c r="AQ9558" s="41"/>
      <c r="AR9558" s="41"/>
      <c r="AS9558" s="41"/>
      <c r="AT9558" s="41"/>
      <c r="AU9558" s="41"/>
      <c r="AV9558" s="41"/>
      <c r="AW9558" s="41"/>
      <c r="AX9558" s="41"/>
      <c r="AY9558" s="41"/>
      <c r="AZ9558" s="41"/>
      <c r="BA9558" s="41"/>
      <c r="BB9558" s="41"/>
      <c r="BC9558" s="41"/>
      <c r="BD9558" s="41"/>
      <c r="BE9558" s="41"/>
      <c r="BF9558" s="41"/>
      <c r="BG9558" s="41"/>
      <c r="BH9558" s="41"/>
      <c r="BI9558" s="41"/>
      <c r="BJ9558" s="41"/>
      <c r="BK9558" s="41"/>
      <c r="BL9558" s="41"/>
      <c r="BM9558" s="41"/>
      <c r="BN9558" s="41"/>
      <c r="BO9558" s="41"/>
      <c r="BP9558" s="108"/>
      <c r="CG9558" s="102"/>
      <c r="CI9558" s="45"/>
    </row>
    <row r="9559" spans="37:87" ht="13" customHeight="1">
      <c r="AK9559" s="114"/>
      <c r="AL9559" s="41"/>
      <c r="AM9559" s="41"/>
      <c r="AN9559" s="41"/>
      <c r="AO9559" s="41"/>
      <c r="AP9559" s="41"/>
      <c r="AQ9559" s="41"/>
      <c r="AR9559" s="41"/>
      <c r="AS9559" s="41"/>
      <c r="AT9559" s="41"/>
      <c r="AU9559" s="41"/>
      <c r="AV9559" s="41"/>
      <c r="AW9559" s="41"/>
      <c r="AX9559" s="41"/>
      <c r="AY9559" s="41"/>
      <c r="AZ9559" s="41"/>
      <c r="BA9559" s="41"/>
      <c r="BB9559" s="41"/>
      <c r="BC9559" s="41"/>
      <c r="BD9559" s="41"/>
      <c r="BE9559" s="41"/>
      <c r="BF9559" s="41"/>
      <c r="BG9559" s="41"/>
      <c r="BH9559" s="41"/>
      <c r="BI9559" s="41"/>
      <c r="BJ9559" s="41"/>
      <c r="BK9559" s="41"/>
      <c r="BL9559" s="41"/>
      <c r="BM9559" s="41"/>
      <c r="BN9559" s="41"/>
      <c r="BO9559" s="41"/>
      <c r="BP9559" s="108"/>
      <c r="CG9559" s="102"/>
      <c r="CI9559" s="45"/>
    </row>
    <row r="9560" spans="37:87" ht="13" customHeight="1">
      <c r="AK9560" s="114"/>
      <c r="AL9560" s="41"/>
      <c r="AM9560" s="41"/>
      <c r="AN9560" s="41"/>
      <c r="AO9560" s="41"/>
      <c r="AP9560" s="41"/>
      <c r="AQ9560" s="41"/>
      <c r="AR9560" s="41"/>
      <c r="AS9560" s="41"/>
      <c r="AT9560" s="41"/>
      <c r="AU9560" s="41"/>
      <c r="AV9560" s="41"/>
      <c r="AW9560" s="41"/>
      <c r="AX9560" s="41"/>
      <c r="AY9560" s="41"/>
      <c r="AZ9560" s="41"/>
      <c r="BA9560" s="41"/>
      <c r="BB9560" s="41"/>
      <c r="BC9560" s="41"/>
      <c r="BD9560" s="41"/>
      <c r="BE9560" s="41"/>
      <c r="BF9560" s="41"/>
      <c r="BG9560" s="41"/>
      <c r="BH9560" s="41"/>
      <c r="BI9560" s="41"/>
      <c r="BJ9560" s="41"/>
      <c r="BK9560" s="41"/>
      <c r="BL9560" s="41"/>
      <c r="BM9560" s="41"/>
      <c r="BN9560" s="41"/>
      <c r="BO9560" s="41"/>
      <c r="BP9560" s="108"/>
      <c r="CG9560" s="102"/>
      <c r="CI9560" s="45"/>
    </row>
    <row r="9561" spans="37:87" ht="13" customHeight="1">
      <c r="AK9561" s="114"/>
      <c r="AL9561" s="41"/>
      <c r="AM9561" s="41"/>
      <c r="AN9561" s="41"/>
      <c r="AO9561" s="41"/>
      <c r="AP9561" s="41"/>
      <c r="AQ9561" s="41"/>
      <c r="AR9561" s="41"/>
      <c r="AS9561" s="41"/>
      <c r="AT9561" s="41"/>
      <c r="AU9561" s="41"/>
      <c r="AV9561" s="41"/>
      <c r="AW9561" s="41"/>
      <c r="AX9561" s="41"/>
      <c r="AY9561" s="41"/>
      <c r="AZ9561" s="41"/>
      <c r="BA9561" s="41"/>
      <c r="BB9561" s="41"/>
      <c r="BC9561" s="41"/>
      <c r="BD9561" s="41"/>
      <c r="BE9561" s="41"/>
      <c r="BF9561" s="41"/>
      <c r="BG9561" s="41"/>
      <c r="BH9561" s="41"/>
      <c r="BI9561" s="41"/>
      <c r="BJ9561" s="41"/>
      <c r="BK9561" s="41"/>
      <c r="BL9561" s="41"/>
      <c r="BM9561" s="41"/>
      <c r="BN9561" s="41"/>
      <c r="BO9561" s="41"/>
      <c r="BP9561" s="108"/>
      <c r="CG9561" s="102"/>
      <c r="CI9561" s="45"/>
    </row>
    <row r="9562" spans="37:87" ht="13" customHeight="1">
      <c r="AK9562" s="114"/>
      <c r="AL9562" s="41"/>
      <c r="AM9562" s="41"/>
      <c r="AN9562" s="41"/>
      <c r="AO9562" s="41"/>
      <c r="AP9562" s="41"/>
      <c r="AQ9562" s="41"/>
      <c r="AR9562" s="41"/>
      <c r="AS9562" s="41"/>
      <c r="AT9562" s="41"/>
      <c r="AU9562" s="41"/>
      <c r="AV9562" s="41"/>
      <c r="AW9562" s="41"/>
      <c r="AX9562" s="41"/>
      <c r="AY9562" s="41"/>
      <c r="AZ9562" s="41"/>
      <c r="BA9562" s="41"/>
      <c r="BB9562" s="41"/>
      <c r="BC9562" s="41"/>
      <c r="BD9562" s="41"/>
      <c r="BE9562" s="41"/>
      <c r="BF9562" s="41"/>
      <c r="BG9562" s="41"/>
      <c r="BH9562" s="41"/>
      <c r="BI9562" s="41"/>
      <c r="BJ9562" s="41"/>
      <c r="BK9562" s="41"/>
      <c r="BL9562" s="41"/>
      <c r="BM9562" s="41"/>
      <c r="BN9562" s="41"/>
      <c r="BO9562" s="41"/>
      <c r="BP9562" s="108"/>
      <c r="CG9562" s="102"/>
      <c r="CI9562" s="45"/>
    </row>
    <row r="9563" spans="37:87" ht="13" customHeight="1">
      <c r="AK9563" s="114"/>
      <c r="AL9563" s="41"/>
      <c r="AM9563" s="41"/>
      <c r="AN9563" s="41"/>
      <c r="AO9563" s="41"/>
      <c r="AP9563" s="41"/>
      <c r="AQ9563" s="41"/>
      <c r="AR9563" s="41"/>
      <c r="AS9563" s="41"/>
      <c r="AT9563" s="41"/>
      <c r="AU9563" s="41"/>
      <c r="AV9563" s="41"/>
      <c r="AW9563" s="41"/>
      <c r="AX9563" s="41"/>
      <c r="AY9563" s="41"/>
      <c r="AZ9563" s="41"/>
      <c r="BA9563" s="41"/>
      <c r="BB9563" s="41"/>
      <c r="BC9563" s="41"/>
      <c r="BD9563" s="41"/>
      <c r="BE9563" s="41"/>
      <c r="BF9563" s="41"/>
      <c r="BG9563" s="41"/>
      <c r="BH9563" s="41"/>
      <c r="BI9563" s="41"/>
      <c r="BJ9563" s="41"/>
      <c r="BK9563" s="41"/>
      <c r="BL9563" s="41"/>
      <c r="BM9563" s="41"/>
      <c r="BN9563" s="41"/>
      <c r="BO9563" s="41"/>
      <c r="BP9563" s="108"/>
      <c r="CG9563" s="102"/>
      <c r="CI9563" s="45"/>
    </row>
    <row r="9564" spans="37:87" ht="13" customHeight="1">
      <c r="AK9564" s="114"/>
      <c r="AL9564" s="41"/>
      <c r="AM9564" s="41"/>
      <c r="AN9564" s="41"/>
      <c r="AO9564" s="41"/>
      <c r="AP9564" s="41"/>
      <c r="AQ9564" s="41"/>
      <c r="AR9564" s="41"/>
      <c r="AS9564" s="41"/>
      <c r="AT9564" s="41"/>
      <c r="AU9564" s="41"/>
      <c r="AV9564" s="41"/>
      <c r="AW9564" s="41"/>
      <c r="AX9564" s="41"/>
      <c r="AY9564" s="41"/>
      <c r="AZ9564" s="41"/>
      <c r="BA9564" s="41"/>
      <c r="BB9564" s="41"/>
      <c r="BC9564" s="41"/>
      <c r="BD9564" s="41"/>
      <c r="BE9564" s="41"/>
      <c r="BF9564" s="41"/>
      <c r="BG9564" s="41"/>
      <c r="BH9564" s="41"/>
      <c r="BI9564" s="41"/>
      <c r="BJ9564" s="41"/>
      <c r="BK9564" s="41"/>
      <c r="BL9564" s="41"/>
      <c r="BM9564" s="41"/>
      <c r="BN9564" s="41"/>
      <c r="BO9564" s="41"/>
      <c r="BP9564" s="108"/>
      <c r="CG9564" s="102"/>
      <c r="CI9564" s="45"/>
    </row>
    <row r="9565" spans="37:87" ht="13" customHeight="1">
      <c r="AK9565" s="114"/>
      <c r="AL9565" s="41"/>
      <c r="AM9565" s="41"/>
      <c r="AN9565" s="41"/>
      <c r="AO9565" s="41"/>
      <c r="AP9565" s="41"/>
      <c r="AQ9565" s="41"/>
      <c r="AR9565" s="41"/>
      <c r="AS9565" s="41"/>
      <c r="AT9565" s="41"/>
      <c r="AU9565" s="41"/>
      <c r="AV9565" s="41"/>
      <c r="AW9565" s="41"/>
      <c r="AX9565" s="41"/>
      <c r="AY9565" s="41"/>
      <c r="AZ9565" s="41"/>
      <c r="BA9565" s="41"/>
      <c r="BB9565" s="41"/>
      <c r="BC9565" s="41"/>
      <c r="BD9565" s="41"/>
      <c r="BE9565" s="41"/>
      <c r="BF9565" s="41"/>
      <c r="BG9565" s="41"/>
      <c r="BH9565" s="41"/>
      <c r="BI9565" s="41"/>
      <c r="BJ9565" s="41"/>
      <c r="BK9565" s="41"/>
      <c r="BL9565" s="41"/>
      <c r="BM9565" s="41"/>
      <c r="BN9565" s="41"/>
      <c r="BO9565" s="41"/>
      <c r="BP9565" s="108"/>
      <c r="CG9565" s="102"/>
      <c r="CI9565" s="45"/>
    </row>
    <row r="9566" spans="37:87" ht="13" customHeight="1">
      <c r="AK9566" s="114"/>
      <c r="AL9566" s="41"/>
      <c r="AM9566" s="41"/>
      <c r="AN9566" s="41"/>
      <c r="AO9566" s="41"/>
      <c r="AP9566" s="41"/>
      <c r="AQ9566" s="41"/>
      <c r="AR9566" s="41"/>
      <c r="AS9566" s="41"/>
      <c r="AT9566" s="41"/>
      <c r="AU9566" s="41"/>
      <c r="AV9566" s="41"/>
      <c r="AW9566" s="41"/>
      <c r="AX9566" s="41"/>
      <c r="AY9566" s="41"/>
      <c r="AZ9566" s="41"/>
      <c r="BA9566" s="41"/>
      <c r="BB9566" s="41"/>
      <c r="BC9566" s="41"/>
      <c r="BD9566" s="41"/>
      <c r="BE9566" s="41"/>
      <c r="BF9566" s="41"/>
      <c r="BG9566" s="41"/>
      <c r="BH9566" s="41"/>
      <c r="BI9566" s="41"/>
      <c r="BJ9566" s="41"/>
      <c r="BK9566" s="41"/>
      <c r="BL9566" s="41"/>
      <c r="BM9566" s="41"/>
      <c r="BN9566" s="41"/>
      <c r="BO9566" s="41"/>
      <c r="BP9566" s="108"/>
      <c r="CG9566" s="102"/>
      <c r="CI9566" s="45"/>
    </row>
    <row r="9567" spans="37:87" ht="13" customHeight="1">
      <c r="AK9567" s="114"/>
      <c r="AL9567" s="41"/>
      <c r="AM9567" s="41"/>
      <c r="AN9567" s="41"/>
      <c r="AO9567" s="41"/>
      <c r="AP9567" s="41"/>
      <c r="AQ9567" s="41"/>
      <c r="AR9567" s="41"/>
      <c r="AS9567" s="41"/>
      <c r="AT9567" s="41"/>
      <c r="AU9567" s="41"/>
      <c r="AV9567" s="41"/>
      <c r="AW9567" s="41"/>
      <c r="AX9567" s="41"/>
      <c r="AY9567" s="41"/>
      <c r="AZ9567" s="41"/>
      <c r="BA9567" s="41"/>
      <c r="BB9567" s="41"/>
      <c r="BC9567" s="41"/>
      <c r="BD9567" s="41"/>
      <c r="BE9567" s="41"/>
      <c r="BF9567" s="41"/>
      <c r="BG9567" s="41"/>
      <c r="BH9567" s="41"/>
      <c r="BI9567" s="41"/>
      <c r="BJ9567" s="41"/>
      <c r="BK9567" s="41"/>
      <c r="BL9567" s="41"/>
      <c r="BM9567" s="41"/>
      <c r="BN9567" s="41"/>
      <c r="BO9567" s="41"/>
      <c r="BP9567" s="108"/>
      <c r="CG9567" s="102"/>
      <c r="CI9567" s="45"/>
    </row>
    <row r="9568" spans="37:87" ht="13" customHeight="1">
      <c r="AK9568" s="114"/>
      <c r="AL9568" s="41"/>
      <c r="AM9568" s="41"/>
      <c r="AN9568" s="41"/>
      <c r="AO9568" s="41"/>
      <c r="AP9568" s="41"/>
      <c r="AQ9568" s="41"/>
      <c r="AR9568" s="41"/>
      <c r="AS9568" s="41"/>
      <c r="AT9568" s="41"/>
      <c r="AU9568" s="41"/>
      <c r="AV9568" s="41"/>
      <c r="AW9568" s="41"/>
      <c r="AX9568" s="41"/>
      <c r="AY9568" s="41"/>
      <c r="AZ9568" s="41"/>
      <c r="BA9568" s="41"/>
      <c r="BB9568" s="41"/>
      <c r="BC9568" s="41"/>
      <c r="BD9568" s="41"/>
      <c r="BE9568" s="41"/>
      <c r="BF9568" s="41"/>
      <c r="BG9568" s="41"/>
      <c r="BH9568" s="41"/>
      <c r="BI9568" s="41"/>
      <c r="BJ9568" s="41"/>
      <c r="BK9568" s="41"/>
      <c r="BL9568" s="41"/>
      <c r="BM9568" s="41"/>
      <c r="BN9568" s="41"/>
      <c r="BO9568" s="41"/>
      <c r="BP9568" s="108"/>
      <c r="CG9568" s="102"/>
      <c r="CI9568" s="45"/>
    </row>
    <row r="9569" spans="37:87" ht="13" customHeight="1">
      <c r="AK9569" s="114"/>
      <c r="AL9569" s="41"/>
      <c r="AM9569" s="41"/>
      <c r="AN9569" s="41"/>
      <c r="AO9569" s="41"/>
      <c r="AP9569" s="41"/>
      <c r="AQ9569" s="41"/>
      <c r="AR9569" s="41"/>
      <c r="AS9569" s="41"/>
      <c r="AT9569" s="41"/>
      <c r="AU9569" s="41"/>
      <c r="AV9569" s="41"/>
      <c r="AW9569" s="41"/>
      <c r="AX9569" s="41"/>
      <c r="AY9569" s="41"/>
      <c r="AZ9569" s="41"/>
      <c r="BA9569" s="41"/>
      <c r="BB9569" s="41"/>
      <c r="BC9569" s="41"/>
      <c r="BD9569" s="41"/>
      <c r="BE9569" s="41"/>
      <c r="BF9569" s="41"/>
      <c r="BG9569" s="41"/>
      <c r="BH9569" s="41"/>
      <c r="BI9569" s="41"/>
      <c r="BJ9569" s="41"/>
      <c r="BK9569" s="41"/>
      <c r="BL9569" s="41"/>
      <c r="BM9569" s="41"/>
      <c r="BN9569" s="41"/>
      <c r="BO9569" s="41"/>
      <c r="BP9569" s="108"/>
      <c r="CG9569" s="102"/>
      <c r="CI9569" s="45"/>
    </row>
    <row r="9570" spans="37:87" ht="13" customHeight="1">
      <c r="AK9570" s="114"/>
      <c r="AL9570" s="41"/>
      <c r="AM9570" s="41"/>
      <c r="AN9570" s="41"/>
      <c r="AO9570" s="41"/>
      <c r="AP9570" s="41"/>
      <c r="AQ9570" s="41"/>
      <c r="AR9570" s="41"/>
      <c r="AS9570" s="41"/>
      <c r="AT9570" s="41"/>
      <c r="AU9570" s="41"/>
      <c r="AV9570" s="41"/>
      <c r="AW9570" s="41"/>
      <c r="AX9570" s="41"/>
      <c r="AY9570" s="41"/>
      <c r="AZ9570" s="41"/>
      <c r="BA9570" s="41"/>
      <c r="BB9570" s="41"/>
      <c r="BC9570" s="41"/>
      <c r="BD9570" s="41"/>
      <c r="BE9570" s="41"/>
      <c r="BF9570" s="41"/>
      <c r="BG9570" s="41"/>
      <c r="BH9570" s="41"/>
      <c r="BI9570" s="41"/>
      <c r="BJ9570" s="41"/>
      <c r="BK9570" s="41"/>
      <c r="BL9570" s="41"/>
      <c r="BM9570" s="41"/>
      <c r="BN9570" s="41"/>
      <c r="BO9570" s="41"/>
      <c r="BP9570" s="108"/>
      <c r="CG9570" s="102"/>
      <c r="CI9570" s="45"/>
    </row>
    <row r="9571" spans="37:87" ht="13" customHeight="1">
      <c r="AK9571" s="114"/>
      <c r="AL9571" s="41"/>
      <c r="AM9571" s="41"/>
      <c r="AN9571" s="41"/>
      <c r="AO9571" s="41"/>
      <c r="AP9571" s="41"/>
      <c r="AQ9571" s="41"/>
      <c r="AR9571" s="41"/>
      <c r="AS9571" s="41"/>
      <c r="AT9571" s="41"/>
      <c r="AU9571" s="41"/>
      <c r="AV9571" s="41"/>
      <c r="AW9571" s="41"/>
      <c r="AX9571" s="41"/>
      <c r="AY9571" s="41"/>
      <c r="AZ9571" s="41"/>
      <c r="BA9571" s="41"/>
      <c r="BB9571" s="41"/>
      <c r="BC9571" s="41"/>
      <c r="BD9571" s="41"/>
      <c r="BE9571" s="41"/>
      <c r="BF9571" s="41"/>
      <c r="BG9571" s="41"/>
      <c r="BH9571" s="41"/>
      <c r="BI9571" s="41"/>
      <c r="BJ9571" s="41"/>
      <c r="BK9571" s="41"/>
      <c r="BL9571" s="41"/>
      <c r="BM9571" s="41"/>
      <c r="BN9571" s="41"/>
      <c r="BO9571" s="41"/>
      <c r="BP9571" s="108"/>
      <c r="CG9571" s="102"/>
      <c r="CI9571" s="45"/>
    </row>
    <row r="9572" spans="37:87" ht="13" customHeight="1">
      <c r="AK9572" s="114"/>
      <c r="AL9572" s="41"/>
      <c r="AM9572" s="41"/>
      <c r="AN9572" s="41"/>
      <c r="AO9572" s="41"/>
      <c r="AP9572" s="41"/>
      <c r="AQ9572" s="41"/>
      <c r="AR9572" s="41"/>
      <c r="AS9572" s="41"/>
      <c r="AT9572" s="41"/>
      <c r="AU9572" s="41"/>
      <c r="AV9572" s="41"/>
      <c r="AW9572" s="41"/>
      <c r="AX9572" s="41"/>
      <c r="AY9572" s="41"/>
      <c r="AZ9572" s="41"/>
      <c r="BA9572" s="41"/>
      <c r="BB9572" s="41"/>
      <c r="BC9572" s="41"/>
      <c r="BD9572" s="41"/>
      <c r="BE9572" s="41"/>
      <c r="BF9572" s="41"/>
      <c r="BG9572" s="41"/>
      <c r="BH9572" s="41"/>
      <c r="BI9572" s="41"/>
      <c r="BJ9572" s="41"/>
      <c r="BK9572" s="41"/>
      <c r="BL9572" s="41"/>
      <c r="BM9572" s="41"/>
      <c r="BN9572" s="41"/>
      <c r="BO9572" s="41"/>
      <c r="BP9572" s="108"/>
      <c r="CG9572" s="102"/>
      <c r="CI9572" s="45"/>
    </row>
    <row r="9573" spans="37:87" ht="13" customHeight="1">
      <c r="AK9573" s="114"/>
      <c r="AL9573" s="41"/>
      <c r="AM9573" s="41"/>
      <c r="AN9573" s="41"/>
      <c r="AO9573" s="41"/>
      <c r="AP9573" s="41"/>
      <c r="AQ9573" s="41"/>
      <c r="AR9573" s="41"/>
      <c r="AS9573" s="41"/>
      <c r="AT9573" s="41"/>
      <c r="AU9573" s="41"/>
      <c r="AV9573" s="41"/>
      <c r="AW9573" s="41"/>
      <c r="AX9573" s="41"/>
      <c r="AY9573" s="41"/>
      <c r="AZ9573" s="41"/>
      <c r="BA9573" s="41"/>
      <c r="BB9573" s="41"/>
      <c r="BC9573" s="41"/>
      <c r="BD9573" s="41"/>
      <c r="BE9573" s="41"/>
      <c r="BF9573" s="41"/>
      <c r="BG9573" s="41"/>
      <c r="BH9573" s="41"/>
      <c r="BI9573" s="41"/>
      <c r="BJ9573" s="41"/>
      <c r="BK9573" s="41"/>
      <c r="BL9573" s="41"/>
      <c r="BM9573" s="41"/>
      <c r="BN9573" s="41"/>
      <c r="BO9573" s="41"/>
      <c r="BP9573" s="108"/>
      <c r="CG9573" s="102"/>
      <c r="CI9573" s="45"/>
    </row>
    <row r="9574" spans="37:87" ht="13" customHeight="1">
      <c r="AK9574" s="114"/>
      <c r="AL9574" s="41"/>
      <c r="AM9574" s="41"/>
      <c r="AN9574" s="41"/>
      <c r="AO9574" s="41"/>
      <c r="AP9574" s="41"/>
      <c r="AQ9574" s="41"/>
      <c r="AR9574" s="41"/>
      <c r="AS9574" s="41"/>
      <c r="AT9574" s="41"/>
      <c r="AU9574" s="41"/>
      <c r="AV9574" s="41"/>
      <c r="AW9574" s="41"/>
      <c r="AX9574" s="41"/>
      <c r="AY9574" s="41"/>
      <c r="AZ9574" s="41"/>
      <c r="BA9574" s="41"/>
      <c r="BB9574" s="41"/>
      <c r="BC9574" s="41"/>
      <c r="BD9574" s="41"/>
      <c r="BE9574" s="41"/>
      <c r="BF9574" s="41"/>
      <c r="BG9574" s="41"/>
      <c r="BH9574" s="41"/>
      <c r="BI9574" s="41"/>
      <c r="BJ9574" s="41"/>
      <c r="BK9574" s="41"/>
      <c r="BL9574" s="41"/>
      <c r="BM9574" s="41"/>
      <c r="BN9574" s="41"/>
      <c r="BO9574" s="41"/>
      <c r="BP9574" s="108"/>
      <c r="CG9574" s="102"/>
      <c r="CI9574" s="45"/>
    </row>
    <row r="9575" spans="37:87" ht="13" customHeight="1">
      <c r="AK9575" s="114"/>
      <c r="AL9575" s="41"/>
      <c r="AM9575" s="41"/>
      <c r="AN9575" s="41"/>
      <c r="AO9575" s="41"/>
      <c r="AP9575" s="41"/>
      <c r="AQ9575" s="41"/>
      <c r="AR9575" s="41"/>
      <c r="AS9575" s="41"/>
      <c r="AT9575" s="41"/>
      <c r="AU9575" s="41"/>
      <c r="AV9575" s="41"/>
      <c r="AW9575" s="41"/>
      <c r="AX9575" s="41"/>
      <c r="AY9575" s="41"/>
      <c r="AZ9575" s="41"/>
      <c r="BA9575" s="41"/>
      <c r="BB9575" s="41"/>
      <c r="BC9575" s="41"/>
      <c r="BD9575" s="41"/>
      <c r="BE9575" s="41"/>
      <c r="BF9575" s="41"/>
      <c r="BG9575" s="41"/>
      <c r="BH9575" s="41"/>
      <c r="BI9575" s="41"/>
      <c r="BJ9575" s="41"/>
      <c r="BK9575" s="41"/>
      <c r="BL9575" s="41"/>
      <c r="BM9575" s="41"/>
      <c r="BN9575" s="41"/>
      <c r="BO9575" s="41"/>
      <c r="BP9575" s="108"/>
      <c r="CG9575" s="102"/>
      <c r="CI9575" s="45"/>
    </row>
    <row r="9576" spans="37:87" ht="13" customHeight="1">
      <c r="AK9576" s="114"/>
      <c r="AL9576" s="41"/>
      <c r="AM9576" s="41"/>
      <c r="AN9576" s="41"/>
      <c r="AO9576" s="41"/>
      <c r="AP9576" s="41"/>
      <c r="AQ9576" s="41"/>
      <c r="AR9576" s="41"/>
      <c r="AS9576" s="41"/>
      <c r="AT9576" s="41"/>
      <c r="AU9576" s="41"/>
      <c r="AV9576" s="41"/>
      <c r="AW9576" s="41"/>
      <c r="AX9576" s="41"/>
      <c r="AY9576" s="41"/>
      <c r="AZ9576" s="41"/>
      <c r="BA9576" s="41"/>
      <c r="BB9576" s="41"/>
      <c r="BC9576" s="41"/>
      <c r="BD9576" s="41"/>
      <c r="BE9576" s="41"/>
      <c r="BF9576" s="41"/>
      <c r="BG9576" s="41"/>
      <c r="BH9576" s="41"/>
      <c r="BI9576" s="41"/>
      <c r="BJ9576" s="41"/>
      <c r="BK9576" s="41"/>
      <c r="BL9576" s="41"/>
      <c r="BM9576" s="41"/>
      <c r="BN9576" s="41"/>
      <c r="BO9576" s="41"/>
      <c r="BP9576" s="108"/>
      <c r="CG9576" s="102"/>
      <c r="CI9576" s="45"/>
    </row>
    <row r="9577" spans="37:87" ht="13" customHeight="1">
      <c r="AK9577" s="114"/>
      <c r="AL9577" s="41"/>
      <c r="AM9577" s="41"/>
      <c r="AN9577" s="41"/>
      <c r="AO9577" s="41"/>
      <c r="AP9577" s="41"/>
      <c r="AQ9577" s="41"/>
      <c r="AR9577" s="41"/>
      <c r="AS9577" s="41"/>
      <c r="AT9577" s="41"/>
      <c r="AU9577" s="41"/>
      <c r="AV9577" s="41"/>
      <c r="AW9577" s="41"/>
      <c r="AX9577" s="41"/>
      <c r="AY9577" s="41"/>
      <c r="AZ9577" s="41"/>
      <c r="BA9577" s="41"/>
      <c r="BB9577" s="41"/>
      <c r="BC9577" s="41"/>
      <c r="BD9577" s="41"/>
      <c r="BE9577" s="41"/>
      <c r="BF9577" s="41"/>
      <c r="BG9577" s="41"/>
      <c r="BH9577" s="41"/>
      <c r="BI9577" s="41"/>
      <c r="BJ9577" s="41"/>
      <c r="BK9577" s="41"/>
      <c r="BL9577" s="41"/>
      <c r="BM9577" s="41"/>
      <c r="BN9577" s="41"/>
      <c r="BO9577" s="41"/>
      <c r="BP9577" s="108"/>
      <c r="CG9577" s="102"/>
      <c r="CI9577" s="45"/>
    </row>
    <row r="9578" spans="37:87" ht="13" customHeight="1">
      <c r="AK9578" s="114"/>
      <c r="AL9578" s="41"/>
      <c r="AM9578" s="41"/>
      <c r="AN9578" s="41"/>
      <c r="AO9578" s="41"/>
      <c r="AP9578" s="41"/>
      <c r="AQ9578" s="41"/>
      <c r="AR9578" s="41"/>
      <c r="AS9578" s="41"/>
      <c r="AT9578" s="41"/>
      <c r="AU9578" s="41"/>
      <c r="AV9578" s="41"/>
      <c r="AW9578" s="41"/>
      <c r="AX9578" s="41"/>
      <c r="AY9578" s="41"/>
      <c r="AZ9578" s="41"/>
      <c r="BA9578" s="41"/>
      <c r="BB9578" s="41"/>
      <c r="BC9578" s="41"/>
      <c r="BD9578" s="41"/>
      <c r="BE9578" s="41"/>
      <c r="BF9578" s="41"/>
      <c r="BG9578" s="41"/>
      <c r="BH9578" s="41"/>
      <c r="BI9578" s="41"/>
      <c r="BJ9578" s="41"/>
      <c r="BK9578" s="41"/>
      <c r="BL9578" s="41"/>
      <c r="BM9578" s="41"/>
      <c r="BN9578" s="41"/>
      <c r="BO9578" s="41"/>
      <c r="BP9578" s="108"/>
      <c r="CG9578" s="102"/>
      <c r="CI9578" s="45"/>
    </row>
    <row r="9579" spans="37:87" ht="13" customHeight="1">
      <c r="AK9579" s="114"/>
      <c r="AL9579" s="41"/>
      <c r="AM9579" s="41"/>
      <c r="AN9579" s="41"/>
      <c r="AO9579" s="41"/>
      <c r="AP9579" s="41"/>
      <c r="AQ9579" s="41"/>
      <c r="AR9579" s="41"/>
      <c r="AS9579" s="41"/>
      <c r="AT9579" s="41"/>
      <c r="AU9579" s="41"/>
      <c r="AV9579" s="41"/>
      <c r="AW9579" s="41"/>
      <c r="AX9579" s="41"/>
      <c r="AY9579" s="41"/>
      <c r="AZ9579" s="41"/>
      <c r="BA9579" s="41"/>
      <c r="BB9579" s="41"/>
      <c r="BC9579" s="41"/>
      <c r="BD9579" s="41"/>
      <c r="BE9579" s="41"/>
      <c r="BF9579" s="41"/>
      <c r="BG9579" s="41"/>
      <c r="BH9579" s="41"/>
      <c r="BI9579" s="41"/>
      <c r="BJ9579" s="41"/>
      <c r="BK9579" s="41"/>
      <c r="BL9579" s="41"/>
      <c r="BM9579" s="41"/>
      <c r="BN9579" s="41"/>
      <c r="BO9579" s="41"/>
      <c r="BP9579" s="108"/>
      <c r="CG9579" s="102"/>
      <c r="CI9579" s="45"/>
    </row>
    <row r="9580" spans="37:87" ht="13" customHeight="1">
      <c r="AK9580" s="114"/>
      <c r="AL9580" s="41"/>
      <c r="AM9580" s="41"/>
      <c r="AN9580" s="41"/>
      <c r="AO9580" s="41"/>
      <c r="AP9580" s="41"/>
      <c r="AQ9580" s="41"/>
      <c r="AR9580" s="41"/>
      <c r="AS9580" s="41"/>
      <c r="AT9580" s="41"/>
      <c r="AU9580" s="41"/>
      <c r="AV9580" s="41"/>
      <c r="AW9580" s="41"/>
      <c r="AX9580" s="41"/>
      <c r="AY9580" s="41"/>
      <c r="AZ9580" s="41"/>
      <c r="BA9580" s="41"/>
      <c r="BB9580" s="41"/>
      <c r="BC9580" s="41"/>
      <c r="BD9580" s="41"/>
      <c r="BE9580" s="41"/>
      <c r="BF9580" s="41"/>
      <c r="BG9580" s="41"/>
      <c r="BH9580" s="41"/>
      <c r="BI9580" s="41"/>
      <c r="BJ9580" s="41"/>
      <c r="BK9580" s="41"/>
      <c r="BL9580" s="41"/>
      <c r="BM9580" s="41"/>
      <c r="BN9580" s="41"/>
      <c r="BO9580" s="41"/>
      <c r="BP9580" s="108"/>
      <c r="CG9580" s="102"/>
      <c r="CI9580" s="45"/>
    </row>
    <row r="9581" spans="37:87" ht="13" customHeight="1">
      <c r="AK9581" s="114"/>
      <c r="AL9581" s="41"/>
      <c r="AM9581" s="41"/>
      <c r="AN9581" s="41"/>
      <c r="AO9581" s="41"/>
      <c r="AP9581" s="41"/>
      <c r="AQ9581" s="41"/>
      <c r="AR9581" s="41"/>
      <c r="AS9581" s="41"/>
      <c r="AT9581" s="41"/>
      <c r="AU9581" s="41"/>
      <c r="AV9581" s="41"/>
      <c r="AW9581" s="41"/>
      <c r="AX9581" s="41"/>
      <c r="AY9581" s="41"/>
      <c r="AZ9581" s="41"/>
      <c r="BA9581" s="41"/>
      <c r="BB9581" s="41"/>
      <c r="BC9581" s="41"/>
      <c r="BD9581" s="41"/>
      <c r="BE9581" s="41"/>
      <c r="BF9581" s="41"/>
      <c r="BG9581" s="41"/>
      <c r="BH9581" s="41"/>
      <c r="BI9581" s="41"/>
      <c r="BJ9581" s="41"/>
      <c r="BK9581" s="41"/>
      <c r="BL9581" s="41"/>
      <c r="BM9581" s="41"/>
      <c r="BN9581" s="41"/>
      <c r="BO9581" s="41"/>
      <c r="BP9581" s="108"/>
      <c r="CG9581" s="102"/>
      <c r="CI9581" s="45"/>
    </row>
    <row r="9582" spans="37:87" ht="13" customHeight="1">
      <c r="AK9582" s="114"/>
      <c r="AL9582" s="41"/>
      <c r="AM9582" s="41"/>
      <c r="AN9582" s="41"/>
      <c r="AO9582" s="41"/>
      <c r="AP9582" s="41"/>
      <c r="AQ9582" s="41"/>
      <c r="AR9582" s="41"/>
      <c r="AS9582" s="41"/>
      <c r="AT9582" s="41"/>
      <c r="AU9582" s="41"/>
      <c r="AV9582" s="41"/>
      <c r="AW9582" s="41"/>
      <c r="AX9582" s="41"/>
      <c r="AY9582" s="41"/>
      <c r="AZ9582" s="41"/>
      <c r="BA9582" s="41"/>
      <c r="BB9582" s="41"/>
      <c r="BC9582" s="41"/>
      <c r="BD9582" s="41"/>
      <c r="BE9582" s="41"/>
      <c r="BF9582" s="41"/>
      <c r="BG9582" s="41"/>
      <c r="BH9582" s="41"/>
      <c r="BI9582" s="41"/>
      <c r="BJ9582" s="41"/>
      <c r="BK9582" s="41"/>
      <c r="BL9582" s="41"/>
      <c r="BM9582" s="41"/>
      <c r="BN9582" s="41"/>
      <c r="BO9582" s="41"/>
      <c r="BP9582" s="108"/>
      <c r="CG9582" s="102"/>
      <c r="CI9582" s="45"/>
    </row>
    <row r="9583" spans="37:87" ht="13" customHeight="1">
      <c r="AK9583" s="114"/>
      <c r="AL9583" s="41"/>
      <c r="AM9583" s="41"/>
      <c r="AN9583" s="41"/>
      <c r="AO9583" s="41"/>
      <c r="AP9583" s="41"/>
      <c r="AQ9583" s="41"/>
      <c r="AR9583" s="41"/>
      <c r="AS9583" s="41"/>
      <c r="AT9583" s="41"/>
      <c r="AU9583" s="41"/>
      <c r="AV9583" s="41"/>
      <c r="AW9583" s="41"/>
      <c r="AX9583" s="41"/>
      <c r="AY9583" s="41"/>
      <c r="AZ9583" s="41"/>
      <c r="BA9583" s="41"/>
      <c r="BB9583" s="41"/>
      <c r="BC9583" s="41"/>
      <c r="BD9583" s="41"/>
      <c r="BE9583" s="41"/>
      <c r="BF9583" s="41"/>
      <c r="BG9583" s="41"/>
      <c r="BH9583" s="41"/>
      <c r="BI9583" s="41"/>
      <c r="BJ9583" s="41"/>
      <c r="BK9583" s="41"/>
      <c r="BL9583" s="41"/>
      <c r="BM9583" s="41"/>
      <c r="BN9583" s="41"/>
      <c r="BO9583" s="41"/>
      <c r="BP9583" s="108"/>
      <c r="CG9583" s="102"/>
      <c r="CI9583" s="45"/>
    </row>
    <row r="9584" spans="37:87" ht="13" customHeight="1">
      <c r="AK9584" s="114"/>
      <c r="AL9584" s="41"/>
      <c r="AM9584" s="41"/>
      <c r="AN9584" s="41"/>
      <c r="AO9584" s="41"/>
      <c r="AP9584" s="41"/>
      <c r="AQ9584" s="41"/>
      <c r="AR9584" s="41"/>
      <c r="AS9584" s="41"/>
      <c r="AT9584" s="41"/>
      <c r="AU9584" s="41"/>
      <c r="AV9584" s="41"/>
      <c r="AW9584" s="41"/>
      <c r="AX9584" s="41"/>
      <c r="AY9584" s="41"/>
      <c r="AZ9584" s="41"/>
      <c r="BA9584" s="41"/>
      <c r="BB9584" s="41"/>
      <c r="BC9584" s="41"/>
      <c r="BD9584" s="41"/>
      <c r="BE9584" s="41"/>
      <c r="BF9584" s="41"/>
      <c r="BG9584" s="41"/>
      <c r="BH9584" s="41"/>
      <c r="BI9584" s="41"/>
      <c r="BJ9584" s="41"/>
      <c r="BK9584" s="41"/>
      <c r="BL9584" s="41"/>
      <c r="BM9584" s="41"/>
      <c r="BN9584" s="41"/>
      <c r="BO9584" s="41"/>
      <c r="BP9584" s="108"/>
      <c r="CG9584" s="102"/>
      <c r="CI9584" s="45"/>
    </row>
    <row r="9585" spans="37:87" ht="13" customHeight="1">
      <c r="AK9585" s="114"/>
      <c r="AL9585" s="41"/>
      <c r="AM9585" s="41"/>
      <c r="AN9585" s="41"/>
      <c r="AO9585" s="41"/>
      <c r="AP9585" s="41"/>
      <c r="AQ9585" s="41"/>
      <c r="AR9585" s="41"/>
      <c r="AS9585" s="41"/>
      <c r="AT9585" s="41"/>
      <c r="AU9585" s="41"/>
      <c r="AV9585" s="41"/>
      <c r="AW9585" s="41"/>
      <c r="AX9585" s="41"/>
      <c r="AY9585" s="41"/>
      <c r="AZ9585" s="41"/>
      <c r="BA9585" s="41"/>
      <c r="BB9585" s="41"/>
      <c r="BC9585" s="41"/>
      <c r="BD9585" s="41"/>
      <c r="BE9585" s="41"/>
      <c r="BF9585" s="41"/>
      <c r="BG9585" s="41"/>
      <c r="BH9585" s="41"/>
      <c r="BI9585" s="41"/>
      <c r="BJ9585" s="41"/>
      <c r="BK9585" s="41"/>
      <c r="BL9585" s="41"/>
      <c r="BM9585" s="41"/>
      <c r="BN9585" s="41"/>
      <c r="BO9585" s="41"/>
      <c r="BP9585" s="108"/>
      <c r="CG9585" s="102"/>
      <c r="CI9585" s="45"/>
    </row>
    <row r="9586" spans="37:87" ht="13" customHeight="1">
      <c r="AK9586" s="114"/>
      <c r="AL9586" s="41"/>
      <c r="AM9586" s="41"/>
      <c r="AN9586" s="41"/>
      <c r="AO9586" s="41"/>
      <c r="AP9586" s="41"/>
      <c r="AQ9586" s="41"/>
      <c r="AR9586" s="41"/>
      <c r="AS9586" s="41"/>
      <c r="AT9586" s="41"/>
      <c r="AU9586" s="41"/>
      <c r="AV9586" s="41"/>
      <c r="AW9586" s="41"/>
      <c r="AX9586" s="41"/>
      <c r="AY9586" s="41"/>
      <c r="AZ9586" s="41"/>
      <c r="BA9586" s="41"/>
      <c r="BB9586" s="41"/>
      <c r="BC9586" s="41"/>
      <c r="BD9586" s="41"/>
      <c r="BE9586" s="41"/>
      <c r="BF9586" s="41"/>
      <c r="BG9586" s="41"/>
      <c r="BH9586" s="41"/>
      <c r="BI9586" s="41"/>
      <c r="BJ9586" s="41"/>
      <c r="BK9586" s="41"/>
      <c r="BL9586" s="41"/>
      <c r="BM9586" s="41"/>
      <c r="BN9586" s="41"/>
      <c r="BO9586" s="41"/>
      <c r="BP9586" s="108"/>
      <c r="CG9586" s="102"/>
      <c r="CI9586" s="45"/>
    </row>
    <row r="9587" spans="37:87" ht="13" customHeight="1">
      <c r="AK9587" s="114"/>
      <c r="AL9587" s="41"/>
      <c r="AM9587" s="41"/>
      <c r="AN9587" s="41"/>
      <c r="AO9587" s="41"/>
      <c r="AP9587" s="41"/>
      <c r="AQ9587" s="41"/>
      <c r="AR9587" s="41"/>
      <c r="AS9587" s="41"/>
      <c r="AT9587" s="41"/>
      <c r="AU9587" s="41"/>
      <c r="AV9587" s="41"/>
      <c r="AW9587" s="41"/>
      <c r="AX9587" s="41"/>
      <c r="AY9587" s="41"/>
      <c r="AZ9587" s="41"/>
      <c r="BA9587" s="41"/>
      <c r="BB9587" s="41"/>
      <c r="BC9587" s="41"/>
      <c r="BD9587" s="41"/>
      <c r="BE9587" s="41"/>
      <c r="BF9587" s="41"/>
      <c r="BG9587" s="41"/>
      <c r="BH9587" s="41"/>
      <c r="BI9587" s="41"/>
      <c r="BJ9587" s="41"/>
      <c r="BK9587" s="41"/>
      <c r="BL9587" s="41"/>
      <c r="BM9587" s="41"/>
      <c r="BN9587" s="41"/>
      <c r="BO9587" s="41"/>
      <c r="BP9587" s="108"/>
      <c r="CG9587" s="102"/>
      <c r="CI9587" s="45"/>
    </row>
    <row r="9588" spans="37:87" ht="13" customHeight="1">
      <c r="AK9588" s="114"/>
      <c r="AL9588" s="41"/>
      <c r="AM9588" s="41"/>
      <c r="AN9588" s="41"/>
      <c r="AO9588" s="41"/>
      <c r="AP9588" s="41"/>
      <c r="AQ9588" s="41"/>
      <c r="AR9588" s="41"/>
      <c r="AS9588" s="41"/>
      <c r="AT9588" s="41"/>
      <c r="AU9588" s="41"/>
      <c r="AV9588" s="41"/>
      <c r="AW9588" s="41"/>
      <c r="AX9588" s="41"/>
      <c r="AY9588" s="41"/>
      <c r="AZ9588" s="41"/>
      <c r="BA9588" s="41"/>
      <c r="BB9588" s="41"/>
      <c r="BC9588" s="41"/>
      <c r="BD9588" s="41"/>
      <c r="BE9588" s="41"/>
      <c r="BF9588" s="41"/>
      <c r="BG9588" s="41"/>
      <c r="BH9588" s="41"/>
      <c r="BI9588" s="41"/>
      <c r="BJ9588" s="41"/>
      <c r="BK9588" s="41"/>
      <c r="BL9588" s="41"/>
      <c r="BM9588" s="41"/>
      <c r="BN9588" s="41"/>
      <c r="BO9588" s="41"/>
      <c r="BP9588" s="108"/>
      <c r="CG9588" s="102"/>
      <c r="CI9588" s="45"/>
    </row>
    <row r="9589" spans="37:87" ht="13" customHeight="1">
      <c r="AK9589" s="114"/>
      <c r="AL9589" s="41"/>
      <c r="AM9589" s="41"/>
      <c r="AN9589" s="41"/>
      <c r="AO9589" s="41"/>
      <c r="AP9589" s="41"/>
      <c r="AQ9589" s="41"/>
      <c r="AR9589" s="41"/>
      <c r="AS9589" s="41"/>
      <c r="AT9589" s="41"/>
      <c r="AU9589" s="41"/>
      <c r="AV9589" s="41"/>
      <c r="AW9589" s="41"/>
      <c r="AX9589" s="41"/>
      <c r="AY9589" s="41"/>
      <c r="AZ9589" s="41"/>
      <c r="BA9589" s="41"/>
      <c r="BB9589" s="41"/>
      <c r="BC9589" s="41"/>
      <c r="BD9589" s="41"/>
      <c r="BE9589" s="41"/>
      <c r="BF9589" s="41"/>
      <c r="BG9589" s="41"/>
      <c r="BH9589" s="41"/>
      <c r="BI9589" s="41"/>
      <c r="BJ9589" s="41"/>
      <c r="BK9589" s="41"/>
      <c r="BL9589" s="41"/>
      <c r="BM9589" s="41"/>
      <c r="BN9589" s="41"/>
      <c r="BO9589" s="41"/>
      <c r="BP9589" s="108"/>
      <c r="CG9589" s="102"/>
      <c r="CI9589" s="45"/>
    </row>
    <row r="9590" spans="37:87" ht="13" customHeight="1">
      <c r="AK9590" s="114"/>
      <c r="AL9590" s="41"/>
      <c r="AM9590" s="41"/>
      <c r="AN9590" s="41"/>
      <c r="AO9590" s="41"/>
      <c r="AP9590" s="41"/>
      <c r="AQ9590" s="41"/>
      <c r="AR9590" s="41"/>
      <c r="AS9590" s="41"/>
      <c r="AT9590" s="41"/>
      <c r="AU9590" s="41"/>
      <c r="AV9590" s="41"/>
      <c r="AW9590" s="41"/>
      <c r="AX9590" s="41"/>
      <c r="AY9590" s="41"/>
      <c r="AZ9590" s="41"/>
      <c r="BA9590" s="41"/>
      <c r="BB9590" s="41"/>
      <c r="BC9590" s="41"/>
      <c r="BD9590" s="41"/>
      <c r="BE9590" s="41"/>
      <c r="BF9590" s="41"/>
      <c r="BG9590" s="41"/>
      <c r="BH9590" s="41"/>
      <c r="BI9590" s="41"/>
      <c r="BJ9590" s="41"/>
      <c r="BK9590" s="41"/>
      <c r="BL9590" s="41"/>
      <c r="BM9590" s="41"/>
      <c r="BN9590" s="41"/>
      <c r="BO9590" s="41"/>
      <c r="BP9590" s="108"/>
      <c r="CG9590" s="102"/>
      <c r="CI9590" s="45"/>
    </row>
    <row r="9591" spans="37:87" ht="13" customHeight="1">
      <c r="AK9591" s="114"/>
      <c r="AL9591" s="41"/>
      <c r="AM9591" s="41"/>
      <c r="AN9591" s="41"/>
      <c r="AO9591" s="41"/>
      <c r="AP9591" s="41"/>
      <c r="AQ9591" s="41"/>
      <c r="AR9591" s="41"/>
      <c r="AS9591" s="41"/>
      <c r="AT9591" s="41"/>
      <c r="AU9591" s="41"/>
      <c r="AV9591" s="41"/>
      <c r="AW9591" s="41"/>
      <c r="AX9591" s="41"/>
      <c r="AY9591" s="41"/>
      <c r="AZ9591" s="41"/>
      <c r="BA9591" s="41"/>
      <c r="BB9591" s="41"/>
      <c r="BC9591" s="41"/>
      <c r="BD9591" s="41"/>
      <c r="BE9591" s="41"/>
      <c r="BF9591" s="41"/>
      <c r="BG9591" s="41"/>
      <c r="BH9591" s="41"/>
      <c r="BI9591" s="41"/>
      <c r="BJ9591" s="41"/>
      <c r="BK9591" s="41"/>
      <c r="BL9591" s="41"/>
      <c r="BM9591" s="41"/>
      <c r="BN9591" s="41"/>
      <c r="BO9591" s="41"/>
      <c r="BP9591" s="108"/>
      <c r="CG9591" s="102"/>
      <c r="CI9591" s="45"/>
    </row>
    <row r="9592" spans="37:87" ht="13" customHeight="1">
      <c r="AK9592" s="114"/>
      <c r="AL9592" s="41"/>
      <c r="AM9592" s="41"/>
      <c r="AN9592" s="41"/>
      <c r="AO9592" s="41"/>
      <c r="AP9592" s="41"/>
      <c r="AQ9592" s="41"/>
      <c r="AR9592" s="41"/>
      <c r="AS9592" s="41"/>
      <c r="AT9592" s="41"/>
      <c r="AU9592" s="41"/>
      <c r="AV9592" s="41"/>
      <c r="AW9592" s="41"/>
      <c r="AX9592" s="41"/>
      <c r="AY9592" s="41"/>
      <c r="AZ9592" s="41"/>
      <c r="BA9592" s="41"/>
      <c r="BB9592" s="41"/>
      <c r="BC9592" s="41"/>
      <c r="BD9592" s="41"/>
      <c r="BE9592" s="41"/>
      <c r="BF9592" s="41"/>
      <c r="BG9592" s="41"/>
      <c r="BH9592" s="41"/>
      <c r="BI9592" s="41"/>
      <c r="BJ9592" s="41"/>
      <c r="BK9592" s="41"/>
      <c r="BL9592" s="41"/>
      <c r="BM9592" s="41"/>
      <c r="BN9592" s="41"/>
      <c r="BO9592" s="41"/>
      <c r="BP9592" s="108"/>
      <c r="CG9592" s="102"/>
      <c r="CI9592" s="45"/>
    </row>
    <row r="9593" spans="37:87" ht="13" customHeight="1">
      <c r="AK9593" s="114"/>
      <c r="AL9593" s="41"/>
      <c r="AM9593" s="41"/>
      <c r="AN9593" s="41"/>
      <c r="AO9593" s="41"/>
      <c r="AP9593" s="41"/>
      <c r="AQ9593" s="41"/>
      <c r="AR9593" s="41"/>
      <c r="AS9593" s="41"/>
      <c r="AT9593" s="41"/>
      <c r="AU9593" s="41"/>
      <c r="AV9593" s="41"/>
      <c r="AW9593" s="41"/>
      <c r="AX9593" s="41"/>
      <c r="AY9593" s="41"/>
      <c r="AZ9593" s="41"/>
      <c r="BA9593" s="41"/>
      <c r="BB9593" s="41"/>
      <c r="BC9593" s="41"/>
      <c r="BD9593" s="41"/>
      <c r="BE9593" s="41"/>
      <c r="BF9593" s="41"/>
      <c r="BG9593" s="41"/>
      <c r="BH9593" s="41"/>
      <c r="BI9593" s="41"/>
      <c r="BJ9593" s="41"/>
      <c r="BK9593" s="41"/>
      <c r="BL9593" s="41"/>
      <c r="BM9593" s="41"/>
      <c r="BN9593" s="41"/>
      <c r="BO9593" s="41"/>
      <c r="BP9593" s="108"/>
      <c r="CG9593" s="102"/>
      <c r="CI9593" s="45"/>
    </row>
    <row r="9594" spans="37:87" ht="13" customHeight="1">
      <c r="AK9594" s="114"/>
      <c r="AL9594" s="41"/>
      <c r="AM9594" s="41"/>
      <c r="AN9594" s="41"/>
      <c r="AO9594" s="41"/>
      <c r="AP9594" s="41"/>
      <c r="AQ9594" s="41"/>
      <c r="AR9594" s="41"/>
      <c r="AS9594" s="41"/>
      <c r="AT9594" s="41"/>
      <c r="AU9594" s="41"/>
      <c r="AV9594" s="41"/>
      <c r="AW9594" s="41"/>
      <c r="AX9594" s="41"/>
      <c r="AY9594" s="41"/>
      <c r="AZ9594" s="41"/>
      <c r="BA9594" s="41"/>
      <c r="BB9594" s="41"/>
      <c r="BC9594" s="41"/>
      <c r="BD9594" s="41"/>
      <c r="BE9594" s="41"/>
      <c r="BF9594" s="41"/>
      <c r="BG9594" s="41"/>
      <c r="BH9594" s="41"/>
      <c r="BI9594" s="41"/>
      <c r="BJ9594" s="41"/>
      <c r="BK9594" s="41"/>
      <c r="BL9594" s="41"/>
      <c r="BM9594" s="41"/>
      <c r="BN9594" s="41"/>
      <c r="BO9594" s="41"/>
      <c r="BP9594" s="108"/>
      <c r="CG9594" s="102"/>
      <c r="CI9594" s="45"/>
    </row>
    <row r="9595" spans="37:87" ht="13" customHeight="1">
      <c r="AK9595" s="114"/>
      <c r="AL9595" s="41"/>
      <c r="AM9595" s="41"/>
      <c r="AN9595" s="41"/>
      <c r="AO9595" s="41"/>
      <c r="AP9595" s="41"/>
      <c r="AQ9595" s="41"/>
      <c r="AR9595" s="41"/>
      <c r="AS9595" s="41"/>
      <c r="AT9595" s="41"/>
      <c r="AU9595" s="41"/>
      <c r="AV9595" s="41"/>
      <c r="AW9595" s="41"/>
      <c r="AX9595" s="41"/>
      <c r="AY9595" s="41"/>
      <c r="AZ9595" s="41"/>
      <c r="BA9595" s="41"/>
      <c r="BB9595" s="41"/>
      <c r="BC9595" s="41"/>
      <c r="BD9595" s="41"/>
      <c r="BE9595" s="41"/>
      <c r="BF9595" s="41"/>
      <c r="BG9595" s="41"/>
      <c r="BH9595" s="41"/>
      <c r="BI9595" s="41"/>
      <c r="BJ9595" s="41"/>
      <c r="BK9595" s="41"/>
      <c r="BL9595" s="41"/>
      <c r="BM9595" s="41"/>
      <c r="BN9595" s="41"/>
      <c r="BO9595" s="41"/>
      <c r="BP9595" s="108"/>
      <c r="CG9595" s="102"/>
      <c r="CI9595" s="45"/>
    </row>
    <row r="9596" spans="37:87" ht="13" customHeight="1">
      <c r="AK9596" s="114"/>
      <c r="AL9596" s="41"/>
      <c r="AM9596" s="41"/>
      <c r="AN9596" s="41"/>
      <c r="AO9596" s="41"/>
      <c r="AP9596" s="41"/>
      <c r="AQ9596" s="41"/>
      <c r="AR9596" s="41"/>
      <c r="AS9596" s="41"/>
      <c r="AT9596" s="41"/>
      <c r="AU9596" s="41"/>
      <c r="AV9596" s="41"/>
      <c r="AW9596" s="41"/>
      <c r="AX9596" s="41"/>
      <c r="AY9596" s="41"/>
      <c r="AZ9596" s="41"/>
      <c r="BA9596" s="41"/>
      <c r="BB9596" s="41"/>
      <c r="BC9596" s="41"/>
      <c r="BD9596" s="41"/>
      <c r="BE9596" s="41"/>
      <c r="BF9596" s="41"/>
      <c r="BG9596" s="41"/>
      <c r="BH9596" s="41"/>
      <c r="BI9596" s="41"/>
      <c r="BJ9596" s="41"/>
      <c r="BK9596" s="41"/>
      <c r="BL9596" s="41"/>
      <c r="BM9596" s="41"/>
      <c r="BN9596" s="41"/>
      <c r="BO9596" s="41"/>
      <c r="BP9596" s="108"/>
      <c r="CG9596" s="102"/>
      <c r="CI9596" s="45"/>
    </row>
    <row r="9597" spans="37:87" ht="13" customHeight="1">
      <c r="AK9597" s="114"/>
      <c r="AL9597" s="41"/>
      <c r="AM9597" s="41"/>
      <c r="AN9597" s="41"/>
      <c r="AO9597" s="41"/>
      <c r="AP9597" s="41"/>
      <c r="AQ9597" s="41"/>
      <c r="AR9597" s="41"/>
      <c r="AS9597" s="41"/>
      <c r="AT9597" s="41"/>
      <c r="AU9597" s="41"/>
      <c r="AV9597" s="41"/>
      <c r="AW9597" s="41"/>
      <c r="AX9597" s="41"/>
      <c r="AY9597" s="41"/>
      <c r="AZ9597" s="41"/>
      <c r="BA9597" s="41"/>
      <c r="BB9597" s="41"/>
      <c r="BC9597" s="41"/>
      <c r="BD9597" s="41"/>
      <c r="BE9597" s="41"/>
      <c r="BF9597" s="41"/>
      <c r="BG9597" s="41"/>
      <c r="BH9597" s="41"/>
      <c r="BI9597" s="41"/>
      <c r="BJ9597" s="41"/>
      <c r="BK9597" s="41"/>
      <c r="BL9597" s="41"/>
      <c r="BM9597" s="41"/>
      <c r="BN9597" s="41"/>
      <c r="BO9597" s="41"/>
      <c r="BP9597" s="108"/>
      <c r="CG9597" s="102"/>
      <c r="CI9597" s="45"/>
    </row>
    <row r="9598" spans="37:87" ht="13" customHeight="1">
      <c r="AK9598" s="114"/>
      <c r="AL9598" s="41"/>
      <c r="AM9598" s="41"/>
      <c r="AN9598" s="41"/>
      <c r="AO9598" s="41"/>
      <c r="AP9598" s="41"/>
      <c r="AQ9598" s="41"/>
      <c r="AR9598" s="41"/>
      <c r="AS9598" s="41"/>
      <c r="AT9598" s="41"/>
      <c r="AU9598" s="41"/>
      <c r="AV9598" s="41"/>
      <c r="AW9598" s="41"/>
      <c r="AX9598" s="41"/>
      <c r="AY9598" s="41"/>
      <c r="AZ9598" s="41"/>
      <c r="BA9598" s="41"/>
      <c r="BB9598" s="41"/>
      <c r="BC9598" s="41"/>
      <c r="BD9598" s="41"/>
      <c r="BE9598" s="41"/>
      <c r="BF9598" s="41"/>
      <c r="BG9598" s="41"/>
      <c r="BH9598" s="41"/>
      <c r="BI9598" s="41"/>
      <c r="BJ9598" s="41"/>
      <c r="BK9598" s="41"/>
      <c r="BL9598" s="41"/>
      <c r="BM9598" s="41"/>
      <c r="BN9598" s="41"/>
      <c r="BO9598" s="41"/>
      <c r="BP9598" s="108"/>
      <c r="CG9598" s="102"/>
      <c r="CI9598" s="45"/>
    </row>
    <row r="9599" spans="37:87" ht="13" customHeight="1">
      <c r="AK9599" s="114"/>
      <c r="AL9599" s="41"/>
      <c r="AM9599" s="41"/>
      <c r="AN9599" s="41"/>
      <c r="AO9599" s="41"/>
      <c r="AP9599" s="41"/>
      <c r="AQ9599" s="41"/>
      <c r="AR9599" s="41"/>
      <c r="AS9599" s="41"/>
      <c r="AT9599" s="41"/>
      <c r="AU9599" s="41"/>
      <c r="AV9599" s="41"/>
      <c r="AW9599" s="41"/>
      <c r="AX9599" s="41"/>
      <c r="AY9599" s="41"/>
      <c r="AZ9599" s="41"/>
      <c r="BA9599" s="41"/>
      <c r="BB9599" s="41"/>
      <c r="BC9599" s="41"/>
      <c r="BD9599" s="41"/>
      <c r="BE9599" s="41"/>
      <c r="BF9599" s="41"/>
      <c r="BG9599" s="41"/>
      <c r="BH9599" s="41"/>
      <c r="BI9599" s="41"/>
      <c r="BJ9599" s="41"/>
      <c r="BK9599" s="41"/>
      <c r="BL9599" s="41"/>
      <c r="BM9599" s="41"/>
      <c r="BN9599" s="41"/>
      <c r="BO9599" s="41"/>
      <c r="BP9599" s="108"/>
      <c r="CG9599" s="102"/>
      <c r="CI9599" s="45"/>
    </row>
    <row r="9600" spans="37:87" ht="13" customHeight="1">
      <c r="AK9600" s="114"/>
      <c r="AL9600" s="41"/>
      <c r="AM9600" s="41"/>
      <c r="AN9600" s="41"/>
      <c r="AO9600" s="41"/>
      <c r="AP9600" s="41"/>
      <c r="AQ9600" s="41"/>
      <c r="AR9600" s="41"/>
      <c r="AS9600" s="41"/>
      <c r="AT9600" s="41"/>
      <c r="AU9600" s="41"/>
      <c r="AV9600" s="41"/>
      <c r="AW9600" s="41"/>
      <c r="AX9600" s="41"/>
      <c r="AY9600" s="41"/>
      <c r="AZ9600" s="41"/>
      <c r="BA9600" s="41"/>
      <c r="BB9600" s="41"/>
      <c r="BC9600" s="41"/>
      <c r="BD9600" s="41"/>
      <c r="BE9600" s="41"/>
      <c r="BF9600" s="41"/>
      <c r="BG9600" s="41"/>
      <c r="BH9600" s="41"/>
      <c r="BI9600" s="41"/>
      <c r="BJ9600" s="41"/>
      <c r="BK9600" s="41"/>
      <c r="BL9600" s="41"/>
      <c r="BM9600" s="41"/>
      <c r="BN9600" s="41"/>
      <c r="BO9600" s="41"/>
      <c r="BP9600" s="108"/>
      <c r="CG9600" s="102"/>
      <c r="CI9600" s="45"/>
    </row>
    <row r="9601" spans="37:87" ht="13" customHeight="1">
      <c r="AK9601" s="114"/>
      <c r="AL9601" s="41"/>
      <c r="AM9601" s="41"/>
      <c r="AN9601" s="41"/>
      <c r="AO9601" s="41"/>
      <c r="AP9601" s="41"/>
      <c r="AQ9601" s="41"/>
      <c r="AR9601" s="41"/>
      <c r="AS9601" s="41"/>
      <c r="AT9601" s="41"/>
      <c r="AU9601" s="41"/>
      <c r="AV9601" s="41"/>
      <c r="AW9601" s="41"/>
      <c r="AX9601" s="41"/>
      <c r="AY9601" s="41"/>
      <c r="AZ9601" s="41"/>
      <c r="BA9601" s="41"/>
      <c r="BB9601" s="41"/>
      <c r="BC9601" s="41"/>
      <c r="BD9601" s="41"/>
      <c r="BE9601" s="41"/>
      <c r="BF9601" s="41"/>
      <c r="BG9601" s="41"/>
      <c r="BH9601" s="41"/>
      <c r="BI9601" s="41"/>
      <c r="BJ9601" s="41"/>
      <c r="BK9601" s="41"/>
      <c r="BL9601" s="41"/>
      <c r="BM9601" s="41"/>
      <c r="BN9601" s="41"/>
      <c r="BO9601" s="41"/>
      <c r="BP9601" s="108"/>
      <c r="CG9601" s="102"/>
      <c r="CI9601" s="45"/>
    </row>
    <row r="9602" spans="37:87" ht="13" customHeight="1">
      <c r="AK9602" s="114"/>
      <c r="AL9602" s="41"/>
      <c r="AM9602" s="41"/>
      <c r="AN9602" s="41"/>
      <c r="AO9602" s="41"/>
      <c r="AP9602" s="41"/>
      <c r="AQ9602" s="41"/>
      <c r="AR9602" s="41"/>
      <c r="AS9602" s="41"/>
      <c r="AT9602" s="41"/>
      <c r="AU9602" s="41"/>
      <c r="AV9602" s="41"/>
      <c r="AW9602" s="41"/>
      <c r="AX9602" s="41"/>
      <c r="AY9602" s="41"/>
      <c r="AZ9602" s="41"/>
      <c r="BA9602" s="41"/>
      <c r="BB9602" s="41"/>
      <c r="BC9602" s="41"/>
      <c r="BD9602" s="41"/>
      <c r="BE9602" s="41"/>
      <c r="BF9602" s="41"/>
      <c r="BG9602" s="41"/>
      <c r="BH9602" s="41"/>
      <c r="BI9602" s="41"/>
      <c r="BJ9602" s="41"/>
      <c r="BK9602" s="41"/>
      <c r="BL9602" s="41"/>
      <c r="BM9602" s="41"/>
      <c r="BN9602" s="41"/>
      <c r="BO9602" s="41"/>
      <c r="BP9602" s="108"/>
      <c r="CG9602" s="102"/>
      <c r="CI9602" s="45"/>
    </row>
    <row r="9603" spans="37:87" ht="13" customHeight="1">
      <c r="AK9603" s="114"/>
      <c r="AL9603" s="41"/>
      <c r="AM9603" s="41"/>
      <c r="AN9603" s="41"/>
      <c r="AO9603" s="41"/>
      <c r="AP9603" s="41"/>
      <c r="AQ9603" s="41"/>
      <c r="AR9603" s="41"/>
      <c r="AS9603" s="41"/>
      <c r="AT9603" s="41"/>
      <c r="AU9603" s="41"/>
      <c r="AV9603" s="41"/>
      <c r="AW9603" s="41"/>
      <c r="AX9603" s="41"/>
      <c r="AY9603" s="41"/>
      <c r="AZ9603" s="41"/>
      <c r="BA9603" s="41"/>
      <c r="BB9603" s="41"/>
      <c r="BC9603" s="41"/>
      <c r="BD9603" s="41"/>
      <c r="BE9603" s="41"/>
      <c r="BF9603" s="41"/>
      <c r="BG9603" s="41"/>
      <c r="BH9603" s="41"/>
      <c r="BI9603" s="41"/>
      <c r="BJ9603" s="41"/>
      <c r="BK9603" s="41"/>
      <c r="BL9603" s="41"/>
      <c r="BM9603" s="41"/>
      <c r="BN9603" s="41"/>
      <c r="BO9603" s="41"/>
      <c r="BP9603" s="108"/>
      <c r="CG9603" s="102"/>
      <c r="CI9603" s="45"/>
    </row>
    <row r="9604" spans="37:87" ht="13" customHeight="1">
      <c r="AK9604" s="114"/>
      <c r="AL9604" s="41"/>
      <c r="AM9604" s="41"/>
      <c r="AN9604" s="41"/>
      <c r="AO9604" s="41"/>
      <c r="AP9604" s="41"/>
      <c r="AQ9604" s="41"/>
      <c r="AR9604" s="41"/>
      <c r="AS9604" s="41"/>
      <c r="AT9604" s="41"/>
      <c r="AU9604" s="41"/>
      <c r="AV9604" s="41"/>
      <c r="AW9604" s="41"/>
      <c r="AX9604" s="41"/>
      <c r="AY9604" s="41"/>
      <c r="AZ9604" s="41"/>
      <c r="BA9604" s="41"/>
      <c r="BB9604" s="41"/>
      <c r="BC9604" s="41"/>
      <c r="BD9604" s="41"/>
      <c r="BE9604" s="41"/>
      <c r="BF9604" s="41"/>
      <c r="BG9604" s="41"/>
      <c r="BH9604" s="41"/>
      <c r="BI9604" s="41"/>
      <c r="BJ9604" s="41"/>
      <c r="BK9604" s="41"/>
      <c r="BL9604" s="41"/>
      <c r="BM9604" s="41"/>
      <c r="BN9604" s="41"/>
      <c r="BO9604" s="41"/>
      <c r="BP9604" s="108"/>
      <c r="CG9604" s="102"/>
      <c r="CI9604" s="45"/>
    </row>
    <row r="9605" spans="37:87" ht="13" customHeight="1">
      <c r="AK9605" s="114"/>
      <c r="AL9605" s="41"/>
      <c r="AM9605" s="41"/>
      <c r="AN9605" s="41"/>
      <c r="AO9605" s="41"/>
      <c r="AP9605" s="41"/>
      <c r="AQ9605" s="41"/>
      <c r="AR9605" s="41"/>
      <c r="AS9605" s="41"/>
      <c r="AT9605" s="41"/>
      <c r="AU9605" s="41"/>
      <c r="AV9605" s="41"/>
      <c r="AW9605" s="41"/>
      <c r="AX9605" s="41"/>
      <c r="AY9605" s="41"/>
      <c r="AZ9605" s="41"/>
      <c r="BA9605" s="41"/>
      <c r="BB9605" s="41"/>
      <c r="BC9605" s="41"/>
      <c r="BD9605" s="41"/>
      <c r="BE9605" s="41"/>
      <c r="BF9605" s="41"/>
      <c r="BG9605" s="41"/>
      <c r="BH9605" s="41"/>
      <c r="BI9605" s="41"/>
      <c r="BJ9605" s="41"/>
      <c r="BK9605" s="41"/>
      <c r="BL9605" s="41"/>
      <c r="BM9605" s="41"/>
      <c r="BN9605" s="41"/>
      <c r="BO9605" s="41"/>
      <c r="BP9605" s="108"/>
      <c r="CG9605" s="102"/>
      <c r="CI9605" s="45"/>
    </row>
    <row r="9606" spans="37:87" ht="13" customHeight="1">
      <c r="AK9606" s="114"/>
      <c r="AL9606" s="41"/>
      <c r="AM9606" s="41"/>
      <c r="AN9606" s="41"/>
      <c r="AO9606" s="41"/>
      <c r="AP9606" s="41"/>
      <c r="AQ9606" s="41"/>
      <c r="AR9606" s="41"/>
      <c r="AS9606" s="41"/>
      <c r="AT9606" s="41"/>
      <c r="AU9606" s="41"/>
      <c r="AV9606" s="41"/>
      <c r="AW9606" s="41"/>
      <c r="AX9606" s="41"/>
      <c r="AY9606" s="41"/>
      <c r="AZ9606" s="41"/>
      <c r="BA9606" s="41"/>
      <c r="BB9606" s="41"/>
      <c r="BC9606" s="41"/>
      <c r="BD9606" s="41"/>
      <c r="BE9606" s="41"/>
      <c r="BF9606" s="41"/>
      <c r="BG9606" s="41"/>
      <c r="BH9606" s="41"/>
      <c r="BI9606" s="41"/>
      <c r="BJ9606" s="41"/>
      <c r="BK9606" s="41"/>
      <c r="BL9606" s="41"/>
      <c r="BM9606" s="41"/>
      <c r="BN9606" s="41"/>
      <c r="BO9606" s="41"/>
      <c r="BP9606" s="108"/>
      <c r="CG9606" s="102"/>
      <c r="CI9606" s="45"/>
    </row>
    <row r="9607" spans="37:87" ht="13" customHeight="1">
      <c r="AK9607" s="114"/>
      <c r="AL9607" s="41"/>
      <c r="AM9607" s="41"/>
      <c r="AN9607" s="41"/>
      <c r="AO9607" s="41"/>
      <c r="AP9607" s="41"/>
      <c r="AQ9607" s="41"/>
      <c r="AR9607" s="41"/>
      <c r="AS9607" s="41"/>
      <c r="AT9607" s="41"/>
      <c r="AU9607" s="41"/>
      <c r="AV9607" s="41"/>
      <c r="AW9607" s="41"/>
      <c r="AX9607" s="41"/>
      <c r="AY9607" s="41"/>
      <c r="AZ9607" s="41"/>
      <c r="BA9607" s="41"/>
      <c r="BB9607" s="41"/>
      <c r="BC9607" s="41"/>
      <c r="BD9607" s="41"/>
      <c r="BE9607" s="41"/>
      <c r="BF9607" s="41"/>
      <c r="BG9607" s="41"/>
      <c r="BH9607" s="41"/>
      <c r="BI9607" s="41"/>
      <c r="BJ9607" s="41"/>
      <c r="BK9607" s="41"/>
      <c r="BL9607" s="41"/>
      <c r="BM9607" s="41"/>
      <c r="BN9607" s="41"/>
      <c r="BO9607" s="41"/>
      <c r="BP9607" s="108"/>
      <c r="CG9607" s="102"/>
      <c r="CI9607" s="45"/>
    </row>
    <row r="9608" spans="37:87" ht="13" customHeight="1">
      <c r="AK9608" s="114"/>
      <c r="AL9608" s="41"/>
      <c r="AM9608" s="41"/>
      <c r="AN9608" s="41"/>
      <c r="AO9608" s="41"/>
      <c r="AP9608" s="41"/>
      <c r="AQ9608" s="41"/>
      <c r="AR9608" s="41"/>
      <c r="AS9608" s="41"/>
      <c r="AT9608" s="41"/>
      <c r="AU9608" s="41"/>
      <c r="AV9608" s="41"/>
      <c r="AW9608" s="41"/>
      <c r="AX9608" s="41"/>
      <c r="AY9608" s="41"/>
      <c r="AZ9608" s="41"/>
      <c r="BA9608" s="41"/>
      <c r="BB9608" s="41"/>
      <c r="BC9608" s="41"/>
      <c r="BD9608" s="41"/>
      <c r="BE9608" s="41"/>
      <c r="BF9608" s="41"/>
      <c r="BG9608" s="41"/>
      <c r="BH9608" s="41"/>
      <c r="BI9608" s="41"/>
      <c r="BJ9608" s="41"/>
      <c r="BK9608" s="41"/>
      <c r="BL9608" s="41"/>
      <c r="BM9608" s="41"/>
      <c r="BN9608" s="41"/>
      <c r="BO9608" s="41"/>
      <c r="BP9608" s="108"/>
      <c r="CG9608" s="102"/>
      <c r="CI9608" s="45"/>
    </row>
    <row r="9609" spans="37:87" ht="13" customHeight="1">
      <c r="AK9609" s="114"/>
      <c r="AL9609" s="41"/>
      <c r="AM9609" s="41"/>
      <c r="AN9609" s="41"/>
      <c r="AO9609" s="41"/>
      <c r="AP9609" s="41"/>
      <c r="AQ9609" s="41"/>
      <c r="AR9609" s="41"/>
      <c r="AS9609" s="41"/>
      <c r="AT9609" s="41"/>
      <c r="AU9609" s="41"/>
      <c r="AV9609" s="41"/>
      <c r="AW9609" s="41"/>
      <c r="AX9609" s="41"/>
      <c r="AY9609" s="41"/>
      <c r="AZ9609" s="41"/>
      <c r="BA9609" s="41"/>
      <c r="BB9609" s="41"/>
      <c r="BC9609" s="41"/>
      <c r="BD9609" s="41"/>
      <c r="BE9609" s="41"/>
      <c r="BF9609" s="41"/>
      <c r="BG9609" s="41"/>
      <c r="BH9609" s="41"/>
      <c r="BI9609" s="41"/>
      <c r="BJ9609" s="41"/>
      <c r="BK9609" s="41"/>
      <c r="BL9609" s="41"/>
      <c r="BM9609" s="41"/>
      <c r="BN9609" s="41"/>
      <c r="BO9609" s="41"/>
      <c r="BP9609" s="108"/>
      <c r="CG9609" s="102"/>
      <c r="CI9609" s="45"/>
    </row>
    <row r="9610" spans="37:87" ht="13" customHeight="1">
      <c r="AK9610" s="114"/>
      <c r="AL9610" s="41"/>
      <c r="AM9610" s="41"/>
      <c r="AN9610" s="41"/>
      <c r="AO9610" s="41"/>
      <c r="AP9610" s="41"/>
      <c r="AQ9610" s="41"/>
      <c r="AR9610" s="41"/>
      <c r="AS9610" s="41"/>
      <c r="AT9610" s="41"/>
      <c r="AU9610" s="41"/>
      <c r="AV9610" s="41"/>
      <c r="AW9610" s="41"/>
      <c r="AX9610" s="41"/>
      <c r="AY9610" s="41"/>
      <c r="AZ9610" s="41"/>
      <c r="BA9610" s="41"/>
      <c r="BB9610" s="41"/>
      <c r="BC9610" s="41"/>
      <c r="BD9610" s="41"/>
      <c r="BE9610" s="41"/>
      <c r="BF9610" s="41"/>
      <c r="BG9610" s="41"/>
      <c r="BH9610" s="41"/>
      <c r="BI9610" s="41"/>
      <c r="BJ9610" s="41"/>
      <c r="BK9610" s="41"/>
      <c r="BL9610" s="41"/>
      <c r="BM9610" s="41"/>
      <c r="BN9610" s="41"/>
      <c r="BO9610" s="41"/>
      <c r="BP9610" s="108"/>
      <c r="CG9610" s="102"/>
      <c r="CI9610" s="45"/>
    </row>
    <row r="9611" spans="37:87" ht="13" customHeight="1">
      <c r="AK9611" s="114"/>
      <c r="AL9611" s="41"/>
      <c r="AM9611" s="41"/>
      <c r="AN9611" s="41"/>
      <c r="AO9611" s="41"/>
      <c r="AP9611" s="41"/>
      <c r="AQ9611" s="41"/>
      <c r="AR9611" s="41"/>
      <c r="AS9611" s="41"/>
      <c r="AT9611" s="41"/>
      <c r="AU9611" s="41"/>
      <c r="AV9611" s="41"/>
      <c r="AW9611" s="41"/>
      <c r="AX9611" s="41"/>
      <c r="AY9611" s="41"/>
      <c r="AZ9611" s="41"/>
      <c r="BA9611" s="41"/>
      <c r="BB9611" s="41"/>
      <c r="BC9611" s="41"/>
      <c r="BD9611" s="41"/>
      <c r="BE9611" s="41"/>
      <c r="BF9611" s="41"/>
      <c r="BG9611" s="41"/>
      <c r="BH9611" s="41"/>
      <c r="BI9611" s="41"/>
      <c r="BJ9611" s="41"/>
      <c r="BK9611" s="41"/>
      <c r="BL9611" s="41"/>
      <c r="BM9611" s="41"/>
      <c r="BN9611" s="41"/>
      <c r="BO9611" s="41"/>
      <c r="BP9611" s="108"/>
      <c r="CG9611" s="102"/>
      <c r="CI9611" s="45"/>
    </row>
    <row r="9612" spans="37:87" ht="13" customHeight="1">
      <c r="AK9612" s="114"/>
      <c r="AL9612" s="41"/>
      <c r="AM9612" s="41"/>
      <c r="AN9612" s="41"/>
      <c r="AO9612" s="41"/>
      <c r="AP9612" s="41"/>
      <c r="AQ9612" s="41"/>
      <c r="AR9612" s="41"/>
      <c r="AS9612" s="41"/>
      <c r="AT9612" s="41"/>
      <c r="AU9612" s="41"/>
      <c r="AV9612" s="41"/>
      <c r="AW9612" s="41"/>
      <c r="AX9612" s="41"/>
      <c r="AY9612" s="41"/>
      <c r="AZ9612" s="41"/>
      <c r="BA9612" s="41"/>
      <c r="BB9612" s="41"/>
      <c r="BC9612" s="41"/>
      <c r="BD9612" s="41"/>
      <c r="BE9612" s="41"/>
      <c r="BF9612" s="41"/>
      <c r="BG9612" s="41"/>
      <c r="BH9612" s="41"/>
      <c r="BI9612" s="41"/>
      <c r="BJ9612" s="41"/>
      <c r="BK9612" s="41"/>
      <c r="BL9612" s="41"/>
      <c r="BM9612" s="41"/>
      <c r="BN9612" s="41"/>
      <c r="BO9612" s="41"/>
      <c r="BP9612" s="108"/>
      <c r="CG9612" s="102"/>
      <c r="CI9612" s="45"/>
    </row>
    <row r="9613" spans="37:87" ht="13" customHeight="1">
      <c r="AK9613" s="114"/>
      <c r="AL9613" s="41"/>
      <c r="AM9613" s="41"/>
      <c r="AN9613" s="41"/>
      <c r="AO9613" s="41"/>
      <c r="AP9613" s="41"/>
      <c r="AQ9613" s="41"/>
      <c r="AR9613" s="41"/>
      <c r="AS9613" s="41"/>
      <c r="AT9613" s="41"/>
      <c r="AU9613" s="41"/>
      <c r="AV9613" s="41"/>
      <c r="AW9613" s="41"/>
      <c r="AX9613" s="41"/>
      <c r="AY9613" s="41"/>
      <c r="AZ9613" s="41"/>
      <c r="BA9613" s="41"/>
      <c r="BB9613" s="41"/>
      <c r="BC9613" s="41"/>
      <c r="BD9613" s="41"/>
      <c r="BE9613" s="41"/>
      <c r="BF9613" s="41"/>
      <c r="BG9613" s="41"/>
      <c r="BH9613" s="41"/>
      <c r="BI9613" s="41"/>
      <c r="BJ9613" s="41"/>
      <c r="BK9613" s="41"/>
      <c r="BL9613" s="41"/>
      <c r="BM9613" s="41"/>
      <c r="BN9613" s="41"/>
      <c r="BO9613" s="41"/>
      <c r="BP9613" s="108"/>
      <c r="CG9613" s="102"/>
      <c r="CI9613" s="45"/>
    </row>
    <row r="9614" spans="37:87" ht="13" customHeight="1">
      <c r="AK9614" s="114"/>
      <c r="AL9614" s="41"/>
      <c r="AM9614" s="41"/>
      <c r="AN9614" s="41"/>
      <c r="AO9614" s="41"/>
      <c r="AP9614" s="41"/>
      <c r="AQ9614" s="41"/>
      <c r="AR9614" s="41"/>
      <c r="AS9614" s="41"/>
      <c r="AT9614" s="41"/>
      <c r="AU9614" s="41"/>
      <c r="AV9614" s="41"/>
      <c r="AW9614" s="41"/>
      <c r="AX9614" s="41"/>
      <c r="AY9614" s="41"/>
      <c r="AZ9614" s="41"/>
      <c r="BA9614" s="41"/>
      <c r="BB9614" s="41"/>
      <c r="BC9614" s="41"/>
      <c r="BD9614" s="41"/>
      <c r="BE9614" s="41"/>
      <c r="BF9614" s="41"/>
      <c r="BG9614" s="41"/>
      <c r="BH9614" s="41"/>
      <c r="BI9614" s="41"/>
      <c r="BJ9614" s="41"/>
      <c r="BK9614" s="41"/>
      <c r="BL9614" s="41"/>
      <c r="BM9614" s="41"/>
      <c r="BN9614" s="41"/>
      <c r="BO9614" s="41"/>
      <c r="BP9614" s="108"/>
      <c r="CG9614" s="102"/>
      <c r="CI9614" s="45"/>
    </row>
    <row r="9615" spans="37:87" ht="13" customHeight="1">
      <c r="AK9615" s="114"/>
      <c r="AL9615" s="41"/>
      <c r="AM9615" s="41"/>
      <c r="AN9615" s="41"/>
      <c r="AO9615" s="41"/>
      <c r="AP9615" s="41"/>
      <c r="AQ9615" s="41"/>
      <c r="AR9615" s="41"/>
      <c r="AS9615" s="41"/>
      <c r="AT9615" s="41"/>
      <c r="AU9615" s="41"/>
      <c r="AV9615" s="41"/>
      <c r="AW9615" s="41"/>
      <c r="AX9615" s="41"/>
      <c r="AY9615" s="41"/>
      <c r="AZ9615" s="41"/>
      <c r="BA9615" s="41"/>
      <c r="BB9615" s="41"/>
      <c r="BC9615" s="41"/>
      <c r="BD9615" s="41"/>
      <c r="BE9615" s="41"/>
      <c r="BF9615" s="41"/>
      <c r="BG9615" s="41"/>
      <c r="BH9615" s="41"/>
      <c r="BI9615" s="41"/>
      <c r="BJ9615" s="41"/>
      <c r="BK9615" s="41"/>
      <c r="BL9615" s="41"/>
      <c r="BM9615" s="41"/>
      <c r="BN9615" s="41"/>
      <c r="BO9615" s="41"/>
      <c r="BP9615" s="108"/>
      <c r="CG9615" s="102"/>
      <c r="CI9615" s="45"/>
    </row>
    <row r="9616" spans="37:87" ht="13" customHeight="1">
      <c r="AK9616" s="114"/>
      <c r="AL9616" s="41"/>
      <c r="AM9616" s="41"/>
      <c r="AN9616" s="41"/>
      <c r="AO9616" s="41"/>
      <c r="AP9616" s="41"/>
      <c r="AQ9616" s="41"/>
      <c r="AR9616" s="41"/>
      <c r="AS9616" s="41"/>
      <c r="AT9616" s="41"/>
      <c r="AU9616" s="41"/>
      <c r="AV9616" s="41"/>
      <c r="AW9616" s="41"/>
      <c r="AX9616" s="41"/>
      <c r="AY9616" s="41"/>
      <c r="AZ9616" s="41"/>
      <c r="BA9616" s="41"/>
      <c r="BB9616" s="41"/>
      <c r="BC9616" s="41"/>
      <c r="BD9616" s="41"/>
      <c r="BE9616" s="41"/>
      <c r="BF9616" s="41"/>
      <c r="BG9616" s="41"/>
      <c r="BH9616" s="41"/>
      <c r="BI9616" s="41"/>
      <c r="BJ9616" s="41"/>
      <c r="BK9616" s="41"/>
      <c r="BL9616" s="41"/>
      <c r="BM9616" s="41"/>
      <c r="BN9616" s="41"/>
      <c r="BO9616" s="41"/>
      <c r="BP9616" s="108"/>
      <c r="CG9616" s="102"/>
      <c r="CI9616" s="45"/>
    </row>
    <row r="9617" spans="37:87" ht="13" customHeight="1">
      <c r="AK9617" s="114"/>
      <c r="AL9617" s="41"/>
      <c r="AM9617" s="41"/>
      <c r="AN9617" s="41"/>
      <c r="AO9617" s="41"/>
      <c r="AP9617" s="41"/>
      <c r="AQ9617" s="41"/>
      <c r="AR9617" s="41"/>
      <c r="AS9617" s="41"/>
      <c r="AT9617" s="41"/>
      <c r="AU9617" s="41"/>
      <c r="AV9617" s="41"/>
      <c r="AW9617" s="41"/>
      <c r="AX9617" s="41"/>
      <c r="AY9617" s="41"/>
      <c r="AZ9617" s="41"/>
      <c r="BA9617" s="41"/>
      <c r="BB9617" s="41"/>
      <c r="BC9617" s="41"/>
      <c r="BD9617" s="41"/>
      <c r="BE9617" s="41"/>
      <c r="BF9617" s="41"/>
      <c r="BG9617" s="41"/>
      <c r="BH9617" s="41"/>
      <c r="BI9617" s="41"/>
      <c r="BJ9617" s="41"/>
      <c r="BK9617" s="41"/>
      <c r="BL9617" s="41"/>
      <c r="BM9617" s="41"/>
      <c r="BN9617" s="41"/>
      <c r="BO9617" s="41"/>
      <c r="BP9617" s="108"/>
      <c r="CG9617" s="102"/>
      <c r="CI9617" s="45"/>
    </row>
    <row r="9618" spans="37:87" ht="13" customHeight="1">
      <c r="AK9618" s="114"/>
      <c r="AL9618" s="41"/>
      <c r="AM9618" s="41"/>
      <c r="AN9618" s="41"/>
      <c r="AO9618" s="41"/>
      <c r="AP9618" s="41"/>
      <c r="AQ9618" s="41"/>
      <c r="AR9618" s="41"/>
      <c r="AS9618" s="41"/>
      <c r="AT9618" s="41"/>
      <c r="AU9618" s="41"/>
      <c r="AV9618" s="41"/>
      <c r="AW9618" s="41"/>
      <c r="AX9618" s="41"/>
      <c r="AY9618" s="41"/>
      <c r="AZ9618" s="41"/>
      <c r="BA9618" s="41"/>
      <c r="BB9618" s="41"/>
      <c r="BC9618" s="41"/>
      <c r="BD9618" s="41"/>
      <c r="BE9618" s="41"/>
      <c r="BF9618" s="41"/>
      <c r="BG9618" s="41"/>
      <c r="BH9618" s="41"/>
      <c r="BI9618" s="41"/>
      <c r="BJ9618" s="41"/>
      <c r="BK9618" s="41"/>
      <c r="BL9618" s="41"/>
      <c r="BM9618" s="41"/>
      <c r="BN9618" s="41"/>
      <c r="BO9618" s="41"/>
      <c r="BP9618" s="108"/>
      <c r="CG9618" s="102"/>
      <c r="CI9618" s="45"/>
    </row>
    <row r="9619" spans="37:87" ht="13" customHeight="1">
      <c r="AK9619" s="114"/>
      <c r="AL9619" s="41"/>
      <c r="AM9619" s="41"/>
      <c r="AN9619" s="41"/>
      <c r="AO9619" s="41"/>
      <c r="AP9619" s="41"/>
      <c r="AQ9619" s="41"/>
      <c r="AR9619" s="41"/>
      <c r="AS9619" s="41"/>
      <c r="AT9619" s="41"/>
      <c r="AU9619" s="41"/>
      <c r="AV9619" s="41"/>
      <c r="AW9619" s="41"/>
      <c r="AX9619" s="41"/>
      <c r="AY9619" s="41"/>
      <c r="AZ9619" s="41"/>
      <c r="BA9619" s="41"/>
      <c r="BB9619" s="41"/>
      <c r="BC9619" s="41"/>
      <c r="BD9619" s="41"/>
      <c r="BE9619" s="41"/>
      <c r="BF9619" s="41"/>
      <c r="BG9619" s="41"/>
      <c r="BH9619" s="41"/>
      <c r="BI9619" s="41"/>
      <c r="BJ9619" s="41"/>
      <c r="BK9619" s="41"/>
      <c r="BL9619" s="41"/>
      <c r="BM9619" s="41"/>
      <c r="BN9619" s="41"/>
      <c r="BO9619" s="41"/>
      <c r="BP9619" s="108"/>
      <c r="CG9619" s="102"/>
      <c r="CI9619" s="45"/>
    </row>
    <row r="9620" spans="37:87" ht="13" customHeight="1">
      <c r="AK9620" s="114"/>
      <c r="AL9620" s="41"/>
      <c r="AM9620" s="41"/>
      <c r="AN9620" s="41"/>
      <c r="AO9620" s="41"/>
      <c r="AP9620" s="41"/>
      <c r="AQ9620" s="41"/>
      <c r="AR9620" s="41"/>
      <c r="AS9620" s="41"/>
      <c r="AT9620" s="41"/>
      <c r="AU9620" s="41"/>
      <c r="AV9620" s="41"/>
      <c r="AW9620" s="41"/>
      <c r="AX9620" s="41"/>
      <c r="AY9620" s="41"/>
      <c r="AZ9620" s="41"/>
      <c r="BA9620" s="41"/>
      <c r="BB9620" s="41"/>
      <c r="BC9620" s="41"/>
      <c r="BD9620" s="41"/>
      <c r="BE9620" s="41"/>
      <c r="BF9620" s="41"/>
      <c r="BG9620" s="41"/>
      <c r="BH9620" s="41"/>
      <c r="BI9620" s="41"/>
      <c r="BJ9620" s="41"/>
      <c r="BK9620" s="41"/>
      <c r="BL9620" s="41"/>
      <c r="BM9620" s="41"/>
      <c r="BN9620" s="41"/>
      <c r="BO9620" s="41"/>
      <c r="BP9620" s="108"/>
      <c r="CG9620" s="102"/>
      <c r="CI9620" s="45"/>
    </row>
    <row r="9621" spans="37:87" ht="13" customHeight="1">
      <c r="AK9621" s="114"/>
      <c r="AL9621" s="41"/>
      <c r="AM9621" s="41"/>
      <c r="AN9621" s="41"/>
      <c r="AO9621" s="41"/>
      <c r="AP9621" s="41"/>
      <c r="AQ9621" s="41"/>
      <c r="AR9621" s="41"/>
      <c r="AS9621" s="41"/>
      <c r="AT9621" s="41"/>
      <c r="AU9621" s="41"/>
      <c r="AV9621" s="41"/>
      <c r="AW9621" s="41"/>
      <c r="AX9621" s="41"/>
      <c r="AY9621" s="41"/>
      <c r="AZ9621" s="41"/>
      <c r="BA9621" s="41"/>
      <c r="BB9621" s="41"/>
      <c r="BC9621" s="41"/>
      <c r="BD9621" s="41"/>
      <c r="BE9621" s="41"/>
      <c r="BF9621" s="41"/>
      <c r="BG9621" s="41"/>
      <c r="BH9621" s="41"/>
      <c r="BI9621" s="41"/>
      <c r="BJ9621" s="41"/>
      <c r="BK9621" s="41"/>
      <c r="BL9621" s="41"/>
      <c r="BM9621" s="41"/>
      <c r="BN9621" s="41"/>
      <c r="BO9621" s="41"/>
      <c r="BP9621" s="108"/>
      <c r="CG9621" s="102"/>
      <c r="CI9621" s="45"/>
    </row>
    <row r="9622" spans="37:87" ht="13" customHeight="1">
      <c r="AK9622" s="114"/>
      <c r="AL9622" s="41"/>
      <c r="AM9622" s="41"/>
      <c r="AN9622" s="41"/>
      <c r="AO9622" s="41"/>
      <c r="AP9622" s="41"/>
      <c r="AQ9622" s="41"/>
      <c r="AR9622" s="41"/>
      <c r="AS9622" s="41"/>
      <c r="AT9622" s="41"/>
      <c r="AU9622" s="41"/>
      <c r="AV9622" s="41"/>
      <c r="AW9622" s="41"/>
      <c r="AX9622" s="41"/>
      <c r="AY9622" s="41"/>
      <c r="AZ9622" s="41"/>
      <c r="BA9622" s="41"/>
      <c r="BB9622" s="41"/>
      <c r="BC9622" s="41"/>
      <c r="BD9622" s="41"/>
      <c r="BE9622" s="41"/>
      <c r="BF9622" s="41"/>
      <c r="BG9622" s="41"/>
      <c r="BH9622" s="41"/>
      <c r="BI9622" s="41"/>
      <c r="BJ9622" s="41"/>
      <c r="BK9622" s="41"/>
      <c r="BL9622" s="41"/>
      <c r="BM9622" s="41"/>
      <c r="BN9622" s="41"/>
      <c r="BO9622" s="41"/>
      <c r="BP9622" s="108"/>
      <c r="CG9622" s="102"/>
      <c r="CI9622" s="45"/>
    </row>
    <row r="9623" spans="37:87" ht="13" customHeight="1">
      <c r="AK9623" s="114"/>
      <c r="AL9623" s="41"/>
      <c r="AM9623" s="41"/>
      <c r="AN9623" s="41"/>
      <c r="AO9623" s="41"/>
      <c r="AP9623" s="41"/>
      <c r="AQ9623" s="41"/>
      <c r="AR9623" s="41"/>
      <c r="AS9623" s="41"/>
      <c r="AT9623" s="41"/>
      <c r="AU9623" s="41"/>
      <c r="AV9623" s="41"/>
      <c r="AW9623" s="41"/>
      <c r="AX9623" s="41"/>
      <c r="AY9623" s="41"/>
      <c r="AZ9623" s="41"/>
      <c r="BA9623" s="41"/>
      <c r="BB9623" s="41"/>
      <c r="BC9623" s="41"/>
      <c r="BD9623" s="41"/>
      <c r="BE9623" s="41"/>
      <c r="BF9623" s="41"/>
      <c r="BG9623" s="41"/>
      <c r="BH9623" s="41"/>
      <c r="BI9623" s="41"/>
      <c r="BJ9623" s="41"/>
      <c r="BK9623" s="41"/>
      <c r="BL9623" s="41"/>
      <c r="BM9623" s="41"/>
      <c r="BN9623" s="41"/>
      <c r="BO9623" s="41"/>
      <c r="BP9623" s="108"/>
      <c r="CG9623" s="102"/>
      <c r="CI9623" s="45"/>
    </row>
    <row r="9624" spans="37:87" ht="13" customHeight="1">
      <c r="AK9624" s="114"/>
      <c r="AL9624" s="41"/>
      <c r="AM9624" s="41"/>
      <c r="AN9624" s="41"/>
      <c r="AO9624" s="41"/>
      <c r="AP9624" s="41"/>
      <c r="AQ9624" s="41"/>
      <c r="AR9624" s="41"/>
      <c r="AS9624" s="41"/>
      <c r="AT9624" s="41"/>
      <c r="AU9624" s="41"/>
      <c r="AV9624" s="41"/>
      <c r="AW9624" s="41"/>
      <c r="AX9624" s="41"/>
      <c r="AY9624" s="41"/>
      <c r="AZ9624" s="41"/>
      <c r="BA9624" s="41"/>
      <c r="BB9624" s="41"/>
      <c r="BC9624" s="41"/>
      <c r="BD9624" s="41"/>
      <c r="BE9624" s="41"/>
      <c r="BF9624" s="41"/>
      <c r="BG9624" s="41"/>
      <c r="BH9624" s="41"/>
      <c r="BI9624" s="41"/>
      <c r="BJ9624" s="41"/>
      <c r="BK9624" s="41"/>
      <c r="BL9624" s="41"/>
      <c r="BM9624" s="41"/>
      <c r="BN9624" s="41"/>
      <c r="BO9624" s="41"/>
      <c r="BP9624" s="108"/>
      <c r="CG9624" s="102"/>
      <c r="CI9624" s="45"/>
    </row>
    <row r="9625" spans="37:87" ht="13" customHeight="1">
      <c r="AK9625" s="114"/>
      <c r="AL9625" s="41"/>
      <c r="AM9625" s="41"/>
      <c r="AN9625" s="41"/>
      <c r="AO9625" s="41"/>
      <c r="AP9625" s="41"/>
      <c r="AQ9625" s="41"/>
      <c r="AR9625" s="41"/>
      <c r="AS9625" s="41"/>
      <c r="AT9625" s="41"/>
      <c r="AU9625" s="41"/>
      <c r="AV9625" s="41"/>
      <c r="AW9625" s="41"/>
      <c r="AX9625" s="41"/>
      <c r="AY9625" s="41"/>
      <c r="AZ9625" s="41"/>
      <c r="BA9625" s="41"/>
      <c r="BB9625" s="41"/>
      <c r="BC9625" s="41"/>
      <c r="BD9625" s="41"/>
      <c r="BE9625" s="41"/>
      <c r="BF9625" s="41"/>
      <c r="BG9625" s="41"/>
      <c r="BH9625" s="41"/>
      <c r="BI9625" s="41"/>
      <c r="BJ9625" s="41"/>
      <c r="BK9625" s="41"/>
      <c r="BL9625" s="41"/>
      <c r="BM9625" s="41"/>
      <c r="BN9625" s="41"/>
      <c r="BO9625" s="41"/>
      <c r="BP9625" s="108"/>
      <c r="CG9625" s="102"/>
      <c r="CI9625" s="45"/>
    </row>
    <row r="9626" spans="37:87" ht="13" customHeight="1">
      <c r="AK9626" s="114"/>
      <c r="AL9626" s="41"/>
      <c r="AM9626" s="41"/>
      <c r="AN9626" s="41"/>
      <c r="AO9626" s="41"/>
      <c r="AP9626" s="41"/>
      <c r="AQ9626" s="41"/>
      <c r="AR9626" s="41"/>
      <c r="AS9626" s="41"/>
      <c r="AT9626" s="41"/>
      <c r="AU9626" s="41"/>
      <c r="AV9626" s="41"/>
      <c r="AW9626" s="41"/>
      <c r="AX9626" s="41"/>
      <c r="AY9626" s="41"/>
      <c r="AZ9626" s="41"/>
      <c r="BA9626" s="41"/>
      <c r="BB9626" s="41"/>
      <c r="BC9626" s="41"/>
      <c r="BD9626" s="41"/>
      <c r="BE9626" s="41"/>
      <c r="BF9626" s="41"/>
      <c r="BG9626" s="41"/>
      <c r="BH9626" s="41"/>
      <c r="BI9626" s="41"/>
      <c r="BJ9626" s="41"/>
      <c r="BK9626" s="41"/>
      <c r="BL9626" s="41"/>
      <c r="BM9626" s="41"/>
      <c r="BN9626" s="41"/>
      <c r="BO9626" s="41"/>
      <c r="BP9626" s="108"/>
      <c r="CG9626" s="102"/>
      <c r="CI9626" s="45"/>
    </row>
    <row r="9627" spans="37:87" ht="13" customHeight="1">
      <c r="AK9627" s="114"/>
      <c r="AL9627" s="41"/>
      <c r="AM9627" s="41"/>
      <c r="AN9627" s="41"/>
      <c r="AO9627" s="41"/>
      <c r="AP9627" s="41"/>
      <c r="AQ9627" s="41"/>
      <c r="AR9627" s="41"/>
      <c r="AS9627" s="41"/>
      <c r="AT9627" s="41"/>
      <c r="AU9627" s="41"/>
      <c r="AV9627" s="41"/>
      <c r="AW9627" s="41"/>
      <c r="AX9627" s="41"/>
      <c r="AY9627" s="41"/>
      <c r="AZ9627" s="41"/>
      <c r="BA9627" s="41"/>
      <c r="BB9627" s="41"/>
      <c r="BC9627" s="41"/>
      <c r="BD9627" s="41"/>
      <c r="BE9627" s="41"/>
      <c r="BF9627" s="41"/>
      <c r="BG9627" s="41"/>
      <c r="BH9627" s="41"/>
      <c r="BI9627" s="41"/>
      <c r="BJ9627" s="41"/>
      <c r="BK9627" s="41"/>
      <c r="BL9627" s="41"/>
      <c r="BM9627" s="41"/>
      <c r="BN9627" s="41"/>
      <c r="BO9627" s="41"/>
      <c r="BP9627" s="108"/>
      <c r="CG9627" s="102"/>
      <c r="CI9627" s="45"/>
    </row>
    <row r="9628" spans="37:87" ht="13" customHeight="1">
      <c r="AK9628" s="114"/>
      <c r="AL9628" s="41"/>
      <c r="AM9628" s="41"/>
      <c r="AN9628" s="41"/>
      <c r="AO9628" s="41"/>
      <c r="AP9628" s="41"/>
      <c r="AQ9628" s="41"/>
      <c r="AR9628" s="41"/>
      <c r="AS9628" s="41"/>
      <c r="AT9628" s="41"/>
      <c r="AU9628" s="41"/>
      <c r="AV9628" s="41"/>
      <c r="AW9628" s="41"/>
      <c r="AX9628" s="41"/>
      <c r="AY9628" s="41"/>
      <c r="AZ9628" s="41"/>
      <c r="BA9628" s="41"/>
      <c r="BB9628" s="41"/>
      <c r="BC9628" s="41"/>
      <c r="BD9628" s="41"/>
      <c r="BE9628" s="41"/>
      <c r="BF9628" s="41"/>
      <c r="BG9628" s="41"/>
      <c r="BH9628" s="41"/>
      <c r="BI9628" s="41"/>
      <c r="BJ9628" s="41"/>
      <c r="BK9628" s="41"/>
      <c r="BL9628" s="41"/>
      <c r="BM9628" s="41"/>
      <c r="BN9628" s="41"/>
      <c r="BO9628" s="41"/>
      <c r="BP9628" s="108"/>
      <c r="CG9628" s="102"/>
      <c r="CI9628" s="45"/>
    </row>
    <row r="9629" spans="37:87" ht="13" customHeight="1">
      <c r="AK9629" s="114"/>
      <c r="AL9629" s="41"/>
      <c r="AM9629" s="41"/>
      <c r="AN9629" s="41"/>
      <c r="AO9629" s="41"/>
      <c r="AP9629" s="41"/>
      <c r="AQ9629" s="41"/>
      <c r="AR9629" s="41"/>
      <c r="AS9629" s="41"/>
      <c r="AT9629" s="41"/>
      <c r="AU9629" s="41"/>
      <c r="AV9629" s="41"/>
      <c r="AW9629" s="41"/>
      <c r="AX9629" s="41"/>
      <c r="AY9629" s="41"/>
      <c r="AZ9629" s="41"/>
      <c r="BA9629" s="41"/>
      <c r="BB9629" s="41"/>
      <c r="BC9629" s="41"/>
      <c r="BD9629" s="41"/>
      <c r="BE9629" s="41"/>
      <c r="BF9629" s="41"/>
      <c r="BG9629" s="41"/>
      <c r="BH9629" s="41"/>
      <c r="BI9629" s="41"/>
      <c r="BJ9629" s="41"/>
      <c r="BK9629" s="41"/>
      <c r="BL9629" s="41"/>
      <c r="BM9629" s="41"/>
      <c r="BN9629" s="41"/>
      <c r="BO9629" s="41"/>
      <c r="BP9629" s="108"/>
      <c r="CG9629" s="102"/>
      <c r="CI9629" s="45"/>
    </row>
    <row r="9630" spans="37:87" ht="13" customHeight="1">
      <c r="AK9630" s="114"/>
      <c r="AL9630" s="41"/>
      <c r="AM9630" s="41"/>
      <c r="AN9630" s="41"/>
      <c r="AO9630" s="41"/>
      <c r="AP9630" s="41"/>
      <c r="AQ9630" s="41"/>
      <c r="AR9630" s="41"/>
      <c r="AS9630" s="41"/>
      <c r="AT9630" s="41"/>
      <c r="AU9630" s="41"/>
      <c r="AV9630" s="41"/>
      <c r="AW9630" s="41"/>
      <c r="AX9630" s="41"/>
      <c r="AY9630" s="41"/>
      <c r="AZ9630" s="41"/>
      <c r="BA9630" s="41"/>
      <c r="BB9630" s="41"/>
      <c r="BC9630" s="41"/>
      <c r="BD9630" s="41"/>
      <c r="BE9630" s="41"/>
      <c r="BF9630" s="41"/>
      <c r="BG9630" s="41"/>
      <c r="BH9630" s="41"/>
      <c r="BI9630" s="41"/>
      <c r="BJ9630" s="41"/>
      <c r="BK9630" s="41"/>
      <c r="BL9630" s="41"/>
      <c r="BM9630" s="41"/>
      <c r="BN9630" s="41"/>
      <c r="BO9630" s="41"/>
      <c r="BP9630" s="108"/>
      <c r="CG9630" s="102"/>
      <c r="CI9630" s="45"/>
    </row>
    <row r="9631" spans="37:87" ht="13" customHeight="1">
      <c r="AK9631" s="114"/>
      <c r="AL9631" s="41"/>
      <c r="AM9631" s="41"/>
      <c r="AN9631" s="41"/>
      <c r="AO9631" s="41"/>
      <c r="AP9631" s="41"/>
      <c r="AQ9631" s="41"/>
      <c r="AR9631" s="41"/>
      <c r="AS9631" s="41"/>
      <c r="AT9631" s="41"/>
      <c r="AU9631" s="41"/>
      <c r="AV9631" s="41"/>
      <c r="AW9631" s="41"/>
      <c r="AX9631" s="41"/>
      <c r="AY9631" s="41"/>
      <c r="AZ9631" s="41"/>
      <c r="BA9631" s="41"/>
      <c r="BB9631" s="41"/>
      <c r="BC9631" s="41"/>
      <c r="BD9631" s="41"/>
      <c r="BE9631" s="41"/>
      <c r="BF9631" s="41"/>
      <c r="BG9631" s="41"/>
      <c r="BH9631" s="41"/>
      <c r="BI9631" s="41"/>
      <c r="BJ9631" s="41"/>
      <c r="BK9631" s="41"/>
      <c r="BL9631" s="41"/>
      <c r="BM9631" s="41"/>
      <c r="BN9631" s="41"/>
      <c r="BO9631" s="41"/>
      <c r="BP9631" s="108"/>
      <c r="CG9631" s="102"/>
      <c r="CI9631" s="45"/>
    </row>
    <row r="9632" spans="37:87" ht="13" customHeight="1">
      <c r="AK9632" s="114"/>
      <c r="AL9632" s="41"/>
      <c r="AM9632" s="41"/>
      <c r="AN9632" s="41"/>
      <c r="AO9632" s="41"/>
      <c r="AP9632" s="41"/>
      <c r="AQ9632" s="41"/>
      <c r="AR9632" s="41"/>
      <c r="AS9632" s="41"/>
      <c r="AT9632" s="41"/>
      <c r="AU9632" s="41"/>
      <c r="AV9632" s="41"/>
      <c r="AW9632" s="41"/>
      <c r="AX9632" s="41"/>
      <c r="AY9632" s="41"/>
      <c r="AZ9632" s="41"/>
      <c r="BA9632" s="41"/>
      <c r="BB9632" s="41"/>
      <c r="BC9632" s="41"/>
      <c r="BD9632" s="41"/>
      <c r="BE9632" s="41"/>
      <c r="BF9632" s="41"/>
      <c r="BG9632" s="41"/>
      <c r="BH9632" s="41"/>
      <c r="BI9632" s="41"/>
      <c r="BJ9632" s="41"/>
      <c r="BK9632" s="41"/>
      <c r="BL9632" s="41"/>
      <c r="BM9632" s="41"/>
      <c r="BN9632" s="41"/>
      <c r="BO9632" s="41"/>
      <c r="BP9632" s="108"/>
      <c r="CG9632" s="102"/>
      <c r="CI9632" s="45"/>
    </row>
    <row r="9633" spans="37:87" ht="13" customHeight="1">
      <c r="AK9633" s="114"/>
      <c r="AL9633" s="41"/>
      <c r="AM9633" s="41"/>
      <c r="AN9633" s="41"/>
      <c r="AO9633" s="41"/>
      <c r="AP9633" s="41"/>
      <c r="AQ9633" s="41"/>
      <c r="AR9633" s="41"/>
      <c r="AS9633" s="41"/>
      <c r="AT9633" s="41"/>
      <c r="AU9633" s="41"/>
      <c r="AV9633" s="41"/>
      <c r="AW9633" s="41"/>
      <c r="AX9633" s="41"/>
      <c r="AY9633" s="41"/>
      <c r="AZ9633" s="41"/>
      <c r="BA9633" s="41"/>
      <c r="BB9633" s="41"/>
      <c r="BC9633" s="41"/>
      <c r="BD9633" s="41"/>
      <c r="BE9633" s="41"/>
      <c r="BF9633" s="41"/>
      <c r="BG9633" s="41"/>
      <c r="BH9633" s="41"/>
      <c r="BI9633" s="41"/>
      <c r="BJ9633" s="41"/>
      <c r="BK9633" s="41"/>
      <c r="BL9633" s="41"/>
      <c r="BM9633" s="41"/>
      <c r="BN9633" s="41"/>
      <c r="BO9633" s="41"/>
      <c r="BP9633" s="108"/>
      <c r="CG9633" s="102"/>
      <c r="CI9633" s="45"/>
    </row>
    <row r="9634" spans="37:87" ht="13" customHeight="1">
      <c r="AK9634" s="114"/>
      <c r="AL9634" s="41"/>
      <c r="AM9634" s="41"/>
      <c r="AN9634" s="41"/>
      <c r="AO9634" s="41"/>
      <c r="AP9634" s="41"/>
      <c r="AQ9634" s="41"/>
      <c r="AR9634" s="41"/>
      <c r="AS9634" s="41"/>
      <c r="AT9634" s="41"/>
      <c r="AU9634" s="41"/>
      <c r="AV9634" s="41"/>
      <c r="AW9634" s="41"/>
      <c r="AX9634" s="41"/>
      <c r="AY9634" s="41"/>
      <c r="AZ9634" s="41"/>
      <c r="BA9634" s="41"/>
      <c r="BB9634" s="41"/>
      <c r="BC9634" s="41"/>
      <c r="BD9634" s="41"/>
      <c r="BE9634" s="41"/>
      <c r="BF9634" s="41"/>
      <c r="BG9634" s="41"/>
      <c r="BH9634" s="41"/>
      <c r="BI9634" s="41"/>
      <c r="BJ9634" s="41"/>
      <c r="BK9634" s="41"/>
      <c r="BL9634" s="41"/>
      <c r="BM9634" s="41"/>
      <c r="BN9634" s="41"/>
      <c r="BO9634" s="41"/>
      <c r="BP9634" s="108"/>
      <c r="CG9634" s="102"/>
      <c r="CI9634" s="45"/>
    </row>
    <row r="9635" spans="37:87" ht="13" customHeight="1">
      <c r="AK9635" s="114"/>
      <c r="AL9635" s="41"/>
      <c r="AM9635" s="41"/>
      <c r="AN9635" s="41"/>
      <c r="AO9635" s="41"/>
      <c r="AP9635" s="41"/>
      <c r="AQ9635" s="41"/>
      <c r="AR9635" s="41"/>
      <c r="AS9635" s="41"/>
      <c r="AT9635" s="41"/>
      <c r="AU9635" s="41"/>
      <c r="AV9635" s="41"/>
      <c r="AW9635" s="41"/>
      <c r="AX9635" s="41"/>
      <c r="AY9635" s="41"/>
      <c r="AZ9635" s="41"/>
      <c r="BA9635" s="41"/>
      <c r="BB9635" s="41"/>
      <c r="BC9635" s="41"/>
      <c r="BD9635" s="41"/>
      <c r="BE9635" s="41"/>
      <c r="BF9635" s="41"/>
      <c r="BG9635" s="41"/>
      <c r="BH9635" s="41"/>
      <c r="BI9635" s="41"/>
      <c r="BJ9635" s="41"/>
      <c r="BK9635" s="41"/>
      <c r="BL9635" s="41"/>
      <c r="BM9635" s="41"/>
      <c r="BN9635" s="41"/>
      <c r="BO9635" s="41"/>
      <c r="BP9635" s="108"/>
      <c r="CG9635" s="102"/>
      <c r="CI9635" s="45"/>
    </row>
    <row r="9636" spans="37:87" ht="13" customHeight="1">
      <c r="AK9636" s="114"/>
      <c r="AL9636" s="41"/>
      <c r="AM9636" s="41"/>
      <c r="AN9636" s="41"/>
      <c r="AO9636" s="41"/>
      <c r="AP9636" s="41"/>
      <c r="AQ9636" s="41"/>
      <c r="AR9636" s="41"/>
      <c r="AS9636" s="41"/>
      <c r="AT9636" s="41"/>
      <c r="AU9636" s="41"/>
      <c r="AV9636" s="41"/>
      <c r="AW9636" s="41"/>
      <c r="AX9636" s="41"/>
      <c r="AY9636" s="41"/>
      <c r="AZ9636" s="41"/>
      <c r="BA9636" s="41"/>
      <c r="BB9636" s="41"/>
      <c r="BC9636" s="41"/>
      <c r="BD9636" s="41"/>
      <c r="BE9636" s="41"/>
      <c r="BF9636" s="41"/>
      <c r="BG9636" s="41"/>
      <c r="BH9636" s="41"/>
      <c r="BI9636" s="41"/>
      <c r="BJ9636" s="41"/>
      <c r="BK9636" s="41"/>
      <c r="BL9636" s="41"/>
      <c r="BM9636" s="41"/>
      <c r="BN9636" s="41"/>
      <c r="BO9636" s="41"/>
      <c r="BP9636" s="108"/>
      <c r="CG9636" s="102"/>
      <c r="CI9636" s="45"/>
    </row>
    <row r="9637" spans="37:87" ht="13" customHeight="1">
      <c r="AK9637" s="114"/>
      <c r="AL9637" s="41"/>
      <c r="AM9637" s="41"/>
      <c r="AN9637" s="41"/>
      <c r="AO9637" s="41"/>
      <c r="AP9637" s="41"/>
      <c r="AQ9637" s="41"/>
      <c r="AR9637" s="41"/>
      <c r="AS9637" s="41"/>
      <c r="AT9637" s="41"/>
      <c r="AU9637" s="41"/>
      <c r="AV9637" s="41"/>
      <c r="AW9637" s="41"/>
      <c r="AX9637" s="41"/>
      <c r="AY9637" s="41"/>
      <c r="AZ9637" s="41"/>
      <c r="BA9637" s="41"/>
      <c r="BB9637" s="41"/>
      <c r="BC9637" s="41"/>
      <c r="BD9637" s="41"/>
      <c r="BE9637" s="41"/>
      <c r="BF9637" s="41"/>
      <c r="BG9637" s="41"/>
      <c r="BH9637" s="41"/>
      <c r="BI9637" s="41"/>
      <c r="BJ9637" s="41"/>
      <c r="BK9637" s="41"/>
      <c r="BL9637" s="41"/>
      <c r="BM9637" s="41"/>
      <c r="BN9637" s="41"/>
      <c r="BO9637" s="41"/>
      <c r="BP9637" s="108"/>
      <c r="CG9637" s="102"/>
      <c r="CI9637" s="45"/>
    </row>
    <row r="9638" spans="37:87" ht="13" customHeight="1">
      <c r="AK9638" s="114"/>
      <c r="AL9638" s="41"/>
      <c r="AM9638" s="41"/>
      <c r="AN9638" s="41"/>
      <c r="AO9638" s="41"/>
      <c r="AP9638" s="41"/>
      <c r="AQ9638" s="41"/>
      <c r="AR9638" s="41"/>
      <c r="AS9638" s="41"/>
      <c r="AT9638" s="41"/>
      <c r="AU9638" s="41"/>
      <c r="AV9638" s="41"/>
      <c r="AW9638" s="41"/>
      <c r="AX9638" s="41"/>
      <c r="AY9638" s="41"/>
      <c r="AZ9638" s="41"/>
      <c r="BA9638" s="41"/>
      <c r="BB9638" s="41"/>
      <c r="BC9638" s="41"/>
      <c r="BD9638" s="41"/>
      <c r="BE9638" s="41"/>
      <c r="BF9638" s="41"/>
      <c r="BG9638" s="41"/>
      <c r="BH9638" s="41"/>
      <c r="BI9638" s="41"/>
      <c r="BJ9638" s="41"/>
      <c r="BK9638" s="41"/>
      <c r="BL9638" s="41"/>
      <c r="BM9638" s="41"/>
      <c r="BN9638" s="41"/>
      <c r="BO9638" s="41"/>
      <c r="BP9638" s="108"/>
      <c r="CG9638" s="102"/>
      <c r="CI9638" s="45"/>
    </row>
    <row r="9639" spans="37:87" ht="13" customHeight="1">
      <c r="AK9639" s="114"/>
      <c r="AL9639" s="41"/>
      <c r="AM9639" s="41"/>
      <c r="AN9639" s="41"/>
      <c r="AO9639" s="41"/>
      <c r="AP9639" s="41"/>
      <c r="AQ9639" s="41"/>
      <c r="AR9639" s="41"/>
      <c r="AS9639" s="41"/>
      <c r="AT9639" s="41"/>
      <c r="AU9639" s="41"/>
      <c r="AV9639" s="41"/>
      <c r="AW9639" s="41"/>
      <c r="AX9639" s="41"/>
      <c r="AY9639" s="41"/>
      <c r="AZ9639" s="41"/>
      <c r="BA9639" s="41"/>
      <c r="BB9639" s="41"/>
      <c r="BC9639" s="41"/>
      <c r="BD9639" s="41"/>
      <c r="BE9639" s="41"/>
      <c r="BF9639" s="41"/>
      <c r="BG9639" s="41"/>
      <c r="BH9639" s="41"/>
      <c r="BI9639" s="41"/>
      <c r="BJ9639" s="41"/>
      <c r="BK9639" s="41"/>
      <c r="BL9639" s="41"/>
      <c r="BM9639" s="41"/>
      <c r="BN9639" s="41"/>
      <c r="BO9639" s="41"/>
      <c r="BP9639" s="108"/>
      <c r="CG9639" s="102"/>
      <c r="CI9639" s="45"/>
    </row>
    <row r="9640" spans="37:87" ht="13" customHeight="1">
      <c r="AK9640" s="114"/>
      <c r="AL9640" s="41"/>
      <c r="AM9640" s="41"/>
      <c r="AN9640" s="41"/>
      <c r="AO9640" s="41"/>
      <c r="AP9640" s="41"/>
      <c r="AQ9640" s="41"/>
      <c r="AR9640" s="41"/>
      <c r="AS9640" s="41"/>
      <c r="AT9640" s="41"/>
      <c r="AU9640" s="41"/>
      <c r="AV9640" s="41"/>
      <c r="AW9640" s="41"/>
      <c r="AX9640" s="41"/>
      <c r="AY9640" s="41"/>
      <c r="AZ9640" s="41"/>
      <c r="BA9640" s="41"/>
      <c r="BB9640" s="41"/>
      <c r="BC9640" s="41"/>
      <c r="BD9640" s="41"/>
      <c r="BE9640" s="41"/>
      <c r="BF9640" s="41"/>
      <c r="BG9640" s="41"/>
      <c r="BH9640" s="41"/>
      <c r="BI9640" s="41"/>
      <c r="BJ9640" s="41"/>
      <c r="BK9640" s="41"/>
      <c r="BL9640" s="41"/>
      <c r="BM9640" s="41"/>
      <c r="BN9640" s="41"/>
      <c r="BO9640" s="41"/>
      <c r="BP9640" s="108"/>
      <c r="CG9640" s="102"/>
      <c r="CI9640" s="45"/>
    </row>
    <row r="9641" spans="37:87" ht="13" customHeight="1">
      <c r="AK9641" s="114"/>
      <c r="AL9641" s="41"/>
      <c r="AM9641" s="41"/>
      <c r="AN9641" s="41"/>
      <c r="AO9641" s="41"/>
      <c r="AP9641" s="41"/>
      <c r="AQ9641" s="41"/>
      <c r="AR9641" s="41"/>
      <c r="AS9641" s="41"/>
      <c r="AT9641" s="41"/>
      <c r="AU9641" s="41"/>
      <c r="AV9641" s="41"/>
      <c r="AW9641" s="41"/>
      <c r="AX9641" s="41"/>
      <c r="AY9641" s="41"/>
      <c r="AZ9641" s="41"/>
      <c r="BA9641" s="41"/>
      <c r="BB9641" s="41"/>
      <c r="BC9641" s="41"/>
      <c r="BD9641" s="41"/>
      <c r="BE9641" s="41"/>
      <c r="BF9641" s="41"/>
      <c r="BG9641" s="41"/>
      <c r="BH9641" s="41"/>
      <c r="BI9641" s="41"/>
      <c r="BJ9641" s="41"/>
      <c r="BK9641" s="41"/>
      <c r="BL9641" s="41"/>
      <c r="BM9641" s="41"/>
      <c r="BN9641" s="41"/>
      <c r="BO9641" s="41"/>
      <c r="BP9641" s="108"/>
      <c r="CG9641" s="102"/>
      <c r="CI9641" s="45"/>
    </row>
    <row r="9642" spans="37:87" ht="13" customHeight="1">
      <c r="AK9642" s="114"/>
      <c r="AL9642" s="41"/>
      <c r="AM9642" s="41"/>
      <c r="AN9642" s="41"/>
      <c r="AO9642" s="41"/>
      <c r="AP9642" s="41"/>
      <c r="AQ9642" s="41"/>
      <c r="AR9642" s="41"/>
      <c r="AS9642" s="41"/>
      <c r="AT9642" s="41"/>
      <c r="AU9642" s="41"/>
      <c r="AV9642" s="41"/>
      <c r="AW9642" s="41"/>
      <c r="AX9642" s="41"/>
      <c r="AY9642" s="41"/>
      <c r="AZ9642" s="41"/>
      <c r="BA9642" s="41"/>
      <c r="BB9642" s="41"/>
      <c r="BC9642" s="41"/>
      <c r="BD9642" s="41"/>
      <c r="BE9642" s="41"/>
      <c r="BF9642" s="41"/>
      <c r="BG9642" s="41"/>
      <c r="BH9642" s="41"/>
      <c r="BI9642" s="41"/>
      <c r="BJ9642" s="41"/>
      <c r="BK9642" s="41"/>
      <c r="BL9642" s="41"/>
      <c r="BM9642" s="41"/>
      <c r="BN9642" s="41"/>
      <c r="BO9642" s="41"/>
      <c r="BP9642" s="108"/>
      <c r="CG9642" s="102"/>
      <c r="CI9642" s="45"/>
    </row>
    <row r="9643" spans="37:87" ht="13" customHeight="1">
      <c r="AK9643" s="114"/>
      <c r="AL9643" s="41"/>
      <c r="AM9643" s="41"/>
      <c r="AN9643" s="41"/>
      <c r="AO9643" s="41"/>
      <c r="AP9643" s="41"/>
      <c r="AQ9643" s="41"/>
      <c r="AR9643" s="41"/>
      <c r="AS9643" s="41"/>
      <c r="AT9643" s="41"/>
      <c r="AU9643" s="41"/>
      <c r="AV9643" s="41"/>
      <c r="AW9643" s="41"/>
      <c r="AX9643" s="41"/>
      <c r="AY9643" s="41"/>
      <c r="AZ9643" s="41"/>
      <c r="BA9643" s="41"/>
      <c r="BB9643" s="41"/>
      <c r="BC9643" s="41"/>
      <c r="BD9643" s="41"/>
      <c r="BE9643" s="41"/>
      <c r="BF9643" s="41"/>
      <c r="BG9643" s="41"/>
      <c r="BH9643" s="41"/>
      <c r="BI9643" s="41"/>
      <c r="BJ9643" s="41"/>
      <c r="BK9643" s="41"/>
      <c r="BL9643" s="41"/>
      <c r="BM9643" s="41"/>
      <c r="BN9643" s="41"/>
      <c r="BO9643" s="41"/>
      <c r="BP9643" s="108"/>
      <c r="CG9643" s="102"/>
      <c r="CI9643" s="45"/>
    </row>
    <row r="9644" spans="37:87" ht="13" customHeight="1">
      <c r="AK9644" s="114"/>
      <c r="AL9644" s="41"/>
      <c r="AM9644" s="41"/>
      <c r="AN9644" s="41"/>
      <c r="AO9644" s="41"/>
      <c r="AP9644" s="41"/>
      <c r="AQ9644" s="41"/>
      <c r="AR9644" s="41"/>
      <c r="AS9644" s="41"/>
      <c r="AT9644" s="41"/>
      <c r="AU9644" s="41"/>
      <c r="AV9644" s="41"/>
      <c r="AW9644" s="41"/>
      <c r="AX9644" s="41"/>
      <c r="AY9644" s="41"/>
      <c r="AZ9644" s="41"/>
      <c r="BA9644" s="41"/>
      <c r="BB9644" s="41"/>
      <c r="BC9644" s="41"/>
      <c r="BD9644" s="41"/>
      <c r="BE9644" s="41"/>
      <c r="BF9644" s="41"/>
      <c r="BG9644" s="41"/>
      <c r="BH9644" s="41"/>
      <c r="BI9644" s="41"/>
      <c r="BJ9644" s="41"/>
      <c r="BK9644" s="41"/>
      <c r="BL9644" s="41"/>
      <c r="BM9644" s="41"/>
      <c r="BN9644" s="41"/>
      <c r="BO9644" s="41"/>
      <c r="BP9644" s="108"/>
      <c r="CG9644" s="102"/>
      <c r="CI9644" s="45"/>
    </row>
    <row r="9645" spans="37:87" ht="13" customHeight="1">
      <c r="AK9645" s="114"/>
      <c r="AL9645" s="41"/>
      <c r="AM9645" s="41"/>
      <c r="AN9645" s="41"/>
      <c r="AO9645" s="41"/>
      <c r="AP9645" s="41"/>
      <c r="AQ9645" s="41"/>
      <c r="AR9645" s="41"/>
      <c r="AS9645" s="41"/>
      <c r="AT9645" s="41"/>
      <c r="AU9645" s="41"/>
      <c r="AV9645" s="41"/>
      <c r="AW9645" s="41"/>
      <c r="AX9645" s="41"/>
      <c r="AY9645" s="41"/>
      <c r="AZ9645" s="41"/>
      <c r="BA9645" s="41"/>
      <c r="BB9645" s="41"/>
      <c r="BC9645" s="41"/>
      <c r="BD9645" s="41"/>
      <c r="BE9645" s="41"/>
      <c r="BF9645" s="41"/>
      <c r="BG9645" s="41"/>
      <c r="BH9645" s="41"/>
      <c r="BI9645" s="41"/>
      <c r="BJ9645" s="41"/>
      <c r="BK9645" s="41"/>
      <c r="BL9645" s="41"/>
      <c r="BM9645" s="41"/>
      <c r="BN9645" s="41"/>
      <c r="BO9645" s="41"/>
      <c r="BP9645" s="108"/>
      <c r="CG9645" s="102"/>
      <c r="CI9645" s="45"/>
    </row>
    <row r="9646" spans="37:87" ht="13" customHeight="1">
      <c r="AK9646" s="114"/>
      <c r="AL9646" s="41"/>
      <c r="AM9646" s="41"/>
      <c r="AN9646" s="41"/>
      <c r="AO9646" s="41"/>
      <c r="AP9646" s="41"/>
      <c r="AQ9646" s="41"/>
      <c r="AR9646" s="41"/>
      <c r="AS9646" s="41"/>
      <c r="AT9646" s="41"/>
      <c r="AU9646" s="41"/>
      <c r="AV9646" s="41"/>
      <c r="AW9646" s="41"/>
      <c r="AX9646" s="41"/>
      <c r="AY9646" s="41"/>
      <c r="AZ9646" s="41"/>
      <c r="BA9646" s="41"/>
      <c r="BB9646" s="41"/>
      <c r="BC9646" s="41"/>
      <c r="BD9646" s="41"/>
      <c r="BE9646" s="41"/>
      <c r="BF9646" s="41"/>
      <c r="BG9646" s="41"/>
      <c r="BH9646" s="41"/>
      <c r="BI9646" s="41"/>
      <c r="BJ9646" s="41"/>
      <c r="BK9646" s="41"/>
      <c r="BL9646" s="41"/>
      <c r="BM9646" s="41"/>
      <c r="BN9646" s="41"/>
      <c r="BO9646" s="41"/>
      <c r="BP9646" s="108"/>
      <c r="CG9646" s="102"/>
      <c r="CI9646" s="45"/>
    </row>
    <row r="9647" spans="37:87" ht="13" customHeight="1">
      <c r="AK9647" s="114"/>
      <c r="AL9647" s="41"/>
      <c r="AM9647" s="41"/>
      <c r="AN9647" s="41"/>
      <c r="AO9647" s="41"/>
      <c r="AP9647" s="41"/>
      <c r="AQ9647" s="41"/>
      <c r="AR9647" s="41"/>
      <c r="AS9647" s="41"/>
      <c r="AT9647" s="41"/>
      <c r="AU9647" s="41"/>
      <c r="AV9647" s="41"/>
      <c r="AW9647" s="41"/>
      <c r="AX9647" s="41"/>
      <c r="AY9647" s="41"/>
      <c r="AZ9647" s="41"/>
      <c r="BA9647" s="41"/>
      <c r="BB9647" s="41"/>
      <c r="BC9647" s="41"/>
      <c r="BD9647" s="41"/>
      <c r="BE9647" s="41"/>
      <c r="BF9647" s="41"/>
      <c r="BG9647" s="41"/>
      <c r="BH9647" s="41"/>
      <c r="BI9647" s="41"/>
      <c r="BJ9647" s="41"/>
      <c r="BK9647" s="41"/>
      <c r="BL9647" s="41"/>
      <c r="BM9647" s="41"/>
      <c r="BN9647" s="41"/>
      <c r="BO9647" s="41"/>
      <c r="BP9647" s="108"/>
      <c r="CG9647" s="102"/>
      <c r="CI9647" s="45"/>
    </row>
    <row r="9648" spans="37:87" ht="13" customHeight="1">
      <c r="AK9648" s="114"/>
      <c r="AL9648" s="41"/>
      <c r="AM9648" s="41"/>
      <c r="AN9648" s="41"/>
      <c r="AO9648" s="41"/>
      <c r="AP9648" s="41"/>
      <c r="AQ9648" s="41"/>
      <c r="AR9648" s="41"/>
      <c r="AS9648" s="41"/>
      <c r="AT9648" s="41"/>
      <c r="AU9648" s="41"/>
      <c r="AV9648" s="41"/>
      <c r="AW9648" s="41"/>
      <c r="AX9648" s="41"/>
      <c r="AY9648" s="41"/>
      <c r="AZ9648" s="41"/>
      <c r="BA9648" s="41"/>
      <c r="BB9648" s="41"/>
      <c r="BC9648" s="41"/>
      <c r="BD9648" s="41"/>
      <c r="BE9648" s="41"/>
      <c r="BF9648" s="41"/>
      <c r="BG9648" s="41"/>
      <c r="BH9648" s="41"/>
      <c r="BI9648" s="41"/>
      <c r="BJ9648" s="41"/>
      <c r="BK9648" s="41"/>
      <c r="BL9648" s="41"/>
      <c r="BM9648" s="41"/>
      <c r="BN9648" s="41"/>
      <c r="BO9648" s="41"/>
      <c r="BP9648" s="108"/>
      <c r="CG9648" s="102"/>
      <c r="CI9648" s="45"/>
    </row>
    <row r="9649" spans="37:87" ht="13" customHeight="1">
      <c r="AK9649" s="114"/>
      <c r="AL9649" s="41"/>
      <c r="AM9649" s="41"/>
      <c r="AN9649" s="41"/>
      <c r="AO9649" s="41"/>
      <c r="AP9649" s="41"/>
      <c r="AQ9649" s="41"/>
      <c r="AR9649" s="41"/>
      <c r="AS9649" s="41"/>
      <c r="AT9649" s="41"/>
      <c r="AU9649" s="41"/>
      <c r="AV9649" s="41"/>
      <c r="AW9649" s="41"/>
      <c r="AX9649" s="41"/>
      <c r="AY9649" s="41"/>
      <c r="AZ9649" s="41"/>
      <c r="BA9649" s="41"/>
      <c r="BB9649" s="41"/>
      <c r="BC9649" s="41"/>
      <c r="BD9649" s="41"/>
      <c r="BE9649" s="41"/>
      <c r="BF9649" s="41"/>
      <c r="BG9649" s="41"/>
      <c r="BH9649" s="41"/>
      <c r="BI9649" s="41"/>
      <c r="BJ9649" s="41"/>
      <c r="BK9649" s="41"/>
      <c r="BL9649" s="41"/>
      <c r="BM9649" s="41"/>
      <c r="BN9649" s="41"/>
      <c r="BO9649" s="41"/>
      <c r="BP9649" s="108"/>
      <c r="CG9649" s="102"/>
      <c r="CI9649" s="45"/>
    </row>
    <row r="9650" spans="37:87" ht="13" customHeight="1">
      <c r="AK9650" s="114"/>
      <c r="AL9650" s="41"/>
      <c r="AM9650" s="41"/>
      <c r="AN9650" s="41"/>
      <c r="AO9650" s="41"/>
      <c r="AP9650" s="41"/>
      <c r="AQ9650" s="41"/>
      <c r="AR9650" s="41"/>
      <c r="AS9650" s="41"/>
      <c r="AT9650" s="41"/>
      <c r="AU9650" s="41"/>
      <c r="AV9650" s="41"/>
      <c r="AW9650" s="41"/>
      <c r="AX9650" s="41"/>
      <c r="AY9650" s="41"/>
      <c r="AZ9650" s="41"/>
      <c r="BA9650" s="41"/>
      <c r="BB9650" s="41"/>
      <c r="BC9650" s="41"/>
      <c r="BD9650" s="41"/>
      <c r="BE9650" s="41"/>
      <c r="BF9650" s="41"/>
      <c r="BG9650" s="41"/>
      <c r="BH9650" s="41"/>
      <c r="BI9650" s="41"/>
      <c r="BJ9650" s="41"/>
      <c r="BK9650" s="41"/>
      <c r="BL9650" s="41"/>
      <c r="BM9650" s="41"/>
      <c r="BN9650" s="41"/>
      <c r="BO9650" s="41"/>
      <c r="BP9650" s="108"/>
      <c r="CG9650" s="102"/>
      <c r="CI9650" s="45"/>
    </row>
    <row r="9651" spans="37:87" ht="13" customHeight="1">
      <c r="AK9651" s="114"/>
      <c r="AL9651" s="41"/>
      <c r="AM9651" s="41"/>
      <c r="AN9651" s="41"/>
      <c r="AO9651" s="41"/>
      <c r="AP9651" s="41"/>
      <c r="AQ9651" s="41"/>
      <c r="AR9651" s="41"/>
      <c r="AS9651" s="41"/>
      <c r="AT9651" s="41"/>
      <c r="AU9651" s="41"/>
      <c r="AV9651" s="41"/>
      <c r="AW9651" s="41"/>
      <c r="AX9651" s="41"/>
      <c r="AY9651" s="41"/>
      <c r="AZ9651" s="41"/>
      <c r="BA9651" s="41"/>
      <c r="BB9651" s="41"/>
      <c r="BC9651" s="41"/>
      <c r="BD9651" s="41"/>
      <c r="BE9651" s="41"/>
      <c r="BF9651" s="41"/>
      <c r="BG9651" s="41"/>
      <c r="BH9651" s="41"/>
      <c r="BI9651" s="41"/>
      <c r="BJ9651" s="41"/>
      <c r="BK9651" s="41"/>
      <c r="BL9651" s="41"/>
      <c r="BM9651" s="41"/>
      <c r="BN9651" s="41"/>
      <c r="BO9651" s="41"/>
      <c r="BP9651" s="108"/>
      <c r="CG9651" s="102"/>
      <c r="CI9651" s="45"/>
    </row>
    <row r="9652" spans="37:87" ht="13" customHeight="1">
      <c r="AK9652" s="114"/>
      <c r="AL9652" s="41"/>
      <c r="AM9652" s="41"/>
      <c r="AN9652" s="41"/>
      <c r="AO9652" s="41"/>
      <c r="AP9652" s="41"/>
      <c r="AQ9652" s="41"/>
      <c r="AR9652" s="41"/>
      <c r="AS9652" s="41"/>
      <c r="AT9652" s="41"/>
      <c r="AU9652" s="41"/>
      <c r="AV9652" s="41"/>
      <c r="AW9652" s="41"/>
      <c r="AX9652" s="41"/>
      <c r="AY9652" s="41"/>
      <c r="AZ9652" s="41"/>
      <c r="BA9652" s="41"/>
      <c r="BB9652" s="41"/>
      <c r="BC9652" s="41"/>
      <c r="BD9652" s="41"/>
      <c r="BE9652" s="41"/>
      <c r="BF9652" s="41"/>
      <c r="BG9652" s="41"/>
      <c r="BH9652" s="41"/>
      <c r="BI9652" s="41"/>
      <c r="BJ9652" s="41"/>
      <c r="BK9652" s="41"/>
      <c r="BL9652" s="41"/>
      <c r="BM9652" s="41"/>
      <c r="BN9652" s="41"/>
      <c r="BO9652" s="41"/>
      <c r="BP9652" s="108"/>
      <c r="CG9652" s="102"/>
      <c r="CI9652" s="45"/>
    </row>
    <row r="9653" spans="37:87" ht="13" customHeight="1">
      <c r="AK9653" s="114"/>
      <c r="AL9653" s="41"/>
      <c r="AM9653" s="41"/>
      <c r="AN9653" s="41"/>
      <c r="AO9653" s="41"/>
      <c r="AP9653" s="41"/>
      <c r="AQ9653" s="41"/>
      <c r="AR9653" s="41"/>
      <c r="AS9653" s="41"/>
      <c r="AT9653" s="41"/>
      <c r="AU9653" s="41"/>
      <c r="AV9653" s="41"/>
      <c r="AW9653" s="41"/>
      <c r="AX9653" s="41"/>
      <c r="AY9653" s="41"/>
      <c r="AZ9653" s="41"/>
      <c r="BA9653" s="41"/>
      <c r="BB9653" s="41"/>
      <c r="BC9653" s="41"/>
      <c r="BD9653" s="41"/>
      <c r="BE9653" s="41"/>
      <c r="BF9653" s="41"/>
      <c r="BG9653" s="41"/>
      <c r="BH9653" s="41"/>
      <c r="BI9653" s="41"/>
      <c r="BJ9653" s="41"/>
      <c r="BK9653" s="41"/>
      <c r="BL9653" s="41"/>
      <c r="BM9653" s="41"/>
      <c r="BN9653" s="41"/>
      <c r="BO9653" s="41"/>
      <c r="BP9653" s="108"/>
      <c r="CG9653" s="102"/>
      <c r="CI9653" s="45"/>
    </row>
    <row r="9654" spans="37:87" ht="13" customHeight="1">
      <c r="AK9654" s="114"/>
      <c r="AL9654" s="41"/>
      <c r="AM9654" s="41"/>
      <c r="AN9654" s="41"/>
      <c r="AO9654" s="41"/>
      <c r="AP9654" s="41"/>
      <c r="AQ9654" s="41"/>
      <c r="AR9654" s="41"/>
      <c r="AS9654" s="41"/>
      <c r="AT9654" s="41"/>
      <c r="AU9654" s="41"/>
      <c r="AV9654" s="41"/>
      <c r="AW9654" s="41"/>
      <c r="AX9654" s="41"/>
      <c r="AY9654" s="41"/>
      <c r="AZ9654" s="41"/>
      <c r="BA9654" s="41"/>
      <c r="BB9654" s="41"/>
      <c r="BC9654" s="41"/>
      <c r="BD9654" s="41"/>
      <c r="BE9654" s="41"/>
      <c r="BF9654" s="41"/>
      <c r="BG9654" s="41"/>
      <c r="BH9654" s="41"/>
      <c r="BI9654" s="41"/>
      <c r="BJ9654" s="41"/>
      <c r="BK9654" s="41"/>
      <c r="BL9654" s="41"/>
      <c r="BM9654" s="41"/>
      <c r="BN9654" s="41"/>
      <c r="BO9654" s="41"/>
      <c r="BP9654" s="108"/>
      <c r="CG9654" s="102"/>
      <c r="CI9654" s="45"/>
    </row>
    <row r="9655" spans="37:87" ht="13" customHeight="1">
      <c r="AK9655" s="114"/>
      <c r="AL9655" s="41"/>
      <c r="AM9655" s="41"/>
      <c r="AN9655" s="41"/>
      <c r="AO9655" s="41"/>
      <c r="AP9655" s="41"/>
      <c r="AQ9655" s="41"/>
      <c r="AR9655" s="41"/>
      <c r="AS9655" s="41"/>
      <c r="AT9655" s="41"/>
      <c r="AU9655" s="41"/>
      <c r="AV9655" s="41"/>
      <c r="AW9655" s="41"/>
      <c r="AX9655" s="41"/>
      <c r="AY9655" s="41"/>
      <c r="AZ9655" s="41"/>
      <c r="BA9655" s="41"/>
      <c r="BB9655" s="41"/>
      <c r="BC9655" s="41"/>
      <c r="BD9655" s="41"/>
      <c r="BE9655" s="41"/>
      <c r="BF9655" s="41"/>
      <c r="BG9655" s="41"/>
      <c r="BH9655" s="41"/>
      <c r="BI9655" s="41"/>
      <c r="BJ9655" s="41"/>
      <c r="BK9655" s="41"/>
      <c r="BL9655" s="41"/>
      <c r="BM9655" s="41"/>
      <c r="BN9655" s="41"/>
      <c r="BO9655" s="41"/>
      <c r="BP9655" s="108"/>
      <c r="CG9655" s="102"/>
      <c r="CI9655" s="45"/>
    </row>
    <row r="9656" spans="37:87" ht="13" customHeight="1">
      <c r="AK9656" s="114"/>
      <c r="AL9656" s="41"/>
      <c r="AM9656" s="41"/>
      <c r="AN9656" s="41"/>
      <c r="AO9656" s="41"/>
      <c r="AP9656" s="41"/>
      <c r="AQ9656" s="41"/>
      <c r="AR9656" s="41"/>
      <c r="AS9656" s="41"/>
      <c r="AT9656" s="41"/>
      <c r="AU9656" s="41"/>
      <c r="AV9656" s="41"/>
      <c r="AW9656" s="41"/>
      <c r="AX9656" s="41"/>
      <c r="AY9656" s="41"/>
      <c r="AZ9656" s="41"/>
      <c r="BA9656" s="41"/>
      <c r="BB9656" s="41"/>
      <c r="BC9656" s="41"/>
      <c r="BD9656" s="41"/>
      <c r="BE9656" s="41"/>
      <c r="BF9656" s="41"/>
      <c r="BG9656" s="41"/>
      <c r="BH9656" s="41"/>
      <c r="BI9656" s="41"/>
      <c r="BJ9656" s="41"/>
      <c r="BK9656" s="41"/>
      <c r="BL9656" s="41"/>
      <c r="BM9656" s="41"/>
      <c r="BN9656" s="41"/>
      <c r="BO9656" s="41"/>
      <c r="BP9656" s="108"/>
      <c r="CG9656" s="102"/>
      <c r="CI9656" s="45"/>
    </row>
    <row r="9657" spans="37:87" ht="13" customHeight="1">
      <c r="AK9657" s="114"/>
      <c r="AL9657" s="41"/>
      <c r="AM9657" s="41"/>
      <c r="AN9657" s="41"/>
      <c r="AO9657" s="41"/>
      <c r="AP9657" s="41"/>
      <c r="AQ9657" s="41"/>
      <c r="AR9657" s="41"/>
      <c r="AS9657" s="41"/>
      <c r="AT9657" s="41"/>
      <c r="AU9657" s="41"/>
      <c r="AV9657" s="41"/>
      <c r="AW9657" s="41"/>
      <c r="AX9657" s="41"/>
      <c r="AY9657" s="41"/>
      <c r="AZ9657" s="41"/>
      <c r="BA9657" s="41"/>
      <c r="BB9657" s="41"/>
      <c r="BC9657" s="41"/>
      <c r="BD9657" s="41"/>
      <c r="BE9657" s="41"/>
      <c r="BF9657" s="41"/>
      <c r="BG9657" s="41"/>
      <c r="BH9657" s="41"/>
      <c r="BI9657" s="41"/>
      <c r="BJ9657" s="41"/>
      <c r="BK9657" s="41"/>
      <c r="BL9657" s="41"/>
      <c r="BM9657" s="41"/>
      <c r="BN9657" s="41"/>
      <c r="BO9657" s="41"/>
      <c r="BP9657" s="108"/>
      <c r="CG9657" s="102"/>
      <c r="CI9657" s="45"/>
    </row>
    <row r="9658" spans="37:87" ht="13" customHeight="1">
      <c r="AK9658" s="114"/>
      <c r="AL9658" s="41"/>
      <c r="AM9658" s="41"/>
      <c r="AN9658" s="41"/>
      <c r="AO9658" s="41"/>
      <c r="AP9658" s="41"/>
      <c r="AQ9658" s="41"/>
      <c r="AR9658" s="41"/>
      <c r="AS9658" s="41"/>
      <c r="AT9658" s="41"/>
      <c r="AU9658" s="41"/>
      <c r="AV9658" s="41"/>
      <c r="AW9658" s="41"/>
      <c r="AX9658" s="41"/>
      <c r="AY9658" s="41"/>
      <c r="AZ9658" s="41"/>
      <c r="BA9658" s="41"/>
      <c r="BB9658" s="41"/>
      <c r="BC9658" s="41"/>
      <c r="BD9658" s="41"/>
      <c r="BE9658" s="41"/>
      <c r="BF9658" s="41"/>
      <c r="BG9658" s="41"/>
      <c r="BH9658" s="41"/>
      <c r="BI9658" s="41"/>
      <c r="BJ9658" s="41"/>
      <c r="BK9658" s="41"/>
      <c r="BL9658" s="41"/>
      <c r="BM9658" s="41"/>
      <c r="BN9658" s="41"/>
      <c r="BO9658" s="41"/>
      <c r="BP9658" s="108"/>
      <c r="CG9658" s="102"/>
      <c r="CI9658" s="45"/>
    </row>
    <row r="9659" spans="37:87" ht="13" customHeight="1">
      <c r="AK9659" s="114"/>
      <c r="AL9659" s="41"/>
      <c r="AM9659" s="41"/>
      <c r="AN9659" s="41"/>
      <c r="AO9659" s="41"/>
      <c r="AP9659" s="41"/>
      <c r="AQ9659" s="41"/>
      <c r="AR9659" s="41"/>
      <c r="AS9659" s="41"/>
      <c r="AT9659" s="41"/>
      <c r="AU9659" s="41"/>
      <c r="AV9659" s="41"/>
      <c r="AW9659" s="41"/>
      <c r="AX9659" s="41"/>
      <c r="AY9659" s="41"/>
      <c r="AZ9659" s="41"/>
      <c r="BA9659" s="41"/>
      <c r="BB9659" s="41"/>
      <c r="BC9659" s="41"/>
      <c r="BD9659" s="41"/>
      <c r="BE9659" s="41"/>
      <c r="BF9659" s="41"/>
      <c r="BG9659" s="41"/>
      <c r="BH9659" s="41"/>
      <c r="BI9659" s="41"/>
      <c r="BJ9659" s="41"/>
      <c r="BK9659" s="41"/>
      <c r="BL9659" s="41"/>
      <c r="BM9659" s="41"/>
      <c r="BN9659" s="41"/>
      <c r="BO9659" s="41"/>
      <c r="BP9659" s="108"/>
      <c r="CG9659" s="102"/>
      <c r="CI9659" s="45"/>
    </row>
    <row r="9660" spans="37:87" ht="13" customHeight="1">
      <c r="AK9660" s="114"/>
      <c r="AL9660" s="41"/>
      <c r="AM9660" s="41"/>
      <c r="AN9660" s="41"/>
      <c r="AO9660" s="41"/>
      <c r="AP9660" s="41"/>
      <c r="AQ9660" s="41"/>
      <c r="AR9660" s="41"/>
      <c r="AS9660" s="41"/>
      <c r="AT9660" s="41"/>
      <c r="AU9660" s="41"/>
      <c r="AV9660" s="41"/>
      <c r="AW9660" s="41"/>
      <c r="AX9660" s="41"/>
      <c r="AY9660" s="41"/>
      <c r="AZ9660" s="41"/>
      <c r="BA9660" s="41"/>
      <c r="BB9660" s="41"/>
      <c r="BC9660" s="41"/>
      <c r="BD9660" s="41"/>
      <c r="BE9660" s="41"/>
      <c r="BF9660" s="41"/>
      <c r="BG9660" s="41"/>
      <c r="BH9660" s="41"/>
      <c r="BI9660" s="41"/>
      <c r="BJ9660" s="41"/>
      <c r="BK9660" s="41"/>
      <c r="BL9660" s="41"/>
      <c r="BM9660" s="41"/>
      <c r="BN9660" s="41"/>
      <c r="BO9660" s="41"/>
      <c r="BP9660" s="108"/>
      <c r="CG9660" s="102"/>
      <c r="CI9660" s="45"/>
    </row>
    <row r="9661" spans="37:87" ht="13" customHeight="1">
      <c r="AK9661" s="114"/>
      <c r="AL9661" s="41"/>
      <c r="AM9661" s="41"/>
      <c r="AN9661" s="41"/>
      <c r="AO9661" s="41"/>
      <c r="AP9661" s="41"/>
      <c r="AQ9661" s="41"/>
      <c r="AR9661" s="41"/>
      <c r="AS9661" s="41"/>
      <c r="AT9661" s="41"/>
      <c r="AU9661" s="41"/>
      <c r="AV9661" s="41"/>
      <c r="AW9661" s="41"/>
      <c r="AX9661" s="41"/>
      <c r="AY9661" s="41"/>
      <c r="AZ9661" s="41"/>
      <c r="BA9661" s="41"/>
      <c r="BB9661" s="41"/>
      <c r="BC9661" s="41"/>
      <c r="BD9661" s="41"/>
      <c r="BE9661" s="41"/>
      <c r="BF9661" s="41"/>
      <c r="BG9661" s="41"/>
      <c r="BH9661" s="41"/>
      <c r="BI9661" s="41"/>
      <c r="BJ9661" s="41"/>
      <c r="BK9661" s="41"/>
      <c r="BL9661" s="41"/>
      <c r="BM9661" s="41"/>
      <c r="BN9661" s="41"/>
      <c r="BO9661" s="41"/>
      <c r="BP9661" s="108"/>
      <c r="CG9661" s="102"/>
      <c r="CI9661" s="45"/>
    </row>
    <row r="9662" spans="37:87" ht="13" customHeight="1">
      <c r="AK9662" s="114"/>
      <c r="AL9662" s="41"/>
      <c r="AM9662" s="41"/>
      <c r="AN9662" s="41"/>
      <c r="AO9662" s="41"/>
      <c r="AP9662" s="41"/>
      <c r="AQ9662" s="41"/>
      <c r="AR9662" s="41"/>
      <c r="AS9662" s="41"/>
      <c r="AT9662" s="41"/>
      <c r="AU9662" s="41"/>
      <c r="AV9662" s="41"/>
      <c r="AW9662" s="41"/>
      <c r="AX9662" s="41"/>
      <c r="AY9662" s="41"/>
      <c r="AZ9662" s="41"/>
      <c r="BA9662" s="41"/>
      <c r="BB9662" s="41"/>
      <c r="BC9662" s="41"/>
      <c r="BD9662" s="41"/>
      <c r="BE9662" s="41"/>
      <c r="BF9662" s="41"/>
      <c r="BG9662" s="41"/>
      <c r="BH9662" s="41"/>
      <c r="BI9662" s="41"/>
      <c r="BJ9662" s="41"/>
      <c r="BK9662" s="41"/>
      <c r="BL9662" s="41"/>
      <c r="BM9662" s="41"/>
      <c r="BN9662" s="41"/>
      <c r="BO9662" s="41"/>
      <c r="BP9662" s="108"/>
      <c r="CG9662" s="102"/>
      <c r="CI9662" s="45"/>
    </row>
    <row r="9663" spans="37:87" ht="13" customHeight="1">
      <c r="AK9663" s="114"/>
      <c r="AL9663" s="41"/>
      <c r="AM9663" s="41"/>
      <c r="AN9663" s="41"/>
      <c r="AO9663" s="41"/>
      <c r="AP9663" s="41"/>
      <c r="AQ9663" s="41"/>
      <c r="AR9663" s="41"/>
      <c r="AS9663" s="41"/>
      <c r="AT9663" s="41"/>
      <c r="AU9663" s="41"/>
      <c r="AV9663" s="41"/>
      <c r="AW9663" s="41"/>
      <c r="AX9663" s="41"/>
      <c r="AY9663" s="41"/>
      <c r="AZ9663" s="41"/>
      <c r="BA9663" s="41"/>
      <c r="BB9663" s="41"/>
      <c r="BC9663" s="41"/>
      <c r="BD9663" s="41"/>
      <c r="BE9663" s="41"/>
      <c r="BF9663" s="41"/>
      <c r="BG9663" s="41"/>
      <c r="BH9663" s="41"/>
      <c r="BI9663" s="41"/>
      <c r="BJ9663" s="41"/>
      <c r="BK9663" s="41"/>
      <c r="BL9663" s="41"/>
      <c r="BM9663" s="41"/>
      <c r="BN9663" s="41"/>
      <c r="BO9663" s="41"/>
      <c r="BP9663" s="108"/>
      <c r="CG9663" s="102"/>
      <c r="CI9663" s="45"/>
    </row>
    <row r="9664" spans="37:87" ht="13" customHeight="1">
      <c r="AK9664" s="114"/>
      <c r="AL9664" s="41"/>
      <c r="AM9664" s="41"/>
      <c r="AN9664" s="41"/>
      <c r="AO9664" s="41"/>
      <c r="AP9664" s="41"/>
      <c r="AQ9664" s="41"/>
      <c r="AR9664" s="41"/>
      <c r="AS9664" s="41"/>
      <c r="AT9664" s="41"/>
      <c r="AU9664" s="41"/>
      <c r="AV9664" s="41"/>
      <c r="AW9664" s="41"/>
      <c r="AX9664" s="41"/>
      <c r="AY9664" s="41"/>
      <c r="AZ9664" s="41"/>
      <c r="BA9664" s="41"/>
      <c r="BB9664" s="41"/>
      <c r="BC9664" s="41"/>
      <c r="BD9664" s="41"/>
      <c r="BE9664" s="41"/>
      <c r="BF9664" s="41"/>
      <c r="BG9664" s="41"/>
      <c r="BH9664" s="41"/>
      <c r="BI9664" s="41"/>
      <c r="BJ9664" s="41"/>
      <c r="BK9664" s="41"/>
      <c r="BL9664" s="41"/>
      <c r="BM9664" s="41"/>
      <c r="BN9664" s="41"/>
      <c r="BO9664" s="41"/>
      <c r="BP9664" s="108"/>
      <c r="CG9664" s="102"/>
      <c r="CI9664" s="45"/>
    </row>
    <row r="9665" spans="37:87" ht="13" customHeight="1">
      <c r="AK9665" s="114"/>
      <c r="AL9665" s="41"/>
      <c r="AM9665" s="41"/>
      <c r="AN9665" s="41"/>
      <c r="AO9665" s="41"/>
      <c r="AP9665" s="41"/>
      <c r="AQ9665" s="41"/>
      <c r="AR9665" s="41"/>
      <c r="AS9665" s="41"/>
      <c r="AT9665" s="41"/>
      <c r="AU9665" s="41"/>
      <c r="AV9665" s="41"/>
      <c r="AW9665" s="41"/>
      <c r="AX9665" s="41"/>
      <c r="AY9665" s="41"/>
      <c r="AZ9665" s="41"/>
      <c r="BA9665" s="41"/>
      <c r="BB9665" s="41"/>
      <c r="BC9665" s="41"/>
      <c r="BD9665" s="41"/>
      <c r="BE9665" s="41"/>
      <c r="BF9665" s="41"/>
      <c r="BG9665" s="41"/>
      <c r="BH9665" s="41"/>
      <c r="BI9665" s="41"/>
      <c r="BJ9665" s="41"/>
      <c r="BK9665" s="41"/>
      <c r="BL9665" s="41"/>
      <c r="BM9665" s="41"/>
      <c r="BN9665" s="41"/>
      <c r="BO9665" s="41"/>
      <c r="BP9665" s="108"/>
      <c r="CG9665" s="102"/>
      <c r="CI9665" s="45"/>
    </row>
    <row r="9666" spans="37:87" ht="13" customHeight="1">
      <c r="AK9666" s="114"/>
      <c r="AL9666" s="41"/>
      <c r="AM9666" s="41"/>
      <c r="AN9666" s="41"/>
      <c r="AO9666" s="41"/>
      <c r="AP9666" s="41"/>
      <c r="AQ9666" s="41"/>
      <c r="AR9666" s="41"/>
      <c r="AS9666" s="41"/>
      <c r="AT9666" s="41"/>
      <c r="AU9666" s="41"/>
      <c r="AV9666" s="41"/>
      <c r="AW9666" s="41"/>
      <c r="AX9666" s="41"/>
      <c r="AY9666" s="41"/>
      <c r="AZ9666" s="41"/>
      <c r="BA9666" s="41"/>
      <c r="BB9666" s="41"/>
      <c r="BC9666" s="41"/>
      <c r="BD9666" s="41"/>
      <c r="BE9666" s="41"/>
      <c r="BF9666" s="41"/>
      <c r="BG9666" s="41"/>
      <c r="BH9666" s="41"/>
      <c r="BI9666" s="41"/>
      <c r="BJ9666" s="41"/>
      <c r="BK9666" s="41"/>
      <c r="BL9666" s="41"/>
      <c r="BM9666" s="41"/>
      <c r="BN9666" s="41"/>
      <c r="BO9666" s="41"/>
      <c r="BP9666" s="108"/>
      <c r="CG9666" s="102"/>
      <c r="CI9666" s="45"/>
    </row>
    <row r="9667" spans="37:87" ht="13" customHeight="1">
      <c r="AK9667" s="114"/>
      <c r="AL9667" s="41"/>
      <c r="AM9667" s="41"/>
      <c r="AN9667" s="41"/>
      <c r="AO9667" s="41"/>
      <c r="AP9667" s="41"/>
      <c r="AQ9667" s="41"/>
      <c r="AR9667" s="41"/>
      <c r="AS9667" s="41"/>
      <c r="AT9667" s="41"/>
      <c r="AU9667" s="41"/>
      <c r="AV9667" s="41"/>
      <c r="AW9667" s="41"/>
      <c r="AX9667" s="41"/>
      <c r="AY9667" s="41"/>
      <c r="AZ9667" s="41"/>
      <c r="BA9667" s="41"/>
      <c r="BB9667" s="41"/>
      <c r="BC9667" s="41"/>
      <c r="BD9667" s="41"/>
      <c r="BE9667" s="41"/>
      <c r="BF9667" s="41"/>
      <c r="BG9667" s="41"/>
      <c r="BH9667" s="41"/>
      <c r="BI9667" s="41"/>
      <c r="BJ9667" s="41"/>
      <c r="BK9667" s="41"/>
      <c r="BL9667" s="41"/>
      <c r="BM9667" s="41"/>
      <c r="BN9667" s="41"/>
      <c r="BO9667" s="41"/>
      <c r="BP9667" s="108"/>
      <c r="CG9667" s="102"/>
      <c r="CI9667" s="45"/>
    </row>
    <row r="9668" spans="37:87" ht="13" customHeight="1">
      <c r="AK9668" s="114"/>
      <c r="AL9668" s="41"/>
      <c r="AM9668" s="41"/>
      <c r="AN9668" s="41"/>
      <c r="AO9668" s="41"/>
      <c r="AP9668" s="41"/>
      <c r="AQ9668" s="41"/>
      <c r="AR9668" s="41"/>
      <c r="AS9668" s="41"/>
      <c r="AT9668" s="41"/>
      <c r="AU9668" s="41"/>
      <c r="AV9668" s="41"/>
      <c r="AW9668" s="41"/>
      <c r="AX9668" s="41"/>
      <c r="AY9668" s="41"/>
      <c r="AZ9668" s="41"/>
      <c r="BA9668" s="41"/>
      <c r="BB9668" s="41"/>
      <c r="BC9668" s="41"/>
      <c r="BD9668" s="41"/>
      <c r="BE9668" s="41"/>
      <c r="BF9668" s="41"/>
      <c r="BG9668" s="41"/>
      <c r="BH9668" s="41"/>
      <c r="BI9668" s="41"/>
      <c r="BJ9668" s="41"/>
      <c r="BK9668" s="41"/>
      <c r="BL9668" s="41"/>
      <c r="BM9668" s="41"/>
      <c r="BN9668" s="41"/>
      <c r="BO9668" s="41"/>
      <c r="BP9668" s="108"/>
      <c r="CG9668" s="102"/>
      <c r="CI9668" s="45"/>
    </row>
    <row r="9669" spans="37:87" ht="13" customHeight="1">
      <c r="AK9669" s="114"/>
      <c r="AL9669" s="41"/>
      <c r="AM9669" s="41"/>
      <c r="AN9669" s="41"/>
      <c r="AO9669" s="41"/>
      <c r="AP9669" s="41"/>
      <c r="AQ9669" s="41"/>
      <c r="AR9669" s="41"/>
      <c r="AS9669" s="41"/>
      <c r="AT9669" s="41"/>
      <c r="AU9669" s="41"/>
      <c r="AV9669" s="41"/>
      <c r="AW9669" s="41"/>
      <c r="AX9669" s="41"/>
      <c r="AY9669" s="41"/>
      <c r="AZ9669" s="41"/>
      <c r="BA9669" s="41"/>
      <c r="BB9669" s="41"/>
      <c r="BC9669" s="41"/>
      <c r="BD9669" s="41"/>
      <c r="BE9669" s="41"/>
      <c r="BF9669" s="41"/>
      <c r="BG9669" s="41"/>
      <c r="BH9669" s="41"/>
      <c r="BI9669" s="41"/>
      <c r="BJ9669" s="41"/>
      <c r="BK9669" s="41"/>
      <c r="BL9669" s="41"/>
      <c r="BM9669" s="41"/>
      <c r="BN9669" s="41"/>
      <c r="BO9669" s="41"/>
      <c r="BP9669" s="108"/>
      <c r="CG9669" s="102"/>
      <c r="CI9669" s="45"/>
    </row>
    <row r="9670" spans="37:87" ht="13" customHeight="1">
      <c r="AK9670" s="114"/>
      <c r="AL9670" s="41"/>
      <c r="AM9670" s="41"/>
      <c r="AN9670" s="41"/>
      <c r="AO9670" s="41"/>
      <c r="AP9670" s="41"/>
      <c r="AQ9670" s="41"/>
      <c r="AR9670" s="41"/>
      <c r="AS9670" s="41"/>
      <c r="AT9670" s="41"/>
      <c r="AU9670" s="41"/>
      <c r="AV9670" s="41"/>
      <c r="AW9670" s="41"/>
      <c r="AX9670" s="41"/>
      <c r="AY9670" s="41"/>
      <c r="AZ9670" s="41"/>
      <c r="BA9670" s="41"/>
      <c r="BB9670" s="41"/>
      <c r="BC9670" s="41"/>
      <c r="BD9670" s="41"/>
      <c r="BE9670" s="41"/>
      <c r="BF9670" s="41"/>
      <c r="BG9670" s="41"/>
      <c r="BH9670" s="41"/>
      <c r="BI9670" s="41"/>
      <c r="BJ9670" s="41"/>
      <c r="BK9670" s="41"/>
      <c r="BL9670" s="41"/>
      <c r="BM9670" s="41"/>
      <c r="BN9670" s="41"/>
      <c r="BO9670" s="41"/>
      <c r="BP9670" s="108"/>
      <c r="CG9670" s="102"/>
      <c r="CI9670" s="45"/>
    </row>
    <row r="9671" spans="37:87" ht="13" customHeight="1">
      <c r="AK9671" s="114"/>
      <c r="AL9671" s="41"/>
      <c r="AM9671" s="41"/>
      <c r="AN9671" s="41"/>
      <c r="AO9671" s="41"/>
      <c r="AP9671" s="41"/>
      <c r="AQ9671" s="41"/>
      <c r="AR9671" s="41"/>
      <c r="AS9671" s="41"/>
      <c r="AT9671" s="41"/>
      <c r="AU9671" s="41"/>
      <c r="AV9671" s="41"/>
      <c r="AW9671" s="41"/>
      <c r="AX9671" s="41"/>
      <c r="AY9671" s="41"/>
      <c r="AZ9671" s="41"/>
      <c r="BA9671" s="41"/>
      <c r="BB9671" s="41"/>
      <c r="BC9671" s="41"/>
      <c r="BD9671" s="41"/>
      <c r="BE9671" s="41"/>
      <c r="BF9671" s="41"/>
      <c r="BG9671" s="41"/>
      <c r="BH9671" s="41"/>
      <c r="BI9671" s="41"/>
      <c r="BJ9671" s="41"/>
      <c r="BK9671" s="41"/>
      <c r="BL9671" s="41"/>
      <c r="BM9671" s="41"/>
      <c r="BN9671" s="41"/>
      <c r="BO9671" s="41"/>
      <c r="BP9671" s="108"/>
      <c r="CG9671" s="102"/>
      <c r="CI9671" s="45"/>
    </row>
    <row r="9672" spans="37:87" ht="13" customHeight="1">
      <c r="AK9672" s="114"/>
      <c r="AL9672" s="41"/>
      <c r="AM9672" s="41"/>
      <c r="AN9672" s="41"/>
      <c r="AO9672" s="41"/>
      <c r="AP9672" s="41"/>
      <c r="AQ9672" s="41"/>
      <c r="AR9672" s="41"/>
      <c r="AS9672" s="41"/>
      <c r="AT9672" s="41"/>
      <c r="AU9672" s="41"/>
      <c r="AV9672" s="41"/>
      <c r="AW9672" s="41"/>
      <c r="AX9672" s="41"/>
      <c r="AY9672" s="41"/>
      <c r="AZ9672" s="41"/>
      <c r="BA9672" s="41"/>
      <c r="BB9672" s="41"/>
      <c r="BC9672" s="41"/>
      <c r="BD9672" s="41"/>
      <c r="BE9672" s="41"/>
      <c r="BF9672" s="41"/>
      <c r="BG9672" s="41"/>
      <c r="BH9672" s="41"/>
      <c r="BI9672" s="41"/>
      <c r="BJ9672" s="41"/>
      <c r="BK9672" s="41"/>
      <c r="BL9672" s="41"/>
      <c r="BM9672" s="41"/>
      <c r="BN9672" s="41"/>
      <c r="BO9672" s="41"/>
      <c r="BP9672" s="108"/>
      <c r="CG9672" s="102"/>
      <c r="CI9672" s="45"/>
    </row>
    <row r="9673" spans="37:87" ht="13" customHeight="1">
      <c r="AK9673" s="114"/>
      <c r="AL9673" s="41"/>
      <c r="AM9673" s="41"/>
      <c r="AN9673" s="41"/>
      <c r="AO9673" s="41"/>
      <c r="AP9673" s="41"/>
      <c r="AQ9673" s="41"/>
      <c r="AR9673" s="41"/>
      <c r="AS9673" s="41"/>
      <c r="AT9673" s="41"/>
      <c r="AU9673" s="41"/>
      <c r="AV9673" s="41"/>
      <c r="AW9673" s="41"/>
      <c r="AX9673" s="41"/>
      <c r="AY9673" s="41"/>
      <c r="AZ9673" s="41"/>
      <c r="BA9673" s="41"/>
      <c r="BB9673" s="41"/>
      <c r="BC9673" s="41"/>
      <c r="BD9673" s="41"/>
      <c r="BE9673" s="41"/>
      <c r="BF9673" s="41"/>
      <c r="BG9673" s="41"/>
      <c r="BH9673" s="41"/>
      <c r="BI9673" s="41"/>
      <c r="BJ9673" s="41"/>
      <c r="BK9673" s="41"/>
      <c r="BL9673" s="41"/>
      <c r="BM9673" s="41"/>
      <c r="BN9673" s="41"/>
      <c r="BO9673" s="41"/>
      <c r="BP9673" s="108"/>
      <c r="CG9673" s="102"/>
      <c r="CI9673" s="45"/>
    </row>
    <row r="9674" spans="37:87" ht="13" customHeight="1">
      <c r="AK9674" s="114"/>
      <c r="AL9674" s="41"/>
      <c r="AM9674" s="41"/>
      <c r="AN9674" s="41"/>
      <c r="AO9674" s="41"/>
      <c r="AP9674" s="41"/>
      <c r="AQ9674" s="41"/>
      <c r="AR9674" s="41"/>
      <c r="AS9674" s="41"/>
      <c r="AT9674" s="41"/>
      <c r="AU9674" s="41"/>
      <c r="AV9674" s="41"/>
      <c r="AW9674" s="41"/>
      <c r="AX9674" s="41"/>
      <c r="AY9674" s="41"/>
      <c r="AZ9674" s="41"/>
      <c r="BA9674" s="41"/>
      <c r="BB9674" s="41"/>
      <c r="BC9674" s="41"/>
      <c r="BD9674" s="41"/>
      <c r="BE9674" s="41"/>
      <c r="BF9674" s="41"/>
      <c r="BG9674" s="41"/>
      <c r="BH9674" s="41"/>
      <c r="BI9674" s="41"/>
      <c r="BJ9674" s="41"/>
      <c r="BK9674" s="41"/>
      <c r="BL9674" s="41"/>
      <c r="BM9674" s="41"/>
      <c r="BN9674" s="41"/>
      <c r="BO9674" s="41"/>
      <c r="BP9674" s="108"/>
      <c r="CG9674" s="102"/>
      <c r="CI9674" s="45"/>
    </row>
    <row r="9675" spans="37:87" ht="13" customHeight="1">
      <c r="AK9675" s="114"/>
      <c r="AL9675" s="41"/>
      <c r="AM9675" s="41"/>
      <c r="AN9675" s="41"/>
      <c r="AO9675" s="41"/>
      <c r="AP9675" s="41"/>
      <c r="AQ9675" s="41"/>
      <c r="AR9675" s="41"/>
      <c r="AS9675" s="41"/>
      <c r="AT9675" s="41"/>
      <c r="AU9675" s="41"/>
      <c r="AV9675" s="41"/>
      <c r="AW9675" s="41"/>
      <c r="AX9675" s="41"/>
      <c r="AY9675" s="41"/>
      <c r="AZ9675" s="41"/>
      <c r="BA9675" s="41"/>
      <c r="BB9675" s="41"/>
      <c r="BC9675" s="41"/>
      <c r="BD9675" s="41"/>
      <c r="BE9675" s="41"/>
      <c r="BF9675" s="41"/>
      <c r="BG9675" s="41"/>
      <c r="BH9675" s="41"/>
      <c r="BI9675" s="41"/>
      <c r="BJ9675" s="41"/>
      <c r="BK9675" s="41"/>
      <c r="BL9675" s="41"/>
      <c r="BM9675" s="41"/>
      <c r="BN9675" s="41"/>
      <c r="BO9675" s="41"/>
      <c r="BP9675" s="108"/>
      <c r="CG9675" s="102"/>
      <c r="CI9675" s="45"/>
    </row>
    <row r="9676" spans="37:87" ht="13" customHeight="1">
      <c r="AK9676" s="114"/>
      <c r="AL9676" s="41"/>
      <c r="AM9676" s="41"/>
      <c r="AN9676" s="41"/>
      <c r="AO9676" s="41"/>
      <c r="AP9676" s="41"/>
      <c r="AQ9676" s="41"/>
      <c r="AR9676" s="41"/>
      <c r="AS9676" s="41"/>
      <c r="AT9676" s="41"/>
      <c r="AU9676" s="41"/>
      <c r="AV9676" s="41"/>
      <c r="AW9676" s="41"/>
      <c r="AX9676" s="41"/>
      <c r="AY9676" s="41"/>
      <c r="AZ9676" s="41"/>
      <c r="BA9676" s="41"/>
      <c r="BB9676" s="41"/>
      <c r="BC9676" s="41"/>
      <c r="BD9676" s="41"/>
      <c r="BE9676" s="41"/>
      <c r="BF9676" s="41"/>
      <c r="BG9676" s="41"/>
      <c r="BH9676" s="41"/>
      <c r="BI9676" s="41"/>
      <c r="BJ9676" s="41"/>
      <c r="BK9676" s="41"/>
      <c r="BL9676" s="41"/>
      <c r="BM9676" s="41"/>
      <c r="BN9676" s="41"/>
      <c r="BO9676" s="41"/>
      <c r="BP9676" s="108"/>
      <c r="CG9676" s="102"/>
      <c r="CI9676" s="45"/>
    </row>
    <row r="9677" spans="37:87" ht="13" customHeight="1">
      <c r="AK9677" s="114"/>
      <c r="AL9677" s="41"/>
      <c r="AM9677" s="41"/>
      <c r="AN9677" s="41"/>
      <c r="AO9677" s="41"/>
      <c r="AP9677" s="41"/>
      <c r="AQ9677" s="41"/>
      <c r="AR9677" s="41"/>
      <c r="AS9677" s="41"/>
      <c r="AT9677" s="41"/>
      <c r="AU9677" s="41"/>
      <c r="AV9677" s="41"/>
      <c r="AW9677" s="41"/>
      <c r="AX9677" s="41"/>
      <c r="AY9677" s="41"/>
      <c r="AZ9677" s="41"/>
      <c r="BA9677" s="41"/>
      <c r="BB9677" s="41"/>
      <c r="BC9677" s="41"/>
      <c r="BD9677" s="41"/>
      <c r="BE9677" s="41"/>
      <c r="BF9677" s="41"/>
      <c r="BG9677" s="41"/>
      <c r="BH9677" s="41"/>
      <c r="BI9677" s="41"/>
      <c r="BJ9677" s="41"/>
      <c r="BK9677" s="41"/>
      <c r="BL9677" s="41"/>
      <c r="BM9677" s="41"/>
      <c r="BN9677" s="41"/>
      <c r="BO9677" s="41"/>
      <c r="BP9677" s="108"/>
      <c r="CG9677" s="102"/>
      <c r="CI9677" s="45"/>
    </row>
    <row r="9678" spans="37:87" ht="13" customHeight="1">
      <c r="AK9678" s="114"/>
      <c r="AL9678" s="41"/>
      <c r="AM9678" s="41"/>
      <c r="AN9678" s="41"/>
      <c r="AO9678" s="41"/>
      <c r="AP9678" s="41"/>
      <c r="AQ9678" s="41"/>
      <c r="AR9678" s="41"/>
      <c r="AS9678" s="41"/>
      <c r="AT9678" s="41"/>
      <c r="AU9678" s="41"/>
      <c r="AV9678" s="41"/>
      <c r="AW9678" s="41"/>
      <c r="AX9678" s="41"/>
      <c r="AY9678" s="41"/>
      <c r="AZ9678" s="41"/>
      <c r="BA9678" s="41"/>
      <c r="BB9678" s="41"/>
      <c r="BC9678" s="41"/>
      <c r="BD9678" s="41"/>
      <c r="BE9678" s="41"/>
      <c r="BF9678" s="41"/>
      <c r="BG9678" s="41"/>
      <c r="BH9678" s="41"/>
      <c r="BI9678" s="41"/>
      <c r="BJ9678" s="41"/>
      <c r="BK9678" s="41"/>
      <c r="BL9678" s="41"/>
      <c r="BM9678" s="41"/>
      <c r="BN9678" s="41"/>
      <c r="BO9678" s="41"/>
      <c r="BP9678" s="108"/>
      <c r="CG9678" s="102"/>
      <c r="CI9678" s="45"/>
    </row>
    <row r="9679" spans="37:87" ht="13" customHeight="1">
      <c r="AK9679" s="114"/>
      <c r="AL9679" s="41"/>
      <c r="AM9679" s="41"/>
      <c r="AN9679" s="41"/>
      <c r="AO9679" s="41"/>
      <c r="AP9679" s="41"/>
      <c r="AQ9679" s="41"/>
      <c r="AR9679" s="41"/>
      <c r="AS9679" s="41"/>
      <c r="AT9679" s="41"/>
      <c r="AU9679" s="41"/>
      <c r="AV9679" s="41"/>
      <c r="AW9679" s="41"/>
      <c r="AX9679" s="41"/>
      <c r="AY9679" s="41"/>
      <c r="AZ9679" s="41"/>
      <c r="BA9679" s="41"/>
      <c r="BB9679" s="41"/>
      <c r="BC9679" s="41"/>
      <c r="BD9679" s="41"/>
      <c r="BE9679" s="41"/>
      <c r="BF9679" s="41"/>
      <c r="BG9679" s="41"/>
      <c r="BH9679" s="41"/>
      <c r="BI9679" s="41"/>
      <c r="BJ9679" s="41"/>
      <c r="BK9679" s="41"/>
      <c r="BL9679" s="41"/>
      <c r="BM9679" s="41"/>
      <c r="BN9679" s="41"/>
      <c r="BO9679" s="41"/>
      <c r="BP9679" s="108"/>
      <c r="CG9679" s="102"/>
      <c r="CI9679" s="45"/>
    </row>
    <row r="9680" spans="37:87" ht="13" customHeight="1">
      <c r="AK9680" s="114"/>
      <c r="AL9680" s="41"/>
      <c r="AM9680" s="41"/>
      <c r="AN9680" s="41"/>
      <c r="AO9680" s="41"/>
      <c r="AP9680" s="41"/>
      <c r="AQ9680" s="41"/>
      <c r="AR9680" s="41"/>
      <c r="AS9680" s="41"/>
      <c r="AT9680" s="41"/>
      <c r="AU9680" s="41"/>
      <c r="AV9680" s="41"/>
      <c r="AW9680" s="41"/>
      <c r="AX9680" s="41"/>
      <c r="AY9680" s="41"/>
      <c r="AZ9680" s="41"/>
      <c r="BA9680" s="41"/>
      <c r="BB9680" s="41"/>
      <c r="BC9680" s="41"/>
      <c r="BD9680" s="41"/>
      <c r="BE9680" s="41"/>
      <c r="BF9680" s="41"/>
      <c r="BG9680" s="41"/>
      <c r="BH9680" s="41"/>
      <c r="BI9680" s="41"/>
      <c r="BJ9680" s="41"/>
      <c r="BK9680" s="41"/>
      <c r="BL9680" s="41"/>
      <c r="BM9680" s="41"/>
      <c r="BN9680" s="41"/>
      <c r="BO9680" s="41"/>
      <c r="BP9680" s="108"/>
      <c r="CG9680" s="102"/>
      <c r="CI9680" s="45"/>
    </row>
    <row r="9681" spans="37:87" ht="13" customHeight="1">
      <c r="AK9681" s="114"/>
      <c r="AL9681" s="41"/>
      <c r="AM9681" s="41"/>
      <c r="AN9681" s="41"/>
      <c r="AO9681" s="41"/>
      <c r="AP9681" s="41"/>
      <c r="AQ9681" s="41"/>
      <c r="AR9681" s="41"/>
      <c r="AS9681" s="41"/>
      <c r="AT9681" s="41"/>
      <c r="AU9681" s="41"/>
      <c r="AV9681" s="41"/>
      <c r="AW9681" s="41"/>
      <c r="AX9681" s="41"/>
      <c r="AY9681" s="41"/>
      <c r="AZ9681" s="41"/>
      <c r="BA9681" s="41"/>
      <c r="BB9681" s="41"/>
      <c r="BC9681" s="41"/>
      <c r="BD9681" s="41"/>
      <c r="BE9681" s="41"/>
      <c r="BF9681" s="41"/>
      <c r="BG9681" s="41"/>
      <c r="BH9681" s="41"/>
      <c r="BI9681" s="41"/>
      <c r="BJ9681" s="41"/>
      <c r="BK9681" s="41"/>
      <c r="BL9681" s="41"/>
      <c r="BM9681" s="41"/>
      <c r="BN9681" s="41"/>
      <c r="BO9681" s="41"/>
      <c r="BP9681" s="108"/>
      <c r="CG9681" s="102"/>
      <c r="CI9681" s="45"/>
    </row>
    <row r="9682" spans="37:87" ht="13" customHeight="1">
      <c r="AK9682" s="114"/>
      <c r="AL9682" s="41"/>
      <c r="AM9682" s="41"/>
      <c r="AN9682" s="41"/>
      <c r="AO9682" s="41"/>
      <c r="AP9682" s="41"/>
      <c r="AQ9682" s="41"/>
      <c r="AR9682" s="41"/>
      <c r="AS9682" s="41"/>
      <c r="AT9682" s="41"/>
      <c r="AU9682" s="41"/>
      <c r="AV9682" s="41"/>
      <c r="AW9682" s="41"/>
      <c r="AX9682" s="41"/>
      <c r="AY9682" s="41"/>
      <c r="AZ9682" s="41"/>
      <c r="BA9682" s="41"/>
      <c r="BB9682" s="41"/>
      <c r="BC9682" s="41"/>
      <c r="BD9682" s="41"/>
      <c r="BE9682" s="41"/>
      <c r="BF9682" s="41"/>
      <c r="BG9682" s="41"/>
      <c r="BH9682" s="41"/>
      <c r="BI9682" s="41"/>
      <c r="BJ9682" s="41"/>
      <c r="BK9682" s="41"/>
      <c r="BL9682" s="41"/>
      <c r="BM9682" s="41"/>
      <c r="BN9682" s="41"/>
      <c r="BO9682" s="41"/>
      <c r="BP9682" s="108"/>
      <c r="CG9682" s="102"/>
      <c r="CI9682" s="45"/>
    </row>
    <row r="9683" spans="37:87" ht="13" customHeight="1">
      <c r="AK9683" s="114"/>
      <c r="AL9683" s="41"/>
      <c r="AM9683" s="41"/>
      <c r="AN9683" s="41"/>
      <c r="AO9683" s="41"/>
      <c r="AP9683" s="41"/>
      <c r="AQ9683" s="41"/>
      <c r="AR9683" s="41"/>
      <c r="AS9683" s="41"/>
      <c r="AT9683" s="41"/>
      <c r="AU9683" s="41"/>
      <c r="AV9683" s="41"/>
      <c r="AW9683" s="41"/>
      <c r="AX9683" s="41"/>
      <c r="AY9683" s="41"/>
      <c r="AZ9683" s="41"/>
      <c r="BA9683" s="41"/>
      <c r="BB9683" s="41"/>
      <c r="BC9683" s="41"/>
      <c r="BD9683" s="41"/>
      <c r="BE9683" s="41"/>
      <c r="BF9683" s="41"/>
      <c r="BG9683" s="41"/>
      <c r="BH9683" s="41"/>
      <c r="BI9683" s="41"/>
      <c r="BJ9683" s="41"/>
      <c r="BK9683" s="41"/>
      <c r="BL9683" s="41"/>
      <c r="BM9683" s="41"/>
      <c r="BN9683" s="41"/>
      <c r="BO9683" s="41"/>
      <c r="BP9683" s="108"/>
      <c r="CG9683" s="102"/>
      <c r="CI9683" s="45"/>
    </row>
    <row r="9684" spans="37:87" ht="13" customHeight="1">
      <c r="AK9684" s="114"/>
      <c r="AL9684" s="41"/>
      <c r="AM9684" s="41"/>
      <c r="AN9684" s="41"/>
      <c r="AO9684" s="41"/>
      <c r="AP9684" s="41"/>
      <c r="AQ9684" s="41"/>
      <c r="AR9684" s="41"/>
      <c r="AS9684" s="41"/>
      <c r="AT9684" s="41"/>
      <c r="AU9684" s="41"/>
      <c r="AV9684" s="41"/>
      <c r="AW9684" s="41"/>
      <c r="AX9684" s="41"/>
      <c r="AY9684" s="41"/>
      <c r="AZ9684" s="41"/>
      <c r="BA9684" s="41"/>
      <c r="BB9684" s="41"/>
      <c r="BC9684" s="41"/>
      <c r="BD9684" s="41"/>
      <c r="BE9684" s="41"/>
      <c r="BF9684" s="41"/>
      <c r="BG9684" s="41"/>
      <c r="BH9684" s="41"/>
      <c r="BI9684" s="41"/>
      <c r="BJ9684" s="41"/>
      <c r="BK9684" s="41"/>
      <c r="BL9684" s="41"/>
      <c r="BM9684" s="41"/>
      <c r="BN9684" s="41"/>
      <c r="BO9684" s="41"/>
      <c r="BP9684" s="108"/>
      <c r="CG9684" s="102"/>
      <c r="CI9684" s="45"/>
    </row>
    <row r="9685" spans="37:87" ht="13" customHeight="1">
      <c r="AK9685" s="114"/>
      <c r="AL9685" s="41"/>
      <c r="AM9685" s="41"/>
      <c r="AN9685" s="41"/>
      <c r="AO9685" s="41"/>
      <c r="AP9685" s="41"/>
      <c r="AQ9685" s="41"/>
      <c r="AR9685" s="41"/>
      <c r="AS9685" s="41"/>
      <c r="AT9685" s="41"/>
      <c r="AU9685" s="41"/>
      <c r="AV9685" s="41"/>
      <c r="AW9685" s="41"/>
      <c r="AX9685" s="41"/>
      <c r="AY9685" s="41"/>
      <c r="AZ9685" s="41"/>
      <c r="BA9685" s="41"/>
      <c r="BB9685" s="41"/>
      <c r="BC9685" s="41"/>
      <c r="BD9685" s="41"/>
      <c r="BE9685" s="41"/>
      <c r="BF9685" s="41"/>
      <c r="BG9685" s="41"/>
      <c r="BH9685" s="41"/>
      <c r="BI9685" s="41"/>
      <c r="BJ9685" s="41"/>
      <c r="BK9685" s="41"/>
      <c r="BL9685" s="41"/>
      <c r="BM9685" s="41"/>
      <c r="BN9685" s="41"/>
      <c r="BO9685" s="41"/>
      <c r="BP9685" s="108"/>
      <c r="CG9685" s="102"/>
      <c r="CI9685" s="45"/>
    </row>
    <row r="9686" spans="37:87" ht="13" customHeight="1">
      <c r="AK9686" s="114"/>
      <c r="AL9686" s="41"/>
      <c r="AM9686" s="41"/>
      <c r="AN9686" s="41"/>
      <c r="AO9686" s="41"/>
      <c r="AP9686" s="41"/>
      <c r="AQ9686" s="41"/>
      <c r="AR9686" s="41"/>
      <c r="AS9686" s="41"/>
      <c r="AT9686" s="41"/>
      <c r="AU9686" s="41"/>
      <c r="AV9686" s="41"/>
      <c r="AW9686" s="41"/>
      <c r="AX9686" s="41"/>
      <c r="AY9686" s="41"/>
      <c r="AZ9686" s="41"/>
      <c r="BA9686" s="41"/>
      <c r="BB9686" s="41"/>
      <c r="BC9686" s="41"/>
      <c r="BD9686" s="41"/>
      <c r="BE9686" s="41"/>
      <c r="BF9686" s="41"/>
      <c r="BG9686" s="41"/>
      <c r="BH9686" s="41"/>
      <c r="BI9686" s="41"/>
      <c r="BJ9686" s="41"/>
      <c r="BK9686" s="41"/>
      <c r="BL9686" s="41"/>
      <c r="BM9686" s="41"/>
      <c r="BN9686" s="41"/>
      <c r="BO9686" s="41"/>
      <c r="BP9686" s="108"/>
      <c r="CG9686" s="102"/>
      <c r="CI9686" s="45"/>
    </row>
    <row r="9687" spans="37:87" ht="13" customHeight="1">
      <c r="AK9687" s="114"/>
      <c r="AL9687" s="41"/>
      <c r="AM9687" s="41"/>
      <c r="AN9687" s="41"/>
      <c r="AO9687" s="41"/>
      <c r="AP9687" s="41"/>
      <c r="AQ9687" s="41"/>
      <c r="AR9687" s="41"/>
      <c r="AS9687" s="41"/>
      <c r="AT9687" s="41"/>
      <c r="AU9687" s="41"/>
      <c r="AV9687" s="41"/>
      <c r="AW9687" s="41"/>
      <c r="AX9687" s="41"/>
      <c r="AY9687" s="41"/>
      <c r="AZ9687" s="41"/>
      <c r="BA9687" s="41"/>
      <c r="BB9687" s="41"/>
      <c r="BC9687" s="41"/>
      <c r="BD9687" s="41"/>
      <c r="BE9687" s="41"/>
      <c r="BF9687" s="41"/>
      <c r="BG9687" s="41"/>
      <c r="BH9687" s="41"/>
      <c r="BI9687" s="41"/>
      <c r="BJ9687" s="41"/>
      <c r="BK9687" s="41"/>
      <c r="BL9687" s="41"/>
      <c r="BM9687" s="41"/>
      <c r="BN9687" s="41"/>
      <c r="BO9687" s="41"/>
      <c r="BP9687" s="108"/>
      <c r="CG9687" s="102"/>
      <c r="CI9687" s="45"/>
    </row>
    <row r="9688" spans="37:87" ht="13" customHeight="1">
      <c r="AK9688" s="114"/>
      <c r="AL9688" s="41"/>
      <c r="AM9688" s="41"/>
      <c r="AN9688" s="41"/>
      <c r="AO9688" s="41"/>
      <c r="AP9688" s="41"/>
      <c r="AQ9688" s="41"/>
      <c r="AR9688" s="41"/>
      <c r="AS9688" s="41"/>
      <c r="AT9688" s="41"/>
      <c r="AU9688" s="41"/>
      <c r="AV9688" s="41"/>
      <c r="AW9688" s="41"/>
      <c r="AX9688" s="41"/>
      <c r="AY9688" s="41"/>
      <c r="AZ9688" s="41"/>
      <c r="BA9688" s="41"/>
      <c r="BB9688" s="41"/>
      <c r="BC9688" s="41"/>
      <c r="BD9688" s="41"/>
      <c r="BE9688" s="41"/>
      <c r="BF9688" s="41"/>
      <c r="BG9688" s="41"/>
      <c r="BH9688" s="41"/>
      <c r="BI9688" s="41"/>
      <c r="BJ9688" s="41"/>
      <c r="BK9688" s="41"/>
      <c r="BL9688" s="41"/>
      <c r="BM9688" s="41"/>
      <c r="BN9688" s="41"/>
      <c r="BO9688" s="41"/>
      <c r="BP9688" s="108"/>
      <c r="CG9688" s="102"/>
      <c r="CI9688" s="45"/>
    </row>
    <row r="9689" spans="37:87" ht="13" customHeight="1">
      <c r="AK9689" s="114"/>
      <c r="AL9689" s="41"/>
      <c r="AM9689" s="41"/>
      <c r="AN9689" s="41"/>
      <c r="AO9689" s="41"/>
      <c r="AP9689" s="41"/>
      <c r="AQ9689" s="41"/>
      <c r="AR9689" s="41"/>
      <c r="AS9689" s="41"/>
      <c r="AT9689" s="41"/>
      <c r="AU9689" s="41"/>
      <c r="AV9689" s="41"/>
      <c r="AW9689" s="41"/>
      <c r="AX9689" s="41"/>
      <c r="AY9689" s="41"/>
      <c r="AZ9689" s="41"/>
      <c r="BA9689" s="41"/>
      <c r="BB9689" s="41"/>
      <c r="BC9689" s="41"/>
      <c r="BD9689" s="41"/>
      <c r="BE9689" s="41"/>
      <c r="BF9689" s="41"/>
      <c r="BG9689" s="41"/>
      <c r="BH9689" s="41"/>
      <c r="BI9689" s="41"/>
      <c r="BJ9689" s="41"/>
      <c r="BK9689" s="41"/>
      <c r="BL9689" s="41"/>
      <c r="BM9689" s="41"/>
      <c r="BN9689" s="41"/>
      <c r="BO9689" s="41"/>
      <c r="BP9689" s="108"/>
      <c r="CG9689" s="102"/>
      <c r="CI9689" s="45"/>
    </row>
    <row r="9690" spans="37:87" ht="13" customHeight="1">
      <c r="AK9690" s="114"/>
      <c r="AL9690" s="41"/>
      <c r="AM9690" s="41"/>
      <c r="AN9690" s="41"/>
      <c r="AO9690" s="41"/>
      <c r="AP9690" s="41"/>
      <c r="AQ9690" s="41"/>
      <c r="AR9690" s="41"/>
      <c r="AS9690" s="41"/>
      <c r="AT9690" s="41"/>
      <c r="AU9690" s="41"/>
      <c r="AV9690" s="41"/>
      <c r="AW9690" s="41"/>
      <c r="AX9690" s="41"/>
      <c r="AY9690" s="41"/>
      <c r="AZ9690" s="41"/>
      <c r="BA9690" s="41"/>
      <c r="BB9690" s="41"/>
      <c r="BC9690" s="41"/>
      <c r="BD9690" s="41"/>
      <c r="BE9690" s="41"/>
      <c r="BF9690" s="41"/>
      <c r="BG9690" s="41"/>
      <c r="BH9690" s="41"/>
      <c r="BI9690" s="41"/>
      <c r="BJ9690" s="41"/>
      <c r="BK9690" s="41"/>
      <c r="BL9690" s="41"/>
      <c r="BM9690" s="41"/>
      <c r="BN9690" s="41"/>
      <c r="BO9690" s="41"/>
      <c r="BP9690" s="108"/>
      <c r="CG9690" s="102"/>
      <c r="CI9690" s="45"/>
    </row>
    <row r="9691" spans="37:87" ht="13" customHeight="1">
      <c r="AK9691" s="114"/>
      <c r="AL9691" s="41"/>
      <c r="AM9691" s="41"/>
      <c r="AN9691" s="41"/>
      <c r="AO9691" s="41"/>
      <c r="AP9691" s="41"/>
      <c r="AQ9691" s="41"/>
      <c r="AR9691" s="41"/>
      <c r="AS9691" s="41"/>
      <c r="AT9691" s="41"/>
      <c r="AU9691" s="41"/>
      <c r="AV9691" s="41"/>
      <c r="AW9691" s="41"/>
      <c r="AX9691" s="41"/>
      <c r="AY9691" s="41"/>
      <c r="AZ9691" s="41"/>
      <c r="BA9691" s="41"/>
      <c r="BB9691" s="41"/>
      <c r="BC9691" s="41"/>
      <c r="BD9691" s="41"/>
      <c r="BE9691" s="41"/>
      <c r="BF9691" s="41"/>
      <c r="BG9691" s="41"/>
      <c r="BH9691" s="41"/>
      <c r="BI9691" s="41"/>
      <c r="BJ9691" s="41"/>
      <c r="BK9691" s="41"/>
      <c r="BL9691" s="41"/>
      <c r="BM9691" s="41"/>
      <c r="BN9691" s="41"/>
      <c r="BO9691" s="41"/>
      <c r="BP9691" s="108"/>
      <c r="CG9691" s="102"/>
      <c r="CI9691" s="45"/>
    </row>
    <row r="9692" spans="37:87" ht="13" customHeight="1">
      <c r="AK9692" s="114"/>
      <c r="AL9692" s="41"/>
      <c r="AM9692" s="41"/>
      <c r="AN9692" s="41"/>
      <c r="AO9692" s="41"/>
      <c r="AP9692" s="41"/>
      <c r="AQ9692" s="41"/>
      <c r="AR9692" s="41"/>
      <c r="AS9692" s="41"/>
      <c r="AT9692" s="41"/>
      <c r="AU9692" s="41"/>
      <c r="AV9692" s="41"/>
      <c r="AW9692" s="41"/>
      <c r="AX9692" s="41"/>
      <c r="AY9692" s="41"/>
      <c r="AZ9692" s="41"/>
      <c r="BA9692" s="41"/>
      <c r="BB9692" s="41"/>
      <c r="BC9692" s="41"/>
      <c r="BD9692" s="41"/>
      <c r="BE9692" s="41"/>
      <c r="BF9692" s="41"/>
      <c r="BG9692" s="41"/>
      <c r="BH9692" s="41"/>
      <c r="BI9692" s="41"/>
      <c r="BJ9692" s="41"/>
      <c r="BK9692" s="41"/>
      <c r="BL9692" s="41"/>
      <c r="BM9692" s="41"/>
      <c r="BN9692" s="41"/>
      <c r="BO9692" s="41"/>
      <c r="BP9692" s="108"/>
      <c r="CG9692" s="102"/>
      <c r="CI9692" s="45"/>
    </row>
    <row r="9693" spans="37:87" ht="13" customHeight="1">
      <c r="AK9693" s="114"/>
      <c r="AL9693" s="41"/>
      <c r="AM9693" s="41"/>
      <c r="AN9693" s="41"/>
      <c r="AO9693" s="41"/>
      <c r="AP9693" s="41"/>
      <c r="AQ9693" s="41"/>
      <c r="AR9693" s="41"/>
      <c r="AS9693" s="41"/>
      <c r="AT9693" s="41"/>
      <c r="AU9693" s="41"/>
      <c r="AV9693" s="41"/>
      <c r="AW9693" s="41"/>
      <c r="AX9693" s="41"/>
      <c r="AY9693" s="41"/>
      <c r="AZ9693" s="41"/>
      <c r="BA9693" s="41"/>
      <c r="BB9693" s="41"/>
      <c r="BC9693" s="41"/>
      <c r="BD9693" s="41"/>
      <c r="BE9693" s="41"/>
      <c r="BF9693" s="41"/>
      <c r="BG9693" s="41"/>
      <c r="BH9693" s="41"/>
      <c r="BI9693" s="41"/>
      <c r="BJ9693" s="41"/>
      <c r="BK9693" s="41"/>
      <c r="BL9693" s="41"/>
      <c r="BM9693" s="41"/>
      <c r="BN9693" s="41"/>
      <c r="BO9693" s="41"/>
      <c r="BP9693" s="108"/>
      <c r="CG9693" s="102"/>
      <c r="CI9693" s="45"/>
    </row>
    <row r="9694" spans="37:87" ht="13" customHeight="1">
      <c r="AK9694" s="114"/>
      <c r="AL9694" s="41"/>
      <c r="AM9694" s="41"/>
      <c r="AN9694" s="41"/>
      <c r="AO9694" s="41"/>
      <c r="AP9694" s="41"/>
      <c r="AQ9694" s="41"/>
      <c r="AR9694" s="41"/>
      <c r="AS9694" s="41"/>
      <c r="AT9694" s="41"/>
      <c r="AU9694" s="41"/>
      <c r="AV9694" s="41"/>
      <c r="AW9694" s="41"/>
      <c r="AX9694" s="41"/>
      <c r="AY9694" s="41"/>
      <c r="AZ9694" s="41"/>
      <c r="BA9694" s="41"/>
      <c r="BB9694" s="41"/>
      <c r="BC9694" s="41"/>
      <c r="BD9694" s="41"/>
      <c r="BE9694" s="41"/>
      <c r="BF9694" s="41"/>
      <c r="BG9694" s="41"/>
      <c r="BH9694" s="41"/>
      <c r="BI9694" s="41"/>
      <c r="BJ9694" s="41"/>
      <c r="BK9694" s="41"/>
      <c r="BL9694" s="41"/>
      <c r="BM9694" s="41"/>
      <c r="BN9694" s="41"/>
      <c r="BO9694" s="41"/>
      <c r="BP9694" s="108"/>
      <c r="CG9694" s="102"/>
      <c r="CI9694" s="45"/>
    </row>
    <row r="9695" spans="37:87" ht="13" customHeight="1">
      <c r="AK9695" s="114"/>
      <c r="AL9695" s="41"/>
      <c r="AM9695" s="41"/>
      <c r="AN9695" s="41"/>
      <c r="AO9695" s="41"/>
      <c r="AP9695" s="41"/>
      <c r="AQ9695" s="41"/>
      <c r="AR9695" s="41"/>
      <c r="AS9695" s="41"/>
      <c r="AT9695" s="41"/>
      <c r="AU9695" s="41"/>
      <c r="AV9695" s="41"/>
      <c r="AW9695" s="41"/>
      <c r="AX9695" s="41"/>
      <c r="AY9695" s="41"/>
      <c r="AZ9695" s="41"/>
      <c r="BA9695" s="41"/>
      <c r="BB9695" s="41"/>
      <c r="BC9695" s="41"/>
      <c r="BD9695" s="41"/>
      <c r="BE9695" s="41"/>
      <c r="BF9695" s="41"/>
      <c r="BG9695" s="41"/>
      <c r="BH9695" s="41"/>
      <c r="BI9695" s="41"/>
      <c r="BJ9695" s="41"/>
      <c r="BK9695" s="41"/>
      <c r="BL9695" s="41"/>
      <c r="BM9695" s="41"/>
      <c r="BN9695" s="41"/>
      <c r="BO9695" s="41"/>
      <c r="BP9695" s="108"/>
      <c r="CG9695" s="102"/>
      <c r="CI9695" s="45"/>
    </row>
    <row r="9696" spans="37:87" ht="13" customHeight="1">
      <c r="AK9696" s="114"/>
      <c r="AL9696" s="41"/>
      <c r="AM9696" s="41"/>
      <c r="AN9696" s="41"/>
      <c r="AO9696" s="41"/>
      <c r="AP9696" s="41"/>
      <c r="AQ9696" s="41"/>
      <c r="AR9696" s="41"/>
      <c r="AS9696" s="41"/>
      <c r="AT9696" s="41"/>
      <c r="AU9696" s="41"/>
      <c r="AV9696" s="41"/>
      <c r="AW9696" s="41"/>
      <c r="AX9696" s="41"/>
      <c r="AY9696" s="41"/>
      <c r="AZ9696" s="41"/>
      <c r="BA9696" s="41"/>
      <c r="BB9696" s="41"/>
      <c r="BC9696" s="41"/>
      <c r="BD9696" s="41"/>
      <c r="BE9696" s="41"/>
      <c r="BF9696" s="41"/>
      <c r="BG9696" s="41"/>
      <c r="BH9696" s="41"/>
      <c r="BI9696" s="41"/>
      <c r="BJ9696" s="41"/>
      <c r="BK9696" s="41"/>
      <c r="BL9696" s="41"/>
      <c r="BM9696" s="41"/>
      <c r="BN9696" s="41"/>
      <c r="BO9696" s="41"/>
      <c r="BP9696" s="108"/>
      <c r="CG9696" s="102"/>
      <c r="CI9696" s="45"/>
    </row>
    <row r="9697" spans="37:87" ht="13" customHeight="1">
      <c r="AK9697" s="114"/>
      <c r="AL9697" s="41"/>
      <c r="AM9697" s="41"/>
      <c r="AN9697" s="41"/>
      <c r="AO9697" s="41"/>
      <c r="AP9697" s="41"/>
      <c r="AQ9697" s="41"/>
      <c r="AR9697" s="41"/>
      <c r="AS9697" s="41"/>
      <c r="AT9697" s="41"/>
      <c r="AU9697" s="41"/>
      <c r="AV9697" s="41"/>
      <c r="AW9697" s="41"/>
      <c r="AX9697" s="41"/>
      <c r="AY9697" s="41"/>
      <c r="AZ9697" s="41"/>
      <c r="BA9697" s="41"/>
      <c r="BB9697" s="41"/>
      <c r="BC9697" s="41"/>
      <c r="BD9697" s="41"/>
      <c r="BE9697" s="41"/>
      <c r="BF9697" s="41"/>
      <c r="BG9697" s="41"/>
      <c r="BH9697" s="41"/>
      <c r="BI9697" s="41"/>
      <c r="BJ9697" s="41"/>
      <c r="BK9697" s="41"/>
      <c r="BL9697" s="41"/>
      <c r="BM9697" s="41"/>
      <c r="BN9697" s="41"/>
      <c r="BO9697" s="41"/>
      <c r="BP9697" s="108"/>
      <c r="CG9697" s="102"/>
      <c r="CI9697" s="45"/>
    </row>
    <row r="9698" spans="37:87" ht="13" customHeight="1">
      <c r="AK9698" s="114"/>
      <c r="AL9698" s="41"/>
      <c r="AM9698" s="41"/>
      <c r="AN9698" s="41"/>
      <c r="AO9698" s="41"/>
      <c r="AP9698" s="41"/>
      <c r="AQ9698" s="41"/>
      <c r="AR9698" s="41"/>
      <c r="AS9698" s="41"/>
      <c r="AT9698" s="41"/>
      <c r="AU9698" s="41"/>
      <c r="AV9698" s="41"/>
      <c r="AW9698" s="41"/>
      <c r="AX9698" s="41"/>
      <c r="AY9698" s="41"/>
      <c r="AZ9698" s="41"/>
      <c r="BA9698" s="41"/>
      <c r="BB9698" s="41"/>
      <c r="BC9698" s="41"/>
      <c r="BD9698" s="41"/>
      <c r="BE9698" s="41"/>
      <c r="BF9698" s="41"/>
      <c r="BG9698" s="41"/>
      <c r="BH9698" s="41"/>
      <c r="BI9698" s="41"/>
      <c r="BJ9698" s="41"/>
      <c r="BK9698" s="41"/>
      <c r="BL9698" s="41"/>
      <c r="BM9698" s="41"/>
      <c r="BN9698" s="41"/>
      <c r="BO9698" s="41"/>
      <c r="BP9698" s="108"/>
      <c r="CG9698" s="102"/>
      <c r="CI9698" s="45"/>
    </row>
    <row r="9699" spans="37:87" ht="13" customHeight="1">
      <c r="AK9699" s="114"/>
      <c r="AL9699" s="41"/>
      <c r="AM9699" s="41"/>
      <c r="AN9699" s="41"/>
      <c r="AO9699" s="41"/>
      <c r="AP9699" s="41"/>
      <c r="AQ9699" s="41"/>
      <c r="AR9699" s="41"/>
      <c r="AS9699" s="41"/>
      <c r="AT9699" s="41"/>
      <c r="AU9699" s="41"/>
      <c r="AV9699" s="41"/>
      <c r="AW9699" s="41"/>
      <c r="AX9699" s="41"/>
      <c r="AY9699" s="41"/>
      <c r="AZ9699" s="41"/>
      <c r="BA9699" s="41"/>
      <c r="BB9699" s="41"/>
      <c r="BC9699" s="41"/>
      <c r="BD9699" s="41"/>
      <c r="BE9699" s="41"/>
      <c r="BF9699" s="41"/>
      <c r="BG9699" s="41"/>
      <c r="BH9699" s="41"/>
      <c r="BI9699" s="41"/>
      <c r="BJ9699" s="41"/>
      <c r="BK9699" s="41"/>
      <c r="BL9699" s="41"/>
      <c r="BM9699" s="41"/>
      <c r="BN9699" s="41"/>
      <c r="BO9699" s="41"/>
      <c r="BP9699" s="108"/>
      <c r="CG9699" s="102"/>
      <c r="CI9699" s="45"/>
    </row>
    <row r="9700" spans="37:87" ht="13" customHeight="1">
      <c r="AK9700" s="114"/>
      <c r="AL9700" s="41"/>
      <c r="AM9700" s="41"/>
      <c r="AN9700" s="41"/>
      <c r="AO9700" s="41"/>
      <c r="AP9700" s="41"/>
      <c r="AQ9700" s="41"/>
      <c r="AR9700" s="41"/>
      <c r="AS9700" s="41"/>
      <c r="AT9700" s="41"/>
      <c r="AU9700" s="41"/>
      <c r="AV9700" s="41"/>
      <c r="AW9700" s="41"/>
      <c r="AX9700" s="41"/>
      <c r="AY9700" s="41"/>
      <c r="AZ9700" s="41"/>
      <c r="BA9700" s="41"/>
      <c r="BB9700" s="41"/>
      <c r="BC9700" s="41"/>
      <c r="BD9700" s="41"/>
      <c r="BE9700" s="41"/>
      <c r="BF9700" s="41"/>
      <c r="BG9700" s="41"/>
      <c r="BH9700" s="41"/>
      <c r="BI9700" s="41"/>
      <c r="BJ9700" s="41"/>
      <c r="BK9700" s="41"/>
      <c r="BL9700" s="41"/>
      <c r="BM9700" s="41"/>
      <c r="BN9700" s="41"/>
      <c r="BO9700" s="41"/>
      <c r="BP9700" s="108"/>
      <c r="CG9700" s="102"/>
      <c r="CI9700" s="45"/>
    </row>
    <row r="9701" spans="37:87" ht="13" customHeight="1">
      <c r="AK9701" s="114"/>
      <c r="AL9701" s="41"/>
      <c r="AM9701" s="41"/>
      <c r="AN9701" s="41"/>
      <c r="AO9701" s="41"/>
      <c r="AP9701" s="41"/>
      <c r="AQ9701" s="41"/>
      <c r="AR9701" s="41"/>
      <c r="AS9701" s="41"/>
      <c r="AT9701" s="41"/>
      <c r="AU9701" s="41"/>
      <c r="AV9701" s="41"/>
      <c r="AW9701" s="41"/>
      <c r="AX9701" s="41"/>
      <c r="AY9701" s="41"/>
      <c r="AZ9701" s="41"/>
      <c r="BA9701" s="41"/>
      <c r="BB9701" s="41"/>
      <c r="BC9701" s="41"/>
      <c r="BD9701" s="41"/>
      <c r="BE9701" s="41"/>
      <c r="BF9701" s="41"/>
      <c r="BG9701" s="41"/>
      <c r="BH9701" s="41"/>
      <c r="BI9701" s="41"/>
      <c r="BJ9701" s="41"/>
      <c r="BK9701" s="41"/>
      <c r="BL9701" s="41"/>
      <c r="BM9701" s="41"/>
      <c r="BN9701" s="41"/>
      <c r="BO9701" s="41"/>
      <c r="BP9701" s="108"/>
      <c r="CG9701" s="102"/>
      <c r="CI9701" s="45"/>
    </row>
    <row r="9702" spans="37:87" ht="13" customHeight="1">
      <c r="AK9702" s="114"/>
      <c r="AL9702" s="41"/>
      <c r="AM9702" s="41"/>
      <c r="AN9702" s="41"/>
      <c r="AO9702" s="41"/>
      <c r="AP9702" s="41"/>
      <c r="AQ9702" s="41"/>
      <c r="AR9702" s="41"/>
      <c r="AS9702" s="41"/>
      <c r="AT9702" s="41"/>
      <c r="AU9702" s="41"/>
      <c r="AV9702" s="41"/>
      <c r="AW9702" s="41"/>
      <c r="AX9702" s="41"/>
      <c r="AY9702" s="41"/>
      <c r="AZ9702" s="41"/>
      <c r="BA9702" s="41"/>
      <c r="BB9702" s="41"/>
      <c r="BC9702" s="41"/>
      <c r="BD9702" s="41"/>
      <c r="BE9702" s="41"/>
      <c r="BF9702" s="41"/>
      <c r="BG9702" s="41"/>
      <c r="BH9702" s="41"/>
      <c r="BI9702" s="41"/>
      <c r="BJ9702" s="41"/>
      <c r="BK9702" s="41"/>
      <c r="BL9702" s="41"/>
      <c r="BM9702" s="41"/>
      <c r="BN9702" s="41"/>
      <c r="BO9702" s="41"/>
      <c r="BP9702" s="108"/>
      <c r="CG9702" s="102"/>
      <c r="CI9702" s="45"/>
    </row>
    <row r="9703" spans="37:87" ht="13" customHeight="1">
      <c r="AK9703" s="114"/>
      <c r="AL9703" s="41"/>
      <c r="AM9703" s="41"/>
      <c r="AN9703" s="41"/>
      <c r="AO9703" s="41"/>
      <c r="AP9703" s="41"/>
      <c r="AQ9703" s="41"/>
      <c r="AR9703" s="41"/>
      <c r="AS9703" s="41"/>
      <c r="AT9703" s="41"/>
      <c r="AU9703" s="41"/>
      <c r="AV9703" s="41"/>
      <c r="AW9703" s="41"/>
      <c r="AX9703" s="41"/>
      <c r="AY9703" s="41"/>
      <c r="AZ9703" s="41"/>
      <c r="BA9703" s="41"/>
      <c r="BB9703" s="41"/>
      <c r="BC9703" s="41"/>
      <c r="BD9703" s="41"/>
      <c r="BE9703" s="41"/>
      <c r="BF9703" s="41"/>
      <c r="BG9703" s="41"/>
      <c r="BH9703" s="41"/>
      <c r="BI9703" s="41"/>
      <c r="BJ9703" s="41"/>
      <c r="BK9703" s="41"/>
      <c r="BL9703" s="41"/>
      <c r="BM9703" s="41"/>
      <c r="BN9703" s="41"/>
      <c r="BO9703" s="41"/>
      <c r="BP9703" s="108"/>
      <c r="CG9703" s="102"/>
      <c r="CI9703" s="45"/>
    </row>
    <row r="9704" spans="37:87" ht="13" customHeight="1">
      <c r="AK9704" s="114"/>
      <c r="AL9704" s="41"/>
      <c r="AM9704" s="41"/>
      <c r="AN9704" s="41"/>
      <c r="AO9704" s="41"/>
      <c r="AP9704" s="41"/>
      <c r="AQ9704" s="41"/>
      <c r="AR9704" s="41"/>
      <c r="AS9704" s="41"/>
      <c r="AT9704" s="41"/>
      <c r="AU9704" s="41"/>
      <c r="AV9704" s="41"/>
      <c r="AW9704" s="41"/>
      <c r="AX9704" s="41"/>
      <c r="AY9704" s="41"/>
      <c r="AZ9704" s="41"/>
      <c r="BA9704" s="41"/>
      <c r="BB9704" s="41"/>
      <c r="BC9704" s="41"/>
      <c r="BD9704" s="41"/>
      <c r="BE9704" s="41"/>
      <c r="BF9704" s="41"/>
      <c r="BG9704" s="41"/>
      <c r="BH9704" s="41"/>
      <c r="BI9704" s="41"/>
      <c r="BJ9704" s="41"/>
      <c r="BK9704" s="41"/>
      <c r="BL9704" s="41"/>
      <c r="BM9704" s="41"/>
      <c r="BN9704" s="41"/>
      <c r="BO9704" s="41"/>
      <c r="BP9704" s="108"/>
      <c r="CG9704" s="102"/>
      <c r="CI9704" s="45"/>
    </row>
    <row r="9705" spans="37:87" ht="13" customHeight="1">
      <c r="AK9705" s="114"/>
      <c r="AL9705" s="41"/>
      <c r="AM9705" s="41"/>
      <c r="AN9705" s="41"/>
      <c r="AO9705" s="41"/>
      <c r="AP9705" s="41"/>
      <c r="AQ9705" s="41"/>
      <c r="AR9705" s="41"/>
      <c r="AS9705" s="41"/>
      <c r="AT9705" s="41"/>
      <c r="AU9705" s="41"/>
      <c r="AV9705" s="41"/>
      <c r="AW9705" s="41"/>
      <c r="AX9705" s="41"/>
      <c r="AY9705" s="41"/>
      <c r="AZ9705" s="41"/>
      <c r="BA9705" s="41"/>
      <c r="BB9705" s="41"/>
      <c r="BC9705" s="41"/>
      <c r="BD9705" s="41"/>
      <c r="BE9705" s="41"/>
      <c r="BF9705" s="41"/>
      <c r="BG9705" s="41"/>
      <c r="BH9705" s="41"/>
      <c r="BI9705" s="41"/>
      <c r="BJ9705" s="41"/>
      <c r="BK9705" s="41"/>
      <c r="BL9705" s="41"/>
      <c r="BM9705" s="41"/>
      <c r="BN9705" s="41"/>
      <c r="BO9705" s="41"/>
      <c r="BP9705" s="108"/>
      <c r="CG9705" s="102"/>
      <c r="CI9705" s="45"/>
    </row>
    <row r="9706" spans="37:87" ht="13" customHeight="1">
      <c r="AK9706" s="114"/>
      <c r="AL9706" s="41"/>
      <c r="AM9706" s="41"/>
      <c r="AN9706" s="41"/>
      <c r="AO9706" s="41"/>
      <c r="AP9706" s="41"/>
      <c r="AQ9706" s="41"/>
      <c r="AR9706" s="41"/>
      <c r="AS9706" s="41"/>
      <c r="AT9706" s="41"/>
      <c r="AU9706" s="41"/>
      <c r="AV9706" s="41"/>
      <c r="AW9706" s="41"/>
      <c r="AX9706" s="41"/>
      <c r="AY9706" s="41"/>
      <c r="AZ9706" s="41"/>
      <c r="BA9706" s="41"/>
      <c r="BB9706" s="41"/>
      <c r="BC9706" s="41"/>
      <c r="BD9706" s="41"/>
      <c r="BE9706" s="41"/>
      <c r="BF9706" s="41"/>
      <c r="BG9706" s="41"/>
      <c r="BH9706" s="41"/>
      <c r="BI9706" s="41"/>
      <c r="BJ9706" s="41"/>
      <c r="BK9706" s="41"/>
      <c r="BL9706" s="41"/>
      <c r="BM9706" s="41"/>
      <c r="BN9706" s="41"/>
      <c r="BO9706" s="41"/>
      <c r="BP9706" s="108"/>
      <c r="CG9706" s="102"/>
      <c r="CI9706" s="45"/>
    </row>
    <row r="9707" spans="37:87" ht="13" customHeight="1">
      <c r="AK9707" s="114"/>
      <c r="AL9707" s="41"/>
      <c r="AM9707" s="41"/>
      <c r="AN9707" s="41"/>
      <c r="AO9707" s="41"/>
      <c r="AP9707" s="41"/>
      <c r="AQ9707" s="41"/>
      <c r="AR9707" s="41"/>
      <c r="AS9707" s="41"/>
      <c r="AT9707" s="41"/>
      <c r="AU9707" s="41"/>
      <c r="AV9707" s="41"/>
      <c r="AW9707" s="41"/>
      <c r="AX9707" s="41"/>
      <c r="AY9707" s="41"/>
      <c r="AZ9707" s="41"/>
      <c r="BA9707" s="41"/>
      <c r="BB9707" s="41"/>
      <c r="BC9707" s="41"/>
      <c r="BD9707" s="41"/>
      <c r="BE9707" s="41"/>
      <c r="BF9707" s="41"/>
      <c r="BG9707" s="41"/>
      <c r="BH9707" s="41"/>
      <c r="BI9707" s="41"/>
      <c r="BJ9707" s="41"/>
      <c r="BK9707" s="41"/>
      <c r="BL9707" s="41"/>
      <c r="BM9707" s="41"/>
      <c r="BN9707" s="41"/>
      <c r="BO9707" s="41"/>
      <c r="BP9707" s="108"/>
      <c r="CG9707" s="102"/>
      <c r="CI9707" s="45"/>
    </row>
    <row r="9708" spans="37:87" ht="13" customHeight="1">
      <c r="AK9708" s="114"/>
      <c r="AL9708" s="41"/>
      <c r="AM9708" s="41"/>
      <c r="AN9708" s="41"/>
      <c r="AO9708" s="41"/>
      <c r="AP9708" s="41"/>
      <c r="AQ9708" s="41"/>
      <c r="AR9708" s="41"/>
      <c r="AS9708" s="41"/>
      <c r="AT9708" s="41"/>
      <c r="AU9708" s="41"/>
      <c r="AV9708" s="41"/>
      <c r="AW9708" s="41"/>
      <c r="AX9708" s="41"/>
      <c r="AY9708" s="41"/>
      <c r="AZ9708" s="41"/>
      <c r="BA9708" s="41"/>
      <c r="BB9708" s="41"/>
      <c r="BC9708" s="41"/>
      <c r="BD9708" s="41"/>
      <c r="BE9708" s="41"/>
      <c r="BF9708" s="41"/>
      <c r="BG9708" s="41"/>
      <c r="BH9708" s="41"/>
      <c r="BI9708" s="41"/>
      <c r="BJ9708" s="41"/>
      <c r="BK9708" s="41"/>
      <c r="BL9708" s="41"/>
      <c r="BM9708" s="41"/>
      <c r="BN9708" s="41"/>
      <c r="BO9708" s="41"/>
      <c r="BP9708" s="108"/>
      <c r="CG9708" s="102"/>
      <c r="CI9708" s="45"/>
    </row>
    <row r="9709" spans="37:87" ht="13" customHeight="1">
      <c r="AK9709" s="114"/>
      <c r="AL9709" s="41"/>
      <c r="AM9709" s="41"/>
      <c r="AN9709" s="41"/>
      <c r="AO9709" s="41"/>
      <c r="AP9709" s="41"/>
      <c r="AQ9709" s="41"/>
      <c r="AR9709" s="41"/>
      <c r="AS9709" s="41"/>
      <c r="AT9709" s="41"/>
      <c r="AU9709" s="41"/>
      <c r="AV9709" s="41"/>
      <c r="AW9709" s="41"/>
      <c r="AX9709" s="41"/>
      <c r="AY9709" s="41"/>
      <c r="AZ9709" s="41"/>
      <c r="BA9709" s="41"/>
      <c r="BB9709" s="41"/>
      <c r="BC9709" s="41"/>
      <c r="BD9709" s="41"/>
      <c r="BE9709" s="41"/>
      <c r="BF9709" s="41"/>
      <c r="BG9709" s="41"/>
      <c r="BH9709" s="41"/>
      <c r="BI9709" s="41"/>
      <c r="BJ9709" s="41"/>
      <c r="BK9709" s="41"/>
      <c r="BL9709" s="41"/>
      <c r="BM9709" s="41"/>
      <c r="BN9709" s="41"/>
      <c r="BO9709" s="41"/>
      <c r="BP9709" s="108"/>
      <c r="CG9709" s="102"/>
      <c r="CI9709" s="45"/>
    </row>
    <row r="9710" spans="37:87" ht="13" customHeight="1">
      <c r="AK9710" s="114"/>
      <c r="AL9710" s="41"/>
      <c r="AM9710" s="41"/>
      <c r="AN9710" s="41"/>
      <c r="AO9710" s="41"/>
      <c r="AP9710" s="41"/>
      <c r="AQ9710" s="41"/>
      <c r="AR9710" s="41"/>
      <c r="AS9710" s="41"/>
      <c r="AT9710" s="41"/>
      <c r="AU9710" s="41"/>
      <c r="AV9710" s="41"/>
      <c r="AW9710" s="41"/>
      <c r="AX9710" s="41"/>
      <c r="AY9710" s="41"/>
      <c r="AZ9710" s="41"/>
      <c r="BA9710" s="41"/>
      <c r="BB9710" s="41"/>
      <c r="BC9710" s="41"/>
      <c r="BD9710" s="41"/>
      <c r="BE9710" s="41"/>
      <c r="BF9710" s="41"/>
      <c r="BG9710" s="41"/>
      <c r="BH9710" s="41"/>
      <c r="BI9710" s="41"/>
      <c r="BJ9710" s="41"/>
      <c r="BK9710" s="41"/>
      <c r="BL9710" s="41"/>
      <c r="BM9710" s="41"/>
      <c r="BN9710" s="41"/>
      <c r="BO9710" s="41"/>
      <c r="BP9710" s="108"/>
      <c r="CG9710" s="102"/>
      <c r="CI9710" s="45"/>
    </row>
    <row r="9711" spans="37:87" ht="13" customHeight="1">
      <c r="AK9711" s="114"/>
      <c r="AL9711" s="41"/>
      <c r="AM9711" s="41"/>
      <c r="AN9711" s="41"/>
      <c r="AO9711" s="41"/>
      <c r="AP9711" s="41"/>
      <c r="AQ9711" s="41"/>
      <c r="AR9711" s="41"/>
      <c r="AS9711" s="41"/>
      <c r="AT9711" s="41"/>
      <c r="AU9711" s="41"/>
      <c r="AV9711" s="41"/>
      <c r="AW9711" s="41"/>
      <c r="AX9711" s="41"/>
      <c r="AY9711" s="41"/>
      <c r="AZ9711" s="41"/>
      <c r="BA9711" s="41"/>
      <c r="BB9711" s="41"/>
      <c r="BC9711" s="41"/>
      <c r="BD9711" s="41"/>
      <c r="BE9711" s="41"/>
      <c r="BF9711" s="41"/>
      <c r="BG9711" s="41"/>
      <c r="BH9711" s="41"/>
      <c r="BI9711" s="41"/>
      <c r="BJ9711" s="41"/>
      <c r="BK9711" s="41"/>
      <c r="BL9711" s="41"/>
      <c r="BM9711" s="41"/>
      <c r="BN9711" s="41"/>
      <c r="BO9711" s="41"/>
      <c r="BP9711" s="108"/>
      <c r="CG9711" s="102"/>
      <c r="CI9711" s="45"/>
    </row>
    <row r="9712" spans="37:87" ht="13" customHeight="1">
      <c r="AK9712" s="114"/>
      <c r="AL9712" s="41"/>
      <c r="AM9712" s="41"/>
      <c r="AN9712" s="41"/>
      <c r="AO9712" s="41"/>
      <c r="AP9712" s="41"/>
      <c r="AQ9712" s="41"/>
      <c r="AR9712" s="41"/>
      <c r="AS9712" s="41"/>
      <c r="AT9712" s="41"/>
      <c r="AU9712" s="41"/>
      <c r="AV9712" s="41"/>
      <c r="AW9712" s="41"/>
      <c r="AX9712" s="41"/>
      <c r="AY9712" s="41"/>
      <c r="AZ9712" s="41"/>
      <c r="BA9712" s="41"/>
      <c r="BB9712" s="41"/>
      <c r="BC9712" s="41"/>
      <c r="BD9712" s="41"/>
      <c r="BE9712" s="41"/>
      <c r="BF9712" s="41"/>
      <c r="BG9712" s="41"/>
      <c r="BH9712" s="41"/>
      <c r="BI9712" s="41"/>
      <c r="BJ9712" s="41"/>
      <c r="BK9712" s="41"/>
      <c r="BL9712" s="41"/>
      <c r="BM9712" s="41"/>
      <c r="BN9712" s="41"/>
      <c r="BO9712" s="41"/>
      <c r="BP9712" s="108"/>
      <c r="CG9712" s="102"/>
      <c r="CI9712" s="45"/>
    </row>
    <row r="9713" spans="37:87" ht="13" customHeight="1">
      <c r="AK9713" s="114"/>
      <c r="AL9713" s="41"/>
      <c r="AM9713" s="41"/>
      <c r="AN9713" s="41"/>
      <c r="AO9713" s="41"/>
      <c r="AP9713" s="41"/>
      <c r="AQ9713" s="41"/>
      <c r="AR9713" s="41"/>
      <c r="AS9713" s="41"/>
      <c r="AT9713" s="41"/>
      <c r="AU9713" s="41"/>
      <c r="AV9713" s="41"/>
      <c r="AW9713" s="41"/>
      <c r="AX9713" s="41"/>
      <c r="AY9713" s="41"/>
      <c r="AZ9713" s="41"/>
      <c r="BA9713" s="41"/>
      <c r="BB9713" s="41"/>
      <c r="BC9713" s="41"/>
      <c r="BD9713" s="41"/>
      <c r="BE9713" s="41"/>
      <c r="BF9713" s="41"/>
      <c r="BG9713" s="41"/>
      <c r="BH9713" s="41"/>
      <c r="BI9713" s="41"/>
      <c r="BJ9713" s="41"/>
      <c r="BK9713" s="41"/>
      <c r="BL9713" s="41"/>
      <c r="BM9713" s="41"/>
      <c r="BN9713" s="41"/>
      <c r="BO9713" s="41"/>
      <c r="BP9713" s="108"/>
      <c r="CG9713" s="102"/>
      <c r="CI9713" s="45"/>
    </row>
    <row r="9714" spans="37:87" ht="13" customHeight="1">
      <c r="AK9714" s="114"/>
      <c r="AL9714" s="41"/>
      <c r="AM9714" s="41"/>
      <c r="AN9714" s="41"/>
      <c r="AO9714" s="41"/>
      <c r="AP9714" s="41"/>
      <c r="AQ9714" s="41"/>
      <c r="AR9714" s="41"/>
      <c r="AS9714" s="41"/>
      <c r="AT9714" s="41"/>
      <c r="AU9714" s="41"/>
      <c r="AV9714" s="41"/>
      <c r="AW9714" s="41"/>
      <c r="AX9714" s="41"/>
      <c r="AY9714" s="41"/>
      <c r="AZ9714" s="41"/>
      <c r="BA9714" s="41"/>
      <c r="BB9714" s="41"/>
      <c r="BC9714" s="41"/>
      <c r="BD9714" s="41"/>
      <c r="BE9714" s="41"/>
      <c r="BF9714" s="41"/>
      <c r="BG9714" s="41"/>
      <c r="BH9714" s="41"/>
      <c r="BI9714" s="41"/>
      <c r="BJ9714" s="41"/>
      <c r="BK9714" s="41"/>
      <c r="BL9714" s="41"/>
      <c r="BM9714" s="41"/>
      <c r="BN9714" s="41"/>
      <c r="BO9714" s="41"/>
      <c r="BP9714" s="108"/>
      <c r="CG9714" s="102"/>
      <c r="CI9714" s="45"/>
    </row>
    <row r="9715" spans="37:87" ht="13" customHeight="1">
      <c r="AK9715" s="114"/>
      <c r="AL9715" s="41"/>
      <c r="AM9715" s="41"/>
      <c r="AN9715" s="41"/>
      <c r="AO9715" s="41"/>
      <c r="AP9715" s="41"/>
      <c r="AQ9715" s="41"/>
      <c r="AR9715" s="41"/>
      <c r="AS9715" s="41"/>
      <c r="AT9715" s="41"/>
      <c r="AU9715" s="41"/>
      <c r="AV9715" s="41"/>
      <c r="AW9715" s="41"/>
      <c r="AX9715" s="41"/>
      <c r="AY9715" s="41"/>
      <c r="AZ9715" s="41"/>
      <c r="BA9715" s="41"/>
      <c r="BB9715" s="41"/>
      <c r="BC9715" s="41"/>
      <c r="BD9715" s="41"/>
      <c r="BE9715" s="41"/>
      <c r="BF9715" s="41"/>
      <c r="BG9715" s="41"/>
      <c r="BH9715" s="41"/>
      <c r="BI9715" s="41"/>
      <c r="BJ9715" s="41"/>
      <c r="BK9715" s="41"/>
      <c r="BL9715" s="41"/>
      <c r="BM9715" s="41"/>
      <c r="BN9715" s="41"/>
      <c r="BO9715" s="41"/>
      <c r="BP9715" s="108"/>
      <c r="CG9715" s="102"/>
      <c r="CI9715" s="45"/>
    </row>
    <row r="9716" spans="37:87" ht="13" customHeight="1">
      <c r="AK9716" s="114"/>
      <c r="AL9716" s="41"/>
      <c r="AM9716" s="41"/>
      <c r="AN9716" s="41"/>
      <c r="AO9716" s="41"/>
      <c r="AP9716" s="41"/>
      <c r="AQ9716" s="41"/>
      <c r="AR9716" s="41"/>
      <c r="AS9716" s="41"/>
      <c r="AT9716" s="41"/>
      <c r="AU9716" s="41"/>
      <c r="AV9716" s="41"/>
      <c r="AW9716" s="41"/>
      <c r="AX9716" s="41"/>
      <c r="AY9716" s="41"/>
      <c r="AZ9716" s="41"/>
      <c r="BA9716" s="41"/>
      <c r="BB9716" s="41"/>
      <c r="BC9716" s="41"/>
      <c r="BD9716" s="41"/>
      <c r="BE9716" s="41"/>
      <c r="BF9716" s="41"/>
      <c r="BG9716" s="41"/>
      <c r="BH9716" s="41"/>
      <c r="BI9716" s="41"/>
      <c r="BJ9716" s="41"/>
      <c r="BK9716" s="41"/>
      <c r="BL9716" s="41"/>
      <c r="BM9716" s="41"/>
      <c r="BN9716" s="41"/>
      <c r="BO9716" s="41"/>
      <c r="BP9716" s="108"/>
      <c r="CG9716" s="102"/>
      <c r="CI9716" s="45"/>
    </row>
    <row r="9717" spans="37:87" ht="13" customHeight="1">
      <c r="AK9717" s="114"/>
      <c r="AL9717" s="41"/>
      <c r="AM9717" s="41"/>
      <c r="AN9717" s="41"/>
      <c r="AO9717" s="41"/>
      <c r="AP9717" s="41"/>
      <c r="AQ9717" s="41"/>
      <c r="AR9717" s="41"/>
      <c r="AS9717" s="41"/>
      <c r="AT9717" s="41"/>
      <c r="AU9717" s="41"/>
      <c r="AV9717" s="41"/>
      <c r="AW9717" s="41"/>
      <c r="AX9717" s="41"/>
      <c r="AY9717" s="41"/>
      <c r="AZ9717" s="41"/>
      <c r="BA9717" s="41"/>
      <c r="BB9717" s="41"/>
      <c r="BC9717" s="41"/>
      <c r="BD9717" s="41"/>
      <c r="BE9717" s="41"/>
      <c r="BF9717" s="41"/>
      <c r="BG9717" s="41"/>
      <c r="BH9717" s="41"/>
      <c r="BI9717" s="41"/>
      <c r="BJ9717" s="41"/>
      <c r="BK9717" s="41"/>
      <c r="BL9717" s="41"/>
      <c r="BM9717" s="41"/>
      <c r="BN9717" s="41"/>
      <c r="BO9717" s="41"/>
      <c r="BP9717" s="108"/>
      <c r="CG9717" s="102"/>
      <c r="CI9717" s="45"/>
    </row>
    <row r="9718" spans="37:87" ht="13" customHeight="1">
      <c r="AK9718" s="114"/>
      <c r="AL9718" s="41"/>
      <c r="AM9718" s="41"/>
      <c r="AN9718" s="41"/>
      <c r="AO9718" s="41"/>
      <c r="AP9718" s="41"/>
      <c r="AQ9718" s="41"/>
      <c r="AR9718" s="41"/>
      <c r="AS9718" s="41"/>
      <c r="AT9718" s="41"/>
      <c r="AU9718" s="41"/>
      <c r="AV9718" s="41"/>
      <c r="AW9718" s="41"/>
      <c r="AX9718" s="41"/>
      <c r="AY9718" s="41"/>
      <c r="AZ9718" s="41"/>
      <c r="BA9718" s="41"/>
      <c r="BB9718" s="41"/>
      <c r="BC9718" s="41"/>
      <c r="BD9718" s="41"/>
      <c r="BE9718" s="41"/>
      <c r="BF9718" s="41"/>
      <c r="BG9718" s="41"/>
      <c r="BH9718" s="41"/>
      <c r="BI9718" s="41"/>
      <c r="BJ9718" s="41"/>
      <c r="BK9718" s="41"/>
      <c r="BL9718" s="41"/>
      <c r="BM9718" s="41"/>
      <c r="BN9718" s="41"/>
      <c r="BO9718" s="41"/>
      <c r="BP9718" s="108"/>
      <c r="CG9718" s="102"/>
      <c r="CI9718" s="45"/>
    </row>
    <row r="9719" spans="37:87" ht="13" customHeight="1">
      <c r="AK9719" s="114"/>
      <c r="AL9719" s="41"/>
      <c r="AM9719" s="41"/>
      <c r="AN9719" s="41"/>
      <c r="AO9719" s="41"/>
      <c r="AP9719" s="41"/>
      <c r="AQ9719" s="41"/>
      <c r="AR9719" s="41"/>
      <c r="AS9719" s="41"/>
      <c r="AT9719" s="41"/>
      <c r="AU9719" s="41"/>
      <c r="AV9719" s="41"/>
      <c r="AW9719" s="41"/>
      <c r="AX9719" s="41"/>
      <c r="AY9719" s="41"/>
      <c r="AZ9719" s="41"/>
      <c r="BA9719" s="41"/>
      <c r="BB9719" s="41"/>
      <c r="BC9719" s="41"/>
      <c r="BD9719" s="41"/>
      <c r="BE9719" s="41"/>
      <c r="BF9719" s="41"/>
      <c r="BG9719" s="41"/>
      <c r="BH9719" s="41"/>
      <c r="BI9719" s="41"/>
      <c r="BJ9719" s="41"/>
      <c r="BK9719" s="41"/>
      <c r="BL9719" s="41"/>
      <c r="BM9719" s="41"/>
      <c r="BN9719" s="41"/>
      <c r="BO9719" s="41"/>
      <c r="BP9719" s="108"/>
      <c r="CG9719" s="102"/>
      <c r="CI9719" s="45"/>
    </row>
    <row r="9720" spans="37:87" ht="13" customHeight="1">
      <c r="AK9720" s="114"/>
      <c r="AL9720" s="41"/>
      <c r="AM9720" s="41"/>
      <c r="AN9720" s="41"/>
      <c r="AO9720" s="41"/>
      <c r="AP9720" s="41"/>
      <c r="AQ9720" s="41"/>
      <c r="AR9720" s="41"/>
      <c r="AS9720" s="41"/>
      <c r="AT9720" s="41"/>
      <c r="AU9720" s="41"/>
      <c r="AV9720" s="41"/>
      <c r="AW9720" s="41"/>
      <c r="AX9720" s="41"/>
      <c r="AY9720" s="41"/>
      <c r="AZ9720" s="41"/>
      <c r="BA9720" s="41"/>
      <c r="BB9720" s="41"/>
      <c r="BC9720" s="41"/>
      <c r="BD9720" s="41"/>
      <c r="BE9720" s="41"/>
      <c r="BF9720" s="41"/>
      <c r="BG9720" s="41"/>
      <c r="BH9720" s="41"/>
      <c r="BI9720" s="41"/>
      <c r="BJ9720" s="41"/>
      <c r="BK9720" s="41"/>
      <c r="BL9720" s="41"/>
      <c r="BM9720" s="41"/>
      <c r="BN9720" s="41"/>
      <c r="BO9720" s="41"/>
      <c r="BP9720" s="108"/>
      <c r="CG9720" s="102"/>
      <c r="CI9720" s="45"/>
    </row>
    <row r="9721" spans="37:87" ht="13" customHeight="1">
      <c r="AK9721" s="114"/>
      <c r="AL9721" s="41"/>
      <c r="AM9721" s="41"/>
      <c r="AN9721" s="41"/>
      <c r="AO9721" s="41"/>
      <c r="AP9721" s="41"/>
      <c r="AQ9721" s="41"/>
      <c r="AR9721" s="41"/>
      <c r="AS9721" s="41"/>
      <c r="AT9721" s="41"/>
      <c r="AU9721" s="41"/>
      <c r="AV9721" s="41"/>
      <c r="AW9721" s="41"/>
      <c r="AX9721" s="41"/>
      <c r="AY9721" s="41"/>
      <c r="AZ9721" s="41"/>
      <c r="BA9721" s="41"/>
      <c r="BB9721" s="41"/>
      <c r="BC9721" s="41"/>
      <c r="BD9721" s="41"/>
      <c r="BE9721" s="41"/>
      <c r="BF9721" s="41"/>
      <c r="BG9721" s="41"/>
      <c r="BH9721" s="41"/>
      <c r="BI9721" s="41"/>
      <c r="BJ9721" s="41"/>
      <c r="BK9721" s="41"/>
      <c r="BL9721" s="41"/>
      <c r="BM9721" s="41"/>
      <c r="BN9721" s="41"/>
      <c r="BO9721" s="41"/>
      <c r="BP9721" s="108"/>
      <c r="CG9721" s="102"/>
      <c r="CI9721" s="45"/>
    </row>
    <row r="9722" spans="37:87" ht="13" customHeight="1">
      <c r="AK9722" s="114"/>
      <c r="AL9722" s="41"/>
      <c r="AM9722" s="41"/>
      <c r="AN9722" s="41"/>
      <c r="AO9722" s="41"/>
      <c r="AP9722" s="41"/>
      <c r="AQ9722" s="41"/>
      <c r="AR9722" s="41"/>
      <c r="AS9722" s="41"/>
      <c r="AT9722" s="41"/>
      <c r="AU9722" s="41"/>
      <c r="AV9722" s="41"/>
      <c r="AW9722" s="41"/>
      <c r="AX9722" s="41"/>
      <c r="AY9722" s="41"/>
      <c r="AZ9722" s="41"/>
      <c r="BA9722" s="41"/>
      <c r="BB9722" s="41"/>
      <c r="BC9722" s="41"/>
      <c r="BD9722" s="41"/>
      <c r="BE9722" s="41"/>
      <c r="BF9722" s="41"/>
      <c r="BG9722" s="41"/>
      <c r="BH9722" s="41"/>
      <c r="BI9722" s="41"/>
      <c r="BJ9722" s="41"/>
      <c r="BK9722" s="41"/>
      <c r="BL9722" s="41"/>
      <c r="BM9722" s="41"/>
      <c r="BN9722" s="41"/>
      <c r="BO9722" s="41"/>
      <c r="BP9722" s="108"/>
      <c r="CG9722" s="102"/>
      <c r="CI9722" s="45"/>
    </row>
    <row r="9723" spans="37:87" ht="13" customHeight="1">
      <c r="AK9723" s="114"/>
      <c r="AL9723" s="41"/>
      <c r="AM9723" s="41"/>
      <c r="AN9723" s="41"/>
      <c r="AO9723" s="41"/>
      <c r="AP9723" s="41"/>
      <c r="AQ9723" s="41"/>
      <c r="AR9723" s="41"/>
      <c r="AS9723" s="41"/>
      <c r="AT9723" s="41"/>
      <c r="AU9723" s="41"/>
      <c r="AV9723" s="41"/>
      <c r="AW9723" s="41"/>
      <c r="AX9723" s="41"/>
      <c r="AY9723" s="41"/>
      <c r="AZ9723" s="41"/>
      <c r="BA9723" s="41"/>
      <c r="BB9723" s="41"/>
      <c r="BC9723" s="41"/>
      <c r="BD9723" s="41"/>
      <c r="BE9723" s="41"/>
      <c r="BF9723" s="41"/>
      <c r="BG9723" s="41"/>
      <c r="BH9723" s="41"/>
      <c r="BI9723" s="41"/>
      <c r="BJ9723" s="41"/>
      <c r="BK9723" s="41"/>
      <c r="BL9723" s="41"/>
      <c r="BM9723" s="41"/>
      <c r="BN9723" s="41"/>
      <c r="BO9723" s="41"/>
      <c r="BP9723" s="108"/>
      <c r="CG9723" s="102"/>
      <c r="CI9723" s="45"/>
    </row>
    <row r="9724" spans="37:87" ht="13" customHeight="1">
      <c r="AK9724" s="114"/>
      <c r="AL9724" s="41"/>
      <c r="AM9724" s="41"/>
      <c r="AN9724" s="41"/>
      <c r="AO9724" s="41"/>
      <c r="AP9724" s="41"/>
      <c r="AQ9724" s="41"/>
      <c r="AR9724" s="41"/>
      <c r="AS9724" s="41"/>
      <c r="AT9724" s="41"/>
      <c r="AU9724" s="41"/>
      <c r="AV9724" s="41"/>
      <c r="AW9724" s="41"/>
      <c r="AX9724" s="41"/>
      <c r="AY9724" s="41"/>
      <c r="AZ9724" s="41"/>
      <c r="BA9724" s="41"/>
      <c r="BB9724" s="41"/>
      <c r="BC9724" s="41"/>
      <c r="BD9724" s="41"/>
      <c r="BE9724" s="41"/>
      <c r="BF9724" s="41"/>
      <c r="BG9724" s="41"/>
      <c r="BH9724" s="41"/>
      <c r="BI9724" s="41"/>
      <c r="BJ9724" s="41"/>
      <c r="BK9724" s="41"/>
      <c r="BL9724" s="41"/>
      <c r="BM9724" s="41"/>
      <c r="BN9724" s="41"/>
      <c r="BO9724" s="41"/>
      <c r="BP9724" s="108"/>
      <c r="CG9724" s="102"/>
      <c r="CI9724" s="45"/>
    </row>
    <row r="9725" spans="37:87" ht="13" customHeight="1">
      <c r="AK9725" s="114"/>
      <c r="AL9725" s="41"/>
      <c r="AM9725" s="41"/>
      <c r="AN9725" s="41"/>
      <c r="AO9725" s="41"/>
      <c r="AP9725" s="41"/>
      <c r="AQ9725" s="41"/>
      <c r="AR9725" s="41"/>
      <c r="AS9725" s="41"/>
      <c r="AT9725" s="41"/>
      <c r="AU9725" s="41"/>
      <c r="AV9725" s="41"/>
      <c r="AW9725" s="41"/>
      <c r="AX9725" s="41"/>
      <c r="AY9725" s="41"/>
      <c r="AZ9725" s="41"/>
      <c r="BA9725" s="41"/>
      <c r="BB9725" s="41"/>
      <c r="BC9725" s="41"/>
      <c r="BD9725" s="41"/>
      <c r="BE9725" s="41"/>
      <c r="BF9725" s="41"/>
      <c r="BG9725" s="41"/>
      <c r="BH9725" s="41"/>
      <c r="BI9725" s="41"/>
      <c r="BJ9725" s="41"/>
      <c r="BK9725" s="41"/>
      <c r="BL9725" s="41"/>
      <c r="BM9725" s="41"/>
      <c r="BN9725" s="41"/>
      <c r="BO9725" s="41"/>
      <c r="BP9725" s="108"/>
      <c r="CG9725" s="102"/>
      <c r="CI9725" s="45"/>
    </row>
    <row r="9726" spans="37:87" ht="13" customHeight="1">
      <c r="AK9726" s="114"/>
      <c r="AL9726" s="41"/>
      <c r="AM9726" s="41"/>
      <c r="AN9726" s="41"/>
      <c r="AO9726" s="41"/>
      <c r="AP9726" s="41"/>
      <c r="AQ9726" s="41"/>
      <c r="AR9726" s="41"/>
      <c r="AS9726" s="41"/>
      <c r="AT9726" s="41"/>
      <c r="AU9726" s="41"/>
      <c r="AV9726" s="41"/>
      <c r="AW9726" s="41"/>
      <c r="AX9726" s="41"/>
      <c r="AY9726" s="41"/>
      <c r="AZ9726" s="41"/>
      <c r="BA9726" s="41"/>
      <c r="BB9726" s="41"/>
      <c r="BC9726" s="41"/>
      <c r="BD9726" s="41"/>
      <c r="BE9726" s="41"/>
      <c r="BF9726" s="41"/>
      <c r="BG9726" s="41"/>
      <c r="BH9726" s="41"/>
      <c r="BI9726" s="41"/>
      <c r="BJ9726" s="41"/>
      <c r="BK9726" s="41"/>
      <c r="BL9726" s="41"/>
      <c r="BM9726" s="41"/>
      <c r="BN9726" s="41"/>
      <c r="BO9726" s="41"/>
      <c r="BP9726" s="108"/>
      <c r="CG9726" s="102"/>
      <c r="CI9726" s="45"/>
    </row>
    <row r="9727" spans="37:87" ht="13" customHeight="1">
      <c r="AK9727" s="114"/>
      <c r="AL9727" s="41"/>
      <c r="AM9727" s="41"/>
      <c r="AN9727" s="41"/>
      <c r="AO9727" s="41"/>
      <c r="AP9727" s="41"/>
      <c r="AQ9727" s="41"/>
      <c r="AR9727" s="41"/>
      <c r="AS9727" s="41"/>
      <c r="AT9727" s="41"/>
      <c r="AU9727" s="41"/>
      <c r="AV9727" s="41"/>
      <c r="AW9727" s="41"/>
      <c r="AX9727" s="41"/>
      <c r="AY9727" s="41"/>
      <c r="AZ9727" s="41"/>
      <c r="BA9727" s="41"/>
      <c r="BB9727" s="41"/>
      <c r="BC9727" s="41"/>
      <c r="BD9727" s="41"/>
      <c r="BE9727" s="41"/>
      <c r="BF9727" s="41"/>
      <c r="BG9727" s="41"/>
      <c r="BH9727" s="41"/>
      <c r="BI9727" s="41"/>
      <c r="BJ9727" s="41"/>
      <c r="BK9727" s="41"/>
      <c r="BL9727" s="41"/>
      <c r="BM9727" s="41"/>
      <c r="BN9727" s="41"/>
      <c r="BO9727" s="41"/>
      <c r="BP9727" s="108"/>
      <c r="CG9727" s="102"/>
      <c r="CI9727" s="45"/>
    </row>
    <row r="9728" spans="37:87" ht="13" customHeight="1">
      <c r="AK9728" s="114"/>
      <c r="AL9728" s="41"/>
      <c r="AM9728" s="41"/>
      <c r="AN9728" s="41"/>
      <c r="AO9728" s="41"/>
      <c r="AP9728" s="41"/>
      <c r="AQ9728" s="41"/>
      <c r="AR9728" s="41"/>
      <c r="AS9728" s="41"/>
      <c r="AT9728" s="41"/>
      <c r="AU9728" s="41"/>
      <c r="AV9728" s="41"/>
      <c r="AW9728" s="41"/>
      <c r="AX9728" s="41"/>
      <c r="AY9728" s="41"/>
      <c r="AZ9728" s="41"/>
      <c r="BA9728" s="41"/>
      <c r="BB9728" s="41"/>
      <c r="BC9728" s="41"/>
      <c r="BD9728" s="41"/>
      <c r="BE9728" s="41"/>
      <c r="BF9728" s="41"/>
      <c r="BG9728" s="41"/>
      <c r="BH9728" s="41"/>
      <c r="BI9728" s="41"/>
      <c r="BJ9728" s="41"/>
      <c r="BK9728" s="41"/>
      <c r="BL9728" s="41"/>
      <c r="BM9728" s="41"/>
      <c r="BN9728" s="41"/>
      <c r="BO9728" s="41"/>
      <c r="BP9728" s="108"/>
      <c r="CG9728" s="102"/>
      <c r="CI9728" s="45"/>
    </row>
    <row r="9729" spans="37:87" ht="13" customHeight="1">
      <c r="AK9729" s="114"/>
      <c r="AL9729" s="41"/>
      <c r="AM9729" s="41"/>
      <c r="AN9729" s="41"/>
      <c r="AO9729" s="41"/>
      <c r="AP9729" s="41"/>
      <c r="AQ9729" s="41"/>
      <c r="AR9729" s="41"/>
      <c r="AS9729" s="41"/>
      <c r="AT9729" s="41"/>
      <c r="AU9729" s="41"/>
      <c r="AV9729" s="41"/>
      <c r="AW9729" s="41"/>
      <c r="AX9729" s="41"/>
      <c r="AY9729" s="41"/>
      <c r="AZ9729" s="41"/>
      <c r="BA9729" s="41"/>
      <c r="BB9729" s="41"/>
      <c r="BC9729" s="41"/>
      <c r="BD9729" s="41"/>
      <c r="BE9729" s="41"/>
      <c r="BF9729" s="41"/>
      <c r="BG9729" s="41"/>
      <c r="BH9729" s="41"/>
      <c r="BI9729" s="41"/>
      <c r="BJ9729" s="41"/>
      <c r="BK9729" s="41"/>
      <c r="BL9729" s="41"/>
      <c r="BM9729" s="41"/>
      <c r="BN9729" s="41"/>
      <c r="BO9729" s="41"/>
      <c r="BP9729" s="108"/>
      <c r="CG9729" s="102"/>
      <c r="CI9729" s="45"/>
    </row>
    <row r="9730" spans="37:87" ht="13" customHeight="1">
      <c r="AK9730" s="114"/>
      <c r="AL9730" s="41"/>
      <c r="AM9730" s="41"/>
      <c r="AN9730" s="41"/>
      <c r="AO9730" s="41"/>
      <c r="AP9730" s="41"/>
      <c r="AQ9730" s="41"/>
      <c r="AR9730" s="41"/>
      <c r="AS9730" s="41"/>
      <c r="AT9730" s="41"/>
      <c r="AU9730" s="41"/>
      <c r="AV9730" s="41"/>
      <c r="AW9730" s="41"/>
      <c r="AX9730" s="41"/>
      <c r="AY9730" s="41"/>
      <c r="AZ9730" s="41"/>
      <c r="BA9730" s="41"/>
      <c r="BB9730" s="41"/>
      <c r="BC9730" s="41"/>
      <c r="BD9730" s="41"/>
      <c r="BE9730" s="41"/>
      <c r="BF9730" s="41"/>
      <c r="BG9730" s="41"/>
      <c r="BH9730" s="41"/>
      <c r="BI9730" s="41"/>
      <c r="BJ9730" s="41"/>
      <c r="BK9730" s="41"/>
      <c r="BL9730" s="41"/>
      <c r="BM9730" s="41"/>
      <c r="BN9730" s="41"/>
      <c r="BO9730" s="41"/>
      <c r="BP9730" s="108"/>
      <c r="CG9730" s="102"/>
      <c r="CI9730" s="45"/>
    </row>
    <row r="9731" spans="37:87" ht="13" customHeight="1">
      <c r="AK9731" s="114"/>
      <c r="AL9731" s="41"/>
      <c r="AM9731" s="41"/>
      <c r="AN9731" s="41"/>
      <c r="AO9731" s="41"/>
      <c r="AP9731" s="41"/>
      <c r="AQ9731" s="41"/>
      <c r="AR9731" s="41"/>
      <c r="AS9731" s="41"/>
      <c r="AT9731" s="41"/>
      <c r="AU9731" s="41"/>
      <c r="AV9731" s="41"/>
      <c r="AW9731" s="41"/>
      <c r="AX9731" s="41"/>
      <c r="AY9731" s="41"/>
      <c r="AZ9731" s="41"/>
      <c r="BA9731" s="41"/>
      <c r="BB9731" s="41"/>
      <c r="BC9731" s="41"/>
      <c r="BD9731" s="41"/>
      <c r="BE9731" s="41"/>
      <c r="BF9731" s="41"/>
      <c r="BG9731" s="41"/>
      <c r="BH9731" s="41"/>
      <c r="BI9731" s="41"/>
      <c r="BJ9731" s="41"/>
      <c r="BK9731" s="41"/>
      <c r="BL9731" s="41"/>
      <c r="BM9731" s="41"/>
      <c r="BN9731" s="41"/>
      <c r="BO9731" s="41"/>
      <c r="BP9731" s="108"/>
      <c r="CG9731" s="102"/>
      <c r="CI9731" s="45"/>
    </row>
    <row r="9732" spans="37:87" ht="13" customHeight="1">
      <c r="AK9732" s="114"/>
      <c r="AL9732" s="41"/>
      <c r="AM9732" s="41"/>
      <c r="AN9732" s="41"/>
      <c r="AO9732" s="41"/>
      <c r="AP9732" s="41"/>
      <c r="AQ9732" s="41"/>
      <c r="AR9732" s="41"/>
      <c r="AS9732" s="41"/>
      <c r="AT9732" s="41"/>
      <c r="AU9732" s="41"/>
      <c r="AV9732" s="41"/>
      <c r="AW9732" s="41"/>
      <c r="AX9732" s="41"/>
      <c r="AY9732" s="41"/>
      <c r="AZ9732" s="41"/>
      <c r="BA9732" s="41"/>
      <c r="BB9732" s="41"/>
      <c r="BC9732" s="41"/>
      <c r="BD9732" s="41"/>
      <c r="BE9732" s="41"/>
      <c r="BF9732" s="41"/>
      <c r="BG9732" s="41"/>
      <c r="BH9732" s="41"/>
      <c r="BI9732" s="41"/>
      <c r="BJ9732" s="41"/>
      <c r="BK9732" s="41"/>
      <c r="BL9732" s="41"/>
      <c r="BM9732" s="41"/>
      <c r="BN9732" s="41"/>
      <c r="BO9732" s="41"/>
      <c r="BP9732" s="108"/>
      <c r="CG9732" s="102"/>
      <c r="CI9732" s="45"/>
    </row>
    <row r="9733" spans="37:87" ht="13" customHeight="1">
      <c r="AK9733" s="114"/>
      <c r="AL9733" s="41"/>
      <c r="AM9733" s="41"/>
      <c r="AN9733" s="41"/>
      <c r="AO9733" s="41"/>
      <c r="AP9733" s="41"/>
      <c r="AQ9733" s="41"/>
      <c r="AR9733" s="41"/>
      <c r="AS9733" s="41"/>
      <c r="AT9733" s="41"/>
      <c r="AU9733" s="41"/>
      <c r="AV9733" s="41"/>
      <c r="AW9733" s="41"/>
      <c r="AX9733" s="41"/>
      <c r="AY9733" s="41"/>
      <c r="AZ9733" s="41"/>
      <c r="BA9733" s="41"/>
      <c r="BB9733" s="41"/>
      <c r="BC9733" s="41"/>
      <c r="BD9733" s="41"/>
      <c r="BE9733" s="41"/>
      <c r="BF9733" s="41"/>
      <c r="BG9733" s="41"/>
      <c r="BH9733" s="41"/>
      <c r="BI9733" s="41"/>
      <c r="BJ9733" s="41"/>
      <c r="BK9733" s="41"/>
      <c r="BL9733" s="41"/>
      <c r="BM9733" s="41"/>
      <c r="BN9733" s="41"/>
      <c r="BO9733" s="41"/>
      <c r="BP9733" s="108"/>
      <c r="CG9733" s="102"/>
      <c r="CI9733" s="45"/>
    </row>
    <row r="9734" spans="37:87" ht="13" customHeight="1">
      <c r="AK9734" s="114"/>
      <c r="AL9734" s="41"/>
      <c r="AM9734" s="41"/>
      <c r="AN9734" s="41"/>
      <c r="AO9734" s="41"/>
      <c r="AP9734" s="41"/>
      <c r="AQ9734" s="41"/>
      <c r="AR9734" s="41"/>
      <c r="AS9734" s="41"/>
      <c r="AT9734" s="41"/>
      <c r="AU9734" s="41"/>
      <c r="AV9734" s="41"/>
      <c r="AW9734" s="41"/>
      <c r="AX9734" s="41"/>
      <c r="AY9734" s="41"/>
      <c r="AZ9734" s="41"/>
      <c r="BA9734" s="41"/>
      <c r="BB9734" s="41"/>
      <c r="BC9734" s="41"/>
      <c r="BD9734" s="41"/>
      <c r="BE9734" s="41"/>
      <c r="BF9734" s="41"/>
      <c r="BG9734" s="41"/>
      <c r="BH9734" s="41"/>
      <c r="BI9734" s="41"/>
      <c r="BJ9734" s="41"/>
      <c r="BK9734" s="41"/>
      <c r="BL9734" s="41"/>
      <c r="BM9734" s="41"/>
      <c r="BN9734" s="41"/>
      <c r="BO9734" s="41"/>
      <c r="BP9734" s="108"/>
      <c r="CG9734" s="102"/>
      <c r="CI9734" s="45"/>
    </row>
    <row r="9735" spans="37:87" ht="13" customHeight="1">
      <c r="AK9735" s="114"/>
      <c r="AL9735" s="41"/>
      <c r="AM9735" s="41"/>
      <c r="AN9735" s="41"/>
      <c r="AO9735" s="41"/>
      <c r="AP9735" s="41"/>
      <c r="AQ9735" s="41"/>
      <c r="AR9735" s="41"/>
      <c r="AS9735" s="41"/>
      <c r="AT9735" s="41"/>
      <c r="AU9735" s="41"/>
      <c r="AV9735" s="41"/>
      <c r="AW9735" s="41"/>
      <c r="AX9735" s="41"/>
      <c r="AY9735" s="41"/>
      <c r="AZ9735" s="41"/>
      <c r="BA9735" s="41"/>
      <c r="BB9735" s="41"/>
      <c r="BC9735" s="41"/>
      <c r="BD9735" s="41"/>
      <c r="BE9735" s="41"/>
      <c r="BF9735" s="41"/>
      <c r="BG9735" s="41"/>
      <c r="BH9735" s="41"/>
      <c r="BI9735" s="41"/>
      <c r="BJ9735" s="41"/>
      <c r="BK9735" s="41"/>
      <c r="BL9735" s="41"/>
      <c r="BM9735" s="41"/>
      <c r="BN9735" s="41"/>
      <c r="BO9735" s="41"/>
      <c r="BP9735" s="108"/>
      <c r="CG9735" s="102"/>
      <c r="CI9735" s="45"/>
    </row>
    <row r="9736" spans="37:87" ht="13" customHeight="1">
      <c r="AK9736" s="114"/>
      <c r="AL9736" s="41"/>
      <c r="AM9736" s="41"/>
      <c r="AN9736" s="41"/>
      <c r="AO9736" s="41"/>
      <c r="AP9736" s="41"/>
      <c r="AQ9736" s="41"/>
      <c r="AR9736" s="41"/>
      <c r="AS9736" s="41"/>
      <c r="AT9736" s="41"/>
      <c r="AU9736" s="41"/>
      <c r="AV9736" s="41"/>
      <c r="AW9736" s="41"/>
      <c r="AX9736" s="41"/>
      <c r="AY9736" s="41"/>
      <c r="AZ9736" s="41"/>
      <c r="BA9736" s="41"/>
      <c r="BB9736" s="41"/>
      <c r="BC9736" s="41"/>
      <c r="BD9736" s="41"/>
      <c r="BE9736" s="41"/>
      <c r="BF9736" s="41"/>
      <c r="BG9736" s="41"/>
      <c r="BH9736" s="41"/>
      <c r="BI9736" s="41"/>
      <c r="BJ9736" s="41"/>
      <c r="BK9736" s="41"/>
      <c r="BL9736" s="41"/>
      <c r="BM9736" s="41"/>
      <c r="BN9736" s="41"/>
      <c r="BO9736" s="41"/>
      <c r="BP9736" s="108"/>
      <c r="CG9736" s="102"/>
      <c r="CI9736" s="45"/>
    </row>
    <row r="9737" spans="37:87" ht="13" customHeight="1">
      <c r="AK9737" s="114"/>
      <c r="AL9737" s="41"/>
      <c r="AM9737" s="41"/>
      <c r="AN9737" s="41"/>
      <c r="AO9737" s="41"/>
      <c r="AP9737" s="41"/>
      <c r="AQ9737" s="41"/>
      <c r="AR9737" s="41"/>
      <c r="AS9737" s="41"/>
      <c r="AT9737" s="41"/>
      <c r="AU9737" s="41"/>
      <c r="AV9737" s="41"/>
      <c r="AW9737" s="41"/>
      <c r="AX9737" s="41"/>
      <c r="AY9737" s="41"/>
      <c r="AZ9737" s="41"/>
      <c r="BA9737" s="41"/>
      <c r="BB9737" s="41"/>
      <c r="BC9737" s="41"/>
      <c r="BD9737" s="41"/>
      <c r="BE9737" s="41"/>
      <c r="BF9737" s="41"/>
      <c r="BG9737" s="41"/>
      <c r="BH9737" s="41"/>
      <c r="BI9737" s="41"/>
      <c r="BJ9737" s="41"/>
      <c r="BK9737" s="41"/>
      <c r="BL9737" s="41"/>
      <c r="BM9737" s="41"/>
      <c r="BN9737" s="41"/>
      <c r="BO9737" s="41"/>
      <c r="BP9737" s="108"/>
      <c r="CG9737" s="102"/>
      <c r="CI9737" s="45"/>
    </row>
    <row r="9738" spans="37:87" ht="13" customHeight="1">
      <c r="AK9738" s="114"/>
      <c r="AL9738" s="41"/>
      <c r="AM9738" s="41"/>
      <c r="AN9738" s="41"/>
      <c r="AO9738" s="41"/>
      <c r="AP9738" s="41"/>
      <c r="AQ9738" s="41"/>
      <c r="AR9738" s="41"/>
      <c r="AS9738" s="41"/>
      <c r="AT9738" s="41"/>
      <c r="AU9738" s="41"/>
      <c r="AV9738" s="41"/>
      <c r="AW9738" s="41"/>
      <c r="AX9738" s="41"/>
      <c r="AY9738" s="41"/>
      <c r="AZ9738" s="41"/>
      <c r="BA9738" s="41"/>
      <c r="BB9738" s="41"/>
      <c r="BC9738" s="41"/>
      <c r="BD9738" s="41"/>
      <c r="BE9738" s="41"/>
      <c r="BF9738" s="41"/>
      <c r="BG9738" s="41"/>
      <c r="BH9738" s="41"/>
      <c r="BI9738" s="41"/>
      <c r="BJ9738" s="41"/>
      <c r="BK9738" s="41"/>
      <c r="BL9738" s="41"/>
      <c r="BM9738" s="41"/>
      <c r="BN9738" s="41"/>
      <c r="BO9738" s="41"/>
      <c r="BP9738" s="108"/>
      <c r="CG9738" s="102"/>
      <c r="CI9738" s="45"/>
    </row>
    <row r="9739" spans="37:87" ht="13" customHeight="1">
      <c r="AK9739" s="114"/>
      <c r="AL9739" s="41"/>
      <c r="AM9739" s="41"/>
      <c r="AN9739" s="41"/>
      <c r="AO9739" s="41"/>
      <c r="AP9739" s="41"/>
      <c r="AQ9739" s="41"/>
      <c r="AR9739" s="41"/>
      <c r="AS9739" s="41"/>
      <c r="AT9739" s="41"/>
      <c r="AU9739" s="41"/>
      <c r="AV9739" s="41"/>
      <c r="AW9739" s="41"/>
      <c r="AX9739" s="41"/>
      <c r="AY9739" s="41"/>
      <c r="AZ9739" s="41"/>
      <c r="BA9739" s="41"/>
      <c r="BB9739" s="41"/>
      <c r="BC9739" s="41"/>
      <c r="BD9739" s="41"/>
      <c r="BE9739" s="41"/>
      <c r="BF9739" s="41"/>
      <c r="BG9739" s="41"/>
      <c r="BH9739" s="41"/>
      <c r="BI9739" s="41"/>
      <c r="BJ9739" s="41"/>
      <c r="BK9739" s="41"/>
      <c r="BL9739" s="41"/>
      <c r="BM9739" s="41"/>
      <c r="BN9739" s="41"/>
      <c r="BO9739" s="41"/>
      <c r="BP9739" s="108"/>
      <c r="CG9739" s="102"/>
      <c r="CI9739" s="45"/>
    </row>
    <row r="9740" spans="37:87" ht="13" customHeight="1">
      <c r="AK9740" s="114"/>
      <c r="AL9740" s="41"/>
      <c r="AM9740" s="41"/>
      <c r="AN9740" s="41"/>
      <c r="AO9740" s="41"/>
      <c r="AP9740" s="41"/>
      <c r="AQ9740" s="41"/>
      <c r="AR9740" s="41"/>
      <c r="AS9740" s="41"/>
      <c r="AT9740" s="41"/>
      <c r="AU9740" s="41"/>
      <c r="AV9740" s="41"/>
      <c r="AW9740" s="41"/>
      <c r="AX9740" s="41"/>
      <c r="AY9740" s="41"/>
      <c r="AZ9740" s="41"/>
      <c r="BA9740" s="41"/>
      <c r="BB9740" s="41"/>
      <c r="BC9740" s="41"/>
      <c r="BD9740" s="41"/>
      <c r="BE9740" s="41"/>
      <c r="BF9740" s="41"/>
      <c r="BG9740" s="41"/>
      <c r="BH9740" s="41"/>
      <c r="BI9740" s="41"/>
      <c r="BJ9740" s="41"/>
      <c r="BK9740" s="41"/>
      <c r="BL9740" s="41"/>
      <c r="BM9740" s="41"/>
      <c r="BN9740" s="41"/>
      <c r="BO9740" s="41"/>
      <c r="BP9740" s="108"/>
      <c r="CG9740" s="102"/>
      <c r="CI9740" s="45"/>
    </row>
    <row r="9741" spans="37:87" ht="13" customHeight="1">
      <c r="AK9741" s="114"/>
      <c r="AL9741" s="41"/>
      <c r="AM9741" s="41"/>
      <c r="AN9741" s="41"/>
      <c r="AO9741" s="41"/>
      <c r="AP9741" s="41"/>
      <c r="AQ9741" s="41"/>
      <c r="AR9741" s="41"/>
      <c r="AS9741" s="41"/>
      <c r="AT9741" s="41"/>
      <c r="AU9741" s="41"/>
      <c r="AV9741" s="41"/>
      <c r="AW9741" s="41"/>
      <c r="AX9741" s="41"/>
      <c r="AY9741" s="41"/>
      <c r="AZ9741" s="41"/>
      <c r="BA9741" s="41"/>
      <c r="BB9741" s="41"/>
      <c r="BC9741" s="41"/>
      <c r="BD9741" s="41"/>
      <c r="BE9741" s="41"/>
      <c r="BF9741" s="41"/>
      <c r="BG9741" s="41"/>
      <c r="BH9741" s="41"/>
      <c r="BI9741" s="41"/>
      <c r="BJ9741" s="41"/>
      <c r="BK9741" s="41"/>
      <c r="BL9741" s="41"/>
      <c r="BM9741" s="41"/>
      <c r="BN9741" s="41"/>
      <c r="BO9741" s="41"/>
      <c r="BP9741" s="108"/>
      <c r="CG9741" s="102"/>
      <c r="CI9741" s="45"/>
    </row>
    <row r="9742" spans="37:87" ht="13" customHeight="1">
      <c r="AK9742" s="114"/>
      <c r="AL9742" s="41"/>
      <c r="AM9742" s="41"/>
      <c r="AN9742" s="41"/>
      <c r="AO9742" s="41"/>
      <c r="AP9742" s="41"/>
      <c r="AQ9742" s="41"/>
      <c r="AR9742" s="41"/>
      <c r="AS9742" s="41"/>
      <c r="AT9742" s="41"/>
      <c r="AU9742" s="41"/>
      <c r="AV9742" s="41"/>
      <c r="AW9742" s="41"/>
      <c r="AX9742" s="41"/>
      <c r="AY9742" s="41"/>
      <c r="AZ9742" s="41"/>
      <c r="BA9742" s="41"/>
      <c r="BB9742" s="41"/>
      <c r="BC9742" s="41"/>
      <c r="BD9742" s="41"/>
      <c r="BE9742" s="41"/>
      <c r="BF9742" s="41"/>
      <c r="BG9742" s="41"/>
      <c r="BH9742" s="41"/>
      <c r="BI9742" s="41"/>
      <c r="BJ9742" s="41"/>
      <c r="BK9742" s="41"/>
      <c r="BL9742" s="41"/>
      <c r="BM9742" s="41"/>
      <c r="BN9742" s="41"/>
      <c r="BO9742" s="41"/>
      <c r="BP9742" s="108"/>
      <c r="CG9742" s="102"/>
      <c r="CI9742" s="45"/>
    </row>
    <row r="9743" spans="37:87" ht="13" customHeight="1">
      <c r="AK9743" s="114"/>
      <c r="AL9743" s="41"/>
      <c r="AM9743" s="41"/>
      <c r="AN9743" s="41"/>
      <c r="AO9743" s="41"/>
      <c r="AP9743" s="41"/>
      <c r="AQ9743" s="41"/>
      <c r="AR9743" s="41"/>
      <c r="AS9743" s="41"/>
      <c r="AT9743" s="41"/>
      <c r="AU9743" s="41"/>
      <c r="AV9743" s="41"/>
      <c r="AW9743" s="41"/>
      <c r="AX9743" s="41"/>
      <c r="AY9743" s="41"/>
      <c r="AZ9743" s="41"/>
      <c r="BA9743" s="41"/>
      <c r="BB9743" s="41"/>
      <c r="BC9743" s="41"/>
      <c r="BD9743" s="41"/>
      <c r="BE9743" s="41"/>
      <c r="BF9743" s="41"/>
      <c r="BG9743" s="41"/>
      <c r="BH9743" s="41"/>
      <c r="BI9743" s="41"/>
      <c r="BJ9743" s="41"/>
      <c r="BK9743" s="41"/>
      <c r="BL9743" s="41"/>
      <c r="BM9743" s="41"/>
      <c r="BN9743" s="41"/>
      <c r="BO9743" s="41"/>
      <c r="BP9743" s="108"/>
      <c r="CG9743" s="102"/>
      <c r="CI9743" s="45"/>
    </row>
    <row r="9744" spans="37:87" ht="13" customHeight="1">
      <c r="AK9744" s="114"/>
      <c r="AL9744" s="41"/>
      <c r="AM9744" s="41"/>
      <c r="AN9744" s="41"/>
      <c r="AO9744" s="41"/>
      <c r="AP9744" s="41"/>
      <c r="AQ9744" s="41"/>
      <c r="AR9744" s="41"/>
      <c r="AS9744" s="41"/>
      <c r="AT9744" s="41"/>
      <c r="AU9744" s="41"/>
      <c r="AV9744" s="41"/>
      <c r="AW9744" s="41"/>
      <c r="AX9744" s="41"/>
      <c r="AY9744" s="41"/>
      <c r="AZ9744" s="41"/>
      <c r="BA9744" s="41"/>
      <c r="BB9744" s="41"/>
      <c r="BC9744" s="41"/>
      <c r="BD9744" s="41"/>
      <c r="BE9744" s="41"/>
      <c r="BF9744" s="41"/>
      <c r="BG9744" s="41"/>
      <c r="BH9744" s="41"/>
      <c r="BI9744" s="41"/>
      <c r="BJ9744" s="41"/>
      <c r="BK9744" s="41"/>
      <c r="BL9744" s="41"/>
      <c r="BM9744" s="41"/>
      <c r="BN9744" s="41"/>
      <c r="BO9744" s="41"/>
      <c r="BP9744" s="108"/>
      <c r="CG9744" s="102"/>
      <c r="CI9744" s="45"/>
    </row>
    <row r="9745" spans="37:87" ht="13" customHeight="1">
      <c r="AK9745" s="114"/>
      <c r="AL9745" s="41"/>
      <c r="AM9745" s="41"/>
      <c r="AN9745" s="41"/>
      <c r="AO9745" s="41"/>
      <c r="AP9745" s="41"/>
      <c r="AQ9745" s="41"/>
      <c r="AR9745" s="41"/>
      <c r="AS9745" s="41"/>
      <c r="AT9745" s="41"/>
      <c r="AU9745" s="41"/>
      <c r="AV9745" s="41"/>
      <c r="AW9745" s="41"/>
      <c r="AX9745" s="41"/>
      <c r="AY9745" s="41"/>
      <c r="AZ9745" s="41"/>
      <c r="BA9745" s="41"/>
      <c r="BB9745" s="41"/>
      <c r="BC9745" s="41"/>
      <c r="BD9745" s="41"/>
      <c r="BE9745" s="41"/>
      <c r="BF9745" s="41"/>
      <c r="BG9745" s="41"/>
      <c r="BH9745" s="41"/>
      <c r="BI9745" s="41"/>
      <c r="BJ9745" s="41"/>
      <c r="BK9745" s="41"/>
      <c r="BL9745" s="41"/>
      <c r="BM9745" s="41"/>
      <c r="BN9745" s="41"/>
      <c r="BO9745" s="41"/>
      <c r="BP9745" s="108"/>
      <c r="CG9745" s="102"/>
      <c r="CI9745" s="45"/>
    </row>
    <row r="9746" spans="37:87" ht="13" customHeight="1">
      <c r="AK9746" s="114"/>
      <c r="AL9746" s="41"/>
      <c r="AM9746" s="41"/>
      <c r="AN9746" s="41"/>
      <c r="AO9746" s="41"/>
      <c r="AP9746" s="41"/>
      <c r="AQ9746" s="41"/>
      <c r="AR9746" s="41"/>
      <c r="AS9746" s="41"/>
      <c r="AT9746" s="41"/>
      <c r="AU9746" s="41"/>
      <c r="AV9746" s="41"/>
      <c r="AW9746" s="41"/>
      <c r="AX9746" s="41"/>
      <c r="AY9746" s="41"/>
      <c r="AZ9746" s="41"/>
      <c r="BA9746" s="41"/>
      <c r="BB9746" s="41"/>
      <c r="BC9746" s="41"/>
      <c r="BD9746" s="41"/>
      <c r="BE9746" s="41"/>
      <c r="BF9746" s="41"/>
      <c r="BG9746" s="41"/>
      <c r="BH9746" s="41"/>
      <c r="BI9746" s="41"/>
      <c r="BJ9746" s="41"/>
      <c r="BK9746" s="41"/>
      <c r="BL9746" s="41"/>
      <c r="BM9746" s="41"/>
      <c r="BN9746" s="41"/>
      <c r="BO9746" s="41"/>
      <c r="BP9746" s="108"/>
      <c r="CG9746" s="102"/>
      <c r="CI9746" s="45"/>
    </row>
    <row r="9747" spans="37:87" ht="13" customHeight="1">
      <c r="AK9747" s="114"/>
      <c r="AL9747" s="41"/>
      <c r="AM9747" s="41"/>
      <c r="AN9747" s="41"/>
      <c r="AO9747" s="41"/>
      <c r="AP9747" s="41"/>
      <c r="AQ9747" s="41"/>
      <c r="AR9747" s="41"/>
      <c r="AS9747" s="41"/>
      <c r="AT9747" s="41"/>
      <c r="AU9747" s="41"/>
      <c r="AV9747" s="41"/>
      <c r="AW9747" s="41"/>
      <c r="AX9747" s="41"/>
      <c r="AY9747" s="41"/>
      <c r="AZ9747" s="41"/>
      <c r="BA9747" s="41"/>
      <c r="BB9747" s="41"/>
      <c r="BC9747" s="41"/>
      <c r="BD9747" s="41"/>
      <c r="BE9747" s="41"/>
      <c r="BF9747" s="41"/>
      <c r="BG9747" s="41"/>
      <c r="BH9747" s="41"/>
      <c r="BI9747" s="41"/>
      <c r="BJ9747" s="41"/>
      <c r="BK9747" s="41"/>
      <c r="BL9747" s="41"/>
      <c r="BM9747" s="41"/>
      <c r="BN9747" s="41"/>
      <c r="BO9747" s="41"/>
      <c r="BP9747" s="108"/>
      <c r="CG9747" s="102"/>
      <c r="CI9747" s="45"/>
    </row>
    <row r="9748" spans="37:87" ht="13" customHeight="1">
      <c r="AK9748" s="114"/>
      <c r="AL9748" s="41"/>
      <c r="AM9748" s="41"/>
      <c r="AN9748" s="41"/>
      <c r="AO9748" s="41"/>
      <c r="AP9748" s="41"/>
      <c r="AQ9748" s="41"/>
      <c r="AR9748" s="41"/>
      <c r="AS9748" s="41"/>
      <c r="AT9748" s="41"/>
      <c r="AU9748" s="41"/>
      <c r="AV9748" s="41"/>
      <c r="AW9748" s="41"/>
      <c r="AX9748" s="41"/>
      <c r="AY9748" s="41"/>
      <c r="AZ9748" s="41"/>
      <c r="BA9748" s="41"/>
      <c r="BB9748" s="41"/>
      <c r="BC9748" s="41"/>
      <c r="BD9748" s="41"/>
      <c r="BE9748" s="41"/>
      <c r="BF9748" s="41"/>
      <c r="BG9748" s="41"/>
      <c r="BH9748" s="41"/>
      <c r="BI9748" s="41"/>
      <c r="BJ9748" s="41"/>
      <c r="BK9748" s="41"/>
      <c r="BL9748" s="41"/>
      <c r="BM9748" s="41"/>
      <c r="BN9748" s="41"/>
      <c r="BO9748" s="41"/>
      <c r="BP9748" s="108"/>
      <c r="CG9748" s="102"/>
      <c r="CI9748" s="45"/>
    </row>
    <row r="9749" spans="37:87" ht="13" customHeight="1">
      <c r="AK9749" s="114"/>
      <c r="AL9749" s="41"/>
      <c r="AM9749" s="41"/>
      <c r="AN9749" s="41"/>
      <c r="AO9749" s="41"/>
      <c r="AP9749" s="41"/>
      <c r="AQ9749" s="41"/>
      <c r="AR9749" s="41"/>
      <c r="AS9749" s="41"/>
      <c r="AT9749" s="41"/>
      <c r="AU9749" s="41"/>
      <c r="AV9749" s="41"/>
      <c r="AW9749" s="41"/>
      <c r="AX9749" s="41"/>
      <c r="AY9749" s="41"/>
      <c r="AZ9749" s="41"/>
      <c r="BA9749" s="41"/>
      <c r="BB9749" s="41"/>
      <c r="BC9749" s="41"/>
      <c r="BD9749" s="41"/>
      <c r="BE9749" s="41"/>
      <c r="BF9749" s="41"/>
      <c r="BG9749" s="41"/>
      <c r="BH9749" s="41"/>
      <c r="BI9749" s="41"/>
      <c r="BJ9749" s="41"/>
      <c r="BK9749" s="41"/>
      <c r="BL9749" s="41"/>
      <c r="BM9749" s="41"/>
      <c r="BN9749" s="41"/>
      <c r="BO9749" s="41"/>
      <c r="BP9749" s="108"/>
      <c r="CG9749" s="102"/>
      <c r="CI9749" s="45"/>
    </row>
    <row r="9750" spans="37:87" ht="13" customHeight="1">
      <c r="AK9750" s="114"/>
      <c r="AL9750" s="41"/>
      <c r="AM9750" s="41"/>
      <c r="AN9750" s="41"/>
      <c r="AO9750" s="41"/>
      <c r="AP9750" s="41"/>
      <c r="AQ9750" s="41"/>
      <c r="AR9750" s="41"/>
      <c r="AS9750" s="41"/>
      <c r="AT9750" s="41"/>
      <c r="AU9750" s="41"/>
      <c r="AV9750" s="41"/>
      <c r="AW9750" s="41"/>
      <c r="AX9750" s="41"/>
      <c r="AY9750" s="41"/>
      <c r="AZ9750" s="41"/>
      <c r="BA9750" s="41"/>
      <c r="BB9750" s="41"/>
      <c r="BC9750" s="41"/>
      <c r="BD9750" s="41"/>
      <c r="BE9750" s="41"/>
      <c r="BF9750" s="41"/>
      <c r="BG9750" s="41"/>
      <c r="BH9750" s="41"/>
      <c r="BI9750" s="41"/>
      <c r="BJ9750" s="41"/>
      <c r="BK9750" s="41"/>
      <c r="BL9750" s="41"/>
      <c r="BM9750" s="41"/>
      <c r="BN9750" s="41"/>
      <c r="BO9750" s="41"/>
      <c r="BP9750" s="108"/>
      <c r="CG9750" s="102"/>
      <c r="CI9750" s="45"/>
    </row>
    <row r="9751" spans="37:87" ht="13" customHeight="1">
      <c r="AK9751" s="114"/>
      <c r="AL9751" s="41"/>
      <c r="AM9751" s="41"/>
      <c r="AN9751" s="41"/>
      <c r="AO9751" s="41"/>
      <c r="AP9751" s="41"/>
      <c r="AQ9751" s="41"/>
      <c r="AR9751" s="41"/>
      <c r="AS9751" s="41"/>
      <c r="AT9751" s="41"/>
      <c r="AU9751" s="41"/>
      <c r="AV9751" s="41"/>
      <c r="AW9751" s="41"/>
      <c r="AX9751" s="41"/>
      <c r="AY9751" s="41"/>
      <c r="AZ9751" s="41"/>
      <c r="BA9751" s="41"/>
      <c r="BB9751" s="41"/>
      <c r="BC9751" s="41"/>
      <c r="BD9751" s="41"/>
      <c r="BE9751" s="41"/>
      <c r="BF9751" s="41"/>
      <c r="BG9751" s="41"/>
      <c r="BH9751" s="41"/>
      <c r="BI9751" s="41"/>
      <c r="BJ9751" s="41"/>
      <c r="BK9751" s="41"/>
      <c r="BL9751" s="41"/>
      <c r="BM9751" s="41"/>
      <c r="BN9751" s="41"/>
      <c r="BO9751" s="41"/>
      <c r="BP9751" s="108"/>
      <c r="CG9751" s="102"/>
      <c r="CI9751" s="45"/>
    </row>
    <row r="9752" spans="37:87" ht="13" customHeight="1">
      <c r="AK9752" s="114"/>
      <c r="AL9752" s="41"/>
      <c r="AM9752" s="41"/>
      <c r="AN9752" s="41"/>
      <c r="AO9752" s="41"/>
      <c r="AP9752" s="41"/>
      <c r="AQ9752" s="41"/>
      <c r="AR9752" s="41"/>
      <c r="AS9752" s="41"/>
      <c r="AT9752" s="41"/>
      <c r="AU9752" s="41"/>
      <c r="AV9752" s="41"/>
      <c r="AW9752" s="41"/>
      <c r="AX9752" s="41"/>
      <c r="AY9752" s="41"/>
      <c r="AZ9752" s="41"/>
      <c r="BA9752" s="41"/>
      <c r="BB9752" s="41"/>
      <c r="BC9752" s="41"/>
      <c r="BD9752" s="41"/>
      <c r="BE9752" s="41"/>
      <c r="BF9752" s="41"/>
      <c r="BG9752" s="41"/>
      <c r="BH9752" s="41"/>
      <c r="BI9752" s="41"/>
      <c r="BJ9752" s="41"/>
      <c r="BK9752" s="41"/>
      <c r="BL9752" s="41"/>
      <c r="BM9752" s="41"/>
      <c r="BN9752" s="41"/>
      <c r="BO9752" s="41"/>
      <c r="BP9752" s="108"/>
      <c r="CG9752" s="102"/>
      <c r="CI9752" s="45"/>
    </row>
    <row r="9753" spans="37:87" ht="13" customHeight="1">
      <c r="AK9753" s="114"/>
      <c r="AL9753" s="41"/>
      <c r="AM9753" s="41"/>
      <c r="AN9753" s="41"/>
      <c r="AO9753" s="41"/>
      <c r="AP9753" s="41"/>
      <c r="AQ9753" s="41"/>
      <c r="AR9753" s="41"/>
      <c r="AS9753" s="41"/>
      <c r="AT9753" s="41"/>
      <c r="AU9753" s="41"/>
      <c r="AV9753" s="41"/>
      <c r="AW9753" s="41"/>
      <c r="AX9753" s="41"/>
      <c r="AY9753" s="41"/>
      <c r="AZ9753" s="41"/>
      <c r="BA9753" s="41"/>
      <c r="BB9753" s="41"/>
      <c r="BC9753" s="41"/>
      <c r="BD9753" s="41"/>
      <c r="BE9753" s="41"/>
      <c r="BF9753" s="41"/>
      <c r="BG9753" s="41"/>
      <c r="BH9753" s="41"/>
      <c r="BI9753" s="41"/>
      <c r="BJ9753" s="41"/>
      <c r="BK9753" s="41"/>
      <c r="BL9753" s="41"/>
      <c r="BM9753" s="41"/>
      <c r="BN9753" s="41"/>
      <c r="BO9753" s="41"/>
      <c r="BP9753" s="108"/>
      <c r="CG9753" s="102"/>
      <c r="CI9753" s="45"/>
    </row>
    <row r="9754" spans="37:87" ht="13" customHeight="1">
      <c r="AK9754" s="114"/>
      <c r="AL9754" s="41"/>
      <c r="AM9754" s="41"/>
      <c r="AN9754" s="41"/>
      <c r="AO9754" s="41"/>
      <c r="AP9754" s="41"/>
      <c r="AQ9754" s="41"/>
      <c r="AR9754" s="41"/>
      <c r="AS9754" s="41"/>
      <c r="AT9754" s="41"/>
      <c r="AU9754" s="41"/>
      <c r="AV9754" s="41"/>
      <c r="AW9754" s="41"/>
      <c r="AX9754" s="41"/>
      <c r="AY9754" s="41"/>
      <c r="AZ9754" s="41"/>
      <c r="BA9754" s="41"/>
      <c r="BB9754" s="41"/>
      <c r="BC9754" s="41"/>
      <c r="BD9754" s="41"/>
      <c r="BE9754" s="41"/>
      <c r="BF9754" s="41"/>
      <c r="BG9754" s="41"/>
      <c r="BH9754" s="41"/>
      <c r="BI9754" s="41"/>
      <c r="BJ9754" s="41"/>
      <c r="BK9754" s="41"/>
      <c r="BL9754" s="41"/>
      <c r="BM9754" s="41"/>
      <c r="BN9754" s="41"/>
      <c r="BO9754" s="41"/>
      <c r="BP9754" s="108"/>
      <c r="CG9754" s="102"/>
      <c r="CI9754" s="45"/>
    </row>
    <row r="9755" spans="37:87" ht="13" customHeight="1">
      <c r="AK9755" s="114"/>
      <c r="AL9755" s="41"/>
      <c r="AM9755" s="41"/>
      <c r="AN9755" s="41"/>
      <c r="AO9755" s="41"/>
      <c r="AP9755" s="41"/>
      <c r="AQ9755" s="41"/>
      <c r="AR9755" s="41"/>
      <c r="AS9755" s="41"/>
      <c r="AT9755" s="41"/>
      <c r="AU9755" s="41"/>
      <c r="AV9755" s="41"/>
      <c r="AW9755" s="41"/>
      <c r="AX9755" s="41"/>
      <c r="AY9755" s="41"/>
      <c r="AZ9755" s="41"/>
      <c r="BA9755" s="41"/>
      <c r="BB9755" s="41"/>
      <c r="BC9755" s="41"/>
      <c r="BD9755" s="41"/>
      <c r="BE9755" s="41"/>
      <c r="BF9755" s="41"/>
      <c r="BG9755" s="41"/>
      <c r="BH9755" s="41"/>
      <c r="BI9755" s="41"/>
      <c r="BJ9755" s="41"/>
      <c r="BK9755" s="41"/>
      <c r="BL9755" s="41"/>
      <c r="BM9755" s="41"/>
      <c r="BN9755" s="41"/>
      <c r="BO9755" s="41"/>
      <c r="BP9755" s="108"/>
      <c r="CG9755" s="102"/>
      <c r="CI9755" s="45"/>
    </row>
    <row r="9756" spans="37:87" ht="13" customHeight="1">
      <c r="AK9756" s="114"/>
      <c r="AL9756" s="41"/>
      <c r="AM9756" s="41"/>
      <c r="AN9756" s="41"/>
      <c r="AO9756" s="41"/>
      <c r="AP9756" s="41"/>
      <c r="AQ9756" s="41"/>
      <c r="AR9756" s="41"/>
      <c r="AS9756" s="41"/>
      <c r="AT9756" s="41"/>
      <c r="AU9756" s="41"/>
      <c r="AV9756" s="41"/>
      <c r="AW9756" s="41"/>
      <c r="AX9756" s="41"/>
      <c r="AY9756" s="41"/>
      <c r="AZ9756" s="41"/>
      <c r="BA9756" s="41"/>
      <c r="BB9756" s="41"/>
      <c r="BC9756" s="41"/>
      <c r="BD9756" s="41"/>
      <c r="BE9756" s="41"/>
      <c r="BF9756" s="41"/>
      <c r="BG9756" s="41"/>
      <c r="BH9756" s="41"/>
      <c r="BI9756" s="41"/>
      <c r="BJ9756" s="41"/>
      <c r="BK9756" s="41"/>
      <c r="BL9756" s="41"/>
      <c r="BM9756" s="41"/>
      <c r="BN9756" s="41"/>
      <c r="BO9756" s="41"/>
      <c r="BP9756" s="108"/>
      <c r="CG9756" s="102"/>
      <c r="CI9756" s="45"/>
    </row>
    <row r="9757" spans="37:87" ht="13" customHeight="1">
      <c r="AK9757" s="114"/>
      <c r="AL9757" s="41"/>
      <c r="AM9757" s="41"/>
      <c r="AN9757" s="41"/>
      <c r="AO9757" s="41"/>
      <c r="AP9757" s="41"/>
      <c r="AQ9757" s="41"/>
      <c r="AR9757" s="41"/>
      <c r="AS9757" s="41"/>
      <c r="AT9757" s="41"/>
      <c r="AU9757" s="41"/>
      <c r="AV9757" s="41"/>
      <c r="AW9757" s="41"/>
      <c r="AX9757" s="41"/>
      <c r="AY9757" s="41"/>
      <c r="AZ9757" s="41"/>
      <c r="BA9757" s="41"/>
      <c r="BB9757" s="41"/>
      <c r="BC9757" s="41"/>
      <c r="BD9757" s="41"/>
      <c r="BE9757" s="41"/>
      <c r="BF9757" s="41"/>
      <c r="BG9757" s="41"/>
      <c r="BH9757" s="41"/>
      <c r="BI9757" s="41"/>
      <c r="BJ9757" s="41"/>
      <c r="BK9757" s="41"/>
      <c r="BL9757" s="41"/>
      <c r="BM9757" s="41"/>
      <c r="BN9757" s="41"/>
      <c r="BO9757" s="41"/>
      <c r="BP9757" s="108"/>
      <c r="CG9757" s="102"/>
      <c r="CI9757" s="45"/>
    </row>
    <row r="9758" spans="37:87" ht="13" customHeight="1">
      <c r="AK9758" s="114"/>
      <c r="AL9758" s="41"/>
      <c r="AM9758" s="41"/>
      <c r="AN9758" s="41"/>
      <c r="AO9758" s="41"/>
      <c r="AP9758" s="41"/>
      <c r="AQ9758" s="41"/>
      <c r="AR9758" s="41"/>
      <c r="AS9758" s="41"/>
      <c r="AT9758" s="41"/>
      <c r="AU9758" s="41"/>
      <c r="AV9758" s="41"/>
      <c r="AW9758" s="41"/>
      <c r="AX9758" s="41"/>
      <c r="AY9758" s="41"/>
      <c r="AZ9758" s="41"/>
      <c r="BA9758" s="41"/>
      <c r="BB9758" s="41"/>
      <c r="BC9758" s="41"/>
      <c r="BD9758" s="41"/>
      <c r="BE9758" s="41"/>
      <c r="BF9758" s="41"/>
      <c r="BG9758" s="41"/>
      <c r="BH9758" s="41"/>
      <c r="BI9758" s="41"/>
      <c r="BJ9758" s="41"/>
      <c r="BK9758" s="41"/>
      <c r="BL9758" s="41"/>
      <c r="BM9758" s="41"/>
      <c r="BN9758" s="41"/>
      <c r="BO9758" s="41"/>
      <c r="BP9758" s="108"/>
      <c r="CG9758" s="102"/>
      <c r="CI9758" s="45"/>
    </row>
    <row r="9759" spans="37:87" ht="13" customHeight="1">
      <c r="AK9759" s="114"/>
      <c r="AL9759" s="41"/>
      <c r="AM9759" s="41"/>
      <c r="AN9759" s="41"/>
      <c r="AO9759" s="41"/>
      <c r="AP9759" s="41"/>
      <c r="AQ9759" s="41"/>
      <c r="AR9759" s="41"/>
      <c r="AS9759" s="41"/>
      <c r="AT9759" s="41"/>
      <c r="AU9759" s="41"/>
      <c r="AV9759" s="41"/>
      <c r="AW9759" s="41"/>
      <c r="AX9759" s="41"/>
      <c r="AY9759" s="41"/>
      <c r="AZ9759" s="41"/>
      <c r="BA9759" s="41"/>
      <c r="BB9759" s="41"/>
      <c r="BC9759" s="41"/>
      <c r="BD9759" s="41"/>
      <c r="BE9759" s="41"/>
      <c r="BF9759" s="41"/>
      <c r="BG9759" s="41"/>
      <c r="BH9759" s="41"/>
      <c r="BI9759" s="41"/>
      <c r="BJ9759" s="41"/>
      <c r="BK9759" s="41"/>
      <c r="BL9759" s="41"/>
      <c r="BM9759" s="41"/>
      <c r="BN9759" s="41"/>
      <c r="BO9759" s="41"/>
      <c r="BP9759" s="108"/>
      <c r="CG9759" s="102"/>
      <c r="CI9759" s="45"/>
    </row>
    <row r="9760" spans="37:87" ht="13" customHeight="1">
      <c r="AK9760" s="114"/>
      <c r="AL9760" s="41"/>
      <c r="AM9760" s="41"/>
      <c r="AN9760" s="41"/>
      <c r="AO9760" s="41"/>
      <c r="AP9760" s="41"/>
      <c r="AQ9760" s="41"/>
      <c r="AR9760" s="41"/>
      <c r="AS9760" s="41"/>
      <c r="AT9760" s="41"/>
      <c r="AU9760" s="41"/>
      <c r="AV9760" s="41"/>
      <c r="AW9760" s="41"/>
      <c r="AX9760" s="41"/>
      <c r="AY9760" s="41"/>
      <c r="AZ9760" s="41"/>
      <c r="BA9760" s="41"/>
      <c r="BB9760" s="41"/>
      <c r="BC9760" s="41"/>
      <c r="BD9760" s="41"/>
      <c r="BE9760" s="41"/>
      <c r="BF9760" s="41"/>
      <c r="BG9760" s="41"/>
      <c r="BH9760" s="41"/>
      <c r="BI9760" s="41"/>
      <c r="BJ9760" s="41"/>
      <c r="BK9760" s="41"/>
      <c r="BL9760" s="41"/>
      <c r="BM9760" s="41"/>
      <c r="BN9760" s="41"/>
      <c r="BO9760" s="41"/>
      <c r="BP9760" s="108"/>
      <c r="CG9760" s="102"/>
      <c r="CI9760" s="45"/>
    </row>
    <row r="9761" spans="37:87" ht="13" customHeight="1">
      <c r="AK9761" s="114"/>
      <c r="AL9761" s="41"/>
      <c r="AM9761" s="41"/>
      <c r="AN9761" s="41"/>
      <c r="AO9761" s="41"/>
      <c r="AP9761" s="41"/>
      <c r="AQ9761" s="41"/>
      <c r="AR9761" s="41"/>
      <c r="AS9761" s="41"/>
      <c r="AT9761" s="41"/>
      <c r="AU9761" s="41"/>
      <c r="AV9761" s="41"/>
      <c r="AW9761" s="41"/>
      <c r="AX9761" s="41"/>
      <c r="AY9761" s="41"/>
      <c r="AZ9761" s="41"/>
      <c r="BA9761" s="41"/>
      <c r="BB9761" s="41"/>
      <c r="BC9761" s="41"/>
      <c r="BD9761" s="41"/>
      <c r="BE9761" s="41"/>
      <c r="BF9761" s="41"/>
      <c r="BG9761" s="41"/>
      <c r="BH9761" s="41"/>
      <c r="BI9761" s="41"/>
      <c r="BJ9761" s="41"/>
      <c r="BK9761" s="41"/>
      <c r="BL9761" s="41"/>
      <c r="BM9761" s="41"/>
      <c r="BN9761" s="41"/>
      <c r="BO9761" s="41"/>
      <c r="BP9761" s="108"/>
      <c r="CG9761" s="102"/>
      <c r="CI9761" s="45"/>
    </row>
    <row r="9762" spans="37:87" ht="13" customHeight="1">
      <c r="AK9762" s="114"/>
      <c r="AL9762" s="41"/>
      <c r="AM9762" s="41"/>
      <c r="AN9762" s="41"/>
      <c r="AO9762" s="41"/>
      <c r="AP9762" s="41"/>
      <c r="AQ9762" s="41"/>
      <c r="AR9762" s="41"/>
      <c r="AS9762" s="41"/>
      <c r="AT9762" s="41"/>
      <c r="AU9762" s="41"/>
      <c r="AV9762" s="41"/>
      <c r="AW9762" s="41"/>
      <c r="AX9762" s="41"/>
      <c r="AY9762" s="41"/>
      <c r="AZ9762" s="41"/>
      <c r="BA9762" s="41"/>
      <c r="BB9762" s="41"/>
      <c r="BC9762" s="41"/>
      <c r="BD9762" s="41"/>
      <c r="BE9762" s="41"/>
      <c r="BF9762" s="41"/>
      <c r="BG9762" s="41"/>
      <c r="BH9762" s="41"/>
      <c r="BI9762" s="41"/>
      <c r="BJ9762" s="41"/>
      <c r="BK9762" s="41"/>
      <c r="BL9762" s="41"/>
      <c r="BM9762" s="41"/>
      <c r="BN9762" s="41"/>
      <c r="BO9762" s="41"/>
      <c r="BP9762" s="108"/>
      <c r="CG9762" s="102"/>
      <c r="CI9762" s="45"/>
    </row>
    <row r="9763" spans="37:87" ht="13" customHeight="1">
      <c r="AK9763" s="114"/>
      <c r="AL9763" s="41"/>
      <c r="AM9763" s="41"/>
      <c r="AN9763" s="41"/>
      <c r="AO9763" s="41"/>
      <c r="AP9763" s="41"/>
      <c r="AQ9763" s="41"/>
      <c r="AR9763" s="41"/>
      <c r="AS9763" s="41"/>
      <c r="AT9763" s="41"/>
      <c r="AU9763" s="41"/>
      <c r="AV9763" s="41"/>
      <c r="AW9763" s="41"/>
      <c r="AX9763" s="41"/>
      <c r="AY9763" s="41"/>
      <c r="AZ9763" s="41"/>
      <c r="BA9763" s="41"/>
      <c r="BB9763" s="41"/>
      <c r="BC9763" s="41"/>
      <c r="BD9763" s="41"/>
      <c r="BE9763" s="41"/>
      <c r="BF9763" s="41"/>
      <c r="BG9763" s="41"/>
      <c r="BH9763" s="41"/>
      <c r="BI9763" s="41"/>
      <c r="BJ9763" s="41"/>
      <c r="BK9763" s="41"/>
      <c r="BL9763" s="41"/>
      <c r="BM9763" s="41"/>
      <c r="BN9763" s="41"/>
      <c r="BO9763" s="41"/>
      <c r="BP9763" s="108"/>
      <c r="CG9763" s="102"/>
      <c r="CI9763" s="45"/>
    </row>
    <row r="9764" spans="37:87" ht="13" customHeight="1">
      <c r="AK9764" s="114"/>
      <c r="AL9764" s="41"/>
      <c r="AM9764" s="41"/>
      <c r="AN9764" s="41"/>
      <c r="AO9764" s="41"/>
      <c r="AP9764" s="41"/>
      <c r="AQ9764" s="41"/>
      <c r="AR9764" s="41"/>
      <c r="AS9764" s="41"/>
      <c r="AT9764" s="41"/>
      <c r="AU9764" s="41"/>
      <c r="AV9764" s="41"/>
      <c r="AW9764" s="41"/>
      <c r="AX9764" s="41"/>
      <c r="AY9764" s="41"/>
      <c r="AZ9764" s="41"/>
      <c r="BA9764" s="41"/>
      <c r="BB9764" s="41"/>
      <c r="BC9764" s="41"/>
      <c r="BD9764" s="41"/>
      <c r="BE9764" s="41"/>
      <c r="BF9764" s="41"/>
      <c r="BG9764" s="41"/>
      <c r="BH9764" s="41"/>
      <c r="BI9764" s="41"/>
      <c r="BJ9764" s="41"/>
      <c r="BK9764" s="41"/>
      <c r="BL9764" s="41"/>
      <c r="BM9764" s="41"/>
      <c r="BN9764" s="41"/>
      <c r="BO9764" s="41"/>
      <c r="BP9764" s="108"/>
      <c r="CG9764" s="102"/>
      <c r="CI9764" s="45"/>
    </row>
    <row r="9765" spans="37:87" ht="13" customHeight="1">
      <c r="AK9765" s="114"/>
      <c r="AL9765" s="41"/>
      <c r="AM9765" s="41"/>
      <c r="AN9765" s="41"/>
      <c r="AO9765" s="41"/>
      <c r="AP9765" s="41"/>
      <c r="AQ9765" s="41"/>
      <c r="AR9765" s="41"/>
      <c r="AS9765" s="41"/>
      <c r="AT9765" s="41"/>
      <c r="AU9765" s="41"/>
      <c r="AV9765" s="41"/>
      <c r="AW9765" s="41"/>
      <c r="AX9765" s="41"/>
      <c r="AY9765" s="41"/>
      <c r="AZ9765" s="41"/>
      <c r="BA9765" s="41"/>
      <c r="BB9765" s="41"/>
      <c r="BC9765" s="41"/>
      <c r="BD9765" s="41"/>
      <c r="BE9765" s="41"/>
      <c r="BF9765" s="41"/>
      <c r="BG9765" s="41"/>
      <c r="BH9765" s="41"/>
      <c r="BI9765" s="41"/>
      <c r="BJ9765" s="41"/>
      <c r="BK9765" s="41"/>
      <c r="BL9765" s="41"/>
      <c r="BM9765" s="41"/>
      <c r="BN9765" s="41"/>
      <c r="BO9765" s="41"/>
      <c r="BP9765" s="108"/>
      <c r="CG9765" s="102"/>
      <c r="CI9765" s="45"/>
    </row>
    <row r="9766" spans="37:87" ht="13" customHeight="1">
      <c r="AK9766" s="114"/>
      <c r="AL9766" s="41"/>
      <c r="AM9766" s="41"/>
      <c r="AN9766" s="41"/>
      <c r="AO9766" s="41"/>
      <c r="AP9766" s="41"/>
      <c r="AQ9766" s="41"/>
      <c r="AR9766" s="41"/>
      <c r="AS9766" s="41"/>
      <c r="AT9766" s="41"/>
      <c r="AU9766" s="41"/>
      <c r="AV9766" s="41"/>
      <c r="AW9766" s="41"/>
      <c r="AX9766" s="41"/>
      <c r="AY9766" s="41"/>
      <c r="AZ9766" s="41"/>
      <c r="BA9766" s="41"/>
      <c r="BB9766" s="41"/>
      <c r="BC9766" s="41"/>
      <c r="BD9766" s="41"/>
      <c r="BE9766" s="41"/>
      <c r="BF9766" s="41"/>
      <c r="BG9766" s="41"/>
      <c r="BH9766" s="41"/>
      <c r="BI9766" s="41"/>
      <c r="BJ9766" s="41"/>
      <c r="BK9766" s="41"/>
      <c r="BL9766" s="41"/>
      <c r="BM9766" s="41"/>
      <c r="BN9766" s="41"/>
      <c r="BO9766" s="41"/>
      <c r="BP9766" s="108"/>
      <c r="CG9766" s="102"/>
      <c r="CI9766" s="45"/>
    </row>
    <row r="9767" spans="37:87" ht="13" customHeight="1">
      <c r="AK9767" s="114"/>
      <c r="AL9767" s="41"/>
      <c r="AM9767" s="41"/>
      <c r="AN9767" s="41"/>
      <c r="AO9767" s="41"/>
      <c r="AP9767" s="41"/>
      <c r="AQ9767" s="41"/>
      <c r="AR9767" s="41"/>
      <c r="AS9767" s="41"/>
      <c r="AT9767" s="41"/>
      <c r="AU9767" s="41"/>
      <c r="AV9767" s="41"/>
      <c r="AW9767" s="41"/>
      <c r="AX9767" s="41"/>
      <c r="AY9767" s="41"/>
      <c r="AZ9767" s="41"/>
      <c r="BA9767" s="41"/>
      <c r="BB9767" s="41"/>
      <c r="BC9767" s="41"/>
      <c r="BD9767" s="41"/>
      <c r="BE9767" s="41"/>
      <c r="BF9767" s="41"/>
      <c r="BG9767" s="41"/>
      <c r="BH9767" s="41"/>
      <c r="BI9767" s="41"/>
      <c r="BJ9767" s="41"/>
      <c r="BK9767" s="41"/>
      <c r="BL9767" s="41"/>
      <c r="BM9767" s="41"/>
      <c r="BN9767" s="41"/>
      <c r="BO9767" s="41"/>
      <c r="BP9767" s="108"/>
      <c r="CG9767" s="102"/>
      <c r="CI9767" s="45"/>
    </row>
    <row r="9768" spans="37:87" ht="13" customHeight="1">
      <c r="AK9768" s="114"/>
      <c r="AL9768" s="41"/>
      <c r="AM9768" s="41"/>
      <c r="AN9768" s="41"/>
      <c r="AO9768" s="41"/>
      <c r="AP9768" s="41"/>
      <c r="AQ9768" s="41"/>
      <c r="AR9768" s="41"/>
      <c r="AS9768" s="41"/>
      <c r="AT9768" s="41"/>
      <c r="AU9768" s="41"/>
      <c r="AV9768" s="41"/>
      <c r="AW9768" s="41"/>
      <c r="AX9768" s="41"/>
      <c r="AY9768" s="41"/>
      <c r="AZ9768" s="41"/>
      <c r="BA9768" s="41"/>
      <c r="BB9768" s="41"/>
      <c r="BC9768" s="41"/>
      <c r="BD9768" s="41"/>
      <c r="BE9768" s="41"/>
      <c r="BF9768" s="41"/>
      <c r="BG9768" s="41"/>
      <c r="BH9768" s="41"/>
      <c r="BI9768" s="41"/>
      <c r="BJ9768" s="41"/>
      <c r="BK9768" s="41"/>
      <c r="BL9768" s="41"/>
      <c r="BM9768" s="41"/>
      <c r="BN9768" s="41"/>
      <c r="BO9768" s="41"/>
      <c r="BP9768" s="108"/>
      <c r="CG9768" s="102"/>
      <c r="CI9768" s="45"/>
    </row>
    <row r="9769" spans="37:87" ht="13" customHeight="1">
      <c r="AK9769" s="114"/>
      <c r="AL9769" s="41"/>
      <c r="AM9769" s="41"/>
      <c r="AN9769" s="41"/>
      <c r="AO9769" s="41"/>
      <c r="AP9769" s="41"/>
      <c r="AQ9769" s="41"/>
      <c r="AR9769" s="41"/>
      <c r="AS9769" s="41"/>
      <c r="AT9769" s="41"/>
      <c r="AU9769" s="41"/>
      <c r="AV9769" s="41"/>
      <c r="AW9769" s="41"/>
      <c r="AX9769" s="41"/>
      <c r="AY9769" s="41"/>
      <c r="AZ9769" s="41"/>
      <c r="BA9769" s="41"/>
      <c r="BB9769" s="41"/>
      <c r="BC9769" s="41"/>
      <c r="BD9769" s="41"/>
      <c r="BE9769" s="41"/>
      <c r="BF9769" s="41"/>
      <c r="BG9769" s="41"/>
      <c r="BH9769" s="41"/>
      <c r="BI9769" s="41"/>
      <c r="BJ9769" s="41"/>
      <c r="BK9769" s="41"/>
      <c r="BL9769" s="41"/>
      <c r="BM9769" s="41"/>
      <c r="BN9769" s="41"/>
      <c r="BO9769" s="41"/>
      <c r="BP9769" s="108"/>
      <c r="CG9769" s="102"/>
      <c r="CI9769" s="45"/>
    </row>
    <row r="9770" spans="37:87" ht="13" customHeight="1">
      <c r="AK9770" s="114"/>
      <c r="AL9770" s="41"/>
      <c r="AM9770" s="41"/>
      <c r="AN9770" s="41"/>
      <c r="AO9770" s="41"/>
      <c r="AP9770" s="41"/>
      <c r="AQ9770" s="41"/>
      <c r="AR9770" s="41"/>
      <c r="AS9770" s="41"/>
      <c r="AT9770" s="41"/>
      <c r="AU9770" s="41"/>
      <c r="AV9770" s="41"/>
      <c r="AW9770" s="41"/>
      <c r="AX9770" s="41"/>
      <c r="AY9770" s="41"/>
      <c r="AZ9770" s="41"/>
      <c r="BA9770" s="41"/>
      <c r="BB9770" s="41"/>
      <c r="BC9770" s="41"/>
      <c r="BD9770" s="41"/>
      <c r="BE9770" s="41"/>
      <c r="BF9770" s="41"/>
      <c r="BG9770" s="41"/>
      <c r="BH9770" s="41"/>
      <c r="BI9770" s="41"/>
      <c r="BJ9770" s="41"/>
      <c r="BK9770" s="41"/>
      <c r="BL9770" s="41"/>
      <c r="BM9770" s="41"/>
      <c r="BN9770" s="41"/>
      <c r="BO9770" s="41"/>
      <c r="BP9770" s="108"/>
      <c r="CG9770" s="102"/>
      <c r="CI9770" s="45"/>
    </row>
    <row r="9771" spans="37:87" ht="13" customHeight="1">
      <c r="AK9771" s="114"/>
      <c r="AL9771" s="41"/>
      <c r="AM9771" s="41"/>
      <c r="AN9771" s="41"/>
      <c r="AO9771" s="41"/>
      <c r="AP9771" s="41"/>
      <c r="AQ9771" s="41"/>
      <c r="AR9771" s="41"/>
      <c r="AS9771" s="41"/>
      <c r="AT9771" s="41"/>
      <c r="AU9771" s="41"/>
      <c r="AV9771" s="41"/>
      <c r="AW9771" s="41"/>
      <c r="AX9771" s="41"/>
      <c r="AY9771" s="41"/>
      <c r="AZ9771" s="41"/>
      <c r="BA9771" s="41"/>
      <c r="BB9771" s="41"/>
      <c r="BC9771" s="41"/>
      <c r="BD9771" s="41"/>
      <c r="BE9771" s="41"/>
      <c r="BF9771" s="41"/>
      <c r="BG9771" s="41"/>
      <c r="BH9771" s="41"/>
      <c r="BI9771" s="41"/>
      <c r="BJ9771" s="41"/>
      <c r="BK9771" s="41"/>
      <c r="BL9771" s="41"/>
      <c r="BM9771" s="41"/>
      <c r="BN9771" s="41"/>
      <c r="BO9771" s="41"/>
      <c r="BP9771" s="108"/>
      <c r="CG9771" s="102"/>
      <c r="CI9771" s="45"/>
    </row>
    <row r="9772" spans="37:87" ht="13" customHeight="1">
      <c r="AK9772" s="114"/>
      <c r="AL9772" s="41"/>
      <c r="AM9772" s="41"/>
      <c r="AN9772" s="41"/>
      <c r="AO9772" s="41"/>
      <c r="AP9772" s="41"/>
      <c r="AQ9772" s="41"/>
      <c r="AR9772" s="41"/>
      <c r="AS9772" s="41"/>
      <c r="AT9772" s="41"/>
      <c r="AU9772" s="41"/>
      <c r="AV9772" s="41"/>
      <c r="AW9772" s="41"/>
      <c r="AX9772" s="41"/>
      <c r="AY9772" s="41"/>
      <c r="AZ9772" s="41"/>
      <c r="BA9772" s="41"/>
      <c r="BB9772" s="41"/>
      <c r="BC9772" s="41"/>
      <c r="BD9772" s="41"/>
      <c r="BE9772" s="41"/>
      <c r="BF9772" s="41"/>
      <c r="BG9772" s="41"/>
      <c r="BH9772" s="41"/>
      <c r="BI9772" s="41"/>
      <c r="BJ9772" s="41"/>
      <c r="BK9772" s="41"/>
      <c r="BL9772" s="41"/>
      <c r="BM9772" s="41"/>
      <c r="BN9772" s="41"/>
      <c r="BO9772" s="41"/>
      <c r="BP9772" s="108"/>
      <c r="CG9772" s="102"/>
      <c r="CI9772" s="45"/>
    </row>
    <row r="9773" spans="37:87" ht="13" customHeight="1">
      <c r="AK9773" s="114"/>
      <c r="AL9773" s="41"/>
      <c r="AM9773" s="41"/>
      <c r="AN9773" s="41"/>
      <c r="AO9773" s="41"/>
      <c r="AP9773" s="41"/>
      <c r="AQ9773" s="41"/>
      <c r="AR9773" s="41"/>
      <c r="AS9773" s="41"/>
      <c r="AT9773" s="41"/>
      <c r="AU9773" s="41"/>
      <c r="AV9773" s="41"/>
      <c r="AW9773" s="41"/>
      <c r="AX9773" s="41"/>
      <c r="AY9773" s="41"/>
      <c r="AZ9773" s="41"/>
      <c r="BA9773" s="41"/>
      <c r="BB9773" s="41"/>
      <c r="BC9773" s="41"/>
      <c r="BD9773" s="41"/>
      <c r="BE9773" s="41"/>
      <c r="BF9773" s="41"/>
      <c r="BG9773" s="41"/>
      <c r="BH9773" s="41"/>
      <c r="BI9773" s="41"/>
      <c r="BJ9773" s="41"/>
      <c r="BK9773" s="41"/>
      <c r="BL9773" s="41"/>
      <c r="BM9773" s="41"/>
      <c r="BN9773" s="41"/>
      <c r="BO9773" s="41"/>
      <c r="BP9773" s="108"/>
      <c r="CG9773" s="102"/>
      <c r="CI9773" s="45"/>
    </row>
    <row r="9774" spans="37:87" ht="13" customHeight="1">
      <c r="AK9774" s="114"/>
      <c r="AL9774" s="41"/>
      <c r="AM9774" s="41"/>
      <c r="AN9774" s="41"/>
      <c r="AO9774" s="41"/>
      <c r="AP9774" s="41"/>
      <c r="AQ9774" s="41"/>
      <c r="AR9774" s="41"/>
      <c r="AS9774" s="41"/>
      <c r="AT9774" s="41"/>
      <c r="AU9774" s="41"/>
      <c r="AV9774" s="41"/>
      <c r="AW9774" s="41"/>
      <c r="AX9774" s="41"/>
      <c r="AY9774" s="41"/>
      <c r="AZ9774" s="41"/>
      <c r="BA9774" s="41"/>
      <c r="BB9774" s="41"/>
      <c r="BC9774" s="41"/>
      <c r="BD9774" s="41"/>
      <c r="BE9774" s="41"/>
      <c r="BF9774" s="41"/>
      <c r="BG9774" s="41"/>
      <c r="BH9774" s="41"/>
      <c r="BI9774" s="41"/>
      <c r="BJ9774" s="41"/>
      <c r="BK9774" s="41"/>
      <c r="BL9774" s="41"/>
      <c r="BM9774" s="41"/>
      <c r="BN9774" s="41"/>
      <c r="BO9774" s="41"/>
      <c r="BP9774" s="108"/>
      <c r="CG9774" s="102"/>
      <c r="CI9774" s="45"/>
    </row>
    <row r="9775" spans="37:87" ht="13" customHeight="1">
      <c r="AK9775" s="114"/>
      <c r="AL9775" s="41"/>
      <c r="AM9775" s="41"/>
      <c r="AN9775" s="41"/>
      <c r="AO9775" s="41"/>
      <c r="AP9775" s="41"/>
      <c r="AQ9775" s="41"/>
      <c r="AR9775" s="41"/>
      <c r="AS9775" s="41"/>
      <c r="AT9775" s="41"/>
      <c r="AU9775" s="41"/>
      <c r="AV9775" s="41"/>
      <c r="AW9775" s="41"/>
      <c r="AX9775" s="41"/>
      <c r="AY9775" s="41"/>
      <c r="AZ9775" s="41"/>
      <c r="BA9775" s="41"/>
      <c r="BB9775" s="41"/>
      <c r="BC9775" s="41"/>
      <c r="BD9775" s="41"/>
      <c r="BE9775" s="41"/>
      <c r="BF9775" s="41"/>
      <c r="BG9775" s="41"/>
      <c r="BH9775" s="41"/>
      <c r="BI9775" s="41"/>
      <c r="BJ9775" s="41"/>
      <c r="BK9775" s="41"/>
      <c r="BL9775" s="41"/>
      <c r="BM9775" s="41"/>
      <c r="BN9775" s="41"/>
      <c r="BO9775" s="41"/>
      <c r="BP9775" s="108"/>
      <c r="CG9775" s="102"/>
      <c r="CI9775" s="45"/>
    </row>
    <row r="9776" spans="37:87" ht="13" customHeight="1">
      <c r="AK9776" s="114"/>
      <c r="AL9776" s="41"/>
      <c r="AM9776" s="41"/>
      <c r="AN9776" s="41"/>
      <c r="AO9776" s="41"/>
      <c r="AP9776" s="41"/>
      <c r="AQ9776" s="41"/>
      <c r="AR9776" s="41"/>
      <c r="AS9776" s="41"/>
      <c r="AT9776" s="41"/>
      <c r="AU9776" s="41"/>
      <c r="AV9776" s="41"/>
      <c r="AW9776" s="41"/>
      <c r="AX9776" s="41"/>
      <c r="AY9776" s="41"/>
      <c r="AZ9776" s="41"/>
      <c r="BA9776" s="41"/>
      <c r="BB9776" s="41"/>
      <c r="BC9776" s="41"/>
      <c r="BD9776" s="41"/>
      <c r="BE9776" s="41"/>
      <c r="BF9776" s="41"/>
      <c r="BG9776" s="41"/>
      <c r="BH9776" s="41"/>
      <c r="BI9776" s="41"/>
      <c r="BJ9776" s="41"/>
      <c r="BK9776" s="41"/>
      <c r="BL9776" s="41"/>
      <c r="BM9776" s="41"/>
      <c r="BN9776" s="41"/>
      <c r="BO9776" s="41"/>
      <c r="BP9776" s="108"/>
      <c r="CG9776" s="102"/>
      <c r="CI9776" s="45"/>
    </row>
    <row r="9777" spans="37:87" ht="13" customHeight="1">
      <c r="AK9777" s="114"/>
      <c r="AL9777" s="41"/>
      <c r="AM9777" s="41"/>
      <c r="AN9777" s="41"/>
      <c r="AO9777" s="41"/>
      <c r="AP9777" s="41"/>
      <c r="AQ9777" s="41"/>
      <c r="AR9777" s="41"/>
      <c r="AS9777" s="41"/>
      <c r="AT9777" s="41"/>
      <c r="AU9777" s="41"/>
      <c r="AV9777" s="41"/>
      <c r="AW9777" s="41"/>
      <c r="AX9777" s="41"/>
      <c r="AY9777" s="41"/>
      <c r="AZ9777" s="41"/>
      <c r="BA9777" s="41"/>
      <c r="BB9777" s="41"/>
      <c r="BC9777" s="41"/>
      <c r="BD9777" s="41"/>
      <c r="BE9777" s="41"/>
      <c r="BF9777" s="41"/>
      <c r="BG9777" s="41"/>
      <c r="BH9777" s="41"/>
      <c r="BI9777" s="41"/>
      <c r="BJ9777" s="41"/>
      <c r="BK9777" s="41"/>
      <c r="BL9777" s="41"/>
      <c r="BM9777" s="41"/>
      <c r="BN9777" s="41"/>
      <c r="BO9777" s="41"/>
      <c r="BP9777" s="108"/>
      <c r="CG9777" s="102"/>
      <c r="CI9777" s="45"/>
    </row>
    <row r="9778" spans="37:87" ht="13" customHeight="1">
      <c r="AK9778" s="114"/>
      <c r="AL9778" s="41"/>
      <c r="AM9778" s="41"/>
      <c r="AN9778" s="41"/>
      <c r="AO9778" s="41"/>
      <c r="AP9778" s="41"/>
      <c r="AQ9778" s="41"/>
      <c r="AR9778" s="41"/>
      <c r="AS9778" s="41"/>
      <c r="AT9778" s="41"/>
      <c r="AU9778" s="41"/>
      <c r="AV9778" s="41"/>
      <c r="AW9778" s="41"/>
      <c r="AX9778" s="41"/>
      <c r="AY9778" s="41"/>
      <c r="AZ9778" s="41"/>
      <c r="BA9778" s="41"/>
      <c r="BB9778" s="41"/>
      <c r="BC9778" s="41"/>
      <c r="BD9778" s="41"/>
      <c r="BE9778" s="41"/>
      <c r="BF9778" s="41"/>
      <c r="BG9778" s="41"/>
      <c r="BH9778" s="41"/>
      <c r="BI9778" s="41"/>
      <c r="BJ9778" s="41"/>
      <c r="BK9778" s="41"/>
      <c r="BL9778" s="41"/>
      <c r="BM9778" s="41"/>
      <c r="BN9778" s="41"/>
      <c r="BO9778" s="41"/>
      <c r="BP9778" s="108"/>
      <c r="CG9778" s="102"/>
      <c r="CI9778" s="45"/>
    </row>
    <row r="9779" spans="37:87" ht="13" customHeight="1">
      <c r="AK9779" s="114"/>
      <c r="AL9779" s="41"/>
      <c r="AM9779" s="41"/>
      <c r="AN9779" s="41"/>
      <c r="AO9779" s="41"/>
      <c r="AP9779" s="41"/>
      <c r="AQ9779" s="41"/>
      <c r="AR9779" s="41"/>
      <c r="AS9779" s="41"/>
      <c r="AT9779" s="41"/>
      <c r="AU9779" s="41"/>
      <c r="AV9779" s="41"/>
      <c r="AW9779" s="41"/>
      <c r="AX9779" s="41"/>
      <c r="AY9779" s="41"/>
      <c r="AZ9779" s="41"/>
      <c r="BA9779" s="41"/>
      <c r="BB9779" s="41"/>
      <c r="BC9779" s="41"/>
      <c r="BD9779" s="41"/>
      <c r="BE9779" s="41"/>
      <c r="BF9779" s="41"/>
      <c r="BG9779" s="41"/>
      <c r="BH9779" s="41"/>
      <c r="BI9779" s="41"/>
      <c r="BJ9779" s="41"/>
      <c r="BK9779" s="41"/>
      <c r="BL9779" s="41"/>
      <c r="BM9779" s="41"/>
      <c r="BN9779" s="41"/>
      <c r="BO9779" s="41"/>
      <c r="BP9779" s="108"/>
      <c r="CG9779" s="102"/>
      <c r="CI9779" s="45"/>
    </row>
    <row r="9780" spans="37:87" ht="13" customHeight="1">
      <c r="AK9780" s="114"/>
      <c r="AL9780" s="41"/>
      <c r="AM9780" s="41"/>
      <c r="AN9780" s="41"/>
      <c r="AO9780" s="41"/>
      <c r="AP9780" s="41"/>
      <c r="AQ9780" s="41"/>
      <c r="AR9780" s="41"/>
      <c r="AS9780" s="41"/>
      <c r="AT9780" s="41"/>
      <c r="AU9780" s="41"/>
      <c r="AV9780" s="41"/>
      <c r="AW9780" s="41"/>
      <c r="AX9780" s="41"/>
      <c r="AY9780" s="41"/>
      <c r="AZ9780" s="41"/>
      <c r="BA9780" s="41"/>
      <c r="BB9780" s="41"/>
      <c r="BC9780" s="41"/>
      <c r="BD9780" s="41"/>
      <c r="BE9780" s="41"/>
      <c r="BF9780" s="41"/>
      <c r="BG9780" s="41"/>
      <c r="BH9780" s="41"/>
      <c r="BI9780" s="41"/>
      <c r="BJ9780" s="41"/>
      <c r="BK9780" s="41"/>
      <c r="BL9780" s="41"/>
      <c r="BM9780" s="41"/>
      <c r="BN9780" s="41"/>
      <c r="BO9780" s="41"/>
      <c r="BP9780" s="108"/>
      <c r="CG9780" s="102"/>
      <c r="CI9780" s="45"/>
    </row>
    <row r="9781" spans="37:87" ht="13" customHeight="1">
      <c r="AK9781" s="114"/>
      <c r="AL9781" s="41"/>
      <c r="AM9781" s="41"/>
      <c r="AN9781" s="41"/>
      <c r="AO9781" s="41"/>
      <c r="AP9781" s="41"/>
      <c r="AQ9781" s="41"/>
      <c r="AR9781" s="41"/>
      <c r="AS9781" s="41"/>
      <c r="AT9781" s="41"/>
      <c r="AU9781" s="41"/>
      <c r="AV9781" s="41"/>
      <c r="AW9781" s="41"/>
      <c r="AX9781" s="41"/>
      <c r="AY9781" s="41"/>
      <c r="AZ9781" s="41"/>
      <c r="BA9781" s="41"/>
      <c r="BB9781" s="41"/>
      <c r="BC9781" s="41"/>
      <c r="BD9781" s="41"/>
      <c r="BE9781" s="41"/>
      <c r="BF9781" s="41"/>
      <c r="BG9781" s="41"/>
      <c r="BH9781" s="41"/>
      <c r="BI9781" s="41"/>
      <c r="BJ9781" s="41"/>
      <c r="BK9781" s="41"/>
      <c r="BL9781" s="41"/>
      <c r="BM9781" s="41"/>
      <c r="BN9781" s="41"/>
      <c r="BO9781" s="41"/>
      <c r="BP9781" s="108"/>
      <c r="CG9781" s="102"/>
      <c r="CI9781" s="45"/>
    </row>
    <row r="9782" spans="37:87" ht="13" customHeight="1">
      <c r="AK9782" s="114"/>
      <c r="AL9782" s="41"/>
      <c r="AM9782" s="41"/>
      <c r="AN9782" s="41"/>
      <c r="AO9782" s="41"/>
      <c r="AP9782" s="41"/>
      <c r="AQ9782" s="41"/>
      <c r="AR9782" s="41"/>
      <c r="AS9782" s="41"/>
      <c r="AT9782" s="41"/>
      <c r="AU9782" s="41"/>
      <c r="AV9782" s="41"/>
      <c r="AW9782" s="41"/>
      <c r="AX9782" s="41"/>
      <c r="AY9782" s="41"/>
      <c r="AZ9782" s="41"/>
      <c r="BA9782" s="41"/>
      <c r="BB9782" s="41"/>
      <c r="BC9782" s="41"/>
      <c r="BD9782" s="41"/>
      <c r="BE9782" s="41"/>
      <c r="BF9782" s="41"/>
      <c r="BG9782" s="41"/>
      <c r="BH9782" s="41"/>
      <c r="BI9782" s="41"/>
      <c r="BJ9782" s="41"/>
      <c r="BK9782" s="41"/>
      <c r="BL9782" s="41"/>
      <c r="BM9782" s="41"/>
      <c r="BN9782" s="41"/>
      <c r="BO9782" s="41"/>
      <c r="BP9782" s="108"/>
      <c r="CG9782" s="102"/>
      <c r="CI9782" s="45"/>
    </row>
    <row r="9783" spans="37:87" ht="13" customHeight="1">
      <c r="AK9783" s="114"/>
      <c r="AL9783" s="41"/>
      <c r="AM9783" s="41"/>
      <c r="AN9783" s="41"/>
      <c r="AO9783" s="41"/>
      <c r="AP9783" s="41"/>
      <c r="AQ9783" s="41"/>
      <c r="AR9783" s="41"/>
      <c r="AS9783" s="41"/>
      <c r="AT9783" s="41"/>
      <c r="AU9783" s="41"/>
      <c r="AV9783" s="41"/>
      <c r="AW9783" s="41"/>
      <c r="AX9783" s="41"/>
      <c r="AY9783" s="41"/>
      <c r="AZ9783" s="41"/>
      <c r="BA9783" s="41"/>
      <c r="BB9783" s="41"/>
      <c r="BC9783" s="41"/>
      <c r="BD9783" s="41"/>
      <c r="BE9783" s="41"/>
      <c r="BF9783" s="41"/>
      <c r="BG9783" s="41"/>
      <c r="BH9783" s="41"/>
      <c r="BI9783" s="41"/>
      <c r="BJ9783" s="41"/>
      <c r="BK9783" s="41"/>
      <c r="BL9783" s="41"/>
      <c r="BM9783" s="41"/>
      <c r="BN9783" s="41"/>
      <c r="BO9783" s="41"/>
      <c r="BP9783" s="108"/>
      <c r="CG9783" s="102"/>
      <c r="CI9783" s="45"/>
    </row>
    <row r="9784" spans="37:87" ht="13" customHeight="1">
      <c r="AK9784" s="114"/>
      <c r="AL9784" s="41"/>
      <c r="AM9784" s="41"/>
      <c r="AN9784" s="41"/>
      <c r="AO9784" s="41"/>
      <c r="AP9784" s="41"/>
      <c r="AQ9784" s="41"/>
      <c r="AR9784" s="41"/>
      <c r="AS9784" s="41"/>
      <c r="AT9784" s="41"/>
      <c r="AU9784" s="41"/>
      <c r="AV9784" s="41"/>
      <c r="AW9784" s="41"/>
      <c r="AX9784" s="41"/>
      <c r="AY9784" s="41"/>
      <c r="AZ9784" s="41"/>
      <c r="BA9784" s="41"/>
      <c r="BB9784" s="41"/>
      <c r="BC9784" s="41"/>
      <c r="BD9784" s="41"/>
      <c r="BE9784" s="41"/>
      <c r="BF9784" s="41"/>
      <c r="BG9784" s="41"/>
      <c r="BH9784" s="41"/>
      <c r="BI9784" s="41"/>
      <c r="BJ9784" s="41"/>
      <c r="BK9784" s="41"/>
      <c r="BL9784" s="41"/>
      <c r="BM9784" s="41"/>
      <c r="BN9784" s="41"/>
      <c r="BO9784" s="41"/>
      <c r="BP9784" s="108"/>
      <c r="CG9784" s="102"/>
      <c r="CI9784" s="45"/>
    </row>
    <row r="9785" spans="37:87" ht="13" customHeight="1">
      <c r="AK9785" s="114"/>
      <c r="AL9785" s="41"/>
      <c r="AM9785" s="41"/>
      <c r="AN9785" s="41"/>
      <c r="AO9785" s="41"/>
      <c r="AP9785" s="41"/>
      <c r="AQ9785" s="41"/>
      <c r="AR9785" s="41"/>
      <c r="AS9785" s="41"/>
      <c r="AT9785" s="41"/>
      <c r="AU9785" s="41"/>
      <c r="AV9785" s="41"/>
      <c r="AW9785" s="41"/>
      <c r="AX9785" s="41"/>
      <c r="AY9785" s="41"/>
      <c r="AZ9785" s="41"/>
      <c r="BA9785" s="41"/>
      <c r="BB9785" s="41"/>
      <c r="BC9785" s="41"/>
      <c r="BD9785" s="41"/>
      <c r="BE9785" s="41"/>
      <c r="BF9785" s="41"/>
      <c r="BG9785" s="41"/>
      <c r="BH9785" s="41"/>
      <c r="BI9785" s="41"/>
      <c r="BJ9785" s="41"/>
      <c r="BK9785" s="41"/>
      <c r="BL9785" s="41"/>
      <c r="BM9785" s="41"/>
      <c r="BN9785" s="41"/>
      <c r="BO9785" s="41"/>
      <c r="BP9785" s="108"/>
      <c r="CG9785" s="102"/>
      <c r="CI9785" s="45"/>
    </row>
    <row r="9786" spans="37:87" ht="13" customHeight="1">
      <c r="AK9786" s="114"/>
      <c r="AL9786" s="41"/>
      <c r="AM9786" s="41"/>
      <c r="AN9786" s="41"/>
      <c r="AO9786" s="41"/>
      <c r="AP9786" s="41"/>
      <c r="AQ9786" s="41"/>
      <c r="AR9786" s="41"/>
      <c r="AS9786" s="41"/>
      <c r="AT9786" s="41"/>
      <c r="AU9786" s="41"/>
      <c r="AV9786" s="41"/>
      <c r="AW9786" s="41"/>
      <c r="AX9786" s="41"/>
      <c r="AY9786" s="41"/>
      <c r="AZ9786" s="41"/>
      <c r="BA9786" s="41"/>
      <c r="BB9786" s="41"/>
      <c r="BC9786" s="41"/>
      <c r="BD9786" s="41"/>
      <c r="BE9786" s="41"/>
      <c r="BF9786" s="41"/>
      <c r="BG9786" s="41"/>
      <c r="BH9786" s="41"/>
      <c r="BI9786" s="41"/>
      <c r="BJ9786" s="41"/>
      <c r="BK9786" s="41"/>
      <c r="BL9786" s="41"/>
      <c r="BM9786" s="41"/>
      <c r="BN9786" s="41"/>
      <c r="BO9786" s="41"/>
      <c r="BP9786" s="108"/>
      <c r="CG9786" s="102"/>
      <c r="CI9786" s="45"/>
    </row>
    <row r="9787" spans="37:87" ht="13" customHeight="1">
      <c r="AK9787" s="114"/>
      <c r="AL9787" s="41"/>
      <c r="AM9787" s="41"/>
      <c r="AN9787" s="41"/>
      <c r="AO9787" s="41"/>
      <c r="AP9787" s="41"/>
      <c r="AQ9787" s="41"/>
      <c r="AR9787" s="41"/>
      <c r="AS9787" s="41"/>
      <c r="AT9787" s="41"/>
      <c r="AU9787" s="41"/>
      <c r="AV9787" s="41"/>
      <c r="AW9787" s="41"/>
      <c r="AX9787" s="41"/>
      <c r="AY9787" s="41"/>
      <c r="AZ9787" s="41"/>
      <c r="BA9787" s="41"/>
      <c r="BB9787" s="41"/>
      <c r="BC9787" s="41"/>
      <c r="BD9787" s="41"/>
      <c r="BE9787" s="41"/>
      <c r="BF9787" s="41"/>
      <c r="BG9787" s="41"/>
      <c r="BH9787" s="41"/>
      <c r="BI9787" s="41"/>
      <c r="BJ9787" s="41"/>
      <c r="BK9787" s="41"/>
      <c r="BL9787" s="41"/>
      <c r="BM9787" s="41"/>
      <c r="BN9787" s="41"/>
      <c r="BO9787" s="41"/>
      <c r="BP9787" s="108"/>
      <c r="CG9787" s="102"/>
      <c r="CI9787" s="45"/>
    </row>
    <row r="9788" spans="37:87" ht="13" customHeight="1">
      <c r="AK9788" s="114"/>
      <c r="AL9788" s="41"/>
      <c r="AM9788" s="41"/>
      <c r="AN9788" s="41"/>
      <c r="AO9788" s="41"/>
      <c r="AP9788" s="41"/>
      <c r="AQ9788" s="41"/>
      <c r="AR9788" s="41"/>
      <c r="AS9788" s="41"/>
      <c r="AT9788" s="41"/>
      <c r="AU9788" s="41"/>
      <c r="AV9788" s="41"/>
      <c r="AW9788" s="41"/>
      <c r="AX9788" s="41"/>
      <c r="AY9788" s="41"/>
      <c r="AZ9788" s="41"/>
      <c r="BA9788" s="41"/>
      <c r="BB9788" s="41"/>
      <c r="BC9788" s="41"/>
      <c r="BD9788" s="41"/>
      <c r="BE9788" s="41"/>
      <c r="BF9788" s="41"/>
      <c r="BG9788" s="41"/>
      <c r="BH9788" s="41"/>
      <c r="BI9788" s="41"/>
      <c r="BJ9788" s="41"/>
      <c r="BK9788" s="41"/>
      <c r="BL9788" s="41"/>
      <c r="BM9788" s="41"/>
      <c r="BN9788" s="41"/>
      <c r="BO9788" s="41"/>
      <c r="BP9788" s="108"/>
      <c r="CG9788" s="102"/>
      <c r="CI9788" s="45"/>
    </row>
    <row r="9789" spans="37:87" ht="13" customHeight="1">
      <c r="AK9789" s="114"/>
      <c r="AL9789" s="41"/>
      <c r="AM9789" s="41"/>
      <c r="AN9789" s="41"/>
      <c r="AO9789" s="41"/>
      <c r="AP9789" s="41"/>
      <c r="AQ9789" s="41"/>
      <c r="AR9789" s="41"/>
      <c r="AS9789" s="41"/>
      <c r="AT9789" s="41"/>
      <c r="AU9789" s="41"/>
      <c r="AV9789" s="41"/>
      <c r="AW9789" s="41"/>
      <c r="AX9789" s="41"/>
      <c r="AY9789" s="41"/>
      <c r="AZ9789" s="41"/>
      <c r="BA9789" s="41"/>
      <c r="BB9789" s="41"/>
      <c r="BC9789" s="41"/>
      <c r="BD9789" s="41"/>
      <c r="BE9789" s="41"/>
      <c r="BF9789" s="41"/>
      <c r="BG9789" s="41"/>
      <c r="BH9789" s="41"/>
      <c r="BI9789" s="41"/>
      <c r="BJ9789" s="41"/>
      <c r="BK9789" s="41"/>
      <c r="BL9789" s="41"/>
      <c r="BM9789" s="41"/>
      <c r="BN9789" s="41"/>
      <c r="BO9789" s="41"/>
      <c r="BP9789" s="108"/>
      <c r="CG9789" s="102"/>
      <c r="CI9789" s="45"/>
    </row>
    <row r="9790" spans="37:87" ht="13" customHeight="1">
      <c r="AK9790" s="114"/>
      <c r="AL9790" s="41"/>
      <c r="AM9790" s="41"/>
      <c r="AN9790" s="41"/>
      <c r="AO9790" s="41"/>
      <c r="AP9790" s="41"/>
      <c r="AQ9790" s="41"/>
      <c r="AR9790" s="41"/>
      <c r="AS9790" s="41"/>
      <c r="AT9790" s="41"/>
      <c r="AU9790" s="41"/>
      <c r="AV9790" s="41"/>
      <c r="AW9790" s="41"/>
      <c r="AX9790" s="41"/>
      <c r="AY9790" s="41"/>
      <c r="AZ9790" s="41"/>
      <c r="BA9790" s="41"/>
      <c r="BB9790" s="41"/>
      <c r="BC9790" s="41"/>
      <c r="BD9790" s="41"/>
      <c r="BE9790" s="41"/>
      <c r="BF9790" s="41"/>
      <c r="BG9790" s="41"/>
      <c r="BH9790" s="41"/>
      <c r="BI9790" s="41"/>
      <c r="BJ9790" s="41"/>
      <c r="BK9790" s="41"/>
      <c r="BL9790" s="41"/>
      <c r="BM9790" s="41"/>
      <c r="BN9790" s="41"/>
      <c r="BO9790" s="41"/>
      <c r="BP9790" s="108"/>
      <c r="CG9790" s="102"/>
      <c r="CI9790" s="45"/>
    </row>
    <row r="9791" spans="37:87" ht="13" customHeight="1">
      <c r="AK9791" s="114"/>
      <c r="AL9791" s="41"/>
      <c r="AM9791" s="41"/>
      <c r="AN9791" s="41"/>
      <c r="AO9791" s="41"/>
      <c r="AP9791" s="41"/>
      <c r="AQ9791" s="41"/>
      <c r="AR9791" s="41"/>
      <c r="AS9791" s="41"/>
      <c r="AT9791" s="41"/>
      <c r="AU9791" s="41"/>
      <c r="AV9791" s="41"/>
      <c r="AW9791" s="41"/>
      <c r="AX9791" s="41"/>
      <c r="AY9791" s="41"/>
      <c r="AZ9791" s="41"/>
      <c r="BA9791" s="41"/>
      <c r="BB9791" s="41"/>
      <c r="BC9791" s="41"/>
      <c r="BD9791" s="41"/>
      <c r="BE9791" s="41"/>
      <c r="BF9791" s="41"/>
      <c r="BG9791" s="41"/>
      <c r="BH9791" s="41"/>
      <c r="BI9791" s="41"/>
      <c r="BJ9791" s="41"/>
      <c r="BK9791" s="41"/>
      <c r="BL9791" s="41"/>
      <c r="BM9791" s="41"/>
      <c r="BN9791" s="41"/>
      <c r="BO9791" s="41"/>
      <c r="BP9791" s="108"/>
      <c r="CG9791" s="102"/>
      <c r="CI9791" s="45"/>
    </row>
    <row r="9792" spans="37:87" ht="13" customHeight="1">
      <c r="AK9792" s="114"/>
      <c r="AL9792" s="41"/>
      <c r="AM9792" s="41"/>
      <c r="AN9792" s="41"/>
      <c r="AO9792" s="41"/>
      <c r="AP9792" s="41"/>
      <c r="AQ9792" s="41"/>
      <c r="AR9792" s="41"/>
      <c r="AS9792" s="41"/>
      <c r="AT9792" s="41"/>
      <c r="AU9792" s="41"/>
      <c r="AV9792" s="41"/>
      <c r="AW9792" s="41"/>
      <c r="AX9792" s="41"/>
      <c r="AY9792" s="41"/>
      <c r="AZ9792" s="41"/>
      <c r="BA9792" s="41"/>
      <c r="BB9792" s="41"/>
      <c r="BC9792" s="41"/>
      <c r="BD9792" s="41"/>
      <c r="BE9792" s="41"/>
      <c r="BF9792" s="41"/>
      <c r="BG9792" s="41"/>
      <c r="BH9792" s="41"/>
      <c r="BI9792" s="41"/>
      <c r="BJ9792" s="41"/>
      <c r="BK9792" s="41"/>
      <c r="BL9792" s="41"/>
      <c r="BM9792" s="41"/>
      <c r="BN9792" s="41"/>
      <c r="BO9792" s="41"/>
      <c r="BP9792" s="108"/>
      <c r="CG9792" s="102"/>
      <c r="CI9792" s="45"/>
    </row>
    <row r="9793" spans="37:87" ht="13" customHeight="1">
      <c r="AK9793" s="114"/>
      <c r="AL9793" s="41"/>
      <c r="AM9793" s="41"/>
      <c r="AN9793" s="41"/>
      <c r="AO9793" s="41"/>
      <c r="AP9793" s="41"/>
      <c r="AQ9793" s="41"/>
      <c r="AR9793" s="41"/>
      <c r="AS9793" s="41"/>
      <c r="AT9793" s="41"/>
      <c r="AU9793" s="41"/>
      <c r="AV9793" s="41"/>
      <c r="AW9793" s="41"/>
      <c r="AX9793" s="41"/>
      <c r="AY9793" s="41"/>
      <c r="AZ9793" s="41"/>
      <c r="BA9793" s="41"/>
      <c r="BB9793" s="41"/>
      <c r="BC9793" s="41"/>
      <c r="BD9793" s="41"/>
      <c r="BE9793" s="41"/>
      <c r="BF9793" s="41"/>
      <c r="BG9793" s="41"/>
      <c r="BH9793" s="41"/>
      <c r="BI9793" s="41"/>
      <c r="BJ9793" s="41"/>
      <c r="BK9793" s="41"/>
      <c r="BL9793" s="41"/>
      <c r="BM9793" s="41"/>
      <c r="BN9793" s="41"/>
      <c r="BO9793" s="41"/>
      <c r="BP9793" s="108"/>
      <c r="CG9793" s="102"/>
      <c r="CI9793" s="45"/>
    </row>
    <row r="9794" spans="37:87" ht="13" customHeight="1">
      <c r="AK9794" s="114"/>
      <c r="AL9794" s="41"/>
      <c r="AM9794" s="41"/>
      <c r="AN9794" s="41"/>
      <c r="AO9794" s="41"/>
      <c r="AP9794" s="41"/>
      <c r="AQ9794" s="41"/>
      <c r="AR9794" s="41"/>
      <c r="AS9794" s="41"/>
      <c r="AT9794" s="41"/>
      <c r="AU9794" s="41"/>
      <c r="AV9794" s="41"/>
      <c r="AW9794" s="41"/>
      <c r="AX9794" s="41"/>
      <c r="AY9794" s="41"/>
      <c r="AZ9794" s="41"/>
      <c r="BA9794" s="41"/>
      <c r="BB9794" s="41"/>
      <c r="BC9794" s="41"/>
      <c r="BD9794" s="41"/>
      <c r="BE9794" s="41"/>
      <c r="BF9794" s="41"/>
      <c r="BG9794" s="41"/>
      <c r="BH9794" s="41"/>
      <c r="BI9794" s="41"/>
      <c r="BJ9794" s="41"/>
      <c r="BK9794" s="41"/>
      <c r="BL9794" s="41"/>
      <c r="BM9794" s="41"/>
      <c r="BN9794" s="41"/>
      <c r="BO9794" s="41"/>
      <c r="BP9794" s="108"/>
      <c r="CG9794" s="102"/>
      <c r="CI9794" s="45"/>
    </row>
    <row r="9795" spans="37:87" ht="13" customHeight="1">
      <c r="AK9795" s="114"/>
      <c r="AL9795" s="41"/>
      <c r="AM9795" s="41"/>
      <c r="AN9795" s="41"/>
      <c r="AO9795" s="41"/>
      <c r="AP9795" s="41"/>
      <c r="AQ9795" s="41"/>
      <c r="AR9795" s="41"/>
      <c r="AS9795" s="41"/>
      <c r="AT9795" s="41"/>
      <c r="AU9795" s="41"/>
      <c r="AV9795" s="41"/>
      <c r="AW9795" s="41"/>
      <c r="AX9795" s="41"/>
      <c r="AY9795" s="41"/>
      <c r="AZ9795" s="41"/>
      <c r="BA9795" s="41"/>
      <c r="BB9795" s="41"/>
      <c r="BC9795" s="41"/>
      <c r="BD9795" s="41"/>
      <c r="BE9795" s="41"/>
      <c r="BF9795" s="41"/>
      <c r="BG9795" s="41"/>
      <c r="BH9795" s="41"/>
      <c r="BI9795" s="41"/>
      <c r="BJ9795" s="41"/>
      <c r="BK9795" s="41"/>
      <c r="BL9795" s="41"/>
      <c r="BM9795" s="41"/>
      <c r="BN9795" s="41"/>
      <c r="BO9795" s="41"/>
      <c r="BP9795" s="108"/>
      <c r="CG9795" s="102"/>
      <c r="CI9795" s="45"/>
    </row>
    <row r="9796" spans="37:87" ht="13" customHeight="1">
      <c r="AK9796" s="114"/>
      <c r="AL9796" s="41"/>
      <c r="AM9796" s="41"/>
      <c r="AN9796" s="41"/>
      <c r="AO9796" s="41"/>
      <c r="AP9796" s="41"/>
      <c r="AQ9796" s="41"/>
      <c r="AR9796" s="41"/>
      <c r="AS9796" s="41"/>
      <c r="AT9796" s="41"/>
      <c r="AU9796" s="41"/>
      <c r="AV9796" s="41"/>
      <c r="AW9796" s="41"/>
      <c r="AX9796" s="41"/>
      <c r="AY9796" s="41"/>
      <c r="AZ9796" s="41"/>
      <c r="BA9796" s="41"/>
      <c r="BB9796" s="41"/>
      <c r="BC9796" s="41"/>
      <c r="BD9796" s="41"/>
      <c r="BE9796" s="41"/>
      <c r="BF9796" s="41"/>
      <c r="BG9796" s="41"/>
      <c r="BH9796" s="41"/>
      <c r="BI9796" s="41"/>
      <c r="BJ9796" s="41"/>
      <c r="BK9796" s="41"/>
      <c r="BL9796" s="41"/>
      <c r="BM9796" s="41"/>
      <c r="BN9796" s="41"/>
      <c r="BO9796" s="41"/>
      <c r="BP9796" s="108"/>
      <c r="CG9796" s="102"/>
      <c r="CI9796" s="45"/>
    </row>
    <row r="9797" spans="37:87" ht="13" customHeight="1">
      <c r="AK9797" s="114"/>
      <c r="AL9797" s="41"/>
      <c r="AM9797" s="41"/>
      <c r="AN9797" s="41"/>
      <c r="AO9797" s="41"/>
      <c r="AP9797" s="41"/>
      <c r="AQ9797" s="41"/>
      <c r="AR9797" s="41"/>
      <c r="AS9797" s="41"/>
      <c r="AT9797" s="41"/>
      <c r="AU9797" s="41"/>
      <c r="AV9797" s="41"/>
      <c r="AW9797" s="41"/>
      <c r="AX9797" s="41"/>
      <c r="AY9797" s="41"/>
      <c r="AZ9797" s="41"/>
      <c r="BA9797" s="41"/>
      <c r="BB9797" s="41"/>
      <c r="BC9797" s="41"/>
      <c r="BD9797" s="41"/>
      <c r="BE9797" s="41"/>
      <c r="BF9797" s="41"/>
      <c r="BG9797" s="41"/>
      <c r="BH9797" s="41"/>
      <c r="BI9797" s="41"/>
      <c r="BJ9797" s="41"/>
      <c r="BK9797" s="41"/>
      <c r="BL9797" s="41"/>
      <c r="BM9797" s="41"/>
      <c r="BN9797" s="41"/>
      <c r="BO9797" s="41"/>
      <c r="BP9797" s="108"/>
      <c r="CG9797" s="102"/>
      <c r="CI9797" s="45"/>
    </row>
    <row r="9798" spans="37:87" ht="13" customHeight="1">
      <c r="AK9798" s="114"/>
      <c r="AL9798" s="41"/>
      <c r="AM9798" s="41"/>
      <c r="AN9798" s="41"/>
      <c r="AO9798" s="41"/>
      <c r="AP9798" s="41"/>
      <c r="AQ9798" s="41"/>
      <c r="AR9798" s="41"/>
      <c r="AS9798" s="41"/>
      <c r="AT9798" s="41"/>
      <c r="AU9798" s="41"/>
      <c r="AV9798" s="41"/>
      <c r="AW9798" s="41"/>
      <c r="AX9798" s="41"/>
      <c r="AY9798" s="41"/>
      <c r="AZ9798" s="41"/>
      <c r="BA9798" s="41"/>
      <c r="BB9798" s="41"/>
      <c r="BC9798" s="41"/>
      <c r="BD9798" s="41"/>
      <c r="BE9798" s="41"/>
      <c r="BF9798" s="41"/>
      <c r="BG9798" s="41"/>
      <c r="BH9798" s="41"/>
      <c r="BI9798" s="41"/>
      <c r="BJ9798" s="41"/>
      <c r="BK9798" s="41"/>
      <c r="BL9798" s="41"/>
      <c r="BM9798" s="41"/>
      <c r="BN9798" s="41"/>
      <c r="BO9798" s="41"/>
      <c r="BP9798" s="108"/>
      <c r="CG9798" s="102"/>
      <c r="CI9798" s="45"/>
    </row>
    <row r="9799" spans="37:87" ht="13" customHeight="1">
      <c r="AK9799" s="114"/>
      <c r="AL9799" s="41"/>
      <c r="AM9799" s="41"/>
      <c r="AN9799" s="41"/>
      <c r="AO9799" s="41"/>
      <c r="AP9799" s="41"/>
      <c r="AQ9799" s="41"/>
      <c r="AR9799" s="41"/>
      <c r="AS9799" s="41"/>
      <c r="AT9799" s="41"/>
      <c r="AU9799" s="41"/>
      <c r="AV9799" s="41"/>
      <c r="AW9799" s="41"/>
      <c r="AX9799" s="41"/>
      <c r="AY9799" s="41"/>
      <c r="AZ9799" s="41"/>
      <c r="BA9799" s="41"/>
      <c r="BB9799" s="41"/>
      <c r="BC9799" s="41"/>
      <c r="BD9799" s="41"/>
      <c r="BE9799" s="41"/>
      <c r="BF9799" s="41"/>
      <c r="BG9799" s="41"/>
      <c r="BH9799" s="41"/>
      <c r="BI9799" s="41"/>
      <c r="BJ9799" s="41"/>
      <c r="BK9799" s="41"/>
      <c r="BL9799" s="41"/>
      <c r="BM9799" s="41"/>
      <c r="BN9799" s="41"/>
      <c r="BO9799" s="41"/>
      <c r="BP9799" s="108"/>
      <c r="CG9799" s="102"/>
      <c r="CI9799" s="45"/>
    </row>
    <row r="9800" spans="37:87" ht="13" customHeight="1">
      <c r="AK9800" s="114"/>
      <c r="AL9800" s="41"/>
      <c r="AM9800" s="41"/>
      <c r="AN9800" s="41"/>
      <c r="AO9800" s="41"/>
      <c r="AP9800" s="41"/>
      <c r="AQ9800" s="41"/>
      <c r="AR9800" s="41"/>
      <c r="AS9800" s="41"/>
      <c r="AT9800" s="41"/>
      <c r="AU9800" s="41"/>
      <c r="AV9800" s="41"/>
      <c r="AW9800" s="41"/>
      <c r="AX9800" s="41"/>
      <c r="AY9800" s="41"/>
      <c r="AZ9800" s="41"/>
      <c r="BA9800" s="41"/>
      <c r="BB9800" s="41"/>
      <c r="BC9800" s="41"/>
      <c r="BD9800" s="41"/>
      <c r="BE9800" s="41"/>
      <c r="BF9800" s="41"/>
      <c r="BG9800" s="41"/>
      <c r="BH9800" s="41"/>
      <c r="BI9800" s="41"/>
      <c r="BJ9800" s="41"/>
      <c r="BK9800" s="41"/>
      <c r="BL9800" s="41"/>
      <c r="BM9800" s="41"/>
      <c r="BN9800" s="41"/>
      <c r="BO9800" s="41"/>
      <c r="BP9800" s="108"/>
      <c r="CG9800" s="102"/>
      <c r="CI9800" s="45"/>
    </row>
    <row r="9801" spans="37:87" ht="13" customHeight="1">
      <c r="AK9801" s="114"/>
      <c r="AL9801" s="41"/>
      <c r="AM9801" s="41"/>
      <c r="AN9801" s="41"/>
      <c r="AO9801" s="41"/>
      <c r="AP9801" s="41"/>
      <c r="AQ9801" s="41"/>
      <c r="AR9801" s="41"/>
      <c r="AS9801" s="41"/>
      <c r="AT9801" s="41"/>
      <c r="AU9801" s="41"/>
      <c r="AV9801" s="41"/>
      <c r="AW9801" s="41"/>
      <c r="AX9801" s="41"/>
      <c r="AY9801" s="41"/>
      <c r="AZ9801" s="41"/>
      <c r="BA9801" s="41"/>
      <c r="BB9801" s="41"/>
      <c r="BC9801" s="41"/>
      <c r="BD9801" s="41"/>
      <c r="BE9801" s="41"/>
      <c r="BF9801" s="41"/>
      <c r="BG9801" s="41"/>
      <c r="BH9801" s="41"/>
      <c r="BI9801" s="41"/>
      <c r="BJ9801" s="41"/>
      <c r="BK9801" s="41"/>
      <c r="BL9801" s="41"/>
      <c r="BM9801" s="41"/>
      <c r="BN9801" s="41"/>
      <c r="BO9801" s="41"/>
      <c r="BP9801" s="108"/>
      <c r="CG9801" s="102"/>
      <c r="CI9801" s="45"/>
    </row>
    <row r="9802" spans="37:87" ht="13" customHeight="1">
      <c r="AK9802" s="114"/>
      <c r="AL9802" s="41"/>
      <c r="AM9802" s="41"/>
      <c r="AN9802" s="41"/>
      <c r="AO9802" s="41"/>
      <c r="AP9802" s="41"/>
      <c r="AQ9802" s="41"/>
      <c r="AR9802" s="41"/>
      <c r="AS9802" s="41"/>
      <c r="AT9802" s="41"/>
      <c r="AU9802" s="41"/>
      <c r="AV9802" s="41"/>
      <c r="AW9802" s="41"/>
      <c r="AX9802" s="41"/>
      <c r="AY9802" s="41"/>
      <c r="AZ9802" s="41"/>
      <c r="BA9802" s="41"/>
      <c r="BB9802" s="41"/>
      <c r="BC9802" s="41"/>
      <c r="BD9802" s="41"/>
      <c r="BE9802" s="41"/>
      <c r="BF9802" s="41"/>
      <c r="BG9802" s="41"/>
      <c r="BH9802" s="41"/>
      <c r="BI9802" s="41"/>
      <c r="BJ9802" s="41"/>
      <c r="BK9802" s="41"/>
      <c r="BL9802" s="41"/>
      <c r="BM9802" s="41"/>
      <c r="BN9802" s="41"/>
      <c r="BO9802" s="41"/>
      <c r="BP9802" s="108"/>
      <c r="CG9802" s="102"/>
      <c r="CI9802" s="45"/>
    </row>
    <row r="9803" spans="37:87" ht="13" customHeight="1">
      <c r="AK9803" s="114"/>
      <c r="AL9803" s="41"/>
      <c r="AM9803" s="41"/>
      <c r="AN9803" s="41"/>
      <c r="AO9803" s="41"/>
      <c r="AP9803" s="41"/>
      <c r="AQ9803" s="41"/>
      <c r="AR9803" s="41"/>
      <c r="AS9803" s="41"/>
      <c r="AT9803" s="41"/>
      <c r="AU9803" s="41"/>
      <c r="AV9803" s="41"/>
      <c r="AW9803" s="41"/>
      <c r="AX9803" s="41"/>
      <c r="AY9803" s="41"/>
      <c r="AZ9803" s="41"/>
      <c r="BA9803" s="41"/>
      <c r="BB9803" s="41"/>
      <c r="BC9803" s="41"/>
      <c r="BD9803" s="41"/>
      <c r="BE9803" s="41"/>
      <c r="BF9803" s="41"/>
      <c r="BG9803" s="41"/>
      <c r="BH9803" s="41"/>
      <c r="BI9803" s="41"/>
      <c r="BJ9803" s="41"/>
      <c r="BK9803" s="41"/>
      <c r="BL9803" s="41"/>
      <c r="BM9803" s="41"/>
      <c r="BN9803" s="41"/>
      <c r="BO9803" s="41"/>
      <c r="BP9803" s="108"/>
      <c r="CG9803" s="102"/>
      <c r="CI9803" s="45"/>
    </row>
    <row r="9804" spans="37:87" ht="13" customHeight="1">
      <c r="AK9804" s="114"/>
      <c r="AL9804" s="41"/>
      <c r="AM9804" s="41"/>
      <c r="AN9804" s="41"/>
      <c r="AO9804" s="41"/>
      <c r="AP9804" s="41"/>
      <c r="AQ9804" s="41"/>
      <c r="AR9804" s="41"/>
      <c r="AS9804" s="41"/>
      <c r="AT9804" s="41"/>
      <c r="AU9804" s="41"/>
      <c r="AV9804" s="41"/>
      <c r="AW9804" s="41"/>
      <c r="AX9804" s="41"/>
      <c r="AY9804" s="41"/>
      <c r="AZ9804" s="41"/>
      <c r="BA9804" s="41"/>
      <c r="BB9804" s="41"/>
      <c r="BC9804" s="41"/>
      <c r="BD9804" s="41"/>
      <c r="BE9804" s="41"/>
      <c r="BF9804" s="41"/>
      <c r="BG9804" s="41"/>
      <c r="BH9804" s="41"/>
      <c r="BI9804" s="41"/>
      <c r="BJ9804" s="41"/>
      <c r="BK9804" s="41"/>
      <c r="BL9804" s="41"/>
      <c r="BM9804" s="41"/>
      <c r="BN9804" s="41"/>
      <c r="BO9804" s="41"/>
      <c r="BP9804" s="108"/>
      <c r="CG9804" s="102"/>
      <c r="CI9804" s="45"/>
    </row>
    <row r="9805" spans="37:87" ht="13" customHeight="1">
      <c r="AK9805" s="114"/>
      <c r="AL9805" s="41"/>
      <c r="AM9805" s="41"/>
      <c r="AN9805" s="41"/>
      <c r="AO9805" s="41"/>
      <c r="AP9805" s="41"/>
      <c r="AQ9805" s="41"/>
      <c r="AR9805" s="41"/>
      <c r="AS9805" s="41"/>
      <c r="AT9805" s="41"/>
      <c r="AU9805" s="41"/>
      <c r="AV9805" s="41"/>
      <c r="AW9805" s="41"/>
      <c r="AX9805" s="41"/>
      <c r="AY9805" s="41"/>
      <c r="AZ9805" s="41"/>
      <c r="BA9805" s="41"/>
      <c r="BB9805" s="41"/>
      <c r="BC9805" s="41"/>
      <c r="BD9805" s="41"/>
      <c r="BE9805" s="41"/>
      <c r="BF9805" s="41"/>
      <c r="BG9805" s="41"/>
      <c r="BH9805" s="41"/>
      <c r="BI9805" s="41"/>
      <c r="BJ9805" s="41"/>
      <c r="BK9805" s="41"/>
      <c r="BL9805" s="41"/>
      <c r="BM9805" s="41"/>
      <c r="BN9805" s="41"/>
      <c r="BO9805" s="41"/>
      <c r="BP9805" s="108"/>
      <c r="CG9805" s="102"/>
      <c r="CI9805" s="45"/>
    </row>
    <row r="9806" spans="37:87" ht="13" customHeight="1">
      <c r="AK9806" s="114"/>
      <c r="AL9806" s="41"/>
      <c r="AM9806" s="41"/>
      <c r="AN9806" s="41"/>
      <c r="AO9806" s="41"/>
      <c r="AP9806" s="41"/>
      <c r="AQ9806" s="41"/>
      <c r="AR9806" s="41"/>
      <c r="AS9806" s="41"/>
      <c r="AT9806" s="41"/>
      <c r="AU9806" s="41"/>
      <c r="AV9806" s="41"/>
      <c r="AW9806" s="41"/>
      <c r="AX9806" s="41"/>
      <c r="AY9806" s="41"/>
      <c r="AZ9806" s="41"/>
      <c r="BA9806" s="41"/>
      <c r="BB9806" s="41"/>
      <c r="BC9806" s="41"/>
      <c r="BD9806" s="41"/>
      <c r="BE9806" s="41"/>
      <c r="BF9806" s="41"/>
      <c r="BG9806" s="41"/>
      <c r="BH9806" s="41"/>
      <c r="BI9806" s="41"/>
      <c r="BJ9806" s="41"/>
      <c r="BK9806" s="41"/>
      <c r="BL9806" s="41"/>
      <c r="BM9806" s="41"/>
      <c r="BN9806" s="41"/>
      <c r="BO9806" s="41"/>
      <c r="BP9806" s="108"/>
      <c r="CG9806" s="102"/>
      <c r="CI9806" s="45"/>
    </row>
    <row r="9807" spans="37:87" ht="13" customHeight="1">
      <c r="AK9807" s="114"/>
      <c r="AL9807" s="41"/>
      <c r="AM9807" s="41"/>
      <c r="AN9807" s="41"/>
      <c r="AO9807" s="41"/>
      <c r="AP9807" s="41"/>
      <c r="AQ9807" s="41"/>
      <c r="AR9807" s="41"/>
      <c r="AS9807" s="41"/>
      <c r="AT9807" s="41"/>
      <c r="AU9807" s="41"/>
      <c r="AV9807" s="41"/>
      <c r="AW9807" s="41"/>
      <c r="AX9807" s="41"/>
      <c r="AY9807" s="41"/>
      <c r="AZ9807" s="41"/>
      <c r="BA9807" s="41"/>
      <c r="BB9807" s="41"/>
      <c r="BC9807" s="41"/>
      <c r="BD9807" s="41"/>
      <c r="BE9807" s="41"/>
      <c r="BF9807" s="41"/>
      <c r="BG9807" s="41"/>
      <c r="BH9807" s="41"/>
      <c r="BI9807" s="41"/>
      <c r="BJ9807" s="41"/>
      <c r="BK9807" s="41"/>
      <c r="BL9807" s="41"/>
      <c r="BM9807" s="41"/>
      <c r="BN9807" s="41"/>
      <c r="BO9807" s="41"/>
      <c r="BP9807" s="108"/>
      <c r="CG9807" s="102"/>
      <c r="CI9807" s="45"/>
    </row>
    <row r="9808" spans="37:87" ht="13" customHeight="1">
      <c r="AK9808" s="114"/>
      <c r="AL9808" s="41"/>
      <c r="AM9808" s="41"/>
      <c r="AN9808" s="41"/>
      <c r="AO9808" s="41"/>
      <c r="AP9808" s="41"/>
      <c r="AQ9808" s="41"/>
      <c r="AR9808" s="41"/>
      <c r="AS9808" s="41"/>
      <c r="AT9808" s="41"/>
      <c r="AU9808" s="41"/>
      <c r="AV9808" s="41"/>
      <c r="AW9808" s="41"/>
      <c r="AX9808" s="41"/>
      <c r="AY9808" s="41"/>
      <c r="AZ9808" s="41"/>
      <c r="BA9808" s="41"/>
      <c r="BB9808" s="41"/>
      <c r="BC9808" s="41"/>
      <c r="BD9808" s="41"/>
      <c r="BE9808" s="41"/>
      <c r="BF9808" s="41"/>
      <c r="BG9808" s="41"/>
      <c r="BH9808" s="41"/>
      <c r="BI9808" s="41"/>
      <c r="BJ9808" s="41"/>
      <c r="BK9808" s="41"/>
      <c r="BL9808" s="41"/>
      <c r="BM9808" s="41"/>
      <c r="BN9808" s="41"/>
      <c r="BO9808" s="41"/>
      <c r="BP9808" s="108"/>
      <c r="CG9808" s="102"/>
      <c r="CI9808" s="45"/>
    </row>
    <row r="9809" spans="37:87" ht="13" customHeight="1">
      <c r="AK9809" s="114"/>
      <c r="AL9809" s="41"/>
      <c r="AM9809" s="41"/>
      <c r="AN9809" s="41"/>
      <c r="AO9809" s="41"/>
      <c r="AP9809" s="41"/>
      <c r="AQ9809" s="41"/>
      <c r="AR9809" s="41"/>
      <c r="AS9809" s="41"/>
      <c r="AT9809" s="41"/>
      <c r="AU9809" s="41"/>
      <c r="AV9809" s="41"/>
      <c r="AW9809" s="41"/>
      <c r="AX9809" s="41"/>
      <c r="AY9809" s="41"/>
      <c r="AZ9809" s="41"/>
      <c r="BA9809" s="41"/>
      <c r="BB9809" s="41"/>
      <c r="BC9809" s="41"/>
      <c r="BD9809" s="41"/>
      <c r="BE9809" s="41"/>
      <c r="BF9809" s="41"/>
      <c r="BG9809" s="41"/>
      <c r="BH9809" s="41"/>
      <c r="BI9809" s="41"/>
      <c r="BJ9809" s="41"/>
      <c r="BK9809" s="41"/>
      <c r="BL9809" s="41"/>
      <c r="BM9809" s="41"/>
      <c r="BN9809" s="41"/>
      <c r="BO9809" s="41"/>
      <c r="BP9809" s="108"/>
      <c r="CG9809" s="102"/>
      <c r="CI9809" s="45"/>
    </row>
    <row r="9810" spans="37:87" ht="13" customHeight="1">
      <c r="AK9810" s="114"/>
      <c r="AL9810" s="41"/>
      <c r="AM9810" s="41"/>
      <c r="AN9810" s="41"/>
      <c r="AO9810" s="41"/>
      <c r="AP9810" s="41"/>
      <c r="AQ9810" s="41"/>
      <c r="AR9810" s="41"/>
      <c r="AS9810" s="41"/>
      <c r="AT9810" s="41"/>
      <c r="AU9810" s="41"/>
      <c r="AV9810" s="41"/>
      <c r="AW9810" s="41"/>
      <c r="AX9810" s="41"/>
      <c r="AY9810" s="41"/>
      <c r="AZ9810" s="41"/>
      <c r="BA9810" s="41"/>
      <c r="BB9810" s="41"/>
      <c r="BC9810" s="41"/>
      <c r="BD9810" s="41"/>
      <c r="BE9810" s="41"/>
      <c r="BF9810" s="41"/>
      <c r="BG9810" s="41"/>
      <c r="BH9810" s="41"/>
      <c r="BI9810" s="41"/>
      <c r="BJ9810" s="41"/>
      <c r="BK9810" s="41"/>
      <c r="BL9810" s="41"/>
      <c r="BM9810" s="41"/>
      <c r="BN9810" s="41"/>
      <c r="BO9810" s="41"/>
      <c r="BP9810" s="108"/>
      <c r="CG9810" s="102"/>
      <c r="CI9810" s="45"/>
    </row>
    <row r="9811" spans="37:87" ht="13" customHeight="1">
      <c r="AK9811" s="114"/>
      <c r="AL9811" s="41"/>
      <c r="AM9811" s="41"/>
      <c r="AN9811" s="41"/>
      <c r="AO9811" s="41"/>
      <c r="AP9811" s="41"/>
      <c r="AQ9811" s="41"/>
      <c r="AR9811" s="41"/>
      <c r="AS9811" s="41"/>
      <c r="AT9811" s="41"/>
      <c r="AU9811" s="41"/>
      <c r="AV9811" s="41"/>
      <c r="AW9811" s="41"/>
      <c r="AX9811" s="41"/>
      <c r="AY9811" s="41"/>
      <c r="AZ9811" s="41"/>
      <c r="BA9811" s="41"/>
      <c r="BB9811" s="41"/>
      <c r="BC9811" s="41"/>
      <c r="BD9811" s="41"/>
      <c r="BE9811" s="41"/>
      <c r="BF9811" s="41"/>
      <c r="BG9811" s="41"/>
      <c r="BH9811" s="41"/>
      <c r="BI9811" s="41"/>
      <c r="BJ9811" s="41"/>
      <c r="BK9811" s="41"/>
      <c r="BL9811" s="41"/>
      <c r="BM9811" s="41"/>
      <c r="BN9811" s="41"/>
      <c r="BO9811" s="41"/>
      <c r="BP9811" s="108"/>
      <c r="CG9811" s="102"/>
      <c r="CI9811" s="45"/>
    </row>
    <row r="9812" spans="37:87" ht="13" customHeight="1">
      <c r="AK9812" s="114"/>
      <c r="AL9812" s="41"/>
      <c r="AM9812" s="41"/>
      <c r="AN9812" s="41"/>
      <c r="AO9812" s="41"/>
      <c r="AP9812" s="41"/>
      <c r="AQ9812" s="41"/>
      <c r="AR9812" s="41"/>
      <c r="AS9812" s="41"/>
      <c r="AT9812" s="41"/>
      <c r="AU9812" s="41"/>
      <c r="AV9812" s="41"/>
      <c r="AW9812" s="41"/>
      <c r="AX9812" s="41"/>
      <c r="AY9812" s="41"/>
      <c r="AZ9812" s="41"/>
      <c r="BA9812" s="41"/>
      <c r="BB9812" s="41"/>
      <c r="BC9812" s="41"/>
      <c r="BD9812" s="41"/>
      <c r="BE9812" s="41"/>
      <c r="BF9812" s="41"/>
      <c r="BG9812" s="41"/>
      <c r="BH9812" s="41"/>
      <c r="BI9812" s="41"/>
      <c r="BJ9812" s="41"/>
      <c r="BK9812" s="41"/>
      <c r="BL9812" s="41"/>
      <c r="BM9812" s="41"/>
      <c r="BN9812" s="41"/>
      <c r="BO9812" s="41"/>
      <c r="BP9812" s="108"/>
      <c r="CG9812" s="102"/>
      <c r="CI9812" s="45"/>
    </row>
    <row r="9813" spans="37:87" ht="13" customHeight="1">
      <c r="AK9813" s="114"/>
      <c r="AL9813" s="41"/>
      <c r="AM9813" s="41"/>
      <c r="AN9813" s="41"/>
      <c r="AO9813" s="41"/>
      <c r="AP9813" s="41"/>
      <c r="AQ9813" s="41"/>
      <c r="AR9813" s="41"/>
      <c r="AS9813" s="41"/>
      <c r="AT9813" s="41"/>
      <c r="AU9813" s="41"/>
      <c r="AV9813" s="41"/>
      <c r="AW9813" s="41"/>
      <c r="AX9813" s="41"/>
      <c r="AY9813" s="41"/>
      <c r="AZ9813" s="41"/>
      <c r="BA9813" s="41"/>
      <c r="BB9813" s="41"/>
      <c r="BC9813" s="41"/>
      <c r="BD9813" s="41"/>
      <c r="BE9813" s="41"/>
      <c r="BF9813" s="41"/>
      <c r="BG9813" s="41"/>
      <c r="BH9813" s="41"/>
      <c r="BI9813" s="41"/>
      <c r="BJ9813" s="41"/>
      <c r="BK9813" s="41"/>
      <c r="BL9813" s="41"/>
      <c r="BM9813" s="41"/>
      <c r="BN9813" s="41"/>
      <c r="BO9813" s="41"/>
      <c r="BP9813" s="108"/>
      <c r="CG9813" s="102"/>
      <c r="CI9813" s="45"/>
    </row>
    <row r="9814" spans="37:87" ht="13" customHeight="1">
      <c r="AK9814" s="114"/>
      <c r="AL9814" s="41"/>
      <c r="AM9814" s="41"/>
      <c r="AN9814" s="41"/>
      <c r="AO9814" s="41"/>
      <c r="AP9814" s="41"/>
      <c r="AQ9814" s="41"/>
      <c r="AR9814" s="41"/>
      <c r="AS9814" s="41"/>
      <c r="AT9814" s="41"/>
      <c r="AU9814" s="41"/>
      <c r="AV9814" s="41"/>
      <c r="AW9814" s="41"/>
      <c r="AX9814" s="41"/>
      <c r="AY9814" s="41"/>
      <c r="AZ9814" s="41"/>
      <c r="BA9814" s="41"/>
      <c r="BB9814" s="41"/>
      <c r="BC9814" s="41"/>
      <c r="BD9814" s="41"/>
      <c r="BE9814" s="41"/>
      <c r="BF9814" s="41"/>
      <c r="BG9814" s="41"/>
      <c r="BH9814" s="41"/>
      <c r="BI9814" s="41"/>
      <c r="BJ9814" s="41"/>
      <c r="BK9814" s="41"/>
      <c r="BL9814" s="41"/>
      <c r="BM9814" s="41"/>
      <c r="BN9814" s="41"/>
      <c r="BO9814" s="41"/>
      <c r="BP9814" s="108"/>
      <c r="CG9814" s="102"/>
      <c r="CI9814" s="45"/>
    </row>
    <row r="9815" spans="37:87" ht="13" customHeight="1">
      <c r="AK9815" s="114"/>
      <c r="AL9815" s="41"/>
      <c r="AM9815" s="41"/>
      <c r="AN9815" s="41"/>
      <c r="AO9815" s="41"/>
      <c r="AP9815" s="41"/>
      <c r="AQ9815" s="41"/>
      <c r="AR9815" s="41"/>
      <c r="AS9815" s="41"/>
      <c r="AT9815" s="41"/>
      <c r="AU9815" s="41"/>
      <c r="AV9815" s="41"/>
      <c r="AW9815" s="41"/>
      <c r="AX9815" s="41"/>
      <c r="AY9815" s="41"/>
      <c r="AZ9815" s="41"/>
      <c r="BA9815" s="41"/>
      <c r="BB9815" s="41"/>
      <c r="BC9815" s="41"/>
      <c r="BD9815" s="41"/>
      <c r="BE9815" s="41"/>
      <c r="BF9815" s="41"/>
      <c r="BG9815" s="41"/>
      <c r="BH9815" s="41"/>
      <c r="BI9815" s="41"/>
      <c r="BJ9815" s="41"/>
      <c r="BK9815" s="41"/>
      <c r="BL9815" s="41"/>
      <c r="BM9815" s="41"/>
      <c r="BN9815" s="41"/>
      <c r="BO9815" s="41"/>
      <c r="BP9815" s="108"/>
      <c r="CG9815" s="102"/>
      <c r="CI9815" s="45"/>
    </row>
    <row r="9816" spans="37:87" ht="13" customHeight="1">
      <c r="AK9816" s="114"/>
      <c r="AL9816" s="41"/>
      <c r="AM9816" s="41"/>
      <c r="AN9816" s="41"/>
      <c r="AO9816" s="41"/>
      <c r="AP9816" s="41"/>
      <c r="AQ9816" s="41"/>
      <c r="AR9816" s="41"/>
      <c r="AS9816" s="41"/>
      <c r="AT9816" s="41"/>
      <c r="AU9816" s="41"/>
      <c r="AV9816" s="41"/>
      <c r="AW9816" s="41"/>
      <c r="AX9816" s="41"/>
      <c r="AY9816" s="41"/>
      <c r="AZ9816" s="41"/>
      <c r="BA9816" s="41"/>
      <c r="BB9816" s="41"/>
      <c r="BC9816" s="41"/>
      <c r="BD9816" s="41"/>
      <c r="BE9816" s="41"/>
      <c r="BF9816" s="41"/>
      <c r="BG9816" s="41"/>
      <c r="BH9816" s="41"/>
      <c r="BI9816" s="41"/>
      <c r="BJ9816" s="41"/>
      <c r="BK9816" s="41"/>
      <c r="BL9816" s="41"/>
      <c r="BM9816" s="41"/>
      <c r="BN9816" s="41"/>
      <c r="BO9816" s="41"/>
      <c r="BP9816" s="108"/>
      <c r="CG9816" s="102"/>
      <c r="CI9816" s="45"/>
    </row>
    <row r="9817" spans="37:87" ht="13" customHeight="1">
      <c r="AK9817" s="114"/>
      <c r="AL9817" s="41"/>
      <c r="AM9817" s="41"/>
      <c r="AN9817" s="41"/>
      <c r="AO9817" s="41"/>
      <c r="AP9817" s="41"/>
      <c r="AQ9817" s="41"/>
      <c r="AR9817" s="41"/>
      <c r="AS9817" s="41"/>
      <c r="AT9817" s="41"/>
      <c r="AU9817" s="41"/>
      <c r="AV9817" s="41"/>
      <c r="AW9817" s="41"/>
      <c r="AX9817" s="41"/>
      <c r="AY9817" s="41"/>
      <c r="AZ9817" s="41"/>
      <c r="BA9817" s="41"/>
      <c r="BB9817" s="41"/>
      <c r="BC9817" s="41"/>
      <c r="BD9817" s="41"/>
      <c r="BE9817" s="41"/>
      <c r="BF9817" s="41"/>
      <c r="BG9817" s="41"/>
      <c r="BH9817" s="41"/>
      <c r="BI9817" s="41"/>
      <c r="BJ9817" s="41"/>
      <c r="BK9817" s="41"/>
      <c r="BL9817" s="41"/>
      <c r="BM9817" s="41"/>
      <c r="BN9817" s="41"/>
      <c r="BO9817" s="41"/>
      <c r="BP9817" s="108"/>
      <c r="CG9817" s="102"/>
      <c r="CI9817" s="45"/>
    </row>
    <row r="9818" spans="37:87" ht="13" customHeight="1">
      <c r="AK9818" s="114"/>
      <c r="AL9818" s="41"/>
      <c r="AM9818" s="41"/>
      <c r="AN9818" s="41"/>
      <c r="AO9818" s="41"/>
      <c r="AP9818" s="41"/>
      <c r="AQ9818" s="41"/>
      <c r="AR9818" s="41"/>
      <c r="AS9818" s="41"/>
      <c r="AT9818" s="41"/>
      <c r="AU9818" s="41"/>
      <c r="AV9818" s="41"/>
      <c r="AW9818" s="41"/>
      <c r="AX9818" s="41"/>
      <c r="AY9818" s="41"/>
      <c r="AZ9818" s="41"/>
      <c r="BA9818" s="41"/>
      <c r="BB9818" s="41"/>
      <c r="BC9818" s="41"/>
      <c r="BD9818" s="41"/>
      <c r="BE9818" s="41"/>
      <c r="BF9818" s="41"/>
      <c r="BG9818" s="41"/>
      <c r="BH9818" s="41"/>
      <c r="BI9818" s="41"/>
      <c r="BJ9818" s="41"/>
      <c r="BK9818" s="41"/>
      <c r="BL9818" s="41"/>
      <c r="BM9818" s="41"/>
      <c r="BN9818" s="41"/>
      <c r="BO9818" s="41"/>
      <c r="BP9818" s="108"/>
      <c r="CG9818" s="102"/>
      <c r="CI9818" s="45"/>
    </row>
    <row r="9819" spans="37:87" ht="13" customHeight="1">
      <c r="AK9819" s="114"/>
      <c r="AL9819" s="41"/>
      <c r="AM9819" s="41"/>
      <c r="AN9819" s="41"/>
      <c r="AO9819" s="41"/>
      <c r="AP9819" s="41"/>
      <c r="AQ9819" s="41"/>
      <c r="AR9819" s="41"/>
      <c r="AS9819" s="41"/>
      <c r="AT9819" s="41"/>
      <c r="AU9819" s="41"/>
      <c r="AV9819" s="41"/>
      <c r="AW9819" s="41"/>
      <c r="AX9819" s="41"/>
      <c r="AY9819" s="41"/>
      <c r="AZ9819" s="41"/>
      <c r="BA9819" s="41"/>
      <c r="BB9819" s="41"/>
      <c r="BC9819" s="41"/>
      <c r="BD9819" s="41"/>
      <c r="BE9819" s="41"/>
      <c r="BF9819" s="41"/>
      <c r="BG9819" s="41"/>
      <c r="BH9819" s="41"/>
      <c r="BI9819" s="41"/>
      <c r="BJ9819" s="41"/>
      <c r="BK9819" s="41"/>
      <c r="BL9819" s="41"/>
      <c r="BM9819" s="41"/>
      <c r="BN9819" s="41"/>
      <c r="BO9819" s="41"/>
      <c r="BP9819" s="108"/>
      <c r="CG9819" s="102"/>
      <c r="CI9819" s="45"/>
    </row>
    <row r="9820" spans="37:87" ht="13" customHeight="1">
      <c r="AK9820" s="114"/>
      <c r="AL9820" s="41"/>
      <c r="AM9820" s="41"/>
      <c r="AN9820" s="41"/>
      <c r="AO9820" s="41"/>
      <c r="AP9820" s="41"/>
      <c r="AQ9820" s="41"/>
      <c r="AR9820" s="41"/>
      <c r="AS9820" s="41"/>
      <c r="AT9820" s="41"/>
      <c r="AU9820" s="41"/>
      <c r="AV9820" s="41"/>
      <c r="AW9820" s="41"/>
      <c r="AX9820" s="41"/>
      <c r="AY9820" s="41"/>
      <c r="AZ9820" s="41"/>
      <c r="BA9820" s="41"/>
      <c r="BB9820" s="41"/>
      <c r="BC9820" s="41"/>
      <c r="BD9820" s="41"/>
      <c r="BE9820" s="41"/>
      <c r="BF9820" s="41"/>
      <c r="BG9820" s="41"/>
      <c r="BH9820" s="41"/>
      <c r="BI9820" s="41"/>
      <c r="BJ9820" s="41"/>
      <c r="BK9820" s="41"/>
      <c r="BL9820" s="41"/>
      <c r="BM9820" s="41"/>
      <c r="BN9820" s="41"/>
      <c r="BO9820" s="41"/>
      <c r="BP9820" s="108"/>
      <c r="CG9820" s="102"/>
      <c r="CI9820" s="45"/>
    </row>
    <row r="9821" spans="37:87" ht="13" customHeight="1">
      <c r="AK9821" s="114"/>
      <c r="AL9821" s="41"/>
      <c r="AM9821" s="41"/>
      <c r="AN9821" s="41"/>
      <c r="AO9821" s="41"/>
      <c r="AP9821" s="41"/>
      <c r="AQ9821" s="41"/>
      <c r="AR9821" s="41"/>
      <c r="AS9821" s="41"/>
      <c r="AT9821" s="41"/>
      <c r="AU9821" s="41"/>
      <c r="AV9821" s="41"/>
      <c r="AW9821" s="41"/>
      <c r="AX9821" s="41"/>
      <c r="AY9821" s="41"/>
      <c r="AZ9821" s="41"/>
      <c r="BA9821" s="41"/>
      <c r="BB9821" s="41"/>
      <c r="BC9821" s="41"/>
      <c r="BD9821" s="41"/>
      <c r="BE9821" s="41"/>
      <c r="BF9821" s="41"/>
      <c r="BG9821" s="41"/>
      <c r="BH9821" s="41"/>
      <c r="BI9821" s="41"/>
      <c r="BJ9821" s="41"/>
      <c r="BK9821" s="41"/>
      <c r="BL9821" s="41"/>
      <c r="BM9821" s="41"/>
      <c r="BN9821" s="41"/>
      <c r="BO9821" s="41"/>
      <c r="BP9821" s="108"/>
      <c r="CG9821" s="102"/>
      <c r="CI9821" s="45"/>
    </row>
    <row r="9822" spans="37:87" ht="13" customHeight="1">
      <c r="AK9822" s="114"/>
      <c r="AL9822" s="41"/>
      <c r="AM9822" s="41"/>
      <c r="AN9822" s="41"/>
      <c r="AO9822" s="41"/>
      <c r="AP9822" s="41"/>
      <c r="AQ9822" s="41"/>
      <c r="AR9822" s="41"/>
      <c r="AS9822" s="41"/>
      <c r="AT9822" s="41"/>
      <c r="AU9822" s="41"/>
      <c r="AV9822" s="41"/>
      <c r="AW9822" s="41"/>
      <c r="AX9822" s="41"/>
      <c r="AY9822" s="41"/>
      <c r="AZ9822" s="41"/>
      <c r="BA9822" s="41"/>
      <c r="BB9822" s="41"/>
      <c r="BC9822" s="41"/>
      <c r="BD9822" s="41"/>
      <c r="BE9822" s="41"/>
      <c r="BF9822" s="41"/>
      <c r="BG9822" s="41"/>
      <c r="BH9822" s="41"/>
      <c r="BI9822" s="41"/>
      <c r="BJ9822" s="41"/>
      <c r="BK9822" s="41"/>
      <c r="BL9822" s="41"/>
      <c r="BM9822" s="41"/>
      <c r="BN9822" s="41"/>
      <c r="BO9822" s="41"/>
      <c r="BP9822" s="108"/>
      <c r="CG9822" s="102"/>
      <c r="CI9822" s="45"/>
    </row>
    <row r="9823" spans="37:87" ht="13" customHeight="1">
      <c r="AK9823" s="114"/>
      <c r="AL9823" s="41"/>
      <c r="AM9823" s="41"/>
      <c r="AN9823" s="41"/>
      <c r="AO9823" s="41"/>
      <c r="AP9823" s="41"/>
      <c r="AQ9823" s="41"/>
      <c r="AR9823" s="41"/>
      <c r="AS9823" s="41"/>
      <c r="AT9823" s="41"/>
      <c r="AU9823" s="41"/>
      <c r="AV9823" s="41"/>
      <c r="AW9823" s="41"/>
      <c r="AX9823" s="41"/>
      <c r="AY9823" s="41"/>
      <c r="AZ9823" s="41"/>
      <c r="BA9823" s="41"/>
      <c r="BB9823" s="41"/>
      <c r="BC9823" s="41"/>
      <c r="BD9823" s="41"/>
      <c r="BE9823" s="41"/>
      <c r="BF9823" s="41"/>
      <c r="BG9823" s="41"/>
      <c r="BH9823" s="41"/>
      <c r="BI9823" s="41"/>
      <c r="BJ9823" s="41"/>
      <c r="BK9823" s="41"/>
      <c r="BL9823" s="41"/>
      <c r="BM9823" s="41"/>
      <c r="BN9823" s="41"/>
      <c r="BO9823" s="41"/>
      <c r="BP9823" s="108"/>
      <c r="CG9823" s="102"/>
      <c r="CI9823" s="45"/>
    </row>
    <row r="9824" spans="37:87" ht="13" customHeight="1">
      <c r="AK9824" s="114"/>
      <c r="AL9824" s="41"/>
      <c r="AM9824" s="41"/>
      <c r="AN9824" s="41"/>
      <c r="AO9824" s="41"/>
      <c r="AP9824" s="41"/>
      <c r="AQ9824" s="41"/>
      <c r="AR9824" s="41"/>
      <c r="AS9824" s="41"/>
      <c r="AT9824" s="41"/>
      <c r="AU9824" s="41"/>
      <c r="AV9824" s="41"/>
      <c r="AW9824" s="41"/>
      <c r="AX9824" s="41"/>
      <c r="AY9824" s="41"/>
      <c r="AZ9824" s="41"/>
      <c r="BA9824" s="41"/>
      <c r="BB9824" s="41"/>
      <c r="BC9824" s="41"/>
      <c r="BD9824" s="41"/>
      <c r="BE9824" s="41"/>
      <c r="BF9824" s="41"/>
      <c r="BG9824" s="41"/>
      <c r="BH9824" s="41"/>
      <c r="BI9824" s="41"/>
      <c r="BJ9824" s="41"/>
      <c r="BK9824" s="41"/>
      <c r="BL9824" s="41"/>
      <c r="BM9824" s="41"/>
      <c r="BN9824" s="41"/>
      <c r="BO9824" s="41"/>
      <c r="BP9824" s="108"/>
      <c r="CG9824" s="102"/>
      <c r="CI9824" s="45"/>
    </row>
    <row r="9825" spans="37:87" ht="13" customHeight="1">
      <c r="AK9825" s="114"/>
      <c r="AL9825" s="41"/>
      <c r="AM9825" s="41"/>
      <c r="AN9825" s="41"/>
      <c r="AO9825" s="41"/>
      <c r="AP9825" s="41"/>
      <c r="AQ9825" s="41"/>
      <c r="AR9825" s="41"/>
      <c r="AS9825" s="41"/>
      <c r="AT9825" s="41"/>
      <c r="AU9825" s="41"/>
      <c r="AV9825" s="41"/>
      <c r="AW9825" s="41"/>
      <c r="AX9825" s="41"/>
      <c r="AY9825" s="41"/>
      <c r="AZ9825" s="41"/>
      <c r="BA9825" s="41"/>
      <c r="BB9825" s="41"/>
      <c r="BC9825" s="41"/>
      <c r="BD9825" s="41"/>
      <c r="BE9825" s="41"/>
      <c r="BF9825" s="41"/>
      <c r="BG9825" s="41"/>
      <c r="BH9825" s="41"/>
      <c r="BI9825" s="41"/>
      <c r="BJ9825" s="41"/>
      <c r="BK9825" s="41"/>
      <c r="BL9825" s="41"/>
      <c r="BM9825" s="41"/>
      <c r="BN9825" s="41"/>
      <c r="BO9825" s="41"/>
      <c r="BP9825" s="108"/>
      <c r="CG9825" s="102"/>
      <c r="CI9825" s="45"/>
    </row>
    <row r="9826" spans="37:87" ht="13" customHeight="1">
      <c r="AK9826" s="114"/>
      <c r="AL9826" s="41"/>
      <c r="AM9826" s="41"/>
      <c r="AN9826" s="41"/>
      <c r="AO9826" s="41"/>
      <c r="AP9826" s="41"/>
      <c r="AQ9826" s="41"/>
      <c r="AR9826" s="41"/>
      <c r="AS9826" s="41"/>
      <c r="AT9826" s="41"/>
      <c r="AU9826" s="41"/>
      <c r="AV9826" s="41"/>
      <c r="AW9826" s="41"/>
      <c r="AX9826" s="41"/>
      <c r="AY9826" s="41"/>
      <c r="AZ9826" s="41"/>
      <c r="BA9826" s="41"/>
      <c r="BB9826" s="41"/>
      <c r="BC9826" s="41"/>
      <c r="BD9826" s="41"/>
      <c r="BE9826" s="41"/>
      <c r="BF9826" s="41"/>
      <c r="BG9826" s="41"/>
      <c r="BH9826" s="41"/>
      <c r="BI9826" s="41"/>
      <c r="BJ9826" s="41"/>
      <c r="BK9826" s="41"/>
      <c r="BL9826" s="41"/>
      <c r="BM9826" s="41"/>
      <c r="BN9826" s="41"/>
      <c r="BO9826" s="41"/>
      <c r="BP9826" s="108"/>
      <c r="CG9826" s="102"/>
      <c r="CI9826" s="45"/>
    </row>
    <row r="9827" spans="37:87" ht="13" customHeight="1">
      <c r="AK9827" s="114"/>
      <c r="AL9827" s="41"/>
      <c r="AM9827" s="41"/>
      <c r="AN9827" s="41"/>
      <c r="AO9827" s="41"/>
      <c r="AP9827" s="41"/>
      <c r="AQ9827" s="41"/>
      <c r="AR9827" s="41"/>
      <c r="AS9827" s="41"/>
      <c r="AT9827" s="41"/>
      <c r="AU9827" s="41"/>
      <c r="AV9827" s="41"/>
      <c r="AW9827" s="41"/>
      <c r="AX9827" s="41"/>
      <c r="AY9827" s="41"/>
      <c r="AZ9827" s="41"/>
      <c r="BA9827" s="41"/>
      <c r="BB9827" s="41"/>
      <c r="BC9827" s="41"/>
      <c r="BD9827" s="41"/>
      <c r="BE9827" s="41"/>
      <c r="BF9827" s="41"/>
      <c r="BG9827" s="41"/>
      <c r="BH9827" s="41"/>
      <c r="BI9827" s="41"/>
      <c r="BJ9827" s="41"/>
      <c r="BK9827" s="41"/>
      <c r="BL9827" s="41"/>
      <c r="BM9827" s="41"/>
      <c r="BN9827" s="41"/>
      <c r="BO9827" s="41"/>
      <c r="BP9827" s="108"/>
      <c r="CG9827" s="102"/>
      <c r="CI9827" s="45"/>
    </row>
    <row r="9828" spans="37:87" ht="13" customHeight="1">
      <c r="AK9828" s="114"/>
      <c r="AL9828" s="41"/>
      <c r="AM9828" s="41"/>
      <c r="AN9828" s="41"/>
      <c r="AO9828" s="41"/>
      <c r="AP9828" s="41"/>
      <c r="AQ9828" s="41"/>
      <c r="AR9828" s="41"/>
      <c r="AS9828" s="41"/>
      <c r="AT9828" s="41"/>
      <c r="AU9828" s="41"/>
      <c r="AV9828" s="41"/>
      <c r="AW9828" s="41"/>
      <c r="AX9828" s="41"/>
      <c r="AY9828" s="41"/>
      <c r="AZ9828" s="41"/>
      <c r="BA9828" s="41"/>
      <c r="BB9828" s="41"/>
      <c r="BC9828" s="41"/>
      <c r="BD9828" s="41"/>
      <c r="BE9828" s="41"/>
      <c r="BF9828" s="41"/>
      <c r="BG9828" s="41"/>
      <c r="BH9828" s="41"/>
      <c r="BI9828" s="41"/>
      <c r="BJ9828" s="41"/>
      <c r="BK9828" s="41"/>
      <c r="BL9828" s="41"/>
      <c r="BM9828" s="41"/>
      <c r="BN9828" s="41"/>
      <c r="BO9828" s="41"/>
      <c r="BP9828" s="108"/>
      <c r="CG9828" s="102"/>
      <c r="CI9828" s="45"/>
    </row>
    <row r="9829" spans="37:87" ht="13" customHeight="1">
      <c r="AK9829" s="114"/>
      <c r="AL9829" s="41"/>
      <c r="AM9829" s="41"/>
      <c r="AN9829" s="41"/>
      <c r="AO9829" s="41"/>
      <c r="AP9829" s="41"/>
      <c r="AQ9829" s="41"/>
      <c r="AR9829" s="41"/>
      <c r="AS9829" s="41"/>
      <c r="AT9829" s="41"/>
      <c r="AU9829" s="41"/>
      <c r="AV9829" s="41"/>
      <c r="AW9829" s="41"/>
      <c r="AX9829" s="41"/>
      <c r="AY9829" s="41"/>
      <c r="AZ9829" s="41"/>
      <c r="BA9829" s="41"/>
      <c r="BB9829" s="41"/>
      <c r="BC9829" s="41"/>
      <c r="BD9829" s="41"/>
      <c r="BE9829" s="41"/>
      <c r="BF9829" s="41"/>
      <c r="BG9829" s="41"/>
      <c r="BH9829" s="41"/>
      <c r="BI9829" s="41"/>
      <c r="BJ9829" s="41"/>
      <c r="BK9829" s="41"/>
      <c r="BL9829" s="41"/>
      <c r="BM9829" s="41"/>
      <c r="BN9829" s="41"/>
      <c r="BO9829" s="41"/>
      <c r="BP9829" s="108"/>
      <c r="CG9829" s="102"/>
      <c r="CI9829" s="45"/>
    </row>
    <row r="9830" spans="37:87" ht="13" customHeight="1">
      <c r="AK9830" s="114"/>
      <c r="AL9830" s="41"/>
      <c r="AM9830" s="41"/>
      <c r="AN9830" s="41"/>
      <c r="AO9830" s="41"/>
      <c r="AP9830" s="41"/>
      <c r="AQ9830" s="41"/>
      <c r="AR9830" s="41"/>
      <c r="AS9830" s="41"/>
      <c r="AT9830" s="41"/>
      <c r="AU9830" s="41"/>
      <c r="AV9830" s="41"/>
      <c r="AW9830" s="41"/>
      <c r="AX9830" s="41"/>
      <c r="AY9830" s="41"/>
      <c r="AZ9830" s="41"/>
      <c r="BA9830" s="41"/>
      <c r="BB9830" s="41"/>
      <c r="BC9830" s="41"/>
      <c r="BD9830" s="41"/>
      <c r="BE9830" s="41"/>
      <c r="BF9830" s="41"/>
      <c r="BG9830" s="41"/>
      <c r="BH9830" s="41"/>
      <c r="BI9830" s="41"/>
      <c r="BJ9830" s="41"/>
      <c r="BK9830" s="41"/>
      <c r="BL9830" s="41"/>
      <c r="BM9830" s="41"/>
      <c r="BN9830" s="41"/>
      <c r="BO9830" s="41"/>
      <c r="BP9830" s="108"/>
      <c r="CG9830" s="102"/>
      <c r="CI9830" s="45"/>
    </row>
    <row r="9831" spans="37:87" ht="13" customHeight="1">
      <c r="AK9831" s="114"/>
      <c r="AL9831" s="41"/>
      <c r="AM9831" s="41"/>
      <c r="AN9831" s="41"/>
      <c r="AO9831" s="41"/>
      <c r="AP9831" s="41"/>
      <c r="AQ9831" s="41"/>
      <c r="AR9831" s="41"/>
      <c r="AS9831" s="41"/>
      <c r="AT9831" s="41"/>
      <c r="AU9831" s="41"/>
      <c r="AV9831" s="41"/>
      <c r="AW9831" s="41"/>
      <c r="AX9831" s="41"/>
      <c r="AY9831" s="41"/>
      <c r="AZ9831" s="41"/>
      <c r="BA9831" s="41"/>
      <c r="BB9831" s="41"/>
      <c r="BC9831" s="41"/>
      <c r="BD9831" s="41"/>
      <c r="BE9831" s="41"/>
      <c r="BF9831" s="41"/>
      <c r="BG9831" s="41"/>
      <c r="BH9831" s="41"/>
      <c r="BI9831" s="41"/>
      <c r="BJ9831" s="41"/>
      <c r="BK9831" s="41"/>
      <c r="BL9831" s="41"/>
      <c r="BM9831" s="41"/>
      <c r="BN9831" s="41"/>
      <c r="BO9831" s="41"/>
      <c r="BP9831" s="108"/>
      <c r="CG9831" s="102"/>
      <c r="CI9831" s="45"/>
    </row>
    <row r="9832" spans="37:87" ht="13" customHeight="1">
      <c r="AK9832" s="114"/>
      <c r="AL9832" s="41"/>
      <c r="AM9832" s="41"/>
      <c r="AN9832" s="41"/>
      <c r="AO9832" s="41"/>
      <c r="AP9832" s="41"/>
      <c r="AQ9832" s="41"/>
      <c r="AR9832" s="41"/>
      <c r="AS9832" s="41"/>
      <c r="AT9832" s="41"/>
      <c r="AU9832" s="41"/>
      <c r="AV9832" s="41"/>
      <c r="AW9832" s="41"/>
      <c r="AX9832" s="41"/>
      <c r="AY9832" s="41"/>
      <c r="AZ9832" s="41"/>
      <c r="BA9832" s="41"/>
      <c r="BB9832" s="41"/>
      <c r="BC9832" s="41"/>
      <c r="BD9832" s="41"/>
      <c r="BE9832" s="41"/>
      <c r="BF9832" s="41"/>
      <c r="BG9832" s="41"/>
      <c r="BH9832" s="41"/>
      <c r="BI9832" s="41"/>
      <c r="BJ9832" s="41"/>
      <c r="BK9832" s="41"/>
      <c r="BL9832" s="41"/>
      <c r="BM9832" s="41"/>
      <c r="BN9832" s="41"/>
      <c r="BO9832" s="41"/>
      <c r="BP9832" s="108"/>
      <c r="CG9832" s="102"/>
      <c r="CI9832" s="45"/>
    </row>
    <row r="9833" spans="37:87" ht="13" customHeight="1">
      <c r="AK9833" s="114"/>
      <c r="AL9833" s="41"/>
      <c r="AM9833" s="41"/>
      <c r="AN9833" s="41"/>
      <c r="AO9833" s="41"/>
      <c r="AP9833" s="41"/>
      <c r="AQ9833" s="41"/>
      <c r="AR9833" s="41"/>
      <c r="AS9833" s="41"/>
      <c r="AT9833" s="41"/>
      <c r="AU9833" s="41"/>
      <c r="AV9833" s="41"/>
      <c r="AW9833" s="41"/>
      <c r="AX9833" s="41"/>
      <c r="AY9833" s="41"/>
      <c r="AZ9833" s="41"/>
      <c r="BA9833" s="41"/>
      <c r="BB9833" s="41"/>
      <c r="BC9833" s="41"/>
      <c r="BD9833" s="41"/>
      <c r="BE9833" s="41"/>
      <c r="BF9833" s="41"/>
      <c r="BG9833" s="41"/>
      <c r="BH9833" s="41"/>
      <c r="BI9833" s="41"/>
      <c r="BJ9833" s="41"/>
      <c r="BK9833" s="41"/>
      <c r="BL9833" s="41"/>
      <c r="BM9833" s="41"/>
      <c r="BN9833" s="41"/>
      <c r="BO9833" s="41"/>
      <c r="BP9833" s="108"/>
      <c r="CG9833" s="102"/>
      <c r="CI9833" s="45"/>
    </row>
    <row r="9834" spans="37:87" ht="13" customHeight="1">
      <c r="AK9834" s="114"/>
      <c r="AL9834" s="41"/>
      <c r="AM9834" s="41"/>
      <c r="AN9834" s="41"/>
      <c r="AO9834" s="41"/>
      <c r="AP9834" s="41"/>
      <c r="AQ9834" s="41"/>
      <c r="AR9834" s="41"/>
      <c r="AS9834" s="41"/>
      <c r="AT9834" s="41"/>
      <c r="AU9834" s="41"/>
      <c r="AV9834" s="41"/>
      <c r="AW9834" s="41"/>
      <c r="AX9834" s="41"/>
      <c r="AY9834" s="41"/>
      <c r="AZ9834" s="41"/>
      <c r="BA9834" s="41"/>
      <c r="BB9834" s="41"/>
      <c r="BC9834" s="41"/>
      <c r="BD9834" s="41"/>
      <c r="BE9834" s="41"/>
      <c r="BF9834" s="41"/>
      <c r="BG9834" s="41"/>
      <c r="BH9834" s="41"/>
      <c r="BI9834" s="41"/>
      <c r="BJ9834" s="41"/>
      <c r="BK9834" s="41"/>
      <c r="BL9834" s="41"/>
      <c r="BM9834" s="41"/>
      <c r="BN9834" s="41"/>
      <c r="BO9834" s="41"/>
      <c r="BP9834" s="108"/>
      <c r="CG9834" s="102"/>
      <c r="CI9834" s="45"/>
    </row>
    <row r="9835" spans="37:87" ht="13" customHeight="1">
      <c r="AK9835" s="114"/>
      <c r="AL9835" s="41"/>
      <c r="AM9835" s="41"/>
      <c r="AN9835" s="41"/>
      <c r="AO9835" s="41"/>
      <c r="AP9835" s="41"/>
      <c r="AQ9835" s="41"/>
      <c r="AR9835" s="41"/>
      <c r="AS9835" s="41"/>
      <c r="AT9835" s="41"/>
      <c r="AU9835" s="41"/>
      <c r="AV9835" s="41"/>
      <c r="AW9835" s="41"/>
      <c r="AX9835" s="41"/>
      <c r="AY9835" s="41"/>
      <c r="AZ9835" s="41"/>
      <c r="BA9835" s="41"/>
      <c r="BB9835" s="41"/>
      <c r="BC9835" s="41"/>
      <c r="BD9835" s="41"/>
      <c r="BE9835" s="41"/>
      <c r="BF9835" s="41"/>
      <c r="BG9835" s="41"/>
      <c r="BH9835" s="41"/>
      <c r="BI9835" s="41"/>
      <c r="BJ9835" s="41"/>
      <c r="BK9835" s="41"/>
      <c r="BL9835" s="41"/>
      <c r="BM9835" s="41"/>
      <c r="BN9835" s="41"/>
      <c r="BO9835" s="41"/>
      <c r="BP9835" s="108"/>
      <c r="CG9835" s="102"/>
      <c r="CI9835" s="45"/>
    </row>
    <row r="9836" spans="37:87" ht="13" customHeight="1">
      <c r="AK9836" s="114"/>
      <c r="AL9836" s="41"/>
      <c r="AM9836" s="41"/>
      <c r="AN9836" s="41"/>
      <c r="AO9836" s="41"/>
      <c r="AP9836" s="41"/>
      <c r="AQ9836" s="41"/>
      <c r="AR9836" s="41"/>
      <c r="AS9836" s="41"/>
      <c r="AT9836" s="41"/>
      <c r="AU9836" s="41"/>
      <c r="AV9836" s="41"/>
      <c r="AW9836" s="41"/>
      <c r="AX9836" s="41"/>
      <c r="AY9836" s="41"/>
      <c r="AZ9836" s="41"/>
      <c r="BA9836" s="41"/>
      <c r="BB9836" s="41"/>
      <c r="BC9836" s="41"/>
      <c r="BD9836" s="41"/>
      <c r="BE9836" s="41"/>
      <c r="BF9836" s="41"/>
      <c r="BG9836" s="41"/>
      <c r="BH9836" s="41"/>
      <c r="BI9836" s="41"/>
      <c r="BJ9836" s="41"/>
      <c r="BK9836" s="41"/>
      <c r="BL9836" s="41"/>
      <c r="BM9836" s="41"/>
      <c r="BN9836" s="41"/>
      <c r="BO9836" s="41"/>
      <c r="BP9836" s="108"/>
      <c r="CG9836" s="102"/>
      <c r="CI9836" s="45"/>
    </row>
    <row r="9837" spans="37:87" ht="13" customHeight="1">
      <c r="AK9837" s="114"/>
      <c r="AL9837" s="41"/>
      <c r="AM9837" s="41"/>
      <c r="AN9837" s="41"/>
      <c r="AO9837" s="41"/>
      <c r="AP9837" s="41"/>
      <c r="AQ9837" s="41"/>
      <c r="AR9837" s="41"/>
      <c r="AS9837" s="41"/>
      <c r="AT9837" s="41"/>
      <c r="AU9837" s="41"/>
      <c r="AV9837" s="41"/>
      <c r="AW9837" s="41"/>
      <c r="AX9837" s="41"/>
      <c r="AY9837" s="41"/>
      <c r="AZ9837" s="41"/>
      <c r="BA9837" s="41"/>
      <c r="BB9837" s="41"/>
      <c r="BC9837" s="41"/>
      <c r="BD9837" s="41"/>
      <c r="BE9837" s="41"/>
      <c r="BF9837" s="41"/>
      <c r="BG9837" s="41"/>
      <c r="BH9837" s="41"/>
      <c r="BI9837" s="41"/>
      <c r="BJ9837" s="41"/>
      <c r="BK9837" s="41"/>
      <c r="BL9837" s="41"/>
      <c r="BM9837" s="41"/>
      <c r="BN9837" s="41"/>
      <c r="BO9837" s="41"/>
      <c r="BP9837" s="108"/>
      <c r="CG9837" s="102"/>
      <c r="CI9837" s="45"/>
    </row>
    <row r="9838" spans="37:87" ht="13" customHeight="1">
      <c r="AK9838" s="114"/>
      <c r="AL9838" s="41"/>
      <c r="AM9838" s="41"/>
      <c r="AN9838" s="41"/>
      <c r="AO9838" s="41"/>
      <c r="AP9838" s="41"/>
      <c r="AQ9838" s="41"/>
      <c r="AR9838" s="41"/>
      <c r="AS9838" s="41"/>
      <c r="AT9838" s="41"/>
      <c r="AU9838" s="41"/>
      <c r="AV9838" s="41"/>
      <c r="AW9838" s="41"/>
      <c r="AX9838" s="41"/>
      <c r="AY9838" s="41"/>
      <c r="AZ9838" s="41"/>
      <c r="BA9838" s="41"/>
      <c r="BB9838" s="41"/>
      <c r="BC9838" s="41"/>
      <c r="BD9838" s="41"/>
      <c r="BE9838" s="41"/>
      <c r="BF9838" s="41"/>
      <c r="BG9838" s="41"/>
      <c r="BH9838" s="41"/>
      <c r="BI9838" s="41"/>
      <c r="BJ9838" s="41"/>
      <c r="BK9838" s="41"/>
      <c r="BL9838" s="41"/>
      <c r="BM9838" s="41"/>
      <c r="BN9838" s="41"/>
      <c r="BO9838" s="41"/>
      <c r="BP9838" s="108"/>
      <c r="CG9838" s="102"/>
      <c r="CI9838" s="45"/>
    </row>
    <row r="9839" spans="37:87" ht="13" customHeight="1">
      <c r="AK9839" s="114"/>
      <c r="AL9839" s="41"/>
      <c r="AM9839" s="41"/>
      <c r="AN9839" s="41"/>
      <c r="AO9839" s="41"/>
      <c r="AP9839" s="41"/>
      <c r="AQ9839" s="41"/>
      <c r="AR9839" s="41"/>
      <c r="AS9839" s="41"/>
      <c r="AT9839" s="41"/>
      <c r="AU9839" s="41"/>
      <c r="AV9839" s="41"/>
      <c r="AW9839" s="41"/>
      <c r="AX9839" s="41"/>
      <c r="AY9839" s="41"/>
      <c r="AZ9839" s="41"/>
      <c r="BA9839" s="41"/>
      <c r="BB9839" s="41"/>
      <c r="BC9839" s="41"/>
      <c r="BD9839" s="41"/>
      <c r="BE9839" s="41"/>
      <c r="BF9839" s="41"/>
      <c r="BG9839" s="41"/>
      <c r="BH9839" s="41"/>
      <c r="BI9839" s="41"/>
      <c r="BJ9839" s="41"/>
      <c r="BK9839" s="41"/>
      <c r="BL9839" s="41"/>
      <c r="BM9839" s="41"/>
      <c r="BN9839" s="41"/>
      <c r="BO9839" s="41"/>
      <c r="BP9839" s="108"/>
      <c r="CG9839" s="102"/>
      <c r="CI9839" s="45"/>
    </row>
    <row r="9840" spans="37:87" ht="13" customHeight="1">
      <c r="AK9840" s="114"/>
      <c r="AL9840" s="41"/>
      <c r="AM9840" s="41"/>
      <c r="AN9840" s="41"/>
      <c r="AO9840" s="41"/>
      <c r="AP9840" s="41"/>
      <c r="AQ9840" s="41"/>
      <c r="AR9840" s="41"/>
      <c r="AS9840" s="41"/>
      <c r="AT9840" s="41"/>
      <c r="AU9840" s="41"/>
      <c r="AV9840" s="41"/>
      <c r="AW9840" s="41"/>
      <c r="AX9840" s="41"/>
      <c r="AY9840" s="41"/>
      <c r="AZ9840" s="41"/>
      <c r="BA9840" s="41"/>
      <c r="BB9840" s="41"/>
      <c r="BC9840" s="41"/>
      <c r="BD9840" s="41"/>
      <c r="BE9840" s="41"/>
      <c r="BF9840" s="41"/>
      <c r="BG9840" s="41"/>
      <c r="BH9840" s="41"/>
      <c r="BI9840" s="41"/>
      <c r="BJ9840" s="41"/>
      <c r="BK9840" s="41"/>
      <c r="BL9840" s="41"/>
      <c r="BM9840" s="41"/>
      <c r="BN9840" s="41"/>
      <c r="BO9840" s="41"/>
      <c r="BP9840" s="108"/>
      <c r="CG9840" s="102"/>
      <c r="CI9840" s="45"/>
    </row>
    <row r="9841" spans="37:87" ht="13" customHeight="1">
      <c r="AK9841" s="114"/>
      <c r="AL9841" s="41"/>
      <c r="AM9841" s="41"/>
      <c r="AN9841" s="41"/>
      <c r="AO9841" s="41"/>
      <c r="AP9841" s="41"/>
      <c r="AQ9841" s="41"/>
      <c r="AR9841" s="41"/>
      <c r="AS9841" s="41"/>
      <c r="AT9841" s="41"/>
      <c r="AU9841" s="41"/>
      <c r="AV9841" s="41"/>
      <c r="AW9841" s="41"/>
      <c r="AX9841" s="41"/>
      <c r="AY9841" s="41"/>
      <c r="AZ9841" s="41"/>
      <c r="BA9841" s="41"/>
      <c r="BB9841" s="41"/>
      <c r="BC9841" s="41"/>
      <c r="BD9841" s="41"/>
      <c r="BE9841" s="41"/>
      <c r="BF9841" s="41"/>
      <c r="BG9841" s="41"/>
      <c r="BH9841" s="41"/>
      <c r="BI9841" s="41"/>
      <c r="BJ9841" s="41"/>
      <c r="BK9841" s="41"/>
      <c r="BL9841" s="41"/>
      <c r="BM9841" s="41"/>
      <c r="BN9841" s="41"/>
      <c r="BO9841" s="41"/>
      <c r="BP9841" s="108"/>
      <c r="CG9841" s="102"/>
      <c r="CI9841" s="45"/>
    </row>
    <row r="9842" spans="37:87" ht="13" customHeight="1">
      <c r="AK9842" s="114"/>
      <c r="AL9842" s="41"/>
      <c r="AM9842" s="41"/>
      <c r="AN9842" s="41"/>
      <c r="AO9842" s="41"/>
      <c r="AP9842" s="41"/>
      <c r="AQ9842" s="41"/>
      <c r="AR9842" s="41"/>
      <c r="AS9842" s="41"/>
      <c r="AT9842" s="41"/>
      <c r="AU9842" s="41"/>
      <c r="AV9842" s="41"/>
      <c r="AW9842" s="41"/>
      <c r="AX9842" s="41"/>
      <c r="AY9842" s="41"/>
      <c r="AZ9842" s="41"/>
      <c r="BA9842" s="41"/>
      <c r="BB9842" s="41"/>
      <c r="BC9842" s="41"/>
      <c r="BD9842" s="41"/>
      <c r="BE9842" s="41"/>
      <c r="BF9842" s="41"/>
      <c r="BG9842" s="41"/>
      <c r="BH9842" s="41"/>
      <c r="BI9842" s="41"/>
      <c r="BJ9842" s="41"/>
      <c r="BK9842" s="41"/>
      <c r="BL9842" s="41"/>
      <c r="BM9842" s="41"/>
      <c r="BN9842" s="41"/>
      <c r="BO9842" s="41"/>
      <c r="BP9842" s="108"/>
      <c r="CG9842" s="102"/>
      <c r="CI9842" s="45"/>
    </row>
    <row r="9843" spans="37:87" ht="13" customHeight="1">
      <c r="AK9843" s="114"/>
      <c r="AL9843" s="41"/>
      <c r="AM9843" s="41"/>
      <c r="AN9843" s="41"/>
      <c r="AO9843" s="41"/>
      <c r="AP9843" s="41"/>
      <c r="AQ9843" s="41"/>
      <c r="AR9843" s="41"/>
      <c r="AS9843" s="41"/>
      <c r="AT9843" s="41"/>
      <c r="AU9843" s="41"/>
      <c r="AV9843" s="41"/>
      <c r="AW9843" s="41"/>
      <c r="AX9843" s="41"/>
      <c r="AY9843" s="41"/>
      <c r="AZ9843" s="41"/>
      <c r="BA9843" s="41"/>
      <c r="BB9843" s="41"/>
      <c r="BC9843" s="41"/>
      <c r="BD9843" s="41"/>
      <c r="BE9843" s="41"/>
      <c r="BF9843" s="41"/>
      <c r="BG9843" s="41"/>
      <c r="BH9843" s="41"/>
      <c r="BI9843" s="41"/>
      <c r="BJ9843" s="41"/>
      <c r="BK9843" s="41"/>
      <c r="BL9843" s="41"/>
      <c r="BM9843" s="41"/>
      <c r="BN9843" s="41"/>
      <c r="BO9843" s="41"/>
      <c r="BP9843" s="108"/>
      <c r="CG9843" s="102"/>
      <c r="CI9843" s="45"/>
    </row>
    <row r="9844" spans="37:87" ht="13" customHeight="1">
      <c r="AK9844" s="114"/>
      <c r="AL9844" s="41"/>
      <c r="AM9844" s="41"/>
      <c r="AN9844" s="41"/>
      <c r="AO9844" s="41"/>
      <c r="AP9844" s="41"/>
      <c r="AQ9844" s="41"/>
      <c r="AR9844" s="41"/>
      <c r="AS9844" s="41"/>
      <c r="AT9844" s="41"/>
      <c r="AU9844" s="41"/>
      <c r="AV9844" s="41"/>
      <c r="AW9844" s="41"/>
      <c r="AX9844" s="41"/>
      <c r="AY9844" s="41"/>
      <c r="AZ9844" s="41"/>
      <c r="BA9844" s="41"/>
      <c r="BB9844" s="41"/>
      <c r="BC9844" s="41"/>
      <c r="BD9844" s="41"/>
      <c r="BE9844" s="41"/>
      <c r="BF9844" s="41"/>
      <c r="BG9844" s="41"/>
      <c r="BH9844" s="41"/>
      <c r="BI9844" s="41"/>
      <c r="BJ9844" s="41"/>
      <c r="BK9844" s="41"/>
      <c r="BL9844" s="41"/>
      <c r="BM9844" s="41"/>
      <c r="BN9844" s="41"/>
      <c r="BO9844" s="41"/>
      <c r="BP9844" s="108"/>
      <c r="CG9844" s="102"/>
      <c r="CI9844" s="45"/>
    </row>
    <row r="9845" spans="37:87" ht="13" customHeight="1">
      <c r="AK9845" s="114"/>
      <c r="AL9845" s="41"/>
      <c r="AM9845" s="41"/>
      <c r="AN9845" s="41"/>
      <c r="AO9845" s="41"/>
      <c r="AP9845" s="41"/>
      <c r="AQ9845" s="41"/>
      <c r="AR9845" s="41"/>
      <c r="AS9845" s="41"/>
      <c r="AT9845" s="41"/>
      <c r="AU9845" s="41"/>
      <c r="AV9845" s="41"/>
      <c r="AW9845" s="41"/>
      <c r="AX9845" s="41"/>
      <c r="AY9845" s="41"/>
      <c r="AZ9845" s="41"/>
      <c r="BA9845" s="41"/>
      <c r="BB9845" s="41"/>
      <c r="BC9845" s="41"/>
      <c r="BD9845" s="41"/>
      <c r="BE9845" s="41"/>
      <c r="BF9845" s="41"/>
      <c r="BG9845" s="41"/>
      <c r="BH9845" s="41"/>
      <c r="BI9845" s="41"/>
      <c r="BJ9845" s="41"/>
      <c r="BK9845" s="41"/>
      <c r="BL9845" s="41"/>
      <c r="BM9845" s="41"/>
      <c r="BN9845" s="41"/>
      <c r="BO9845" s="41"/>
      <c r="BP9845" s="108"/>
      <c r="CG9845" s="102"/>
      <c r="CI9845" s="45"/>
    </row>
    <row r="9846" spans="37:87" ht="13" customHeight="1">
      <c r="AK9846" s="114"/>
      <c r="AL9846" s="41"/>
      <c r="AM9846" s="41"/>
      <c r="AN9846" s="41"/>
      <c r="AO9846" s="41"/>
      <c r="AP9846" s="41"/>
      <c r="AQ9846" s="41"/>
      <c r="AR9846" s="41"/>
      <c r="AS9846" s="41"/>
      <c r="AT9846" s="41"/>
      <c r="AU9846" s="41"/>
      <c r="AV9846" s="41"/>
      <c r="AW9846" s="41"/>
      <c r="AX9846" s="41"/>
      <c r="AY9846" s="41"/>
      <c r="AZ9846" s="41"/>
      <c r="BA9846" s="41"/>
      <c r="BB9846" s="41"/>
      <c r="BC9846" s="41"/>
      <c r="BD9846" s="41"/>
      <c r="BE9846" s="41"/>
      <c r="BF9846" s="41"/>
      <c r="BG9846" s="41"/>
      <c r="BH9846" s="41"/>
      <c r="BI9846" s="41"/>
      <c r="BJ9846" s="41"/>
      <c r="BK9846" s="41"/>
      <c r="BL9846" s="41"/>
      <c r="BM9846" s="41"/>
      <c r="BN9846" s="41"/>
      <c r="BO9846" s="41"/>
      <c r="BP9846" s="108"/>
      <c r="CG9846" s="102"/>
      <c r="CI9846" s="45"/>
    </row>
    <row r="9847" spans="37:87" ht="13" customHeight="1">
      <c r="AK9847" s="114"/>
      <c r="AL9847" s="41"/>
      <c r="AM9847" s="41"/>
      <c r="AN9847" s="41"/>
      <c r="AO9847" s="41"/>
      <c r="AP9847" s="41"/>
      <c r="AQ9847" s="41"/>
      <c r="AR9847" s="41"/>
      <c r="AS9847" s="41"/>
      <c r="AT9847" s="41"/>
      <c r="AU9847" s="41"/>
      <c r="AV9847" s="41"/>
      <c r="AW9847" s="41"/>
      <c r="AX9847" s="41"/>
      <c r="AY9847" s="41"/>
      <c r="AZ9847" s="41"/>
      <c r="BA9847" s="41"/>
      <c r="BB9847" s="41"/>
      <c r="BC9847" s="41"/>
      <c r="BD9847" s="41"/>
      <c r="BE9847" s="41"/>
      <c r="BF9847" s="41"/>
      <c r="BG9847" s="41"/>
      <c r="BH9847" s="41"/>
      <c r="BI9847" s="41"/>
      <c r="BJ9847" s="41"/>
      <c r="BK9847" s="41"/>
      <c r="BL9847" s="41"/>
      <c r="BM9847" s="41"/>
      <c r="BN9847" s="41"/>
      <c r="BO9847" s="41"/>
      <c r="BP9847" s="108"/>
      <c r="CG9847" s="102"/>
      <c r="CI9847" s="45"/>
    </row>
    <row r="9848" spans="37:87" ht="13" customHeight="1">
      <c r="AK9848" s="114"/>
      <c r="AL9848" s="41"/>
      <c r="AM9848" s="41"/>
      <c r="AN9848" s="41"/>
      <c r="AO9848" s="41"/>
      <c r="AP9848" s="41"/>
      <c r="AQ9848" s="41"/>
      <c r="AR9848" s="41"/>
      <c r="AS9848" s="41"/>
      <c r="AT9848" s="41"/>
      <c r="AU9848" s="41"/>
      <c r="AV9848" s="41"/>
      <c r="AW9848" s="41"/>
      <c r="AX9848" s="41"/>
      <c r="AY9848" s="41"/>
      <c r="AZ9848" s="41"/>
      <c r="BA9848" s="41"/>
      <c r="BB9848" s="41"/>
      <c r="BC9848" s="41"/>
      <c r="BD9848" s="41"/>
      <c r="BE9848" s="41"/>
      <c r="BF9848" s="41"/>
      <c r="BG9848" s="41"/>
      <c r="BH9848" s="41"/>
      <c r="BI9848" s="41"/>
      <c r="BJ9848" s="41"/>
      <c r="BK9848" s="41"/>
      <c r="BL9848" s="41"/>
      <c r="BM9848" s="41"/>
      <c r="BN9848" s="41"/>
      <c r="BO9848" s="41"/>
      <c r="BP9848" s="108"/>
      <c r="CG9848" s="102"/>
      <c r="CI9848" s="45"/>
    </row>
    <row r="9849" spans="37:87" ht="13" customHeight="1">
      <c r="AK9849" s="114"/>
      <c r="AL9849" s="41"/>
      <c r="AM9849" s="41"/>
      <c r="AN9849" s="41"/>
      <c r="AO9849" s="41"/>
      <c r="AP9849" s="41"/>
      <c r="AQ9849" s="41"/>
      <c r="AR9849" s="41"/>
      <c r="AS9849" s="41"/>
      <c r="AT9849" s="41"/>
      <c r="AU9849" s="41"/>
      <c r="AV9849" s="41"/>
      <c r="AW9849" s="41"/>
      <c r="AX9849" s="41"/>
      <c r="AY9849" s="41"/>
      <c r="AZ9849" s="41"/>
      <c r="BA9849" s="41"/>
      <c r="BB9849" s="41"/>
      <c r="BC9849" s="41"/>
      <c r="BD9849" s="41"/>
      <c r="BE9849" s="41"/>
      <c r="BF9849" s="41"/>
      <c r="BG9849" s="41"/>
      <c r="BH9849" s="41"/>
      <c r="BI9849" s="41"/>
      <c r="BJ9849" s="41"/>
      <c r="BK9849" s="41"/>
      <c r="BL9849" s="41"/>
      <c r="BM9849" s="41"/>
      <c r="BN9849" s="41"/>
      <c r="BO9849" s="41"/>
      <c r="BP9849" s="108"/>
      <c r="CG9849" s="102"/>
      <c r="CI9849" s="45"/>
    </row>
    <row r="9850" spans="37:87" ht="13" customHeight="1">
      <c r="AK9850" s="114"/>
      <c r="AL9850" s="41"/>
      <c r="AM9850" s="41"/>
      <c r="AN9850" s="41"/>
      <c r="AO9850" s="41"/>
      <c r="AP9850" s="41"/>
      <c r="AQ9850" s="41"/>
      <c r="AR9850" s="41"/>
      <c r="AS9850" s="41"/>
      <c r="AT9850" s="41"/>
      <c r="AU9850" s="41"/>
      <c r="AV9850" s="41"/>
      <c r="AW9850" s="41"/>
      <c r="AX9850" s="41"/>
      <c r="AY9850" s="41"/>
      <c r="AZ9850" s="41"/>
      <c r="BA9850" s="41"/>
      <c r="BB9850" s="41"/>
      <c r="BC9850" s="41"/>
      <c r="BD9850" s="41"/>
      <c r="BE9850" s="41"/>
      <c r="BF9850" s="41"/>
      <c r="BG9850" s="41"/>
      <c r="BH9850" s="41"/>
      <c r="BI9850" s="41"/>
      <c r="BJ9850" s="41"/>
      <c r="BK9850" s="41"/>
      <c r="BL9850" s="41"/>
      <c r="BM9850" s="41"/>
      <c r="BN9850" s="41"/>
      <c r="BO9850" s="41"/>
      <c r="BP9850" s="108"/>
      <c r="CG9850" s="102"/>
      <c r="CI9850" s="45"/>
    </row>
    <row r="9851" spans="37:87" ht="13" customHeight="1">
      <c r="AK9851" s="114"/>
      <c r="AL9851" s="41"/>
      <c r="AM9851" s="41"/>
      <c r="AN9851" s="41"/>
      <c r="AO9851" s="41"/>
      <c r="AP9851" s="41"/>
      <c r="AQ9851" s="41"/>
      <c r="AR9851" s="41"/>
      <c r="AS9851" s="41"/>
      <c r="AT9851" s="41"/>
      <c r="AU9851" s="41"/>
      <c r="AV9851" s="41"/>
      <c r="AW9851" s="41"/>
      <c r="AX9851" s="41"/>
      <c r="AY9851" s="41"/>
      <c r="AZ9851" s="41"/>
      <c r="BA9851" s="41"/>
      <c r="BB9851" s="41"/>
      <c r="BC9851" s="41"/>
      <c r="BD9851" s="41"/>
      <c r="BE9851" s="41"/>
      <c r="BF9851" s="41"/>
      <c r="BG9851" s="41"/>
      <c r="BH9851" s="41"/>
      <c r="BI9851" s="41"/>
      <c r="BJ9851" s="41"/>
      <c r="BK9851" s="41"/>
      <c r="BL9851" s="41"/>
      <c r="BM9851" s="41"/>
      <c r="BN9851" s="41"/>
      <c r="BO9851" s="41"/>
      <c r="BP9851" s="108"/>
      <c r="CG9851" s="102"/>
      <c r="CI9851" s="45"/>
    </row>
    <row r="9852" spans="37:87" ht="13" customHeight="1">
      <c r="AK9852" s="114"/>
      <c r="AL9852" s="41"/>
      <c r="AM9852" s="41"/>
      <c r="AN9852" s="41"/>
      <c r="AO9852" s="41"/>
      <c r="AP9852" s="41"/>
      <c r="AQ9852" s="41"/>
      <c r="AR9852" s="41"/>
      <c r="AS9852" s="41"/>
      <c r="AT9852" s="41"/>
      <c r="AU9852" s="41"/>
      <c r="AV9852" s="41"/>
      <c r="AW9852" s="41"/>
      <c r="AX9852" s="41"/>
      <c r="AY9852" s="41"/>
      <c r="AZ9852" s="41"/>
      <c r="BA9852" s="41"/>
      <c r="BB9852" s="41"/>
      <c r="BC9852" s="41"/>
      <c r="BD9852" s="41"/>
      <c r="BE9852" s="41"/>
      <c r="BF9852" s="41"/>
      <c r="BG9852" s="41"/>
      <c r="BH9852" s="41"/>
      <c r="BI9852" s="41"/>
      <c r="BJ9852" s="41"/>
      <c r="BK9852" s="41"/>
      <c r="BL9852" s="41"/>
      <c r="BM9852" s="41"/>
      <c r="BN9852" s="41"/>
      <c r="BO9852" s="41"/>
      <c r="BP9852" s="108"/>
      <c r="CG9852" s="102"/>
      <c r="CI9852" s="45"/>
    </row>
    <row r="9853" spans="37:87" ht="13" customHeight="1">
      <c r="AK9853" s="114"/>
      <c r="AL9853" s="41"/>
      <c r="AM9853" s="41"/>
      <c r="AN9853" s="41"/>
      <c r="AO9853" s="41"/>
      <c r="AP9853" s="41"/>
      <c r="AQ9853" s="41"/>
      <c r="AR9853" s="41"/>
      <c r="AS9853" s="41"/>
      <c r="AT9853" s="41"/>
      <c r="AU9853" s="41"/>
      <c r="AV9853" s="41"/>
      <c r="AW9853" s="41"/>
      <c r="AX9853" s="41"/>
      <c r="AY9853" s="41"/>
      <c r="AZ9853" s="41"/>
      <c r="BA9853" s="41"/>
      <c r="BB9853" s="41"/>
      <c r="BC9853" s="41"/>
      <c r="BD9853" s="41"/>
      <c r="BE9853" s="41"/>
      <c r="BF9853" s="41"/>
      <c r="BG9853" s="41"/>
      <c r="BH9853" s="41"/>
      <c r="BI9853" s="41"/>
      <c r="BJ9853" s="41"/>
      <c r="BK9853" s="41"/>
      <c r="BL9853" s="41"/>
      <c r="BM9853" s="41"/>
      <c r="BN9853" s="41"/>
      <c r="BO9853" s="41"/>
      <c r="BP9853" s="108"/>
      <c r="CG9853" s="102"/>
      <c r="CI9853" s="45"/>
    </row>
    <row r="9854" spans="37:87" ht="13" customHeight="1">
      <c r="AK9854" s="114"/>
      <c r="AL9854" s="41"/>
      <c r="AM9854" s="41"/>
      <c r="AN9854" s="41"/>
      <c r="AO9854" s="41"/>
      <c r="AP9854" s="41"/>
      <c r="AQ9854" s="41"/>
      <c r="AR9854" s="41"/>
      <c r="AS9854" s="41"/>
      <c r="AT9854" s="41"/>
      <c r="AU9854" s="41"/>
      <c r="AV9854" s="41"/>
      <c r="AW9854" s="41"/>
      <c r="AX9854" s="41"/>
      <c r="AY9854" s="41"/>
      <c r="AZ9854" s="41"/>
      <c r="BA9854" s="41"/>
      <c r="BB9854" s="41"/>
      <c r="BC9854" s="41"/>
      <c r="BD9854" s="41"/>
      <c r="BE9854" s="41"/>
      <c r="BF9854" s="41"/>
      <c r="BG9854" s="41"/>
      <c r="BH9854" s="41"/>
      <c r="BI9854" s="41"/>
      <c r="BJ9854" s="41"/>
      <c r="BK9854" s="41"/>
      <c r="BL9854" s="41"/>
      <c r="BM9854" s="41"/>
      <c r="BN9854" s="41"/>
      <c r="BO9854" s="41"/>
      <c r="BP9854" s="108"/>
      <c r="CG9854" s="102"/>
      <c r="CI9854" s="45"/>
    </row>
    <row r="9855" spans="37:87" ht="13" customHeight="1">
      <c r="AK9855" s="114"/>
      <c r="AL9855" s="41"/>
      <c r="AM9855" s="41"/>
      <c r="AN9855" s="41"/>
      <c r="AO9855" s="41"/>
      <c r="AP9855" s="41"/>
      <c r="AQ9855" s="41"/>
      <c r="AR9855" s="41"/>
      <c r="AS9855" s="41"/>
      <c r="AT9855" s="41"/>
      <c r="AU9855" s="41"/>
      <c r="AV9855" s="41"/>
      <c r="AW9855" s="41"/>
      <c r="AX9855" s="41"/>
      <c r="AY9855" s="41"/>
      <c r="AZ9855" s="41"/>
      <c r="BA9855" s="41"/>
      <c r="BB9855" s="41"/>
      <c r="BC9855" s="41"/>
      <c r="BD9855" s="41"/>
      <c r="BE9855" s="41"/>
      <c r="BF9855" s="41"/>
      <c r="BG9855" s="41"/>
      <c r="BH9855" s="41"/>
      <c r="BI9855" s="41"/>
      <c r="BJ9855" s="41"/>
      <c r="BK9855" s="41"/>
      <c r="BL9855" s="41"/>
      <c r="BM9855" s="41"/>
      <c r="BN9855" s="41"/>
      <c r="BO9855" s="41"/>
      <c r="BP9855" s="108"/>
      <c r="CG9855" s="102"/>
      <c r="CI9855" s="45"/>
    </row>
    <row r="9856" spans="37:87" ht="13" customHeight="1">
      <c r="AK9856" s="114"/>
      <c r="AL9856" s="41"/>
      <c r="AM9856" s="41"/>
      <c r="AN9856" s="41"/>
      <c r="AO9856" s="41"/>
      <c r="AP9856" s="41"/>
      <c r="AQ9856" s="41"/>
      <c r="AR9856" s="41"/>
      <c r="AS9856" s="41"/>
      <c r="AT9856" s="41"/>
      <c r="AU9856" s="41"/>
      <c r="AV9856" s="41"/>
      <c r="AW9856" s="41"/>
      <c r="AX9856" s="41"/>
      <c r="AY9856" s="41"/>
      <c r="AZ9856" s="41"/>
      <c r="BA9856" s="41"/>
      <c r="BB9856" s="41"/>
      <c r="BC9856" s="41"/>
      <c r="BD9856" s="41"/>
      <c r="BE9856" s="41"/>
      <c r="BF9856" s="41"/>
      <c r="BG9856" s="41"/>
      <c r="BH9856" s="41"/>
      <c r="BI9856" s="41"/>
      <c r="BJ9856" s="41"/>
      <c r="BK9856" s="41"/>
      <c r="BL9856" s="41"/>
      <c r="BM9856" s="41"/>
      <c r="BN9856" s="41"/>
      <c r="BO9856" s="41"/>
      <c r="BP9856" s="108"/>
      <c r="CG9856" s="102"/>
      <c r="CI9856" s="45"/>
    </row>
    <row r="9857" spans="37:87" ht="13" customHeight="1">
      <c r="AK9857" s="114"/>
      <c r="AL9857" s="41"/>
      <c r="AM9857" s="41"/>
      <c r="AN9857" s="41"/>
      <c r="AO9857" s="41"/>
      <c r="AP9857" s="41"/>
      <c r="AQ9857" s="41"/>
      <c r="AR9857" s="41"/>
      <c r="AS9857" s="41"/>
      <c r="AT9857" s="41"/>
      <c r="AU9857" s="41"/>
      <c r="AV9857" s="41"/>
      <c r="AW9857" s="41"/>
      <c r="AX9857" s="41"/>
      <c r="AY9857" s="41"/>
      <c r="AZ9857" s="41"/>
      <c r="BA9857" s="41"/>
      <c r="BB9857" s="41"/>
      <c r="BC9857" s="41"/>
      <c r="BD9857" s="41"/>
      <c r="BE9857" s="41"/>
      <c r="BF9857" s="41"/>
      <c r="BG9857" s="41"/>
      <c r="BH9857" s="41"/>
      <c r="BI9857" s="41"/>
      <c r="BJ9857" s="41"/>
      <c r="BK9857" s="41"/>
      <c r="BL9857" s="41"/>
      <c r="BM9857" s="41"/>
      <c r="BN9857" s="41"/>
      <c r="BO9857" s="41"/>
      <c r="BP9857" s="108"/>
      <c r="CG9857" s="102"/>
      <c r="CI9857" s="45"/>
    </row>
    <row r="9858" spans="37:87" ht="13" customHeight="1">
      <c r="AK9858" s="114"/>
      <c r="AL9858" s="41"/>
      <c r="AM9858" s="41"/>
      <c r="AN9858" s="41"/>
      <c r="AO9858" s="41"/>
      <c r="AP9858" s="41"/>
      <c r="AQ9858" s="41"/>
      <c r="AR9858" s="41"/>
      <c r="AS9858" s="41"/>
      <c r="AT9858" s="41"/>
      <c r="AU9858" s="41"/>
      <c r="AV9858" s="41"/>
      <c r="AW9858" s="41"/>
      <c r="AX9858" s="41"/>
      <c r="AY9858" s="41"/>
      <c r="AZ9858" s="41"/>
      <c r="BA9858" s="41"/>
      <c r="BB9858" s="41"/>
      <c r="BC9858" s="41"/>
      <c r="BD9858" s="41"/>
      <c r="BE9858" s="41"/>
      <c r="BF9858" s="41"/>
      <c r="BG9858" s="41"/>
      <c r="BH9858" s="41"/>
      <c r="BI9858" s="41"/>
      <c r="BJ9858" s="41"/>
      <c r="BK9858" s="41"/>
      <c r="BL9858" s="41"/>
      <c r="BM9858" s="41"/>
      <c r="BN9858" s="41"/>
      <c r="BO9858" s="41"/>
      <c r="BP9858" s="108"/>
      <c r="CG9858" s="102"/>
      <c r="CI9858" s="45"/>
    </row>
    <row r="9859" spans="37:87" ht="13" customHeight="1">
      <c r="AK9859" s="114"/>
      <c r="AL9859" s="41"/>
      <c r="AM9859" s="41"/>
      <c r="AN9859" s="41"/>
      <c r="AO9859" s="41"/>
      <c r="AP9859" s="41"/>
      <c r="AQ9859" s="41"/>
      <c r="AR9859" s="41"/>
      <c r="AS9859" s="41"/>
      <c r="AT9859" s="41"/>
      <c r="AU9859" s="41"/>
      <c r="AV9859" s="41"/>
      <c r="AW9859" s="41"/>
      <c r="AX9859" s="41"/>
      <c r="AY9859" s="41"/>
      <c r="AZ9859" s="41"/>
      <c r="BA9859" s="41"/>
      <c r="BB9859" s="41"/>
      <c r="BC9859" s="41"/>
      <c r="BD9859" s="41"/>
      <c r="BE9859" s="41"/>
      <c r="BF9859" s="41"/>
      <c r="BG9859" s="41"/>
      <c r="BH9859" s="41"/>
      <c r="BI9859" s="41"/>
      <c r="BJ9859" s="41"/>
      <c r="BK9859" s="41"/>
      <c r="BL9859" s="41"/>
      <c r="BM9859" s="41"/>
      <c r="BN9859" s="41"/>
      <c r="BO9859" s="41"/>
      <c r="BP9859" s="108"/>
      <c r="CG9859" s="102"/>
      <c r="CI9859" s="45"/>
    </row>
    <row r="9860" spans="37:87" ht="13" customHeight="1">
      <c r="AK9860" s="114"/>
      <c r="AL9860" s="41"/>
      <c r="AM9860" s="41"/>
      <c r="AN9860" s="41"/>
      <c r="AO9860" s="41"/>
      <c r="AP9860" s="41"/>
      <c r="AQ9860" s="41"/>
      <c r="AR9860" s="41"/>
      <c r="AS9860" s="41"/>
      <c r="AT9860" s="41"/>
      <c r="AU9860" s="41"/>
      <c r="AV9860" s="41"/>
      <c r="AW9860" s="41"/>
      <c r="AX9860" s="41"/>
      <c r="AY9860" s="41"/>
      <c r="AZ9860" s="41"/>
      <c r="BA9860" s="41"/>
      <c r="BB9860" s="41"/>
      <c r="BC9860" s="41"/>
      <c r="BD9860" s="41"/>
      <c r="BE9860" s="41"/>
      <c r="BF9860" s="41"/>
      <c r="BG9860" s="41"/>
      <c r="BH9860" s="41"/>
      <c r="BI9860" s="41"/>
      <c r="BJ9860" s="41"/>
      <c r="BK9860" s="41"/>
      <c r="BL9860" s="41"/>
      <c r="BM9860" s="41"/>
      <c r="BN9860" s="41"/>
      <c r="BO9860" s="41"/>
      <c r="BP9860" s="108"/>
      <c r="CG9860" s="102"/>
      <c r="CI9860" s="45"/>
    </row>
    <row r="9861" spans="37:87" ht="13" customHeight="1">
      <c r="AK9861" s="114"/>
      <c r="AL9861" s="41"/>
      <c r="AM9861" s="41"/>
      <c r="AN9861" s="41"/>
      <c r="AO9861" s="41"/>
      <c r="AP9861" s="41"/>
      <c r="AQ9861" s="41"/>
      <c r="AR9861" s="41"/>
      <c r="AS9861" s="41"/>
      <c r="AT9861" s="41"/>
      <c r="AU9861" s="41"/>
      <c r="AV9861" s="41"/>
      <c r="AW9861" s="41"/>
      <c r="AX9861" s="41"/>
      <c r="AY9861" s="41"/>
      <c r="AZ9861" s="41"/>
      <c r="BA9861" s="41"/>
      <c r="BB9861" s="41"/>
      <c r="BC9861" s="41"/>
      <c r="BD9861" s="41"/>
      <c r="BE9861" s="41"/>
      <c r="BF9861" s="41"/>
      <c r="BG9861" s="41"/>
      <c r="BH9861" s="41"/>
      <c r="BI9861" s="41"/>
      <c r="BJ9861" s="41"/>
      <c r="BK9861" s="41"/>
      <c r="BL9861" s="41"/>
      <c r="BM9861" s="41"/>
      <c r="BN9861" s="41"/>
      <c r="BO9861" s="41"/>
      <c r="BP9861" s="108"/>
      <c r="CG9861" s="102"/>
      <c r="CI9861" s="45"/>
    </row>
    <row r="9862" spans="37:87" ht="13" customHeight="1">
      <c r="AK9862" s="114"/>
      <c r="AL9862" s="41"/>
      <c r="AM9862" s="41"/>
      <c r="AN9862" s="41"/>
      <c r="AO9862" s="41"/>
      <c r="AP9862" s="41"/>
      <c r="AQ9862" s="41"/>
      <c r="AR9862" s="41"/>
      <c r="AS9862" s="41"/>
      <c r="AT9862" s="41"/>
      <c r="AU9862" s="41"/>
      <c r="AV9862" s="41"/>
      <c r="AW9862" s="41"/>
      <c r="AX9862" s="41"/>
      <c r="AY9862" s="41"/>
      <c r="AZ9862" s="41"/>
      <c r="BA9862" s="41"/>
      <c r="BB9862" s="41"/>
      <c r="BC9862" s="41"/>
      <c r="BD9862" s="41"/>
      <c r="BE9862" s="41"/>
      <c r="BF9862" s="41"/>
      <c r="BG9862" s="41"/>
      <c r="BH9862" s="41"/>
      <c r="BI9862" s="41"/>
      <c r="BJ9862" s="41"/>
      <c r="BK9862" s="41"/>
      <c r="BL9862" s="41"/>
      <c r="BM9862" s="41"/>
      <c r="BN9862" s="41"/>
      <c r="BO9862" s="41"/>
      <c r="BP9862" s="108"/>
      <c r="CG9862" s="102"/>
      <c r="CI9862" s="45"/>
    </row>
    <row r="9863" spans="37:87" ht="13" customHeight="1">
      <c r="AK9863" s="114"/>
      <c r="AL9863" s="41"/>
      <c r="AM9863" s="41"/>
      <c r="AN9863" s="41"/>
      <c r="AO9863" s="41"/>
      <c r="AP9863" s="41"/>
      <c r="AQ9863" s="41"/>
      <c r="AR9863" s="41"/>
      <c r="AS9863" s="41"/>
      <c r="AT9863" s="41"/>
      <c r="AU9863" s="41"/>
      <c r="AV9863" s="41"/>
      <c r="AW9863" s="41"/>
      <c r="AX9863" s="41"/>
      <c r="AY9863" s="41"/>
      <c r="AZ9863" s="41"/>
      <c r="BA9863" s="41"/>
      <c r="BB9863" s="41"/>
      <c r="BC9863" s="41"/>
      <c r="BD9863" s="41"/>
      <c r="BE9863" s="41"/>
      <c r="BF9863" s="41"/>
      <c r="BG9863" s="41"/>
      <c r="BH9863" s="41"/>
      <c r="BI9863" s="41"/>
      <c r="BJ9863" s="41"/>
      <c r="BK9863" s="41"/>
      <c r="BL9863" s="41"/>
      <c r="BM9863" s="41"/>
      <c r="BN9863" s="41"/>
      <c r="BO9863" s="41"/>
      <c r="BP9863" s="108"/>
      <c r="CG9863" s="102"/>
      <c r="CI9863" s="45"/>
    </row>
    <row r="9864" spans="37:87" ht="13" customHeight="1">
      <c r="AK9864" s="114"/>
      <c r="AL9864" s="41"/>
      <c r="AM9864" s="41"/>
      <c r="AN9864" s="41"/>
      <c r="AO9864" s="41"/>
      <c r="AP9864" s="41"/>
      <c r="AQ9864" s="41"/>
      <c r="AR9864" s="41"/>
      <c r="AS9864" s="41"/>
      <c r="AT9864" s="41"/>
      <c r="AU9864" s="41"/>
      <c r="AV9864" s="41"/>
      <c r="AW9864" s="41"/>
      <c r="AX9864" s="41"/>
      <c r="AY9864" s="41"/>
      <c r="AZ9864" s="41"/>
      <c r="BA9864" s="41"/>
      <c r="BB9864" s="41"/>
      <c r="BC9864" s="41"/>
      <c r="BD9864" s="41"/>
      <c r="BE9864" s="41"/>
      <c r="BF9864" s="41"/>
      <c r="BG9864" s="41"/>
      <c r="BH9864" s="41"/>
      <c r="BI9864" s="41"/>
      <c r="BJ9864" s="41"/>
      <c r="BK9864" s="41"/>
      <c r="BL9864" s="41"/>
      <c r="BM9864" s="41"/>
      <c r="BN9864" s="41"/>
      <c r="BO9864" s="41"/>
      <c r="BP9864" s="108"/>
      <c r="CG9864" s="102"/>
      <c r="CI9864" s="45"/>
    </row>
    <row r="9865" spans="37:87" ht="13" customHeight="1">
      <c r="AK9865" s="114"/>
      <c r="AL9865" s="41"/>
      <c r="AM9865" s="41"/>
      <c r="AN9865" s="41"/>
      <c r="AO9865" s="41"/>
      <c r="AP9865" s="41"/>
      <c r="AQ9865" s="41"/>
      <c r="AR9865" s="41"/>
      <c r="AS9865" s="41"/>
      <c r="AT9865" s="41"/>
      <c r="AU9865" s="41"/>
      <c r="AV9865" s="41"/>
      <c r="AW9865" s="41"/>
      <c r="AX9865" s="41"/>
      <c r="AY9865" s="41"/>
      <c r="AZ9865" s="41"/>
      <c r="BA9865" s="41"/>
      <c r="BB9865" s="41"/>
      <c r="BC9865" s="41"/>
      <c r="BD9865" s="41"/>
      <c r="BE9865" s="41"/>
      <c r="BF9865" s="41"/>
      <c r="BG9865" s="41"/>
      <c r="BH9865" s="41"/>
      <c r="BI9865" s="41"/>
      <c r="BJ9865" s="41"/>
      <c r="BK9865" s="41"/>
      <c r="BL9865" s="41"/>
      <c r="BM9865" s="41"/>
      <c r="BN9865" s="41"/>
      <c r="BO9865" s="41"/>
      <c r="BP9865" s="108"/>
      <c r="CG9865" s="102"/>
      <c r="CI9865" s="45"/>
    </row>
    <row r="9866" spans="37:87" ht="13" customHeight="1">
      <c r="AK9866" s="114"/>
      <c r="AL9866" s="41"/>
      <c r="AM9866" s="41"/>
      <c r="AN9866" s="41"/>
      <c r="AO9866" s="41"/>
      <c r="AP9866" s="41"/>
      <c r="AQ9866" s="41"/>
      <c r="AR9866" s="41"/>
      <c r="AS9866" s="41"/>
      <c r="AT9866" s="41"/>
      <c r="AU9866" s="41"/>
      <c r="AV9866" s="41"/>
      <c r="AW9866" s="41"/>
      <c r="AX9866" s="41"/>
      <c r="AY9866" s="41"/>
      <c r="AZ9866" s="41"/>
      <c r="BA9866" s="41"/>
      <c r="BB9866" s="41"/>
      <c r="BC9866" s="41"/>
      <c r="BD9866" s="41"/>
      <c r="BE9866" s="41"/>
      <c r="BF9866" s="41"/>
      <c r="BG9866" s="41"/>
      <c r="BH9866" s="41"/>
      <c r="BI9866" s="41"/>
      <c r="BJ9866" s="41"/>
      <c r="BK9866" s="41"/>
      <c r="BL9866" s="41"/>
      <c r="BM9866" s="41"/>
      <c r="BN9866" s="41"/>
      <c r="BO9866" s="41"/>
      <c r="BP9866" s="108"/>
      <c r="CG9866" s="102"/>
      <c r="CI9866" s="45"/>
    </row>
    <row r="9867" spans="37:87" ht="13" customHeight="1">
      <c r="AK9867" s="114"/>
      <c r="AL9867" s="41"/>
      <c r="AM9867" s="41"/>
      <c r="AN9867" s="41"/>
      <c r="AO9867" s="41"/>
      <c r="AP9867" s="41"/>
      <c r="AQ9867" s="41"/>
      <c r="AR9867" s="41"/>
      <c r="AS9867" s="41"/>
      <c r="AT9867" s="41"/>
      <c r="AU9867" s="41"/>
      <c r="AV9867" s="41"/>
      <c r="AW9867" s="41"/>
      <c r="AX9867" s="41"/>
      <c r="AY9867" s="41"/>
      <c r="AZ9867" s="41"/>
      <c r="BA9867" s="41"/>
      <c r="BB9867" s="41"/>
      <c r="BC9867" s="41"/>
      <c r="BD9867" s="41"/>
      <c r="BE9867" s="41"/>
      <c r="BF9867" s="41"/>
      <c r="BG9867" s="41"/>
      <c r="BH9867" s="41"/>
      <c r="BI9867" s="41"/>
      <c r="BJ9867" s="41"/>
      <c r="BK9867" s="41"/>
      <c r="BL9867" s="41"/>
      <c r="BM9867" s="41"/>
      <c r="BN9867" s="41"/>
      <c r="BO9867" s="41"/>
      <c r="BP9867" s="108"/>
      <c r="CG9867" s="102"/>
      <c r="CI9867" s="45"/>
    </row>
    <row r="9868" spans="37:87" ht="13" customHeight="1">
      <c r="AK9868" s="114"/>
      <c r="AL9868" s="41"/>
      <c r="AM9868" s="41"/>
      <c r="AN9868" s="41"/>
      <c r="AO9868" s="41"/>
      <c r="AP9868" s="41"/>
      <c r="AQ9868" s="41"/>
      <c r="AR9868" s="41"/>
      <c r="AS9868" s="41"/>
      <c r="AT9868" s="41"/>
      <c r="AU9868" s="41"/>
      <c r="AV9868" s="41"/>
      <c r="AW9868" s="41"/>
      <c r="AX9868" s="41"/>
      <c r="AY9868" s="41"/>
      <c r="AZ9868" s="41"/>
      <c r="BA9868" s="41"/>
      <c r="BB9868" s="41"/>
      <c r="BC9868" s="41"/>
      <c r="BD9868" s="41"/>
      <c r="BE9868" s="41"/>
      <c r="BF9868" s="41"/>
      <c r="BG9868" s="41"/>
      <c r="BH9868" s="41"/>
      <c r="BI9868" s="41"/>
      <c r="BJ9868" s="41"/>
      <c r="BK9868" s="41"/>
      <c r="BL9868" s="41"/>
      <c r="BM9868" s="41"/>
      <c r="BN9868" s="41"/>
      <c r="BO9868" s="41"/>
      <c r="BP9868" s="108"/>
      <c r="CG9868" s="102"/>
      <c r="CI9868" s="45"/>
    </row>
    <row r="9869" spans="37:87" ht="13" customHeight="1">
      <c r="AK9869" s="114"/>
      <c r="AL9869" s="41"/>
      <c r="AM9869" s="41"/>
      <c r="AN9869" s="41"/>
      <c r="AO9869" s="41"/>
      <c r="AP9869" s="41"/>
      <c r="AQ9869" s="41"/>
      <c r="AR9869" s="41"/>
      <c r="AS9869" s="41"/>
      <c r="AT9869" s="41"/>
      <c r="AU9869" s="41"/>
      <c r="AV9869" s="41"/>
      <c r="AW9869" s="41"/>
      <c r="AX9869" s="41"/>
      <c r="AY9869" s="41"/>
      <c r="AZ9869" s="41"/>
      <c r="BA9869" s="41"/>
      <c r="BB9869" s="41"/>
      <c r="BC9869" s="41"/>
      <c r="BD9869" s="41"/>
      <c r="BE9869" s="41"/>
      <c r="BF9869" s="41"/>
      <c r="BG9869" s="41"/>
      <c r="BH9869" s="41"/>
      <c r="BI9869" s="41"/>
      <c r="BJ9869" s="41"/>
      <c r="BK9869" s="41"/>
      <c r="BL9869" s="41"/>
      <c r="BM9869" s="41"/>
      <c r="BN9869" s="41"/>
      <c r="BO9869" s="41"/>
      <c r="BP9869" s="108"/>
      <c r="CG9869" s="102"/>
      <c r="CI9869" s="45"/>
    </row>
    <row r="9870" spans="37:87" ht="13" customHeight="1">
      <c r="AK9870" s="114"/>
      <c r="AL9870" s="41"/>
      <c r="AM9870" s="41"/>
      <c r="AN9870" s="41"/>
      <c r="AO9870" s="41"/>
      <c r="AP9870" s="41"/>
      <c r="AQ9870" s="41"/>
      <c r="AR9870" s="41"/>
      <c r="AS9870" s="41"/>
      <c r="AT9870" s="41"/>
      <c r="AU9870" s="41"/>
      <c r="AV9870" s="41"/>
      <c r="AW9870" s="41"/>
      <c r="AX9870" s="41"/>
      <c r="AY9870" s="41"/>
      <c r="AZ9870" s="41"/>
      <c r="BA9870" s="41"/>
      <c r="BB9870" s="41"/>
      <c r="BC9870" s="41"/>
      <c r="BD9870" s="41"/>
      <c r="BE9870" s="41"/>
      <c r="BF9870" s="41"/>
      <c r="BG9870" s="41"/>
      <c r="BH9870" s="41"/>
      <c r="BI9870" s="41"/>
      <c r="BJ9870" s="41"/>
      <c r="BK9870" s="41"/>
      <c r="BL9870" s="41"/>
      <c r="BM9870" s="41"/>
      <c r="BN9870" s="41"/>
      <c r="BO9870" s="41"/>
      <c r="BP9870" s="108"/>
      <c r="CG9870" s="102"/>
      <c r="CI9870" s="45"/>
    </row>
    <row r="9871" spans="37:87" ht="13" customHeight="1">
      <c r="AK9871" s="114"/>
      <c r="AL9871" s="41"/>
      <c r="AM9871" s="41"/>
      <c r="AN9871" s="41"/>
      <c r="AO9871" s="41"/>
      <c r="AP9871" s="41"/>
      <c r="AQ9871" s="41"/>
      <c r="AR9871" s="41"/>
      <c r="AS9871" s="41"/>
      <c r="AT9871" s="41"/>
      <c r="AU9871" s="41"/>
      <c r="AV9871" s="41"/>
      <c r="AW9871" s="41"/>
      <c r="AX9871" s="41"/>
      <c r="AY9871" s="41"/>
      <c r="AZ9871" s="41"/>
      <c r="BA9871" s="41"/>
      <c r="BB9871" s="41"/>
      <c r="BC9871" s="41"/>
      <c r="BD9871" s="41"/>
      <c r="BE9871" s="41"/>
      <c r="BF9871" s="41"/>
      <c r="BG9871" s="41"/>
      <c r="BH9871" s="41"/>
      <c r="BI9871" s="41"/>
      <c r="BJ9871" s="41"/>
      <c r="BK9871" s="41"/>
      <c r="BL9871" s="41"/>
      <c r="BM9871" s="41"/>
      <c r="BN9871" s="41"/>
      <c r="BO9871" s="41"/>
      <c r="BP9871" s="108"/>
      <c r="CG9871" s="102"/>
      <c r="CI9871" s="45"/>
    </row>
    <row r="9872" spans="37:87" ht="13" customHeight="1">
      <c r="AK9872" s="114"/>
      <c r="AL9872" s="41"/>
      <c r="AM9872" s="41"/>
      <c r="AN9872" s="41"/>
      <c r="AO9872" s="41"/>
      <c r="AP9872" s="41"/>
      <c r="AQ9872" s="41"/>
      <c r="AR9872" s="41"/>
      <c r="AS9872" s="41"/>
      <c r="AT9872" s="41"/>
      <c r="AU9872" s="41"/>
      <c r="AV9872" s="41"/>
      <c r="AW9872" s="41"/>
      <c r="AX9872" s="41"/>
      <c r="AY9872" s="41"/>
      <c r="AZ9872" s="41"/>
      <c r="BA9872" s="41"/>
      <c r="BB9872" s="41"/>
      <c r="BC9872" s="41"/>
      <c r="BD9872" s="41"/>
      <c r="BE9872" s="41"/>
      <c r="BF9872" s="41"/>
      <c r="BG9872" s="41"/>
      <c r="BH9872" s="41"/>
      <c r="BI9872" s="41"/>
      <c r="BJ9872" s="41"/>
      <c r="BK9872" s="41"/>
      <c r="BL9872" s="41"/>
      <c r="BM9872" s="41"/>
      <c r="BN9872" s="41"/>
      <c r="BO9872" s="41"/>
      <c r="BP9872" s="108"/>
      <c r="CG9872" s="102"/>
      <c r="CI9872" s="45"/>
    </row>
    <row r="9873" spans="37:87" ht="13" customHeight="1">
      <c r="AK9873" s="114"/>
      <c r="AL9873" s="41"/>
      <c r="AM9873" s="41"/>
      <c r="AN9873" s="41"/>
      <c r="AO9873" s="41"/>
      <c r="AP9873" s="41"/>
      <c r="AQ9873" s="41"/>
      <c r="AR9873" s="41"/>
      <c r="AS9873" s="41"/>
      <c r="AT9873" s="41"/>
      <c r="AU9873" s="41"/>
      <c r="AV9873" s="41"/>
      <c r="AW9873" s="41"/>
      <c r="AX9873" s="41"/>
      <c r="AY9873" s="41"/>
      <c r="AZ9873" s="41"/>
      <c r="BA9873" s="41"/>
      <c r="BB9873" s="41"/>
      <c r="BC9873" s="41"/>
      <c r="BD9873" s="41"/>
      <c r="BE9873" s="41"/>
      <c r="BF9873" s="41"/>
      <c r="BG9873" s="41"/>
      <c r="BH9873" s="41"/>
      <c r="BI9873" s="41"/>
      <c r="BJ9873" s="41"/>
      <c r="BK9873" s="41"/>
      <c r="BL9873" s="41"/>
      <c r="BM9873" s="41"/>
      <c r="BN9873" s="41"/>
      <c r="BO9873" s="41"/>
      <c r="BP9873" s="108"/>
      <c r="CG9873" s="102"/>
      <c r="CI9873" s="45"/>
    </row>
    <row r="9874" spans="37:87" ht="13" customHeight="1">
      <c r="AK9874" s="114"/>
      <c r="AL9874" s="41"/>
      <c r="AM9874" s="41"/>
      <c r="AN9874" s="41"/>
      <c r="AO9874" s="41"/>
      <c r="AP9874" s="41"/>
      <c r="AQ9874" s="41"/>
      <c r="AR9874" s="41"/>
      <c r="AS9874" s="41"/>
      <c r="AT9874" s="41"/>
      <c r="AU9874" s="41"/>
      <c r="AV9874" s="41"/>
      <c r="AW9874" s="41"/>
      <c r="AX9874" s="41"/>
      <c r="AY9874" s="41"/>
      <c r="AZ9874" s="41"/>
      <c r="BA9874" s="41"/>
      <c r="BB9874" s="41"/>
      <c r="BC9874" s="41"/>
      <c r="BD9874" s="41"/>
      <c r="BE9874" s="41"/>
      <c r="BF9874" s="41"/>
      <c r="BG9874" s="41"/>
      <c r="BH9874" s="41"/>
      <c r="BI9874" s="41"/>
      <c r="BJ9874" s="41"/>
      <c r="BK9874" s="41"/>
      <c r="BL9874" s="41"/>
      <c r="BM9874" s="41"/>
      <c r="BN9874" s="41"/>
      <c r="BO9874" s="41"/>
      <c r="BP9874" s="108"/>
      <c r="CG9874" s="102"/>
      <c r="CI9874" s="45"/>
    </row>
    <row r="9875" spans="37:87" ht="13" customHeight="1">
      <c r="AK9875" s="114"/>
      <c r="AL9875" s="41"/>
      <c r="AM9875" s="41"/>
      <c r="AN9875" s="41"/>
      <c r="AO9875" s="41"/>
      <c r="AP9875" s="41"/>
      <c r="AQ9875" s="41"/>
      <c r="AR9875" s="41"/>
      <c r="AS9875" s="41"/>
      <c r="AT9875" s="41"/>
      <c r="AU9875" s="41"/>
      <c r="AV9875" s="41"/>
      <c r="AW9875" s="41"/>
      <c r="AX9875" s="41"/>
      <c r="AY9875" s="41"/>
      <c r="AZ9875" s="41"/>
      <c r="BA9875" s="41"/>
      <c r="BB9875" s="41"/>
      <c r="BC9875" s="41"/>
      <c r="BD9875" s="41"/>
      <c r="BE9875" s="41"/>
      <c r="BF9875" s="41"/>
      <c r="BG9875" s="41"/>
      <c r="BH9875" s="41"/>
      <c r="BI9875" s="41"/>
      <c r="BJ9875" s="41"/>
      <c r="BK9875" s="41"/>
      <c r="BL9875" s="41"/>
      <c r="BM9875" s="41"/>
      <c r="BN9875" s="41"/>
      <c r="BO9875" s="41"/>
      <c r="BP9875" s="108"/>
      <c r="CG9875" s="102"/>
      <c r="CI9875" s="45"/>
    </row>
    <row r="9876" spans="37:87" ht="13" customHeight="1">
      <c r="AK9876" s="114"/>
      <c r="AL9876" s="41"/>
      <c r="AM9876" s="41"/>
      <c r="AN9876" s="41"/>
      <c r="AO9876" s="41"/>
      <c r="AP9876" s="41"/>
      <c r="AQ9876" s="41"/>
      <c r="AR9876" s="41"/>
      <c r="AS9876" s="41"/>
      <c r="AT9876" s="41"/>
      <c r="AU9876" s="41"/>
      <c r="AV9876" s="41"/>
      <c r="AW9876" s="41"/>
      <c r="AX9876" s="41"/>
      <c r="AY9876" s="41"/>
      <c r="AZ9876" s="41"/>
      <c r="BA9876" s="41"/>
      <c r="BB9876" s="41"/>
      <c r="BC9876" s="41"/>
      <c r="BD9876" s="41"/>
      <c r="BE9876" s="41"/>
      <c r="BF9876" s="41"/>
      <c r="BG9876" s="41"/>
      <c r="BH9876" s="41"/>
      <c r="BI9876" s="41"/>
      <c r="BJ9876" s="41"/>
      <c r="BK9876" s="41"/>
      <c r="BL9876" s="41"/>
      <c r="BM9876" s="41"/>
      <c r="BN9876" s="41"/>
      <c r="BO9876" s="41"/>
      <c r="BP9876" s="108"/>
      <c r="CG9876" s="102"/>
      <c r="CI9876" s="45"/>
    </row>
    <row r="9877" spans="37:87" ht="13" customHeight="1">
      <c r="AK9877" s="114"/>
      <c r="AL9877" s="41"/>
      <c r="AM9877" s="41"/>
      <c r="AN9877" s="41"/>
      <c r="AO9877" s="41"/>
      <c r="AP9877" s="41"/>
      <c r="AQ9877" s="41"/>
      <c r="AR9877" s="41"/>
      <c r="AS9877" s="41"/>
      <c r="AT9877" s="41"/>
      <c r="AU9877" s="41"/>
      <c r="AV9877" s="41"/>
      <c r="AW9877" s="41"/>
      <c r="AX9877" s="41"/>
      <c r="AY9877" s="41"/>
      <c r="AZ9877" s="41"/>
      <c r="BA9877" s="41"/>
      <c r="BB9877" s="41"/>
      <c r="BC9877" s="41"/>
      <c r="BD9877" s="41"/>
      <c r="BE9877" s="41"/>
      <c r="BF9877" s="41"/>
      <c r="BG9877" s="41"/>
      <c r="BH9877" s="41"/>
      <c r="BI9877" s="41"/>
      <c r="BJ9877" s="41"/>
      <c r="BK9877" s="41"/>
      <c r="BL9877" s="41"/>
      <c r="BM9877" s="41"/>
      <c r="BN9877" s="41"/>
      <c r="BO9877" s="41"/>
      <c r="BP9877" s="108"/>
      <c r="CG9877" s="102"/>
      <c r="CI9877" s="45"/>
    </row>
    <row r="9878" spans="37:87" ht="13" customHeight="1">
      <c r="AK9878" s="114"/>
      <c r="AL9878" s="41"/>
      <c r="AM9878" s="41"/>
      <c r="AN9878" s="41"/>
      <c r="AO9878" s="41"/>
      <c r="AP9878" s="41"/>
      <c r="AQ9878" s="41"/>
      <c r="AR9878" s="41"/>
      <c r="AS9878" s="41"/>
      <c r="AT9878" s="41"/>
      <c r="AU9878" s="41"/>
      <c r="AV9878" s="41"/>
      <c r="AW9878" s="41"/>
      <c r="AX9878" s="41"/>
      <c r="AY9878" s="41"/>
      <c r="AZ9878" s="41"/>
      <c r="BA9878" s="41"/>
      <c r="BB9878" s="41"/>
      <c r="BC9878" s="41"/>
      <c r="BD9878" s="41"/>
      <c r="BE9878" s="41"/>
      <c r="BF9878" s="41"/>
      <c r="BG9878" s="41"/>
      <c r="BH9878" s="41"/>
      <c r="BI9878" s="41"/>
      <c r="BJ9878" s="41"/>
      <c r="BK9878" s="41"/>
      <c r="BL9878" s="41"/>
      <c r="BM9878" s="41"/>
      <c r="BN9878" s="41"/>
      <c r="BO9878" s="41"/>
      <c r="BP9878" s="108"/>
      <c r="CG9878" s="102"/>
      <c r="CI9878" s="45"/>
    </row>
    <row r="9879" spans="37:87" ht="13" customHeight="1">
      <c r="AK9879" s="114"/>
      <c r="AL9879" s="41"/>
      <c r="AM9879" s="41"/>
      <c r="AN9879" s="41"/>
      <c r="AO9879" s="41"/>
      <c r="AP9879" s="41"/>
      <c r="AQ9879" s="41"/>
      <c r="AR9879" s="41"/>
      <c r="AS9879" s="41"/>
      <c r="AT9879" s="41"/>
      <c r="AU9879" s="41"/>
      <c r="AV9879" s="41"/>
      <c r="AW9879" s="41"/>
      <c r="AX9879" s="41"/>
      <c r="AY9879" s="41"/>
      <c r="AZ9879" s="41"/>
      <c r="BA9879" s="41"/>
      <c r="BB9879" s="41"/>
      <c r="BC9879" s="41"/>
      <c r="BD9879" s="41"/>
      <c r="BE9879" s="41"/>
      <c r="BF9879" s="41"/>
      <c r="BG9879" s="41"/>
      <c r="BH9879" s="41"/>
      <c r="BI9879" s="41"/>
      <c r="BJ9879" s="41"/>
      <c r="BK9879" s="41"/>
      <c r="BL9879" s="41"/>
      <c r="BM9879" s="41"/>
      <c r="BN9879" s="41"/>
      <c r="BO9879" s="41"/>
      <c r="BP9879" s="108"/>
      <c r="CG9879" s="102"/>
      <c r="CI9879" s="45"/>
    </row>
    <row r="9880" spans="37:87" ht="13" customHeight="1">
      <c r="AK9880" s="114"/>
      <c r="AL9880" s="41"/>
      <c r="AM9880" s="41"/>
      <c r="AN9880" s="41"/>
      <c r="AO9880" s="41"/>
      <c r="AP9880" s="41"/>
      <c r="AQ9880" s="41"/>
      <c r="AR9880" s="41"/>
      <c r="AS9880" s="41"/>
      <c r="AT9880" s="41"/>
      <c r="AU9880" s="41"/>
      <c r="AV9880" s="41"/>
      <c r="AW9880" s="41"/>
      <c r="AX9880" s="41"/>
      <c r="AY9880" s="41"/>
      <c r="AZ9880" s="41"/>
      <c r="BA9880" s="41"/>
      <c r="BB9880" s="41"/>
      <c r="BC9880" s="41"/>
      <c r="BD9880" s="41"/>
      <c r="BE9880" s="41"/>
      <c r="BF9880" s="41"/>
      <c r="BG9880" s="41"/>
      <c r="BH9880" s="41"/>
      <c r="BI9880" s="41"/>
      <c r="BJ9880" s="41"/>
      <c r="BK9880" s="41"/>
      <c r="BL9880" s="41"/>
      <c r="BM9880" s="41"/>
      <c r="BN9880" s="41"/>
      <c r="BO9880" s="41"/>
      <c r="BP9880" s="108"/>
      <c r="CG9880" s="102"/>
      <c r="CI9880" s="45"/>
    </row>
    <row r="9881" spans="37:87" ht="13" customHeight="1">
      <c r="AK9881" s="114"/>
      <c r="AL9881" s="41"/>
      <c r="AM9881" s="41"/>
      <c r="AN9881" s="41"/>
      <c r="AO9881" s="41"/>
      <c r="AP9881" s="41"/>
      <c r="AQ9881" s="41"/>
      <c r="AR9881" s="41"/>
      <c r="AS9881" s="41"/>
      <c r="AT9881" s="41"/>
      <c r="AU9881" s="41"/>
      <c r="AV9881" s="41"/>
      <c r="AW9881" s="41"/>
      <c r="AX9881" s="41"/>
      <c r="AY9881" s="41"/>
      <c r="AZ9881" s="41"/>
      <c r="BA9881" s="41"/>
      <c r="BB9881" s="41"/>
      <c r="BC9881" s="41"/>
      <c r="BD9881" s="41"/>
      <c r="BE9881" s="41"/>
      <c r="BF9881" s="41"/>
      <c r="BG9881" s="41"/>
      <c r="BH9881" s="41"/>
      <c r="BI9881" s="41"/>
      <c r="BJ9881" s="41"/>
      <c r="BK9881" s="41"/>
      <c r="BL9881" s="41"/>
      <c r="BM9881" s="41"/>
      <c r="BN9881" s="41"/>
      <c r="BO9881" s="41"/>
      <c r="BP9881" s="108"/>
      <c r="CG9881" s="102"/>
      <c r="CI9881" s="45"/>
    </row>
    <row r="9882" spans="37:87" ht="13" customHeight="1">
      <c r="AK9882" s="114"/>
      <c r="AL9882" s="41"/>
      <c r="AM9882" s="41"/>
      <c r="AN9882" s="41"/>
      <c r="AO9882" s="41"/>
      <c r="AP9882" s="41"/>
      <c r="AQ9882" s="41"/>
      <c r="AR9882" s="41"/>
      <c r="AS9882" s="41"/>
      <c r="AT9882" s="41"/>
      <c r="AU9882" s="41"/>
      <c r="AV9882" s="41"/>
      <c r="AW9882" s="41"/>
      <c r="AX9882" s="41"/>
      <c r="AY9882" s="41"/>
      <c r="AZ9882" s="41"/>
      <c r="BA9882" s="41"/>
      <c r="BB9882" s="41"/>
      <c r="BC9882" s="41"/>
      <c r="BD9882" s="41"/>
      <c r="BE9882" s="41"/>
      <c r="BF9882" s="41"/>
      <c r="BG9882" s="41"/>
      <c r="BH9882" s="41"/>
      <c r="BI9882" s="41"/>
      <c r="BJ9882" s="41"/>
      <c r="BK9882" s="41"/>
      <c r="BL9882" s="41"/>
      <c r="BM9882" s="41"/>
      <c r="BN9882" s="41"/>
      <c r="BO9882" s="41"/>
      <c r="BP9882" s="108"/>
      <c r="CG9882" s="102"/>
      <c r="CI9882" s="45"/>
    </row>
    <row r="9883" spans="37:87" ht="13" customHeight="1">
      <c r="AK9883" s="114"/>
      <c r="AL9883" s="41"/>
      <c r="AM9883" s="41"/>
      <c r="AN9883" s="41"/>
      <c r="AO9883" s="41"/>
      <c r="AP9883" s="41"/>
      <c r="AQ9883" s="41"/>
      <c r="AR9883" s="41"/>
      <c r="AS9883" s="41"/>
      <c r="AT9883" s="41"/>
      <c r="AU9883" s="41"/>
      <c r="AV9883" s="41"/>
      <c r="AW9883" s="41"/>
      <c r="AX9883" s="41"/>
      <c r="AY9883" s="41"/>
      <c r="AZ9883" s="41"/>
      <c r="BA9883" s="41"/>
      <c r="BB9883" s="41"/>
      <c r="BC9883" s="41"/>
      <c r="BD9883" s="41"/>
      <c r="BE9883" s="41"/>
      <c r="BF9883" s="41"/>
      <c r="BG9883" s="41"/>
      <c r="BH9883" s="41"/>
      <c r="BI9883" s="41"/>
      <c r="BJ9883" s="41"/>
      <c r="BK9883" s="41"/>
      <c r="BL9883" s="41"/>
      <c r="BM9883" s="41"/>
      <c r="BN9883" s="41"/>
      <c r="BO9883" s="41"/>
      <c r="BP9883" s="108"/>
      <c r="CG9883" s="102"/>
      <c r="CI9883" s="45"/>
    </row>
    <row r="9884" spans="37:87" ht="13" customHeight="1">
      <c r="AK9884" s="114"/>
      <c r="AL9884" s="41"/>
      <c r="AM9884" s="41"/>
      <c r="AN9884" s="41"/>
      <c r="AO9884" s="41"/>
      <c r="AP9884" s="41"/>
      <c r="AQ9884" s="41"/>
      <c r="AR9884" s="41"/>
      <c r="AS9884" s="41"/>
      <c r="AT9884" s="41"/>
      <c r="AU9884" s="41"/>
      <c r="AV9884" s="41"/>
      <c r="AW9884" s="41"/>
      <c r="AX9884" s="41"/>
      <c r="AY9884" s="41"/>
      <c r="AZ9884" s="41"/>
      <c r="BA9884" s="41"/>
      <c r="BB9884" s="41"/>
      <c r="BC9884" s="41"/>
      <c r="BD9884" s="41"/>
      <c r="BE9884" s="41"/>
      <c r="BF9884" s="41"/>
      <c r="BG9884" s="41"/>
      <c r="BH9884" s="41"/>
      <c r="BI9884" s="41"/>
      <c r="BJ9884" s="41"/>
      <c r="BK9884" s="41"/>
      <c r="BL9884" s="41"/>
      <c r="BM9884" s="41"/>
      <c r="BN9884" s="41"/>
      <c r="BO9884" s="41"/>
      <c r="BP9884" s="108"/>
      <c r="CG9884" s="102"/>
      <c r="CI9884" s="45"/>
    </row>
    <row r="9885" spans="37:87" ht="13" customHeight="1">
      <c r="AK9885" s="114"/>
      <c r="AL9885" s="41"/>
      <c r="AM9885" s="41"/>
      <c r="AN9885" s="41"/>
      <c r="AO9885" s="41"/>
      <c r="AP9885" s="41"/>
      <c r="AQ9885" s="41"/>
      <c r="AR9885" s="41"/>
      <c r="AS9885" s="41"/>
      <c r="AT9885" s="41"/>
      <c r="AU9885" s="41"/>
      <c r="AV9885" s="41"/>
      <c r="AW9885" s="41"/>
      <c r="AX9885" s="41"/>
      <c r="AY9885" s="41"/>
      <c r="AZ9885" s="41"/>
      <c r="BA9885" s="41"/>
      <c r="BB9885" s="41"/>
      <c r="BC9885" s="41"/>
      <c r="BD9885" s="41"/>
      <c r="BE9885" s="41"/>
      <c r="BF9885" s="41"/>
      <c r="BG9885" s="41"/>
      <c r="BH9885" s="41"/>
      <c r="BI9885" s="41"/>
      <c r="BJ9885" s="41"/>
      <c r="BK9885" s="41"/>
      <c r="BL9885" s="41"/>
      <c r="BM9885" s="41"/>
      <c r="BN9885" s="41"/>
      <c r="BO9885" s="41"/>
      <c r="BP9885" s="108"/>
      <c r="CG9885" s="102"/>
      <c r="CI9885" s="45"/>
    </row>
    <row r="9886" spans="37:87" ht="13" customHeight="1">
      <c r="AK9886" s="114"/>
      <c r="AL9886" s="41"/>
      <c r="AM9886" s="41"/>
      <c r="AN9886" s="41"/>
      <c r="AO9886" s="41"/>
      <c r="AP9886" s="41"/>
      <c r="AQ9886" s="41"/>
      <c r="AR9886" s="41"/>
      <c r="AS9886" s="41"/>
      <c r="AT9886" s="41"/>
      <c r="AU9886" s="41"/>
      <c r="AV9886" s="41"/>
      <c r="AW9886" s="41"/>
      <c r="AX9886" s="41"/>
      <c r="AY9886" s="41"/>
      <c r="AZ9886" s="41"/>
      <c r="BA9886" s="41"/>
      <c r="BB9886" s="41"/>
      <c r="BC9886" s="41"/>
      <c r="BD9886" s="41"/>
      <c r="BE9886" s="41"/>
      <c r="BF9886" s="41"/>
      <c r="BG9886" s="41"/>
      <c r="BH9886" s="41"/>
      <c r="BI9886" s="41"/>
      <c r="BJ9886" s="41"/>
      <c r="BK9886" s="41"/>
      <c r="BL9886" s="41"/>
      <c r="BM9886" s="41"/>
      <c r="BN9886" s="41"/>
      <c r="BO9886" s="41"/>
      <c r="BP9886" s="108"/>
      <c r="CG9886" s="102"/>
      <c r="CI9886" s="45"/>
    </row>
    <row r="9887" spans="37:87" ht="13" customHeight="1">
      <c r="AK9887" s="114"/>
      <c r="AL9887" s="41"/>
      <c r="AM9887" s="41"/>
      <c r="AN9887" s="41"/>
      <c r="AO9887" s="41"/>
      <c r="AP9887" s="41"/>
      <c r="AQ9887" s="41"/>
      <c r="AR9887" s="41"/>
      <c r="AS9887" s="41"/>
      <c r="AT9887" s="41"/>
      <c r="AU9887" s="41"/>
      <c r="AV9887" s="41"/>
      <c r="AW9887" s="41"/>
      <c r="AX9887" s="41"/>
      <c r="AY9887" s="41"/>
      <c r="AZ9887" s="41"/>
      <c r="BA9887" s="41"/>
      <c r="BB9887" s="41"/>
      <c r="BC9887" s="41"/>
      <c r="BD9887" s="41"/>
      <c r="BE9887" s="41"/>
      <c r="BF9887" s="41"/>
      <c r="BG9887" s="41"/>
      <c r="BH9887" s="41"/>
      <c r="BI9887" s="41"/>
      <c r="BJ9887" s="41"/>
      <c r="BK9887" s="41"/>
      <c r="BL9887" s="41"/>
      <c r="BM9887" s="41"/>
      <c r="BN9887" s="41"/>
      <c r="BO9887" s="41"/>
      <c r="BP9887" s="108"/>
      <c r="CG9887" s="102"/>
      <c r="CI9887" s="45"/>
    </row>
    <row r="9888" spans="37:87" ht="13" customHeight="1">
      <c r="AK9888" s="114"/>
      <c r="AL9888" s="41"/>
      <c r="AM9888" s="41"/>
      <c r="AN9888" s="41"/>
      <c r="AO9888" s="41"/>
      <c r="AP9888" s="41"/>
      <c r="AQ9888" s="41"/>
      <c r="AR9888" s="41"/>
      <c r="AS9888" s="41"/>
      <c r="AT9888" s="41"/>
      <c r="AU9888" s="41"/>
      <c r="AV9888" s="41"/>
      <c r="AW9888" s="41"/>
      <c r="AX9888" s="41"/>
      <c r="AY9888" s="41"/>
      <c r="AZ9888" s="41"/>
      <c r="BA9888" s="41"/>
      <c r="BB9888" s="41"/>
      <c r="BC9888" s="41"/>
      <c r="BD9888" s="41"/>
      <c r="BE9888" s="41"/>
      <c r="BF9888" s="41"/>
      <c r="BG9888" s="41"/>
      <c r="BH9888" s="41"/>
      <c r="BI9888" s="41"/>
      <c r="BJ9888" s="41"/>
      <c r="BK9888" s="41"/>
      <c r="BL9888" s="41"/>
      <c r="BM9888" s="41"/>
      <c r="BN9888" s="41"/>
      <c r="BO9888" s="41"/>
      <c r="BP9888" s="108"/>
      <c r="CG9888" s="102"/>
      <c r="CI9888" s="45"/>
    </row>
    <row r="9889" spans="37:87" ht="13" customHeight="1">
      <c r="AK9889" s="114"/>
      <c r="AL9889" s="41"/>
      <c r="AM9889" s="41"/>
      <c r="AN9889" s="41"/>
      <c r="AO9889" s="41"/>
      <c r="AP9889" s="41"/>
      <c r="AQ9889" s="41"/>
      <c r="AR9889" s="41"/>
      <c r="AS9889" s="41"/>
      <c r="AT9889" s="41"/>
      <c r="AU9889" s="41"/>
      <c r="AV9889" s="41"/>
      <c r="AW9889" s="41"/>
      <c r="AX9889" s="41"/>
      <c r="AY9889" s="41"/>
      <c r="AZ9889" s="41"/>
      <c r="BA9889" s="41"/>
      <c r="BB9889" s="41"/>
      <c r="BC9889" s="41"/>
      <c r="BD9889" s="41"/>
      <c r="BE9889" s="41"/>
      <c r="BF9889" s="41"/>
      <c r="BG9889" s="41"/>
      <c r="BH9889" s="41"/>
      <c r="BI9889" s="41"/>
      <c r="BJ9889" s="41"/>
      <c r="BK9889" s="41"/>
      <c r="BL9889" s="41"/>
      <c r="BM9889" s="41"/>
      <c r="BN9889" s="41"/>
      <c r="BO9889" s="41"/>
      <c r="BP9889" s="108"/>
      <c r="CG9889" s="102"/>
      <c r="CI9889" s="45"/>
    </row>
    <row r="9890" spans="37:87" ht="13" customHeight="1">
      <c r="AK9890" s="114"/>
      <c r="AL9890" s="41"/>
      <c r="AM9890" s="41"/>
      <c r="AN9890" s="41"/>
      <c r="AO9890" s="41"/>
      <c r="AP9890" s="41"/>
      <c r="AQ9890" s="41"/>
      <c r="AR9890" s="41"/>
      <c r="AS9890" s="41"/>
      <c r="AT9890" s="41"/>
      <c r="AU9890" s="41"/>
      <c r="AV9890" s="41"/>
      <c r="AW9890" s="41"/>
      <c r="AX9890" s="41"/>
      <c r="AY9890" s="41"/>
      <c r="AZ9890" s="41"/>
      <c r="BA9890" s="41"/>
      <c r="BB9890" s="41"/>
      <c r="BC9890" s="41"/>
      <c r="BD9890" s="41"/>
      <c r="BE9890" s="41"/>
      <c r="BF9890" s="41"/>
      <c r="BG9890" s="41"/>
      <c r="BH9890" s="41"/>
      <c r="BI9890" s="41"/>
      <c r="BJ9890" s="41"/>
      <c r="BK9890" s="41"/>
      <c r="BL9890" s="41"/>
      <c r="BM9890" s="41"/>
      <c r="BN9890" s="41"/>
      <c r="BO9890" s="41"/>
      <c r="BP9890" s="108"/>
      <c r="CG9890" s="102"/>
      <c r="CI9890" s="45"/>
    </row>
    <row r="9891" spans="37:87" ht="13" customHeight="1">
      <c r="AK9891" s="114"/>
      <c r="AL9891" s="41"/>
      <c r="AM9891" s="41"/>
      <c r="AN9891" s="41"/>
      <c r="AO9891" s="41"/>
      <c r="AP9891" s="41"/>
      <c r="AQ9891" s="41"/>
      <c r="AR9891" s="41"/>
      <c r="AS9891" s="41"/>
      <c r="AT9891" s="41"/>
      <c r="AU9891" s="41"/>
      <c r="AV9891" s="41"/>
      <c r="AW9891" s="41"/>
      <c r="AX9891" s="41"/>
      <c r="AY9891" s="41"/>
      <c r="AZ9891" s="41"/>
      <c r="BA9891" s="41"/>
      <c r="BB9891" s="41"/>
      <c r="BC9891" s="41"/>
      <c r="BD9891" s="41"/>
      <c r="BE9891" s="41"/>
      <c r="BF9891" s="41"/>
      <c r="BG9891" s="41"/>
      <c r="BH9891" s="41"/>
      <c r="BI9891" s="41"/>
      <c r="BJ9891" s="41"/>
      <c r="BK9891" s="41"/>
      <c r="BL9891" s="41"/>
      <c r="BM9891" s="41"/>
      <c r="BN9891" s="41"/>
      <c r="BO9891" s="41"/>
      <c r="BP9891" s="108"/>
      <c r="CG9891" s="102"/>
      <c r="CI9891" s="45"/>
    </row>
    <row r="9892" spans="37:87" ht="13" customHeight="1">
      <c r="AK9892" s="114"/>
      <c r="AL9892" s="41"/>
      <c r="AM9892" s="41"/>
      <c r="AN9892" s="41"/>
      <c r="AO9892" s="41"/>
      <c r="AP9892" s="41"/>
      <c r="AQ9892" s="41"/>
      <c r="AR9892" s="41"/>
      <c r="AS9892" s="41"/>
      <c r="AT9892" s="41"/>
      <c r="AU9892" s="41"/>
      <c r="AV9892" s="41"/>
      <c r="AW9892" s="41"/>
      <c r="AX9892" s="41"/>
      <c r="AY9892" s="41"/>
      <c r="AZ9892" s="41"/>
      <c r="BA9892" s="41"/>
      <c r="BB9892" s="41"/>
      <c r="BC9892" s="41"/>
      <c r="BD9892" s="41"/>
      <c r="BE9892" s="41"/>
      <c r="BF9892" s="41"/>
      <c r="BG9892" s="41"/>
      <c r="BH9892" s="41"/>
      <c r="BI9892" s="41"/>
      <c r="BJ9892" s="41"/>
      <c r="BK9892" s="41"/>
      <c r="BL9892" s="41"/>
      <c r="BM9892" s="41"/>
      <c r="BN9892" s="41"/>
      <c r="BO9892" s="41"/>
      <c r="BP9892" s="108"/>
      <c r="CG9892" s="102"/>
      <c r="CI9892" s="45"/>
    </row>
    <row r="9893" spans="37:87" ht="13" customHeight="1">
      <c r="AK9893" s="114"/>
      <c r="AL9893" s="41"/>
      <c r="AM9893" s="41"/>
      <c r="AN9893" s="41"/>
      <c r="AO9893" s="41"/>
      <c r="AP9893" s="41"/>
      <c r="AQ9893" s="41"/>
      <c r="AR9893" s="41"/>
      <c r="AS9893" s="41"/>
      <c r="AT9893" s="41"/>
      <c r="AU9893" s="41"/>
      <c r="AV9893" s="41"/>
      <c r="AW9893" s="41"/>
      <c r="AX9893" s="41"/>
      <c r="AY9893" s="41"/>
      <c r="AZ9893" s="41"/>
      <c r="BA9893" s="41"/>
      <c r="BB9893" s="41"/>
      <c r="BC9893" s="41"/>
      <c r="BD9893" s="41"/>
      <c r="BE9893" s="41"/>
      <c r="BF9893" s="41"/>
      <c r="BG9893" s="41"/>
      <c r="BH9893" s="41"/>
      <c r="BI9893" s="41"/>
      <c r="BJ9893" s="41"/>
      <c r="BK9893" s="41"/>
      <c r="BL9893" s="41"/>
      <c r="BM9893" s="41"/>
      <c r="BN9893" s="41"/>
      <c r="BO9893" s="41"/>
      <c r="BP9893" s="108"/>
      <c r="CG9893" s="102"/>
      <c r="CI9893" s="45"/>
    </row>
    <row r="9894" spans="37:87" ht="13" customHeight="1">
      <c r="AK9894" s="114"/>
      <c r="AL9894" s="41"/>
      <c r="AM9894" s="41"/>
      <c r="AN9894" s="41"/>
      <c r="AO9894" s="41"/>
      <c r="AP9894" s="41"/>
      <c r="AQ9894" s="41"/>
      <c r="AR9894" s="41"/>
      <c r="AS9894" s="41"/>
      <c r="AT9894" s="41"/>
      <c r="AU9894" s="41"/>
      <c r="AV9894" s="41"/>
      <c r="AW9894" s="41"/>
      <c r="AX9894" s="41"/>
      <c r="AY9894" s="41"/>
      <c r="AZ9894" s="41"/>
      <c r="BA9894" s="41"/>
      <c r="BB9894" s="41"/>
      <c r="BC9894" s="41"/>
      <c r="BD9894" s="41"/>
      <c r="BE9894" s="41"/>
      <c r="BF9894" s="41"/>
      <c r="BG9894" s="41"/>
      <c r="BH9894" s="41"/>
      <c r="BI9894" s="41"/>
      <c r="BJ9894" s="41"/>
      <c r="BK9894" s="41"/>
      <c r="BL9894" s="41"/>
      <c r="BM9894" s="41"/>
      <c r="BN9894" s="41"/>
      <c r="BO9894" s="41"/>
      <c r="BP9894" s="108"/>
      <c r="CG9894" s="102"/>
      <c r="CI9894" s="45"/>
    </row>
    <row r="9895" spans="37:87" ht="13" customHeight="1">
      <c r="AK9895" s="114"/>
      <c r="AL9895" s="41"/>
      <c r="AM9895" s="41"/>
      <c r="AN9895" s="41"/>
      <c r="AO9895" s="41"/>
      <c r="AP9895" s="41"/>
      <c r="AQ9895" s="41"/>
      <c r="AR9895" s="41"/>
      <c r="AS9895" s="41"/>
      <c r="AT9895" s="41"/>
      <c r="AU9895" s="41"/>
      <c r="AV9895" s="41"/>
      <c r="AW9895" s="41"/>
      <c r="AX9895" s="41"/>
      <c r="AY9895" s="41"/>
      <c r="AZ9895" s="41"/>
      <c r="BA9895" s="41"/>
      <c r="BB9895" s="41"/>
      <c r="BC9895" s="41"/>
      <c r="BD9895" s="41"/>
      <c r="BE9895" s="41"/>
      <c r="BF9895" s="41"/>
      <c r="BG9895" s="41"/>
      <c r="BH9895" s="41"/>
      <c r="BI9895" s="41"/>
      <c r="BJ9895" s="41"/>
      <c r="BK9895" s="41"/>
      <c r="BL9895" s="41"/>
      <c r="BM9895" s="41"/>
      <c r="BN9895" s="41"/>
      <c r="BO9895" s="41"/>
      <c r="BP9895" s="108"/>
      <c r="CG9895" s="102"/>
      <c r="CI9895" s="45"/>
    </row>
    <row r="9896" spans="37:87" ht="13" customHeight="1">
      <c r="AK9896" s="114"/>
      <c r="AL9896" s="41"/>
      <c r="AM9896" s="41"/>
      <c r="AN9896" s="41"/>
      <c r="AO9896" s="41"/>
      <c r="AP9896" s="41"/>
      <c r="AQ9896" s="41"/>
      <c r="AR9896" s="41"/>
      <c r="AS9896" s="41"/>
      <c r="AT9896" s="41"/>
      <c r="AU9896" s="41"/>
      <c r="AV9896" s="41"/>
      <c r="AW9896" s="41"/>
      <c r="AX9896" s="41"/>
      <c r="AY9896" s="41"/>
      <c r="AZ9896" s="41"/>
      <c r="BA9896" s="41"/>
      <c r="BB9896" s="41"/>
      <c r="BC9896" s="41"/>
      <c r="BD9896" s="41"/>
      <c r="BE9896" s="41"/>
      <c r="BF9896" s="41"/>
      <c r="BG9896" s="41"/>
      <c r="BH9896" s="41"/>
      <c r="BI9896" s="41"/>
      <c r="BJ9896" s="41"/>
      <c r="BK9896" s="41"/>
      <c r="BL9896" s="41"/>
      <c r="BM9896" s="41"/>
      <c r="BN9896" s="41"/>
      <c r="BO9896" s="41"/>
      <c r="BP9896" s="108"/>
      <c r="CG9896" s="102"/>
      <c r="CI9896" s="45"/>
    </row>
    <row r="9897" spans="37:87" ht="13" customHeight="1">
      <c r="AK9897" s="114"/>
      <c r="AL9897" s="41"/>
      <c r="AM9897" s="41"/>
      <c r="AN9897" s="41"/>
      <c r="AO9897" s="41"/>
      <c r="AP9897" s="41"/>
      <c r="AQ9897" s="41"/>
      <c r="AR9897" s="41"/>
      <c r="AS9897" s="41"/>
      <c r="AT9897" s="41"/>
      <c r="AU9897" s="41"/>
      <c r="AV9897" s="41"/>
      <c r="AW9897" s="41"/>
      <c r="AX9897" s="41"/>
      <c r="AY9897" s="41"/>
      <c r="AZ9897" s="41"/>
      <c r="BA9897" s="41"/>
      <c r="BB9897" s="41"/>
      <c r="BC9897" s="41"/>
      <c r="BD9897" s="41"/>
      <c r="BE9897" s="41"/>
      <c r="BF9897" s="41"/>
      <c r="BG9897" s="41"/>
      <c r="BH9897" s="41"/>
      <c r="BI9897" s="41"/>
      <c r="BJ9897" s="41"/>
      <c r="BK9897" s="41"/>
      <c r="BL9897" s="41"/>
      <c r="BM9897" s="41"/>
      <c r="BN9897" s="41"/>
      <c r="BO9897" s="41"/>
      <c r="BP9897" s="108"/>
      <c r="CG9897" s="102"/>
      <c r="CI9897" s="45"/>
    </row>
    <row r="9898" spans="37:87" ht="13" customHeight="1">
      <c r="AK9898" s="114"/>
      <c r="AL9898" s="41"/>
      <c r="AM9898" s="41"/>
      <c r="AN9898" s="41"/>
      <c r="AO9898" s="41"/>
      <c r="AP9898" s="41"/>
      <c r="AQ9898" s="41"/>
      <c r="AR9898" s="41"/>
      <c r="AS9898" s="41"/>
      <c r="AT9898" s="41"/>
      <c r="AU9898" s="41"/>
      <c r="AV9898" s="41"/>
      <c r="AW9898" s="41"/>
      <c r="AX9898" s="41"/>
      <c r="AY9898" s="41"/>
      <c r="AZ9898" s="41"/>
      <c r="BA9898" s="41"/>
      <c r="BB9898" s="41"/>
      <c r="BC9898" s="41"/>
      <c r="BD9898" s="41"/>
      <c r="BE9898" s="41"/>
      <c r="BF9898" s="41"/>
      <c r="BG9898" s="41"/>
      <c r="BH9898" s="41"/>
      <c r="BI9898" s="41"/>
      <c r="BJ9898" s="41"/>
      <c r="BK9898" s="41"/>
      <c r="BL9898" s="41"/>
      <c r="BM9898" s="41"/>
      <c r="BN9898" s="41"/>
      <c r="BO9898" s="41"/>
      <c r="BP9898" s="108"/>
      <c r="CG9898" s="102"/>
      <c r="CI9898" s="45"/>
    </row>
    <row r="9899" spans="37:87" ht="13" customHeight="1">
      <c r="AK9899" s="114"/>
      <c r="AL9899" s="41"/>
      <c r="AM9899" s="41"/>
      <c r="AN9899" s="41"/>
      <c r="AO9899" s="41"/>
      <c r="AP9899" s="41"/>
      <c r="AQ9899" s="41"/>
      <c r="AR9899" s="41"/>
      <c r="AS9899" s="41"/>
      <c r="AT9899" s="41"/>
      <c r="AU9899" s="41"/>
      <c r="AV9899" s="41"/>
      <c r="AW9899" s="41"/>
      <c r="AX9899" s="41"/>
      <c r="AY9899" s="41"/>
      <c r="AZ9899" s="41"/>
      <c r="BA9899" s="41"/>
      <c r="BB9899" s="41"/>
      <c r="BC9899" s="41"/>
      <c r="BD9899" s="41"/>
      <c r="BE9899" s="41"/>
      <c r="BF9899" s="41"/>
      <c r="BG9899" s="41"/>
      <c r="BH9899" s="41"/>
      <c r="BI9899" s="41"/>
      <c r="BJ9899" s="41"/>
      <c r="BK9899" s="41"/>
      <c r="BL9899" s="41"/>
      <c r="BM9899" s="41"/>
      <c r="BN9899" s="41"/>
      <c r="BO9899" s="41"/>
      <c r="BP9899" s="108"/>
      <c r="CG9899" s="102"/>
      <c r="CI9899" s="45"/>
    </row>
    <row r="9900" spans="37:87" ht="13" customHeight="1">
      <c r="AK9900" s="114"/>
      <c r="AL9900" s="41"/>
      <c r="AM9900" s="41"/>
      <c r="AN9900" s="41"/>
      <c r="AO9900" s="41"/>
      <c r="AP9900" s="41"/>
      <c r="AQ9900" s="41"/>
      <c r="AR9900" s="41"/>
      <c r="AS9900" s="41"/>
      <c r="AT9900" s="41"/>
      <c r="AU9900" s="41"/>
      <c r="AV9900" s="41"/>
      <c r="AW9900" s="41"/>
      <c r="AX9900" s="41"/>
      <c r="AY9900" s="41"/>
      <c r="AZ9900" s="41"/>
      <c r="BA9900" s="41"/>
      <c r="BB9900" s="41"/>
      <c r="BC9900" s="41"/>
      <c r="BD9900" s="41"/>
      <c r="BE9900" s="41"/>
      <c r="BF9900" s="41"/>
      <c r="BG9900" s="41"/>
      <c r="BH9900" s="41"/>
      <c r="BI9900" s="41"/>
      <c r="BJ9900" s="41"/>
      <c r="BK9900" s="41"/>
      <c r="BL9900" s="41"/>
      <c r="BM9900" s="41"/>
      <c r="BN9900" s="41"/>
      <c r="BO9900" s="41"/>
      <c r="BP9900" s="108"/>
      <c r="CG9900" s="102"/>
      <c r="CI9900" s="45"/>
    </row>
    <row r="9901" spans="37:87" ht="13" customHeight="1">
      <c r="AK9901" s="114"/>
      <c r="AL9901" s="41"/>
      <c r="AM9901" s="41"/>
      <c r="AN9901" s="41"/>
      <c r="AO9901" s="41"/>
      <c r="AP9901" s="41"/>
      <c r="AQ9901" s="41"/>
      <c r="AR9901" s="41"/>
      <c r="AS9901" s="41"/>
      <c r="AT9901" s="41"/>
      <c r="AU9901" s="41"/>
      <c r="AV9901" s="41"/>
      <c r="AW9901" s="41"/>
      <c r="AX9901" s="41"/>
      <c r="AY9901" s="41"/>
      <c r="AZ9901" s="41"/>
      <c r="BA9901" s="41"/>
      <c r="BB9901" s="41"/>
      <c r="BC9901" s="41"/>
      <c r="BD9901" s="41"/>
      <c r="BE9901" s="41"/>
      <c r="BF9901" s="41"/>
      <c r="BG9901" s="41"/>
      <c r="BH9901" s="41"/>
      <c r="BI9901" s="41"/>
      <c r="BJ9901" s="41"/>
      <c r="BK9901" s="41"/>
      <c r="BL9901" s="41"/>
      <c r="BM9901" s="41"/>
      <c r="BN9901" s="41"/>
      <c r="BO9901" s="41"/>
      <c r="BP9901" s="108"/>
      <c r="CG9901" s="102"/>
      <c r="CI9901" s="45"/>
    </row>
    <row r="9902" spans="37:87" ht="13" customHeight="1">
      <c r="AK9902" s="114"/>
      <c r="AL9902" s="41"/>
      <c r="AM9902" s="41"/>
      <c r="AN9902" s="41"/>
      <c r="AO9902" s="41"/>
      <c r="AP9902" s="41"/>
      <c r="AQ9902" s="41"/>
      <c r="AR9902" s="41"/>
      <c r="AS9902" s="41"/>
      <c r="AT9902" s="41"/>
      <c r="AU9902" s="41"/>
      <c r="AV9902" s="41"/>
      <c r="AW9902" s="41"/>
      <c r="AX9902" s="41"/>
      <c r="AY9902" s="41"/>
      <c r="AZ9902" s="41"/>
      <c r="BA9902" s="41"/>
      <c r="BB9902" s="41"/>
      <c r="BC9902" s="41"/>
      <c r="BD9902" s="41"/>
      <c r="BE9902" s="41"/>
      <c r="BF9902" s="41"/>
      <c r="BG9902" s="41"/>
      <c r="BH9902" s="41"/>
      <c r="BI9902" s="41"/>
      <c r="BJ9902" s="41"/>
      <c r="BK9902" s="41"/>
      <c r="BL9902" s="41"/>
      <c r="BM9902" s="41"/>
      <c r="BN9902" s="41"/>
      <c r="BO9902" s="41"/>
      <c r="BP9902" s="108"/>
      <c r="CG9902" s="102"/>
      <c r="CI9902" s="45"/>
    </row>
    <row r="9903" spans="37:87" ht="13" customHeight="1">
      <c r="AK9903" s="114"/>
      <c r="AL9903" s="41"/>
      <c r="AM9903" s="41"/>
      <c r="AN9903" s="41"/>
      <c r="AO9903" s="41"/>
      <c r="AP9903" s="41"/>
      <c r="AQ9903" s="41"/>
      <c r="AR9903" s="41"/>
      <c r="AS9903" s="41"/>
      <c r="AT9903" s="41"/>
      <c r="AU9903" s="41"/>
      <c r="AV9903" s="41"/>
      <c r="AW9903" s="41"/>
      <c r="AX9903" s="41"/>
      <c r="AY9903" s="41"/>
      <c r="AZ9903" s="41"/>
      <c r="BA9903" s="41"/>
      <c r="BB9903" s="41"/>
      <c r="BC9903" s="41"/>
      <c r="BD9903" s="41"/>
      <c r="BE9903" s="41"/>
      <c r="BF9903" s="41"/>
      <c r="BG9903" s="41"/>
      <c r="BH9903" s="41"/>
      <c r="BI9903" s="41"/>
      <c r="BJ9903" s="41"/>
      <c r="BK9903" s="41"/>
      <c r="BL9903" s="41"/>
      <c r="BM9903" s="41"/>
      <c r="BN9903" s="41"/>
      <c r="BO9903" s="41"/>
      <c r="BP9903" s="108"/>
      <c r="CG9903" s="102"/>
      <c r="CI9903" s="45"/>
    </row>
    <row r="9904" spans="37:87" ht="13" customHeight="1">
      <c r="AK9904" s="114"/>
      <c r="AL9904" s="41"/>
      <c r="AM9904" s="41"/>
      <c r="AN9904" s="41"/>
      <c r="AO9904" s="41"/>
      <c r="AP9904" s="41"/>
      <c r="AQ9904" s="41"/>
      <c r="AR9904" s="41"/>
      <c r="AS9904" s="41"/>
      <c r="AT9904" s="41"/>
      <c r="AU9904" s="41"/>
      <c r="AV9904" s="41"/>
      <c r="AW9904" s="41"/>
      <c r="AX9904" s="41"/>
      <c r="AY9904" s="41"/>
      <c r="AZ9904" s="41"/>
      <c r="BA9904" s="41"/>
      <c r="BB9904" s="41"/>
      <c r="BC9904" s="41"/>
      <c r="BD9904" s="41"/>
      <c r="BE9904" s="41"/>
      <c r="BF9904" s="41"/>
      <c r="BG9904" s="41"/>
      <c r="BH9904" s="41"/>
      <c r="BI9904" s="41"/>
      <c r="BJ9904" s="41"/>
      <c r="BK9904" s="41"/>
      <c r="BL9904" s="41"/>
      <c r="BM9904" s="41"/>
      <c r="BN9904" s="41"/>
      <c r="BO9904" s="41"/>
      <c r="BP9904" s="108"/>
      <c r="CG9904" s="102"/>
      <c r="CI9904" s="45"/>
    </row>
    <row r="9905" spans="37:87" ht="13" customHeight="1">
      <c r="AK9905" s="114"/>
      <c r="AL9905" s="41"/>
      <c r="AM9905" s="41"/>
      <c r="AN9905" s="41"/>
      <c r="AO9905" s="41"/>
      <c r="AP9905" s="41"/>
      <c r="AQ9905" s="41"/>
      <c r="AR9905" s="41"/>
      <c r="AS9905" s="41"/>
      <c r="AT9905" s="41"/>
      <c r="AU9905" s="41"/>
      <c r="AV9905" s="41"/>
      <c r="AW9905" s="41"/>
      <c r="AX9905" s="41"/>
      <c r="AY9905" s="41"/>
      <c r="AZ9905" s="41"/>
      <c r="BA9905" s="41"/>
      <c r="BB9905" s="41"/>
      <c r="BC9905" s="41"/>
      <c r="BD9905" s="41"/>
      <c r="BE9905" s="41"/>
      <c r="BF9905" s="41"/>
      <c r="BG9905" s="41"/>
      <c r="BH9905" s="41"/>
      <c r="BI9905" s="41"/>
      <c r="BJ9905" s="41"/>
      <c r="BK9905" s="41"/>
      <c r="BL9905" s="41"/>
      <c r="BM9905" s="41"/>
      <c r="BN9905" s="41"/>
      <c r="BO9905" s="41"/>
      <c r="BP9905" s="108"/>
      <c r="CG9905" s="102"/>
      <c r="CI9905" s="45"/>
    </row>
    <row r="9906" spans="37:87" ht="13" customHeight="1">
      <c r="AK9906" s="114"/>
      <c r="AL9906" s="41"/>
      <c r="AM9906" s="41"/>
      <c r="AN9906" s="41"/>
      <c r="AO9906" s="41"/>
      <c r="AP9906" s="41"/>
      <c r="AQ9906" s="41"/>
      <c r="AR9906" s="41"/>
      <c r="AS9906" s="41"/>
      <c r="AT9906" s="41"/>
      <c r="AU9906" s="41"/>
      <c r="AV9906" s="41"/>
      <c r="AW9906" s="41"/>
      <c r="AX9906" s="41"/>
      <c r="AY9906" s="41"/>
      <c r="AZ9906" s="41"/>
      <c r="BA9906" s="41"/>
      <c r="BB9906" s="41"/>
      <c r="BC9906" s="41"/>
      <c r="BD9906" s="41"/>
      <c r="BE9906" s="41"/>
      <c r="BF9906" s="41"/>
      <c r="BG9906" s="41"/>
      <c r="BH9906" s="41"/>
      <c r="BI9906" s="41"/>
      <c r="BJ9906" s="41"/>
      <c r="BK9906" s="41"/>
      <c r="BL9906" s="41"/>
      <c r="BM9906" s="41"/>
      <c r="BN9906" s="41"/>
      <c r="BO9906" s="41"/>
      <c r="BP9906" s="108"/>
      <c r="CG9906" s="102"/>
      <c r="CI9906" s="45"/>
    </row>
    <row r="9907" spans="37:87" ht="13" customHeight="1">
      <c r="AK9907" s="114"/>
      <c r="AL9907" s="41"/>
      <c r="AM9907" s="41"/>
      <c r="AN9907" s="41"/>
      <c r="AO9907" s="41"/>
      <c r="AP9907" s="41"/>
      <c r="AQ9907" s="41"/>
      <c r="AR9907" s="41"/>
      <c r="AS9907" s="41"/>
      <c r="AT9907" s="41"/>
      <c r="AU9907" s="41"/>
      <c r="AV9907" s="41"/>
      <c r="AW9907" s="41"/>
      <c r="AX9907" s="41"/>
      <c r="AY9907" s="41"/>
      <c r="AZ9907" s="41"/>
      <c r="BA9907" s="41"/>
      <c r="BB9907" s="41"/>
      <c r="BC9907" s="41"/>
      <c r="BD9907" s="41"/>
      <c r="BE9907" s="41"/>
      <c r="BF9907" s="41"/>
      <c r="BG9907" s="41"/>
      <c r="BH9907" s="41"/>
      <c r="BI9907" s="41"/>
      <c r="BJ9907" s="41"/>
      <c r="BK9907" s="41"/>
      <c r="BL9907" s="41"/>
      <c r="BM9907" s="41"/>
      <c r="BN9907" s="41"/>
      <c r="BO9907" s="41"/>
      <c r="BP9907" s="108"/>
      <c r="CG9907" s="102"/>
      <c r="CI9907" s="45"/>
    </row>
    <row r="9908" spans="37:87" ht="13" customHeight="1">
      <c r="AK9908" s="114"/>
      <c r="AL9908" s="41"/>
      <c r="AM9908" s="41"/>
      <c r="AN9908" s="41"/>
      <c r="AO9908" s="41"/>
      <c r="AP9908" s="41"/>
      <c r="AQ9908" s="41"/>
      <c r="AR9908" s="41"/>
      <c r="AS9908" s="41"/>
      <c r="AT9908" s="41"/>
      <c r="AU9908" s="41"/>
      <c r="AV9908" s="41"/>
      <c r="AW9908" s="41"/>
      <c r="AX9908" s="41"/>
      <c r="AY9908" s="41"/>
      <c r="AZ9908" s="41"/>
      <c r="BA9908" s="41"/>
      <c r="BB9908" s="41"/>
      <c r="BC9908" s="41"/>
      <c r="BD9908" s="41"/>
      <c r="BE9908" s="41"/>
      <c r="BF9908" s="41"/>
      <c r="BG9908" s="41"/>
      <c r="BH9908" s="41"/>
      <c r="BI9908" s="41"/>
      <c r="BJ9908" s="41"/>
      <c r="BK9908" s="41"/>
      <c r="BL9908" s="41"/>
      <c r="BM9908" s="41"/>
      <c r="BN9908" s="41"/>
      <c r="BO9908" s="41"/>
      <c r="BP9908" s="108"/>
      <c r="CG9908" s="102"/>
      <c r="CI9908" s="45"/>
    </row>
    <row r="9909" spans="37:87" ht="13" customHeight="1">
      <c r="AK9909" s="114"/>
      <c r="AL9909" s="41"/>
      <c r="AM9909" s="41"/>
      <c r="AN9909" s="41"/>
      <c r="AO9909" s="41"/>
      <c r="AP9909" s="41"/>
      <c r="AQ9909" s="41"/>
      <c r="AR9909" s="41"/>
      <c r="AS9909" s="41"/>
      <c r="AT9909" s="41"/>
      <c r="AU9909" s="41"/>
      <c r="AV9909" s="41"/>
      <c r="AW9909" s="41"/>
      <c r="AX9909" s="41"/>
      <c r="AY9909" s="41"/>
      <c r="AZ9909" s="41"/>
      <c r="BA9909" s="41"/>
      <c r="BB9909" s="41"/>
      <c r="BC9909" s="41"/>
      <c r="BD9909" s="41"/>
      <c r="BE9909" s="41"/>
      <c r="BF9909" s="41"/>
      <c r="BG9909" s="41"/>
      <c r="BH9909" s="41"/>
      <c r="BI9909" s="41"/>
      <c r="BJ9909" s="41"/>
      <c r="BK9909" s="41"/>
      <c r="BL9909" s="41"/>
      <c r="BM9909" s="41"/>
      <c r="BN9909" s="41"/>
      <c r="BO9909" s="41"/>
      <c r="BP9909" s="108"/>
      <c r="CG9909" s="102"/>
      <c r="CI9909" s="45"/>
    </row>
    <row r="9910" spans="37:87" ht="13" customHeight="1">
      <c r="AK9910" s="114"/>
      <c r="AL9910" s="41"/>
      <c r="AM9910" s="41"/>
      <c r="AN9910" s="41"/>
      <c r="AO9910" s="41"/>
      <c r="AP9910" s="41"/>
      <c r="AQ9910" s="41"/>
      <c r="AR9910" s="41"/>
      <c r="AS9910" s="41"/>
      <c r="AT9910" s="41"/>
      <c r="AU9910" s="41"/>
      <c r="AV9910" s="41"/>
      <c r="AW9910" s="41"/>
      <c r="AX9910" s="41"/>
      <c r="AY9910" s="41"/>
      <c r="AZ9910" s="41"/>
      <c r="BA9910" s="41"/>
      <c r="BB9910" s="41"/>
      <c r="BC9910" s="41"/>
      <c r="BD9910" s="41"/>
      <c r="BE9910" s="41"/>
      <c r="BF9910" s="41"/>
      <c r="BG9910" s="41"/>
      <c r="BH9910" s="41"/>
      <c r="BI9910" s="41"/>
      <c r="BJ9910" s="41"/>
      <c r="BK9910" s="41"/>
      <c r="BL9910" s="41"/>
      <c r="BM9910" s="41"/>
      <c r="BN9910" s="41"/>
      <c r="BO9910" s="41"/>
      <c r="BP9910" s="108"/>
      <c r="CG9910" s="102"/>
      <c r="CI9910" s="45"/>
    </row>
    <row r="9911" spans="37:87" ht="13" customHeight="1">
      <c r="AK9911" s="114"/>
      <c r="AL9911" s="41"/>
      <c r="AM9911" s="41"/>
      <c r="AN9911" s="41"/>
      <c r="AO9911" s="41"/>
      <c r="AP9911" s="41"/>
      <c r="AQ9911" s="41"/>
      <c r="AR9911" s="41"/>
      <c r="AS9911" s="41"/>
      <c r="AT9911" s="41"/>
      <c r="AU9911" s="41"/>
      <c r="AV9911" s="41"/>
      <c r="AW9911" s="41"/>
      <c r="AX9911" s="41"/>
      <c r="AY9911" s="41"/>
      <c r="AZ9911" s="41"/>
      <c r="BA9911" s="41"/>
      <c r="BB9911" s="41"/>
      <c r="BC9911" s="41"/>
      <c r="BD9911" s="41"/>
      <c r="BE9911" s="41"/>
      <c r="BF9911" s="41"/>
      <c r="BG9911" s="41"/>
      <c r="BH9911" s="41"/>
      <c r="BI9911" s="41"/>
      <c r="BJ9911" s="41"/>
      <c r="BK9911" s="41"/>
      <c r="BL9911" s="41"/>
      <c r="BM9911" s="41"/>
      <c r="BN9911" s="41"/>
      <c r="BO9911" s="41"/>
      <c r="BP9911" s="108"/>
      <c r="CG9911" s="102"/>
      <c r="CI9911" s="45"/>
    </row>
    <row r="9912" spans="37:87" ht="13" customHeight="1">
      <c r="AK9912" s="114"/>
      <c r="AL9912" s="41"/>
      <c r="AM9912" s="41"/>
      <c r="AN9912" s="41"/>
      <c r="AO9912" s="41"/>
      <c r="AP9912" s="41"/>
      <c r="AQ9912" s="41"/>
      <c r="AR9912" s="41"/>
      <c r="AS9912" s="41"/>
      <c r="AT9912" s="41"/>
      <c r="AU9912" s="41"/>
      <c r="AV9912" s="41"/>
      <c r="AW9912" s="41"/>
      <c r="AX9912" s="41"/>
      <c r="AY9912" s="41"/>
      <c r="AZ9912" s="41"/>
      <c r="BA9912" s="41"/>
      <c r="BB9912" s="41"/>
      <c r="BC9912" s="41"/>
      <c r="BD9912" s="41"/>
      <c r="BE9912" s="41"/>
      <c r="BF9912" s="41"/>
      <c r="BG9912" s="41"/>
      <c r="BH9912" s="41"/>
      <c r="BI9912" s="41"/>
      <c r="BJ9912" s="41"/>
      <c r="BK9912" s="41"/>
      <c r="BL9912" s="41"/>
      <c r="BM9912" s="41"/>
      <c r="BN9912" s="41"/>
      <c r="BO9912" s="41"/>
      <c r="BP9912" s="108"/>
      <c r="CG9912" s="102"/>
      <c r="CI9912" s="45"/>
    </row>
    <row r="9913" spans="37:87" ht="13" customHeight="1">
      <c r="AK9913" s="114"/>
      <c r="AL9913" s="41"/>
      <c r="AM9913" s="41"/>
      <c r="AN9913" s="41"/>
      <c r="AO9913" s="41"/>
      <c r="AP9913" s="41"/>
      <c r="AQ9913" s="41"/>
      <c r="AR9913" s="41"/>
      <c r="AS9913" s="41"/>
      <c r="AT9913" s="41"/>
      <c r="AU9913" s="41"/>
      <c r="AV9913" s="41"/>
      <c r="AW9913" s="41"/>
      <c r="AX9913" s="41"/>
      <c r="AY9913" s="41"/>
      <c r="AZ9913" s="41"/>
      <c r="BA9913" s="41"/>
      <c r="BB9913" s="41"/>
      <c r="BC9913" s="41"/>
      <c r="BD9913" s="41"/>
      <c r="BE9913" s="41"/>
      <c r="BF9913" s="41"/>
      <c r="BG9913" s="41"/>
      <c r="BH9913" s="41"/>
      <c r="BI9913" s="41"/>
      <c r="BJ9913" s="41"/>
      <c r="BK9913" s="41"/>
      <c r="BL9913" s="41"/>
      <c r="BM9913" s="41"/>
      <c r="BN9913" s="41"/>
      <c r="BO9913" s="41"/>
      <c r="BP9913" s="108"/>
      <c r="CG9913" s="102"/>
      <c r="CI9913" s="45"/>
    </row>
    <row r="9914" spans="37:87" ht="13" customHeight="1">
      <c r="AK9914" s="114"/>
      <c r="AL9914" s="41"/>
      <c r="AM9914" s="41"/>
      <c r="AN9914" s="41"/>
      <c r="AO9914" s="41"/>
      <c r="AP9914" s="41"/>
      <c r="AQ9914" s="41"/>
      <c r="AR9914" s="41"/>
      <c r="AS9914" s="41"/>
      <c r="AT9914" s="41"/>
      <c r="AU9914" s="41"/>
      <c r="AV9914" s="41"/>
      <c r="AW9914" s="41"/>
      <c r="AX9914" s="41"/>
      <c r="AY9914" s="41"/>
      <c r="AZ9914" s="41"/>
      <c r="BA9914" s="41"/>
      <c r="BB9914" s="41"/>
      <c r="BC9914" s="41"/>
      <c r="BD9914" s="41"/>
      <c r="BE9914" s="41"/>
      <c r="BF9914" s="41"/>
      <c r="BG9914" s="41"/>
      <c r="BH9914" s="41"/>
      <c r="BI9914" s="41"/>
      <c r="BJ9914" s="41"/>
      <c r="BK9914" s="41"/>
      <c r="BL9914" s="41"/>
      <c r="BM9914" s="41"/>
      <c r="BN9914" s="41"/>
      <c r="BO9914" s="41"/>
      <c r="BP9914" s="108"/>
      <c r="CG9914" s="102"/>
      <c r="CI9914" s="45"/>
    </row>
    <row r="9915" spans="37:87" ht="13" customHeight="1">
      <c r="AK9915" s="114"/>
      <c r="AL9915" s="41"/>
      <c r="AM9915" s="41"/>
      <c r="AN9915" s="41"/>
      <c r="AO9915" s="41"/>
      <c r="AP9915" s="41"/>
      <c r="AQ9915" s="41"/>
      <c r="AR9915" s="41"/>
      <c r="AS9915" s="41"/>
      <c r="AT9915" s="41"/>
      <c r="AU9915" s="41"/>
      <c r="AV9915" s="41"/>
      <c r="AW9915" s="41"/>
      <c r="AX9915" s="41"/>
      <c r="AY9915" s="41"/>
      <c r="AZ9915" s="41"/>
      <c r="BA9915" s="41"/>
      <c r="BB9915" s="41"/>
      <c r="BC9915" s="41"/>
      <c r="BD9915" s="41"/>
      <c r="BE9915" s="41"/>
      <c r="BF9915" s="41"/>
      <c r="BG9915" s="41"/>
      <c r="BH9915" s="41"/>
      <c r="BI9915" s="41"/>
      <c r="BJ9915" s="41"/>
      <c r="BK9915" s="41"/>
      <c r="BL9915" s="41"/>
      <c r="BM9915" s="41"/>
      <c r="BN9915" s="41"/>
      <c r="BO9915" s="41"/>
      <c r="BP9915" s="108"/>
      <c r="CG9915" s="102"/>
      <c r="CI9915" s="45"/>
    </row>
    <row r="9916" spans="37:87" ht="13" customHeight="1">
      <c r="AK9916" s="114"/>
      <c r="AL9916" s="41"/>
      <c r="AM9916" s="41"/>
      <c r="AN9916" s="41"/>
      <c r="AO9916" s="41"/>
      <c r="AP9916" s="41"/>
      <c r="AQ9916" s="41"/>
      <c r="AR9916" s="41"/>
      <c r="AS9916" s="41"/>
      <c r="AT9916" s="41"/>
      <c r="AU9916" s="41"/>
      <c r="AV9916" s="41"/>
      <c r="AW9916" s="41"/>
      <c r="AX9916" s="41"/>
      <c r="AY9916" s="41"/>
      <c r="AZ9916" s="41"/>
      <c r="BA9916" s="41"/>
      <c r="BB9916" s="41"/>
      <c r="BC9916" s="41"/>
      <c r="BD9916" s="41"/>
      <c r="BE9916" s="41"/>
      <c r="BF9916" s="41"/>
      <c r="BG9916" s="41"/>
      <c r="BH9916" s="41"/>
      <c r="BI9916" s="41"/>
      <c r="BJ9916" s="41"/>
      <c r="BK9916" s="41"/>
      <c r="BL9916" s="41"/>
      <c r="BM9916" s="41"/>
      <c r="BN9916" s="41"/>
      <c r="BO9916" s="41"/>
      <c r="BP9916" s="108"/>
      <c r="CG9916" s="102"/>
      <c r="CI9916" s="45"/>
    </row>
    <row r="9917" spans="37:87" ht="13" customHeight="1">
      <c r="AK9917" s="114"/>
      <c r="AL9917" s="41"/>
      <c r="AM9917" s="41"/>
      <c r="AN9917" s="41"/>
      <c r="AO9917" s="41"/>
      <c r="AP9917" s="41"/>
      <c r="AQ9917" s="41"/>
      <c r="AR9917" s="41"/>
      <c r="AS9917" s="41"/>
      <c r="AT9917" s="41"/>
      <c r="AU9917" s="41"/>
      <c r="AV9917" s="41"/>
      <c r="AW9917" s="41"/>
      <c r="AX9917" s="41"/>
      <c r="AY9917" s="41"/>
      <c r="AZ9917" s="41"/>
      <c r="BA9917" s="41"/>
      <c r="BB9917" s="41"/>
      <c r="BC9917" s="41"/>
      <c r="BD9917" s="41"/>
      <c r="BE9917" s="41"/>
      <c r="BF9917" s="41"/>
      <c r="BG9917" s="41"/>
      <c r="BH9917" s="41"/>
      <c r="BI9917" s="41"/>
      <c r="BJ9917" s="41"/>
      <c r="BK9917" s="41"/>
      <c r="BL9917" s="41"/>
      <c r="BM9917" s="41"/>
      <c r="BN9917" s="41"/>
      <c r="BO9917" s="41"/>
      <c r="BP9917" s="108"/>
      <c r="CG9917" s="102"/>
      <c r="CI9917" s="45"/>
    </row>
    <row r="9918" spans="37:87" ht="13" customHeight="1">
      <c r="AK9918" s="114"/>
      <c r="AL9918" s="41"/>
      <c r="AM9918" s="41"/>
      <c r="AN9918" s="41"/>
      <c r="AO9918" s="41"/>
      <c r="AP9918" s="41"/>
      <c r="AQ9918" s="41"/>
      <c r="AR9918" s="41"/>
      <c r="AS9918" s="41"/>
      <c r="AT9918" s="41"/>
      <c r="AU9918" s="41"/>
      <c r="AV9918" s="41"/>
      <c r="AW9918" s="41"/>
      <c r="AX9918" s="41"/>
      <c r="AY9918" s="41"/>
      <c r="AZ9918" s="41"/>
      <c r="BA9918" s="41"/>
      <c r="BB9918" s="41"/>
      <c r="BC9918" s="41"/>
      <c r="BD9918" s="41"/>
      <c r="BE9918" s="41"/>
      <c r="BF9918" s="41"/>
      <c r="BG9918" s="41"/>
      <c r="BH9918" s="41"/>
      <c r="BI9918" s="41"/>
      <c r="BJ9918" s="41"/>
      <c r="BK9918" s="41"/>
      <c r="BL9918" s="41"/>
      <c r="BM9918" s="41"/>
      <c r="BN9918" s="41"/>
      <c r="BO9918" s="41"/>
      <c r="BP9918" s="108"/>
      <c r="CG9918" s="102"/>
      <c r="CI9918" s="45"/>
    </row>
    <row r="9919" spans="37:87" ht="13" customHeight="1">
      <c r="AK9919" s="114"/>
      <c r="AL9919" s="41"/>
      <c r="AM9919" s="41"/>
      <c r="AN9919" s="41"/>
      <c r="AO9919" s="41"/>
      <c r="AP9919" s="41"/>
      <c r="AQ9919" s="41"/>
      <c r="AR9919" s="41"/>
      <c r="AS9919" s="41"/>
      <c r="AT9919" s="41"/>
      <c r="AU9919" s="41"/>
      <c r="AV9919" s="41"/>
      <c r="AW9919" s="41"/>
      <c r="AX9919" s="41"/>
      <c r="AY9919" s="41"/>
      <c r="AZ9919" s="41"/>
      <c r="BA9919" s="41"/>
      <c r="BB9919" s="41"/>
      <c r="BC9919" s="41"/>
      <c r="BD9919" s="41"/>
      <c r="BE9919" s="41"/>
      <c r="BF9919" s="41"/>
      <c r="BG9919" s="41"/>
      <c r="BH9919" s="41"/>
      <c r="BI9919" s="41"/>
      <c r="BJ9919" s="41"/>
      <c r="BK9919" s="41"/>
      <c r="BL9919" s="41"/>
      <c r="BM9919" s="41"/>
      <c r="BN9919" s="41"/>
      <c r="BO9919" s="41"/>
      <c r="BP9919" s="108"/>
      <c r="CG9919" s="102"/>
      <c r="CI9919" s="45"/>
    </row>
    <row r="9920" spans="37:87" ht="13" customHeight="1">
      <c r="AK9920" s="114"/>
      <c r="AL9920" s="41"/>
      <c r="AM9920" s="41"/>
      <c r="AN9920" s="41"/>
      <c r="AO9920" s="41"/>
      <c r="AP9920" s="41"/>
      <c r="AQ9920" s="41"/>
      <c r="AR9920" s="41"/>
      <c r="AS9920" s="41"/>
      <c r="AT9920" s="41"/>
      <c r="AU9920" s="41"/>
      <c r="AV9920" s="41"/>
      <c r="AW9920" s="41"/>
      <c r="AX9920" s="41"/>
      <c r="AY9920" s="41"/>
      <c r="AZ9920" s="41"/>
      <c r="BA9920" s="41"/>
      <c r="BB9920" s="41"/>
      <c r="BC9920" s="41"/>
      <c r="BD9920" s="41"/>
      <c r="BE9920" s="41"/>
      <c r="BF9920" s="41"/>
      <c r="BG9920" s="41"/>
      <c r="BH9920" s="41"/>
      <c r="BI9920" s="41"/>
      <c r="BJ9920" s="41"/>
      <c r="BK9920" s="41"/>
      <c r="BL9920" s="41"/>
      <c r="BM9920" s="41"/>
      <c r="BN9920" s="41"/>
      <c r="BO9920" s="41"/>
      <c r="BP9920" s="108"/>
      <c r="CG9920" s="102"/>
      <c r="CI9920" s="45"/>
    </row>
    <row r="9921" spans="37:87" ht="13" customHeight="1">
      <c r="AK9921" s="114"/>
      <c r="AL9921" s="41"/>
      <c r="AM9921" s="41"/>
      <c r="AN9921" s="41"/>
      <c r="AO9921" s="41"/>
      <c r="AP9921" s="41"/>
      <c r="AQ9921" s="41"/>
      <c r="AR9921" s="41"/>
      <c r="AS9921" s="41"/>
      <c r="AT9921" s="41"/>
      <c r="AU9921" s="41"/>
      <c r="AV9921" s="41"/>
      <c r="AW9921" s="41"/>
      <c r="AX9921" s="41"/>
      <c r="AY9921" s="41"/>
      <c r="AZ9921" s="41"/>
      <c r="BA9921" s="41"/>
      <c r="BB9921" s="41"/>
      <c r="BC9921" s="41"/>
      <c r="BD9921" s="41"/>
      <c r="BE9921" s="41"/>
      <c r="BF9921" s="41"/>
      <c r="BG9921" s="41"/>
      <c r="BH9921" s="41"/>
      <c r="BI9921" s="41"/>
      <c r="BJ9921" s="41"/>
      <c r="BK9921" s="41"/>
      <c r="BL9921" s="41"/>
      <c r="BM9921" s="41"/>
      <c r="BN9921" s="41"/>
      <c r="BO9921" s="41"/>
      <c r="BP9921" s="108"/>
      <c r="CG9921" s="102"/>
      <c r="CI9921" s="45"/>
    </row>
    <row r="9922" spans="37:87" ht="13" customHeight="1">
      <c r="AK9922" s="114"/>
      <c r="AL9922" s="41"/>
      <c r="AM9922" s="41"/>
      <c r="AN9922" s="41"/>
      <c r="AO9922" s="41"/>
      <c r="AP9922" s="41"/>
      <c r="AQ9922" s="41"/>
      <c r="AR9922" s="41"/>
      <c r="AS9922" s="41"/>
      <c r="AT9922" s="41"/>
      <c r="AU9922" s="41"/>
      <c r="AV9922" s="41"/>
      <c r="AW9922" s="41"/>
      <c r="AX9922" s="41"/>
      <c r="AY9922" s="41"/>
      <c r="AZ9922" s="41"/>
      <c r="BA9922" s="41"/>
      <c r="BB9922" s="41"/>
      <c r="BC9922" s="41"/>
      <c r="BD9922" s="41"/>
      <c r="BE9922" s="41"/>
      <c r="BF9922" s="41"/>
      <c r="BG9922" s="41"/>
      <c r="BH9922" s="41"/>
      <c r="BI9922" s="41"/>
      <c r="BJ9922" s="41"/>
      <c r="BK9922" s="41"/>
      <c r="BL9922" s="41"/>
      <c r="BM9922" s="41"/>
      <c r="BN9922" s="41"/>
      <c r="BO9922" s="41"/>
      <c r="BP9922" s="108"/>
      <c r="CG9922" s="102"/>
      <c r="CI9922" s="45"/>
    </row>
    <row r="9923" spans="37:87" ht="13" customHeight="1">
      <c r="AK9923" s="114"/>
      <c r="AL9923" s="41"/>
      <c r="AM9923" s="41"/>
      <c r="AN9923" s="41"/>
      <c r="AO9923" s="41"/>
      <c r="AP9923" s="41"/>
      <c r="AQ9923" s="41"/>
      <c r="AR9923" s="41"/>
      <c r="AS9923" s="41"/>
      <c r="AT9923" s="41"/>
      <c r="AU9923" s="41"/>
      <c r="AV9923" s="41"/>
      <c r="AW9923" s="41"/>
      <c r="AX9923" s="41"/>
      <c r="AY9923" s="41"/>
      <c r="AZ9923" s="41"/>
      <c r="BA9923" s="41"/>
      <c r="BB9923" s="41"/>
      <c r="BC9923" s="41"/>
      <c r="BD9923" s="41"/>
      <c r="BE9923" s="41"/>
      <c r="BF9923" s="41"/>
      <c r="BG9923" s="41"/>
      <c r="BH9923" s="41"/>
      <c r="BI9923" s="41"/>
      <c r="BJ9923" s="41"/>
      <c r="BK9923" s="41"/>
      <c r="BL9923" s="41"/>
      <c r="BM9923" s="41"/>
      <c r="BN9923" s="41"/>
      <c r="BO9923" s="41"/>
      <c r="BP9923" s="108"/>
      <c r="CG9923" s="102"/>
      <c r="CI9923" s="45"/>
    </row>
    <row r="9924" spans="37:87" ht="13" customHeight="1">
      <c r="AK9924" s="114"/>
      <c r="AL9924" s="41"/>
      <c r="AM9924" s="41"/>
      <c r="AN9924" s="41"/>
      <c r="AO9924" s="41"/>
      <c r="AP9924" s="41"/>
      <c r="AQ9924" s="41"/>
      <c r="AR9924" s="41"/>
      <c r="AS9924" s="41"/>
      <c r="AT9924" s="41"/>
      <c r="AU9924" s="41"/>
      <c r="AV9924" s="41"/>
      <c r="AW9924" s="41"/>
      <c r="AX9924" s="41"/>
      <c r="AY9924" s="41"/>
      <c r="AZ9924" s="41"/>
      <c r="BA9924" s="41"/>
      <c r="BB9924" s="41"/>
      <c r="BC9924" s="41"/>
      <c r="BD9924" s="41"/>
      <c r="BE9924" s="41"/>
      <c r="BF9924" s="41"/>
      <c r="BG9924" s="41"/>
      <c r="BH9924" s="41"/>
      <c r="BI9924" s="41"/>
      <c r="BJ9924" s="41"/>
      <c r="BK9924" s="41"/>
      <c r="BL9924" s="41"/>
      <c r="BM9924" s="41"/>
      <c r="BN9924" s="41"/>
      <c r="BO9924" s="41"/>
      <c r="BP9924" s="108"/>
      <c r="CG9924" s="102"/>
      <c r="CI9924" s="45"/>
    </row>
    <row r="9925" spans="37:87" ht="13" customHeight="1">
      <c r="AK9925" s="114"/>
      <c r="AL9925" s="41"/>
      <c r="AM9925" s="41"/>
      <c r="AN9925" s="41"/>
      <c r="AO9925" s="41"/>
      <c r="AP9925" s="41"/>
      <c r="AQ9925" s="41"/>
      <c r="AR9925" s="41"/>
      <c r="AS9925" s="41"/>
      <c r="AT9925" s="41"/>
      <c r="AU9925" s="41"/>
      <c r="AV9925" s="41"/>
      <c r="AW9925" s="41"/>
      <c r="AX9925" s="41"/>
      <c r="AY9925" s="41"/>
      <c r="AZ9925" s="41"/>
      <c r="BA9925" s="41"/>
      <c r="BB9925" s="41"/>
      <c r="BC9925" s="41"/>
      <c r="BD9925" s="41"/>
      <c r="BE9925" s="41"/>
      <c r="BF9925" s="41"/>
      <c r="BG9925" s="41"/>
      <c r="BH9925" s="41"/>
      <c r="BI9925" s="41"/>
      <c r="BJ9925" s="41"/>
      <c r="BK9925" s="41"/>
      <c r="BL9925" s="41"/>
      <c r="BM9925" s="41"/>
      <c r="BN9925" s="41"/>
      <c r="BO9925" s="41"/>
      <c r="BP9925" s="108"/>
      <c r="CG9925" s="102"/>
      <c r="CI9925" s="45"/>
    </row>
    <row r="9926" spans="37:87" ht="13" customHeight="1">
      <c r="AK9926" s="114"/>
      <c r="AL9926" s="41"/>
      <c r="AM9926" s="41"/>
      <c r="AN9926" s="41"/>
      <c r="AO9926" s="41"/>
      <c r="AP9926" s="41"/>
      <c r="AQ9926" s="41"/>
      <c r="AR9926" s="41"/>
      <c r="AS9926" s="41"/>
      <c r="AT9926" s="41"/>
      <c r="AU9926" s="41"/>
      <c r="AV9926" s="41"/>
      <c r="AW9926" s="41"/>
      <c r="AX9926" s="41"/>
      <c r="AY9926" s="41"/>
      <c r="AZ9926" s="41"/>
      <c r="BA9926" s="41"/>
      <c r="BB9926" s="41"/>
      <c r="BC9926" s="41"/>
      <c r="BD9926" s="41"/>
      <c r="BE9926" s="41"/>
      <c r="BF9926" s="41"/>
      <c r="BG9926" s="41"/>
      <c r="BH9926" s="41"/>
      <c r="BI9926" s="41"/>
      <c r="BJ9926" s="41"/>
      <c r="BK9926" s="41"/>
      <c r="BL9926" s="41"/>
      <c r="BM9926" s="41"/>
      <c r="BN9926" s="41"/>
      <c r="BO9926" s="41"/>
      <c r="BP9926" s="108"/>
      <c r="CG9926" s="102"/>
      <c r="CI9926" s="45"/>
    </row>
    <row r="9927" spans="37:87" ht="13" customHeight="1">
      <c r="AK9927" s="114"/>
      <c r="AL9927" s="41"/>
      <c r="AM9927" s="41"/>
      <c r="AN9927" s="41"/>
      <c r="AO9927" s="41"/>
      <c r="AP9927" s="41"/>
      <c r="AQ9927" s="41"/>
      <c r="AR9927" s="41"/>
      <c r="AS9927" s="41"/>
      <c r="AT9927" s="41"/>
      <c r="AU9927" s="41"/>
      <c r="AV9927" s="41"/>
      <c r="AW9927" s="41"/>
      <c r="AX9927" s="41"/>
      <c r="AY9927" s="41"/>
      <c r="AZ9927" s="41"/>
      <c r="BA9927" s="41"/>
      <c r="BB9927" s="41"/>
      <c r="BC9927" s="41"/>
      <c r="BD9927" s="41"/>
      <c r="BE9927" s="41"/>
      <c r="BF9927" s="41"/>
      <c r="BG9927" s="41"/>
      <c r="BH9927" s="41"/>
      <c r="BI9927" s="41"/>
      <c r="BJ9927" s="41"/>
      <c r="BK9927" s="41"/>
      <c r="BL9927" s="41"/>
      <c r="BM9927" s="41"/>
      <c r="BN9927" s="41"/>
      <c r="BO9927" s="41"/>
      <c r="BP9927" s="108"/>
      <c r="CG9927" s="102"/>
      <c r="CI9927" s="45"/>
    </row>
    <row r="9928" spans="37:87" ht="13" customHeight="1">
      <c r="AK9928" s="114"/>
      <c r="AL9928" s="41"/>
      <c r="AM9928" s="41"/>
      <c r="AN9928" s="41"/>
      <c r="AO9928" s="41"/>
      <c r="AP9928" s="41"/>
      <c r="AQ9928" s="41"/>
      <c r="AR9928" s="41"/>
      <c r="AS9928" s="41"/>
      <c r="AT9928" s="41"/>
      <c r="AU9928" s="41"/>
      <c r="AV9928" s="41"/>
      <c r="AW9928" s="41"/>
      <c r="AX9928" s="41"/>
      <c r="AY9928" s="41"/>
      <c r="AZ9928" s="41"/>
      <c r="BA9928" s="41"/>
      <c r="BB9928" s="41"/>
      <c r="BC9928" s="41"/>
      <c r="BD9928" s="41"/>
      <c r="BE9928" s="41"/>
      <c r="BF9928" s="41"/>
      <c r="BG9928" s="41"/>
      <c r="BH9928" s="41"/>
      <c r="BI9928" s="41"/>
      <c r="BJ9928" s="41"/>
      <c r="BK9928" s="41"/>
      <c r="BL9928" s="41"/>
      <c r="BM9928" s="41"/>
      <c r="BN9928" s="41"/>
      <c r="BO9928" s="41"/>
      <c r="BP9928" s="108"/>
      <c r="CG9928" s="102"/>
      <c r="CI9928" s="45"/>
    </row>
    <row r="9929" spans="37:87" ht="13" customHeight="1">
      <c r="AK9929" s="114"/>
      <c r="AL9929" s="41"/>
      <c r="AM9929" s="41"/>
      <c r="AN9929" s="41"/>
      <c r="AO9929" s="41"/>
      <c r="AP9929" s="41"/>
      <c r="AQ9929" s="41"/>
      <c r="AR9929" s="41"/>
      <c r="AS9929" s="41"/>
      <c r="AT9929" s="41"/>
      <c r="AU9929" s="41"/>
      <c r="AV9929" s="41"/>
      <c r="AW9929" s="41"/>
      <c r="AX9929" s="41"/>
      <c r="AY9929" s="41"/>
      <c r="AZ9929" s="41"/>
      <c r="BA9929" s="41"/>
      <c r="BB9929" s="41"/>
      <c r="BC9929" s="41"/>
      <c r="BD9929" s="41"/>
      <c r="BE9929" s="41"/>
      <c r="BF9929" s="41"/>
      <c r="BG9929" s="41"/>
      <c r="BH9929" s="41"/>
      <c r="BI9929" s="41"/>
      <c r="BJ9929" s="41"/>
      <c r="BK9929" s="41"/>
      <c r="BL9929" s="41"/>
      <c r="BM9929" s="41"/>
      <c r="BN9929" s="41"/>
      <c r="BO9929" s="41"/>
      <c r="BP9929" s="108"/>
      <c r="CG9929" s="102"/>
      <c r="CI9929" s="45"/>
    </row>
    <row r="9930" spans="37:87" ht="13" customHeight="1">
      <c r="AK9930" s="114"/>
      <c r="AL9930" s="41"/>
      <c r="AM9930" s="41"/>
      <c r="AN9930" s="41"/>
      <c r="AO9930" s="41"/>
      <c r="AP9930" s="41"/>
      <c r="AQ9930" s="41"/>
      <c r="AR9930" s="41"/>
      <c r="AS9930" s="41"/>
      <c r="AT9930" s="41"/>
      <c r="AU9930" s="41"/>
      <c r="AV9930" s="41"/>
      <c r="AW9930" s="41"/>
      <c r="AX9930" s="41"/>
      <c r="AY9930" s="41"/>
      <c r="AZ9930" s="41"/>
      <c r="BA9930" s="41"/>
      <c r="BB9930" s="41"/>
      <c r="BC9930" s="41"/>
      <c r="BD9930" s="41"/>
      <c r="BE9930" s="41"/>
      <c r="BF9930" s="41"/>
      <c r="BG9930" s="41"/>
      <c r="BH9930" s="41"/>
      <c r="BI9930" s="41"/>
      <c r="BJ9930" s="41"/>
      <c r="BK9930" s="41"/>
      <c r="BL9930" s="41"/>
      <c r="BM9930" s="41"/>
      <c r="BN9930" s="41"/>
      <c r="BO9930" s="41"/>
      <c r="BP9930" s="108"/>
      <c r="CG9930" s="102"/>
      <c r="CI9930" s="45"/>
    </row>
    <row r="9931" spans="37:87" ht="13" customHeight="1">
      <c r="AK9931" s="114"/>
      <c r="AL9931" s="41"/>
      <c r="AM9931" s="41"/>
      <c r="AN9931" s="41"/>
      <c r="AO9931" s="41"/>
      <c r="AP9931" s="41"/>
      <c r="AQ9931" s="41"/>
      <c r="AR9931" s="41"/>
      <c r="AS9931" s="41"/>
      <c r="AT9931" s="41"/>
      <c r="AU9931" s="41"/>
      <c r="AV9931" s="41"/>
      <c r="AW9931" s="41"/>
      <c r="AX9931" s="41"/>
      <c r="AY9931" s="41"/>
      <c r="AZ9931" s="41"/>
      <c r="BA9931" s="41"/>
      <c r="BB9931" s="41"/>
      <c r="BC9931" s="41"/>
      <c r="BD9931" s="41"/>
      <c r="BE9931" s="41"/>
      <c r="BF9931" s="41"/>
      <c r="BG9931" s="41"/>
      <c r="BH9931" s="41"/>
      <c r="BI9931" s="41"/>
      <c r="BJ9931" s="41"/>
      <c r="BK9931" s="41"/>
      <c r="BL9931" s="41"/>
      <c r="BM9931" s="41"/>
      <c r="BN9931" s="41"/>
      <c r="BO9931" s="41"/>
      <c r="BP9931" s="108"/>
      <c r="CG9931" s="102"/>
      <c r="CI9931" s="45"/>
    </row>
    <row r="9932" spans="37:87" ht="13" customHeight="1">
      <c r="AK9932" s="114"/>
      <c r="AL9932" s="41"/>
      <c r="AM9932" s="41"/>
      <c r="AN9932" s="41"/>
      <c r="AO9932" s="41"/>
      <c r="AP9932" s="41"/>
      <c r="AQ9932" s="41"/>
      <c r="AR9932" s="41"/>
      <c r="AS9932" s="41"/>
      <c r="AT9932" s="41"/>
      <c r="AU9932" s="41"/>
      <c r="AV9932" s="41"/>
      <c r="AW9932" s="41"/>
      <c r="AX9932" s="41"/>
      <c r="AY9932" s="41"/>
      <c r="AZ9932" s="41"/>
      <c r="BA9932" s="41"/>
      <c r="BB9932" s="41"/>
      <c r="BC9932" s="41"/>
      <c r="BD9932" s="41"/>
      <c r="BE9932" s="41"/>
      <c r="BF9932" s="41"/>
      <c r="BG9932" s="41"/>
      <c r="BH9932" s="41"/>
      <c r="BI9932" s="41"/>
      <c r="BJ9932" s="41"/>
      <c r="BK9932" s="41"/>
      <c r="BL9932" s="41"/>
      <c r="BM9932" s="41"/>
      <c r="BN9932" s="41"/>
      <c r="BO9932" s="41"/>
      <c r="BP9932" s="108"/>
      <c r="CG9932" s="102"/>
      <c r="CI9932" s="45"/>
    </row>
    <row r="9933" spans="37:87" ht="13" customHeight="1">
      <c r="AK9933" s="114"/>
      <c r="AL9933" s="41"/>
      <c r="AM9933" s="41"/>
      <c r="AN9933" s="41"/>
      <c r="AO9933" s="41"/>
      <c r="AP9933" s="41"/>
      <c r="AQ9933" s="41"/>
      <c r="AR9933" s="41"/>
      <c r="AS9933" s="41"/>
      <c r="AT9933" s="41"/>
      <c r="AU9933" s="41"/>
      <c r="AV9933" s="41"/>
      <c r="AW9933" s="41"/>
      <c r="AX9933" s="41"/>
      <c r="AY9933" s="41"/>
      <c r="AZ9933" s="41"/>
      <c r="BA9933" s="41"/>
      <c r="BB9933" s="41"/>
      <c r="BC9933" s="41"/>
      <c r="BD9933" s="41"/>
      <c r="BE9933" s="41"/>
      <c r="BF9933" s="41"/>
      <c r="BG9933" s="41"/>
      <c r="BH9933" s="41"/>
      <c r="BI9933" s="41"/>
      <c r="BJ9933" s="41"/>
      <c r="BK9933" s="41"/>
      <c r="BL9933" s="41"/>
      <c r="BM9933" s="41"/>
      <c r="BN9933" s="41"/>
      <c r="BO9933" s="41"/>
      <c r="BP9933" s="108"/>
      <c r="CG9933" s="102"/>
      <c r="CI9933" s="45"/>
    </row>
    <row r="9934" spans="37:87" ht="13" customHeight="1">
      <c r="AK9934" s="114"/>
      <c r="AL9934" s="41"/>
      <c r="AM9934" s="41"/>
      <c r="AN9934" s="41"/>
      <c r="AO9934" s="41"/>
      <c r="AP9934" s="41"/>
      <c r="AQ9934" s="41"/>
      <c r="AR9934" s="41"/>
      <c r="AS9934" s="41"/>
      <c r="AT9934" s="41"/>
      <c r="AU9934" s="41"/>
      <c r="AV9934" s="41"/>
      <c r="AW9934" s="41"/>
      <c r="AX9934" s="41"/>
      <c r="AY9934" s="41"/>
      <c r="AZ9934" s="41"/>
      <c r="BA9934" s="41"/>
      <c r="BB9934" s="41"/>
      <c r="BC9934" s="41"/>
      <c r="BD9934" s="41"/>
      <c r="BE9934" s="41"/>
      <c r="BF9934" s="41"/>
      <c r="BG9934" s="41"/>
      <c r="BH9934" s="41"/>
      <c r="BI9934" s="41"/>
      <c r="BJ9934" s="41"/>
      <c r="BK9934" s="41"/>
      <c r="BL9934" s="41"/>
      <c r="BM9934" s="41"/>
      <c r="BN9934" s="41"/>
      <c r="BO9934" s="41"/>
      <c r="BP9934" s="108"/>
      <c r="CG9934" s="102"/>
      <c r="CI9934" s="45"/>
    </row>
    <row r="9935" spans="37:87" ht="13" customHeight="1">
      <c r="AK9935" s="114"/>
      <c r="AL9935" s="41"/>
      <c r="AM9935" s="41"/>
      <c r="AN9935" s="41"/>
      <c r="AO9935" s="41"/>
      <c r="AP9935" s="41"/>
      <c r="AQ9935" s="41"/>
      <c r="AR9935" s="41"/>
      <c r="AS9935" s="41"/>
      <c r="AT9935" s="41"/>
      <c r="AU9935" s="41"/>
      <c r="AV9935" s="41"/>
      <c r="AW9935" s="41"/>
      <c r="AX9935" s="41"/>
      <c r="AY9935" s="41"/>
      <c r="AZ9935" s="41"/>
      <c r="BA9935" s="41"/>
      <c r="BB9935" s="41"/>
      <c r="BC9935" s="41"/>
      <c r="BD9935" s="41"/>
      <c r="BE9935" s="41"/>
      <c r="BF9935" s="41"/>
      <c r="BG9935" s="41"/>
      <c r="BH9935" s="41"/>
      <c r="BI9935" s="41"/>
      <c r="BJ9935" s="41"/>
      <c r="BK9935" s="41"/>
      <c r="BL9935" s="41"/>
      <c r="BM9935" s="41"/>
      <c r="BN9935" s="41"/>
      <c r="BO9935" s="41"/>
      <c r="BP9935" s="108"/>
      <c r="CG9935" s="102"/>
      <c r="CI9935" s="45"/>
    </row>
    <row r="9936" spans="37:87" ht="13" customHeight="1">
      <c r="AK9936" s="114"/>
      <c r="AL9936" s="41"/>
      <c r="AM9936" s="41"/>
      <c r="AN9936" s="41"/>
      <c r="AO9936" s="41"/>
      <c r="AP9936" s="41"/>
      <c r="AQ9936" s="41"/>
      <c r="AR9936" s="41"/>
      <c r="AS9936" s="41"/>
      <c r="AT9936" s="41"/>
      <c r="AU9936" s="41"/>
      <c r="AV9936" s="41"/>
      <c r="AW9936" s="41"/>
      <c r="AX9936" s="41"/>
      <c r="AY9936" s="41"/>
      <c r="AZ9936" s="41"/>
      <c r="BA9936" s="41"/>
      <c r="BB9936" s="41"/>
      <c r="BC9936" s="41"/>
      <c r="BD9936" s="41"/>
      <c r="BE9936" s="41"/>
      <c r="BF9936" s="41"/>
      <c r="BG9936" s="41"/>
      <c r="BH9936" s="41"/>
      <c r="BI9936" s="41"/>
      <c r="BJ9936" s="41"/>
      <c r="BK9936" s="41"/>
      <c r="BL9936" s="41"/>
      <c r="BM9936" s="41"/>
      <c r="BN9936" s="41"/>
      <c r="BO9936" s="41"/>
      <c r="BP9936" s="108"/>
      <c r="CG9936" s="102"/>
      <c r="CI9936" s="45"/>
    </row>
    <row r="9937" spans="37:87" ht="13" customHeight="1">
      <c r="AK9937" s="114"/>
      <c r="AL9937" s="41"/>
      <c r="AM9937" s="41"/>
      <c r="AN9937" s="41"/>
      <c r="AO9937" s="41"/>
      <c r="AP9937" s="41"/>
      <c r="AQ9937" s="41"/>
      <c r="AR9937" s="41"/>
      <c r="AS9937" s="41"/>
      <c r="AT9937" s="41"/>
      <c r="AU9937" s="41"/>
      <c r="AV9937" s="41"/>
      <c r="AW9937" s="41"/>
      <c r="AX9937" s="41"/>
      <c r="AY9937" s="41"/>
      <c r="AZ9937" s="41"/>
      <c r="BA9937" s="41"/>
      <c r="BB9937" s="41"/>
      <c r="BC9937" s="41"/>
      <c r="BD9937" s="41"/>
      <c r="BE9937" s="41"/>
      <c r="BF9937" s="41"/>
      <c r="BG9937" s="41"/>
      <c r="BH9937" s="41"/>
      <c r="BI9937" s="41"/>
      <c r="BJ9937" s="41"/>
      <c r="BK9937" s="41"/>
      <c r="BL9937" s="41"/>
      <c r="BM9937" s="41"/>
      <c r="BN9937" s="41"/>
      <c r="BO9937" s="41"/>
      <c r="BP9937" s="108"/>
      <c r="CG9937" s="102"/>
      <c r="CI9937" s="45"/>
    </row>
    <row r="9938" spans="37:87" ht="13" customHeight="1">
      <c r="AK9938" s="114"/>
      <c r="AL9938" s="41"/>
      <c r="AM9938" s="41"/>
      <c r="AN9938" s="41"/>
      <c r="AO9938" s="41"/>
      <c r="AP9938" s="41"/>
      <c r="AQ9938" s="41"/>
      <c r="AR9938" s="41"/>
      <c r="AS9938" s="41"/>
      <c r="AT9938" s="41"/>
      <c r="AU9938" s="41"/>
      <c r="AV9938" s="41"/>
      <c r="AW9938" s="41"/>
      <c r="AX9938" s="41"/>
      <c r="AY9938" s="41"/>
      <c r="AZ9938" s="41"/>
      <c r="BA9938" s="41"/>
      <c r="BB9938" s="41"/>
      <c r="BC9938" s="41"/>
      <c r="BD9938" s="41"/>
      <c r="BE9938" s="41"/>
      <c r="BF9938" s="41"/>
      <c r="BG9938" s="41"/>
      <c r="BH9938" s="41"/>
      <c r="BI9938" s="41"/>
      <c r="BJ9938" s="41"/>
      <c r="BK9938" s="41"/>
      <c r="BL9938" s="41"/>
      <c r="BM9938" s="41"/>
      <c r="BN9938" s="41"/>
      <c r="BO9938" s="41"/>
      <c r="BP9938" s="108"/>
      <c r="CG9938" s="102"/>
      <c r="CI9938" s="45"/>
    </row>
    <row r="9939" spans="37:87" ht="13" customHeight="1">
      <c r="AK9939" s="114"/>
      <c r="AL9939" s="41"/>
      <c r="AM9939" s="41"/>
      <c r="AN9939" s="41"/>
      <c r="AO9939" s="41"/>
      <c r="AP9939" s="41"/>
      <c r="AQ9939" s="41"/>
      <c r="AR9939" s="41"/>
      <c r="AS9939" s="41"/>
      <c r="AT9939" s="41"/>
      <c r="AU9939" s="41"/>
      <c r="AV9939" s="41"/>
      <c r="AW9939" s="41"/>
      <c r="AX9939" s="41"/>
      <c r="AY9939" s="41"/>
      <c r="AZ9939" s="41"/>
      <c r="BA9939" s="41"/>
      <c r="BB9939" s="41"/>
      <c r="BC9939" s="41"/>
      <c r="BD9939" s="41"/>
      <c r="BE9939" s="41"/>
      <c r="BF9939" s="41"/>
      <c r="BG9939" s="41"/>
      <c r="BH9939" s="41"/>
      <c r="BI9939" s="41"/>
      <c r="BJ9939" s="41"/>
      <c r="BK9939" s="41"/>
      <c r="BL9939" s="41"/>
      <c r="BM9939" s="41"/>
      <c r="BN9939" s="41"/>
      <c r="BO9939" s="41"/>
      <c r="BP9939" s="108"/>
      <c r="CG9939" s="102"/>
      <c r="CI9939" s="45"/>
    </row>
    <row r="9940" spans="37:87" ht="13" customHeight="1">
      <c r="AK9940" s="114"/>
      <c r="AL9940" s="41"/>
      <c r="AM9940" s="41"/>
      <c r="AN9940" s="41"/>
      <c r="AO9940" s="41"/>
      <c r="AP9940" s="41"/>
      <c r="AQ9940" s="41"/>
      <c r="AR9940" s="41"/>
      <c r="AS9940" s="41"/>
      <c r="AT9940" s="41"/>
      <c r="AU9940" s="41"/>
      <c r="AV9940" s="41"/>
      <c r="AW9940" s="41"/>
      <c r="AX9940" s="41"/>
      <c r="AY9940" s="41"/>
      <c r="AZ9940" s="41"/>
      <c r="BA9940" s="41"/>
      <c r="BB9940" s="41"/>
      <c r="BC9940" s="41"/>
      <c r="BD9940" s="41"/>
      <c r="BE9940" s="41"/>
      <c r="BF9940" s="41"/>
      <c r="BG9940" s="41"/>
      <c r="BH9940" s="41"/>
      <c r="BI9940" s="41"/>
      <c r="BJ9940" s="41"/>
      <c r="BK9940" s="41"/>
      <c r="BL9940" s="41"/>
      <c r="BM9940" s="41"/>
      <c r="BN9940" s="41"/>
      <c r="BO9940" s="41"/>
      <c r="BP9940" s="108"/>
      <c r="CG9940" s="102"/>
      <c r="CI9940" s="45"/>
    </row>
    <row r="9941" spans="37:87" ht="13" customHeight="1">
      <c r="AK9941" s="114"/>
      <c r="AL9941" s="41"/>
      <c r="AM9941" s="41"/>
      <c r="AN9941" s="41"/>
      <c r="AO9941" s="41"/>
      <c r="AP9941" s="41"/>
      <c r="AQ9941" s="41"/>
      <c r="AR9941" s="41"/>
      <c r="AS9941" s="41"/>
      <c r="AT9941" s="41"/>
      <c r="AU9941" s="41"/>
      <c r="AV9941" s="41"/>
      <c r="AW9941" s="41"/>
      <c r="AX9941" s="41"/>
      <c r="AY9941" s="41"/>
      <c r="AZ9941" s="41"/>
      <c r="BA9941" s="41"/>
      <c r="BB9941" s="41"/>
      <c r="BC9941" s="41"/>
      <c r="BD9941" s="41"/>
      <c r="BE9941" s="41"/>
      <c r="BF9941" s="41"/>
      <c r="BG9941" s="41"/>
      <c r="BH9941" s="41"/>
      <c r="BI9941" s="41"/>
      <c r="BJ9941" s="41"/>
      <c r="BK9941" s="41"/>
      <c r="BL9941" s="41"/>
      <c r="BM9941" s="41"/>
      <c r="BN9941" s="41"/>
      <c r="BO9941" s="41"/>
      <c r="BP9941" s="108"/>
      <c r="CG9941" s="102"/>
      <c r="CI9941" s="45"/>
    </row>
    <row r="9942" spans="37:87" ht="13" customHeight="1">
      <c r="AK9942" s="114"/>
      <c r="AL9942" s="41"/>
      <c r="AM9942" s="41"/>
      <c r="AN9942" s="41"/>
      <c r="AO9942" s="41"/>
      <c r="AP9942" s="41"/>
      <c r="AQ9942" s="41"/>
      <c r="AR9942" s="41"/>
      <c r="AS9942" s="41"/>
      <c r="AT9942" s="41"/>
      <c r="AU9942" s="41"/>
      <c r="AV9942" s="41"/>
      <c r="AW9942" s="41"/>
      <c r="AX9942" s="41"/>
      <c r="AY9942" s="41"/>
      <c r="AZ9942" s="41"/>
      <c r="BA9942" s="41"/>
      <c r="BB9942" s="41"/>
      <c r="BC9942" s="41"/>
      <c r="BD9942" s="41"/>
      <c r="BE9942" s="41"/>
      <c r="BF9942" s="41"/>
      <c r="BG9942" s="41"/>
      <c r="BH9942" s="41"/>
      <c r="BI9942" s="41"/>
      <c r="BJ9942" s="41"/>
      <c r="BK9942" s="41"/>
      <c r="BL9942" s="41"/>
      <c r="BM9942" s="41"/>
      <c r="BN9942" s="41"/>
      <c r="BO9942" s="41"/>
      <c r="BP9942" s="108"/>
      <c r="CG9942" s="102"/>
      <c r="CI9942" s="45"/>
    </row>
    <row r="9943" spans="37:87" ht="13" customHeight="1">
      <c r="AK9943" s="114"/>
      <c r="AL9943" s="41"/>
      <c r="AM9943" s="41"/>
      <c r="AN9943" s="41"/>
      <c r="AO9943" s="41"/>
      <c r="AP9943" s="41"/>
      <c r="AQ9943" s="41"/>
      <c r="AR9943" s="41"/>
      <c r="AS9943" s="41"/>
      <c r="AT9943" s="41"/>
      <c r="AU9943" s="41"/>
      <c r="AV9943" s="41"/>
      <c r="AW9943" s="41"/>
      <c r="AX9943" s="41"/>
      <c r="AY9943" s="41"/>
      <c r="AZ9943" s="41"/>
      <c r="BA9943" s="41"/>
      <c r="BB9943" s="41"/>
      <c r="BC9943" s="41"/>
      <c r="BD9943" s="41"/>
      <c r="BE9943" s="41"/>
      <c r="BF9943" s="41"/>
      <c r="BG9943" s="41"/>
      <c r="BH9943" s="41"/>
      <c r="BI9943" s="41"/>
      <c r="BJ9943" s="41"/>
      <c r="BK9943" s="41"/>
      <c r="BL9943" s="41"/>
      <c r="BM9943" s="41"/>
      <c r="BN9943" s="41"/>
      <c r="BO9943" s="41"/>
      <c r="BP9943" s="108"/>
      <c r="CG9943" s="102"/>
      <c r="CI9943" s="45"/>
    </row>
    <row r="9944" spans="37:87" ht="13" customHeight="1">
      <c r="AK9944" s="114"/>
      <c r="AL9944" s="41"/>
      <c r="AM9944" s="41"/>
      <c r="AN9944" s="41"/>
      <c r="AO9944" s="41"/>
      <c r="AP9944" s="41"/>
      <c r="AQ9944" s="41"/>
      <c r="AR9944" s="41"/>
      <c r="AS9944" s="41"/>
      <c r="AT9944" s="41"/>
      <c r="AU9944" s="41"/>
      <c r="AV9944" s="41"/>
      <c r="AW9944" s="41"/>
      <c r="AX9944" s="41"/>
      <c r="AY9944" s="41"/>
      <c r="AZ9944" s="41"/>
      <c r="BA9944" s="41"/>
      <c r="BB9944" s="41"/>
      <c r="BC9944" s="41"/>
      <c r="BD9944" s="41"/>
      <c r="BE9944" s="41"/>
      <c r="BF9944" s="41"/>
      <c r="BG9944" s="41"/>
      <c r="BH9944" s="41"/>
      <c r="BI9944" s="41"/>
      <c r="BJ9944" s="41"/>
      <c r="BK9944" s="41"/>
      <c r="BL9944" s="41"/>
      <c r="BM9944" s="41"/>
      <c r="BN9944" s="41"/>
      <c r="BO9944" s="41"/>
      <c r="BP9944" s="108"/>
      <c r="CG9944" s="102"/>
      <c r="CI9944" s="45"/>
    </row>
    <row r="9945" spans="37:87" ht="13" customHeight="1">
      <c r="AK9945" s="114"/>
      <c r="AL9945" s="41"/>
      <c r="AM9945" s="41"/>
      <c r="AN9945" s="41"/>
      <c r="AO9945" s="41"/>
      <c r="AP9945" s="41"/>
      <c r="AQ9945" s="41"/>
      <c r="AR9945" s="41"/>
      <c r="AS9945" s="41"/>
      <c r="AT9945" s="41"/>
      <c r="AU9945" s="41"/>
      <c r="AV9945" s="41"/>
      <c r="AW9945" s="41"/>
      <c r="AX9945" s="41"/>
      <c r="AY9945" s="41"/>
      <c r="AZ9945" s="41"/>
      <c r="BA9945" s="41"/>
      <c r="BB9945" s="41"/>
      <c r="BC9945" s="41"/>
      <c r="BD9945" s="41"/>
      <c r="BE9945" s="41"/>
      <c r="BF9945" s="41"/>
      <c r="BG9945" s="41"/>
      <c r="BH9945" s="41"/>
      <c r="BI9945" s="41"/>
      <c r="BJ9945" s="41"/>
      <c r="BK9945" s="41"/>
      <c r="BL9945" s="41"/>
      <c r="BM9945" s="41"/>
      <c r="BN9945" s="41"/>
      <c r="BO9945" s="41"/>
      <c r="BP9945" s="108"/>
      <c r="CG9945" s="102"/>
      <c r="CI9945" s="45"/>
    </row>
    <row r="9946" spans="37:87" ht="13" customHeight="1">
      <c r="AK9946" s="114"/>
      <c r="AL9946" s="41"/>
      <c r="AM9946" s="41"/>
      <c r="AN9946" s="41"/>
      <c r="AO9946" s="41"/>
      <c r="AP9946" s="41"/>
      <c r="AQ9946" s="41"/>
      <c r="AR9946" s="41"/>
      <c r="AS9946" s="41"/>
      <c r="AT9946" s="41"/>
      <c r="AU9946" s="41"/>
      <c r="AV9946" s="41"/>
      <c r="AW9946" s="41"/>
      <c r="AX9946" s="41"/>
      <c r="AY9946" s="41"/>
      <c r="AZ9946" s="41"/>
      <c r="BA9946" s="41"/>
      <c r="BB9946" s="41"/>
      <c r="BC9946" s="41"/>
      <c r="BD9946" s="41"/>
      <c r="BE9946" s="41"/>
      <c r="BF9946" s="41"/>
      <c r="BG9946" s="41"/>
      <c r="BH9946" s="41"/>
      <c r="BI9946" s="41"/>
      <c r="BJ9946" s="41"/>
      <c r="BK9946" s="41"/>
      <c r="BL9946" s="41"/>
      <c r="BM9946" s="41"/>
      <c r="BN9946" s="41"/>
      <c r="BO9946" s="41"/>
      <c r="BP9946" s="108"/>
      <c r="CG9946" s="102"/>
      <c r="CI9946" s="45"/>
    </row>
    <row r="9947" spans="37:87" ht="13" customHeight="1">
      <c r="AK9947" s="114"/>
      <c r="AL9947" s="41"/>
      <c r="AM9947" s="41"/>
      <c r="AN9947" s="41"/>
      <c r="AO9947" s="41"/>
      <c r="AP9947" s="41"/>
      <c r="AQ9947" s="41"/>
      <c r="AR9947" s="41"/>
      <c r="AS9947" s="41"/>
      <c r="AT9947" s="41"/>
      <c r="AU9947" s="41"/>
      <c r="AV9947" s="41"/>
      <c r="AW9947" s="41"/>
      <c r="AX9947" s="41"/>
      <c r="AY9947" s="41"/>
      <c r="AZ9947" s="41"/>
      <c r="BA9947" s="41"/>
      <c r="BB9947" s="41"/>
      <c r="BC9947" s="41"/>
      <c r="BD9947" s="41"/>
      <c r="BE9947" s="41"/>
      <c r="BF9947" s="41"/>
      <c r="BG9947" s="41"/>
      <c r="BH9947" s="41"/>
      <c r="BI9947" s="41"/>
      <c r="BJ9947" s="41"/>
      <c r="BK9947" s="41"/>
      <c r="BL9947" s="41"/>
      <c r="BM9947" s="41"/>
      <c r="BN9947" s="41"/>
      <c r="BO9947" s="41"/>
      <c r="BP9947" s="108"/>
      <c r="CG9947" s="102"/>
      <c r="CI9947" s="45"/>
    </row>
    <row r="9948" spans="37:87" ht="13" customHeight="1">
      <c r="AK9948" s="114"/>
      <c r="AL9948" s="41"/>
      <c r="AM9948" s="41"/>
      <c r="AN9948" s="41"/>
      <c r="AO9948" s="41"/>
      <c r="AP9948" s="41"/>
      <c r="AQ9948" s="41"/>
      <c r="AR9948" s="41"/>
      <c r="AS9948" s="41"/>
      <c r="AT9948" s="41"/>
      <c r="AU9948" s="41"/>
      <c r="AV9948" s="41"/>
      <c r="AW9948" s="41"/>
      <c r="AX9948" s="41"/>
      <c r="AY9948" s="41"/>
      <c r="AZ9948" s="41"/>
      <c r="BA9948" s="41"/>
      <c r="BB9948" s="41"/>
      <c r="BC9948" s="41"/>
      <c r="BD9948" s="41"/>
      <c r="BE9948" s="41"/>
      <c r="BF9948" s="41"/>
      <c r="BG9948" s="41"/>
      <c r="BH9948" s="41"/>
      <c r="BI9948" s="41"/>
      <c r="BJ9948" s="41"/>
      <c r="BK9948" s="41"/>
      <c r="BL9948" s="41"/>
      <c r="BM9948" s="41"/>
      <c r="BN9948" s="41"/>
      <c r="BO9948" s="41"/>
      <c r="BP9948" s="108"/>
      <c r="CG9948" s="102"/>
      <c r="CI9948" s="45"/>
    </row>
    <row r="9949" spans="37:87" ht="13" customHeight="1">
      <c r="AK9949" s="114"/>
      <c r="AL9949" s="41"/>
      <c r="AM9949" s="41"/>
      <c r="AN9949" s="41"/>
      <c r="AO9949" s="41"/>
      <c r="AP9949" s="41"/>
      <c r="AQ9949" s="41"/>
      <c r="AR9949" s="41"/>
      <c r="AS9949" s="41"/>
      <c r="AT9949" s="41"/>
      <c r="AU9949" s="41"/>
      <c r="AV9949" s="41"/>
      <c r="AW9949" s="41"/>
      <c r="AX9949" s="41"/>
      <c r="AY9949" s="41"/>
      <c r="AZ9949" s="41"/>
      <c r="BA9949" s="41"/>
      <c r="BB9949" s="41"/>
      <c r="BC9949" s="41"/>
      <c r="BD9949" s="41"/>
      <c r="BE9949" s="41"/>
      <c r="BF9949" s="41"/>
      <c r="BG9949" s="41"/>
      <c r="BH9949" s="41"/>
      <c r="BI9949" s="41"/>
      <c r="BJ9949" s="41"/>
      <c r="BK9949" s="41"/>
      <c r="BL9949" s="41"/>
      <c r="BM9949" s="41"/>
      <c r="BN9949" s="41"/>
      <c r="BO9949" s="41"/>
      <c r="BP9949" s="108"/>
      <c r="CG9949" s="102"/>
      <c r="CI9949" s="45"/>
    </row>
    <row r="9950" spans="37:87" ht="13" customHeight="1">
      <c r="AK9950" s="114"/>
      <c r="AL9950" s="41"/>
      <c r="AM9950" s="41"/>
      <c r="AN9950" s="41"/>
      <c r="AO9950" s="41"/>
      <c r="AP9950" s="41"/>
      <c r="AQ9950" s="41"/>
      <c r="AR9950" s="41"/>
      <c r="AS9950" s="41"/>
      <c r="AT9950" s="41"/>
      <c r="AU9950" s="41"/>
      <c r="AV9950" s="41"/>
      <c r="AW9950" s="41"/>
      <c r="AX9950" s="41"/>
      <c r="AY9950" s="41"/>
      <c r="AZ9950" s="41"/>
      <c r="BA9950" s="41"/>
      <c r="BB9950" s="41"/>
      <c r="BC9950" s="41"/>
      <c r="BD9950" s="41"/>
      <c r="BE9950" s="41"/>
      <c r="BF9950" s="41"/>
      <c r="BG9950" s="41"/>
      <c r="BH9950" s="41"/>
      <c r="BI9950" s="41"/>
      <c r="BJ9950" s="41"/>
      <c r="BK9950" s="41"/>
      <c r="BL9950" s="41"/>
      <c r="BM9950" s="41"/>
      <c r="BN9950" s="41"/>
      <c r="BO9950" s="41"/>
      <c r="BP9950" s="108"/>
      <c r="CG9950" s="102"/>
      <c r="CI9950" s="45"/>
    </row>
    <row r="9951" spans="37:87" ht="13" customHeight="1">
      <c r="AK9951" s="114"/>
      <c r="AL9951" s="41"/>
      <c r="AM9951" s="41"/>
      <c r="AN9951" s="41"/>
      <c r="AO9951" s="41"/>
      <c r="AP9951" s="41"/>
      <c r="AQ9951" s="41"/>
      <c r="AR9951" s="41"/>
      <c r="AS9951" s="41"/>
      <c r="AT9951" s="41"/>
      <c r="AU9951" s="41"/>
      <c r="AV9951" s="41"/>
      <c r="AW9951" s="41"/>
      <c r="AX9951" s="41"/>
      <c r="AY9951" s="41"/>
      <c r="AZ9951" s="41"/>
      <c r="BA9951" s="41"/>
      <c r="BB9951" s="41"/>
      <c r="BC9951" s="41"/>
      <c r="BD9951" s="41"/>
      <c r="BE9951" s="41"/>
      <c r="BF9951" s="41"/>
      <c r="BG9951" s="41"/>
      <c r="BH9951" s="41"/>
      <c r="BI9951" s="41"/>
      <c r="BJ9951" s="41"/>
      <c r="BK9951" s="41"/>
      <c r="BL9951" s="41"/>
      <c r="BM9951" s="41"/>
      <c r="BN9951" s="41"/>
      <c r="BO9951" s="41"/>
      <c r="BP9951" s="108"/>
      <c r="CG9951" s="102"/>
      <c r="CI9951" s="45"/>
    </row>
    <row r="9952" spans="37:87" ht="13" customHeight="1">
      <c r="AK9952" s="114"/>
      <c r="AL9952" s="41"/>
      <c r="AM9952" s="41"/>
      <c r="AN9952" s="41"/>
      <c r="AO9952" s="41"/>
      <c r="AP9952" s="41"/>
      <c r="AQ9952" s="41"/>
      <c r="AR9952" s="41"/>
      <c r="AS9952" s="41"/>
      <c r="AT9952" s="41"/>
      <c r="AU9952" s="41"/>
      <c r="AV9952" s="41"/>
      <c r="AW9952" s="41"/>
      <c r="AX9952" s="41"/>
      <c r="AY9952" s="41"/>
      <c r="AZ9952" s="41"/>
      <c r="BA9952" s="41"/>
      <c r="BB9952" s="41"/>
      <c r="BC9952" s="41"/>
      <c r="BD9952" s="41"/>
      <c r="BE9952" s="41"/>
      <c r="BF9952" s="41"/>
      <c r="BG9952" s="41"/>
      <c r="BH9952" s="41"/>
      <c r="BI9952" s="41"/>
      <c r="BJ9952" s="41"/>
      <c r="BK9952" s="41"/>
      <c r="BL9952" s="41"/>
      <c r="BM9952" s="41"/>
      <c r="BN9952" s="41"/>
      <c r="BO9952" s="41"/>
      <c r="BP9952" s="108"/>
      <c r="CG9952" s="102"/>
      <c r="CI9952" s="45"/>
    </row>
    <row r="9953" spans="37:87" ht="13" customHeight="1">
      <c r="AK9953" s="114"/>
      <c r="AL9953" s="41"/>
      <c r="AM9953" s="41"/>
      <c r="AN9953" s="41"/>
      <c r="AO9953" s="41"/>
      <c r="AP9953" s="41"/>
      <c r="AQ9953" s="41"/>
      <c r="AR9953" s="41"/>
      <c r="AS9953" s="41"/>
      <c r="AT9953" s="41"/>
      <c r="AU9953" s="41"/>
      <c r="AV9953" s="41"/>
      <c r="AW9953" s="41"/>
      <c r="AX9953" s="41"/>
      <c r="AY9953" s="41"/>
      <c r="AZ9953" s="41"/>
      <c r="BA9953" s="41"/>
      <c r="BB9953" s="41"/>
      <c r="BC9953" s="41"/>
      <c r="BD9953" s="41"/>
      <c r="BE9953" s="41"/>
      <c r="BF9953" s="41"/>
      <c r="BG9953" s="41"/>
      <c r="BH9953" s="41"/>
      <c r="BI9953" s="41"/>
      <c r="BJ9953" s="41"/>
      <c r="BK9953" s="41"/>
      <c r="BL9953" s="41"/>
      <c r="BM9953" s="41"/>
      <c r="BN9953" s="41"/>
      <c r="BO9953" s="41"/>
      <c r="BP9953" s="108"/>
      <c r="CG9953" s="102"/>
      <c r="CI9953" s="45"/>
    </row>
    <row r="9954" spans="37:87" ht="13" customHeight="1">
      <c r="AK9954" s="114"/>
      <c r="AL9954" s="41"/>
      <c r="AM9954" s="41"/>
      <c r="AN9954" s="41"/>
      <c r="AO9954" s="41"/>
      <c r="AP9954" s="41"/>
      <c r="AQ9954" s="41"/>
      <c r="AR9954" s="41"/>
      <c r="AS9954" s="41"/>
      <c r="AT9954" s="41"/>
      <c r="AU9954" s="41"/>
      <c r="AV9954" s="41"/>
      <c r="AW9954" s="41"/>
      <c r="AX9954" s="41"/>
      <c r="AY9954" s="41"/>
      <c r="AZ9954" s="41"/>
      <c r="BA9954" s="41"/>
      <c r="BB9954" s="41"/>
      <c r="BC9954" s="41"/>
      <c r="BD9954" s="41"/>
      <c r="BE9954" s="41"/>
      <c r="BF9954" s="41"/>
      <c r="BG9954" s="41"/>
      <c r="BH9954" s="41"/>
      <c r="BI9954" s="41"/>
      <c r="BJ9954" s="41"/>
      <c r="BK9954" s="41"/>
      <c r="BL9954" s="41"/>
      <c r="BM9954" s="41"/>
      <c r="BN9954" s="41"/>
      <c r="BO9954" s="41"/>
      <c r="BP9954" s="108"/>
      <c r="CG9954" s="102"/>
      <c r="CI9954" s="45"/>
    </row>
    <row r="9955" spans="37:87" ht="13" customHeight="1">
      <c r="AK9955" s="114"/>
      <c r="AL9955" s="41"/>
      <c r="AM9955" s="41"/>
      <c r="AN9955" s="41"/>
      <c r="AO9955" s="41"/>
      <c r="AP9955" s="41"/>
      <c r="AQ9955" s="41"/>
      <c r="AR9955" s="41"/>
      <c r="AS9955" s="41"/>
      <c r="AT9955" s="41"/>
      <c r="AU9955" s="41"/>
      <c r="AV9955" s="41"/>
      <c r="AW9955" s="41"/>
      <c r="AX9955" s="41"/>
      <c r="AY9955" s="41"/>
      <c r="AZ9955" s="41"/>
      <c r="BA9955" s="41"/>
      <c r="BB9955" s="41"/>
      <c r="BC9955" s="41"/>
      <c r="BD9955" s="41"/>
      <c r="BE9955" s="41"/>
      <c r="BF9955" s="41"/>
      <c r="BG9955" s="41"/>
      <c r="BH9955" s="41"/>
      <c r="BI9955" s="41"/>
      <c r="BJ9955" s="41"/>
      <c r="BK9955" s="41"/>
      <c r="BL9955" s="41"/>
      <c r="BM9955" s="41"/>
      <c r="BN9955" s="41"/>
      <c r="BO9955" s="41"/>
      <c r="BP9955" s="108"/>
      <c r="CG9955" s="102"/>
      <c r="CI9955" s="45"/>
    </row>
    <row r="9956" spans="37:87" ht="13" customHeight="1">
      <c r="AK9956" s="114"/>
      <c r="AL9956" s="41"/>
      <c r="AM9956" s="41"/>
      <c r="AN9956" s="41"/>
      <c r="AO9956" s="41"/>
      <c r="AP9956" s="41"/>
      <c r="AQ9956" s="41"/>
      <c r="AR9956" s="41"/>
      <c r="AS9956" s="41"/>
      <c r="AT9956" s="41"/>
      <c r="AU9956" s="41"/>
      <c r="AV9956" s="41"/>
      <c r="AW9956" s="41"/>
      <c r="AX9956" s="41"/>
      <c r="AY9956" s="41"/>
      <c r="AZ9956" s="41"/>
      <c r="BA9956" s="41"/>
      <c r="BB9956" s="41"/>
      <c r="BC9956" s="41"/>
      <c r="BD9956" s="41"/>
      <c r="BE9956" s="41"/>
      <c r="BF9956" s="41"/>
      <c r="BG9956" s="41"/>
      <c r="BH9956" s="41"/>
      <c r="BI9956" s="41"/>
      <c r="BJ9956" s="41"/>
      <c r="BK9956" s="41"/>
      <c r="BL9956" s="41"/>
      <c r="BM9956" s="41"/>
      <c r="BN9956" s="41"/>
      <c r="BO9956" s="41"/>
      <c r="BP9956" s="108"/>
      <c r="CG9956" s="102"/>
      <c r="CI9956" s="45"/>
    </row>
    <row r="9957" spans="37:87" ht="13" customHeight="1">
      <c r="AK9957" s="114"/>
      <c r="AL9957" s="41"/>
      <c r="AM9957" s="41"/>
      <c r="AN9957" s="41"/>
      <c r="AO9957" s="41"/>
      <c r="AP9957" s="41"/>
      <c r="AQ9957" s="41"/>
      <c r="AR9957" s="41"/>
      <c r="AS9957" s="41"/>
      <c r="AT9957" s="41"/>
      <c r="AU9957" s="41"/>
      <c r="AV9957" s="41"/>
      <c r="AW9957" s="41"/>
      <c r="AX9957" s="41"/>
      <c r="AY9957" s="41"/>
      <c r="AZ9957" s="41"/>
      <c r="BA9957" s="41"/>
      <c r="BB9957" s="41"/>
      <c r="BC9957" s="41"/>
      <c r="BD9957" s="41"/>
      <c r="BE9957" s="41"/>
      <c r="BF9957" s="41"/>
      <c r="BG9957" s="41"/>
      <c r="BH9957" s="41"/>
      <c r="BI9957" s="41"/>
      <c r="BJ9957" s="41"/>
      <c r="BK9957" s="41"/>
      <c r="BL9957" s="41"/>
      <c r="BM9957" s="41"/>
      <c r="BN9957" s="41"/>
      <c r="BO9957" s="41"/>
      <c r="BP9957" s="108"/>
      <c r="CG9957" s="102"/>
      <c r="CI9957" s="45"/>
    </row>
    <row r="9958" spans="37:87" ht="13" customHeight="1">
      <c r="AK9958" s="114"/>
      <c r="AL9958" s="41"/>
      <c r="AM9958" s="41"/>
      <c r="AN9958" s="41"/>
      <c r="AO9958" s="41"/>
      <c r="AP9958" s="41"/>
      <c r="AQ9958" s="41"/>
      <c r="AR9958" s="41"/>
      <c r="AS9958" s="41"/>
      <c r="AT9958" s="41"/>
      <c r="AU9958" s="41"/>
      <c r="AV9958" s="41"/>
      <c r="AW9958" s="41"/>
      <c r="AX9958" s="41"/>
      <c r="AY9958" s="41"/>
      <c r="AZ9958" s="41"/>
      <c r="BA9958" s="41"/>
      <c r="BB9958" s="41"/>
      <c r="BC9958" s="41"/>
      <c r="BD9958" s="41"/>
      <c r="BE9958" s="41"/>
      <c r="BF9958" s="41"/>
      <c r="BG9958" s="41"/>
      <c r="BH9958" s="41"/>
      <c r="BI9958" s="41"/>
      <c r="BJ9958" s="41"/>
      <c r="BK9958" s="41"/>
      <c r="BL9958" s="41"/>
      <c r="BM9958" s="41"/>
      <c r="BN9958" s="41"/>
      <c r="BO9958" s="41"/>
      <c r="BP9958" s="108"/>
      <c r="CG9958" s="102"/>
      <c r="CI9958" s="45"/>
    </row>
    <row r="9959" spans="37:87" ht="13" customHeight="1">
      <c r="AK9959" s="114"/>
      <c r="AL9959" s="41"/>
      <c r="AM9959" s="41"/>
      <c r="AN9959" s="41"/>
      <c r="AO9959" s="41"/>
      <c r="AP9959" s="41"/>
      <c r="AQ9959" s="41"/>
      <c r="AR9959" s="41"/>
      <c r="AS9959" s="41"/>
      <c r="AT9959" s="41"/>
      <c r="AU9959" s="41"/>
      <c r="AV9959" s="41"/>
      <c r="AW9959" s="41"/>
      <c r="AX9959" s="41"/>
      <c r="AY9959" s="41"/>
      <c r="AZ9959" s="41"/>
      <c r="BA9959" s="41"/>
      <c r="BB9959" s="41"/>
      <c r="BC9959" s="41"/>
      <c r="BD9959" s="41"/>
      <c r="BE9959" s="41"/>
      <c r="BF9959" s="41"/>
      <c r="BG9959" s="41"/>
      <c r="BH9959" s="41"/>
      <c r="BI9959" s="41"/>
      <c r="BJ9959" s="41"/>
      <c r="BK9959" s="41"/>
      <c r="BL9959" s="41"/>
      <c r="BM9959" s="41"/>
      <c r="BN9959" s="41"/>
      <c r="BO9959" s="41"/>
      <c r="BP9959" s="108"/>
      <c r="CG9959" s="102"/>
      <c r="CI9959" s="45"/>
    </row>
    <row r="9960" spans="37:87" ht="13" customHeight="1">
      <c r="AK9960" s="114"/>
      <c r="AL9960" s="41"/>
      <c r="AM9960" s="41"/>
      <c r="AN9960" s="41"/>
      <c r="AO9960" s="41"/>
      <c r="AP9960" s="41"/>
      <c r="AQ9960" s="41"/>
      <c r="AR9960" s="41"/>
      <c r="AS9960" s="41"/>
      <c r="AT9960" s="41"/>
      <c r="AU9960" s="41"/>
      <c r="AV9960" s="41"/>
      <c r="AW9960" s="41"/>
      <c r="AX9960" s="41"/>
      <c r="AY9960" s="41"/>
      <c r="AZ9960" s="41"/>
      <c r="BA9960" s="41"/>
      <c r="BB9960" s="41"/>
      <c r="BC9960" s="41"/>
      <c r="BD9960" s="41"/>
      <c r="BE9960" s="41"/>
      <c r="BF9960" s="41"/>
      <c r="BG9960" s="41"/>
      <c r="BH9960" s="41"/>
      <c r="BI9960" s="41"/>
      <c r="BJ9960" s="41"/>
      <c r="BK9960" s="41"/>
      <c r="BL9960" s="41"/>
      <c r="BM9960" s="41"/>
      <c r="BN9960" s="41"/>
      <c r="BO9960" s="41"/>
      <c r="BP9960" s="108"/>
      <c r="CG9960" s="102"/>
      <c r="CI9960" s="45"/>
    </row>
    <row r="9961" spans="37:87" ht="13" customHeight="1">
      <c r="AK9961" s="114"/>
      <c r="AL9961" s="41"/>
      <c r="AM9961" s="41"/>
      <c r="AN9961" s="41"/>
      <c r="AO9961" s="41"/>
      <c r="AP9961" s="41"/>
      <c r="AQ9961" s="41"/>
      <c r="AR9961" s="41"/>
      <c r="AS9961" s="41"/>
      <c r="AT9961" s="41"/>
      <c r="AU9961" s="41"/>
      <c r="AV9961" s="41"/>
      <c r="AW9961" s="41"/>
      <c r="AX9961" s="41"/>
      <c r="AY9961" s="41"/>
      <c r="AZ9961" s="41"/>
      <c r="BA9961" s="41"/>
      <c r="BB9961" s="41"/>
      <c r="BC9961" s="41"/>
      <c r="BD9961" s="41"/>
      <c r="BE9961" s="41"/>
      <c r="BF9961" s="41"/>
      <c r="BG9961" s="41"/>
      <c r="BH9961" s="41"/>
      <c r="BI9961" s="41"/>
      <c r="BJ9961" s="41"/>
      <c r="BK9961" s="41"/>
      <c r="BL9961" s="41"/>
      <c r="BM9961" s="41"/>
      <c r="BN9961" s="41"/>
      <c r="BO9961" s="41"/>
      <c r="BP9961" s="108"/>
      <c r="CG9961" s="102"/>
      <c r="CI9961" s="45"/>
    </row>
    <row r="9962" spans="37:87" ht="13" customHeight="1">
      <c r="AK9962" s="114"/>
      <c r="AL9962" s="41"/>
      <c r="AM9962" s="41"/>
      <c r="AN9962" s="41"/>
      <c r="AO9962" s="41"/>
      <c r="AP9962" s="41"/>
      <c r="AQ9962" s="41"/>
      <c r="AR9962" s="41"/>
      <c r="AS9962" s="41"/>
      <c r="AT9962" s="41"/>
      <c r="AU9962" s="41"/>
      <c r="AV9962" s="41"/>
      <c r="AW9962" s="41"/>
      <c r="AX9962" s="41"/>
      <c r="AY9962" s="41"/>
      <c r="AZ9962" s="41"/>
      <c r="BA9962" s="41"/>
      <c r="BB9962" s="41"/>
      <c r="BC9962" s="41"/>
      <c r="BD9962" s="41"/>
      <c r="BE9962" s="41"/>
      <c r="BF9962" s="41"/>
      <c r="BG9962" s="41"/>
      <c r="BH9962" s="41"/>
      <c r="BI9962" s="41"/>
      <c r="BJ9962" s="41"/>
      <c r="BK9962" s="41"/>
      <c r="BL9962" s="41"/>
      <c r="BM9962" s="41"/>
      <c r="BN9962" s="41"/>
      <c r="BO9962" s="41"/>
      <c r="BP9962" s="108"/>
      <c r="CG9962" s="102"/>
      <c r="CI9962" s="45"/>
    </row>
    <row r="9963" spans="37:87" ht="13" customHeight="1">
      <c r="AK9963" s="114"/>
      <c r="AL9963" s="41"/>
      <c r="AM9963" s="41"/>
      <c r="AN9963" s="41"/>
      <c r="AO9963" s="41"/>
      <c r="AP9963" s="41"/>
      <c r="AQ9963" s="41"/>
      <c r="AR9963" s="41"/>
      <c r="AS9963" s="41"/>
      <c r="AT9963" s="41"/>
      <c r="AU9963" s="41"/>
      <c r="AV9963" s="41"/>
      <c r="AW9963" s="41"/>
      <c r="AX9963" s="41"/>
      <c r="AY9963" s="41"/>
      <c r="AZ9963" s="41"/>
      <c r="BA9963" s="41"/>
      <c r="BB9963" s="41"/>
      <c r="BC9963" s="41"/>
      <c r="BD9963" s="41"/>
      <c r="BE9963" s="41"/>
      <c r="BF9963" s="41"/>
      <c r="BG9963" s="41"/>
      <c r="BH9963" s="41"/>
      <c r="BI9963" s="41"/>
      <c r="BJ9963" s="41"/>
      <c r="BK9963" s="41"/>
      <c r="BL9963" s="41"/>
      <c r="BM9963" s="41"/>
      <c r="BN9963" s="41"/>
      <c r="BO9963" s="41"/>
      <c r="BP9963" s="108"/>
      <c r="CG9963" s="102"/>
      <c r="CI9963" s="45"/>
    </row>
    <row r="9964" spans="37:87" ht="13" customHeight="1">
      <c r="AK9964" s="114"/>
      <c r="AL9964" s="41"/>
      <c r="AM9964" s="41"/>
      <c r="AN9964" s="41"/>
      <c r="AO9964" s="41"/>
      <c r="AP9964" s="41"/>
      <c r="AQ9964" s="41"/>
      <c r="AR9964" s="41"/>
      <c r="AS9964" s="41"/>
      <c r="AT9964" s="41"/>
      <c r="AU9964" s="41"/>
      <c r="AV9964" s="41"/>
      <c r="AW9964" s="41"/>
      <c r="AX9964" s="41"/>
      <c r="AY9964" s="41"/>
      <c r="AZ9964" s="41"/>
      <c r="BA9964" s="41"/>
      <c r="BB9964" s="41"/>
      <c r="BC9964" s="41"/>
      <c r="BD9964" s="41"/>
      <c r="BE9964" s="41"/>
      <c r="BF9964" s="41"/>
      <c r="BG9964" s="41"/>
      <c r="BH9964" s="41"/>
      <c r="BI9964" s="41"/>
      <c r="BJ9964" s="41"/>
      <c r="BK9964" s="41"/>
      <c r="BL9964" s="41"/>
      <c r="BM9964" s="41"/>
      <c r="BN9964" s="41"/>
      <c r="BO9964" s="41"/>
      <c r="BP9964" s="108"/>
      <c r="CG9964" s="102"/>
      <c r="CI9964" s="45"/>
    </row>
    <row r="9965" spans="37:87" ht="13" customHeight="1">
      <c r="AK9965" s="114"/>
      <c r="AL9965" s="41"/>
      <c r="AM9965" s="41"/>
      <c r="AN9965" s="41"/>
      <c r="AO9965" s="41"/>
      <c r="AP9965" s="41"/>
      <c r="AQ9965" s="41"/>
      <c r="AR9965" s="41"/>
      <c r="AS9965" s="41"/>
      <c r="AT9965" s="41"/>
      <c r="AU9965" s="41"/>
      <c r="AV9965" s="41"/>
      <c r="AW9965" s="41"/>
      <c r="AX9965" s="41"/>
      <c r="AY9965" s="41"/>
      <c r="AZ9965" s="41"/>
      <c r="BA9965" s="41"/>
      <c r="BB9965" s="41"/>
      <c r="BC9965" s="41"/>
      <c r="BD9965" s="41"/>
      <c r="BE9965" s="41"/>
      <c r="BF9965" s="41"/>
      <c r="BG9965" s="41"/>
      <c r="BH9965" s="41"/>
      <c r="BI9965" s="41"/>
      <c r="BJ9965" s="41"/>
      <c r="BK9965" s="41"/>
      <c r="BL9965" s="41"/>
      <c r="BM9965" s="41"/>
      <c r="BN9965" s="41"/>
      <c r="BO9965" s="41"/>
      <c r="BP9965" s="108"/>
      <c r="CG9965" s="102"/>
      <c r="CI9965" s="45"/>
    </row>
    <row r="9966" spans="37:87" ht="13" customHeight="1">
      <c r="AK9966" s="114"/>
      <c r="AL9966" s="41"/>
      <c r="AM9966" s="41"/>
      <c r="AN9966" s="41"/>
      <c r="AO9966" s="41"/>
      <c r="AP9966" s="41"/>
      <c r="AQ9966" s="41"/>
      <c r="AR9966" s="41"/>
      <c r="AS9966" s="41"/>
      <c r="AT9966" s="41"/>
      <c r="AU9966" s="41"/>
      <c r="AV9966" s="41"/>
      <c r="AW9966" s="41"/>
      <c r="AX9966" s="41"/>
      <c r="AY9966" s="41"/>
      <c r="AZ9966" s="41"/>
      <c r="BA9966" s="41"/>
      <c r="BB9966" s="41"/>
      <c r="BC9966" s="41"/>
      <c r="BD9966" s="41"/>
      <c r="BE9966" s="41"/>
      <c r="BF9966" s="41"/>
      <c r="BG9966" s="41"/>
      <c r="BH9966" s="41"/>
      <c r="BI9966" s="41"/>
      <c r="BJ9966" s="41"/>
      <c r="BK9966" s="41"/>
      <c r="BL9966" s="41"/>
      <c r="BM9966" s="41"/>
      <c r="BN9966" s="41"/>
      <c r="BO9966" s="41"/>
      <c r="BP9966" s="108"/>
      <c r="CG9966" s="102"/>
      <c r="CI9966" s="45"/>
    </row>
    <row r="9967" spans="37:87" ht="13" customHeight="1">
      <c r="AK9967" s="114"/>
      <c r="AL9967" s="41"/>
      <c r="AM9967" s="41"/>
      <c r="AN9967" s="41"/>
      <c r="AO9967" s="41"/>
      <c r="AP9967" s="41"/>
      <c r="AQ9967" s="41"/>
      <c r="AR9967" s="41"/>
      <c r="AS9967" s="41"/>
      <c r="AT9967" s="41"/>
      <c r="AU9967" s="41"/>
      <c r="AV9967" s="41"/>
      <c r="AW9967" s="41"/>
      <c r="AX9967" s="41"/>
      <c r="AY9967" s="41"/>
      <c r="AZ9967" s="41"/>
      <c r="BA9967" s="41"/>
      <c r="BB9967" s="41"/>
      <c r="BC9967" s="41"/>
      <c r="BD9967" s="41"/>
      <c r="BE9967" s="41"/>
      <c r="BF9967" s="41"/>
      <c r="BG9967" s="41"/>
      <c r="BH9967" s="41"/>
      <c r="BI9967" s="41"/>
      <c r="BJ9967" s="41"/>
      <c r="BK9967" s="41"/>
      <c r="BL9967" s="41"/>
      <c r="BM9967" s="41"/>
      <c r="BN9967" s="41"/>
      <c r="BO9967" s="41"/>
      <c r="BP9967" s="108"/>
      <c r="CG9967" s="102"/>
      <c r="CI9967" s="45"/>
    </row>
    <row r="9968" spans="37:87" ht="13" customHeight="1">
      <c r="AK9968" s="114"/>
      <c r="AL9968" s="41"/>
      <c r="AM9968" s="41"/>
      <c r="AN9968" s="41"/>
      <c r="AO9968" s="41"/>
      <c r="AP9968" s="41"/>
      <c r="AQ9968" s="41"/>
      <c r="AR9968" s="41"/>
      <c r="AS9968" s="41"/>
      <c r="AT9968" s="41"/>
      <c r="AU9968" s="41"/>
      <c r="AV9968" s="41"/>
      <c r="AW9968" s="41"/>
      <c r="AX9968" s="41"/>
      <c r="AY9968" s="41"/>
      <c r="AZ9968" s="41"/>
      <c r="BA9968" s="41"/>
      <c r="BB9968" s="41"/>
      <c r="BC9968" s="41"/>
      <c r="BD9968" s="41"/>
      <c r="BE9968" s="41"/>
      <c r="BF9968" s="41"/>
      <c r="BG9968" s="41"/>
      <c r="BH9968" s="41"/>
      <c r="BI9968" s="41"/>
      <c r="BJ9968" s="41"/>
      <c r="BK9968" s="41"/>
      <c r="BL9968" s="41"/>
      <c r="BM9968" s="41"/>
      <c r="BN9968" s="41"/>
      <c r="BO9968" s="41"/>
      <c r="BP9968" s="108"/>
      <c r="CG9968" s="102"/>
      <c r="CI9968" s="45"/>
    </row>
    <row r="9969" spans="37:87" ht="13" customHeight="1">
      <c r="AK9969" s="114"/>
      <c r="AL9969" s="41"/>
      <c r="AM9969" s="41"/>
      <c r="AN9969" s="41"/>
      <c r="AO9969" s="41"/>
      <c r="AP9969" s="41"/>
      <c r="AQ9969" s="41"/>
      <c r="AR9969" s="41"/>
      <c r="AS9969" s="41"/>
      <c r="AT9969" s="41"/>
      <c r="AU9969" s="41"/>
      <c r="AV9969" s="41"/>
      <c r="AW9969" s="41"/>
      <c r="AX9969" s="41"/>
      <c r="AY9969" s="41"/>
      <c r="AZ9969" s="41"/>
      <c r="BA9969" s="41"/>
      <c r="BB9969" s="41"/>
      <c r="BC9969" s="41"/>
      <c r="BD9969" s="41"/>
      <c r="BE9969" s="41"/>
      <c r="BF9969" s="41"/>
      <c r="BG9969" s="41"/>
      <c r="BH9969" s="41"/>
      <c r="BI9969" s="41"/>
      <c r="BJ9969" s="41"/>
      <c r="BK9969" s="41"/>
      <c r="BL9969" s="41"/>
      <c r="BM9969" s="41"/>
      <c r="BN9969" s="41"/>
      <c r="BO9969" s="41"/>
      <c r="BP9969" s="108"/>
      <c r="CG9969" s="102"/>
      <c r="CI9969" s="45"/>
    </row>
    <row r="9970" spans="37:87" ht="13" customHeight="1">
      <c r="AK9970" s="114"/>
      <c r="AL9970" s="41"/>
      <c r="AM9970" s="41"/>
      <c r="AN9970" s="41"/>
      <c r="AO9970" s="41"/>
      <c r="AP9970" s="41"/>
      <c r="AQ9970" s="41"/>
      <c r="AR9970" s="41"/>
      <c r="AS9970" s="41"/>
      <c r="AT9970" s="41"/>
      <c r="AU9970" s="41"/>
      <c r="AV9970" s="41"/>
      <c r="AW9970" s="41"/>
      <c r="AX9970" s="41"/>
      <c r="AY9970" s="41"/>
      <c r="AZ9970" s="41"/>
      <c r="BA9970" s="41"/>
      <c r="BB9970" s="41"/>
      <c r="BC9970" s="41"/>
      <c r="BD9970" s="41"/>
      <c r="BE9970" s="41"/>
      <c r="BF9970" s="41"/>
      <c r="BG9970" s="41"/>
      <c r="BH9970" s="41"/>
      <c r="BI9970" s="41"/>
      <c r="BJ9970" s="41"/>
      <c r="BK9970" s="41"/>
      <c r="BL9970" s="41"/>
      <c r="BM9970" s="41"/>
      <c r="BN9970" s="41"/>
      <c r="BO9970" s="41"/>
      <c r="BP9970" s="108"/>
      <c r="CG9970" s="102"/>
      <c r="CI9970" s="45"/>
    </row>
    <row r="9971" spans="37:87" ht="13" customHeight="1">
      <c r="AK9971" s="114"/>
      <c r="AL9971" s="41"/>
      <c r="AM9971" s="41"/>
      <c r="AN9971" s="41"/>
      <c r="AO9971" s="41"/>
      <c r="AP9971" s="41"/>
      <c r="AQ9971" s="41"/>
      <c r="AR9971" s="41"/>
      <c r="AS9971" s="41"/>
      <c r="AT9971" s="41"/>
      <c r="AU9971" s="41"/>
      <c r="AV9971" s="41"/>
      <c r="AW9971" s="41"/>
      <c r="AX9971" s="41"/>
      <c r="AY9971" s="41"/>
      <c r="AZ9971" s="41"/>
      <c r="BA9971" s="41"/>
      <c r="BB9971" s="41"/>
      <c r="BC9971" s="41"/>
      <c r="BD9971" s="41"/>
      <c r="BE9971" s="41"/>
      <c r="BF9971" s="41"/>
      <c r="BG9971" s="41"/>
      <c r="BH9971" s="41"/>
      <c r="BI9971" s="41"/>
      <c r="BJ9971" s="41"/>
      <c r="BK9971" s="41"/>
      <c r="BL9971" s="41"/>
      <c r="BM9971" s="41"/>
      <c r="BN9971" s="41"/>
      <c r="BO9971" s="41"/>
      <c r="BP9971" s="108"/>
      <c r="CG9971" s="102"/>
      <c r="CI9971" s="45"/>
    </row>
    <row r="9972" spans="37:87" ht="13" customHeight="1">
      <c r="AK9972" s="114"/>
      <c r="AL9972" s="41"/>
      <c r="AM9972" s="41"/>
      <c r="AN9972" s="41"/>
      <c r="AO9972" s="41"/>
      <c r="AP9972" s="41"/>
      <c r="AQ9972" s="41"/>
      <c r="AR9972" s="41"/>
      <c r="AS9972" s="41"/>
      <c r="AT9972" s="41"/>
      <c r="AU9972" s="41"/>
      <c r="AV9972" s="41"/>
      <c r="AW9972" s="41"/>
      <c r="AX9972" s="41"/>
      <c r="AY9972" s="41"/>
      <c r="AZ9972" s="41"/>
      <c r="BA9972" s="41"/>
      <c r="BB9972" s="41"/>
      <c r="BC9972" s="41"/>
      <c r="BD9972" s="41"/>
      <c r="BE9972" s="41"/>
      <c r="BF9972" s="41"/>
      <c r="BG9972" s="41"/>
      <c r="BH9972" s="41"/>
      <c r="BI9972" s="41"/>
      <c r="BJ9972" s="41"/>
      <c r="BK9972" s="41"/>
      <c r="BL9972" s="41"/>
      <c r="BM9972" s="41"/>
      <c r="BN9972" s="41"/>
      <c r="BO9972" s="41"/>
      <c r="BP9972" s="108"/>
      <c r="CG9972" s="102"/>
      <c r="CI9972" s="45"/>
    </row>
    <row r="9973" spans="37:87" ht="13" customHeight="1">
      <c r="AK9973" s="114"/>
      <c r="AL9973" s="41"/>
      <c r="AM9973" s="41"/>
      <c r="AN9973" s="41"/>
      <c r="AO9973" s="41"/>
      <c r="AP9973" s="41"/>
      <c r="AQ9973" s="41"/>
      <c r="AR9973" s="41"/>
      <c r="AS9973" s="41"/>
      <c r="AT9973" s="41"/>
      <c r="AU9973" s="41"/>
      <c r="AV9973" s="41"/>
      <c r="AW9973" s="41"/>
      <c r="AX9973" s="41"/>
      <c r="AY9973" s="41"/>
      <c r="AZ9973" s="41"/>
      <c r="BA9973" s="41"/>
      <c r="BB9973" s="41"/>
      <c r="BC9973" s="41"/>
      <c r="BD9973" s="41"/>
      <c r="BE9973" s="41"/>
      <c r="BF9973" s="41"/>
      <c r="BG9973" s="41"/>
      <c r="BH9973" s="41"/>
      <c r="BI9973" s="41"/>
      <c r="BJ9973" s="41"/>
      <c r="BK9973" s="41"/>
      <c r="BL9973" s="41"/>
      <c r="BM9973" s="41"/>
      <c r="BN9973" s="41"/>
      <c r="BO9973" s="41"/>
      <c r="BP9973" s="108"/>
      <c r="CG9973" s="102"/>
      <c r="CI9973" s="45"/>
    </row>
    <row r="9974" spans="37:87" ht="13" customHeight="1">
      <c r="AK9974" s="114"/>
      <c r="AL9974" s="41"/>
      <c r="AM9974" s="41"/>
      <c r="AN9974" s="41"/>
      <c r="AO9974" s="41"/>
      <c r="AP9974" s="41"/>
      <c r="AQ9974" s="41"/>
      <c r="AR9974" s="41"/>
      <c r="AS9974" s="41"/>
      <c r="AT9974" s="41"/>
      <c r="AU9974" s="41"/>
      <c r="AV9974" s="41"/>
      <c r="AW9974" s="41"/>
      <c r="AX9974" s="41"/>
      <c r="AY9974" s="41"/>
      <c r="AZ9974" s="41"/>
      <c r="BA9974" s="41"/>
      <c r="BB9974" s="41"/>
      <c r="BC9974" s="41"/>
      <c r="BD9974" s="41"/>
      <c r="BE9974" s="41"/>
      <c r="BF9974" s="41"/>
      <c r="BG9974" s="41"/>
      <c r="BH9974" s="41"/>
      <c r="BI9974" s="41"/>
      <c r="BJ9974" s="41"/>
      <c r="BK9974" s="41"/>
      <c r="BL9974" s="41"/>
      <c r="BM9974" s="41"/>
      <c r="BN9974" s="41"/>
      <c r="BO9974" s="41"/>
      <c r="BP9974" s="108"/>
      <c r="CG9974" s="102"/>
      <c r="CI9974" s="45"/>
    </row>
    <row r="9975" spans="37:87" ht="13" customHeight="1">
      <c r="AK9975" s="114"/>
      <c r="AL9975" s="41"/>
      <c r="AM9975" s="41"/>
      <c r="AN9975" s="41"/>
      <c r="AO9975" s="41"/>
      <c r="AP9975" s="41"/>
      <c r="AQ9975" s="41"/>
      <c r="AR9975" s="41"/>
      <c r="AS9975" s="41"/>
      <c r="AT9975" s="41"/>
      <c r="AU9975" s="41"/>
      <c r="AV9975" s="41"/>
      <c r="AW9975" s="41"/>
      <c r="AX9975" s="41"/>
      <c r="AY9975" s="41"/>
      <c r="AZ9975" s="41"/>
      <c r="BA9975" s="41"/>
      <c r="BB9975" s="41"/>
      <c r="BC9975" s="41"/>
      <c r="BD9975" s="41"/>
      <c r="BE9975" s="41"/>
      <c r="BF9975" s="41"/>
      <c r="BG9975" s="41"/>
      <c r="BH9975" s="41"/>
      <c r="BI9975" s="41"/>
      <c r="BJ9975" s="41"/>
      <c r="BK9975" s="41"/>
      <c r="BL9975" s="41"/>
      <c r="BM9975" s="41"/>
      <c r="BN9975" s="41"/>
      <c r="BO9975" s="41"/>
      <c r="BP9975" s="108"/>
      <c r="CG9975" s="102"/>
      <c r="CI9975" s="45"/>
    </row>
    <row r="9976" spans="37:87" ht="13" customHeight="1">
      <c r="AK9976" s="114"/>
      <c r="AL9976" s="41"/>
      <c r="AM9976" s="41"/>
      <c r="AN9976" s="41"/>
      <c r="AO9976" s="41"/>
      <c r="AP9976" s="41"/>
      <c r="AQ9976" s="41"/>
      <c r="AR9976" s="41"/>
      <c r="AS9976" s="41"/>
      <c r="AT9976" s="41"/>
      <c r="AU9976" s="41"/>
      <c r="AV9976" s="41"/>
      <c r="AW9976" s="41"/>
      <c r="AX9976" s="41"/>
      <c r="AY9976" s="41"/>
      <c r="AZ9976" s="41"/>
      <c r="BA9976" s="41"/>
      <c r="BB9976" s="41"/>
      <c r="BC9976" s="41"/>
      <c r="BD9976" s="41"/>
      <c r="BE9976" s="41"/>
      <c r="BF9976" s="41"/>
      <c r="BG9976" s="41"/>
      <c r="BH9976" s="41"/>
      <c r="BI9976" s="41"/>
      <c r="BJ9976" s="41"/>
      <c r="BK9976" s="41"/>
      <c r="BL9976" s="41"/>
      <c r="BM9976" s="41"/>
      <c r="BN9976" s="41"/>
      <c r="BO9976" s="41"/>
      <c r="BP9976" s="108"/>
      <c r="CG9976" s="102"/>
      <c r="CI9976" s="45"/>
    </row>
    <row r="9977" spans="37:87" ht="13" customHeight="1">
      <c r="AK9977" s="114"/>
      <c r="AL9977" s="41"/>
      <c r="AM9977" s="41"/>
      <c r="AN9977" s="41"/>
      <c r="AO9977" s="41"/>
      <c r="AP9977" s="41"/>
      <c r="AQ9977" s="41"/>
      <c r="AR9977" s="41"/>
      <c r="AS9977" s="41"/>
      <c r="AT9977" s="41"/>
      <c r="AU9977" s="41"/>
      <c r="AV9977" s="41"/>
      <c r="AW9977" s="41"/>
      <c r="AX9977" s="41"/>
      <c r="AY9977" s="41"/>
      <c r="AZ9977" s="41"/>
      <c r="BA9977" s="41"/>
      <c r="BB9977" s="41"/>
      <c r="BC9977" s="41"/>
      <c r="BD9977" s="41"/>
      <c r="BE9977" s="41"/>
      <c r="BF9977" s="41"/>
      <c r="BG9977" s="41"/>
      <c r="BH9977" s="41"/>
      <c r="BI9977" s="41"/>
      <c r="BJ9977" s="41"/>
      <c r="BK9977" s="41"/>
      <c r="BL9977" s="41"/>
      <c r="BM9977" s="41"/>
      <c r="BN9977" s="41"/>
      <c r="BO9977" s="41"/>
      <c r="BP9977" s="108"/>
      <c r="CG9977" s="102"/>
      <c r="CI9977" s="45"/>
    </row>
    <row r="9978" spans="37:87" ht="13" customHeight="1">
      <c r="AK9978" s="114"/>
      <c r="AL9978" s="41"/>
      <c r="AM9978" s="41"/>
      <c r="AN9978" s="41"/>
      <c r="AO9978" s="41"/>
      <c r="AP9978" s="41"/>
      <c r="AQ9978" s="41"/>
      <c r="AR9978" s="41"/>
      <c r="AS9978" s="41"/>
      <c r="AT9978" s="41"/>
      <c r="AU9978" s="41"/>
      <c r="AV9978" s="41"/>
      <c r="AW9978" s="41"/>
      <c r="AX9978" s="41"/>
      <c r="AY9978" s="41"/>
      <c r="AZ9978" s="41"/>
      <c r="BA9978" s="41"/>
      <c r="BB9978" s="41"/>
      <c r="BC9978" s="41"/>
      <c r="BD9978" s="41"/>
      <c r="BE9978" s="41"/>
      <c r="BF9978" s="41"/>
      <c r="BG9978" s="41"/>
      <c r="BH9978" s="41"/>
      <c r="BI9978" s="41"/>
      <c r="BJ9978" s="41"/>
      <c r="BK9978" s="41"/>
      <c r="BL9978" s="41"/>
      <c r="BM9978" s="41"/>
      <c r="BN9978" s="41"/>
      <c r="BO9978" s="41"/>
      <c r="BP9978" s="108"/>
      <c r="CG9978" s="102"/>
      <c r="CI9978" s="45"/>
    </row>
    <row r="9979" spans="37:87" ht="13" customHeight="1">
      <c r="AK9979" s="114"/>
      <c r="AL9979" s="41"/>
      <c r="AM9979" s="41"/>
      <c r="AN9979" s="41"/>
      <c r="AO9979" s="41"/>
      <c r="AP9979" s="41"/>
      <c r="AQ9979" s="41"/>
      <c r="AR9979" s="41"/>
      <c r="AS9979" s="41"/>
      <c r="AT9979" s="41"/>
      <c r="AU9979" s="41"/>
      <c r="AV9979" s="41"/>
      <c r="AW9979" s="41"/>
      <c r="AX9979" s="41"/>
      <c r="AY9979" s="41"/>
      <c r="AZ9979" s="41"/>
      <c r="BA9979" s="41"/>
      <c r="BB9979" s="41"/>
      <c r="BC9979" s="41"/>
      <c r="BD9979" s="41"/>
      <c r="BE9979" s="41"/>
      <c r="BF9979" s="41"/>
      <c r="BG9979" s="41"/>
      <c r="BH9979" s="41"/>
      <c r="BI9979" s="41"/>
      <c r="BJ9979" s="41"/>
      <c r="BK9979" s="41"/>
      <c r="BL9979" s="41"/>
      <c r="BM9979" s="41"/>
      <c r="BN9979" s="41"/>
      <c r="BO9979" s="41"/>
      <c r="BP9979" s="108"/>
      <c r="CG9979" s="102"/>
      <c r="CI9979" s="45"/>
    </row>
    <row r="9980" spans="37:87" ht="13" customHeight="1">
      <c r="AK9980" s="114"/>
      <c r="AL9980" s="41"/>
      <c r="AM9980" s="41"/>
      <c r="AN9980" s="41"/>
      <c r="AO9980" s="41"/>
      <c r="AP9980" s="41"/>
      <c r="AQ9980" s="41"/>
      <c r="AR9980" s="41"/>
      <c r="AS9980" s="41"/>
      <c r="AT9980" s="41"/>
      <c r="AU9980" s="41"/>
      <c r="AV9980" s="41"/>
      <c r="AW9980" s="41"/>
      <c r="AX9980" s="41"/>
      <c r="AY9980" s="41"/>
      <c r="AZ9980" s="41"/>
      <c r="BA9980" s="41"/>
      <c r="BB9980" s="41"/>
      <c r="BC9980" s="41"/>
      <c r="BD9980" s="41"/>
      <c r="BE9980" s="41"/>
      <c r="BF9980" s="41"/>
      <c r="BG9980" s="41"/>
      <c r="BH9980" s="41"/>
      <c r="BI9980" s="41"/>
      <c r="BJ9980" s="41"/>
      <c r="BK9980" s="41"/>
      <c r="BL9980" s="41"/>
      <c r="BM9980" s="41"/>
      <c r="BN9980" s="41"/>
      <c r="BO9980" s="41"/>
      <c r="BP9980" s="108"/>
      <c r="CG9980" s="102"/>
      <c r="CI9980" s="45"/>
    </row>
    <row r="9981" spans="37:87" ht="13" customHeight="1">
      <c r="AK9981" s="114"/>
      <c r="AL9981" s="41"/>
      <c r="AM9981" s="41"/>
      <c r="AN9981" s="41"/>
      <c r="AO9981" s="41"/>
      <c r="AP9981" s="41"/>
      <c r="AQ9981" s="41"/>
      <c r="AR9981" s="41"/>
      <c r="AS9981" s="41"/>
      <c r="AT9981" s="41"/>
      <c r="AU9981" s="41"/>
      <c r="AV9981" s="41"/>
      <c r="AW9981" s="41"/>
      <c r="AX9981" s="41"/>
      <c r="AY9981" s="41"/>
      <c r="AZ9981" s="41"/>
      <c r="BA9981" s="41"/>
      <c r="BB9981" s="41"/>
      <c r="BC9981" s="41"/>
      <c r="BD9981" s="41"/>
      <c r="BE9981" s="41"/>
      <c r="BF9981" s="41"/>
      <c r="BG9981" s="41"/>
      <c r="BH9981" s="41"/>
      <c r="BI9981" s="41"/>
      <c r="BJ9981" s="41"/>
      <c r="BK9981" s="41"/>
      <c r="BL9981" s="41"/>
      <c r="BM9981" s="41"/>
      <c r="BN9981" s="41"/>
      <c r="BO9981" s="41"/>
      <c r="BP9981" s="108"/>
      <c r="CG9981" s="102"/>
      <c r="CI9981" s="45"/>
    </row>
    <row r="9982" spans="37:87" ht="13" customHeight="1">
      <c r="AK9982" s="114"/>
      <c r="AL9982" s="41"/>
      <c r="AM9982" s="41"/>
      <c r="AN9982" s="41"/>
      <c r="AO9982" s="41"/>
      <c r="AP9982" s="41"/>
      <c r="AQ9982" s="41"/>
      <c r="AR9982" s="41"/>
      <c r="AS9982" s="41"/>
      <c r="AT9982" s="41"/>
      <c r="AU9982" s="41"/>
      <c r="AV9982" s="41"/>
      <c r="AW9982" s="41"/>
      <c r="AX9982" s="41"/>
      <c r="AY9982" s="41"/>
      <c r="AZ9982" s="41"/>
      <c r="BA9982" s="41"/>
      <c r="BB9982" s="41"/>
      <c r="BC9982" s="41"/>
      <c r="BD9982" s="41"/>
      <c r="BE9982" s="41"/>
      <c r="BF9982" s="41"/>
      <c r="BG9982" s="41"/>
      <c r="BH9982" s="41"/>
      <c r="BI9982" s="41"/>
      <c r="BJ9982" s="41"/>
      <c r="BK9982" s="41"/>
      <c r="BL9982" s="41"/>
      <c r="BM9982" s="41"/>
      <c r="BN9982" s="41"/>
      <c r="BO9982" s="41"/>
      <c r="BP9982" s="108"/>
      <c r="CG9982" s="102"/>
      <c r="CI9982" s="45"/>
    </row>
    <row r="9983" spans="37:87" ht="13" customHeight="1">
      <c r="AK9983" s="114"/>
      <c r="AL9983" s="41"/>
      <c r="AM9983" s="41"/>
      <c r="AN9983" s="41"/>
      <c r="AO9983" s="41"/>
      <c r="AP9983" s="41"/>
      <c r="AQ9983" s="41"/>
      <c r="AR9983" s="41"/>
      <c r="AS9983" s="41"/>
      <c r="AT9983" s="41"/>
      <c r="AU9983" s="41"/>
      <c r="AV9983" s="41"/>
      <c r="AW9983" s="41"/>
      <c r="AX9983" s="41"/>
      <c r="AY9983" s="41"/>
      <c r="AZ9983" s="41"/>
      <c r="BA9983" s="41"/>
      <c r="BB9983" s="41"/>
      <c r="BC9983" s="41"/>
      <c r="BD9983" s="41"/>
      <c r="BE9983" s="41"/>
      <c r="BF9983" s="41"/>
      <c r="BG9983" s="41"/>
      <c r="BH9983" s="41"/>
      <c r="BI9983" s="41"/>
      <c r="BJ9983" s="41"/>
      <c r="BK9983" s="41"/>
      <c r="BL9983" s="41"/>
      <c r="BM9983" s="41"/>
      <c r="BN9983" s="41"/>
      <c r="BO9983" s="41"/>
      <c r="BP9983" s="108"/>
      <c r="CG9983" s="102"/>
      <c r="CI9983" s="45"/>
    </row>
    <row r="9984" spans="37:87" ht="13" customHeight="1">
      <c r="AK9984" s="114"/>
      <c r="AL9984" s="41"/>
      <c r="AM9984" s="41"/>
      <c r="AN9984" s="41"/>
      <c r="AO9984" s="41"/>
      <c r="AP9984" s="41"/>
      <c r="AQ9984" s="41"/>
      <c r="AR9984" s="41"/>
      <c r="AS9984" s="41"/>
      <c r="AT9984" s="41"/>
      <c r="AU9984" s="41"/>
      <c r="AV9984" s="41"/>
      <c r="AW9984" s="41"/>
      <c r="AX9984" s="41"/>
      <c r="AY9984" s="41"/>
      <c r="AZ9984" s="41"/>
      <c r="BA9984" s="41"/>
      <c r="BB9984" s="41"/>
      <c r="BC9984" s="41"/>
      <c r="BD9984" s="41"/>
      <c r="BE9984" s="41"/>
      <c r="BF9984" s="41"/>
      <c r="BG9984" s="41"/>
      <c r="BH9984" s="41"/>
      <c r="BI9984" s="41"/>
      <c r="BJ9984" s="41"/>
      <c r="BK9984" s="41"/>
      <c r="BL9984" s="41"/>
      <c r="BM9984" s="41"/>
      <c r="BN9984" s="41"/>
      <c r="BO9984" s="41"/>
      <c r="BP9984" s="108"/>
      <c r="CG9984" s="102"/>
      <c r="CI9984" s="45"/>
    </row>
    <row r="9985" spans="37:87" ht="13" customHeight="1">
      <c r="AK9985" s="114"/>
      <c r="AL9985" s="41"/>
      <c r="AM9985" s="41"/>
      <c r="AN9985" s="41"/>
      <c r="AO9985" s="41"/>
      <c r="AP9985" s="41"/>
      <c r="AQ9985" s="41"/>
      <c r="AR9985" s="41"/>
      <c r="AS9985" s="41"/>
      <c r="AT9985" s="41"/>
      <c r="AU9985" s="41"/>
      <c r="AV9985" s="41"/>
      <c r="AW9985" s="41"/>
      <c r="AX9985" s="41"/>
      <c r="AY9985" s="41"/>
      <c r="AZ9985" s="41"/>
      <c r="BA9985" s="41"/>
      <c r="BB9985" s="41"/>
      <c r="BC9985" s="41"/>
      <c r="BD9985" s="41"/>
      <c r="BE9985" s="41"/>
      <c r="BF9985" s="41"/>
      <c r="BG9985" s="41"/>
      <c r="BH9985" s="41"/>
      <c r="BI9985" s="41"/>
      <c r="BJ9985" s="41"/>
      <c r="BK9985" s="41"/>
      <c r="BL9985" s="41"/>
      <c r="BM9985" s="41"/>
      <c r="BN9985" s="41"/>
      <c r="BO9985" s="41"/>
      <c r="BP9985" s="108"/>
      <c r="CG9985" s="102"/>
      <c r="CI9985" s="45"/>
    </row>
    <row r="9986" spans="37:87" ht="13" customHeight="1">
      <c r="AK9986" s="114"/>
      <c r="AL9986" s="41"/>
      <c r="AM9986" s="41"/>
      <c r="AN9986" s="41"/>
      <c r="AO9986" s="41"/>
      <c r="AP9986" s="41"/>
      <c r="AQ9986" s="41"/>
      <c r="AR9986" s="41"/>
      <c r="AS9986" s="41"/>
      <c r="AT9986" s="41"/>
      <c r="AU9986" s="41"/>
      <c r="AV9986" s="41"/>
      <c r="AW9986" s="41"/>
      <c r="AX9986" s="41"/>
      <c r="AY9986" s="41"/>
      <c r="AZ9986" s="41"/>
      <c r="BA9986" s="41"/>
      <c r="BB9986" s="41"/>
      <c r="BC9986" s="41"/>
      <c r="BD9986" s="41"/>
      <c r="BE9986" s="41"/>
      <c r="BF9986" s="41"/>
      <c r="BG9986" s="41"/>
      <c r="BH9986" s="41"/>
      <c r="BI9986" s="41"/>
      <c r="BJ9986" s="41"/>
      <c r="BK9986" s="41"/>
      <c r="BL9986" s="41"/>
      <c r="BM9986" s="41"/>
      <c r="BN9986" s="41"/>
      <c r="BO9986" s="41"/>
      <c r="BP9986" s="108"/>
      <c r="CG9986" s="102"/>
      <c r="CI9986" s="45"/>
    </row>
    <row r="9987" spans="37:87" ht="13" customHeight="1">
      <c r="AK9987" s="114"/>
      <c r="AL9987" s="41"/>
      <c r="AM9987" s="41"/>
      <c r="AN9987" s="41"/>
      <c r="AO9987" s="41"/>
      <c r="AP9987" s="41"/>
      <c r="AQ9987" s="41"/>
      <c r="AR9987" s="41"/>
      <c r="AS9987" s="41"/>
      <c r="AT9987" s="41"/>
      <c r="AU9987" s="41"/>
      <c r="AV9987" s="41"/>
      <c r="AW9987" s="41"/>
      <c r="AX9987" s="41"/>
      <c r="AY9987" s="41"/>
      <c r="AZ9987" s="41"/>
      <c r="BA9987" s="41"/>
      <c r="BB9987" s="41"/>
      <c r="BC9987" s="41"/>
      <c r="BD9987" s="41"/>
      <c r="BE9987" s="41"/>
      <c r="BF9987" s="41"/>
      <c r="BG9987" s="41"/>
      <c r="BH9987" s="41"/>
      <c r="BI9987" s="41"/>
      <c r="BJ9987" s="41"/>
      <c r="BK9987" s="41"/>
      <c r="BL9987" s="41"/>
      <c r="BM9987" s="41"/>
      <c r="BN9987" s="41"/>
      <c r="BO9987" s="41"/>
      <c r="BP9987" s="108"/>
      <c r="CG9987" s="102"/>
      <c r="CI9987" s="45"/>
    </row>
    <row r="9988" spans="37:87" ht="13" customHeight="1">
      <c r="AK9988" s="114"/>
      <c r="AL9988" s="41"/>
      <c r="AM9988" s="41"/>
      <c r="AN9988" s="41"/>
      <c r="AO9988" s="41"/>
      <c r="AP9988" s="41"/>
      <c r="AQ9988" s="41"/>
      <c r="AR9988" s="41"/>
      <c r="AS9988" s="41"/>
      <c r="AT9988" s="41"/>
      <c r="AU9988" s="41"/>
      <c r="AV9988" s="41"/>
      <c r="AW9988" s="41"/>
      <c r="AX9988" s="41"/>
      <c r="AY9988" s="41"/>
      <c r="AZ9988" s="41"/>
      <c r="BA9988" s="41"/>
      <c r="BB9988" s="41"/>
      <c r="BC9988" s="41"/>
      <c r="BD9988" s="41"/>
      <c r="BE9988" s="41"/>
      <c r="BF9988" s="41"/>
      <c r="BG9988" s="41"/>
      <c r="BH9988" s="41"/>
      <c r="BI9988" s="41"/>
      <c r="BJ9988" s="41"/>
      <c r="BK9988" s="41"/>
      <c r="BL9988" s="41"/>
      <c r="BM9988" s="41"/>
      <c r="BN9988" s="41"/>
      <c r="BO9988" s="41"/>
      <c r="BP9988" s="108"/>
      <c r="CG9988" s="102"/>
      <c r="CI9988" s="45"/>
    </row>
    <row r="9989" spans="37:87" ht="13" customHeight="1">
      <c r="AK9989" s="114"/>
      <c r="AL9989" s="41"/>
      <c r="AM9989" s="41"/>
      <c r="AN9989" s="41"/>
      <c r="AO9989" s="41"/>
      <c r="AP9989" s="41"/>
      <c r="AQ9989" s="41"/>
      <c r="AR9989" s="41"/>
      <c r="AS9989" s="41"/>
      <c r="AT9989" s="41"/>
      <c r="AU9989" s="41"/>
      <c r="AV9989" s="41"/>
      <c r="AW9989" s="41"/>
      <c r="AX9989" s="41"/>
      <c r="AY9989" s="41"/>
      <c r="AZ9989" s="41"/>
      <c r="BA9989" s="41"/>
      <c r="BB9989" s="41"/>
      <c r="BC9989" s="41"/>
      <c r="BD9989" s="41"/>
      <c r="BE9989" s="41"/>
      <c r="BF9989" s="41"/>
      <c r="BG9989" s="41"/>
      <c r="BH9989" s="41"/>
      <c r="BI9989" s="41"/>
      <c r="BJ9989" s="41"/>
      <c r="BK9989" s="41"/>
      <c r="BL9989" s="41"/>
      <c r="BM9989" s="41"/>
      <c r="BN9989" s="41"/>
      <c r="BO9989" s="41"/>
      <c r="BP9989" s="108"/>
      <c r="CG9989" s="102"/>
      <c r="CI9989" s="45"/>
    </row>
    <row r="9990" spans="37:87" ht="13" customHeight="1">
      <c r="AK9990" s="114"/>
      <c r="AL9990" s="41"/>
      <c r="AM9990" s="41"/>
      <c r="AN9990" s="41"/>
      <c r="AO9990" s="41"/>
      <c r="AP9990" s="41"/>
      <c r="AQ9990" s="41"/>
      <c r="AR9990" s="41"/>
      <c r="AS9990" s="41"/>
      <c r="AT9990" s="41"/>
      <c r="AU9990" s="41"/>
      <c r="AV9990" s="41"/>
      <c r="AW9990" s="41"/>
      <c r="AX9990" s="41"/>
      <c r="AY9990" s="41"/>
      <c r="AZ9990" s="41"/>
      <c r="BA9990" s="41"/>
      <c r="BB9990" s="41"/>
      <c r="BC9990" s="41"/>
      <c r="BD9990" s="41"/>
      <c r="BE9990" s="41"/>
      <c r="BF9990" s="41"/>
      <c r="BG9990" s="41"/>
      <c r="BH9990" s="41"/>
      <c r="BI9990" s="41"/>
      <c r="BJ9990" s="41"/>
      <c r="BK9990" s="41"/>
      <c r="BL9990" s="41"/>
      <c r="BM9990" s="41"/>
      <c r="BN9990" s="41"/>
      <c r="BO9990" s="41"/>
      <c r="BP9990" s="108"/>
      <c r="CG9990" s="102"/>
      <c r="CI9990" s="45"/>
    </row>
    <row r="9991" spans="37:87" ht="13" customHeight="1">
      <c r="AK9991" s="114"/>
      <c r="AL9991" s="41"/>
      <c r="AM9991" s="41"/>
      <c r="AN9991" s="41"/>
      <c r="AO9991" s="41"/>
      <c r="AP9991" s="41"/>
      <c r="AQ9991" s="41"/>
      <c r="AR9991" s="41"/>
      <c r="AS9991" s="41"/>
      <c r="AT9991" s="41"/>
      <c r="AU9991" s="41"/>
      <c r="AV9991" s="41"/>
      <c r="AW9991" s="41"/>
      <c r="AX9991" s="41"/>
      <c r="AY9991" s="41"/>
      <c r="AZ9991" s="41"/>
      <c r="BA9991" s="41"/>
      <c r="BB9991" s="41"/>
      <c r="BC9991" s="41"/>
      <c r="BD9991" s="41"/>
      <c r="BE9991" s="41"/>
      <c r="BF9991" s="41"/>
      <c r="BG9991" s="41"/>
      <c r="BH9991" s="41"/>
      <c r="BI9991" s="41"/>
      <c r="BJ9991" s="41"/>
      <c r="BK9991" s="41"/>
      <c r="BL9991" s="41"/>
      <c r="BM9991" s="41"/>
      <c r="BN9991" s="41"/>
      <c r="BO9991" s="41"/>
      <c r="BP9991" s="108"/>
      <c r="CG9991" s="102"/>
      <c r="CI9991" s="45"/>
    </row>
    <row r="9992" spans="37:87" ht="13" customHeight="1">
      <c r="AK9992" s="114"/>
      <c r="AL9992" s="41"/>
      <c r="AM9992" s="41"/>
      <c r="AN9992" s="41"/>
      <c r="AO9992" s="41"/>
      <c r="AP9992" s="41"/>
      <c r="AQ9992" s="41"/>
      <c r="AR9992" s="41"/>
      <c r="AS9992" s="41"/>
      <c r="AT9992" s="41"/>
      <c r="AU9992" s="41"/>
      <c r="AV9992" s="41"/>
      <c r="AW9992" s="41"/>
      <c r="AX9992" s="41"/>
      <c r="AY9992" s="41"/>
      <c r="AZ9992" s="41"/>
      <c r="BA9992" s="41"/>
      <c r="BB9992" s="41"/>
      <c r="BC9992" s="41"/>
      <c r="BD9992" s="41"/>
      <c r="BE9992" s="41"/>
      <c r="BF9992" s="41"/>
      <c r="BG9992" s="41"/>
      <c r="BH9992" s="41"/>
      <c r="BI9992" s="41"/>
      <c r="BJ9992" s="41"/>
      <c r="BK9992" s="41"/>
      <c r="BL9992" s="41"/>
      <c r="BM9992" s="41"/>
      <c r="BN9992" s="41"/>
      <c r="BO9992" s="41"/>
      <c r="BP9992" s="108"/>
      <c r="CG9992" s="102"/>
      <c r="CI9992" s="45"/>
    </row>
    <row r="9993" spans="37:87" ht="13" customHeight="1">
      <c r="AK9993" s="114"/>
      <c r="AL9993" s="41"/>
      <c r="AM9993" s="41"/>
      <c r="AN9993" s="41"/>
      <c r="AO9993" s="41"/>
      <c r="AP9993" s="41"/>
      <c r="AQ9993" s="41"/>
      <c r="AR9993" s="41"/>
      <c r="AS9993" s="41"/>
      <c r="AT9993" s="41"/>
      <c r="AU9993" s="41"/>
      <c r="AV9993" s="41"/>
      <c r="AW9993" s="41"/>
      <c r="AX9993" s="41"/>
      <c r="AY9993" s="41"/>
      <c r="AZ9993" s="41"/>
      <c r="BA9993" s="41"/>
      <c r="BB9993" s="41"/>
      <c r="BC9993" s="41"/>
      <c r="BD9993" s="41"/>
      <c r="BE9993" s="41"/>
      <c r="BF9993" s="41"/>
      <c r="BG9993" s="41"/>
      <c r="BH9993" s="41"/>
      <c r="BI9993" s="41"/>
      <c r="BJ9993" s="41"/>
      <c r="BK9993" s="41"/>
      <c r="BL9993" s="41"/>
      <c r="BM9993" s="41"/>
      <c r="BN9993" s="41"/>
      <c r="BO9993" s="41"/>
      <c r="BP9993" s="108"/>
      <c r="CG9993" s="102"/>
      <c r="CI9993" s="45"/>
    </row>
    <row r="9994" spans="37:87" ht="13" customHeight="1">
      <c r="AK9994" s="114"/>
      <c r="AL9994" s="41"/>
      <c r="AM9994" s="41"/>
      <c r="AN9994" s="41"/>
      <c r="AO9994" s="41"/>
      <c r="AP9994" s="41"/>
      <c r="AQ9994" s="41"/>
      <c r="AR9994" s="41"/>
      <c r="AS9994" s="41"/>
      <c r="AT9994" s="41"/>
      <c r="AU9994" s="41"/>
      <c r="AV9994" s="41"/>
      <c r="AW9994" s="41"/>
      <c r="AX9994" s="41"/>
      <c r="AY9994" s="41"/>
      <c r="AZ9994" s="41"/>
      <c r="BA9994" s="41"/>
      <c r="BB9994" s="41"/>
      <c r="BC9994" s="41"/>
      <c r="BD9994" s="41"/>
      <c r="BE9994" s="41"/>
      <c r="BF9994" s="41"/>
      <c r="BG9994" s="41"/>
      <c r="BH9994" s="41"/>
      <c r="BI9994" s="41"/>
      <c r="BJ9994" s="41"/>
      <c r="BK9994" s="41"/>
      <c r="BL9994" s="41"/>
      <c r="BM9994" s="41"/>
      <c r="BN9994" s="41"/>
      <c r="BO9994" s="41"/>
      <c r="BP9994" s="108"/>
      <c r="CG9994" s="102"/>
      <c r="CI9994" s="45"/>
    </row>
    <row r="9995" spans="37:87" ht="13" customHeight="1">
      <c r="AK9995" s="114"/>
      <c r="AL9995" s="41"/>
      <c r="AM9995" s="41"/>
      <c r="AN9995" s="41"/>
      <c r="AO9995" s="41"/>
      <c r="AP9995" s="41"/>
      <c r="AQ9995" s="41"/>
      <c r="AR9995" s="41"/>
      <c r="AS9995" s="41"/>
      <c r="AT9995" s="41"/>
      <c r="AU9995" s="41"/>
      <c r="AV9995" s="41"/>
      <c r="AW9995" s="41"/>
      <c r="AX9995" s="41"/>
      <c r="AY9995" s="41"/>
      <c r="AZ9995" s="41"/>
      <c r="BA9995" s="41"/>
      <c r="BB9995" s="41"/>
      <c r="BC9995" s="41"/>
      <c r="BD9995" s="41"/>
      <c r="BE9995" s="41"/>
      <c r="BF9995" s="41"/>
      <c r="BG9995" s="41"/>
      <c r="BH9995" s="41"/>
      <c r="BI9995" s="41"/>
      <c r="BJ9995" s="41"/>
      <c r="BK9995" s="41"/>
      <c r="BL9995" s="41"/>
      <c r="BM9995" s="41"/>
      <c r="BN9995" s="41"/>
      <c r="BO9995" s="41"/>
      <c r="BP9995" s="108"/>
      <c r="CG9995" s="102"/>
      <c r="CI9995" s="45"/>
    </row>
    <row r="9996" spans="37:87" ht="13" customHeight="1">
      <c r="AK9996" s="114"/>
      <c r="AL9996" s="41"/>
      <c r="AM9996" s="41"/>
      <c r="AN9996" s="41"/>
      <c r="AO9996" s="41"/>
      <c r="AP9996" s="41"/>
      <c r="AQ9996" s="41"/>
      <c r="AR9996" s="41"/>
      <c r="AS9996" s="41"/>
      <c r="AT9996" s="41"/>
      <c r="AU9996" s="41"/>
      <c r="AV9996" s="41"/>
      <c r="AW9996" s="41"/>
      <c r="AX9996" s="41"/>
      <c r="AY9996" s="41"/>
      <c r="AZ9996" s="41"/>
      <c r="BA9996" s="41"/>
      <c r="BB9996" s="41"/>
      <c r="BC9996" s="41"/>
      <c r="BD9996" s="41"/>
      <c r="BE9996" s="41"/>
      <c r="BF9996" s="41"/>
      <c r="BG9996" s="41"/>
      <c r="BH9996" s="41"/>
      <c r="BI9996" s="41"/>
      <c r="BJ9996" s="41"/>
      <c r="BK9996" s="41"/>
      <c r="BL9996" s="41"/>
      <c r="BM9996" s="41"/>
      <c r="BN9996" s="41"/>
      <c r="BO9996" s="41"/>
      <c r="BP9996" s="108"/>
      <c r="CG9996" s="102"/>
      <c r="CI9996" s="45"/>
    </row>
    <row r="9997" spans="37:87" ht="13" customHeight="1">
      <c r="AK9997" s="114"/>
      <c r="AL9997" s="41"/>
      <c r="AM9997" s="41"/>
      <c r="AN9997" s="41"/>
      <c r="AO9997" s="41"/>
      <c r="AP9997" s="41"/>
      <c r="AQ9997" s="41"/>
      <c r="AR9997" s="41"/>
      <c r="AS9997" s="41"/>
      <c r="AT9997" s="41"/>
      <c r="AU9997" s="41"/>
      <c r="AV9997" s="41"/>
      <c r="AW9997" s="41"/>
      <c r="AX9997" s="41"/>
      <c r="AY9997" s="41"/>
      <c r="AZ9997" s="41"/>
      <c r="BA9997" s="41"/>
      <c r="BB9997" s="41"/>
      <c r="BC9997" s="41"/>
      <c r="BD9997" s="41"/>
      <c r="BE9997" s="41"/>
      <c r="BF9997" s="41"/>
      <c r="BG9997" s="41"/>
      <c r="BH9997" s="41"/>
      <c r="BI9997" s="41"/>
      <c r="BJ9997" s="41"/>
      <c r="BK9997" s="41"/>
      <c r="BL9997" s="41"/>
      <c r="BM9997" s="41"/>
      <c r="BN9997" s="41"/>
      <c r="BO9997" s="41"/>
      <c r="BP9997" s="108"/>
      <c r="CG9997" s="102"/>
      <c r="CI9997" s="45"/>
    </row>
    <row r="9998" spans="37:87" ht="13" customHeight="1">
      <c r="AK9998" s="114"/>
      <c r="AL9998" s="41"/>
      <c r="AM9998" s="41"/>
      <c r="AN9998" s="41"/>
      <c r="AO9998" s="41"/>
      <c r="AP9998" s="41"/>
      <c r="AQ9998" s="41"/>
      <c r="AR9998" s="41"/>
      <c r="AS9998" s="41"/>
      <c r="AT9998" s="41"/>
      <c r="AU9998" s="41"/>
      <c r="AV9998" s="41"/>
      <c r="AW9998" s="41"/>
      <c r="AX9998" s="41"/>
      <c r="AY9998" s="41"/>
      <c r="AZ9998" s="41"/>
      <c r="BA9998" s="41"/>
      <c r="BB9998" s="41"/>
      <c r="BC9998" s="41"/>
      <c r="BD9998" s="41"/>
      <c r="BE9998" s="41"/>
      <c r="BF9998" s="41"/>
      <c r="BG9998" s="41"/>
      <c r="BH9998" s="41"/>
      <c r="BI9998" s="41"/>
      <c r="BJ9998" s="41"/>
      <c r="BK9998" s="41"/>
      <c r="BL9998" s="41"/>
      <c r="BM9998" s="41"/>
      <c r="BN9998" s="41"/>
      <c r="BO9998" s="41"/>
      <c r="BP9998" s="108"/>
      <c r="CG9998" s="102"/>
      <c r="CI9998" s="45"/>
    </row>
    <row r="9999" spans="37:87" ht="13" customHeight="1">
      <c r="AK9999" s="114"/>
      <c r="AL9999" s="41"/>
      <c r="AM9999" s="41"/>
      <c r="AN9999" s="41"/>
      <c r="AO9999" s="41"/>
      <c r="AP9999" s="41"/>
      <c r="AQ9999" s="41"/>
      <c r="AR9999" s="41"/>
      <c r="AS9999" s="41"/>
      <c r="AT9999" s="41"/>
      <c r="AU9999" s="41"/>
      <c r="AV9999" s="41"/>
      <c r="AW9999" s="41"/>
      <c r="AX9999" s="41"/>
      <c r="AY9999" s="41"/>
      <c r="AZ9999" s="41"/>
      <c r="BA9999" s="41"/>
      <c r="BB9999" s="41"/>
      <c r="BC9999" s="41"/>
      <c r="BD9999" s="41"/>
      <c r="BE9999" s="41"/>
      <c r="BF9999" s="41"/>
      <c r="BG9999" s="41"/>
      <c r="BH9999" s="41"/>
      <c r="BI9999" s="41"/>
      <c r="BJ9999" s="41"/>
      <c r="BK9999" s="41"/>
      <c r="BL9999" s="41"/>
      <c r="BM9999" s="41"/>
      <c r="BN9999" s="41"/>
      <c r="BO9999" s="41"/>
      <c r="BP9999" s="108"/>
      <c r="CG9999" s="102"/>
      <c r="CI9999" s="45"/>
    </row>
    <row r="10000" spans="37:87" ht="13" customHeight="1">
      <c r="AK10000" s="114"/>
      <c r="AL10000" s="41"/>
      <c r="AM10000" s="41"/>
      <c r="AN10000" s="41"/>
      <c r="AO10000" s="41"/>
      <c r="AP10000" s="41"/>
      <c r="AQ10000" s="41"/>
      <c r="AR10000" s="41"/>
      <c r="AS10000" s="41"/>
      <c r="AT10000" s="41"/>
      <c r="AU10000" s="41"/>
      <c r="AV10000" s="41"/>
      <c r="AW10000" s="41"/>
      <c r="AX10000" s="41"/>
      <c r="AY10000" s="41"/>
      <c r="AZ10000" s="41"/>
      <c r="BA10000" s="41"/>
      <c r="BB10000" s="41"/>
      <c r="BC10000" s="41"/>
      <c r="BD10000" s="41"/>
      <c r="BE10000" s="41"/>
      <c r="BF10000" s="41"/>
      <c r="BG10000" s="41"/>
      <c r="BH10000" s="41"/>
      <c r="BI10000" s="41"/>
      <c r="BJ10000" s="41"/>
      <c r="BK10000" s="41"/>
      <c r="BL10000" s="41"/>
      <c r="BM10000" s="41"/>
      <c r="BN10000" s="41"/>
      <c r="BO10000" s="41"/>
      <c r="BP10000" s="108"/>
      <c r="CG10000" s="102"/>
      <c r="CI10000" s="45"/>
    </row>
    <row r="10001" spans="37:87" ht="13" customHeight="1">
      <c r="AK10001" s="114"/>
      <c r="AL10001" s="41"/>
      <c r="AM10001" s="41"/>
      <c r="AN10001" s="41"/>
      <c r="AO10001" s="41"/>
      <c r="AP10001" s="41"/>
      <c r="AQ10001" s="41"/>
      <c r="AR10001" s="41"/>
      <c r="AS10001" s="41"/>
      <c r="AT10001" s="41"/>
      <c r="AU10001" s="41"/>
      <c r="AV10001" s="41"/>
      <c r="AW10001" s="41"/>
      <c r="AX10001" s="41"/>
      <c r="AY10001" s="41"/>
      <c r="AZ10001" s="41"/>
      <c r="BA10001" s="41"/>
      <c r="BB10001" s="41"/>
      <c r="BC10001" s="41"/>
      <c r="BD10001" s="41"/>
      <c r="BE10001" s="41"/>
      <c r="BF10001" s="41"/>
      <c r="BG10001" s="41"/>
      <c r="BH10001" s="41"/>
      <c r="BI10001" s="41"/>
      <c r="BJ10001" s="41"/>
      <c r="BK10001" s="41"/>
      <c r="BL10001" s="41"/>
      <c r="BM10001" s="41"/>
      <c r="BN10001" s="41"/>
      <c r="BO10001" s="41"/>
      <c r="BP10001" s="108"/>
      <c r="CG10001" s="102"/>
      <c r="CI10001" s="45"/>
    </row>
    <row r="10002" spans="37:87" ht="13" customHeight="1">
      <c r="AK10002" s="114"/>
      <c r="AL10002" s="41"/>
      <c r="AM10002" s="41"/>
      <c r="AN10002" s="41"/>
      <c r="AO10002" s="41"/>
      <c r="AP10002" s="41"/>
      <c r="AQ10002" s="41"/>
      <c r="AR10002" s="41"/>
      <c r="AS10002" s="41"/>
      <c r="AT10002" s="41"/>
      <c r="AU10002" s="41"/>
      <c r="AV10002" s="41"/>
      <c r="AW10002" s="41"/>
      <c r="AX10002" s="41"/>
      <c r="AY10002" s="41"/>
      <c r="AZ10002" s="41"/>
      <c r="BA10002" s="41"/>
      <c r="BB10002" s="41"/>
      <c r="BC10002" s="41"/>
      <c r="BD10002" s="41"/>
      <c r="BE10002" s="41"/>
      <c r="BF10002" s="41"/>
      <c r="BG10002" s="41"/>
      <c r="BH10002" s="41"/>
      <c r="BI10002" s="41"/>
      <c r="BJ10002" s="41"/>
      <c r="BK10002" s="41"/>
      <c r="BL10002" s="41"/>
      <c r="BM10002" s="41"/>
      <c r="BN10002" s="41"/>
      <c r="BO10002" s="41"/>
      <c r="BP10002" s="108"/>
      <c r="CG10002" s="102"/>
      <c r="CI10002" s="45"/>
    </row>
    <row r="10003" spans="37:87" ht="13" customHeight="1">
      <c r="AK10003" s="114"/>
      <c r="AL10003" s="41"/>
      <c r="AM10003" s="41"/>
      <c r="AN10003" s="41"/>
      <c r="AO10003" s="41"/>
      <c r="AP10003" s="41"/>
      <c r="AQ10003" s="41"/>
      <c r="AR10003" s="41"/>
      <c r="AS10003" s="41"/>
      <c r="AT10003" s="41"/>
      <c r="AU10003" s="41"/>
      <c r="AV10003" s="41"/>
      <c r="AW10003" s="41"/>
      <c r="AX10003" s="41"/>
      <c r="AY10003" s="41"/>
      <c r="AZ10003" s="41"/>
      <c r="BA10003" s="41"/>
      <c r="BB10003" s="41"/>
      <c r="BC10003" s="41"/>
      <c r="BD10003" s="41"/>
      <c r="BE10003" s="41"/>
      <c r="BF10003" s="41"/>
      <c r="BG10003" s="41"/>
      <c r="BH10003" s="41"/>
      <c r="BI10003" s="41"/>
      <c r="BJ10003" s="41"/>
      <c r="BK10003" s="41"/>
      <c r="BL10003" s="41"/>
      <c r="BM10003" s="41"/>
      <c r="BN10003" s="41"/>
      <c r="BO10003" s="41"/>
      <c r="BP10003" s="108"/>
      <c r="CG10003" s="102"/>
      <c r="CI10003" s="45"/>
    </row>
    <row r="10004" spans="37:87" ht="13" customHeight="1">
      <c r="AK10004" s="114"/>
      <c r="AL10004" s="41"/>
      <c r="AM10004" s="41"/>
      <c r="AN10004" s="41"/>
      <c r="AO10004" s="41"/>
      <c r="AP10004" s="41"/>
      <c r="AQ10004" s="41"/>
      <c r="AR10004" s="41"/>
      <c r="AS10004" s="41"/>
      <c r="AT10004" s="41"/>
      <c r="AU10004" s="41"/>
      <c r="AV10004" s="41"/>
      <c r="AW10004" s="41"/>
      <c r="AX10004" s="41"/>
      <c r="AY10004" s="41"/>
      <c r="AZ10004" s="41"/>
      <c r="BA10004" s="41"/>
      <c r="BB10004" s="41"/>
      <c r="BC10004" s="41"/>
      <c r="BD10004" s="41"/>
      <c r="BE10004" s="41"/>
      <c r="BF10004" s="41"/>
      <c r="BG10004" s="41"/>
      <c r="BH10004" s="41"/>
      <c r="BI10004" s="41"/>
      <c r="BJ10004" s="41"/>
      <c r="BK10004" s="41"/>
      <c r="BL10004" s="41"/>
      <c r="BM10004" s="41"/>
      <c r="BN10004" s="41"/>
      <c r="BO10004" s="41"/>
      <c r="BP10004" s="108"/>
      <c r="CG10004" s="102"/>
      <c r="CI10004" s="45"/>
    </row>
    <row r="10005" spans="37:87" ht="13" customHeight="1">
      <c r="AK10005" s="114"/>
      <c r="AL10005" s="41"/>
      <c r="AM10005" s="41"/>
      <c r="AN10005" s="41"/>
      <c r="AO10005" s="41"/>
      <c r="AP10005" s="41"/>
      <c r="AQ10005" s="41"/>
      <c r="AR10005" s="41"/>
      <c r="AS10005" s="41"/>
      <c r="AT10005" s="41"/>
      <c r="AU10005" s="41"/>
      <c r="AV10005" s="41"/>
      <c r="AW10005" s="41"/>
      <c r="AX10005" s="41"/>
      <c r="AY10005" s="41"/>
      <c r="AZ10005" s="41"/>
      <c r="BA10005" s="41"/>
      <c r="BB10005" s="41"/>
      <c r="BC10005" s="41"/>
      <c r="BD10005" s="41"/>
      <c r="BE10005" s="41"/>
      <c r="BF10005" s="41"/>
      <c r="BG10005" s="41"/>
      <c r="BH10005" s="41"/>
      <c r="BI10005" s="41"/>
      <c r="BJ10005" s="41"/>
      <c r="BK10005" s="41"/>
      <c r="BL10005" s="41"/>
      <c r="BM10005" s="41"/>
      <c r="BN10005" s="41"/>
      <c r="BO10005" s="41"/>
      <c r="BP10005" s="108"/>
      <c r="CG10005" s="102"/>
      <c r="CI10005" s="45"/>
    </row>
    <row r="10006" spans="37:87" ht="13" customHeight="1">
      <c r="AK10006" s="114"/>
      <c r="AL10006" s="41"/>
      <c r="AM10006" s="41"/>
      <c r="AN10006" s="41"/>
      <c r="AO10006" s="41"/>
      <c r="AP10006" s="41"/>
      <c r="AQ10006" s="41"/>
      <c r="AR10006" s="41"/>
      <c r="AS10006" s="41"/>
      <c r="AT10006" s="41"/>
      <c r="AU10006" s="41"/>
      <c r="AV10006" s="41"/>
      <c r="AW10006" s="41"/>
      <c r="AX10006" s="41"/>
      <c r="AY10006" s="41"/>
      <c r="AZ10006" s="41"/>
      <c r="BA10006" s="41"/>
      <c r="BB10006" s="41"/>
      <c r="BC10006" s="41"/>
      <c r="BD10006" s="41"/>
      <c r="BE10006" s="41"/>
      <c r="BF10006" s="41"/>
      <c r="BG10006" s="41"/>
      <c r="BH10006" s="41"/>
      <c r="BI10006" s="41"/>
      <c r="BJ10006" s="41"/>
      <c r="BK10006" s="41"/>
      <c r="BL10006" s="41"/>
      <c r="BM10006" s="41"/>
      <c r="BN10006" s="41"/>
      <c r="BO10006" s="41"/>
      <c r="BP10006" s="108"/>
      <c r="CG10006" s="102"/>
      <c r="CI10006" s="45"/>
    </row>
    <row r="10007" spans="37:87" ht="13" customHeight="1">
      <c r="AK10007" s="114"/>
      <c r="AL10007" s="41"/>
      <c r="AM10007" s="41"/>
      <c r="AN10007" s="41"/>
      <c r="AO10007" s="41"/>
      <c r="AP10007" s="41"/>
      <c r="AQ10007" s="41"/>
      <c r="AR10007" s="41"/>
      <c r="AS10007" s="41"/>
      <c r="AT10007" s="41"/>
      <c r="AU10007" s="41"/>
      <c r="AV10007" s="41"/>
      <c r="AW10007" s="41"/>
      <c r="AX10007" s="41"/>
      <c r="AY10007" s="41"/>
      <c r="AZ10007" s="41"/>
      <c r="BA10007" s="41"/>
      <c r="BB10007" s="41"/>
      <c r="BC10007" s="41"/>
      <c r="BD10007" s="41"/>
      <c r="BE10007" s="41"/>
      <c r="BF10007" s="41"/>
      <c r="BG10007" s="41"/>
      <c r="BH10007" s="41"/>
      <c r="BI10007" s="41"/>
      <c r="BJ10007" s="41"/>
      <c r="BK10007" s="41"/>
      <c r="BL10007" s="41"/>
      <c r="BM10007" s="41"/>
      <c r="BN10007" s="41"/>
      <c r="BO10007" s="41"/>
      <c r="BP10007" s="108"/>
      <c r="CG10007" s="102"/>
      <c r="CI10007" s="45"/>
    </row>
    <row r="10008" spans="37:87" ht="13" customHeight="1">
      <c r="AK10008" s="114"/>
      <c r="AL10008" s="41"/>
      <c r="AM10008" s="41"/>
      <c r="AN10008" s="41"/>
      <c r="AO10008" s="41"/>
      <c r="AP10008" s="41"/>
      <c r="AQ10008" s="41"/>
      <c r="AR10008" s="41"/>
      <c r="AS10008" s="41"/>
      <c r="AT10008" s="41"/>
      <c r="AU10008" s="41"/>
      <c r="AV10008" s="41"/>
      <c r="AW10008" s="41"/>
      <c r="AX10008" s="41"/>
      <c r="AY10008" s="41"/>
      <c r="AZ10008" s="41"/>
      <c r="BA10008" s="41"/>
      <c r="BB10008" s="41"/>
      <c r="BC10008" s="41"/>
      <c r="BD10008" s="41"/>
      <c r="BE10008" s="41"/>
      <c r="BF10008" s="41"/>
      <c r="BG10008" s="41"/>
      <c r="BH10008" s="41"/>
      <c r="BI10008" s="41"/>
      <c r="BJ10008" s="41"/>
      <c r="BK10008" s="41"/>
      <c r="BL10008" s="41"/>
      <c r="BM10008" s="41"/>
      <c r="BN10008" s="41"/>
      <c r="BO10008" s="41"/>
      <c r="BP10008" s="108"/>
      <c r="CG10008" s="102"/>
      <c r="CI10008" s="45"/>
    </row>
    <row r="10009" spans="37:87" ht="13" customHeight="1">
      <c r="AK10009" s="114"/>
      <c r="AL10009" s="41"/>
      <c r="AM10009" s="41"/>
      <c r="AN10009" s="41"/>
      <c r="AO10009" s="41"/>
      <c r="AP10009" s="41"/>
      <c r="AQ10009" s="41"/>
      <c r="AR10009" s="41"/>
      <c r="AS10009" s="41"/>
      <c r="AT10009" s="41"/>
      <c r="AU10009" s="41"/>
      <c r="AV10009" s="41"/>
      <c r="AW10009" s="41"/>
      <c r="AX10009" s="41"/>
      <c r="AY10009" s="41"/>
      <c r="AZ10009" s="41"/>
      <c r="BA10009" s="41"/>
      <c r="BB10009" s="41"/>
      <c r="BC10009" s="41"/>
      <c r="BD10009" s="41"/>
      <c r="BE10009" s="41"/>
      <c r="BF10009" s="41"/>
      <c r="BG10009" s="41"/>
      <c r="BH10009" s="41"/>
      <c r="BI10009" s="41"/>
      <c r="BJ10009" s="41"/>
      <c r="BK10009" s="41"/>
      <c r="BL10009" s="41"/>
      <c r="BM10009" s="41"/>
      <c r="BN10009" s="41"/>
      <c r="BO10009" s="41"/>
      <c r="BP10009" s="108"/>
      <c r="CG10009" s="102"/>
      <c r="CI10009" s="45"/>
    </row>
    <row r="10010" spans="37:87" ht="13" customHeight="1">
      <c r="AK10010" s="114"/>
      <c r="AL10010" s="41"/>
      <c r="AM10010" s="41"/>
      <c r="AN10010" s="41"/>
      <c r="AO10010" s="41"/>
      <c r="AP10010" s="41"/>
      <c r="AQ10010" s="41"/>
      <c r="AR10010" s="41"/>
      <c r="AS10010" s="41"/>
      <c r="AT10010" s="41"/>
      <c r="AU10010" s="41"/>
      <c r="AV10010" s="41"/>
      <c r="AW10010" s="41"/>
      <c r="AX10010" s="41"/>
      <c r="AY10010" s="41"/>
      <c r="AZ10010" s="41"/>
      <c r="BA10010" s="41"/>
      <c r="BB10010" s="41"/>
      <c r="BC10010" s="41"/>
      <c r="BD10010" s="41"/>
      <c r="BE10010" s="41"/>
      <c r="BF10010" s="41"/>
      <c r="BG10010" s="41"/>
      <c r="BH10010" s="41"/>
      <c r="BI10010" s="41"/>
      <c r="BJ10010" s="41"/>
      <c r="BK10010" s="41"/>
      <c r="BL10010" s="41"/>
      <c r="BM10010" s="41"/>
      <c r="BN10010" s="41"/>
      <c r="BO10010" s="41"/>
      <c r="BP10010" s="108"/>
      <c r="CG10010" s="102"/>
      <c r="CI10010" s="45"/>
    </row>
    <row r="10011" spans="37:87" ht="13" customHeight="1">
      <c r="AK10011" s="114"/>
      <c r="AL10011" s="41"/>
      <c r="AM10011" s="41"/>
      <c r="AN10011" s="41"/>
      <c r="AO10011" s="41"/>
      <c r="AP10011" s="41"/>
      <c r="AQ10011" s="41"/>
      <c r="AR10011" s="41"/>
      <c r="AS10011" s="41"/>
      <c r="AT10011" s="41"/>
      <c r="AU10011" s="41"/>
      <c r="AV10011" s="41"/>
      <c r="AW10011" s="41"/>
      <c r="AX10011" s="41"/>
      <c r="AY10011" s="41"/>
      <c r="AZ10011" s="41"/>
      <c r="BA10011" s="41"/>
      <c r="BB10011" s="41"/>
      <c r="BC10011" s="41"/>
      <c r="BD10011" s="41"/>
      <c r="BE10011" s="41"/>
      <c r="BF10011" s="41"/>
      <c r="BG10011" s="41"/>
      <c r="BH10011" s="41"/>
      <c r="BI10011" s="41"/>
      <c r="BJ10011" s="41"/>
      <c r="BK10011" s="41"/>
      <c r="BL10011" s="41"/>
      <c r="BM10011" s="41"/>
      <c r="BN10011" s="41"/>
      <c r="BO10011" s="41"/>
      <c r="BP10011" s="108"/>
      <c r="CG10011" s="102"/>
      <c r="CI10011" s="45"/>
    </row>
    <row r="10012" spans="37:87" ht="13" customHeight="1">
      <c r="AK10012" s="114"/>
      <c r="AL10012" s="41"/>
      <c r="AM10012" s="41"/>
      <c r="AN10012" s="41"/>
      <c r="AO10012" s="41"/>
      <c r="AP10012" s="41"/>
      <c r="AQ10012" s="41"/>
      <c r="AR10012" s="41"/>
      <c r="AS10012" s="41"/>
      <c r="AT10012" s="41"/>
      <c r="AU10012" s="41"/>
      <c r="AV10012" s="41"/>
      <c r="AW10012" s="41"/>
      <c r="AX10012" s="41"/>
      <c r="AY10012" s="41"/>
      <c r="AZ10012" s="41"/>
      <c r="BA10012" s="41"/>
      <c r="BB10012" s="41"/>
      <c r="BC10012" s="41"/>
      <c r="BD10012" s="41"/>
      <c r="BE10012" s="41"/>
      <c r="BF10012" s="41"/>
      <c r="BG10012" s="41"/>
      <c r="BH10012" s="41"/>
      <c r="BI10012" s="41"/>
      <c r="BJ10012" s="41"/>
      <c r="BK10012" s="41"/>
      <c r="BL10012" s="41"/>
      <c r="BM10012" s="41"/>
      <c r="BN10012" s="41"/>
      <c r="BO10012" s="41"/>
      <c r="BP10012" s="108"/>
      <c r="CG10012" s="102"/>
      <c r="CI10012" s="45"/>
    </row>
    <row r="10013" spans="37:87" ht="13" customHeight="1">
      <c r="AK10013" s="114"/>
      <c r="AL10013" s="41"/>
      <c r="AM10013" s="41"/>
      <c r="AN10013" s="41"/>
      <c r="AO10013" s="41"/>
      <c r="AP10013" s="41"/>
      <c r="AQ10013" s="41"/>
      <c r="AR10013" s="41"/>
      <c r="AS10013" s="41"/>
      <c r="AT10013" s="41"/>
      <c r="AU10013" s="41"/>
      <c r="AV10013" s="41"/>
      <c r="AW10013" s="41"/>
      <c r="AX10013" s="41"/>
      <c r="AY10013" s="41"/>
      <c r="AZ10013" s="41"/>
      <c r="BA10013" s="41"/>
      <c r="BB10013" s="41"/>
      <c r="BC10013" s="41"/>
      <c r="BD10013" s="41"/>
      <c r="BE10013" s="41"/>
      <c r="BF10013" s="41"/>
      <c r="BG10013" s="41"/>
      <c r="BH10013" s="41"/>
      <c r="BI10013" s="41"/>
      <c r="BJ10013" s="41"/>
      <c r="BK10013" s="41"/>
      <c r="BL10013" s="41"/>
      <c r="BM10013" s="41"/>
      <c r="BN10013" s="41"/>
      <c r="BO10013" s="41"/>
      <c r="BP10013" s="108"/>
      <c r="CG10013" s="102"/>
      <c r="CI10013" s="45"/>
    </row>
    <row r="10014" spans="37:87" ht="13" customHeight="1">
      <c r="AK10014" s="114"/>
      <c r="AL10014" s="41"/>
      <c r="AM10014" s="41"/>
      <c r="AN10014" s="41"/>
      <c r="AO10014" s="41"/>
      <c r="AP10014" s="41"/>
      <c r="AQ10014" s="41"/>
      <c r="AR10014" s="41"/>
      <c r="AS10014" s="41"/>
      <c r="AT10014" s="41"/>
      <c r="AU10014" s="41"/>
      <c r="AV10014" s="41"/>
      <c r="AW10014" s="41"/>
      <c r="AX10014" s="41"/>
      <c r="AY10014" s="41"/>
      <c r="AZ10014" s="41"/>
      <c r="BA10014" s="41"/>
      <c r="BB10014" s="41"/>
      <c r="BC10014" s="41"/>
      <c r="BD10014" s="41"/>
      <c r="BE10014" s="41"/>
      <c r="BF10014" s="41"/>
      <c r="BG10014" s="41"/>
      <c r="BH10014" s="41"/>
      <c r="BI10014" s="41"/>
      <c r="BJ10014" s="41"/>
      <c r="BK10014" s="41"/>
      <c r="BL10014" s="41"/>
      <c r="BM10014" s="41"/>
      <c r="BN10014" s="41"/>
      <c r="BO10014" s="41"/>
      <c r="BP10014" s="108"/>
      <c r="CG10014" s="102"/>
      <c r="CI10014" s="45"/>
    </row>
    <row r="10015" spans="37:87" ht="13" customHeight="1">
      <c r="AK10015" s="114"/>
      <c r="AL10015" s="41"/>
      <c r="AM10015" s="41"/>
      <c r="AN10015" s="41"/>
      <c r="AO10015" s="41"/>
      <c r="AP10015" s="41"/>
      <c r="AQ10015" s="41"/>
      <c r="AR10015" s="41"/>
      <c r="AS10015" s="41"/>
      <c r="AT10015" s="41"/>
      <c r="AU10015" s="41"/>
      <c r="AV10015" s="41"/>
      <c r="AW10015" s="41"/>
      <c r="AX10015" s="41"/>
      <c r="AY10015" s="41"/>
      <c r="AZ10015" s="41"/>
      <c r="BA10015" s="41"/>
      <c r="BB10015" s="41"/>
      <c r="BC10015" s="41"/>
      <c r="BD10015" s="41"/>
      <c r="BE10015" s="41"/>
      <c r="BF10015" s="41"/>
      <c r="BG10015" s="41"/>
      <c r="BH10015" s="41"/>
      <c r="BI10015" s="41"/>
      <c r="BJ10015" s="41"/>
      <c r="BK10015" s="41"/>
      <c r="BL10015" s="41"/>
      <c r="BM10015" s="41"/>
      <c r="BN10015" s="41"/>
      <c r="BO10015" s="41"/>
      <c r="BP10015" s="108"/>
      <c r="CG10015" s="102"/>
      <c r="CI10015" s="45"/>
    </row>
    <row r="10016" spans="37:87" ht="13" customHeight="1">
      <c r="AK10016" s="114"/>
      <c r="AL10016" s="41"/>
      <c r="AM10016" s="41"/>
      <c r="AN10016" s="41"/>
      <c r="AO10016" s="41"/>
      <c r="AP10016" s="41"/>
      <c r="AQ10016" s="41"/>
      <c r="AR10016" s="41"/>
      <c r="AS10016" s="41"/>
      <c r="AT10016" s="41"/>
      <c r="AU10016" s="41"/>
      <c r="AV10016" s="41"/>
      <c r="AW10016" s="41"/>
      <c r="AX10016" s="41"/>
      <c r="AY10016" s="41"/>
      <c r="AZ10016" s="41"/>
      <c r="BA10016" s="41"/>
      <c r="BB10016" s="41"/>
      <c r="BC10016" s="41"/>
      <c r="BD10016" s="41"/>
      <c r="BE10016" s="41"/>
      <c r="BF10016" s="41"/>
      <c r="BG10016" s="41"/>
      <c r="BH10016" s="41"/>
      <c r="BI10016" s="41"/>
      <c r="BJ10016" s="41"/>
      <c r="BK10016" s="41"/>
      <c r="BL10016" s="41"/>
      <c r="BM10016" s="41"/>
      <c r="BN10016" s="41"/>
      <c r="BO10016" s="41"/>
      <c r="BP10016" s="108"/>
      <c r="CG10016" s="102"/>
      <c r="CI10016" s="45"/>
    </row>
    <row r="10017" spans="37:87" ht="13" customHeight="1">
      <c r="AK10017" s="114"/>
      <c r="AL10017" s="41"/>
      <c r="AM10017" s="41"/>
      <c r="AN10017" s="41"/>
      <c r="AO10017" s="41"/>
      <c r="AP10017" s="41"/>
      <c r="AQ10017" s="41"/>
      <c r="AR10017" s="41"/>
      <c r="AS10017" s="41"/>
      <c r="AT10017" s="41"/>
      <c r="AU10017" s="41"/>
      <c r="AV10017" s="41"/>
      <c r="AW10017" s="41"/>
      <c r="AX10017" s="41"/>
      <c r="AY10017" s="41"/>
      <c r="AZ10017" s="41"/>
      <c r="BA10017" s="41"/>
      <c r="BB10017" s="41"/>
      <c r="BC10017" s="41"/>
      <c r="BD10017" s="41"/>
      <c r="BE10017" s="41"/>
      <c r="BF10017" s="41"/>
      <c r="BG10017" s="41"/>
      <c r="BH10017" s="41"/>
      <c r="BI10017" s="41"/>
      <c r="BJ10017" s="41"/>
      <c r="BK10017" s="41"/>
      <c r="BL10017" s="41"/>
      <c r="BM10017" s="41"/>
      <c r="BN10017" s="41"/>
      <c r="BO10017" s="41"/>
      <c r="BP10017" s="108"/>
      <c r="CG10017" s="102"/>
      <c r="CI10017" s="45"/>
    </row>
    <row r="10018" spans="37:87" ht="13" customHeight="1">
      <c r="AK10018" s="114"/>
      <c r="AL10018" s="41"/>
      <c r="AM10018" s="41"/>
      <c r="AN10018" s="41"/>
      <c r="AO10018" s="41"/>
      <c r="AP10018" s="41"/>
      <c r="AQ10018" s="41"/>
      <c r="AR10018" s="41"/>
      <c r="AS10018" s="41"/>
      <c r="AT10018" s="41"/>
      <c r="AU10018" s="41"/>
      <c r="AV10018" s="41"/>
      <c r="AW10018" s="41"/>
      <c r="AX10018" s="41"/>
      <c r="AY10018" s="41"/>
      <c r="AZ10018" s="41"/>
      <c r="BA10018" s="41"/>
      <c r="BB10018" s="41"/>
      <c r="BC10018" s="41"/>
      <c r="BD10018" s="41"/>
      <c r="BE10018" s="41"/>
      <c r="BF10018" s="41"/>
      <c r="BG10018" s="41"/>
      <c r="BH10018" s="41"/>
      <c r="BI10018" s="41"/>
      <c r="BJ10018" s="41"/>
      <c r="BK10018" s="41"/>
      <c r="BL10018" s="41"/>
      <c r="BM10018" s="41"/>
      <c r="BN10018" s="41"/>
      <c r="BO10018" s="41"/>
      <c r="BP10018" s="108"/>
      <c r="CG10018" s="102"/>
      <c r="CI10018" s="45"/>
    </row>
    <row r="10019" spans="37:87" ht="13" customHeight="1">
      <c r="AK10019" s="114"/>
      <c r="AL10019" s="41"/>
      <c r="AM10019" s="41"/>
      <c r="AN10019" s="41"/>
      <c r="AO10019" s="41"/>
      <c r="AP10019" s="41"/>
      <c r="AQ10019" s="41"/>
      <c r="AR10019" s="41"/>
      <c r="AS10019" s="41"/>
      <c r="AT10019" s="41"/>
      <c r="AU10019" s="41"/>
      <c r="AV10019" s="41"/>
      <c r="AW10019" s="41"/>
      <c r="AX10019" s="41"/>
      <c r="AY10019" s="41"/>
      <c r="AZ10019" s="41"/>
      <c r="BA10019" s="41"/>
      <c r="BB10019" s="41"/>
      <c r="BC10019" s="41"/>
      <c r="BD10019" s="41"/>
      <c r="BE10019" s="41"/>
      <c r="BF10019" s="41"/>
      <c r="BG10019" s="41"/>
      <c r="BH10019" s="41"/>
      <c r="BI10019" s="41"/>
      <c r="BJ10019" s="41"/>
      <c r="BK10019" s="41"/>
      <c r="BL10019" s="41"/>
      <c r="BM10019" s="41"/>
      <c r="BN10019" s="41"/>
      <c r="BO10019" s="41"/>
      <c r="BP10019" s="108"/>
      <c r="CG10019" s="102"/>
      <c r="CI10019" s="45"/>
    </row>
    <row r="10020" spans="37:87" ht="13" customHeight="1">
      <c r="AK10020" s="114"/>
      <c r="AL10020" s="41"/>
      <c r="AM10020" s="41"/>
      <c r="AN10020" s="41"/>
      <c r="AO10020" s="41"/>
      <c r="AP10020" s="41"/>
      <c r="AQ10020" s="41"/>
      <c r="AR10020" s="41"/>
      <c r="AS10020" s="41"/>
      <c r="AT10020" s="41"/>
      <c r="AU10020" s="41"/>
      <c r="AV10020" s="41"/>
      <c r="AW10020" s="41"/>
      <c r="AX10020" s="41"/>
      <c r="AY10020" s="41"/>
      <c r="AZ10020" s="41"/>
      <c r="BA10020" s="41"/>
      <c r="BB10020" s="41"/>
      <c r="BC10020" s="41"/>
      <c r="BD10020" s="41"/>
      <c r="BE10020" s="41"/>
      <c r="BF10020" s="41"/>
      <c r="BG10020" s="41"/>
      <c r="BH10020" s="41"/>
      <c r="BI10020" s="41"/>
      <c r="BJ10020" s="41"/>
      <c r="BK10020" s="41"/>
      <c r="BL10020" s="41"/>
      <c r="BM10020" s="41"/>
      <c r="BN10020" s="41"/>
      <c r="BO10020" s="41"/>
      <c r="BP10020" s="108"/>
      <c r="CG10020" s="102"/>
      <c r="CI10020" s="45"/>
    </row>
    <row r="10021" spans="37:87" ht="13" customHeight="1">
      <c r="AK10021" s="114"/>
      <c r="AL10021" s="41"/>
      <c r="AM10021" s="41"/>
      <c r="AN10021" s="41"/>
      <c r="AO10021" s="41"/>
      <c r="AP10021" s="41"/>
      <c r="AQ10021" s="41"/>
      <c r="AR10021" s="41"/>
      <c r="AS10021" s="41"/>
      <c r="AT10021" s="41"/>
      <c r="AU10021" s="41"/>
      <c r="AV10021" s="41"/>
      <c r="AW10021" s="41"/>
      <c r="AX10021" s="41"/>
      <c r="AY10021" s="41"/>
      <c r="AZ10021" s="41"/>
      <c r="BA10021" s="41"/>
      <c r="BB10021" s="41"/>
      <c r="BC10021" s="41"/>
      <c r="BD10021" s="41"/>
      <c r="BE10021" s="41"/>
      <c r="BF10021" s="41"/>
      <c r="BG10021" s="41"/>
      <c r="BH10021" s="41"/>
      <c r="BI10021" s="41"/>
      <c r="BJ10021" s="41"/>
      <c r="BK10021" s="41"/>
      <c r="BL10021" s="41"/>
      <c r="BM10021" s="41"/>
      <c r="BN10021" s="41"/>
      <c r="BO10021" s="41"/>
      <c r="BP10021" s="108"/>
      <c r="CG10021" s="102"/>
      <c r="CI10021" s="45"/>
    </row>
    <row r="10022" spans="37:87" ht="13" customHeight="1">
      <c r="AK10022" s="114"/>
      <c r="AL10022" s="41"/>
      <c r="AM10022" s="41"/>
      <c r="AN10022" s="41"/>
      <c r="AO10022" s="41"/>
      <c r="AP10022" s="41"/>
      <c r="AQ10022" s="41"/>
      <c r="AR10022" s="41"/>
      <c r="AS10022" s="41"/>
      <c r="AT10022" s="41"/>
      <c r="AU10022" s="41"/>
      <c r="AV10022" s="41"/>
      <c r="AW10022" s="41"/>
      <c r="AX10022" s="41"/>
      <c r="AY10022" s="41"/>
      <c r="AZ10022" s="41"/>
      <c r="BA10022" s="41"/>
      <c r="BB10022" s="41"/>
      <c r="BC10022" s="41"/>
      <c r="BD10022" s="41"/>
      <c r="BE10022" s="41"/>
      <c r="BF10022" s="41"/>
      <c r="BG10022" s="41"/>
      <c r="BH10022" s="41"/>
      <c r="BI10022" s="41"/>
      <c r="BJ10022" s="41"/>
      <c r="BK10022" s="41"/>
      <c r="BL10022" s="41"/>
      <c r="BM10022" s="41"/>
      <c r="BN10022" s="41"/>
      <c r="BO10022" s="41"/>
      <c r="BP10022" s="108"/>
      <c r="CG10022" s="102"/>
      <c r="CI10022" s="45"/>
    </row>
    <row r="10023" spans="37:87" ht="13" customHeight="1">
      <c r="AK10023" s="114"/>
      <c r="AL10023" s="41"/>
      <c r="AM10023" s="41"/>
      <c r="AN10023" s="41"/>
      <c r="AO10023" s="41"/>
      <c r="AP10023" s="41"/>
      <c r="AQ10023" s="41"/>
      <c r="AR10023" s="41"/>
      <c r="AS10023" s="41"/>
      <c r="AT10023" s="41"/>
      <c r="AU10023" s="41"/>
      <c r="AV10023" s="41"/>
      <c r="AW10023" s="41"/>
      <c r="AX10023" s="41"/>
      <c r="AY10023" s="41"/>
      <c r="AZ10023" s="41"/>
      <c r="BA10023" s="41"/>
      <c r="BB10023" s="41"/>
      <c r="BC10023" s="41"/>
      <c r="BD10023" s="41"/>
      <c r="BE10023" s="41"/>
      <c r="BF10023" s="41"/>
      <c r="BG10023" s="41"/>
      <c r="BH10023" s="41"/>
      <c r="BI10023" s="41"/>
      <c r="BJ10023" s="41"/>
      <c r="BK10023" s="41"/>
      <c r="BL10023" s="41"/>
      <c r="BM10023" s="41"/>
      <c r="BN10023" s="41"/>
      <c r="BO10023" s="41"/>
      <c r="BP10023" s="108"/>
      <c r="CG10023" s="102"/>
      <c r="CI10023" s="45"/>
    </row>
    <row r="10024" spans="37:87" ht="13" customHeight="1">
      <c r="AK10024" s="114"/>
      <c r="AL10024" s="41"/>
      <c r="AM10024" s="41"/>
      <c r="AN10024" s="41"/>
      <c r="AO10024" s="41"/>
      <c r="AP10024" s="41"/>
      <c r="AQ10024" s="41"/>
      <c r="AR10024" s="41"/>
      <c r="AS10024" s="41"/>
      <c r="AT10024" s="41"/>
      <c r="AU10024" s="41"/>
      <c r="AV10024" s="41"/>
      <c r="AW10024" s="41"/>
      <c r="AX10024" s="41"/>
      <c r="AY10024" s="41"/>
      <c r="AZ10024" s="41"/>
      <c r="BA10024" s="41"/>
      <c r="BB10024" s="41"/>
      <c r="BC10024" s="41"/>
      <c r="BD10024" s="41"/>
      <c r="BE10024" s="41"/>
      <c r="BF10024" s="41"/>
      <c r="BG10024" s="41"/>
      <c r="BH10024" s="41"/>
      <c r="BI10024" s="41"/>
      <c r="BJ10024" s="41"/>
      <c r="BK10024" s="41"/>
      <c r="BL10024" s="41"/>
      <c r="BM10024" s="41"/>
      <c r="BN10024" s="41"/>
      <c r="BO10024" s="41"/>
      <c r="BP10024" s="108"/>
      <c r="CG10024" s="102"/>
      <c r="CI10024" s="45"/>
    </row>
    <row r="10025" spans="37:87" ht="13" customHeight="1">
      <c r="AK10025" s="114"/>
      <c r="AL10025" s="41"/>
      <c r="AM10025" s="41"/>
      <c r="AN10025" s="41"/>
      <c r="AO10025" s="41"/>
      <c r="AP10025" s="41"/>
      <c r="AQ10025" s="41"/>
      <c r="AR10025" s="41"/>
      <c r="AS10025" s="41"/>
      <c r="AT10025" s="41"/>
      <c r="AU10025" s="41"/>
      <c r="AV10025" s="41"/>
      <c r="AW10025" s="41"/>
      <c r="AX10025" s="41"/>
      <c r="AY10025" s="41"/>
      <c r="AZ10025" s="41"/>
      <c r="BA10025" s="41"/>
      <c r="BB10025" s="41"/>
      <c r="BC10025" s="41"/>
      <c r="BD10025" s="41"/>
      <c r="BE10025" s="41"/>
      <c r="BF10025" s="41"/>
      <c r="BG10025" s="41"/>
      <c r="BH10025" s="41"/>
      <c r="BI10025" s="41"/>
      <c r="BJ10025" s="41"/>
      <c r="BK10025" s="41"/>
      <c r="BL10025" s="41"/>
      <c r="BM10025" s="41"/>
      <c r="BN10025" s="41"/>
      <c r="BO10025" s="41"/>
      <c r="BP10025" s="108"/>
      <c r="CG10025" s="102"/>
      <c r="CI10025" s="45"/>
    </row>
    <row r="10026" spans="37:87" ht="13" customHeight="1">
      <c r="AK10026" s="114"/>
      <c r="AL10026" s="41"/>
      <c r="AM10026" s="41"/>
      <c r="AN10026" s="41"/>
      <c r="AO10026" s="41"/>
      <c r="AP10026" s="41"/>
      <c r="AQ10026" s="41"/>
      <c r="AR10026" s="41"/>
      <c r="AS10026" s="41"/>
      <c r="AT10026" s="41"/>
      <c r="AU10026" s="41"/>
      <c r="AV10026" s="41"/>
      <c r="AW10026" s="41"/>
      <c r="AX10026" s="41"/>
      <c r="AY10026" s="41"/>
      <c r="AZ10026" s="41"/>
      <c r="BA10026" s="41"/>
      <c r="BB10026" s="41"/>
      <c r="BC10026" s="41"/>
      <c r="BD10026" s="41"/>
      <c r="BE10026" s="41"/>
      <c r="BF10026" s="41"/>
      <c r="BG10026" s="41"/>
      <c r="BH10026" s="41"/>
      <c r="BI10026" s="41"/>
      <c r="BJ10026" s="41"/>
      <c r="BK10026" s="41"/>
      <c r="BL10026" s="41"/>
      <c r="BM10026" s="41"/>
      <c r="BN10026" s="41"/>
      <c r="BO10026" s="41"/>
      <c r="BP10026" s="108"/>
      <c r="CG10026" s="102"/>
      <c r="CI10026" s="45"/>
    </row>
    <row r="10027" spans="37:87" ht="13" customHeight="1">
      <c r="AK10027" s="114"/>
      <c r="AL10027" s="41"/>
      <c r="AM10027" s="41"/>
      <c r="AN10027" s="41"/>
      <c r="AO10027" s="41"/>
      <c r="AP10027" s="41"/>
      <c r="AQ10027" s="41"/>
      <c r="AR10027" s="41"/>
      <c r="AS10027" s="41"/>
      <c r="AT10027" s="41"/>
      <c r="AU10027" s="41"/>
      <c r="AV10027" s="41"/>
      <c r="AW10027" s="41"/>
      <c r="AX10027" s="41"/>
      <c r="AY10027" s="41"/>
      <c r="AZ10027" s="41"/>
      <c r="BA10027" s="41"/>
      <c r="BB10027" s="41"/>
      <c r="BC10027" s="41"/>
      <c r="BD10027" s="41"/>
      <c r="BE10027" s="41"/>
      <c r="BF10027" s="41"/>
      <c r="BG10027" s="41"/>
      <c r="BH10027" s="41"/>
      <c r="BI10027" s="41"/>
      <c r="BJ10027" s="41"/>
      <c r="BK10027" s="41"/>
      <c r="BL10027" s="41"/>
      <c r="BM10027" s="41"/>
      <c r="BN10027" s="41"/>
      <c r="BO10027" s="41"/>
      <c r="BP10027" s="108"/>
      <c r="CG10027" s="102"/>
      <c r="CI10027" s="45"/>
    </row>
    <row r="10028" spans="37:87" ht="13" customHeight="1">
      <c r="AK10028" s="114"/>
      <c r="AL10028" s="41"/>
      <c r="AM10028" s="41"/>
      <c r="AN10028" s="41"/>
      <c r="AO10028" s="41"/>
      <c r="AP10028" s="41"/>
      <c r="AQ10028" s="41"/>
      <c r="AR10028" s="41"/>
      <c r="AS10028" s="41"/>
      <c r="AT10028" s="41"/>
      <c r="AU10028" s="41"/>
      <c r="AV10028" s="41"/>
      <c r="AW10028" s="41"/>
      <c r="AX10028" s="41"/>
      <c r="AY10028" s="41"/>
      <c r="AZ10028" s="41"/>
      <c r="BA10028" s="41"/>
      <c r="BB10028" s="41"/>
      <c r="BC10028" s="41"/>
      <c r="BD10028" s="41"/>
      <c r="BE10028" s="41"/>
      <c r="BF10028" s="41"/>
      <c r="BG10028" s="41"/>
      <c r="BH10028" s="41"/>
      <c r="BI10028" s="41"/>
      <c r="BJ10028" s="41"/>
      <c r="BK10028" s="41"/>
      <c r="BL10028" s="41"/>
      <c r="BM10028" s="41"/>
      <c r="BN10028" s="41"/>
      <c r="BO10028" s="41"/>
      <c r="BP10028" s="108"/>
      <c r="CG10028" s="102"/>
      <c r="CI10028" s="45"/>
    </row>
    <row r="10029" spans="37:87" ht="13" customHeight="1">
      <c r="AK10029" s="114"/>
      <c r="AL10029" s="41"/>
      <c r="AM10029" s="41"/>
      <c r="AN10029" s="41"/>
      <c r="AO10029" s="41"/>
      <c r="AP10029" s="41"/>
      <c r="AQ10029" s="41"/>
      <c r="AR10029" s="41"/>
      <c r="AS10029" s="41"/>
      <c r="AT10029" s="41"/>
      <c r="AU10029" s="41"/>
      <c r="AV10029" s="41"/>
      <c r="AW10029" s="41"/>
      <c r="AX10029" s="41"/>
      <c r="AY10029" s="41"/>
      <c r="AZ10029" s="41"/>
      <c r="BA10029" s="41"/>
      <c r="BB10029" s="41"/>
      <c r="BC10029" s="41"/>
      <c r="BD10029" s="41"/>
      <c r="BE10029" s="41"/>
      <c r="BF10029" s="41"/>
      <c r="BG10029" s="41"/>
      <c r="BH10029" s="41"/>
      <c r="BI10029" s="41"/>
      <c r="BJ10029" s="41"/>
      <c r="BK10029" s="41"/>
      <c r="BL10029" s="41"/>
      <c r="BM10029" s="41"/>
      <c r="BN10029" s="41"/>
      <c r="BO10029" s="41"/>
      <c r="BP10029" s="108"/>
      <c r="CG10029" s="102"/>
      <c r="CI10029" s="45"/>
    </row>
    <row r="10030" spans="37:87" ht="13" customHeight="1">
      <c r="AK10030" s="114"/>
      <c r="AL10030" s="41"/>
      <c r="AM10030" s="41"/>
      <c r="AN10030" s="41"/>
      <c r="AO10030" s="41"/>
      <c r="AP10030" s="41"/>
      <c r="AQ10030" s="41"/>
      <c r="AR10030" s="41"/>
      <c r="AS10030" s="41"/>
      <c r="AT10030" s="41"/>
      <c r="AU10030" s="41"/>
      <c r="AV10030" s="41"/>
      <c r="AW10030" s="41"/>
      <c r="AX10030" s="41"/>
      <c r="AY10030" s="41"/>
      <c r="AZ10030" s="41"/>
      <c r="BA10030" s="41"/>
      <c r="BB10030" s="41"/>
      <c r="BC10030" s="41"/>
      <c r="BD10030" s="41"/>
      <c r="BE10030" s="41"/>
      <c r="BF10030" s="41"/>
      <c r="BG10030" s="41"/>
      <c r="BH10030" s="41"/>
      <c r="BI10030" s="41"/>
      <c r="BJ10030" s="41"/>
      <c r="BK10030" s="41"/>
      <c r="BL10030" s="41"/>
      <c r="BM10030" s="41"/>
      <c r="BN10030" s="41"/>
      <c r="BO10030" s="41"/>
      <c r="BP10030" s="108"/>
      <c r="CG10030" s="102"/>
      <c r="CI10030" s="45"/>
    </row>
    <row r="10031" spans="37:87" ht="13" customHeight="1">
      <c r="AK10031" s="114"/>
      <c r="AL10031" s="41"/>
      <c r="AM10031" s="41"/>
      <c r="AN10031" s="41"/>
      <c r="AO10031" s="41"/>
      <c r="AP10031" s="41"/>
      <c r="AQ10031" s="41"/>
      <c r="AR10031" s="41"/>
      <c r="AS10031" s="41"/>
      <c r="AT10031" s="41"/>
      <c r="AU10031" s="41"/>
      <c r="AV10031" s="41"/>
      <c r="AW10031" s="41"/>
      <c r="AX10031" s="41"/>
      <c r="AY10031" s="41"/>
      <c r="AZ10031" s="41"/>
      <c r="BA10031" s="41"/>
      <c r="BB10031" s="41"/>
      <c r="BC10031" s="41"/>
      <c r="BD10031" s="41"/>
      <c r="BE10031" s="41"/>
      <c r="BF10031" s="41"/>
      <c r="BG10031" s="41"/>
      <c r="BH10031" s="41"/>
      <c r="BI10031" s="41"/>
      <c r="BJ10031" s="41"/>
      <c r="BK10031" s="41"/>
      <c r="BL10031" s="41"/>
      <c r="BM10031" s="41"/>
      <c r="BN10031" s="41"/>
      <c r="BO10031" s="41"/>
      <c r="BP10031" s="108"/>
      <c r="CG10031" s="102"/>
      <c r="CI10031" s="45"/>
    </row>
    <row r="10032" spans="37:87" ht="13" customHeight="1">
      <c r="AK10032" s="114"/>
      <c r="AL10032" s="41"/>
      <c r="AM10032" s="41"/>
      <c r="AN10032" s="41"/>
      <c r="AO10032" s="41"/>
      <c r="AP10032" s="41"/>
      <c r="AQ10032" s="41"/>
      <c r="AR10032" s="41"/>
      <c r="AS10032" s="41"/>
      <c r="AT10032" s="41"/>
      <c r="AU10032" s="41"/>
      <c r="AV10032" s="41"/>
      <c r="AW10032" s="41"/>
      <c r="AX10032" s="41"/>
      <c r="AY10032" s="41"/>
      <c r="AZ10032" s="41"/>
      <c r="BA10032" s="41"/>
      <c r="BB10032" s="41"/>
      <c r="BC10032" s="41"/>
      <c r="BD10032" s="41"/>
      <c r="BE10032" s="41"/>
      <c r="BF10032" s="41"/>
      <c r="BG10032" s="41"/>
      <c r="BH10032" s="41"/>
      <c r="BI10032" s="41"/>
      <c r="BJ10032" s="41"/>
      <c r="BK10032" s="41"/>
      <c r="BL10032" s="41"/>
      <c r="BM10032" s="41"/>
      <c r="BN10032" s="41"/>
      <c r="BO10032" s="41"/>
      <c r="BP10032" s="108"/>
      <c r="CG10032" s="102"/>
      <c r="CI10032" s="45"/>
    </row>
    <row r="10033" spans="37:87" ht="13" customHeight="1">
      <c r="AK10033" s="114"/>
      <c r="AL10033" s="41"/>
      <c r="AM10033" s="41"/>
      <c r="AN10033" s="41"/>
      <c r="AO10033" s="41"/>
      <c r="AP10033" s="41"/>
      <c r="AQ10033" s="41"/>
      <c r="AR10033" s="41"/>
      <c r="AS10033" s="41"/>
      <c r="AT10033" s="41"/>
      <c r="AU10033" s="41"/>
      <c r="AV10033" s="41"/>
      <c r="AW10033" s="41"/>
      <c r="AX10033" s="41"/>
      <c r="AY10033" s="41"/>
      <c r="AZ10033" s="41"/>
      <c r="BA10033" s="41"/>
      <c r="BB10033" s="41"/>
      <c r="BC10033" s="41"/>
      <c r="BD10033" s="41"/>
      <c r="BE10033" s="41"/>
      <c r="BF10033" s="41"/>
      <c r="BG10033" s="41"/>
      <c r="BH10033" s="41"/>
      <c r="BI10033" s="41"/>
      <c r="BJ10033" s="41"/>
      <c r="BK10033" s="41"/>
      <c r="BL10033" s="41"/>
      <c r="BM10033" s="41"/>
      <c r="BN10033" s="41"/>
      <c r="BO10033" s="41"/>
      <c r="BP10033" s="108"/>
      <c r="CG10033" s="102"/>
      <c r="CI10033" s="45"/>
    </row>
    <row r="10034" spans="37:87" ht="13" customHeight="1">
      <c r="AK10034" s="114"/>
      <c r="AL10034" s="41"/>
      <c r="AM10034" s="41"/>
      <c r="AN10034" s="41"/>
      <c r="AO10034" s="41"/>
      <c r="AP10034" s="41"/>
      <c r="AQ10034" s="41"/>
      <c r="AR10034" s="41"/>
      <c r="AS10034" s="41"/>
      <c r="AT10034" s="41"/>
      <c r="AU10034" s="41"/>
      <c r="AV10034" s="41"/>
      <c r="AW10034" s="41"/>
      <c r="AX10034" s="41"/>
      <c r="AY10034" s="41"/>
      <c r="AZ10034" s="41"/>
      <c r="BA10034" s="41"/>
      <c r="BB10034" s="41"/>
      <c r="BC10034" s="41"/>
      <c r="BD10034" s="41"/>
      <c r="BE10034" s="41"/>
      <c r="BF10034" s="41"/>
      <c r="BG10034" s="41"/>
      <c r="BH10034" s="41"/>
      <c r="BI10034" s="41"/>
      <c r="BJ10034" s="41"/>
      <c r="BK10034" s="41"/>
      <c r="BL10034" s="41"/>
      <c r="BM10034" s="41"/>
      <c r="BN10034" s="41"/>
      <c r="BO10034" s="41"/>
      <c r="BP10034" s="108"/>
      <c r="CG10034" s="102"/>
      <c r="CI10034" s="45"/>
    </row>
    <row r="10035" spans="37:87" ht="13" customHeight="1">
      <c r="AK10035" s="114"/>
      <c r="AL10035" s="41"/>
      <c r="AM10035" s="41"/>
      <c r="AN10035" s="41"/>
      <c r="AO10035" s="41"/>
      <c r="AP10035" s="41"/>
      <c r="AQ10035" s="41"/>
      <c r="AR10035" s="41"/>
      <c r="AS10035" s="41"/>
      <c r="AT10035" s="41"/>
      <c r="AU10035" s="41"/>
      <c r="AV10035" s="41"/>
      <c r="AW10035" s="41"/>
      <c r="AX10035" s="41"/>
      <c r="AY10035" s="41"/>
      <c r="AZ10035" s="41"/>
      <c r="BA10035" s="41"/>
      <c r="BB10035" s="41"/>
      <c r="BC10035" s="41"/>
      <c r="BD10035" s="41"/>
      <c r="BE10035" s="41"/>
      <c r="BF10035" s="41"/>
      <c r="BG10035" s="41"/>
      <c r="BH10035" s="41"/>
      <c r="BI10035" s="41"/>
      <c r="BJ10035" s="41"/>
      <c r="BK10035" s="41"/>
      <c r="BL10035" s="41"/>
      <c r="BM10035" s="41"/>
      <c r="BN10035" s="41"/>
      <c r="BO10035" s="41"/>
      <c r="BP10035" s="108"/>
      <c r="CG10035" s="102"/>
      <c r="CI10035" s="45"/>
    </row>
    <row r="10036" spans="37:87" ht="13" customHeight="1">
      <c r="AK10036" s="114"/>
      <c r="AL10036" s="41"/>
      <c r="AM10036" s="41"/>
      <c r="AN10036" s="41"/>
      <c r="AO10036" s="41"/>
      <c r="AP10036" s="41"/>
      <c r="AQ10036" s="41"/>
      <c r="AR10036" s="41"/>
      <c r="AS10036" s="41"/>
      <c r="AT10036" s="41"/>
      <c r="AU10036" s="41"/>
      <c r="AV10036" s="41"/>
      <c r="AW10036" s="41"/>
      <c r="AX10036" s="41"/>
      <c r="AY10036" s="41"/>
      <c r="AZ10036" s="41"/>
      <c r="BA10036" s="41"/>
      <c r="BB10036" s="41"/>
      <c r="BC10036" s="41"/>
      <c r="BD10036" s="41"/>
      <c r="BE10036" s="41"/>
      <c r="BF10036" s="41"/>
      <c r="BG10036" s="41"/>
      <c r="BH10036" s="41"/>
      <c r="BI10036" s="41"/>
      <c r="BJ10036" s="41"/>
      <c r="BK10036" s="41"/>
      <c r="BL10036" s="41"/>
      <c r="BM10036" s="41"/>
      <c r="BN10036" s="41"/>
      <c r="BO10036" s="41"/>
      <c r="BP10036" s="108"/>
      <c r="CG10036" s="102"/>
      <c r="CI10036" s="45"/>
    </row>
    <row r="10037" spans="37:87" ht="13" customHeight="1">
      <c r="AK10037" s="114"/>
      <c r="AL10037" s="41"/>
      <c r="AM10037" s="41"/>
      <c r="AN10037" s="41"/>
      <c r="AO10037" s="41"/>
      <c r="AP10037" s="41"/>
      <c r="AQ10037" s="41"/>
      <c r="AR10037" s="41"/>
      <c r="AS10037" s="41"/>
      <c r="AT10037" s="41"/>
      <c r="AU10037" s="41"/>
      <c r="AV10037" s="41"/>
      <c r="AW10037" s="41"/>
      <c r="AX10037" s="41"/>
      <c r="AY10037" s="41"/>
      <c r="AZ10037" s="41"/>
      <c r="BA10037" s="41"/>
      <c r="BB10037" s="41"/>
      <c r="BC10037" s="41"/>
      <c r="BD10037" s="41"/>
      <c r="BE10037" s="41"/>
      <c r="BF10037" s="41"/>
      <c r="BG10037" s="41"/>
      <c r="BH10037" s="41"/>
      <c r="BI10037" s="41"/>
      <c r="BJ10037" s="41"/>
      <c r="BK10037" s="41"/>
      <c r="BL10037" s="41"/>
      <c r="BM10037" s="41"/>
      <c r="BN10037" s="41"/>
      <c r="BO10037" s="41"/>
      <c r="BP10037" s="108"/>
      <c r="CG10037" s="102"/>
      <c r="CI10037" s="45"/>
    </row>
    <row r="10038" spans="37:87" ht="13" customHeight="1">
      <c r="AK10038" s="114"/>
      <c r="AL10038" s="41"/>
      <c r="AM10038" s="41"/>
      <c r="AN10038" s="41"/>
      <c r="AO10038" s="41"/>
      <c r="AP10038" s="41"/>
      <c r="AQ10038" s="41"/>
      <c r="AR10038" s="41"/>
      <c r="AS10038" s="41"/>
      <c r="AT10038" s="41"/>
      <c r="AU10038" s="41"/>
      <c r="AV10038" s="41"/>
      <c r="AW10038" s="41"/>
      <c r="AX10038" s="41"/>
      <c r="AY10038" s="41"/>
      <c r="AZ10038" s="41"/>
      <c r="BA10038" s="41"/>
      <c r="BB10038" s="41"/>
      <c r="BC10038" s="41"/>
      <c r="BD10038" s="41"/>
      <c r="BE10038" s="41"/>
      <c r="BF10038" s="41"/>
      <c r="BG10038" s="41"/>
      <c r="BH10038" s="41"/>
      <c r="BI10038" s="41"/>
      <c r="BJ10038" s="41"/>
      <c r="BK10038" s="41"/>
      <c r="BL10038" s="41"/>
      <c r="BM10038" s="41"/>
      <c r="BN10038" s="41"/>
      <c r="BO10038" s="41"/>
      <c r="BP10038" s="108"/>
      <c r="CG10038" s="102"/>
      <c r="CI10038" s="45"/>
    </row>
    <row r="10039" spans="37:87" ht="13" customHeight="1">
      <c r="AK10039" s="114"/>
      <c r="AL10039" s="41"/>
      <c r="AM10039" s="41"/>
      <c r="AN10039" s="41"/>
      <c r="AO10039" s="41"/>
      <c r="AP10039" s="41"/>
      <c r="AQ10039" s="41"/>
      <c r="AR10039" s="41"/>
      <c r="AS10039" s="41"/>
      <c r="AT10039" s="41"/>
      <c r="AU10039" s="41"/>
      <c r="AV10039" s="41"/>
      <c r="AW10039" s="41"/>
      <c r="AX10039" s="41"/>
      <c r="AY10039" s="41"/>
      <c r="AZ10039" s="41"/>
      <c r="BA10039" s="41"/>
      <c r="BB10039" s="41"/>
      <c r="BC10039" s="41"/>
      <c r="BD10039" s="41"/>
      <c r="BE10039" s="41"/>
      <c r="BF10039" s="41"/>
      <c r="BG10039" s="41"/>
      <c r="BH10039" s="41"/>
      <c r="BI10039" s="41"/>
      <c r="BJ10039" s="41"/>
      <c r="BK10039" s="41"/>
      <c r="BL10039" s="41"/>
      <c r="BM10039" s="41"/>
      <c r="BN10039" s="41"/>
      <c r="BO10039" s="41"/>
      <c r="BP10039" s="108"/>
      <c r="CG10039" s="102"/>
      <c r="CI10039" s="45"/>
    </row>
    <row r="10040" spans="37:87" ht="13" customHeight="1">
      <c r="AK10040" s="114"/>
      <c r="AL10040" s="41"/>
      <c r="AM10040" s="41"/>
      <c r="AN10040" s="41"/>
      <c r="AO10040" s="41"/>
      <c r="AP10040" s="41"/>
      <c r="AQ10040" s="41"/>
      <c r="AR10040" s="41"/>
      <c r="AS10040" s="41"/>
      <c r="AT10040" s="41"/>
      <c r="AU10040" s="41"/>
      <c r="AV10040" s="41"/>
      <c r="AW10040" s="41"/>
      <c r="AX10040" s="41"/>
      <c r="AY10040" s="41"/>
      <c r="AZ10040" s="41"/>
      <c r="BA10040" s="41"/>
      <c r="BB10040" s="41"/>
      <c r="BC10040" s="41"/>
      <c r="BD10040" s="41"/>
      <c r="BE10040" s="41"/>
      <c r="BF10040" s="41"/>
      <c r="BG10040" s="41"/>
      <c r="BH10040" s="41"/>
      <c r="BI10040" s="41"/>
      <c r="BJ10040" s="41"/>
      <c r="BK10040" s="41"/>
      <c r="BL10040" s="41"/>
      <c r="BM10040" s="41"/>
      <c r="BN10040" s="41"/>
      <c r="BO10040" s="41"/>
      <c r="BP10040" s="108"/>
      <c r="CG10040" s="102"/>
      <c r="CI10040" s="45"/>
    </row>
    <row r="10041" spans="37:87" ht="13" customHeight="1">
      <c r="AK10041" s="114"/>
      <c r="AL10041" s="41"/>
      <c r="AM10041" s="41"/>
      <c r="AN10041" s="41"/>
      <c r="AO10041" s="41"/>
      <c r="AP10041" s="41"/>
      <c r="AQ10041" s="41"/>
      <c r="AR10041" s="41"/>
      <c r="AS10041" s="41"/>
      <c r="AT10041" s="41"/>
      <c r="AU10041" s="41"/>
      <c r="AV10041" s="41"/>
      <c r="AW10041" s="41"/>
      <c r="AX10041" s="41"/>
      <c r="AY10041" s="41"/>
      <c r="AZ10041" s="41"/>
      <c r="BA10041" s="41"/>
      <c r="BB10041" s="41"/>
      <c r="BC10041" s="41"/>
      <c r="BD10041" s="41"/>
      <c r="BE10041" s="41"/>
      <c r="BF10041" s="41"/>
      <c r="BG10041" s="41"/>
      <c r="BH10041" s="41"/>
      <c r="BI10041" s="41"/>
      <c r="BJ10041" s="41"/>
      <c r="BK10041" s="41"/>
      <c r="BL10041" s="41"/>
      <c r="BM10041" s="41"/>
      <c r="BN10041" s="41"/>
      <c r="BO10041" s="41"/>
      <c r="BP10041" s="108"/>
      <c r="CG10041" s="102"/>
      <c r="CI10041" s="45"/>
    </row>
    <row r="10042" spans="37:87" ht="13" customHeight="1">
      <c r="AK10042" s="114"/>
      <c r="AL10042" s="41"/>
      <c r="AM10042" s="41"/>
      <c r="AN10042" s="41"/>
      <c r="AO10042" s="41"/>
      <c r="AP10042" s="41"/>
      <c r="AQ10042" s="41"/>
      <c r="AR10042" s="41"/>
      <c r="AS10042" s="41"/>
      <c r="AT10042" s="41"/>
      <c r="AU10042" s="41"/>
      <c r="AV10042" s="41"/>
      <c r="AW10042" s="41"/>
      <c r="AX10042" s="41"/>
      <c r="AY10042" s="41"/>
      <c r="AZ10042" s="41"/>
      <c r="BA10042" s="41"/>
      <c r="BB10042" s="41"/>
      <c r="BC10042" s="41"/>
      <c r="BD10042" s="41"/>
      <c r="BE10042" s="41"/>
      <c r="BF10042" s="41"/>
      <c r="BG10042" s="41"/>
      <c r="BH10042" s="41"/>
      <c r="BI10042" s="41"/>
      <c r="BJ10042" s="41"/>
      <c r="BK10042" s="41"/>
      <c r="BL10042" s="41"/>
      <c r="BM10042" s="41"/>
      <c r="BN10042" s="41"/>
      <c r="BO10042" s="41"/>
      <c r="BP10042" s="108"/>
      <c r="CG10042" s="102"/>
      <c r="CI10042" s="45"/>
    </row>
    <row r="10043" spans="37:87" ht="13" customHeight="1">
      <c r="AK10043" s="114"/>
      <c r="AL10043" s="41"/>
      <c r="AM10043" s="41"/>
      <c r="AN10043" s="41"/>
      <c r="AO10043" s="41"/>
      <c r="AP10043" s="41"/>
      <c r="AQ10043" s="41"/>
      <c r="AR10043" s="41"/>
      <c r="AS10043" s="41"/>
      <c r="AT10043" s="41"/>
      <c r="AU10043" s="41"/>
      <c r="AV10043" s="41"/>
      <c r="AW10043" s="41"/>
      <c r="AX10043" s="41"/>
      <c r="AY10043" s="41"/>
      <c r="AZ10043" s="41"/>
      <c r="BA10043" s="41"/>
      <c r="BB10043" s="41"/>
      <c r="BC10043" s="41"/>
      <c r="BD10043" s="41"/>
      <c r="BE10043" s="41"/>
      <c r="BF10043" s="41"/>
      <c r="BG10043" s="41"/>
      <c r="BH10043" s="41"/>
      <c r="BI10043" s="41"/>
      <c r="BJ10043" s="41"/>
      <c r="BK10043" s="41"/>
      <c r="BL10043" s="41"/>
      <c r="BM10043" s="41"/>
      <c r="BN10043" s="41"/>
      <c r="BO10043" s="41"/>
      <c r="BP10043" s="108"/>
      <c r="CG10043" s="102"/>
      <c r="CI10043" s="45"/>
    </row>
    <row r="10044" spans="37:87" ht="13" customHeight="1">
      <c r="AK10044" s="114"/>
      <c r="AL10044" s="41"/>
      <c r="AM10044" s="41"/>
      <c r="AN10044" s="41"/>
      <c r="AO10044" s="41"/>
      <c r="AP10044" s="41"/>
      <c r="AQ10044" s="41"/>
      <c r="AR10044" s="41"/>
      <c r="AS10044" s="41"/>
      <c r="AT10044" s="41"/>
      <c r="AU10044" s="41"/>
      <c r="AV10044" s="41"/>
      <c r="AW10044" s="41"/>
      <c r="AX10044" s="41"/>
      <c r="AY10044" s="41"/>
      <c r="AZ10044" s="41"/>
      <c r="BA10044" s="41"/>
      <c r="BB10044" s="41"/>
      <c r="BC10044" s="41"/>
      <c r="BD10044" s="41"/>
      <c r="BE10044" s="41"/>
      <c r="BF10044" s="41"/>
      <c r="BG10044" s="41"/>
      <c r="BH10044" s="41"/>
      <c r="BI10044" s="41"/>
      <c r="BJ10044" s="41"/>
      <c r="BK10044" s="41"/>
      <c r="BL10044" s="41"/>
      <c r="BM10044" s="41"/>
      <c r="BN10044" s="41"/>
      <c r="BO10044" s="41"/>
      <c r="BP10044" s="108"/>
      <c r="CG10044" s="102"/>
      <c r="CI10044" s="45"/>
    </row>
    <row r="10045" spans="37:87" ht="13" customHeight="1">
      <c r="AK10045" s="114"/>
      <c r="AL10045" s="41"/>
      <c r="AM10045" s="41"/>
      <c r="AN10045" s="41"/>
      <c r="AO10045" s="41"/>
      <c r="AP10045" s="41"/>
      <c r="AQ10045" s="41"/>
      <c r="AR10045" s="41"/>
      <c r="AS10045" s="41"/>
      <c r="AT10045" s="41"/>
      <c r="AU10045" s="41"/>
      <c r="AV10045" s="41"/>
      <c r="AW10045" s="41"/>
      <c r="AX10045" s="41"/>
      <c r="AY10045" s="41"/>
      <c r="AZ10045" s="41"/>
      <c r="BA10045" s="41"/>
      <c r="BB10045" s="41"/>
      <c r="BC10045" s="41"/>
      <c r="BD10045" s="41"/>
      <c r="BE10045" s="41"/>
      <c r="BF10045" s="41"/>
      <c r="BG10045" s="41"/>
      <c r="BH10045" s="41"/>
      <c r="BI10045" s="41"/>
      <c r="BJ10045" s="41"/>
      <c r="BK10045" s="41"/>
      <c r="BL10045" s="41"/>
      <c r="BM10045" s="41"/>
      <c r="BN10045" s="41"/>
      <c r="BO10045" s="41"/>
      <c r="BP10045" s="108"/>
      <c r="CG10045" s="102"/>
      <c r="CI10045" s="45"/>
    </row>
    <row r="10046" spans="37:87" ht="13" customHeight="1">
      <c r="AK10046" s="114"/>
      <c r="AL10046" s="41"/>
      <c r="AM10046" s="41"/>
      <c r="AN10046" s="41"/>
      <c r="AO10046" s="41"/>
      <c r="AP10046" s="41"/>
      <c r="AQ10046" s="41"/>
      <c r="AR10046" s="41"/>
      <c r="AS10046" s="41"/>
      <c r="AT10046" s="41"/>
      <c r="AU10046" s="41"/>
      <c r="AV10046" s="41"/>
      <c r="AW10046" s="41"/>
      <c r="AX10046" s="41"/>
      <c r="AY10046" s="41"/>
      <c r="AZ10046" s="41"/>
      <c r="BA10046" s="41"/>
      <c r="BB10046" s="41"/>
      <c r="BC10046" s="41"/>
      <c r="BD10046" s="41"/>
      <c r="BE10046" s="41"/>
      <c r="BF10046" s="41"/>
      <c r="BG10046" s="41"/>
      <c r="BH10046" s="41"/>
      <c r="BI10046" s="41"/>
      <c r="BJ10046" s="41"/>
      <c r="BK10046" s="41"/>
      <c r="BL10046" s="41"/>
      <c r="BM10046" s="41"/>
      <c r="BN10046" s="41"/>
      <c r="BO10046" s="41"/>
      <c r="BP10046" s="108"/>
      <c r="CG10046" s="102"/>
      <c r="CI10046" s="45"/>
    </row>
    <row r="10047" spans="37:87" ht="13" customHeight="1">
      <c r="AK10047" s="114"/>
      <c r="AL10047" s="41"/>
      <c r="AM10047" s="41"/>
      <c r="AN10047" s="41"/>
      <c r="AO10047" s="41"/>
      <c r="AP10047" s="41"/>
      <c r="AQ10047" s="41"/>
      <c r="AR10047" s="41"/>
      <c r="AS10047" s="41"/>
      <c r="AT10047" s="41"/>
      <c r="AU10047" s="41"/>
      <c r="AV10047" s="41"/>
      <c r="AW10047" s="41"/>
      <c r="AX10047" s="41"/>
      <c r="AY10047" s="41"/>
      <c r="AZ10047" s="41"/>
      <c r="BA10047" s="41"/>
      <c r="BB10047" s="41"/>
      <c r="BC10047" s="41"/>
      <c r="BD10047" s="41"/>
      <c r="BE10047" s="41"/>
      <c r="BF10047" s="41"/>
      <c r="BG10047" s="41"/>
      <c r="BH10047" s="41"/>
      <c r="BI10047" s="41"/>
      <c r="BJ10047" s="41"/>
      <c r="BK10047" s="41"/>
      <c r="BL10047" s="41"/>
      <c r="BM10047" s="41"/>
      <c r="BN10047" s="41"/>
      <c r="BO10047" s="41"/>
      <c r="BP10047" s="108"/>
      <c r="CG10047" s="102"/>
      <c r="CI10047" s="45"/>
    </row>
    <row r="10048" spans="37:87" ht="13" customHeight="1">
      <c r="AK10048" s="114"/>
      <c r="AL10048" s="41"/>
      <c r="AM10048" s="41"/>
      <c r="AN10048" s="41"/>
      <c r="AO10048" s="41"/>
      <c r="AP10048" s="41"/>
      <c r="AQ10048" s="41"/>
      <c r="AR10048" s="41"/>
      <c r="AS10048" s="41"/>
      <c r="AT10048" s="41"/>
      <c r="AU10048" s="41"/>
      <c r="AV10048" s="41"/>
      <c r="AW10048" s="41"/>
      <c r="AX10048" s="41"/>
      <c r="AY10048" s="41"/>
      <c r="AZ10048" s="41"/>
      <c r="BA10048" s="41"/>
      <c r="BB10048" s="41"/>
      <c r="BC10048" s="41"/>
      <c r="BD10048" s="41"/>
      <c r="BE10048" s="41"/>
      <c r="BF10048" s="41"/>
      <c r="BG10048" s="41"/>
      <c r="BH10048" s="41"/>
      <c r="BI10048" s="41"/>
      <c r="BJ10048" s="41"/>
      <c r="BK10048" s="41"/>
      <c r="BL10048" s="41"/>
      <c r="BM10048" s="41"/>
      <c r="BN10048" s="41"/>
      <c r="BO10048" s="41"/>
      <c r="BP10048" s="108"/>
      <c r="CG10048" s="102"/>
      <c r="CI10048" s="45"/>
    </row>
    <row r="10049" spans="37:87" ht="13" customHeight="1">
      <c r="AK10049" s="114"/>
      <c r="AL10049" s="41"/>
      <c r="AM10049" s="41"/>
      <c r="AN10049" s="41"/>
      <c r="AO10049" s="41"/>
      <c r="AP10049" s="41"/>
      <c r="AQ10049" s="41"/>
      <c r="AR10049" s="41"/>
      <c r="AS10049" s="41"/>
      <c r="AT10049" s="41"/>
      <c r="AU10049" s="41"/>
      <c r="AV10049" s="41"/>
      <c r="AW10049" s="41"/>
      <c r="AX10049" s="41"/>
      <c r="AY10049" s="41"/>
      <c r="AZ10049" s="41"/>
      <c r="BA10049" s="41"/>
      <c r="BB10049" s="41"/>
      <c r="BC10049" s="41"/>
      <c r="BD10049" s="41"/>
      <c r="BE10049" s="41"/>
      <c r="BF10049" s="41"/>
      <c r="BG10049" s="41"/>
      <c r="BH10049" s="41"/>
      <c r="BI10049" s="41"/>
      <c r="BJ10049" s="41"/>
      <c r="BK10049" s="41"/>
      <c r="BL10049" s="41"/>
      <c r="BM10049" s="41"/>
      <c r="BN10049" s="41"/>
      <c r="BO10049" s="41"/>
      <c r="BP10049" s="108"/>
      <c r="CG10049" s="102"/>
      <c r="CI10049" s="45"/>
    </row>
    <row r="10050" spans="37:87" ht="13" customHeight="1">
      <c r="AK10050" s="114"/>
      <c r="AL10050" s="41"/>
      <c r="AM10050" s="41"/>
      <c r="AN10050" s="41"/>
      <c r="AO10050" s="41"/>
      <c r="AP10050" s="41"/>
      <c r="AQ10050" s="41"/>
      <c r="AR10050" s="41"/>
      <c r="AS10050" s="41"/>
      <c r="AT10050" s="41"/>
      <c r="AU10050" s="41"/>
      <c r="AV10050" s="41"/>
      <c r="AW10050" s="41"/>
      <c r="AX10050" s="41"/>
      <c r="AY10050" s="41"/>
      <c r="AZ10050" s="41"/>
      <c r="BA10050" s="41"/>
      <c r="BB10050" s="41"/>
      <c r="BC10050" s="41"/>
      <c r="BD10050" s="41"/>
      <c r="BE10050" s="41"/>
      <c r="BF10050" s="41"/>
      <c r="BG10050" s="41"/>
      <c r="BH10050" s="41"/>
      <c r="BI10050" s="41"/>
      <c r="BJ10050" s="41"/>
      <c r="BK10050" s="41"/>
      <c r="BL10050" s="41"/>
      <c r="BM10050" s="41"/>
      <c r="BN10050" s="41"/>
      <c r="BO10050" s="41"/>
      <c r="BP10050" s="108"/>
      <c r="CG10050" s="102"/>
      <c r="CI10050" s="45"/>
    </row>
    <row r="10051" spans="37:87" ht="13" customHeight="1">
      <c r="AK10051" s="114"/>
      <c r="AL10051" s="41"/>
      <c r="AM10051" s="41"/>
      <c r="AN10051" s="41"/>
      <c r="AO10051" s="41"/>
      <c r="AP10051" s="41"/>
      <c r="AQ10051" s="41"/>
      <c r="AR10051" s="41"/>
      <c r="AS10051" s="41"/>
      <c r="AT10051" s="41"/>
      <c r="AU10051" s="41"/>
      <c r="AV10051" s="41"/>
      <c r="AW10051" s="41"/>
      <c r="AX10051" s="41"/>
      <c r="AY10051" s="41"/>
      <c r="AZ10051" s="41"/>
      <c r="BA10051" s="41"/>
      <c r="BB10051" s="41"/>
      <c r="BC10051" s="41"/>
      <c r="BD10051" s="41"/>
      <c r="BE10051" s="41"/>
      <c r="BF10051" s="41"/>
      <c r="BG10051" s="41"/>
      <c r="BH10051" s="41"/>
      <c r="BI10051" s="41"/>
      <c r="BJ10051" s="41"/>
      <c r="BK10051" s="41"/>
      <c r="BL10051" s="41"/>
      <c r="BM10051" s="41"/>
      <c r="BN10051" s="41"/>
      <c r="BO10051" s="41"/>
      <c r="BP10051" s="108"/>
      <c r="CG10051" s="102"/>
      <c r="CI10051" s="45"/>
    </row>
    <row r="10052" spans="37:87" ht="13" customHeight="1">
      <c r="AK10052" s="114"/>
      <c r="AL10052" s="41"/>
      <c r="AM10052" s="41"/>
      <c r="AN10052" s="41"/>
      <c r="AO10052" s="41"/>
      <c r="AP10052" s="41"/>
      <c r="AQ10052" s="41"/>
      <c r="AR10052" s="41"/>
      <c r="AS10052" s="41"/>
      <c r="AT10052" s="41"/>
      <c r="AU10052" s="41"/>
      <c r="AV10052" s="41"/>
      <c r="AW10052" s="41"/>
      <c r="AX10052" s="41"/>
      <c r="AY10052" s="41"/>
      <c r="AZ10052" s="41"/>
      <c r="BA10052" s="41"/>
      <c r="BB10052" s="41"/>
      <c r="BC10052" s="41"/>
      <c r="BD10052" s="41"/>
      <c r="BE10052" s="41"/>
      <c r="BF10052" s="41"/>
      <c r="BG10052" s="41"/>
      <c r="BH10052" s="41"/>
      <c r="BI10052" s="41"/>
      <c r="BJ10052" s="41"/>
      <c r="BK10052" s="41"/>
      <c r="BL10052" s="41"/>
      <c r="BM10052" s="41"/>
      <c r="BN10052" s="41"/>
      <c r="BO10052" s="41"/>
      <c r="BP10052" s="108"/>
      <c r="CG10052" s="102"/>
      <c r="CI10052" s="45"/>
    </row>
    <row r="10053" spans="37:87" ht="13" customHeight="1">
      <c r="AK10053" s="114"/>
      <c r="AL10053" s="41"/>
      <c r="AM10053" s="41"/>
      <c r="AN10053" s="41"/>
      <c r="AO10053" s="41"/>
      <c r="AP10053" s="41"/>
      <c r="AQ10053" s="41"/>
      <c r="AR10053" s="41"/>
      <c r="AS10053" s="41"/>
      <c r="AT10053" s="41"/>
      <c r="AU10053" s="41"/>
      <c r="AV10053" s="41"/>
      <c r="AW10053" s="41"/>
      <c r="AX10053" s="41"/>
      <c r="AY10053" s="41"/>
      <c r="AZ10053" s="41"/>
      <c r="BA10053" s="41"/>
      <c r="BB10053" s="41"/>
      <c r="BC10053" s="41"/>
      <c r="BD10053" s="41"/>
      <c r="BE10053" s="41"/>
      <c r="BF10053" s="41"/>
      <c r="BG10053" s="41"/>
      <c r="BH10053" s="41"/>
      <c r="BI10053" s="41"/>
      <c r="BJ10053" s="41"/>
      <c r="BK10053" s="41"/>
      <c r="BL10053" s="41"/>
      <c r="BM10053" s="41"/>
      <c r="BN10053" s="41"/>
      <c r="BO10053" s="41"/>
      <c r="BP10053" s="108"/>
      <c r="CG10053" s="102"/>
      <c r="CI10053" s="45"/>
    </row>
    <row r="10054" spans="37:87" ht="13" customHeight="1">
      <c r="AK10054" s="114"/>
      <c r="AL10054" s="41"/>
      <c r="AM10054" s="41"/>
      <c r="AN10054" s="41"/>
      <c r="AO10054" s="41"/>
      <c r="AP10054" s="41"/>
      <c r="AQ10054" s="41"/>
      <c r="AR10054" s="41"/>
      <c r="AS10054" s="41"/>
      <c r="AT10054" s="41"/>
      <c r="AU10054" s="41"/>
      <c r="AV10054" s="41"/>
      <c r="AW10054" s="41"/>
      <c r="AX10054" s="41"/>
      <c r="AY10054" s="41"/>
      <c r="AZ10054" s="41"/>
      <c r="BA10054" s="41"/>
      <c r="BB10054" s="41"/>
      <c r="BC10054" s="41"/>
      <c r="BD10054" s="41"/>
      <c r="BE10054" s="41"/>
      <c r="BF10054" s="41"/>
      <c r="BG10054" s="41"/>
      <c r="BH10054" s="41"/>
      <c r="BI10054" s="41"/>
      <c r="BJ10054" s="41"/>
      <c r="BK10054" s="41"/>
      <c r="BL10054" s="41"/>
      <c r="BM10054" s="41"/>
      <c r="BN10054" s="41"/>
      <c r="BO10054" s="41"/>
      <c r="BP10054" s="108"/>
      <c r="CG10054" s="102"/>
      <c r="CI10054" s="45"/>
    </row>
    <row r="10055" spans="37:87" ht="13" customHeight="1">
      <c r="AK10055" s="114"/>
      <c r="AL10055" s="41"/>
      <c r="AM10055" s="41"/>
      <c r="AN10055" s="41"/>
      <c r="AO10055" s="41"/>
      <c r="AP10055" s="41"/>
      <c r="AQ10055" s="41"/>
      <c r="AR10055" s="41"/>
      <c r="AS10055" s="41"/>
      <c r="AT10055" s="41"/>
      <c r="AU10055" s="41"/>
      <c r="AV10055" s="41"/>
      <c r="AW10055" s="41"/>
      <c r="AX10055" s="41"/>
      <c r="AY10055" s="41"/>
      <c r="AZ10055" s="41"/>
      <c r="BA10055" s="41"/>
      <c r="BB10055" s="41"/>
      <c r="BC10055" s="41"/>
      <c r="BD10055" s="41"/>
      <c r="BE10055" s="41"/>
      <c r="BF10055" s="41"/>
      <c r="BG10055" s="41"/>
      <c r="BH10055" s="41"/>
      <c r="BI10055" s="41"/>
      <c r="BJ10055" s="41"/>
      <c r="BK10055" s="41"/>
      <c r="BL10055" s="41"/>
      <c r="BM10055" s="41"/>
      <c r="BN10055" s="41"/>
      <c r="BO10055" s="41"/>
      <c r="BP10055" s="108"/>
      <c r="CG10055" s="102"/>
      <c r="CI10055" s="45"/>
    </row>
    <row r="10056" spans="37:87" ht="13" customHeight="1">
      <c r="AK10056" s="114"/>
      <c r="AL10056" s="41"/>
      <c r="AM10056" s="41"/>
      <c r="AN10056" s="41"/>
      <c r="AO10056" s="41"/>
      <c r="AP10056" s="41"/>
      <c r="AQ10056" s="41"/>
      <c r="AR10056" s="41"/>
      <c r="AS10056" s="41"/>
      <c r="AT10056" s="41"/>
      <c r="AU10056" s="41"/>
      <c r="AV10056" s="41"/>
      <c r="AW10056" s="41"/>
      <c r="AX10056" s="41"/>
      <c r="AY10056" s="41"/>
      <c r="AZ10056" s="41"/>
      <c r="BA10056" s="41"/>
      <c r="BB10056" s="41"/>
      <c r="BC10056" s="41"/>
      <c r="BD10056" s="41"/>
      <c r="BE10056" s="41"/>
      <c r="BF10056" s="41"/>
      <c r="BG10056" s="41"/>
      <c r="BH10056" s="41"/>
      <c r="BI10056" s="41"/>
      <c r="BJ10056" s="41"/>
      <c r="BK10056" s="41"/>
      <c r="BL10056" s="41"/>
      <c r="BM10056" s="41"/>
      <c r="BN10056" s="41"/>
      <c r="BO10056" s="41"/>
      <c r="BP10056" s="108"/>
      <c r="CG10056" s="102"/>
      <c r="CI10056" s="45"/>
    </row>
    <row r="10057" spans="37:87" ht="13" customHeight="1">
      <c r="AK10057" s="114"/>
      <c r="AL10057" s="41"/>
      <c r="AM10057" s="41"/>
      <c r="AN10057" s="41"/>
      <c r="AO10057" s="41"/>
      <c r="AP10057" s="41"/>
      <c r="AQ10057" s="41"/>
      <c r="AR10057" s="41"/>
      <c r="AS10057" s="41"/>
      <c r="AT10057" s="41"/>
      <c r="AU10057" s="41"/>
      <c r="AV10057" s="41"/>
      <c r="AW10057" s="41"/>
      <c r="AX10057" s="41"/>
      <c r="AY10057" s="41"/>
      <c r="AZ10057" s="41"/>
      <c r="BA10057" s="41"/>
      <c r="BB10057" s="41"/>
      <c r="BC10057" s="41"/>
      <c r="BD10057" s="41"/>
      <c r="BE10057" s="41"/>
      <c r="BF10057" s="41"/>
      <c r="BG10057" s="41"/>
      <c r="BH10057" s="41"/>
      <c r="BI10057" s="41"/>
      <c r="BJ10057" s="41"/>
      <c r="BK10057" s="41"/>
      <c r="BL10057" s="41"/>
      <c r="BM10057" s="41"/>
      <c r="BN10057" s="41"/>
      <c r="BO10057" s="41"/>
      <c r="BP10057" s="108"/>
      <c r="CG10057" s="102"/>
      <c r="CI10057" s="45"/>
    </row>
    <row r="10058" spans="37:87" ht="13" customHeight="1">
      <c r="AK10058" s="114"/>
      <c r="AL10058" s="41"/>
      <c r="AM10058" s="41"/>
      <c r="AN10058" s="41"/>
      <c r="AO10058" s="41"/>
      <c r="AP10058" s="41"/>
      <c r="AQ10058" s="41"/>
      <c r="AR10058" s="41"/>
      <c r="AS10058" s="41"/>
      <c r="AT10058" s="41"/>
      <c r="AU10058" s="41"/>
      <c r="AV10058" s="41"/>
      <c r="AW10058" s="41"/>
      <c r="AX10058" s="41"/>
      <c r="AY10058" s="41"/>
      <c r="AZ10058" s="41"/>
      <c r="BA10058" s="41"/>
      <c r="BB10058" s="41"/>
      <c r="BC10058" s="41"/>
      <c r="BD10058" s="41"/>
      <c r="BE10058" s="41"/>
      <c r="BF10058" s="41"/>
      <c r="BG10058" s="41"/>
      <c r="BH10058" s="41"/>
      <c r="BI10058" s="41"/>
      <c r="BJ10058" s="41"/>
      <c r="BK10058" s="41"/>
      <c r="BL10058" s="41"/>
      <c r="BM10058" s="41"/>
      <c r="BN10058" s="41"/>
      <c r="BO10058" s="41"/>
      <c r="BP10058" s="108"/>
      <c r="CG10058" s="102"/>
      <c r="CI10058" s="45"/>
    </row>
    <row r="10059" spans="37:87" ht="13" customHeight="1">
      <c r="AK10059" s="114"/>
      <c r="AL10059" s="41"/>
      <c r="AM10059" s="41"/>
      <c r="AN10059" s="41"/>
      <c r="AO10059" s="41"/>
      <c r="AP10059" s="41"/>
      <c r="AQ10059" s="41"/>
      <c r="AR10059" s="41"/>
      <c r="AS10059" s="41"/>
      <c r="AT10059" s="41"/>
      <c r="AU10059" s="41"/>
      <c r="AV10059" s="41"/>
      <c r="AW10059" s="41"/>
      <c r="AX10059" s="41"/>
      <c r="AY10059" s="41"/>
      <c r="AZ10059" s="41"/>
      <c r="BA10059" s="41"/>
      <c r="BB10059" s="41"/>
      <c r="BC10059" s="41"/>
      <c r="BD10059" s="41"/>
      <c r="BE10059" s="41"/>
      <c r="BF10059" s="41"/>
      <c r="BG10059" s="41"/>
      <c r="BH10059" s="41"/>
      <c r="BI10059" s="41"/>
      <c r="BJ10059" s="41"/>
      <c r="BK10059" s="41"/>
      <c r="BL10059" s="41"/>
      <c r="BM10059" s="41"/>
      <c r="BN10059" s="41"/>
      <c r="BO10059" s="41"/>
      <c r="BP10059" s="108"/>
      <c r="CG10059" s="102"/>
      <c r="CI10059" s="45"/>
    </row>
    <row r="10060" spans="37:87" ht="13" customHeight="1">
      <c r="AK10060" s="114"/>
      <c r="AL10060" s="41"/>
      <c r="AM10060" s="41"/>
      <c r="AN10060" s="41"/>
      <c r="AO10060" s="41"/>
      <c r="AP10060" s="41"/>
      <c r="AQ10060" s="41"/>
      <c r="AR10060" s="41"/>
      <c r="AS10060" s="41"/>
      <c r="AT10060" s="41"/>
      <c r="AU10060" s="41"/>
      <c r="AV10060" s="41"/>
      <c r="AW10060" s="41"/>
      <c r="AX10060" s="41"/>
      <c r="AY10060" s="41"/>
      <c r="AZ10060" s="41"/>
      <c r="BA10060" s="41"/>
      <c r="BB10060" s="41"/>
      <c r="BC10060" s="41"/>
      <c r="BD10060" s="41"/>
      <c r="BE10060" s="41"/>
      <c r="BF10060" s="41"/>
      <c r="BG10060" s="41"/>
      <c r="BH10060" s="41"/>
      <c r="BI10060" s="41"/>
      <c r="BJ10060" s="41"/>
      <c r="BK10060" s="41"/>
      <c r="BL10060" s="41"/>
      <c r="BM10060" s="41"/>
      <c r="BN10060" s="41"/>
      <c r="BO10060" s="41"/>
      <c r="BP10060" s="108"/>
      <c r="CG10060" s="102"/>
      <c r="CI10060" s="45"/>
    </row>
    <row r="10061" spans="37:87" ht="13" customHeight="1">
      <c r="AK10061" s="114"/>
      <c r="AL10061" s="41"/>
      <c r="AM10061" s="41"/>
      <c r="AN10061" s="41"/>
      <c r="AO10061" s="41"/>
      <c r="AP10061" s="41"/>
      <c r="AQ10061" s="41"/>
      <c r="AR10061" s="41"/>
      <c r="AS10061" s="41"/>
      <c r="AT10061" s="41"/>
      <c r="AU10061" s="41"/>
      <c r="AV10061" s="41"/>
      <c r="AW10061" s="41"/>
      <c r="AX10061" s="41"/>
      <c r="AY10061" s="41"/>
      <c r="AZ10061" s="41"/>
      <c r="BA10061" s="41"/>
      <c r="BB10061" s="41"/>
      <c r="BC10061" s="41"/>
      <c r="BD10061" s="41"/>
      <c r="BE10061" s="41"/>
      <c r="BF10061" s="41"/>
      <c r="BG10061" s="41"/>
      <c r="BH10061" s="41"/>
      <c r="BI10061" s="41"/>
      <c r="BJ10061" s="41"/>
      <c r="BK10061" s="41"/>
      <c r="BL10061" s="41"/>
      <c r="BM10061" s="41"/>
      <c r="BN10061" s="41"/>
      <c r="BO10061" s="41"/>
      <c r="BP10061" s="108"/>
      <c r="CG10061" s="102"/>
      <c r="CI10061" s="45"/>
    </row>
    <row r="10062" spans="37:87" ht="13" customHeight="1">
      <c r="AK10062" s="114"/>
      <c r="AL10062" s="41"/>
      <c r="AM10062" s="41"/>
      <c r="AN10062" s="41"/>
      <c r="AO10062" s="41"/>
      <c r="AP10062" s="41"/>
      <c r="AQ10062" s="41"/>
      <c r="AR10062" s="41"/>
      <c r="AS10062" s="41"/>
      <c r="AT10062" s="41"/>
      <c r="AU10062" s="41"/>
      <c r="AV10062" s="41"/>
      <c r="AW10062" s="41"/>
      <c r="AX10062" s="41"/>
      <c r="AY10062" s="41"/>
      <c r="AZ10062" s="41"/>
      <c r="BA10062" s="41"/>
      <c r="BB10062" s="41"/>
      <c r="BC10062" s="41"/>
      <c r="BD10062" s="41"/>
      <c r="BE10062" s="41"/>
      <c r="BF10062" s="41"/>
      <c r="BG10062" s="41"/>
      <c r="BH10062" s="41"/>
      <c r="BI10062" s="41"/>
      <c r="BJ10062" s="41"/>
      <c r="BK10062" s="41"/>
      <c r="BL10062" s="41"/>
      <c r="BM10062" s="41"/>
      <c r="BN10062" s="41"/>
      <c r="BO10062" s="41"/>
      <c r="BP10062" s="108"/>
      <c r="CG10062" s="102"/>
      <c r="CI10062" s="45"/>
    </row>
    <row r="10063" spans="37:87" ht="13" customHeight="1">
      <c r="AK10063" s="114"/>
      <c r="AL10063" s="41"/>
      <c r="AM10063" s="41"/>
      <c r="AN10063" s="41"/>
      <c r="AO10063" s="41"/>
      <c r="AP10063" s="41"/>
      <c r="AQ10063" s="41"/>
      <c r="AR10063" s="41"/>
      <c r="AS10063" s="41"/>
      <c r="AT10063" s="41"/>
      <c r="AU10063" s="41"/>
      <c r="AV10063" s="41"/>
      <c r="AW10063" s="41"/>
      <c r="AX10063" s="41"/>
      <c r="AY10063" s="41"/>
      <c r="AZ10063" s="41"/>
      <c r="BA10063" s="41"/>
      <c r="BB10063" s="41"/>
      <c r="BC10063" s="41"/>
      <c r="BD10063" s="41"/>
      <c r="BE10063" s="41"/>
      <c r="BF10063" s="41"/>
      <c r="BG10063" s="41"/>
      <c r="BH10063" s="41"/>
      <c r="BI10063" s="41"/>
      <c r="BJ10063" s="41"/>
      <c r="BK10063" s="41"/>
      <c r="BL10063" s="41"/>
      <c r="BM10063" s="41"/>
      <c r="BN10063" s="41"/>
      <c r="BO10063" s="41"/>
      <c r="BP10063" s="108"/>
      <c r="CG10063" s="102"/>
      <c r="CI10063" s="45"/>
    </row>
    <row r="10064" spans="37:87" ht="13" customHeight="1">
      <c r="AK10064" s="114"/>
      <c r="AL10064" s="41"/>
      <c r="AM10064" s="41"/>
      <c r="AN10064" s="41"/>
      <c r="AO10064" s="41"/>
      <c r="AP10064" s="41"/>
      <c r="AQ10064" s="41"/>
      <c r="AR10064" s="41"/>
      <c r="AS10064" s="41"/>
      <c r="AT10064" s="41"/>
      <c r="AU10064" s="41"/>
      <c r="AV10064" s="41"/>
      <c r="AW10064" s="41"/>
      <c r="AX10064" s="41"/>
      <c r="AY10064" s="41"/>
      <c r="AZ10064" s="41"/>
      <c r="BA10064" s="41"/>
      <c r="BB10064" s="41"/>
      <c r="BC10064" s="41"/>
      <c r="BD10064" s="41"/>
      <c r="BE10064" s="41"/>
      <c r="BF10064" s="41"/>
      <c r="BG10064" s="41"/>
      <c r="BH10064" s="41"/>
      <c r="BI10064" s="41"/>
      <c r="BJ10064" s="41"/>
      <c r="BK10064" s="41"/>
      <c r="BL10064" s="41"/>
      <c r="BM10064" s="41"/>
      <c r="BN10064" s="41"/>
      <c r="BO10064" s="41"/>
      <c r="BP10064" s="108"/>
      <c r="CG10064" s="102"/>
      <c r="CI10064" s="45"/>
    </row>
    <row r="10065" spans="37:87" ht="13" customHeight="1">
      <c r="AK10065" s="114"/>
      <c r="AL10065" s="41"/>
      <c r="AM10065" s="41"/>
      <c r="AN10065" s="41"/>
      <c r="AO10065" s="41"/>
      <c r="AP10065" s="41"/>
      <c r="AQ10065" s="41"/>
      <c r="AR10065" s="41"/>
      <c r="AS10065" s="41"/>
      <c r="AT10065" s="41"/>
      <c r="AU10065" s="41"/>
      <c r="AV10065" s="41"/>
      <c r="AW10065" s="41"/>
      <c r="AX10065" s="41"/>
      <c r="AY10065" s="41"/>
      <c r="AZ10065" s="41"/>
      <c r="BA10065" s="41"/>
      <c r="BB10065" s="41"/>
      <c r="BC10065" s="41"/>
      <c r="BD10065" s="41"/>
      <c r="BE10065" s="41"/>
      <c r="BF10065" s="41"/>
      <c r="BG10065" s="41"/>
      <c r="BH10065" s="41"/>
      <c r="BI10065" s="41"/>
      <c r="BJ10065" s="41"/>
      <c r="BK10065" s="41"/>
      <c r="BL10065" s="41"/>
      <c r="BM10065" s="41"/>
      <c r="BN10065" s="41"/>
      <c r="BO10065" s="41"/>
      <c r="BP10065" s="108"/>
      <c r="CG10065" s="102"/>
      <c r="CI10065" s="45"/>
    </row>
    <row r="10066" spans="37:87" ht="13" customHeight="1">
      <c r="AK10066" s="114"/>
      <c r="AL10066" s="41"/>
      <c r="AM10066" s="41"/>
      <c r="AN10066" s="41"/>
      <c r="AO10066" s="41"/>
      <c r="AP10066" s="41"/>
      <c r="AQ10066" s="41"/>
      <c r="AR10066" s="41"/>
      <c r="AS10066" s="41"/>
      <c r="AT10066" s="41"/>
      <c r="AU10066" s="41"/>
      <c r="AV10066" s="41"/>
      <c r="AW10066" s="41"/>
      <c r="AX10066" s="41"/>
      <c r="AY10066" s="41"/>
      <c r="AZ10066" s="41"/>
      <c r="BA10066" s="41"/>
      <c r="BB10066" s="41"/>
      <c r="BC10066" s="41"/>
      <c r="BD10066" s="41"/>
      <c r="BE10066" s="41"/>
      <c r="BF10066" s="41"/>
      <c r="BG10066" s="41"/>
      <c r="BH10066" s="41"/>
      <c r="BI10066" s="41"/>
      <c r="BJ10066" s="41"/>
      <c r="BK10066" s="41"/>
      <c r="BL10066" s="41"/>
      <c r="BM10066" s="41"/>
      <c r="BN10066" s="41"/>
      <c r="BO10066" s="41"/>
      <c r="BP10066" s="108"/>
      <c r="CG10066" s="102"/>
      <c r="CI10066" s="45"/>
    </row>
    <row r="10067" spans="37:87" ht="13" customHeight="1">
      <c r="AK10067" s="114"/>
      <c r="AL10067" s="41"/>
      <c r="AM10067" s="41"/>
      <c r="AN10067" s="41"/>
      <c r="AO10067" s="41"/>
      <c r="AP10067" s="41"/>
      <c r="AQ10067" s="41"/>
      <c r="AR10067" s="41"/>
      <c r="AS10067" s="41"/>
      <c r="AT10067" s="41"/>
      <c r="AU10067" s="41"/>
      <c r="AV10067" s="41"/>
      <c r="AW10067" s="41"/>
      <c r="AX10067" s="41"/>
      <c r="AY10067" s="41"/>
      <c r="AZ10067" s="41"/>
      <c r="BA10067" s="41"/>
      <c r="BB10067" s="41"/>
      <c r="BC10067" s="41"/>
      <c r="BD10067" s="41"/>
      <c r="BE10067" s="41"/>
      <c r="BF10067" s="41"/>
      <c r="BG10067" s="41"/>
      <c r="BH10067" s="41"/>
      <c r="BI10067" s="41"/>
      <c r="BJ10067" s="41"/>
      <c r="BK10067" s="41"/>
      <c r="BL10067" s="41"/>
      <c r="BM10067" s="41"/>
      <c r="BN10067" s="41"/>
      <c r="BO10067" s="41"/>
      <c r="BP10067" s="108"/>
      <c r="CG10067" s="102"/>
      <c r="CI10067" s="45"/>
    </row>
    <row r="10068" spans="37:87" ht="13" customHeight="1">
      <c r="AK10068" s="114"/>
      <c r="AL10068" s="41"/>
      <c r="AM10068" s="41"/>
      <c r="AN10068" s="41"/>
      <c r="AO10068" s="41"/>
      <c r="AP10068" s="41"/>
      <c r="AQ10068" s="41"/>
      <c r="AR10068" s="41"/>
      <c r="AS10068" s="41"/>
      <c r="AT10068" s="41"/>
      <c r="AU10068" s="41"/>
      <c r="AV10068" s="41"/>
      <c r="AW10068" s="41"/>
      <c r="AX10068" s="41"/>
      <c r="AY10068" s="41"/>
      <c r="AZ10068" s="41"/>
      <c r="BA10068" s="41"/>
      <c r="BB10068" s="41"/>
      <c r="BC10068" s="41"/>
      <c r="BD10068" s="41"/>
      <c r="BE10068" s="41"/>
      <c r="BF10068" s="41"/>
      <c r="BG10068" s="41"/>
      <c r="BH10068" s="41"/>
      <c r="BI10068" s="41"/>
      <c r="BJ10068" s="41"/>
      <c r="BK10068" s="41"/>
      <c r="BL10068" s="41"/>
      <c r="BM10068" s="41"/>
      <c r="BN10068" s="41"/>
      <c r="BO10068" s="41"/>
      <c r="BP10068" s="108"/>
      <c r="CG10068" s="102"/>
      <c r="CI10068" s="45"/>
    </row>
    <row r="10069" spans="37:87" ht="13" customHeight="1">
      <c r="AK10069" s="114"/>
      <c r="AL10069" s="41"/>
      <c r="AM10069" s="41"/>
      <c r="AN10069" s="41"/>
      <c r="AO10069" s="41"/>
      <c r="AP10069" s="41"/>
      <c r="AQ10069" s="41"/>
      <c r="AR10069" s="41"/>
      <c r="AS10069" s="41"/>
      <c r="AT10069" s="41"/>
      <c r="AU10069" s="41"/>
      <c r="AV10069" s="41"/>
      <c r="AW10069" s="41"/>
      <c r="AX10069" s="41"/>
      <c r="AY10069" s="41"/>
      <c r="AZ10069" s="41"/>
      <c r="BA10069" s="41"/>
      <c r="BB10069" s="41"/>
      <c r="BC10069" s="41"/>
      <c r="BD10069" s="41"/>
      <c r="BE10069" s="41"/>
      <c r="BF10069" s="41"/>
      <c r="BG10069" s="41"/>
      <c r="BH10069" s="41"/>
      <c r="BI10069" s="41"/>
      <c r="BJ10069" s="41"/>
      <c r="BK10069" s="41"/>
      <c r="BL10069" s="41"/>
      <c r="BM10069" s="41"/>
      <c r="BN10069" s="41"/>
      <c r="BO10069" s="41"/>
      <c r="BP10069" s="108"/>
      <c r="CG10069" s="102"/>
      <c r="CI10069" s="45"/>
    </row>
    <row r="10070" spans="37:87" ht="13" customHeight="1">
      <c r="AK10070" s="114"/>
      <c r="AL10070" s="41"/>
      <c r="AM10070" s="41"/>
      <c r="AN10070" s="41"/>
      <c r="AO10070" s="41"/>
      <c r="AP10070" s="41"/>
      <c r="AQ10070" s="41"/>
      <c r="AR10070" s="41"/>
      <c r="AS10070" s="41"/>
      <c r="AT10070" s="41"/>
      <c r="AU10070" s="41"/>
      <c r="AV10070" s="41"/>
      <c r="AW10070" s="41"/>
      <c r="AX10070" s="41"/>
      <c r="AY10070" s="41"/>
      <c r="AZ10070" s="41"/>
      <c r="BA10070" s="41"/>
      <c r="BB10070" s="41"/>
      <c r="BC10070" s="41"/>
      <c r="BD10070" s="41"/>
      <c r="BE10070" s="41"/>
      <c r="BF10070" s="41"/>
      <c r="BG10070" s="41"/>
      <c r="BH10070" s="41"/>
      <c r="BI10070" s="41"/>
      <c r="BJ10070" s="41"/>
      <c r="BK10070" s="41"/>
      <c r="BL10070" s="41"/>
      <c r="BM10070" s="41"/>
      <c r="BN10070" s="41"/>
      <c r="BO10070" s="41"/>
      <c r="BP10070" s="108"/>
      <c r="CG10070" s="102"/>
      <c r="CI10070" s="45"/>
    </row>
    <row r="10071" spans="37:87" ht="13" customHeight="1">
      <c r="AK10071" s="114"/>
      <c r="AL10071" s="41"/>
      <c r="AM10071" s="41"/>
      <c r="AN10071" s="41"/>
      <c r="AO10071" s="41"/>
      <c r="AP10071" s="41"/>
      <c r="AQ10071" s="41"/>
      <c r="AR10071" s="41"/>
      <c r="AS10071" s="41"/>
      <c r="AT10071" s="41"/>
      <c r="AU10071" s="41"/>
      <c r="AV10071" s="41"/>
      <c r="AW10071" s="41"/>
      <c r="AX10071" s="41"/>
      <c r="AY10071" s="41"/>
      <c r="AZ10071" s="41"/>
      <c r="BA10071" s="41"/>
      <c r="BB10071" s="41"/>
      <c r="BC10071" s="41"/>
      <c r="BD10071" s="41"/>
      <c r="BE10071" s="41"/>
      <c r="BF10071" s="41"/>
      <c r="BG10071" s="41"/>
      <c r="BH10071" s="41"/>
      <c r="BI10071" s="41"/>
      <c r="BJ10071" s="41"/>
      <c r="BK10071" s="41"/>
      <c r="BL10071" s="41"/>
      <c r="BM10071" s="41"/>
      <c r="BN10071" s="41"/>
      <c r="BO10071" s="41"/>
      <c r="BP10071" s="108"/>
      <c r="CG10071" s="102"/>
      <c r="CI10071" s="45"/>
    </row>
    <row r="10072" spans="37:87" ht="13" customHeight="1">
      <c r="AK10072" s="114"/>
      <c r="AL10072" s="41"/>
      <c r="AM10072" s="41"/>
      <c r="AN10072" s="41"/>
      <c r="AO10072" s="41"/>
      <c r="AP10072" s="41"/>
      <c r="AQ10072" s="41"/>
      <c r="AR10072" s="41"/>
      <c r="AS10072" s="41"/>
      <c r="AT10072" s="41"/>
      <c r="AU10072" s="41"/>
      <c r="AV10072" s="41"/>
      <c r="AW10072" s="41"/>
      <c r="AX10072" s="41"/>
      <c r="AY10072" s="41"/>
      <c r="AZ10072" s="41"/>
      <c r="BA10072" s="41"/>
      <c r="BB10072" s="41"/>
      <c r="BC10072" s="41"/>
      <c r="BD10072" s="41"/>
      <c r="BE10072" s="41"/>
      <c r="BF10072" s="41"/>
      <c r="BG10072" s="41"/>
      <c r="BH10072" s="41"/>
      <c r="BI10072" s="41"/>
      <c r="BJ10072" s="41"/>
      <c r="BK10072" s="41"/>
      <c r="BL10072" s="41"/>
      <c r="BM10072" s="41"/>
      <c r="BN10072" s="41"/>
      <c r="BO10072" s="41"/>
      <c r="BP10072" s="108"/>
      <c r="CG10072" s="102"/>
      <c r="CI10072" s="45"/>
    </row>
    <row r="10073" spans="37:87" ht="13" customHeight="1">
      <c r="AK10073" s="114"/>
      <c r="AL10073" s="41"/>
      <c r="AM10073" s="41"/>
      <c r="AN10073" s="41"/>
      <c r="AO10073" s="41"/>
      <c r="AP10073" s="41"/>
      <c r="AQ10073" s="41"/>
      <c r="AR10073" s="41"/>
      <c r="AS10073" s="41"/>
      <c r="AT10073" s="41"/>
      <c r="AU10073" s="41"/>
      <c r="AV10073" s="41"/>
      <c r="AW10073" s="41"/>
      <c r="AX10073" s="41"/>
      <c r="AY10073" s="41"/>
      <c r="AZ10073" s="41"/>
      <c r="BA10073" s="41"/>
      <c r="BB10073" s="41"/>
      <c r="BC10073" s="41"/>
      <c r="BD10073" s="41"/>
      <c r="BE10073" s="41"/>
      <c r="BF10073" s="41"/>
      <c r="BG10073" s="41"/>
      <c r="BH10073" s="41"/>
      <c r="BI10073" s="41"/>
      <c r="BJ10073" s="41"/>
      <c r="BK10073" s="41"/>
      <c r="BL10073" s="41"/>
      <c r="BM10073" s="41"/>
      <c r="BN10073" s="41"/>
      <c r="BO10073" s="41"/>
      <c r="BP10073" s="108"/>
      <c r="CG10073" s="102"/>
      <c r="CI10073" s="45"/>
    </row>
    <row r="10074" spans="37:87" ht="13" customHeight="1">
      <c r="AK10074" s="114"/>
      <c r="AL10074" s="41"/>
      <c r="AM10074" s="41"/>
      <c r="AN10074" s="41"/>
      <c r="AO10074" s="41"/>
      <c r="AP10074" s="41"/>
      <c r="AQ10074" s="41"/>
      <c r="AR10074" s="41"/>
      <c r="AS10074" s="41"/>
      <c r="AT10074" s="41"/>
      <c r="AU10074" s="41"/>
      <c r="AV10074" s="41"/>
      <c r="AW10074" s="41"/>
      <c r="AX10074" s="41"/>
      <c r="AY10074" s="41"/>
      <c r="AZ10074" s="41"/>
      <c r="BA10074" s="41"/>
      <c r="BB10074" s="41"/>
      <c r="BC10074" s="41"/>
      <c r="BD10074" s="41"/>
      <c r="BE10074" s="41"/>
      <c r="BF10074" s="41"/>
      <c r="BG10074" s="41"/>
      <c r="BH10074" s="41"/>
      <c r="BI10074" s="41"/>
      <c r="BJ10074" s="41"/>
      <c r="BK10074" s="41"/>
      <c r="BL10074" s="41"/>
      <c r="BM10074" s="41"/>
      <c r="BN10074" s="41"/>
      <c r="BO10074" s="41"/>
      <c r="BP10074" s="108"/>
      <c r="CG10074" s="102"/>
      <c r="CI10074" s="45"/>
    </row>
    <row r="10075" spans="37:87" ht="13" customHeight="1">
      <c r="AK10075" s="114"/>
      <c r="AL10075" s="41"/>
      <c r="AM10075" s="41"/>
      <c r="AN10075" s="41"/>
      <c r="AO10075" s="41"/>
      <c r="AP10075" s="41"/>
      <c r="AQ10075" s="41"/>
      <c r="AR10075" s="41"/>
      <c r="AS10075" s="41"/>
      <c r="AT10075" s="41"/>
      <c r="AU10075" s="41"/>
      <c r="AV10075" s="41"/>
      <c r="AW10075" s="41"/>
      <c r="AX10075" s="41"/>
      <c r="AY10075" s="41"/>
      <c r="AZ10075" s="41"/>
      <c r="BA10075" s="41"/>
      <c r="BB10075" s="41"/>
      <c r="BC10075" s="41"/>
      <c r="BD10075" s="41"/>
      <c r="BE10075" s="41"/>
      <c r="BF10075" s="41"/>
      <c r="BG10075" s="41"/>
      <c r="BH10075" s="41"/>
      <c r="BI10075" s="41"/>
      <c r="BJ10075" s="41"/>
      <c r="BK10075" s="41"/>
      <c r="BL10075" s="41"/>
      <c r="BM10075" s="41"/>
      <c r="BN10075" s="41"/>
      <c r="BO10075" s="41"/>
      <c r="BP10075" s="108"/>
      <c r="CG10075" s="102"/>
      <c r="CI10075" s="45"/>
    </row>
    <row r="10076" spans="37:87" ht="13" customHeight="1">
      <c r="AK10076" s="114"/>
      <c r="AL10076" s="41"/>
      <c r="AM10076" s="41"/>
      <c r="AN10076" s="41"/>
      <c r="AO10076" s="41"/>
      <c r="AP10076" s="41"/>
      <c r="AQ10076" s="41"/>
      <c r="AR10076" s="41"/>
      <c r="AS10076" s="41"/>
      <c r="AT10076" s="41"/>
      <c r="AU10076" s="41"/>
      <c r="AV10076" s="41"/>
      <c r="AW10076" s="41"/>
      <c r="AX10076" s="41"/>
      <c r="AY10076" s="41"/>
      <c r="AZ10076" s="41"/>
      <c r="BA10076" s="41"/>
      <c r="BB10076" s="41"/>
      <c r="BC10076" s="41"/>
      <c r="BD10076" s="41"/>
      <c r="BE10076" s="41"/>
      <c r="BF10076" s="41"/>
      <c r="BG10076" s="41"/>
      <c r="BH10076" s="41"/>
      <c r="BI10076" s="41"/>
      <c r="BJ10076" s="41"/>
      <c r="BK10076" s="41"/>
      <c r="BL10076" s="41"/>
      <c r="BM10076" s="41"/>
      <c r="BN10076" s="41"/>
      <c r="BO10076" s="41"/>
      <c r="BP10076" s="108"/>
      <c r="CG10076" s="102"/>
      <c r="CI10076" s="45"/>
    </row>
    <row r="10077" spans="37:87" ht="13" customHeight="1">
      <c r="AK10077" s="114"/>
      <c r="AL10077" s="41"/>
      <c r="AM10077" s="41"/>
      <c r="AN10077" s="41"/>
      <c r="AO10077" s="41"/>
      <c r="AP10077" s="41"/>
      <c r="AQ10077" s="41"/>
      <c r="AR10077" s="41"/>
      <c r="AS10077" s="41"/>
      <c r="AT10077" s="41"/>
      <c r="AU10077" s="41"/>
      <c r="AV10077" s="41"/>
      <c r="AW10077" s="41"/>
      <c r="AX10077" s="41"/>
      <c r="AY10077" s="41"/>
      <c r="AZ10077" s="41"/>
      <c r="BA10077" s="41"/>
      <c r="BB10077" s="41"/>
      <c r="BC10077" s="41"/>
      <c r="BD10077" s="41"/>
      <c r="BE10077" s="41"/>
      <c r="BF10077" s="41"/>
      <c r="BG10077" s="41"/>
      <c r="BH10077" s="41"/>
      <c r="BI10077" s="41"/>
      <c r="BJ10077" s="41"/>
      <c r="BK10077" s="41"/>
      <c r="BL10077" s="41"/>
      <c r="BM10077" s="41"/>
      <c r="BN10077" s="41"/>
      <c r="BO10077" s="41"/>
      <c r="BP10077" s="108"/>
      <c r="CG10077" s="102"/>
      <c r="CI10077" s="45"/>
    </row>
    <row r="10078" spans="37:87" ht="13" customHeight="1">
      <c r="AK10078" s="114"/>
      <c r="AL10078" s="41"/>
      <c r="AM10078" s="41"/>
      <c r="AN10078" s="41"/>
      <c r="AO10078" s="41"/>
      <c r="AP10078" s="41"/>
      <c r="AQ10078" s="41"/>
      <c r="AR10078" s="41"/>
      <c r="AS10078" s="41"/>
      <c r="AT10078" s="41"/>
      <c r="AU10078" s="41"/>
      <c r="AV10078" s="41"/>
      <c r="AW10078" s="41"/>
      <c r="AX10078" s="41"/>
      <c r="AY10078" s="41"/>
      <c r="AZ10078" s="41"/>
      <c r="BA10078" s="41"/>
      <c r="BB10078" s="41"/>
      <c r="BC10078" s="41"/>
      <c r="BD10078" s="41"/>
      <c r="BE10078" s="41"/>
      <c r="BF10078" s="41"/>
      <c r="BG10078" s="41"/>
      <c r="BH10078" s="41"/>
      <c r="BI10078" s="41"/>
      <c r="BJ10078" s="41"/>
      <c r="BK10078" s="41"/>
      <c r="BL10078" s="41"/>
      <c r="BM10078" s="41"/>
      <c r="BN10078" s="41"/>
      <c r="BO10078" s="41"/>
      <c r="BP10078" s="108"/>
      <c r="CG10078" s="102"/>
      <c r="CI10078" s="45"/>
    </row>
    <row r="10079" spans="37:87" ht="13" customHeight="1">
      <c r="AK10079" s="114"/>
      <c r="AL10079" s="41"/>
      <c r="AM10079" s="41"/>
      <c r="AN10079" s="41"/>
      <c r="AO10079" s="41"/>
      <c r="AP10079" s="41"/>
      <c r="AQ10079" s="41"/>
      <c r="AR10079" s="41"/>
      <c r="AS10079" s="41"/>
      <c r="AT10079" s="41"/>
      <c r="AU10079" s="41"/>
      <c r="AV10079" s="41"/>
      <c r="AW10079" s="41"/>
      <c r="AX10079" s="41"/>
      <c r="AY10079" s="41"/>
      <c r="AZ10079" s="41"/>
      <c r="BA10079" s="41"/>
      <c r="BB10079" s="41"/>
      <c r="BC10079" s="41"/>
      <c r="BD10079" s="41"/>
      <c r="BE10079" s="41"/>
      <c r="BF10079" s="41"/>
      <c r="BG10079" s="41"/>
      <c r="BH10079" s="41"/>
      <c r="BI10079" s="41"/>
      <c r="BJ10079" s="41"/>
      <c r="BK10079" s="41"/>
      <c r="BL10079" s="41"/>
      <c r="BM10079" s="41"/>
      <c r="BN10079" s="41"/>
      <c r="BO10079" s="41"/>
      <c r="BP10079" s="108"/>
      <c r="CG10079" s="102"/>
      <c r="CI10079" s="45"/>
    </row>
    <row r="10080" spans="37:87" ht="13" customHeight="1">
      <c r="AK10080" s="114"/>
      <c r="AL10080" s="41"/>
      <c r="AM10080" s="41"/>
      <c r="AN10080" s="41"/>
      <c r="AO10080" s="41"/>
      <c r="AP10080" s="41"/>
      <c r="AQ10080" s="41"/>
      <c r="AR10080" s="41"/>
      <c r="AS10080" s="41"/>
      <c r="AT10080" s="41"/>
      <c r="AU10080" s="41"/>
      <c r="AV10080" s="41"/>
      <c r="AW10080" s="41"/>
      <c r="AX10080" s="41"/>
      <c r="AY10080" s="41"/>
      <c r="AZ10080" s="41"/>
      <c r="BA10080" s="41"/>
      <c r="BB10080" s="41"/>
      <c r="BC10080" s="41"/>
      <c r="BD10080" s="41"/>
      <c r="BE10080" s="41"/>
      <c r="BF10080" s="41"/>
      <c r="BG10080" s="41"/>
      <c r="BH10080" s="41"/>
      <c r="BI10080" s="41"/>
      <c r="BJ10080" s="41"/>
      <c r="BK10080" s="41"/>
      <c r="BL10080" s="41"/>
      <c r="BM10080" s="41"/>
      <c r="BN10080" s="41"/>
      <c r="BO10080" s="41"/>
      <c r="BP10080" s="108"/>
      <c r="CG10080" s="102"/>
      <c r="CI10080" s="45"/>
    </row>
    <row r="10081" spans="37:87" ht="13" customHeight="1">
      <c r="AK10081" s="114"/>
      <c r="AL10081" s="41"/>
      <c r="AM10081" s="41"/>
      <c r="AN10081" s="41"/>
      <c r="AO10081" s="41"/>
      <c r="AP10081" s="41"/>
      <c r="AQ10081" s="41"/>
      <c r="AR10081" s="41"/>
      <c r="AS10081" s="41"/>
      <c r="AT10081" s="41"/>
      <c r="AU10081" s="41"/>
      <c r="AV10081" s="41"/>
      <c r="AW10081" s="41"/>
      <c r="AX10081" s="41"/>
      <c r="AY10081" s="41"/>
      <c r="AZ10081" s="41"/>
      <c r="BA10081" s="41"/>
      <c r="BB10081" s="41"/>
      <c r="BC10081" s="41"/>
      <c r="BD10081" s="41"/>
      <c r="BE10081" s="41"/>
      <c r="BF10081" s="41"/>
      <c r="BG10081" s="41"/>
      <c r="BH10081" s="41"/>
      <c r="BI10081" s="41"/>
      <c r="BJ10081" s="41"/>
      <c r="BK10081" s="41"/>
      <c r="BL10081" s="41"/>
      <c r="BM10081" s="41"/>
      <c r="BN10081" s="41"/>
      <c r="BO10081" s="41"/>
      <c r="BP10081" s="108"/>
      <c r="CG10081" s="102"/>
      <c r="CI10081" s="45"/>
    </row>
    <row r="10082" spans="37:87" ht="13" customHeight="1">
      <c r="AK10082" s="114"/>
      <c r="AL10082" s="41"/>
      <c r="AM10082" s="41"/>
      <c r="AN10082" s="41"/>
      <c r="AO10082" s="41"/>
      <c r="AP10082" s="41"/>
      <c r="AQ10082" s="41"/>
      <c r="AR10082" s="41"/>
      <c r="AS10082" s="41"/>
      <c r="AT10082" s="41"/>
      <c r="AU10082" s="41"/>
      <c r="AV10082" s="41"/>
      <c r="AW10082" s="41"/>
      <c r="AX10082" s="41"/>
      <c r="AY10082" s="41"/>
      <c r="AZ10082" s="41"/>
      <c r="BA10082" s="41"/>
      <c r="BB10082" s="41"/>
      <c r="BC10082" s="41"/>
      <c r="BD10082" s="41"/>
      <c r="BE10082" s="41"/>
      <c r="BF10082" s="41"/>
      <c r="BG10082" s="41"/>
      <c r="BH10082" s="41"/>
      <c r="BI10082" s="41"/>
      <c r="BJ10082" s="41"/>
      <c r="BK10082" s="41"/>
      <c r="BL10082" s="41"/>
      <c r="BM10082" s="41"/>
      <c r="BN10082" s="41"/>
      <c r="BO10082" s="41"/>
      <c r="BP10082" s="108"/>
      <c r="CG10082" s="102"/>
      <c r="CI10082" s="45"/>
    </row>
    <row r="10083" spans="37:87" ht="13" customHeight="1">
      <c r="AK10083" s="114"/>
      <c r="AL10083" s="41"/>
      <c r="AM10083" s="41"/>
      <c r="AN10083" s="41"/>
      <c r="AO10083" s="41"/>
      <c r="AP10083" s="41"/>
      <c r="AQ10083" s="41"/>
      <c r="AR10083" s="41"/>
      <c r="AS10083" s="41"/>
      <c r="AT10083" s="41"/>
      <c r="AU10083" s="41"/>
      <c r="AV10083" s="41"/>
      <c r="AW10083" s="41"/>
      <c r="AX10083" s="41"/>
      <c r="AY10083" s="41"/>
      <c r="AZ10083" s="41"/>
      <c r="BA10083" s="41"/>
      <c r="BB10083" s="41"/>
      <c r="BC10083" s="41"/>
      <c r="BD10083" s="41"/>
      <c r="BE10083" s="41"/>
      <c r="BF10083" s="41"/>
      <c r="BG10083" s="41"/>
      <c r="BH10083" s="41"/>
      <c r="BI10083" s="41"/>
      <c r="BJ10083" s="41"/>
      <c r="BK10083" s="41"/>
      <c r="BL10083" s="41"/>
      <c r="BM10083" s="41"/>
      <c r="BN10083" s="41"/>
      <c r="BO10083" s="41"/>
      <c r="BP10083" s="108"/>
      <c r="CG10083" s="102"/>
      <c r="CI10083" s="45"/>
    </row>
    <row r="10084" spans="37:87" ht="13" customHeight="1">
      <c r="AK10084" s="114"/>
      <c r="AL10084" s="41"/>
      <c r="AM10084" s="41"/>
      <c r="AN10084" s="41"/>
      <c r="AO10084" s="41"/>
      <c r="AP10084" s="41"/>
      <c r="AQ10084" s="41"/>
      <c r="AR10084" s="41"/>
      <c r="AS10084" s="41"/>
      <c r="AT10084" s="41"/>
      <c r="AU10084" s="41"/>
      <c r="AV10084" s="41"/>
      <c r="AW10084" s="41"/>
      <c r="AX10084" s="41"/>
      <c r="AY10084" s="41"/>
      <c r="AZ10084" s="41"/>
      <c r="BA10084" s="41"/>
      <c r="BB10084" s="41"/>
      <c r="BC10084" s="41"/>
      <c r="BD10084" s="41"/>
      <c r="BE10084" s="41"/>
      <c r="BF10084" s="41"/>
      <c r="BG10084" s="41"/>
      <c r="BH10084" s="41"/>
      <c r="BI10084" s="41"/>
      <c r="BJ10084" s="41"/>
      <c r="BK10084" s="41"/>
      <c r="BL10084" s="41"/>
      <c r="BM10084" s="41"/>
      <c r="BN10084" s="41"/>
      <c r="BO10084" s="41"/>
      <c r="BP10084" s="108"/>
      <c r="CG10084" s="102"/>
      <c r="CI10084" s="45"/>
    </row>
    <row r="10085" spans="37:87" ht="13" customHeight="1">
      <c r="AK10085" s="114"/>
      <c r="AL10085" s="41"/>
      <c r="AM10085" s="41"/>
      <c r="AN10085" s="41"/>
      <c r="AO10085" s="41"/>
      <c r="AP10085" s="41"/>
      <c r="AQ10085" s="41"/>
      <c r="AR10085" s="41"/>
      <c r="AS10085" s="41"/>
      <c r="AT10085" s="41"/>
      <c r="AU10085" s="41"/>
      <c r="AV10085" s="41"/>
      <c r="AW10085" s="41"/>
      <c r="AX10085" s="41"/>
      <c r="AY10085" s="41"/>
      <c r="AZ10085" s="41"/>
      <c r="BA10085" s="41"/>
      <c r="BB10085" s="41"/>
      <c r="BC10085" s="41"/>
      <c r="BD10085" s="41"/>
      <c r="BE10085" s="41"/>
      <c r="BF10085" s="41"/>
      <c r="BG10085" s="41"/>
      <c r="BH10085" s="41"/>
      <c r="BI10085" s="41"/>
      <c r="BJ10085" s="41"/>
      <c r="BK10085" s="41"/>
      <c r="BL10085" s="41"/>
      <c r="BM10085" s="41"/>
      <c r="BN10085" s="41"/>
      <c r="BO10085" s="41"/>
      <c r="BP10085" s="108"/>
      <c r="CG10085" s="102"/>
      <c r="CI10085" s="45"/>
    </row>
    <row r="10086" spans="37:87" ht="13" customHeight="1">
      <c r="AK10086" s="114"/>
      <c r="AL10086" s="41"/>
      <c r="AM10086" s="41"/>
      <c r="AN10086" s="41"/>
      <c r="AO10086" s="41"/>
      <c r="AP10086" s="41"/>
      <c r="AQ10086" s="41"/>
      <c r="AR10086" s="41"/>
      <c r="AS10086" s="41"/>
      <c r="AT10086" s="41"/>
      <c r="AU10086" s="41"/>
      <c r="AV10086" s="41"/>
      <c r="AW10086" s="41"/>
      <c r="AX10086" s="41"/>
      <c r="AY10086" s="41"/>
      <c r="AZ10086" s="41"/>
      <c r="BA10086" s="41"/>
      <c r="BB10086" s="41"/>
      <c r="BC10086" s="41"/>
      <c r="BD10086" s="41"/>
      <c r="BE10086" s="41"/>
      <c r="BF10086" s="41"/>
      <c r="BG10086" s="41"/>
      <c r="BH10086" s="41"/>
      <c r="BI10086" s="41"/>
      <c r="BJ10086" s="41"/>
      <c r="BK10086" s="41"/>
      <c r="BL10086" s="41"/>
      <c r="BM10086" s="41"/>
      <c r="BN10086" s="41"/>
      <c r="BO10086" s="41"/>
      <c r="BP10086" s="108"/>
      <c r="CG10086" s="102"/>
      <c r="CI10086" s="45"/>
    </row>
    <row r="10087" spans="37:87" ht="13" customHeight="1">
      <c r="AK10087" s="114"/>
      <c r="AL10087" s="41"/>
      <c r="AM10087" s="41"/>
      <c r="AN10087" s="41"/>
      <c r="AO10087" s="41"/>
      <c r="AP10087" s="41"/>
      <c r="AQ10087" s="41"/>
      <c r="AR10087" s="41"/>
      <c r="AS10087" s="41"/>
      <c r="AT10087" s="41"/>
      <c r="AU10087" s="41"/>
      <c r="AV10087" s="41"/>
      <c r="AW10087" s="41"/>
      <c r="AX10087" s="41"/>
      <c r="AY10087" s="41"/>
      <c r="AZ10087" s="41"/>
      <c r="BA10087" s="41"/>
      <c r="BB10087" s="41"/>
      <c r="BC10087" s="41"/>
      <c r="BD10087" s="41"/>
      <c r="BE10087" s="41"/>
      <c r="BF10087" s="41"/>
      <c r="BG10087" s="41"/>
      <c r="BH10087" s="41"/>
      <c r="BI10087" s="41"/>
      <c r="BJ10087" s="41"/>
      <c r="BK10087" s="41"/>
      <c r="BL10087" s="41"/>
      <c r="BM10087" s="41"/>
      <c r="BN10087" s="41"/>
      <c r="BO10087" s="41"/>
      <c r="BP10087" s="108"/>
      <c r="CG10087" s="102"/>
      <c r="CI10087" s="45"/>
    </row>
    <row r="10088" spans="37:87" ht="13" customHeight="1">
      <c r="AK10088" s="114"/>
      <c r="AL10088" s="41"/>
      <c r="AM10088" s="41"/>
      <c r="AN10088" s="41"/>
      <c r="AO10088" s="41"/>
      <c r="AP10088" s="41"/>
      <c r="AQ10088" s="41"/>
      <c r="AR10088" s="41"/>
      <c r="AS10088" s="41"/>
      <c r="AT10088" s="41"/>
      <c r="AU10088" s="41"/>
      <c r="AV10088" s="41"/>
      <c r="AW10088" s="41"/>
      <c r="AX10088" s="41"/>
      <c r="AY10088" s="41"/>
      <c r="AZ10088" s="41"/>
      <c r="BA10088" s="41"/>
      <c r="BB10088" s="41"/>
      <c r="BC10088" s="41"/>
      <c r="BD10088" s="41"/>
      <c r="BE10088" s="41"/>
      <c r="BF10088" s="41"/>
      <c r="BG10088" s="41"/>
      <c r="BH10088" s="41"/>
      <c r="BI10088" s="41"/>
      <c r="BJ10088" s="41"/>
      <c r="BK10088" s="41"/>
      <c r="BL10088" s="41"/>
      <c r="BM10088" s="41"/>
      <c r="BN10088" s="41"/>
      <c r="BO10088" s="41"/>
      <c r="BP10088" s="108"/>
      <c r="CG10088" s="102"/>
      <c r="CI10088" s="45"/>
    </row>
    <row r="10089" spans="37:87" ht="13" customHeight="1">
      <c r="AK10089" s="114"/>
      <c r="AL10089" s="41"/>
      <c r="AM10089" s="41"/>
      <c r="AN10089" s="41"/>
      <c r="AO10089" s="41"/>
      <c r="AP10089" s="41"/>
      <c r="AQ10089" s="41"/>
      <c r="AR10089" s="41"/>
      <c r="AS10089" s="41"/>
      <c r="AT10089" s="41"/>
      <c r="AU10089" s="41"/>
      <c r="AV10089" s="41"/>
      <c r="AW10089" s="41"/>
      <c r="AX10089" s="41"/>
      <c r="AY10089" s="41"/>
      <c r="AZ10089" s="41"/>
      <c r="BA10089" s="41"/>
      <c r="BB10089" s="41"/>
      <c r="BC10089" s="41"/>
      <c r="BD10089" s="41"/>
      <c r="BE10089" s="41"/>
      <c r="BF10089" s="41"/>
      <c r="BG10089" s="41"/>
      <c r="BH10089" s="41"/>
      <c r="BI10089" s="41"/>
      <c r="BJ10089" s="41"/>
      <c r="BK10089" s="41"/>
      <c r="BL10089" s="41"/>
      <c r="BM10089" s="41"/>
      <c r="BN10089" s="41"/>
      <c r="BO10089" s="41"/>
      <c r="BP10089" s="108"/>
      <c r="CG10089" s="102"/>
      <c r="CI10089" s="45"/>
    </row>
    <row r="10090" spans="37:87" ht="13" customHeight="1">
      <c r="AK10090" s="114"/>
      <c r="AL10090" s="41"/>
      <c r="AM10090" s="41"/>
      <c r="AN10090" s="41"/>
      <c r="AO10090" s="41"/>
      <c r="AP10090" s="41"/>
      <c r="AQ10090" s="41"/>
      <c r="AR10090" s="41"/>
      <c r="AS10090" s="41"/>
      <c r="AT10090" s="41"/>
      <c r="AU10090" s="41"/>
      <c r="AV10090" s="41"/>
      <c r="AW10090" s="41"/>
      <c r="AX10090" s="41"/>
      <c r="AY10090" s="41"/>
      <c r="AZ10090" s="41"/>
      <c r="BA10090" s="41"/>
      <c r="BB10090" s="41"/>
      <c r="BC10090" s="41"/>
      <c r="BD10090" s="41"/>
      <c r="BE10090" s="41"/>
      <c r="BF10090" s="41"/>
      <c r="BG10090" s="41"/>
      <c r="BH10090" s="41"/>
      <c r="BI10090" s="41"/>
      <c r="BJ10090" s="41"/>
      <c r="BK10090" s="41"/>
      <c r="BL10090" s="41"/>
      <c r="BM10090" s="41"/>
      <c r="BN10090" s="41"/>
      <c r="BO10090" s="41"/>
      <c r="BP10090" s="108"/>
      <c r="CG10090" s="102"/>
      <c r="CI10090" s="45"/>
    </row>
    <row r="10091" spans="37:87" ht="13" customHeight="1">
      <c r="AK10091" s="114"/>
      <c r="AL10091" s="41"/>
      <c r="AM10091" s="41"/>
      <c r="AN10091" s="41"/>
      <c r="AO10091" s="41"/>
      <c r="AP10091" s="41"/>
      <c r="AQ10091" s="41"/>
      <c r="AR10091" s="41"/>
      <c r="AS10091" s="41"/>
      <c r="AT10091" s="41"/>
      <c r="AU10091" s="41"/>
      <c r="AV10091" s="41"/>
      <c r="AW10091" s="41"/>
      <c r="AX10091" s="41"/>
      <c r="AY10091" s="41"/>
      <c r="AZ10091" s="41"/>
      <c r="BA10091" s="41"/>
      <c r="BB10091" s="41"/>
      <c r="BC10091" s="41"/>
      <c r="BD10091" s="41"/>
      <c r="BE10091" s="41"/>
      <c r="BF10091" s="41"/>
      <c r="BG10091" s="41"/>
      <c r="BH10091" s="41"/>
      <c r="BI10091" s="41"/>
      <c r="BJ10091" s="41"/>
      <c r="BK10091" s="41"/>
      <c r="BL10091" s="41"/>
      <c r="BM10091" s="41"/>
      <c r="BN10091" s="41"/>
      <c r="BO10091" s="41"/>
      <c r="BP10091" s="108"/>
      <c r="CG10091" s="102"/>
      <c r="CI10091" s="45"/>
    </row>
    <row r="10092" spans="37:87" ht="13" customHeight="1">
      <c r="AK10092" s="114"/>
      <c r="AL10092" s="41"/>
      <c r="AM10092" s="41"/>
      <c r="AN10092" s="41"/>
      <c r="AO10092" s="41"/>
      <c r="AP10092" s="41"/>
      <c r="AQ10092" s="41"/>
      <c r="AR10092" s="41"/>
      <c r="AS10092" s="41"/>
      <c r="AT10092" s="41"/>
      <c r="AU10092" s="41"/>
      <c r="AV10092" s="41"/>
      <c r="AW10092" s="41"/>
      <c r="AX10092" s="41"/>
      <c r="AY10092" s="41"/>
      <c r="AZ10092" s="41"/>
      <c r="BA10092" s="41"/>
      <c r="BB10092" s="41"/>
      <c r="BC10092" s="41"/>
      <c r="BD10092" s="41"/>
      <c r="BE10092" s="41"/>
      <c r="BF10092" s="41"/>
      <c r="BG10092" s="41"/>
      <c r="BH10092" s="41"/>
      <c r="BI10092" s="41"/>
      <c r="BJ10092" s="41"/>
      <c r="BK10092" s="41"/>
      <c r="BL10092" s="41"/>
      <c r="BM10092" s="41"/>
      <c r="BN10092" s="41"/>
      <c r="BO10092" s="41"/>
      <c r="BP10092" s="108"/>
      <c r="CG10092" s="102"/>
      <c r="CI10092" s="45"/>
    </row>
    <row r="10093" spans="37:87" ht="13" customHeight="1">
      <c r="AK10093" s="114"/>
      <c r="AL10093" s="41"/>
      <c r="AM10093" s="41"/>
      <c r="AN10093" s="41"/>
      <c r="AO10093" s="41"/>
      <c r="AP10093" s="41"/>
      <c r="AQ10093" s="41"/>
      <c r="AR10093" s="41"/>
      <c r="AS10093" s="41"/>
      <c r="AT10093" s="41"/>
      <c r="AU10093" s="41"/>
      <c r="AV10093" s="41"/>
      <c r="AW10093" s="41"/>
      <c r="AX10093" s="41"/>
      <c r="AY10093" s="41"/>
      <c r="AZ10093" s="41"/>
      <c r="BA10093" s="41"/>
      <c r="BB10093" s="41"/>
      <c r="BC10093" s="41"/>
      <c r="BD10093" s="41"/>
      <c r="BE10093" s="41"/>
      <c r="BF10093" s="41"/>
      <c r="BG10093" s="41"/>
      <c r="BH10093" s="41"/>
      <c r="BI10093" s="41"/>
      <c r="BJ10093" s="41"/>
      <c r="BK10093" s="41"/>
      <c r="BL10093" s="41"/>
      <c r="BM10093" s="41"/>
      <c r="BN10093" s="41"/>
      <c r="BO10093" s="41"/>
      <c r="BP10093" s="108"/>
      <c r="CG10093" s="102"/>
      <c r="CI10093" s="45"/>
    </row>
    <row r="10094" spans="37:87" ht="13" customHeight="1">
      <c r="AK10094" s="114"/>
      <c r="AL10094" s="41"/>
      <c r="AM10094" s="41"/>
      <c r="AN10094" s="41"/>
      <c r="AO10094" s="41"/>
      <c r="AP10094" s="41"/>
      <c r="AQ10094" s="41"/>
      <c r="AR10094" s="41"/>
      <c r="AS10094" s="41"/>
      <c r="AT10094" s="41"/>
      <c r="AU10094" s="41"/>
      <c r="AV10094" s="41"/>
      <c r="AW10094" s="41"/>
      <c r="AX10094" s="41"/>
      <c r="AY10094" s="41"/>
      <c r="AZ10094" s="41"/>
      <c r="BA10094" s="41"/>
      <c r="BB10094" s="41"/>
      <c r="BC10094" s="41"/>
      <c r="BD10094" s="41"/>
      <c r="BE10094" s="41"/>
      <c r="BF10094" s="41"/>
      <c r="BG10094" s="41"/>
      <c r="BH10094" s="41"/>
      <c r="BI10094" s="41"/>
      <c r="BJ10094" s="41"/>
      <c r="BK10094" s="41"/>
      <c r="BL10094" s="41"/>
      <c r="BM10094" s="41"/>
      <c r="BN10094" s="41"/>
      <c r="BO10094" s="41"/>
      <c r="BP10094" s="108"/>
      <c r="CG10094" s="102"/>
      <c r="CI10094" s="45"/>
    </row>
    <row r="10095" spans="37:87" ht="13" customHeight="1">
      <c r="AK10095" s="114"/>
      <c r="AL10095" s="41"/>
      <c r="AM10095" s="41"/>
      <c r="AN10095" s="41"/>
      <c r="AO10095" s="41"/>
      <c r="AP10095" s="41"/>
      <c r="AQ10095" s="41"/>
      <c r="AR10095" s="41"/>
      <c r="AS10095" s="41"/>
      <c r="AT10095" s="41"/>
      <c r="AU10095" s="41"/>
      <c r="AV10095" s="41"/>
      <c r="AW10095" s="41"/>
      <c r="AX10095" s="41"/>
      <c r="AY10095" s="41"/>
      <c r="AZ10095" s="41"/>
      <c r="BA10095" s="41"/>
      <c r="BB10095" s="41"/>
      <c r="BC10095" s="41"/>
      <c r="BD10095" s="41"/>
      <c r="BE10095" s="41"/>
      <c r="BF10095" s="41"/>
      <c r="BG10095" s="41"/>
      <c r="BH10095" s="41"/>
      <c r="BI10095" s="41"/>
      <c r="BJ10095" s="41"/>
      <c r="BK10095" s="41"/>
      <c r="BL10095" s="41"/>
      <c r="BM10095" s="41"/>
      <c r="BN10095" s="41"/>
      <c r="BO10095" s="41"/>
      <c r="BP10095" s="108"/>
      <c r="CG10095" s="102"/>
      <c r="CI10095" s="45"/>
    </row>
    <row r="10096" spans="37:87" ht="13" customHeight="1">
      <c r="AK10096" s="114"/>
      <c r="AL10096" s="41"/>
      <c r="AM10096" s="41"/>
      <c r="AN10096" s="41"/>
      <c r="AO10096" s="41"/>
      <c r="AP10096" s="41"/>
      <c r="AQ10096" s="41"/>
      <c r="AR10096" s="41"/>
      <c r="AS10096" s="41"/>
      <c r="AT10096" s="41"/>
      <c r="AU10096" s="41"/>
      <c r="AV10096" s="41"/>
      <c r="AW10096" s="41"/>
      <c r="AX10096" s="41"/>
      <c r="AY10096" s="41"/>
      <c r="AZ10096" s="41"/>
      <c r="BA10096" s="41"/>
      <c r="BB10096" s="41"/>
      <c r="BC10096" s="41"/>
      <c r="BD10096" s="41"/>
      <c r="BE10096" s="41"/>
      <c r="BF10096" s="41"/>
      <c r="BG10096" s="41"/>
      <c r="BH10096" s="41"/>
      <c r="BI10096" s="41"/>
      <c r="BJ10096" s="41"/>
      <c r="BK10096" s="41"/>
      <c r="BL10096" s="41"/>
      <c r="BM10096" s="41"/>
      <c r="BN10096" s="41"/>
      <c r="BO10096" s="41"/>
      <c r="BP10096" s="108"/>
      <c r="CG10096" s="102"/>
      <c r="CI10096" s="45"/>
    </row>
    <row r="10097" spans="37:87" ht="13" customHeight="1">
      <c r="AK10097" s="114"/>
      <c r="AL10097" s="41"/>
      <c r="AM10097" s="41"/>
      <c r="AN10097" s="41"/>
      <c r="AO10097" s="41"/>
      <c r="AP10097" s="41"/>
      <c r="AQ10097" s="41"/>
      <c r="AR10097" s="41"/>
      <c r="AS10097" s="41"/>
      <c r="AT10097" s="41"/>
      <c r="AU10097" s="41"/>
      <c r="AV10097" s="41"/>
      <c r="AW10097" s="41"/>
      <c r="AX10097" s="41"/>
      <c r="AY10097" s="41"/>
      <c r="AZ10097" s="41"/>
      <c r="BA10097" s="41"/>
      <c r="BB10097" s="41"/>
      <c r="BC10097" s="41"/>
      <c r="BD10097" s="41"/>
      <c r="BE10097" s="41"/>
      <c r="BF10097" s="41"/>
      <c r="BG10097" s="41"/>
      <c r="BH10097" s="41"/>
      <c r="BI10097" s="41"/>
      <c r="BJ10097" s="41"/>
      <c r="BK10097" s="41"/>
      <c r="BL10097" s="41"/>
      <c r="BM10097" s="41"/>
      <c r="BN10097" s="41"/>
      <c r="BO10097" s="41"/>
      <c r="BP10097" s="108"/>
      <c r="CG10097" s="102"/>
      <c r="CI10097" s="45"/>
    </row>
    <row r="10098" spans="37:87" ht="13" customHeight="1">
      <c r="AK10098" s="114"/>
      <c r="AL10098" s="41"/>
      <c r="AM10098" s="41"/>
      <c r="AN10098" s="41"/>
      <c r="AO10098" s="41"/>
      <c r="AP10098" s="41"/>
      <c r="AQ10098" s="41"/>
      <c r="AR10098" s="41"/>
      <c r="AS10098" s="41"/>
      <c r="AT10098" s="41"/>
      <c r="AU10098" s="41"/>
      <c r="AV10098" s="41"/>
      <c r="AW10098" s="41"/>
      <c r="AX10098" s="41"/>
      <c r="AY10098" s="41"/>
      <c r="AZ10098" s="41"/>
      <c r="BA10098" s="41"/>
      <c r="BB10098" s="41"/>
      <c r="BC10098" s="41"/>
      <c r="BD10098" s="41"/>
      <c r="BE10098" s="41"/>
      <c r="BF10098" s="41"/>
      <c r="BG10098" s="41"/>
      <c r="BH10098" s="41"/>
      <c r="BI10098" s="41"/>
      <c r="BJ10098" s="41"/>
      <c r="BK10098" s="41"/>
      <c r="BL10098" s="41"/>
      <c r="BM10098" s="41"/>
      <c r="BN10098" s="41"/>
      <c r="BO10098" s="41"/>
      <c r="BP10098" s="108"/>
      <c r="CG10098" s="102"/>
      <c r="CI10098" s="45"/>
    </row>
    <row r="10099" spans="37:87" ht="13" customHeight="1">
      <c r="AK10099" s="114"/>
      <c r="AL10099" s="41"/>
      <c r="AM10099" s="41"/>
      <c r="AN10099" s="41"/>
      <c r="AO10099" s="41"/>
      <c r="AP10099" s="41"/>
      <c r="AQ10099" s="41"/>
      <c r="AR10099" s="41"/>
      <c r="AS10099" s="41"/>
      <c r="AT10099" s="41"/>
      <c r="AU10099" s="41"/>
      <c r="AV10099" s="41"/>
      <c r="AW10099" s="41"/>
      <c r="AX10099" s="41"/>
      <c r="AY10099" s="41"/>
      <c r="AZ10099" s="41"/>
      <c r="BA10099" s="41"/>
      <c r="BB10099" s="41"/>
      <c r="BC10099" s="41"/>
      <c r="BD10099" s="41"/>
      <c r="BE10099" s="41"/>
      <c r="BF10099" s="41"/>
      <c r="BG10099" s="41"/>
      <c r="BH10099" s="41"/>
      <c r="BI10099" s="41"/>
      <c r="BJ10099" s="41"/>
      <c r="BK10099" s="41"/>
      <c r="BL10099" s="41"/>
      <c r="BM10099" s="41"/>
      <c r="BN10099" s="41"/>
      <c r="BO10099" s="41"/>
      <c r="BP10099" s="108"/>
      <c r="CG10099" s="102"/>
      <c r="CI10099" s="45"/>
    </row>
    <row r="10100" spans="37:87" ht="13" customHeight="1">
      <c r="AK10100" s="114"/>
      <c r="AL10100" s="41"/>
      <c r="AM10100" s="41"/>
      <c r="AN10100" s="41"/>
      <c r="AO10100" s="41"/>
      <c r="AP10100" s="41"/>
      <c r="AQ10100" s="41"/>
      <c r="AR10100" s="41"/>
      <c r="AS10100" s="41"/>
      <c r="AT10100" s="41"/>
      <c r="AU10100" s="41"/>
      <c r="AV10100" s="41"/>
      <c r="AW10100" s="41"/>
      <c r="AX10100" s="41"/>
      <c r="AY10100" s="41"/>
      <c r="AZ10100" s="41"/>
      <c r="BA10100" s="41"/>
      <c r="BB10100" s="41"/>
      <c r="BC10100" s="41"/>
      <c r="BD10100" s="41"/>
      <c r="BE10100" s="41"/>
      <c r="BF10100" s="41"/>
      <c r="BG10100" s="41"/>
      <c r="BH10100" s="41"/>
      <c r="BI10100" s="41"/>
      <c r="BJ10100" s="41"/>
      <c r="BK10100" s="41"/>
      <c r="BL10100" s="41"/>
      <c r="BM10100" s="41"/>
      <c r="BN10100" s="41"/>
      <c r="BO10100" s="41"/>
      <c r="BP10100" s="108"/>
      <c r="CG10100" s="102"/>
      <c r="CI10100" s="45"/>
    </row>
    <row r="10101" spans="37:87" ht="13" customHeight="1">
      <c r="AK10101" s="114"/>
      <c r="AL10101" s="41"/>
      <c r="AM10101" s="41"/>
      <c r="AN10101" s="41"/>
      <c r="AO10101" s="41"/>
      <c r="AP10101" s="41"/>
      <c r="AQ10101" s="41"/>
      <c r="AR10101" s="41"/>
      <c r="AS10101" s="41"/>
      <c r="AT10101" s="41"/>
      <c r="AU10101" s="41"/>
      <c r="AV10101" s="41"/>
      <c r="AW10101" s="41"/>
      <c r="AX10101" s="41"/>
      <c r="AY10101" s="41"/>
      <c r="AZ10101" s="41"/>
      <c r="BA10101" s="41"/>
      <c r="BB10101" s="41"/>
      <c r="BC10101" s="41"/>
      <c r="BD10101" s="41"/>
      <c r="BE10101" s="41"/>
      <c r="BF10101" s="41"/>
      <c r="BG10101" s="41"/>
      <c r="BH10101" s="41"/>
      <c r="BI10101" s="41"/>
      <c r="BJ10101" s="41"/>
      <c r="BK10101" s="41"/>
      <c r="BL10101" s="41"/>
      <c r="BM10101" s="41"/>
      <c r="BN10101" s="41"/>
      <c r="BO10101" s="41"/>
      <c r="BP10101" s="108"/>
      <c r="CG10101" s="102"/>
      <c r="CI10101" s="45"/>
    </row>
    <row r="10102" spans="37:87" ht="13" customHeight="1">
      <c r="AK10102" s="114"/>
      <c r="AL10102" s="41"/>
      <c r="AM10102" s="41"/>
      <c r="AN10102" s="41"/>
      <c r="AO10102" s="41"/>
      <c r="AP10102" s="41"/>
      <c r="AQ10102" s="41"/>
      <c r="AR10102" s="41"/>
      <c r="AS10102" s="41"/>
      <c r="AT10102" s="41"/>
      <c r="AU10102" s="41"/>
      <c r="AV10102" s="41"/>
      <c r="AW10102" s="41"/>
      <c r="AX10102" s="41"/>
      <c r="AY10102" s="41"/>
      <c r="AZ10102" s="41"/>
      <c r="BA10102" s="41"/>
      <c r="BB10102" s="41"/>
      <c r="BC10102" s="41"/>
      <c r="BD10102" s="41"/>
      <c r="BE10102" s="41"/>
      <c r="BF10102" s="41"/>
      <c r="BG10102" s="41"/>
      <c r="BH10102" s="41"/>
      <c r="BI10102" s="41"/>
      <c r="BJ10102" s="41"/>
      <c r="BK10102" s="41"/>
      <c r="BL10102" s="41"/>
      <c r="BM10102" s="41"/>
      <c r="BN10102" s="41"/>
      <c r="BO10102" s="41"/>
      <c r="BP10102" s="108"/>
      <c r="CG10102" s="102"/>
      <c r="CI10102" s="45"/>
    </row>
    <row r="10103" spans="37:87" ht="13" customHeight="1">
      <c r="AK10103" s="114"/>
      <c r="AL10103" s="41"/>
      <c r="AM10103" s="41"/>
      <c r="AN10103" s="41"/>
      <c r="AO10103" s="41"/>
      <c r="AP10103" s="41"/>
      <c r="AQ10103" s="41"/>
      <c r="AR10103" s="41"/>
      <c r="AS10103" s="41"/>
      <c r="AT10103" s="41"/>
      <c r="AU10103" s="41"/>
      <c r="AV10103" s="41"/>
      <c r="AW10103" s="41"/>
      <c r="AX10103" s="41"/>
      <c r="AY10103" s="41"/>
      <c r="AZ10103" s="41"/>
      <c r="BA10103" s="41"/>
      <c r="BB10103" s="41"/>
      <c r="BC10103" s="41"/>
      <c r="BD10103" s="41"/>
      <c r="BE10103" s="41"/>
      <c r="BF10103" s="41"/>
      <c r="BG10103" s="41"/>
      <c r="BH10103" s="41"/>
      <c r="BI10103" s="41"/>
      <c r="BJ10103" s="41"/>
      <c r="BK10103" s="41"/>
      <c r="BL10103" s="41"/>
      <c r="BM10103" s="41"/>
      <c r="BN10103" s="41"/>
      <c r="BO10103" s="41"/>
      <c r="BP10103" s="108"/>
      <c r="CG10103" s="102"/>
      <c r="CI10103" s="45"/>
    </row>
    <row r="10104" spans="37:87" ht="13" customHeight="1">
      <c r="AK10104" s="114"/>
      <c r="AL10104" s="41"/>
      <c r="AM10104" s="41"/>
      <c r="AN10104" s="41"/>
      <c r="AO10104" s="41"/>
      <c r="AP10104" s="41"/>
      <c r="AQ10104" s="41"/>
      <c r="AR10104" s="41"/>
      <c r="AS10104" s="41"/>
      <c r="AT10104" s="41"/>
      <c r="AU10104" s="41"/>
      <c r="AV10104" s="41"/>
      <c r="AW10104" s="41"/>
      <c r="AX10104" s="41"/>
      <c r="AY10104" s="41"/>
      <c r="AZ10104" s="41"/>
      <c r="BA10104" s="41"/>
      <c r="BB10104" s="41"/>
      <c r="BC10104" s="41"/>
      <c r="BD10104" s="41"/>
      <c r="BE10104" s="41"/>
      <c r="BF10104" s="41"/>
      <c r="BG10104" s="41"/>
      <c r="BH10104" s="41"/>
      <c r="BI10104" s="41"/>
      <c r="BJ10104" s="41"/>
      <c r="BK10104" s="41"/>
      <c r="BL10104" s="41"/>
      <c r="BM10104" s="41"/>
      <c r="BN10104" s="41"/>
      <c r="BO10104" s="41"/>
      <c r="BP10104" s="108"/>
      <c r="CG10104" s="102"/>
      <c r="CI10104" s="45"/>
    </row>
    <row r="10105" spans="37:87" ht="13" customHeight="1">
      <c r="AK10105" s="114"/>
      <c r="AL10105" s="41"/>
      <c r="AM10105" s="41"/>
      <c r="AN10105" s="41"/>
      <c r="AO10105" s="41"/>
      <c r="AP10105" s="41"/>
      <c r="AQ10105" s="41"/>
      <c r="AR10105" s="41"/>
      <c r="AS10105" s="41"/>
      <c r="AT10105" s="41"/>
      <c r="AU10105" s="41"/>
      <c r="AV10105" s="41"/>
      <c r="AW10105" s="41"/>
      <c r="AX10105" s="41"/>
      <c r="AY10105" s="41"/>
      <c r="AZ10105" s="41"/>
      <c r="BA10105" s="41"/>
      <c r="BB10105" s="41"/>
      <c r="BC10105" s="41"/>
      <c r="BD10105" s="41"/>
      <c r="BE10105" s="41"/>
      <c r="BF10105" s="41"/>
      <c r="BG10105" s="41"/>
      <c r="BH10105" s="41"/>
      <c r="BI10105" s="41"/>
      <c r="BJ10105" s="41"/>
      <c r="BK10105" s="41"/>
      <c r="BL10105" s="41"/>
      <c r="BM10105" s="41"/>
      <c r="BN10105" s="41"/>
      <c r="BO10105" s="41"/>
      <c r="BP10105" s="108"/>
      <c r="CG10105" s="102"/>
      <c r="CI10105" s="45"/>
    </row>
    <row r="10106" spans="37:87" ht="13" customHeight="1">
      <c r="AK10106" s="114"/>
      <c r="AL10106" s="41"/>
      <c r="AM10106" s="41"/>
      <c r="AN10106" s="41"/>
      <c r="AO10106" s="41"/>
      <c r="AP10106" s="41"/>
      <c r="AQ10106" s="41"/>
      <c r="AR10106" s="41"/>
      <c r="AS10106" s="41"/>
      <c r="AT10106" s="41"/>
      <c r="AU10106" s="41"/>
      <c r="AV10106" s="41"/>
      <c r="AW10106" s="41"/>
      <c r="AX10106" s="41"/>
      <c r="AY10106" s="41"/>
      <c r="AZ10106" s="41"/>
      <c r="BA10106" s="41"/>
      <c r="BB10106" s="41"/>
      <c r="BC10106" s="41"/>
      <c r="BD10106" s="41"/>
      <c r="BE10106" s="41"/>
      <c r="BF10106" s="41"/>
      <c r="BG10106" s="41"/>
      <c r="BH10106" s="41"/>
      <c r="BI10106" s="41"/>
      <c r="BJ10106" s="41"/>
      <c r="BK10106" s="41"/>
      <c r="BL10106" s="41"/>
      <c r="BM10106" s="41"/>
      <c r="BN10106" s="41"/>
      <c r="BO10106" s="41"/>
      <c r="BP10106" s="108"/>
      <c r="CG10106" s="102"/>
      <c r="CI10106" s="45"/>
    </row>
    <row r="10107" spans="37:87" ht="13" customHeight="1">
      <c r="AK10107" s="114"/>
      <c r="AL10107" s="41"/>
      <c r="AM10107" s="41"/>
      <c r="AN10107" s="41"/>
      <c r="AO10107" s="41"/>
      <c r="AP10107" s="41"/>
      <c r="AQ10107" s="41"/>
      <c r="AR10107" s="41"/>
      <c r="AS10107" s="41"/>
      <c r="AT10107" s="41"/>
      <c r="AU10107" s="41"/>
      <c r="AV10107" s="41"/>
      <c r="AW10107" s="41"/>
      <c r="AX10107" s="41"/>
      <c r="AY10107" s="41"/>
      <c r="AZ10107" s="41"/>
      <c r="BA10107" s="41"/>
      <c r="BB10107" s="41"/>
      <c r="BC10107" s="41"/>
      <c r="BD10107" s="41"/>
      <c r="BE10107" s="41"/>
      <c r="BF10107" s="41"/>
      <c r="BG10107" s="41"/>
      <c r="BH10107" s="41"/>
      <c r="BI10107" s="41"/>
      <c r="BJ10107" s="41"/>
      <c r="BK10107" s="41"/>
      <c r="BL10107" s="41"/>
      <c r="BM10107" s="41"/>
      <c r="BN10107" s="41"/>
      <c r="BO10107" s="41"/>
      <c r="BP10107" s="108"/>
      <c r="CG10107" s="102"/>
      <c r="CI10107" s="45"/>
    </row>
    <row r="10108" spans="37:87" ht="13" customHeight="1">
      <c r="AK10108" s="114"/>
      <c r="AL10108" s="41"/>
      <c r="AM10108" s="41"/>
      <c r="AN10108" s="41"/>
      <c r="AO10108" s="41"/>
      <c r="AP10108" s="41"/>
      <c r="AQ10108" s="41"/>
      <c r="AR10108" s="41"/>
      <c r="AS10108" s="41"/>
      <c r="AT10108" s="41"/>
      <c r="AU10108" s="41"/>
      <c r="AV10108" s="41"/>
      <c r="AW10108" s="41"/>
      <c r="AX10108" s="41"/>
      <c r="AY10108" s="41"/>
      <c r="AZ10108" s="41"/>
      <c r="BA10108" s="41"/>
      <c r="BB10108" s="41"/>
      <c r="BC10108" s="41"/>
      <c r="BD10108" s="41"/>
      <c r="BE10108" s="41"/>
      <c r="BF10108" s="41"/>
      <c r="BG10108" s="41"/>
      <c r="BH10108" s="41"/>
      <c r="BI10108" s="41"/>
      <c r="BJ10108" s="41"/>
      <c r="BK10108" s="41"/>
      <c r="BL10108" s="41"/>
      <c r="BM10108" s="41"/>
      <c r="BN10108" s="41"/>
      <c r="BO10108" s="41"/>
      <c r="BP10108" s="108"/>
      <c r="CG10108" s="102"/>
      <c r="CI10108" s="45"/>
    </row>
    <row r="10109" spans="37:87" ht="13" customHeight="1">
      <c r="AK10109" s="114"/>
      <c r="AL10109" s="41"/>
      <c r="AM10109" s="41"/>
      <c r="AN10109" s="41"/>
      <c r="AO10109" s="41"/>
      <c r="AP10109" s="41"/>
      <c r="AQ10109" s="41"/>
      <c r="AR10109" s="41"/>
      <c r="AS10109" s="41"/>
      <c r="AT10109" s="41"/>
      <c r="AU10109" s="41"/>
      <c r="AV10109" s="41"/>
      <c r="AW10109" s="41"/>
      <c r="AX10109" s="41"/>
      <c r="AY10109" s="41"/>
      <c r="AZ10109" s="41"/>
      <c r="BA10109" s="41"/>
      <c r="BB10109" s="41"/>
      <c r="BC10109" s="41"/>
      <c r="BD10109" s="41"/>
      <c r="BE10109" s="41"/>
      <c r="BF10109" s="41"/>
      <c r="BG10109" s="41"/>
      <c r="BH10109" s="41"/>
      <c r="BI10109" s="41"/>
      <c r="BJ10109" s="41"/>
      <c r="BK10109" s="41"/>
      <c r="BL10109" s="41"/>
      <c r="BM10109" s="41"/>
      <c r="BN10109" s="41"/>
      <c r="BO10109" s="41"/>
      <c r="BP10109" s="108"/>
      <c r="CG10109" s="102"/>
      <c r="CI10109" s="45"/>
    </row>
    <row r="10110" spans="37:87" ht="13" customHeight="1">
      <c r="AK10110" s="114"/>
      <c r="AL10110" s="41"/>
      <c r="AM10110" s="41"/>
      <c r="AN10110" s="41"/>
      <c r="AO10110" s="41"/>
      <c r="AP10110" s="41"/>
      <c r="AQ10110" s="41"/>
      <c r="AR10110" s="41"/>
      <c r="AS10110" s="41"/>
      <c r="AT10110" s="41"/>
      <c r="AU10110" s="41"/>
      <c r="AV10110" s="41"/>
      <c r="AW10110" s="41"/>
      <c r="AX10110" s="41"/>
      <c r="AY10110" s="41"/>
      <c r="AZ10110" s="41"/>
      <c r="BA10110" s="41"/>
      <c r="BB10110" s="41"/>
      <c r="BC10110" s="41"/>
      <c r="BD10110" s="41"/>
      <c r="BE10110" s="41"/>
      <c r="BF10110" s="41"/>
      <c r="BG10110" s="41"/>
      <c r="BH10110" s="41"/>
      <c r="BI10110" s="41"/>
      <c r="BJ10110" s="41"/>
      <c r="BK10110" s="41"/>
      <c r="BL10110" s="41"/>
      <c r="BM10110" s="41"/>
      <c r="BN10110" s="41"/>
      <c r="BO10110" s="41"/>
      <c r="BP10110" s="108"/>
      <c r="CG10110" s="102"/>
      <c r="CI10110" s="45"/>
    </row>
    <row r="10111" spans="37:87" ht="13" customHeight="1">
      <c r="AK10111" s="114"/>
      <c r="AL10111" s="41"/>
      <c r="AM10111" s="41"/>
      <c r="AN10111" s="41"/>
      <c r="AO10111" s="41"/>
      <c r="AP10111" s="41"/>
      <c r="AQ10111" s="41"/>
      <c r="AR10111" s="41"/>
      <c r="AS10111" s="41"/>
      <c r="AT10111" s="41"/>
      <c r="AU10111" s="41"/>
      <c r="AV10111" s="41"/>
      <c r="AW10111" s="41"/>
      <c r="AX10111" s="41"/>
      <c r="AY10111" s="41"/>
      <c r="AZ10111" s="41"/>
      <c r="BA10111" s="41"/>
      <c r="BB10111" s="41"/>
      <c r="BC10111" s="41"/>
      <c r="BD10111" s="41"/>
      <c r="BE10111" s="41"/>
      <c r="BF10111" s="41"/>
      <c r="BG10111" s="41"/>
      <c r="BH10111" s="41"/>
      <c r="BI10111" s="41"/>
      <c r="BJ10111" s="41"/>
      <c r="BK10111" s="41"/>
      <c r="BL10111" s="41"/>
      <c r="BM10111" s="41"/>
      <c r="BN10111" s="41"/>
      <c r="BO10111" s="41"/>
      <c r="BP10111" s="108"/>
      <c r="CG10111" s="102"/>
      <c r="CI10111" s="45"/>
    </row>
    <row r="10112" spans="37:87" ht="13" customHeight="1">
      <c r="AK10112" s="114"/>
      <c r="AL10112" s="41"/>
      <c r="AM10112" s="41"/>
      <c r="AN10112" s="41"/>
      <c r="AO10112" s="41"/>
      <c r="AP10112" s="41"/>
      <c r="AQ10112" s="41"/>
      <c r="AR10112" s="41"/>
      <c r="AS10112" s="41"/>
      <c r="AT10112" s="41"/>
      <c r="AU10112" s="41"/>
      <c r="AV10112" s="41"/>
      <c r="AW10112" s="41"/>
      <c r="AX10112" s="41"/>
      <c r="AY10112" s="41"/>
      <c r="AZ10112" s="41"/>
      <c r="BA10112" s="41"/>
      <c r="BB10112" s="41"/>
      <c r="BC10112" s="41"/>
      <c r="BD10112" s="41"/>
      <c r="BE10112" s="41"/>
      <c r="BF10112" s="41"/>
      <c r="BG10112" s="41"/>
      <c r="BH10112" s="41"/>
      <c r="BI10112" s="41"/>
      <c r="BJ10112" s="41"/>
      <c r="BK10112" s="41"/>
      <c r="BL10112" s="41"/>
      <c r="BM10112" s="41"/>
      <c r="BN10112" s="41"/>
      <c r="BO10112" s="41"/>
      <c r="BP10112" s="108"/>
      <c r="CG10112" s="102"/>
      <c r="CI10112" s="45"/>
    </row>
    <row r="10113" spans="37:87" ht="13" customHeight="1">
      <c r="AK10113" s="114"/>
      <c r="AL10113" s="41"/>
      <c r="AM10113" s="41"/>
      <c r="AN10113" s="41"/>
      <c r="AO10113" s="41"/>
      <c r="AP10113" s="41"/>
      <c r="AQ10113" s="41"/>
      <c r="AR10113" s="41"/>
      <c r="AS10113" s="41"/>
      <c r="AT10113" s="41"/>
      <c r="AU10113" s="41"/>
      <c r="AV10113" s="41"/>
      <c r="AW10113" s="41"/>
      <c r="AX10113" s="41"/>
      <c r="AY10113" s="41"/>
      <c r="AZ10113" s="41"/>
      <c r="BA10113" s="41"/>
      <c r="BB10113" s="41"/>
      <c r="BC10113" s="41"/>
      <c r="BD10113" s="41"/>
      <c r="BE10113" s="41"/>
      <c r="BF10113" s="41"/>
      <c r="BG10113" s="41"/>
      <c r="BH10113" s="41"/>
      <c r="BI10113" s="41"/>
      <c r="BJ10113" s="41"/>
      <c r="BK10113" s="41"/>
      <c r="BL10113" s="41"/>
      <c r="BM10113" s="41"/>
      <c r="BN10113" s="41"/>
      <c r="BO10113" s="41"/>
      <c r="BP10113" s="108"/>
      <c r="CG10113" s="102"/>
      <c r="CI10113" s="45"/>
    </row>
    <row r="10114" spans="37:87" ht="13" customHeight="1">
      <c r="AK10114" s="114"/>
      <c r="AL10114" s="41"/>
      <c r="AM10114" s="41"/>
      <c r="AN10114" s="41"/>
      <c r="AO10114" s="41"/>
      <c r="AP10114" s="41"/>
      <c r="AQ10114" s="41"/>
      <c r="AR10114" s="41"/>
      <c r="AS10114" s="41"/>
      <c r="AT10114" s="41"/>
      <c r="AU10114" s="41"/>
      <c r="AV10114" s="41"/>
      <c r="AW10114" s="41"/>
      <c r="AX10114" s="41"/>
      <c r="AY10114" s="41"/>
      <c r="AZ10114" s="41"/>
      <c r="BA10114" s="41"/>
      <c r="BB10114" s="41"/>
      <c r="BC10114" s="41"/>
      <c r="BD10114" s="41"/>
      <c r="BE10114" s="41"/>
      <c r="BF10114" s="41"/>
      <c r="BG10114" s="41"/>
      <c r="BH10114" s="41"/>
      <c r="BI10114" s="41"/>
      <c r="BJ10114" s="41"/>
      <c r="BK10114" s="41"/>
      <c r="BL10114" s="41"/>
      <c r="BM10114" s="41"/>
      <c r="BN10114" s="41"/>
      <c r="BO10114" s="41"/>
      <c r="BP10114" s="108"/>
      <c r="CG10114" s="102"/>
      <c r="CI10114" s="45"/>
    </row>
    <row r="10115" spans="37:87" ht="13" customHeight="1">
      <c r="AK10115" s="114"/>
      <c r="AL10115" s="41"/>
      <c r="AM10115" s="41"/>
      <c r="AN10115" s="41"/>
      <c r="AO10115" s="41"/>
      <c r="AP10115" s="41"/>
      <c r="AQ10115" s="41"/>
      <c r="AR10115" s="41"/>
      <c r="AS10115" s="41"/>
      <c r="AT10115" s="41"/>
      <c r="AU10115" s="41"/>
      <c r="AV10115" s="41"/>
      <c r="AW10115" s="41"/>
      <c r="AX10115" s="41"/>
      <c r="AY10115" s="41"/>
      <c r="AZ10115" s="41"/>
      <c r="BA10115" s="41"/>
      <c r="BB10115" s="41"/>
      <c r="BC10115" s="41"/>
      <c r="BD10115" s="41"/>
      <c r="BE10115" s="41"/>
      <c r="BF10115" s="41"/>
      <c r="BG10115" s="41"/>
      <c r="BH10115" s="41"/>
      <c r="BI10115" s="41"/>
      <c r="BJ10115" s="41"/>
      <c r="BK10115" s="41"/>
      <c r="BL10115" s="41"/>
      <c r="BM10115" s="41"/>
      <c r="BN10115" s="41"/>
      <c r="BO10115" s="41"/>
      <c r="BP10115" s="108"/>
      <c r="CG10115" s="102"/>
      <c r="CI10115" s="45"/>
    </row>
    <row r="10116" spans="37:87" ht="13" customHeight="1">
      <c r="AK10116" s="114"/>
      <c r="AL10116" s="41"/>
      <c r="AM10116" s="41"/>
      <c r="AN10116" s="41"/>
      <c r="AO10116" s="41"/>
      <c r="AP10116" s="41"/>
      <c r="AQ10116" s="41"/>
      <c r="AR10116" s="41"/>
      <c r="AS10116" s="41"/>
      <c r="AT10116" s="41"/>
      <c r="AU10116" s="41"/>
      <c r="AV10116" s="41"/>
      <c r="AW10116" s="41"/>
      <c r="AX10116" s="41"/>
      <c r="AY10116" s="41"/>
      <c r="AZ10116" s="41"/>
      <c r="BA10116" s="41"/>
      <c r="BB10116" s="41"/>
      <c r="BC10116" s="41"/>
      <c r="BD10116" s="41"/>
      <c r="BE10116" s="41"/>
      <c r="BF10116" s="41"/>
      <c r="BG10116" s="41"/>
      <c r="BH10116" s="41"/>
      <c r="BI10116" s="41"/>
      <c r="BJ10116" s="41"/>
      <c r="BK10116" s="41"/>
      <c r="BL10116" s="41"/>
      <c r="BM10116" s="41"/>
      <c r="BN10116" s="41"/>
      <c r="BO10116" s="41"/>
      <c r="BP10116" s="108"/>
      <c r="CG10116" s="102"/>
      <c r="CI10116" s="45"/>
    </row>
    <row r="10117" spans="37:87" ht="13" customHeight="1">
      <c r="AK10117" s="114"/>
      <c r="AL10117" s="41"/>
      <c r="AM10117" s="41"/>
      <c r="AN10117" s="41"/>
      <c r="AO10117" s="41"/>
      <c r="AP10117" s="41"/>
      <c r="AQ10117" s="41"/>
      <c r="AR10117" s="41"/>
      <c r="AS10117" s="41"/>
      <c r="AT10117" s="41"/>
      <c r="AU10117" s="41"/>
      <c r="AV10117" s="41"/>
      <c r="AW10117" s="41"/>
      <c r="AX10117" s="41"/>
      <c r="AY10117" s="41"/>
      <c r="AZ10117" s="41"/>
      <c r="BA10117" s="41"/>
      <c r="BB10117" s="41"/>
      <c r="BC10117" s="41"/>
      <c r="BD10117" s="41"/>
      <c r="BE10117" s="41"/>
      <c r="BF10117" s="41"/>
      <c r="BG10117" s="41"/>
      <c r="BH10117" s="41"/>
      <c r="BI10117" s="41"/>
      <c r="BJ10117" s="41"/>
      <c r="BK10117" s="41"/>
      <c r="BL10117" s="41"/>
      <c r="BM10117" s="41"/>
      <c r="BN10117" s="41"/>
      <c r="BO10117" s="41"/>
      <c r="BP10117" s="108"/>
      <c r="CG10117" s="102"/>
      <c r="CI10117" s="45"/>
    </row>
    <row r="10118" spans="37:87" ht="13" customHeight="1">
      <c r="AK10118" s="114"/>
      <c r="AL10118" s="41"/>
      <c r="AM10118" s="41"/>
      <c r="AN10118" s="41"/>
      <c r="AO10118" s="41"/>
      <c r="AP10118" s="41"/>
      <c r="AQ10118" s="41"/>
      <c r="AR10118" s="41"/>
      <c r="AS10118" s="41"/>
      <c r="AT10118" s="41"/>
      <c r="AU10118" s="41"/>
      <c r="AV10118" s="41"/>
      <c r="AW10118" s="41"/>
      <c r="AX10118" s="41"/>
      <c r="AY10118" s="41"/>
      <c r="AZ10118" s="41"/>
      <c r="BA10118" s="41"/>
      <c r="BB10118" s="41"/>
      <c r="BC10118" s="41"/>
      <c r="BD10118" s="41"/>
      <c r="BE10118" s="41"/>
      <c r="BF10118" s="41"/>
      <c r="BG10118" s="41"/>
      <c r="BH10118" s="41"/>
      <c r="BI10118" s="41"/>
      <c r="BJ10118" s="41"/>
      <c r="BK10118" s="41"/>
      <c r="BL10118" s="41"/>
      <c r="BM10118" s="41"/>
      <c r="BN10118" s="41"/>
      <c r="BO10118" s="41"/>
      <c r="BP10118" s="108"/>
      <c r="CG10118" s="102"/>
      <c r="CI10118" s="45"/>
    </row>
    <row r="10119" spans="37:87" ht="13" customHeight="1">
      <c r="AK10119" s="114"/>
      <c r="AL10119" s="41"/>
      <c r="AM10119" s="41"/>
      <c r="AN10119" s="41"/>
      <c r="AO10119" s="41"/>
      <c r="AP10119" s="41"/>
      <c r="AQ10119" s="41"/>
      <c r="AR10119" s="41"/>
      <c r="AS10119" s="41"/>
      <c r="AT10119" s="41"/>
      <c r="AU10119" s="41"/>
      <c r="AV10119" s="41"/>
      <c r="AW10119" s="41"/>
      <c r="AX10119" s="41"/>
      <c r="AY10119" s="41"/>
      <c r="AZ10119" s="41"/>
      <c r="BA10119" s="41"/>
      <c r="BB10119" s="41"/>
      <c r="BC10119" s="41"/>
      <c r="BD10119" s="41"/>
      <c r="BE10119" s="41"/>
      <c r="BF10119" s="41"/>
      <c r="BG10119" s="41"/>
      <c r="BH10119" s="41"/>
      <c r="BI10119" s="41"/>
      <c r="BJ10119" s="41"/>
      <c r="BK10119" s="41"/>
      <c r="BL10119" s="41"/>
      <c r="BM10119" s="41"/>
      <c r="BN10119" s="41"/>
      <c r="BO10119" s="41"/>
      <c r="BP10119" s="108"/>
      <c r="CG10119" s="102"/>
      <c r="CI10119" s="45"/>
    </row>
    <row r="10120" spans="37:87" ht="13" customHeight="1">
      <c r="AK10120" s="114"/>
      <c r="AL10120" s="41"/>
      <c r="AM10120" s="41"/>
      <c r="AN10120" s="41"/>
      <c r="AO10120" s="41"/>
      <c r="AP10120" s="41"/>
      <c r="AQ10120" s="41"/>
      <c r="AR10120" s="41"/>
      <c r="AS10120" s="41"/>
      <c r="AT10120" s="41"/>
      <c r="AU10120" s="41"/>
      <c r="AV10120" s="41"/>
      <c r="AW10120" s="41"/>
      <c r="AX10120" s="41"/>
      <c r="AY10120" s="41"/>
      <c r="AZ10120" s="41"/>
      <c r="BA10120" s="41"/>
      <c r="BB10120" s="41"/>
      <c r="BC10120" s="41"/>
      <c r="BD10120" s="41"/>
      <c r="BE10120" s="41"/>
      <c r="BF10120" s="41"/>
      <c r="BG10120" s="41"/>
      <c r="BH10120" s="41"/>
      <c r="BI10120" s="41"/>
      <c r="BJ10120" s="41"/>
      <c r="BK10120" s="41"/>
      <c r="BL10120" s="41"/>
      <c r="BM10120" s="41"/>
      <c r="BN10120" s="41"/>
      <c r="BO10120" s="41"/>
      <c r="BP10120" s="108"/>
      <c r="CG10120" s="102"/>
      <c r="CI10120" s="45"/>
    </row>
    <row r="10121" spans="37:87" ht="13" customHeight="1">
      <c r="AK10121" s="114"/>
      <c r="AL10121" s="41"/>
      <c r="AM10121" s="41"/>
      <c r="AN10121" s="41"/>
      <c r="AO10121" s="41"/>
      <c r="AP10121" s="41"/>
      <c r="AQ10121" s="41"/>
      <c r="AR10121" s="41"/>
      <c r="AS10121" s="41"/>
      <c r="AT10121" s="41"/>
      <c r="AU10121" s="41"/>
      <c r="AV10121" s="41"/>
      <c r="AW10121" s="41"/>
      <c r="AX10121" s="41"/>
      <c r="AY10121" s="41"/>
      <c r="AZ10121" s="41"/>
      <c r="BA10121" s="41"/>
      <c r="BB10121" s="41"/>
      <c r="BC10121" s="41"/>
      <c r="BD10121" s="41"/>
      <c r="BE10121" s="41"/>
      <c r="BF10121" s="41"/>
      <c r="BG10121" s="41"/>
      <c r="BH10121" s="41"/>
      <c r="BI10121" s="41"/>
      <c r="BJ10121" s="41"/>
      <c r="BK10121" s="41"/>
      <c r="BL10121" s="41"/>
      <c r="BM10121" s="41"/>
      <c r="BN10121" s="41"/>
      <c r="BO10121" s="41"/>
      <c r="BP10121" s="108"/>
      <c r="CG10121" s="102"/>
      <c r="CI10121" s="45"/>
    </row>
    <row r="10122" spans="37:87" ht="13" customHeight="1">
      <c r="AK10122" s="114"/>
      <c r="AL10122" s="41"/>
      <c r="AM10122" s="41"/>
      <c r="AN10122" s="41"/>
      <c r="AO10122" s="41"/>
      <c r="AP10122" s="41"/>
      <c r="AQ10122" s="41"/>
      <c r="AR10122" s="41"/>
      <c r="AS10122" s="41"/>
      <c r="AT10122" s="41"/>
      <c r="AU10122" s="41"/>
      <c r="AV10122" s="41"/>
      <c r="AW10122" s="41"/>
      <c r="AX10122" s="41"/>
      <c r="AY10122" s="41"/>
      <c r="AZ10122" s="41"/>
      <c r="BA10122" s="41"/>
      <c r="BB10122" s="41"/>
      <c r="BC10122" s="41"/>
      <c r="BD10122" s="41"/>
      <c r="BE10122" s="41"/>
      <c r="BF10122" s="41"/>
      <c r="BG10122" s="41"/>
      <c r="BH10122" s="41"/>
      <c r="BI10122" s="41"/>
      <c r="BJ10122" s="41"/>
      <c r="BK10122" s="41"/>
      <c r="BL10122" s="41"/>
      <c r="BM10122" s="41"/>
      <c r="BN10122" s="41"/>
      <c r="BO10122" s="41"/>
      <c r="BP10122" s="108"/>
      <c r="CG10122" s="102"/>
      <c r="CI10122" s="45"/>
    </row>
    <row r="10123" spans="37:87" ht="13" customHeight="1">
      <c r="AK10123" s="114"/>
      <c r="AL10123" s="41"/>
      <c r="AM10123" s="41"/>
      <c r="AN10123" s="41"/>
      <c r="AO10123" s="41"/>
      <c r="AP10123" s="41"/>
      <c r="AQ10123" s="41"/>
      <c r="AR10123" s="41"/>
      <c r="AS10123" s="41"/>
      <c r="AT10123" s="41"/>
      <c r="AU10123" s="41"/>
      <c r="AV10123" s="41"/>
      <c r="AW10123" s="41"/>
      <c r="AX10123" s="41"/>
      <c r="AY10123" s="41"/>
      <c r="AZ10123" s="41"/>
      <c r="BA10123" s="41"/>
      <c r="BB10123" s="41"/>
      <c r="BC10123" s="41"/>
      <c r="BD10123" s="41"/>
      <c r="BE10123" s="41"/>
      <c r="BF10123" s="41"/>
      <c r="BG10123" s="41"/>
      <c r="BH10123" s="41"/>
      <c r="BI10123" s="41"/>
      <c r="BJ10123" s="41"/>
      <c r="BK10123" s="41"/>
      <c r="BL10123" s="41"/>
      <c r="BM10123" s="41"/>
      <c r="BN10123" s="41"/>
      <c r="BO10123" s="41"/>
      <c r="BP10123" s="108"/>
      <c r="CG10123" s="102"/>
      <c r="CI10123" s="45"/>
    </row>
    <row r="10124" spans="37:87" ht="13" customHeight="1">
      <c r="AK10124" s="114"/>
      <c r="AL10124" s="41"/>
      <c r="AM10124" s="41"/>
      <c r="AN10124" s="41"/>
      <c r="AO10124" s="41"/>
      <c r="AP10124" s="41"/>
      <c r="AQ10124" s="41"/>
      <c r="AR10124" s="41"/>
      <c r="AS10124" s="41"/>
      <c r="AT10124" s="41"/>
      <c r="AU10124" s="41"/>
      <c r="AV10124" s="41"/>
      <c r="AW10124" s="41"/>
      <c r="AX10124" s="41"/>
      <c r="AY10124" s="41"/>
      <c r="AZ10124" s="41"/>
      <c r="BA10124" s="41"/>
      <c r="BB10124" s="41"/>
      <c r="BC10124" s="41"/>
      <c r="BD10124" s="41"/>
      <c r="BE10124" s="41"/>
      <c r="BF10124" s="41"/>
      <c r="BG10124" s="41"/>
      <c r="BH10124" s="41"/>
      <c r="BI10124" s="41"/>
      <c r="BJ10124" s="41"/>
      <c r="BK10124" s="41"/>
      <c r="BL10124" s="41"/>
      <c r="BM10124" s="41"/>
      <c r="BN10124" s="41"/>
      <c r="BO10124" s="41"/>
      <c r="BP10124" s="108"/>
      <c r="CG10124" s="102"/>
      <c r="CI10124" s="45"/>
    </row>
    <row r="10125" spans="37:87" ht="13" customHeight="1">
      <c r="AK10125" s="114"/>
      <c r="AL10125" s="41"/>
      <c r="AM10125" s="41"/>
      <c r="AN10125" s="41"/>
      <c r="AO10125" s="41"/>
      <c r="AP10125" s="41"/>
      <c r="AQ10125" s="41"/>
      <c r="AR10125" s="41"/>
      <c r="AS10125" s="41"/>
      <c r="AT10125" s="41"/>
      <c r="AU10125" s="41"/>
      <c r="AV10125" s="41"/>
      <c r="AW10125" s="41"/>
      <c r="AX10125" s="41"/>
      <c r="AY10125" s="41"/>
      <c r="AZ10125" s="41"/>
      <c r="BA10125" s="41"/>
      <c r="BB10125" s="41"/>
      <c r="BC10125" s="41"/>
      <c r="BD10125" s="41"/>
      <c r="BE10125" s="41"/>
      <c r="BF10125" s="41"/>
      <c r="BG10125" s="41"/>
      <c r="BH10125" s="41"/>
      <c r="BI10125" s="41"/>
      <c r="BJ10125" s="41"/>
      <c r="BK10125" s="41"/>
      <c r="BL10125" s="41"/>
      <c r="BM10125" s="41"/>
      <c r="BN10125" s="41"/>
      <c r="BO10125" s="41"/>
      <c r="BP10125" s="108"/>
      <c r="CG10125" s="102"/>
      <c r="CI10125" s="45"/>
    </row>
    <row r="10126" spans="37:87" ht="13" customHeight="1">
      <c r="AK10126" s="114"/>
      <c r="AL10126" s="41"/>
      <c r="AM10126" s="41"/>
      <c r="AN10126" s="41"/>
      <c r="AO10126" s="41"/>
      <c r="AP10126" s="41"/>
      <c r="AQ10126" s="41"/>
      <c r="AR10126" s="41"/>
      <c r="AS10126" s="41"/>
      <c r="AT10126" s="41"/>
      <c r="AU10126" s="41"/>
      <c r="AV10126" s="41"/>
      <c r="AW10126" s="41"/>
      <c r="AX10126" s="41"/>
      <c r="AY10126" s="41"/>
      <c r="AZ10126" s="41"/>
      <c r="BA10126" s="41"/>
      <c r="BB10126" s="41"/>
      <c r="BC10126" s="41"/>
      <c r="BD10126" s="41"/>
      <c r="BE10126" s="41"/>
      <c r="BF10126" s="41"/>
      <c r="BG10126" s="41"/>
      <c r="BH10126" s="41"/>
      <c r="BI10126" s="41"/>
      <c r="BJ10126" s="41"/>
      <c r="BK10126" s="41"/>
      <c r="BL10126" s="41"/>
      <c r="BM10126" s="41"/>
      <c r="BN10126" s="41"/>
      <c r="BO10126" s="41"/>
      <c r="BP10126" s="108"/>
      <c r="CG10126" s="102"/>
      <c r="CI10126" s="45"/>
    </row>
    <row r="10127" spans="37:87" ht="13" customHeight="1">
      <c r="AK10127" s="114"/>
      <c r="AL10127" s="41"/>
      <c r="AM10127" s="41"/>
      <c r="AN10127" s="41"/>
      <c r="AO10127" s="41"/>
      <c r="AP10127" s="41"/>
      <c r="AQ10127" s="41"/>
      <c r="AR10127" s="41"/>
      <c r="AS10127" s="41"/>
      <c r="AT10127" s="41"/>
      <c r="AU10127" s="41"/>
      <c r="AV10127" s="41"/>
      <c r="AW10127" s="41"/>
      <c r="AX10127" s="41"/>
      <c r="AY10127" s="41"/>
      <c r="AZ10127" s="41"/>
      <c r="BA10127" s="41"/>
      <c r="BB10127" s="41"/>
      <c r="BC10127" s="41"/>
      <c r="BD10127" s="41"/>
      <c r="BE10127" s="41"/>
      <c r="BF10127" s="41"/>
      <c r="BG10127" s="41"/>
      <c r="BH10127" s="41"/>
      <c r="BI10127" s="41"/>
      <c r="BJ10127" s="41"/>
      <c r="BK10127" s="41"/>
      <c r="BL10127" s="41"/>
      <c r="BM10127" s="41"/>
      <c r="BN10127" s="41"/>
      <c r="BO10127" s="41"/>
      <c r="BP10127" s="108"/>
      <c r="CG10127" s="102"/>
      <c r="CI10127" s="45"/>
    </row>
    <row r="10128" spans="37:87" ht="13" customHeight="1">
      <c r="AK10128" s="114"/>
      <c r="AL10128" s="41"/>
      <c r="AM10128" s="41"/>
      <c r="AN10128" s="41"/>
      <c r="AO10128" s="41"/>
      <c r="AP10128" s="41"/>
      <c r="AQ10128" s="41"/>
      <c r="AR10128" s="41"/>
      <c r="AS10128" s="41"/>
      <c r="AT10128" s="41"/>
      <c r="AU10128" s="41"/>
      <c r="AV10128" s="41"/>
      <c r="AW10128" s="41"/>
      <c r="AX10128" s="41"/>
      <c r="AY10128" s="41"/>
      <c r="AZ10128" s="41"/>
      <c r="BA10128" s="41"/>
      <c r="BB10128" s="41"/>
      <c r="BC10128" s="41"/>
      <c r="BD10128" s="41"/>
      <c r="BE10128" s="41"/>
      <c r="BF10128" s="41"/>
      <c r="BG10128" s="41"/>
      <c r="BH10128" s="41"/>
      <c r="BI10128" s="41"/>
      <c r="BJ10128" s="41"/>
      <c r="BK10128" s="41"/>
      <c r="BL10128" s="41"/>
      <c r="BM10128" s="41"/>
      <c r="BN10128" s="41"/>
      <c r="BO10128" s="41"/>
      <c r="BP10128" s="108"/>
      <c r="CG10128" s="102"/>
      <c r="CI10128" s="45"/>
    </row>
    <row r="10129" spans="37:87" ht="13" customHeight="1">
      <c r="AK10129" s="114"/>
      <c r="AL10129" s="41"/>
      <c r="AM10129" s="41"/>
      <c r="AN10129" s="41"/>
      <c r="AO10129" s="41"/>
      <c r="AP10129" s="41"/>
      <c r="AQ10129" s="41"/>
      <c r="AR10129" s="41"/>
      <c r="AS10129" s="41"/>
      <c r="AT10129" s="41"/>
      <c r="AU10129" s="41"/>
      <c r="AV10129" s="41"/>
      <c r="AW10129" s="41"/>
      <c r="AX10129" s="41"/>
      <c r="AY10129" s="41"/>
      <c r="AZ10129" s="41"/>
      <c r="BA10129" s="41"/>
      <c r="BB10129" s="41"/>
      <c r="BC10129" s="41"/>
      <c r="BD10129" s="41"/>
      <c r="BE10129" s="41"/>
      <c r="BF10129" s="41"/>
      <c r="BG10129" s="41"/>
      <c r="BH10129" s="41"/>
      <c r="BI10129" s="41"/>
      <c r="BJ10129" s="41"/>
      <c r="BK10129" s="41"/>
      <c r="BL10129" s="41"/>
      <c r="BM10129" s="41"/>
      <c r="BN10129" s="41"/>
      <c r="BO10129" s="41"/>
      <c r="BP10129" s="108"/>
      <c r="CG10129" s="102"/>
      <c r="CI10129" s="45"/>
    </row>
    <row r="10130" spans="37:87" ht="13" customHeight="1">
      <c r="AK10130" s="114"/>
      <c r="AL10130" s="41"/>
      <c r="AM10130" s="41"/>
      <c r="AN10130" s="41"/>
      <c r="AO10130" s="41"/>
      <c r="AP10130" s="41"/>
      <c r="AQ10130" s="41"/>
      <c r="AR10130" s="41"/>
      <c r="AS10130" s="41"/>
      <c r="AT10130" s="41"/>
      <c r="AU10130" s="41"/>
      <c r="AV10130" s="41"/>
      <c r="AW10130" s="41"/>
      <c r="AX10130" s="41"/>
      <c r="AY10130" s="41"/>
      <c r="AZ10130" s="41"/>
      <c r="BA10130" s="41"/>
      <c r="BB10130" s="41"/>
      <c r="BC10130" s="41"/>
      <c r="BD10130" s="41"/>
      <c r="BE10130" s="41"/>
      <c r="BF10130" s="41"/>
      <c r="BG10130" s="41"/>
      <c r="BH10130" s="41"/>
      <c r="BI10130" s="41"/>
      <c r="BJ10130" s="41"/>
      <c r="BK10130" s="41"/>
      <c r="BL10130" s="41"/>
      <c r="BM10130" s="41"/>
      <c r="BN10130" s="41"/>
      <c r="BO10130" s="41"/>
      <c r="BP10130" s="108"/>
      <c r="CG10130" s="102"/>
      <c r="CI10130" s="45"/>
    </row>
    <row r="10131" spans="37:87" ht="13" customHeight="1">
      <c r="AK10131" s="114"/>
      <c r="AL10131" s="41"/>
      <c r="AM10131" s="41"/>
      <c r="AN10131" s="41"/>
      <c r="AO10131" s="41"/>
      <c r="AP10131" s="41"/>
      <c r="AQ10131" s="41"/>
      <c r="AR10131" s="41"/>
      <c r="AS10131" s="41"/>
      <c r="AT10131" s="41"/>
      <c r="AU10131" s="41"/>
      <c r="AV10131" s="41"/>
      <c r="AW10131" s="41"/>
      <c r="AX10131" s="41"/>
      <c r="AY10131" s="41"/>
      <c r="AZ10131" s="41"/>
      <c r="BA10131" s="41"/>
      <c r="BB10131" s="41"/>
      <c r="BC10131" s="41"/>
      <c r="BD10131" s="41"/>
      <c r="BE10131" s="41"/>
      <c r="BF10131" s="41"/>
      <c r="BG10131" s="41"/>
      <c r="BH10131" s="41"/>
      <c r="BI10131" s="41"/>
      <c r="BJ10131" s="41"/>
      <c r="BK10131" s="41"/>
      <c r="BL10131" s="41"/>
      <c r="BM10131" s="41"/>
      <c r="BN10131" s="41"/>
      <c r="BO10131" s="41"/>
      <c r="BP10131" s="108"/>
      <c r="CG10131" s="102"/>
      <c r="CI10131" s="45"/>
    </row>
    <row r="10132" spans="37:87" ht="13" customHeight="1">
      <c r="AK10132" s="114"/>
      <c r="AL10132" s="41"/>
      <c r="AM10132" s="41"/>
      <c r="AN10132" s="41"/>
      <c r="AO10132" s="41"/>
      <c r="AP10132" s="41"/>
      <c r="AQ10132" s="41"/>
      <c r="AR10132" s="41"/>
      <c r="AS10132" s="41"/>
      <c r="AT10132" s="41"/>
      <c r="AU10132" s="41"/>
      <c r="AV10132" s="41"/>
      <c r="AW10132" s="41"/>
      <c r="AX10132" s="41"/>
      <c r="AY10132" s="41"/>
      <c r="AZ10132" s="41"/>
      <c r="BA10132" s="41"/>
      <c r="BB10132" s="41"/>
      <c r="BC10132" s="41"/>
      <c r="BD10132" s="41"/>
      <c r="BE10132" s="41"/>
      <c r="BF10132" s="41"/>
      <c r="BG10132" s="41"/>
      <c r="BH10132" s="41"/>
      <c r="BI10132" s="41"/>
      <c r="BJ10132" s="41"/>
      <c r="BK10132" s="41"/>
      <c r="BL10132" s="41"/>
      <c r="BM10132" s="41"/>
      <c r="BN10132" s="41"/>
      <c r="BO10132" s="41"/>
      <c r="BP10132" s="108"/>
      <c r="CG10132" s="102"/>
      <c r="CI10132" s="45"/>
    </row>
    <row r="10133" spans="37:87" ht="13" customHeight="1">
      <c r="AK10133" s="114"/>
      <c r="AL10133" s="41"/>
      <c r="AM10133" s="41"/>
      <c r="AN10133" s="41"/>
      <c r="AO10133" s="41"/>
      <c r="AP10133" s="41"/>
      <c r="AQ10133" s="41"/>
      <c r="AR10133" s="41"/>
      <c r="AS10133" s="41"/>
      <c r="AT10133" s="41"/>
      <c r="AU10133" s="41"/>
      <c r="AV10133" s="41"/>
      <c r="AW10133" s="41"/>
      <c r="AX10133" s="41"/>
      <c r="AY10133" s="41"/>
      <c r="AZ10133" s="41"/>
      <c r="BA10133" s="41"/>
      <c r="BB10133" s="41"/>
      <c r="BC10133" s="41"/>
      <c r="BD10133" s="41"/>
      <c r="BE10133" s="41"/>
      <c r="BF10133" s="41"/>
      <c r="BG10133" s="41"/>
      <c r="BH10133" s="41"/>
      <c r="BI10133" s="41"/>
      <c r="BJ10133" s="41"/>
      <c r="BK10133" s="41"/>
      <c r="BL10133" s="41"/>
      <c r="BM10133" s="41"/>
      <c r="BN10133" s="41"/>
      <c r="BO10133" s="41"/>
      <c r="BP10133" s="108"/>
      <c r="CG10133" s="102"/>
      <c r="CI10133" s="45"/>
    </row>
    <row r="10134" spans="37:87" ht="13" customHeight="1">
      <c r="AK10134" s="114"/>
      <c r="AL10134" s="41"/>
      <c r="AM10134" s="41"/>
      <c r="AN10134" s="41"/>
      <c r="AO10134" s="41"/>
      <c r="AP10134" s="41"/>
      <c r="AQ10134" s="41"/>
      <c r="AR10134" s="41"/>
      <c r="AS10134" s="41"/>
      <c r="AT10134" s="41"/>
      <c r="AU10134" s="41"/>
      <c r="AV10134" s="41"/>
      <c r="AW10134" s="41"/>
      <c r="AX10134" s="41"/>
      <c r="AY10134" s="41"/>
      <c r="AZ10134" s="41"/>
      <c r="BA10134" s="41"/>
      <c r="BB10134" s="41"/>
      <c r="BC10134" s="41"/>
      <c r="BD10134" s="41"/>
      <c r="BE10134" s="41"/>
      <c r="BF10134" s="41"/>
      <c r="BG10134" s="41"/>
      <c r="BH10134" s="41"/>
      <c r="BI10134" s="41"/>
      <c r="BJ10134" s="41"/>
      <c r="BK10134" s="41"/>
      <c r="BL10134" s="41"/>
      <c r="BM10134" s="41"/>
      <c r="BN10134" s="41"/>
      <c r="BO10134" s="41"/>
      <c r="BP10134" s="108"/>
      <c r="CG10134" s="102"/>
      <c r="CI10134" s="45"/>
    </row>
    <row r="10135" spans="37:87" ht="13" customHeight="1">
      <c r="AK10135" s="114"/>
      <c r="AL10135" s="41"/>
      <c r="AM10135" s="41"/>
      <c r="AN10135" s="41"/>
      <c r="AO10135" s="41"/>
      <c r="AP10135" s="41"/>
      <c r="AQ10135" s="41"/>
      <c r="AR10135" s="41"/>
      <c r="AS10135" s="41"/>
      <c r="AT10135" s="41"/>
      <c r="AU10135" s="41"/>
      <c r="AV10135" s="41"/>
      <c r="AW10135" s="41"/>
      <c r="AX10135" s="41"/>
      <c r="AY10135" s="41"/>
      <c r="AZ10135" s="41"/>
      <c r="BA10135" s="41"/>
      <c r="BB10135" s="41"/>
      <c r="BC10135" s="41"/>
      <c r="BD10135" s="41"/>
      <c r="BE10135" s="41"/>
      <c r="BF10135" s="41"/>
      <c r="BG10135" s="41"/>
      <c r="BH10135" s="41"/>
      <c r="BI10135" s="41"/>
      <c r="BJ10135" s="41"/>
      <c r="BK10135" s="41"/>
      <c r="BL10135" s="41"/>
      <c r="BM10135" s="41"/>
      <c r="BN10135" s="41"/>
      <c r="BO10135" s="41"/>
      <c r="BP10135" s="108"/>
      <c r="CG10135" s="102"/>
      <c r="CI10135" s="45"/>
    </row>
    <row r="10136" spans="37:87" ht="13" customHeight="1">
      <c r="AK10136" s="114"/>
      <c r="AL10136" s="41"/>
      <c r="AM10136" s="41"/>
      <c r="AN10136" s="41"/>
      <c r="AO10136" s="41"/>
      <c r="AP10136" s="41"/>
      <c r="AQ10136" s="41"/>
      <c r="AR10136" s="41"/>
      <c r="AS10136" s="41"/>
      <c r="AT10136" s="41"/>
      <c r="AU10136" s="41"/>
      <c r="AV10136" s="41"/>
      <c r="AW10136" s="41"/>
      <c r="AX10136" s="41"/>
      <c r="AY10136" s="41"/>
      <c r="AZ10136" s="41"/>
      <c r="BA10136" s="41"/>
      <c r="BB10136" s="41"/>
      <c r="BC10136" s="41"/>
      <c r="BD10136" s="41"/>
      <c r="BE10136" s="41"/>
      <c r="BF10136" s="41"/>
      <c r="BG10136" s="41"/>
      <c r="BH10136" s="41"/>
      <c r="BI10136" s="41"/>
      <c r="BJ10136" s="41"/>
      <c r="BK10136" s="41"/>
      <c r="BL10136" s="41"/>
      <c r="BM10136" s="41"/>
      <c r="BN10136" s="41"/>
      <c r="BO10136" s="41"/>
      <c r="BP10136" s="108"/>
      <c r="CG10136" s="102"/>
      <c r="CI10136" s="45"/>
    </row>
    <row r="10137" spans="37:87" ht="13" customHeight="1">
      <c r="AK10137" s="114"/>
      <c r="AL10137" s="41"/>
      <c r="AM10137" s="41"/>
      <c r="AN10137" s="41"/>
      <c r="AO10137" s="41"/>
      <c r="AP10137" s="41"/>
      <c r="AQ10137" s="41"/>
      <c r="AR10137" s="41"/>
      <c r="AS10137" s="41"/>
      <c r="AT10137" s="41"/>
      <c r="AU10137" s="41"/>
      <c r="AV10137" s="41"/>
      <c r="AW10137" s="41"/>
      <c r="AX10137" s="41"/>
      <c r="AY10137" s="41"/>
      <c r="AZ10137" s="41"/>
      <c r="BA10137" s="41"/>
      <c r="BB10137" s="41"/>
      <c r="BC10137" s="41"/>
      <c r="BD10137" s="41"/>
      <c r="BE10137" s="41"/>
      <c r="BF10137" s="41"/>
      <c r="BG10137" s="41"/>
      <c r="BH10137" s="41"/>
      <c r="BI10137" s="41"/>
      <c r="BJ10137" s="41"/>
      <c r="BK10137" s="41"/>
      <c r="BL10137" s="41"/>
      <c r="BM10137" s="41"/>
      <c r="BN10137" s="41"/>
      <c r="BO10137" s="41"/>
      <c r="BP10137" s="108"/>
      <c r="CG10137" s="102"/>
      <c r="CI10137" s="45"/>
    </row>
    <row r="10138" spans="37:87" ht="13" customHeight="1">
      <c r="AK10138" s="114"/>
      <c r="AL10138" s="41"/>
      <c r="AM10138" s="41"/>
      <c r="AN10138" s="41"/>
      <c r="AO10138" s="41"/>
      <c r="AP10138" s="41"/>
      <c r="AQ10138" s="41"/>
      <c r="AR10138" s="41"/>
      <c r="AS10138" s="41"/>
      <c r="AT10138" s="41"/>
      <c r="AU10138" s="41"/>
      <c r="AV10138" s="41"/>
      <c r="AW10138" s="41"/>
      <c r="AX10138" s="41"/>
      <c r="AY10138" s="41"/>
      <c r="AZ10138" s="41"/>
      <c r="BA10138" s="41"/>
      <c r="BB10138" s="41"/>
      <c r="BC10138" s="41"/>
      <c r="BD10138" s="41"/>
      <c r="BE10138" s="41"/>
      <c r="BF10138" s="41"/>
      <c r="BG10138" s="41"/>
      <c r="BH10138" s="41"/>
      <c r="BI10138" s="41"/>
      <c r="BJ10138" s="41"/>
      <c r="BK10138" s="41"/>
      <c r="BL10138" s="41"/>
      <c r="BM10138" s="41"/>
      <c r="BN10138" s="41"/>
      <c r="BO10138" s="41"/>
      <c r="BP10138" s="108"/>
      <c r="CG10138" s="102"/>
      <c r="CI10138" s="45"/>
    </row>
    <row r="10139" spans="37:87" ht="13" customHeight="1">
      <c r="AK10139" s="114"/>
      <c r="AL10139" s="41"/>
      <c r="AM10139" s="41"/>
      <c r="AN10139" s="41"/>
      <c r="AO10139" s="41"/>
      <c r="AP10139" s="41"/>
      <c r="AQ10139" s="41"/>
      <c r="AR10139" s="41"/>
      <c r="AS10139" s="41"/>
      <c r="AT10139" s="41"/>
      <c r="AU10139" s="41"/>
      <c r="AV10139" s="41"/>
      <c r="AW10139" s="41"/>
      <c r="AX10139" s="41"/>
      <c r="AY10139" s="41"/>
      <c r="AZ10139" s="41"/>
      <c r="BA10139" s="41"/>
      <c r="BB10139" s="41"/>
      <c r="BC10139" s="41"/>
      <c r="BD10139" s="41"/>
      <c r="BE10139" s="41"/>
      <c r="BF10139" s="41"/>
      <c r="BG10139" s="41"/>
      <c r="BH10139" s="41"/>
      <c r="BI10139" s="41"/>
      <c r="BJ10139" s="41"/>
      <c r="BK10139" s="41"/>
      <c r="BL10139" s="41"/>
      <c r="BM10139" s="41"/>
      <c r="BN10139" s="41"/>
      <c r="BO10139" s="41"/>
      <c r="BP10139" s="108"/>
      <c r="CG10139" s="102"/>
      <c r="CI10139" s="45"/>
    </row>
    <row r="10140" spans="37:87" ht="13" customHeight="1">
      <c r="AK10140" s="114"/>
      <c r="AL10140" s="41"/>
      <c r="AM10140" s="41"/>
      <c r="AN10140" s="41"/>
      <c r="AO10140" s="41"/>
      <c r="AP10140" s="41"/>
      <c r="AQ10140" s="41"/>
      <c r="AR10140" s="41"/>
      <c r="AS10140" s="41"/>
      <c r="AT10140" s="41"/>
      <c r="AU10140" s="41"/>
      <c r="AV10140" s="41"/>
      <c r="AW10140" s="41"/>
      <c r="AX10140" s="41"/>
      <c r="AY10140" s="41"/>
      <c r="AZ10140" s="41"/>
      <c r="BA10140" s="41"/>
      <c r="BB10140" s="41"/>
      <c r="BC10140" s="41"/>
      <c r="BD10140" s="41"/>
      <c r="BE10140" s="41"/>
      <c r="BF10140" s="41"/>
      <c r="BG10140" s="41"/>
      <c r="BH10140" s="41"/>
      <c r="BI10140" s="41"/>
      <c r="BJ10140" s="41"/>
      <c r="BK10140" s="41"/>
      <c r="BL10140" s="41"/>
      <c r="BM10140" s="41"/>
      <c r="BN10140" s="41"/>
      <c r="BO10140" s="41"/>
      <c r="BP10140" s="108"/>
      <c r="CG10140" s="102"/>
      <c r="CI10140" s="45"/>
    </row>
    <row r="10141" spans="37:87" ht="13" customHeight="1">
      <c r="AK10141" s="114"/>
      <c r="AL10141" s="41"/>
      <c r="AM10141" s="41"/>
      <c r="AN10141" s="41"/>
      <c r="AO10141" s="41"/>
      <c r="AP10141" s="41"/>
      <c r="AQ10141" s="41"/>
      <c r="AR10141" s="41"/>
      <c r="AS10141" s="41"/>
      <c r="AT10141" s="41"/>
      <c r="AU10141" s="41"/>
      <c r="AV10141" s="41"/>
      <c r="AW10141" s="41"/>
      <c r="AX10141" s="41"/>
      <c r="AY10141" s="41"/>
      <c r="AZ10141" s="41"/>
      <c r="BA10141" s="41"/>
      <c r="BB10141" s="41"/>
      <c r="BC10141" s="41"/>
      <c r="BD10141" s="41"/>
      <c r="BE10141" s="41"/>
      <c r="BF10141" s="41"/>
      <c r="BG10141" s="41"/>
      <c r="BH10141" s="41"/>
      <c r="BI10141" s="41"/>
      <c r="BJ10141" s="41"/>
      <c r="BK10141" s="41"/>
      <c r="BL10141" s="41"/>
      <c r="BM10141" s="41"/>
      <c r="BN10141" s="41"/>
      <c r="BO10141" s="41"/>
      <c r="BP10141" s="108"/>
      <c r="CG10141" s="102"/>
      <c r="CI10141" s="45"/>
    </row>
    <row r="10142" spans="37:87" ht="13" customHeight="1">
      <c r="AK10142" s="114"/>
      <c r="AL10142" s="41"/>
      <c r="AM10142" s="41"/>
      <c r="AN10142" s="41"/>
      <c r="AO10142" s="41"/>
      <c r="AP10142" s="41"/>
      <c r="AQ10142" s="41"/>
      <c r="AR10142" s="41"/>
      <c r="AS10142" s="41"/>
      <c r="AT10142" s="41"/>
      <c r="AU10142" s="41"/>
      <c r="AV10142" s="41"/>
      <c r="AW10142" s="41"/>
      <c r="AX10142" s="41"/>
      <c r="AY10142" s="41"/>
      <c r="AZ10142" s="41"/>
      <c r="BA10142" s="41"/>
      <c r="BB10142" s="41"/>
      <c r="BC10142" s="41"/>
      <c r="BD10142" s="41"/>
      <c r="BE10142" s="41"/>
      <c r="BF10142" s="41"/>
      <c r="BG10142" s="41"/>
      <c r="BH10142" s="41"/>
      <c r="BI10142" s="41"/>
      <c r="BJ10142" s="41"/>
      <c r="BK10142" s="41"/>
      <c r="BL10142" s="41"/>
      <c r="BM10142" s="41"/>
      <c r="BN10142" s="41"/>
      <c r="BO10142" s="41"/>
      <c r="BP10142" s="108"/>
      <c r="CG10142" s="102"/>
      <c r="CI10142" s="45"/>
    </row>
    <row r="10143" spans="37:87" ht="13" customHeight="1">
      <c r="AK10143" s="114"/>
      <c r="AL10143" s="41"/>
      <c r="AM10143" s="41"/>
      <c r="AN10143" s="41"/>
      <c r="AO10143" s="41"/>
      <c r="AP10143" s="41"/>
      <c r="AQ10143" s="41"/>
      <c r="AR10143" s="41"/>
      <c r="AS10143" s="41"/>
      <c r="AT10143" s="41"/>
      <c r="AU10143" s="41"/>
      <c r="AV10143" s="41"/>
      <c r="AW10143" s="41"/>
      <c r="AX10143" s="41"/>
      <c r="AY10143" s="41"/>
      <c r="AZ10143" s="41"/>
      <c r="BA10143" s="41"/>
      <c r="BB10143" s="41"/>
      <c r="BC10143" s="41"/>
      <c r="BD10143" s="41"/>
      <c r="BE10143" s="41"/>
      <c r="BF10143" s="41"/>
      <c r="BG10143" s="41"/>
      <c r="BH10143" s="41"/>
      <c r="BI10143" s="41"/>
      <c r="BJ10143" s="41"/>
      <c r="BK10143" s="41"/>
      <c r="BL10143" s="41"/>
      <c r="BM10143" s="41"/>
      <c r="BN10143" s="41"/>
      <c r="BO10143" s="41"/>
      <c r="BP10143" s="108"/>
      <c r="CG10143" s="102"/>
      <c r="CI10143" s="45"/>
    </row>
    <row r="10144" spans="37:87" ht="13" customHeight="1">
      <c r="AK10144" s="114"/>
      <c r="AL10144" s="41"/>
      <c r="AM10144" s="41"/>
      <c r="AN10144" s="41"/>
      <c r="AO10144" s="41"/>
      <c r="AP10144" s="41"/>
      <c r="AQ10144" s="41"/>
      <c r="AR10144" s="41"/>
      <c r="AS10144" s="41"/>
      <c r="AT10144" s="41"/>
      <c r="AU10144" s="41"/>
      <c r="AV10144" s="41"/>
      <c r="AW10144" s="41"/>
      <c r="AX10144" s="41"/>
      <c r="AY10144" s="41"/>
      <c r="AZ10144" s="41"/>
      <c r="BA10144" s="41"/>
      <c r="BB10144" s="41"/>
      <c r="BC10144" s="41"/>
      <c r="BD10144" s="41"/>
      <c r="BE10144" s="41"/>
      <c r="BF10144" s="41"/>
      <c r="BG10144" s="41"/>
      <c r="BH10144" s="41"/>
      <c r="BI10144" s="41"/>
      <c r="BJ10144" s="41"/>
      <c r="BK10144" s="41"/>
      <c r="BL10144" s="41"/>
      <c r="BM10144" s="41"/>
      <c r="BN10144" s="41"/>
      <c r="BO10144" s="41"/>
      <c r="BP10144" s="108"/>
      <c r="CG10144" s="102"/>
      <c r="CI10144" s="45"/>
    </row>
    <row r="10145" spans="37:87" ht="13" customHeight="1">
      <c r="AK10145" s="114"/>
      <c r="AL10145" s="41"/>
      <c r="AM10145" s="41"/>
      <c r="AN10145" s="41"/>
      <c r="AO10145" s="41"/>
      <c r="AP10145" s="41"/>
      <c r="AQ10145" s="41"/>
      <c r="AR10145" s="41"/>
      <c r="AS10145" s="41"/>
      <c r="AT10145" s="41"/>
      <c r="AU10145" s="41"/>
      <c r="AV10145" s="41"/>
      <c r="AW10145" s="41"/>
      <c r="AX10145" s="41"/>
      <c r="AY10145" s="41"/>
      <c r="AZ10145" s="41"/>
      <c r="BA10145" s="41"/>
      <c r="BB10145" s="41"/>
      <c r="BC10145" s="41"/>
      <c r="BD10145" s="41"/>
      <c r="BE10145" s="41"/>
      <c r="BF10145" s="41"/>
      <c r="BG10145" s="41"/>
      <c r="BH10145" s="41"/>
      <c r="BI10145" s="41"/>
      <c r="BJ10145" s="41"/>
      <c r="BK10145" s="41"/>
      <c r="BL10145" s="41"/>
      <c r="BM10145" s="41"/>
      <c r="BN10145" s="41"/>
      <c r="BO10145" s="41"/>
      <c r="BP10145" s="108"/>
      <c r="CG10145" s="102"/>
      <c r="CI10145" s="45"/>
    </row>
    <row r="10146" spans="37:87" ht="13" customHeight="1">
      <c r="AK10146" s="114"/>
      <c r="AL10146" s="41"/>
      <c r="AM10146" s="41"/>
      <c r="AN10146" s="41"/>
      <c r="AO10146" s="41"/>
      <c r="AP10146" s="41"/>
      <c r="AQ10146" s="41"/>
      <c r="AR10146" s="41"/>
      <c r="AS10146" s="41"/>
      <c r="AT10146" s="41"/>
      <c r="AU10146" s="41"/>
      <c r="AV10146" s="41"/>
      <c r="AW10146" s="41"/>
      <c r="AX10146" s="41"/>
      <c r="AY10146" s="41"/>
      <c r="AZ10146" s="41"/>
      <c r="BA10146" s="41"/>
      <c r="BB10146" s="41"/>
      <c r="BC10146" s="41"/>
      <c r="BD10146" s="41"/>
      <c r="BE10146" s="41"/>
      <c r="BF10146" s="41"/>
      <c r="BG10146" s="41"/>
      <c r="BH10146" s="41"/>
      <c r="BI10146" s="41"/>
      <c r="BJ10146" s="41"/>
      <c r="BK10146" s="41"/>
      <c r="BL10146" s="41"/>
      <c r="BM10146" s="41"/>
      <c r="BN10146" s="41"/>
      <c r="BO10146" s="41"/>
      <c r="BP10146" s="108"/>
      <c r="CG10146" s="102"/>
      <c r="CI10146" s="45"/>
    </row>
    <row r="10147" spans="37:87" ht="13" customHeight="1">
      <c r="AK10147" s="114"/>
      <c r="AL10147" s="41"/>
      <c r="AM10147" s="41"/>
      <c r="AN10147" s="41"/>
      <c r="AO10147" s="41"/>
      <c r="AP10147" s="41"/>
      <c r="AQ10147" s="41"/>
      <c r="AR10147" s="41"/>
      <c r="AS10147" s="41"/>
      <c r="AT10147" s="41"/>
      <c r="AU10147" s="41"/>
      <c r="AV10147" s="41"/>
      <c r="AW10147" s="41"/>
      <c r="AX10147" s="41"/>
      <c r="AY10147" s="41"/>
      <c r="AZ10147" s="41"/>
      <c r="BA10147" s="41"/>
      <c r="BB10147" s="41"/>
      <c r="BC10147" s="41"/>
      <c r="BD10147" s="41"/>
      <c r="BE10147" s="41"/>
      <c r="BF10147" s="41"/>
      <c r="BG10147" s="41"/>
      <c r="BH10147" s="41"/>
      <c r="BI10147" s="41"/>
      <c r="BJ10147" s="41"/>
      <c r="BK10147" s="41"/>
      <c r="BL10147" s="41"/>
      <c r="BM10147" s="41"/>
      <c r="BN10147" s="41"/>
      <c r="BO10147" s="41"/>
      <c r="BP10147" s="108"/>
      <c r="CG10147" s="102"/>
      <c r="CI10147" s="45"/>
    </row>
    <row r="10148" spans="37:87" ht="13" customHeight="1">
      <c r="AK10148" s="114"/>
      <c r="AL10148" s="41"/>
      <c r="AM10148" s="41"/>
      <c r="AN10148" s="41"/>
      <c r="AO10148" s="41"/>
      <c r="AP10148" s="41"/>
      <c r="AQ10148" s="41"/>
      <c r="AR10148" s="41"/>
      <c r="AS10148" s="41"/>
      <c r="AT10148" s="41"/>
      <c r="AU10148" s="41"/>
      <c r="AV10148" s="41"/>
      <c r="AW10148" s="41"/>
      <c r="AX10148" s="41"/>
      <c r="AY10148" s="41"/>
      <c r="AZ10148" s="41"/>
      <c r="BA10148" s="41"/>
      <c r="BB10148" s="41"/>
      <c r="BC10148" s="41"/>
      <c r="BD10148" s="41"/>
      <c r="BE10148" s="41"/>
      <c r="BF10148" s="41"/>
      <c r="BG10148" s="41"/>
      <c r="BH10148" s="41"/>
      <c r="BI10148" s="41"/>
      <c r="BJ10148" s="41"/>
      <c r="BK10148" s="41"/>
      <c r="BL10148" s="41"/>
      <c r="BM10148" s="41"/>
      <c r="BN10148" s="41"/>
      <c r="BO10148" s="41"/>
      <c r="BP10148" s="108"/>
      <c r="CG10148" s="102"/>
      <c r="CI10148" s="45"/>
    </row>
    <row r="10149" spans="37:87" ht="13" customHeight="1">
      <c r="AK10149" s="114"/>
      <c r="AL10149" s="41"/>
      <c r="AM10149" s="41"/>
      <c r="AN10149" s="41"/>
      <c r="AO10149" s="41"/>
      <c r="AP10149" s="41"/>
      <c r="AQ10149" s="41"/>
      <c r="AR10149" s="41"/>
      <c r="AS10149" s="41"/>
      <c r="AT10149" s="41"/>
      <c r="AU10149" s="41"/>
      <c r="AV10149" s="41"/>
      <c r="AW10149" s="41"/>
      <c r="AX10149" s="41"/>
      <c r="AY10149" s="41"/>
      <c r="AZ10149" s="41"/>
      <c r="BA10149" s="41"/>
      <c r="BB10149" s="41"/>
      <c r="BC10149" s="41"/>
      <c r="BD10149" s="41"/>
      <c r="BE10149" s="41"/>
      <c r="BF10149" s="41"/>
      <c r="BG10149" s="41"/>
      <c r="BH10149" s="41"/>
      <c r="BI10149" s="41"/>
      <c r="BJ10149" s="41"/>
      <c r="BK10149" s="41"/>
      <c r="BL10149" s="41"/>
      <c r="BM10149" s="41"/>
      <c r="BN10149" s="41"/>
      <c r="BO10149" s="41"/>
      <c r="BP10149" s="108"/>
      <c r="CG10149" s="102"/>
      <c r="CI10149" s="45"/>
    </row>
    <row r="10150" spans="37:87" ht="13" customHeight="1">
      <c r="AK10150" s="114"/>
      <c r="AL10150" s="41"/>
      <c r="AM10150" s="41"/>
      <c r="AN10150" s="41"/>
      <c r="AO10150" s="41"/>
      <c r="AP10150" s="41"/>
      <c r="AQ10150" s="41"/>
      <c r="AR10150" s="41"/>
      <c r="AS10150" s="41"/>
      <c r="AT10150" s="41"/>
      <c r="AU10150" s="41"/>
      <c r="AV10150" s="41"/>
      <c r="AW10150" s="41"/>
      <c r="AX10150" s="41"/>
      <c r="AY10150" s="41"/>
      <c r="AZ10150" s="41"/>
      <c r="BA10150" s="41"/>
      <c r="BB10150" s="41"/>
      <c r="BC10150" s="41"/>
      <c r="BD10150" s="41"/>
      <c r="BE10150" s="41"/>
      <c r="BF10150" s="41"/>
      <c r="BG10150" s="41"/>
      <c r="BH10150" s="41"/>
      <c r="BI10150" s="41"/>
      <c r="BJ10150" s="41"/>
      <c r="BK10150" s="41"/>
      <c r="BL10150" s="41"/>
      <c r="BM10150" s="41"/>
      <c r="BN10150" s="41"/>
      <c r="BO10150" s="41"/>
      <c r="BP10150" s="108"/>
      <c r="CG10150" s="102"/>
      <c r="CI10150" s="45"/>
    </row>
    <row r="10151" spans="37:87" ht="13" customHeight="1">
      <c r="AK10151" s="114"/>
      <c r="AL10151" s="41"/>
      <c r="AM10151" s="41"/>
      <c r="AN10151" s="41"/>
      <c r="AO10151" s="41"/>
      <c r="AP10151" s="41"/>
      <c r="AQ10151" s="41"/>
      <c r="AR10151" s="41"/>
      <c r="AS10151" s="41"/>
      <c r="AT10151" s="41"/>
      <c r="AU10151" s="41"/>
      <c r="AV10151" s="41"/>
      <c r="AW10151" s="41"/>
      <c r="AX10151" s="41"/>
      <c r="AY10151" s="41"/>
      <c r="AZ10151" s="41"/>
      <c r="BA10151" s="41"/>
      <c r="BB10151" s="41"/>
      <c r="BC10151" s="41"/>
      <c r="BD10151" s="41"/>
      <c r="BE10151" s="41"/>
      <c r="BF10151" s="41"/>
      <c r="BG10151" s="41"/>
      <c r="BH10151" s="41"/>
      <c r="BI10151" s="41"/>
      <c r="BJ10151" s="41"/>
      <c r="BK10151" s="41"/>
      <c r="BL10151" s="41"/>
      <c r="BM10151" s="41"/>
      <c r="BN10151" s="41"/>
      <c r="BO10151" s="41"/>
      <c r="BP10151" s="108"/>
      <c r="CG10151" s="102"/>
      <c r="CI10151" s="45"/>
    </row>
    <row r="10152" spans="37:87" ht="13" customHeight="1">
      <c r="AK10152" s="114"/>
      <c r="AL10152" s="41"/>
      <c r="AM10152" s="41"/>
      <c r="AN10152" s="41"/>
      <c r="AO10152" s="41"/>
      <c r="AP10152" s="41"/>
      <c r="AQ10152" s="41"/>
      <c r="AR10152" s="41"/>
      <c r="AS10152" s="41"/>
      <c r="AT10152" s="41"/>
      <c r="AU10152" s="41"/>
      <c r="AV10152" s="41"/>
      <c r="AW10152" s="41"/>
      <c r="AX10152" s="41"/>
      <c r="AY10152" s="41"/>
      <c r="AZ10152" s="41"/>
      <c r="BA10152" s="41"/>
      <c r="BB10152" s="41"/>
      <c r="BC10152" s="41"/>
      <c r="BD10152" s="41"/>
      <c r="BE10152" s="41"/>
      <c r="BF10152" s="41"/>
      <c r="BG10152" s="41"/>
      <c r="BH10152" s="41"/>
      <c r="BI10152" s="41"/>
      <c r="BJ10152" s="41"/>
      <c r="BK10152" s="41"/>
      <c r="BL10152" s="41"/>
      <c r="BM10152" s="41"/>
      <c r="BN10152" s="41"/>
      <c r="BO10152" s="41"/>
      <c r="BP10152" s="108"/>
      <c r="CG10152" s="102"/>
      <c r="CI10152" s="45"/>
    </row>
    <row r="10153" spans="37:87" ht="13" customHeight="1">
      <c r="AK10153" s="114"/>
      <c r="AL10153" s="41"/>
      <c r="AM10153" s="41"/>
      <c r="AN10153" s="41"/>
      <c r="AO10153" s="41"/>
      <c r="AP10153" s="41"/>
      <c r="AQ10153" s="41"/>
      <c r="AR10153" s="41"/>
      <c r="AS10153" s="41"/>
      <c r="AT10153" s="41"/>
      <c r="AU10153" s="41"/>
      <c r="AV10153" s="41"/>
      <c r="AW10153" s="41"/>
      <c r="AX10153" s="41"/>
      <c r="AY10153" s="41"/>
      <c r="AZ10153" s="41"/>
      <c r="BA10153" s="41"/>
      <c r="BB10153" s="41"/>
      <c r="BC10153" s="41"/>
      <c r="BD10153" s="41"/>
      <c r="BE10153" s="41"/>
      <c r="BF10153" s="41"/>
      <c r="BG10153" s="41"/>
      <c r="BH10153" s="41"/>
      <c r="BI10153" s="41"/>
      <c r="BJ10153" s="41"/>
      <c r="BK10153" s="41"/>
      <c r="BL10153" s="41"/>
      <c r="BM10153" s="41"/>
      <c r="BN10153" s="41"/>
      <c r="BO10153" s="41"/>
      <c r="BP10153" s="108"/>
      <c r="CG10153" s="102"/>
      <c r="CI10153" s="45"/>
    </row>
    <row r="10154" spans="37:87" ht="13" customHeight="1">
      <c r="AK10154" s="114"/>
      <c r="AL10154" s="41"/>
      <c r="AM10154" s="41"/>
      <c r="AN10154" s="41"/>
      <c r="AO10154" s="41"/>
      <c r="AP10154" s="41"/>
      <c r="AQ10154" s="41"/>
      <c r="AR10154" s="41"/>
      <c r="AS10154" s="41"/>
      <c r="AT10154" s="41"/>
      <c r="AU10154" s="41"/>
      <c r="AV10154" s="41"/>
      <c r="AW10154" s="41"/>
      <c r="AX10154" s="41"/>
      <c r="AY10154" s="41"/>
      <c r="AZ10154" s="41"/>
      <c r="BA10154" s="41"/>
      <c r="BB10154" s="41"/>
      <c r="BC10154" s="41"/>
      <c r="BD10154" s="41"/>
      <c r="BE10154" s="41"/>
      <c r="BF10154" s="41"/>
      <c r="BG10154" s="41"/>
      <c r="BH10154" s="41"/>
      <c r="BI10154" s="41"/>
      <c r="BJ10154" s="41"/>
      <c r="BK10154" s="41"/>
      <c r="BL10154" s="41"/>
      <c r="BM10154" s="41"/>
      <c r="BN10154" s="41"/>
      <c r="BO10154" s="41"/>
      <c r="BP10154" s="108"/>
      <c r="CG10154" s="102"/>
      <c r="CI10154" s="45"/>
    </row>
    <row r="10155" spans="37:87" ht="13" customHeight="1">
      <c r="AK10155" s="114"/>
      <c r="AL10155" s="41"/>
      <c r="AM10155" s="41"/>
      <c r="AN10155" s="41"/>
      <c r="AO10155" s="41"/>
      <c r="AP10155" s="41"/>
      <c r="AQ10155" s="41"/>
      <c r="AR10155" s="41"/>
      <c r="AS10155" s="41"/>
      <c r="AT10155" s="41"/>
      <c r="AU10155" s="41"/>
      <c r="AV10155" s="41"/>
      <c r="AW10155" s="41"/>
      <c r="AX10155" s="41"/>
      <c r="AY10155" s="41"/>
      <c r="AZ10155" s="41"/>
      <c r="BA10155" s="41"/>
      <c r="BB10155" s="41"/>
      <c r="BC10155" s="41"/>
      <c r="BD10155" s="41"/>
      <c r="BE10155" s="41"/>
      <c r="BF10155" s="41"/>
      <c r="BG10155" s="41"/>
      <c r="BH10155" s="41"/>
      <c r="BI10155" s="41"/>
      <c r="BJ10155" s="41"/>
      <c r="BK10155" s="41"/>
      <c r="BL10155" s="41"/>
      <c r="BM10155" s="41"/>
      <c r="BN10155" s="41"/>
      <c r="BO10155" s="41"/>
      <c r="BP10155" s="108"/>
      <c r="CG10155" s="102"/>
      <c r="CI10155" s="45"/>
    </row>
    <row r="10156" spans="37:87" ht="13" customHeight="1">
      <c r="AK10156" s="114"/>
      <c r="AL10156" s="41"/>
      <c r="AM10156" s="41"/>
      <c r="AN10156" s="41"/>
      <c r="AO10156" s="41"/>
      <c r="AP10156" s="41"/>
      <c r="AQ10156" s="41"/>
      <c r="AR10156" s="41"/>
      <c r="AS10156" s="41"/>
      <c r="AT10156" s="41"/>
      <c r="AU10156" s="41"/>
      <c r="AV10156" s="41"/>
      <c r="AW10156" s="41"/>
      <c r="AX10156" s="41"/>
      <c r="AY10156" s="41"/>
      <c r="AZ10156" s="41"/>
      <c r="BA10156" s="41"/>
      <c r="BB10156" s="41"/>
      <c r="BC10156" s="41"/>
      <c r="BD10156" s="41"/>
      <c r="BE10156" s="41"/>
      <c r="BF10156" s="41"/>
      <c r="BG10156" s="41"/>
      <c r="BH10156" s="41"/>
      <c r="BI10156" s="41"/>
      <c r="BJ10156" s="41"/>
      <c r="BK10156" s="41"/>
      <c r="BL10156" s="41"/>
      <c r="BM10156" s="41"/>
      <c r="BN10156" s="41"/>
      <c r="BO10156" s="41"/>
      <c r="BP10156" s="108"/>
      <c r="CG10156" s="102"/>
      <c r="CI10156" s="45"/>
    </row>
    <row r="10157" spans="37:87" ht="13" customHeight="1">
      <c r="AK10157" s="114"/>
      <c r="AL10157" s="41"/>
      <c r="AM10157" s="41"/>
      <c r="AN10157" s="41"/>
      <c r="AO10157" s="41"/>
      <c r="AP10157" s="41"/>
      <c r="AQ10157" s="41"/>
      <c r="AR10157" s="41"/>
      <c r="AS10157" s="41"/>
      <c r="AT10157" s="41"/>
      <c r="AU10157" s="41"/>
      <c r="AV10157" s="41"/>
      <c r="AW10157" s="41"/>
      <c r="AX10157" s="41"/>
      <c r="AY10157" s="41"/>
      <c r="AZ10157" s="41"/>
      <c r="BA10157" s="41"/>
      <c r="BB10157" s="41"/>
      <c r="BC10157" s="41"/>
      <c r="BD10157" s="41"/>
      <c r="BE10157" s="41"/>
      <c r="BF10157" s="41"/>
      <c r="BG10157" s="41"/>
      <c r="BH10157" s="41"/>
      <c r="BI10157" s="41"/>
      <c r="BJ10157" s="41"/>
      <c r="BK10157" s="41"/>
      <c r="BL10157" s="41"/>
      <c r="BM10157" s="41"/>
      <c r="BN10157" s="41"/>
      <c r="BO10157" s="41"/>
      <c r="BP10157" s="108"/>
      <c r="CG10157" s="102"/>
      <c r="CI10157" s="45"/>
    </row>
    <row r="10158" spans="37:87" ht="13" customHeight="1">
      <c r="AK10158" s="114"/>
      <c r="AL10158" s="41"/>
      <c r="AM10158" s="41"/>
      <c r="AN10158" s="41"/>
      <c r="AO10158" s="41"/>
      <c r="AP10158" s="41"/>
      <c r="AQ10158" s="41"/>
      <c r="AR10158" s="41"/>
      <c r="AS10158" s="41"/>
      <c r="AT10158" s="41"/>
      <c r="AU10158" s="41"/>
      <c r="AV10158" s="41"/>
      <c r="AW10158" s="41"/>
      <c r="AX10158" s="41"/>
      <c r="AY10158" s="41"/>
      <c r="AZ10158" s="41"/>
      <c r="BA10158" s="41"/>
      <c r="BB10158" s="41"/>
      <c r="BC10158" s="41"/>
      <c r="BD10158" s="41"/>
      <c r="BE10158" s="41"/>
      <c r="BF10158" s="41"/>
      <c r="BG10158" s="41"/>
      <c r="BH10158" s="41"/>
      <c r="BI10158" s="41"/>
      <c r="BJ10158" s="41"/>
      <c r="BK10158" s="41"/>
      <c r="BL10158" s="41"/>
      <c r="BM10158" s="41"/>
      <c r="BN10158" s="41"/>
      <c r="BO10158" s="41"/>
      <c r="BP10158" s="108"/>
      <c r="CG10158" s="102"/>
      <c r="CI10158" s="45"/>
    </row>
    <row r="10159" spans="37:87" ht="13" customHeight="1">
      <c r="AK10159" s="114"/>
      <c r="AL10159" s="41"/>
      <c r="AM10159" s="41"/>
      <c r="AN10159" s="41"/>
      <c r="AO10159" s="41"/>
      <c r="AP10159" s="41"/>
      <c r="AQ10159" s="41"/>
      <c r="AR10159" s="41"/>
      <c r="AS10159" s="41"/>
      <c r="AT10159" s="41"/>
      <c r="AU10159" s="41"/>
      <c r="AV10159" s="41"/>
      <c r="AW10159" s="41"/>
      <c r="AX10159" s="41"/>
      <c r="AY10159" s="41"/>
      <c r="AZ10159" s="41"/>
      <c r="BA10159" s="41"/>
      <c r="BB10159" s="41"/>
      <c r="BC10159" s="41"/>
      <c r="BD10159" s="41"/>
      <c r="BE10159" s="41"/>
      <c r="BF10159" s="41"/>
      <c r="BG10159" s="41"/>
      <c r="BH10159" s="41"/>
      <c r="BI10159" s="41"/>
      <c r="BJ10159" s="41"/>
      <c r="BK10159" s="41"/>
      <c r="BL10159" s="41"/>
      <c r="BM10159" s="41"/>
      <c r="BN10159" s="41"/>
      <c r="BO10159" s="41"/>
      <c r="BP10159" s="108"/>
      <c r="CG10159" s="102"/>
      <c r="CI10159" s="45"/>
    </row>
    <row r="10160" spans="37:87" ht="13" customHeight="1">
      <c r="AK10160" s="114"/>
      <c r="AL10160" s="41"/>
      <c r="AM10160" s="41"/>
      <c r="AN10160" s="41"/>
      <c r="AO10160" s="41"/>
      <c r="AP10160" s="41"/>
      <c r="AQ10160" s="41"/>
      <c r="AR10160" s="41"/>
      <c r="AS10160" s="41"/>
      <c r="AT10160" s="41"/>
      <c r="AU10160" s="41"/>
      <c r="AV10160" s="41"/>
      <c r="AW10160" s="41"/>
      <c r="AX10160" s="41"/>
      <c r="AY10160" s="41"/>
      <c r="AZ10160" s="41"/>
      <c r="BA10160" s="41"/>
      <c r="BB10160" s="41"/>
      <c r="BC10160" s="41"/>
      <c r="BD10160" s="41"/>
      <c r="BE10160" s="41"/>
      <c r="BF10160" s="41"/>
      <c r="BG10160" s="41"/>
      <c r="BH10160" s="41"/>
      <c r="BI10160" s="41"/>
      <c r="BJ10160" s="41"/>
      <c r="BK10160" s="41"/>
      <c r="BL10160" s="41"/>
      <c r="BM10160" s="41"/>
      <c r="BN10160" s="41"/>
      <c r="BO10160" s="41"/>
      <c r="BP10160" s="108"/>
      <c r="CG10160" s="102"/>
      <c r="CI10160" s="45"/>
    </row>
    <row r="10161" spans="37:87" ht="13" customHeight="1">
      <c r="AK10161" s="114"/>
      <c r="AL10161" s="41"/>
      <c r="AM10161" s="41"/>
      <c r="AN10161" s="41"/>
      <c r="AO10161" s="41"/>
      <c r="AP10161" s="41"/>
      <c r="AQ10161" s="41"/>
      <c r="AR10161" s="41"/>
      <c r="AS10161" s="41"/>
      <c r="AT10161" s="41"/>
      <c r="AU10161" s="41"/>
      <c r="AV10161" s="41"/>
      <c r="AW10161" s="41"/>
      <c r="AX10161" s="41"/>
      <c r="AY10161" s="41"/>
      <c r="AZ10161" s="41"/>
      <c r="BA10161" s="41"/>
      <c r="BB10161" s="41"/>
      <c r="BC10161" s="41"/>
      <c r="BD10161" s="41"/>
      <c r="BE10161" s="41"/>
      <c r="BF10161" s="41"/>
      <c r="BG10161" s="41"/>
      <c r="BH10161" s="41"/>
      <c r="BI10161" s="41"/>
      <c r="BJ10161" s="41"/>
      <c r="BK10161" s="41"/>
      <c r="BL10161" s="41"/>
      <c r="BM10161" s="41"/>
      <c r="BN10161" s="41"/>
      <c r="BO10161" s="41"/>
      <c r="BP10161" s="108"/>
      <c r="CG10161" s="102"/>
      <c r="CI10161" s="45"/>
    </row>
    <row r="10162" spans="37:87" ht="13" customHeight="1">
      <c r="AK10162" s="114"/>
      <c r="AL10162" s="41"/>
      <c r="AM10162" s="41"/>
      <c r="AN10162" s="41"/>
      <c r="AO10162" s="41"/>
      <c r="AP10162" s="41"/>
      <c r="AQ10162" s="41"/>
      <c r="AR10162" s="41"/>
      <c r="AS10162" s="41"/>
      <c r="AT10162" s="41"/>
      <c r="AU10162" s="41"/>
      <c r="AV10162" s="41"/>
      <c r="AW10162" s="41"/>
      <c r="AX10162" s="41"/>
      <c r="AY10162" s="41"/>
      <c r="AZ10162" s="41"/>
      <c r="BA10162" s="41"/>
      <c r="BB10162" s="41"/>
      <c r="BC10162" s="41"/>
      <c r="BD10162" s="41"/>
      <c r="BE10162" s="41"/>
      <c r="BF10162" s="41"/>
      <c r="BG10162" s="41"/>
      <c r="BH10162" s="41"/>
      <c r="BI10162" s="41"/>
      <c r="BJ10162" s="41"/>
      <c r="BK10162" s="41"/>
      <c r="BL10162" s="41"/>
      <c r="BM10162" s="41"/>
      <c r="BN10162" s="41"/>
      <c r="BO10162" s="41"/>
      <c r="BP10162" s="108"/>
      <c r="CG10162" s="102"/>
      <c r="CI10162" s="45"/>
    </row>
    <row r="10163" spans="37:87" ht="13" customHeight="1">
      <c r="AK10163" s="114"/>
      <c r="AL10163" s="41"/>
      <c r="AM10163" s="41"/>
      <c r="AN10163" s="41"/>
      <c r="AO10163" s="41"/>
      <c r="AP10163" s="41"/>
      <c r="AQ10163" s="41"/>
      <c r="AR10163" s="41"/>
      <c r="AS10163" s="41"/>
      <c r="AT10163" s="41"/>
      <c r="AU10163" s="41"/>
      <c r="AV10163" s="41"/>
      <c r="AW10163" s="41"/>
      <c r="AX10163" s="41"/>
      <c r="AY10163" s="41"/>
      <c r="AZ10163" s="41"/>
      <c r="BA10163" s="41"/>
      <c r="BB10163" s="41"/>
      <c r="BC10163" s="41"/>
      <c r="BD10163" s="41"/>
      <c r="BE10163" s="41"/>
      <c r="BF10163" s="41"/>
      <c r="BG10163" s="41"/>
      <c r="BH10163" s="41"/>
      <c r="BI10163" s="41"/>
      <c r="BJ10163" s="41"/>
      <c r="BK10163" s="41"/>
      <c r="BL10163" s="41"/>
      <c r="BM10163" s="41"/>
      <c r="BN10163" s="41"/>
      <c r="BO10163" s="41"/>
      <c r="BP10163" s="108"/>
      <c r="CG10163" s="102"/>
      <c r="CI10163" s="45"/>
    </row>
    <row r="10164" spans="37:87" ht="13" customHeight="1">
      <c r="AK10164" s="114"/>
      <c r="AL10164" s="41"/>
      <c r="AM10164" s="41"/>
      <c r="AN10164" s="41"/>
      <c r="AO10164" s="41"/>
      <c r="AP10164" s="41"/>
      <c r="AQ10164" s="41"/>
      <c r="AR10164" s="41"/>
      <c r="AS10164" s="41"/>
      <c r="AT10164" s="41"/>
      <c r="AU10164" s="41"/>
      <c r="AV10164" s="41"/>
      <c r="AW10164" s="41"/>
      <c r="AX10164" s="41"/>
      <c r="AY10164" s="41"/>
      <c r="AZ10164" s="41"/>
      <c r="BA10164" s="41"/>
      <c r="BB10164" s="41"/>
      <c r="BC10164" s="41"/>
      <c r="BD10164" s="41"/>
      <c r="BE10164" s="41"/>
      <c r="BF10164" s="41"/>
      <c r="BG10164" s="41"/>
      <c r="BH10164" s="41"/>
      <c r="BI10164" s="41"/>
      <c r="BJ10164" s="41"/>
      <c r="BK10164" s="41"/>
      <c r="BL10164" s="41"/>
      <c r="BM10164" s="41"/>
      <c r="BN10164" s="41"/>
      <c r="BO10164" s="41"/>
      <c r="BP10164" s="108"/>
      <c r="CG10164" s="102"/>
      <c r="CI10164" s="45"/>
    </row>
    <row r="10165" spans="37:87" ht="13" customHeight="1">
      <c r="AK10165" s="114"/>
      <c r="AL10165" s="41"/>
      <c r="AM10165" s="41"/>
      <c r="AN10165" s="41"/>
      <c r="AO10165" s="41"/>
      <c r="AP10165" s="41"/>
      <c r="AQ10165" s="41"/>
      <c r="AR10165" s="41"/>
      <c r="AS10165" s="41"/>
      <c r="AT10165" s="41"/>
      <c r="AU10165" s="41"/>
      <c r="AV10165" s="41"/>
      <c r="AW10165" s="41"/>
      <c r="AX10165" s="41"/>
      <c r="AY10165" s="41"/>
      <c r="AZ10165" s="41"/>
      <c r="BA10165" s="41"/>
      <c r="BB10165" s="41"/>
      <c r="BC10165" s="41"/>
      <c r="BD10165" s="41"/>
      <c r="BE10165" s="41"/>
      <c r="BF10165" s="41"/>
      <c r="BG10165" s="41"/>
      <c r="BH10165" s="41"/>
      <c r="BI10165" s="41"/>
      <c r="BJ10165" s="41"/>
      <c r="BK10165" s="41"/>
      <c r="BL10165" s="41"/>
      <c r="BM10165" s="41"/>
      <c r="BN10165" s="41"/>
      <c r="BO10165" s="41"/>
      <c r="BP10165" s="108"/>
      <c r="CG10165" s="102"/>
      <c r="CI10165" s="45"/>
    </row>
    <row r="10166" spans="37:87" ht="13" customHeight="1">
      <c r="AK10166" s="114"/>
      <c r="AL10166" s="41"/>
      <c r="AM10166" s="41"/>
      <c r="AN10166" s="41"/>
      <c r="AO10166" s="41"/>
      <c r="AP10166" s="41"/>
      <c r="AQ10166" s="41"/>
      <c r="AR10166" s="41"/>
      <c r="AS10166" s="41"/>
      <c r="AT10166" s="41"/>
      <c r="AU10166" s="41"/>
      <c r="AV10166" s="41"/>
      <c r="AW10166" s="41"/>
      <c r="AX10166" s="41"/>
      <c r="AY10166" s="41"/>
      <c r="AZ10166" s="41"/>
      <c r="BA10166" s="41"/>
      <c r="BB10166" s="41"/>
      <c r="BC10166" s="41"/>
      <c r="BD10166" s="41"/>
      <c r="BE10166" s="41"/>
      <c r="BF10166" s="41"/>
      <c r="BG10166" s="41"/>
      <c r="BH10166" s="41"/>
      <c r="BI10166" s="41"/>
      <c r="BJ10166" s="41"/>
      <c r="BK10166" s="41"/>
      <c r="BL10166" s="41"/>
      <c r="BM10166" s="41"/>
      <c r="BN10166" s="41"/>
      <c r="BO10166" s="41"/>
      <c r="BP10166" s="108"/>
      <c r="CG10166" s="102"/>
      <c r="CI10166" s="45"/>
    </row>
    <row r="10167" spans="37:87" ht="13" customHeight="1">
      <c r="AK10167" s="114"/>
      <c r="AL10167" s="41"/>
      <c r="AM10167" s="41"/>
      <c r="AN10167" s="41"/>
      <c r="AO10167" s="41"/>
      <c r="AP10167" s="41"/>
      <c r="AQ10167" s="41"/>
      <c r="AR10167" s="41"/>
      <c r="AS10167" s="41"/>
      <c r="AT10167" s="41"/>
      <c r="AU10167" s="41"/>
      <c r="AV10167" s="41"/>
      <c r="AW10167" s="41"/>
      <c r="AX10167" s="41"/>
      <c r="AY10167" s="41"/>
      <c r="AZ10167" s="41"/>
      <c r="BA10167" s="41"/>
      <c r="BB10167" s="41"/>
      <c r="BC10167" s="41"/>
      <c r="BD10167" s="41"/>
      <c r="BE10167" s="41"/>
      <c r="BF10167" s="41"/>
      <c r="BG10167" s="41"/>
      <c r="BH10167" s="41"/>
      <c r="BI10167" s="41"/>
      <c r="BJ10167" s="41"/>
      <c r="BK10167" s="41"/>
      <c r="BL10167" s="41"/>
      <c r="BM10167" s="41"/>
      <c r="BN10167" s="41"/>
      <c r="BO10167" s="41"/>
      <c r="BP10167" s="108"/>
      <c r="CG10167" s="102"/>
      <c r="CI10167" s="45"/>
    </row>
    <row r="10168" spans="37:87" ht="13" customHeight="1">
      <c r="AK10168" s="114"/>
      <c r="AL10168" s="41"/>
      <c r="AM10168" s="41"/>
      <c r="AN10168" s="41"/>
      <c r="AO10168" s="41"/>
      <c r="AP10168" s="41"/>
      <c r="AQ10168" s="41"/>
      <c r="AR10168" s="41"/>
      <c r="AS10168" s="41"/>
      <c r="AT10168" s="41"/>
      <c r="AU10168" s="41"/>
      <c r="AV10168" s="41"/>
      <c r="AW10168" s="41"/>
      <c r="AX10168" s="41"/>
      <c r="AY10168" s="41"/>
      <c r="AZ10168" s="41"/>
      <c r="BA10168" s="41"/>
      <c r="BB10168" s="41"/>
      <c r="BC10168" s="41"/>
      <c r="BD10168" s="41"/>
      <c r="BE10168" s="41"/>
      <c r="BF10168" s="41"/>
      <c r="BG10168" s="41"/>
      <c r="BH10168" s="41"/>
      <c r="BI10168" s="41"/>
      <c r="BJ10168" s="41"/>
      <c r="BK10168" s="41"/>
      <c r="BL10168" s="41"/>
      <c r="BM10168" s="41"/>
      <c r="BN10168" s="41"/>
      <c r="BO10168" s="41"/>
      <c r="BP10168" s="108"/>
      <c r="CG10168" s="102"/>
      <c r="CI10168" s="45"/>
    </row>
    <row r="10169" spans="37:87" ht="13" customHeight="1">
      <c r="AK10169" s="114"/>
      <c r="AL10169" s="41"/>
      <c r="AM10169" s="41"/>
      <c r="AN10169" s="41"/>
      <c r="AO10169" s="41"/>
      <c r="AP10169" s="41"/>
      <c r="AQ10169" s="41"/>
      <c r="AR10169" s="41"/>
      <c r="AS10169" s="41"/>
      <c r="AT10169" s="41"/>
      <c r="AU10169" s="41"/>
      <c r="AV10169" s="41"/>
      <c r="AW10169" s="41"/>
      <c r="AX10169" s="41"/>
      <c r="AY10169" s="41"/>
      <c r="AZ10169" s="41"/>
      <c r="BA10169" s="41"/>
      <c r="BB10169" s="41"/>
      <c r="BC10169" s="41"/>
      <c r="BD10169" s="41"/>
      <c r="BE10169" s="41"/>
      <c r="BF10169" s="41"/>
      <c r="BG10169" s="41"/>
      <c r="BH10169" s="41"/>
      <c r="BI10169" s="41"/>
      <c r="BJ10169" s="41"/>
      <c r="BK10169" s="41"/>
      <c r="BL10169" s="41"/>
      <c r="BM10169" s="41"/>
      <c r="BN10169" s="41"/>
      <c r="BO10169" s="41"/>
      <c r="BP10169" s="108"/>
      <c r="CG10169" s="102"/>
      <c r="CI10169" s="45"/>
    </row>
    <row r="10170" spans="37:87" ht="13" customHeight="1">
      <c r="AK10170" s="114"/>
      <c r="AL10170" s="41"/>
      <c r="AM10170" s="41"/>
      <c r="AN10170" s="41"/>
      <c r="AO10170" s="41"/>
      <c r="AP10170" s="41"/>
      <c r="AQ10170" s="41"/>
      <c r="AR10170" s="41"/>
      <c r="AS10170" s="41"/>
      <c r="AT10170" s="41"/>
      <c r="AU10170" s="41"/>
      <c r="AV10170" s="41"/>
      <c r="AW10170" s="41"/>
      <c r="AX10170" s="41"/>
      <c r="AY10170" s="41"/>
      <c r="AZ10170" s="41"/>
      <c r="BA10170" s="41"/>
      <c r="BB10170" s="41"/>
      <c r="BC10170" s="41"/>
      <c r="BD10170" s="41"/>
      <c r="BE10170" s="41"/>
      <c r="BF10170" s="41"/>
      <c r="BG10170" s="41"/>
      <c r="BH10170" s="41"/>
      <c r="BI10170" s="41"/>
      <c r="BJ10170" s="41"/>
      <c r="BK10170" s="41"/>
      <c r="BL10170" s="41"/>
      <c r="BM10170" s="41"/>
      <c r="BN10170" s="41"/>
      <c r="BO10170" s="41"/>
      <c r="BP10170" s="108"/>
      <c r="CG10170" s="102"/>
      <c r="CI10170" s="45"/>
    </row>
    <row r="10171" spans="37:87" ht="13" customHeight="1">
      <c r="AK10171" s="114"/>
      <c r="AL10171" s="41"/>
      <c r="AM10171" s="41"/>
      <c r="AN10171" s="41"/>
      <c r="AO10171" s="41"/>
      <c r="AP10171" s="41"/>
      <c r="AQ10171" s="41"/>
      <c r="AR10171" s="41"/>
      <c r="AS10171" s="41"/>
      <c r="AT10171" s="41"/>
      <c r="AU10171" s="41"/>
      <c r="AV10171" s="41"/>
      <c r="AW10171" s="41"/>
      <c r="AX10171" s="41"/>
      <c r="AY10171" s="41"/>
      <c r="AZ10171" s="41"/>
      <c r="BA10171" s="41"/>
      <c r="BB10171" s="41"/>
      <c r="BC10171" s="41"/>
      <c r="BD10171" s="41"/>
      <c r="BE10171" s="41"/>
      <c r="BF10171" s="41"/>
      <c r="BG10171" s="41"/>
      <c r="BH10171" s="41"/>
      <c r="BI10171" s="41"/>
      <c r="BJ10171" s="41"/>
      <c r="BK10171" s="41"/>
      <c r="BL10171" s="41"/>
      <c r="BM10171" s="41"/>
      <c r="BN10171" s="41"/>
      <c r="BO10171" s="41"/>
      <c r="BP10171" s="108"/>
      <c r="CG10171" s="102"/>
      <c r="CI10171" s="45"/>
    </row>
    <row r="10172" spans="37:87" ht="13" customHeight="1">
      <c r="AK10172" s="114"/>
      <c r="AL10172" s="41"/>
      <c r="AM10172" s="41"/>
      <c r="AN10172" s="41"/>
      <c r="AO10172" s="41"/>
      <c r="AP10172" s="41"/>
      <c r="AQ10172" s="41"/>
      <c r="AR10172" s="41"/>
      <c r="AS10172" s="41"/>
      <c r="AT10172" s="41"/>
      <c r="AU10172" s="41"/>
      <c r="AV10172" s="41"/>
      <c r="AW10172" s="41"/>
      <c r="AX10172" s="41"/>
      <c r="AY10172" s="41"/>
      <c r="AZ10172" s="41"/>
      <c r="BA10172" s="41"/>
      <c r="BB10172" s="41"/>
      <c r="BC10172" s="41"/>
      <c r="BD10172" s="41"/>
      <c r="BE10172" s="41"/>
      <c r="BF10172" s="41"/>
      <c r="BG10172" s="41"/>
      <c r="BH10172" s="41"/>
      <c r="BI10172" s="41"/>
      <c r="BJ10172" s="41"/>
      <c r="BK10172" s="41"/>
      <c r="BL10172" s="41"/>
      <c r="BM10172" s="41"/>
      <c r="BN10172" s="41"/>
      <c r="BO10172" s="41"/>
      <c r="BP10172" s="108"/>
      <c r="CG10172" s="102"/>
      <c r="CI10172" s="45"/>
    </row>
    <row r="10173" spans="37:87" ht="13" customHeight="1">
      <c r="AK10173" s="114"/>
      <c r="AL10173" s="41"/>
      <c r="AM10173" s="41"/>
      <c r="AN10173" s="41"/>
      <c r="AO10173" s="41"/>
      <c r="AP10173" s="41"/>
      <c r="AQ10173" s="41"/>
      <c r="AR10173" s="41"/>
      <c r="AS10173" s="41"/>
      <c r="AT10173" s="41"/>
      <c r="AU10173" s="41"/>
      <c r="AV10173" s="41"/>
      <c r="AW10173" s="41"/>
      <c r="AX10173" s="41"/>
      <c r="AY10173" s="41"/>
      <c r="AZ10173" s="41"/>
      <c r="BA10173" s="41"/>
      <c r="BB10173" s="41"/>
      <c r="BC10173" s="41"/>
      <c r="BD10173" s="41"/>
      <c r="BE10173" s="41"/>
      <c r="BF10173" s="41"/>
      <c r="BG10173" s="41"/>
      <c r="BH10173" s="41"/>
      <c r="BI10173" s="41"/>
      <c r="BJ10173" s="41"/>
      <c r="BK10173" s="41"/>
      <c r="BL10173" s="41"/>
      <c r="BM10173" s="41"/>
      <c r="BN10173" s="41"/>
      <c r="BO10173" s="41"/>
      <c r="BP10173" s="108"/>
      <c r="CG10173" s="102"/>
      <c r="CI10173" s="45"/>
    </row>
    <row r="10174" spans="37:87" ht="13" customHeight="1">
      <c r="AK10174" s="114"/>
      <c r="AL10174" s="41"/>
      <c r="AM10174" s="41"/>
      <c r="AN10174" s="41"/>
      <c r="AO10174" s="41"/>
      <c r="AP10174" s="41"/>
      <c r="AQ10174" s="41"/>
      <c r="AR10174" s="41"/>
      <c r="AS10174" s="41"/>
      <c r="AT10174" s="41"/>
      <c r="AU10174" s="41"/>
      <c r="AV10174" s="41"/>
      <c r="AW10174" s="41"/>
      <c r="AX10174" s="41"/>
      <c r="AY10174" s="41"/>
      <c r="AZ10174" s="41"/>
      <c r="BA10174" s="41"/>
      <c r="BB10174" s="41"/>
      <c r="BC10174" s="41"/>
      <c r="BD10174" s="41"/>
      <c r="BE10174" s="41"/>
      <c r="BF10174" s="41"/>
      <c r="BG10174" s="41"/>
      <c r="BH10174" s="41"/>
      <c r="BI10174" s="41"/>
      <c r="BJ10174" s="41"/>
      <c r="BK10174" s="41"/>
      <c r="BL10174" s="41"/>
      <c r="BM10174" s="41"/>
      <c r="BN10174" s="41"/>
      <c r="BO10174" s="41"/>
      <c r="BP10174" s="108"/>
      <c r="CG10174" s="102"/>
      <c r="CI10174" s="45"/>
    </row>
    <row r="10175" spans="37:87" ht="13" customHeight="1">
      <c r="AK10175" s="114"/>
      <c r="AL10175" s="41"/>
      <c r="AM10175" s="41"/>
      <c r="AN10175" s="41"/>
      <c r="AO10175" s="41"/>
      <c r="AP10175" s="41"/>
      <c r="AQ10175" s="41"/>
      <c r="AR10175" s="41"/>
      <c r="AS10175" s="41"/>
      <c r="AT10175" s="41"/>
      <c r="AU10175" s="41"/>
      <c r="AV10175" s="41"/>
      <c r="AW10175" s="41"/>
      <c r="AX10175" s="41"/>
      <c r="AY10175" s="41"/>
      <c r="AZ10175" s="41"/>
      <c r="BA10175" s="41"/>
      <c r="BB10175" s="41"/>
      <c r="BC10175" s="41"/>
      <c r="BD10175" s="41"/>
      <c r="BE10175" s="41"/>
      <c r="BF10175" s="41"/>
      <c r="BG10175" s="41"/>
      <c r="BH10175" s="41"/>
      <c r="BI10175" s="41"/>
      <c r="BJ10175" s="41"/>
      <c r="BK10175" s="41"/>
      <c r="BL10175" s="41"/>
      <c r="BM10175" s="41"/>
      <c r="BN10175" s="41"/>
      <c r="BO10175" s="41"/>
      <c r="BP10175" s="108"/>
      <c r="CG10175" s="102"/>
      <c r="CI10175" s="45"/>
    </row>
    <row r="10176" spans="37:87" ht="13" customHeight="1">
      <c r="AK10176" s="114"/>
      <c r="AL10176" s="41"/>
      <c r="AM10176" s="41"/>
      <c r="AN10176" s="41"/>
      <c r="AO10176" s="41"/>
      <c r="AP10176" s="41"/>
      <c r="AQ10176" s="41"/>
      <c r="AR10176" s="41"/>
      <c r="AS10176" s="41"/>
      <c r="AT10176" s="41"/>
      <c r="AU10176" s="41"/>
      <c r="AV10176" s="41"/>
      <c r="AW10176" s="41"/>
      <c r="AX10176" s="41"/>
      <c r="AY10176" s="41"/>
      <c r="AZ10176" s="41"/>
      <c r="BA10176" s="41"/>
      <c r="BB10176" s="41"/>
      <c r="BC10176" s="41"/>
      <c r="BD10176" s="41"/>
      <c r="BE10176" s="41"/>
      <c r="BF10176" s="41"/>
      <c r="BG10176" s="41"/>
      <c r="BH10176" s="41"/>
      <c r="BI10176" s="41"/>
      <c r="BJ10176" s="41"/>
      <c r="BK10176" s="41"/>
      <c r="BL10176" s="41"/>
      <c r="BM10176" s="41"/>
      <c r="BN10176" s="41"/>
      <c r="BO10176" s="41"/>
      <c r="BP10176" s="108"/>
      <c r="CG10176" s="102"/>
      <c r="CI10176" s="45"/>
    </row>
    <row r="10177" spans="37:87" ht="13" customHeight="1">
      <c r="AK10177" s="114"/>
      <c r="AL10177" s="41"/>
      <c r="AM10177" s="41"/>
      <c r="AN10177" s="41"/>
      <c r="AO10177" s="41"/>
      <c r="AP10177" s="41"/>
      <c r="AQ10177" s="41"/>
      <c r="AR10177" s="41"/>
      <c r="AS10177" s="41"/>
      <c r="AT10177" s="41"/>
      <c r="AU10177" s="41"/>
      <c r="AV10177" s="41"/>
      <c r="AW10177" s="41"/>
      <c r="AX10177" s="41"/>
      <c r="AY10177" s="41"/>
      <c r="AZ10177" s="41"/>
      <c r="BA10177" s="41"/>
      <c r="BB10177" s="41"/>
      <c r="BC10177" s="41"/>
      <c r="BD10177" s="41"/>
      <c r="BE10177" s="41"/>
      <c r="BF10177" s="41"/>
      <c r="BG10177" s="41"/>
      <c r="BH10177" s="41"/>
      <c r="BI10177" s="41"/>
      <c r="BJ10177" s="41"/>
      <c r="BK10177" s="41"/>
      <c r="BL10177" s="41"/>
      <c r="BM10177" s="41"/>
      <c r="BN10177" s="41"/>
      <c r="BO10177" s="41"/>
      <c r="BP10177" s="108"/>
      <c r="CG10177" s="102"/>
      <c r="CI10177" s="45"/>
    </row>
    <row r="10178" spans="37:87" ht="13" customHeight="1">
      <c r="AK10178" s="114"/>
      <c r="AL10178" s="41"/>
      <c r="AM10178" s="41"/>
      <c r="AN10178" s="41"/>
      <c r="AO10178" s="41"/>
      <c r="AP10178" s="41"/>
      <c r="AQ10178" s="41"/>
      <c r="AR10178" s="41"/>
      <c r="AS10178" s="41"/>
      <c r="AT10178" s="41"/>
      <c r="AU10178" s="41"/>
      <c r="AV10178" s="41"/>
      <c r="AW10178" s="41"/>
      <c r="AX10178" s="41"/>
      <c r="AY10178" s="41"/>
      <c r="AZ10178" s="41"/>
      <c r="BA10178" s="41"/>
      <c r="BB10178" s="41"/>
      <c r="BC10178" s="41"/>
      <c r="BD10178" s="41"/>
      <c r="BE10178" s="41"/>
      <c r="BF10178" s="41"/>
      <c r="BG10178" s="41"/>
      <c r="BH10178" s="41"/>
      <c r="BI10178" s="41"/>
      <c r="BJ10178" s="41"/>
      <c r="BK10178" s="41"/>
      <c r="BL10178" s="41"/>
      <c r="BM10178" s="41"/>
      <c r="BN10178" s="41"/>
      <c r="BO10178" s="41"/>
      <c r="BP10178" s="108"/>
      <c r="CG10178" s="102"/>
      <c r="CI10178" s="45"/>
    </row>
    <row r="10179" spans="37:87" ht="13" customHeight="1">
      <c r="AK10179" s="114"/>
      <c r="AL10179" s="41"/>
      <c r="AM10179" s="41"/>
      <c r="AN10179" s="41"/>
      <c r="AO10179" s="41"/>
      <c r="AP10179" s="41"/>
      <c r="AQ10179" s="41"/>
      <c r="AR10179" s="41"/>
      <c r="AS10179" s="41"/>
      <c r="AT10179" s="41"/>
      <c r="AU10179" s="41"/>
      <c r="AV10179" s="41"/>
      <c r="AW10179" s="41"/>
      <c r="AX10179" s="41"/>
      <c r="AY10179" s="41"/>
      <c r="AZ10179" s="41"/>
      <c r="BA10179" s="41"/>
      <c r="BB10179" s="41"/>
      <c r="BC10179" s="41"/>
      <c r="BD10179" s="41"/>
      <c r="BE10179" s="41"/>
      <c r="BF10179" s="41"/>
      <c r="BG10179" s="41"/>
      <c r="BH10179" s="41"/>
      <c r="BI10179" s="41"/>
      <c r="BJ10179" s="41"/>
      <c r="BK10179" s="41"/>
      <c r="BL10179" s="41"/>
      <c r="BM10179" s="41"/>
      <c r="BN10179" s="41"/>
      <c r="BO10179" s="41"/>
      <c r="BP10179" s="108"/>
      <c r="CG10179" s="102"/>
      <c r="CI10179" s="45"/>
    </row>
    <row r="10180" spans="37:87" ht="13" customHeight="1">
      <c r="AK10180" s="114"/>
      <c r="AL10180" s="41"/>
      <c r="AM10180" s="41"/>
      <c r="AN10180" s="41"/>
      <c r="AO10180" s="41"/>
      <c r="AP10180" s="41"/>
      <c r="AQ10180" s="41"/>
      <c r="AR10180" s="41"/>
      <c r="AS10180" s="41"/>
      <c r="AT10180" s="41"/>
      <c r="AU10180" s="41"/>
      <c r="AV10180" s="41"/>
      <c r="AW10180" s="41"/>
      <c r="AX10180" s="41"/>
      <c r="AY10180" s="41"/>
      <c r="AZ10180" s="41"/>
      <c r="BA10180" s="41"/>
      <c r="BB10180" s="41"/>
      <c r="BC10180" s="41"/>
      <c r="BD10180" s="41"/>
      <c r="BE10180" s="41"/>
      <c r="BF10180" s="41"/>
      <c r="BG10180" s="41"/>
      <c r="BH10180" s="41"/>
      <c r="BI10180" s="41"/>
      <c r="BJ10180" s="41"/>
      <c r="BK10180" s="41"/>
      <c r="BL10180" s="41"/>
      <c r="BM10180" s="41"/>
      <c r="BN10180" s="41"/>
      <c r="BO10180" s="41"/>
      <c r="BP10180" s="108"/>
      <c r="CG10180" s="102"/>
      <c r="CI10180" s="45"/>
    </row>
    <row r="10181" spans="37:87" ht="13" customHeight="1">
      <c r="AK10181" s="114"/>
      <c r="AL10181" s="41"/>
      <c r="AM10181" s="41"/>
      <c r="AN10181" s="41"/>
      <c r="AO10181" s="41"/>
      <c r="AP10181" s="41"/>
      <c r="AQ10181" s="41"/>
      <c r="AR10181" s="41"/>
      <c r="AS10181" s="41"/>
      <c r="AT10181" s="41"/>
      <c r="AU10181" s="41"/>
      <c r="AV10181" s="41"/>
      <c r="AW10181" s="41"/>
      <c r="AX10181" s="41"/>
      <c r="AY10181" s="41"/>
      <c r="AZ10181" s="41"/>
      <c r="BA10181" s="41"/>
      <c r="BB10181" s="41"/>
      <c r="BC10181" s="41"/>
      <c r="BD10181" s="41"/>
      <c r="BE10181" s="41"/>
      <c r="BF10181" s="41"/>
      <c r="BG10181" s="41"/>
      <c r="BH10181" s="41"/>
      <c r="BI10181" s="41"/>
      <c r="BJ10181" s="41"/>
      <c r="BK10181" s="41"/>
      <c r="BL10181" s="41"/>
      <c r="BM10181" s="41"/>
      <c r="BN10181" s="41"/>
      <c r="BO10181" s="41"/>
      <c r="BP10181" s="108"/>
      <c r="CG10181" s="102"/>
      <c r="CI10181" s="45"/>
    </row>
    <row r="10182" spans="37:87" ht="13" customHeight="1">
      <c r="AK10182" s="114"/>
      <c r="AL10182" s="41"/>
      <c r="AM10182" s="41"/>
      <c r="AN10182" s="41"/>
      <c r="AO10182" s="41"/>
      <c r="AP10182" s="41"/>
      <c r="AQ10182" s="41"/>
      <c r="AR10182" s="41"/>
      <c r="AS10182" s="41"/>
      <c r="AT10182" s="41"/>
      <c r="AU10182" s="41"/>
      <c r="AV10182" s="41"/>
      <c r="AW10182" s="41"/>
      <c r="AX10182" s="41"/>
      <c r="AY10182" s="41"/>
      <c r="AZ10182" s="41"/>
      <c r="BA10182" s="41"/>
      <c r="BB10182" s="41"/>
      <c r="BC10182" s="41"/>
      <c r="BD10182" s="41"/>
      <c r="BE10182" s="41"/>
      <c r="BF10182" s="41"/>
      <c r="BG10182" s="41"/>
      <c r="BH10182" s="41"/>
      <c r="BI10182" s="41"/>
      <c r="BJ10182" s="41"/>
      <c r="BK10182" s="41"/>
      <c r="BL10182" s="41"/>
      <c r="BM10182" s="41"/>
      <c r="BN10182" s="41"/>
      <c r="BO10182" s="41"/>
      <c r="BP10182" s="108"/>
      <c r="CG10182" s="102"/>
      <c r="CI10182" s="45"/>
    </row>
    <row r="10183" spans="37:87" ht="13" customHeight="1">
      <c r="AK10183" s="114"/>
      <c r="AL10183" s="41"/>
      <c r="AM10183" s="41"/>
      <c r="AN10183" s="41"/>
      <c r="AO10183" s="41"/>
      <c r="AP10183" s="41"/>
      <c r="AQ10183" s="41"/>
      <c r="AR10183" s="41"/>
      <c r="AS10183" s="41"/>
      <c r="AT10183" s="41"/>
      <c r="AU10183" s="41"/>
      <c r="AV10183" s="41"/>
      <c r="AW10183" s="41"/>
      <c r="AX10183" s="41"/>
      <c r="AY10183" s="41"/>
      <c r="AZ10183" s="41"/>
      <c r="BA10183" s="41"/>
      <c r="BB10183" s="41"/>
      <c r="BC10183" s="41"/>
      <c r="BD10183" s="41"/>
      <c r="BE10183" s="41"/>
      <c r="BF10183" s="41"/>
      <c r="BG10183" s="41"/>
      <c r="BH10183" s="41"/>
      <c r="BI10183" s="41"/>
      <c r="BJ10183" s="41"/>
      <c r="BK10183" s="41"/>
      <c r="BL10183" s="41"/>
      <c r="BM10183" s="41"/>
      <c r="BN10183" s="41"/>
      <c r="BO10183" s="41"/>
      <c r="BP10183" s="108"/>
      <c r="CG10183" s="102"/>
      <c r="CI10183" s="45"/>
    </row>
    <row r="10184" spans="37:87" ht="13" customHeight="1">
      <c r="AK10184" s="114"/>
      <c r="AL10184" s="41"/>
      <c r="AM10184" s="41"/>
      <c r="AN10184" s="41"/>
      <c r="AO10184" s="41"/>
      <c r="AP10184" s="41"/>
      <c r="AQ10184" s="41"/>
      <c r="AR10184" s="41"/>
      <c r="AS10184" s="41"/>
      <c r="AT10184" s="41"/>
      <c r="AU10184" s="41"/>
      <c r="AV10184" s="41"/>
      <c r="AW10184" s="41"/>
      <c r="AX10184" s="41"/>
      <c r="AY10184" s="41"/>
      <c r="AZ10184" s="41"/>
      <c r="BA10184" s="41"/>
      <c r="BB10184" s="41"/>
      <c r="BC10184" s="41"/>
      <c r="BD10184" s="41"/>
      <c r="BE10184" s="41"/>
      <c r="BF10184" s="41"/>
      <c r="BG10184" s="41"/>
      <c r="BH10184" s="41"/>
      <c r="BI10184" s="41"/>
      <c r="BJ10184" s="41"/>
      <c r="BK10184" s="41"/>
      <c r="BL10184" s="41"/>
      <c r="BM10184" s="41"/>
      <c r="BN10184" s="41"/>
      <c r="BO10184" s="41"/>
      <c r="BP10184" s="108"/>
      <c r="CG10184" s="102"/>
      <c r="CI10184" s="45"/>
    </row>
    <row r="10185" spans="37:87" ht="13" customHeight="1">
      <c r="AK10185" s="114"/>
      <c r="AL10185" s="41"/>
      <c r="AM10185" s="41"/>
      <c r="AN10185" s="41"/>
      <c r="AO10185" s="41"/>
      <c r="AP10185" s="41"/>
      <c r="AQ10185" s="41"/>
      <c r="AR10185" s="41"/>
      <c r="AS10185" s="41"/>
      <c r="AT10185" s="41"/>
      <c r="AU10185" s="41"/>
      <c r="AV10185" s="41"/>
      <c r="AW10185" s="41"/>
      <c r="AX10185" s="41"/>
      <c r="AY10185" s="41"/>
      <c r="AZ10185" s="41"/>
      <c r="BA10185" s="41"/>
      <c r="BB10185" s="41"/>
      <c r="BC10185" s="41"/>
      <c r="BD10185" s="41"/>
      <c r="BE10185" s="41"/>
      <c r="BF10185" s="41"/>
      <c r="BG10185" s="41"/>
      <c r="BH10185" s="41"/>
      <c r="BI10185" s="41"/>
      <c r="BJ10185" s="41"/>
      <c r="BK10185" s="41"/>
      <c r="BL10185" s="41"/>
      <c r="BM10185" s="41"/>
      <c r="BN10185" s="41"/>
      <c r="BO10185" s="41"/>
      <c r="BP10185" s="108"/>
      <c r="CG10185" s="102"/>
      <c r="CI10185" s="45"/>
    </row>
    <row r="10186" spans="37:87" ht="13" customHeight="1">
      <c r="AK10186" s="114"/>
      <c r="AL10186" s="41"/>
      <c r="AM10186" s="41"/>
      <c r="AN10186" s="41"/>
      <c r="AO10186" s="41"/>
      <c r="AP10186" s="41"/>
      <c r="AQ10186" s="41"/>
      <c r="AR10186" s="41"/>
      <c r="AS10186" s="41"/>
      <c r="AT10186" s="41"/>
      <c r="AU10186" s="41"/>
      <c r="AV10186" s="41"/>
      <c r="AW10186" s="41"/>
      <c r="AX10186" s="41"/>
      <c r="AY10186" s="41"/>
      <c r="AZ10186" s="41"/>
      <c r="BA10186" s="41"/>
      <c r="BB10186" s="41"/>
      <c r="BC10186" s="41"/>
      <c r="BD10186" s="41"/>
      <c r="BE10186" s="41"/>
      <c r="BF10186" s="41"/>
      <c r="BG10186" s="41"/>
      <c r="BH10186" s="41"/>
      <c r="BI10186" s="41"/>
      <c r="BJ10186" s="41"/>
      <c r="BK10186" s="41"/>
      <c r="BL10186" s="41"/>
      <c r="BM10186" s="41"/>
      <c r="BN10186" s="41"/>
      <c r="BO10186" s="41"/>
      <c r="BP10186" s="108"/>
      <c r="CG10186" s="102"/>
      <c r="CI10186" s="45"/>
    </row>
    <row r="10187" spans="37:87" ht="13" customHeight="1">
      <c r="AK10187" s="114"/>
      <c r="AL10187" s="41"/>
      <c r="AM10187" s="41"/>
      <c r="AN10187" s="41"/>
      <c r="AO10187" s="41"/>
      <c r="AP10187" s="41"/>
      <c r="AQ10187" s="41"/>
      <c r="AR10187" s="41"/>
      <c r="AS10187" s="41"/>
      <c r="AT10187" s="41"/>
      <c r="AU10187" s="41"/>
      <c r="AV10187" s="41"/>
      <c r="AW10187" s="41"/>
      <c r="AX10187" s="41"/>
      <c r="AY10187" s="41"/>
      <c r="AZ10187" s="41"/>
      <c r="BA10187" s="41"/>
      <c r="BB10187" s="41"/>
      <c r="BC10187" s="41"/>
      <c r="BD10187" s="41"/>
      <c r="BE10187" s="41"/>
      <c r="BF10187" s="41"/>
      <c r="BG10187" s="41"/>
      <c r="BH10187" s="41"/>
      <c r="BI10187" s="41"/>
      <c r="BJ10187" s="41"/>
      <c r="BK10187" s="41"/>
      <c r="BL10187" s="41"/>
      <c r="BM10187" s="41"/>
      <c r="BN10187" s="41"/>
      <c r="BO10187" s="41"/>
      <c r="BP10187" s="108"/>
      <c r="CG10187" s="102"/>
      <c r="CI10187" s="45"/>
    </row>
    <row r="10188" spans="37:87" ht="13" customHeight="1">
      <c r="AK10188" s="114"/>
      <c r="AL10188" s="41"/>
      <c r="AM10188" s="41"/>
      <c r="AN10188" s="41"/>
      <c r="AO10188" s="41"/>
      <c r="AP10188" s="41"/>
      <c r="AQ10188" s="41"/>
      <c r="AR10188" s="41"/>
      <c r="AS10188" s="41"/>
      <c r="AT10188" s="41"/>
      <c r="AU10188" s="41"/>
      <c r="AV10188" s="41"/>
      <c r="AW10188" s="41"/>
      <c r="AX10188" s="41"/>
      <c r="AY10188" s="41"/>
      <c r="AZ10188" s="41"/>
      <c r="BA10188" s="41"/>
      <c r="BB10188" s="41"/>
      <c r="BC10188" s="41"/>
      <c r="BD10188" s="41"/>
      <c r="BE10188" s="41"/>
      <c r="BF10188" s="41"/>
      <c r="BG10188" s="41"/>
      <c r="BH10188" s="41"/>
      <c r="BI10188" s="41"/>
      <c r="BJ10188" s="41"/>
      <c r="BK10188" s="41"/>
      <c r="BL10188" s="41"/>
      <c r="BM10188" s="41"/>
      <c r="BN10188" s="41"/>
      <c r="BO10188" s="41"/>
      <c r="BP10188" s="108"/>
      <c r="CG10188" s="102"/>
      <c r="CI10188" s="45"/>
    </row>
    <row r="10189" spans="37:87" ht="13" customHeight="1">
      <c r="AK10189" s="114"/>
      <c r="AL10189" s="41"/>
      <c r="AM10189" s="41"/>
      <c r="AN10189" s="41"/>
      <c r="AO10189" s="41"/>
      <c r="AP10189" s="41"/>
      <c r="AQ10189" s="41"/>
      <c r="AR10189" s="41"/>
      <c r="AS10189" s="41"/>
      <c r="AT10189" s="41"/>
      <c r="AU10189" s="41"/>
      <c r="AV10189" s="41"/>
      <c r="AW10189" s="41"/>
      <c r="AX10189" s="41"/>
      <c r="AY10189" s="41"/>
      <c r="AZ10189" s="41"/>
      <c r="BA10189" s="41"/>
      <c r="BB10189" s="41"/>
      <c r="BC10189" s="41"/>
      <c r="BD10189" s="41"/>
      <c r="BE10189" s="41"/>
      <c r="BF10189" s="41"/>
      <c r="BG10189" s="41"/>
      <c r="BH10189" s="41"/>
      <c r="BI10189" s="41"/>
      <c r="BJ10189" s="41"/>
      <c r="BK10189" s="41"/>
      <c r="BL10189" s="41"/>
      <c r="BM10189" s="41"/>
      <c r="BN10189" s="41"/>
      <c r="BO10189" s="41"/>
      <c r="BP10189" s="108"/>
      <c r="CG10189" s="102"/>
      <c r="CI10189" s="45"/>
    </row>
    <row r="10190" spans="37:87" ht="13" customHeight="1">
      <c r="AK10190" s="114"/>
      <c r="AL10190" s="41"/>
      <c r="AM10190" s="41"/>
      <c r="AN10190" s="41"/>
      <c r="AO10190" s="41"/>
      <c r="AP10190" s="41"/>
      <c r="AQ10190" s="41"/>
      <c r="AR10190" s="41"/>
      <c r="AS10190" s="41"/>
      <c r="AT10190" s="41"/>
      <c r="AU10190" s="41"/>
      <c r="AV10190" s="41"/>
      <c r="AW10190" s="41"/>
      <c r="AX10190" s="41"/>
      <c r="AY10190" s="41"/>
      <c r="AZ10190" s="41"/>
      <c r="BA10190" s="41"/>
      <c r="BB10190" s="41"/>
      <c r="BC10190" s="41"/>
      <c r="BD10190" s="41"/>
      <c r="BE10190" s="41"/>
      <c r="BF10190" s="41"/>
      <c r="BG10190" s="41"/>
      <c r="BH10190" s="41"/>
      <c r="BI10190" s="41"/>
      <c r="BJ10190" s="41"/>
      <c r="BK10190" s="41"/>
      <c r="BL10190" s="41"/>
      <c r="BM10190" s="41"/>
      <c r="BN10190" s="41"/>
      <c r="BO10190" s="41"/>
      <c r="BP10190" s="108"/>
      <c r="CG10190" s="102"/>
      <c r="CI10190" s="45"/>
    </row>
    <row r="10191" spans="37:87" ht="13" customHeight="1">
      <c r="AK10191" s="114"/>
      <c r="AL10191" s="41"/>
      <c r="AM10191" s="41"/>
      <c r="AN10191" s="41"/>
      <c r="AO10191" s="41"/>
      <c r="AP10191" s="41"/>
      <c r="AQ10191" s="41"/>
      <c r="AR10191" s="41"/>
      <c r="AS10191" s="41"/>
      <c r="AT10191" s="41"/>
      <c r="AU10191" s="41"/>
      <c r="AV10191" s="41"/>
      <c r="AW10191" s="41"/>
      <c r="AX10191" s="41"/>
      <c r="AY10191" s="41"/>
      <c r="AZ10191" s="41"/>
      <c r="BA10191" s="41"/>
      <c r="BB10191" s="41"/>
      <c r="BC10191" s="41"/>
      <c r="BD10191" s="41"/>
      <c r="BE10191" s="41"/>
      <c r="BF10191" s="41"/>
      <c r="BG10191" s="41"/>
      <c r="BH10191" s="41"/>
      <c r="BI10191" s="41"/>
      <c r="BJ10191" s="41"/>
      <c r="BK10191" s="41"/>
      <c r="BL10191" s="41"/>
      <c r="BM10191" s="41"/>
      <c r="BN10191" s="41"/>
      <c r="BO10191" s="41"/>
      <c r="BP10191" s="108"/>
      <c r="CG10191" s="102"/>
      <c r="CI10191" s="45"/>
    </row>
    <row r="10192" spans="37:87" ht="13" customHeight="1">
      <c r="AK10192" s="114"/>
      <c r="AL10192" s="41"/>
      <c r="AM10192" s="41"/>
      <c r="AN10192" s="41"/>
      <c r="AO10192" s="41"/>
      <c r="AP10192" s="41"/>
      <c r="AQ10192" s="41"/>
      <c r="AR10192" s="41"/>
      <c r="AS10192" s="41"/>
      <c r="AT10192" s="41"/>
      <c r="AU10192" s="41"/>
      <c r="AV10192" s="41"/>
      <c r="AW10192" s="41"/>
      <c r="AX10192" s="41"/>
      <c r="AY10192" s="41"/>
      <c r="AZ10192" s="41"/>
      <c r="BA10192" s="41"/>
      <c r="BB10192" s="41"/>
      <c r="BC10192" s="41"/>
      <c r="BD10192" s="41"/>
      <c r="BE10192" s="41"/>
      <c r="BF10192" s="41"/>
      <c r="BG10192" s="41"/>
      <c r="BH10192" s="41"/>
      <c r="BI10192" s="41"/>
      <c r="BJ10192" s="41"/>
      <c r="BK10192" s="41"/>
      <c r="BL10192" s="41"/>
      <c r="BM10192" s="41"/>
      <c r="BN10192" s="41"/>
      <c r="BO10192" s="41"/>
      <c r="BP10192" s="108"/>
      <c r="CG10192" s="102"/>
      <c r="CI10192" s="45"/>
    </row>
    <row r="10193" spans="37:87" ht="13" customHeight="1">
      <c r="AK10193" s="114"/>
      <c r="AL10193" s="41"/>
      <c r="AM10193" s="41"/>
      <c r="AN10193" s="41"/>
      <c r="AO10193" s="41"/>
      <c r="AP10193" s="41"/>
      <c r="AQ10193" s="41"/>
      <c r="AR10193" s="41"/>
      <c r="AS10193" s="41"/>
      <c r="AT10193" s="41"/>
      <c r="AU10193" s="41"/>
      <c r="AV10193" s="41"/>
      <c r="AW10193" s="41"/>
      <c r="AX10193" s="41"/>
      <c r="AY10193" s="41"/>
      <c r="AZ10193" s="41"/>
      <c r="BA10193" s="41"/>
      <c r="BB10193" s="41"/>
      <c r="BC10193" s="41"/>
      <c r="BD10193" s="41"/>
      <c r="BE10193" s="41"/>
      <c r="BF10193" s="41"/>
      <c r="BG10193" s="41"/>
      <c r="BH10193" s="41"/>
      <c r="BI10193" s="41"/>
      <c r="BJ10193" s="41"/>
      <c r="BK10193" s="41"/>
      <c r="BL10193" s="41"/>
      <c r="BM10193" s="41"/>
      <c r="BN10193" s="41"/>
      <c r="BO10193" s="41"/>
      <c r="BP10193" s="108"/>
      <c r="CG10193" s="102"/>
      <c r="CI10193" s="45"/>
    </row>
    <row r="10194" spans="37:87" ht="13" customHeight="1">
      <c r="AK10194" s="114"/>
      <c r="AL10194" s="41"/>
      <c r="AM10194" s="41"/>
      <c r="AN10194" s="41"/>
      <c r="AO10194" s="41"/>
      <c r="AP10194" s="41"/>
      <c r="AQ10194" s="41"/>
      <c r="AR10194" s="41"/>
      <c r="AS10194" s="41"/>
      <c r="AT10194" s="41"/>
      <c r="AU10194" s="41"/>
      <c r="AV10194" s="41"/>
      <c r="AW10194" s="41"/>
      <c r="AX10194" s="41"/>
      <c r="AY10194" s="41"/>
      <c r="AZ10194" s="41"/>
      <c r="BA10194" s="41"/>
      <c r="BB10194" s="41"/>
      <c r="BC10194" s="41"/>
      <c r="BD10194" s="41"/>
      <c r="BE10194" s="41"/>
      <c r="BF10194" s="41"/>
      <c r="BG10194" s="41"/>
      <c r="BH10194" s="41"/>
      <c r="BI10194" s="41"/>
      <c r="BJ10194" s="41"/>
      <c r="BK10194" s="41"/>
      <c r="BL10194" s="41"/>
      <c r="BM10194" s="41"/>
      <c r="BN10194" s="41"/>
      <c r="BO10194" s="41"/>
      <c r="BP10194" s="108"/>
      <c r="CG10194" s="102"/>
      <c r="CI10194" s="45"/>
    </row>
    <row r="10195" spans="37:87" ht="13" customHeight="1">
      <c r="AK10195" s="114"/>
      <c r="AL10195" s="41"/>
      <c r="AM10195" s="41"/>
      <c r="AN10195" s="41"/>
      <c r="AO10195" s="41"/>
      <c r="AP10195" s="41"/>
      <c r="AQ10195" s="41"/>
      <c r="AR10195" s="41"/>
      <c r="AS10195" s="41"/>
      <c r="AT10195" s="41"/>
      <c r="AU10195" s="41"/>
      <c r="AV10195" s="41"/>
      <c r="AW10195" s="41"/>
      <c r="AX10195" s="41"/>
      <c r="AY10195" s="41"/>
      <c r="AZ10195" s="41"/>
      <c r="BA10195" s="41"/>
      <c r="BB10195" s="41"/>
      <c r="BC10195" s="41"/>
      <c r="BD10195" s="41"/>
      <c r="BE10195" s="41"/>
      <c r="BF10195" s="41"/>
      <c r="BG10195" s="41"/>
      <c r="BH10195" s="41"/>
      <c r="BI10195" s="41"/>
      <c r="BJ10195" s="41"/>
      <c r="BK10195" s="41"/>
      <c r="BL10195" s="41"/>
      <c r="BM10195" s="41"/>
      <c r="BN10195" s="41"/>
      <c r="BO10195" s="41"/>
      <c r="BP10195" s="108"/>
      <c r="CG10195" s="102"/>
      <c r="CI10195" s="45"/>
    </row>
    <row r="10196" spans="37:87" ht="13" customHeight="1">
      <c r="AK10196" s="114"/>
      <c r="AL10196" s="41"/>
      <c r="AM10196" s="41"/>
      <c r="AN10196" s="41"/>
      <c r="AO10196" s="41"/>
      <c r="AP10196" s="41"/>
      <c r="AQ10196" s="41"/>
      <c r="AR10196" s="41"/>
      <c r="AS10196" s="41"/>
      <c r="AT10196" s="41"/>
      <c r="AU10196" s="41"/>
      <c r="AV10196" s="41"/>
      <c r="AW10196" s="41"/>
      <c r="AX10196" s="41"/>
      <c r="AY10196" s="41"/>
      <c r="AZ10196" s="41"/>
      <c r="BA10196" s="41"/>
      <c r="BB10196" s="41"/>
      <c r="BC10196" s="41"/>
      <c r="BD10196" s="41"/>
      <c r="BE10196" s="41"/>
      <c r="BF10196" s="41"/>
      <c r="BG10196" s="41"/>
      <c r="BH10196" s="41"/>
      <c r="BI10196" s="41"/>
      <c r="BJ10196" s="41"/>
      <c r="BK10196" s="41"/>
      <c r="BL10196" s="41"/>
      <c r="BM10196" s="41"/>
      <c r="BN10196" s="41"/>
      <c r="BO10196" s="41"/>
      <c r="BP10196" s="108"/>
      <c r="CG10196" s="102"/>
      <c r="CI10196" s="45"/>
    </row>
    <row r="10197" spans="37:87" ht="13" customHeight="1">
      <c r="AK10197" s="114"/>
      <c r="AL10197" s="41"/>
      <c r="AM10197" s="41"/>
      <c r="AN10197" s="41"/>
      <c r="AO10197" s="41"/>
      <c r="AP10197" s="41"/>
      <c r="AQ10197" s="41"/>
      <c r="AR10197" s="41"/>
      <c r="AS10197" s="41"/>
      <c r="AT10197" s="41"/>
      <c r="AU10197" s="41"/>
      <c r="AV10197" s="41"/>
      <c r="AW10197" s="41"/>
      <c r="AX10197" s="41"/>
      <c r="AY10197" s="41"/>
      <c r="AZ10197" s="41"/>
      <c r="BA10197" s="41"/>
      <c r="BB10197" s="41"/>
      <c r="BC10197" s="41"/>
      <c r="BD10197" s="41"/>
      <c r="BE10197" s="41"/>
      <c r="BF10197" s="41"/>
      <c r="BG10197" s="41"/>
      <c r="BH10197" s="41"/>
      <c r="BI10197" s="41"/>
      <c r="BJ10197" s="41"/>
      <c r="BK10197" s="41"/>
      <c r="BL10197" s="41"/>
      <c r="BM10197" s="41"/>
      <c r="BN10197" s="41"/>
      <c r="BO10197" s="41"/>
      <c r="BP10197" s="108"/>
      <c r="CG10197" s="102"/>
      <c r="CI10197" s="45"/>
    </row>
    <row r="10198" spans="37:87" ht="13" customHeight="1">
      <c r="AK10198" s="114"/>
      <c r="AL10198" s="41"/>
      <c r="AM10198" s="41"/>
      <c r="AN10198" s="41"/>
      <c r="AO10198" s="41"/>
      <c r="AP10198" s="41"/>
      <c r="AQ10198" s="41"/>
      <c r="AR10198" s="41"/>
      <c r="AS10198" s="41"/>
      <c r="AT10198" s="41"/>
      <c r="AU10198" s="41"/>
      <c r="AV10198" s="41"/>
      <c r="AW10198" s="41"/>
      <c r="AX10198" s="41"/>
      <c r="AY10198" s="41"/>
      <c r="AZ10198" s="41"/>
      <c r="BA10198" s="41"/>
      <c r="BB10198" s="41"/>
      <c r="BC10198" s="41"/>
      <c r="BD10198" s="41"/>
      <c r="BE10198" s="41"/>
      <c r="BF10198" s="41"/>
      <c r="BG10198" s="41"/>
      <c r="BH10198" s="41"/>
      <c r="BI10198" s="41"/>
      <c r="BJ10198" s="41"/>
      <c r="BK10198" s="41"/>
      <c r="BL10198" s="41"/>
      <c r="BM10198" s="41"/>
      <c r="BN10198" s="41"/>
      <c r="BO10198" s="41"/>
      <c r="BP10198" s="108"/>
      <c r="CG10198" s="102"/>
      <c r="CI10198" s="45"/>
    </row>
    <row r="10199" spans="37:87" ht="13" customHeight="1">
      <c r="AK10199" s="114"/>
      <c r="AL10199" s="41"/>
      <c r="AM10199" s="41"/>
      <c r="AN10199" s="41"/>
      <c r="AO10199" s="41"/>
      <c r="AP10199" s="41"/>
      <c r="AQ10199" s="41"/>
      <c r="AR10199" s="41"/>
      <c r="AS10199" s="41"/>
      <c r="AT10199" s="41"/>
      <c r="AU10199" s="41"/>
      <c r="AV10199" s="41"/>
      <c r="AW10199" s="41"/>
      <c r="AX10199" s="41"/>
      <c r="AY10199" s="41"/>
      <c r="AZ10199" s="41"/>
      <c r="BA10199" s="41"/>
      <c r="BB10199" s="41"/>
      <c r="BC10199" s="41"/>
      <c r="BD10199" s="41"/>
      <c r="BE10199" s="41"/>
      <c r="BF10199" s="41"/>
      <c r="BG10199" s="41"/>
      <c r="BH10199" s="41"/>
      <c r="BI10199" s="41"/>
      <c r="BJ10199" s="41"/>
      <c r="BK10199" s="41"/>
      <c r="BL10199" s="41"/>
      <c r="BM10199" s="41"/>
      <c r="BN10199" s="41"/>
      <c r="BO10199" s="41"/>
      <c r="BP10199" s="108"/>
      <c r="CG10199" s="102"/>
      <c r="CI10199" s="45"/>
    </row>
    <row r="10200" spans="37:87" ht="13" customHeight="1">
      <c r="AK10200" s="114"/>
      <c r="AL10200" s="41"/>
      <c r="AM10200" s="41"/>
      <c r="AN10200" s="41"/>
      <c r="AO10200" s="41"/>
      <c r="AP10200" s="41"/>
      <c r="AQ10200" s="41"/>
      <c r="AR10200" s="41"/>
      <c r="AS10200" s="41"/>
      <c r="AT10200" s="41"/>
      <c r="AU10200" s="41"/>
      <c r="AV10200" s="41"/>
      <c r="AW10200" s="41"/>
      <c r="AX10200" s="41"/>
      <c r="AY10200" s="41"/>
      <c r="AZ10200" s="41"/>
      <c r="BA10200" s="41"/>
      <c r="BB10200" s="41"/>
      <c r="BC10200" s="41"/>
      <c r="BD10200" s="41"/>
      <c r="BE10200" s="41"/>
      <c r="BF10200" s="41"/>
      <c r="BG10200" s="41"/>
      <c r="BH10200" s="41"/>
      <c r="BI10200" s="41"/>
      <c r="BJ10200" s="41"/>
      <c r="BK10200" s="41"/>
      <c r="BL10200" s="41"/>
      <c r="BM10200" s="41"/>
      <c r="BN10200" s="41"/>
      <c r="BO10200" s="41"/>
      <c r="BP10200" s="108"/>
      <c r="CG10200" s="102"/>
      <c r="CI10200" s="45"/>
    </row>
    <row r="10201" spans="37:87" ht="13" customHeight="1">
      <c r="AK10201" s="114"/>
      <c r="AL10201" s="41"/>
      <c r="AM10201" s="41"/>
      <c r="AN10201" s="41"/>
      <c r="AO10201" s="41"/>
      <c r="AP10201" s="41"/>
      <c r="AQ10201" s="41"/>
      <c r="AR10201" s="41"/>
      <c r="AS10201" s="41"/>
      <c r="AT10201" s="41"/>
      <c r="AU10201" s="41"/>
      <c r="AV10201" s="41"/>
      <c r="AW10201" s="41"/>
      <c r="AX10201" s="41"/>
      <c r="AY10201" s="41"/>
      <c r="AZ10201" s="41"/>
      <c r="BA10201" s="41"/>
      <c r="BB10201" s="41"/>
      <c r="BC10201" s="41"/>
      <c r="BD10201" s="41"/>
      <c r="BE10201" s="41"/>
      <c r="BF10201" s="41"/>
      <c r="BG10201" s="41"/>
      <c r="BH10201" s="41"/>
      <c r="BI10201" s="41"/>
      <c r="BJ10201" s="41"/>
      <c r="BK10201" s="41"/>
      <c r="BL10201" s="41"/>
      <c r="BM10201" s="41"/>
      <c r="BN10201" s="41"/>
      <c r="BO10201" s="41"/>
      <c r="BP10201" s="108"/>
      <c r="CG10201" s="102"/>
      <c r="CI10201" s="45"/>
    </row>
    <row r="10202" spans="37:87" ht="13" customHeight="1">
      <c r="AK10202" s="114"/>
      <c r="AL10202" s="41"/>
      <c r="AM10202" s="41"/>
      <c r="AN10202" s="41"/>
      <c r="AO10202" s="41"/>
      <c r="AP10202" s="41"/>
      <c r="AQ10202" s="41"/>
      <c r="AR10202" s="41"/>
      <c r="AS10202" s="41"/>
      <c r="AT10202" s="41"/>
      <c r="AU10202" s="41"/>
      <c r="AV10202" s="41"/>
      <c r="AW10202" s="41"/>
      <c r="AX10202" s="41"/>
      <c r="AY10202" s="41"/>
      <c r="AZ10202" s="41"/>
      <c r="BA10202" s="41"/>
      <c r="BB10202" s="41"/>
      <c r="BC10202" s="41"/>
      <c r="BD10202" s="41"/>
      <c r="BE10202" s="41"/>
      <c r="BF10202" s="41"/>
      <c r="BG10202" s="41"/>
      <c r="BH10202" s="41"/>
      <c r="BI10202" s="41"/>
      <c r="BJ10202" s="41"/>
      <c r="BK10202" s="41"/>
      <c r="BL10202" s="41"/>
      <c r="BM10202" s="41"/>
      <c r="BN10202" s="41"/>
      <c r="BO10202" s="41"/>
      <c r="BP10202" s="108"/>
      <c r="CG10202" s="102"/>
      <c r="CI10202" s="45"/>
    </row>
    <row r="10203" spans="37:87" ht="13" customHeight="1">
      <c r="AK10203" s="114"/>
      <c r="AL10203" s="41"/>
      <c r="AM10203" s="41"/>
      <c r="AN10203" s="41"/>
      <c r="AO10203" s="41"/>
      <c r="AP10203" s="41"/>
      <c r="AQ10203" s="41"/>
      <c r="AR10203" s="41"/>
      <c r="AS10203" s="41"/>
      <c r="AT10203" s="41"/>
      <c r="AU10203" s="41"/>
      <c r="AV10203" s="41"/>
      <c r="AW10203" s="41"/>
      <c r="AX10203" s="41"/>
      <c r="AY10203" s="41"/>
      <c r="AZ10203" s="41"/>
      <c r="BA10203" s="41"/>
      <c r="BB10203" s="41"/>
      <c r="BC10203" s="41"/>
      <c r="BD10203" s="41"/>
      <c r="BE10203" s="41"/>
      <c r="BF10203" s="41"/>
      <c r="BG10203" s="41"/>
      <c r="BH10203" s="41"/>
      <c r="BI10203" s="41"/>
      <c r="BJ10203" s="41"/>
      <c r="BK10203" s="41"/>
      <c r="BL10203" s="41"/>
      <c r="BM10203" s="41"/>
      <c r="BN10203" s="41"/>
      <c r="BO10203" s="41"/>
      <c r="BP10203" s="108"/>
      <c r="CG10203" s="102"/>
      <c r="CI10203" s="45"/>
    </row>
    <row r="10204" spans="37:87" ht="13" customHeight="1">
      <c r="AK10204" s="114"/>
      <c r="AL10204" s="41"/>
      <c r="AM10204" s="41"/>
      <c r="AN10204" s="41"/>
      <c r="AO10204" s="41"/>
      <c r="AP10204" s="41"/>
      <c r="AQ10204" s="41"/>
      <c r="AR10204" s="41"/>
      <c r="AS10204" s="41"/>
      <c r="AT10204" s="41"/>
      <c r="AU10204" s="41"/>
      <c r="AV10204" s="41"/>
      <c r="AW10204" s="41"/>
      <c r="AX10204" s="41"/>
      <c r="AY10204" s="41"/>
      <c r="AZ10204" s="41"/>
      <c r="BA10204" s="41"/>
      <c r="BB10204" s="41"/>
      <c r="BC10204" s="41"/>
      <c r="BD10204" s="41"/>
      <c r="BE10204" s="41"/>
      <c r="BF10204" s="41"/>
      <c r="BG10204" s="41"/>
      <c r="BH10204" s="41"/>
      <c r="BI10204" s="41"/>
      <c r="BJ10204" s="41"/>
      <c r="BK10204" s="41"/>
      <c r="BL10204" s="41"/>
      <c r="BM10204" s="41"/>
      <c r="BN10204" s="41"/>
      <c r="BO10204" s="41"/>
      <c r="BP10204" s="108"/>
      <c r="CG10204" s="102"/>
      <c r="CI10204" s="45"/>
    </row>
    <row r="10205" spans="37:87" ht="13" customHeight="1">
      <c r="AK10205" s="114"/>
      <c r="AL10205" s="41"/>
      <c r="AM10205" s="41"/>
      <c r="AN10205" s="41"/>
      <c r="AO10205" s="41"/>
      <c r="AP10205" s="41"/>
      <c r="AQ10205" s="41"/>
      <c r="AR10205" s="41"/>
      <c r="AS10205" s="41"/>
      <c r="AT10205" s="41"/>
      <c r="AU10205" s="41"/>
      <c r="AV10205" s="41"/>
      <c r="AW10205" s="41"/>
      <c r="AX10205" s="41"/>
      <c r="AY10205" s="41"/>
      <c r="AZ10205" s="41"/>
      <c r="BA10205" s="41"/>
      <c r="BB10205" s="41"/>
      <c r="BC10205" s="41"/>
      <c r="BD10205" s="41"/>
      <c r="BE10205" s="41"/>
      <c r="BF10205" s="41"/>
      <c r="BG10205" s="41"/>
      <c r="BH10205" s="41"/>
      <c r="BI10205" s="41"/>
      <c r="BJ10205" s="41"/>
      <c r="BK10205" s="41"/>
      <c r="BL10205" s="41"/>
      <c r="BM10205" s="41"/>
      <c r="BN10205" s="41"/>
      <c r="BO10205" s="41"/>
      <c r="BP10205" s="108"/>
      <c r="CG10205" s="102"/>
      <c r="CI10205" s="45"/>
    </row>
    <row r="10206" spans="37:87" ht="13" customHeight="1">
      <c r="AK10206" s="114"/>
      <c r="AL10206" s="41"/>
      <c r="AM10206" s="41"/>
      <c r="AN10206" s="41"/>
      <c r="AO10206" s="41"/>
      <c r="AP10206" s="41"/>
      <c r="AQ10206" s="41"/>
      <c r="AR10206" s="41"/>
      <c r="AS10206" s="41"/>
      <c r="AT10206" s="41"/>
      <c r="AU10206" s="41"/>
      <c r="AV10206" s="41"/>
      <c r="AW10206" s="41"/>
      <c r="AX10206" s="41"/>
      <c r="AY10206" s="41"/>
      <c r="AZ10206" s="41"/>
      <c r="BA10206" s="41"/>
      <c r="BB10206" s="41"/>
      <c r="BC10206" s="41"/>
      <c r="BD10206" s="41"/>
      <c r="BE10206" s="41"/>
      <c r="BF10206" s="41"/>
      <c r="BG10206" s="41"/>
      <c r="BH10206" s="41"/>
      <c r="BI10206" s="41"/>
      <c r="BJ10206" s="41"/>
      <c r="BK10206" s="41"/>
      <c r="BL10206" s="41"/>
      <c r="BM10206" s="41"/>
      <c r="BN10206" s="41"/>
      <c r="BO10206" s="41"/>
      <c r="BP10206" s="108"/>
      <c r="CG10206" s="102"/>
      <c r="CI10206" s="45"/>
    </row>
    <row r="10207" spans="37:87" ht="13" customHeight="1">
      <c r="AK10207" s="114"/>
      <c r="AL10207" s="41"/>
      <c r="AM10207" s="41"/>
      <c r="AN10207" s="41"/>
      <c r="AO10207" s="41"/>
      <c r="AP10207" s="41"/>
      <c r="AQ10207" s="41"/>
      <c r="AR10207" s="41"/>
      <c r="AS10207" s="41"/>
      <c r="AT10207" s="41"/>
      <c r="AU10207" s="41"/>
      <c r="AV10207" s="41"/>
      <c r="AW10207" s="41"/>
      <c r="AX10207" s="41"/>
      <c r="AY10207" s="41"/>
      <c r="AZ10207" s="41"/>
      <c r="BA10207" s="41"/>
      <c r="BB10207" s="41"/>
      <c r="BC10207" s="41"/>
      <c r="BD10207" s="41"/>
      <c r="BE10207" s="41"/>
      <c r="BF10207" s="41"/>
      <c r="BG10207" s="41"/>
      <c r="BH10207" s="41"/>
      <c r="BI10207" s="41"/>
      <c r="BJ10207" s="41"/>
      <c r="BK10207" s="41"/>
      <c r="BL10207" s="41"/>
      <c r="BM10207" s="41"/>
      <c r="BN10207" s="41"/>
      <c r="BO10207" s="41"/>
      <c r="BP10207" s="108"/>
      <c r="CG10207" s="102"/>
      <c r="CI10207" s="45"/>
    </row>
    <row r="10208" spans="37:87" ht="13" customHeight="1">
      <c r="AK10208" s="114"/>
      <c r="AL10208" s="41"/>
      <c r="AM10208" s="41"/>
      <c r="AN10208" s="41"/>
      <c r="AO10208" s="41"/>
      <c r="AP10208" s="41"/>
      <c r="AQ10208" s="41"/>
      <c r="AR10208" s="41"/>
      <c r="AS10208" s="41"/>
      <c r="AT10208" s="41"/>
      <c r="AU10208" s="41"/>
      <c r="AV10208" s="41"/>
      <c r="AW10208" s="41"/>
      <c r="AX10208" s="41"/>
      <c r="AY10208" s="41"/>
      <c r="AZ10208" s="41"/>
      <c r="BA10208" s="41"/>
      <c r="BB10208" s="41"/>
      <c r="BC10208" s="41"/>
      <c r="BD10208" s="41"/>
      <c r="BE10208" s="41"/>
      <c r="BF10208" s="41"/>
      <c r="BG10208" s="41"/>
      <c r="BH10208" s="41"/>
      <c r="BI10208" s="41"/>
      <c r="BJ10208" s="41"/>
      <c r="BK10208" s="41"/>
      <c r="BL10208" s="41"/>
      <c r="BM10208" s="41"/>
      <c r="BN10208" s="41"/>
      <c r="BO10208" s="41"/>
      <c r="BP10208" s="108"/>
      <c r="CG10208" s="102"/>
      <c r="CI10208" s="45"/>
    </row>
    <row r="10209" spans="37:87" ht="13" customHeight="1">
      <c r="AK10209" s="114"/>
      <c r="AL10209" s="41"/>
      <c r="AM10209" s="41"/>
      <c r="AN10209" s="41"/>
      <c r="AO10209" s="41"/>
      <c r="AP10209" s="41"/>
      <c r="AQ10209" s="41"/>
      <c r="AR10209" s="41"/>
      <c r="AS10209" s="41"/>
      <c r="AT10209" s="41"/>
      <c r="AU10209" s="41"/>
      <c r="AV10209" s="41"/>
      <c r="AW10209" s="41"/>
      <c r="AX10209" s="41"/>
      <c r="AY10209" s="41"/>
      <c r="AZ10209" s="41"/>
      <c r="BA10209" s="41"/>
      <c r="BB10209" s="41"/>
      <c r="BC10209" s="41"/>
      <c r="BD10209" s="41"/>
      <c r="BE10209" s="41"/>
      <c r="BF10209" s="41"/>
      <c r="BG10209" s="41"/>
      <c r="BH10209" s="41"/>
      <c r="BI10209" s="41"/>
      <c r="BJ10209" s="41"/>
      <c r="BK10209" s="41"/>
      <c r="BL10209" s="41"/>
      <c r="BM10209" s="41"/>
      <c r="BN10209" s="41"/>
      <c r="BO10209" s="41"/>
      <c r="BP10209" s="108"/>
      <c r="CG10209" s="102"/>
      <c r="CI10209" s="45"/>
    </row>
    <row r="10210" spans="37:87" ht="13" customHeight="1">
      <c r="AK10210" s="114"/>
      <c r="AL10210" s="41"/>
      <c r="AM10210" s="41"/>
      <c r="AN10210" s="41"/>
      <c r="AO10210" s="41"/>
      <c r="AP10210" s="41"/>
      <c r="AQ10210" s="41"/>
      <c r="AR10210" s="41"/>
      <c r="AS10210" s="41"/>
      <c r="AT10210" s="41"/>
      <c r="AU10210" s="41"/>
      <c r="AV10210" s="41"/>
      <c r="AW10210" s="41"/>
      <c r="AX10210" s="41"/>
      <c r="AY10210" s="41"/>
      <c r="AZ10210" s="41"/>
      <c r="BA10210" s="41"/>
      <c r="BB10210" s="41"/>
      <c r="BC10210" s="41"/>
      <c r="BD10210" s="41"/>
      <c r="BE10210" s="41"/>
      <c r="BF10210" s="41"/>
      <c r="BG10210" s="41"/>
      <c r="BH10210" s="41"/>
      <c r="BI10210" s="41"/>
      <c r="BJ10210" s="41"/>
      <c r="BK10210" s="41"/>
      <c r="BL10210" s="41"/>
      <c r="BM10210" s="41"/>
      <c r="BN10210" s="41"/>
      <c r="BO10210" s="41"/>
      <c r="BP10210" s="108"/>
      <c r="CG10210" s="102"/>
      <c r="CI10210" s="45"/>
    </row>
    <row r="10211" spans="37:87" ht="13" customHeight="1">
      <c r="AK10211" s="114"/>
      <c r="AL10211" s="41"/>
      <c r="AM10211" s="41"/>
      <c r="AN10211" s="41"/>
      <c r="AO10211" s="41"/>
      <c r="AP10211" s="41"/>
      <c r="AQ10211" s="41"/>
      <c r="AR10211" s="41"/>
      <c r="AS10211" s="41"/>
      <c r="AT10211" s="41"/>
      <c r="AU10211" s="41"/>
      <c r="AV10211" s="41"/>
      <c r="AW10211" s="41"/>
      <c r="AX10211" s="41"/>
      <c r="AY10211" s="41"/>
      <c r="AZ10211" s="41"/>
      <c r="BA10211" s="41"/>
      <c r="BB10211" s="41"/>
      <c r="BC10211" s="41"/>
      <c r="BD10211" s="41"/>
      <c r="BE10211" s="41"/>
      <c r="BF10211" s="41"/>
      <c r="BG10211" s="41"/>
      <c r="BH10211" s="41"/>
      <c r="BI10211" s="41"/>
      <c r="BJ10211" s="41"/>
      <c r="BK10211" s="41"/>
      <c r="BL10211" s="41"/>
      <c r="BM10211" s="41"/>
      <c r="BN10211" s="41"/>
      <c r="BO10211" s="41"/>
      <c r="BP10211" s="108"/>
      <c r="CG10211" s="102"/>
      <c r="CI10211" s="45"/>
    </row>
    <row r="10212" spans="37:87" ht="13" customHeight="1">
      <c r="AK10212" s="114"/>
      <c r="AL10212" s="41"/>
      <c r="AM10212" s="41"/>
      <c r="AN10212" s="41"/>
      <c r="AO10212" s="41"/>
      <c r="AP10212" s="41"/>
      <c r="AQ10212" s="41"/>
      <c r="AR10212" s="41"/>
      <c r="AS10212" s="41"/>
      <c r="AT10212" s="41"/>
      <c r="AU10212" s="41"/>
      <c r="AV10212" s="41"/>
      <c r="AW10212" s="41"/>
      <c r="AX10212" s="41"/>
      <c r="AY10212" s="41"/>
      <c r="AZ10212" s="41"/>
      <c r="BA10212" s="41"/>
      <c r="BB10212" s="41"/>
      <c r="BC10212" s="41"/>
      <c r="BD10212" s="41"/>
      <c r="BE10212" s="41"/>
      <c r="BF10212" s="41"/>
      <c r="BG10212" s="41"/>
      <c r="BH10212" s="41"/>
      <c r="BI10212" s="41"/>
      <c r="BJ10212" s="41"/>
      <c r="BK10212" s="41"/>
      <c r="BL10212" s="41"/>
      <c r="BM10212" s="41"/>
      <c r="BN10212" s="41"/>
      <c r="BO10212" s="41"/>
      <c r="BP10212" s="108"/>
      <c r="CG10212" s="102"/>
      <c r="CI10212" s="45"/>
    </row>
    <row r="10213" spans="37:87" ht="13" customHeight="1">
      <c r="AK10213" s="114"/>
      <c r="AL10213" s="41"/>
      <c r="AM10213" s="41"/>
      <c r="AN10213" s="41"/>
      <c r="AO10213" s="41"/>
      <c r="AP10213" s="41"/>
      <c r="AQ10213" s="41"/>
      <c r="AR10213" s="41"/>
      <c r="AS10213" s="41"/>
      <c r="AT10213" s="41"/>
      <c r="AU10213" s="41"/>
      <c r="AV10213" s="41"/>
      <c r="AW10213" s="41"/>
      <c r="AX10213" s="41"/>
      <c r="AY10213" s="41"/>
      <c r="AZ10213" s="41"/>
      <c r="BA10213" s="41"/>
      <c r="BB10213" s="41"/>
      <c r="BC10213" s="41"/>
      <c r="BD10213" s="41"/>
      <c r="BE10213" s="41"/>
      <c r="BF10213" s="41"/>
      <c r="BG10213" s="41"/>
      <c r="BH10213" s="41"/>
      <c r="BI10213" s="41"/>
      <c r="BJ10213" s="41"/>
      <c r="BK10213" s="41"/>
      <c r="BL10213" s="41"/>
      <c r="BM10213" s="41"/>
      <c r="BN10213" s="41"/>
      <c r="BO10213" s="41"/>
      <c r="BP10213" s="108"/>
      <c r="CG10213" s="102"/>
      <c r="CI10213" s="45"/>
    </row>
    <row r="10214" spans="37:87" ht="13" customHeight="1">
      <c r="AK10214" s="114"/>
      <c r="AL10214" s="41"/>
      <c r="AM10214" s="41"/>
      <c r="AN10214" s="41"/>
      <c r="AO10214" s="41"/>
      <c r="AP10214" s="41"/>
      <c r="AQ10214" s="41"/>
      <c r="AR10214" s="41"/>
      <c r="AS10214" s="41"/>
      <c r="AT10214" s="41"/>
      <c r="AU10214" s="41"/>
      <c r="AV10214" s="41"/>
      <c r="AW10214" s="41"/>
      <c r="AX10214" s="41"/>
      <c r="AY10214" s="41"/>
      <c r="AZ10214" s="41"/>
      <c r="BA10214" s="41"/>
      <c r="BB10214" s="41"/>
      <c r="BC10214" s="41"/>
      <c r="BD10214" s="41"/>
      <c r="BE10214" s="41"/>
      <c r="BF10214" s="41"/>
      <c r="BG10214" s="41"/>
      <c r="BH10214" s="41"/>
      <c r="BI10214" s="41"/>
      <c r="BJ10214" s="41"/>
      <c r="BK10214" s="41"/>
      <c r="BL10214" s="41"/>
      <c r="BM10214" s="41"/>
      <c r="BN10214" s="41"/>
      <c r="BO10214" s="41"/>
      <c r="BP10214" s="108"/>
      <c r="CG10214" s="102"/>
      <c r="CI10214" s="45"/>
    </row>
    <row r="10215" spans="37:87" ht="13" customHeight="1">
      <c r="AK10215" s="114"/>
      <c r="AL10215" s="41"/>
      <c r="AM10215" s="41"/>
      <c r="AN10215" s="41"/>
      <c r="AO10215" s="41"/>
      <c r="AP10215" s="41"/>
      <c r="AQ10215" s="41"/>
      <c r="AR10215" s="41"/>
      <c r="AS10215" s="41"/>
      <c r="AT10215" s="41"/>
      <c r="AU10215" s="41"/>
      <c r="AV10215" s="41"/>
      <c r="AW10215" s="41"/>
      <c r="AX10215" s="41"/>
      <c r="AY10215" s="41"/>
      <c r="AZ10215" s="41"/>
      <c r="BA10215" s="41"/>
      <c r="BB10215" s="41"/>
      <c r="BC10215" s="41"/>
      <c r="BD10215" s="41"/>
      <c r="BE10215" s="41"/>
      <c r="BF10215" s="41"/>
      <c r="BG10215" s="41"/>
      <c r="BH10215" s="41"/>
      <c r="BI10215" s="41"/>
      <c r="BJ10215" s="41"/>
      <c r="BK10215" s="41"/>
      <c r="BL10215" s="41"/>
      <c r="BM10215" s="41"/>
      <c r="BN10215" s="41"/>
      <c r="BO10215" s="41"/>
      <c r="BP10215" s="108"/>
      <c r="CG10215" s="102"/>
      <c r="CI10215" s="45"/>
    </row>
    <row r="10216" spans="37:87" ht="13" customHeight="1">
      <c r="AK10216" s="114"/>
      <c r="AL10216" s="41"/>
      <c r="AM10216" s="41"/>
      <c r="AN10216" s="41"/>
      <c r="AO10216" s="41"/>
      <c r="AP10216" s="41"/>
      <c r="AQ10216" s="41"/>
      <c r="AR10216" s="41"/>
      <c r="AS10216" s="41"/>
      <c r="AT10216" s="41"/>
      <c r="AU10216" s="41"/>
      <c r="AV10216" s="41"/>
      <c r="AW10216" s="41"/>
      <c r="AX10216" s="41"/>
      <c r="AY10216" s="41"/>
      <c r="AZ10216" s="41"/>
      <c r="BA10216" s="41"/>
      <c r="BB10216" s="41"/>
      <c r="BC10216" s="41"/>
      <c r="BD10216" s="41"/>
      <c r="BE10216" s="41"/>
      <c r="BF10216" s="41"/>
      <c r="BG10216" s="41"/>
      <c r="BH10216" s="41"/>
      <c r="BI10216" s="41"/>
      <c r="BJ10216" s="41"/>
      <c r="BK10216" s="41"/>
      <c r="BL10216" s="41"/>
      <c r="BM10216" s="41"/>
      <c r="BN10216" s="41"/>
      <c r="BO10216" s="41"/>
      <c r="BP10216" s="108"/>
      <c r="CG10216" s="102"/>
      <c r="CI10216" s="45"/>
    </row>
    <row r="10217" spans="37:87" ht="13" customHeight="1">
      <c r="AK10217" s="114"/>
      <c r="AL10217" s="41"/>
      <c r="AM10217" s="41"/>
      <c r="AN10217" s="41"/>
      <c r="AO10217" s="41"/>
      <c r="AP10217" s="41"/>
      <c r="AQ10217" s="41"/>
      <c r="AR10217" s="41"/>
      <c r="AS10217" s="41"/>
      <c r="AT10217" s="41"/>
      <c r="AU10217" s="41"/>
      <c r="AV10217" s="41"/>
      <c r="AW10217" s="41"/>
      <c r="AX10217" s="41"/>
      <c r="AY10217" s="41"/>
      <c r="AZ10217" s="41"/>
      <c r="BA10217" s="41"/>
      <c r="BB10217" s="41"/>
      <c r="BC10217" s="41"/>
      <c r="BD10217" s="41"/>
      <c r="BE10217" s="41"/>
      <c r="BF10217" s="41"/>
      <c r="BG10217" s="41"/>
      <c r="BH10217" s="41"/>
      <c r="BI10217" s="41"/>
      <c r="BJ10217" s="41"/>
      <c r="BK10217" s="41"/>
      <c r="BL10217" s="41"/>
      <c r="BM10217" s="41"/>
      <c r="BN10217" s="41"/>
      <c r="BO10217" s="41"/>
      <c r="BP10217" s="108"/>
      <c r="CG10217" s="102"/>
      <c r="CI10217" s="45"/>
    </row>
    <row r="10218" spans="37:87" ht="13" customHeight="1">
      <c r="AK10218" s="114"/>
      <c r="AL10218" s="41"/>
      <c r="AM10218" s="41"/>
      <c r="AN10218" s="41"/>
      <c r="AO10218" s="41"/>
      <c r="AP10218" s="41"/>
      <c r="AQ10218" s="41"/>
      <c r="AR10218" s="41"/>
      <c r="AS10218" s="41"/>
      <c r="AT10218" s="41"/>
      <c r="AU10218" s="41"/>
      <c r="AV10218" s="41"/>
      <c r="AW10218" s="41"/>
      <c r="AX10218" s="41"/>
      <c r="AY10218" s="41"/>
      <c r="AZ10218" s="41"/>
      <c r="BA10218" s="41"/>
      <c r="BB10218" s="41"/>
      <c r="BC10218" s="41"/>
      <c r="BD10218" s="41"/>
      <c r="BE10218" s="41"/>
      <c r="BF10218" s="41"/>
      <c r="BG10218" s="41"/>
      <c r="BH10218" s="41"/>
      <c r="BI10218" s="41"/>
      <c r="BJ10218" s="41"/>
      <c r="BK10218" s="41"/>
      <c r="BL10218" s="41"/>
      <c r="BM10218" s="41"/>
      <c r="BN10218" s="41"/>
      <c r="BO10218" s="41"/>
      <c r="BP10218" s="108"/>
      <c r="CG10218" s="102"/>
      <c r="CI10218" s="45"/>
    </row>
    <row r="10219" spans="37:87" ht="13" customHeight="1">
      <c r="AK10219" s="114"/>
      <c r="AL10219" s="41"/>
      <c r="AM10219" s="41"/>
      <c r="AN10219" s="41"/>
      <c r="AO10219" s="41"/>
      <c r="AP10219" s="41"/>
      <c r="AQ10219" s="41"/>
      <c r="AR10219" s="41"/>
      <c r="AS10219" s="41"/>
      <c r="AT10219" s="41"/>
      <c r="AU10219" s="41"/>
      <c r="AV10219" s="41"/>
      <c r="AW10219" s="41"/>
      <c r="AX10219" s="41"/>
      <c r="AY10219" s="41"/>
      <c r="AZ10219" s="41"/>
      <c r="BA10219" s="41"/>
      <c r="BB10219" s="41"/>
      <c r="BC10219" s="41"/>
      <c r="BD10219" s="41"/>
      <c r="BE10219" s="41"/>
      <c r="BF10219" s="41"/>
      <c r="BG10219" s="41"/>
      <c r="BH10219" s="41"/>
      <c r="BI10219" s="41"/>
      <c r="BJ10219" s="41"/>
      <c r="BK10219" s="41"/>
      <c r="BL10219" s="41"/>
      <c r="BM10219" s="41"/>
      <c r="BN10219" s="41"/>
      <c r="BO10219" s="41"/>
      <c r="BP10219" s="108"/>
      <c r="CG10219" s="102"/>
      <c r="CI10219" s="45"/>
    </row>
    <row r="10220" spans="37:87" ht="13" customHeight="1">
      <c r="AK10220" s="114"/>
      <c r="AL10220" s="41"/>
      <c r="AM10220" s="41"/>
      <c r="AN10220" s="41"/>
      <c r="AO10220" s="41"/>
      <c r="AP10220" s="41"/>
      <c r="AQ10220" s="41"/>
      <c r="AR10220" s="41"/>
      <c r="AS10220" s="41"/>
      <c r="AT10220" s="41"/>
      <c r="AU10220" s="41"/>
      <c r="AV10220" s="41"/>
      <c r="AW10220" s="41"/>
      <c r="AX10220" s="41"/>
      <c r="AY10220" s="41"/>
      <c r="AZ10220" s="41"/>
      <c r="BA10220" s="41"/>
      <c r="BB10220" s="41"/>
      <c r="BC10220" s="41"/>
      <c r="BD10220" s="41"/>
      <c r="BE10220" s="41"/>
      <c r="BF10220" s="41"/>
      <c r="BG10220" s="41"/>
      <c r="BH10220" s="41"/>
      <c r="BI10220" s="41"/>
      <c r="BJ10220" s="41"/>
      <c r="BK10220" s="41"/>
      <c r="BL10220" s="41"/>
      <c r="BM10220" s="41"/>
      <c r="BN10220" s="41"/>
      <c r="BO10220" s="41"/>
      <c r="BP10220" s="108"/>
      <c r="CG10220" s="102"/>
      <c r="CI10220" s="45"/>
    </row>
    <row r="10221" spans="37:87" ht="13" customHeight="1">
      <c r="AK10221" s="114"/>
      <c r="AL10221" s="41"/>
      <c r="AM10221" s="41"/>
      <c r="AN10221" s="41"/>
      <c r="AO10221" s="41"/>
      <c r="AP10221" s="41"/>
      <c r="AQ10221" s="41"/>
      <c r="AR10221" s="41"/>
      <c r="AS10221" s="41"/>
      <c r="AT10221" s="41"/>
      <c r="AU10221" s="41"/>
      <c r="AV10221" s="41"/>
      <c r="AW10221" s="41"/>
      <c r="AX10221" s="41"/>
      <c r="AY10221" s="41"/>
      <c r="AZ10221" s="41"/>
      <c r="BA10221" s="41"/>
      <c r="BB10221" s="41"/>
      <c r="BC10221" s="41"/>
      <c r="BD10221" s="41"/>
      <c r="BE10221" s="41"/>
      <c r="BF10221" s="41"/>
      <c r="BG10221" s="41"/>
      <c r="BH10221" s="41"/>
      <c r="BI10221" s="41"/>
      <c r="BJ10221" s="41"/>
      <c r="BK10221" s="41"/>
      <c r="BL10221" s="41"/>
      <c r="BM10221" s="41"/>
      <c r="BN10221" s="41"/>
      <c r="BO10221" s="41"/>
      <c r="BP10221" s="108"/>
      <c r="CG10221" s="102"/>
      <c r="CI10221" s="45"/>
    </row>
    <row r="10222" spans="37:87" ht="13" customHeight="1">
      <c r="AK10222" s="114"/>
      <c r="AL10222" s="41"/>
      <c r="AM10222" s="41"/>
      <c r="AN10222" s="41"/>
      <c r="AO10222" s="41"/>
      <c r="AP10222" s="41"/>
      <c r="AQ10222" s="41"/>
      <c r="AR10222" s="41"/>
      <c r="AS10222" s="41"/>
      <c r="AT10222" s="41"/>
      <c r="AU10222" s="41"/>
      <c r="AV10222" s="41"/>
      <c r="AW10222" s="41"/>
      <c r="AX10222" s="41"/>
      <c r="AY10222" s="41"/>
      <c r="AZ10222" s="41"/>
      <c r="BA10222" s="41"/>
      <c r="BB10222" s="41"/>
      <c r="BC10222" s="41"/>
      <c r="BD10222" s="41"/>
      <c r="BE10222" s="41"/>
      <c r="BF10222" s="41"/>
      <c r="BG10222" s="41"/>
      <c r="BH10222" s="41"/>
      <c r="BI10222" s="41"/>
      <c r="BJ10222" s="41"/>
      <c r="BK10222" s="41"/>
      <c r="BL10222" s="41"/>
      <c r="BM10222" s="41"/>
      <c r="BN10222" s="41"/>
      <c r="BO10222" s="41"/>
      <c r="BP10222" s="108"/>
      <c r="CG10222" s="102"/>
      <c r="CI10222" s="45"/>
    </row>
    <row r="10223" spans="37:87" ht="13" customHeight="1">
      <c r="AK10223" s="114"/>
      <c r="AL10223" s="41"/>
      <c r="AM10223" s="41"/>
      <c r="AN10223" s="41"/>
      <c r="AO10223" s="41"/>
      <c r="AP10223" s="41"/>
      <c r="AQ10223" s="41"/>
      <c r="AR10223" s="41"/>
      <c r="AS10223" s="41"/>
      <c r="AT10223" s="41"/>
      <c r="AU10223" s="41"/>
      <c r="AV10223" s="41"/>
      <c r="AW10223" s="41"/>
      <c r="AX10223" s="41"/>
      <c r="AY10223" s="41"/>
      <c r="AZ10223" s="41"/>
      <c r="BA10223" s="41"/>
      <c r="BB10223" s="41"/>
      <c r="BC10223" s="41"/>
      <c r="BD10223" s="41"/>
      <c r="BE10223" s="41"/>
      <c r="BF10223" s="41"/>
      <c r="BG10223" s="41"/>
      <c r="BH10223" s="41"/>
      <c r="BI10223" s="41"/>
      <c r="BJ10223" s="41"/>
      <c r="BK10223" s="41"/>
      <c r="BL10223" s="41"/>
      <c r="BM10223" s="41"/>
      <c r="BN10223" s="41"/>
      <c r="BO10223" s="41"/>
      <c r="BP10223" s="108"/>
      <c r="CG10223" s="102"/>
      <c r="CI10223" s="45"/>
    </row>
    <row r="10224" spans="37:87" ht="13" customHeight="1">
      <c r="AK10224" s="114"/>
      <c r="AL10224" s="41"/>
      <c r="AM10224" s="41"/>
      <c r="AN10224" s="41"/>
      <c r="AO10224" s="41"/>
      <c r="AP10224" s="41"/>
      <c r="AQ10224" s="41"/>
      <c r="AR10224" s="41"/>
      <c r="AS10224" s="41"/>
      <c r="AT10224" s="41"/>
      <c r="AU10224" s="41"/>
      <c r="AV10224" s="41"/>
      <c r="AW10224" s="41"/>
      <c r="AX10224" s="41"/>
      <c r="AY10224" s="41"/>
      <c r="AZ10224" s="41"/>
      <c r="BA10224" s="41"/>
      <c r="BB10224" s="41"/>
      <c r="BC10224" s="41"/>
      <c r="BD10224" s="41"/>
      <c r="BE10224" s="41"/>
      <c r="BF10224" s="41"/>
      <c r="BG10224" s="41"/>
      <c r="BH10224" s="41"/>
      <c r="BI10224" s="41"/>
      <c r="BJ10224" s="41"/>
      <c r="BK10224" s="41"/>
      <c r="BL10224" s="41"/>
      <c r="BM10224" s="41"/>
      <c r="BN10224" s="41"/>
      <c r="BO10224" s="41"/>
      <c r="BP10224" s="108"/>
      <c r="CG10224" s="102"/>
      <c r="CI10224" s="45"/>
    </row>
    <row r="10225" spans="37:87" ht="13" customHeight="1">
      <c r="AK10225" s="114"/>
      <c r="AL10225" s="41"/>
      <c r="AM10225" s="41"/>
      <c r="AN10225" s="41"/>
      <c r="AO10225" s="41"/>
      <c r="AP10225" s="41"/>
      <c r="AQ10225" s="41"/>
      <c r="AR10225" s="41"/>
      <c r="AS10225" s="41"/>
      <c r="AT10225" s="41"/>
      <c r="AU10225" s="41"/>
      <c r="AV10225" s="41"/>
      <c r="AW10225" s="41"/>
      <c r="AX10225" s="41"/>
      <c r="AY10225" s="41"/>
      <c r="AZ10225" s="41"/>
      <c r="BA10225" s="41"/>
      <c r="BB10225" s="41"/>
      <c r="BC10225" s="41"/>
      <c r="BD10225" s="41"/>
      <c r="BE10225" s="41"/>
      <c r="BF10225" s="41"/>
      <c r="BG10225" s="41"/>
      <c r="BH10225" s="41"/>
      <c r="BI10225" s="41"/>
      <c r="BJ10225" s="41"/>
      <c r="BK10225" s="41"/>
      <c r="BL10225" s="41"/>
      <c r="BM10225" s="41"/>
      <c r="BN10225" s="41"/>
      <c r="BO10225" s="41"/>
      <c r="BP10225" s="108"/>
      <c r="CG10225" s="102"/>
      <c r="CI10225" s="45"/>
    </row>
    <row r="10226" spans="37:87" ht="13" customHeight="1">
      <c r="AK10226" s="114"/>
      <c r="AL10226" s="41"/>
      <c r="AM10226" s="41"/>
      <c r="AN10226" s="41"/>
      <c r="AO10226" s="41"/>
      <c r="AP10226" s="41"/>
      <c r="AQ10226" s="41"/>
      <c r="AR10226" s="41"/>
      <c r="AS10226" s="41"/>
      <c r="AT10226" s="41"/>
      <c r="AU10226" s="41"/>
      <c r="AV10226" s="41"/>
      <c r="AW10226" s="41"/>
      <c r="AX10226" s="41"/>
      <c r="AY10226" s="41"/>
      <c r="AZ10226" s="41"/>
      <c r="BA10226" s="41"/>
      <c r="BB10226" s="41"/>
      <c r="BC10226" s="41"/>
      <c r="BD10226" s="41"/>
      <c r="BE10226" s="41"/>
      <c r="BF10226" s="41"/>
      <c r="BG10226" s="41"/>
      <c r="BH10226" s="41"/>
      <c r="BI10226" s="41"/>
      <c r="BJ10226" s="41"/>
      <c r="BK10226" s="41"/>
      <c r="BL10226" s="41"/>
      <c r="BM10226" s="41"/>
      <c r="BN10226" s="41"/>
      <c r="BO10226" s="41"/>
      <c r="BP10226" s="108"/>
      <c r="CG10226" s="102"/>
      <c r="CI10226" s="45"/>
    </row>
    <row r="10227" spans="37:87" ht="13" customHeight="1">
      <c r="AK10227" s="114"/>
      <c r="AL10227" s="41"/>
      <c r="AM10227" s="41"/>
      <c r="AN10227" s="41"/>
      <c r="AO10227" s="41"/>
      <c r="AP10227" s="41"/>
      <c r="AQ10227" s="41"/>
      <c r="AR10227" s="41"/>
      <c r="AS10227" s="41"/>
      <c r="AT10227" s="41"/>
      <c r="AU10227" s="41"/>
      <c r="AV10227" s="41"/>
      <c r="AW10227" s="41"/>
      <c r="AX10227" s="41"/>
      <c r="AY10227" s="41"/>
      <c r="AZ10227" s="41"/>
      <c r="BA10227" s="41"/>
      <c r="BB10227" s="41"/>
      <c r="BC10227" s="41"/>
      <c r="BD10227" s="41"/>
      <c r="BE10227" s="41"/>
      <c r="BF10227" s="41"/>
      <c r="BG10227" s="41"/>
      <c r="BH10227" s="41"/>
      <c r="BI10227" s="41"/>
      <c r="BJ10227" s="41"/>
      <c r="BK10227" s="41"/>
      <c r="BL10227" s="41"/>
      <c r="BM10227" s="41"/>
      <c r="BN10227" s="41"/>
      <c r="BO10227" s="41"/>
      <c r="BP10227" s="108"/>
      <c r="CG10227" s="102"/>
      <c r="CI10227" s="45"/>
    </row>
    <row r="10228" spans="37:87" ht="13" customHeight="1">
      <c r="AK10228" s="114"/>
      <c r="AL10228" s="41"/>
      <c r="AM10228" s="41"/>
      <c r="AN10228" s="41"/>
      <c r="AO10228" s="41"/>
      <c r="AP10228" s="41"/>
      <c r="AQ10228" s="41"/>
      <c r="AR10228" s="41"/>
      <c r="AS10228" s="41"/>
      <c r="AT10228" s="41"/>
      <c r="AU10228" s="41"/>
      <c r="AV10228" s="41"/>
      <c r="AW10228" s="41"/>
      <c r="AX10228" s="41"/>
      <c r="AY10228" s="41"/>
      <c r="AZ10228" s="41"/>
      <c r="BA10228" s="41"/>
      <c r="BB10228" s="41"/>
      <c r="BC10228" s="41"/>
      <c r="BD10228" s="41"/>
      <c r="BE10228" s="41"/>
      <c r="BF10228" s="41"/>
      <c r="BG10228" s="41"/>
      <c r="BH10228" s="41"/>
      <c r="BI10228" s="41"/>
      <c r="BJ10228" s="41"/>
      <c r="BK10228" s="41"/>
      <c r="BL10228" s="41"/>
      <c r="BM10228" s="41"/>
      <c r="BN10228" s="41"/>
      <c r="BO10228" s="41"/>
      <c r="BP10228" s="108"/>
      <c r="CG10228" s="102"/>
      <c r="CI10228" s="45"/>
    </row>
    <row r="10229" spans="37:87" ht="13" customHeight="1">
      <c r="AK10229" s="114"/>
      <c r="AL10229" s="41"/>
      <c r="AM10229" s="41"/>
      <c r="AN10229" s="41"/>
      <c r="AO10229" s="41"/>
      <c r="AP10229" s="41"/>
      <c r="AQ10229" s="41"/>
      <c r="AR10229" s="41"/>
      <c r="AS10229" s="41"/>
      <c r="AT10229" s="41"/>
      <c r="AU10229" s="41"/>
      <c r="AV10229" s="41"/>
      <c r="AW10229" s="41"/>
      <c r="AX10229" s="41"/>
      <c r="AY10229" s="41"/>
      <c r="AZ10229" s="41"/>
      <c r="BA10229" s="41"/>
      <c r="BB10229" s="41"/>
      <c r="BC10229" s="41"/>
      <c r="BD10229" s="41"/>
      <c r="BE10229" s="41"/>
      <c r="BF10229" s="41"/>
      <c r="BG10229" s="41"/>
      <c r="BH10229" s="41"/>
      <c r="BI10229" s="41"/>
      <c r="BJ10229" s="41"/>
      <c r="BK10229" s="41"/>
      <c r="BL10229" s="41"/>
      <c r="BM10229" s="41"/>
      <c r="BN10229" s="41"/>
      <c r="BO10229" s="41"/>
      <c r="BP10229" s="108"/>
      <c r="CG10229" s="102"/>
      <c r="CI10229" s="45"/>
    </row>
    <row r="10230" spans="37:87" ht="13" customHeight="1">
      <c r="AK10230" s="114"/>
      <c r="AL10230" s="41"/>
      <c r="AM10230" s="41"/>
      <c r="AN10230" s="41"/>
      <c r="AO10230" s="41"/>
      <c r="AP10230" s="41"/>
      <c r="AQ10230" s="41"/>
      <c r="AR10230" s="41"/>
      <c r="AS10230" s="41"/>
      <c r="AT10230" s="41"/>
      <c r="AU10230" s="41"/>
      <c r="AV10230" s="41"/>
      <c r="AW10230" s="41"/>
      <c r="AX10230" s="41"/>
      <c r="AY10230" s="41"/>
      <c r="AZ10230" s="41"/>
      <c r="BA10230" s="41"/>
      <c r="BB10230" s="41"/>
      <c r="BC10230" s="41"/>
      <c r="BD10230" s="41"/>
      <c r="BE10230" s="41"/>
      <c r="BF10230" s="41"/>
      <c r="BG10230" s="41"/>
      <c r="BH10230" s="41"/>
      <c r="BI10230" s="41"/>
      <c r="BJ10230" s="41"/>
      <c r="BK10230" s="41"/>
      <c r="BL10230" s="41"/>
      <c r="BM10230" s="41"/>
      <c r="BN10230" s="41"/>
      <c r="BO10230" s="41"/>
      <c r="BP10230" s="108"/>
      <c r="CG10230" s="102"/>
      <c r="CI10230" s="45"/>
    </row>
    <row r="10231" spans="37:87" ht="13" customHeight="1">
      <c r="AK10231" s="114"/>
      <c r="AL10231" s="41"/>
      <c r="AM10231" s="41"/>
      <c r="AN10231" s="41"/>
      <c r="AO10231" s="41"/>
      <c r="AP10231" s="41"/>
      <c r="AQ10231" s="41"/>
      <c r="AR10231" s="41"/>
      <c r="AS10231" s="41"/>
      <c r="AT10231" s="41"/>
      <c r="AU10231" s="41"/>
      <c r="AV10231" s="41"/>
      <c r="AW10231" s="41"/>
      <c r="AX10231" s="41"/>
      <c r="AY10231" s="41"/>
      <c r="AZ10231" s="41"/>
      <c r="BA10231" s="41"/>
      <c r="BB10231" s="41"/>
      <c r="BC10231" s="41"/>
      <c r="BD10231" s="41"/>
      <c r="BE10231" s="41"/>
      <c r="BF10231" s="41"/>
      <c r="BG10231" s="41"/>
      <c r="BH10231" s="41"/>
      <c r="BI10231" s="41"/>
      <c r="BJ10231" s="41"/>
      <c r="BK10231" s="41"/>
      <c r="BL10231" s="41"/>
      <c r="BM10231" s="41"/>
      <c r="BN10231" s="41"/>
      <c r="BO10231" s="41"/>
      <c r="BP10231" s="108"/>
      <c r="CG10231" s="102"/>
      <c r="CI10231" s="45"/>
    </row>
    <row r="10232" spans="37:87" ht="13" customHeight="1">
      <c r="AK10232" s="114"/>
      <c r="AL10232" s="41"/>
      <c r="AM10232" s="41"/>
      <c r="AN10232" s="41"/>
      <c r="AO10232" s="41"/>
      <c r="AP10232" s="41"/>
      <c r="AQ10232" s="41"/>
      <c r="AR10232" s="41"/>
      <c r="AS10232" s="41"/>
      <c r="AT10232" s="41"/>
      <c r="AU10232" s="41"/>
      <c r="AV10232" s="41"/>
      <c r="AW10232" s="41"/>
      <c r="AX10232" s="41"/>
      <c r="AY10232" s="41"/>
      <c r="AZ10232" s="41"/>
      <c r="BA10232" s="41"/>
      <c r="BB10232" s="41"/>
      <c r="BC10232" s="41"/>
      <c r="BD10232" s="41"/>
      <c r="BE10232" s="41"/>
      <c r="BF10232" s="41"/>
      <c r="BG10232" s="41"/>
      <c r="BH10232" s="41"/>
      <c r="BI10232" s="41"/>
      <c r="BJ10232" s="41"/>
      <c r="BK10232" s="41"/>
      <c r="BL10232" s="41"/>
      <c r="BM10232" s="41"/>
      <c r="BN10232" s="41"/>
      <c r="BO10232" s="41"/>
      <c r="BP10232" s="108"/>
      <c r="CG10232" s="102"/>
      <c r="CI10232" s="45"/>
    </row>
    <row r="10233" spans="37:87" ht="13" customHeight="1">
      <c r="AK10233" s="114"/>
      <c r="AL10233" s="41"/>
      <c r="AM10233" s="41"/>
      <c r="AN10233" s="41"/>
      <c r="AO10233" s="41"/>
      <c r="AP10233" s="41"/>
      <c r="AQ10233" s="41"/>
      <c r="AR10233" s="41"/>
      <c r="AS10233" s="41"/>
      <c r="AT10233" s="41"/>
      <c r="AU10233" s="41"/>
      <c r="AV10233" s="41"/>
      <c r="AW10233" s="41"/>
      <c r="AX10233" s="41"/>
      <c r="AY10233" s="41"/>
      <c r="AZ10233" s="41"/>
      <c r="BA10233" s="41"/>
      <c r="BB10233" s="41"/>
      <c r="BC10233" s="41"/>
      <c r="BD10233" s="41"/>
      <c r="BE10233" s="41"/>
      <c r="BF10233" s="41"/>
      <c r="BG10233" s="41"/>
      <c r="BH10233" s="41"/>
      <c r="BI10233" s="41"/>
      <c r="BJ10233" s="41"/>
      <c r="BK10233" s="41"/>
      <c r="BL10233" s="41"/>
      <c r="BM10233" s="41"/>
      <c r="BN10233" s="41"/>
      <c r="BO10233" s="41"/>
      <c r="BP10233" s="108"/>
      <c r="CG10233" s="102"/>
      <c r="CI10233" s="45"/>
    </row>
    <row r="10234" spans="37:87" ht="13" customHeight="1">
      <c r="AK10234" s="114"/>
      <c r="AL10234" s="41"/>
      <c r="AM10234" s="41"/>
      <c r="AN10234" s="41"/>
      <c r="AO10234" s="41"/>
      <c r="AP10234" s="41"/>
      <c r="AQ10234" s="41"/>
      <c r="AR10234" s="41"/>
      <c r="AS10234" s="41"/>
      <c r="AT10234" s="41"/>
      <c r="AU10234" s="41"/>
      <c r="AV10234" s="41"/>
      <c r="AW10234" s="41"/>
      <c r="AX10234" s="41"/>
      <c r="AY10234" s="41"/>
      <c r="AZ10234" s="41"/>
      <c r="BA10234" s="41"/>
      <c r="BB10234" s="41"/>
      <c r="BC10234" s="41"/>
      <c r="BD10234" s="41"/>
      <c r="BE10234" s="41"/>
      <c r="BF10234" s="41"/>
      <c r="BG10234" s="41"/>
      <c r="BH10234" s="41"/>
      <c r="BI10234" s="41"/>
      <c r="BJ10234" s="41"/>
      <c r="BK10234" s="41"/>
      <c r="BL10234" s="41"/>
      <c r="BM10234" s="41"/>
      <c r="BN10234" s="41"/>
      <c r="BO10234" s="41"/>
      <c r="BP10234" s="108"/>
      <c r="CG10234" s="102"/>
      <c r="CI10234" s="45"/>
    </row>
    <row r="10235" spans="37:87" ht="13" customHeight="1">
      <c r="AK10235" s="114"/>
      <c r="AL10235" s="41"/>
      <c r="AM10235" s="41"/>
      <c r="AN10235" s="41"/>
      <c r="AO10235" s="41"/>
      <c r="AP10235" s="41"/>
      <c r="AQ10235" s="41"/>
      <c r="AR10235" s="41"/>
      <c r="AS10235" s="41"/>
      <c r="AT10235" s="41"/>
      <c r="AU10235" s="41"/>
      <c r="AV10235" s="41"/>
      <c r="AW10235" s="41"/>
      <c r="AX10235" s="41"/>
      <c r="AY10235" s="41"/>
      <c r="AZ10235" s="41"/>
      <c r="BA10235" s="41"/>
      <c r="BB10235" s="41"/>
      <c r="BC10235" s="41"/>
      <c r="BD10235" s="41"/>
      <c r="BE10235" s="41"/>
      <c r="BF10235" s="41"/>
      <c r="BG10235" s="41"/>
      <c r="BH10235" s="41"/>
      <c r="BI10235" s="41"/>
      <c r="BJ10235" s="41"/>
      <c r="BK10235" s="41"/>
      <c r="BL10235" s="41"/>
      <c r="BM10235" s="41"/>
      <c r="BN10235" s="41"/>
      <c r="BO10235" s="41"/>
      <c r="BP10235" s="108"/>
      <c r="CG10235" s="102"/>
      <c r="CI10235" s="45"/>
    </row>
    <row r="10236" spans="37:87" ht="13" customHeight="1">
      <c r="AK10236" s="114"/>
      <c r="AL10236" s="41"/>
      <c r="AM10236" s="41"/>
      <c r="AN10236" s="41"/>
      <c r="AO10236" s="41"/>
      <c r="AP10236" s="41"/>
      <c r="AQ10236" s="41"/>
      <c r="AR10236" s="41"/>
      <c r="AS10236" s="41"/>
      <c r="AT10236" s="41"/>
      <c r="AU10236" s="41"/>
      <c r="AV10236" s="41"/>
      <c r="AW10236" s="41"/>
      <c r="AX10236" s="41"/>
      <c r="AY10236" s="41"/>
      <c r="AZ10236" s="41"/>
      <c r="BA10236" s="41"/>
      <c r="BB10236" s="41"/>
      <c r="BC10236" s="41"/>
      <c r="BD10236" s="41"/>
      <c r="BE10236" s="41"/>
      <c r="BF10236" s="41"/>
      <c r="BG10236" s="41"/>
      <c r="BH10236" s="41"/>
      <c r="BI10236" s="41"/>
      <c r="BJ10236" s="41"/>
      <c r="BK10236" s="41"/>
      <c r="BL10236" s="41"/>
      <c r="BM10236" s="41"/>
      <c r="BN10236" s="41"/>
      <c r="BO10236" s="41"/>
      <c r="BP10236" s="108"/>
      <c r="CG10236" s="102"/>
      <c r="CI10236" s="45"/>
    </row>
    <row r="10237" spans="37:87" ht="13" customHeight="1">
      <c r="AK10237" s="114"/>
      <c r="AL10237" s="41"/>
      <c r="AM10237" s="41"/>
      <c r="AN10237" s="41"/>
      <c r="AO10237" s="41"/>
      <c r="AP10237" s="41"/>
      <c r="AQ10237" s="41"/>
      <c r="AR10237" s="41"/>
      <c r="AS10237" s="41"/>
      <c r="AT10237" s="41"/>
      <c r="AU10237" s="41"/>
      <c r="AV10237" s="41"/>
      <c r="AW10237" s="41"/>
      <c r="AX10237" s="41"/>
      <c r="AY10237" s="41"/>
      <c r="AZ10237" s="41"/>
      <c r="BA10237" s="41"/>
      <c r="BB10237" s="41"/>
      <c r="BC10237" s="41"/>
      <c r="BD10237" s="41"/>
      <c r="BE10237" s="41"/>
      <c r="BF10237" s="41"/>
      <c r="BG10237" s="41"/>
      <c r="BH10237" s="41"/>
      <c r="BI10237" s="41"/>
      <c r="BJ10237" s="41"/>
      <c r="BK10237" s="41"/>
      <c r="BL10237" s="41"/>
      <c r="BM10237" s="41"/>
      <c r="BN10237" s="41"/>
      <c r="BO10237" s="41"/>
      <c r="BP10237" s="108"/>
      <c r="CG10237" s="102"/>
      <c r="CI10237" s="45"/>
    </row>
    <row r="10238" spans="37:87" ht="13" customHeight="1">
      <c r="AK10238" s="114"/>
      <c r="AL10238" s="41"/>
      <c r="AM10238" s="41"/>
      <c r="AN10238" s="41"/>
      <c r="AO10238" s="41"/>
      <c r="AP10238" s="41"/>
      <c r="AQ10238" s="41"/>
      <c r="AR10238" s="41"/>
      <c r="AS10238" s="41"/>
      <c r="AT10238" s="41"/>
      <c r="AU10238" s="41"/>
      <c r="AV10238" s="41"/>
      <c r="AW10238" s="41"/>
      <c r="AX10238" s="41"/>
      <c r="AY10238" s="41"/>
      <c r="AZ10238" s="41"/>
      <c r="BA10238" s="41"/>
      <c r="BB10238" s="41"/>
      <c r="BC10238" s="41"/>
      <c r="BD10238" s="41"/>
      <c r="BE10238" s="41"/>
      <c r="BF10238" s="41"/>
      <c r="BG10238" s="41"/>
      <c r="BH10238" s="41"/>
      <c r="BI10238" s="41"/>
      <c r="BJ10238" s="41"/>
      <c r="BK10238" s="41"/>
      <c r="BL10238" s="41"/>
      <c r="BM10238" s="41"/>
      <c r="BN10238" s="41"/>
      <c r="BO10238" s="41"/>
      <c r="BP10238" s="108"/>
      <c r="CG10238" s="102"/>
      <c r="CI10238" s="45"/>
    </row>
    <row r="10239" spans="37:87" ht="13" customHeight="1">
      <c r="AK10239" s="114"/>
      <c r="AL10239" s="41"/>
      <c r="AM10239" s="41"/>
      <c r="AN10239" s="41"/>
      <c r="AO10239" s="41"/>
      <c r="AP10239" s="41"/>
      <c r="AQ10239" s="41"/>
      <c r="AR10239" s="41"/>
      <c r="AS10239" s="41"/>
      <c r="AT10239" s="41"/>
      <c r="AU10239" s="41"/>
      <c r="AV10239" s="41"/>
      <c r="AW10239" s="41"/>
      <c r="AX10239" s="41"/>
      <c r="AY10239" s="41"/>
      <c r="AZ10239" s="41"/>
      <c r="BA10239" s="41"/>
      <c r="BB10239" s="41"/>
      <c r="BC10239" s="41"/>
      <c r="BD10239" s="41"/>
      <c r="BE10239" s="41"/>
      <c r="BF10239" s="41"/>
      <c r="BG10239" s="41"/>
      <c r="BH10239" s="41"/>
      <c r="BI10239" s="41"/>
      <c r="BJ10239" s="41"/>
      <c r="BK10239" s="41"/>
      <c r="BL10239" s="41"/>
      <c r="BM10239" s="41"/>
      <c r="BN10239" s="41"/>
      <c r="BO10239" s="41"/>
      <c r="BP10239" s="108"/>
      <c r="CG10239" s="102"/>
      <c r="CI10239" s="45"/>
    </row>
    <row r="10240" spans="37:87" ht="13" customHeight="1">
      <c r="AK10240" s="114"/>
      <c r="AL10240" s="41"/>
      <c r="AM10240" s="41"/>
      <c r="AN10240" s="41"/>
      <c r="AO10240" s="41"/>
      <c r="AP10240" s="41"/>
      <c r="AQ10240" s="41"/>
      <c r="AR10240" s="41"/>
      <c r="AS10240" s="41"/>
      <c r="AT10240" s="41"/>
      <c r="AU10240" s="41"/>
      <c r="AV10240" s="41"/>
      <c r="AW10240" s="41"/>
      <c r="AX10240" s="41"/>
      <c r="AY10240" s="41"/>
      <c r="AZ10240" s="41"/>
      <c r="BA10240" s="41"/>
      <c r="BB10240" s="41"/>
      <c r="BC10240" s="41"/>
      <c r="BD10240" s="41"/>
      <c r="BE10240" s="41"/>
      <c r="BF10240" s="41"/>
      <c r="BG10240" s="41"/>
      <c r="BH10240" s="41"/>
      <c r="BI10240" s="41"/>
      <c r="BJ10240" s="41"/>
      <c r="BK10240" s="41"/>
      <c r="BL10240" s="41"/>
      <c r="BM10240" s="41"/>
      <c r="BN10240" s="41"/>
      <c r="BO10240" s="41"/>
      <c r="BP10240" s="108"/>
      <c r="CG10240" s="102"/>
      <c r="CI10240" s="45"/>
    </row>
    <row r="10241" spans="37:87" ht="13" customHeight="1">
      <c r="AK10241" s="114"/>
      <c r="AL10241" s="41"/>
      <c r="AM10241" s="41"/>
      <c r="AN10241" s="41"/>
      <c r="AO10241" s="41"/>
      <c r="AP10241" s="41"/>
      <c r="AQ10241" s="41"/>
      <c r="AR10241" s="41"/>
      <c r="AS10241" s="41"/>
      <c r="AT10241" s="41"/>
      <c r="AU10241" s="41"/>
      <c r="AV10241" s="41"/>
      <c r="AW10241" s="41"/>
      <c r="AX10241" s="41"/>
      <c r="AY10241" s="41"/>
      <c r="AZ10241" s="41"/>
      <c r="BA10241" s="41"/>
      <c r="BB10241" s="41"/>
      <c r="BC10241" s="41"/>
      <c r="BD10241" s="41"/>
      <c r="BE10241" s="41"/>
      <c r="BF10241" s="41"/>
      <c r="BG10241" s="41"/>
      <c r="BH10241" s="41"/>
      <c r="BI10241" s="41"/>
      <c r="BJ10241" s="41"/>
      <c r="BK10241" s="41"/>
      <c r="BL10241" s="41"/>
      <c r="BM10241" s="41"/>
      <c r="BN10241" s="41"/>
      <c r="BO10241" s="41"/>
      <c r="BP10241" s="108"/>
      <c r="CG10241" s="102"/>
      <c r="CI10241" s="45"/>
    </row>
    <row r="10242" spans="37:87" ht="13" customHeight="1">
      <c r="AK10242" s="114"/>
      <c r="AL10242" s="41"/>
      <c r="AM10242" s="41"/>
      <c r="AN10242" s="41"/>
      <c r="AO10242" s="41"/>
      <c r="AP10242" s="41"/>
      <c r="AQ10242" s="41"/>
      <c r="AR10242" s="41"/>
      <c r="AS10242" s="41"/>
      <c r="AT10242" s="41"/>
      <c r="AU10242" s="41"/>
      <c r="AV10242" s="41"/>
      <c r="AW10242" s="41"/>
      <c r="AX10242" s="41"/>
      <c r="AY10242" s="41"/>
      <c r="AZ10242" s="41"/>
      <c r="BA10242" s="41"/>
      <c r="BB10242" s="41"/>
      <c r="BC10242" s="41"/>
      <c r="BD10242" s="41"/>
      <c r="BE10242" s="41"/>
      <c r="BF10242" s="41"/>
      <c r="BG10242" s="41"/>
      <c r="BH10242" s="41"/>
      <c r="BI10242" s="41"/>
      <c r="BJ10242" s="41"/>
      <c r="BK10242" s="41"/>
      <c r="BL10242" s="41"/>
      <c r="BM10242" s="41"/>
      <c r="BN10242" s="41"/>
      <c r="BO10242" s="41"/>
      <c r="BP10242" s="108"/>
      <c r="CG10242" s="102"/>
      <c r="CI10242" s="45"/>
    </row>
    <row r="10243" spans="37:87" ht="13" customHeight="1">
      <c r="AK10243" s="114"/>
      <c r="AL10243" s="41"/>
      <c r="AM10243" s="41"/>
      <c r="AN10243" s="41"/>
      <c r="AO10243" s="41"/>
      <c r="AP10243" s="41"/>
      <c r="AQ10243" s="41"/>
      <c r="AR10243" s="41"/>
      <c r="AS10243" s="41"/>
      <c r="AT10243" s="41"/>
      <c r="AU10243" s="41"/>
      <c r="AV10243" s="41"/>
      <c r="AW10243" s="41"/>
      <c r="AX10243" s="41"/>
      <c r="AY10243" s="41"/>
      <c r="AZ10243" s="41"/>
      <c r="BA10243" s="41"/>
      <c r="BB10243" s="41"/>
      <c r="BC10243" s="41"/>
      <c r="BD10243" s="41"/>
      <c r="BE10243" s="41"/>
      <c r="BF10243" s="41"/>
      <c r="BG10243" s="41"/>
      <c r="BH10243" s="41"/>
      <c r="BI10243" s="41"/>
      <c r="BJ10243" s="41"/>
      <c r="BK10243" s="41"/>
      <c r="BL10243" s="41"/>
      <c r="BM10243" s="41"/>
      <c r="BN10243" s="41"/>
      <c r="BO10243" s="41"/>
      <c r="BP10243" s="108"/>
      <c r="CG10243" s="102"/>
      <c r="CI10243" s="45"/>
    </row>
    <row r="10244" spans="37:87" ht="13" customHeight="1">
      <c r="AK10244" s="114"/>
      <c r="AL10244" s="41"/>
      <c r="AM10244" s="41"/>
      <c r="AN10244" s="41"/>
      <c r="AO10244" s="41"/>
      <c r="AP10244" s="41"/>
      <c r="AQ10244" s="41"/>
      <c r="AR10244" s="41"/>
      <c r="AS10244" s="41"/>
      <c r="AT10244" s="41"/>
      <c r="AU10244" s="41"/>
      <c r="AV10244" s="41"/>
      <c r="AW10244" s="41"/>
      <c r="AX10244" s="41"/>
      <c r="AY10244" s="41"/>
      <c r="AZ10244" s="41"/>
      <c r="BA10244" s="41"/>
      <c r="BB10244" s="41"/>
      <c r="BC10244" s="41"/>
      <c r="BD10244" s="41"/>
      <c r="BE10244" s="41"/>
      <c r="BF10244" s="41"/>
      <c r="BG10244" s="41"/>
      <c r="BH10244" s="41"/>
      <c r="BI10244" s="41"/>
      <c r="BJ10244" s="41"/>
      <c r="BK10244" s="41"/>
      <c r="BL10244" s="41"/>
      <c r="BM10244" s="41"/>
      <c r="BN10244" s="41"/>
      <c r="BO10244" s="41"/>
      <c r="BP10244" s="108"/>
      <c r="CG10244" s="102"/>
      <c r="CI10244" s="45"/>
    </row>
    <row r="10245" spans="37:87" ht="13" customHeight="1">
      <c r="AK10245" s="114"/>
      <c r="AL10245" s="41"/>
      <c r="AM10245" s="41"/>
      <c r="AN10245" s="41"/>
      <c r="AO10245" s="41"/>
      <c r="AP10245" s="41"/>
      <c r="AQ10245" s="41"/>
      <c r="AR10245" s="41"/>
      <c r="AS10245" s="41"/>
      <c r="AT10245" s="41"/>
      <c r="AU10245" s="41"/>
      <c r="AV10245" s="41"/>
      <c r="AW10245" s="41"/>
      <c r="AX10245" s="41"/>
      <c r="AY10245" s="41"/>
      <c r="AZ10245" s="41"/>
      <c r="BA10245" s="41"/>
      <c r="BB10245" s="41"/>
      <c r="BC10245" s="41"/>
      <c r="BD10245" s="41"/>
      <c r="BE10245" s="41"/>
      <c r="BF10245" s="41"/>
      <c r="BG10245" s="41"/>
      <c r="BH10245" s="41"/>
      <c r="BI10245" s="41"/>
      <c r="BJ10245" s="41"/>
      <c r="BK10245" s="41"/>
      <c r="BL10245" s="41"/>
      <c r="BM10245" s="41"/>
      <c r="BN10245" s="41"/>
      <c r="BO10245" s="41"/>
      <c r="BP10245" s="108"/>
      <c r="CG10245" s="102"/>
      <c r="CI10245" s="45"/>
    </row>
    <row r="10246" spans="37:87" ht="13" customHeight="1">
      <c r="AK10246" s="114"/>
      <c r="AL10246" s="41"/>
      <c r="AM10246" s="41"/>
      <c r="AN10246" s="41"/>
      <c r="AO10246" s="41"/>
      <c r="AP10246" s="41"/>
      <c r="AQ10246" s="41"/>
      <c r="AR10246" s="41"/>
      <c r="AS10246" s="41"/>
      <c r="AT10246" s="41"/>
      <c r="AU10246" s="41"/>
      <c r="AV10246" s="41"/>
      <c r="AW10246" s="41"/>
      <c r="AX10246" s="41"/>
      <c r="AY10246" s="41"/>
      <c r="AZ10246" s="41"/>
      <c r="BA10246" s="41"/>
      <c r="BB10246" s="41"/>
      <c r="BC10246" s="41"/>
      <c r="BD10246" s="41"/>
      <c r="BE10246" s="41"/>
      <c r="BF10246" s="41"/>
      <c r="BG10246" s="41"/>
      <c r="BH10246" s="41"/>
      <c r="BI10246" s="41"/>
      <c r="BJ10246" s="41"/>
      <c r="BK10246" s="41"/>
      <c r="BL10246" s="41"/>
      <c r="BM10246" s="41"/>
      <c r="BN10246" s="41"/>
      <c r="BO10246" s="41"/>
      <c r="BP10246" s="108"/>
      <c r="CG10246" s="102"/>
      <c r="CI10246" s="45"/>
    </row>
    <row r="10247" spans="37:87" ht="13" customHeight="1">
      <c r="AK10247" s="114"/>
      <c r="AL10247" s="41"/>
      <c r="AM10247" s="41"/>
      <c r="AN10247" s="41"/>
      <c r="AO10247" s="41"/>
      <c r="AP10247" s="41"/>
      <c r="AQ10247" s="41"/>
      <c r="AR10247" s="41"/>
      <c r="AS10247" s="41"/>
      <c r="AT10247" s="41"/>
      <c r="AU10247" s="41"/>
      <c r="AV10247" s="41"/>
      <c r="AW10247" s="41"/>
      <c r="AX10247" s="41"/>
      <c r="AY10247" s="41"/>
      <c r="AZ10247" s="41"/>
      <c r="BA10247" s="41"/>
      <c r="BB10247" s="41"/>
      <c r="BC10247" s="41"/>
      <c r="BD10247" s="41"/>
      <c r="BE10247" s="41"/>
      <c r="BF10247" s="41"/>
      <c r="BG10247" s="41"/>
      <c r="BH10247" s="41"/>
      <c r="BI10247" s="41"/>
      <c r="BJ10247" s="41"/>
      <c r="BK10247" s="41"/>
      <c r="BL10247" s="41"/>
      <c r="BM10247" s="41"/>
      <c r="BN10247" s="41"/>
      <c r="BO10247" s="41"/>
      <c r="BP10247" s="108"/>
      <c r="CG10247" s="102"/>
      <c r="CI10247" s="45"/>
    </row>
    <row r="10248" spans="37:87" ht="13" customHeight="1">
      <c r="AK10248" s="114"/>
      <c r="AL10248" s="41"/>
      <c r="AM10248" s="41"/>
      <c r="AN10248" s="41"/>
      <c r="AO10248" s="41"/>
      <c r="AP10248" s="41"/>
      <c r="AQ10248" s="41"/>
      <c r="AR10248" s="41"/>
      <c r="AS10248" s="41"/>
      <c r="AT10248" s="41"/>
      <c r="AU10248" s="41"/>
      <c r="AV10248" s="41"/>
      <c r="AW10248" s="41"/>
      <c r="AX10248" s="41"/>
      <c r="AY10248" s="41"/>
      <c r="AZ10248" s="41"/>
      <c r="BA10248" s="41"/>
      <c r="BB10248" s="41"/>
      <c r="BC10248" s="41"/>
      <c r="BD10248" s="41"/>
      <c r="BE10248" s="41"/>
      <c r="BF10248" s="41"/>
      <c r="BG10248" s="41"/>
      <c r="BH10248" s="41"/>
      <c r="BI10248" s="41"/>
      <c r="BJ10248" s="41"/>
      <c r="BK10248" s="41"/>
      <c r="BL10248" s="41"/>
      <c r="BM10248" s="41"/>
      <c r="BN10248" s="41"/>
      <c r="BO10248" s="41"/>
      <c r="BP10248" s="108"/>
      <c r="CG10248" s="102"/>
      <c r="CI10248" s="45"/>
    </row>
    <row r="10249" spans="37:87" ht="13" customHeight="1">
      <c r="AK10249" s="114"/>
      <c r="AL10249" s="41"/>
      <c r="AM10249" s="41"/>
      <c r="AN10249" s="41"/>
      <c r="AO10249" s="41"/>
      <c r="AP10249" s="41"/>
      <c r="AQ10249" s="41"/>
      <c r="AR10249" s="41"/>
      <c r="AS10249" s="41"/>
      <c r="AT10249" s="41"/>
      <c r="AU10249" s="41"/>
      <c r="AV10249" s="41"/>
      <c r="AW10249" s="41"/>
      <c r="AX10249" s="41"/>
      <c r="AY10249" s="41"/>
      <c r="AZ10249" s="41"/>
      <c r="BA10249" s="41"/>
      <c r="BB10249" s="41"/>
      <c r="BC10249" s="41"/>
      <c r="BD10249" s="41"/>
      <c r="BE10249" s="41"/>
      <c r="BF10249" s="41"/>
      <c r="BG10249" s="41"/>
      <c r="BH10249" s="41"/>
      <c r="BI10249" s="41"/>
      <c r="BJ10249" s="41"/>
      <c r="BK10249" s="41"/>
      <c r="BL10249" s="41"/>
      <c r="BM10249" s="41"/>
      <c r="BN10249" s="41"/>
      <c r="BO10249" s="41"/>
      <c r="BP10249" s="108"/>
      <c r="CG10249" s="102"/>
      <c r="CI10249" s="45"/>
    </row>
    <row r="10250" spans="37:87" ht="13" customHeight="1">
      <c r="AK10250" s="114"/>
      <c r="AL10250" s="41"/>
      <c r="AM10250" s="41"/>
      <c r="AN10250" s="41"/>
      <c r="AO10250" s="41"/>
      <c r="AP10250" s="41"/>
      <c r="AQ10250" s="41"/>
      <c r="AR10250" s="41"/>
      <c r="AS10250" s="41"/>
      <c r="AT10250" s="41"/>
      <c r="AU10250" s="41"/>
      <c r="AV10250" s="41"/>
      <c r="AW10250" s="41"/>
      <c r="AX10250" s="41"/>
      <c r="AY10250" s="41"/>
      <c r="AZ10250" s="41"/>
      <c r="BA10250" s="41"/>
      <c r="BB10250" s="41"/>
      <c r="BC10250" s="41"/>
      <c r="BD10250" s="41"/>
      <c r="BE10250" s="41"/>
      <c r="BF10250" s="41"/>
      <c r="BG10250" s="41"/>
      <c r="BH10250" s="41"/>
      <c r="BI10250" s="41"/>
      <c r="BJ10250" s="41"/>
      <c r="BK10250" s="41"/>
      <c r="BL10250" s="41"/>
      <c r="BM10250" s="41"/>
      <c r="BN10250" s="41"/>
      <c r="BO10250" s="41"/>
      <c r="BP10250" s="108"/>
      <c r="CG10250" s="102"/>
      <c r="CI10250" s="45"/>
    </row>
    <row r="10251" spans="37:87" ht="13" customHeight="1">
      <c r="AK10251" s="114"/>
      <c r="AL10251" s="41"/>
      <c r="AM10251" s="41"/>
      <c r="AN10251" s="41"/>
      <c r="AO10251" s="41"/>
      <c r="AP10251" s="41"/>
      <c r="AQ10251" s="41"/>
      <c r="AR10251" s="41"/>
      <c r="AS10251" s="41"/>
      <c r="AT10251" s="41"/>
      <c r="AU10251" s="41"/>
      <c r="AV10251" s="41"/>
      <c r="AW10251" s="41"/>
      <c r="AX10251" s="41"/>
      <c r="AY10251" s="41"/>
      <c r="AZ10251" s="41"/>
      <c r="BA10251" s="41"/>
      <c r="BB10251" s="41"/>
      <c r="BC10251" s="41"/>
      <c r="BD10251" s="41"/>
      <c r="BE10251" s="41"/>
      <c r="BF10251" s="41"/>
      <c r="BG10251" s="41"/>
      <c r="BH10251" s="41"/>
      <c r="BI10251" s="41"/>
      <c r="BJ10251" s="41"/>
      <c r="BK10251" s="41"/>
      <c r="BL10251" s="41"/>
      <c r="BM10251" s="41"/>
      <c r="BN10251" s="41"/>
      <c r="BO10251" s="41"/>
      <c r="BP10251" s="108"/>
      <c r="CG10251" s="102"/>
      <c r="CI10251" s="45"/>
    </row>
    <row r="10252" spans="37:87" ht="13" customHeight="1">
      <c r="AK10252" s="114"/>
      <c r="AL10252" s="41"/>
      <c r="AM10252" s="41"/>
      <c r="AN10252" s="41"/>
      <c r="AO10252" s="41"/>
      <c r="AP10252" s="41"/>
      <c r="AQ10252" s="41"/>
      <c r="AR10252" s="41"/>
      <c r="AS10252" s="41"/>
      <c r="AT10252" s="41"/>
      <c r="AU10252" s="41"/>
      <c r="AV10252" s="41"/>
      <c r="AW10252" s="41"/>
      <c r="AX10252" s="41"/>
      <c r="AY10252" s="41"/>
      <c r="AZ10252" s="41"/>
      <c r="BA10252" s="41"/>
      <c r="BB10252" s="41"/>
      <c r="BC10252" s="41"/>
      <c r="BD10252" s="41"/>
      <c r="BE10252" s="41"/>
      <c r="BF10252" s="41"/>
      <c r="BG10252" s="41"/>
      <c r="BH10252" s="41"/>
      <c r="BI10252" s="41"/>
      <c r="BJ10252" s="41"/>
      <c r="BK10252" s="41"/>
      <c r="BL10252" s="41"/>
      <c r="BM10252" s="41"/>
      <c r="BN10252" s="41"/>
      <c r="BO10252" s="41"/>
      <c r="BP10252" s="108"/>
      <c r="CG10252" s="102"/>
      <c r="CI10252" s="45"/>
    </row>
    <row r="10253" spans="37:87" ht="13" customHeight="1">
      <c r="AK10253" s="114"/>
      <c r="AL10253" s="41"/>
      <c r="AM10253" s="41"/>
      <c r="AN10253" s="41"/>
      <c r="AO10253" s="41"/>
      <c r="AP10253" s="41"/>
      <c r="AQ10253" s="41"/>
      <c r="AR10253" s="41"/>
      <c r="AS10253" s="41"/>
      <c r="AT10253" s="41"/>
      <c r="AU10253" s="41"/>
      <c r="AV10253" s="41"/>
      <c r="AW10253" s="41"/>
      <c r="AX10253" s="41"/>
      <c r="AY10253" s="41"/>
      <c r="AZ10253" s="41"/>
      <c r="BA10253" s="41"/>
      <c r="BB10253" s="41"/>
      <c r="BC10253" s="41"/>
      <c r="BD10253" s="41"/>
      <c r="BE10253" s="41"/>
      <c r="BF10253" s="41"/>
      <c r="BG10253" s="41"/>
      <c r="BH10253" s="41"/>
      <c r="BI10253" s="41"/>
      <c r="BJ10253" s="41"/>
      <c r="BK10253" s="41"/>
      <c r="BL10253" s="41"/>
      <c r="BM10253" s="41"/>
      <c r="BN10253" s="41"/>
      <c r="BO10253" s="41"/>
      <c r="BP10253" s="108"/>
      <c r="CG10253" s="102"/>
      <c r="CI10253" s="45"/>
    </row>
    <row r="10254" spans="37:87" ht="13" customHeight="1">
      <c r="AK10254" s="114"/>
      <c r="AL10254" s="41"/>
      <c r="AM10254" s="41"/>
      <c r="AN10254" s="41"/>
      <c r="AO10254" s="41"/>
      <c r="AP10254" s="41"/>
      <c r="AQ10254" s="41"/>
      <c r="AR10254" s="41"/>
      <c r="AS10254" s="41"/>
      <c r="AT10254" s="41"/>
      <c r="AU10254" s="41"/>
      <c r="AV10254" s="41"/>
      <c r="AW10254" s="41"/>
      <c r="AX10254" s="41"/>
      <c r="AY10254" s="41"/>
      <c r="AZ10254" s="41"/>
      <c r="BA10254" s="41"/>
      <c r="BB10254" s="41"/>
      <c r="BC10254" s="41"/>
      <c r="BD10254" s="41"/>
      <c r="BE10254" s="41"/>
      <c r="BF10254" s="41"/>
      <c r="BG10254" s="41"/>
      <c r="BH10254" s="41"/>
      <c r="BI10254" s="41"/>
      <c r="BJ10254" s="41"/>
      <c r="BK10254" s="41"/>
      <c r="BL10254" s="41"/>
      <c r="BM10254" s="41"/>
      <c r="BN10254" s="41"/>
      <c r="BO10254" s="41"/>
      <c r="BP10254" s="108"/>
      <c r="CG10254" s="102"/>
      <c r="CI10254" s="45"/>
    </row>
    <row r="10255" spans="37:87" ht="13" customHeight="1">
      <c r="AK10255" s="114"/>
      <c r="AL10255" s="41"/>
      <c r="AM10255" s="41"/>
      <c r="AN10255" s="41"/>
      <c r="AO10255" s="41"/>
      <c r="AP10255" s="41"/>
      <c r="AQ10255" s="41"/>
      <c r="AR10255" s="41"/>
      <c r="AS10255" s="41"/>
      <c r="AT10255" s="41"/>
      <c r="AU10255" s="41"/>
      <c r="AV10255" s="41"/>
      <c r="AW10255" s="41"/>
      <c r="AX10255" s="41"/>
      <c r="AY10255" s="41"/>
      <c r="AZ10255" s="41"/>
      <c r="BA10255" s="41"/>
      <c r="BB10255" s="41"/>
      <c r="BC10255" s="41"/>
      <c r="BD10255" s="41"/>
      <c r="BE10255" s="41"/>
      <c r="BF10255" s="41"/>
      <c r="BG10255" s="41"/>
      <c r="BH10255" s="41"/>
      <c r="BI10255" s="41"/>
      <c r="BJ10255" s="41"/>
      <c r="BK10255" s="41"/>
      <c r="BL10255" s="41"/>
      <c r="BM10255" s="41"/>
      <c r="BN10255" s="41"/>
      <c r="BO10255" s="41"/>
      <c r="BP10255" s="108"/>
      <c r="CG10255" s="102"/>
      <c r="CI10255" s="45"/>
    </row>
    <row r="10256" spans="37:87" ht="13" customHeight="1">
      <c r="AK10256" s="114"/>
      <c r="AL10256" s="41"/>
      <c r="AM10256" s="41"/>
      <c r="AN10256" s="41"/>
      <c r="AO10256" s="41"/>
      <c r="AP10256" s="41"/>
      <c r="AQ10256" s="41"/>
      <c r="AR10256" s="41"/>
      <c r="AS10256" s="41"/>
      <c r="AT10256" s="41"/>
      <c r="AU10256" s="41"/>
      <c r="AV10256" s="41"/>
      <c r="AW10256" s="41"/>
      <c r="AX10256" s="41"/>
      <c r="AY10256" s="41"/>
      <c r="AZ10256" s="41"/>
      <c r="BA10256" s="41"/>
      <c r="BB10256" s="41"/>
      <c r="BC10256" s="41"/>
      <c r="BD10256" s="41"/>
      <c r="BE10256" s="41"/>
      <c r="BF10256" s="41"/>
      <c r="BG10256" s="41"/>
      <c r="BH10256" s="41"/>
      <c r="BI10256" s="41"/>
      <c r="BJ10256" s="41"/>
      <c r="BK10256" s="41"/>
      <c r="BL10256" s="41"/>
      <c r="BM10256" s="41"/>
      <c r="BN10256" s="41"/>
      <c r="BO10256" s="41"/>
      <c r="BP10256" s="108"/>
      <c r="CG10256" s="102"/>
      <c r="CI10256" s="45"/>
    </row>
    <row r="10257" spans="37:87" ht="13" customHeight="1">
      <c r="AK10257" s="114"/>
      <c r="AL10257" s="41"/>
      <c r="AM10257" s="41"/>
      <c r="AN10257" s="41"/>
      <c r="AO10257" s="41"/>
      <c r="AP10257" s="41"/>
      <c r="AQ10257" s="41"/>
      <c r="AR10257" s="41"/>
      <c r="AS10257" s="41"/>
      <c r="AT10257" s="41"/>
      <c r="AU10257" s="41"/>
      <c r="AV10257" s="41"/>
      <c r="AW10257" s="41"/>
      <c r="AX10257" s="41"/>
      <c r="AY10257" s="41"/>
      <c r="AZ10257" s="41"/>
      <c r="BA10257" s="41"/>
      <c r="BB10257" s="41"/>
      <c r="BC10257" s="41"/>
      <c r="BD10257" s="41"/>
      <c r="BE10257" s="41"/>
      <c r="BF10257" s="41"/>
      <c r="BG10257" s="41"/>
      <c r="BH10257" s="41"/>
      <c r="BI10257" s="41"/>
      <c r="BJ10257" s="41"/>
      <c r="BK10257" s="41"/>
      <c r="BL10257" s="41"/>
      <c r="BM10257" s="41"/>
      <c r="BN10257" s="41"/>
      <c r="BO10257" s="41"/>
      <c r="BP10257" s="108"/>
      <c r="CG10257" s="102"/>
      <c r="CI10257" s="45"/>
    </row>
    <row r="10258" spans="37:87" ht="13" customHeight="1">
      <c r="AK10258" s="114"/>
      <c r="AL10258" s="41"/>
      <c r="AM10258" s="41"/>
      <c r="AN10258" s="41"/>
      <c r="AO10258" s="41"/>
      <c r="AP10258" s="41"/>
      <c r="AQ10258" s="41"/>
      <c r="AR10258" s="41"/>
      <c r="AS10258" s="41"/>
      <c r="AT10258" s="41"/>
      <c r="AU10258" s="41"/>
      <c r="AV10258" s="41"/>
      <c r="AW10258" s="41"/>
      <c r="AX10258" s="41"/>
      <c r="AY10258" s="41"/>
      <c r="AZ10258" s="41"/>
      <c r="BA10258" s="41"/>
      <c r="BB10258" s="41"/>
      <c r="BC10258" s="41"/>
      <c r="BD10258" s="41"/>
      <c r="BE10258" s="41"/>
      <c r="BF10258" s="41"/>
      <c r="BG10258" s="41"/>
      <c r="BH10258" s="41"/>
      <c r="BI10258" s="41"/>
      <c r="BJ10258" s="41"/>
      <c r="BK10258" s="41"/>
      <c r="BL10258" s="41"/>
      <c r="BM10258" s="41"/>
      <c r="BN10258" s="41"/>
      <c r="BO10258" s="41"/>
      <c r="BP10258" s="108"/>
      <c r="CG10258" s="102"/>
      <c r="CI10258" s="45"/>
    </row>
    <row r="10259" spans="37:87" ht="13" customHeight="1">
      <c r="AK10259" s="114"/>
      <c r="AL10259" s="41"/>
      <c r="AM10259" s="41"/>
      <c r="AN10259" s="41"/>
      <c r="AO10259" s="41"/>
      <c r="AP10259" s="41"/>
      <c r="AQ10259" s="41"/>
      <c r="AR10259" s="41"/>
      <c r="AS10259" s="41"/>
      <c r="AT10259" s="41"/>
      <c r="AU10259" s="41"/>
      <c r="AV10259" s="41"/>
      <c r="AW10259" s="41"/>
      <c r="AX10259" s="41"/>
      <c r="AY10259" s="41"/>
      <c r="AZ10259" s="41"/>
      <c r="BA10259" s="41"/>
      <c r="BB10259" s="41"/>
      <c r="BC10259" s="41"/>
      <c r="BD10259" s="41"/>
      <c r="BE10259" s="41"/>
      <c r="BF10259" s="41"/>
      <c r="BG10259" s="41"/>
      <c r="BH10259" s="41"/>
      <c r="BI10259" s="41"/>
      <c r="BJ10259" s="41"/>
      <c r="BK10259" s="41"/>
      <c r="BL10259" s="41"/>
      <c r="BM10259" s="41"/>
      <c r="BN10259" s="41"/>
      <c r="BO10259" s="41"/>
      <c r="BP10259" s="108"/>
      <c r="CG10259" s="102"/>
      <c r="CI10259" s="45"/>
    </row>
    <row r="10260" spans="37:87" ht="13" customHeight="1">
      <c r="AK10260" s="114"/>
      <c r="AL10260" s="41"/>
      <c r="AM10260" s="41"/>
      <c r="AN10260" s="41"/>
      <c r="AO10260" s="41"/>
      <c r="AP10260" s="41"/>
      <c r="AQ10260" s="41"/>
      <c r="AR10260" s="41"/>
      <c r="AS10260" s="41"/>
      <c r="AT10260" s="41"/>
      <c r="AU10260" s="41"/>
      <c r="AV10260" s="41"/>
      <c r="AW10260" s="41"/>
      <c r="AX10260" s="41"/>
      <c r="AY10260" s="41"/>
      <c r="AZ10260" s="41"/>
      <c r="BA10260" s="41"/>
      <c r="BB10260" s="41"/>
      <c r="BC10260" s="41"/>
      <c r="BD10260" s="41"/>
      <c r="BE10260" s="41"/>
      <c r="BF10260" s="41"/>
      <c r="BG10260" s="41"/>
      <c r="BH10260" s="41"/>
      <c r="BI10260" s="41"/>
      <c r="BJ10260" s="41"/>
      <c r="BK10260" s="41"/>
      <c r="BL10260" s="41"/>
      <c r="BM10260" s="41"/>
      <c r="BN10260" s="41"/>
      <c r="BO10260" s="41"/>
      <c r="BP10260" s="108"/>
      <c r="CG10260" s="102"/>
      <c r="CI10260" s="45"/>
    </row>
    <row r="10261" spans="37:87" ht="13" customHeight="1">
      <c r="AK10261" s="114"/>
      <c r="AL10261" s="41"/>
      <c r="AM10261" s="41"/>
      <c r="AN10261" s="41"/>
      <c r="AO10261" s="41"/>
      <c r="AP10261" s="41"/>
      <c r="AQ10261" s="41"/>
      <c r="AR10261" s="41"/>
      <c r="AS10261" s="41"/>
      <c r="AT10261" s="41"/>
      <c r="AU10261" s="41"/>
      <c r="AV10261" s="41"/>
      <c r="AW10261" s="41"/>
      <c r="AX10261" s="41"/>
      <c r="AY10261" s="41"/>
      <c r="AZ10261" s="41"/>
      <c r="BA10261" s="41"/>
      <c r="BB10261" s="41"/>
      <c r="BC10261" s="41"/>
      <c r="BD10261" s="41"/>
      <c r="BE10261" s="41"/>
      <c r="BF10261" s="41"/>
      <c r="BG10261" s="41"/>
      <c r="BH10261" s="41"/>
      <c r="BI10261" s="41"/>
      <c r="BJ10261" s="41"/>
      <c r="BK10261" s="41"/>
      <c r="BL10261" s="41"/>
      <c r="BM10261" s="41"/>
      <c r="BN10261" s="41"/>
      <c r="BO10261" s="41"/>
      <c r="BP10261" s="108"/>
      <c r="CG10261" s="102"/>
      <c r="CI10261" s="45"/>
    </row>
    <row r="10262" spans="37:87" ht="13" customHeight="1">
      <c r="AK10262" s="114"/>
      <c r="AL10262" s="41"/>
      <c r="AM10262" s="41"/>
      <c r="AN10262" s="41"/>
      <c r="AO10262" s="41"/>
      <c r="AP10262" s="41"/>
      <c r="AQ10262" s="41"/>
      <c r="AR10262" s="41"/>
      <c r="AS10262" s="41"/>
      <c r="AT10262" s="41"/>
      <c r="AU10262" s="41"/>
      <c r="AV10262" s="41"/>
      <c r="AW10262" s="41"/>
      <c r="AX10262" s="41"/>
      <c r="AY10262" s="41"/>
      <c r="AZ10262" s="41"/>
      <c r="BA10262" s="41"/>
      <c r="BB10262" s="41"/>
      <c r="BC10262" s="41"/>
      <c r="BD10262" s="41"/>
      <c r="BE10262" s="41"/>
      <c r="BF10262" s="41"/>
      <c r="BG10262" s="41"/>
      <c r="BH10262" s="41"/>
      <c r="BI10262" s="41"/>
      <c r="BJ10262" s="41"/>
      <c r="BK10262" s="41"/>
      <c r="BL10262" s="41"/>
      <c r="BM10262" s="41"/>
      <c r="BN10262" s="41"/>
      <c r="BO10262" s="41"/>
      <c r="BP10262" s="108"/>
      <c r="CG10262" s="102"/>
      <c r="CI10262" s="45"/>
    </row>
    <row r="10263" spans="37:87" ht="13" customHeight="1">
      <c r="AK10263" s="114"/>
      <c r="AL10263" s="41"/>
      <c r="AM10263" s="41"/>
      <c r="AN10263" s="41"/>
      <c r="AO10263" s="41"/>
      <c r="AP10263" s="41"/>
      <c r="AQ10263" s="41"/>
      <c r="AR10263" s="41"/>
      <c r="AS10263" s="41"/>
      <c r="AT10263" s="41"/>
      <c r="AU10263" s="41"/>
      <c r="AV10263" s="41"/>
      <c r="AW10263" s="41"/>
      <c r="AX10263" s="41"/>
      <c r="AY10263" s="41"/>
      <c r="AZ10263" s="41"/>
      <c r="BA10263" s="41"/>
      <c r="BB10263" s="41"/>
      <c r="BC10263" s="41"/>
      <c r="BD10263" s="41"/>
      <c r="BE10263" s="41"/>
      <c r="BF10263" s="41"/>
      <c r="BG10263" s="41"/>
      <c r="BH10263" s="41"/>
      <c r="BI10263" s="41"/>
      <c r="BJ10263" s="41"/>
      <c r="BK10263" s="41"/>
      <c r="BL10263" s="41"/>
      <c r="BM10263" s="41"/>
      <c r="BN10263" s="41"/>
      <c r="BO10263" s="41"/>
      <c r="BP10263" s="108"/>
      <c r="CG10263" s="102"/>
      <c r="CI10263" s="45"/>
    </row>
    <row r="10264" spans="37:87" ht="13" customHeight="1">
      <c r="AK10264" s="114"/>
      <c r="AL10264" s="41"/>
      <c r="AM10264" s="41"/>
      <c r="AN10264" s="41"/>
      <c r="AO10264" s="41"/>
      <c r="AP10264" s="41"/>
      <c r="AQ10264" s="41"/>
      <c r="AR10264" s="41"/>
      <c r="AS10264" s="41"/>
      <c r="AT10264" s="41"/>
      <c r="AU10264" s="41"/>
      <c r="AV10264" s="41"/>
      <c r="AW10264" s="41"/>
      <c r="AX10264" s="41"/>
      <c r="AY10264" s="41"/>
      <c r="AZ10264" s="41"/>
      <c r="BA10264" s="41"/>
      <c r="BB10264" s="41"/>
      <c r="BC10264" s="41"/>
      <c r="BD10264" s="41"/>
      <c r="BE10264" s="41"/>
      <c r="BF10264" s="41"/>
      <c r="BG10264" s="41"/>
      <c r="BH10264" s="41"/>
      <c r="BI10264" s="41"/>
      <c r="BJ10264" s="41"/>
      <c r="BK10264" s="41"/>
      <c r="BL10264" s="41"/>
      <c r="BM10264" s="41"/>
      <c r="BN10264" s="41"/>
      <c r="BO10264" s="41"/>
      <c r="BP10264" s="108"/>
      <c r="CG10264" s="102"/>
      <c r="CI10264" s="45"/>
    </row>
    <row r="10265" spans="37:87" ht="13" customHeight="1">
      <c r="AK10265" s="114"/>
      <c r="AL10265" s="41"/>
      <c r="AM10265" s="41"/>
      <c r="AN10265" s="41"/>
      <c r="AO10265" s="41"/>
      <c r="AP10265" s="41"/>
      <c r="AQ10265" s="41"/>
      <c r="AR10265" s="41"/>
      <c r="AS10265" s="41"/>
      <c r="AT10265" s="41"/>
      <c r="AU10265" s="41"/>
      <c r="AV10265" s="41"/>
      <c r="AW10265" s="41"/>
      <c r="AX10265" s="41"/>
      <c r="AY10265" s="41"/>
      <c r="AZ10265" s="41"/>
      <c r="BA10265" s="41"/>
      <c r="BB10265" s="41"/>
      <c r="BC10265" s="41"/>
      <c r="BD10265" s="41"/>
      <c r="BE10265" s="41"/>
      <c r="BF10265" s="41"/>
      <c r="BG10265" s="41"/>
      <c r="BH10265" s="41"/>
      <c r="BI10265" s="41"/>
      <c r="BJ10265" s="41"/>
      <c r="BK10265" s="41"/>
      <c r="BL10265" s="41"/>
      <c r="BM10265" s="41"/>
      <c r="BN10265" s="41"/>
      <c r="BO10265" s="41"/>
      <c r="BP10265" s="108"/>
      <c r="CG10265" s="102"/>
      <c r="CI10265" s="45"/>
    </row>
    <row r="10266" spans="37:87" ht="13" customHeight="1">
      <c r="AK10266" s="114"/>
      <c r="AL10266" s="41"/>
      <c r="AM10266" s="41"/>
      <c r="AN10266" s="41"/>
      <c r="AO10266" s="41"/>
      <c r="AP10266" s="41"/>
      <c r="AQ10266" s="41"/>
      <c r="AR10266" s="41"/>
      <c r="AS10266" s="41"/>
      <c r="AT10266" s="41"/>
      <c r="AU10266" s="41"/>
      <c r="AV10266" s="41"/>
      <c r="AW10266" s="41"/>
      <c r="AX10266" s="41"/>
      <c r="AY10266" s="41"/>
      <c r="AZ10266" s="41"/>
      <c r="BA10266" s="41"/>
      <c r="BB10266" s="41"/>
      <c r="BC10266" s="41"/>
      <c r="BD10266" s="41"/>
      <c r="BE10266" s="41"/>
      <c r="BF10266" s="41"/>
      <c r="BG10266" s="41"/>
      <c r="BH10266" s="41"/>
      <c r="BI10266" s="41"/>
      <c r="BJ10266" s="41"/>
      <c r="BK10266" s="41"/>
      <c r="BL10266" s="41"/>
      <c r="BM10266" s="41"/>
      <c r="BN10266" s="41"/>
      <c r="BO10266" s="41"/>
      <c r="BP10266" s="108"/>
      <c r="CG10266" s="102"/>
      <c r="CI10266" s="45"/>
    </row>
    <row r="10267" spans="37:87" ht="13" customHeight="1">
      <c r="AK10267" s="114"/>
      <c r="AL10267" s="41"/>
      <c r="AM10267" s="41"/>
      <c r="AN10267" s="41"/>
      <c r="AO10267" s="41"/>
      <c r="AP10267" s="41"/>
      <c r="AQ10267" s="41"/>
      <c r="AR10267" s="41"/>
      <c r="AS10267" s="41"/>
      <c r="AT10267" s="41"/>
      <c r="AU10267" s="41"/>
      <c r="AV10267" s="41"/>
      <c r="AW10267" s="41"/>
      <c r="AX10267" s="41"/>
      <c r="AY10267" s="41"/>
      <c r="AZ10267" s="41"/>
      <c r="BA10267" s="41"/>
      <c r="BB10267" s="41"/>
      <c r="BC10267" s="41"/>
      <c r="BD10267" s="41"/>
      <c r="BE10267" s="41"/>
      <c r="BF10267" s="41"/>
      <c r="BG10267" s="41"/>
      <c r="BH10267" s="41"/>
      <c r="BI10267" s="41"/>
      <c r="BJ10267" s="41"/>
      <c r="BK10267" s="41"/>
      <c r="BL10267" s="41"/>
      <c r="BM10267" s="41"/>
      <c r="BN10267" s="41"/>
      <c r="BO10267" s="41"/>
      <c r="BP10267" s="108"/>
      <c r="CG10267" s="102"/>
      <c r="CI10267" s="45"/>
    </row>
    <row r="10268" spans="37:87" ht="13" customHeight="1">
      <c r="AK10268" s="114"/>
      <c r="AL10268" s="41"/>
      <c r="AM10268" s="41"/>
      <c r="AN10268" s="41"/>
      <c r="AO10268" s="41"/>
      <c r="AP10268" s="41"/>
      <c r="AQ10268" s="41"/>
      <c r="AR10268" s="41"/>
      <c r="AS10268" s="41"/>
      <c r="AT10268" s="41"/>
      <c r="AU10268" s="41"/>
      <c r="AV10268" s="41"/>
      <c r="AW10268" s="41"/>
      <c r="AX10268" s="41"/>
      <c r="AY10268" s="41"/>
      <c r="AZ10268" s="41"/>
      <c r="BA10268" s="41"/>
      <c r="BB10268" s="41"/>
      <c r="BC10268" s="41"/>
      <c r="BD10268" s="41"/>
      <c r="BE10268" s="41"/>
      <c r="BF10268" s="41"/>
      <c r="BG10268" s="41"/>
      <c r="BH10268" s="41"/>
      <c r="BI10268" s="41"/>
      <c r="BJ10268" s="41"/>
      <c r="BK10268" s="41"/>
      <c r="BL10268" s="41"/>
      <c r="BM10268" s="41"/>
      <c r="BN10268" s="41"/>
      <c r="BO10268" s="41"/>
      <c r="BP10268" s="108"/>
      <c r="CG10268" s="102"/>
      <c r="CI10268" s="45"/>
    </row>
    <row r="10269" spans="37:87" ht="13" customHeight="1">
      <c r="AK10269" s="114"/>
      <c r="AL10269" s="41"/>
      <c r="AM10269" s="41"/>
      <c r="AN10269" s="41"/>
      <c r="AO10269" s="41"/>
      <c r="AP10269" s="41"/>
      <c r="AQ10269" s="41"/>
      <c r="AR10269" s="41"/>
      <c r="AS10269" s="41"/>
      <c r="AT10269" s="41"/>
      <c r="AU10269" s="41"/>
      <c r="AV10269" s="41"/>
      <c r="AW10269" s="41"/>
      <c r="AX10269" s="41"/>
      <c r="AY10269" s="41"/>
      <c r="AZ10269" s="41"/>
      <c r="BA10269" s="41"/>
      <c r="BB10269" s="41"/>
      <c r="BC10269" s="41"/>
      <c r="BD10269" s="41"/>
      <c r="BE10269" s="41"/>
      <c r="BF10269" s="41"/>
      <c r="BG10269" s="41"/>
      <c r="BH10269" s="41"/>
      <c r="BI10269" s="41"/>
      <c r="BJ10269" s="41"/>
      <c r="BK10269" s="41"/>
      <c r="BL10269" s="41"/>
      <c r="BM10269" s="41"/>
      <c r="BN10269" s="41"/>
      <c r="BO10269" s="41"/>
      <c r="BP10269" s="108"/>
      <c r="CG10269" s="102"/>
      <c r="CI10269" s="45"/>
    </row>
    <row r="10270" spans="37:87" ht="13" customHeight="1">
      <c r="AK10270" s="114"/>
      <c r="AL10270" s="41"/>
      <c r="AM10270" s="41"/>
      <c r="AN10270" s="41"/>
      <c r="AO10270" s="41"/>
      <c r="AP10270" s="41"/>
      <c r="AQ10270" s="41"/>
      <c r="AR10270" s="41"/>
      <c r="AS10270" s="41"/>
      <c r="AT10270" s="41"/>
      <c r="AU10270" s="41"/>
      <c r="AV10270" s="41"/>
      <c r="AW10270" s="41"/>
      <c r="AX10270" s="41"/>
      <c r="AY10270" s="41"/>
      <c r="AZ10270" s="41"/>
      <c r="BA10270" s="41"/>
      <c r="BB10270" s="41"/>
      <c r="BC10270" s="41"/>
      <c r="BD10270" s="41"/>
      <c r="BE10270" s="41"/>
      <c r="BF10270" s="41"/>
      <c r="BG10270" s="41"/>
      <c r="BH10270" s="41"/>
      <c r="BI10270" s="41"/>
      <c r="BJ10270" s="41"/>
      <c r="BK10270" s="41"/>
      <c r="BL10270" s="41"/>
      <c r="BM10270" s="41"/>
      <c r="BN10270" s="41"/>
      <c r="BO10270" s="41"/>
      <c r="BP10270" s="108"/>
      <c r="CG10270" s="102"/>
      <c r="CI10270" s="45"/>
    </row>
    <row r="10271" spans="37:87" ht="13" customHeight="1">
      <c r="AK10271" s="114"/>
      <c r="AL10271" s="41"/>
      <c r="AM10271" s="41"/>
      <c r="AN10271" s="41"/>
      <c r="AO10271" s="41"/>
      <c r="AP10271" s="41"/>
      <c r="AQ10271" s="41"/>
      <c r="AR10271" s="41"/>
      <c r="AS10271" s="41"/>
      <c r="AT10271" s="41"/>
      <c r="AU10271" s="41"/>
      <c r="AV10271" s="41"/>
      <c r="AW10271" s="41"/>
      <c r="AX10271" s="41"/>
      <c r="AY10271" s="41"/>
      <c r="AZ10271" s="41"/>
      <c r="BA10271" s="41"/>
      <c r="BB10271" s="41"/>
      <c r="BC10271" s="41"/>
      <c r="BD10271" s="41"/>
      <c r="BE10271" s="41"/>
      <c r="BF10271" s="41"/>
      <c r="BG10271" s="41"/>
      <c r="BH10271" s="41"/>
      <c r="BI10271" s="41"/>
      <c r="BJ10271" s="41"/>
      <c r="BK10271" s="41"/>
      <c r="BL10271" s="41"/>
      <c r="BM10271" s="41"/>
      <c r="BN10271" s="41"/>
      <c r="BO10271" s="41"/>
      <c r="BP10271" s="108"/>
      <c r="CG10271" s="102"/>
      <c r="CI10271" s="45"/>
    </row>
    <row r="10272" spans="37:87" ht="13" customHeight="1">
      <c r="AK10272" s="114"/>
      <c r="AL10272" s="41"/>
      <c r="AM10272" s="41"/>
      <c r="AN10272" s="41"/>
      <c r="AO10272" s="41"/>
      <c r="AP10272" s="41"/>
      <c r="AQ10272" s="41"/>
      <c r="AR10272" s="41"/>
      <c r="AS10272" s="41"/>
      <c r="AT10272" s="41"/>
      <c r="AU10272" s="41"/>
      <c r="AV10272" s="41"/>
      <c r="AW10272" s="41"/>
      <c r="AX10272" s="41"/>
      <c r="AY10272" s="41"/>
      <c r="AZ10272" s="41"/>
      <c r="BA10272" s="41"/>
      <c r="BB10272" s="41"/>
      <c r="BC10272" s="41"/>
      <c r="BD10272" s="41"/>
      <c r="BE10272" s="41"/>
      <c r="BF10272" s="41"/>
      <c r="BG10272" s="41"/>
      <c r="BH10272" s="41"/>
      <c r="BI10272" s="41"/>
      <c r="BJ10272" s="41"/>
      <c r="BK10272" s="41"/>
      <c r="BL10272" s="41"/>
      <c r="BM10272" s="41"/>
      <c r="BN10272" s="41"/>
      <c r="BO10272" s="41"/>
      <c r="BP10272" s="108"/>
      <c r="CG10272" s="102"/>
      <c r="CI10272" s="45"/>
    </row>
    <row r="10273" spans="37:87" ht="13" customHeight="1">
      <c r="AK10273" s="114"/>
      <c r="AL10273" s="41"/>
      <c r="AM10273" s="41"/>
      <c r="AN10273" s="41"/>
      <c r="AO10273" s="41"/>
      <c r="AP10273" s="41"/>
      <c r="AQ10273" s="41"/>
      <c r="AR10273" s="41"/>
      <c r="AS10273" s="41"/>
      <c r="AT10273" s="41"/>
      <c r="AU10273" s="41"/>
      <c r="AV10273" s="41"/>
      <c r="AW10273" s="41"/>
      <c r="AX10273" s="41"/>
      <c r="AY10273" s="41"/>
      <c r="AZ10273" s="41"/>
      <c r="BA10273" s="41"/>
      <c r="BB10273" s="41"/>
      <c r="BC10273" s="41"/>
      <c r="BD10273" s="41"/>
      <c r="BE10273" s="41"/>
      <c r="BF10273" s="41"/>
      <c r="BG10273" s="41"/>
      <c r="BH10273" s="41"/>
      <c r="BI10273" s="41"/>
      <c r="BJ10273" s="41"/>
      <c r="BK10273" s="41"/>
      <c r="BL10273" s="41"/>
      <c r="BM10273" s="41"/>
      <c r="BN10273" s="41"/>
      <c r="BO10273" s="41"/>
      <c r="BP10273" s="108"/>
      <c r="CG10273" s="102"/>
      <c r="CI10273" s="45"/>
    </row>
    <row r="10274" spans="37:87" ht="13" customHeight="1">
      <c r="AK10274" s="114"/>
      <c r="AL10274" s="41"/>
      <c r="AM10274" s="41"/>
      <c r="AN10274" s="41"/>
      <c r="AO10274" s="41"/>
      <c r="AP10274" s="41"/>
      <c r="AQ10274" s="41"/>
      <c r="AR10274" s="41"/>
      <c r="AS10274" s="41"/>
      <c r="AT10274" s="41"/>
      <c r="AU10274" s="41"/>
      <c r="AV10274" s="41"/>
      <c r="AW10274" s="41"/>
      <c r="AX10274" s="41"/>
      <c r="AY10274" s="41"/>
      <c r="AZ10274" s="41"/>
      <c r="BA10274" s="41"/>
      <c r="BB10274" s="41"/>
      <c r="BC10274" s="41"/>
      <c r="BD10274" s="41"/>
      <c r="BE10274" s="41"/>
      <c r="BF10274" s="41"/>
      <c r="BG10274" s="41"/>
      <c r="BH10274" s="41"/>
      <c r="BI10274" s="41"/>
      <c r="BJ10274" s="41"/>
      <c r="BK10274" s="41"/>
      <c r="BL10274" s="41"/>
      <c r="BM10274" s="41"/>
      <c r="BN10274" s="41"/>
      <c r="BO10274" s="41"/>
      <c r="BP10274" s="108"/>
      <c r="CG10274" s="102"/>
      <c r="CI10274" s="45"/>
    </row>
    <row r="10275" spans="37:87" ht="13" customHeight="1">
      <c r="AK10275" s="114"/>
      <c r="AL10275" s="41"/>
      <c r="AM10275" s="41"/>
      <c r="AN10275" s="41"/>
      <c r="AO10275" s="41"/>
      <c r="AP10275" s="41"/>
      <c r="AQ10275" s="41"/>
      <c r="AR10275" s="41"/>
      <c r="AS10275" s="41"/>
      <c r="AT10275" s="41"/>
      <c r="AU10275" s="41"/>
      <c r="AV10275" s="41"/>
      <c r="AW10275" s="41"/>
      <c r="AX10275" s="41"/>
      <c r="AY10275" s="41"/>
      <c r="AZ10275" s="41"/>
      <c r="BA10275" s="41"/>
      <c r="BB10275" s="41"/>
      <c r="BC10275" s="41"/>
      <c r="BD10275" s="41"/>
      <c r="BE10275" s="41"/>
      <c r="BF10275" s="41"/>
      <c r="BG10275" s="41"/>
      <c r="BH10275" s="41"/>
      <c r="BI10275" s="41"/>
      <c r="BJ10275" s="41"/>
      <c r="BK10275" s="41"/>
      <c r="BL10275" s="41"/>
      <c r="BM10275" s="41"/>
      <c r="BN10275" s="41"/>
      <c r="BO10275" s="41"/>
      <c r="BP10275" s="108"/>
      <c r="CG10275" s="102"/>
      <c r="CI10275" s="45"/>
    </row>
    <row r="10276" spans="37:87" ht="13" customHeight="1">
      <c r="AK10276" s="114"/>
      <c r="AL10276" s="41"/>
      <c r="AM10276" s="41"/>
      <c r="AN10276" s="41"/>
      <c r="AO10276" s="41"/>
      <c r="AP10276" s="41"/>
      <c r="AQ10276" s="41"/>
      <c r="AR10276" s="41"/>
      <c r="AS10276" s="41"/>
      <c r="AT10276" s="41"/>
      <c r="AU10276" s="41"/>
      <c r="AV10276" s="41"/>
      <c r="AW10276" s="41"/>
      <c r="AX10276" s="41"/>
      <c r="AY10276" s="41"/>
      <c r="AZ10276" s="41"/>
      <c r="BA10276" s="41"/>
      <c r="BB10276" s="41"/>
      <c r="BC10276" s="41"/>
      <c r="BD10276" s="41"/>
      <c r="BE10276" s="41"/>
      <c r="BF10276" s="41"/>
      <c r="BG10276" s="41"/>
      <c r="BH10276" s="41"/>
      <c r="BI10276" s="41"/>
      <c r="BJ10276" s="41"/>
      <c r="BK10276" s="41"/>
      <c r="BL10276" s="41"/>
      <c r="BM10276" s="41"/>
      <c r="BN10276" s="41"/>
      <c r="BO10276" s="41"/>
      <c r="BP10276" s="108"/>
      <c r="CG10276" s="102"/>
      <c r="CI10276" s="45"/>
    </row>
    <row r="10277" spans="37:87" ht="13" customHeight="1">
      <c r="AK10277" s="114"/>
      <c r="AL10277" s="41"/>
      <c r="AM10277" s="41"/>
      <c r="AN10277" s="41"/>
      <c r="AO10277" s="41"/>
      <c r="AP10277" s="41"/>
      <c r="AQ10277" s="41"/>
      <c r="AR10277" s="41"/>
      <c r="AS10277" s="41"/>
      <c r="AT10277" s="41"/>
      <c r="AU10277" s="41"/>
      <c r="AV10277" s="41"/>
      <c r="AW10277" s="41"/>
      <c r="AX10277" s="41"/>
      <c r="AY10277" s="41"/>
      <c r="AZ10277" s="41"/>
      <c r="BA10277" s="41"/>
      <c r="BB10277" s="41"/>
      <c r="BC10277" s="41"/>
      <c r="BD10277" s="41"/>
      <c r="BE10277" s="41"/>
      <c r="BF10277" s="41"/>
      <c r="BG10277" s="41"/>
      <c r="BH10277" s="41"/>
      <c r="BI10277" s="41"/>
      <c r="BJ10277" s="41"/>
      <c r="BK10277" s="41"/>
      <c r="BL10277" s="41"/>
      <c r="BM10277" s="41"/>
      <c r="BN10277" s="41"/>
      <c r="BO10277" s="41"/>
      <c r="BP10277" s="108"/>
      <c r="CG10277" s="102"/>
      <c r="CI10277" s="45"/>
    </row>
    <row r="10278" spans="37:87" ht="13" customHeight="1">
      <c r="AK10278" s="114"/>
      <c r="AL10278" s="41"/>
      <c r="AM10278" s="41"/>
      <c r="AN10278" s="41"/>
      <c r="AO10278" s="41"/>
      <c r="AP10278" s="41"/>
      <c r="AQ10278" s="41"/>
      <c r="AR10278" s="41"/>
      <c r="AS10278" s="41"/>
      <c r="AT10278" s="41"/>
      <c r="AU10278" s="41"/>
      <c r="AV10278" s="41"/>
      <c r="AW10278" s="41"/>
      <c r="AX10278" s="41"/>
      <c r="AY10278" s="41"/>
      <c r="AZ10278" s="41"/>
      <c r="BA10278" s="41"/>
      <c r="BB10278" s="41"/>
      <c r="BC10278" s="41"/>
      <c r="BD10278" s="41"/>
      <c r="BE10278" s="41"/>
      <c r="BF10278" s="41"/>
      <c r="BG10278" s="41"/>
      <c r="BH10278" s="41"/>
      <c r="BI10278" s="41"/>
      <c r="BJ10278" s="41"/>
      <c r="BK10278" s="41"/>
      <c r="BL10278" s="41"/>
      <c r="BM10278" s="41"/>
      <c r="BN10278" s="41"/>
      <c r="BO10278" s="41"/>
      <c r="BP10278" s="108"/>
      <c r="CG10278" s="102"/>
      <c r="CI10278" s="45"/>
    </row>
    <row r="10279" spans="37:87" ht="13" customHeight="1">
      <c r="AK10279" s="114"/>
      <c r="AL10279" s="41"/>
      <c r="AM10279" s="41"/>
      <c r="AN10279" s="41"/>
      <c r="AO10279" s="41"/>
      <c r="AP10279" s="41"/>
      <c r="AQ10279" s="41"/>
      <c r="AR10279" s="41"/>
      <c r="AS10279" s="41"/>
      <c r="AT10279" s="41"/>
      <c r="AU10279" s="41"/>
      <c r="AV10279" s="41"/>
      <c r="AW10279" s="41"/>
      <c r="AX10279" s="41"/>
      <c r="AY10279" s="41"/>
      <c r="AZ10279" s="41"/>
      <c r="BA10279" s="41"/>
      <c r="BB10279" s="41"/>
      <c r="BC10279" s="41"/>
      <c r="BD10279" s="41"/>
      <c r="BE10279" s="41"/>
      <c r="BF10279" s="41"/>
      <c r="BG10279" s="41"/>
      <c r="BH10279" s="41"/>
      <c r="BI10279" s="41"/>
      <c r="BJ10279" s="41"/>
      <c r="BK10279" s="41"/>
      <c r="BL10279" s="41"/>
      <c r="BM10279" s="41"/>
      <c r="BN10279" s="41"/>
      <c r="BO10279" s="41"/>
      <c r="BP10279" s="108"/>
      <c r="CG10279" s="102"/>
      <c r="CI10279" s="45"/>
    </row>
    <row r="10280" spans="37:87" ht="13" customHeight="1">
      <c r="AK10280" s="114"/>
      <c r="AL10280" s="41"/>
      <c r="AM10280" s="41"/>
      <c r="AN10280" s="41"/>
      <c r="AO10280" s="41"/>
      <c r="AP10280" s="41"/>
      <c r="AQ10280" s="41"/>
      <c r="AR10280" s="41"/>
      <c r="AS10280" s="41"/>
      <c r="AT10280" s="41"/>
      <c r="AU10280" s="41"/>
      <c r="AV10280" s="41"/>
      <c r="AW10280" s="41"/>
      <c r="AX10280" s="41"/>
      <c r="AY10280" s="41"/>
      <c r="AZ10280" s="41"/>
      <c r="BA10280" s="41"/>
      <c r="BB10280" s="41"/>
      <c r="BC10280" s="41"/>
      <c r="BD10280" s="41"/>
      <c r="BE10280" s="41"/>
      <c r="BF10280" s="41"/>
      <c r="BG10280" s="41"/>
      <c r="BH10280" s="41"/>
      <c r="BI10280" s="41"/>
      <c r="BJ10280" s="41"/>
      <c r="BK10280" s="41"/>
      <c r="BL10280" s="41"/>
      <c r="BM10280" s="41"/>
      <c r="BN10280" s="41"/>
      <c r="BO10280" s="41"/>
      <c r="BP10280" s="108"/>
      <c r="CG10280" s="102"/>
      <c r="CI10280" s="45"/>
    </row>
    <row r="10281" spans="37:87" ht="13" customHeight="1">
      <c r="AK10281" s="114"/>
      <c r="AL10281" s="41"/>
      <c r="AM10281" s="41"/>
      <c r="AN10281" s="41"/>
      <c r="AO10281" s="41"/>
      <c r="AP10281" s="41"/>
      <c r="AQ10281" s="41"/>
      <c r="AR10281" s="41"/>
      <c r="AS10281" s="41"/>
      <c r="AT10281" s="41"/>
      <c r="AU10281" s="41"/>
      <c r="AV10281" s="41"/>
      <c r="AW10281" s="41"/>
      <c r="AX10281" s="41"/>
      <c r="AY10281" s="41"/>
      <c r="AZ10281" s="41"/>
      <c r="BA10281" s="41"/>
      <c r="BB10281" s="41"/>
      <c r="BC10281" s="41"/>
      <c r="BD10281" s="41"/>
      <c r="BE10281" s="41"/>
      <c r="BF10281" s="41"/>
      <c r="BG10281" s="41"/>
      <c r="BH10281" s="41"/>
      <c r="BI10281" s="41"/>
      <c r="BJ10281" s="41"/>
      <c r="BK10281" s="41"/>
      <c r="BL10281" s="41"/>
      <c r="BM10281" s="41"/>
      <c r="BN10281" s="41"/>
      <c r="BO10281" s="41"/>
      <c r="BP10281" s="108"/>
      <c r="CG10281" s="102"/>
      <c r="CI10281" s="45"/>
    </row>
    <row r="10282" spans="37:87" ht="13" customHeight="1">
      <c r="AK10282" s="114"/>
      <c r="AL10282" s="41"/>
      <c r="AM10282" s="41"/>
      <c r="AN10282" s="41"/>
      <c r="AO10282" s="41"/>
      <c r="AP10282" s="41"/>
      <c r="AQ10282" s="41"/>
      <c r="AR10282" s="41"/>
      <c r="AS10282" s="41"/>
      <c r="AT10282" s="41"/>
      <c r="AU10282" s="41"/>
      <c r="AV10282" s="41"/>
      <c r="AW10282" s="41"/>
      <c r="AX10282" s="41"/>
      <c r="AY10282" s="41"/>
      <c r="AZ10282" s="41"/>
      <c r="BA10282" s="41"/>
      <c r="BB10282" s="41"/>
      <c r="BC10282" s="41"/>
      <c r="BD10282" s="41"/>
      <c r="BE10282" s="41"/>
      <c r="BF10282" s="41"/>
      <c r="BG10282" s="41"/>
      <c r="BH10282" s="41"/>
      <c r="BI10282" s="41"/>
      <c r="BJ10282" s="41"/>
      <c r="BK10282" s="41"/>
      <c r="BL10282" s="41"/>
      <c r="BM10282" s="41"/>
      <c r="BN10282" s="41"/>
      <c r="BO10282" s="41"/>
      <c r="BP10282" s="108"/>
      <c r="CG10282" s="102"/>
      <c r="CI10282" s="45"/>
    </row>
    <row r="10283" spans="37:87" ht="13" customHeight="1">
      <c r="AK10283" s="114"/>
      <c r="AL10283" s="41"/>
      <c r="AM10283" s="41"/>
      <c r="AN10283" s="41"/>
      <c r="AO10283" s="41"/>
      <c r="AP10283" s="41"/>
      <c r="AQ10283" s="41"/>
      <c r="AR10283" s="41"/>
      <c r="AS10283" s="41"/>
      <c r="AT10283" s="41"/>
      <c r="AU10283" s="41"/>
      <c r="AV10283" s="41"/>
      <c r="AW10283" s="41"/>
      <c r="AX10283" s="41"/>
      <c r="AY10283" s="41"/>
      <c r="AZ10283" s="41"/>
      <c r="BA10283" s="41"/>
      <c r="BB10283" s="41"/>
      <c r="BC10283" s="41"/>
      <c r="BD10283" s="41"/>
      <c r="BE10283" s="41"/>
      <c r="BF10283" s="41"/>
      <c r="BG10283" s="41"/>
      <c r="BH10283" s="41"/>
      <c r="BI10283" s="41"/>
      <c r="BJ10283" s="41"/>
      <c r="BK10283" s="41"/>
      <c r="BL10283" s="41"/>
      <c r="BM10283" s="41"/>
      <c r="BN10283" s="41"/>
      <c r="BO10283" s="41"/>
      <c r="BP10283" s="108"/>
      <c r="CG10283" s="102"/>
      <c r="CI10283" s="45"/>
    </row>
    <row r="10284" spans="37:87" ht="13" customHeight="1">
      <c r="AK10284" s="114"/>
      <c r="AL10284" s="41"/>
      <c r="AM10284" s="41"/>
      <c r="AN10284" s="41"/>
      <c r="AO10284" s="41"/>
      <c r="AP10284" s="41"/>
      <c r="AQ10284" s="41"/>
      <c r="AR10284" s="41"/>
      <c r="AS10284" s="41"/>
      <c r="AT10284" s="41"/>
      <c r="AU10284" s="41"/>
      <c r="AV10284" s="41"/>
      <c r="AW10284" s="41"/>
      <c r="AX10284" s="41"/>
      <c r="AY10284" s="41"/>
      <c r="AZ10284" s="41"/>
      <c r="BA10284" s="41"/>
      <c r="BB10284" s="41"/>
      <c r="BC10284" s="41"/>
      <c r="BD10284" s="41"/>
      <c r="BE10284" s="41"/>
      <c r="BF10284" s="41"/>
      <c r="BG10284" s="41"/>
      <c r="BH10284" s="41"/>
      <c r="BI10284" s="41"/>
      <c r="BJ10284" s="41"/>
      <c r="BK10284" s="41"/>
      <c r="BL10284" s="41"/>
      <c r="BM10284" s="41"/>
      <c r="BN10284" s="41"/>
      <c r="BO10284" s="41"/>
      <c r="BP10284" s="108"/>
      <c r="CG10284" s="102"/>
      <c r="CI10284" s="45"/>
    </row>
    <row r="10285" spans="37:87" ht="13" customHeight="1">
      <c r="AK10285" s="114"/>
      <c r="AL10285" s="41"/>
      <c r="AM10285" s="41"/>
      <c r="AN10285" s="41"/>
      <c r="AO10285" s="41"/>
      <c r="AP10285" s="41"/>
      <c r="AQ10285" s="41"/>
      <c r="AR10285" s="41"/>
      <c r="AS10285" s="41"/>
      <c r="AT10285" s="41"/>
      <c r="AU10285" s="41"/>
      <c r="AV10285" s="41"/>
      <c r="AW10285" s="41"/>
      <c r="AX10285" s="41"/>
      <c r="AY10285" s="41"/>
      <c r="AZ10285" s="41"/>
      <c r="BA10285" s="41"/>
      <c r="BB10285" s="41"/>
      <c r="BC10285" s="41"/>
      <c r="BD10285" s="41"/>
      <c r="BE10285" s="41"/>
      <c r="BF10285" s="41"/>
      <c r="BG10285" s="41"/>
      <c r="BH10285" s="41"/>
      <c r="BI10285" s="41"/>
      <c r="BJ10285" s="41"/>
      <c r="BK10285" s="41"/>
      <c r="BL10285" s="41"/>
      <c r="BM10285" s="41"/>
      <c r="BN10285" s="41"/>
      <c r="BO10285" s="41"/>
      <c r="BP10285" s="108"/>
      <c r="CG10285" s="102"/>
      <c r="CI10285" s="45"/>
    </row>
    <row r="10286" spans="37:87" ht="13" customHeight="1">
      <c r="AK10286" s="114"/>
      <c r="AL10286" s="41"/>
      <c r="AM10286" s="41"/>
      <c r="AN10286" s="41"/>
      <c r="AO10286" s="41"/>
      <c r="AP10286" s="41"/>
      <c r="AQ10286" s="41"/>
      <c r="AR10286" s="41"/>
      <c r="AS10286" s="41"/>
      <c r="AT10286" s="41"/>
      <c r="AU10286" s="41"/>
      <c r="AV10286" s="41"/>
      <c r="AW10286" s="41"/>
      <c r="AX10286" s="41"/>
      <c r="AY10286" s="41"/>
      <c r="AZ10286" s="41"/>
      <c r="BA10286" s="41"/>
      <c r="BB10286" s="41"/>
      <c r="BC10286" s="41"/>
      <c r="BD10286" s="41"/>
      <c r="BE10286" s="41"/>
      <c r="BF10286" s="41"/>
      <c r="BG10286" s="41"/>
      <c r="BH10286" s="41"/>
      <c r="BI10286" s="41"/>
      <c r="BJ10286" s="41"/>
      <c r="BK10286" s="41"/>
      <c r="BL10286" s="41"/>
      <c r="BM10286" s="41"/>
      <c r="BN10286" s="41"/>
      <c r="BO10286" s="41"/>
      <c r="BP10286" s="108"/>
      <c r="CG10286" s="102"/>
      <c r="CI10286" s="45"/>
    </row>
    <row r="10287" spans="37:87" ht="13" customHeight="1">
      <c r="AK10287" s="114"/>
      <c r="AL10287" s="41"/>
      <c r="AM10287" s="41"/>
      <c r="AN10287" s="41"/>
      <c r="AO10287" s="41"/>
      <c r="AP10287" s="41"/>
      <c r="AQ10287" s="41"/>
      <c r="AR10287" s="41"/>
      <c r="AS10287" s="41"/>
      <c r="AT10287" s="41"/>
      <c r="AU10287" s="41"/>
      <c r="AV10287" s="41"/>
      <c r="AW10287" s="41"/>
      <c r="AX10287" s="41"/>
      <c r="AY10287" s="41"/>
      <c r="AZ10287" s="41"/>
      <c r="BA10287" s="41"/>
      <c r="BB10287" s="41"/>
      <c r="BC10287" s="41"/>
      <c r="BD10287" s="41"/>
      <c r="BE10287" s="41"/>
      <c r="BF10287" s="41"/>
      <c r="BG10287" s="41"/>
      <c r="BH10287" s="41"/>
      <c r="BI10287" s="41"/>
      <c r="BJ10287" s="41"/>
      <c r="BK10287" s="41"/>
      <c r="BL10287" s="41"/>
      <c r="BM10287" s="41"/>
      <c r="BN10287" s="41"/>
      <c r="BO10287" s="41"/>
      <c r="BP10287" s="108"/>
      <c r="CG10287" s="102"/>
      <c r="CI10287" s="45"/>
    </row>
    <row r="10288" spans="37:87" ht="13" customHeight="1">
      <c r="AK10288" s="114"/>
      <c r="AL10288" s="41"/>
      <c r="AM10288" s="41"/>
      <c r="AN10288" s="41"/>
      <c r="AO10288" s="41"/>
      <c r="AP10288" s="41"/>
      <c r="AQ10288" s="41"/>
      <c r="AR10288" s="41"/>
      <c r="AS10288" s="41"/>
      <c r="AT10288" s="41"/>
      <c r="AU10288" s="41"/>
      <c r="AV10288" s="41"/>
      <c r="AW10288" s="41"/>
      <c r="AX10288" s="41"/>
      <c r="AY10288" s="41"/>
      <c r="AZ10288" s="41"/>
      <c r="BA10288" s="41"/>
      <c r="BB10288" s="41"/>
      <c r="BC10288" s="41"/>
      <c r="BD10288" s="41"/>
      <c r="BE10288" s="41"/>
      <c r="BF10288" s="41"/>
      <c r="BG10288" s="41"/>
      <c r="BH10288" s="41"/>
      <c r="BI10288" s="41"/>
      <c r="BJ10288" s="41"/>
      <c r="BK10288" s="41"/>
      <c r="BL10288" s="41"/>
      <c r="BM10288" s="41"/>
      <c r="BN10288" s="41"/>
      <c r="BO10288" s="41"/>
      <c r="BP10288" s="108"/>
      <c r="CG10288" s="102"/>
      <c r="CI10288" s="45"/>
    </row>
    <row r="10289" spans="37:87" ht="13" customHeight="1">
      <c r="AK10289" s="114"/>
      <c r="AL10289" s="41"/>
      <c r="AM10289" s="41"/>
      <c r="AN10289" s="41"/>
      <c r="AO10289" s="41"/>
      <c r="AP10289" s="41"/>
      <c r="AQ10289" s="41"/>
      <c r="AR10289" s="41"/>
      <c r="AS10289" s="41"/>
      <c r="AT10289" s="41"/>
      <c r="AU10289" s="41"/>
      <c r="AV10289" s="41"/>
      <c r="AW10289" s="41"/>
      <c r="AX10289" s="41"/>
      <c r="AY10289" s="41"/>
      <c r="AZ10289" s="41"/>
      <c r="BA10289" s="41"/>
      <c r="BB10289" s="41"/>
      <c r="BC10289" s="41"/>
      <c r="BD10289" s="41"/>
      <c r="BE10289" s="41"/>
      <c r="BF10289" s="41"/>
      <c r="BG10289" s="41"/>
      <c r="BH10289" s="41"/>
      <c r="BI10289" s="41"/>
      <c r="BJ10289" s="41"/>
      <c r="BK10289" s="41"/>
      <c r="BL10289" s="41"/>
      <c r="BM10289" s="41"/>
      <c r="BN10289" s="41"/>
      <c r="BO10289" s="41"/>
      <c r="BP10289" s="108"/>
      <c r="CG10289" s="102"/>
      <c r="CI10289" s="45"/>
    </row>
    <row r="10290" spans="37:87" ht="13" customHeight="1">
      <c r="AK10290" s="114"/>
      <c r="AL10290" s="41"/>
      <c r="AM10290" s="41"/>
      <c r="AN10290" s="41"/>
      <c r="AO10290" s="41"/>
      <c r="AP10290" s="41"/>
      <c r="AQ10290" s="41"/>
      <c r="AR10290" s="41"/>
      <c r="AS10290" s="41"/>
      <c r="AT10290" s="41"/>
      <c r="AU10290" s="41"/>
      <c r="AV10290" s="41"/>
      <c r="AW10290" s="41"/>
      <c r="AX10290" s="41"/>
      <c r="AY10290" s="41"/>
      <c r="AZ10290" s="41"/>
      <c r="BA10290" s="41"/>
      <c r="BB10290" s="41"/>
      <c r="BC10290" s="41"/>
      <c r="BD10290" s="41"/>
      <c r="BE10290" s="41"/>
      <c r="BF10290" s="41"/>
      <c r="BG10290" s="41"/>
      <c r="BH10290" s="41"/>
      <c r="BI10290" s="41"/>
      <c r="BJ10290" s="41"/>
      <c r="BK10290" s="41"/>
      <c r="BL10290" s="41"/>
      <c r="BM10290" s="41"/>
      <c r="BN10290" s="41"/>
      <c r="BO10290" s="41"/>
      <c r="BP10290" s="108"/>
      <c r="CG10290" s="102"/>
      <c r="CI10290" s="45"/>
    </row>
    <row r="10291" spans="37:87" ht="13" customHeight="1">
      <c r="AK10291" s="114"/>
      <c r="AL10291" s="41"/>
      <c r="AM10291" s="41"/>
      <c r="AN10291" s="41"/>
      <c r="AO10291" s="41"/>
      <c r="AP10291" s="41"/>
      <c r="AQ10291" s="41"/>
      <c r="AR10291" s="41"/>
      <c r="AS10291" s="41"/>
      <c r="AT10291" s="41"/>
      <c r="AU10291" s="41"/>
      <c r="AV10291" s="41"/>
      <c r="AW10291" s="41"/>
      <c r="AX10291" s="41"/>
      <c r="AY10291" s="41"/>
      <c r="AZ10291" s="41"/>
      <c r="BA10291" s="41"/>
      <c r="BB10291" s="41"/>
      <c r="BC10291" s="41"/>
      <c r="BD10291" s="41"/>
      <c r="BE10291" s="41"/>
      <c r="BF10291" s="41"/>
      <c r="BG10291" s="41"/>
      <c r="BH10291" s="41"/>
      <c r="BI10291" s="41"/>
      <c r="BJ10291" s="41"/>
      <c r="BK10291" s="41"/>
      <c r="BL10291" s="41"/>
      <c r="BM10291" s="41"/>
      <c r="BN10291" s="41"/>
      <c r="BO10291" s="41"/>
      <c r="BP10291" s="108"/>
      <c r="CG10291" s="102"/>
      <c r="CI10291" s="45"/>
    </row>
    <row r="10292" spans="37:87" ht="13" customHeight="1">
      <c r="AK10292" s="114"/>
      <c r="AL10292" s="41"/>
      <c r="AM10292" s="41"/>
      <c r="AN10292" s="41"/>
      <c r="AO10292" s="41"/>
      <c r="AP10292" s="41"/>
      <c r="AQ10292" s="41"/>
      <c r="AR10292" s="41"/>
      <c r="AS10292" s="41"/>
      <c r="AT10292" s="41"/>
      <c r="AU10292" s="41"/>
      <c r="AV10292" s="41"/>
      <c r="AW10292" s="41"/>
      <c r="AX10292" s="41"/>
      <c r="AY10292" s="41"/>
      <c r="AZ10292" s="41"/>
      <c r="BA10292" s="41"/>
      <c r="BB10292" s="41"/>
      <c r="BC10292" s="41"/>
      <c r="BD10292" s="41"/>
      <c r="BE10292" s="41"/>
      <c r="BF10292" s="41"/>
      <c r="BG10292" s="41"/>
      <c r="BH10292" s="41"/>
      <c r="BI10292" s="41"/>
      <c r="BJ10292" s="41"/>
      <c r="BK10292" s="41"/>
      <c r="BL10292" s="41"/>
      <c r="BM10292" s="41"/>
      <c r="BN10292" s="41"/>
      <c r="BO10292" s="41"/>
      <c r="BP10292" s="108"/>
      <c r="CG10292" s="102"/>
      <c r="CI10292" s="45"/>
    </row>
    <row r="10293" spans="37:87" ht="13" customHeight="1">
      <c r="AK10293" s="114"/>
      <c r="AL10293" s="41"/>
      <c r="AM10293" s="41"/>
      <c r="AN10293" s="41"/>
      <c r="AO10293" s="41"/>
      <c r="AP10293" s="41"/>
      <c r="AQ10293" s="41"/>
      <c r="AR10293" s="41"/>
      <c r="AS10293" s="41"/>
      <c r="AT10293" s="41"/>
      <c r="AU10293" s="41"/>
      <c r="AV10293" s="41"/>
      <c r="AW10293" s="41"/>
      <c r="AX10293" s="41"/>
      <c r="AY10293" s="41"/>
      <c r="AZ10293" s="41"/>
      <c r="BA10293" s="41"/>
      <c r="BB10293" s="41"/>
      <c r="BC10293" s="41"/>
      <c r="BD10293" s="41"/>
      <c r="BE10293" s="41"/>
      <c r="BF10293" s="41"/>
      <c r="BG10293" s="41"/>
      <c r="BH10293" s="41"/>
      <c r="BI10293" s="41"/>
      <c r="BJ10293" s="41"/>
      <c r="BK10293" s="41"/>
      <c r="BL10293" s="41"/>
      <c r="BM10293" s="41"/>
      <c r="BN10293" s="41"/>
      <c r="BO10293" s="41"/>
      <c r="BP10293" s="108"/>
      <c r="CG10293" s="102"/>
      <c r="CI10293" s="45"/>
    </row>
    <row r="10294" spans="37:87" ht="13" customHeight="1">
      <c r="AK10294" s="114"/>
      <c r="AL10294" s="41"/>
      <c r="AM10294" s="41"/>
      <c r="AN10294" s="41"/>
      <c r="AO10294" s="41"/>
      <c r="AP10294" s="41"/>
      <c r="AQ10294" s="41"/>
      <c r="AR10294" s="41"/>
      <c r="AS10294" s="41"/>
      <c r="AT10294" s="41"/>
      <c r="AU10294" s="41"/>
      <c r="AV10294" s="41"/>
      <c r="AW10294" s="41"/>
      <c r="AX10294" s="41"/>
      <c r="AY10294" s="41"/>
      <c r="AZ10294" s="41"/>
      <c r="BA10294" s="41"/>
      <c r="BB10294" s="41"/>
      <c r="BC10294" s="41"/>
      <c r="BD10294" s="41"/>
      <c r="BE10294" s="41"/>
      <c r="BF10294" s="41"/>
      <c r="BG10294" s="41"/>
      <c r="BH10294" s="41"/>
      <c r="BI10294" s="41"/>
      <c r="BJ10294" s="41"/>
      <c r="BK10294" s="41"/>
      <c r="BL10294" s="41"/>
      <c r="BM10294" s="41"/>
      <c r="BN10294" s="41"/>
      <c r="BO10294" s="41"/>
      <c r="BP10294" s="108"/>
      <c r="CG10294" s="102"/>
      <c r="CI10294" s="45"/>
    </row>
    <row r="10295" spans="37:87" ht="13" customHeight="1">
      <c r="AK10295" s="114"/>
      <c r="AL10295" s="41"/>
      <c r="AM10295" s="41"/>
      <c r="AN10295" s="41"/>
      <c r="AO10295" s="41"/>
      <c r="AP10295" s="41"/>
      <c r="AQ10295" s="41"/>
      <c r="AR10295" s="41"/>
      <c r="AS10295" s="41"/>
      <c r="AT10295" s="41"/>
      <c r="AU10295" s="41"/>
      <c r="AV10295" s="41"/>
      <c r="AW10295" s="41"/>
      <c r="AX10295" s="41"/>
      <c r="AY10295" s="41"/>
      <c r="AZ10295" s="41"/>
      <c r="BA10295" s="41"/>
      <c r="BB10295" s="41"/>
      <c r="BC10295" s="41"/>
      <c r="BD10295" s="41"/>
      <c r="BE10295" s="41"/>
      <c r="BF10295" s="41"/>
      <c r="BG10295" s="41"/>
      <c r="BH10295" s="41"/>
      <c r="BI10295" s="41"/>
      <c r="BJ10295" s="41"/>
      <c r="BK10295" s="41"/>
      <c r="BL10295" s="41"/>
      <c r="BM10295" s="41"/>
      <c r="BN10295" s="41"/>
      <c r="BO10295" s="41"/>
      <c r="BP10295" s="108"/>
      <c r="CG10295" s="102"/>
      <c r="CI10295" s="45"/>
    </row>
    <row r="10296" spans="37:87" ht="13" customHeight="1">
      <c r="AK10296" s="114"/>
      <c r="AL10296" s="41"/>
      <c r="AM10296" s="41"/>
      <c r="AN10296" s="41"/>
      <c r="AO10296" s="41"/>
      <c r="AP10296" s="41"/>
      <c r="AQ10296" s="41"/>
      <c r="AR10296" s="41"/>
      <c r="AS10296" s="41"/>
      <c r="AT10296" s="41"/>
      <c r="AU10296" s="41"/>
      <c r="AV10296" s="41"/>
      <c r="AW10296" s="41"/>
      <c r="AX10296" s="41"/>
      <c r="AY10296" s="41"/>
      <c r="AZ10296" s="41"/>
      <c r="BA10296" s="41"/>
      <c r="BB10296" s="41"/>
      <c r="BC10296" s="41"/>
      <c r="BD10296" s="41"/>
      <c r="BE10296" s="41"/>
      <c r="BF10296" s="41"/>
      <c r="BG10296" s="41"/>
      <c r="BH10296" s="41"/>
      <c r="BI10296" s="41"/>
      <c r="BJ10296" s="41"/>
      <c r="BK10296" s="41"/>
      <c r="BL10296" s="41"/>
      <c r="BM10296" s="41"/>
      <c r="BN10296" s="41"/>
      <c r="BO10296" s="41"/>
      <c r="BP10296" s="108"/>
      <c r="CG10296" s="102"/>
      <c r="CI10296" s="45"/>
    </row>
    <row r="10297" spans="37:87" ht="13" customHeight="1">
      <c r="AK10297" s="114"/>
      <c r="AL10297" s="41"/>
      <c r="AM10297" s="41"/>
      <c r="AN10297" s="41"/>
      <c r="AO10297" s="41"/>
      <c r="AP10297" s="41"/>
      <c r="AQ10297" s="41"/>
      <c r="AR10297" s="41"/>
      <c r="AS10297" s="41"/>
      <c r="AT10297" s="41"/>
      <c r="AU10297" s="41"/>
      <c r="AV10297" s="41"/>
      <c r="AW10297" s="41"/>
      <c r="AX10297" s="41"/>
      <c r="AY10297" s="41"/>
      <c r="AZ10297" s="41"/>
      <c r="BA10297" s="41"/>
      <c r="BB10297" s="41"/>
      <c r="BC10297" s="41"/>
      <c r="BD10297" s="41"/>
      <c r="BE10297" s="41"/>
      <c r="BF10297" s="41"/>
      <c r="BG10297" s="41"/>
      <c r="BH10297" s="41"/>
      <c r="BI10297" s="41"/>
      <c r="BJ10297" s="41"/>
      <c r="BK10297" s="41"/>
      <c r="BL10297" s="41"/>
      <c r="BM10297" s="41"/>
      <c r="BN10297" s="41"/>
      <c r="BO10297" s="41"/>
      <c r="BP10297" s="108"/>
      <c r="CG10297" s="102"/>
      <c r="CI10297" s="45"/>
    </row>
    <row r="10298" spans="37:87" ht="13" customHeight="1">
      <c r="AK10298" s="114"/>
      <c r="AL10298" s="41"/>
      <c r="AM10298" s="41"/>
      <c r="AN10298" s="41"/>
      <c r="AO10298" s="41"/>
      <c r="AP10298" s="41"/>
      <c r="AQ10298" s="41"/>
      <c r="AR10298" s="41"/>
      <c r="AS10298" s="41"/>
      <c r="AT10298" s="41"/>
      <c r="AU10298" s="41"/>
      <c r="AV10298" s="41"/>
      <c r="AW10298" s="41"/>
      <c r="AX10298" s="41"/>
      <c r="AY10298" s="41"/>
      <c r="AZ10298" s="41"/>
      <c r="BA10298" s="41"/>
      <c r="BB10298" s="41"/>
      <c r="BC10298" s="41"/>
      <c r="BD10298" s="41"/>
      <c r="BE10298" s="41"/>
      <c r="BF10298" s="41"/>
      <c r="BG10298" s="41"/>
      <c r="BH10298" s="41"/>
      <c r="BI10298" s="41"/>
      <c r="BJ10298" s="41"/>
      <c r="BK10298" s="41"/>
      <c r="BL10298" s="41"/>
      <c r="BM10298" s="41"/>
      <c r="BN10298" s="41"/>
      <c r="BO10298" s="41"/>
      <c r="BP10298" s="108"/>
      <c r="CG10298" s="102"/>
      <c r="CI10298" s="45"/>
    </row>
    <row r="10299" spans="37:87" ht="13" customHeight="1">
      <c r="AK10299" s="114"/>
      <c r="AL10299" s="41"/>
      <c r="AM10299" s="41"/>
      <c r="AN10299" s="41"/>
      <c r="AO10299" s="41"/>
      <c r="AP10299" s="41"/>
      <c r="AQ10299" s="41"/>
      <c r="AR10299" s="41"/>
      <c r="AS10299" s="41"/>
      <c r="AT10299" s="41"/>
      <c r="AU10299" s="41"/>
      <c r="AV10299" s="41"/>
      <c r="AW10299" s="41"/>
      <c r="AX10299" s="41"/>
      <c r="AY10299" s="41"/>
      <c r="AZ10299" s="41"/>
      <c r="BA10299" s="41"/>
      <c r="BB10299" s="41"/>
      <c r="BC10299" s="41"/>
      <c r="BD10299" s="41"/>
      <c r="BE10299" s="41"/>
      <c r="BF10299" s="41"/>
      <c r="BG10299" s="41"/>
      <c r="BH10299" s="41"/>
      <c r="BI10299" s="41"/>
      <c r="BJ10299" s="41"/>
      <c r="BK10299" s="41"/>
      <c r="BL10299" s="41"/>
      <c r="BM10299" s="41"/>
      <c r="BN10299" s="41"/>
      <c r="BO10299" s="41"/>
      <c r="BP10299" s="108"/>
      <c r="CG10299" s="102"/>
      <c r="CI10299" s="45"/>
    </row>
    <row r="10300" spans="37:87" ht="13" customHeight="1">
      <c r="AK10300" s="114"/>
      <c r="AL10300" s="41"/>
      <c r="AM10300" s="41"/>
      <c r="AN10300" s="41"/>
      <c r="AO10300" s="41"/>
      <c r="AP10300" s="41"/>
      <c r="AQ10300" s="41"/>
      <c r="AR10300" s="41"/>
      <c r="AS10300" s="41"/>
      <c r="AT10300" s="41"/>
      <c r="AU10300" s="41"/>
      <c r="AV10300" s="41"/>
      <c r="AW10300" s="41"/>
      <c r="AX10300" s="41"/>
      <c r="AY10300" s="41"/>
      <c r="AZ10300" s="41"/>
      <c r="BA10300" s="41"/>
      <c r="BB10300" s="41"/>
      <c r="BC10300" s="41"/>
      <c r="BD10300" s="41"/>
      <c r="BE10300" s="41"/>
      <c r="BF10300" s="41"/>
      <c r="BG10300" s="41"/>
      <c r="BH10300" s="41"/>
      <c r="BI10300" s="41"/>
      <c r="BJ10300" s="41"/>
      <c r="BK10300" s="41"/>
      <c r="BL10300" s="41"/>
      <c r="BM10300" s="41"/>
      <c r="BN10300" s="41"/>
      <c r="BO10300" s="41"/>
      <c r="BP10300" s="108"/>
      <c r="CG10300" s="102"/>
      <c r="CI10300" s="45"/>
    </row>
    <row r="10301" spans="37:87" ht="13" customHeight="1">
      <c r="AK10301" s="114"/>
      <c r="AL10301" s="41"/>
      <c r="AM10301" s="41"/>
      <c r="AN10301" s="41"/>
      <c r="AO10301" s="41"/>
      <c r="AP10301" s="41"/>
      <c r="AQ10301" s="41"/>
      <c r="AR10301" s="41"/>
      <c r="AS10301" s="41"/>
      <c r="AT10301" s="41"/>
      <c r="AU10301" s="41"/>
      <c r="AV10301" s="41"/>
      <c r="AW10301" s="41"/>
      <c r="AX10301" s="41"/>
      <c r="AY10301" s="41"/>
      <c r="AZ10301" s="41"/>
      <c r="BA10301" s="41"/>
      <c r="BB10301" s="41"/>
      <c r="BC10301" s="41"/>
      <c r="BD10301" s="41"/>
      <c r="BE10301" s="41"/>
      <c r="BF10301" s="41"/>
      <c r="BG10301" s="41"/>
      <c r="BH10301" s="41"/>
      <c r="BI10301" s="41"/>
      <c r="BJ10301" s="41"/>
      <c r="BK10301" s="41"/>
      <c r="BL10301" s="41"/>
      <c r="BM10301" s="41"/>
      <c r="BN10301" s="41"/>
      <c r="BO10301" s="41"/>
      <c r="BP10301" s="108"/>
      <c r="CG10301" s="102"/>
      <c r="CI10301" s="45"/>
    </row>
    <row r="10302" spans="37:87" ht="13" customHeight="1">
      <c r="AK10302" s="114"/>
      <c r="AL10302" s="41"/>
      <c r="AM10302" s="41"/>
      <c r="AN10302" s="41"/>
      <c r="AO10302" s="41"/>
      <c r="AP10302" s="41"/>
      <c r="AQ10302" s="41"/>
      <c r="AR10302" s="41"/>
      <c r="AS10302" s="41"/>
      <c r="AT10302" s="41"/>
      <c r="AU10302" s="41"/>
      <c r="AV10302" s="41"/>
      <c r="AW10302" s="41"/>
      <c r="AX10302" s="41"/>
      <c r="AY10302" s="41"/>
      <c r="AZ10302" s="41"/>
      <c r="BA10302" s="41"/>
      <c r="BB10302" s="41"/>
      <c r="BC10302" s="41"/>
      <c r="BD10302" s="41"/>
      <c r="BE10302" s="41"/>
      <c r="BF10302" s="41"/>
      <c r="BG10302" s="41"/>
      <c r="BH10302" s="41"/>
      <c r="BI10302" s="41"/>
      <c r="BJ10302" s="41"/>
      <c r="BK10302" s="41"/>
      <c r="BL10302" s="41"/>
      <c r="BM10302" s="41"/>
      <c r="BN10302" s="41"/>
      <c r="BO10302" s="41"/>
      <c r="BP10302" s="108"/>
      <c r="CG10302" s="102"/>
      <c r="CI10302" s="45"/>
    </row>
    <row r="10303" spans="37:87" ht="13" customHeight="1">
      <c r="AK10303" s="114"/>
      <c r="AL10303" s="41"/>
      <c r="AM10303" s="41"/>
      <c r="AN10303" s="41"/>
      <c r="AO10303" s="41"/>
      <c r="AP10303" s="41"/>
      <c r="AQ10303" s="41"/>
      <c r="AR10303" s="41"/>
      <c r="AS10303" s="41"/>
      <c r="AT10303" s="41"/>
      <c r="AU10303" s="41"/>
      <c r="AV10303" s="41"/>
      <c r="AW10303" s="41"/>
      <c r="AX10303" s="41"/>
      <c r="AY10303" s="41"/>
      <c r="AZ10303" s="41"/>
      <c r="BA10303" s="41"/>
      <c r="BB10303" s="41"/>
      <c r="BC10303" s="41"/>
      <c r="BD10303" s="41"/>
      <c r="BE10303" s="41"/>
      <c r="BF10303" s="41"/>
      <c r="BG10303" s="41"/>
      <c r="BH10303" s="41"/>
      <c r="BI10303" s="41"/>
      <c r="BJ10303" s="41"/>
      <c r="BK10303" s="41"/>
      <c r="BL10303" s="41"/>
      <c r="BM10303" s="41"/>
      <c r="BN10303" s="41"/>
      <c r="BO10303" s="41"/>
      <c r="BP10303" s="108"/>
      <c r="CG10303" s="102"/>
      <c r="CI10303" s="45"/>
    </row>
    <row r="10304" spans="37:87" ht="13" customHeight="1">
      <c r="AK10304" s="114"/>
      <c r="AL10304" s="41"/>
      <c r="AM10304" s="41"/>
      <c r="AN10304" s="41"/>
      <c r="AO10304" s="41"/>
      <c r="AP10304" s="41"/>
      <c r="AQ10304" s="41"/>
      <c r="AR10304" s="41"/>
      <c r="AS10304" s="41"/>
      <c r="AT10304" s="41"/>
      <c r="AU10304" s="41"/>
      <c r="AV10304" s="41"/>
      <c r="AW10304" s="41"/>
      <c r="AX10304" s="41"/>
      <c r="AY10304" s="41"/>
      <c r="AZ10304" s="41"/>
      <c r="BA10304" s="41"/>
      <c r="BB10304" s="41"/>
      <c r="BC10304" s="41"/>
      <c r="BD10304" s="41"/>
      <c r="BE10304" s="41"/>
      <c r="BF10304" s="41"/>
      <c r="BG10304" s="41"/>
      <c r="BH10304" s="41"/>
      <c r="BI10304" s="41"/>
      <c r="BJ10304" s="41"/>
      <c r="BK10304" s="41"/>
      <c r="BL10304" s="41"/>
      <c r="BM10304" s="41"/>
      <c r="BN10304" s="41"/>
      <c r="BO10304" s="41"/>
      <c r="BP10304" s="108"/>
      <c r="CG10304" s="102"/>
      <c r="CI10304" s="45"/>
    </row>
    <row r="10305" spans="37:87" ht="13" customHeight="1">
      <c r="AK10305" s="114"/>
      <c r="AL10305" s="41"/>
      <c r="AM10305" s="41"/>
      <c r="AN10305" s="41"/>
      <c r="AO10305" s="41"/>
      <c r="AP10305" s="41"/>
      <c r="AQ10305" s="41"/>
      <c r="AR10305" s="41"/>
      <c r="AS10305" s="41"/>
      <c r="AT10305" s="41"/>
      <c r="AU10305" s="41"/>
      <c r="AV10305" s="41"/>
      <c r="AW10305" s="41"/>
      <c r="AX10305" s="41"/>
      <c r="AY10305" s="41"/>
      <c r="AZ10305" s="41"/>
      <c r="BA10305" s="41"/>
      <c r="BB10305" s="41"/>
      <c r="BC10305" s="41"/>
      <c r="BD10305" s="41"/>
      <c r="BE10305" s="41"/>
      <c r="BF10305" s="41"/>
      <c r="BG10305" s="41"/>
      <c r="BH10305" s="41"/>
      <c r="BI10305" s="41"/>
      <c r="BJ10305" s="41"/>
      <c r="BK10305" s="41"/>
      <c r="BL10305" s="41"/>
      <c r="BM10305" s="41"/>
      <c r="BN10305" s="41"/>
      <c r="BO10305" s="41"/>
      <c r="BP10305" s="108"/>
      <c r="CG10305" s="102"/>
      <c r="CI10305" s="45"/>
    </row>
    <row r="10306" spans="37:87" ht="13" customHeight="1">
      <c r="AK10306" s="114"/>
      <c r="AL10306" s="41"/>
      <c r="AM10306" s="41"/>
      <c r="AN10306" s="41"/>
      <c r="AO10306" s="41"/>
      <c r="AP10306" s="41"/>
      <c r="AQ10306" s="41"/>
      <c r="AR10306" s="41"/>
      <c r="AS10306" s="41"/>
      <c r="AT10306" s="41"/>
      <c r="AU10306" s="41"/>
      <c r="AV10306" s="41"/>
      <c r="AW10306" s="41"/>
      <c r="AX10306" s="41"/>
      <c r="AY10306" s="41"/>
      <c r="AZ10306" s="41"/>
      <c r="BA10306" s="41"/>
      <c r="BB10306" s="41"/>
      <c r="BC10306" s="41"/>
      <c r="BD10306" s="41"/>
      <c r="BE10306" s="41"/>
      <c r="BF10306" s="41"/>
      <c r="BG10306" s="41"/>
      <c r="BH10306" s="41"/>
      <c r="BI10306" s="41"/>
      <c r="BJ10306" s="41"/>
      <c r="BK10306" s="41"/>
      <c r="BL10306" s="41"/>
      <c r="BM10306" s="41"/>
      <c r="BN10306" s="41"/>
      <c r="BO10306" s="41"/>
      <c r="BP10306" s="108"/>
      <c r="CG10306" s="102"/>
      <c r="CI10306" s="45"/>
    </row>
    <row r="10307" spans="37:87" ht="13" customHeight="1">
      <c r="AK10307" s="114"/>
      <c r="AL10307" s="41"/>
      <c r="AM10307" s="41"/>
      <c r="AN10307" s="41"/>
      <c r="AO10307" s="41"/>
      <c r="AP10307" s="41"/>
      <c r="AQ10307" s="41"/>
      <c r="AR10307" s="41"/>
      <c r="AS10307" s="41"/>
      <c r="AT10307" s="41"/>
      <c r="AU10307" s="41"/>
      <c r="AV10307" s="41"/>
      <c r="AW10307" s="41"/>
      <c r="AX10307" s="41"/>
      <c r="AY10307" s="41"/>
      <c r="AZ10307" s="41"/>
      <c r="BA10307" s="41"/>
      <c r="BB10307" s="41"/>
      <c r="BC10307" s="41"/>
      <c r="BD10307" s="41"/>
      <c r="BE10307" s="41"/>
      <c r="BF10307" s="41"/>
      <c r="BG10307" s="41"/>
      <c r="BH10307" s="41"/>
      <c r="BI10307" s="41"/>
      <c r="BJ10307" s="41"/>
      <c r="BK10307" s="41"/>
      <c r="BL10307" s="41"/>
      <c r="BM10307" s="41"/>
      <c r="BN10307" s="41"/>
      <c r="BO10307" s="41"/>
      <c r="BP10307" s="108"/>
      <c r="CG10307" s="102"/>
      <c r="CI10307" s="45"/>
    </row>
    <row r="10308" spans="37:87" ht="13" customHeight="1">
      <c r="AK10308" s="114"/>
      <c r="AL10308" s="41"/>
      <c r="AM10308" s="41"/>
      <c r="AN10308" s="41"/>
      <c r="AO10308" s="41"/>
      <c r="AP10308" s="41"/>
      <c r="AQ10308" s="41"/>
      <c r="AR10308" s="41"/>
      <c r="AS10308" s="41"/>
      <c r="AT10308" s="41"/>
      <c r="AU10308" s="41"/>
      <c r="AV10308" s="41"/>
      <c r="AW10308" s="41"/>
      <c r="AX10308" s="41"/>
      <c r="AY10308" s="41"/>
      <c r="AZ10308" s="41"/>
      <c r="BA10308" s="41"/>
      <c r="BB10308" s="41"/>
      <c r="BC10308" s="41"/>
      <c r="BD10308" s="41"/>
      <c r="BE10308" s="41"/>
      <c r="BF10308" s="41"/>
      <c r="BG10308" s="41"/>
      <c r="BH10308" s="41"/>
      <c r="BI10308" s="41"/>
      <c r="BJ10308" s="41"/>
      <c r="BK10308" s="41"/>
      <c r="BL10308" s="41"/>
      <c r="BM10308" s="41"/>
      <c r="BN10308" s="41"/>
      <c r="BO10308" s="41"/>
      <c r="BP10308" s="108"/>
      <c r="CG10308" s="102"/>
      <c r="CI10308" s="45"/>
    </row>
    <row r="10309" spans="37:87" ht="13" customHeight="1">
      <c r="AK10309" s="114"/>
      <c r="AL10309" s="41"/>
      <c r="AM10309" s="41"/>
      <c r="AN10309" s="41"/>
      <c r="AO10309" s="41"/>
      <c r="AP10309" s="41"/>
      <c r="AQ10309" s="41"/>
      <c r="AR10309" s="41"/>
      <c r="AS10309" s="41"/>
      <c r="AT10309" s="41"/>
      <c r="AU10309" s="41"/>
      <c r="AV10309" s="41"/>
      <c r="AW10309" s="41"/>
      <c r="AX10309" s="41"/>
      <c r="AY10309" s="41"/>
      <c r="AZ10309" s="41"/>
      <c r="BA10309" s="41"/>
      <c r="BB10309" s="41"/>
      <c r="BC10309" s="41"/>
      <c r="BD10309" s="41"/>
      <c r="BE10309" s="41"/>
      <c r="BF10309" s="41"/>
      <c r="BG10309" s="41"/>
      <c r="BH10309" s="41"/>
      <c r="BI10309" s="41"/>
      <c r="BJ10309" s="41"/>
      <c r="BK10309" s="41"/>
      <c r="BL10309" s="41"/>
      <c r="BM10309" s="41"/>
      <c r="BN10309" s="41"/>
      <c r="BO10309" s="41"/>
      <c r="BP10309" s="108"/>
      <c r="CG10309" s="102"/>
      <c r="CI10309" s="45"/>
    </row>
    <row r="10310" spans="37:87" ht="13" customHeight="1">
      <c r="AK10310" s="114"/>
      <c r="AL10310" s="41"/>
      <c r="AM10310" s="41"/>
      <c r="AN10310" s="41"/>
      <c r="AO10310" s="41"/>
      <c r="AP10310" s="41"/>
      <c r="AQ10310" s="41"/>
      <c r="AR10310" s="41"/>
      <c r="AS10310" s="41"/>
      <c r="AT10310" s="41"/>
      <c r="AU10310" s="41"/>
      <c r="AV10310" s="41"/>
      <c r="AW10310" s="41"/>
      <c r="AX10310" s="41"/>
      <c r="AY10310" s="41"/>
      <c r="AZ10310" s="41"/>
      <c r="BA10310" s="41"/>
      <c r="BB10310" s="41"/>
      <c r="BC10310" s="41"/>
      <c r="BD10310" s="41"/>
      <c r="BE10310" s="41"/>
      <c r="BF10310" s="41"/>
      <c r="BG10310" s="41"/>
      <c r="BH10310" s="41"/>
      <c r="BI10310" s="41"/>
      <c r="BJ10310" s="41"/>
      <c r="BK10310" s="41"/>
      <c r="BL10310" s="41"/>
      <c r="BM10310" s="41"/>
      <c r="BN10310" s="41"/>
      <c r="BO10310" s="41"/>
      <c r="BP10310" s="108"/>
      <c r="CG10310" s="102"/>
      <c r="CI10310" s="45"/>
    </row>
    <row r="10311" spans="37:87" ht="13" customHeight="1">
      <c r="AK10311" s="114"/>
      <c r="AL10311" s="41"/>
      <c r="AM10311" s="41"/>
      <c r="AN10311" s="41"/>
      <c r="AO10311" s="41"/>
      <c r="AP10311" s="41"/>
      <c r="AQ10311" s="41"/>
      <c r="AR10311" s="41"/>
      <c r="AS10311" s="41"/>
      <c r="AT10311" s="41"/>
      <c r="AU10311" s="41"/>
      <c r="AV10311" s="41"/>
      <c r="AW10311" s="41"/>
      <c r="AX10311" s="41"/>
      <c r="AY10311" s="41"/>
      <c r="AZ10311" s="41"/>
      <c r="BA10311" s="41"/>
      <c r="BB10311" s="41"/>
      <c r="BC10311" s="41"/>
      <c r="BD10311" s="41"/>
      <c r="BE10311" s="41"/>
      <c r="BF10311" s="41"/>
      <c r="BG10311" s="41"/>
      <c r="BH10311" s="41"/>
      <c r="BI10311" s="41"/>
      <c r="BJ10311" s="41"/>
      <c r="BK10311" s="41"/>
      <c r="BL10311" s="41"/>
      <c r="BM10311" s="41"/>
      <c r="BN10311" s="41"/>
      <c r="BO10311" s="41"/>
      <c r="BP10311" s="108"/>
      <c r="CG10311" s="102"/>
      <c r="CI10311" s="45"/>
    </row>
    <row r="10312" spans="37:87" ht="13" customHeight="1">
      <c r="AK10312" s="114"/>
      <c r="AL10312" s="41"/>
      <c r="AM10312" s="41"/>
      <c r="AN10312" s="41"/>
      <c r="AO10312" s="41"/>
      <c r="AP10312" s="41"/>
      <c r="AQ10312" s="41"/>
      <c r="AR10312" s="41"/>
      <c r="AS10312" s="41"/>
      <c r="AT10312" s="41"/>
      <c r="AU10312" s="41"/>
      <c r="AV10312" s="41"/>
      <c r="AW10312" s="41"/>
      <c r="AX10312" s="41"/>
      <c r="AY10312" s="41"/>
      <c r="AZ10312" s="41"/>
      <c r="BA10312" s="41"/>
      <c r="BB10312" s="41"/>
      <c r="BC10312" s="41"/>
      <c r="BD10312" s="41"/>
      <c r="BE10312" s="41"/>
      <c r="BF10312" s="41"/>
      <c r="BG10312" s="41"/>
      <c r="BH10312" s="41"/>
      <c r="BI10312" s="41"/>
      <c r="BJ10312" s="41"/>
      <c r="BK10312" s="41"/>
      <c r="BL10312" s="41"/>
      <c r="BM10312" s="41"/>
      <c r="BN10312" s="41"/>
      <c r="BO10312" s="41"/>
      <c r="BP10312" s="108"/>
      <c r="CG10312" s="102"/>
      <c r="CI10312" s="45"/>
    </row>
    <row r="10313" spans="37:87" ht="13" customHeight="1">
      <c r="AK10313" s="114"/>
      <c r="AL10313" s="41"/>
      <c r="AM10313" s="41"/>
      <c r="AN10313" s="41"/>
      <c r="AO10313" s="41"/>
      <c r="AP10313" s="41"/>
      <c r="AQ10313" s="41"/>
      <c r="AR10313" s="41"/>
      <c r="AS10313" s="41"/>
      <c r="AT10313" s="41"/>
      <c r="AU10313" s="41"/>
      <c r="AV10313" s="41"/>
      <c r="AW10313" s="41"/>
      <c r="AX10313" s="41"/>
      <c r="AY10313" s="41"/>
      <c r="AZ10313" s="41"/>
      <c r="BA10313" s="41"/>
      <c r="BB10313" s="41"/>
      <c r="BC10313" s="41"/>
      <c r="BD10313" s="41"/>
      <c r="BE10313" s="41"/>
      <c r="BF10313" s="41"/>
      <c r="BG10313" s="41"/>
      <c r="BH10313" s="41"/>
      <c r="BI10313" s="41"/>
      <c r="BJ10313" s="41"/>
      <c r="BK10313" s="41"/>
      <c r="BL10313" s="41"/>
      <c r="BM10313" s="41"/>
      <c r="BN10313" s="41"/>
      <c r="BO10313" s="41"/>
      <c r="BP10313" s="108"/>
      <c r="CG10313" s="102"/>
      <c r="CI10313" s="45"/>
    </row>
    <row r="10314" spans="37:87" ht="13" customHeight="1">
      <c r="AK10314" s="114"/>
      <c r="AL10314" s="41"/>
      <c r="AM10314" s="41"/>
      <c r="AN10314" s="41"/>
      <c r="AO10314" s="41"/>
      <c r="AP10314" s="41"/>
      <c r="AQ10314" s="41"/>
      <c r="AR10314" s="41"/>
      <c r="AS10314" s="41"/>
      <c r="AT10314" s="41"/>
      <c r="AU10314" s="41"/>
      <c r="AV10314" s="41"/>
      <c r="AW10314" s="41"/>
      <c r="AX10314" s="41"/>
      <c r="AY10314" s="41"/>
      <c r="AZ10314" s="41"/>
      <c r="BA10314" s="41"/>
      <c r="BB10314" s="41"/>
      <c r="BC10314" s="41"/>
      <c r="BD10314" s="41"/>
      <c r="BE10314" s="41"/>
      <c r="BF10314" s="41"/>
      <c r="BG10314" s="41"/>
      <c r="BH10314" s="41"/>
      <c r="BI10314" s="41"/>
      <c r="BJ10314" s="41"/>
      <c r="BK10314" s="41"/>
      <c r="BL10314" s="41"/>
      <c r="BM10314" s="41"/>
      <c r="BN10314" s="41"/>
      <c r="BO10314" s="41"/>
      <c r="BP10314" s="108"/>
      <c r="CG10314" s="102"/>
      <c r="CI10314" s="45"/>
    </row>
    <row r="10315" spans="37:87" ht="13" customHeight="1">
      <c r="AK10315" s="114"/>
      <c r="AL10315" s="41"/>
      <c r="AM10315" s="41"/>
      <c r="AN10315" s="41"/>
      <c r="AO10315" s="41"/>
      <c r="AP10315" s="41"/>
      <c r="AQ10315" s="41"/>
      <c r="AR10315" s="41"/>
      <c r="AS10315" s="41"/>
      <c r="AT10315" s="41"/>
      <c r="AU10315" s="41"/>
      <c r="AV10315" s="41"/>
      <c r="AW10315" s="41"/>
      <c r="AX10315" s="41"/>
      <c r="AY10315" s="41"/>
      <c r="AZ10315" s="41"/>
      <c r="BA10315" s="41"/>
      <c r="BB10315" s="41"/>
      <c r="BC10315" s="41"/>
      <c r="BD10315" s="41"/>
      <c r="BE10315" s="41"/>
      <c r="BF10315" s="41"/>
      <c r="BG10315" s="41"/>
      <c r="BH10315" s="41"/>
      <c r="BI10315" s="41"/>
      <c r="BJ10315" s="41"/>
      <c r="BK10315" s="41"/>
      <c r="BL10315" s="41"/>
      <c r="BM10315" s="41"/>
      <c r="BN10315" s="41"/>
      <c r="BO10315" s="41"/>
      <c r="BP10315" s="108"/>
      <c r="CG10315" s="102"/>
      <c r="CI10315" s="45"/>
    </row>
    <row r="10316" spans="37:87" ht="13" customHeight="1">
      <c r="AK10316" s="114"/>
      <c r="AL10316" s="41"/>
      <c r="AM10316" s="41"/>
      <c r="AN10316" s="41"/>
      <c r="AO10316" s="41"/>
      <c r="AP10316" s="41"/>
      <c r="AQ10316" s="41"/>
      <c r="AR10316" s="41"/>
      <c r="AS10316" s="41"/>
      <c r="AT10316" s="41"/>
      <c r="AU10316" s="41"/>
      <c r="AV10316" s="41"/>
      <c r="AW10316" s="41"/>
      <c r="AX10316" s="41"/>
      <c r="AY10316" s="41"/>
      <c r="AZ10316" s="41"/>
      <c r="BA10316" s="41"/>
      <c r="BB10316" s="41"/>
      <c r="BC10316" s="41"/>
      <c r="BD10316" s="41"/>
      <c r="BE10316" s="41"/>
      <c r="BF10316" s="41"/>
      <c r="BG10316" s="41"/>
      <c r="BH10316" s="41"/>
      <c r="BI10316" s="41"/>
      <c r="BJ10316" s="41"/>
      <c r="BK10316" s="41"/>
      <c r="BL10316" s="41"/>
      <c r="BM10316" s="41"/>
      <c r="BN10316" s="41"/>
      <c r="BO10316" s="41"/>
      <c r="BP10316" s="108"/>
      <c r="CG10316" s="102"/>
      <c r="CI10316" s="45"/>
    </row>
    <row r="10317" spans="37:87" ht="13" customHeight="1">
      <c r="AK10317" s="114"/>
      <c r="AL10317" s="41"/>
      <c r="AM10317" s="41"/>
      <c r="AN10317" s="41"/>
      <c r="AO10317" s="41"/>
      <c r="AP10317" s="41"/>
      <c r="AQ10317" s="41"/>
      <c r="AR10317" s="41"/>
      <c r="AS10317" s="41"/>
      <c r="AT10317" s="41"/>
      <c r="AU10317" s="41"/>
      <c r="AV10317" s="41"/>
      <c r="AW10317" s="41"/>
      <c r="AX10317" s="41"/>
      <c r="AY10317" s="41"/>
      <c r="AZ10317" s="41"/>
      <c r="BA10317" s="41"/>
      <c r="BB10317" s="41"/>
      <c r="BC10317" s="41"/>
      <c r="BD10317" s="41"/>
      <c r="BE10317" s="41"/>
      <c r="BF10317" s="41"/>
      <c r="BG10317" s="41"/>
      <c r="BH10317" s="41"/>
      <c r="BI10317" s="41"/>
      <c r="BJ10317" s="41"/>
      <c r="BK10317" s="41"/>
      <c r="BL10317" s="41"/>
      <c r="BM10317" s="41"/>
      <c r="BN10317" s="41"/>
      <c r="BO10317" s="41"/>
      <c r="BP10317" s="108"/>
      <c r="CG10317" s="102"/>
      <c r="CI10317" s="45"/>
    </row>
    <row r="10318" spans="37:87" ht="13" customHeight="1">
      <c r="AK10318" s="114"/>
      <c r="AL10318" s="41"/>
      <c r="AM10318" s="41"/>
      <c r="AN10318" s="41"/>
      <c r="AO10318" s="41"/>
      <c r="AP10318" s="41"/>
      <c r="AQ10318" s="41"/>
      <c r="AR10318" s="41"/>
      <c r="AS10318" s="41"/>
      <c r="AT10318" s="41"/>
      <c r="AU10318" s="41"/>
      <c r="AV10318" s="41"/>
      <c r="AW10318" s="41"/>
      <c r="AX10318" s="41"/>
      <c r="AY10318" s="41"/>
      <c r="AZ10318" s="41"/>
      <c r="BA10318" s="41"/>
      <c r="BB10318" s="41"/>
      <c r="BC10318" s="41"/>
      <c r="BD10318" s="41"/>
      <c r="BE10318" s="41"/>
      <c r="BF10318" s="41"/>
      <c r="BG10318" s="41"/>
      <c r="BH10318" s="41"/>
      <c r="BI10318" s="41"/>
      <c r="BJ10318" s="41"/>
      <c r="BK10318" s="41"/>
      <c r="BL10318" s="41"/>
      <c r="BM10318" s="41"/>
      <c r="BN10318" s="41"/>
      <c r="BO10318" s="41"/>
      <c r="BP10318" s="108"/>
      <c r="CG10318" s="102"/>
      <c r="CI10318" s="45"/>
    </row>
    <row r="10319" spans="37:87" ht="13" customHeight="1">
      <c r="AK10319" s="114"/>
      <c r="AL10319" s="41"/>
      <c r="AM10319" s="41"/>
      <c r="AN10319" s="41"/>
      <c r="AO10319" s="41"/>
      <c r="AP10319" s="41"/>
      <c r="AQ10319" s="41"/>
      <c r="AR10319" s="41"/>
      <c r="AS10319" s="41"/>
      <c r="AT10319" s="41"/>
      <c r="AU10319" s="41"/>
      <c r="AV10319" s="41"/>
      <c r="AW10319" s="41"/>
      <c r="AX10319" s="41"/>
      <c r="AY10319" s="41"/>
      <c r="AZ10319" s="41"/>
      <c r="BA10319" s="41"/>
      <c r="BB10319" s="41"/>
      <c r="BC10319" s="41"/>
      <c r="BD10319" s="41"/>
      <c r="BE10319" s="41"/>
      <c r="BF10319" s="41"/>
      <c r="BG10319" s="41"/>
      <c r="BH10319" s="41"/>
      <c r="BI10319" s="41"/>
      <c r="BJ10319" s="41"/>
      <c r="BK10319" s="41"/>
      <c r="BL10319" s="41"/>
      <c r="BM10319" s="41"/>
      <c r="BN10319" s="41"/>
      <c r="BO10319" s="41"/>
      <c r="BP10319" s="108"/>
      <c r="CG10319" s="102"/>
      <c r="CI10319" s="45"/>
    </row>
    <row r="10320" spans="37:87" ht="13" customHeight="1">
      <c r="AK10320" s="114"/>
      <c r="AL10320" s="41"/>
      <c r="AM10320" s="41"/>
      <c r="AN10320" s="41"/>
      <c r="AO10320" s="41"/>
      <c r="AP10320" s="41"/>
      <c r="AQ10320" s="41"/>
      <c r="AR10320" s="41"/>
      <c r="AS10320" s="41"/>
      <c r="AT10320" s="41"/>
      <c r="AU10320" s="41"/>
      <c r="AV10320" s="41"/>
      <c r="AW10320" s="41"/>
      <c r="AX10320" s="41"/>
      <c r="AY10320" s="41"/>
      <c r="AZ10320" s="41"/>
      <c r="BA10320" s="41"/>
      <c r="BB10320" s="41"/>
      <c r="BC10320" s="41"/>
      <c r="BD10320" s="41"/>
      <c r="BE10320" s="41"/>
      <c r="BF10320" s="41"/>
      <c r="BG10320" s="41"/>
      <c r="BH10320" s="41"/>
      <c r="BI10320" s="41"/>
      <c r="BJ10320" s="41"/>
      <c r="BK10320" s="41"/>
      <c r="BL10320" s="41"/>
      <c r="BM10320" s="41"/>
      <c r="BN10320" s="41"/>
      <c r="BO10320" s="41"/>
      <c r="BP10320" s="108"/>
      <c r="CG10320" s="102"/>
      <c r="CI10320" s="45"/>
    </row>
    <row r="10321" spans="37:87" ht="13" customHeight="1">
      <c r="AK10321" s="114"/>
      <c r="AL10321" s="41"/>
      <c r="AM10321" s="41"/>
      <c r="AN10321" s="41"/>
      <c r="AO10321" s="41"/>
      <c r="AP10321" s="41"/>
      <c r="AQ10321" s="41"/>
      <c r="AR10321" s="41"/>
      <c r="AS10321" s="41"/>
      <c r="AT10321" s="41"/>
      <c r="AU10321" s="41"/>
      <c r="AV10321" s="41"/>
      <c r="AW10321" s="41"/>
      <c r="AX10321" s="41"/>
      <c r="AY10321" s="41"/>
      <c r="AZ10321" s="41"/>
      <c r="BA10321" s="41"/>
      <c r="BB10321" s="41"/>
      <c r="BC10321" s="41"/>
      <c r="BD10321" s="41"/>
      <c r="BE10321" s="41"/>
      <c r="BF10321" s="41"/>
      <c r="BG10321" s="41"/>
      <c r="BH10321" s="41"/>
      <c r="BI10321" s="41"/>
      <c r="BJ10321" s="41"/>
      <c r="BK10321" s="41"/>
      <c r="BL10321" s="41"/>
      <c r="BM10321" s="41"/>
      <c r="BN10321" s="41"/>
      <c r="BO10321" s="41"/>
      <c r="BP10321" s="108"/>
      <c r="CG10321" s="102"/>
      <c r="CI10321" s="45"/>
    </row>
    <row r="10322" spans="37:87" ht="13" customHeight="1">
      <c r="AK10322" s="114"/>
      <c r="AL10322" s="41"/>
      <c r="AM10322" s="41"/>
      <c r="AN10322" s="41"/>
      <c r="AO10322" s="41"/>
      <c r="AP10322" s="41"/>
      <c r="AQ10322" s="41"/>
      <c r="AR10322" s="41"/>
      <c r="AS10322" s="41"/>
      <c r="AT10322" s="41"/>
      <c r="AU10322" s="41"/>
      <c r="AV10322" s="41"/>
      <c r="AW10322" s="41"/>
      <c r="AX10322" s="41"/>
      <c r="AY10322" s="41"/>
      <c r="AZ10322" s="41"/>
      <c r="BA10322" s="41"/>
      <c r="BB10322" s="41"/>
      <c r="BC10322" s="41"/>
      <c r="BD10322" s="41"/>
      <c r="BE10322" s="41"/>
      <c r="BF10322" s="41"/>
      <c r="BG10322" s="41"/>
      <c r="BH10322" s="41"/>
      <c r="BI10322" s="41"/>
      <c r="BJ10322" s="41"/>
      <c r="BK10322" s="41"/>
      <c r="BL10322" s="41"/>
      <c r="BM10322" s="41"/>
      <c r="BN10322" s="41"/>
      <c r="BO10322" s="41"/>
      <c r="BP10322" s="108"/>
      <c r="CG10322" s="102"/>
      <c r="CI10322" s="45"/>
    </row>
    <row r="10323" spans="37:87" ht="13" customHeight="1">
      <c r="AK10323" s="114"/>
      <c r="AL10323" s="41"/>
      <c r="AM10323" s="41"/>
      <c r="AN10323" s="41"/>
      <c r="AO10323" s="41"/>
      <c r="AP10323" s="41"/>
      <c r="AQ10323" s="41"/>
      <c r="AR10323" s="41"/>
      <c r="AS10323" s="41"/>
      <c r="AT10323" s="41"/>
      <c r="AU10323" s="41"/>
      <c r="AV10323" s="41"/>
      <c r="AW10323" s="41"/>
      <c r="AX10323" s="41"/>
      <c r="AY10323" s="41"/>
      <c r="AZ10323" s="41"/>
      <c r="BA10323" s="41"/>
      <c r="BB10323" s="41"/>
      <c r="BC10323" s="41"/>
      <c r="BD10323" s="41"/>
      <c r="BE10323" s="41"/>
      <c r="BF10323" s="41"/>
      <c r="BG10323" s="41"/>
      <c r="BH10323" s="41"/>
      <c r="BI10323" s="41"/>
      <c r="BJ10323" s="41"/>
      <c r="BK10323" s="41"/>
      <c r="BL10323" s="41"/>
      <c r="BM10323" s="41"/>
      <c r="BN10323" s="41"/>
      <c r="BO10323" s="41"/>
      <c r="BP10323" s="108"/>
      <c r="CG10323" s="102"/>
      <c r="CI10323" s="45"/>
    </row>
    <row r="10324" spans="37:87" ht="13" customHeight="1">
      <c r="AK10324" s="114"/>
      <c r="AL10324" s="41"/>
      <c r="AM10324" s="41"/>
      <c r="AN10324" s="41"/>
      <c r="AO10324" s="41"/>
      <c r="AP10324" s="41"/>
      <c r="AQ10324" s="41"/>
      <c r="AR10324" s="41"/>
      <c r="AS10324" s="41"/>
      <c r="AT10324" s="41"/>
      <c r="AU10324" s="41"/>
      <c r="AV10324" s="41"/>
      <c r="AW10324" s="41"/>
      <c r="AX10324" s="41"/>
      <c r="AY10324" s="41"/>
      <c r="AZ10324" s="41"/>
      <c r="BA10324" s="41"/>
      <c r="BB10324" s="41"/>
      <c r="BC10324" s="41"/>
      <c r="BD10324" s="41"/>
      <c r="BE10324" s="41"/>
      <c r="BF10324" s="41"/>
      <c r="BG10324" s="41"/>
      <c r="BH10324" s="41"/>
      <c r="BI10324" s="41"/>
      <c r="BJ10324" s="41"/>
      <c r="BK10324" s="41"/>
      <c r="BL10324" s="41"/>
      <c r="BM10324" s="41"/>
      <c r="BN10324" s="41"/>
      <c r="BO10324" s="41"/>
      <c r="BP10324" s="108"/>
      <c r="CG10324" s="102"/>
      <c r="CI10324" s="45"/>
    </row>
    <row r="10325" spans="37:87" ht="13" customHeight="1">
      <c r="AK10325" s="114"/>
      <c r="AL10325" s="41"/>
      <c r="AM10325" s="41"/>
      <c r="AN10325" s="41"/>
      <c r="AO10325" s="41"/>
      <c r="AP10325" s="41"/>
      <c r="AQ10325" s="41"/>
      <c r="AR10325" s="41"/>
      <c r="AS10325" s="41"/>
      <c r="AT10325" s="41"/>
      <c r="AU10325" s="41"/>
      <c r="AV10325" s="41"/>
      <c r="AW10325" s="41"/>
      <c r="AX10325" s="41"/>
      <c r="AY10325" s="41"/>
      <c r="AZ10325" s="41"/>
      <c r="BA10325" s="41"/>
      <c r="BB10325" s="41"/>
      <c r="BC10325" s="41"/>
      <c r="BD10325" s="41"/>
      <c r="BE10325" s="41"/>
      <c r="BF10325" s="41"/>
      <c r="BG10325" s="41"/>
      <c r="BH10325" s="41"/>
      <c r="BI10325" s="41"/>
      <c r="BJ10325" s="41"/>
      <c r="BK10325" s="41"/>
      <c r="BL10325" s="41"/>
      <c r="BM10325" s="41"/>
      <c r="BN10325" s="41"/>
      <c r="BO10325" s="41"/>
      <c r="BP10325" s="108"/>
      <c r="CG10325" s="102"/>
      <c r="CI10325" s="45"/>
    </row>
    <row r="10326" spans="37:87" ht="13" customHeight="1">
      <c r="AK10326" s="114"/>
      <c r="AL10326" s="41"/>
      <c r="AM10326" s="41"/>
      <c r="AN10326" s="41"/>
      <c r="AO10326" s="41"/>
      <c r="AP10326" s="41"/>
      <c r="AQ10326" s="41"/>
      <c r="AR10326" s="41"/>
      <c r="AS10326" s="41"/>
      <c r="AT10326" s="41"/>
      <c r="AU10326" s="41"/>
      <c r="AV10326" s="41"/>
      <c r="AW10326" s="41"/>
      <c r="AX10326" s="41"/>
      <c r="AY10326" s="41"/>
      <c r="AZ10326" s="41"/>
      <c r="BA10326" s="41"/>
      <c r="BB10326" s="41"/>
      <c r="BC10326" s="41"/>
      <c r="BD10326" s="41"/>
      <c r="BE10326" s="41"/>
      <c r="BF10326" s="41"/>
      <c r="BG10326" s="41"/>
      <c r="BH10326" s="41"/>
      <c r="BI10326" s="41"/>
      <c r="BJ10326" s="41"/>
      <c r="BK10326" s="41"/>
      <c r="BL10326" s="41"/>
      <c r="BM10326" s="41"/>
      <c r="BN10326" s="41"/>
      <c r="BO10326" s="41"/>
      <c r="BP10326" s="108"/>
      <c r="CG10326" s="102"/>
      <c r="CI10326" s="45"/>
    </row>
    <row r="10327" spans="37:87" ht="13" customHeight="1">
      <c r="AK10327" s="114"/>
      <c r="AL10327" s="41"/>
      <c r="AM10327" s="41"/>
      <c r="AN10327" s="41"/>
      <c r="AO10327" s="41"/>
      <c r="AP10327" s="41"/>
      <c r="AQ10327" s="41"/>
      <c r="AR10327" s="41"/>
      <c r="AS10327" s="41"/>
      <c r="AT10327" s="41"/>
      <c r="AU10327" s="41"/>
      <c r="AV10327" s="41"/>
      <c r="AW10327" s="41"/>
      <c r="AX10327" s="41"/>
      <c r="AY10327" s="41"/>
      <c r="AZ10327" s="41"/>
      <c r="BA10327" s="41"/>
      <c r="BB10327" s="41"/>
      <c r="BC10327" s="41"/>
      <c r="BD10327" s="41"/>
      <c r="BE10327" s="41"/>
      <c r="BF10327" s="41"/>
      <c r="BG10327" s="41"/>
      <c r="BH10327" s="41"/>
      <c r="BI10327" s="41"/>
      <c r="BJ10327" s="41"/>
      <c r="BK10327" s="41"/>
      <c r="BL10327" s="41"/>
      <c r="BM10327" s="41"/>
      <c r="BN10327" s="41"/>
      <c r="BO10327" s="41"/>
      <c r="BP10327" s="108"/>
      <c r="CG10327" s="102"/>
      <c r="CI10327" s="45"/>
    </row>
    <row r="10328" spans="37:87" ht="13" customHeight="1">
      <c r="AK10328" s="114"/>
      <c r="AL10328" s="41"/>
      <c r="AM10328" s="41"/>
      <c r="AN10328" s="41"/>
      <c r="AO10328" s="41"/>
      <c r="AP10328" s="41"/>
      <c r="AQ10328" s="41"/>
      <c r="AR10328" s="41"/>
      <c r="AS10328" s="41"/>
      <c r="AT10328" s="41"/>
      <c r="AU10328" s="41"/>
      <c r="AV10328" s="41"/>
      <c r="AW10328" s="41"/>
      <c r="AX10328" s="41"/>
      <c r="AY10328" s="41"/>
      <c r="AZ10328" s="41"/>
      <c r="BA10328" s="41"/>
      <c r="BB10328" s="41"/>
      <c r="BC10328" s="41"/>
      <c r="BD10328" s="41"/>
      <c r="BE10328" s="41"/>
      <c r="BF10328" s="41"/>
      <c r="BG10328" s="41"/>
      <c r="BH10328" s="41"/>
      <c r="BI10328" s="41"/>
      <c r="BJ10328" s="41"/>
      <c r="BK10328" s="41"/>
      <c r="BL10328" s="41"/>
      <c r="BM10328" s="41"/>
      <c r="BN10328" s="41"/>
      <c r="BO10328" s="41"/>
      <c r="BP10328" s="108"/>
      <c r="CG10328" s="102"/>
      <c r="CI10328" s="45"/>
    </row>
    <row r="10329" spans="37:87" ht="13" customHeight="1">
      <c r="AK10329" s="114"/>
      <c r="AL10329" s="41"/>
      <c r="AM10329" s="41"/>
      <c r="AN10329" s="41"/>
      <c r="AO10329" s="41"/>
      <c r="AP10329" s="41"/>
      <c r="AQ10329" s="41"/>
      <c r="AR10329" s="41"/>
      <c r="AS10329" s="41"/>
      <c r="AT10329" s="41"/>
      <c r="AU10329" s="41"/>
      <c r="AV10329" s="41"/>
      <c r="AW10329" s="41"/>
      <c r="AX10329" s="41"/>
      <c r="AY10329" s="41"/>
      <c r="AZ10329" s="41"/>
      <c r="BA10329" s="41"/>
      <c r="BB10329" s="41"/>
      <c r="BC10329" s="41"/>
      <c r="BD10329" s="41"/>
      <c r="BE10329" s="41"/>
      <c r="BF10329" s="41"/>
      <c r="BG10329" s="41"/>
      <c r="BH10329" s="41"/>
      <c r="BI10329" s="41"/>
      <c r="BJ10329" s="41"/>
      <c r="BK10329" s="41"/>
      <c r="BL10329" s="41"/>
      <c r="BM10329" s="41"/>
      <c r="BN10329" s="41"/>
      <c r="BO10329" s="41"/>
      <c r="BP10329" s="108"/>
      <c r="CG10329" s="102"/>
      <c r="CI10329" s="45"/>
    </row>
    <row r="10330" spans="37:87" ht="13" customHeight="1">
      <c r="AK10330" s="114"/>
      <c r="AL10330" s="41"/>
      <c r="AM10330" s="41"/>
      <c r="AN10330" s="41"/>
      <c r="AO10330" s="41"/>
      <c r="AP10330" s="41"/>
      <c r="AQ10330" s="41"/>
      <c r="AR10330" s="41"/>
      <c r="AS10330" s="41"/>
      <c r="AT10330" s="41"/>
      <c r="AU10330" s="41"/>
      <c r="AV10330" s="41"/>
      <c r="AW10330" s="41"/>
      <c r="AX10330" s="41"/>
      <c r="AY10330" s="41"/>
      <c r="AZ10330" s="41"/>
      <c r="BA10330" s="41"/>
      <c r="BB10330" s="41"/>
      <c r="BC10330" s="41"/>
      <c r="BD10330" s="41"/>
      <c r="BE10330" s="41"/>
      <c r="BF10330" s="41"/>
      <c r="BG10330" s="41"/>
      <c r="BH10330" s="41"/>
      <c r="BI10330" s="41"/>
      <c r="BJ10330" s="41"/>
      <c r="BK10330" s="41"/>
      <c r="BL10330" s="41"/>
      <c r="BM10330" s="41"/>
      <c r="BN10330" s="41"/>
      <c r="BO10330" s="41"/>
      <c r="BP10330" s="108"/>
      <c r="CG10330" s="102"/>
      <c r="CI10330" s="45"/>
    </row>
    <row r="10331" spans="37:87" ht="13" customHeight="1">
      <c r="AK10331" s="114"/>
      <c r="AL10331" s="41"/>
      <c r="AM10331" s="41"/>
      <c r="AN10331" s="41"/>
      <c r="AO10331" s="41"/>
      <c r="AP10331" s="41"/>
      <c r="AQ10331" s="41"/>
      <c r="AR10331" s="41"/>
      <c r="AS10331" s="41"/>
      <c r="AT10331" s="41"/>
      <c r="AU10331" s="41"/>
      <c r="AV10331" s="41"/>
      <c r="AW10331" s="41"/>
      <c r="AX10331" s="41"/>
      <c r="AY10331" s="41"/>
      <c r="AZ10331" s="41"/>
      <c r="BA10331" s="41"/>
      <c r="BB10331" s="41"/>
      <c r="BC10331" s="41"/>
      <c r="BD10331" s="41"/>
      <c r="BE10331" s="41"/>
      <c r="BF10331" s="41"/>
      <c r="BG10331" s="41"/>
      <c r="BH10331" s="41"/>
      <c r="BI10331" s="41"/>
      <c r="BJ10331" s="41"/>
      <c r="BK10331" s="41"/>
      <c r="BL10331" s="41"/>
      <c r="BM10331" s="41"/>
      <c r="BN10331" s="41"/>
      <c r="BO10331" s="41"/>
      <c r="BP10331" s="108"/>
      <c r="CG10331" s="102"/>
      <c r="CI10331" s="45"/>
    </row>
    <row r="10332" spans="37:87" ht="13" customHeight="1">
      <c r="AK10332" s="114"/>
      <c r="AL10332" s="41"/>
      <c r="AM10332" s="41"/>
      <c r="AN10332" s="41"/>
      <c r="AO10332" s="41"/>
      <c r="AP10332" s="41"/>
      <c r="AQ10332" s="41"/>
      <c r="AR10332" s="41"/>
      <c r="AS10332" s="41"/>
      <c r="AT10332" s="41"/>
      <c r="AU10332" s="41"/>
      <c r="AV10332" s="41"/>
      <c r="AW10332" s="41"/>
      <c r="AX10332" s="41"/>
      <c r="AY10332" s="41"/>
      <c r="AZ10332" s="41"/>
      <c r="BA10332" s="41"/>
      <c r="BB10332" s="41"/>
      <c r="BC10332" s="41"/>
      <c r="BD10332" s="41"/>
      <c r="BE10332" s="41"/>
      <c r="BF10332" s="41"/>
      <c r="BG10332" s="41"/>
      <c r="BH10332" s="41"/>
      <c r="BI10332" s="41"/>
      <c r="BJ10332" s="41"/>
      <c r="BK10332" s="41"/>
      <c r="BL10332" s="41"/>
      <c r="BM10332" s="41"/>
      <c r="BN10332" s="41"/>
      <c r="BO10332" s="41"/>
      <c r="BP10332" s="108"/>
      <c r="CG10332" s="102"/>
      <c r="CI10332" s="45"/>
    </row>
    <row r="10333" spans="37:87" ht="13" customHeight="1">
      <c r="AK10333" s="114"/>
      <c r="AL10333" s="41"/>
      <c r="AM10333" s="41"/>
      <c r="AN10333" s="41"/>
      <c r="AO10333" s="41"/>
      <c r="AP10333" s="41"/>
      <c r="AQ10333" s="41"/>
      <c r="AR10333" s="41"/>
      <c r="AS10333" s="41"/>
      <c r="AT10333" s="41"/>
      <c r="AU10333" s="41"/>
      <c r="AV10333" s="41"/>
      <c r="AW10333" s="41"/>
      <c r="AX10333" s="41"/>
      <c r="AY10333" s="41"/>
      <c r="AZ10333" s="41"/>
      <c r="BA10333" s="41"/>
      <c r="BB10333" s="41"/>
      <c r="BC10333" s="41"/>
      <c r="BD10333" s="41"/>
      <c r="BE10333" s="41"/>
      <c r="BF10333" s="41"/>
      <c r="BG10333" s="41"/>
      <c r="BH10333" s="41"/>
      <c r="BI10333" s="41"/>
      <c r="BJ10333" s="41"/>
      <c r="BK10333" s="41"/>
      <c r="BL10333" s="41"/>
      <c r="BM10333" s="41"/>
      <c r="BN10333" s="41"/>
      <c r="BO10333" s="41"/>
      <c r="BP10333" s="108"/>
      <c r="CG10333" s="102"/>
      <c r="CI10333" s="45"/>
    </row>
    <row r="10334" spans="37:87" ht="13" customHeight="1">
      <c r="AK10334" s="114"/>
      <c r="AL10334" s="41"/>
      <c r="AM10334" s="41"/>
      <c r="AN10334" s="41"/>
      <c r="AO10334" s="41"/>
      <c r="AP10334" s="41"/>
      <c r="AQ10334" s="41"/>
      <c r="AR10334" s="41"/>
      <c r="AS10334" s="41"/>
      <c r="AT10334" s="41"/>
      <c r="AU10334" s="41"/>
      <c r="AV10334" s="41"/>
      <c r="AW10334" s="41"/>
      <c r="AX10334" s="41"/>
      <c r="AY10334" s="41"/>
      <c r="AZ10334" s="41"/>
      <c r="BA10334" s="41"/>
      <c r="BB10334" s="41"/>
      <c r="BC10334" s="41"/>
      <c r="BD10334" s="41"/>
      <c r="BE10334" s="41"/>
      <c r="BF10334" s="41"/>
      <c r="BG10334" s="41"/>
      <c r="BH10334" s="41"/>
      <c r="BI10334" s="41"/>
      <c r="BJ10334" s="41"/>
      <c r="BK10334" s="41"/>
      <c r="BL10334" s="41"/>
      <c r="BM10334" s="41"/>
      <c r="BN10334" s="41"/>
      <c r="BO10334" s="41"/>
      <c r="BP10334" s="108"/>
      <c r="CG10334" s="102"/>
      <c r="CI10334" s="45"/>
    </row>
    <row r="10335" spans="37:87" ht="13" customHeight="1">
      <c r="AK10335" s="114"/>
      <c r="AL10335" s="41"/>
      <c r="AM10335" s="41"/>
      <c r="AN10335" s="41"/>
      <c r="AO10335" s="41"/>
      <c r="AP10335" s="41"/>
      <c r="AQ10335" s="41"/>
      <c r="AR10335" s="41"/>
      <c r="AS10335" s="41"/>
      <c r="AT10335" s="41"/>
      <c r="AU10335" s="41"/>
      <c r="AV10335" s="41"/>
      <c r="AW10335" s="41"/>
      <c r="AX10335" s="41"/>
      <c r="AY10335" s="41"/>
      <c r="AZ10335" s="41"/>
      <c r="BA10335" s="41"/>
      <c r="BB10335" s="41"/>
      <c r="BC10335" s="41"/>
      <c r="BD10335" s="41"/>
      <c r="BE10335" s="41"/>
      <c r="BF10335" s="41"/>
      <c r="BG10335" s="41"/>
      <c r="BH10335" s="41"/>
      <c r="BI10335" s="41"/>
      <c r="BJ10335" s="41"/>
      <c r="BK10335" s="41"/>
      <c r="BL10335" s="41"/>
      <c r="BM10335" s="41"/>
      <c r="BN10335" s="41"/>
      <c r="BO10335" s="41"/>
      <c r="BP10335" s="108"/>
      <c r="CG10335" s="102"/>
      <c r="CI10335" s="45"/>
    </row>
    <row r="10336" spans="37:87" ht="13" customHeight="1">
      <c r="AK10336" s="114"/>
      <c r="AL10336" s="41"/>
      <c r="AM10336" s="41"/>
      <c r="AN10336" s="41"/>
      <c r="AO10336" s="41"/>
      <c r="AP10336" s="41"/>
      <c r="AQ10336" s="41"/>
      <c r="AR10336" s="41"/>
      <c r="AS10336" s="41"/>
      <c r="AT10336" s="41"/>
      <c r="AU10336" s="41"/>
      <c r="AV10336" s="41"/>
      <c r="AW10336" s="41"/>
      <c r="AX10336" s="41"/>
      <c r="AY10336" s="41"/>
      <c r="AZ10336" s="41"/>
      <c r="BA10336" s="41"/>
      <c r="BB10336" s="41"/>
      <c r="BC10336" s="41"/>
      <c r="BD10336" s="41"/>
      <c r="BE10336" s="41"/>
      <c r="BF10336" s="41"/>
      <c r="BG10336" s="41"/>
      <c r="BH10336" s="41"/>
      <c r="BI10336" s="41"/>
      <c r="BJ10336" s="41"/>
      <c r="BK10336" s="41"/>
      <c r="BL10336" s="41"/>
      <c r="BM10336" s="41"/>
      <c r="BN10336" s="41"/>
      <c r="BO10336" s="41"/>
      <c r="BP10336" s="108"/>
      <c r="CG10336" s="102"/>
      <c r="CI10336" s="45"/>
    </row>
    <row r="10337" spans="37:87" ht="13" customHeight="1">
      <c r="AK10337" s="114"/>
      <c r="AL10337" s="41"/>
      <c r="AM10337" s="41"/>
      <c r="AN10337" s="41"/>
      <c r="AO10337" s="41"/>
      <c r="AP10337" s="41"/>
      <c r="AQ10337" s="41"/>
      <c r="AR10337" s="41"/>
      <c r="AS10337" s="41"/>
      <c r="AT10337" s="41"/>
      <c r="AU10337" s="41"/>
      <c r="AV10337" s="41"/>
      <c r="AW10337" s="41"/>
      <c r="AX10337" s="41"/>
      <c r="AY10337" s="41"/>
      <c r="AZ10337" s="41"/>
      <c r="BA10337" s="41"/>
      <c r="BB10337" s="41"/>
      <c r="BC10337" s="41"/>
      <c r="BD10337" s="41"/>
      <c r="BE10337" s="41"/>
      <c r="BF10337" s="41"/>
      <c r="BG10337" s="41"/>
      <c r="BH10337" s="41"/>
      <c r="BI10337" s="41"/>
      <c r="BJ10337" s="41"/>
      <c r="BK10337" s="41"/>
      <c r="BL10337" s="41"/>
      <c r="BM10337" s="41"/>
      <c r="BN10337" s="41"/>
      <c r="BO10337" s="41"/>
      <c r="BP10337" s="108"/>
      <c r="CG10337" s="102"/>
      <c r="CI10337" s="45"/>
    </row>
    <row r="10338" spans="37:87" ht="13" customHeight="1">
      <c r="AK10338" s="114"/>
      <c r="AL10338" s="41"/>
      <c r="AM10338" s="41"/>
      <c r="AN10338" s="41"/>
      <c r="AO10338" s="41"/>
      <c r="AP10338" s="41"/>
      <c r="AQ10338" s="41"/>
      <c r="AR10338" s="41"/>
      <c r="AS10338" s="41"/>
      <c r="AT10338" s="41"/>
      <c r="AU10338" s="41"/>
      <c r="AV10338" s="41"/>
      <c r="AW10338" s="41"/>
      <c r="AX10338" s="41"/>
      <c r="AY10338" s="41"/>
      <c r="AZ10338" s="41"/>
      <c r="BA10338" s="41"/>
      <c r="BB10338" s="41"/>
      <c r="BC10338" s="41"/>
      <c r="BD10338" s="41"/>
      <c r="BE10338" s="41"/>
      <c r="BF10338" s="41"/>
      <c r="BG10338" s="41"/>
      <c r="BH10338" s="41"/>
      <c r="BI10338" s="41"/>
      <c r="BJ10338" s="41"/>
      <c r="BK10338" s="41"/>
      <c r="BL10338" s="41"/>
      <c r="BM10338" s="41"/>
      <c r="BN10338" s="41"/>
      <c r="BO10338" s="41"/>
      <c r="BP10338" s="108"/>
      <c r="CG10338" s="102"/>
      <c r="CI10338" s="45"/>
    </row>
    <row r="10339" spans="37:87" ht="13" customHeight="1">
      <c r="AK10339" s="114"/>
      <c r="AL10339" s="41"/>
      <c r="AM10339" s="41"/>
      <c r="AN10339" s="41"/>
      <c r="AO10339" s="41"/>
      <c r="AP10339" s="41"/>
      <c r="AQ10339" s="41"/>
      <c r="AR10339" s="41"/>
      <c r="AS10339" s="41"/>
      <c r="AT10339" s="41"/>
      <c r="AU10339" s="41"/>
      <c r="AV10339" s="41"/>
      <c r="AW10339" s="41"/>
      <c r="AX10339" s="41"/>
      <c r="AY10339" s="41"/>
      <c r="AZ10339" s="41"/>
      <c r="BA10339" s="41"/>
      <c r="BB10339" s="41"/>
      <c r="BC10339" s="41"/>
      <c r="BD10339" s="41"/>
      <c r="BE10339" s="41"/>
      <c r="BF10339" s="41"/>
      <c r="BG10339" s="41"/>
      <c r="BH10339" s="41"/>
      <c r="BI10339" s="41"/>
      <c r="BJ10339" s="41"/>
      <c r="BK10339" s="41"/>
      <c r="BL10339" s="41"/>
      <c r="BM10339" s="41"/>
      <c r="BN10339" s="41"/>
      <c r="BO10339" s="41"/>
      <c r="BP10339" s="108"/>
      <c r="CG10339" s="102"/>
      <c r="CI10339" s="45"/>
    </row>
    <row r="10340" spans="37:87" ht="13" customHeight="1">
      <c r="AK10340" s="114"/>
      <c r="AL10340" s="41"/>
      <c r="AM10340" s="41"/>
      <c r="AN10340" s="41"/>
      <c r="AO10340" s="41"/>
      <c r="AP10340" s="41"/>
      <c r="AQ10340" s="41"/>
      <c r="AR10340" s="41"/>
      <c r="AS10340" s="41"/>
      <c r="AT10340" s="41"/>
      <c r="AU10340" s="41"/>
      <c r="AV10340" s="41"/>
      <c r="AW10340" s="41"/>
      <c r="AX10340" s="41"/>
      <c r="AY10340" s="41"/>
      <c r="AZ10340" s="41"/>
      <c r="BA10340" s="41"/>
      <c r="BB10340" s="41"/>
      <c r="BC10340" s="41"/>
      <c r="BD10340" s="41"/>
      <c r="BE10340" s="41"/>
      <c r="BF10340" s="41"/>
      <c r="BG10340" s="41"/>
      <c r="BH10340" s="41"/>
      <c r="BI10340" s="41"/>
      <c r="BJ10340" s="41"/>
      <c r="BK10340" s="41"/>
      <c r="BL10340" s="41"/>
      <c r="BM10340" s="41"/>
      <c r="BN10340" s="41"/>
      <c r="BO10340" s="41"/>
      <c r="BP10340" s="108"/>
      <c r="CG10340" s="102"/>
      <c r="CI10340" s="45"/>
    </row>
    <row r="10341" spans="37:87" ht="13" customHeight="1">
      <c r="AK10341" s="114"/>
      <c r="AL10341" s="41"/>
      <c r="AM10341" s="41"/>
      <c r="AN10341" s="41"/>
      <c r="AO10341" s="41"/>
      <c r="AP10341" s="41"/>
      <c r="AQ10341" s="41"/>
      <c r="AR10341" s="41"/>
      <c r="AS10341" s="41"/>
      <c r="AT10341" s="41"/>
      <c r="AU10341" s="41"/>
      <c r="AV10341" s="41"/>
      <c r="AW10341" s="41"/>
      <c r="AX10341" s="41"/>
      <c r="AY10341" s="41"/>
      <c r="AZ10341" s="41"/>
      <c r="BA10341" s="41"/>
      <c r="BB10341" s="41"/>
      <c r="BC10341" s="41"/>
      <c r="BD10341" s="41"/>
      <c r="BE10341" s="41"/>
      <c r="BF10341" s="41"/>
      <c r="BG10341" s="41"/>
      <c r="BH10341" s="41"/>
      <c r="BI10341" s="41"/>
      <c r="BJ10341" s="41"/>
      <c r="BK10341" s="41"/>
      <c r="BL10341" s="41"/>
      <c r="BM10341" s="41"/>
      <c r="BN10341" s="41"/>
      <c r="BO10341" s="41"/>
      <c r="BP10341" s="108"/>
      <c r="CG10341" s="102"/>
      <c r="CI10341" s="45"/>
    </row>
    <row r="10342" spans="37:87" ht="13" customHeight="1">
      <c r="AK10342" s="114"/>
      <c r="AL10342" s="41"/>
      <c r="AM10342" s="41"/>
      <c r="AN10342" s="41"/>
      <c r="AO10342" s="41"/>
      <c r="AP10342" s="41"/>
      <c r="AQ10342" s="41"/>
      <c r="AR10342" s="41"/>
      <c r="AS10342" s="41"/>
      <c r="AT10342" s="41"/>
      <c r="AU10342" s="41"/>
      <c r="AV10342" s="41"/>
      <c r="AW10342" s="41"/>
      <c r="AX10342" s="41"/>
      <c r="AY10342" s="41"/>
      <c r="AZ10342" s="41"/>
      <c r="BA10342" s="41"/>
      <c r="BB10342" s="41"/>
      <c r="BC10342" s="41"/>
      <c r="BD10342" s="41"/>
      <c r="BE10342" s="41"/>
      <c r="BF10342" s="41"/>
      <c r="BG10342" s="41"/>
      <c r="BH10342" s="41"/>
      <c r="BI10342" s="41"/>
      <c r="BJ10342" s="41"/>
      <c r="BK10342" s="41"/>
      <c r="BL10342" s="41"/>
      <c r="BM10342" s="41"/>
      <c r="BN10342" s="41"/>
      <c r="BO10342" s="41"/>
      <c r="BP10342" s="108"/>
      <c r="CG10342" s="102"/>
      <c r="CI10342" s="45"/>
    </row>
    <row r="10343" spans="37:87" ht="13" customHeight="1">
      <c r="AK10343" s="114"/>
      <c r="AL10343" s="41"/>
      <c r="AM10343" s="41"/>
      <c r="AN10343" s="41"/>
      <c r="AO10343" s="41"/>
      <c r="AP10343" s="41"/>
      <c r="AQ10343" s="41"/>
      <c r="AR10343" s="41"/>
      <c r="AS10343" s="41"/>
      <c r="AT10343" s="41"/>
      <c r="AU10343" s="41"/>
      <c r="AV10343" s="41"/>
      <c r="AW10343" s="41"/>
      <c r="AX10343" s="41"/>
      <c r="AY10343" s="41"/>
      <c r="AZ10343" s="41"/>
      <c r="BA10343" s="41"/>
      <c r="BB10343" s="41"/>
      <c r="BC10343" s="41"/>
      <c r="BD10343" s="41"/>
      <c r="BE10343" s="41"/>
      <c r="BF10343" s="41"/>
      <c r="BG10343" s="41"/>
      <c r="BH10343" s="41"/>
      <c r="BI10343" s="41"/>
      <c r="BJ10343" s="41"/>
      <c r="BK10343" s="41"/>
      <c r="BL10343" s="41"/>
      <c r="BM10343" s="41"/>
      <c r="BN10343" s="41"/>
      <c r="BO10343" s="41"/>
      <c r="BP10343" s="108"/>
      <c r="CG10343" s="102"/>
      <c r="CI10343" s="45"/>
    </row>
    <row r="10344" spans="37:87" ht="13" customHeight="1">
      <c r="AK10344" s="114"/>
      <c r="AL10344" s="41"/>
      <c r="AM10344" s="41"/>
      <c r="AN10344" s="41"/>
      <c r="AO10344" s="41"/>
      <c r="AP10344" s="41"/>
      <c r="AQ10344" s="41"/>
      <c r="AR10344" s="41"/>
      <c r="AS10344" s="41"/>
      <c r="AT10344" s="41"/>
      <c r="AU10344" s="41"/>
      <c r="AV10344" s="41"/>
      <c r="AW10344" s="41"/>
      <c r="AX10344" s="41"/>
      <c r="AY10344" s="41"/>
      <c r="AZ10344" s="41"/>
      <c r="BA10344" s="41"/>
      <c r="BB10344" s="41"/>
      <c r="BC10344" s="41"/>
      <c r="BD10344" s="41"/>
      <c r="BE10344" s="41"/>
      <c r="BF10344" s="41"/>
      <c r="BG10344" s="41"/>
      <c r="BH10344" s="41"/>
      <c r="BI10344" s="41"/>
      <c r="BJ10344" s="41"/>
      <c r="BK10344" s="41"/>
      <c r="BL10344" s="41"/>
      <c r="BM10344" s="41"/>
      <c r="BN10344" s="41"/>
      <c r="BO10344" s="41"/>
      <c r="BP10344" s="108"/>
      <c r="CG10344" s="102"/>
      <c r="CI10344" s="45"/>
    </row>
    <row r="10345" spans="37:87" ht="13" customHeight="1">
      <c r="AK10345" s="114"/>
      <c r="AL10345" s="41"/>
      <c r="AM10345" s="41"/>
      <c r="AN10345" s="41"/>
      <c r="AO10345" s="41"/>
      <c r="AP10345" s="41"/>
      <c r="AQ10345" s="41"/>
      <c r="AR10345" s="41"/>
      <c r="AS10345" s="41"/>
      <c r="AT10345" s="41"/>
      <c r="AU10345" s="41"/>
      <c r="AV10345" s="41"/>
      <c r="AW10345" s="41"/>
      <c r="AX10345" s="41"/>
      <c r="AY10345" s="41"/>
      <c r="AZ10345" s="41"/>
      <c r="BA10345" s="41"/>
      <c r="BB10345" s="41"/>
      <c r="BC10345" s="41"/>
      <c r="BD10345" s="41"/>
      <c r="BE10345" s="41"/>
      <c r="BF10345" s="41"/>
      <c r="BG10345" s="41"/>
      <c r="BH10345" s="41"/>
      <c r="BI10345" s="41"/>
      <c r="BJ10345" s="41"/>
      <c r="BK10345" s="41"/>
      <c r="BL10345" s="41"/>
      <c r="BM10345" s="41"/>
      <c r="BN10345" s="41"/>
      <c r="BO10345" s="41"/>
      <c r="BP10345" s="108"/>
      <c r="CG10345" s="102"/>
      <c r="CI10345" s="45"/>
    </row>
    <row r="10346" spans="37:87" ht="13" customHeight="1">
      <c r="AK10346" s="114"/>
      <c r="AL10346" s="41"/>
      <c r="AM10346" s="41"/>
      <c r="AN10346" s="41"/>
      <c r="AO10346" s="41"/>
      <c r="AP10346" s="41"/>
      <c r="AQ10346" s="41"/>
      <c r="AR10346" s="41"/>
      <c r="AS10346" s="41"/>
      <c r="AT10346" s="41"/>
      <c r="AU10346" s="41"/>
      <c r="AV10346" s="41"/>
      <c r="AW10346" s="41"/>
      <c r="AX10346" s="41"/>
      <c r="AY10346" s="41"/>
      <c r="AZ10346" s="41"/>
      <c r="BA10346" s="41"/>
      <c r="BB10346" s="41"/>
      <c r="BC10346" s="41"/>
      <c r="BD10346" s="41"/>
      <c r="BE10346" s="41"/>
      <c r="BF10346" s="41"/>
      <c r="BG10346" s="41"/>
      <c r="BH10346" s="41"/>
      <c r="BI10346" s="41"/>
      <c r="BJ10346" s="41"/>
      <c r="BK10346" s="41"/>
      <c r="BL10346" s="41"/>
      <c r="BM10346" s="41"/>
      <c r="BN10346" s="41"/>
      <c r="BO10346" s="41"/>
      <c r="BP10346" s="108"/>
      <c r="CG10346" s="102"/>
      <c r="CI10346" s="45"/>
    </row>
    <row r="10347" spans="37:87" ht="13" customHeight="1">
      <c r="AK10347" s="114"/>
      <c r="AL10347" s="41"/>
      <c r="AM10347" s="41"/>
      <c r="AN10347" s="41"/>
      <c r="AO10347" s="41"/>
      <c r="AP10347" s="41"/>
      <c r="AQ10347" s="41"/>
      <c r="AR10347" s="41"/>
      <c r="AS10347" s="41"/>
      <c r="AT10347" s="41"/>
      <c r="AU10347" s="41"/>
      <c r="AV10347" s="41"/>
      <c r="AW10347" s="41"/>
      <c r="AX10347" s="41"/>
      <c r="AY10347" s="41"/>
      <c r="AZ10347" s="41"/>
      <c r="BA10347" s="41"/>
      <c r="BB10347" s="41"/>
      <c r="BC10347" s="41"/>
      <c r="BD10347" s="41"/>
      <c r="BE10347" s="41"/>
      <c r="BF10347" s="41"/>
      <c r="BG10347" s="41"/>
      <c r="BH10347" s="41"/>
      <c r="BI10347" s="41"/>
      <c r="BJ10347" s="41"/>
      <c r="BK10347" s="41"/>
      <c r="BL10347" s="41"/>
      <c r="BM10347" s="41"/>
      <c r="BN10347" s="41"/>
      <c r="BO10347" s="41"/>
      <c r="BP10347" s="108"/>
      <c r="CG10347" s="102"/>
      <c r="CI10347" s="45"/>
    </row>
    <row r="10348" spans="37:87" ht="13" customHeight="1">
      <c r="AK10348" s="114"/>
      <c r="AL10348" s="41"/>
      <c r="AM10348" s="41"/>
      <c r="AN10348" s="41"/>
      <c r="AO10348" s="41"/>
      <c r="AP10348" s="41"/>
      <c r="AQ10348" s="41"/>
      <c r="AR10348" s="41"/>
      <c r="AS10348" s="41"/>
      <c r="AT10348" s="41"/>
      <c r="AU10348" s="41"/>
      <c r="AV10348" s="41"/>
      <c r="AW10348" s="41"/>
      <c r="AX10348" s="41"/>
      <c r="AY10348" s="41"/>
      <c r="AZ10348" s="41"/>
      <c r="BA10348" s="41"/>
      <c r="BB10348" s="41"/>
      <c r="BC10348" s="41"/>
      <c r="BD10348" s="41"/>
      <c r="BE10348" s="41"/>
      <c r="BF10348" s="41"/>
      <c r="BG10348" s="41"/>
      <c r="BH10348" s="41"/>
      <c r="BI10348" s="41"/>
      <c r="BJ10348" s="41"/>
      <c r="BK10348" s="41"/>
      <c r="BL10348" s="41"/>
      <c r="BM10348" s="41"/>
      <c r="BN10348" s="41"/>
      <c r="BO10348" s="41"/>
      <c r="BP10348" s="108"/>
      <c r="CG10348" s="102"/>
      <c r="CI10348" s="45"/>
    </row>
    <row r="10349" spans="37:87" ht="13" customHeight="1">
      <c r="AK10349" s="114"/>
      <c r="AL10349" s="41"/>
      <c r="AM10349" s="41"/>
      <c r="AN10349" s="41"/>
      <c r="AO10349" s="41"/>
      <c r="AP10349" s="41"/>
      <c r="AQ10349" s="41"/>
      <c r="AR10349" s="41"/>
      <c r="AS10349" s="41"/>
      <c r="AT10349" s="41"/>
      <c r="AU10349" s="41"/>
      <c r="AV10349" s="41"/>
      <c r="AW10349" s="41"/>
      <c r="AX10349" s="41"/>
      <c r="AY10349" s="41"/>
      <c r="AZ10349" s="41"/>
      <c r="BA10349" s="41"/>
      <c r="BB10349" s="41"/>
      <c r="BC10349" s="41"/>
      <c r="BD10349" s="41"/>
      <c r="BE10349" s="41"/>
      <c r="BF10349" s="41"/>
      <c r="BG10349" s="41"/>
      <c r="BH10349" s="41"/>
      <c r="BI10349" s="41"/>
      <c r="BJ10349" s="41"/>
      <c r="BK10349" s="41"/>
      <c r="BL10349" s="41"/>
      <c r="BM10349" s="41"/>
      <c r="BN10349" s="41"/>
      <c r="BO10349" s="41"/>
      <c r="BP10349" s="108"/>
      <c r="CG10349" s="102"/>
      <c r="CI10349" s="45"/>
    </row>
    <row r="10350" spans="37:87" ht="13" customHeight="1">
      <c r="AK10350" s="114"/>
      <c r="AL10350" s="41"/>
      <c r="AM10350" s="41"/>
      <c r="AN10350" s="41"/>
      <c r="AO10350" s="41"/>
      <c r="AP10350" s="41"/>
      <c r="AQ10350" s="41"/>
      <c r="AR10350" s="41"/>
      <c r="AS10350" s="41"/>
      <c r="AT10350" s="41"/>
      <c r="AU10350" s="41"/>
      <c r="AV10350" s="41"/>
      <c r="AW10350" s="41"/>
      <c r="AX10350" s="41"/>
      <c r="AY10350" s="41"/>
      <c r="AZ10350" s="41"/>
      <c r="BA10350" s="41"/>
      <c r="BB10350" s="41"/>
      <c r="BC10350" s="41"/>
      <c r="BD10350" s="41"/>
      <c r="BE10350" s="41"/>
      <c r="BF10350" s="41"/>
      <c r="BG10350" s="41"/>
      <c r="BH10350" s="41"/>
      <c r="BI10350" s="41"/>
      <c r="BJ10350" s="41"/>
      <c r="BK10350" s="41"/>
      <c r="BL10350" s="41"/>
      <c r="BM10350" s="41"/>
      <c r="BN10350" s="41"/>
      <c r="BO10350" s="41"/>
      <c r="BP10350" s="108"/>
      <c r="CG10350" s="102"/>
      <c r="CI10350" s="45"/>
    </row>
    <row r="10351" spans="37:87" ht="13" customHeight="1">
      <c r="AK10351" s="114"/>
      <c r="AL10351" s="41"/>
      <c r="AM10351" s="41"/>
      <c r="AN10351" s="41"/>
      <c r="AO10351" s="41"/>
      <c r="AP10351" s="41"/>
      <c r="AQ10351" s="41"/>
      <c r="AR10351" s="41"/>
      <c r="AS10351" s="41"/>
      <c r="AT10351" s="41"/>
      <c r="AU10351" s="41"/>
      <c r="AV10351" s="41"/>
      <c r="AW10351" s="41"/>
      <c r="AX10351" s="41"/>
      <c r="AY10351" s="41"/>
      <c r="AZ10351" s="41"/>
      <c r="BA10351" s="41"/>
      <c r="BB10351" s="41"/>
      <c r="BC10351" s="41"/>
      <c r="BD10351" s="41"/>
      <c r="BE10351" s="41"/>
      <c r="BF10351" s="41"/>
      <c r="BG10351" s="41"/>
      <c r="BH10351" s="41"/>
      <c r="BI10351" s="41"/>
      <c r="BJ10351" s="41"/>
      <c r="BK10351" s="41"/>
      <c r="BL10351" s="41"/>
      <c r="BM10351" s="41"/>
      <c r="BN10351" s="41"/>
      <c r="BO10351" s="41"/>
      <c r="BP10351" s="108"/>
      <c r="CG10351" s="102"/>
      <c r="CI10351" s="45"/>
    </row>
    <row r="10352" spans="37:87" ht="13" customHeight="1">
      <c r="AK10352" s="114"/>
      <c r="AL10352" s="41"/>
      <c r="AM10352" s="41"/>
      <c r="AN10352" s="41"/>
      <c r="AO10352" s="41"/>
      <c r="AP10352" s="41"/>
      <c r="AQ10352" s="41"/>
      <c r="AR10352" s="41"/>
      <c r="AS10352" s="41"/>
      <c r="AT10352" s="41"/>
      <c r="AU10352" s="41"/>
      <c r="AV10352" s="41"/>
      <c r="AW10352" s="41"/>
      <c r="AX10352" s="41"/>
      <c r="AY10352" s="41"/>
      <c r="AZ10352" s="41"/>
      <c r="BA10352" s="41"/>
      <c r="BB10352" s="41"/>
      <c r="BC10352" s="41"/>
      <c r="BD10352" s="41"/>
      <c r="BE10352" s="41"/>
      <c r="BF10352" s="41"/>
      <c r="BG10352" s="41"/>
      <c r="BH10352" s="41"/>
      <c r="BI10352" s="41"/>
      <c r="BJ10352" s="41"/>
      <c r="BK10352" s="41"/>
      <c r="BL10352" s="41"/>
      <c r="BM10352" s="41"/>
      <c r="BN10352" s="41"/>
      <c r="BO10352" s="41"/>
      <c r="BP10352" s="108"/>
      <c r="CG10352" s="102"/>
      <c r="CI10352" s="45"/>
    </row>
    <row r="10353" spans="37:87" ht="13" customHeight="1">
      <c r="AK10353" s="114"/>
      <c r="AL10353" s="41"/>
      <c r="AM10353" s="41"/>
      <c r="AN10353" s="41"/>
      <c r="AO10353" s="41"/>
      <c r="AP10353" s="41"/>
      <c r="AQ10353" s="41"/>
      <c r="AR10353" s="41"/>
      <c r="AS10353" s="41"/>
      <c r="AT10353" s="41"/>
      <c r="AU10353" s="41"/>
      <c r="AV10353" s="41"/>
      <c r="AW10353" s="41"/>
      <c r="AX10353" s="41"/>
      <c r="AY10353" s="41"/>
      <c r="AZ10353" s="41"/>
      <c r="BA10353" s="41"/>
      <c r="BB10353" s="41"/>
      <c r="BC10353" s="41"/>
      <c r="BD10353" s="41"/>
      <c r="BE10353" s="41"/>
      <c r="BF10353" s="41"/>
      <c r="BG10353" s="41"/>
      <c r="BH10353" s="41"/>
      <c r="BI10353" s="41"/>
      <c r="BJ10353" s="41"/>
      <c r="BK10353" s="41"/>
      <c r="BL10353" s="41"/>
      <c r="BM10353" s="41"/>
      <c r="BN10353" s="41"/>
      <c r="BO10353" s="41"/>
      <c r="BP10353" s="108"/>
      <c r="CG10353" s="102"/>
      <c r="CI10353" s="45"/>
    </row>
    <row r="10354" spans="37:87" ht="13" customHeight="1">
      <c r="AK10354" s="114"/>
      <c r="AL10354" s="41"/>
      <c r="AM10354" s="41"/>
      <c r="AN10354" s="41"/>
      <c r="AO10354" s="41"/>
      <c r="AP10354" s="41"/>
      <c r="AQ10354" s="41"/>
      <c r="AR10354" s="41"/>
      <c r="AS10354" s="41"/>
      <c r="AT10354" s="41"/>
      <c r="AU10354" s="41"/>
      <c r="AV10354" s="41"/>
      <c r="AW10354" s="41"/>
      <c r="AX10354" s="41"/>
      <c r="AY10354" s="41"/>
      <c r="AZ10354" s="41"/>
      <c r="BA10354" s="41"/>
      <c r="BB10354" s="41"/>
      <c r="BC10354" s="41"/>
      <c r="BD10354" s="41"/>
      <c r="BE10354" s="41"/>
      <c r="BF10354" s="41"/>
      <c r="BG10354" s="41"/>
      <c r="BH10354" s="41"/>
      <c r="BI10354" s="41"/>
      <c r="BJ10354" s="41"/>
      <c r="BK10354" s="41"/>
      <c r="BL10354" s="41"/>
      <c r="BM10354" s="41"/>
      <c r="BN10354" s="41"/>
      <c r="BO10354" s="41"/>
      <c r="BP10354" s="108"/>
      <c r="CG10354" s="102"/>
      <c r="CI10354" s="45"/>
    </row>
    <row r="10355" spans="37:87" ht="13" customHeight="1">
      <c r="AK10355" s="114"/>
      <c r="AL10355" s="41"/>
      <c r="AM10355" s="41"/>
      <c r="AN10355" s="41"/>
      <c r="AO10355" s="41"/>
      <c r="AP10355" s="41"/>
      <c r="AQ10355" s="41"/>
      <c r="AR10355" s="41"/>
      <c r="AS10355" s="41"/>
      <c r="AT10355" s="41"/>
      <c r="AU10355" s="41"/>
      <c r="AV10355" s="41"/>
      <c r="AW10355" s="41"/>
      <c r="AX10355" s="41"/>
      <c r="AY10355" s="41"/>
      <c r="AZ10355" s="41"/>
      <c r="BA10355" s="41"/>
      <c r="BB10355" s="41"/>
      <c r="BC10355" s="41"/>
      <c r="BD10355" s="41"/>
      <c r="BE10355" s="41"/>
      <c r="BF10355" s="41"/>
      <c r="BG10355" s="41"/>
      <c r="BH10355" s="41"/>
      <c r="BI10355" s="41"/>
      <c r="BJ10355" s="41"/>
      <c r="BK10355" s="41"/>
      <c r="BL10355" s="41"/>
      <c r="BM10355" s="41"/>
      <c r="BN10355" s="41"/>
      <c r="BO10355" s="41"/>
      <c r="BP10355" s="108"/>
      <c r="CG10355" s="102"/>
      <c r="CI10355" s="45"/>
    </row>
    <row r="10356" spans="37:87" ht="13" customHeight="1">
      <c r="AK10356" s="114"/>
      <c r="AL10356" s="41"/>
      <c r="AM10356" s="41"/>
      <c r="AN10356" s="41"/>
      <c r="AO10356" s="41"/>
      <c r="AP10356" s="41"/>
      <c r="AQ10356" s="41"/>
      <c r="AR10356" s="41"/>
      <c r="AS10356" s="41"/>
      <c r="AT10356" s="41"/>
      <c r="AU10356" s="41"/>
      <c r="AV10356" s="41"/>
      <c r="AW10356" s="41"/>
      <c r="AX10356" s="41"/>
      <c r="AY10356" s="41"/>
      <c r="AZ10356" s="41"/>
      <c r="BA10356" s="41"/>
      <c r="BB10356" s="41"/>
      <c r="BC10356" s="41"/>
      <c r="BD10356" s="41"/>
      <c r="BE10356" s="41"/>
      <c r="BF10356" s="41"/>
      <c r="BG10356" s="41"/>
      <c r="BH10356" s="41"/>
      <c r="BI10356" s="41"/>
      <c r="BJ10356" s="41"/>
      <c r="BK10356" s="41"/>
      <c r="BL10356" s="41"/>
      <c r="BM10356" s="41"/>
      <c r="BN10356" s="41"/>
      <c r="BO10356" s="41"/>
      <c r="BP10356" s="108"/>
      <c r="CG10356" s="102"/>
      <c r="CI10356" s="45"/>
    </row>
    <row r="10357" spans="37:87" ht="13" customHeight="1">
      <c r="AK10357" s="114"/>
      <c r="AL10357" s="41"/>
      <c r="AM10357" s="41"/>
      <c r="AN10357" s="41"/>
      <c r="AO10357" s="41"/>
      <c r="AP10357" s="41"/>
      <c r="AQ10357" s="41"/>
      <c r="AR10357" s="41"/>
      <c r="AS10357" s="41"/>
      <c r="AT10357" s="41"/>
      <c r="AU10357" s="41"/>
      <c r="AV10357" s="41"/>
      <c r="AW10357" s="41"/>
      <c r="AX10357" s="41"/>
      <c r="AY10357" s="41"/>
      <c r="AZ10357" s="41"/>
      <c r="BA10357" s="41"/>
      <c r="BB10357" s="41"/>
      <c r="BC10357" s="41"/>
      <c r="BD10357" s="41"/>
      <c r="BE10357" s="41"/>
      <c r="BF10357" s="41"/>
      <c r="BG10357" s="41"/>
      <c r="BH10357" s="41"/>
      <c r="BI10357" s="41"/>
      <c r="BJ10357" s="41"/>
      <c r="BK10357" s="41"/>
      <c r="BL10357" s="41"/>
      <c r="BM10357" s="41"/>
      <c r="BN10357" s="41"/>
      <c r="BO10357" s="41"/>
      <c r="BP10357" s="108"/>
      <c r="CG10357" s="102"/>
      <c r="CI10357" s="45"/>
    </row>
    <row r="10358" spans="37:87" ht="13" customHeight="1">
      <c r="AK10358" s="114"/>
      <c r="AL10358" s="41"/>
      <c r="AM10358" s="41"/>
      <c r="AN10358" s="41"/>
      <c r="AO10358" s="41"/>
      <c r="AP10358" s="41"/>
      <c r="AQ10358" s="41"/>
      <c r="AR10358" s="41"/>
      <c r="AS10358" s="41"/>
      <c r="AT10358" s="41"/>
      <c r="AU10358" s="41"/>
      <c r="AV10358" s="41"/>
      <c r="AW10358" s="41"/>
      <c r="AX10358" s="41"/>
      <c r="AY10358" s="41"/>
      <c r="AZ10358" s="41"/>
      <c r="BA10358" s="41"/>
      <c r="BB10358" s="41"/>
      <c r="BC10358" s="41"/>
      <c r="BD10358" s="41"/>
      <c r="BE10358" s="41"/>
      <c r="BF10358" s="41"/>
      <c r="BG10358" s="41"/>
      <c r="BH10358" s="41"/>
      <c r="BI10358" s="41"/>
      <c r="BJ10358" s="41"/>
      <c r="BK10358" s="41"/>
      <c r="BL10358" s="41"/>
      <c r="BM10358" s="41"/>
      <c r="BN10358" s="41"/>
      <c r="BO10358" s="41"/>
      <c r="BP10358" s="108"/>
      <c r="CG10358" s="102"/>
      <c r="CI10358" s="45"/>
    </row>
    <row r="10359" spans="37:87" ht="13" customHeight="1">
      <c r="AK10359" s="114"/>
      <c r="AL10359" s="41"/>
      <c r="AM10359" s="41"/>
      <c r="AN10359" s="41"/>
      <c r="AO10359" s="41"/>
      <c r="AP10359" s="41"/>
      <c r="AQ10359" s="41"/>
      <c r="AR10359" s="41"/>
      <c r="AS10359" s="41"/>
      <c r="AT10359" s="41"/>
      <c r="AU10359" s="41"/>
      <c r="AV10359" s="41"/>
      <c r="AW10359" s="41"/>
      <c r="AX10359" s="41"/>
      <c r="AY10359" s="41"/>
      <c r="AZ10359" s="41"/>
      <c r="BA10359" s="41"/>
      <c r="BB10359" s="41"/>
      <c r="BC10359" s="41"/>
      <c r="BD10359" s="41"/>
      <c r="BE10359" s="41"/>
      <c r="BF10359" s="41"/>
      <c r="BG10359" s="41"/>
      <c r="BH10359" s="41"/>
      <c r="BI10359" s="41"/>
      <c r="BJ10359" s="41"/>
      <c r="BK10359" s="41"/>
      <c r="BL10359" s="41"/>
      <c r="BM10359" s="41"/>
      <c r="BN10359" s="41"/>
      <c r="BO10359" s="41"/>
      <c r="BP10359" s="108"/>
      <c r="CG10359" s="102"/>
      <c r="CI10359" s="45"/>
    </row>
    <row r="10360" spans="37:87" ht="13" customHeight="1">
      <c r="AK10360" s="114"/>
      <c r="AL10360" s="41"/>
      <c r="AM10360" s="41"/>
      <c r="AN10360" s="41"/>
      <c r="AO10360" s="41"/>
      <c r="AP10360" s="41"/>
      <c r="AQ10360" s="41"/>
      <c r="AR10360" s="41"/>
      <c r="AS10360" s="41"/>
      <c r="AT10360" s="41"/>
      <c r="AU10360" s="41"/>
      <c r="AV10360" s="41"/>
      <c r="AW10360" s="41"/>
      <c r="AX10360" s="41"/>
      <c r="AY10360" s="41"/>
      <c r="AZ10360" s="41"/>
      <c r="BA10360" s="41"/>
      <c r="BB10360" s="41"/>
      <c r="BC10360" s="41"/>
      <c r="BD10360" s="41"/>
      <c r="BE10360" s="41"/>
      <c r="BF10360" s="41"/>
      <c r="BG10360" s="41"/>
      <c r="BH10360" s="41"/>
      <c r="BI10360" s="41"/>
      <c r="BJ10360" s="41"/>
      <c r="BK10360" s="41"/>
      <c r="BL10360" s="41"/>
      <c r="BM10360" s="41"/>
      <c r="BN10360" s="41"/>
      <c r="BO10360" s="41"/>
      <c r="BP10360" s="108"/>
      <c r="CG10360" s="102"/>
      <c r="CI10360" s="45"/>
    </row>
    <row r="10361" spans="37:87" ht="13" customHeight="1">
      <c r="AK10361" s="114"/>
      <c r="AL10361" s="41"/>
      <c r="AM10361" s="41"/>
      <c r="AN10361" s="41"/>
      <c r="AO10361" s="41"/>
      <c r="AP10361" s="41"/>
      <c r="AQ10361" s="41"/>
      <c r="AR10361" s="41"/>
      <c r="AS10361" s="41"/>
      <c r="AT10361" s="41"/>
      <c r="AU10361" s="41"/>
      <c r="AV10361" s="41"/>
      <c r="AW10361" s="41"/>
      <c r="AX10361" s="41"/>
      <c r="AY10361" s="41"/>
      <c r="AZ10361" s="41"/>
      <c r="BA10361" s="41"/>
      <c r="BB10361" s="41"/>
      <c r="BC10361" s="41"/>
      <c r="BD10361" s="41"/>
      <c r="BE10361" s="41"/>
      <c r="BF10361" s="41"/>
      <c r="BG10361" s="41"/>
      <c r="BH10361" s="41"/>
      <c r="BI10361" s="41"/>
      <c r="BJ10361" s="41"/>
      <c r="BK10361" s="41"/>
      <c r="BL10361" s="41"/>
      <c r="BM10361" s="41"/>
      <c r="BN10361" s="41"/>
      <c r="BO10361" s="41"/>
      <c r="BP10361" s="108"/>
      <c r="CG10361" s="102"/>
      <c r="CI10361" s="45"/>
    </row>
    <row r="10362" spans="37:87" ht="13" customHeight="1">
      <c r="AK10362" s="114"/>
      <c r="AL10362" s="41"/>
      <c r="AM10362" s="41"/>
      <c r="AN10362" s="41"/>
      <c r="AO10362" s="41"/>
      <c r="AP10362" s="41"/>
      <c r="AQ10362" s="41"/>
      <c r="AR10362" s="41"/>
      <c r="AS10362" s="41"/>
      <c r="AT10362" s="41"/>
      <c r="AU10362" s="41"/>
      <c r="AV10362" s="41"/>
      <c r="AW10362" s="41"/>
      <c r="AX10362" s="41"/>
      <c r="AY10362" s="41"/>
      <c r="AZ10362" s="41"/>
      <c r="BA10362" s="41"/>
      <c r="BB10362" s="41"/>
      <c r="BC10362" s="41"/>
      <c r="BD10362" s="41"/>
      <c r="BE10362" s="41"/>
      <c r="BF10362" s="41"/>
      <c r="BG10362" s="41"/>
      <c r="BH10362" s="41"/>
      <c r="BI10362" s="41"/>
      <c r="BJ10362" s="41"/>
      <c r="BK10362" s="41"/>
      <c r="BL10362" s="41"/>
      <c r="BM10362" s="41"/>
      <c r="BN10362" s="41"/>
      <c r="BO10362" s="41"/>
      <c r="BP10362" s="108"/>
      <c r="CG10362" s="102"/>
      <c r="CI10362" s="45"/>
    </row>
    <row r="10363" spans="37:87" ht="13" customHeight="1">
      <c r="AK10363" s="114"/>
      <c r="AL10363" s="41"/>
      <c r="AM10363" s="41"/>
      <c r="AN10363" s="41"/>
      <c r="AO10363" s="41"/>
      <c r="AP10363" s="41"/>
      <c r="AQ10363" s="41"/>
      <c r="AR10363" s="41"/>
      <c r="AS10363" s="41"/>
      <c r="AT10363" s="41"/>
      <c r="AU10363" s="41"/>
      <c r="AV10363" s="41"/>
      <c r="AW10363" s="41"/>
      <c r="AX10363" s="41"/>
      <c r="AY10363" s="41"/>
      <c r="AZ10363" s="41"/>
      <c r="BA10363" s="41"/>
      <c r="BB10363" s="41"/>
      <c r="BC10363" s="41"/>
      <c r="BD10363" s="41"/>
      <c r="BE10363" s="41"/>
      <c r="BF10363" s="41"/>
      <c r="BG10363" s="41"/>
      <c r="BH10363" s="41"/>
      <c r="BI10363" s="41"/>
      <c r="BJ10363" s="41"/>
      <c r="BK10363" s="41"/>
      <c r="BL10363" s="41"/>
      <c r="BM10363" s="41"/>
      <c r="BN10363" s="41"/>
      <c r="BO10363" s="41"/>
      <c r="BP10363" s="108"/>
      <c r="CG10363" s="102"/>
      <c r="CI10363" s="45"/>
    </row>
    <row r="10364" spans="37:87" ht="13" customHeight="1">
      <c r="AK10364" s="114"/>
      <c r="AL10364" s="41"/>
      <c r="AM10364" s="41"/>
      <c r="AN10364" s="41"/>
      <c r="AO10364" s="41"/>
      <c r="AP10364" s="41"/>
      <c r="AQ10364" s="41"/>
      <c r="AR10364" s="41"/>
      <c r="AS10364" s="41"/>
      <c r="AT10364" s="41"/>
      <c r="AU10364" s="41"/>
      <c r="AV10364" s="41"/>
      <c r="AW10364" s="41"/>
      <c r="AX10364" s="41"/>
      <c r="AY10364" s="41"/>
      <c r="AZ10364" s="41"/>
      <c r="BA10364" s="41"/>
      <c r="BB10364" s="41"/>
      <c r="BC10364" s="41"/>
      <c r="BD10364" s="41"/>
      <c r="BE10364" s="41"/>
      <c r="BF10364" s="41"/>
      <c r="BG10364" s="41"/>
      <c r="BH10364" s="41"/>
      <c r="BI10364" s="41"/>
      <c r="BJ10364" s="41"/>
      <c r="BK10364" s="41"/>
      <c r="BL10364" s="41"/>
      <c r="BM10364" s="41"/>
      <c r="BN10364" s="41"/>
      <c r="BO10364" s="41"/>
      <c r="BP10364" s="108"/>
      <c r="CG10364" s="102"/>
      <c r="CI10364" s="45"/>
    </row>
    <row r="10365" spans="37:87" ht="13" customHeight="1">
      <c r="AK10365" s="114"/>
      <c r="AL10365" s="41"/>
      <c r="AM10365" s="41"/>
      <c r="AN10365" s="41"/>
      <c r="AO10365" s="41"/>
      <c r="AP10365" s="41"/>
      <c r="AQ10365" s="41"/>
      <c r="AR10365" s="41"/>
      <c r="AS10365" s="41"/>
      <c r="AT10365" s="41"/>
      <c r="AU10365" s="41"/>
      <c r="AV10365" s="41"/>
      <c r="AW10365" s="41"/>
      <c r="AX10365" s="41"/>
      <c r="AY10365" s="41"/>
      <c r="AZ10365" s="41"/>
      <c r="BA10365" s="41"/>
      <c r="BB10365" s="41"/>
      <c r="BC10365" s="41"/>
      <c r="BD10365" s="41"/>
      <c r="BE10365" s="41"/>
      <c r="BF10365" s="41"/>
      <c r="BG10365" s="41"/>
      <c r="BH10365" s="41"/>
      <c r="BI10365" s="41"/>
      <c r="BJ10365" s="41"/>
      <c r="BK10365" s="41"/>
      <c r="BL10365" s="41"/>
      <c r="BM10365" s="41"/>
      <c r="BN10365" s="41"/>
      <c r="BO10365" s="41"/>
      <c r="BP10365" s="108"/>
      <c r="CG10365" s="102"/>
      <c r="CI10365" s="45"/>
    </row>
    <row r="10366" spans="37:87" ht="13" customHeight="1">
      <c r="AK10366" s="114"/>
      <c r="AL10366" s="41"/>
      <c r="AM10366" s="41"/>
      <c r="AN10366" s="41"/>
      <c r="AO10366" s="41"/>
      <c r="AP10366" s="41"/>
      <c r="AQ10366" s="41"/>
      <c r="AR10366" s="41"/>
      <c r="AS10366" s="41"/>
      <c r="AT10366" s="41"/>
      <c r="AU10366" s="41"/>
      <c r="AV10366" s="41"/>
      <c r="AW10366" s="41"/>
      <c r="AX10366" s="41"/>
      <c r="AY10366" s="41"/>
      <c r="AZ10366" s="41"/>
      <c r="BA10366" s="41"/>
      <c r="BB10366" s="41"/>
      <c r="BC10366" s="41"/>
      <c r="BD10366" s="41"/>
      <c r="BE10366" s="41"/>
      <c r="BF10366" s="41"/>
      <c r="BG10366" s="41"/>
      <c r="BH10366" s="41"/>
      <c r="BI10366" s="41"/>
      <c r="BJ10366" s="41"/>
      <c r="BK10366" s="41"/>
      <c r="BL10366" s="41"/>
      <c r="BM10366" s="41"/>
      <c r="BN10366" s="41"/>
      <c r="BO10366" s="41"/>
      <c r="BP10366" s="108"/>
      <c r="CG10366" s="102"/>
      <c r="CI10366" s="45"/>
    </row>
    <row r="10367" spans="37:87" ht="13" customHeight="1">
      <c r="AK10367" s="114"/>
      <c r="AL10367" s="41"/>
      <c r="AM10367" s="41"/>
      <c r="AN10367" s="41"/>
      <c r="AO10367" s="41"/>
      <c r="AP10367" s="41"/>
      <c r="AQ10367" s="41"/>
      <c r="AR10367" s="41"/>
      <c r="AS10367" s="41"/>
      <c r="AT10367" s="41"/>
      <c r="AU10367" s="41"/>
      <c r="AV10367" s="41"/>
      <c r="AW10367" s="41"/>
      <c r="AX10367" s="41"/>
      <c r="AY10367" s="41"/>
      <c r="AZ10367" s="41"/>
      <c r="BA10367" s="41"/>
      <c r="BB10367" s="41"/>
      <c r="BC10367" s="41"/>
      <c r="BD10367" s="41"/>
      <c r="BE10367" s="41"/>
      <c r="BF10367" s="41"/>
      <c r="BG10367" s="41"/>
      <c r="BH10367" s="41"/>
      <c r="BI10367" s="41"/>
      <c r="BJ10367" s="41"/>
      <c r="BK10367" s="41"/>
      <c r="BL10367" s="41"/>
      <c r="BM10367" s="41"/>
      <c r="BN10367" s="41"/>
      <c r="BO10367" s="41"/>
      <c r="BP10367" s="108"/>
      <c r="CG10367" s="102"/>
      <c r="CI10367" s="45"/>
    </row>
    <row r="10368" spans="37:87" ht="13" customHeight="1">
      <c r="AK10368" s="114"/>
      <c r="AL10368" s="41"/>
      <c r="AM10368" s="41"/>
      <c r="AN10368" s="41"/>
      <c r="AO10368" s="41"/>
      <c r="AP10368" s="41"/>
      <c r="AQ10368" s="41"/>
      <c r="AR10368" s="41"/>
      <c r="AS10368" s="41"/>
      <c r="AT10368" s="41"/>
      <c r="AU10368" s="41"/>
      <c r="AV10368" s="41"/>
      <c r="AW10368" s="41"/>
      <c r="AX10368" s="41"/>
      <c r="AY10368" s="41"/>
      <c r="AZ10368" s="41"/>
      <c r="BA10368" s="41"/>
      <c r="BB10368" s="41"/>
      <c r="BC10368" s="41"/>
      <c r="BD10368" s="41"/>
      <c r="BE10368" s="41"/>
      <c r="BF10368" s="41"/>
      <c r="BG10368" s="41"/>
      <c r="BH10368" s="41"/>
      <c r="BI10368" s="41"/>
      <c r="BJ10368" s="41"/>
      <c r="BK10368" s="41"/>
      <c r="BL10368" s="41"/>
      <c r="BM10368" s="41"/>
      <c r="BN10368" s="41"/>
      <c r="BO10368" s="41"/>
      <c r="BP10368" s="108"/>
      <c r="CG10368" s="102"/>
      <c r="CI10368" s="45"/>
    </row>
    <row r="10369" spans="37:87" ht="13" customHeight="1">
      <c r="AK10369" s="114"/>
      <c r="AL10369" s="41"/>
      <c r="AM10369" s="41"/>
      <c r="AN10369" s="41"/>
      <c r="AO10369" s="41"/>
      <c r="AP10369" s="41"/>
      <c r="AQ10369" s="41"/>
      <c r="AR10369" s="41"/>
      <c r="AS10369" s="41"/>
      <c r="AT10369" s="41"/>
      <c r="AU10369" s="41"/>
      <c r="AV10369" s="41"/>
      <c r="AW10369" s="41"/>
      <c r="AX10369" s="41"/>
      <c r="AY10369" s="41"/>
      <c r="AZ10369" s="41"/>
      <c r="BA10369" s="41"/>
      <c r="BB10369" s="41"/>
      <c r="BC10369" s="41"/>
      <c r="BD10369" s="41"/>
      <c r="BE10369" s="41"/>
      <c r="BF10369" s="41"/>
      <c r="BG10369" s="41"/>
      <c r="BH10369" s="41"/>
      <c r="BI10369" s="41"/>
      <c r="BJ10369" s="41"/>
      <c r="BK10369" s="41"/>
      <c r="BL10369" s="41"/>
      <c r="BM10369" s="41"/>
      <c r="BN10369" s="41"/>
      <c r="BO10369" s="41"/>
      <c r="BP10369" s="108"/>
      <c r="CG10369" s="102"/>
      <c r="CI10369" s="45"/>
    </row>
    <row r="10370" spans="37:87" ht="13" customHeight="1">
      <c r="AK10370" s="114"/>
      <c r="AL10370" s="41"/>
      <c r="AM10370" s="41"/>
      <c r="AN10370" s="41"/>
      <c r="AO10370" s="41"/>
      <c r="AP10370" s="41"/>
      <c r="AQ10370" s="41"/>
      <c r="AR10370" s="41"/>
      <c r="AS10370" s="41"/>
      <c r="AT10370" s="41"/>
      <c r="AU10370" s="41"/>
      <c r="AV10370" s="41"/>
      <c r="AW10370" s="41"/>
      <c r="AX10370" s="41"/>
      <c r="AY10370" s="41"/>
      <c r="AZ10370" s="41"/>
      <c r="BA10370" s="41"/>
      <c r="BB10370" s="41"/>
      <c r="BC10370" s="41"/>
      <c r="BD10370" s="41"/>
      <c r="BE10370" s="41"/>
      <c r="BF10370" s="41"/>
      <c r="BG10370" s="41"/>
      <c r="BH10370" s="41"/>
      <c r="BI10370" s="41"/>
      <c r="BJ10370" s="41"/>
      <c r="BK10370" s="41"/>
      <c r="BL10370" s="41"/>
      <c r="BM10370" s="41"/>
      <c r="BN10370" s="41"/>
      <c r="BO10370" s="41"/>
      <c r="BP10370" s="108"/>
      <c r="CG10370" s="102"/>
      <c r="CI10370" s="45"/>
    </row>
    <row r="10371" spans="37:87" ht="13" customHeight="1">
      <c r="AK10371" s="114"/>
      <c r="AL10371" s="41"/>
      <c r="AM10371" s="41"/>
      <c r="AN10371" s="41"/>
      <c r="AO10371" s="41"/>
      <c r="AP10371" s="41"/>
      <c r="AQ10371" s="41"/>
      <c r="AR10371" s="41"/>
      <c r="AS10371" s="41"/>
      <c r="AT10371" s="41"/>
      <c r="AU10371" s="41"/>
      <c r="AV10371" s="41"/>
      <c r="AW10371" s="41"/>
      <c r="AX10371" s="41"/>
      <c r="AY10371" s="41"/>
      <c r="AZ10371" s="41"/>
      <c r="BA10371" s="41"/>
      <c r="BB10371" s="41"/>
      <c r="BC10371" s="41"/>
      <c r="BD10371" s="41"/>
      <c r="BE10371" s="41"/>
      <c r="BF10371" s="41"/>
      <c r="BG10371" s="41"/>
      <c r="BH10371" s="41"/>
      <c r="BI10371" s="41"/>
      <c r="BJ10371" s="41"/>
      <c r="BK10371" s="41"/>
      <c r="BL10371" s="41"/>
      <c r="BM10371" s="41"/>
      <c r="BN10371" s="41"/>
      <c r="BO10371" s="41"/>
      <c r="BP10371" s="108"/>
      <c r="CG10371" s="102"/>
      <c r="CI10371" s="45"/>
    </row>
    <row r="10372" spans="37:87" ht="13" customHeight="1">
      <c r="AK10372" s="114"/>
      <c r="AL10372" s="41"/>
      <c r="AM10372" s="41"/>
      <c r="AN10372" s="41"/>
      <c r="AO10372" s="41"/>
      <c r="AP10372" s="41"/>
      <c r="AQ10372" s="41"/>
      <c r="AR10372" s="41"/>
      <c r="AS10372" s="41"/>
      <c r="AT10372" s="41"/>
      <c r="AU10372" s="41"/>
      <c r="AV10372" s="41"/>
      <c r="AW10372" s="41"/>
      <c r="AX10372" s="41"/>
      <c r="AY10372" s="41"/>
      <c r="AZ10372" s="41"/>
      <c r="BA10372" s="41"/>
      <c r="BB10372" s="41"/>
      <c r="BC10372" s="41"/>
      <c r="BD10372" s="41"/>
      <c r="BE10372" s="41"/>
      <c r="BF10372" s="41"/>
      <c r="BG10372" s="41"/>
      <c r="BH10372" s="41"/>
      <c r="BI10372" s="41"/>
      <c r="BJ10372" s="41"/>
      <c r="BK10372" s="41"/>
      <c r="BL10372" s="41"/>
      <c r="BM10372" s="41"/>
      <c r="BN10372" s="41"/>
      <c r="BO10372" s="41"/>
      <c r="BP10372" s="108"/>
      <c r="CG10372" s="102"/>
      <c r="CI10372" s="45"/>
    </row>
    <row r="10373" spans="37:87" ht="13" customHeight="1">
      <c r="AK10373" s="114"/>
      <c r="AL10373" s="41"/>
      <c r="AM10373" s="41"/>
      <c r="AN10373" s="41"/>
      <c r="AO10373" s="41"/>
      <c r="AP10373" s="41"/>
      <c r="AQ10373" s="41"/>
      <c r="AR10373" s="41"/>
      <c r="AS10373" s="41"/>
      <c r="AT10373" s="41"/>
      <c r="AU10373" s="41"/>
      <c r="AV10373" s="41"/>
      <c r="AW10373" s="41"/>
      <c r="AX10373" s="41"/>
      <c r="AY10373" s="41"/>
      <c r="AZ10373" s="41"/>
      <c r="BA10373" s="41"/>
      <c r="BB10373" s="41"/>
      <c r="BC10373" s="41"/>
      <c r="BD10373" s="41"/>
      <c r="BE10373" s="41"/>
      <c r="BF10373" s="41"/>
      <c r="BG10373" s="41"/>
      <c r="BH10373" s="41"/>
      <c r="BI10373" s="41"/>
      <c r="BJ10373" s="41"/>
      <c r="BK10373" s="41"/>
      <c r="BL10373" s="41"/>
      <c r="BM10373" s="41"/>
      <c r="BN10373" s="41"/>
      <c r="BO10373" s="41"/>
      <c r="BP10373" s="108"/>
      <c r="CG10373" s="102"/>
      <c r="CI10373" s="45"/>
    </row>
    <row r="10374" spans="37:87" ht="13" customHeight="1">
      <c r="AK10374" s="114"/>
      <c r="AL10374" s="41"/>
      <c r="AM10374" s="41"/>
      <c r="AN10374" s="41"/>
      <c r="AO10374" s="41"/>
      <c r="AP10374" s="41"/>
      <c r="AQ10374" s="41"/>
      <c r="AR10374" s="41"/>
      <c r="AS10374" s="41"/>
      <c r="AT10374" s="41"/>
      <c r="AU10374" s="41"/>
      <c r="AV10374" s="41"/>
      <c r="AW10374" s="41"/>
      <c r="AX10374" s="41"/>
      <c r="AY10374" s="41"/>
      <c r="AZ10374" s="41"/>
      <c r="BA10374" s="41"/>
      <c r="BB10374" s="41"/>
      <c r="BC10374" s="41"/>
      <c r="BD10374" s="41"/>
      <c r="BE10374" s="41"/>
      <c r="BF10374" s="41"/>
      <c r="BG10374" s="41"/>
      <c r="BH10374" s="41"/>
      <c r="BI10374" s="41"/>
      <c r="BJ10374" s="41"/>
      <c r="BK10374" s="41"/>
      <c r="BL10374" s="41"/>
      <c r="BM10374" s="41"/>
      <c r="BN10374" s="41"/>
      <c r="BO10374" s="41"/>
      <c r="BP10374" s="108"/>
      <c r="CG10374" s="102"/>
      <c r="CI10374" s="45"/>
    </row>
    <row r="10375" spans="37:87" ht="13" customHeight="1">
      <c r="AK10375" s="114"/>
      <c r="AL10375" s="41"/>
      <c r="AM10375" s="41"/>
      <c r="AN10375" s="41"/>
      <c r="AO10375" s="41"/>
      <c r="AP10375" s="41"/>
      <c r="AQ10375" s="41"/>
      <c r="AR10375" s="41"/>
      <c r="AS10375" s="41"/>
      <c r="AT10375" s="41"/>
      <c r="AU10375" s="41"/>
      <c r="AV10375" s="41"/>
      <c r="AW10375" s="41"/>
      <c r="AX10375" s="41"/>
      <c r="AY10375" s="41"/>
      <c r="AZ10375" s="41"/>
      <c r="BA10375" s="41"/>
      <c r="BB10375" s="41"/>
      <c r="BC10375" s="41"/>
      <c r="BD10375" s="41"/>
      <c r="BE10375" s="41"/>
      <c r="BF10375" s="41"/>
      <c r="BG10375" s="41"/>
      <c r="BH10375" s="41"/>
      <c r="BI10375" s="41"/>
      <c r="BJ10375" s="41"/>
      <c r="BK10375" s="41"/>
      <c r="BL10375" s="41"/>
      <c r="BM10375" s="41"/>
      <c r="BN10375" s="41"/>
      <c r="BO10375" s="41"/>
      <c r="BP10375" s="108"/>
      <c r="CG10375" s="102"/>
      <c r="CI10375" s="45"/>
    </row>
    <row r="10376" spans="37:87" ht="13" customHeight="1">
      <c r="AK10376" s="114"/>
      <c r="AL10376" s="41"/>
      <c r="AM10376" s="41"/>
      <c r="AN10376" s="41"/>
      <c r="AO10376" s="41"/>
      <c r="AP10376" s="41"/>
      <c r="AQ10376" s="41"/>
      <c r="AR10376" s="41"/>
      <c r="AS10376" s="41"/>
      <c r="AT10376" s="41"/>
      <c r="AU10376" s="41"/>
      <c r="AV10376" s="41"/>
      <c r="AW10376" s="41"/>
      <c r="AX10376" s="41"/>
      <c r="AY10376" s="41"/>
      <c r="AZ10376" s="41"/>
      <c r="BA10376" s="41"/>
      <c r="BB10376" s="41"/>
      <c r="BC10376" s="41"/>
      <c r="BD10376" s="41"/>
      <c r="BE10376" s="41"/>
      <c r="BF10376" s="41"/>
      <c r="BG10376" s="41"/>
      <c r="BH10376" s="41"/>
      <c r="BI10376" s="41"/>
      <c r="BJ10376" s="41"/>
      <c r="BK10376" s="41"/>
      <c r="BL10376" s="41"/>
      <c r="BM10376" s="41"/>
      <c r="BN10376" s="41"/>
      <c r="BO10376" s="41"/>
      <c r="BP10376" s="108"/>
      <c r="CG10376" s="102"/>
      <c r="CI10376" s="45"/>
    </row>
    <row r="10377" spans="37:87" ht="13" customHeight="1">
      <c r="AK10377" s="114"/>
      <c r="AL10377" s="41"/>
      <c r="AM10377" s="41"/>
      <c r="AN10377" s="41"/>
      <c r="AO10377" s="41"/>
      <c r="AP10377" s="41"/>
      <c r="AQ10377" s="41"/>
      <c r="AR10377" s="41"/>
      <c r="AS10377" s="41"/>
      <c r="AT10377" s="41"/>
      <c r="AU10377" s="41"/>
      <c r="AV10377" s="41"/>
      <c r="AW10377" s="41"/>
      <c r="AX10377" s="41"/>
      <c r="AY10377" s="41"/>
      <c r="AZ10377" s="41"/>
      <c r="BA10377" s="41"/>
      <c r="BB10377" s="41"/>
      <c r="BC10377" s="41"/>
      <c r="BD10377" s="41"/>
      <c r="BE10377" s="41"/>
      <c r="BF10377" s="41"/>
      <c r="BG10377" s="41"/>
      <c r="BH10377" s="41"/>
      <c r="BI10377" s="41"/>
      <c r="BJ10377" s="41"/>
      <c r="BK10377" s="41"/>
      <c r="BL10377" s="41"/>
      <c r="BM10377" s="41"/>
      <c r="BN10377" s="41"/>
      <c r="BO10377" s="41"/>
      <c r="BP10377" s="108"/>
      <c r="CG10377" s="102"/>
      <c r="CI10377" s="45"/>
    </row>
    <row r="10378" spans="37:87" ht="13" customHeight="1">
      <c r="AK10378" s="114"/>
      <c r="AL10378" s="41"/>
      <c r="AM10378" s="41"/>
      <c r="AN10378" s="41"/>
      <c r="AO10378" s="41"/>
      <c r="AP10378" s="41"/>
      <c r="AQ10378" s="41"/>
      <c r="AR10378" s="41"/>
      <c r="AS10378" s="41"/>
      <c r="AT10378" s="41"/>
      <c r="AU10378" s="41"/>
      <c r="AV10378" s="41"/>
      <c r="AW10378" s="41"/>
      <c r="AX10378" s="41"/>
      <c r="AY10378" s="41"/>
      <c r="AZ10378" s="41"/>
      <c r="BA10378" s="41"/>
      <c r="BB10378" s="41"/>
      <c r="BC10378" s="41"/>
      <c r="BD10378" s="41"/>
      <c r="BE10378" s="41"/>
      <c r="BF10378" s="41"/>
      <c r="BG10378" s="41"/>
      <c r="BH10378" s="41"/>
      <c r="BI10378" s="41"/>
      <c r="BJ10378" s="41"/>
      <c r="BK10378" s="41"/>
      <c r="BL10378" s="41"/>
      <c r="BM10378" s="41"/>
      <c r="BN10378" s="41"/>
      <c r="BO10378" s="41"/>
      <c r="BP10378" s="108"/>
      <c r="CG10378" s="102"/>
      <c r="CI10378" s="45"/>
    </row>
    <row r="10379" spans="37:87" ht="13" customHeight="1">
      <c r="AK10379" s="114"/>
      <c r="AL10379" s="41"/>
      <c r="AM10379" s="41"/>
      <c r="AN10379" s="41"/>
      <c r="AO10379" s="41"/>
      <c r="AP10379" s="41"/>
      <c r="AQ10379" s="41"/>
      <c r="AR10379" s="41"/>
      <c r="AS10379" s="41"/>
      <c r="AT10379" s="41"/>
      <c r="AU10379" s="41"/>
      <c r="AV10379" s="41"/>
      <c r="AW10379" s="41"/>
      <c r="AX10379" s="41"/>
      <c r="AY10379" s="41"/>
      <c r="AZ10379" s="41"/>
      <c r="BA10379" s="41"/>
      <c r="BB10379" s="41"/>
      <c r="BC10379" s="41"/>
      <c r="BD10379" s="41"/>
      <c r="BE10379" s="41"/>
      <c r="BF10379" s="41"/>
      <c r="BG10379" s="41"/>
      <c r="BH10379" s="41"/>
      <c r="BI10379" s="41"/>
      <c r="BJ10379" s="41"/>
      <c r="BK10379" s="41"/>
      <c r="BL10379" s="41"/>
      <c r="BM10379" s="41"/>
      <c r="BN10379" s="41"/>
      <c r="BO10379" s="41"/>
      <c r="BP10379" s="108"/>
      <c r="CG10379" s="102"/>
      <c r="CI10379" s="45"/>
    </row>
    <row r="10380" spans="37:87" ht="13" customHeight="1">
      <c r="AK10380" s="114"/>
      <c r="AL10380" s="41"/>
      <c r="AM10380" s="41"/>
      <c r="AN10380" s="41"/>
      <c r="AO10380" s="41"/>
      <c r="AP10380" s="41"/>
      <c r="AQ10380" s="41"/>
      <c r="AR10380" s="41"/>
      <c r="AS10380" s="41"/>
      <c r="AT10380" s="41"/>
      <c r="AU10380" s="41"/>
      <c r="AV10380" s="41"/>
      <c r="AW10380" s="41"/>
      <c r="AX10380" s="41"/>
      <c r="AY10380" s="41"/>
      <c r="AZ10380" s="41"/>
      <c r="BA10380" s="41"/>
      <c r="BB10380" s="41"/>
      <c r="BC10380" s="41"/>
      <c r="BD10380" s="41"/>
      <c r="BE10380" s="41"/>
      <c r="BF10380" s="41"/>
      <c r="BG10380" s="41"/>
      <c r="BH10380" s="41"/>
      <c r="BI10380" s="41"/>
      <c r="BJ10380" s="41"/>
      <c r="BK10380" s="41"/>
      <c r="BL10380" s="41"/>
      <c r="BM10380" s="41"/>
      <c r="BN10380" s="41"/>
      <c r="BO10380" s="41"/>
      <c r="BP10380" s="108"/>
      <c r="CG10380" s="102"/>
      <c r="CI10380" s="45"/>
    </row>
    <row r="10381" spans="37:87" ht="13" customHeight="1">
      <c r="AK10381" s="114"/>
      <c r="AL10381" s="41"/>
      <c r="AM10381" s="41"/>
      <c r="AN10381" s="41"/>
      <c r="AO10381" s="41"/>
      <c r="AP10381" s="41"/>
      <c r="AQ10381" s="41"/>
      <c r="AR10381" s="41"/>
      <c r="AS10381" s="41"/>
      <c r="AT10381" s="41"/>
      <c r="AU10381" s="41"/>
      <c r="AV10381" s="41"/>
      <c r="AW10381" s="41"/>
      <c r="AX10381" s="41"/>
      <c r="AY10381" s="41"/>
      <c r="AZ10381" s="41"/>
      <c r="BA10381" s="41"/>
      <c r="BB10381" s="41"/>
      <c r="BC10381" s="41"/>
      <c r="BD10381" s="41"/>
      <c r="BE10381" s="41"/>
      <c r="BF10381" s="41"/>
      <c r="BG10381" s="41"/>
      <c r="BH10381" s="41"/>
      <c r="BI10381" s="41"/>
      <c r="BJ10381" s="41"/>
      <c r="BK10381" s="41"/>
      <c r="BL10381" s="41"/>
      <c r="BM10381" s="41"/>
      <c r="BN10381" s="41"/>
      <c r="BO10381" s="41"/>
      <c r="BP10381" s="108"/>
      <c r="CG10381" s="102"/>
      <c r="CI10381" s="45"/>
    </row>
    <row r="10382" spans="37:87" ht="13" customHeight="1">
      <c r="AK10382" s="114"/>
      <c r="AL10382" s="41"/>
      <c r="AM10382" s="41"/>
      <c r="AN10382" s="41"/>
      <c r="AO10382" s="41"/>
      <c r="AP10382" s="41"/>
      <c r="AQ10382" s="41"/>
      <c r="AR10382" s="41"/>
      <c r="AS10382" s="41"/>
      <c r="AT10382" s="41"/>
      <c r="AU10382" s="41"/>
      <c r="AV10382" s="41"/>
      <c r="AW10382" s="41"/>
      <c r="AX10382" s="41"/>
      <c r="AY10382" s="41"/>
      <c r="AZ10382" s="41"/>
      <c r="BA10382" s="41"/>
      <c r="BB10382" s="41"/>
      <c r="BC10382" s="41"/>
      <c r="BD10382" s="41"/>
      <c r="BE10382" s="41"/>
      <c r="BF10382" s="41"/>
      <c r="BG10382" s="41"/>
      <c r="BH10382" s="41"/>
      <c r="BI10382" s="41"/>
      <c r="BJ10382" s="41"/>
      <c r="BK10382" s="41"/>
      <c r="BL10382" s="41"/>
      <c r="BM10382" s="41"/>
      <c r="BN10382" s="41"/>
      <c r="BO10382" s="41"/>
      <c r="BP10382" s="108"/>
      <c r="CG10382" s="102"/>
      <c r="CI10382" s="45"/>
    </row>
    <row r="10383" spans="37:87" ht="13" customHeight="1">
      <c r="AK10383" s="114"/>
      <c r="AL10383" s="41"/>
      <c r="AM10383" s="41"/>
      <c r="AN10383" s="41"/>
      <c r="AO10383" s="41"/>
      <c r="AP10383" s="41"/>
      <c r="AQ10383" s="41"/>
      <c r="AR10383" s="41"/>
      <c r="AS10383" s="41"/>
      <c r="AT10383" s="41"/>
      <c r="AU10383" s="41"/>
      <c r="AV10383" s="41"/>
      <c r="AW10383" s="41"/>
      <c r="AX10383" s="41"/>
      <c r="AY10383" s="41"/>
      <c r="AZ10383" s="41"/>
      <c r="BA10383" s="41"/>
      <c r="BB10383" s="41"/>
      <c r="BC10383" s="41"/>
      <c r="BD10383" s="41"/>
      <c r="BE10383" s="41"/>
      <c r="BF10383" s="41"/>
      <c r="BG10383" s="41"/>
      <c r="BH10383" s="41"/>
      <c r="BI10383" s="41"/>
      <c r="BJ10383" s="41"/>
      <c r="BK10383" s="41"/>
      <c r="BL10383" s="41"/>
      <c r="BM10383" s="41"/>
      <c r="BN10383" s="41"/>
      <c r="BO10383" s="41"/>
      <c r="BP10383" s="108"/>
      <c r="CG10383" s="102"/>
      <c r="CI10383" s="45"/>
    </row>
    <row r="10384" spans="37:87" ht="13" customHeight="1">
      <c r="AK10384" s="114"/>
      <c r="AL10384" s="41"/>
      <c r="AM10384" s="41"/>
      <c r="AN10384" s="41"/>
      <c r="AO10384" s="41"/>
      <c r="AP10384" s="41"/>
      <c r="AQ10384" s="41"/>
      <c r="AR10384" s="41"/>
      <c r="AS10384" s="41"/>
      <c r="AT10384" s="41"/>
      <c r="AU10384" s="41"/>
      <c r="AV10384" s="41"/>
      <c r="AW10384" s="41"/>
      <c r="AX10384" s="41"/>
      <c r="AY10384" s="41"/>
      <c r="AZ10384" s="41"/>
      <c r="BA10384" s="41"/>
      <c r="BB10384" s="41"/>
      <c r="BC10384" s="41"/>
      <c r="BD10384" s="41"/>
      <c r="BE10384" s="41"/>
      <c r="BF10384" s="41"/>
      <c r="BG10384" s="41"/>
      <c r="BH10384" s="41"/>
      <c r="BI10384" s="41"/>
      <c r="BJ10384" s="41"/>
      <c r="BK10384" s="41"/>
      <c r="BL10384" s="41"/>
      <c r="BM10384" s="41"/>
      <c r="BN10384" s="41"/>
      <c r="BO10384" s="41"/>
      <c r="BP10384" s="108"/>
      <c r="CG10384" s="102"/>
      <c r="CI10384" s="45"/>
    </row>
    <row r="10385" spans="37:87" ht="13" customHeight="1">
      <c r="AK10385" s="114"/>
      <c r="AL10385" s="41"/>
      <c r="AM10385" s="41"/>
      <c r="AN10385" s="41"/>
      <c r="AO10385" s="41"/>
      <c r="AP10385" s="41"/>
      <c r="AQ10385" s="41"/>
      <c r="AR10385" s="41"/>
      <c r="AS10385" s="41"/>
      <c r="AT10385" s="41"/>
      <c r="AU10385" s="41"/>
      <c r="AV10385" s="41"/>
      <c r="AW10385" s="41"/>
      <c r="AX10385" s="41"/>
      <c r="AY10385" s="41"/>
      <c r="AZ10385" s="41"/>
      <c r="BA10385" s="41"/>
      <c r="BB10385" s="41"/>
      <c r="BC10385" s="41"/>
      <c r="BD10385" s="41"/>
      <c r="BE10385" s="41"/>
      <c r="BF10385" s="41"/>
      <c r="BG10385" s="41"/>
      <c r="BH10385" s="41"/>
      <c r="BI10385" s="41"/>
      <c r="BJ10385" s="41"/>
      <c r="BK10385" s="41"/>
      <c r="BL10385" s="41"/>
      <c r="BM10385" s="41"/>
      <c r="BN10385" s="41"/>
      <c r="BO10385" s="41"/>
      <c r="BP10385" s="108"/>
      <c r="CG10385" s="102"/>
      <c r="CI10385" s="45"/>
    </row>
    <row r="10386" spans="37:87" ht="13" customHeight="1">
      <c r="AK10386" s="114"/>
      <c r="AL10386" s="41"/>
      <c r="AM10386" s="41"/>
      <c r="AN10386" s="41"/>
      <c r="AO10386" s="41"/>
      <c r="AP10386" s="41"/>
      <c r="AQ10386" s="41"/>
      <c r="AR10386" s="41"/>
      <c r="AS10386" s="41"/>
      <c r="AT10386" s="41"/>
      <c r="AU10386" s="41"/>
      <c r="AV10386" s="41"/>
      <c r="AW10386" s="41"/>
      <c r="AX10386" s="41"/>
      <c r="AY10386" s="41"/>
      <c r="AZ10386" s="41"/>
      <c r="BA10386" s="41"/>
      <c r="BB10386" s="41"/>
      <c r="BC10386" s="41"/>
      <c r="BD10386" s="41"/>
      <c r="BE10386" s="41"/>
      <c r="BF10386" s="41"/>
      <c r="BG10386" s="41"/>
      <c r="BH10386" s="41"/>
      <c r="BI10386" s="41"/>
      <c r="BJ10386" s="41"/>
      <c r="BK10386" s="41"/>
      <c r="BL10386" s="41"/>
      <c r="BM10386" s="41"/>
      <c r="BN10386" s="41"/>
      <c r="BO10386" s="41"/>
      <c r="BP10386" s="108"/>
      <c r="CG10386" s="102"/>
      <c r="CI10386" s="45"/>
    </row>
    <row r="10387" spans="37:87" ht="13" customHeight="1">
      <c r="AK10387" s="114"/>
      <c r="AL10387" s="41"/>
      <c r="AM10387" s="41"/>
      <c r="AN10387" s="41"/>
      <c r="AO10387" s="41"/>
      <c r="AP10387" s="41"/>
      <c r="AQ10387" s="41"/>
      <c r="AR10387" s="41"/>
      <c r="AS10387" s="41"/>
      <c r="AT10387" s="41"/>
      <c r="AU10387" s="41"/>
      <c r="AV10387" s="41"/>
      <c r="AW10387" s="41"/>
      <c r="AX10387" s="41"/>
      <c r="AY10387" s="41"/>
      <c r="AZ10387" s="41"/>
      <c r="BA10387" s="41"/>
      <c r="BB10387" s="41"/>
      <c r="BC10387" s="41"/>
      <c r="BD10387" s="41"/>
      <c r="BE10387" s="41"/>
      <c r="BF10387" s="41"/>
      <c r="BG10387" s="41"/>
      <c r="BH10387" s="41"/>
      <c r="BI10387" s="41"/>
      <c r="BJ10387" s="41"/>
      <c r="BK10387" s="41"/>
      <c r="BL10387" s="41"/>
      <c r="BM10387" s="41"/>
      <c r="BN10387" s="41"/>
      <c r="BO10387" s="41"/>
      <c r="BP10387" s="108"/>
      <c r="CG10387" s="102"/>
      <c r="CI10387" s="45"/>
    </row>
    <row r="10388" spans="37:87" ht="13" customHeight="1">
      <c r="AK10388" s="114"/>
      <c r="AL10388" s="41"/>
      <c r="AM10388" s="41"/>
      <c r="AN10388" s="41"/>
      <c r="AO10388" s="41"/>
      <c r="AP10388" s="41"/>
      <c r="AQ10388" s="41"/>
      <c r="AR10388" s="41"/>
      <c r="AS10388" s="41"/>
      <c r="AT10388" s="41"/>
      <c r="AU10388" s="41"/>
      <c r="AV10388" s="41"/>
      <c r="AW10388" s="41"/>
      <c r="AX10388" s="41"/>
      <c r="AY10388" s="41"/>
      <c r="AZ10388" s="41"/>
      <c r="BA10388" s="41"/>
      <c r="BB10388" s="41"/>
      <c r="BC10388" s="41"/>
      <c r="BD10388" s="41"/>
      <c r="BE10388" s="41"/>
      <c r="BF10388" s="41"/>
      <c r="BG10388" s="41"/>
      <c r="BH10388" s="41"/>
      <c r="BI10388" s="41"/>
      <c r="BJ10388" s="41"/>
      <c r="BK10388" s="41"/>
      <c r="BL10388" s="41"/>
      <c r="BM10388" s="41"/>
      <c r="BN10388" s="41"/>
      <c r="BO10388" s="41"/>
      <c r="BP10388" s="108"/>
      <c r="CG10388" s="102"/>
      <c r="CI10388" s="45"/>
    </row>
    <row r="10389" spans="37:87" ht="13" customHeight="1">
      <c r="AK10389" s="114"/>
      <c r="AL10389" s="41"/>
      <c r="AM10389" s="41"/>
      <c r="AN10389" s="41"/>
      <c r="AO10389" s="41"/>
      <c r="AP10389" s="41"/>
      <c r="AQ10389" s="41"/>
      <c r="AR10389" s="41"/>
      <c r="AS10389" s="41"/>
      <c r="AT10389" s="41"/>
      <c r="AU10389" s="41"/>
      <c r="AV10389" s="41"/>
      <c r="AW10389" s="41"/>
      <c r="AX10389" s="41"/>
      <c r="AY10389" s="41"/>
      <c r="AZ10389" s="41"/>
      <c r="BA10389" s="41"/>
      <c r="BB10389" s="41"/>
      <c r="BC10389" s="41"/>
      <c r="BD10389" s="41"/>
      <c r="BE10389" s="41"/>
      <c r="BF10389" s="41"/>
      <c r="BG10389" s="41"/>
      <c r="BH10389" s="41"/>
      <c r="BI10389" s="41"/>
      <c r="BJ10389" s="41"/>
      <c r="BK10389" s="41"/>
      <c r="BL10389" s="41"/>
      <c r="BM10389" s="41"/>
      <c r="BN10389" s="41"/>
      <c r="BO10389" s="41"/>
      <c r="BP10389" s="108"/>
      <c r="CG10389" s="102"/>
      <c r="CI10389" s="45"/>
    </row>
    <row r="10390" spans="37:87" ht="13" customHeight="1">
      <c r="AK10390" s="114"/>
      <c r="AL10390" s="41"/>
      <c r="AM10390" s="41"/>
      <c r="AN10390" s="41"/>
      <c r="AO10390" s="41"/>
      <c r="AP10390" s="41"/>
      <c r="AQ10390" s="41"/>
      <c r="AR10390" s="41"/>
      <c r="AS10390" s="41"/>
      <c r="AT10390" s="41"/>
      <c r="AU10390" s="41"/>
      <c r="AV10390" s="41"/>
      <c r="AW10390" s="41"/>
      <c r="AX10390" s="41"/>
      <c r="AY10390" s="41"/>
      <c r="AZ10390" s="41"/>
      <c r="BA10390" s="41"/>
      <c r="BB10390" s="41"/>
      <c r="BC10390" s="41"/>
      <c r="BD10390" s="41"/>
      <c r="BE10390" s="41"/>
      <c r="BF10390" s="41"/>
      <c r="BG10390" s="41"/>
      <c r="BH10390" s="41"/>
      <c r="BI10390" s="41"/>
      <c r="BJ10390" s="41"/>
      <c r="BK10390" s="41"/>
      <c r="BL10390" s="41"/>
      <c r="BM10390" s="41"/>
      <c r="BN10390" s="41"/>
      <c r="BO10390" s="41"/>
      <c r="BP10390" s="108"/>
      <c r="CG10390" s="102"/>
      <c r="CI10390" s="45"/>
    </row>
    <row r="10391" spans="37:87" ht="13" customHeight="1">
      <c r="AK10391" s="114"/>
      <c r="AL10391" s="41"/>
      <c r="AM10391" s="41"/>
      <c r="AN10391" s="41"/>
      <c r="AO10391" s="41"/>
      <c r="AP10391" s="41"/>
      <c r="AQ10391" s="41"/>
      <c r="AR10391" s="41"/>
      <c r="AS10391" s="41"/>
      <c r="AT10391" s="41"/>
      <c r="AU10391" s="41"/>
      <c r="AV10391" s="41"/>
      <c r="AW10391" s="41"/>
      <c r="AX10391" s="41"/>
      <c r="AY10391" s="41"/>
      <c r="AZ10391" s="41"/>
      <c r="BA10391" s="41"/>
      <c r="BB10391" s="41"/>
      <c r="BC10391" s="41"/>
      <c r="BD10391" s="41"/>
      <c r="BE10391" s="41"/>
      <c r="BF10391" s="41"/>
      <c r="BG10391" s="41"/>
      <c r="BH10391" s="41"/>
      <c r="BI10391" s="41"/>
      <c r="BJ10391" s="41"/>
      <c r="BK10391" s="41"/>
      <c r="BL10391" s="41"/>
      <c r="BM10391" s="41"/>
      <c r="BN10391" s="41"/>
      <c r="BO10391" s="41"/>
      <c r="BP10391" s="108"/>
      <c r="CG10391" s="102"/>
      <c r="CI10391" s="45"/>
    </row>
    <row r="10392" spans="37:87" ht="13" customHeight="1">
      <c r="AK10392" s="114"/>
      <c r="AL10392" s="41"/>
      <c r="AM10392" s="41"/>
      <c r="AN10392" s="41"/>
      <c r="AO10392" s="41"/>
      <c r="AP10392" s="41"/>
      <c r="AQ10392" s="41"/>
      <c r="AR10392" s="41"/>
      <c r="AS10392" s="41"/>
      <c r="AT10392" s="41"/>
      <c r="AU10392" s="41"/>
      <c r="AV10392" s="41"/>
      <c r="AW10392" s="41"/>
      <c r="AX10392" s="41"/>
      <c r="AY10392" s="41"/>
      <c r="AZ10392" s="41"/>
      <c r="BA10392" s="41"/>
      <c r="BB10392" s="41"/>
      <c r="BC10392" s="41"/>
      <c r="BD10392" s="41"/>
      <c r="BE10392" s="41"/>
      <c r="BF10392" s="41"/>
      <c r="BG10392" s="41"/>
      <c r="BH10392" s="41"/>
      <c r="BI10392" s="41"/>
      <c r="BJ10392" s="41"/>
      <c r="BK10392" s="41"/>
      <c r="BL10392" s="41"/>
      <c r="BM10392" s="41"/>
      <c r="BN10392" s="41"/>
      <c r="BO10392" s="41"/>
      <c r="BP10392" s="108"/>
      <c r="CG10392" s="102"/>
      <c r="CI10392" s="45"/>
    </row>
    <row r="10393" spans="37:87" ht="13" customHeight="1">
      <c r="AK10393" s="114"/>
      <c r="AL10393" s="41"/>
      <c r="AM10393" s="41"/>
      <c r="AN10393" s="41"/>
      <c r="AO10393" s="41"/>
      <c r="AP10393" s="41"/>
      <c r="AQ10393" s="41"/>
      <c r="AR10393" s="41"/>
      <c r="AS10393" s="41"/>
      <c r="AT10393" s="41"/>
      <c r="AU10393" s="41"/>
      <c r="AV10393" s="41"/>
      <c r="AW10393" s="41"/>
      <c r="AX10393" s="41"/>
      <c r="AY10393" s="41"/>
      <c r="AZ10393" s="41"/>
      <c r="BA10393" s="41"/>
      <c r="BB10393" s="41"/>
      <c r="BC10393" s="41"/>
      <c r="BD10393" s="41"/>
      <c r="BE10393" s="41"/>
      <c r="BF10393" s="41"/>
      <c r="BG10393" s="41"/>
      <c r="BH10393" s="41"/>
      <c r="BI10393" s="41"/>
      <c r="BJ10393" s="41"/>
      <c r="BK10393" s="41"/>
      <c r="BL10393" s="41"/>
      <c r="BM10393" s="41"/>
      <c r="BN10393" s="41"/>
      <c r="BO10393" s="41"/>
      <c r="BP10393" s="108"/>
      <c r="CG10393" s="102"/>
      <c r="CI10393" s="45"/>
    </row>
    <row r="10394" spans="37:87" ht="13" customHeight="1">
      <c r="AK10394" s="114"/>
      <c r="AL10394" s="41"/>
      <c r="AM10394" s="41"/>
      <c r="AN10394" s="41"/>
      <c r="AO10394" s="41"/>
      <c r="AP10394" s="41"/>
      <c r="AQ10394" s="41"/>
      <c r="AR10394" s="41"/>
      <c r="AS10394" s="41"/>
      <c r="AT10394" s="41"/>
      <c r="AU10394" s="41"/>
      <c r="AV10394" s="41"/>
      <c r="AW10394" s="41"/>
      <c r="AX10394" s="41"/>
      <c r="AY10394" s="41"/>
      <c r="AZ10394" s="41"/>
      <c r="BA10394" s="41"/>
      <c r="BB10394" s="41"/>
      <c r="BC10394" s="41"/>
      <c r="BD10394" s="41"/>
      <c r="BE10394" s="41"/>
      <c r="BF10394" s="41"/>
      <c r="BG10394" s="41"/>
      <c r="BH10394" s="41"/>
      <c r="BI10394" s="41"/>
      <c r="BJ10394" s="41"/>
      <c r="BK10394" s="41"/>
      <c r="BL10394" s="41"/>
      <c r="BM10394" s="41"/>
      <c r="BN10394" s="41"/>
      <c r="BO10394" s="41"/>
      <c r="BP10394" s="108"/>
      <c r="CG10394" s="102"/>
      <c r="CI10394" s="45"/>
    </row>
    <row r="10395" spans="37:87" ht="13" customHeight="1">
      <c r="AK10395" s="114"/>
      <c r="AL10395" s="41"/>
      <c r="AM10395" s="41"/>
      <c r="AN10395" s="41"/>
      <c r="AO10395" s="41"/>
      <c r="AP10395" s="41"/>
      <c r="AQ10395" s="41"/>
      <c r="AR10395" s="41"/>
      <c r="AS10395" s="41"/>
      <c r="AT10395" s="41"/>
      <c r="AU10395" s="41"/>
      <c r="AV10395" s="41"/>
      <c r="AW10395" s="41"/>
      <c r="AX10395" s="41"/>
      <c r="AY10395" s="41"/>
      <c r="AZ10395" s="41"/>
      <c r="BA10395" s="41"/>
      <c r="BB10395" s="41"/>
      <c r="BC10395" s="41"/>
      <c r="BD10395" s="41"/>
      <c r="BE10395" s="41"/>
      <c r="BF10395" s="41"/>
      <c r="BG10395" s="41"/>
      <c r="BH10395" s="41"/>
      <c r="BI10395" s="41"/>
      <c r="BJ10395" s="41"/>
      <c r="BK10395" s="41"/>
      <c r="BL10395" s="41"/>
      <c r="BM10395" s="41"/>
      <c r="BN10395" s="41"/>
      <c r="BO10395" s="41"/>
      <c r="BP10395" s="108"/>
      <c r="CG10395" s="102"/>
      <c r="CI10395" s="45"/>
    </row>
    <row r="10396" spans="37:87" ht="13" customHeight="1">
      <c r="AK10396" s="114"/>
      <c r="AL10396" s="41"/>
      <c r="AM10396" s="41"/>
      <c r="AN10396" s="41"/>
      <c r="AO10396" s="41"/>
      <c r="AP10396" s="41"/>
      <c r="AQ10396" s="41"/>
      <c r="AR10396" s="41"/>
      <c r="AS10396" s="41"/>
      <c r="AT10396" s="41"/>
      <c r="AU10396" s="41"/>
      <c r="AV10396" s="41"/>
      <c r="AW10396" s="41"/>
      <c r="AX10396" s="41"/>
      <c r="AY10396" s="41"/>
      <c r="AZ10396" s="41"/>
      <c r="BA10396" s="41"/>
      <c r="BB10396" s="41"/>
      <c r="BC10396" s="41"/>
      <c r="BD10396" s="41"/>
      <c r="BE10396" s="41"/>
      <c r="BF10396" s="41"/>
      <c r="BG10396" s="41"/>
      <c r="BH10396" s="41"/>
      <c r="BI10396" s="41"/>
      <c r="BJ10396" s="41"/>
      <c r="BK10396" s="41"/>
      <c r="BL10396" s="41"/>
      <c r="BM10396" s="41"/>
      <c r="BN10396" s="41"/>
      <c r="BO10396" s="41"/>
      <c r="BP10396" s="108"/>
      <c r="CG10396" s="102"/>
      <c r="CI10396" s="45"/>
    </row>
    <row r="10397" spans="37:87" ht="13" customHeight="1">
      <c r="AK10397" s="114"/>
      <c r="AL10397" s="41"/>
      <c r="AM10397" s="41"/>
      <c r="AN10397" s="41"/>
      <c r="AO10397" s="41"/>
      <c r="AP10397" s="41"/>
      <c r="AQ10397" s="41"/>
      <c r="AR10397" s="41"/>
      <c r="AS10397" s="41"/>
      <c r="AT10397" s="41"/>
      <c r="AU10397" s="41"/>
      <c r="AV10397" s="41"/>
      <c r="AW10397" s="41"/>
      <c r="AX10397" s="41"/>
      <c r="AY10397" s="41"/>
      <c r="AZ10397" s="41"/>
      <c r="BA10397" s="41"/>
      <c r="BB10397" s="41"/>
      <c r="BC10397" s="41"/>
      <c r="BD10397" s="41"/>
      <c r="BE10397" s="41"/>
      <c r="BF10397" s="41"/>
      <c r="BG10397" s="41"/>
      <c r="BH10397" s="41"/>
      <c r="BI10397" s="41"/>
      <c r="BJ10397" s="41"/>
      <c r="BK10397" s="41"/>
      <c r="BL10397" s="41"/>
      <c r="BM10397" s="41"/>
      <c r="BN10397" s="41"/>
      <c r="BO10397" s="41"/>
      <c r="BP10397" s="108"/>
      <c r="CG10397" s="102"/>
      <c r="CI10397" s="45"/>
    </row>
    <row r="10398" spans="37:87" ht="13" customHeight="1">
      <c r="AK10398" s="114"/>
      <c r="AL10398" s="41"/>
      <c r="AM10398" s="41"/>
      <c r="AN10398" s="41"/>
      <c r="AO10398" s="41"/>
      <c r="AP10398" s="41"/>
      <c r="AQ10398" s="41"/>
      <c r="AR10398" s="41"/>
      <c r="AS10398" s="41"/>
      <c r="AT10398" s="41"/>
      <c r="AU10398" s="41"/>
      <c r="AV10398" s="41"/>
      <c r="AW10398" s="41"/>
      <c r="AX10398" s="41"/>
      <c r="AY10398" s="41"/>
      <c r="AZ10398" s="41"/>
      <c r="BA10398" s="41"/>
      <c r="BB10398" s="41"/>
      <c r="BC10398" s="41"/>
      <c r="BD10398" s="41"/>
      <c r="BE10398" s="41"/>
      <c r="BF10398" s="41"/>
      <c r="BG10398" s="41"/>
      <c r="BH10398" s="41"/>
      <c r="BI10398" s="41"/>
      <c r="BJ10398" s="41"/>
      <c r="BK10398" s="41"/>
      <c r="BL10398" s="41"/>
      <c r="BM10398" s="41"/>
      <c r="BN10398" s="41"/>
      <c r="BO10398" s="41"/>
      <c r="BP10398" s="108"/>
      <c r="CG10398" s="102"/>
      <c r="CI10398" s="45"/>
    </row>
    <row r="10399" spans="37:87" ht="13" customHeight="1">
      <c r="AK10399" s="114"/>
      <c r="AL10399" s="41"/>
      <c r="AM10399" s="41"/>
      <c r="AN10399" s="41"/>
      <c r="AO10399" s="41"/>
      <c r="AP10399" s="41"/>
      <c r="AQ10399" s="41"/>
      <c r="AR10399" s="41"/>
      <c r="AS10399" s="41"/>
      <c r="AT10399" s="41"/>
      <c r="AU10399" s="41"/>
      <c r="AV10399" s="41"/>
      <c r="AW10399" s="41"/>
      <c r="AX10399" s="41"/>
      <c r="AY10399" s="41"/>
      <c r="AZ10399" s="41"/>
      <c r="BA10399" s="41"/>
      <c r="BB10399" s="41"/>
      <c r="BC10399" s="41"/>
      <c r="BD10399" s="41"/>
      <c r="BE10399" s="41"/>
      <c r="BF10399" s="41"/>
      <c r="BG10399" s="41"/>
      <c r="BH10399" s="41"/>
      <c r="BI10399" s="41"/>
      <c r="BJ10399" s="41"/>
      <c r="BK10399" s="41"/>
      <c r="BL10399" s="41"/>
      <c r="BM10399" s="41"/>
      <c r="BN10399" s="41"/>
      <c r="BO10399" s="41"/>
      <c r="BP10399" s="108"/>
      <c r="CG10399" s="102"/>
      <c r="CI10399" s="45"/>
    </row>
    <row r="10400" spans="37:87" ht="13" customHeight="1">
      <c r="AK10400" s="114"/>
      <c r="AL10400" s="41"/>
      <c r="AM10400" s="41"/>
      <c r="AN10400" s="41"/>
      <c r="AO10400" s="41"/>
      <c r="AP10400" s="41"/>
      <c r="AQ10400" s="41"/>
      <c r="AR10400" s="41"/>
      <c r="AS10400" s="41"/>
      <c r="AT10400" s="41"/>
      <c r="AU10400" s="41"/>
      <c r="AV10400" s="41"/>
      <c r="AW10400" s="41"/>
      <c r="AX10400" s="41"/>
      <c r="AY10400" s="41"/>
      <c r="AZ10400" s="41"/>
      <c r="BA10400" s="41"/>
      <c r="BB10400" s="41"/>
      <c r="BC10400" s="41"/>
      <c r="BD10400" s="41"/>
      <c r="BE10400" s="41"/>
      <c r="BF10400" s="41"/>
      <c r="BG10400" s="41"/>
      <c r="BH10400" s="41"/>
      <c r="BI10400" s="41"/>
      <c r="BJ10400" s="41"/>
      <c r="BK10400" s="41"/>
      <c r="BL10400" s="41"/>
      <c r="BM10400" s="41"/>
      <c r="BN10400" s="41"/>
      <c r="BO10400" s="41"/>
      <c r="BP10400" s="108"/>
      <c r="CG10400" s="102"/>
      <c r="CI10400" s="45"/>
    </row>
    <row r="10401" spans="37:87" ht="13" customHeight="1">
      <c r="AK10401" s="114"/>
      <c r="AL10401" s="41"/>
      <c r="AM10401" s="41"/>
      <c r="AN10401" s="41"/>
      <c r="AO10401" s="41"/>
      <c r="AP10401" s="41"/>
      <c r="AQ10401" s="41"/>
      <c r="AR10401" s="41"/>
      <c r="AS10401" s="41"/>
      <c r="AT10401" s="41"/>
      <c r="AU10401" s="41"/>
      <c r="AV10401" s="41"/>
      <c r="AW10401" s="41"/>
      <c r="AX10401" s="41"/>
      <c r="AY10401" s="41"/>
      <c r="AZ10401" s="41"/>
      <c r="BA10401" s="41"/>
      <c r="BB10401" s="41"/>
      <c r="BC10401" s="41"/>
      <c r="BD10401" s="41"/>
      <c r="BE10401" s="41"/>
      <c r="BF10401" s="41"/>
      <c r="BG10401" s="41"/>
      <c r="BH10401" s="41"/>
      <c r="BI10401" s="41"/>
      <c r="BJ10401" s="41"/>
      <c r="BK10401" s="41"/>
      <c r="BL10401" s="41"/>
      <c r="BM10401" s="41"/>
      <c r="BN10401" s="41"/>
      <c r="BO10401" s="41"/>
      <c r="BP10401" s="108"/>
      <c r="CG10401" s="102"/>
      <c r="CI10401" s="45"/>
    </row>
    <row r="10402" spans="37:87" ht="13" customHeight="1">
      <c r="AK10402" s="114"/>
      <c r="AL10402" s="41"/>
      <c r="AM10402" s="41"/>
      <c r="AN10402" s="41"/>
      <c r="AO10402" s="41"/>
      <c r="AP10402" s="41"/>
      <c r="AQ10402" s="41"/>
      <c r="AR10402" s="41"/>
      <c r="AS10402" s="41"/>
      <c r="AT10402" s="41"/>
      <c r="AU10402" s="41"/>
      <c r="AV10402" s="41"/>
      <c r="AW10402" s="41"/>
      <c r="AX10402" s="41"/>
      <c r="AY10402" s="41"/>
      <c r="AZ10402" s="41"/>
      <c r="BA10402" s="41"/>
      <c r="BB10402" s="41"/>
      <c r="BC10402" s="41"/>
      <c r="BD10402" s="41"/>
      <c r="BE10402" s="41"/>
      <c r="BF10402" s="41"/>
      <c r="BG10402" s="41"/>
      <c r="BH10402" s="41"/>
      <c r="BI10402" s="41"/>
      <c r="BJ10402" s="41"/>
      <c r="BK10402" s="41"/>
      <c r="BL10402" s="41"/>
      <c r="BM10402" s="41"/>
      <c r="BN10402" s="41"/>
      <c r="BO10402" s="41"/>
      <c r="BP10402" s="108"/>
      <c r="CG10402" s="102"/>
      <c r="CI10402" s="45"/>
    </row>
    <row r="10403" spans="37:87" ht="13" customHeight="1">
      <c r="AK10403" s="114"/>
      <c r="AL10403" s="41"/>
      <c r="AM10403" s="41"/>
      <c r="AN10403" s="41"/>
      <c r="AO10403" s="41"/>
      <c r="AP10403" s="41"/>
      <c r="AQ10403" s="41"/>
      <c r="AR10403" s="41"/>
      <c r="AS10403" s="41"/>
      <c r="AT10403" s="41"/>
      <c r="AU10403" s="41"/>
      <c r="AV10403" s="41"/>
      <c r="AW10403" s="41"/>
      <c r="AX10403" s="41"/>
      <c r="AY10403" s="41"/>
      <c r="AZ10403" s="41"/>
      <c r="BA10403" s="41"/>
      <c r="BB10403" s="41"/>
      <c r="BC10403" s="41"/>
      <c r="BD10403" s="41"/>
      <c r="BE10403" s="41"/>
      <c r="BF10403" s="41"/>
      <c r="BG10403" s="41"/>
      <c r="BH10403" s="41"/>
      <c r="BI10403" s="41"/>
      <c r="BJ10403" s="41"/>
      <c r="BK10403" s="41"/>
      <c r="BL10403" s="41"/>
      <c r="BM10403" s="41"/>
      <c r="BN10403" s="41"/>
      <c r="BO10403" s="41"/>
      <c r="BP10403" s="108"/>
      <c r="CG10403" s="102"/>
      <c r="CI10403" s="45"/>
    </row>
    <row r="10404" spans="37:87" ht="13" customHeight="1">
      <c r="AK10404" s="114"/>
      <c r="AL10404" s="41"/>
      <c r="AM10404" s="41"/>
      <c r="AN10404" s="41"/>
      <c r="AO10404" s="41"/>
      <c r="AP10404" s="41"/>
      <c r="AQ10404" s="41"/>
      <c r="AR10404" s="41"/>
      <c r="AS10404" s="41"/>
      <c r="AT10404" s="41"/>
      <c r="AU10404" s="41"/>
      <c r="AV10404" s="41"/>
      <c r="AW10404" s="41"/>
      <c r="AX10404" s="41"/>
      <c r="AY10404" s="41"/>
      <c r="AZ10404" s="41"/>
      <c r="BA10404" s="41"/>
      <c r="BB10404" s="41"/>
      <c r="BC10404" s="41"/>
      <c r="BD10404" s="41"/>
      <c r="BE10404" s="41"/>
      <c r="BF10404" s="41"/>
      <c r="BG10404" s="41"/>
      <c r="BH10404" s="41"/>
      <c r="BI10404" s="41"/>
      <c r="BJ10404" s="41"/>
      <c r="BK10404" s="41"/>
      <c r="BL10404" s="41"/>
      <c r="BM10404" s="41"/>
      <c r="BN10404" s="41"/>
      <c r="BO10404" s="41"/>
      <c r="BP10404" s="108"/>
      <c r="CG10404" s="102"/>
      <c r="CI10404" s="45"/>
    </row>
    <row r="10405" spans="37:87" ht="13" customHeight="1">
      <c r="AK10405" s="114"/>
      <c r="AL10405" s="41"/>
      <c r="AM10405" s="41"/>
      <c r="AN10405" s="41"/>
      <c r="AO10405" s="41"/>
      <c r="AP10405" s="41"/>
      <c r="AQ10405" s="41"/>
      <c r="AR10405" s="41"/>
      <c r="AS10405" s="41"/>
      <c r="AT10405" s="41"/>
      <c r="AU10405" s="41"/>
      <c r="AV10405" s="41"/>
      <c r="AW10405" s="41"/>
      <c r="AX10405" s="41"/>
      <c r="AY10405" s="41"/>
      <c r="AZ10405" s="41"/>
      <c r="BA10405" s="41"/>
      <c r="BB10405" s="41"/>
      <c r="BC10405" s="41"/>
      <c r="BD10405" s="41"/>
      <c r="BE10405" s="41"/>
      <c r="BF10405" s="41"/>
      <c r="BG10405" s="41"/>
      <c r="BH10405" s="41"/>
      <c r="BI10405" s="41"/>
      <c r="BJ10405" s="41"/>
      <c r="BK10405" s="41"/>
      <c r="BL10405" s="41"/>
      <c r="BM10405" s="41"/>
      <c r="BN10405" s="41"/>
      <c r="BO10405" s="41"/>
      <c r="BP10405" s="108"/>
      <c r="CG10405" s="102"/>
      <c r="CI10405" s="45"/>
    </row>
    <row r="10406" spans="37:87" ht="13" customHeight="1">
      <c r="AK10406" s="114"/>
      <c r="AL10406" s="41"/>
      <c r="AM10406" s="41"/>
      <c r="AN10406" s="41"/>
      <c r="AO10406" s="41"/>
      <c r="AP10406" s="41"/>
      <c r="AQ10406" s="41"/>
      <c r="AR10406" s="41"/>
      <c r="AS10406" s="41"/>
      <c r="AT10406" s="41"/>
      <c r="AU10406" s="41"/>
      <c r="AV10406" s="41"/>
      <c r="AW10406" s="41"/>
      <c r="AX10406" s="41"/>
      <c r="AY10406" s="41"/>
      <c r="AZ10406" s="41"/>
      <c r="BA10406" s="41"/>
      <c r="BB10406" s="41"/>
      <c r="BC10406" s="41"/>
      <c r="BD10406" s="41"/>
      <c r="BE10406" s="41"/>
      <c r="BF10406" s="41"/>
      <c r="BG10406" s="41"/>
      <c r="BH10406" s="41"/>
      <c r="BI10406" s="41"/>
      <c r="BJ10406" s="41"/>
      <c r="BK10406" s="41"/>
      <c r="BL10406" s="41"/>
      <c r="BM10406" s="41"/>
      <c r="BN10406" s="41"/>
      <c r="BO10406" s="41"/>
      <c r="BP10406" s="108"/>
      <c r="CG10406" s="102"/>
      <c r="CI10406" s="45"/>
    </row>
    <row r="10407" spans="37:87" ht="13" customHeight="1">
      <c r="AK10407" s="114"/>
      <c r="AL10407" s="41"/>
      <c r="AM10407" s="41"/>
      <c r="AN10407" s="41"/>
      <c r="AO10407" s="41"/>
      <c r="AP10407" s="41"/>
      <c r="AQ10407" s="41"/>
      <c r="AR10407" s="41"/>
      <c r="AS10407" s="41"/>
      <c r="AT10407" s="41"/>
      <c r="AU10407" s="41"/>
      <c r="AV10407" s="41"/>
      <c r="AW10407" s="41"/>
      <c r="AX10407" s="41"/>
      <c r="AY10407" s="41"/>
      <c r="AZ10407" s="41"/>
      <c r="BA10407" s="41"/>
      <c r="BB10407" s="41"/>
      <c r="BC10407" s="41"/>
      <c r="BD10407" s="41"/>
      <c r="BE10407" s="41"/>
      <c r="BF10407" s="41"/>
      <c r="BG10407" s="41"/>
      <c r="BH10407" s="41"/>
      <c r="BI10407" s="41"/>
      <c r="BJ10407" s="41"/>
      <c r="BK10407" s="41"/>
      <c r="BL10407" s="41"/>
      <c r="BM10407" s="41"/>
      <c r="BN10407" s="41"/>
      <c r="BO10407" s="41"/>
      <c r="BP10407" s="108"/>
      <c r="CG10407" s="102"/>
      <c r="CI10407" s="45"/>
    </row>
    <row r="10408" spans="37:87" ht="13" customHeight="1">
      <c r="AK10408" s="114"/>
      <c r="AL10408" s="41"/>
      <c r="AM10408" s="41"/>
      <c r="AN10408" s="41"/>
      <c r="AO10408" s="41"/>
      <c r="AP10408" s="41"/>
      <c r="AQ10408" s="41"/>
      <c r="AR10408" s="41"/>
      <c r="AS10408" s="41"/>
      <c r="AT10408" s="41"/>
      <c r="AU10408" s="41"/>
      <c r="AV10408" s="41"/>
      <c r="AW10408" s="41"/>
      <c r="AX10408" s="41"/>
      <c r="AY10408" s="41"/>
      <c r="AZ10408" s="41"/>
      <c r="BA10408" s="41"/>
      <c r="BB10408" s="41"/>
      <c r="BC10408" s="41"/>
      <c r="BD10408" s="41"/>
      <c r="BE10408" s="41"/>
      <c r="BF10408" s="41"/>
      <c r="BG10408" s="41"/>
      <c r="BH10408" s="41"/>
      <c r="BI10408" s="41"/>
      <c r="BJ10408" s="41"/>
      <c r="BK10408" s="41"/>
      <c r="BL10408" s="41"/>
      <c r="BM10408" s="41"/>
      <c r="BN10408" s="41"/>
      <c r="BO10408" s="41"/>
      <c r="BP10408" s="108"/>
      <c r="CG10408" s="102"/>
      <c r="CI10408" s="45"/>
    </row>
    <row r="10409" spans="37:87" ht="13" customHeight="1">
      <c r="AK10409" s="114"/>
      <c r="AL10409" s="41"/>
      <c r="AM10409" s="41"/>
      <c r="AN10409" s="41"/>
      <c r="AO10409" s="41"/>
      <c r="AP10409" s="41"/>
      <c r="AQ10409" s="41"/>
      <c r="AR10409" s="41"/>
      <c r="AS10409" s="41"/>
      <c r="AT10409" s="41"/>
      <c r="AU10409" s="41"/>
      <c r="AV10409" s="41"/>
      <c r="AW10409" s="41"/>
      <c r="AX10409" s="41"/>
      <c r="AY10409" s="41"/>
      <c r="AZ10409" s="41"/>
      <c r="BA10409" s="41"/>
      <c r="BB10409" s="41"/>
      <c r="BC10409" s="41"/>
      <c r="BD10409" s="41"/>
      <c r="BE10409" s="41"/>
      <c r="BF10409" s="41"/>
      <c r="BG10409" s="41"/>
      <c r="BH10409" s="41"/>
      <c r="BI10409" s="41"/>
      <c r="BJ10409" s="41"/>
      <c r="BK10409" s="41"/>
      <c r="BL10409" s="41"/>
      <c r="BM10409" s="41"/>
      <c r="BN10409" s="41"/>
      <c r="BO10409" s="41"/>
      <c r="BP10409" s="108"/>
      <c r="CG10409" s="102"/>
      <c r="CI10409" s="45"/>
    </row>
    <row r="10410" spans="37:87" ht="13" customHeight="1">
      <c r="AK10410" s="114"/>
      <c r="AL10410" s="41"/>
      <c r="AM10410" s="41"/>
      <c r="AN10410" s="41"/>
      <c r="AO10410" s="41"/>
      <c r="AP10410" s="41"/>
      <c r="AQ10410" s="41"/>
      <c r="AR10410" s="41"/>
      <c r="AS10410" s="41"/>
      <c r="AT10410" s="41"/>
      <c r="AU10410" s="41"/>
      <c r="AV10410" s="41"/>
      <c r="AW10410" s="41"/>
      <c r="AX10410" s="41"/>
      <c r="AY10410" s="41"/>
      <c r="AZ10410" s="41"/>
      <c r="BA10410" s="41"/>
      <c r="BB10410" s="41"/>
      <c r="BC10410" s="41"/>
      <c r="BD10410" s="41"/>
      <c r="BE10410" s="41"/>
      <c r="BF10410" s="41"/>
      <c r="BG10410" s="41"/>
      <c r="BH10410" s="41"/>
      <c r="BI10410" s="41"/>
      <c r="BJ10410" s="41"/>
      <c r="BK10410" s="41"/>
      <c r="BL10410" s="41"/>
      <c r="BM10410" s="41"/>
      <c r="BN10410" s="41"/>
      <c r="BO10410" s="41"/>
      <c r="BP10410" s="108"/>
      <c r="CG10410" s="102"/>
      <c r="CI10410" s="45"/>
    </row>
    <row r="10411" spans="37:87" ht="13" customHeight="1">
      <c r="AK10411" s="114"/>
      <c r="AL10411" s="41"/>
      <c r="AM10411" s="41"/>
      <c r="AN10411" s="41"/>
      <c r="AO10411" s="41"/>
      <c r="AP10411" s="41"/>
      <c r="AQ10411" s="41"/>
      <c r="AR10411" s="41"/>
      <c r="AS10411" s="41"/>
      <c r="AT10411" s="41"/>
      <c r="AU10411" s="41"/>
      <c r="AV10411" s="41"/>
      <c r="AW10411" s="41"/>
      <c r="AX10411" s="41"/>
      <c r="AY10411" s="41"/>
      <c r="AZ10411" s="41"/>
      <c r="BA10411" s="41"/>
      <c r="BB10411" s="41"/>
      <c r="BC10411" s="41"/>
      <c r="BD10411" s="41"/>
      <c r="BE10411" s="41"/>
      <c r="BF10411" s="41"/>
      <c r="BG10411" s="41"/>
      <c r="BH10411" s="41"/>
      <c r="BI10411" s="41"/>
      <c r="BJ10411" s="41"/>
      <c r="BK10411" s="41"/>
      <c r="BL10411" s="41"/>
      <c r="BM10411" s="41"/>
      <c r="BN10411" s="41"/>
      <c r="BO10411" s="41"/>
      <c r="BP10411" s="108"/>
      <c r="CG10411" s="102"/>
      <c r="CI10411" s="45"/>
    </row>
    <row r="10412" spans="37:87" ht="13" customHeight="1">
      <c r="AK10412" s="114"/>
      <c r="AL10412" s="41"/>
      <c r="AM10412" s="41"/>
      <c r="AN10412" s="41"/>
      <c r="AO10412" s="41"/>
      <c r="AP10412" s="41"/>
      <c r="AQ10412" s="41"/>
      <c r="AR10412" s="41"/>
      <c r="AS10412" s="41"/>
      <c r="AT10412" s="41"/>
      <c r="AU10412" s="41"/>
      <c r="AV10412" s="41"/>
      <c r="AW10412" s="41"/>
      <c r="AX10412" s="41"/>
      <c r="AY10412" s="41"/>
      <c r="AZ10412" s="41"/>
      <c r="BA10412" s="41"/>
      <c r="BB10412" s="41"/>
      <c r="BC10412" s="41"/>
      <c r="BD10412" s="41"/>
      <c r="BE10412" s="41"/>
      <c r="BF10412" s="41"/>
      <c r="BG10412" s="41"/>
      <c r="BH10412" s="41"/>
      <c r="BI10412" s="41"/>
      <c r="BJ10412" s="41"/>
      <c r="BK10412" s="41"/>
      <c r="BL10412" s="41"/>
      <c r="BM10412" s="41"/>
      <c r="BN10412" s="41"/>
      <c r="BO10412" s="41"/>
      <c r="BP10412" s="108"/>
      <c r="CG10412" s="102"/>
      <c r="CI10412" s="45"/>
    </row>
    <row r="10413" spans="37:87" ht="13" customHeight="1">
      <c r="AK10413" s="114"/>
      <c r="AL10413" s="41"/>
      <c r="AM10413" s="41"/>
      <c r="AN10413" s="41"/>
      <c r="AO10413" s="41"/>
      <c r="AP10413" s="41"/>
      <c r="AQ10413" s="41"/>
      <c r="AR10413" s="41"/>
      <c r="AS10413" s="41"/>
      <c r="AT10413" s="41"/>
      <c r="AU10413" s="41"/>
      <c r="AV10413" s="41"/>
      <c r="AW10413" s="41"/>
      <c r="AX10413" s="41"/>
      <c r="AY10413" s="41"/>
      <c r="AZ10413" s="41"/>
      <c r="BA10413" s="41"/>
      <c r="BB10413" s="41"/>
      <c r="BC10413" s="41"/>
      <c r="BD10413" s="41"/>
      <c r="BE10413" s="41"/>
      <c r="BF10413" s="41"/>
      <c r="BG10413" s="41"/>
      <c r="BH10413" s="41"/>
      <c r="BI10413" s="41"/>
      <c r="BJ10413" s="41"/>
      <c r="BK10413" s="41"/>
      <c r="BL10413" s="41"/>
      <c r="BM10413" s="41"/>
      <c r="BN10413" s="41"/>
      <c r="BO10413" s="41"/>
      <c r="BP10413" s="108"/>
      <c r="CG10413" s="102"/>
      <c r="CI10413" s="45"/>
    </row>
    <row r="10414" spans="37:87" ht="13" customHeight="1">
      <c r="AK10414" s="114"/>
      <c r="AL10414" s="41"/>
      <c r="AM10414" s="41"/>
      <c r="AN10414" s="41"/>
      <c r="AO10414" s="41"/>
      <c r="AP10414" s="41"/>
      <c r="AQ10414" s="41"/>
      <c r="AR10414" s="41"/>
      <c r="AS10414" s="41"/>
      <c r="AT10414" s="41"/>
      <c r="AU10414" s="41"/>
      <c r="AV10414" s="41"/>
      <c r="AW10414" s="41"/>
      <c r="AX10414" s="41"/>
      <c r="AY10414" s="41"/>
      <c r="AZ10414" s="41"/>
      <c r="BA10414" s="41"/>
      <c r="BB10414" s="41"/>
      <c r="BC10414" s="41"/>
      <c r="BD10414" s="41"/>
      <c r="BE10414" s="41"/>
      <c r="BF10414" s="41"/>
      <c r="BG10414" s="41"/>
      <c r="BH10414" s="41"/>
      <c r="BI10414" s="41"/>
      <c r="BJ10414" s="41"/>
      <c r="BK10414" s="41"/>
      <c r="BL10414" s="41"/>
      <c r="BM10414" s="41"/>
      <c r="BN10414" s="41"/>
      <c r="BO10414" s="41"/>
      <c r="BP10414" s="108"/>
      <c r="CG10414" s="102"/>
      <c r="CI10414" s="45"/>
    </row>
    <row r="10415" spans="37:87" ht="13" customHeight="1">
      <c r="AK10415" s="114"/>
      <c r="AL10415" s="41"/>
      <c r="AM10415" s="41"/>
      <c r="AN10415" s="41"/>
      <c r="AO10415" s="41"/>
      <c r="AP10415" s="41"/>
      <c r="AQ10415" s="41"/>
      <c r="AR10415" s="41"/>
      <c r="AS10415" s="41"/>
      <c r="AT10415" s="41"/>
      <c r="AU10415" s="41"/>
      <c r="AV10415" s="41"/>
      <c r="AW10415" s="41"/>
      <c r="AX10415" s="41"/>
      <c r="AY10415" s="41"/>
      <c r="AZ10415" s="41"/>
      <c r="BA10415" s="41"/>
      <c r="BB10415" s="41"/>
      <c r="BC10415" s="41"/>
      <c r="BD10415" s="41"/>
      <c r="BE10415" s="41"/>
      <c r="BF10415" s="41"/>
      <c r="BG10415" s="41"/>
      <c r="BH10415" s="41"/>
      <c r="BI10415" s="41"/>
      <c r="BJ10415" s="41"/>
      <c r="BK10415" s="41"/>
      <c r="BL10415" s="41"/>
      <c r="BM10415" s="41"/>
      <c r="BN10415" s="41"/>
      <c r="BO10415" s="41"/>
      <c r="BP10415" s="108"/>
      <c r="CG10415" s="102"/>
      <c r="CI10415" s="45"/>
    </row>
    <row r="10416" spans="37:87" ht="13" customHeight="1">
      <c r="AK10416" s="114"/>
      <c r="AL10416" s="41"/>
      <c r="AM10416" s="41"/>
      <c r="AN10416" s="41"/>
      <c r="AO10416" s="41"/>
      <c r="AP10416" s="41"/>
      <c r="AQ10416" s="41"/>
      <c r="AR10416" s="41"/>
      <c r="AS10416" s="41"/>
      <c r="AT10416" s="41"/>
      <c r="AU10416" s="41"/>
      <c r="AV10416" s="41"/>
      <c r="AW10416" s="41"/>
      <c r="AX10416" s="41"/>
      <c r="AY10416" s="41"/>
      <c r="AZ10416" s="41"/>
      <c r="BA10416" s="41"/>
      <c r="BB10416" s="41"/>
      <c r="BC10416" s="41"/>
      <c r="BD10416" s="41"/>
      <c r="BE10416" s="41"/>
      <c r="BF10416" s="41"/>
      <c r="BG10416" s="41"/>
      <c r="BH10416" s="41"/>
      <c r="BI10416" s="41"/>
      <c r="BJ10416" s="41"/>
      <c r="BK10416" s="41"/>
      <c r="BL10416" s="41"/>
      <c r="BM10416" s="41"/>
      <c r="BN10416" s="41"/>
      <c r="BO10416" s="41"/>
      <c r="BP10416" s="108"/>
      <c r="CG10416" s="102"/>
      <c r="CI10416" s="45"/>
    </row>
    <row r="10417" spans="37:87" ht="13" customHeight="1">
      <c r="AK10417" s="114"/>
      <c r="AL10417" s="41"/>
      <c r="AM10417" s="41"/>
      <c r="AN10417" s="41"/>
      <c r="AO10417" s="41"/>
      <c r="AP10417" s="41"/>
      <c r="AQ10417" s="41"/>
      <c r="AR10417" s="41"/>
      <c r="AS10417" s="41"/>
      <c r="AT10417" s="41"/>
      <c r="AU10417" s="41"/>
      <c r="AV10417" s="41"/>
      <c r="AW10417" s="41"/>
      <c r="AX10417" s="41"/>
      <c r="AY10417" s="41"/>
      <c r="AZ10417" s="41"/>
      <c r="BA10417" s="41"/>
      <c r="BB10417" s="41"/>
      <c r="BC10417" s="41"/>
      <c r="BD10417" s="41"/>
      <c r="BE10417" s="41"/>
      <c r="BF10417" s="41"/>
      <c r="BG10417" s="41"/>
      <c r="BH10417" s="41"/>
      <c r="BI10417" s="41"/>
      <c r="BJ10417" s="41"/>
      <c r="BK10417" s="41"/>
      <c r="BL10417" s="41"/>
      <c r="BM10417" s="41"/>
      <c r="BN10417" s="41"/>
      <c r="BO10417" s="41"/>
      <c r="BP10417" s="108"/>
      <c r="CG10417" s="102"/>
      <c r="CI10417" s="45"/>
    </row>
    <row r="10418" spans="37:87" ht="13" customHeight="1">
      <c r="AK10418" s="114"/>
      <c r="AL10418" s="41"/>
      <c r="AM10418" s="41"/>
      <c r="AN10418" s="41"/>
      <c r="AO10418" s="41"/>
      <c r="AP10418" s="41"/>
      <c r="AQ10418" s="41"/>
      <c r="AR10418" s="41"/>
      <c r="AS10418" s="41"/>
      <c r="AT10418" s="41"/>
      <c r="AU10418" s="41"/>
      <c r="AV10418" s="41"/>
      <c r="AW10418" s="41"/>
      <c r="AX10418" s="41"/>
      <c r="AY10418" s="41"/>
      <c r="AZ10418" s="41"/>
      <c r="BA10418" s="41"/>
      <c r="BB10418" s="41"/>
      <c r="BC10418" s="41"/>
      <c r="BD10418" s="41"/>
      <c r="BE10418" s="41"/>
      <c r="BF10418" s="41"/>
      <c r="BG10418" s="41"/>
      <c r="BH10418" s="41"/>
      <c r="BI10418" s="41"/>
      <c r="BJ10418" s="41"/>
      <c r="BK10418" s="41"/>
      <c r="BL10418" s="41"/>
      <c r="BM10418" s="41"/>
      <c r="BN10418" s="41"/>
      <c r="BO10418" s="41"/>
      <c r="BP10418" s="108"/>
      <c r="CG10418" s="102"/>
      <c r="CI10418" s="45"/>
    </row>
    <row r="10419" spans="37:87" ht="13" customHeight="1">
      <c r="AK10419" s="114"/>
      <c r="AL10419" s="41"/>
      <c r="AM10419" s="41"/>
      <c r="AN10419" s="41"/>
      <c r="AO10419" s="41"/>
      <c r="AP10419" s="41"/>
      <c r="AQ10419" s="41"/>
      <c r="AR10419" s="41"/>
      <c r="AS10419" s="41"/>
      <c r="AT10419" s="41"/>
      <c r="AU10419" s="41"/>
      <c r="AV10419" s="41"/>
      <c r="AW10419" s="41"/>
      <c r="AX10419" s="41"/>
      <c r="AY10419" s="41"/>
      <c r="AZ10419" s="41"/>
      <c r="BA10419" s="41"/>
      <c r="BB10419" s="41"/>
      <c r="BC10419" s="41"/>
      <c r="BD10419" s="41"/>
      <c r="BE10419" s="41"/>
      <c r="BF10419" s="41"/>
      <c r="BG10419" s="41"/>
      <c r="BH10419" s="41"/>
      <c r="BI10419" s="41"/>
      <c r="BJ10419" s="41"/>
      <c r="BK10419" s="41"/>
      <c r="BL10419" s="41"/>
      <c r="BM10419" s="41"/>
      <c r="BN10419" s="41"/>
      <c r="BO10419" s="41"/>
      <c r="BP10419" s="108"/>
      <c r="CG10419" s="102"/>
      <c r="CI10419" s="45"/>
    </row>
    <row r="10420" spans="37:87" ht="13" customHeight="1">
      <c r="AK10420" s="114"/>
      <c r="AL10420" s="41"/>
      <c r="AM10420" s="41"/>
      <c r="AN10420" s="41"/>
      <c r="AO10420" s="41"/>
      <c r="AP10420" s="41"/>
      <c r="AQ10420" s="41"/>
      <c r="AR10420" s="41"/>
      <c r="AS10420" s="41"/>
      <c r="AT10420" s="41"/>
      <c r="AU10420" s="41"/>
      <c r="AV10420" s="41"/>
      <c r="AW10420" s="41"/>
      <c r="AX10420" s="41"/>
      <c r="AY10420" s="41"/>
      <c r="AZ10420" s="41"/>
      <c r="BA10420" s="41"/>
      <c r="BB10420" s="41"/>
      <c r="BC10420" s="41"/>
      <c r="BD10420" s="41"/>
      <c r="BE10420" s="41"/>
      <c r="BF10420" s="41"/>
      <c r="BG10420" s="41"/>
      <c r="BH10420" s="41"/>
      <c r="BI10420" s="41"/>
      <c r="BJ10420" s="41"/>
      <c r="BK10420" s="41"/>
      <c r="BL10420" s="41"/>
      <c r="BM10420" s="41"/>
      <c r="BN10420" s="41"/>
      <c r="BO10420" s="41"/>
      <c r="BP10420" s="108"/>
      <c r="CG10420" s="102"/>
      <c r="CI10420" s="45"/>
    </row>
    <row r="10421" spans="37:87" ht="13" customHeight="1">
      <c r="AK10421" s="114"/>
      <c r="AL10421" s="41"/>
      <c r="AM10421" s="41"/>
      <c r="AN10421" s="41"/>
      <c r="AO10421" s="41"/>
      <c r="AP10421" s="41"/>
      <c r="AQ10421" s="41"/>
      <c r="AR10421" s="41"/>
      <c r="AS10421" s="41"/>
      <c r="AT10421" s="41"/>
      <c r="AU10421" s="41"/>
      <c r="AV10421" s="41"/>
      <c r="AW10421" s="41"/>
      <c r="AX10421" s="41"/>
      <c r="AY10421" s="41"/>
      <c r="AZ10421" s="41"/>
      <c r="BA10421" s="41"/>
      <c r="BB10421" s="41"/>
      <c r="BC10421" s="41"/>
      <c r="BD10421" s="41"/>
      <c r="BE10421" s="41"/>
      <c r="BF10421" s="41"/>
      <c r="BG10421" s="41"/>
      <c r="BH10421" s="41"/>
      <c r="BI10421" s="41"/>
      <c r="BJ10421" s="41"/>
      <c r="BK10421" s="41"/>
      <c r="BL10421" s="41"/>
      <c r="BM10421" s="41"/>
      <c r="BN10421" s="41"/>
      <c r="BO10421" s="41"/>
      <c r="BP10421" s="108"/>
      <c r="CG10421" s="102"/>
      <c r="CI10421" s="45"/>
    </row>
    <row r="10422" spans="37:87" ht="13" customHeight="1">
      <c r="AK10422" s="114"/>
      <c r="AL10422" s="41"/>
      <c r="AM10422" s="41"/>
      <c r="AN10422" s="41"/>
      <c r="AO10422" s="41"/>
      <c r="AP10422" s="41"/>
      <c r="AQ10422" s="41"/>
      <c r="AR10422" s="41"/>
      <c r="AS10422" s="41"/>
      <c r="AT10422" s="41"/>
      <c r="AU10422" s="41"/>
      <c r="AV10422" s="41"/>
      <c r="AW10422" s="41"/>
      <c r="AX10422" s="41"/>
      <c r="AY10422" s="41"/>
      <c r="AZ10422" s="41"/>
      <c r="BA10422" s="41"/>
      <c r="BB10422" s="41"/>
      <c r="BC10422" s="41"/>
      <c r="BD10422" s="41"/>
      <c r="BE10422" s="41"/>
      <c r="BF10422" s="41"/>
      <c r="BG10422" s="41"/>
      <c r="BH10422" s="41"/>
      <c r="BI10422" s="41"/>
      <c r="BJ10422" s="41"/>
      <c r="BK10422" s="41"/>
      <c r="BL10422" s="41"/>
      <c r="BM10422" s="41"/>
      <c r="BN10422" s="41"/>
      <c r="BO10422" s="41"/>
      <c r="BP10422" s="108"/>
      <c r="CG10422" s="102"/>
      <c r="CI10422" s="45"/>
    </row>
    <row r="10423" spans="37:87" ht="13" customHeight="1">
      <c r="AK10423" s="114"/>
      <c r="AL10423" s="41"/>
      <c r="AM10423" s="41"/>
      <c r="AN10423" s="41"/>
      <c r="AO10423" s="41"/>
      <c r="AP10423" s="41"/>
      <c r="AQ10423" s="41"/>
      <c r="AR10423" s="41"/>
      <c r="AS10423" s="41"/>
      <c r="AT10423" s="41"/>
      <c r="AU10423" s="41"/>
      <c r="AV10423" s="41"/>
      <c r="AW10423" s="41"/>
      <c r="AX10423" s="41"/>
      <c r="AY10423" s="41"/>
      <c r="AZ10423" s="41"/>
      <c r="BA10423" s="41"/>
      <c r="BB10423" s="41"/>
      <c r="BC10423" s="41"/>
      <c r="BD10423" s="41"/>
      <c r="BE10423" s="41"/>
      <c r="BF10423" s="41"/>
      <c r="BG10423" s="41"/>
      <c r="BH10423" s="41"/>
      <c r="BI10423" s="41"/>
      <c r="BJ10423" s="41"/>
      <c r="BK10423" s="41"/>
      <c r="BL10423" s="41"/>
      <c r="BM10423" s="41"/>
      <c r="BN10423" s="41"/>
      <c r="BO10423" s="41"/>
      <c r="BP10423" s="108"/>
      <c r="CG10423" s="102"/>
      <c r="CI10423" s="45"/>
    </row>
    <row r="10424" spans="37:87" ht="13" customHeight="1">
      <c r="AK10424" s="114"/>
      <c r="AL10424" s="41"/>
      <c r="AM10424" s="41"/>
      <c r="AN10424" s="41"/>
      <c r="AO10424" s="41"/>
      <c r="AP10424" s="41"/>
      <c r="AQ10424" s="41"/>
      <c r="AR10424" s="41"/>
      <c r="AS10424" s="41"/>
      <c r="AT10424" s="41"/>
      <c r="AU10424" s="41"/>
      <c r="AV10424" s="41"/>
      <c r="AW10424" s="41"/>
      <c r="AX10424" s="41"/>
      <c r="AY10424" s="41"/>
      <c r="AZ10424" s="41"/>
      <c r="BA10424" s="41"/>
      <c r="BB10424" s="41"/>
      <c r="BC10424" s="41"/>
      <c r="BD10424" s="41"/>
      <c r="BE10424" s="41"/>
      <c r="BF10424" s="41"/>
      <c r="BG10424" s="41"/>
      <c r="BH10424" s="41"/>
      <c r="BI10424" s="41"/>
      <c r="BJ10424" s="41"/>
      <c r="BK10424" s="41"/>
      <c r="BL10424" s="41"/>
      <c r="BM10424" s="41"/>
      <c r="BN10424" s="41"/>
      <c r="BO10424" s="41"/>
      <c r="BP10424" s="108"/>
      <c r="CG10424" s="102"/>
      <c r="CI10424" s="45"/>
    </row>
    <row r="10425" spans="37:87" ht="13" customHeight="1">
      <c r="AK10425" s="114"/>
      <c r="AL10425" s="41"/>
      <c r="AM10425" s="41"/>
      <c r="AN10425" s="41"/>
      <c r="AO10425" s="41"/>
      <c r="AP10425" s="41"/>
      <c r="AQ10425" s="41"/>
      <c r="AR10425" s="41"/>
      <c r="AS10425" s="41"/>
      <c r="AT10425" s="41"/>
      <c r="AU10425" s="41"/>
      <c r="AV10425" s="41"/>
      <c r="AW10425" s="41"/>
      <c r="AX10425" s="41"/>
      <c r="AY10425" s="41"/>
      <c r="AZ10425" s="41"/>
      <c r="BA10425" s="41"/>
      <c r="BB10425" s="41"/>
      <c r="BC10425" s="41"/>
      <c r="BD10425" s="41"/>
      <c r="BE10425" s="41"/>
      <c r="BF10425" s="41"/>
      <c r="BG10425" s="41"/>
      <c r="BH10425" s="41"/>
      <c r="BI10425" s="41"/>
      <c r="BJ10425" s="41"/>
      <c r="BK10425" s="41"/>
      <c r="BL10425" s="41"/>
      <c r="BM10425" s="41"/>
      <c r="BN10425" s="41"/>
      <c r="BO10425" s="41"/>
      <c r="BP10425" s="108"/>
      <c r="CG10425" s="102"/>
      <c r="CI10425" s="45"/>
    </row>
    <row r="10426" spans="37:87" ht="13" customHeight="1">
      <c r="AK10426" s="114"/>
      <c r="AL10426" s="41"/>
      <c r="AM10426" s="41"/>
      <c r="AN10426" s="41"/>
      <c r="AO10426" s="41"/>
      <c r="AP10426" s="41"/>
      <c r="AQ10426" s="41"/>
      <c r="AR10426" s="41"/>
      <c r="AS10426" s="41"/>
      <c r="AT10426" s="41"/>
      <c r="AU10426" s="41"/>
      <c r="AV10426" s="41"/>
      <c r="AW10426" s="41"/>
      <c r="AX10426" s="41"/>
      <c r="AY10426" s="41"/>
      <c r="AZ10426" s="41"/>
      <c r="BA10426" s="41"/>
      <c r="BB10426" s="41"/>
      <c r="BC10426" s="41"/>
      <c r="BD10426" s="41"/>
      <c r="BE10426" s="41"/>
      <c r="BF10426" s="41"/>
      <c r="BG10426" s="41"/>
      <c r="BH10426" s="41"/>
      <c r="BI10426" s="41"/>
      <c r="BJ10426" s="41"/>
      <c r="BK10426" s="41"/>
      <c r="BL10426" s="41"/>
      <c r="BM10426" s="41"/>
      <c r="BN10426" s="41"/>
      <c r="BO10426" s="41"/>
      <c r="BP10426" s="108"/>
      <c r="CG10426" s="102"/>
      <c r="CI10426" s="45"/>
    </row>
    <row r="10427" spans="37:87" ht="13" customHeight="1">
      <c r="AK10427" s="114"/>
      <c r="AL10427" s="41"/>
      <c r="AM10427" s="41"/>
      <c r="AN10427" s="41"/>
      <c r="AO10427" s="41"/>
      <c r="AP10427" s="41"/>
      <c r="AQ10427" s="41"/>
      <c r="AR10427" s="41"/>
      <c r="AS10427" s="41"/>
      <c r="AT10427" s="41"/>
      <c r="AU10427" s="41"/>
      <c r="AV10427" s="41"/>
      <c r="AW10427" s="41"/>
      <c r="AX10427" s="41"/>
      <c r="AY10427" s="41"/>
      <c r="AZ10427" s="41"/>
      <c r="BA10427" s="41"/>
      <c r="BB10427" s="41"/>
      <c r="BC10427" s="41"/>
      <c r="BD10427" s="41"/>
      <c r="BE10427" s="41"/>
      <c r="BF10427" s="41"/>
      <c r="BG10427" s="41"/>
      <c r="BH10427" s="41"/>
      <c r="BI10427" s="41"/>
      <c r="BJ10427" s="41"/>
      <c r="BK10427" s="41"/>
      <c r="BL10427" s="41"/>
      <c r="BM10427" s="41"/>
      <c r="BN10427" s="41"/>
      <c r="BO10427" s="41"/>
      <c r="BP10427" s="108"/>
      <c r="CG10427" s="102"/>
      <c r="CI10427" s="45"/>
    </row>
    <row r="10428" spans="37:87" ht="13" customHeight="1">
      <c r="AK10428" s="114"/>
      <c r="AL10428" s="41"/>
      <c r="AM10428" s="41"/>
      <c r="AN10428" s="41"/>
      <c r="AO10428" s="41"/>
      <c r="AP10428" s="41"/>
      <c r="AQ10428" s="41"/>
      <c r="AR10428" s="41"/>
      <c r="AS10428" s="41"/>
      <c r="AT10428" s="41"/>
      <c r="AU10428" s="41"/>
      <c r="AV10428" s="41"/>
      <c r="AW10428" s="41"/>
      <c r="AX10428" s="41"/>
      <c r="AY10428" s="41"/>
      <c r="AZ10428" s="41"/>
      <c r="BA10428" s="41"/>
      <c r="BB10428" s="41"/>
      <c r="BC10428" s="41"/>
      <c r="BD10428" s="41"/>
      <c r="BE10428" s="41"/>
      <c r="BF10428" s="41"/>
      <c r="BG10428" s="41"/>
      <c r="BH10428" s="41"/>
      <c r="BI10428" s="41"/>
      <c r="BJ10428" s="41"/>
      <c r="BK10428" s="41"/>
      <c r="BL10428" s="41"/>
      <c r="BM10428" s="41"/>
      <c r="BN10428" s="41"/>
      <c r="BO10428" s="41"/>
      <c r="BP10428" s="108"/>
      <c r="CG10428" s="102"/>
      <c r="CI10428" s="45"/>
    </row>
    <row r="10429" spans="37:87" ht="13" customHeight="1">
      <c r="AK10429" s="114"/>
      <c r="AL10429" s="41"/>
      <c r="AM10429" s="41"/>
      <c r="AN10429" s="41"/>
      <c r="AO10429" s="41"/>
      <c r="AP10429" s="41"/>
      <c r="AQ10429" s="41"/>
      <c r="AR10429" s="41"/>
      <c r="AS10429" s="41"/>
      <c r="AT10429" s="41"/>
      <c r="AU10429" s="41"/>
      <c r="AV10429" s="41"/>
      <c r="AW10429" s="41"/>
      <c r="AX10429" s="41"/>
      <c r="AY10429" s="41"/>
      <c r="AZ10429" s="41"/>
      <c r="BA10429" s="41"/>
      <c r="BB10429" s="41"/>
      <c r="BC10429" s="41"/>
      <c r="BD10429" s="41"/>
      <c r="BE10429" s="41"/>
      <c r="BF10429" s="41"/>
      <c r="BG10429" s="41"/>
      <c r="BH10429" s="41"/>
      <c r="BI10429" s="41"/>
      <c r="BJ10429" s="41"/>
      <c r="BK10429" s="41"/>
      <c r="BL10429" s="41"/>
      <c r="BM10429" s="41"/>
      <c r="BN10429" s="41"/>
      <c r="BO10429" s="41"/>
      <c r="BP10429" s="108"/>
      <c r="CG10429" s="102"/>
      <c r="CI10429" s="45"/>
    </row>
    <row r="10430" spans="37:87" ht="13" customHeight="1">
      <c r="AK10430" s="114"/>
      <c r="AL10430" s="41"/>
      <c r="AM10430" s="41"/>
      <c r="AN10430" s="41"/>
      <c r="AO10430" s="41"/>
      <c r="AP10430" s="41"/>
      <c r="AQ10430" s="41"/>
      <c r="AR10430" s="41"/>
      <c r="AS10430" s="41"/>
      <c r="AT10430" s="41"/>
      <c r="AU10430" s="41"/>
      <c r="AV10430" s="41"/>
      <c r="AW10430" s="41"/>
      <c r="AX10430" s="41"/>
      <c r="AY10430" s="41"/>
      <c r="AZ10430" s="41"/>
      <c r="BA10430" s="41"/>
      <c r="BB10430" s="41"/>
      <c r="BC10430" s="41"/>
      <c r="BD10430" s="41"/>
      <c r="BE10430" s="41"/>
      <c r="BF10430" s="41"/>
      <c r="BG10430" s="41"/>
      <c r="BH10430" s="41"/>
      <c r="BI10430" s="41"/>
      <c r="BJ10430" s="41"/>
      <c r="BK10430" s="41"/>
      <c r="BL10430" s="41"/>
      <c r="BM10430" s="41"/>
      <c r="BN10430" s="41"/>
      <c r="BO10430" s="41"/>
      <c r="BP10430" s="108"/>
      <c r="CG10430" s="102"/>
      <c r="CI10430" s="45"/>
    </row>
    <row r="10431" spans="37:87" ht="13" customHeight="1">
      <c r="AK10431" s="114"/>
      <c r="AL10431" s="41"/>
      <c r="AM10431" s="41"/>
      <c r="AN10431" s="41"/>
      <c r="AO10431" s="41"/>
      <c r="AP10431" s="41"/>
      <c r="AQ10431" s="41"/>
      <c r="AR10431" s="41"/>
      <c r="AS10431" s="41"/>
      <c r="AT10431" s="41"/>
      <c r="AU10431" s="41"/>
      <c r="AV10431" s="41"/>
      <c r="AW10431" s="41"/>
      <c r="AX10431" s="41"/>
      <c r="AY10431" s="41"/>
      <c r="AZ10431" s="41"/>
      <c r="BA10431" s="41"/>
      <c r="BB10431" s="41"/>
      <c r="BC10431" s="41"/>
      <c r="BD10431" s="41"/>
      <c r="BE10431" s="41"/>
      <c r="BF10431" s="41"/>
      <c r="BG10431" s="41"/>
      <c r="BH10431" s="41"/>
      <c r="BI10431" s="41"/>
      <c r="BJ10431" s="41"/>
      <c r="BK10431" s="41"/>
      <c r="BL10431" s="41"/>
      <c r="BM10431" s="41"/>
      <c r="BN10431" s="41"/>
      <c r="BO10431" s="41"/>
      <c r="BP10431" s="108"/>
      <c r="CG10431" s="102"/>
      <c r="CI10431" s="45"/>
    </row>
    <row r="10432" spans="37:87" ht="13" customHeight="1">
      <c r="AK10432" s="114"/>
      <c r="AL10432" s="41"/>
      <c r="AM10432" s="41"/>
      <c r="AN10432" s="41"/>
      <c r="AO10432" s="41"/>
      <c r="AP10432" s="41"/>
      <c r="AQ10432" s="41"/>
      <c r="AR10432" s="41"/>
      <c r="AS10432" s="41"/>
      <c r="AT10432" s="41"/>
      <c r="AU10432" s="41"/>
      <c r="AV10432" s="41"/>
      <c r="AW10432" s="41"/>
      <c r="AX10432" s="41"/>
      <c r="AY10432" s="41"/>
      <c r="AZ10432" s="41"/>
      <c r="BA10432" s="41"/>
      <c r="BB10432" s="41"/>
      <c r="BC10432" s="41"/>
      <c r="BD10432" s="41"/>
      <c r="BE10432" s="41"/>
      <c r="BF10432" s="41"/>
      <c r="BG10432" s="41"/>
      <c r="BH10432" s="41"/>
      <c r="BI10432" s="41"/>
      <c r="BJ10432" s="41"/>
      <c r="BK10432" s="41"/>
      <c r="BL10432" s="41"/>
      <c r="BM10432" s="41"/>
      <c r="BN10432" s="41"/>
      <c r="BO10432" s="41"/>
      <c r="BP10432" s="108"/>
      <c r="CG10432" s="102"/>
      <c r="CI10432" s="45"/>
    </row>
    <row r="10433" spans="37:87" ht="13" customHeight="1">
      <c r="AK10433" s="114"/>
      <c r="AL10433" s="41"/>
      <c r="AM10433" s="41"/>
      <c r="AN10433" s="41"/>
      <c r="AO10433" s="41"/>
      <c r="AP10433" s="41"/>
      <c r="AQ10433" s="41"/>
      <c r="AR10433" s="41"/>
      <c r="AS10433" s="41"/>
      <c r="AT10433" s="41"/>
      <c r="AU10433" s="41"/>
      <c r="AV10433" s="41"/>
      <c r="AW10433" s="41"/>
      <c r="AX10433" s="41"/>
      <c r="AY10433" s="41"/>
      <c r="AZ10433" s="41"/>
      <c r="BA10433" s="41"/>
      <c r="BB10433" s="41"/>
      <c r="BC10433" s="41"/>
      <c r="BD10433" s="41"/>
      <c r="BE10433" s="41"/>
      <c r="BF10433" s="41"/>
      <c r="BG10433" s="41"/>
      <c r="BH10433" s="41"/>
      <c r="BI10433" s="41"/>
      <c r="BJ10433" s="41"/>
      <c r="BK10433" s="41"/>
      <c r="BL10433" s="41"/>
      <c r="BM10433" s="41"/>
      <c r="BN10433" s="41"/>
      <c r="BO10433" s="41"/>
      <c r="BP10433" s="108"/>
      <c r="CG10433" s="102"/>
      <c r="CI10433" s="45"/>
    </row>
    <row r="10434" spans="37:87" ht="13" customHeight="1">
      <c r="AK10434" s="114"/>
      <c r="AL10434" s="41"/>
      <c r="AM10434" s="41"/>
      <c r="AN10434" s="41"/>
      <c r="AO10434" s="41"/>
      <c r="AP10434" s="41"/>
      <c r="AQ10434" s="41"/>
      <c r="AR10434" s="41"/>
      <c r="AS10434" s="41"/>
      <c r="AT10434" s="41"/>
      <c r="AU10434" s="41"/>
      <c r="AV10434" s="41"/>
      <c r="AW10434" s="41"/>
      <c r="AX10434" s="41"/>
      <c r="AY10434" s="41"/>
      <c r="AZ10434" s="41"/>
      <c r="BA10434" s="41"/>
      <c r="BB10434" s="41"/>
      <c r="BC10434" s="41"/>
      <c r="BD10434" s="41"/>
      <c r="BE10434" s="41"/>
      <c r="BF10434" s="41"/>
      <c r="BG10434" s="41"/>
      <c r="BH10434" s="41"/>
      <c r="BI10434" s="41"/>
      <c r="BJ10434" s="41"/>
      <c r="BK10434" s="41"/>
      <c r="BL10434" s="41"/>
      <c r="BM10434" s="41"/>
      <c r="BN10434" s="41"/>
      <c r="BO10434" s="41"/>
      <c r="BP10434" s="108"/>
      <c r="CG10434" s="102"/>
      <c r="CI10434" s="45"/>
    </row>
    <row r="10435" spans="37:87" ht="13" customHeight="1">
      <c r="AK10435" s="114"/>
      <c r="AL10435" s="41"/>
      <c r="AM10435" s="41"/>
      <c r="AN10435" s="41"/>
      <c r="AO10435" s="41"/>
      <c r="AP10435" s="41"/>
      <c r="AQ10435" s="41"/>
      <c r="AR10435" s="41"/>
      <c r="AS10435" s="41"/>
      <c r="AT10435" s="41"/>
      <c r="AU10435" s="41"/>
      <c r="AV10435" s="41"/>
      <c r="AW10435" s="41"/>
      <c r="AX10435" s="41"/>
      <c r="AY10435" s="41"/>
      <c r="AZ10435" s="41"/>
      <c r="BA10435" s="41"/>
      <c r="BB10435" s="41"/>
      <c r="BC10435" s="41"/>
      <c r="BD10435" s="41"/>
      <c r="BE10435" s="41"/>
      <c r="BF10435" s="41"/>
      <c r="BG10435" s="41"/>
      <c r="BH10435" s="41"/>
      <c r="BI10435" s="41"/>
      <c r="BJ10435" s="41"/>
      <c r="BK10435" s="41"/>
      <c r="BL10435" s="41"/>
      <c r="BM10435" s="41"/>
      <c r="BN10435" s="41"/>
      <c r="BO10435" s="41"/>
      <c r="BP10435" s="108"/>
      <c r="CG10435" s="102"/>
      <c r="CI10435" s="45"/>
    </row>
    <row r="10436" spans="37:87" ht="13" customHeight="1">
      <c r="AK10436" s="114"/>
      <c r="AL10436" s="41"/>
      <c r="AM10436" s="41"/>
      <c r="AN10436" s="41"/>
      <c r="AO10436" s="41"/>
      <c r="AP10436" s="41"/>
      <c r="AQ10436" s="41"/>
      <c r="AR10436" s="41"/>
      <c r="AS10436" s="41"/>
      <c r="AT10436" s="41"/>
      <c r="AU10436" s="41"/>
      <c r="AV10436" s="41"/>
      <c r="AW10436" s="41"/>
      <c r="AX10436" s="41"/>
      <c r="AY10436" s="41"/>
      <c r="AZ10436" s="41"/>
      <c r="BA10436" s="41"/>
      <c r="BB10436" s="41"/>
      <c r="BC10436" s="41"/>
      <c r="BD10436" s="41"/>
      <c r="BE10436" s="41"/>
      <c r="BF10436" s="41"/>
      <c r="BG10436" s="41"/>
      <c r="BH10436" s="41"/>
      <c r="BI10436" s="41"/>
      <c r="BJ10436" s="41"/>
      <c r="BK10436" s="41"/>
      <c r="BL10436" s="41"/>
      <c r="BM10436" s="41"/>
      <c r="BN10436" s="41"/>
      <c r="BO10436" s="41"/>
      <c r="BP10436" s="108"/>
      <c r="CG10436" s="102"/>
      <c r="CI10436" s="45"/>
    </row>
    <row r="10437" spans="37:87" ht="13" customHeight="1">
      <c r="AK10437" s="114"/>
      <c r="AL10437" s="41"/>
      <c r="AM10437" s="41"/>
      <c r="AN10437" s="41"/>
      <c r="AO10437" s="41"/>
      <c r="AP10437" s="41"/>
      <c r="AQ10437" s="41"/>
      <c r="AR10437" s="41"/>
      <c r="AS10437" s="41"/>
      <c r="AT10437" s="41"/>
      <c r="AU10437" s="41"/>
      <c r="AV10437" s="41"/>
      <c r="AW10437" s="41"/>
      <c r="AX10437" s="41"/>
      <c r="AY10437" s="41"/>
      <c r="AZ10437" s="41"/>
      <c r="BA10437" s="41"/>
      <c r="BB10437" s="41"/>
      <c r="BC10437" s="41"/>
      <c r="BD10437" s="41"/>
      <c r="BE10437" s="41"/>
      <c r="BF10437" s="41"/>
      <c r="BG10437" s="41"/>
      <c r="BH10437" s="41"/>
      <c r="BI10437" s="41"/>
      <c r="BJ10437" s="41"/>
      <c r="BK10437" s="41"/>
      <c r="BL10437" s="41"/>
      <c r="BM10437" s="41"/>
      <c r="BN10437" s="41"/>
      <c r="BO10437" s="41"/>
      <c r="BP10437" s="108"/>
      <c r="CG10437" s="102"/>
      <c r="CI10437" s="45"/>
    </row>
    <row r="10438" spans="37:87" ht="13" customHeight="1">
      <c r="AK10438" s="114"/>
      <c r="AL10438" s="41"/>
      <c r="AM10438" s="41"/>
      <c r="AN10438" s="41"/>
      <c r="AO10438" s="41"/>
      <c r="AP10438" s="41"/>
      <c r="AQ10438" s="41"/>
      <c r="AR10438" s="41"/>
      <c r="AS10438" s="41"/>
      <c r="AT10438" s="41"/>
      <c r="AU10438" s="41"/>
      <c r="AV10438" s="41"/>
      <c r="AW10438" s="41"/>
      <c r="AX10438" s="41"/>
      <c r="AY10438" s="41"/>
      <c r="AZ10438" s="41"/>
      <c r="BA10438" s="41"/>
      <c r="BB10438" s="41"/>
      <c r="BC10438" s="41"/>
      <c r="BD10438" s="41"/>
      <c r="BE10438" s="41"/>
      <c r="BF10438" s="41"/>
      <c r="BG10438" s="41"/>
      <c r="BH10438" s="41"/>
      <c r="BI10438" s="41"/>
      <c r="BJ10438" s="41"/>
      <c r="BK10438" s="41"/>
      <c r="BL10438" s="41"/>
      <c r="BM10438" s="41"/>
      <c r="BN10438" s="41"/>
      <c r="BO10438" s="41"/>
      <c r="BP10438" s="108"/>
      <c r="CG10438" s="102"/>
      <c r="CI10438" s="45"/>
    </row>
    <row r="10439" spans="37:87" ht="13" customHeight="1">
      <c r="AK10439" s="114"/>
      <c r="AL10439" s="41"/>
      <c r="AM10439" s="41"/>
      <c r="AN10439" s="41"/>
      <c r="AO10439" s="41"/>
      <c r="AP10439" s="41"/>
      <c r="AQ10439" s="41"/>
      <c r="AR10439" s="41"/>
      <c r="AS10439" s="41"/>
      <c r="AT10439" s="41"/>
      <c r="AU10439" s="41"/>
      <c r="AV10439" s="41"/>
      <c r="AW10439" s="41"/>
      <c r="AX10439" s="41"/>
      <c r="AY10439" s="41"/>
      <c r="AZ10439" s="41"/>
      <c r="BA10439" s="41"/>
      <c r="BB10439" s="41"/>
      <c r="BC10439" s="41"/>
      <c r="BD10439" s="41"/>
      <c r="BE10439" s="41"/>
      <c r="BF10439" s="41"/>
      <c r="BG10439" s="41"/>
      <c r="BH10439" s="41"/>
      <c r="BI10439" s="41"/>
      <c r="BJ10439" s="41"/>
      <c r="BK10439" s="41"/>
      <c r="BL10439" s="41"/>
      <c r="BM10439" s="41"/>
      <c r="BN10439" s="41"/>
      <c r="BO10439" s="41"/>
      <c r="BP10439" s="108"/>
      <c r="CG10439" s="102"/>
      <c r="CI10439" s="45"/>
    </row>
    <row r="10440" spans="37:87" ht="13" customHeight="1">
      <c r="AK10440" s="114"/>
      <c r="AL10440" s="41"/>
      <c r="AM10440" s="41"/>
      <c r="AN10440" s="41"/>
      <c r="AO10440" s="41"/>
      <c r="AP10440" s="41"/>
      <c r="AQ10440" s="41"/>
      <c r="AR10440" s="41"/>
      <c r="AS10440" s="41"/>
      <c r="AT10440" s="41"/>
      <c r="AU10440" s="41"/>
      <c r="AV10440" s="41"/>
      <c r="AW10440" s="41"/>
      <c r="AX10440" s="41"/>
      <c r="AY10440" s="41"/>
      <c r="AZ10440" s="41"/>
      <c r="BA10440" s="41"/>
      <c r="BB10440" s="41"/>
      <c r="BC10440" s="41"/>
      <c r="BD10440" s="41"/>
      <c r="BE10440" s="41"/>
      <c r="BF10440" s="41"/>
      <c r="BG10440" s="41"/>
      <c r="BH10440" s="41"/>
      <c r="BI10440" s="41"/>
      <c r="BJ10440" s="41"/>
      <c r="BK10440" s="41"/>
      <c r="BL10440" s="41"/>
      <c r="BM10440" s="41"/>
      <c r="BN10440" s="41"/>
      <c r="BO10440" s="41"/>
      <c r="BP10440" s="108"/>
      <c r="CG10440" s="102"/>
      <c r="CI10440" s="45"/>
    </row>
    <row r="10441" spans="37:87" ht="13" customHeight="1">
      <c r="AK10441" s="114"/>
      <c r="AL10441" s="41"/>
      <c r="AM10441" s="41"/>
      <c r="AN10441" s="41"/>
      <c r="AO10441" s="41"/>
      <c r="AP10441" s="41"/>
      <c r="AQ10441" s="41"/>
      <c r="AR10441" s="41"/>
      <c r="AS10441" s="41"/>
      <c r="AT10441" s="41"/>
      <c r="AU10441" s="41"/>
      <c r="AV10441" s="41"/>
      <c r="AW10441" s="41"/>
      <c r="AX10441" s="41"/>
      <c r="AY10441" s="41"/>
      <c r="AZ10441" s="41"/>
      <c r="BA10441" s="41"/>
      <c r="BB10441" s="41"/>
      <c r="BC10441" s="41"/>
      <c r="BD10441" s="41"/>
      <c r="BE10441" s="41"/>
      <c r="BF10441" s="41"/>
      <c r="BG10441" s="41"/>
      <c r="BH10441" s="41"/>
      <c r="BI10441" s="41"/>
      <c r="BJ10441" s="41"/>
      <c r="BK10441" s="41"/>
      <c r="BL10441" s="41"/>
      <c r="BM10441" s="41"/>
      <c r="BN10441" s="41"/>
      <c r="BO10441" s="41"/>
      <c r="BP10441" s="108"/>
      <c r="CG10441" s="102"/>
      <c r="CI10441" s="45"/>
    </row>
    <row r="10442" spans="37:87" ht="13" customHeight="1">
      <c r="AK10442" s="114"/>
      <c r="AL10442" s="41"/>
      <c r="AM10442" s="41"/>
      <c r="AN10442" s="41"/>
      <c r="AO10442" s="41"/>
      <c r="AP10442" s="41"/>
      <c r="AQ10442" s="41"/>
      <c r="AR10442" s="41"/>
      <c r="AS10442" s="41"/>
      <c r="AT10442" s="41"/>
      <c r="AU10442" s="41"/>
      <c r="AV10442" s="41"/>
      <c r="AW10442" s="41"/>
      <c r="AX10442" s="41"/>
      <c r="AY10442" s="41"/>
      <c r="AZ10442" s="41"/>
      <c r="BA10442" s="41"/>
      <c r="BB10442" s="41"/>
      <c r="BC10442" s="41"/>
      <c r="BD10442" s="41"/>
      <c r="BE10442" s="41"/>
      <c r="BF10442" s="41"/>
      <c r="BG10442" s="41"/>
      <c r="BH10442" s="41"/>
      <c r="BI10442" s="41"/>
      <c r="BJ10442" s="41"/>
      <c r="BK10442" s="41"/>
      <c r="BL10442" s="41"/>
      <c r="BM10442" s="41"/>
      <c r="BN10442" s="41"/>
      <c r="BO10442" s="41"/>
      <c r="BP10442" s="108"/>
      <c r="CG10442" s="102"/>
      <c r="CI10442" s="45"/>
    </row>
    <row r="10443" spans="37:87" ht="13" customHeight="1">
      <c r="AK10443" s="114"/>
      <c r="AL10443" s="41"/>
      <c r="AM10443" s="41"/>
      <c r="AN10443" s="41"/>
      <c r="AO10443" s="41"/>
      <c r="AP10443" s="41"/>
      <c r="AQ10443" s="41"/>
      <c r="AR10443" s="41"/>
      <c r="AS10443" s="41"/>
      <c r="AT10443" s="41"/>
      <c r="AU10443" s="41"/>
      <c r="AV10443" s="41"/>
      <c r="AW10443" s="41"/>
      <c r="AX10443" s="41"/>
      <c r="AY10443" s="41"/>
      <c r="AZ10443" s="41"/>
      <c r="BA10443" s="41"/>
      <c r="BB10443" s="41"/>
      <c r="BC10443" s="41"/>
      <c r="BD10443" s="41"/>
      <c r="BE10443" s="41"/>
      <c r="BF10443" s="41"/>
      <c r="BG10443" s="41"/>
      <c r="BH10443" s="41"/>
      <c r="BI10443" s="41"/>
      <c r="BJ10443" s="41"/>
      <c r="BK10443" s="41"/>
      <c r="BL10443" s="41"/>
      <c r="BM10443" s="41"/>
      <c r="BN10443" s="41"/>
      <c r="BO10443" s="41"/>
      <c r="BP10443" s="108"/>
      <c r="CG10443" s="102"/>
      <c r="CI10443" s="45"/>
    </row>
    <row r="10444" spans="37:87" ht="13" customHeight="1">
      <c r="AK10444" s="114"/>
      <c r="AL10444" s="41"/>
      <c r="AM10444" s="41"/>
      <c r="AN10444" s="41"/>
      <c r="AO10444" s="41"/>
      <c r="AP10444" s="41"/>
      <c r="AQ10444" s="41"/>
      <c r="AR10444" s="41"/>
      <c r="AS10444" s="41"/>
      <c r="AT10444" s="41"/>
      <c r="AU10444" s="41"/>
      <c r="AV10444" s="41"/>
      <c r="AW10444" s="41"/>
      <c r="AX10444" s="41"/>
      <c r="AY10444" s="41"/>
      <c r="AZ10444" s="41"/>
      <c r="BA10444" s="41"/>
      <c r="BB10444" s="41"/>
      <c r="BC10444" s="41"/>
      <c r="BD10444" s="41"/>
      <c r="BE10444" s="41"/>
      <c r="BF10444" s="41"/>
      <c r="BG10444" s="41"/>
      <c r="BH10444" s="41"/>
      <c r="BI10444" s="41"/>
      <c r="BJ10444" s="41"/>
      <c r="BK10444" s="41"/>
      <c r="BL10444" s="41"/>
      <c r="BM10444" s="41"/>
      <c r="BN10444" s="41"/>
      <c r="BO10444" s="41"/>
      <c r="BP10444" s="108"/>
      <c r="CG10444" s="102"/>
      <c r="CI10444" s="45"/>
    </row>
    <row r="10445" spans="37:87" ht="13" customHeight="1">
      <c r="AK10445" s="114"/>
      <c r="AL10445" s="41"/>
      <c r="AM10445" s="41"/>
      <c r="AN10445" s="41"/>
      <c r="AO10445" s="41"/>
      <c r="AP10445" s="41"/>
      <c r="AQ10445" s="41"/>
      <c r="AR10445" s="41"/>
      <c r="AS10445" s="41"/>
      <c r="AT10445" s="41"/>
      <c r="AU10445" s="41"/>
      <c r="AV10445" s="41"/>
      <c r="AW10445" s="41"/>
      <c r="AX10445" s="41"/>
      <c r="AY10445" s="41"/>
      <c r="AZ10445" s="41"/>
      <c r="BA10445" s="41"/>
      <c r="BB10445" s="41"/>
      <c r="BC10445" s="41"/>
      <c r="BD10445" s="41"/>
      <c r="BE10445" s="41"/>
      <c r="BF10445" s="41"/>
      <c r="BG10445" s="41"/>
      <c r="BH10445" s="41"/>
      <c r="BI10445" s="41"/>
      <c r="BJ10445" s="41"/>
      <c r="BK10445" s="41"/>
      <c r="BL10445" s="41"/>
      <c r="BM10445" s="41"/>
      <c r="BN10445" s="41"/>
      <c r="BO10445" s="41"/>
      <c r="BP10445" s="108"/>
      <c r="CG10445" s="102"/>
      <c r="CI10445" s="45"/>
    </row>
    <row r="10446" spans="37:87" ht="13" customHeight="1">
      <c r="AK10446" s="114"/>
      <c r="AL10446" s="41"/>
      <c r="AM10446" s="41"/>
      <c r="AN10446" s="41"/>
      <c r="AO10446" s="41"/>
      <c r="AP10446" s="41"/>
      <c r="AQ10446" s="41"/>
      <c r="AR10446" s="41"/>
      <c r="AS10446" s="41"/>
      <c r="AT10446" s="41"/>
      <c r="AU10446" s="41"/>
      <c r="AV10446" s="41"/>
      <c r="AW10446" s="41"/>
      <c r="AX10446" s="41"/>
      <c r="AY10446" s="41"/>
      <c r="AZ10446" s="41"/>
      <c r="BA10446" s="41"/>
      <c r="BB10446" s="41"/>
      <c r="BC10446" s="41"/>
      <c r="BD10446" s="41"/>
      <c r="BE10446" s="41"/>
      <c r="BF10446" s="41"/>
      <c r="BG10446" s="41"/>
      <c r="BH10446" s="41"/>
      <c r="BI10446" s="41"/>
      <c r="BJ10446" s="41"/>
      <c r="BK10446" s="41"/>
      <c r="BL10446" s="41"/>
      <c r="BM10446" s="41"/>
      <c r="BN10446" s="41"/>
      <c r="BO10446" s="41"/>
      <c r="BP10446" s="108"/>
      <c r="CG10446" s="102"/>
      <c r="CI10446" s="45"/>
    </row>
    <row r="10447" spans="37:87" ht="13" customHeight="1">
      <c r="AK10447" s="114"/>
      <c r="AL10447" s="41"/>
      <c r="AM10447" s="41"/>
      <c r="AN10447" s="41"/>
      <c r="AO10447" s="41"/>
      <c r="AP10447" s="41"/>
      <c r="AQ10447" s="41"/>
      <c r="AR10447" s="41"/>
      <c r="AS10447" s="41"/>
      <c r="AT10447" s="41"/>
      <c r="AU10447" s="41"/>
      <c r="AV10447" s="41"/>
      <c r="AW10447" s="41"/>
      <c r="AX10447" s="41"/>
      <c r="AY10447" s="41"/>
      <c r="AZ10447" s="41"/>
      <c r="BA10447" s="41"/>
      <c r="BB10447" s="41"/>
      <c r="BC10447" s="41"/>
      <c r="BD10447" s="41"/>
      <c r="BE10447" s="41"/>
      <c r="BF10447" s="41"/>
      <c r="BG10447" s="41"/>
      <c r="BH10447" s="41"/>
      <c r="BI10447" s="41"/>
      <c r="BJ10447" s="41"/>
      <c r="BK10447" s="41"/>
      <c r="BL10447" s="41"/>
      <c r="BM10447" s="41"/>
      <c r="BN10447" s="41"/>
      <c r="BO10447" s="41"/>
      <c r="BP10447" s="108"/>
      <c r="CG10447" s="102"/>
      <c r="CI10447" s="45"/>
    </row>
    <row r="10448" spans="37:87" ht="13" customHeight="1">
      <c r="AK10448" s="114"/>
      <c r="AL10448" s="41"/>
      <c r="AM10448" s="41"/>
      <c r="AN10448" s="41"/>
      <c r="AO10448" s="41"/>
      <c r="AP10448" s="41"/>
      <c r="AQ10448" s="41"/>
      <c r="AR10448" s="41"/>
      <c r="AS10448" s="41"/>
      <c r="AT10448" s="41"/>
      <c r="AU10448" s="41"/>
      <c r="AV10448" s="41"/>
      <c r="AW10448" s="41"/>
      <c r="AX10448" s="41"/>
      <c r="AY10448" s="41"/>
      <c r="AZ10448" s="41"/>
      <c r="BA10448" s="41"/>
      <c r="BB10448" s="41"/>
      <c r="BC10448" s="41"/>
      <c r="BD10448" s="41"/>
      <c r="BE10448" s="41"/>
      <c r="BF10448" s="41"/>
      <c r="BG10448" s="41"/>
      <c r="BH10448" s="41"/>
      <c r="BI10448" s="41"/>
      <c r="BJ10448" s="41"/>
      <c r="BK10448" s="41"/>
      <c r="BL10448" s="41"/>
      <c r="BM10448" s="41"/>
      <c r="BN10448" s="41"/>
      <c r="BO10448" s="41"/>
      <c r="BP10448" s="108"/>
      <c r="CG10448" s="102"/>
      <c r="CI10448" s="45"/>
    </row>
    <row r="10449" spans="37:87" ht="13" customHeight="1">
      <c r="AK10449" s="114"/>
      <c r="AL10449" s="41"/>
      <c r="AM10449" s="41"/>
      <c r="AN10449" s="41"/>
      <c r="AO10449" s="41"/>
      <c r="AP10449" s="41"/>
      <c r="AQ10449" s="41"/>
      <c r="AR10449" s="41"/>
      <c r="AS10449" s="41"/>
      <c r="AT10449" s="41"/>
      <c r="AU10449" s="41"/>
      <c r="AV10449" s="41"/>
      <c r="AW10449" s="41"/>
      <c r="AX10449" s="41"/>
      <c r="AY10449" s="41"/>
      <c r="AZ10449" s="41"/>
      <c r="BA10449" s="41"/>
      <c r="BB10449" s="41"/>
      <c r="BC10449" s="41"/>
      <c r="BD10449" s="41"/>
      <c r="BE10449" s="41"/>
      <c r="BF10449" s="41"/>
      <c r="BG10449" s="41"/>
      <c r="BH10449" s="41"/>
      <c r="BI10449" s="41"/>
      <c r="BJ10449" s="41"/>
      <c r="BK10449" s="41"/>
      <c r="BL10449" s="41"/>
      <c r="BM10449" s="41"/>
      <c r="BN10449" s="41"/>
      <c r="BO10449" s="41"/>
      <c r="BP10449" s="108"/>
      <c r="CG10449" s="102"/>
      <c r="CI10449" s="45"/>
    </row>
    <row r="10450" spans="37:87" ht="13" customHeight="1">
      <c r="AK10450" s="114"/>
      <c r="AL10450" s="41"/>
      <c r="AM10450" s="41"/>
      <c r="AN10450" s="41"/>
      <c r="AO10450" s="41"/>
      <c r="AP10450" s="41"/>
      <c r="AQ10450" s="41"/>
      <c r="AR10450" s="41"/>
      <c r="AS10450" s="41"/>
      <c r="AT10450" s="41"/>
      <c r="AU10450" s="41"/>
      <c r="AV10450" s="41"/>
      <c r="AW10450" s="41"/>
      <c r="AX10450" s="41"/>
      <c r="AY10450" s="41"/>
      <c r="AZ10450" s="41"/>
      <c r="BA10450" s="41"/>
      <c r="BB10450" s="41"/>
      <c r="BC10450" s="41"/>
      <c r="BD10450" s="41"/>
      <c r="BE10450" s="41"/>
      <c r="BF10450" s="41"/>
      <c r="BG10450" s="41"/>
      <c r="BH10450" s="41"/>
      <c r="BI10450" s="41"/>
      <c r="BJ10450" s="41"/>
      <c r="BK10450" s="41"/>
      <c r="BL10450" s="41"/>
      <c r="BM10450" s="41"/>
      <c r="BN10450" s="41"/>
      <c r="BO10450" s="41"/>
      <c r="BP10450" s="108"/>
      <c r="CG10450" s="102"/>
      <c r="CI10450" s="45"/>
    </row>
    <row r="10451" spans="37:87" ht="13" customHeight="1">
      <c r="AK10451" s="114"/>
      <c r="AL10451" s="41"/>
      <c r="AM10451" s="41"/>
      <c r="AN10451" s="41"/>
      <c r="AO10451" s="41"/>
      <c r="AP10451" s="41"/>
      <c r="AQ10451" s="41"/>
      <c r="AR10451" s="41"/>
      <c r="AS10451" s="41"/>
      <c r="AT10451" s="41"/>
      <c r="AU10451" s="41"/>
      <c r="AV10451" s="41"/>
      <c r="AW10451" s="41"/>
      <c r="AX10451" s="41"/>
      <c r="AY10451" s="41"/>
      <c r="AZ10451" s="41"/>
      <c r="BA10451" s="41"/>
      <c r="BB10451" s="41"/>
      <c r="BC10451" s="41"/>
      <c r="BD10451" s="41"/>
      <c r="BE10451" s="41"/>
      <c r="BF10451" s="41"/>
      <c r="BG10451" s="41"/>
      <c r="BH10451" s="41"/>
      <c r="BI10451" s="41"/>
      <c r="BJ10451" s="41"/>
      <c r="BK10451" s="41"/>
      <c r="BL10451" s="41"/>
      <c r="BM10451" s="41"/>
      <c r="BN10451" s="41"/>
      <c r="BO10451" s="41"/>
      <c r="BP10451" s="108"/>
      <c r="CG10451" s="102"/>
      <c r="CI10451" s="45"/>
    </row>
    <row r="10452" spans="37:87" ht="13" customHeight="1">
      <c r="AK10452" s="114"/>
      <c r="AL10452" s="41"/>
      <c r="AM10452" s="41"/>
      <c r="AN10452" s="41"/>
      <c r="AO10452" s="41"/>
      <c r="AP10452" s="41"/>
      <c r="AQ10452" s="41"/>
      <c r="AR10452" s="41"/>
      <c r="AS10452" s="41"/>
      <c r="AT10452" s="41"/>
      <c r="AU10452" s="41"/>
      <c r="AV10452" s="41"/>
      <c r="AW10452" s="41"/>
      <c r="AX10452" s="41"/>
      <c r="AY10452" s="41"/>
      <c r="AZ10452" s="41"/>
      <c r="BA10452" s="41"/>
      <c r="BB10452" s="41"/>
      <c r="BC10452" s="41"/>
      <c r="BD10452" s="41"/>
      <c r="BE10452" s="41"/>
      <c r="BF10452" s="41"/>
      <c r="BG10452" s="41"/>
      <c r="BH10452" s="41"/>
      <c r="BI10452" s="41"/>
      <c r="BJ10452" s="41"/>
      <c r="BK10452" s="41"/>
      <c r="BL10452" s="41"/>
      <c r="BM10452" s="41"/>
      <c r="BN10452" s="41"/>
      <c r="BO10452" s="41"/>
      <c r="BP10452" s="108"/>
      <c r="CG10452" s="102"/>
      <c r="CI10452" s="45"/>
    </row>
    <row r="10453" spans="37:87" ht="13" customHeight="1">
      <c r="AK10453" s="114"/>
      <c r="AL10453" s="41"/>
      <c r="AM10453" s="41"/>
      <c r="AN10453" s="41"/>
      <c r="AO10453" s="41"/>
      <c r="AP10453" s="41"/>
      <c r="AQ10453" s="41"/>
      <c r="AR10453" s="41"/>
      <c r="AS10453" s="41"/>
      <c r="AT10453" s="41"/>
      <c r="AU10453" s="41"/>
      <c r="AV10453" s="41"/>
      <c r="AW10453" s="41"/>
      <c r="AX10453" s="41"/>
      <c r="AY10453" s="41"/>
      <c r="AZ10453" s="41"/>
      <c r="BA10453" s="41"/>
      <c r="BB10453" s="41"/>
      <c r="BC10453" s="41"/>
      <c r="BD10453" s="41"/>
      <c r="BE10453" s="41"/>
      <c r="BF10453" s="41"/>
      <c r="BG10453" s="41"/>
      <c r="BH10453" s="41"/>
      <c r="BI10453" s="41"/>
      <c r="BJ10453" s="41"/>
      <c r="BK10453" s="41"/>
      <c r="BL10453" s="41"/>
      <c r="BM10453" s="41"/>
      <c r="BN10453" s="41"/>
      <c r="BO10453" s="41"/>
      <c r="BP10453" s="108"/>
      <c r="CG10453" s="102"/>
      <c r="CI10453" s="45"/>
    </row>
    <row r="10454" spans="37:87" ht="13" customHeight="1">
      <c r="AK10454" s="114"/>
      <c r="AL10454" s="41"/>
      <c r="AM10454" s="41"/>
      <c r="AN10454" s="41"/>
      <c r="AO10454" s="41"/>
      <c r="AP10454" s="41"/>
      <c r="AQ10454" s="41"/>
      <c r="AR10454" s="41"/>
      <c r="AS10454" s="41"/>
      <c r="AT10454" s="41"/>
      <c r="AU10454" s="41"/>
      <c r="AV10454" s="41"/>
      <c r="AW10454" s="41"/>
      <c r="AX10454" s="41"/>
      <c r="AY10454" s="41"/>
      <c r="AZ10454" s="41"/>
      <c r="BA10454" s="41"/>
      <c r="BB10454" s="41"/>
      <c r="BC10454" s="41"/>
      <c r="BD10454" s="41"/>
      <c r="BE10454" s="41"/>
      <c r="BF10454" s="41"/>
      <c r="BG10454" s="41"/>
      <c r="BH10454" s="41"/>
      <c r="BI10454" s="41"/>
      <c r="BJ10454" s="41"/>
      <c r="BK10454" s="41"/>
      <c r="BL10454" s="41"/>
      <c r="BM10454" s="41"/>
      <c r="BN10454" s="41"/>
      <c r="BO10454" s="41"/>
      <c r="BP10454" s="108"/>
      <c r="CG10454" s="102"/>
      <c r="CI10454" s="45"/>
    </row>
    <row r="10455" spans="37:87" ht="13" customHeight="1">
      <c r="AK10455" s="114"/>
      <c r="AL10455" s="41"/>
      <c r="AM10455" s="41"/>
      <c r="AN10455" s="41"/>
      <c r="AO10455" s="41"/>
      <c r="AP10455" s="41"/>
      <c r="AQ10455" s="41"/>
      <c r="AR10455" s="41"/>
      <c r="AS10455" s="41"/>
      <c r="AT10455" s="41"/>
      <c r="AU10455" s="41"/>
      <c r="AV10455" s="41"/>
      <c r="AW10455" s="41"/>
      <c r="AX10455" s="41"/>
      <c r="AY10455" s="41"/>
      <c r="AZ10455" s="41"/>
      <c r="BA10455" s="41"/>
      <c r="BB10455" s="41"/>
      <c r="BC10455" s="41"/>
      <c r="BD10455" s="41"/>
      <c r="BE10455" s="41"/>
      <c r="BF10455" s="41"/>
      <c r="BG10455" s="41"/>
      <c r="BH10455" s="41"/>
      <c r="BI10455" s="41"/>
      <c r="BJ10455" s="41"/>
      <c r="BK10455" s="41"/>
      <c r="BL10455" s="41"/>
      <c r="BM10455" s="41"/>
      <c r="BN10455" s="41"/>
      <c r="BO10455" s="41"/>
      <c r="BP10455" s="108"/>
      <c r="CG10455" s="102"/>
      <c r="CI10455" s="45"/>
    </row>
    <row r="10456" spans="37:87" ht="13" customHeight="1">
      <c r="AK10456" s="114"/>
      <c r="AL10456" s="41"/>
      <c r="AM10456" s="41"/>
      <c r="AN10456" s="41"/>
      <c r="AO10456" s="41"/>
      <c r="AP10456" s="41"/>
      <c r="AQ10456" s="41"/>
      <c r="AR10456" s="41"/>
      <c r="AS10456" s="41"/>
      <c r="AT10456" s="41"/>
      <c r="AU10456" s="41"/>
      <c r="AV10456" s="41"/>
      <c r="AW10456" s="41"/>
      <c r="AX10456" s="41"/>
      <c r="AY10456" s="41"/>
      <c r="AZ10456" s="41"/>
      <c r="BA10456" s="41"/>
      <c r="BB10456" s="41"/>
      <c r="BC10456" s="41"/>
      <c r="BD10456" s="41"/>
      <c r="BE10456" s="41"/>
      <c r="BF10456" s="41"/>
      <c r="BG10456" s="41"/>
      <c r="BH10456" s="41"/>
      <c r="BI10456" s="41"/>
      <c r="BJ10456" s="41"/>
      <c r="BK10456" s="41"/>
      <c r="BL10456" s="41"/>
      <c r="BM10456" s="41"/>
      <c r="BN10456" s="41"/>
      <c r="BO10456" s="41"/>
      <c r="BP10456" s="108"/>
      <c r="CG10456" s="102"/>
      <c r="CI10456" s="45"/>
    </row>
    <row r="10457" spans="37:87" ht="13" customHeight="1">
      <c r="AK10457" s="114"/>
      <c r="AL10457" s="41"/>
      <c r="AM10457" s="41"/>
      <c r="AN10457" s="41"/>
      <c r="AO10457" s="41"/>
      <c r="AP10457" s="41"/>
      <c r="AQ10457" s="41"/>
      <c r="AR10457" s="41"/>
      <c r="AS10457" s="41"/>
      <c r="AT10457" s="41"/>
      <c r="AU10457" s="41"/>
      <c r="AV10457" s="41"/>
      <c r="AW10457" s="41"/>
      <c r="AX10457" s="41"/>
      <c r="AY10457" s="41"/>
      <c r="AZ10457" s="41"/>
      <c r="BA10457" s="41"/>
      <c r="BB10457" s="41"/>
      <c r="BC10457" s="41"/>
      <c r="BD10457" s="41"/>
      <c r="BE10457" s="41"/>
      <c r="BF10457" s="41"/>
      <c r="BG10457" s="41"/>
      <c r="BH10457" s="41"/>
      <c r="BI10457" s="41"/>
      <c r="BJ10457" s="41"/>
      <c r="BK10457" s="41"/>
      <c r="BL10457" s="41"/>
      <c r="BM10457" s="41"/>
      <c r="BN10457" s="41"/>
      <c r="BO10457" s="41"/>
      <c r="BP10457" s="108"/>
      <c r="CG10457" s="102"/>
      <c r="CI10457" s="45"/>
    </row>
    <row r="10458" spans="37:87" ht="13" customHeight="1">
      <c r="AK10458" s="114"/>
      <c r="AL10458" s="41"/>
      <c r="AM10458" s="41"/>
      <c r="AN10458" s="41"/>
      <c r="AO10458" s="41"/>
      <c r="AP10458" s="41"/>
      <c r="AQ10458" s="41"/>
      <c r="AR10458" s="41"/>
      <c r="AS10458" s="41"/>
      <c r="AT10458" s="41"/>
      <c r="AU10458" s="41"/>
      <c r="AV10458" s="41"/>
      <c r="AW10458" s="41"/>
      <c r="AX10458" s="41"/>
      <c r="AY10458" s="41"/>
      <c r="AZ10458" s="41"/>
      <c r="BA10458" s="41"/>
      <c r="BB10458" s="41"/>
      <c r="BC10458" s="41"/>
      <c r="BD10458" s="41"/>
      <c r="BE10458" s="41"/>
      <c r="BF10458" s="41"/>
      <c r="BG10458" s="41"/>
      <c r="BH10458" s="41"/>
      <c r="BI10458" s="41"/>
      <c r="BJ10458" s="41"/>
      <c r="BK10458" s="41"/>
      <c r="BL10458" s="41"/>
      <c r="BM10458" s="41"/>
      <c r="BN10458" s="41"/>
      <c r="BO10458" s="41"/>
      <c r="BP10458" s="108"/>
      <c r="CG10458" s="102"/>
      <c r="CI10458" s="45"/>
    </row>
    <row r="10459" spans="37:87" ht="13" customHeight="1">
      <c r="AK10459" s="114"/>
      <c r="AL10459" s="41"/>
      <c r="AM10459" s="41"/>
      <c r="AN10459" s="41"/>
      <c r="AO10459" s="41"/>
      <c r="AP10459" s="41"/>
      <c r="AQ10459" s="41"/>
      <c r="AR10459" s="41"/>
      <c r="AS10459" s="41"/>
      <c r="AT10459" s="41"/>
      <c r="AU10459" s="41"/>
      <c r="AV10459" s="41"/>
      <c r="AW10459" s="41"/>
      <c r="AX10459" s="41"/>
      <c r="AY10459" s="41"/>
      <c r="AZ10459" s="41"/>
      <c r="BA10459" s="41"/>
      <c r="BB10459" s="41"/>
      <c r="BC10459" s="41"/>
      <c r="BD10459" s="41"/>
      <c r="BE10459" s="41"/>
      <c r="BF10459" s="41"/>
      <c r="BG10459" s="41"/>
      <c r="BH10459" s="41"/>
      <c r="BI10459" s="41"/>
      <c r="BJ10459" s="41"/>
      <c r="BK10459" s="41"/>
      <c r="BL10459" s="41"/>
      <c r="BM10459" s="41"/>
      <c r="BN10459" s="41"/>
      <c r="BO10459" s="41"/>
      <c r="BP10459" s="108"/>
      <c r="CG10459" s="102"/>
      <c r="CI10459" s="45"/>
    </row>
    <row r="10460" spans="37:87" ht="13" customHeight="1">
      <c r="AK10460" s="114"/>
      <c r="AL10460" s="41"/>
      <c r="AM10460" s="41"/>
      <c r="AN10460" s="41"/>
      <c r="AO10460" s="41"/>
      <c r="AP10460" s="41"/>
      <c r="AQ10460" s="41"/>
      <c r="AR10460" s="41"/>
      <c r="AS10460" s="41"/>
      <c r="AT10460" s="41"/>
      <c r="AU10460" s="41"/>
      <c r="AV10460" s="41"/>
      <c r="AW10460" s="41"/>
      <c r="AX10460" s="41"/>
      <c r="AY10460" s="41"/>
      <c r="AZ10460" s="41"/>
      <c r="BA10460" s="41"/>
      <c r="BB10460" s="41"/>
      <c r="BC10460" s="41"/>
      <c r="BD10460" s="41"/>
      <c r="BE10460" s="41"/>
      <c r="BF10460" s="41"/>
      <c r="BG10460" s="41"/>
      <c r="BH10460" s="41"/>
      <c r="BI10460" s="41"/>
      <c r="BJ10460" s="41"/>
      <c r="BK10460" s="41"/>
      <c r="BL10460" s="41"/>
      <c r="BM10460" s="41"/>
      <c r="BN10460" s="41"/>
      <c r="BO10460" s="41"/>
      <c r="BP10460" s="108"/>
      <c r="CG10460" s="102"/>
      <c r="CI10460" s="45"/>
    </row>
    <row r="10461" spans="37:87" ht="13" customHeight="1">
      <c r="AK10461" s="114"/>
      <c r="AL10461" s="41"/>
      <c r="AM10461" s="41"/>
      <c r="AN10461" s="41"/>
      <c r="AO10461" s="41"/>
      <c r="AP10461" s="41"/>
      <c r="AQ10461" s="41"/>
      <c r="AR10461" s="41"/>
      <c r="AS10461" s="41"/>
      <c r="AT10461" s="41"/>
      <c r="AU10461" s="41"/>
      <c r="AV10461" s="41"/>
      <c r="AW10461" s="41"/>
      <c r="AX10461" s="41"/>
      <c r="AY10461" s="41"/>
      <c r="AZ10461" s="41"/>
      <c r="BA10461" s="41"/>
      <c r="BB10461" s="41"/>
      <c r="BC10461" s="41"/>
      <c r="BD10461" s="41"/>
      <c r="BE10461" s="41"/>
      <c r="BF10461" s="41"/>
      <c r="BG10461" s="41"/>
      <c r="BH10461" s="41"/>
      <c r="BI10461" s="41"/>
      <c r="BJ10461" s="41"/>
      <c r="BK10461" s="41"/>
      <c r="BL10461" s="41"/>
      <c r="BM10461" s="41"/>
      <c r="BN10461" s="41"/>
      <c r="BO10461" s="41"/>
      <c r="BP10461" s="108"/>
      <c r="CG10461" s="102"/>
      <c r="CI10461" s="45"/>
    </row>
    <row r="10462" spans="37:87" ht="13" customHeight="1">
      <c r="AK10462" s="114"/>
      <c r="AL10462" s="41"/>
      <c r="AM10462" s="41"/>
      <c r="AN10462" s="41"/>
      <c r="AO10462" s="41"/>
      <c r="AP10462" s="41"/>
      <c r="AQ10462" s="41"/>
      <c r="AR10462" s="41"/>
      <c r="AS10462" s="41"/>
      <c r="AT10462" s="41"/>
      <c r="AU10462" s="41"/>
      <c r="AV10462" s="41"/>
      <c r="AW10462" s="41"/>
      <c r="AX10462" s="41"/>
      <c r="AY10462" s="41"/>
      <c r="AZ10462" s="41"/>
      <c r="BA10462" s="41"/>
      <c r="BB10462" s="41"/>
      <c r="BC10462" s="41"/>
      <c r="BD10462" s="41"/>
      <c r="BE10462" s="41"/>
      <c r="BF10462" s="41"/>
      <c r="BG10462" s="41"/>
      <c r="BH10462" s="41"/>
      <c r="BI10462" s="41"/>
      <c r="BJ10462" s="41"/>
      <c r="BK10462" s="41"/>
      <c r="BL10462" s="41"/>
      <c r="BM10462" s="41"/>
      <c r="BN10462" s="41"/>
      <c r="BO10462" s="41"/>
      <c r="BP10462" s="108"/>
      <c r="CG10462" s="102"/>
      <c r="CI10462" s="45"/>
    </row>
    <row r="10463" spans="37:87" ht="13" customHeight="1">
      <c r="AK10463" s="114"/>
      <c r="AL10463" s="41"/>
      <c r="AM10463" s="41"/>
      <c r="AN10463" s="41"/>
      <c r="AO10463" s="41"/>
      <c r="AP10463" s="41"/>
      <c r="AQ10463" s="41"/>
      <c r="AR10463" s="41"/>
      <c r="AS10463" s="41"/>
      <c r="AT10463" s="41"/>
      <c r="AU10463" s="41"/>
      <c r="AV10463" s="41"/>
      <c r="AW10463" s="41"/>
      <c r="AX10463" s="41"/>
      <c r="AY10463" s="41"/>
      <c r="AZ10463" s="41"/>
      <c r="BA10463" s="41"/>
      <c r="BB10463" s="41"/>
      <c r="BC10463" s="41"/>
      <c r="BD10463" s="41"/>
      <c r="BE10463" s="41"/>
      <c r="BF10463" s="41"/>
      <c r="BG10463" s="41"/>
      <c r="BH10463" s="41"/>
      <c r="BI10463" s="41"/>
      <c r="BJ10463" s="41"/>
      <c r="BK10463" s="41"/>
      <c r="BL10463" s="41"/>
      <c r="BM10463" s="41"/>
      <c r="BN10463" s="41"/>
      <c r="BO10463" s="41"/>
      <c r="BP10463" s="108"/>
      <c r="CG10463" s="102"/>
      <c r="CI10463" s="45"/>
    </row>
    <row r="10464" spans="37:87" ht="13" customHeight="1">
      <c r="AK10464" s="114"/>
      <c r="AL10464" s="41"/>
      <c r="AM10464" s="41"/>
      <c r="AN10464" s="41"/>
      <c r="AO10464" s="41"/>
      <c r="AP10464" s="41"/>
      <c r="AQ10464" s="41"/>
      <c r="AR10464" s="41"/>
      <c r="AS10464" s="41"/>
      <c r="AT10464" s="41"/>
      <c r="AU10464" s="41"/>
      <c r="AV10464" s="41"/>
      <c r="AW10464" s="41"/>
      <c r="AX10464" s="41"/>
      <c r="AY10464" s="41"/>
      <c r="AZ10464" s="41"/>
      <c r="BA10464" s="41"/>
      <c r="BB10464" s="41"/>
      <c r="BC10464" s="41"/>
      <c r="BD10464" s="41"/>
      <c r="BE10464" s="41"/>
      <c r="BF10464" s="41"/>
      <c r="BG10464" s="41"/>
      <c r="BH10464" s="41"/>
      <c r="BI10464" s="41"/>
      <c r="BJ10464" s="41"/>
      <c r="BK10464" s="41"/>
      <c r="BL10464" s="41"/>
      <c r="BM10464" s="41"/>
      <c r="BN10464" s="41"/>
      <c r="BO10464" s="41"/>
      <c r="BP10464" s="108"/>
      <c r="CG10464" s="102"/>
      <c r="CI10464" s="45"/>
    </row>
    <row r="10465" spans="37:87" ht="13" customHeight="1">
      <c r="AK10465" s="114"/>
      <c r="AL10465" s="41"/>
      <c r="AM10465" s="41"/>
      <c r="AN10465" s="41"/>
      <c r="AO10465" s="41"/>
      <c r="AP10465" s="41"/>
      <c r="AQ10465" s="41"/>
      <c r="AR10465" s="41"/>
      <c r="AS10465" s="41"/>
      <c r="AT10465" s="41"/>
      <c r="AU10465" s="41"/>
      <c r="AV10465" s="41"/>
      <c r="AW10465" s="41"/>
      <c r="AX10465" s="41"/>
      <c r="AY10465" s="41"/>
      <c r="AZ10465" s="41"/>
      <c r="BA10465" s="41"/>
      <c r="BB10465" s="41"/>
      <c r="BC10465" s="41"/>
      <c r="BD10465" s="41"/>
      <c r="BE10465" s="41"/>
      <c r="BF10465" s="41"/>
      <c r="BG10465" s="41"/>
      <c r="BH10465" s="41"/>
      <c r="BI10465" s="41"/>
      <c r="BJ10465" s="41"/>
      <c r="BK10465" s="41"/>
      <c r="BL10465" s="41"/>
      <c r="BM10465" s="41"/>
      <c r="BN10465" s="41"/>
      <c r="BO10465" s="41"/>
      <c r="BP10465" s="108"/>
      <c r="CG10465" s="102"/>
      <c r="CI10465" s="45"/>
    </row>
    <row r="10466" spans="37:87" ht="13" customHeight="1">
      <c r="AK10466" s="114"/>
      <c r="AL10466" s="41"/>
      <c r="AM10466" s="41"/>
      <c r="AN10466" s="41"/>
      <c r="AO10466" s="41"/>
      <c r="AP10466" s="41"/>
      <c r="AQ10466" s="41"/>
      <c r="AR10466" s="41"/>
      <c r="AS10466" s="41"/>
      <c r="AT10466" s="41"/>
      <c r="AU10466" s="41"/>
      <c r="AV10466" s="41"/>
      <c r="AW10466" s="41"/>
      <c r="AX10466" s="41"/>
      <c r="AY10466" s="41"/>
      <c r="AZ10466" s="41"/>
      <c r="BA10466" s="41"/>
      <c r="BB10466" s="41"/>
      <c r="BC10466" s="41"/>
      <c r="BD10466" s="41"/>
      <c r="BE10466" s="41"/>
      <c r="BF10466" s="41"/>
      <c r="BG10466" s="41"/>
      <c r="BH10466" s="41"/>
      <c r="BI10466" s="41"/>
      <c r="BJ10466" s="41"/>
      <c r="BK10466" s="41"/>
      <c r="BL10466" s="41"/>
      <c r="BM10466" s="41"/>
      <c r="BN10466" s="41"/>
      <c r="BO10466" s="41"/>
      <c r="BP10466" s="108"/>
      <c r="CG10466" s="102"/>
      <c r="CI10466" s="45"/>
    </row>
    <row r="10467" spans="37:87" ht="13" customHeight="1">
      <c r="AK10467" s="114"/>
      <c r="AL10467" s="41"/>
      <c r="AM10467" s="41"/>
      <c r="AN10467" s="41"/>
      <c r="AO10467" s="41"/>
      <c r="AP10467" s="41"/>
      <c r="AQ10467" s="41"/>
      <c r="AR10467" s="41"/>
      <c r="AS10467" s="41"/>
      <c r="AT10467" s="41"/>
      <c r="AU10467" s="41"/>
      <c r="AV10467" s="41"/>
      <c r="AW10467" s="41"/>
      <c r="AX10467" s="41"/>
      <c r="AY10467" s="41"/>
      <c r="AZ10467" s="41"/>
      <c r="BA10467" s="41"/>
      <c r="BB10467" s="41"/>
      <c r="BC10467" s="41"/>
      <c r="BD10467" s="41"/>
      <c r="BE10467" s="41"/>
      <c r="BF10467" s="41"/>
      <c r="BG10467" s="41"/>
      <c r="BH10467" s="41"/>
      <c r="BI10467" s="41"/>
      <c r="BJ10467" s="41"/>
      <c r="BK10467" s="41"/>
      <c r="BL10467" s="41"/>
      <c r="BM10467" s="41"/>
      <c r="BN10467" s="41"/>
      <c r="BO10467" s="41"/>
      <c r="BP10467" s="108"/>
      <c r="CG10467" s="102"/>
      <c r="CI10467" s="45"/>
    </row>
    <row r="10468" spans="37:87" ht="13" customHeight="1">
      <c r="AK10468" s="114"/>
      <c r="AL10468" s="41"/>
      <c r="AM10468" s="41"/>
      <c r="AN10468" s="41"/>
      <c r="AO10468" s="41"/>
      <c r="AP10468" s="41"/>
      <c r="AQ10468" s="41"/>
      <c r="AR10468" s="41"/>
      <c r="AS10468" s="41"/>
      <c r="AT10468" s="41"/>
      <c r="AU10468" s="41"/>
      <c r="AV10468" s="41"/>
      <c r="AW10468" s="41"/>
      <c r="AX10468" s="41"/>
      <c r="AY10468" s="41"/>
      <c r="AZ10468" s="41"/>
      <c r="BA10468" s="41"/>
      <c r="BB10468" s="41"/>
      <c r="BC10468" s="41"/>
      <c r="BD10468" s="41"/>
      <c r="BE10468" s="41"/>
      <c r="BF10468" s="41"/>
      <c r="BG10468" s="41"/>
      <c r="BH10468" s="41"/>
      <c r="BI10468" s="41"/>
      <c r="BJ10468" s="41"/>
      <c r="BK10468" s="41"/>
      <c r="BL10468" s="41"/>
      <c r="BM10468" s="41"/>
      <c r="BN10468" s="41"/>
      <c r="BO10468" s="41"/>
      <c r="BP10468" s="108"/>
      <c r="CG10468" s="102"/>
      <c r="CI10468" s="45"/>
    </row>
    <row r="10469" spans="37:87" ht="13" customHeight="1">
      <c r="AK10469" s="114"/>
      <c r="AL10469" s="41"/>
      <c r="AM10469" s="41"/>
      <c r="AN10469" s="41"/>
      <c r="AO10469" s="41"/>
      <c r="AP10469" s="41"/>
      <c r="AQ10469" s="41"/>
      <c r="AR10469" s="41"/>
      <c r="AS10469" s="41"/>
      <c r="AT10469" s="41"/>
      <c r="AU10469" s="41"/>
      <c r="AV10469" s="41"/>
      <c r="AW10469" s="41"/>
      <c r="AX10469" s="41"/>
      <c r="AY10469" s="41"/>
      <c r="AZ10469" s="41"/>
      <c r="BA10469" s="41"/>
      <c r="BB10469" s="41"/>
      <c r="BC10469" s="41"/>
      <c r="BD10469" s="41"/>
      <c r="BE10469" s="41"/>
      <c r="BF10469" s="41"/>
      <c r="BG10469" s="41"/>
      <c r="BH10469" s="41"/>
      <c r="BI10469" s="41"/>
      <c r="BJ10469" s="41"/>
      <c r="BK10469" s="41"/>
      <c r="BL10469" s="41"/>
      <c r="BM10469" s="41"/>
      <c r="BN10469" s="41"/>
      <c r="BO10469" s="41"/>
      <c r="BP10469" s="108"/>
      <c r="CG10469" s="102"/>
      <c r="CI10469" s="45"/>
    </row>
    <row r="10470" spans="37:87" ht="13" customHeight="1">
      <c r="AK10470" s="114"/>
      <c r="AL10470" s="41"/>
      <c r="AM10470" s="41"/>
      <c r="AN10470" s="41"/>
      <c r="AO10470" s="41"/>
      <c r="AP10470" s="41"/>
      <c r="AQ10470" s="41"/>
      <c r="AR10470" s="41"/>
      <c r="AS10470" s="41"/>
      <c r="AT10470" s="41"/>
      <c r="AU10470" s="41"/>
      <c r="AV10470" s="41"/>
      <c r="AW10470" s="41"/>
      <c r="AX10470" s="41"/>
      <c r="AY10470" s="41"/>
      <c r="AZ10470" s="41"/>
      <c r="BA10470" s="41"/>
      <c r="BB10470" s="41"/>
      <c r="BC10470" s="41"/>
      <c r="BD10470" s="41"/>
      <c r="BE10470" s="41"/>
      <c r="BF10470" s="41"/>
      <c r="BG10470" s="41"/>
      <c r="BH10470" s="41"/>
      <c r="BI10470" s="41"/>
      <c r="BJ10470" s="41"/>
      <c r="BK10470" s="41"/>
      <c r="BL10470" s="41"/>
      <c r="BM10470" s="41"/>
      <c r="BN10470" s="41"/>
      <c r="BO10470" s="41"/>
      <c r="BP10470" s="108"/>
      <c r="CG10470" s="102"/>
      <c r="CI10470" s="45"/>
    </row>
    <row r="10471" spans="37:87" ht="13" customHeight="1">
      <c r="AK10471" s="114"/>
      <c r="AL10471" s="41"/>
      <c r="AM10471" s="41"/>
      <c r="AN10471" s="41"/>
      <c r="AO10471" s="41"/>
      <c r="AP10471" s="41"/>
      <c r="AQ10471" s="41"/>
      <c r="AR10471" s="41"/>
      <c r="AS10471" s="41"/>
      <c r="AT10471" s="41"/>
      <c r="AU10471" s="41"/>
      <c r="AV10471" s="41"/>
      <c r="AW10471" s="41"/>
      <c r="AX10471" s="41"/>
      <c r="AY10471" s="41"/>
      <c r="AZ10471" s="41"/>
      <c r="BA10471" s="41"/>
      <c r="BB10471" s="41"/>
      <c r="BC10471" s="41"/>
      <c r="BD10471" s="41"/>
      <c r="BE10471" s="41"/>
      <c r="BF10471" s="41"/>
      <c r="BG10471" s="41"/>
      <c r="BH10471" s="41"/>
      <c r="BI10471" s="41"/>
      <c r="BJ10471" s="41"/>
      <c r="BK10471" s="41"/>
      <c r="BL10471" s="41"/>
      <c r="BM10471" s="41"/>
      <c r="BN10471" s="41"/>
      <c r="BO10471" s="41"/>
      <c r="BP10471" s="108"/>
      <c r="CG10471" s="102"/>
      <c r="CI10471" s="45"/>
    </row>
    <row r="10472" spans="37:87" ht="13" customHeight="1">
      <c r="AK10472" s="114"/>
      <c r="AL10472" s="41"/>
      <c r="AM10472" s="41"/>
      <c r="AN10472" s="41"/>
      <c r="AO10472" s="41"/>
      <c r="AP10472" s="41"/>
      <c r="AQ10472" s="41"/>
      <c r="AR10472" s="41"/>
      <c r="AS10472" s="41"/>
      <c r="AT10472" s="41"/>
      <c r="AU10472" s="41"/>
      <c r="AV10472" s="41"/>
      <c r="AW10472" s="41"/>
      <c r="AX10472" s="41"/>
      <c r="AY10472" s="41"/>
      <c r="AZ10472" s="41"/>
      <c r="BA10472" s="41"/>
      <c r="BB10472" s="41"/>
      <c r="BC10472" s="41"/>
      <c r="BD10472" s="41"/>
      <c r="BE10472" s="41"/>
      <c r="BF10472" s="41"/>
      <c r="BG10472" s="41"/>
      <c r="BH10472" s="41"/>
      <c r="BI10472" s="41"/>
      <c r="BJ10472" s="41"/>
      <c r="BK10472" s="41"/>
      <c r="BL10472" s="41"/>
      <c r="BM10472" s="41"/>
      <c r="BN10472" s="41"/>
      <c r="BO10472" s="41"/>
      <c r="BP10472" s="108"/>
      <c r="CG10472" s="102"/>
      <c r="CI10472" s="45"/>
    </row>
    <row r="10473" spans="37:87" ht="13" customHeight="1">
      <c r="AK10473" s="114"/>
      <c r="AL10473" s="41"/>
      <c r="AM10473" s="41"/>
      <c r="AN10473" s="41"/>
      <c r="AO10473" s="41"/>
      <c r="AP10473" s="41"/>
      <c r="AQ10473" s="41"/>
      <c r="AR10473" s="41"/>
      <c r="AS10473" s="41"/>
      <c r="AT10473" s="41"/>
      <c r="AU10473" s="41"/>
      <c r="AV10473" s="41"/>
      <c r="AW10473" s="41"/>
      <c r="AX10473" s="41"/>
      <c r="AY10473" s="41"/>
      <c r="AZ10473" s="41"/>
      <c r="BA10473" s="41"/>
      <c r="BB10473" s="41"/>
      <c r="BC10473" s="41"/>
      <c r="BD10473" s="41"/>
      <c r="BE10473" s="41"/>
      <c r="BF10473" s="41"/>
      <c r="BG10473" s="41"/>
      <c r="BH10473" s="41"/>
      <c r="BI10473" s="41"/>
      <c r="BJ10473" s="41"/>
      <c r="BK10473" s="41"/>
      <c r="BL10473" s="41"/>
      <c r="BM10473" s="41"/>
      <c r="BN10473" s="41"/>
      <c r="BO10473" s="41"/>
      <c r="BP10473" s="108"/>
      <c r="CG10473" s="102"/>
      <c r="CI10473" s="45"/>
    </row>
    <row r="10474" spans="37:87" ht="13" customHeight="1">
      <c r="AK10474" s="114"/>
      <c r="AL10474" s="41"/>
      <c r="AM10474" s="41"/>
      <c r="AN10474" s="41"/>
      <c r="AO10474" s="41"/>
      <c r="AP10474" s="41"/>
      <c r="AQ10474" s="41"/>
      <c r="AR10474" s="41"/>
      <c r="AS10474" s="41"/>
      <c r="AT10474" s="41"/>
      <c r="AU10474" s="41"/>
      <c r="AV10474" s="41"/>
      <c r="AW10474" s="41"/>
      <c r="AX10474" s="41"/>
      <c r="AY10474" s="41"/>
      <c r="AZ10474" s="41"/>
      <c r="BA10474" s="41"/>
      <c r="BB10474" s="41"/>
      <c r="BC10474" s="41"/>
      <c r="BD10474" s="41"/>
      <c r="BE10474" s="41"/>
      <c r="BF10474" s="41"/>
      <c r="BG10474" s="41"/>
      <c r="BH10474" s="41"/>
      <c r="BI10474" s="41"/>
      <c r="BJ10474" s="41"/>
      <c r="BK10474" s="41"/>
      <c r="BL10474" s="41"/>
      <c r="BM10474" s="41"/>
      <c r="BN10474" s="41"/>
      <c r="BO10474" s="41"/>
      <c r="BP10474" s="108"/>
      <c r="CG10474" s="102"/>
      <c r="CI10474" s="45"/>
    </row>
    <row r="10475" spans="37:87" ht="13" customHeight="1">
      <c r="AK10475" s="114"/>
      <c r="AL10475" s="41"/>
      <c r="AM10475" s="41"/>
      <c r="AN10475" s="41"/>
      <c r="AO10475" s="41"/>
      <c r="AP10475" s="41"/>
      <c r="AQ10475" s="41"/>
      <c r="AR10475" s="41"/>
      <c r="AS10475" s="41"/>
      <c r="AT10475" s="41"/>
      <c r="AU10475" s="41"/>
      <c r="AV10475" s="41"/>
      <c r="AW10475" s="41"/>
      <c r="AX10475" s="41"/>
      <c r="AY10475" s="41"/>
      <c r="AZ10475" s="41"/>
      <c r="BA10475" s="41"/>
      <c r="BB10475" s="41"/>
      <c r="BC10475" s="41"/>
      <c r="BD10475" s="41"/>
      <c r="BE10475" s="41"/>
      <c r="BF10475" s="41"/>
      <c r="BG10475" s="41"/>
      <c r="BH10475" s="41"/>
      <c r="BI10475" s="41"/>
      <c r="BJ10475" s="41"/>
      <c r="BK10475" s="41"/>
      <c r="BL10475" s="41"/>
      <c r="BM10475" s="41"/>
      <c r="BN10475" s="41"/>
      <c r="BO10475" s="41"/>
      <c r="BP10475" s="108"/>
      <c r="CG10475" s="102"/>
      <c r="CI10475" s="45"/>
    </row>
    <row r="10476" spans="37:87" ht="13" customHeight="1">
      <c r="AK10476" s="114"/>
      <c r="AL10476" s="41"/>
      <c r="AM10476" s="41"/>
      <c r="AN10476" s="41"/>
      <c r="AO10476" s="41"/>
      <c r="AP10476" s="41"/>
      <c r="AQ10476" s="41"/>
      <c r="AR10476" s="41"/>
      <c r="AS10476" s="41"/>
      <c r="AT10476" s="41"/>
      <c r="AU10476" s="41"/>
      <c r="AV10476" s="41"/>
      <c r="AW10476" s="41"/>
      <c r="AX10476" s="41"/>
      <c r="AY10476" s="41"/>
      <c r="AZ10476" s="41"/>
      <c r="BA10476" s="41"/>
      <c r="BB10476" s="41"/>
      <c r="BC10476" s="41"/>
      <c r="BD10476" s="41"/>
      <c r="BE10476" s="41"/>
      <c r="BF10476" s="41"/>
      <c r="BG10476" s="41"/>
      <c r="BH10476" s="41"/>
      <c r="BI10476" s="41"/>
      <c r="BJ10476" s="41"/>
      <c r="BK10476" s="41"/>
      <c r="BL10476" s="41"/>
      <c r="BM10476" s="41"/>
      <c r="BN10476" s="41"/>
      <c r="BO10476" s="41"/>
      <c r="BP10476" s="108"/>
      <c r="CG10476" s="102"/>
      <c r="CI10476" s="45"/>
    </row>
    <row r="10477" spans="37:87" ht="13" customHeight="1">
      <c r="AK10477" s="114"/>
      <c r="AL10477" s="41"/>
      <c r="AM10477" s="41"/>
      <c r="AN10477" s="41"/>
      <c r="AO10477" s="41"/>
      <c r="AP10477" s="41"/>
      <c r="AQ10477" s="41"/>
      <c r="AR10477" s="41"/>
      <c r="AS10477" s="41"/>
      <c r="AT10477" s="41"/>
      <c r="AU10477" s="41"/>
      <c r="AV10477" s="41"/>
      <c r="AW10477" s="41"/>
      <c r="AX10477" s="41"/>
      <c r="AY10477" s="41"/>
      <c r="AZ10477" s="41"/>
      <c r="BA10477" s="41"/>
      <c r="BB10477" s="41"/>
      <c r="BC10477" s="41"/>
      <c r="BD10477" s="41"/>
      <c r="BE10477" s="41"/>
      <c r="BF10477" s="41"/>
      <c r="BG10477" s="41"/>
      <c r="BH10477" s="41"/>
      <c r="BI10477" s="41"/>
      <c r="BJ10477" s="41"/>
      <c r="BK10477" s="41"/>
      <c r="BL10477" s="41"/>
      <c r="BM10477" s="41"/>
      <c r="BN10477" s="41"/>
      <c r="BO10477" s="41"/>
      <c r="BP10477" s="108"/>
      <c r="CG10477" s="102"/>
      <c r="CI10477" s="45"/>
    </row>
    <row r="10478" spans="37:87" ht="13" customHeight="1">
      <c r="AK10478" s="114"/>
      <c r="AL10478" s="41"/>
      <c r="AM10478" s="41"/>
      <c r="AN10478" s="41"/>
      <c r="AO10478" s="41"/>
      <c r="AP10478" s="41"/>
      <c r="AQ10478" s="41"/>
      <c r="AR10478" s="41"/>
      <c r="AS10478" s="41"/>
      <c r="AT10478" s="41"/>
      <c r="AU10478" s="41"/>
      <c r="AV10478" s="41"/>
      <c r="AW10478" s="41"/>
      <c r="AX10478" s="41"/>
      <c r="AY10478" s="41"/>
      <c r="AZ10478" s="41"/>
      <c r="BA10478" s="41"/>
      <c r="BB10478" s="41"/>
      <c r="BC10478" s="41"/>
      <c r="BD10478" s="41"/>
      <c r="BE10478" s="41"/>
      <c r="BF10478" s="41"/>
      <c r="BG10478" s="41"/>
      <c r="BH10478" s="41"/>
      <c r="BI10478" s="41"/>
      <c r="BJ10478" s="41"/>
      <c r="BK10478" s="41"/>
      <c r="BL10478" s="41"/>
      <c r="BM10478" s="41"/>
      <c r="BN10478" s="41"/>
      <c r="BO10478" s="41"/>
      <c r="BP10478" s="108"/>
      <c r="CG10478" s="102"/>
      <c r="CI10478" s="45"/>
    </row>
    <row r="10479" spans="37:87" ht="13" customHeight="1">
      <c r="AK10479" s="114"/>
      <c r="AL10479" s="41"/>
      <c r="AM10479" s="41"/>
      <c r="AN10479" s="41"/>
      <c r="AO10479" s="41"/>
      <c r="AP10479" s="41"/>
      <c r="AQ10479" s="41"/>
      <c r="AR10479" s="41"/>
      <c r="AS10479" s="41"/>
      <c r="AT10479" s="41"/>
      <c r="AU10479" s="41"/>
      <c r="AV10479" s="41"/>
      <c r="AW10479" s="41"/>
      <c r="AX10479" s="41"/>
      <c r="AY10479" s="41"/>
      <c r="AZ10479" s="41"/>
      <c r="BA10479" s="41"/>
      <c r="BB10479" s="41"/>
      <c r="BC10479" s="41"/>
      <c r="BD10479" s="41"/>
      <c r="BE10479" s="41"/>
      <c r="BF10479" s="41"/>
      <c r="BG10479" s="41"/>
      <c r="BH10479" s="41"/>
      <c r="BI10479" s="41"/>
      <c r="BJ10479" s="41"/>
      <c r="BK10479" s="41"/>
      <c r="BL10479" s="41"/>
      <c r="BM10479" s="41"/>
      <c r="BN10479" s="41"/>
      <c r="BO10479" s="41"/>
      <c r="BP10479" s="108"/>
      <c r="CG10479" s="102"/>
      <c r="CI10479" s="45"/>
    </row>
    <row r="10480" spans="37:87" ht="13" customHeight="1">
      <c r="AK10480" s="114"/>
      <c r="AL10480" s="41"/>
      <c r="AM10480" s="41"/>
      <c r="AN10480" s="41"/>
      <c r="AO10480" s="41"/>
      <c r="AP10480" s="41"/>
      <c r="AQ10480" s="41"/>
      <c r="AR10480" s="41"/>
      <c r="AS10480" s="41"/>
      <c r="AT10480" s="41"/>
      <c r="AU10480" s="41"/>
      <c r="AV10480" s="41"/>
      <c r="AW10480" s="41"/>
      <c r="AX10480" s="41"/>
      <c r="AY10480" s="41"/>
      <c r="AZ10480" s="41"/>
      <c r="BA10480" s="41"/>
      <c r="BB10480" s="41"/>
      <c r="BC10480" s="41"/>
      <c r="BD10480" s="41"/>
      <c r="BE10480" s="41"/>
      <c r="BF10480" s="41"/>
      <c r="BG10480" s="41"/>
      <c r="BH10480" s="41"/>
      <c r="BI10480" s="41"/>
      <c r="BJ10480" s="41"/>
      <c r="BK10480" s="41"/>
      <c r="BL10480" s="41"/>
      <c r="BM10480" s="41"/>
      <c r="BN10480" s="41"/>
      <c r="BO10480" s="41"/>
      <c r="BP10480" s="108"/>
      <c r="CG10480" s="102"/>
      <c r="CI10480" s="45"/>
    </row>
    <row r="10481" spans="37:87" ht="13" customHeight="1">
      <c r="AK10481" s="114"/>
      <c r="AL10481" s="41"/>
      <c r="AM10481" s="41"/>
      <c r="AN10481" s="41"/>
      <c r="AO10481" s="41"/>
      <c r="AP10481" s="41"/>
      <c r="AQ10481" s="41"/>
      <c r="AR10481" s="41"/>
      <c r="AS10481" s="41"/>
      <c r="AT10481" s="41"/>
      <c r="AU10481" s="41"/>
      <c r="AV10481" s="41"/>
      <c r="AW10481" s="41"/>
      <c r="AX10481" s="41"/>
      <c r="AY10481" s="41"/>
      <c r="AZ10481" s="41"/>
      <c r="BA10481" s="41"/>
      <c r="BB10481" s="41"/>
      <c r="BC10481" s="41"/>
      <c r="BD10481" s="41"/>
      <c r="BE10481" s="41"/>
      <c r="BF10481" s="41"/>
      <c r="BG10481" s="41"/>
      <c r="BH10481" s="41"/>
      <c r="BI10481" s="41"/>
      <c r="BJ10481" s="41"/>
      <c r="BK10481" s="41"/>
      <c r="BL10481" s="41"/>
      <c r="BM10481" s="41"/>
      <c r="BN10481" s="41"/>
      <c r="BO10481" s="41"/>
      <c r="BP10481" s="108"/>
      <c r="CG10481" s="102"/>
      <c r="CI10481" s="45"/>
    </row>
    <row r="10482" spans="37:87" ht="13" customHeight="1">
      <c r="AK10482" s="114"/>
      <c r="AL10482" s="41"/>
      <c r="AM10482" s="41"/>
      <c r="AN10482" s="41"/>
      <c r="AO10482" s="41"/>
      <c r="AP10482" s="41"/>
      <c r="AQ10482" s="41"/>
      <c r="AR10482" s="41"/>
      <c r="AS10482" s="41"/>
      <c r="AT10482" s="41"/>
      <c r="AU10482" s="41"/>
      <c r="AV10482" s="41"/>
      <c r="AW10482" s="41"/>
      <c r="AX10482" s="41"/>
      <c r="AY10482" s="41"/>
      <c r="AZ10482" s="41"/>
      <c r="BA10482" s="41"/>
      <c r="BB10482" s="41"/>
      <c r="BC10482" s="41"/>
      <c r="BD10482" s="41"/>
      <c r="BE10482" s="41"/>
      <c r="BF10482" s="41"/>
      <c r="BG10482" s="41"/>
      <c r="BH10482" s="41"/>
      <c r="BI10482" s="41"/>
      <c r="BJ10482" s="41"/>
      <c r="BK10482" s="41"/>
      <c r="BL10482" s="41"/>
      <c r="BM10482" s="41"/>
      <c r="BN10482" s="41"/>
      <c r="BO10482" s="41"/>
      <c r="BP10482" s="108"/>
      <c r="CG10482" s="102"/>
      <c r="CI10482" s="45"/>
    </row>
    <row r="10483" spans="37:87" ht="13" customHeight="1">
      <c r="AK10483" s="114"/>
      <c r="AL10483" s="41"/>
      <c r="AM10483" s="41"/>
      <c r="AN10483" s="41"/>
      <c r="AO10483" s="41"/>
      <c r="AP10483" s="41"/>
      <c r="AQ10483" s="41"/>
      <c r="AR10483" s="41"/>
      <c r="AS10483" s="41"/>
      <c r="AT10483" s="41"/>
      <c r="AU10483" s="41"/>
      <c r="AV10483" s="41"/>
      <c r="AW10483" s="41"/>
      <c r="AX10483" s="41"/>
      <c r="AY10483" s="41"/>
      <c r="AZ10483" s="41"/>
      <c r="BA10483" s="41"/>
      <c r="BB10483" s="41"/>
      <c r="BC10483" s="41"/>
      <c r="BD10483" s="41"/>
      <c r="BE10483" s="41"/>
      <c r="BF10483" s="41"/>
      <c r="BG10483" s="41"/>
      <c r="BH10483" s="41"/>
      <c r="BI10483" s="41"/>
      <c r="BJ10483" s="41"/>
      <c r="BK10483" s="41"/>
      <c r="BL10483" s="41"/>
      <c r="BM10483" s="41"/>
      <c r="BN10483" s="41"/>
      <c r="BO10483" s="41"/>
      <c r="BP10483" s="108"/>
      <c r="CG10483" s="102"/>
      <c r="CI10483" s="45"/>
    </row>
    <row r="10484" spans="37:87" ht="13" customHeight="1">
      <c r="AK10484" s="114"/>
      <c r="AL10484" s="41"/>
      <c r="AM10484" s="41"/>
      <c r="AN10484" s="41"/>
      <c r="AO10484" s="41"/>
      <c r="AP10484" s="41"/>
      <c r="AQ10484" s="41"/>
      <c r="AR10484" s="41"/>
      <c r="AS10484" s="41"/>
      <c r="AT10484" s="41"/>
      <c r="AU10484" s="41"/>
      <c r="AV10484" s="41"/>
      <c r="AW10484" s="41"/>
      <c r="AX10484" s="41"/>
      <c r="AY10484" s="41"/>
      <c r="AZ10484" s="41"/>
      <c r="BA10484" s="41"/>
      <c r="BB10484" s="41"/>
      <c r="BC10484" s="41"/>
      <c r="BD10484" s="41"/>
      <c r="BE10484" s="41"/>
      <c r="BF10484" s="41"/>
      <c r="BG10484" s="41"/>
      <c r="BH10484" s="41"/>
      <c r="BI10484" s="41"/>
      <c r="BJ10484" s="41"/>
      <c r="BK10484" s="41"/>
      <c r="BL10484" s="41"/>
      <c r="BM10484" s="41"/>
      <c r="BN10484" s="41"/>
      <c r="BO10484" s="41"/>
      <c r="BP10484" s="108"/>
      <c r="CG10484" s="102"/>
      <c r="CI10484" s="45"/>
    </row>
    <row r="10485" spans="37:87" ht="13" customHeight="1">
      <c r="AK10485" s="114"/>
      <c r="AL10485" s="41"/>
      <c r="AM10485" s="41"/>
      <c r="AN10485" s="41"/>
      <c r="AO10485" s="41"/>
      <c r="AP10485" s="41"/>
      <c r="AQ10485" s="41"/>
      <c r="AR10485" s="41"/>
      <c r="AS10485" s="41"/>
      <c r="AT10485" s="41"/>
      <c r="AU10485" s="41"/>
      <c r="AV10485" s="41"/>
      <c r="AW10485" s="41"/>
      <c r="AX10485" s="41"/>
      <c r="AY10485" s="41"/>
      <c r="AZ10485" s="41"/>
      <c r="BA10485" s="41"/>
      <c r="BB10485" s="41"/>
      <c r="BC10485" s="41"/>
      <c r="BD10485" s="41"/>
      <c r="BE10485" s="41"/>
      <c r="BF10485" s="41"/>
      <c r="BG10485" s="41"/>
      <c r="BH10485" s="41"/>
      <c r="BI10485" s="41"/>
      <c r="BJ10485" s="41"/>
      <c r="BK10485" s="41"/>
      <c r="BL10485" s="41"/>
      <c r="BM10485" s="41"/>
      <c r="BN10485" s="41"/>
      <c r="BO10485" s="41"/>
      <c r="BP10485" s="108"/>
      <c r="CG10485" s="102"/>
      <c r="CI10485" s="45"/>
    </row>
    <row r="10486" spans="37:87" ht="13" customHeight="1">
      <c r="AK10486" s="114"/>
      <c r="AL10486" s="41"/>
      <c r="AM10486" s="41"/>
      <c r="AN10486" s="41"/>
      <c r="AO10486" s="41"/>
      <c r="AP10486" s="41"/>
      <c r="AQ10486" s="41"/>
      <c r="AR10486" s="41"/>
      <c r="AS10486" s="41"/>
      <c r="AT10486" s="41"/>
      <c r="AU10486" s="41"/>
      <c r="AV10486" s="41"/>
      <c r="AW10486" s="41"/>
      <c r="AX10486" s="41"/>
      <c r="AY10486" s="41"/>
      <c r="AZ10486" s="41"/>
      <c r="BA10486" s="41"/>
      <c r="BB10486" s="41"/>
      <c r="BC10486" s="41"/>
      <c r="BD10486" s="41"/>
      <c r="BE10486" s="41"/>
      <c r="BF10486" s="41"/>
      <c r="BG10486" s="41"/>
      <c r="BH10486" s="41"/>
      <c r="BI10486" s="41"/>
      <c r="BJ10486" s="41"/>
      <c r="BK10486" s="41"/>
      <c r="BL10486" s="41"/>
      <c r="BM10486" s="41"/>
      <c r="BN10486" s="41"/>
      <c r="BO10486" s="41"/>
      <c r="BP10486" s="108"/>
      <c r="CG10486" s="102"/>
      <c r="CI10486" s="45"/>
    </row>
    <row r="10487" spans="37:87" ht="13" customHeight="1">
      <c r="AK10487" s="114"/>
      <c r="AL10487" s="41"/>
      <c r="AM10487" s="41"/>
      <c r="AN10487" s="41"/>
      <c r="AO10487" s="41"/>
      <c r="AP10487" s="41"/>
      <c r="AQ10487" s="41"/>
      <c r="AR10487" s="41"/>
      <c r="AS10487" s="41"/>
      <c r="AT10487" s="41"/>
      <c r="AU10487" s="41"/>
      <c r="AV10487" s="41"/>
      <c r="AW10487" s="41"/>
      <c r="AX10487" s="41"/>
      <c r="AY10487" s="41"/>
      <c r="AZ10487" s="41"/>
      <c r="BA10487" s="41"/>
      <c r="BB10487" s="41"/>
      <c r="BC10487" s="41"/>
      <c r="BD10487" s="41"/>
      <c r="BE10487" s="41"/>
      <c r="BF10487" s="41"/>
      <c r="BG10487" s="41"/>
      <c r="BH10487" s="41"/>
      <c r="BI10487" s="41"/>
      <c r="BJ10487" s="41"/>
      <c r="BK10487" s="41"/>
      <c r="BL10487" s="41"/>
      <c r="BM10487" s="41"/>
      <c r="BN10487" s="41"/>
      <c r="BO10487" s="41"/>
      <c r="BP10487" s="108"/>
      <c r="CG10487" s="102"/>
      <c r="CI10487" s="45"/>
    </row>
    <row r="10488" spans="37:87" ht="13" customHeight="1">
      <c r="AK10488" s="114"/>
      <c r="AL10488" s="41"/>
      <c r="AM10488" s="41"/>
      <c r="AN10488" s="41"/>
      <c r="AO10488" s="41"/>
      <c r="AP10488" s="41"/>
      <c r="AQ10488" s="41"/>
      <c r="AR10488" s="41"/>
      <c r="AS10488" s="41"/>
      <c r="AT10488" s="41"/>
      <c r="AU10488" s="41"/>
      <c r="AV10488" s="41"/>
      <c r="AW10488" s="41"/>
      <c r="AX10488" s="41"/>
      <c r="AY10488" s="41"/>
      <c r="AZ10488" s="41"/>
      <c r="BA10488" s="41"/>
      <c r="BB10488" s="41"/>
      <c r="BC10488" s="41"/>
      <c r="BD10488" s="41"/>
      <c r="BE10488" s="41"/>
      <c r="BF10488" s="41"/>
      <c r="BG10488" s="41"/>
      <c r="BH10488" s="41"/>
      <c r="BI10488" s="41"/>
      <c r="BJ10488" s="41"/>
      <c r="BK10488" s="41"/>
      <c r="BL10488" s="41"/>
      <c r="BM10488" s="41"/>
      <c r="BN10488" s="41"/>
      <c r="BO10488" s="41"/>
      <c r="BP10488" s="108"/>
      <c r="CG10488" s="102"/>
      <c r="CI10488" s="45"/>
    </row>
    <row r="10489" spans="37:87" ht="13" customHeight="1">
      <c r="AK10489" s="114"/>
      <c r="AL10489" s="41"/>
      <c r="AM10489" s="41"/>
      <c r="AN10489" s="41"/>
      <c r="AO10489" s="41"/>
      <c r="AP10489" s="41"/>
      <c r="AQ10489" s="41"/>
      <c r="AR10489" s="41"/>
      <c r="AS10489" s="41"/>
      <c r="AT10489" s="41"/>
      <c r="AU10489" s="41"/>
      <c r="AV10489" s="41"/>
      <c r="AW10489" s="41"/>
      <c r="AX10489" s="41"/>
      <c r="AY10489" s="41"/>
      <c r="AZ10489" s="41"/>
      <c r="BA10489" s="41"/>
      <c r="BB10489" s="41"/>
      <c r="BC10489" s="41"/>
      <c r="BD10489" s="41"/>
      <c r="BE10489" s="41"/>
      <c r="BF10489" s="41"/>
      <c r="BG10489" s="41"/>
      <c r="BH10489" s="41"/>
      <c r="BI10489" s="41"/>
      <c r="BJ10489" s="41"/>
      <c r="BK10489" s="41"/>
      <c r="BL10489" s="41"/>
      <c r="BM10489" s="41"/>
      <c r="BN10489" s="41"/>
      <c r="BO10489" s="41"/>
      <c r="BP10489" s="108"/>
      <c r="CG10489" s="102"/>
      <c r="CI10489" s="45"/>
    </row>
    <row r="10490" spans="37:87" ht="13" customHeight="1">
      <c r="AK10490" s="114"/>
      <c r="AL10490" s="41"/>
      <c r="AM10490" s="41"/>
      <c r="AN10490" s="41"/>
      <c r="AO10490" s="41"/>
      <c r="AP10490" s="41"/>
      <c r="AQ10490" s="41"/>
      <c r="AR10490" s="41"/>
      <c r="AS10490" s="41"/>
      <c r="AT10490" s="41"/>
      <c r="AU10490" s="41"/>
      <c r="AV10490" s="41"/>
      <c r="AW10490" s="41"/>
      <c r="AX10490" s="41"/>
      <c r="AY10490" s="41"/>
      <c r="AZ10490" s="41"/>
      <c r="BA10490" s="41"/>
      <c r="BB10490" s="41"/>
      <c r="BC10490" s="41"/>
      <c r="BD10490" s="41"/>
      <c r="BE10490" s="41"/>
      <c r="BF10490" s="41"/>
      <c r="BG10490" s="41"/>
      <c r="BH10490" s="41"/>
      <c r="BI10490" s="41"/>
      <c r="BJ10490" s="41"/>
      <c r="BK10490" s="41"/>
      <c r="BL10490" s="41"/>
      <c r="BM10490" s="41"/>
      <c r="BN10490" s="41"/>
      <c r="BO10490" s="41"/>
      <c r="BP10490" s="108"/>
      <c r="CG10490" s="102"/>
      <c r="CI10490" s="45"/>
    </row>
    <row r="10491" spans="37:87" ht="13" customHeight="1">
      <c r="AK10491" s="114"/>
      <c r="AL10491" s="41"/>
      <c r="AM10491" s="41"/>
      <c r="AN10491" s="41"/>
      <c r="AO10491" s="41"/>
      <c r="AP10491" s="41"/>
      <c r="AQ10491" s="41"/>
      <c r="AR10491" s="41"/>
      <c r="AS10491" s="41"/>
      <c r="AT10491" s="41"/>
      <c r="AU10491" s="41"/>
      <c r="AV10491" s="41"/>
      <c r="AW10491" s="41"/>
      <c r="AX10491" s="41"/>
      <c r="AY10491" s="41"/>
      <c r="AZ10491" s="41"/>
      <c r="BA10491" s="41"/>
      <c r="BB10491" s="41"/>
      <c r="BC10491" s="41"/>
      <c r="BD10491" s="41"/>
      <c r="BE10491" s="41"/>
      <c r="BF10491" s="41"/>
      <c r="BG10491" s="41"/>
      <c r="BH10491" s="41"/>
      <c r="BI10491" s="41"/>
      <c r="BJ10491" s="41"/>
      <c r="BK10491" s="41"/>
      <c r="BL10491" s="41"/>
      <c r="BM10491" s="41"/>
      <c r="BN10491" s="41"/>
      <c r="BO10491" s="41"/>
      <c r="BP10491" s="108"/>
      <c r="CG10491" s="102"/>
      <c r="CI10491" s="45"/>
    </row>
    <row r="10492" spans="37:87" ht="13" customHeight="1">
      <c r="AK10492" s="114"/>
      <c r="AL10492" s="41"/>
      <c r="AM10492" s="41"/>
      <c r="AN10492" s="41"/>
      <c r="AO10492" s="41"/>
      <c r="AP10492" s="41"/>
      <c r="AQ10492" s="41"/>
      <c r="AR10492" s="41"/>
      <c r="AS10492" s="41"/>
      <c r="AT10492" s="41"/>
      <c r="AU10492" s="41"/>
      <c r="AV10492" s="41"/>
      <c r="AW10492" s="41"/>
      <c r="AX10492" s="41"/>
      <c r="AY10492" s="41"/>
      <c r="AZ10492" s="41"/>
      <c r="BA10492" s="41"/>
      <c r="BB10492" s="41"/>
      <c r="BC10492" s="41"/>
      <c r="BD10492" s="41"/>
      <c r="BE10492" s="41"/>
      <c r="BF10492" s="41"/>
      <c r="BG10492" s="41"/>
      <c r="BH10492" s="41"/>
      <c r="BI10492" s="41"/>
      <c r="BJ10492" s="41"/>
      <c r="BK10492" s="41"/>
      <c r="BL10492" s="41"/>
      <c r="BM10492" s="41"/>
      <c r="BN10492" s="41"/>
      <c r="BO10492" s="41"/>
      <c r="BP10492" s="108"/>
      <c r="CG10492" s="102"/>
      <c r="CI10492" s="45"/>
    </row>
    <row r="10493" spans="37:87" ht="13" customHeight="1">
      <c r="AK10493" s="114"/>
      <c r="AL10493" s="41"/>
      <c r="AM10493" s="41"/>
      <c r="AN10493" s="41"/>
      <c r="AO10493" s="41"/>
      <c r="AP10493" s="41"/>
      <c r="AQ10493" s="41"/>
      <c r="AR10493" s="41"/>
      <c r="AS10493" s="41"/>
      <c r="AT10493" s="41"/>
      <c r="AU10493" s="41"/>
      <c r="AV10493" s="41"/>
      <c r="AW10493" s="41"/>
      <c r="AX10493" s="41"/>
      <c r="AY10493" s="41"/>
      <c r="AZ10493" s="41"/>
      <c r="BA10493" s="41"/>
      <c r="BB10493" s="41"/>
      <c r="BC10493" s="41"/>
      <c r="BD10493" s="41"/>
      <c r="BE10493" s="41"/>
      <c r="BF10493" s="41"/>
      <c r="BG10493" s="41"/>
      <c r="BH10493" s="41"/>
      <c r="BI10493" s="41"/>
      <c r="BJ10493" s="41"/>
      <c r="BK10493" s="41"/>
      <c r="BL10493" s="41"/>
      <c r="BM10493" s="41"/>
      <c r="BN10493" s="41"/>
      <c r="BO10493" s="41"/>
      <c r="BP10493" s="108"/>
      <c r="CG10493" s="102"/>
      <c r="CI10493" s="45"/>
    </row>
    <row r="10494" spans="37:87" ht="13" customHeight="1">
      <c r="AK10494" s="114"/>
      <c r="AL10494" s="41"/>
      <c r="AM10494" s="41"/>
      <c r="AN10494" s="41"/>
      <c r="AO10494" s="41"/>
      <c r="AP10494" s="41"/>
      <c r="AQ10494" s="41"/>
      <c r="AR10494" s="41"/>
      <c r="AS10494" s="41"/>
      <c r="AT10494" s="41"/>
      <c r="AU10494" s="41"/>
      <c r="AV10494" s="41"/>
      <c r="AW10494" s="41"/>
      <c r="AX10494" s="41"/>
      <c r="AY10494" s="41"/>
      <c r="AZ10494" s="41"/>
      <c r="BA10494" s="41"/>
      <c r="BB10494" s="41"/>
      <c r="BC10494" s="41"/>
      <c r="BD10494" s="41"/>
      <c r="BE10494" s="41"/>
      <c r="BF10494" s="41"/>
      <c r="BG10494" s="41"/>
      <c r="BH10494" s="41"/>
      <c r="BI10494" s="41"/>
      <c r="BJ10494" s="41"/>
      <c r="BK10494" s="41"/>
      <c r="BL10494" s="41"/>
      <c r="BM10494" s="41"/>
      <c r="BN10494" s="41"/>
      <c r="BO10494" s="41"/>
      <c r="BP10494" s="108"/>
      <c r="CG10494" s="102"/>
      <c r="CI10494" s="45"/>
    </row>
    <row r="10495" spans="37:87" ht="13" customHeight="1">
      <c r="AK10495" s="114"/>
      <c r="AL10495" s="41"/>
      <c r="AM10495" s="41"/>
      <c r="AN10495" s="41"/>
      <c r="AO10495" s="41"/>
      <c r="AP10495" s="41"/>
      <c r="AQ10495" s="41"/>
      <c r="AR10495" s="41"/>
      <c r="AS10495" s="41"/>
      <c r="AT10495" s="41"/>
      <c r="AU10495" s="41"/>
      <c r="AV10495" s="41"/>
      <c r="AW10495" s="41"/>
      <c r="AX10495" s="41"/>
      <c r="AY10495" s="41"/>
      <c r="AZ10495" s="41"/>
      <c r="BA10495" s="41"/>
      <c r="BB10495" s="41"/>
      <c r="BC10495" s="41"/>
      <c r="BD10495" s="41"/>
      <c r="BE10495" s="41"/>
      <c r="BF10495" s="41"/>
      <c r="BG10495" s="41"/>
      <c r="BH10495" s="41"/>
      <c r="BI10495" s="41"/>
      <c r="BJ10495" s="41"/>
      <c r="BK10495" s="41"/>
      <c r="BL10495" s="41"/>
      <c r="BM10495" s="41"/>
      <c r="BN10495" s="41"/>
      <c r="BO10495" s="41"/>
      <c r="BP10495" s="108"/>
      <c r="CG10495" s="102"/>
      <c r="CI10495" s="45"/>
    </row>
    <row r="10496" spans="37:87" ht="13" customHeight="1">
      <c r="AK10496" s="114"/>
      <c r="AL10496" s="41"/>
      <c r="AM10496" s="41"/>
      <c r="AN10496" s="41"/>
      <c r="AO10496" s="41"/>
      <c r="AP10496" s="41"/>
      <c r="AQ10496" s="41"/>
      <c r="AR10496" s="41"/>
      <c r="AS10496" s="41"/>
      <c r="AT10496" s="41"/>
      <c r="AU10496" s="41"/>
      <c r="AV10496" s="41"/>
      <c r="AW10496" s="41"/>
      <c r="AX10496" s="41"/>
      <c r="AY10496" s="41"/>
      <c r="AZ10496" s="41"/>
      <c r="BA10496" s="41"/>
      <c r="BB10496" s="41"/>
      <c r="BC10496" s="41"/>
      <c r="BD10496" s="41"/>
      <c r="BE10496" s="41"/>
      <c r="BF10496" s="41"/>
      <c r="BG10496" s="41"/>
      <c r="BH10496" s="41"/>
      <c r="BI10496" s="41"/>
      <c r="BJ10496" s="41"/>
      <c r="BK10496" s="41"/>
      <c r="BL10496" s="41"/>
      <c r="BM10496" s="41"/>
      <c r="BN10496" s="41"/>
      <c r="BO10496" s="41"/>
      <c r="BP10496" s="108"/>
      <c r="CG10496" s="102"/>
      <c r="CI10496" s="45"/>
    </row>
    <row r="10497" spans="37:87" ht="13" customHeight="1">
      <c r="AK10497" s="114"/>
      <c r="AL10497" s="41"/>
      <c r="AM10497" s="41"/>
      <c r="AN10497" s="41"/>
      <c r="AO10497" s="41"/>
      <c r="AP10497" s="41"/>
      <c r="AQ10497" s="41"/>
      <c r="AR10497" s="41"/>
      <c r="AS10497" s="41"/>
      <c r="AT10497" s="41"/>
      <c r="AU10497" s="41"/>
      <c r="AV10497" s="41"/>
      <c r="AW10497" s="41"/>
      <c r="AX10497" s="41"/>
      <c r="AY10497" s="41"/>
      <c r="AZ10497" s="41"/>
      <c r="BA10497" s="41"/>
      <c r="BB10497" s="41"/>
      <c r="BC10497" s="41"/>
      <c r="BD10497" s="41"/>
      <c r="BE10497" s="41"/>
      <c r="BF10497" s="41"/>
      <c r="BG10497" s="41"/>
      <c r="BH10497" s="41"/>
      <c r="BI10497" s="41"/>
      <c r="BJ10497" s="41"/>
      <c r="BK10497" s="41"/>
      <c r="BL10497" s="41"/>
      <c r="BM10497" s="41"/>
      <c r="BN10497" s="41"/>
      <c r="BO10497" s="41"/>
      <c r="BP10497" s="108"/>
      <c r="CG10497" s="102"/>
      <c r="CI10497" s="45"/>
    </row>
    <row r="10498" spans="37:87" ht="13" customHeight="1">
      <c r="AK10498" s="114"/>
      <c r="AL10498" s="41"/>
      <c r="AM10498" s="41"/>
      <c r="AN10498" s="41"/>
      <c r="AO10498" s="41"/>
      <c r="AP10498" s="41"/>
      <c r="AQ10498" s="41"/>
      <c r="AR10498" s="41"/>
      <c r="AS10498" s="41"/>
      <c r="AT10498" s="41"/>
      <c r="AU10498" s="41"/>
      <c r="AV10498" s="41"/>
      <c r="AW10498" s="41"/>
      <c r="AX10498" s="41"/>
      <c r="AY10498" s="41"/>
      <c r="AZ10498" s="41"/>
      <c r="BA10498" s="41"/>
      <c r="BB10498" s="41"/>
      <c r="BC10498" s="41"/>
      <c r="BD10498" s="41"/>
      <c r="BE10498" s="41"/>
      <c r="BF10498" s="41"/>
      <c r="BG10498" s="41"/>
      <c r="BH10498" s="41"/>
      <c r="BI10498" s="41"/>
      <c r="BJ10498" s="41"/>
      <c r="BK10498" s="41"/>
      <c r="BL10498" s="41"/>
      <c r="BM10498" s="41"/>
      <c r="BN10498" s="41"/>
      <c r="BO10498" s="41"/>
      <c r="BP10498" s="108"/>
      <c r="CG10498" s="102"/>
      <c r="CI10498" s="45"/>
    </row>
    <row r="10499" spans="37:87" ht="13" customHeight="1">
      <c r="AK10499" s="114"/>
      <c r="AL10499" s="41"/>
      <c r="AM10499" s="41"/>
      <c r="AN10499" s="41"/>
      <c r="AO10499" s="41"/>
      <c r="AP10499" s="41"/>
      <c r="AQ10499" s="41"/>
      <c r="AR10499" s="41"/>
      <c r="AS10499" s="41"/>
      <c r="AT10499" s="41"/>
      <c r="AU10499" s="41"/>
      <c r="AV10499" s="41"/>
      <c r="AW10499" s="41"/>
      <c r="AX10499" s="41"/>
      <c r="AY10499" s="41"/>
      <c r="AZ10499" s="41"/>
      <c r="BA10499" s="41"/>
      <c r="BB10499" s="41"/>
      <c r="BC10499" s="41"/>
      <c r="BD10499" s="41"/>
      <c r="BE10499" s="41"/>
      <c r="BF10499" s="41"/>
      <c r="BG10499" s="41"/>
      <c r="BH10499" s="41"/>
      <c r="BI10499" s="41"/>
      <c r="BJ10499" s="41"/>
      <c r="BK10499" s="41"/>
      <c r="BL10499" s="41"/>
      <c r="BM10499" s="41"/>
      <c r="BN10499" s="41"/>
      <c r="BO10499" s="41"/>
      <c r="BP10499" s="108"/>
      <c r="CG10499" s="102"/>
      <c r="CI10499" s="45"/>
    </row>
    <row r="10500" spans="37:87" ht="13" customHeight="1">
      <c r="AK10500" s="114"/>
      <c r="AL10500" s="41"/>
      <c r="AM10500" s="41"/>
      <c r="AN10500" s="41"/>
      <c r="AO10500" s="41"/>
      <c r="AP10500" s="41"/>
      <c r="AQ10500" s="41"/>
      <c r="AR10500" s="41"/>
      <c r="AS10500" s="41"/>
      <c r="AT10500" s="41"/>
      <c r="AU10500" s="41"/>
      <c r="AV10500" s="41"/>
      <c r="AW10500" s="41"/>
      <c r="AX10500" s="41"/>
      <c r="AY10500" s="41"/>
      <c r="AZ10500" s="41"/>
      <c r="BA10500" s="41"/>
      <c r="BB10500" s="41"/>
      <c r="BC10500" s="41"/>
      <c r="BD10500" s="41"/>
      <c r="BE10500" s="41"/>
      <c r="BF10500" s="41"/>
      <c r="BG10500" s="41"/>
      <c r="BH10500" s="41"/>
      <c r="BI10500" s="41"/>
      <c r="BJ10500" s="41"/>
      <c r="BK10500" s="41"/>
      <c r="BL10500" s="41"/>
      <c r="BM10500" s="41"/>
      <c r="BN10500" s="41"/>
      <c r="BO10500" s="41"/>
      <c r="BP10500" s="108"/>
      <c r="CG10500" s="102"/>
      <c r="CI10500" s="45"/>
    </row>
    <row r="10501" spans="37:87" ht="13" customHeight="1">
      <c r="AK10501" s="114"/>
      <c r="AL10501" s="41"/>
      <c r="AM10501" s="41"/>
      <c r="AN10501" s="41"/>
      <c r="AO10501" s="41"/>
      <c r="AP10501" s="41"/>
      <c r="AQ10501" s="41"/>
      <c r="AR10501" s="41"/>
      <c r="AS10501" s="41"/>
      <c r="AT10501" s="41"/>
      <c r="AU10501" s="41"/>
      <c r="AV10501" s="41"/>
      <c r="AW10501" s="41"/>
      <c r="AX10501" s="41"/>
      <c r="AY10501" s="41"/>
      <c r="AZ10501" s="41"/>
      <c r="BA10501" s="41"/>
      <c r="BB10501" s="41"/>
      <c r="BC10501" s="41"/>
      <c r="BD10501" s="41"/>
      <c r="BE10501" s="41"/>
      <c r="BF10501" s="41"/>
      <c r="BG10501" s="41"/>
      <c r="BH10501" s="41"/>
      <c r="BI10501" s="41"/>
      <c r="BJ10501" s="41"/>
      <c r="BK10501" s="41"/>
      <c r="BL10501" s="41"/>
      <c r="BM10501" s="41"/>
      <c r="BN10501" s="41"/>
      <c r="BO10501" s="41"/>
      <c r="BP10501" s="108"/>
      <c r="CG10501" s="102"/>
      <c r="CI10501" s="45"/>
    </row>
    <row r="10502" spans="37:87" ht="13" customHeight="1">
      <c r="AK10502" s="114"/>
      <c r="AL10502" s="41"/>
      <c r="AM10502" s="41"/>
      <c r="AN10502" s="41"/>
      <c r="AO10502" s="41"/>
      <c r="AP10502" s="41"/>
      <c r="AQ10502" s="41"/>
      <c r="AR10502" s="41"/>
      <c r="AS10502" s="41"/>
      <c r="AT10502" s="41"/>
      <c r="AU10502" s="41"/>
      <c r="AV10502" s="41"/>
      <c r="AW10502" s="41"/>
      <c r="AX10502" s="41"/>
      <c r="AY10502" s="41"/>
      <c r="AZ10502" s="41"/>
      <c r="BA10502" s="41"/>
      <c r="BB10502" s="41"/>
      <c r="BC10502" s="41"/>
      <c r="BD10502" s="41"/>
      <c r="BE10502" s="41"/>
      <c r="BF10502" s="41"/>
      <c r="BG10502" s="41"/>
      <c r="BH10502" s="41"/>
      <c r="BI10502" s="41"/>
      <c r="BJ10502" s="41"/>
      <c r="BK10502" s="41"/>
      <c r="BL10502" s="41"/>
      <c r="BM10502" s="41"/>
      <c r="BN10502" s="41"/>
      <c r="BO10502" s="41"/>
      <c r="BP10502" s="108"/>
      <c r="CG10502" s="102"/>
      <c r="CI10502" s="45"/>
    </row>
    <row r="10503" spans="37:87" ht="13" customHeight="1">
      <c r="AK10503" s="114"/>
      <c r="AL10503" s="41"/>
      <c r="AM10503" s="41"/>
      <c r="AN10503" s="41"/>
      <c r="AO10503" s="41"/>
      <c r="AP10503" s="41"/>
      <c r="AQ10503" s="41"/>
      <c r="AR10503" s="41"/>
      <c r="AS10503" s="41"/>
      <c r="AT10503" s="41"/>
      <c r="AU10503" s="41"/>
      <c r="AV10503" s="41"/>
      <c r="AW10503" s="41"/>
      <c r="AX10503" s="41"/>
      <c r="AY10503" s="41"/>
      <c r="AZ10503" s="41"/>
      <c r="BA10503" s="41"/>
      <c r="BB10503" s="41"/>
      <c r="BC10503" s="41"/>
      <c r="BD10503" s="41"/>
      <c r="BE10503" s="41"/>
      <c r="BF10503" s="41"/>
      <c r="BG10503" s="41"/>
      <c r="BH10503" s="41"/>
      <c r="BI10503" s="41"/>
      <c r="BJ10503" s="41"/>
      <c r="BK10503" s="41"/>
      <c r="BL10503" s="41"/>
      <c r="BM10503" s="41"/>
      <c r="BN10503" s="41"/>
      <c r="BO10503" s="41"/>
      <c r="BP10503" s="108"/>
      <c r="CG10503" s="102"/>
      <c r="CI10503" s="45"/>
    </row>
    <row r="10504" spans="37:87" ht="13" customHeight="1">
      <c r="AK10504" s="114"/>
      <c r="AL10504" s="41"/>
      <c r="AM10504" s="41"/>
      <c r="AN10504" s="41"/>
      <c r="AO10504" s="41"/>
      <c r="AP10504" s="41"/>
      <c r="AQ10504" s="41"/>
      <c r="AR10504" s="41"/>
      <c r="AS10504" s="41"/>
      <c r="AT10504" s="41"/>
      <c r="AU10504" s="41"/>
      <c r="AV10504" s="41"/>
      <c r="AW10504" s="41"/>
      <c r="AX10504" s="41"/>
      <c r="AY10504" s="41"/>
      <c r="AZ10504" s="41"/>
      <c r="BA10504" s="41"/>
      <c r="BB10504" s="41"/>
      <c r="BC10504" s="41"/>
      <c r="BD10504" s="41"/>
      <c r="BE10504" s="41"/>
      <c r="BF10504" s="41"/>
      <c r="BG10504" s="41"/>
      <c r="BH10504" s="41"/>
      <c r="BI10504" s="41"/>
      <c r="BJ10504" s="41"/>
      <c r="BK10504" s="41"/>
      <c r="BL10504" s="41"/>
      <c r="BM10504" s="41"/>
      <c r="BN10504" s="41"/>
      <c r="BO10504" s="41"/>
      <c r="BP10504" s="108"/>
      <c r="CG10504" s="102"/>
      <c r="CI10504" s="45"/>
    </row>
    <row r="10505" spans="37:87" ht="13" customHeight="1">
      <c r="AK10505" s="114"/>
      <c r="AL10505" s="41"/>
      <c r="AM10505" s="41"/>
      <c r="AN10505" s="41"/>
      <c r="AO10505" s="41"/>
      <c r="AP10505" s="41"/>
      <c r="AQ10505" s="41"/>
      <c r="AR10505" s="41"/>
      <c r="AS10505" s="41"/>
      <c r="AT10505" s="41"/>
      <c r="AU10505" s="41"/>
      <c r="AV10505" s="41"/>
      <c r="AW10505" s="41"/>
      <c r="AX10505" s="41"/>
      <c r="AY10505" s="41"/>
      <c r="AZ10505" s="41"/>
      <c r="BA10505" s="41"/>
      <c r="BB10505" s="41"/>
      <c r="BC10505" s="41"/>
      <c r="BD10505" s="41"/>
      <c r="BE10505" s="41"/>
      <c r="BF10505" s="41"/>
      <c r="BG10505" s="41"/>
      <c r="BH10505" s="41"/>
      <c r="BI10505" s="41"/>
      <c r="BJ10505" s="41"/>
      <c r="BK10505" s="41"/>
      <c r="BL10505" s="41"/>
      <c r="BM10505" s="41"/>
      <c r="BN10505" s="41"/>
      <c r="BO10505" s="41"/>
      <c r="BP10505" s="108"/>
      <c r="CG10505" s="102"/>
      <c r="CI10505" s="45"/>
    </row>
    <row r="10506" spans="37:87" ht="13" customHeight="1">
      <c r="AK10506" s="114"/>
      <c r="AL10506" s="41"/>
      <c r="AM10506" s="41"/>
      <c r="AN10506" s="41"/>
      <c r="AO10506" s="41"/>
      <c r="AP10506" s="41"/>
      <c r="AQ10506" s="41"/>
      <c r="AR10506" s="41"/>
      <c r="AS10506" s="41"/>
      <c r="AT10506" s="41"/>
      <c r="AU10506" s="41"/>
      <c r="AV10506" s="41"/>
      <c r="AW10506" s="41"/>
      <c r="AX10506" s="41"/>
      <c r="AY10506" s="41"/>
      <c r="AZ10506" s="41"/>
      <c r="BA10506" s="41"/>
      <c r="BB10506" s="41"/>
      <c r="BC10506" s="41"/>
      <c r="BD10506" s="41"/>
      <c r="BE10506" s="41"/>
      <c r="BF10506" s="41"/>
      <c r="BG10506" s="41"/>
      <c r="BH10506" s="41"/>
      <c r="BI10506" s="41"/>
      <c r="BJ10506" s="41"/>
      <c r="BK10506" s="41"/>
      <c r="BL10506" s="41"/>
      <c r="BM10506" s="41"/>
      <c r="BN10506" s="41"/>
      <c r="BO10506" s="41"/>
      <c r="BP10506" s="108"/>
      <c r="CG10506" s="102"/>
      <c r="CI10506" s="45"/>
    </row>
    <row r="10507" spans="37:87" ht="13" customHeight="1">
      <c r="AK10507" s="114"/>
      <c r="AL10507" s="41"/>
      <c r="AM10507" s="41"/>
      <c r="AN10507" s="41"/>
      <c r="AO10507" s="41"/>
      <c r="AP10507" s="41"/>
      <c r="AQ10507" s="41"/>
      <c r="AR10507" s="41"/>
      <c r="AS10507" s="41"/>
      <c r="AT10507" s="41"/>
      <c r="AU10507" s="41"/>
      <c r="AV10507" s="41"/>
      <c r="AW10507" s="41"/>
      <c r="AX10507" s="41"/>
      <c r="AY10507" s="41"/>
      <c r="AZ10507" s="41"/>
      <c r="BA10507" s="41"/>
      <c r="BB10507" s="41"/>
      <c r="BC10507" s="41"/>
      <c r="BD10507" s="41"/>
      <c r="BE10507" s="41"/>
      <c r="BF10507" s="41"/>
      <c r="BG10507" s="41"/>
      <c r="BH10507" s="41"/>
      <c r="BI10507" s="41"/>
      <c r="BJ10507" s="41"/>
      <c r="BK10507" s="41"/>
      <c r="BL10507" s="41"/>
      <c r="BM10507" s="41"/>
      <c r="BN10507" s="41"/>
      <c r="BO10507" s="41"/>
      <c r="BP10507" s="108"/>
      <c r="CG10507" s="102"/>
      <c r="CI10507" s="45"/>
    </row>
    <row r="10508" spans="37:87" ht="13" customHeight="1">
      <c r="AK10508" s="114"/>
      <c r="AL10508" s="41"/>
      <c r="AM10508" s="41"/>
      <c r="AN10508" s="41"/>
      <c r="AO10508" s="41"/>
      <c r="AP10508" s="41"/>
      <c r="AQ10508" s="41"/>
      <c r="AR10508" s="41"/>
      <c r="AS10508" s="41"/>
      <c r="AT10508" s="41"/>
      <c r="AU10508" s="41"/>
      <c r="AV10508" s="41"/>
      <c r="AW10508" s="41"/>
      <c r="AX10508" s="41"/>
      <c r="AY10508" s="41"/>
      <c r="AZ10508" s="41"/>
      <c r="BA10508" s="41"/>
      <c r="BB10508" s="41"/>
      <c r="BC10508" s="41"/>
      <c r="BD10508" s="41"/>
      <c r="BE10508" s="41"/>
      <c r="BF10508" s="41"/>
      <c r="BG10508" s="41"/>
      <c r="BH10508" s="41"/>
      <c r="BI10508" s="41"/>
      <c r="BJ10508" s="41"/>
      <c r="BK10508" s="41"/>
      <c r="BL10508" s="41"/>
      <c r="BM10508" s="41"/>
      <c r="BN10508" s="41"/>
      <c r="BO10508" s="41"/>
      <c r="BP10508" s="108"/>
      <c r="CG10508" s="102"/>
      <c r="CI10508" s="45"/>
    </row>
    <row r="10509" spans="37:87" ht="13" customHeight="1">
      <c r="AK10509" s="114"/>
      <c r="AL10509" s="41"/>
      <c r="AM10509" s="41"/>
      <c r="AN10509" s="41"/>
      <c r="AO10509" s="41"/>
      <c r="AP10509" s="41"/>
      <c r="AQ10509" s="41"/>
      <c r="AR10509" s="41"/>
      <c r="AS10509" s="41"/>
      <c r="AT10509" s="41"/>
      <c r="AU10509" s="41"/>
      <c r="AV10509" s="41"/>
      <c r="AW10509" s="41"/>
      <c r="AX10509" s="41"/>
      <c r="AY10509" s="41"/>
      <c r="AZ10509" s="41"/>
      <c r="BA10509" s="41"/>
      <c r="BB10509" s="41"/>
      <c r="BC10509" s="41"/>
      <c r="BD10509" s="41"/>
      <c r="BE10509" s="41"/>
      <c r="BF10509" s="41"/>
      <c r="BG10509" s="41"/>
      <c r="BH10509" s="41"/>
      <c r="BI10509" s="41"/>
      <c r="BJ10509" s="41"/>
      <c r="BK10509" s="41"/>
      <c r="BL10509" s="41"/>
      <c r="BM10509" s="41"/>
      <c r="BN10509" s="41"/>
      <c r="BO10509" s="41"/>
      <c r="BP10509" s="108"/>
      <c r="CG10509" s="102"/>
      <c r="CI10509" s="45"/>
    </row>
    <row r="10510" spans="37:87" ht="13" customHeight="1">
      <c r="AK10510" s="114"/>
      <c r="AL10510" s="41"/>
      <c r="AM10510" s="41"/>
      <c r="AN10510" s="41"/>
      <c r="AO10510" s="41"/>
      <c r="AP10510" s="41"/>
      <c r="AQ10510" s="41"/>
      <c r="AR10510" s="41"/>
      <c r="AS10510" s="41"/>
      <c r="AT10510" s="41"/>
      <c r="AU10510" s="41"/>
      <c r="AV10510" s="41"/>
      <c r="AW10510" s="41"/>
      <c r="AX10510" s="41"/>
      <c r="AY10510" s="41"/>
      <c r="AZ10510" s="41"/>
      <c r="BA10510" s="41"/>
      <c r="BB10510" s="41"/>
      <c r="BC10510" s="41"/>
      <c r="BD10510" s="41"/>
      <c r="BE10510" s="41"/>
      <c r="BF10510" s="41"/>
      <c r="BG10510" s="41"/>
      <c r="BH10510" s="41"/>
      <c r="BI10510" s="41"/>
      <c r="BJ10510" s="41"/>
      <c r="BK10510" s="41"/>
      <c r="BL10510" s="41"/>
      <c r="BM10510" s="41"/>
      <c r="BN10510" s="41"/>
      <c r="BO10510" s="41"/>
      <c r="BP10510" s="108"/>
      <c r="CG10510" s="102"/>
      <c r="CI10510" s="45"/>
    </row>
    <row r="10511" spans="37:87" ht="13" customHeight="1">
      <c r="AK10511" s="114"/>
      <c r="AL10511" s="41"/>
      <c r="AM10511" s="41"/>
      <c r="AN10511" s="41"/>
      <c r="AO10511" s="41"/>
      <c r="AP10511" s="41"/>
      <c r="AQ10511" s="41"/>
      <c r="AR10511" s="41"/>
      <c r="AS10511" s="41"/>
      <c r="AT10511" s="41"/>
      <c r="AU10511" s="41"/>
      <c r="AV10511" s="41"/>
      <c r="AW10511" s="41"/>
      <c r="AX10511" s="41"/>
      <c r="AY10511" s="41"/>
      <c r="AZ10511" s="41"/>
      <c r="BA10511" s="41"/>
      <c r="BB10511" s="41"/>
      <c r="BC10511" s="41"/>
      <c r="BD10511" s="41"/>
      <c r="BE10511" s="41"/>
      <c r="BF10511" s="41"/>
      <c r="BG10511" s="41"/>
      <c r="BH10511" s="41"/>
      <c r="BI10511" s="41"/>
      <c r="BJ10511" s="41"/>
      <c r="BK10511" s="41"/>
      <c r="BL10511" s="41"/>
      <c r="BM10511" s="41"/>
      <c r="BN10511" s="41"/>
      <c r="BO10511" s="41"/>
      <c r="BP10511" s="108"/>
      <c r="CG10511" s="102"/>
      <c r="CI10511" s="45"/>
    </row>
    <row r="10512" spans="37:87" ht="13" customHeight="1">
      <c r="AK10512" s="114"/>
      <c r="AL10512" s="41"/>
      <c r="AM10512" s="41"/>
      <c r="AN10512" s="41"/>
      <c r="AO10512" s="41"/>
      <c r="AP10512" s="41"/>
      <c r="AQ10512" s="41"/>
      <c r="AR10512" s="41"/>
      <c r="AS10512" s="41"/>
      <c r="AT10512" s="41"/>
      <c r="AU10512" s="41"/>
      <c r="AV10512" s="41"/>
      <c r="AW10512" s="41"/>
      <c r="AX10512" s="41"/>
      <c r="AY10512" s="41"/>
      <c r="AZ10512" s="41"/>
      <c r="BA10512" s="41"/>
      <c r="BB10512" s="41"/>
      <c r="BC10512" s="41"/>
      <c r="BD10512" s="41"/>
      <c r="BE10512" s="41"/>
      <c r="BF10512" s="41"/>
      <c r="BG10512" s="41"/>
      <c r="BH10512" s="41"/>
      <c r="BI10512" s="41"/>
      <c r="BJ10512" s="41"/>
      <c r="BK10512" s="41"/>
      <c r="BL10512" s="41"/>
      <c r="BM10512" s="41"/>
      <c r="BN10512" s="41"/>
      <c r="BO10512" s="41"/>
      <c r="BP10512" s="108"/>
      <c r="CG10512" s="102"/>
      <c r="CI10512" s="45"/>
    </row>
    <row r="10513" spans="37:87" ht="13" customHeight="1">
      <c r="AK10513" s="114"/>
      <c r="AL10513" s="41"/>
      <c r="AM10513" s="41"/>
      <c r="AN10513" s="41"/>
      <c r="AO10513" s="41"/>
      <c r="AP10513" s="41"/>
      <c r="AQ10513" s="41"/>
      <c r="AR10513" s="41"/>
      <c r="AS10513" s="41"/>
      <c r="AT10513" s="41"/>
      <c r="AU10513" s="41"/>
      <c r="AV10513" s="41"/>
      <c r="AW10513" s="41"/>
      <c r="AX10513" s="41"/>
      <c r="AY10513" s="41"/>
      <c r="AZ10513" s="41"/>
      <c r="BA10513" s="41"/>
      <c r="BB10513" s="41"/>
      <c r="BC10513" s="41"/>
      <c r="BD10513" s="41"/>
      <c r="BE10513" s="41"/>
      <c r="BF10513" s="41"/>
      <c r="BG10513" s="41"/>
      <c r="BH10513" s="41"/>
      <c r="BI10513" s="41"/>
      <c r="BJ10513" s="41"/>
      <c r="BK10513" s="41"/>
      <c r="BL10513" s="41"/>
      <c r="BM10513" s="41"/>
      <c r="BN10513" s="41"/>
      <c r="BO10513" s="41"/>
      <c r="BP10513" s="108"/>
      <c r="CG10513" s="102"/>
      <c r="CI10513" s="45"/>
    </row>
    <row r="10514" spans="37:87" ht="13" customHeight="1">
      <c r="AK10514" s="114"/>
      <c r="AL10514" s="41"/>
      <c r="AM10514" s="41"/>
      <c r="AN10514" s="41"/>
      <c r="AO10514" s="41"/>
      <c r="AP10514" s="41"/>
      <c r="AQ10514" s="41"/>
      <c r="AR10514" s="41"/>
      <c r="AS10514" s="41"/>
      <c r="AT10514" s="41"/>
      <c r="AU10514" s="41"/>
      <c r="AV10514" s="41"/>
      <c r="AW10514" s="41"/>
      <c r="AX10514" s="41"/>
      <c r="AY10514" s="41"/>
      <c r="AZ10514" s="41"/>
      <c r="BA10514" s="41"/>
      <c r="BB10514" s="41"/>
      <c r="BC10514" s="41"/>
      <c r="BD10514" s="41"/>
      <c r="BE10514" s="41"/>
      <c r="BF10514" s="41"/>
      <c r="BG10514" s="41"/>
      <c r="BH10514" s="41"/>
      <c r="BI10514" s="41"/>
      <c r="BJ10514" s="41"/>
      <c r="BK10514" s="41"/>
      <c r="BL10514" s="41"/>
      <c r="BM10514" s="41"/>
      <c r="BN10514" s="41"/>
      <c r="BO10514" s="41"/>
      <c r="BP10514" s="108"/>
      <c r="CG10514" s="102"/>
      <c r="CI10514" s="45"/>
    </row>
    <row r="10515" spans="37:87" ht="13" customHeight="1">
      <c r="AK10515" s="114"/>
      <c r="AL10515" s="41"/>
      <c r="AM10515" s="41"/>
      <c r="AN10515" s="41"/>
      <c r="AO10515" s="41"/>
      <c r="AP10515" s="41"/>
      <c r="AQ10515" s="41"/>
      <c r="AR10515" s="41"/>
      <c r="AS10515" s="41"/>
      <c r="AT10515" s="41"/>
      <c r="AU10515" s="41"/>
      <c r="AV10515" s="41"/>
      <c r="AW10515" s="41"/>
      <c r="AX10515" s="41"/>
      <c r="AY10515" s="41"/>
      <c r="AZ10515" s="41"/>
      <c r="BA10515" s="41"/>
      <c r="BB10515" s="41"/>
      <c r="BC10515" s="41"/>
      <c r="BD10515" s="41"/>
      <c r="BE10515" s="41"/>
      <c r="BF10515" s="41"/>
      <c r="BG10515" s="41"/>
      <c r="BH10515" s="41"/>
      <c r="BI10515" s="41"/>
      <c r="BJ10515" s="41"/>
      <c r="BK10515" s="41"/>
      <c r="BL10515" s="41"/>
      <c r="BM10515" s="41"/>
      <c r="BN10515" s="41"/>
      <c r="BO10515" s="41"/>
      <c r="BP10515" s="108"/>
      <c r="CG10515" s="102"/>
      <c r="CI10515" s="45"/>
    </row>
    <row r="10516" spans="37:87" ht="13" customHeight="1">
      <c r="AK10516" s="114"/>
      <c r="AL10516" s="41"/>
      <c r="AM10516" s="41"/>
      <c r="AN10516" s="41"/>
      <c r="AO10516" s="41"/>
      <c r="AP10516" s="41"/>
      <c r="AQ10516" s="41"/>
      <c r="AR10516" s="41"/>
      <c r="AS10516" s="41"/>
      <c r="AT10516" s="41"/>
      <c r="AU10516" s="41"/>
      <c r="AV10516" s="41"/>
      <c r="AW10516" s="41"/>
      <c r="AX10516" s="41"/>
      <c r="AY10516" s="41"/>
      <c r="AZ10516" s="41"/>
      <c r="BA10516" s="41"/>
      <c r="BB10516" s="41"/>
      <c r="BC10516" s="41"/>
      <c r="BD10516" s="41"/>
      <c r="BE10516" s="41"/>
      <c r="BF10516" s="41"/>
      <c r="BG10516" s="41"/>
      <c r="BH10516" s="41"/>
      <c r="BI10516" s="41"/>
      <c r="BJ10516" s="41"/>
      <c r="BK10516" s="41"/>
      <c r="BL10516" s="41"/>
      <c r="BM10516" s="41"/>
      <c r="BN10516" s="41"/>
      <c r="BO10516" s="41"/>
      <c r="BP10516" s="108"/>
      <c r="CG10516" s="102"/>
      <c r="CI10516" s="45"/>
    </row>
    <row r="10517" spans="37:87" ht="13" customHeight="1">
      <c r="AK10517" s="114"/>
      <c r="AL10517" s="41"/>
      <c r="AM10517" s="41"/>
      <c r="AN10517" s="41"/>
      <c r="AO10517" s="41"/>
      <c r="AP10517" s="41"/>
      <c r="AQ10517" s="41"/>
      <c r="AR10517" s="41"/>
      <c r="AS10517" s="41"/>
      <c r="AT10517" s="41"/>
      <c r="AU10517" s="41"/>
      <c r="AV10517" s="41"/>
      <c r="AW10517" s="41"/>
      <c r="AX10517" s="41"/>
      <c r="AY10517" s="41"/>
      <c r="AZ10517" s="41"/>
      <c r="BA10517" s="41"/>
      <c r="BB10517" s="41"/>
      <c r="BC10517" s="41"/>
      <c r="BD10517" s="41"/>
      <c r="BE10517" s="41"/>
      <c r="BF10517" s="41"/>
      <c r="BG10517" s="41"/>
      <c r="BH10517" s="41"/>
      <c r="BI10517" s="41"/>
      <c r="BJ10517" s="41"/>
      <c r="BK10517" s="41"/>
      <c r="BL10517" s="41"/>
      <c r="BM10517" s="41"/>
      <c r="BN10517" s="41"/>
      <c r="BO10517" s="41"/>
      <c r="BP10517" s="108"/>
      <c r="CG10517" s="102"/>
      <c r="CI10517" s="45"/>
    </row>
    <row r="10518" spans="37:87" ht="13" customHeight="1">
      <c r="AK10518" s="114"/>
      <c r="AL10518" s="41"/>
      <c r="AM10518" s="41"/>
      <c r="AN10518" s="41"/>
      <c r="AO10518" s="41"/>
      <c r="AP10518" s="41"/>
      <c r="AQ10518" s="41"/>
      <c r="AR10518" s="41"/>
      <c r="AS10518" s="41"/>
      <c r="AT10518" s="41"/>
      <c r="AU10518" s="41"/>
      <c r="AV10518" s="41"/>
      <c r="AW10518" s="41"/>
      <c r="AX10518" s="41"/>
      <c r="AY10518" s="41"/>
      <c r="AZ10518" s="41"/>
      <c r="BA10518" s="41"/>
      <c r="BB10518" s="41"/>
      <c r="BC10518" s="41"/>
      <c r="BD10518" s="41"/>
      <c r="BE10518" s="41"/>
      <c r="BF10518" s="41"/>
      <c r="BG10518" s="41"/>
      <c r="BH10518" s="41"/>
      <c r="BI10518" s="41"/>
      <c r="BJ10518" s="41"/>
      <c r="BK10518" s="41"/>
      <c r="BL10518" s="41"/>
      <c r="BM10518" s="41"/>
      <c r="BN10518" s="41"/>
      <c r="BO10518" s="41"/>
      <c r="BP10518" s="108"/>
      <c r="CG10518" s="102"/>
      <c r="CI10518" s="45"/>
    </row>
    <row r="10519" spans="37:87" ht="13" customHeight="1">
      <c r="AK10519" s="114"/>
      <c r="AL10519" s="41"/>
      <c r="AM10519" s="41"/>
      <c r="AN10519" s="41"/>
      <c r="AO10519" s="41"/>
      <c r="AP10519" s="41"/>
      <c r="AQ10519" s="41"/>
      <c r="AR10519" s="41"/>
      <c r="AS10519" s="41"/>
      <c r="AT10519" s="41"/>
      <c r="AU10519" s="41"/>
      <c r="AV10519" s="41"/>
      <c r="AW10519" s="41"/>
      <c r="AX10519" s="41"/>
      <c r="AY10519" s="41"/>
      <c r="AZ10519" s="41"/>
      <c r="BA10519" s="41"/>
      <c r="BB10519" s="41"/>
      <c r="BC10519" s="41"/>
      <c r="BD10519" s="41"/>
      <c r="BE10519" s="41"/>
      <c r="BF10519" s="41"/>
      <c r="BG10519" s="41"/>
      <c r="BH10519" s="41"/>
      <c r="BI10519" s="41"/>
      <c r="BJ10519" s="41"/>
      <c r="BK10519" s="41"/>
      <c r="BL10519" s="41"/>
      <c r="BM10519" s="41"/>
      <c r="BN10519" s="41"/>
      <c r="BO10519" s="41"/>
      <c r="BP10519" s="108"/>
      <c r="CG10519" s="102"/>
      <c r="CI10519" s="45"/>
    </row>
    <row r="10520" spans="37:87" ht="13" customHeight="1">
      <c r="AK10520" s="114"/>
      <c r="AL10520" s="41"/>
      <c r="AM10520" s="41"/>
      <c r="AN10520" s="41"/>
      <c r="AO10520" s="41"/>
      <c r="AP10520" s="41"/>
      <c r="AQ10520" s="41"/>
      <c r="AR10520" s="41"/>
      <c r="AS10520" s="41"/>
      <c r="AT10520" s="41"/>
      <c r="AU10520" s="41"/>
      <c r="AV10520" s="41"/>
      <c r="AW10520" s="41"/>
      <c r="AX10520" s="41"/>
      <c r="AY10520" s="41"/>
      <c r="AZ10520" s="41"/>
      <c r="BA10520" s="41"/>
      <c r="BB10520" s="41"/>
      <c r="BC10520" s="41"/>
      <c r="BD10520" s="41"/>
      <c r="BE10520" s="41"/>
      <c r="BF10520" s="41"/>
      <c r="BG10520" s="41"/>
      <c r="BH10520" s="41"/>
      <c r="BI10520" s="41"/>
      <c r="BJ10520" s="41"/>
      <c r="BK10520" s="41"/>
      <c r="BL10520" s="41"/>
      <c r="BM10520" s="41"/>
      <c r="BN10520" s="41"/>
      <c r="BO10520" s="41"/>
      <c r="BP10520" s="108"/>
      <c r="CG10520" s="102"/>
      <c r="CI10520" s="45"/>
    </row>
    <row r="10521" spans="37:87" ht="13" customHeight="1">
      <c r="AK10521" s="114"/>
      <c r="AL10521" s="41"/>
      <c r="AM10521" s="41"/>
      <c r="AN10521" s="41"/>
      <c r="AO10521" s="41"/>
      <c r="AP10521" s="41"/>
      <c r="AQ10521" s="41"/>
      <c r="AR10521" s="41"/>
      <c r="AS10521" s="41"/>
      <c r="AT10521" s="41"/>
      <c r="AU10521" s="41"/>
      <c r="AV10521" s="41"/>
      <c r="AW10521" s="41"/>
      <c r="AX10521" s="41"/>
      <c r="AY10521" s="41"/>
      <c r="AZ10521" s="41"/>
      <c r="BA10521" s="41"/>
      <c r="BB10521" s="41"/>
      <c r="BC10521" s="41"/>
      <c r="BD10521" s="41"/>
      <c r="BE10521" s="41"/>
      <c r="BF10521" s="41"/>
      <c r="BG10521" s="41"/>
      <c r="BH10521" s="41"/>
      <c r="BI10521" s="41"/>
      <c r="BJ10521" s="41"/>
      <c r="BK10521" s="41"/>
      <c r="BL10521" s="41"/>
      <c r="BM10521" s="41"/>
      <c r="BN10521" s="41"/>
      <c r="BO10521" s="41"/>
      <c r="BP10521" s="108"/>
      <c r="CG10521" s="102"/>
      <c r="CI10521" s="45"/>
    </row>
    <row r="10522" spans="37:87" ht="13" customHeight="1">
      <c r="AK10522" s="114"/>
      <c r="AL10522" s="41"/>
      <c r="AM10522" s="41"/>
      <c r="AN10522" s="41"/>
      <c r="AO10522" s="41"/>
      <c r="AP10522" s="41"/>
      <c r="AQ10522" s="41"/>
      <c r="AR10522" s="41"/>
      <c r="AS10522" s="41"/>
      <c r="AT10522" s="41"/>
      <c r="AU10522" s="41"/>
      <c r="AV10522" s="41"/>
      <c r="AW10522" s="41"/>
      <c r="AX10522" s="41"/>
      <c r="AY10522" s="41"/>
      <c r="AZ10522" s="41"/>
      <c r="BA10522" s="41"/>
      <c r="BB10522" s="41"/>
      <c r="BC10522" s="41"/>
      <c r="BD10522" s="41"/>
      <c r="BE10522" s="41"/>
      <c r="BF10522" s="41"/>
      <c r="BG10522" s="41"/>
      <c r="BH10522" s="41"/>
      <c r="BI10522" s="41"/>
      <c r="BJ10522" s="41"/>
      <c r="BK10522" s="41"/>
      <c r="BL10522" s="41"/>
      <c r="BM10522" s="41"/>
      <c r="BN10522" s="41"/>
      <c r="BO10522" s="41"/>
      <c r="BP10522" s="108"/>
      <c r="CG10522" s="102"/>
      <c r="CI10522" s="45"/>
    </row>
    <row r="10523" spans="37:87" ht="13" customHeight="1">
      <c r="AK10523" s="114"/>
      <c r="AL10523" s="41"/>
      <c r="AM10523" s="41"/>
      <c r="AN10523" s="41"/>
      <c r="AO10523" s="41"/>
      <c r="AP10523" s="41"/>
      <c r="AQ10523" s="41"/>
      <c r="AR10523" s="41"/>
      <c r="AS10523" s="41"/>
      <c r="AT10523" s="41"/>
      <c r="AU10523" s="41"/>
      <c r="AV10523" s="41"/>
      <c r="AW10523" s="41"/>
      <c r="AX10523" s="41"/>
      <c r="AY10523" s="41"/>
      <c r="AZ10523" s="41"/>
      <c r="BA10523" s="41"/>
      <c r="BB10523" s="41"/>
      <c r="BC10523" s="41"/>
      <c r="BD10523" s="41"/>
      <c r="BE10523" s="41"/>
      <c r="BF10523" s="41"/>
      <c r="BG10523" s="41"/>
      <c r="BH10523" s="41"/>
      <c r="BI10523" s="41"/>
      <c r="BJ10523" s="41"/>
      <c r="BK10523" s="41"/>
      <c r="BL10523" s="41"/>
      <c r="BM10523" s="41"/>
      <c r="BN10523" s="41"/>
      <c r="BO10523" s="41"/>
      <c r="BP10523" s="108"/>
      <c r="CG10523" s="102"/>
      <c r="CI10523" s="45"/>
    </row>
    <row r="10524" spans="37:87" ht="13" customHeight="1">
      <c r="AK10524" s="114"/>
      <c r="AL10524" s="41"/>
      <c r="AM10524" s="41"/>
      <c r="AN10524" s="41"/>
      <c r="AO10524" s="41"/>
      <c r="AP10524" s="41"/>
      <c r="AQ10524" s="41"/>
      <c r="AR10524" s="41"/>
      <c r="AS10524" s="41"/>
      <c r="AT10524" s="41"/>
      <c r="AU10524" s="41"/>
      <c r="AV10524" s="41"/>
      <c r="AW10524" s="41"/>
      <c r="AX10524" s="41"/>
      <c r="AY10524" s="41"/>
      <c r="AZ10524" s="41"/>
      <c r="BA10524" s="41"/>
      <c r="BB10524" s="41"/>
      <c r="BC10524" s="41"/>
      <c r="BD10524" s="41"/>
      <c r="BE10524" s="41"/>
      <c r="BF10524" s="41"/>
      <c r="BG10524" s="41"/>
      <c r="BH10524" s="41"/>
      <c r="BI10524" s="41"/>
      <c r="BJ10524" s="41"/>
      <c r="BK10524" s="41"/>
      <c r="BL10524" s="41"/>
      <c r="BM10524" s="41"/>
      <c r="BN10524" s="41"/>
      <c r="BO10524" s="41"/>
      <c r="BP10524" s="108"/>
      <c r="CG10524" s="102"/>
      <c r="CI10524" s="45"/>
    </row>
    <row r="10525" spans="37:87" ht="13" customHeight="1">
      <c r="AK10525" s="114"/>
      <c r="AL10525" s="41"/>
      <c r="AM10525" s="41"/>
      <c r="AN10525" s="41"/>
      <c r="AO10525" s="41"/>
      <c r="AP10525" s="41"/>
      <c r="AQ10525" s="41"/>
      <c r="AR10525" s="41"/>
      <c r="AS10525" s="41"/>
      <c r="AT10525" s="41"/>
      <c r="AU10525" s="41"/>
      <c r="AV10525" s="41"/>
      <c r="AW10525" s="41"/>
      <c r="AX10525" s="41"/>
      <c r="AY10525" s="41"/>
      <c r="AZ10525" s="41"/>
      <c r="BA10525" s="41"/>
      <c r="BB10525" s="41"/>
      <c r="BC10525" s="41"/>
      <c r="BD10525" s="41"/>
      <c r="BE10525" s="41"/>
      <c r="BF10525" s="41"/>
      <c r="BG10525" s="41"/>
      <c r="BH10525" s="41"/>
      <c r="BI10525" s="41"/>
      <c r="BJ10525" s="41"/>
      <c r="BK10525" s="41"/>
      <c r="BL10525" s="41"/>
      <c r="BM10525" s="41"/>
      <c r="BN10525" s="41"/>
      <c r="BO10525" s="41"/>
      <c r="BP10525" s="108"/>
      <c r="CG10525" s="102"/>
      <c r="CI10525" s="45"/>
    </row>
    <row r="10526" spans="37:87" ht="13" customHeight="1">
      <c r="AK10526" s="114"/>
      <c r="AL10526" s="41"/>
      <c r="AM10526" s="41"/>
      <c r="AN10526" s="41"/>
      <c r="AO10526" s="41"/>
      <c r="AP10526" s="41"/>
      <c r="AQ10526" s="41"/>
      <c r="AR10526" s="41"/>
      <c r="AS10526" s="41"/>
      <c r="AT10526" s="41"/>
      <c r="AU10526" s="41"/>
      <c r="AV10526" s="41"/>
      <c r="AW10526" s="41"/>
      <c r="AX10526" s="41"/>
      <c r="AY10526" s="41"/>
      <c r="AZ10526" s="41"/>
      <c r="BA10526" s="41"/>
      <c r="BB10526" s="41"/>
      <c r="BC10526" s="41"/>
      <c r="BD10526" s="41"/>
      <c r="BE10526" s="41"/>
      <c r="BF10526" s="41"/>
      <c r="BG10526" s="41"/>
      <c r="BH10526" s="41"/>
      <c r="BI10526" s="41"/>
      <c r="BJ10526" s="41"/>
      <c r="BK10526" s="41"/>
      <c r="BL10526" s="41"/>
      <c r="BM10526" s="41"/>
      <c r="BN10526" s="41"/>
      <c r="BO10526" s="41"/>
      <c r="BP10526" s="108"/>
      <c r="CG10526" s="102"/>
      <c r="CI10526" s="45"/>
    </row>
    <row r="10527" spans="37:87" ht="13" customHeight="1">
      <c r="AK10527" s="114"/>
      <c r="AL10527" s="41"/>
      <c r="AM10527" s="41"/>
      <c r="AN10527" s="41"/>
      <c r="AO10527" s="41"/>
      <c r="AP10527" s="41"/>
      <c r="AQ10527" s="41"/>
      <c r="AR10527" s="41"/>
      <c r="AS10527" s="41"/>
      <c r="AT10527" s="41"/>
      <c r="AU10527" s="41"/>
      <c r="AV10527" s="41"/>
      <c r="AW10527" s="41"/>
      <c r="AX10527" s="41"/>
      <c r="AY10527" s="41"/>
      <c r="AZ10527" s="41"/>
      <c r="BA10527" s="41"/>
      <c r="BB10527" s="41"/>
      <c r="BC10527" s="41"/>
      <c r="BD10527" s="41"/>
      <c r="BE10527" s="41"/>
      <c r="BF10527" s="41"/>
      <c r="BG10527" s="41"/>
      <c r="BH10527" s="41"/>
      <c r="BI10527" s="41"/>
      <c r="BJ10527" s="41"/>
      <c r="BK10527" s="41"/>
      <c r="BL10527" s="41"/>
      <c r="BM10527" s="41"/>
      <c r="BN10527" s="41"/>
      <c r="BO10527" s="41"/>
      <c r="BP10527" s="108"/>
      <c r="CG10527" s="102"/>
      <c r="CI10527" s="45"/>
    </row>
    <row r="10528" spans="37:87" ht="13" customHeight="1">
      <c r="AK10528" s="114"/>
      <c r="AL10528" s="41"/>
      <c r="AM10528" s="41"/>
      <c r="AN10528" s="41"/>
      <c r="AO10528" s="41"/>
      <c r="AP10528" s="41"/>
      <c r="AQ10528" s="41"/>
      <c r="AR10528" s="41"/>
      <c r="AS10528" s="41"/>
      <c r="AT10528" s="41"/>
      <c r="AU10528" s="41"/>
      <c r="AV10528" s="41"/>
      <c r="AW10528" s="41"/>
      <c r="AX10528" s="41"/>
      <c r="AY10528" s="41"/>
      <c r="AZ10528" s="41"/>
      <c r="BA10528" s="41"/>
      <c r="BB10528" s="41"/>
      <c r="BC10528" s="41"/>
      <c r="BD10528" s="41"/>
      <c r="BE10528" s="41"/>
      <c r="BF10528" s="41"/>
      <c r="BG10528" s="41"/>
      <c r="BH10528" s="41"/>
      <c r="BI10528" s="41"/>
      <c r="BJ10528" s="41"/>
      <c r="BK10528" s="41"/>
      <c r="BL10528" s="41"/>
      <c r="BM10528" s="41"/>
      <c r="BN10528" s="41"/>
      <c r="BO10528" s="41"/>
      <c r="BP10528" s="108"/>
      <c r="CG10528" s="102"/>
      <c r="CI10528" s="45"/>
    </row>
    <row r="10529" spans="37:87" ht="13" customHeight="1">
      <c r="AK10529" s="114"/>
      <c r="AL10529" s="41"/>
      <c r="AM10529" s="41"/>
      <c r="AN10529" s="41"/>
      <c r="AO10529" s="41"/>
      <c r="AP10529" s="41"/>
      <c r="AQ10529" s="41"/>
      <c r="AR10529" s="41"/>
      <c r="AS10529" s="41"/>
      <c r="AT10529" s="41"/>
      <c r="AU10529" s="41"/>
      <c r="AV10529" s="41"/>
      <c r="AW10529" s="41"/>
      <c r="AX10529" s="41"/>
      <c r="AY10529" s="41"/>
      <c r="AZ10529" s="41"/>
      <c r="BA10529" s="41"/>
      <c r="BB10529" s="41"/>
      <c r="BC10529" s="41"/>
      <c r="BD10529" s="41"/>
      <c r="BE10529" s="41"/>
      <c r="BF10529" s="41"/>
      <c r="BG10529" s="41"/>
      <c r="BH10529" s="41"/>
      <c r="BI10529" s="41"/>
      <c r="BJ10529" s="41"/>
      <c r="BK10529" s="41"/>
      <c r="BL10529" s="41"/>
      <c r="BM10529" s="41"/>
      <c r="BN10529" s="41"/>
      <c r="BO10529" s="41"/>
      <c r="BP10529" s="108"/>
      <c r="CG10529" s="102"/>
      <c r="CI10529" s="45"/>
    </row>
    <row r="10530" spans="37:87" ht="13" customHeight="1">
      <c r="AK10530" s="114"/>
      <c r="AL10530" s="41"/>
      <c r="AM10530" s="41"/>
      <c r="AN10530" s="41"/>
      <c r="AO10530" s="41"/>
      <c r="AP10530" s="41"/>
      <c r="AQ10530" s="41"/>
      <c r="AR10530" s="41"/>
      <c r="AS10530" s="41"/>
      <c r="AT10530" s="41"/>
      <c r="AU10530" s="41"/>
      <c r="AV10530" s="41"/>
      <c r="AW10530" s="41"/>
      <c r="AX10530" s="41"/>
      <c r="AY10530" s="41"/>
      <c r="AZ10530" s="41"/>
      <c r="BA10530" s="41"/>
      <c r="BB10530" s="41"/>
      <c r="BC10530" s="41"/>
      <c r="BD10530" s="41"/>
      <c r="BE10530" s="41"/>
      <c r="BF10530" s="41"/>
      <c r="BG10530" s="41"/>
      <c r="BH10530" s="41"/>
      <c r="BI10530" s="41"/>
      <c r="BJ10530" s="41"/>
      <c r="BK10530" s="41"/>
      <c r="BL10530" s="41"/>
      <c r="BM10530" s="41"/>
      <c r="BN10530" s="41"/>
      <c r="BO10530" s="41"/>
      <c r="BP10530" s="108"/>
      <c r="CG10530" s="102"/>
      <c r="CI10530" s="45"/>
    </row>
    <row r="10531" spans="37:87" ht="13" customHeight="1">
      <c r="AK10531" s="114"/>
      <c r="AL10531" s="41"/>
      <c r="AM10531" s="41"/>
      <c r="AN10531" s="41"/>
      <c r="AO10531" s="41"/>
      <c r="AP10531" s="41"/>
      <c r="AQ10531" s="41"/>
      <c r="AR10531" s="41"/>
      <c r="AS10531" s="41"/>
      <c r="AT10531" s="41"/>
      <c r="AU10531" s="41"/>
      <c r="AV10531" s="41"/>
      <c r="AW10531" s="41"/>
      <c r="AX10531" s="41"/>
      <c r="AY10531" s="41"/>
      <c r="AZ10531" s="41"/>
      <c r="BA10531" s="41"/>
      <c r="BB10531" s="41"/>
      <c r="BC10531" s="41"/>
      <c r="BD10531" s="41"/>
      <c r="BE10531" s="41"/>
      <c r="BF10531" s="41"/>
      <c r="BG10531" s="41"/>
      <c r="BH10531" s="41"/>
      <c r="BI10531" s="41"/>
      <c r="BJ10531" s="41"/>
      <c r="BK10531" s="41"/>
      <c r="BL10531" s="41"/>
      <c r="BM10531" s="41"/>
      <c r="BN10531" s="41"/>
      <c r="BO10531" s="41"/>
      <c r="BP10531" s="108"/>
      <c r="CG10531" s="102"/>
      <c r="CI10531" s="45"/>
    </row>
    <row r="10532" spans="37:87" ht="13" customHeight="1">
      <c r="AK10532" s="114"/>
      <c r="AL10532" s="41"/>
      <c r="AM10532" s="41"/>
      <c r="AN10532" s="41"/>
      <c r="AO10532" s="41"/>
      <c r="AP10532" s="41"/>
      <c r="AQ10532" s="41"/>
      <c r="AR10532" s="41"/>
      <c r="AS10532" s="41"/>
      <c r="AT10532" s="41"/>
      <c r="AU10532" s="41"/>
      <c r="AV10532" s="41"/>
      <c r="AW10532" s="41"/>
      <c r="AX10532" s="41"/>
      <c r="AY10532" s="41"/>
      <c r="AZ10532" s="41"/>
      <c r="BA10532" s="41"/>
      <c r="BB10532" s="41"/>
      <c r="BC10532" s="41"/>
      <c r="BD10532" s="41"/>
      <c r="BE10532" s="41"/>
      <c r="BF10532" s="41"/>
      <c r="BG10532" s="41"/>
      <c r="BH10532" s="41"/>
      <c r="BI10532" s="41"/>
      <c r="BJ10532" s="41"/>
      <c r="BK10532" s="41"/>
      <c r="BL10532" s="41"/>
      <c r="BM10532" s="41"/>
      <c r="BN10532" s="41"/>
      <c r="BO10532" s="41"/>
      <c r="BP10532" s="108"/>
      <c r="CG10532" s="102"/>
      <c r="CI10532" s="45"/>
    </row>
    <row r="10533" spans="37:87" ht="13" customHeight="1">
      <c r="AK10533" s="114"/>
      <c r="AL10533" s="41"/>
      <c r="AM10533" s="41"/>
      <c r="AN10533" s="41"/>
      <c r="AO10533" s="41"/>
      <c r="AP10533" s="41"/>
      <c r="AQ10533" s="41"/>
      <c r="AR10533" s="41"/>
      <c r="AS10533" s="41"/>
      <c r="AT10533" s="41"/>
      <c r="AU10533" s="41"/>
      <c r="AV10533" s="41"/>
      <c r="AW10533" s="41"/>
      <c r="AX10533" s="41"/>
      <c r="AY10533" s="41"/>
      <c r="AZ10533" s="41"/>
      <c r="BA10533" s="41"/>
      <c r="BB10533" s="41"/>
      <c r="BC10533" s="41"/>
      <c r="BD10533" s="41"/>
      <c r="BE10533" s="41"/>
      <c r="BF10533" s="41"/>
      <c r="BG10533" s="41"/>
      <c r="BH10533" s="41"/>
      <c r="BI10533" s="41"/>
      <c r="BJ10533" s="41"/>
      <c r="BK10533" s="41"/>
      <c r="BL10533" s="41"/>
      <c r="BM10533" s="41"/>
      <c r="BN10533" s="41"/>
      <c r="BO10533" s="41"/>
      <c r="BP10533" s="108"/>
      <c r="CG10533" s="102"/>
      <c r="CI10533" s="45"/>
    </row>
    <row r="10534" spans="37:87" ht="13" customHeight="1">
      <c r="AK10534" s="114"/>
      <c r="AL10534" s="41"/>
      <c r="AM10534" s="41"/>
      <c r="AN10534" s="41"/>
      <c r="AO10534" s="41"/>
      <c r="AP10534" s="41"/>
      <c r="AQ10534" s="41"/>
      <c r="AR10534" s="41"/>
      <c r="AS10534" s="41"/>
      <c r="AT10534" s="41"/>
      <c r="AU10534" s="41"/>
      <c r="AV10534" s="41"/>
      <c r="AW10534" s="41"/>
      <c r="AX10534" s="41"/>
      <c r="AY10534" s="41"/>
      <c r="AZ10534" s="41"/>
      <c r="BA10534" s="41"/>
      <c r="BB10534" s="41"/>
      <c r="BC10534" s="41"/>
      <c r="BD10534" s="41"/>
      <c r="BE10534" s="41"/>
      <c r="BF10534" s="41"/>
      <c r="BG10534" s="41"/>
      <c r="BH10534" s="41"/>
      <c r="BI10534" s="41"/>
      <c r="BJ10534" s="41"/>
      <c r="BK10534" s="41"/>
      <c r="BL10534" s="41"/>
      <c r="BM10534" s="41"/>
      <c r="BN10534" s="41"/>
      <c r="BO10534" s="41"/>
      <c r="BP10534" s="108"/>
      <c r="CG10534" s="102"/>
      <c r="CI10534" s="45"/>
    </row>
    <row r="10535" spans="37:87" ht="13" customHeight="1">
      <c r="AK10535" s="114"/>
      <c r="AL10535" s="41"/>
      <c r="AM10535" s="41"/>
      <c r="AN10535" s="41"/>
      <c r="AO10535" s="41"/>
      <c r="AP10535" s="41"/>
      <c r="AQ10535" s="41"/>
      <c r="AR10535" s="41"/>
      <c r="AS10535" s="41"/>
      <c r="AT10535" s="41"/>
      <c r="AU10535" s="41"/>
      <c r="AV10535" s="41"/>
      <c r="AW10535" s="41"/>
      <c r="AX10535" s="41"/>
      <c r="AY10535" s="41"/>
      <c r="AZ10535" s="41"/>
      <c r="BA10535" s="41"/>
      <c r="BB10535" s="41"/>
      <c r="BC10535" s="41"/>
      <c r="BD10535" s="41"/>
      <c r="BE10535" s="41"/>
      <c r="BF10535" s="41"/>
      <c r="BG10535" s="41"/>
      <c r="BH10535" s="41"/>
      <c r="BI10535" s="41"/>
      <c r="BJ10535" s="41"/>
      <c r="BK10535" s="41"/>
      <c r="BL10535" s="41"/>
      <c r="BM10535" s="41"/>
      <c r="BN10535" s="41"/>
      <c r="BO10535" s="41"/>
      <c r="BP10535" s="108"/>
      <c r="CG10535" s="102"/>
      <c r="CI10535" s="45"/>
    </row>
    <row r="10536" spans="37:87" ht="13" customHeight="1">
      <c r="AK10536" s="114"/>
      <c r="AL10536" s="41"/>
      <c r="AM10536" s="41"/>
      <c r="AN10536" s="41"/>
      <c r="AO10536" s="41"/>
      <c r="AP10536" s="41"/>
      <c r="AQ10536" s="41"/>
      <c r="AR10536" s="41"/>
      <c r="AS10536" s="41"/>
      <c r="AT10536" s="41"/>
      <c r="AU10536" s="41"/>
      <c r="AV10536" s="41"/>
      <c r="AW10536" s="41"/>
      <c r="AX10536" s="41"/>
      <c r="AY10536" s="41"/>
      <c r="AZ10536" s="41"/>
      <c r="BA10536" s="41"/>
      <c r="BB10536" s="41"/>
      <c r="BC10536" s="41"/>
      <c r="BD10536" s="41"/>
      <c r="BE10536" s="41"/>
      <c r="BF10536" s="41"/>
      <c r="BG10536" s="41"/>
      <c r="BH10536" s="41"/>
      <c r="BI10536" s="41"/>
      <c r="BJ10536" s="41"/>
      <c r="BK10536" s="41"/>
      <c r="BL10536" s="41"/>
      <c r="BM10536" s="41"/>
      <c r="BN10536" s="41"/>
      <c r="BO10536" s="41"/>
      <c r="BP10536" s="108"/>
      <c r="CG10536" s="102"/>
      <c r="CI10536" s="45"/>
    </row>
    <row r="10537" spans="37:87" ht="13" customHeight="1">
      <c r="AK10537" s="114"/>
      <c r="AL10537" s="41"/>
      <c r="AM10537" s="41"/>
      <c r="AN10537" s="41"/>
      <c r="AO10537" s="41"/>
      <c r="AP10537" s="41"/>
      <c r="AQ10537" s="41"/>
      <c r="AR10537" s="41"/>
      <c r="AS10537" s="41"/>
      <c r="AT10537" s="41"/>
      <c r="AU10537" s="41"/>
      <c r="AV10537" s="41"/>
      <c r="AW10537" s="41"/>
      <c r="AX10537" s="41"/>
      <c r="AY10537" s="41"/>
      <c r="AZ10537" s="41"/>
      <c r="BA10537" s="41"/>
      <c r="BB10537" s="41"/>
      <c r="BC10537" s="41"/>
      <c r="BD10537" s="41"/>
      <c r="BE10537" s="41"/>
      <c r="BF10537" s="41"/>
      <c r="BG10537" s="41"/>
      <c r="BH10537" s="41"/>
      <c r="BI10537" s="41"/>
      <c r="BJ10537" s="41"/>
      <c r="BK10537" s="41"/>
      <c r="BL10537" s="41"/>
      <c r="BM10537" s="41"/>
      <c r="BN10537" s="41"/>
      <c r="BO10537" s="41"/>
      <c r="BP10537" s="108"/>
      <c r="CG10537" s="102"/>
      <c r="CI10537" s="45"/>
    </row>
    <row r="10538" spans="37:87" ht="13" customHeight="1">
      <c r="AK10538" s="114"/>
      <c r="AL10538" s="41"/>
      <c r="AM10538" s="41"/>
      <c r="AN10538" s="41"/>
      <c r="AO10538" s="41"/>
      <c r="AP10538" s="41"/>
      <c r="AQ10538" s="41"/>
      <c r="AR10538" s="41"/>
      <c r="AS10538" s="41"/>
      <c r="AT10538" s="41"/>
      <c r="AU10538" s="41"/>
      <c r="AV10538" s="41"/>
      <c r="AW10538" s="41"/>
      <c r="AX10538" s="41"/>
      <c r="AY10538" s="41"/>
      <c r="AZ10538" s="41"/>
      <c r="BA10538" s="41"/>
      <c r="BB10538" s="41"/>
      <c r="BC10538" s="41"/>
      <c r="BD10538" s="41"/>
      <c r="BE10538" s="41"/>
      <c r="BF10538" s="41"/>
      <c r="BG10538" s="41"/>
      <c r="BH10538" s="41"/>
      <c r="BI10538" s="41"/>
      <c r="BJ10538" s="41"/>
      <c r="BK10538" s="41"/>
      <c r="BL10538" s="41"/>
      <c r="BM10538" s="41"/>
      <c r="BN10538" s="41"/>
      <c r="BO10538" s="41"/>
      <c r="BP10538" s="108"/>
      <c r="CG10538" s="102"/>
      <c r="CI10538" s="45"/>
    </row>
    <row r="10539" spans="37:87" ht="13" customHeight="1">
      <c r="AK10539" s="114"/>
      <c r="AL10539" s="41"/>
      <c r="AM10539" s="41"/>
      <c r="AN10539" s="41"/>
      <c r="AO10539" s="41"/>
      <c r="AP10539" s="41"/>
      <c r="AQ10539" s="41"/>
      <c r="AR10539" s="41"/>
      <c r="AS10539" s="41"/>
      <c r="AT10539" s="41"/>
      <c r="AU10539" s="41"/>
      <c r="AV10539" s="41"/>
      <c r="AW10539" s="41"/>
      <c r="AX10539" s="41"/>
      <c r="AY10539" s="41"/>
      <c r="AZ10539" s="41"/>
      <c r="BA10539" s="41"/>
      <c r="BB10539" s="41"/>
      <c r="BC10539" s="41"/>
      <c r="BD10539" s="41"/>
      <c r="BE10539" s="41"/>
      <c r="BF10539" s="41"/>
      <c r="BG10539" s="41"/>
      <c r="BH10539" s="41"/>
      <c r="BI10539" s="41"/>
      <c r="BJ10539" s="41"/>
      <c r="BK10539" s="41"/>
      <c r="BL10539" s="41"/>
      <c r="BM10539" s="41"/>
      <c r="BN10539" s="41"/>
      <c r="BO10539" s="41"/>
      <c r="BP10539" s="108"/>
      <c r="CG10539" s="102"/>
      <c r="CI10539" s="45"/>
    </row>
    <row r="10540" spans="37:87" ht="13" customHeight="1">
      <c r="AK10540" s="114"/>
      <c r="AL10540" s="41"/>
      <c r="AM10540" s="41"/>
      <c r="AN10540" s="41"/>
      <c r="AO10540" s="41"/>
      <c r="AP10540" s="41"/>
      <c r="AQ10540" s="41"/>
      <c r="AR10540" s="41"/>
      <c r="AS10540" s="41"/>
      <c r="AT10540" s="41"/>
      <c r="AU10540" s="41"/>
      <c r="AV10540" s="41"/>
      <c r="AW10540" s="41"/>
      <c r="AX10540" s="41"/>
      <c r="AY10540" s="41"/>
      <c r="AZ10540" s="41"/>
      <c r="BA10540" s="41"/>
      <c r="BB10540" s="41"/>
      <c r="BC10540" s="41"/>
      <c r="BD10540" s="41"/>
      <c r="BE10540" s="41"/>
      <c r="BF10540" s="41"/>
      <c r="BG10540" s="41"/>
      <c r="BH10540" s="41"/>
      <c r="BI10540" s="41"/>
      <c r="BJ10540" s="41"/>
      <c r="BK10540" s="41"/>
      <c r="BL10540" s="41"/>
      <c r="BM10540" s="41"/>
      <c r="BN10540" s="41"/>
      <c r="BO10540" s="41"/>
      <c r="BP10540" s="108"/>
      <c r="CG10540" s="102"/>
      <c r="CI10540" s="45"/>
    </row>
    <row r="10541" spans="37:87" ht="13" customHeight="1">
      <c r="AK10541" s="114"/>
      <c r="AL10541" s="41"/>
      <c r="AM10541" s="41"/>
      <c r="AN10541" s="41"/>
      <c r="AO10541" s="41"/>
      <c r="AP10541" s="41"/>
      <c r="AQ10541" s="41"/>
      <c r="AR10541" s="41"/>
      <c r="AS10541" s="41"/>
      <c r="AT10541" s="41"/>
      <c r="AU10541" s="41"/>
      <c r="AV10541" s="41"/>
      <c r="AW10541" s="41"/>
      <c r="AX10541" s="41"/>
      <c r="AY10541" s="41"/>
      <c r="AZ10541" s="41"/>
      <c r="BA10541" s="41"/>
      <c r="BB10541" s="41"/>
      <c r="BC10541" s="41"/>
      <c r="BD10541" s="41"/>
      <c r="BE10541" s="41"/>
      <c r="BF10541" s="41"/>
      <c r="BG10541" s="41"/>
      <c r="BH10541" s="41"/>
      <c r="BI10541" s="41"/>
      <c r="BJ10541" s="41"/>
      <c r="BK10541" s="41"/>
      <c r="BL10541" s="41"/>
      <c r="BM10541" s="41"/>
      <c r="BN10541" s="41"/>
      <c r="BO10541" s="41"/>
      <c r="BP10541" s="108"/>
      <c r="CG10541" s="102"/>
      <c r="CI10541" s="45"/>
    </row>
    <row r="10542" spans="37:87" ht="13" customHeight="1">
      <c r="AK10542" s="114"/>
      <c r="AL10542" s="41"/>
      <c r="AM10542" s="41"/>
      <c r="AN10542" s="41"/>
      <c r="AO10542" s="41"/>
      <c r="AP10542" s="41"/>
      <c r="AQ10542" s="41"/>
      <c r="AR10542" s="41"/>
      <c r="AS10542" s="41"/>
      <c r="AT10542" s="41"/>
      <c r="AU10542" s="41"/>
      <c r="AV10542" s="41"/>
      <c r="AW10542" s="41"/>
      <c r="AX10542" s="41"/>
      <c r="AY10542" s="41"/>
      <c r="AZ10542" s="41"/>
      <c r="BA10542" s="41"/>
      <c r="BB10542" s="41"/>
      <c r="BC10542" s="41"/>
      <c r="BD10542" s="41"/>
      <c r="BE10542" s="41"/>
      <c r="BF10542" s="41"/>
      <c r="BG10542" s="41"/>
      <c r="BH10542" s="41"/>
      <c r="BI10542" s="41"/>
      <c r="BJ10542" s="41"/>
      <c r="BK10542" s="41"/>
      <c r="BL10542" s="41"/>
      <c r="BM10542" s="41"/>
      <c r="BN10542" s="41"/>
      <c r="BO10542" s="41"/>
      <c r="BP10542" s="108"/>
      <c r="CG10542" s="102"/>
      <c r="CI10542" s="45"/>
    </row>
    <row r="10543" spans="37:87" ht="13" customHeight="1">
      <c r="AK10543" s="114"/>
      <c r="AL10543" s="41"/>
      <c r="AM10543" s="41"/>
      <c r="AN10543" s="41"/>
      <c r="AO10543" s="41"/>
      <c r="AP10543" s="41"/>
      <c r="AQ10543" s="41"/>
      <c r="AR10543" s="41"/>
      <c r="AS10543" s="41"/>
      <c r="AT10543" s="41"/>
      <c r="AU10543" s="41"/>
      <c r="AV10543" s="41"/>
      <c r="AW10543" s="41"/>
      <c r="AX10543" s="41"/>
      <c r="AY10543" s="41"/>
      <c r="AZ10543" s="41"/>
      <c r="BA10543" s="41"/>
      <c r="BB10543" s="41"/>
      <c r="BC10543" s="41"/>
      <c r="BD10543" s="41"/>
      <c r="BE10543" s="41"/>
      <c r="BF10543" s="41"/>
      <c r="BG10543" s="41"/>
      <c r="BH10543" s="41"/>
      <c r="BI10543" s="41"/>
      <c r="BJ10543" s="41"/>
      <c r="BK10543" s="41"/>
      <c r="BL10543" s="41"/>
      <c r="BM10543" s="41"/>
      <c r="BN10543" s="41"/>
      <c r="BO10543" s="41"/>
      <c r="BP10543" s="108"/>
      <c r="CG10543" s="102"/>
      <c r="CI10543" s="45"/>
    </row>
    <row r="10544" spans="37:87" ht="13" customHeight="1">
      <c r="AK10544" s="114"/>
      <c r="AL10544" s="41"/>
      <c r="AM10544" s="41"/>
      <c r="AN10544" s="41"/>
      <c r="AO10544" s="41"/>
      <c r="AP10544" s="41"/>
      <c r="AQ10544" s="41"/>
      <c r="AR10544" s="41"/>
      <c r="AS10544" s="41"/>
      <c r="AT10544" s="41"/>
      <c r="AU10544" s="41"/>
      <c r="AV10544" s="41"/>
      <c r="AW10544" s="41"/>
      <c r="AX10544" s="41"/>
      <c r="AY10544" s="41"/>
      <c r="AZ10544" s="41"/>
      <c r="BA10544" s="41"/>
      <c r="BB10544" s="41"/>
      <c r="BC10544" s="41"/>
      <c r="BD10544" s="41"/>
      <c r="BE10544" s="41"/>
      <c r="BF10544" s="41"/>
      <c r="BG10544" s="41"/>
      <c r="BH10544" s="41"/>
      <c r="BI10544" s="41"/>
      <c r="BJ10544" s="41"/>
      <c r="BK10544" s="41"/>
      <c r="BL10544" s="41"/>
      <c r="BM10544" s="41"/>
      <c r="BN10544" s="41"/>
      <c r="BO10544" s="41"/>
      <c r="BP10544" s="108"/>
      <c r="CG10544" s="102"/>
      <c r="CI10544" s="45"/>
    </row>
    <row r="10545" spans="37:87" ht="13" customHeight="1">
      <c r="AK10545" s="114"/>
      <c r="AL10545" s="41"/>
      <c r="AM10545" s="41"/>
      <c r="AN10545" s="41"/>
      <c r="AO10545" s="41"/>
      <c r="AP10545" s="41"/>
      <c r="AQ10545" s="41"/>
      <c r="AR10545" s="41"/>
      <c r="AS10545" s="41"/>
      <c r="AT10545" s="41"/>
      <c r="AU10545" s="41"/>
      <c r="AV10545" s="41"/>
      <c r="AW10545" s="41"/>
      <c r="AX10545" s="41"/>
      <c r="AY10545" s="41"/>
      <c r="AZ10545" s="41"/>
      <c r="BA10545" s="41"/>
      <c r="BB10545" s="41"/>
      <c r="BC10545" s="41"/>
      <c r="BD10545" s="41"/>
      <c r="BE10545" s="41"/>
      <c r="BF10545" s="41"/>
      <c r="BG10545" s="41"/>
      <c r="BH10545" s="41"/>
      <c r="BI10545" s="41"/>
      <c r="BJ10545" s="41"/>
      <c r="BK10545" s="41"/>
      <c r="BL10545" s="41"/>
      <c r="BM10545" s="41"/>
      <c r="BN10545" s="41"/>
      <c r="BO10545" s="41"/>
      <c r="BP10545" s="108"/>
      <c r="CG10545" s="102"/>
      <c r="CI10545" s="45"/>
    </row>
    <row r="10546" spans="37:87" ht="13" customHeight="1">
      <c r="AK10546" s="114"/>
      <c r="AL10546" s="41"/>
      <c r="AM10546" s="41"/>
      <c r="AN10546" s="41"/>
      <c r="AO10546" s="41"/>
      <c r="AP10546" s="41"/>
      <c r="AQ10546" s="41"/>
      <c r="AR10546" s="41"/>
      <c r="AS10546" s="41"/>
      <c r="AT10546" s="41"/>
      <c r="AU10546" s="41"/>
      <c r="AV10546" s="41"/>
      <c r="AW10546" s="41"/>
      <c r="AX10546" s="41"/>
      <c r="AY10546" s="41"/>
      <c r="AZ10546" s="41"/>
      <c r="BA10546" s="41"/>
      <c r="BB10546" s="41"/>
      <c r="BC10546" s="41"/>
      <c r="BD10546" s="41"/>
      <c r="BE10546" s="41"/>
      <c r="BF10546" s="41"/>
      <c r="BG10546" s="41"/>
      <c r="BH10546" s="41"/>
      <c r="BI10546" s="41"/>
      <c r="BJ10546" s="41"/>
      <c r="BK10546" s="41"/>
      <c r="BL10546" s="41"/>
      <c r="BM10546" s="41"/>
      <c r="BN10546" s="41"/>
      <c r="BO10546" s="41"/>
      <c r="BP10546" s="108"/>
      <c r="CG10546" s="102"/>
      <c r="CI10546" s="45"/>
    </row>
    <row r="10547" spans="37:87" ht="13" customHeight="1">
      <c r="AK10547" s="114"/>
      <c r="AL10547" s="41"/>
      <c r="AM10547" s="41"/>
      <c r="AN10547" s="41"/>
      <c r="AO10547" s="41"/>
      <c r="AP10547" s="41"/>
      <c r="AQ10547" s="41"/>
      <c r="AR10547" s="41"/>
      <c r="AS10547" s="41"/>
      <c r="AT10547" s="41"/>
      <c r="AU10547" s="41"/>
      <c r="AV10547" s="41"/>
      <c r="AW10547" s="41"/>
      <c r="AX10547" s="41"/>
      <c r="AY10547" s="41"/>
      <c r="AZ10547" s="41"/>
      <c r="BA10547" s="41"/>
      <c r="BB10547" s="41"/>
      <c r="BC10547" s="41"/>
      <c r="BD10547" s="41"/>
      <c r="BE10547" s="41"/>
      <c r="BF10547" s="41"/>
      <c r="BG10547" s="41"/>
      <c r="BH10547" s="41"/>
      <c r="BI10547" s="41"/>
      <c r="BJ10547" s="41"/>
      <c r="BK10547" s="41"/>
      <c r="BL10547" s="41"/>
      <c r="BM10547" s="41"/>
      <c r="BN10547" s="41"/>
      <c r="BO10547" s="41"/>
      <c r="BP10547" s="108"/>
      <c r="CG10547" s="102"/>
      <c r="CI10547" s="45"/>
    </row>
    <row r="10548" spans="37:87" ht="13" customHeight="1">
      <c r="AK10548" s="114"/>
      <c r="AL10548" s="41"/>
      <c r="AM10548" s="41"/>
      <c r="AN10548" s="41"/>
      <c r="AO10548" s="41"/>
      <c r="AP10548" s="41"/>
      <c r="AQ10548" s="41"/>
      <c r="AR10548" s="41"/>
      <c r="AS10548" s="41"/>
      <c r="AT10548" s="41"/>
      <c r="AU10548" s="41"/>
      <c r="AV10548" s="41"/>
      <c r="AW10548" s="41"/>
      <c r="AX10548" s="41"/>
      <c r="AY10548" s="41"/>
      <c r="AZ10548" s="41"/>
      <c r="BA10548" s="41"/>
      <c r="BB10548" s="41"/>
      <c r="BC10548" s="41"/>
      <c r="BD10548" s="41"/>
      <c r="BE10548" s="41"/>
      <c r="BF10548" s="41"/>
      <c r="BG10548" s="41"/>
      <c r="BH10548" s="41"/>
      <c r="BI10548" s="41"/>
      <c r="BJ10548" s="41"/>
      <c r="BK10548" s="41"/>
      <c r="BL10548" s="41"/>
      <c r="BM10548" s="41"/>
      <c r="BN10548" s="41"/>
      <c r="BO10548" s="41"/>
      <c r="BP10548" s="108"/>
      <c r="CG10548" s="102"/>
      <c r="CI10548" s="45"/>
    </row>
    <row r="10549" spans="37:87" ht="13" customHeight="1">
      <c r="AK10549" s="114"/>
      <c r="AL10549" s="41"/>
      <c r="AM10549" s="41"/>
      <c r="AN10549" s="41"/>
      <c r="AO10549" s="41"/>
      <c r="AP10549" s="41"/>
      <c r="AQ10549" s="41"/>
      <c r="AR10549" s="41"/>
      <c r="AS10549" s="41"/>
      <c r="AT10549" s="41"/>
      <c r="AU10549" s="41"/>
      <c r="AV10549" s="41"/>
      <c r="AW10549" s="41"/>
      <c r="AX10549" s="41"/>
      <c r="AY10549" s="41"/>
      <c r="AZ10549" s="41"/>
      <c r="BA10549" s="41"/>
      <c r="BB10549" s="41"/>
      <c r="BC10549" s="41"/>
      <c r="BD10549" s="41"/>
      <c r="BE10549" s="41"/>
      <c r="BF10549" s="41"/>
      <c r="BG10549" s="41"/>
      <c r="BH10549" s="41"/>
      <c r="BI10549" s="41"/>
      <c r="BJ10549" s="41"/>
      <c r="BK10549" s="41"/>
      <c r="BL10549" s="41"/>
      <c r="BM10549" s="41"/>
      <c r="BN10549" s="41"/>
      <c r="BO10549" s="41"/>
      <c r="BP10549" s="108"/>
      <c r="CG10549" s="102"/>
      <c r="CI10549" s="45"/>
    </row>
    <row r="10550" spans="37:87" ht="13" customHeight="1">
      <c r="AK10550" s="114"/>
      <c r="AL10550" s="41"/>
      <c r="AM10550" s="41"/>
      <c r="AN10550" s="41"/>
      <c r="AO10550" s="41"/>
      <c r="AP10550" s="41"/>
      <c r="AQ10550" s="41"/>
      <c r="AR10550" s="41"/>
      <c r="AS10550" s="41"/>
      <c r="AT10550" s="41"/>
      <c r="AU10550" s="41"/>
      <c r="AV10550" s="41"/>
      <c r="AW10550" s="41"/>
      <c r="AX10550" s="41"/>
      <c r="AY10550" s="41"/>
      <c r="AZ10550" s="41"/>
      <c r="BA10550" s="41"/>
      <c r="BB10550" s="41"/>
      <c r="BC10550" s="41"/>
      <c r="BD10550" s="41"/>
      <c r="BE10550" s="41"/>
      <c r="BF10550" s="41"/>
      <c r="BG10550" s="41"/>
      <c r="BH10550" s="41"/>
      <c r="BI10550" s="41"/>
      <c r="BJ10550" s="41"/>
      <c r="BK10550" s="41"/>
      <c r="BL10550" s="41"/>
      <c r="BM10550" s="41"/>
      <c r="BN10550" s="41"/>
      <c r="BO10550" s="41"/>
      <c r="BP10550" s="108"/>
      <c r="CG10550" s="102"/>
      <c r="CI10550" s="45"/>
    </row>
    <row r="10551" spans="37:87" ht="13" customHeight="1">
      <c r="AK10551" s="114"/>
      <c r="AL10551" s="41"/>
      <c r="AM10551" s="41"/>
      <c r="AN10551" s="41"/>
      <c r="AO10551" s="41"/>
      <c r="AP10551" s="41"/>
      <c r="AQ10551" s="41"/>
      <c r="AR10551" s="41"/>
      <c r="AS10551" s="41"/>
      <c r="AT10551" s="41"/>
      <c r="AU10551" s="41"/>
      <c r="AV10551" s="41"/>
      <c r="AW10551" s="41"/>
      <c r="AX10551" s="41"/>
      <c r="AY10551" s="41"/>
      <c r="AZ10551" s="41"/>
      <c r="BA10551" s="41"/>
      <c r="BB10551" s="41"/>
      <c r="BC10551" s="41"/>
      <c r="BD10551" s="41"/>
      <c r="BE10551" s="41"/>
      <c r="BF10551" s="41"/>
      <c r="BG10551" s="41"/>
      <c r="BH10551" s="41"/>
      <c r="BI10551" s="41"/>
      <c r="BJ10551" s="41"/>
      <c r="BK10551" s="41"/>
      <c r="BL10551" s="41"/>
      <c r="BM10551" s="41"/>
      <c r="BN10551" s="41"/>
      <c r="BO10551" s="41"/>
      <c r="BP10551" s="108"/>
      <c r="CG10551" s="102"/>
      <c r="CI10551" s="45"/>
    </row>
    <row r="10552" spans="37:87" ht="13" customHeight="1">
      <c r="AK10552" s="114"/>
      <c r="AL10552" s="41"/>
      <c r="AM10552" s="41"/>
      <c r="AN10552" s="41"/>
      <c r="AO10552" s="41"/>
      <c r="AP10552" s="41"/>
      <c r="AQ10552" s="41"/>
      <c r="AR10552" s="41"/>
      <c r="AS10552" s="41"/>
      <c r="AT10552" s="41"/>
      <c r="AU10552" s="41"/>
      <c r="AV10552" s="41"/>
      <c r="AW10552" s="41"/>
      <c r="AX10552" s="41"/>
      <c r="AY10552" s="41"/>
      <c r="AZ10552" s="41"/>
      <c r="BA10552" s="41"/>
      <c r="BB10552" s="41"/>
      <c r="BC10552" s="41"/>
      <c r="BD10552" s="41"/>
      <c r="BE10552" s="41"/>
      <c r="BF10552" s="41"/>
      <c r="BG10552" s="41"/>
      <c r="BH10552" s="41"/>
      <c r="BI10552" s="41"/>
      <c r="BJ10552" s="41"/>
      <c r="BK10552" s="41"/>
      <c r="BL10552" s="41"/>
      <c r="BM10552" s="41"/>
      <c r="BN10552" s="41"/>
      <c r="BO10552" s="41"/>
      <c r="BP10552" s="108"/>
      <c r="CG10552" s="102"/>
      <c r="CI10552" s="45"/>
    </row>
    <row r="10553" spans="37:87" ht="13" customHeight="1">
      <c r="AK10553" s="114"/>
      <c r="AL10553" s="41"/>
      <c r="AM10553" s="41"/>
      <c r="AN10553" s="41"/>
      <c r="AO10553" s="41"/>
      <c r="AP10553" s="41"/>
      <c r="AQ10553" s="41"/>
      <c r="AR10553" s="41"/>
      <c r="AS10553" s="41"/>
      <c r="AT10553" s="41"/>
      <c r="AU10553" s="41"/>
      <c r="AV10553" s="41"/>
      <c r="AW10553" s="41"/>
      <c r="AX10553" s="41"/>
      <c r="AY10553" s="41"/>
      <c r="AZ10553" s="41"/>
      <c r="BA10553" s="41"/>
      <c r="BB10553" s="41"/>
      <c r="BC10553" s="41"/>
      <c r="BD10553" s="41"/>
      <c r="BE10553" s="41"/>
      <c r="BF10553" s="41"/>
      <c r="BG10553" s="41"/>
      <c r="BH10553" s="41"/>
      <c r="BI10553" s="41"/>
      <c r="BJ10553" s="41"/>
      <c r="BK10553" s="41"/>
      <c r="BL10553" s="41"/>
      <c r="BM10553" s="41"/>
      <c r="BN10553" s="41"/>
      <c r="BO10553" s="41"/>
      <c r="BP10553" s="108"/>
      <c r="CG10553" s="102"/>
      <c r="CI10553" s="45"/>
    </row>
    <row r="10554" spans="37:87" ht="13" customHeight="1">
      <c r="AK10554" s="114"/>
      <c r="AL10554" s="41"/>
      <c r="AM10554" s="41"/>
      <c r="AN10554" s="41"/>
      <c r="AO10554" s="41"/>
      <c r="AP10554" s="41"/>
      <c r="AQ10554" s="41"/>
      <c r="AR10554" s="41"/>
      <c r="AS10554" s="41"/>
      <c r="AT10554" s="41"/>
      <c r="AU10554" s="41"/>
      <c r="AV10554" s="41"/>
      <c r="AW10554" s="41"/>
      <c r="AX10554" s="41"/>
      <c r="AY10554" s="41"/>
      <c r="AZ10554" s="41"/>
      <c r="BA10554" s="41"/>
      <c r="BB10554" s="41"/>
      <c r="BC10554" s="41"/>
      <c r="BD10554" s="41"/>
      <c r="BE10554" s="41"/>
      <c r="BF10554" s="41"/>
      <c r="BG10554" s="41"/>
      <c r="BH10554" s="41"/>
      <c r="BI10554" s="41"/>
      <c r="BJ10554" s="41"/>
      <c r="BK10554" s="41"/>
      <c r="BL10554" s="41"/>
      <c r="BM10554" s="41"/>
      <c r="BN10554" s="41"/>
      <c r="BO10554" s="41"/>
      <c r="BP10554" s="108"/>
      <c r="CG10554" s="102"/>
      <c r="CI10554" s="45"/>
    </row>
    <row r="10555" spans="37:87" ht="13" customHeight="1">
      <c r="AK10555" s="114"/>
      <c r="AL10555" s="41"/>
      <c r="AM10555" s="41"/>
      <c r="AN10555" s="41"/>
      <c r="AO10555" s="41"/>
      <c r="AP10555" s="41"/>
      <c r="AQ10555" s="41"/>
      <c r="AR10555" s="41"/>
      <c r="AS10555" s="41"/>
      <c r="AT10555" s="41"/>
      <c r="AU10555" s="41"/>
      <c r="AV10555" s="41"/>
      <c r="AW10555" s="41"/>
      <c r="AX10555" s="41"/>
      <c r="AY10555" s="41"/>
      <c r="AZ10555" s="41"/>
      <c r="BA10555" s="41"/>
      <c r="BB10555" s="41"/>
      <c r="BC10555" s="41"/>
      <c r="BD10555" s="41"/>
      <c r="BE10555" s="41"/>
      <c r="BF10555" s="41"/>
      <c r="BG10555" s="41"/>
      <c r="BH10555" s="41"/>
      <c r="BI10555" s="41"/>
      <c r="BJ10555" s="41"/>
      <c r="BK10555" s="41"/>
      <c r="BL10555" s="41"/>
      <c r="BM10555" s="41"/>
      <c r="BN10555" s="41"/>
      <c r="BO10555" s="41"/>
      <c r="BP10555" s="108"/>
      <c r="CG10555" s="102"/>
      <c r="CI10555" s="45"/>
    </row>
    <row r="10556" spans="37:87" ht="13" customHeight="1">
      <c r="AK10556" s="114"/>
      <c r="AL10556" s="41"/>
      <c r="AM10556" s="41"/>
      <c r="AN10556" s="41"/>
      <c r="AO10556" s="41"/>
      <c r="AP10556" s="41"/>
      <c r="AQ10556" s="41"/>
      <c r="AR10556" s="41"/>
      <c r="AS10556" s="41"/>
      <c r="AT10556" s="41"/>
      <c r="AU10556" s="41"/>
      <c r="AV10556" s="41"/>
      <c r="AW10556" s="41"/>
      <c r="AX10556" s="41"/>
      <c r="AY10556" s="41"/>
      <c r="AZ10556" s="41"/>
      <c r="BA10556" s="41"/>
      <c r="BB10556" s="41"/>
      <c r="BC10556" s="41"/>
      <c r="BD10556" s="41"/>
      <c r="BE10556" s="41"/>
      <c r="BF10556" s="41"/>
      <c r="BG10556" s="41"/>
      <c r="BH10556" s="41"/>
      <c r="BI10556" s="41"/>
      <c r="BJ10556" s="41"/>
      <c r="BK10556" s="41"/>
      <c r="BL10556" s="41"/>
      <c r="BM10556" s="41"/>
      <c r="BN10556" s="41"/>
      <c r="BO10556" s="41"/>
      <c r="BP10556" s="108"/>
      <c r="CG10556" s="102"/>
      <c r="CI10556" s="45"/>
    </row>
    <row r="10557" spans="37:87" ht="13" customHeight="1">
      <c r="AK10557" s="114"/>
      <c r="AL10557" s="41"/>
      <c r="AM10557" s="41"/>
      <c r="AN10557" s="41"/>
      <c r="AO10557" s="41"/>
      <c r="AP10557" s="41"/>
      <c r="AQ10557" s="41"/>
      <c r="AR10557" s="41"/>
      <c r="AS10557" s="41"/>
      <c r="AT10557" s="41"/>
      <c r="AU10557" s="41"/>
      <c r="AV10557" s="41"/>
      <c r="AW10557" s="41"/>
      <c r="AX10557" s="41"/>
      <c r="AY10557" s="41"/>
      <c r="AZ10557" s="41"/>
      <c r="BA10557" s="41"/>
      <c r="BB10557" s="41"/>
      <c r="BC10557" s="41"/>
      <c r="BD10557" s="41"/>
      <c r="BE10557" s="41"/>
      <c r="BF10557" s="41"/>
      <c r="BG10557" s="41"/>
      <c r="BH10557" s="41"/>
      <c r="BI10557" s="41"/>
      <c r="BJ10557" s="41"/>
      <c r="BK10557" s="41"/>
      <c r="BL10557" s="41"/>
      <c r="BM10557" s="41"/>
      <c r="BN10557" s="41"/>
      <c r="BO10557" s="41"/>
      <c r="BP10557" s="108"/>
      <c r="CG10557" s="102"/>
      <c r="CI10557" s="45"/>
    </row>
    <row r="10558" spans="37:87" ht="13" customHeight="1">
      <c r="AK10558" s="114"/>
      <c r="AL10558" s="41"/>
      <c r="AM10558" s="41"/>
      <c r="AN10558" s="41"/>
      <c r="AO10558" s="41"/>
      <c r="AP10558" s="41"/>
      <c r="AQ10558" s="41"/>
      <c r="AR10558" s="41"/>
      <c r="AS10558" s="41"/>
      <c r="AT10558" s="41"/>
      <c r="AU10558" s="41"/>
      <c r="AV10558" s="41"/>
      <c r="AW10558" s="41"/>
      <c r="AX10558" s="41"/>
      <c r="AY10558" s="41"/>
      <c r="AZ10558" s="41"/>
      <c r="BA10558" s="41"/>
      <c r="BB10558" s="41"/>
      <c r="BC10558" s="41"/>
      <c r="BD10558" s="41"/>
      <c r="BE10558" s="41"/>
      <c r="BF10558" s="41"/>
      <c r="BG10558" s="41"/>
      <c r="BH10558" s="41"/>
      <c r="BI10558" s="41"/>
      <c r="BJ10558" s="41"/>
      <c r="BK10558" s="41"/>
      <c r="BL10558" s="41"/>
      <c r="BM10558" s="41"/>
      <c r="BN10558" s="41"/>
      <c r="BO10558" s="41"/>
      <c r="BP10558" s="108"/>
      <c r="CG10558" s="102"/>
      <c r="CI10558" s="45"/>
    </row>
    <row r="10559" spans="37:87" ht="13" customHeight="1">
      <c r="AK10559" s="114"/>
      <c r="AL10559" s="41"/>
      <c r="AM10559" s="41"/>
      <c r="AN10559" s="41"/>
      <c r="AO10559" s="41"/>
      <c r="AP10559" s="41"/>
      <c r="AQ10559" s="41"/>
      <c r="AR10559" s="41"/>
      <c r="AS10559" s="41"/>
      <c r="AT10559" s="41"/>
      <c r="AU10559" s="41"/>
      <c r="AV10559" s="41"/>
      <c r="AW10559" s="41"/>
      <c r="AX10559" s="41"/>
      <c r="AY10559" s="41"/>
      <c r="AZ10559" s="41"/>
      <c r="BA10559" s="41"/>
      <c r="BB10559" s="41"/>
      <c r="BC10559" s="41"/>
      <c r="BD10559" s="41"/>
      <c r="BE10559" s="41"/>
      <c r="BF10559" s="41"/>
      <c r="BG10559" s="41"/>
      <c r="BH10559" s="41"/>
      <c r="BI10559" s="41"/>
      <c r="BJ10559" s="41"/>
      <c r="BK10559" s="41"/>
      <c r="BL10559" s="41"/>
      <c r="BM10559" s="41"/>
      <c r="BN10559" s="41"/>
      <c r="BO10559" s="41"/>
      <c r="BP10559" s="108"/>
      <c r="CG10559" s="102"/>
      <c r="CI10559" s="45"/>
    </row>
    <row r="10560" spans="37:87" ht="13" customHeight="1">
      <c r="AK10560" s="114"/>
      <c r="AL10560" s="41"/>
      <c r="AM10560" s="41"/>
      <c r="AN10560" s="41"/>
      <c r="AO10560" s="41"/>
      <c r="AP10560" s="41"/>
      <c r="AQ10560" s="41"/>
      <c r="AR10560" s="41"/>
      <c r="AS10560" s="41"/>
      <c r="AT10560" s="41"/>
      <c r="AU10560" s="41"/>
      <c r="AV10560" s="41"/>
      <c r="AW10560" s="41"/>
      <c r="AX10560" s="41"/>
      <c r="AY10560" s="41"/>
      <c r="AZ10560" s="41"/>
      <c r="BA10560" s="41"/>
      <c r="BB10560" s="41"/>
      <c r="BC10560" s="41"/>
      <c r="BD10560" s="41"/>
      <c r="BE10560" s="41"/>
      <c r="BF10560" s="41"/>
      <c r="BG10560" s="41"/>
      <c r="BH10560" s="41"/>
      <c r="BI10560" s="41"/>
      <c r="BJ10560" s="41"/>
      <c r="BK10560" s="41"/>
      <c r="BL10560" s="41"/>
      <c r="BM10560" s="41"/>
      <c r="BN10560" s="41"/>
      <c r="BO10560" s="41"/>
      <c r="BP10560" s="108"/>
      <c r="CG10560" s="102"/>
      <c r="CI10560" s="45"/>
    </row>
    <row r="10561" spans="37:87" ht="13" customHeight="1">
      <c r="AK10561" s="114"/>
      <c r="AL10561" s="41"/>
      <c r="AM10561" s="41"/>
      <c r="AN10561" s="41"/>
      <c r="AO10561" s="41"/>
      <c r="AP10561" s="41"/>
      <c r="AQ10561" s="41"/>
      <c r="AR10561" s="41"/>
      <c r="AS10561" s="41"/>
      <c r="AT10561" s="41"/>
      <c r="AU10561" s="41"/>
      <c r="AV10561" s="41"/>
      <c r="AW10561" s="41"/>
      <c r="AX10561" s="41"/>
      <c r="AY10561" s="41"/>
      <c r="AZ10561" s="41"/>
      <c r="BA10561" s="41"/>
      <c r="BB10561" s="41"/>
      <c r="BC10561" s="41"/>
      <c r="BD10561" s="41"/>
      <c r="BE10561" s="41"/>
      <c r="BF10561" s="41"/>
      <c r="BG10561" s="41"/>
      <c r="BH10561" s="41"/>
      <c r="BI10561" s="41"/>
      <c r="BJ10561" s="41"/>
      <c r="BK10561" s="41"/>
      <c r="BL10561" s="41"/>
      <c r="BM10561" s="41"/>
      <c r="BN10561" s="41"/>
      <c r="BO10561" s="41"/>
      <c r="BP10561" s="108"/>
      <c r="CG10561" s="102"/>
      <c r="CI10561" s="45"/>
    </row>
    <row r="10562" spans="37:87" ht="13" customHeight="1">
      <c r="AK10562" s="114"/>
      <c r="AL10562" s="41"/>
      <c r="AM10562" s="41"/>
      <c r="AN10562" s="41"/>
      <c r="AO10562" s="41"/>
      <c r="AP10562" s="41"/>
      <c r="AQ10562" s="41"/>
      <c r="AR10562" s="41"/>
      <c r="AS10562" s="41"/>
      <c r="AT10562" s="41"/>
      <c r="AU10562" s="41"/>
      <c r="AV10562" s="41"/>
      <c r="AW10562" s="41"/>
      <c r="AX10562" s="41"/>
      <c r="AY10562" s="41"/>
      <c r="AZ10562" s="41"/>
      <c r="BA10562" s="41"/>
      <c r="BB10562" s="41"/>
      <c r="BC10562" s="41"/>
      <c r="BD10562" s="41"/>
      <c r="BE10562" s="41"/>
      <c r="BF10562" s="41"/>
      <c r="BG10562" s="41"/>
      <c r="BH10562" s="41"/>
      <c r="BI10562" s="41"/>
      <c r="BJ10562" s="41"/>
      <c r="BK10562" s="41"/>
      <c r="BL10562" s="41"/>
      <c r="BM10562" s="41"/>
      <c r="BN10562" s="41"/>
      <c r="BO10562" s="41"/>
      <c r="BP10562" s="108"/>
      <c r="CG10562" s="102"/>
      <c r="CI10562" s="45"/>
    </row>
    <row r="10563" spans="37:87" ht="13" customHeight="1">
      <c r="AK10563" s="114"/>
      <c r="AL10563" s="41"/>
      <c r="AM10563" s="41"/>
      <c r="AN10563" s="41"/>
      <c r="AO10563" s="41"/>
      <c r="AP10563" s="41"/>
      <c r="AQ10563" s="41"/>
      <c r="AR10563" s="41"/>
      <c r="AS10563" s="41"/>
      <c r="AT10563" s="41"/>
      <c r="AU10563" s="41"/>
      <c r="AV10563" s="41"/>
      <c r="AW10563" s="41"/>
      <c r="AX10563" s="41"/>
      <c r="AY10563" s="41"/>
      <c r="AZ10563" s="41"/>
      <c r="BA10563" s="41"/>
      <c r="BB10563" s="41"/>
      <c r="BC10563" s="41"/>
      <c r="BD10563" s="41"/>
      <c r="BE10563" s="41"/>
      <c r="BF10563" s="41"/>
      <c r="BG10563" s="41"/>
      <c r="BH10563" s="41"/>
      <c r="BI10563" s="41"/>
      <c r="BJ10563" s="41"/>
      <c r="BK10563" s="41"/>
      <c r="BL10563" s="41"/>
      <c r="BM10563" s="41"/>
      <c r="BN10563" s="41"/>
      <c r="BO10563" s="41"/>
      <c r="BP10563" s="108"/>
      <c r="CG10563" s="102"/>
      <c r="CI10563" s="45"/>
    </row>
    <row r="10564" spans="37:87" ht="13" customHeight="1">
      <c r="AK10564" s="114"/>
      <c r="AL10564" s="41"/>
      <c r="AM10564" s="41"/>
      <c r="AN10564" s="41"/>
      <c r="AO10564" s="41"/>
      <c r="AP10564" s="41"/>
      <c r="AQ10564" s="41"/>
      <c r="AR10564" s="41"/>
      <c r="AS10564" s="41"/>
      <c r="AT10564" s="41"/>
      <c r="AU10564" s="41"/>
      <c r="AV10564" s="41"/>
      <c r="AW10564" s="41"/>
      <c r="AX10564" s="41"/>
      <c r="AY10564" s="41"/>
      <c r="AZ10564" s="41"/>
      <c r="BA10564" s="41"/>
      <c r="BB10564" s="41"/>
      <c r="BC10564" s="41"/>
      <c r="BD10564" s="41"/>
      <c r="BE10564" s="41"/>
      <c r="BF10564" s="41"/>
      <c r="BG10564" s="41"/>
      <c r="BH10564" s="41"/>
      <c r="BI10564" s="41"/>
      <c r="BJ10564" s="41"/>
      <c r="BK10564" s="41"/>
      <c r="BL10564" s="41"/>
      <c r="BM10564" s="41"/>
      <c r="BN10564" s="41"/>
      <c r="BO10564" s="41"/>
      <c r="BP10564" s="108"/>
      <c r="CG10564" s="102"/>
      <c r="CI10564" s="45"/>
    </row>
    <row r="10565" spans="37:87" ht="13" customHeight="1">
      <c r="AK10565" s="114"/>
      <c r="AL10565" s="41"/>
      <c r="AM10565" s="41"/>
      <c r="AN10565" s="41"/>
      <c r="AO10565" s="41"/>
      <c r="AP10565" s="41"/>
      <c r="AQ10565" s="41"/>
      <c r="AR10565" s="41"/>
      <c r="AS10565" s="41"/>
      <c r="AT10565" s="41"/>
      <c r="AU10565" s="41"/>
      <c r="AV10565" s="41"/>
      <c r="AW10565" s="41"/>
      <c r="AX10565" s="41"/>
      <c r="AY10565" s="41"/>
      <c r="AZ10565" s="41"/>
      <c r="BA10565" s="41"/>
      <c r="BB10565" s="41"/>
      <c r="BC10565" s="41"/>
      <c r="BD10565" s="41"/>
      <c r="BE10565" s="41"/>
      <c r="BF10565" s="41"/>
      <c r="BG10565" s="41"/>
      <c r="BH10565" s="41"/>
      <c r="BI10565" s="41"/>
      <c r="BJ10565" s="41"/>
      <c r="BK10565" s="41"/>
      <c r="BL10565" s="41"/>
      <c r="BM10565" s="41"/>
      <c r="BN10565" s="41"/>
      <c r="BO10565" s="41"/>
      <c r="BP10565" s="108"/>
      <c r="CG10565" s="102"/>
      <c r="CI10565" s="45"/>
    </row>
    <row r="10566" spans="37:87" ht="13" customHeight="1">
      <c r="AK10566" s="114"/>
      <c r="AL10566" s="41"/>
      <c r="AM10566" s="41"/>
      <c r="AN10566" s="41"/>
      <c r="AO10566" s="41"/>
      <c r="AP10566" s="41"/>
      <c r="AQ10566" s="41"/>
      <c r="AR10566" s="41"/>
      <c r="AS10566" s="41"/>
      <c r="AT10566" s="41"/>
      <c r="AU10566" s="41"/>
      <c r="AV10566" s="41"/>
      <c r="AW10566" s="41"/>
      <c r="AX10566" s="41"/>
      <c r="AY10566" s="41"/>
      <c r="AZ10566" s="41"/>
      <c r="BA10566" s="41"/>
      <c r="BB10566" s="41"/>
      <c r="BC10566" s="41"/>
      <c r="BD10566" s="41"/>
      <c r="BE10566" s="41"/>
      <c r="BF10566" s="41"/>
      <c r="BG10566" s="41"/>
      <c r="BH10566" s="41"/>
      <c r="BI10566" s="41"/>
      <c r="BJ10566" s="41"/>
      <c r="BK10566" s="41"/>
      <c r="BL10566" s="41"/>
      <c r="BM10566" s="41"/>
      <c r="BN10566" s="41"/>
      <c r="BO10566" s="41"/>
      <c r="BP10566" s="108"/>
      <c r="CG10566" s="102"/>
      <c r="CI10566" s="45"/>
    </row>
    <row r="10567" spans="37:87" ht="13" customHeight="1">
      <c r="AK10567" s="114"/>
      <c r="AL10567" s="41"/>
      <c r="AM10567" s="41"/>
      <c r="AN10567" s="41"/>
      <c r="AO10567" s="41"/>
      <c r="AP10567" s="41"/>
      <c r="AQ10567" s="41"/>
      <c r="AR10567" s="41"/>
      <c r="AS10567" s="41"/>
      <c r="AT10567" s="41"/>
      <c r="AU10567" s="41"/>
      <c r="AV10567" s="41"/>
      <c r="AW10567" s="41"/>
      <c r="AX10567" s="41"/>
      <c r="AY10567" s="41"/>
      <c r="AZ10567" s="41"/>
      <c r="BA10567" s="41"/>
      <c r="BB10567" s="41"/>
      <c r="BC10567" s="41"/>
      <c r="BD10567" s="41"/>
      <c r="BE10567" s="41"/>
      <c r="BF10567" s="41"/>
      <c r="BG10567" s="41"/>
      <c r="BH10567" s="41"/>
      <c r="BI10567" s="41"/>
      <c r="BJ10567" s="41"/>
      <c r="BK10567" s="41"/>
      <c r="BL10567" s="41"/>
      <c r="BM10567" s="41"/>
      <c r="BN10567" s="41"/>
      <c r="BO10567" s="41"/>
      <c r="BP10567" s="108"/>
      <c r="CG10567" s="102"/>
      <c r="CI10567" s="45"/>
    </row>
    <row r="10568" spans="37:87" ht="13" customHeight="1">
      <c r="AK10568" s="114"/>
      <c r="AL10568" s="41"/>
      <c r="AM10568" s="41"/>
      <c r="AN10568" s="41"/>
      <c r="AO10568" s="41"/>
      <c r="AP10568" s="41"/>
      <c r="AQ10568" s="41"/>
      <c r="AR10568" s="41"/>
      <c r="AS10568" s="41"/>
      <c r="AT10568" s="41"/>
      <c r="AU10568" s="41"/>
      <c r="AV10568" s="41"/>
      <c r="AW10568" s="41"/>
      <c r="AX10568" s="41"/>
      <c r="AY10568" s="41"/>
      <c r="AZ10568" s="41"/>
      <c r="BA10568" s="41"/>
      <c r="BB10568" s="41"/>
      <c r="BC10568" s="41"/>
      <c r="BD10568" s="41"/>
      <c r="BE10568" s="41"/>
      <c r="BF10568" s="41"/>
      <c r="BG10568" s="41"/>
      <c r="BH10568" s="41"/>
      <c r="BI10568" s="41"/>
      <c r="BJ10568" s="41"/>
      <c r="BK10568" s="41"/>
      <c r="BL10568" s="41"/>
      <c r="BM10568" s="41"/>
      <c r="BN10568" s="41"/>
      <c r="BO10568" s="41"/>
      <c r="BP10568" s="108"/>
      <c r="CG10568" s="102"/>
      <c r="CI10568" s="45"/>
    </row>
    <row r="10569" spans="37:87" ht="13" customHeight="1">
      <c r="AK10569" s="114"/>
      <c r="AL10569" s="41"/>
      <c r="AM10569" s="41"/>
      <c r="AN10569" s="41"/>
      <c r="AO10569" s="41"/>
      <c r="AP10569" s="41"/>
      <c r="AQ10569" s="41"/>
      <c r="AR10569" s="41"/>
      <c r="AS10569" s="41"/>
      <c r="AT10569" s="41"/>
      <c r="AU10569" s="41"/>
      <c r="AV10569" s="41"/>
      <c r="AW10569" s="41"/>
      <c r="AX10569" s="41"/>
      <c r="AY10569" s="41"/>
      <c r="AZ10569" s="41"/>
      <c r="BA10569" s="41"/>
      <c r="BB10569" s="41"/>
      <c r="BC10569" s="41"/>
      <c r="BD10569" s="41"/>
      <c r="BE10569" s="41"/>
      <c r="BF10569" s="41"/>
      <c r="BG10569" s="41"/>
      <c r="BH10569" s="41"/>
      <c r="BI10569" s="41"/>
      <c r="BJ10569" s="41"/>
      <c r="BK10569" s="41"/>
      <c r="BL10569" s="41"/>
      <c r="BM10569" s="41"/>
      <c r="BN10569" s="41"/>
      <c r="BO10569" s="41"/>
      <c r="BP10569" s="108"/>
      <c r="CG10569" s="102"/>
      <c r="CI10569" s="45"/>
    </row>
    <row r="10570" spans="37:87" ht="13" customHeight="1">
      <c r="AK10570" s="114"/>
      <c r="AL10570" s="41"/>
      <c r="AM10570" s="41"/>
      <c r="AN10570" s="41"/>
      <c r="AO10570" s="41"/>
      <c r="AP10570" s="41"/>
      <c r="AQ10570" s="41"/>
      <c r="AR10570" s="41"/>
      <c r="AS10570" s="41"/>
      <c r="AT10570" s="41"/>
      <c r="AU10570" s="41"/>
      <c r="AV10570" s="41"/>
      <c r="AW10570" s="41"/>
      <c r="AX10570" s="41"/>
      <c r="AY10570" s="41"/>
      <c r="AZ10570" s="41"/>
      <c r="BA10570" s="41"/>
      <c r="BB10570" s="41"/>
      <c r="BC10570" s="41"/>
      <c r="BD10570" s="41"/>
      <c r="BE10570" s="41"/>
      <c r="BF10570" s="41"/>
      <c r="BG10570" s="41"/>
      <c r="BH10570" s="41"/>
      <c r="BI10570" s="41"/>
      <c r="BJ10570" s="41"/>
      <c r="BK10570" s="41"/>
      <c r="BL10570" s="41"/>
      <c r="BM10570" s="41"/>
      <c r="BN10570" s="41"/>
      <c r="BO10570" s="41"/>
      <c r="BP10570" s="108"/>
      <c r="CG10570" s="102"/>
      <c r="CI10570" s="45"/>
    </row>
    <row r="10571" spans="37:87" ht="13" customHeight="1">
      <c r="AK10571" s="114"/>
      <c r="AL10571" s="41"/>
      <c r="AM10571" s="41"/>
      <c r="AN10571" s="41"/>
      <c r="AO10571" s="41"/>
      <c r="AP10571" s="41"/>
      <c r="AQ10571" s="41"/>
      <c r="AR10571" s="41"/>
      <c r="AS10571" s="41"/>
      <c r="AT10571" s="41"/>
      <c r="AU10571" s="41"/>
      <c r="AV10571" s="41"/>
      <c r="AW10571" s="41"/>
      <c r="AX10571" s="41"/>
      <c r="AY10571" s="41"/>
      <c r="AZ10571" s="41"/>
      <c r="BA10571" s="41"/>
      <c r="BB10571" s="41"/>
      <c r="BC10571" s="41"/>
      <c r="BD10571" s="41"/>
      <c r="BE10571" s="41"/>
      <c r="BF10571" s="41"/>
      <c r="BG10571" s="41"/>
      <c r="BH10571" s="41"/>
      <c r="BI10571" s="41"/>
      <c r="BJ10571" s="41"/>
      <c r="BK10571" s="41"/>
      <c r="BL10571" s="41"/>
      <c r="BM10571" s="41"/>
      <c r="BN10571" s="41"/>
      <c r="BO10571" s="41"/>
      <c r="BP10571" s="108"/>
      <c r="CG10571" s="102"/>
      <c r="CI10571" s="45"/>
    </row>
    <row r="10572" spans="37:87" ht="13" customHeight="1">
      <c r="AK10572" s="114"/>
      <c r="AL10572" s="41"/>
      <c r="AM10572" s="41"/>
      <c r="AN10572" s="41"/>
      <c r="AO10572" s="41"/>
      <c r="AP10572" s="41"/>
      <c r="AQ10572" s="41"/>
      <c r="AR10572" s="41"/>
      <c r="AS10572" s="41"/>
      <c r="AT10572" s="41"/>
      <c r="AU10572" s="41"/>
      <c r="AV10572" s="41"/>
      <c r="AW10572" s="41"/>
      <c r="AX10572" s="41"/>
      <c r="AY10572" s="41"/>
      <c r="AZ10572" s="41"/>
      <c r="BA10572" s="41"/>
      <c r="BB10572" s="41"/>
      <c r="BC10572" s="41"/>
      <c r="BD10572" s="41"/>
      <c r="BE10572" s="41"/>
      <c r="BF10572" s="41"/>
      <c r="BG10572" s="41"/>
      <c r="BH10572" s="41"/>
      <c r="BI10572" s="41"/>
      <c r="BJ10572" s="41"/>
      <c r="BK10572" s="41"/>
      <c r="BL10572" s="41"/>
      <c r="BM10572" s="41"/>
      <c r="BN10572" s="41"/>
      <c r="BO10572" s="41"/>
      <c r="BP10572" s="108"/>
      <c r="CG10572" s="102"/>
      <c r="CI10572" s="45"/>
    </row>
    <row r="10573" spans="37:87" ht="13" customHeight="1">
      <c r="AK10573" s="114"/>
      <c r="AL10573" s="41"/>
      <c r="AM10573" s="41"/>
      <c r="AN10573" s="41"/>
      <c r="AO10573" s="41"/>
      <c r="AP10573" s="41"/>
      <c r="AQ10573" s="41"/>
      <c r="AR10573" s="41"/>
      <c r="AS10573" s="41"/>
      <c r="AT10573" s="41"/>
      <c r="AU10573" s="41"/>
      <c r="AV10573" s="41"/>
      <c r="AW10573" s="41"/>
      <c r="AX10573" s="41"/>
      <c r="AY10573" s="41"/>
      <c r="AZ10573" s="41"/>
      <c r="BA10573" s="41"/>
      <c r="BB10573" s="41"/>
      <c r="BC10573" s="41"/>
      <c r="BD10573" s="41"/>
      <c r="BE10573" s="41"/>
      <c r="BF10573" s="41"/>
      <c r="BG10573" s="41"/>
      <c r="BH10573" s="41"/>
      <c r="BI10573" s="41"/>
      <c r="BJ10573" s="41"/>
      <c r="BK10573" s="41"/>
      <c r="BL10573" s="41"/>
      <c r="BM10573" s="41"/>
      <c r="BN10573" s="41"/>
      <c r="BO10573" s="41"/>
      <c r="BP10573" s="108"/>
      <c r="CG10573" s="102"/>
      <c r="CI10573" s="45"/>
    </row>
    <row r="10574" spans="37:87" ht="13" customHeight="1">
      <c r="AK10574" s="114"/>
      <c r="AL10574" s="41"/>
      <c r="AM10574" s="41"/>
      <c r="AN10574" s="41"/>
      <c r="AO10574" s="41"/>
      <c r="AP10574" s="41"/>
      <c r="AQ10574" s="41"/>
      <c r="AR10574" s="41"/>
      <c r="AS10574" s="41"/>
      <c r="AT10574" s="41"/>
      <c r="AU10574" s="41"/>
      <c r="AV10574" s="41"/>
      <c r="AW10574" s="41"/>
      <c r="AX10574" s="41"/>
      <c r="AY10574" s="41"/>
      <c r="AZ10574" s="41"/>
      <c r="BA10574" s="41"/>
      <c r="BB10574" s="41"/>
      <c r="BC10574" s="41"/>
      <c r="BD10574" s="41"/>
      <c r="BE10574" s="41"/>
      <c r="BF10574" s="41"/>
      <c r="BG10574" s="41"/>
      <c r="BH10574" s="41"/>
      <c r="BI10574" s="41"/>
      <c r="BJ10574" s="41"/>
      <c r="BK10574" s="41"/>
      <c r="BL10574" s="41"/>
      <c r="BM10574" s="41"/>
      <c r="BN10574" s="41"/>
      <c r="BO10574" s="41"/>
      <c r="BP10574" s="108"/>
      <c r="CG10574" s="102"/>
      <c r="CI10574" s="45"/>
    </row>
    <row r="10575" spans="37:87" ht="13" customHeight="1">
      <c r="AK10575" s="114"/>
      <c r="AL10575" s="41"/>
      <c r="AM10575" s="41"/>
      <c r="AN10575" s="41"/>
      <c r="AO10575" s="41"/>
      <c r="AP10575" s="41"/>
      <c r="AQ10575" s="41"/>
      <c r="AR10575" s="41"/>
      <c r="AS10575" s="41"/>
      <c r="AT10575" s="41"/>
      <c r="AU10575" s="41"/>
      <c r="AV10575" s="41"/>
      <c r="AW10575" s="41"/>
      <c r="AX10575" s="41"/>
      <c r="AY10575" s="41"/>
      <c r="AZ10575" s="41"/>
      <c r="BA10575" s="41"/>
      <c r="BB10575" s="41"/>
      <c r="BC10575" s="41"/>
      <c r="BD10575" s="41"/>
      <c r="BE10575" s="41"/>
      <c r="BF10575" s="41"/>
      <c r="BG10575" s="41"/>
      <c r="BH10575" s="41"/>
      <c r="BI10575" s="41"/>
      <c r="BJ10575" s="41"/>
      <c r="BK10575" s="41"/>
      <c r="BL10575" s="41"/>
      <c r="BM10575" s="41"/>
      <c r="BN10575" s="41"/>
      <c r="BO10575" s="41"/>
      <c r="BP10575" s="108"/>
      <c r="CG10575" s="102"/>
      <c r="CI10575" s="45"/>
    </row>
    <row r="10576" spans="37:87" ht="13" customHeight="1">
      <c r="AK10576" s="114"/>
      <c r="AL10576" s="41"/>
      <c r="AM10576" s="41"/>
      <c r="AN10576" s="41"/>
      <c r="AO10576" s="41"/>
      <c r="AP10576" s="41"/>
      <c r="AQ10576" s="41"/>
      <c r="AR10576" s="41"/>
      <c r="AS10576" s="41"/>
      <c r="AT10576" s="41"/>
      <c r="AU10576" s="41"/>
      <c r="AV10576" s="41"/>
      <c r="AW10576" s="41"/>
      <c r="AX10576" s="41"/>
      <c r="AY10576" s="41"/>
      <c r="AZ10576" s="41"/>
      <c r="BA10576" s="41"/>
      <c r="BB10576" s="41"/>
      <c r="BC10576" s="41"/>
      <c r="BD10576" s="41"/>
      <c r="BE10576" s="41"/>
      <c r="BF10576" s="41"/>
      <c r="BG10576" s="41"/>
      <c r="BH10576" s="41"/>
      <c r="BI10576" s="41"/>
      <c r="BJ10576" s="41"/>
      <c r="BK10576" s="41"/>
      <c r="BL10576" s="41"/>
      <c r="BM10576" s="41"/>
      <c r="BN10576" s="41"/>
      <c r="BO10576" s="41"/>
      <c r="BP10576" s="108"/>
      <c r="CG10576" s="102"/>
      <c r="CI10576" s="45"/>
    </row>
    <row r="10577" spans="37:87" ht="13" customHeight="1">
      <c r="AK10577" s="114"/>
      <c r="AL10577" s="41"/>
      <c r="AM10577" s="41"/>
      <c r="AN10577" s="41"/>
      <c r="AO10577" s="41"/>
      <c r="AP10577" s="41"/>
      <c r="AQ10577" s="41"/>
      <c r="AR10577" s="41"/>
      <c r="AS10577" s="41"/>
      <c r="AT10577" s="41"/>
      <c r="AU10577" s="41"/>
      <c r="AV10577" s="41"/>
      <c r="AW10577" s="41"/>
      <c r="AX10577" s="41"/>
      <c r="AY10577" s="41"/>
      <c r="AZ10577" s="41"/>
      <c r="BA10577" s="41"/>
      <c r="BB10577" s="41"/>
      <c r="BC10577" s="41"/>
      <c r="BD10577" s="41"/>
      <c r="BE10577" s="41"/>
      <c r="BF10577" s="41"/>
      <c r="BG10577" s="41"/>
      <c r="BH10577" s="41"/>
      <c r="BI10577" s="41"/>
      <c r="BJ10577" s="41"/>
      <c r="BK10577" s="41"/>
      <c r="BL10577" s="41"/>
      <c r="BM10577" s="41"/>
      <c r="BN10577" s="41"/>
      <c r="BO10577" s="41"/>
      <c r="BP10577" s="108"/>
      <c r="CG10577" s="102"/>
      <c r="CI10577" s="45"/>
    </row>
    <row r="10578" spans="37:87" ht="13" customHeight="1">
      <c r="AK10578" s="114"/>
      <c r="AL10578" s="41"/>
      <c r="AM10578" s="41"/>
      <c r="AN10578" s="41"/>
      <c r="AO10578" s="41"/>
      <c r="AP10578" s="41"/>
      <c r="AQ10578" s="41"/>
      <c r="AR10578" s="41"/>
      <c r="AS10578" s="41"/>
      <c r="AT10578" s="41"/>
      <c r="AU10578" s="41"/>
      <c r="AV10578" s="41"/>
      <c r="AW10578" s="41"/>
      <c r="AX10578" s="41"/>
      <c r="AY10578" s="41"/>
      <c r="AZ10578" s="41"/>
      <c r="BA10578" s="41"/>
      <c r="BB10578" s="41"/>
      <c r="BC10578" s="41"/>
      <c r="BD10578" s="41"/>
      <c r="BE10578" s="41"/>
      <c r="BF10578" s="41"/>
      <c r="BG10578" s="41"/>
      <c r="BH10578" s="41"/>
      <c r="BI10578" s="41"/>
      <c r="BJ10578" s="41"/>
      <c r="BK10578" s="41"/>
      <c r="BL10578" s="41"/>
      <c r="BM10578" s="41"/>
      <c r="BN10578" s="41"/>
      <c r="BO10578" s="41"/>
      <c r="BP10578" s="108"/>
      <c r="CG10578" s="102"/>
      <c r="CI10578" s="45"/>
    </row>
    <row r="10579" spans="37:87" ht="13" customHeight="1">
      <c r="AK10579" s="114"/>
      <c r="AL10579" s="41"/>
      <c r="AM10579" s="41"/>
      <c r="AN10579" s="41"/>
      <c r="AO10579" s="41"/>
      <c r="AP10579" s="41"/>
      <c r="AQ10579" s="41"/>
      <c r="AR10579" s="41"/>
      <c r="AS10579" s="41"/>
      <c r="AT10579" s="41"/>
      <c r="AU10579" s="41"/>
      <c r="AV10579" s="41"/>
      <c r="AW10579" s="41"/>
      <c r="AX10579" s="41"/>
      <c r="AY10579" s="41"/>
      <c r="AZ10579" s="41"/>
      <c r="BA10579" s="41"/>
      <c r="BB10579" s="41"/>
      <c r="BC10579" s="41"/>
      <c r="BD10579" s="41"/>
      <c r="BE10579" s="41"/>
      <c r="BF10579" s="41"/>
      <c r="BG10579" s="41"/>
      <c r="BH10579" s="41"/>
      <c r="BI10579" s="41"/>
      <c r="BJ10579" s="41"/>
      <c r="BK10579" s="41"/>
      <c r="BL10579" s="41"/>
      <c r="BM10579" s="41"/>
      <c r="BN10579" s="41"/>
      <c r="BO10579" s="41"/>
      <c r="BP10579" s="108"/>
      <c r="CG10579" s="102"/>
      <c r="CI10579" s="45"/>
    </row>
    <row r="10580" spans="37:87" ht="13" customHeight="1">
      <c r="AK10580" s="114"/>
      <c r="AL10580" s="41"/>
      <c r="AM10580" s="41"/>
      <c r="AN10580" s="41"/>
      <c r="AO10580" s="41"/>
      <c r="AP10580" s="41"/>
      <c r="AQ10580" s="41"/>
      <c r="AR10580" s="41"/>
      <c r="AS10580" s="41"/>
      <c r="AT10580" s="41"/>
      <c r="AU10580" s="41"/>
      <c r="AV10580" s="41"/>
      <c r="AW10580" s="41"/>
      <c r="AX10580" s="41"/>
      <c r="AY10580" s="41"/>
      <c r="AZ10580" s="41"/>
      <c r="BA10580" s="41"/>
      <c r="BB10580" s="41"/>
      <c r="BC10580" s="41"/>
      <c r="BD10580" s="41"/>
      <c r="BE10580" s="41"/>
      <c r="BF10580" s="41"/>
      <c r="BG10580" s="41"/>
      <c r="BH10580" s="41"/>
      <c r="BI10580" s="41"/>
      <c r="BJ10580" s="41"/>
      <c r="BK10580" s="41"/>
      <c r="BL10580" s="41"/>
      <c r="BM10580" s="41"/>
      <c r="BN10580" s="41"/>
      <c r="BO10580" s="41"/>
      <c r="BP10580" s="108"/>
      <c r="CG10580" s="102"/>
      <c r="CI10580" s="45"/>
    </row>
    <row r="10581" spans="37:87" ht="13" customHeight="1">
      <c r="AK10581" s="114"/>
      <c r="AL10581" s="41"/>
      <c r="AM10581" s="41"/>
      <c r="AN10581" s="41"/>
      <c r="AO10581" s="41"/>
      <c r="AP10581" s="41"/>
      <c r="AQ10581" s="41"/>
      <c r="AR10581" s="41"/>
      <c r="AS10581" s="41"/>
      <c r="AT10581" s="41"/>
      <c r="AU10581" s="41"/>
      <c r="AV10581" s="41"/>
      <c r="AW10581" s="41"/>
      <c r="AX10581" s="41"/>
      <c r="AY10581" s="41"/>
      <c r="AZ10581" s="41"/>
      <c r="BA10581" s="41"/>
      <c r="BB10581" s="41"/>
      <c r="BC10581" s="41"/>
      <c r="BD10581" s="41"/>
      <c r="BE10581" s="41"/>
      <c r="BF10581" s="41"/>
      <c r="BG10581" s="41"/>
      <c r="BH10581" s="41"/>
      <c r="BI10581" s="41"/>
      <c r="BJ10581" s="41"/>
      <c r="BK10581" s="41"/>
      <c r="BL10581" s="41"/>
      <c r="BM10581" s="41"/>
      <c r="BN10581" s="41"/>
      <c r="BO10581" s="41"/>
      <c r="BP10581" s="108"/>
      <c r="CG10581" s="102"/>
      <c r="CI10581" s="45"/>
    </row>
    <row r="10582" spans="37:87" ht="13" customHeight="1">
      <c r="AK10582" s="114"/>
      <c r="AL10582" s="41"/>
      <c r="AM10582" s="41"/>
      <c r="AN10582" s="41"/>
      <c r="AO10582" s="41"/>
      <c r="AP10582" s="41"/>
      <c r="AQ10582" s="41"/>
      <c r="AR10582" s="41"/>
      <c r="AS10582" s="41"/>
      <c r="AT10582" s="41"/>
      <c r="AU10582" s="41"/>
      <c r="AV10582" s="41"/>
      <c r="AW10582" s="41"/>
      <c r="AX10582" s="41"/>
      <c r="AY10582" s="41"/>
      <c r="AZ10582" s="41"/>
      <c r="BA10582" s="41"/>
      <c r="BB10582" s="41"/>
      <c r="BC10582" s="41"/>
      <c r="BD10582" s="41"/>
      <c r="BE10582" s="41"/>
      <c r="BF10582" s="41"/>
      <c r="BG10582" s="41"/>
      <c r="BH10582" s="41"/>
      <c r="BI10582" s="41"/>
      <c r="BJ10582" s="41"/>
      <c r="BK10582" s="41"/>
      <c r="BL10582" s="41"/>
      <c r="BM10582" s="41"/>
      <c r="BN10582" s="41"/>
      <c r="BO10582" s="41"/>
      <c r="BP10582" s="108"/>
      <c r="CG10582" s="102"/>
      <c r="CI10582" s="45"/>
    </row>
    <row r="10583" spans="37:87" ht="13" customHeight="1">
      <c r="AK10583" s="114"/>
      <c r="AL10583" s="41"/>
      <c r="AM10583" s="41"/>
      <c r="AN10583" s="41"/>
      <c r="AO10583" s="41"/>
      <c r="AP10583" s="41"/>
      <c r="AQ10583" s="41"/>
      <c r="AR10583" s="41"/>
      <c r="AS10583" s="41"/>
      <c r="AT10583" s="41"/>
      <c r="AU10583" s="41"/>
      <c r="AV10583" s="41"/>
      <c r="AW10583" s="41"/>
      <c r="AX10583" s="41"/>
      <c r="AY10583" s="41"/>
      <c r="AZ10583" s="41"/>
      <c r="BA10583" s="41"/>
      <c r="BB10583" s="41"/>
      <c r="BC10583" s="41"/>
      <c r="BD10583" s="41"/>
      <c r="BE10583" s="41"/>
      <c r="BF10583" s="41"/>
      <c r="BG10583" s="41"/>
      <c r="BH10583" s="41"/>
      <c r="BI10583" s="41"/>
      <c r="BJ10583" s="41"/>
      <c r="BK10583" s="41"/>
      <c r="BL10583" s="41"/>
      <c r="BM10583" s="41"/>
      <c r="BN10583" s="41"/>
      <c r="BO10583" s="41"/>
      <c r="BP10583" s="108"/>
      <c r="CG10583" s="102"/>
      <c r="CI10583" s="45"/>
    </row>
    <row r="10584" spans="37:87" ht="13" customHeight="1">
      <c r="AK10584" s="114"/>
      <c r="AL10584" s="41"/>
      <c r="AM10584" s="41"/>
      <c r="AN10584" s="41"/>
      <c r="AO10584" s="41"/>
      <c r="AP10584" s="41"/>
      <c r="AQ10584" s="41"/>
      <c r="AR10584" s="41"/>
      <c r="AS10584" s="41"/>
      <c r="AT10584" s="41"/>
      <c r="AU10584" s="41"/>
      <c r="AV10584" s="41"/>
      <c r="AW10584" s="41"/>
      <c r="AX10584" s="41"/>
      <c r="AY10584" s="41"/>
      <c r="AZ10584" s="41"/>
      <c r="BA10584" s="41"/>
      <c r="BB10584" s="41"/>
      <c r="BC10584" s="41"/>
      <c r="BD10584" s="41"/>
      <c r="BE10584" s="41"/>
      <c r="BF10584" s="41"/>
      <c r="BG10584" s="41"/>
      <c r="BH10584" s="41"/>
      <c r="BI10584" s="41"/>
      <c r="BJ10584" s="41"/>
      <c r="BK10584" s="41"/>
      <c r="BL10584" s="41"/>
      <c r="BM10584" s="41"/>
      <c r="BN10584" s="41"/>
      <c r="BO10584" s="41"/>
      <c r="BP10584" s="108"/>
      <c r="CG10584" s="102"/>
      <c r="CI10584" s="45"/>
    </row>
    <row r="10585" spans="37:87" ht="13" customHeight="1">
      <c r="AK10585" s="114"/>
      <c r="AL10585" s="41"/>
      <c r="AM10585" s="41"/>
      <c r="AN10585" s="41"/>
      <c r="AO10585" s="41"/>
      <c r="AP10585" s="41"/>
      <c r="AQ10585" s="41"/>
      <c r="AR10585" s="41"/>
      <c r="AS10585" s="41"/>
      <c r="AT10585" s="41"/>
      <c r="AU10585" s="41"/>
      <c r="AV10585" s="41"/>
      <c r="AW10585" s="41"/>
      <c r="AX10585" s="41"/>
      <c r="AY10585" s="41"/>
      <c r="AZ10585" s="41"/>
      <c r="BA10585" s="41"/>
      <c r="BB10585" s="41"/>
      <c r="BC10585" s="41"/>
      <c r="BD10585" s="41"/>
      <c r="BE10585" s="41"/>
      <c r="BF10585" s="41"/>
      <c r="BG10585" s="41"/>
      <c r="BH10585" s="41"/>
      <c r="BI10585" s="41"/>
      <c r="BJ10585" s="41"/>
      <c r="BK10585" s="41"/>
      <c r="BL10585" s="41"/>
      <c r="BM10585" s="41"/>
      <c r="BN10585" s="41"/>
      <c r="BO10585" s="41"/>
      <c r="BP10585" s="108"/>
      <c r="CG10585" s="102"/>
      <c r="CI10585" s="45"/>
    </row>
    <row r="10586" spans="37:87" ht="13" customHeight="1">
      <c r="AK10586" s="114"/>
      <c r="AL10586" s="41"/>
      <c r="AM10586" s="41"/>
      <c r="AN10586" s="41"/>
      <c r="AO10586" s="41"/>
      <c r="AP10586" s="41"/>
      <c r="AQ10586" s="41"/>
      <c r="AR10586" s="41"/>
      <c r="AS10586" s="41"/>
      <c r="AT10586" s="41"/>
      <c r="AU10586" s="41"/>
      <c r="AV10586" s="41"/>
      <c r="AW10586" s="41"/>
      <c r="AX10586" s="41"/>
      <c r="AY10586" s="41"/>
      <c r="AZ10586" s="41"/>
      <c r="BA10586" s="41"/>
      <c r="BB10586" s="41"/>
      <c r="BC10586" s="41"/>
      <c r="BD10586" s="41"/>
      <c r="BE10586" s="41"/>
      <c r="BF10586" s="41"/>
      <c r="BG10586" s="41"/>
      <c r="BH10586" s="41"/>
      <c r="BI10586" s="41"/>
      <c r="BJ10586" s="41"/>
      <c r="BK10586" s="41"/>
      <c r="BL10586" s="41"/>
      <c r="BM10586" s="41"/>
      <c r="BN10586" s="41"/>
      <c r="BO10586" s="41"/>
      <c r="BP10586" s="108"/>
      <c r="CG10586" s="102"/>
      <c r="CI10586" s="45"/>
    </row>
    <row r="10587" spans="37:87" ht="13" customHeight="1">
      <c r="AK10587" s="114"/>
      <c r="AL10587" s="41"/>
      <c r="AM10587" s="41"/>
      <c r="AN10587" s="41"/>
      <c r="AO10587" s="41"/>
      <c r="AP10587" s="41"/>
      <c r="AQ10587" s="41"/>
      <c r="AR10587" s="41"/>
      <c r="AS10587" s="41"/>
      <c r="AT10587" s="41"/>
      <c r="AU10587" s="41"/>
      <c r="AV10587" s="41"/>
      <c r="AW10587" s="41"/>
      <c r="AX10587" s="41"/>
      <c r="AY10587" s="41"/>
      <c r="AZ10587" s="41"/>
      <c r="BA10587" s="41"/>
      <c r="BB10587" s="41"/>
      <c r="BC10587" s="41"/>
      <c r="BD10587" s="41"/>
      <c r="BE10587" s="41"/>
      <c r="BF10587" s="41"/>
      <c r="BG10587" s="41"/>
      <c r="BH10587" s="41"/>
      <c r="BI10587" s="41"/>
      <c r="BJ10587" s="41"/>
      <c r="BK10587" s="41"/>
      <c r="BL10587" s="41"/>
      <c r="BM10587" s="41"/>
      <c r="BN10587" s="41"/>
      <c r="BO10587" s="41"/>
      <c r="BP10587" s="108"/>
      <c r="CG10587" s="102"/>
      <c r="CI10587" s="45"/>
    </row>
    <row r="10588" spans="37:87" ht="13" customHeight="1">
      <c r="AK10588" s="114"/>
      <c r="AL10588" s="41"/>
      <c r="AM10588" s="41"/>
      <c r="AN10588" s="41"/>
      <c r="AO10588" s="41"/>
      <c r="AP10588" s="41"/>
      <c r="AQ10588" s="41"/>
      <c r="AR10588" s="41"/>
      <c r="AS10588" s="41"/>
      <c r="AT10588" s="41"/>
      <c r="AU10588" s="41"/>
      <c r="AV10588" s="41"/>
      <c r="AW10588" s="41"/>
      <c r="AX10588" s="41"/>
      <c r="AY10588" s="41"/>
      <c r="AZ10588" s="41"/>
      <c r="BA10588" s="41"/>
      <c r="BB10588" s="41"/>
      <c r="BC10588" s="41"/>
      <c r="BD10588" s="41"/>
      <c r="BE10588" s="41"/>
      <c r="BF10588" s="41"/>
      <c r="BG10588" s="41"/>
      <c r="BH10588" s="41"/>
      <c r="BI10588" s="41"/>
      <c r="BJ10588" s="41"/>
      <c r="BK10588" s="41"/>
      <c r="BL10588" s="41"/>
      <c r="BM10588" s="41"/>
      <c r="BN10588" s="41"/>
      <c r="BO10588" s="41"/>
      <c r="BP10588" s="108"/>
      <c r="CG10588" s="102"/>
      <c r="CI10588" s="45"/>
    </row>
    <row r="10589" spans="37:87" ht="13" customHeight="1">
      <c r="AK10589" s="114"/>
      <c r="AL10589" s="41"/>
      <c r="AM10589" s="41"/>
      <c r="AN10589" s="41"/>
      <c r="AO10589" s="41"/>
      <c r="AP10589" s="41"/>
      <c r="AQ10589" s="41"/>
      <c r="AR10589" s="41"/>
      <c r="AS10589" s="41"/>
      <c r="AT10589" s="41"/>
      <c r="AU10589" s="41"/>
      <c r="AV10589" s="41"/>
      <c r="AW10589" s="41"/>
      <c r="AX10589" s="41"/>
      <c r="AY10589" s="41"/>
      <c r="AZ10589" s="41"/>
      <c r="BA10589" s="41"/>
      <c r="BB10589" s="41"/>
      <c r="BC10589" s="41"/>
      <c r="BD10589" s="41"/>
      <c r="BE10589" s="41"/>
      <c r="BF10589" s="41"/>
      <c r="BG10589" s="41"/>
      <c r="BH10589" s="41"/>
      <c r="BI10589" s="41"/>
      <c r="BJ10589" s="41"/>
      <c r="BK10589" s="41"/>
      <c r="BL10589" s="41"/>
      <c r="BM10589" s="41"/>
      <c r="BN10589" s="41"/>
      <c r="BO10589" s="41"/>
      <c r="BP10589" s="108"/>
      <c r="CG10589" s="102"/>
      <c r="CI10589" s="45"/>
    </row>
    <row r="10590" spans="37:87" ht="13" customHeight="1">
      <c r="AK10590" s="114"/>
      <c r="AL10590" s="41"/>
      <c r="AM10590" s="41"/>
      <c r="AN10590" s="41"/>
      <c r="AO10590" s="41"/>
      <c r="AP10590" s="41"/>
      <c r="AQ10590" s="41"/>
      <c r="AR10590" s="41"/>
      <c r="AS10590" s="41"/>
      <c r="AT10590" s="41"/>
      <c r="AU10590" s="41"/>
      <c r="AV10590" s="41"/>
      <c r="AW10590" s="41"/>
      <c r="AX10590" s="41"/>
      <c r="AY10590" s="41"/>
      <c r="AZ10590" s="41"/>
      <c r="BA10590" s="41"/>
      <c r="BB10590" s="41"/>
      <c r="BC10590" s="41"/>
      <c r="BD10590" s="41"/>
      <c r="BE10590" s="41"/>
      <c r="BF10590" s="41"/>
      <c r="BG10590" s="41"/>
      <c r="BH10590" s="41"/>
      <c r="BI10590" s="41"/>
      <c r="BJ10590" s="41"/>
      <c r="BK10590" s="41"/>
      <c r="BL10590" s="41"/>
      <c r="BM10590" s="41"/>
      <c r="BN10590" s="41"/>
      <c r="BO10590" s="41"/>
      <c r="BP10590" s="108"/>
      <c r="CG10590" s="102"/>
      <c r="CI10590" s="45"/>
    </row>
    <row r="10591" spans="37:87" ht="13" customHeight="1">
      <c r="AK10591" s="114"/>
      <c r="AL10591" s="41"/>
      <c r="AM10591" s="41"/>
      <c r="AN10591" s="41"/>
      <c r="AO10591" s="41"/>
      <c r="AP10591" s="41"/>
      <c r="AQ10591" s="41"/>
      <c r="AR10591" s="41"/>
      <c r="AS10591" s="41"/>
      <c r="AT10591" s="41"/>
      <c r="AU10591" s="41"/>
      <c r="AV10591" s="41"/>
      <c r="AW10591" s="41"/>
      <c r="AX10591" s="41"/>
      <c r="AY10591" s="41"/>
      <c r="AZ10591" s="41"/>
      <c r="BA10591" s="41"/>
      <c r="BB10591" s="41"/>
      <c r="BC10591" s="41"/>
      <c r="BD10591" s="41"/>
      <c r="BE10591" s="41"/>
      <c r="BF10591" s="41"/>
      <c r="BG10591" s="41"/>
      <c r="BH10591" s="41"/>
      <c r="BI10591" s="41"/>
      <c r="BJ10591" s="41"/>
      <c r="BK10591" s="41"/>
      <c r="BL10591" s="41"/>
      <c r="BM10591" s="41"/>
      <c r="BN10591" s="41"/>
      <c r="BO10591" s="41"/>
      <c r="BP10591" s="108"/>
      <c r="CG10591" s="102"/>
      <c r="CI10591" s="45"/>
    </row>
    <row r="10592" spans="37:87" ht="13" customHeight="1">
      <c r="AK10592" s="114"/>
      <c r="AL10592" s="41"/>
      <c r="AM10592" s="41"/>
      <c r="AN10592" s="41"/>
      <c r="AO10592" s="41"/>
      <c r="AP10592" s="41"/>
      <c r="AQ10592" s="41"/>
      <c r="AR10592" s="41"/>
      <c r="AS10592" s="41"/>
      <c r="AT10592" s="41"/>
      <c r="AU10592" s="41"/>
      <c r="AV10592" s="41"/>
      <c r="AW10592" s="41"/>
      <c r="AX10592" s="41"/>
      <c r="AY10592" s="41"/>
      <c r="AZ10592" s="41"/>
      <c r="BA10592" s="41"/>
      <c r="BB10592" s="41"/>
      <c r="BC10592" s="41"/>
      <c r="BD10592" s="41"/>
      <c r="BE10592" s="41"/>
      <c r="BF10592" s="41"/>
      <c r="BG10592" s="41"/>
      <c r="BH10592" s="41"/>
      <c r="BI10592" s="41"/>
      <c r="BJ10592" s="41"/>
      <c r="BK10592" s="41"/>
      <c r="BL10592" s="41"/>
      <c r="BM10592" s="41"/>
      <c r="BN10592" s="41"/>
      <c r="BO10592" s="41"/>
      <c r="BP10592" s="108"/>
      <c r="CG10592" s="102"/>
      <c r="CI10592" s="45"/>
    </row>
    <row r="10593" spans="37:87" ht="13" customHeight="1">
      <c r="AK10593" s="114"/>
      <c r="AL10593" s="41"/>
      <c r="AM10593" s="41"/>
      <c r="AN10593" s="41"/>
      <c r="AO10593" s="41"/>
      <c r="AP10593" s="41"/>
      <c r="AQ10593" s="41"/>
      <c r="AR10593" s="41"/>
      <c r="AS10593" s="41"/>
      <c r="AT10593" s="41"/>
      <c r="AU10593" s="41"/>
      <c r="AV10593" s="41"/>
      <c r="AW10593" s="41"/>
      <c r="AX10593" s="41"/>
      <c r="AY10593" s="41"/>
      <c r="AZ10593" s="41"/>
      <c r="BA10593" s="41"/>
      <c r="BB10593" s="41"/>
      <c r="BC10593" s="41"/>
      <c r="BD10593" s="41"/>
      <c r="BE10593" s="41"/>
      <c r="BF10593" s="41"/>
      <c r="BG10593" s="41"/>
      <c r="BH10593" s="41"/>
      <c r="BI10593" s="41"/>
      <c r="BJ10593" s="41"/>
      <c r="BK10593" s="41"/>
      <c r="BL10593" s="41"/>
      <c r="BM10593" s="41"/>
      <c r="BN10593" s="41"/>
      <c r="BO10593" s="41"/>
      <c r="BP10593" s="108"/>
      <c r="CG10593" s="102"/>
      <c r="CI10593" s="45"/>
    </row>
    <row r="10594" spans="37:87" ht="13" customHeight="1">
      <c r="AK10594" s="114"/>
      <c r="AL10594" s="41"/>
      <c r="AM10594" s="41"/>
      <c r="AN10594" s="41"/>
      <c r="AO10594" s="41"/>
      <c r="AP10594" s="41"/>
      <c r="AQ10594" s="41"/>
      <c r="AR10594" s="41"/>
      <c r="AS10594" s="41"/>
      <c r="AT10594" s="41"/>
      <c r="AU10594" s="41"/>
      <c r="AV10594" s="41"/>
      <c r="AW10594" s="41"/>
      <c r="AX10594" s="41"/>
      <c r="AY10594" s="41"/>
      <c r="AZ10594" s="41"/>
      <c r="BA10594" s="41"/>
      <c r="BB10594" s="41"/>
      <c r="BC10594" s="41"/>
      <c r="BD10594" s="41"/>
      <c r="BE10594" s="41"/>
      <c r="BF10594" s="41"/>
      <c r="BG10594" s="41"/>
      <c r="BH10594" s="41"/>
      <c r="BI10594" s="41"/>
      <c r="BJ10594" s="41"/>
      <c r="BK10594" s="41"/>
      <c r="BL10594" s="41"/>
      <c r="BM10594" s="41"/>
      <c r="BN10594" s="41"/>
      <c r="BO10594" s="41"/>
      <c r="BP10594" s="108"/>
      <c r="CG10594" s="102"/>
      <c r="CI10594" s="45"/>
    </row>
    <row r="10595" spans="37:87" ht="13" customHeight="1">
      <c r="AK10595" s="114"/>
      <c r="AL10595" s="41"/>
      <c r="AM10595" s="41"/>
      <c r="AN10595" s="41"/>
      <c r="AO10595" s="41"/>
      <c r="AP10595" s="41"/>
      <c r="AQ10595" s="41"/>
      <c r="AR10595" s="41"/>
      <c r="AS10595" s="41"/>
      <c r="AT10595" s="41"/>
      <c r="AU10595" s="41"/>
      <c r="AV10595" s="41"/>
      <c r="AW10595" s="41"/>
      <c r="AX10595" s="41"/>
      <c r="AY10595" s="41"/>
      <c r="AZ10595" s="41"/>
      <c r="BA10595" s="41"/>
      <c r="BB10595" s="41"/>
      <c r="BC10595" s="41"/>
      <c r="BD10595" s="41"/>
      <c r="BE10595" s="41"/>
      <c r="BF10595" s="41"/>
      <c r="BG10595" s="41"/>
      <c r="BH10595" s="41"/>
      <c r="BI10595" s="41"/>
      <c r="BJ10595" s="41"/>
      <c r="BK10595" s="41"/>
      <c r="BL10595" s="41"/>
      <c r="BM10595" s="41"/>
      <c r="BN10595" s="41"/>
      <c r="BO10595" s="41"/>
      <c r="BP10595" s="108"/>
      <c r="CG10595" s="102"/>
      <c r="CI10595" s="45"/>
    </row>
    <row r="10596" spans="37:87" ht="13" customHeight="1">
      <c r="AK10596" s="114"/>
      <c r="AL10596" s="41"/>
      <c r="AM10596" s="41"/>
      <c r="AN10596" s="41"/>
      <c r="AO10596" s="41"/>
      <c r="AP10596" s="41"/>
      <c r="AQ10596" s="41"/>
      <c r="AR10596" s="41"/>
      <c r="AS10596" s="41"/>
      <c r="AT10596" s="41"/>
      <c r="AU10596" s="41"/>
      <c r="AV10596" s="41"/>
      <c r="AW10596" s="41"/>
      <c r="AX10596" s="41"/>
      <c r="AY10596" s="41"/>
      <c r="AZ10596" s="41"/>
      <c r="BA10596" s="41"/>
      <c r="BB10596" s="41"/>
      <c r="BC10596" s="41"/>
      <c r="BD10596" s="41"/>
      <c r="BE10596" s="41"/>
      <c r="BF10596" s="41"/>
      <c r="BG10596" s="41"/>
      <c r="BH10596" s="41"/>
      <c r="BI10596" s="41"/>
      <c r="BJ10596" s="41"/>
      <c r="BK10596" s="41"/>
      <c r="BL10596" s="41"/>
      <c r="BM10596" s="41"/>
      <c r="BN10596" s="41"/>
      <c r="BO10596" s="41"/>
      <c r="BP10596" s="108"/>
      <c r="CG10596" s="102"/>
      <c r="CI10596" s="45"/>
    </row>
    <row r="10597" spans="37:87" ht="13" customHeight="1">
      <c r="AK10597" s="114"/>
      <c r="AL10597" s="41"/>
      <c r="AM10597" s="41"/>
      <c r="AN10597" s="41"/>
      <c r="AO10597" s="41"/>
      <c r="AP10597" s="41"/>
      <c r="AQ10597" s="41"/>
      <c r="AR10597" s="41"/>
      <c r="AS10597" s="41"/>
      <c r="AT10597" s="41"/>
      <c r="AU10597" s="41"/>
      <c r="AV10597" s="41"/>
      <c r="AW10597" s="41"/>
      <c r="AX10597" s="41"/>
      <c r="AY10597" s="41"/>
      <c r="AZ10597" s="41"/>
      <c r="BA10597" s="41"/>
      <c r="BB10597" s="41"/>
      <c r="BC10597" s="41"/>
      <c r="BD10597" s="41"/>
      <c r="BE10597" s="41"/>
      <c r="BF10597" s="41"/>
      <c r="BG10597" s="41"/>
      <c r="BH10597" s="41"/>
      <c r="BI10597" s="41"/>
      <c r="BJ10597" s="41"/>
      <c r="BK10597" s="41"/>
      <c r="BL10597" s="41"/>
      <c r="BM10597" s="41"/>
      <c r="BN10597" s="41"/>
      <c r="BO10597" s="41"/>
      <c r="BP10597" s="108"/>
      <c r="CG10597" s="102"/>
      <c r="CI10597" s="45"/>
    </row>
    <row r="10598" spans="37:87" ht="13" customHeight="1">
      <c r="AK10598" s="114"/>
      <c r="AL10598" s="41"/>
      <c r="AM10598" s="41"/>
      <c r="AN10598" s="41"/>
      <c r="AO10598" s="41"/>
      <c r="AP10598" s="41"/>
      <c r="AQ10598" s="41"/>
      <c r="AR10598" s="41"/>
      <c r="AS10598" s="41"/>
      <c r="AT10598" s="41"/>
      <c r="AU10598" s="41"/>
      <c r="AV10598" s="41"/>
      <c r="AW10598" s="41"/>
      <c r="AX10598" s="41"/>
      <c r="AY10598" s="41"/>
      <c r="AZ10598" s="41"/>
      <c r="BA10598" s="41"/>
      <c r="BB10598" s="41"/>
      <c r="BC10598" s="41"/>
      <c r="BD10598" s="41"/>
      <c r="BE10598" s="41"/>
      <c r="BF10598" s="41"/>
      <c r="BG10598" s="41"/>
      <c r="BH10598" s="41"/>
      <c r="BI10598" s="41"/>
      <c r="BJ10598" s="41"/>
      <c r="BK10598" s="41"/>
      <c r="BL10598" s="41"/>
      <c r="BM10598" s="41"/>
      <c r="BN10598" s="41"/>
      <c r="BO10598" s="41"/>
      <c r="BP10598" s="108"/>
      <c r="CG10598" s="102"/>
      <c r="CI10598" s="45"/>
    </row>
    <row r="10599" spans="37:87" ht="13" customHeight="1">
      <c r="AK10599" s="114"/>
      <c r="AL10599" s="41"/>
      <c r="AM10599" s="41"/>
      <c r="AN10599" s="41"/>
      <c r="AO10599" s="41"/>
      <c r="AP10599" s="41"/>
      <c r="AQ10599" s="41"/>
      <c r="AR10599" s="41"/>
      <c r="AS10599" s="41"/>
      <c r="AT10599" s="41"/>
      <c r="AU10599" s="41"/>
      <c r="AV10599" s="41"/>
      <c r="AW10599" s="41"/>
      <c r="AX10599" s="41"/>
      <c r="AY10599" s="41"/>
      <c r="AZ10599" s="41"/>
      <c r="BA10599" s="41"/>
      <c r="BB10599" s="41"/>
      <c r="BC10599" s="41"/>
      <c r="BD10599" s="41"/>
      <c r="BE10599" s="41"/>
      <c r="BF10599" s="41"/>
      <c r="BG10599" s="41"/>
      <c r="BH10599" s="41"/>
      <c r="BI10599" s="41"/>
      <c r="BJ10599" s="41"/>
      <c r="BK10599" s="41"/>
      <c r="BL10599" s="41"/>
      <c r="BM10599" s="41"/>
      <c r="BN10599" s="41"/>
      <c r="BO10599" s="41"/>
      <c r="BP10599" s="108"/>
      <c r="CG10599" s="102"/>
      <c r="CI10599" s="45"/>
    </row>
    <row r="10600" spans="37:87" ht="13" customHeight="1">
      <c r="AK10600" s="114"/>
      <c r="AL10600" s="41"/>
      <c r="AM10600" s="41"/>
      <c r="AN10600" s="41"/>
      <c r="AO10600" s="41"/>
      <c r="AP10600" s="41"/>
      <c r="AQ10600" s="41"/>
      <c r="AR10600" s="41"/>
      <c r="AS10600" s="41"/>
      <c r="AT10600" s="41"/>
      <c r="AU10600" s="41"/>
      <c r="AV10600" s="41"/>
      <c r="AW10600" s="41"/>
      <c r="AX10600" s="41"/>
      <c r="AY10600" s="41"/>
      <c r="AZ10600" s="41"/>
      <c r="BA10600" s="41"/>
      <c r="BB10600" s="41"/>
      <c r="BC10600" s="41"/>
      <c r="BD10600" s="41"/>
      <c r="BE10600" s="41"/>
      <c r="BF10600" s="41"/>
      <c r="BG10600" s="41"/>
      <c r="BH10600" s="41"/>
      <c r="BI10600" s="41"/>
      <c r="BJ10600" s="41"/>
      <c r="BK10600" s="41"/>
      <c r="BL10600" s="41"/>
      <c r="BM10600" s="41"/>
      <c r="BN10600" s="41"/>
      <c r="BO10600" s="41"/>
      <c r="BP10600" s="108"/>
      <c r="CG10600" s="102"/>
      <c r="CI10600" s="45"/>
    </row>
    <row r="10601" spans="37:87" ht="13" customHeight="1">
      <c r="AK10601" s="114"/>
      <c r="AL10601" s="41"/>
      <c r="AM10601" s="41"/>
      <c r="AN10601" s="41"/>
      <c r="AO10601" s="41"/>
      <c r="AP10601" s="41"/>
      <c r="AQ10601" s="41"/>
      <c r="AR10601" s="41"/>
      <c r="AS10601" s="41"/>
      <c r="AT10601" s="41"/>
      <c r="AU10601" s="41"/>
      <c r="AV10601" s="41"/>
      <c r="AW10601" s="41"/>
      <c r="AX10601" s="41"/>
      <c r="AY10601" s="41"/>
      <c r="AZ10601" s="41"/>
      <c r="BA10601" s="41"/>
      <c r="BB10601" s="41"/>
      <c r="BC10601" s="41"/>
      <c r="BD10601" s="41"/>
      <c r="BE10601" s="41"/>
      <c r="BF10601" s="41"/>
      <c r="BG10601" s="41"/>
      <c r="BH10601" s="41"/>
      <c r="BI10601" s="41"/>
      <c r="BJ10601" s="41"/>
      <c r="BK10601" s="41"/>
      <c r="BL10601" s="41"/>
      <c r="BM10601" s="41"/>
      <c r="BN10601" s="41"/>
      <c r="BO10601" s="41"/>
      <c r="BP10601" s="108"/>
      <c r="CG10601" s="102"/>
      <c r="CI10601" s="45"/>
    </row>
    <row r="10602" spans="37:87" ht="13" customHeight="1">
      <c r="AK10602" s="114"/>
      <c r="AL10602" s="41"/>
      <c r="AM10602" s="41"/>
      <c r="AN10602" s="41"/>
      <c r="AO10602" s="41"/>
      <c r="AP10602" s="41"/>
      <c r="AQ10602" s="41"/>
      <c r="AR10602" s="41"/>
      <c r="AS10602" s="41"/>
      <c r="AT10602" s="41"/>
      <c r="AU10602" s="41"/>
      <c r="AV10602" s="41"/>
      <c r="AW10602" s="41"/>
      <c r="AX10602" s="41"/>
      <c r="AY10602" s="41"/>
      <c r="AZ10602" s="41"/>
      <c r="BA10602" s="41"/>
      <c r="BB10602" s="41"/>
      <c r="BC10602" s="41"/>
      <c r="BD10602" s="41"/>
      <c r="BE10602" s="41"/>
      <c r="BF10602" s="41"/>
      <c r="BG10602" s="41"/>
      <c r="BH10602" s="41"/>
      <c r="BI10602" s="41"/>
      <c r="BJ10602" s="41"/>
      <c r="BK10602" s="41"/>
      <c r="BL10602" s="41"/>
      <c r="BM10602" s="41"/>
      <c r="BN10602" s="41"/>
      <c r="BO10602" s="41"/>
      <c r="BP10602" s="108"/>
      <c r="CG10602" s="102"/>
      <c r="CI10602" s="45"/>
    </row>
    <row r="10603" spans="37:87" ht="13" customHeight="1">
      <c r="AK10603" s="114"/>
      <c r="AL10603" s="41"/>
      <c r="AM10603" s="41"/>
      <c r="AN10603" s="41"/>
      <c r="AO10603" s="41"/>
      <c r="AP10603" s="41"/>
      <c r="AQ10603" s="41"/>
      <c r="AR10603" s="41"/>
      <c r="AS10603" s="41"/>
      <c r="AT10603" s="41"/>
      <c r="AU10603" s="41"/>
      <c r="AV10603" s="41"/>
      <c r="AW10603" s="41"/>
      <c r="AX10603" s="41"/>
      <c r="AY10603" s="41"/>
      <c r="AZ10603" s="41"/>
      <c r="BA10603" s="41"/>
      <c r="BB10603" s="41"/>
      <c r="BC10603" s="41"/>
      <c r="BD10603" s="41"/>
      <c r="BE10603" s="41"/>
      <c r="BF10603" s="41"/>
      <c r="BG10603" s="41"/>
      <c r="BH10603" s="41"/>
      <c r="BI10603" s="41"/>
      <c r="BJ10603" s="41"/>
      <c r="BK10603" s="41"/>
      <c r="BL10603" s="41"/>
      <c r="BM10603" s="41"/>
      <c r="BN10603" s="41"/>
      <c r="BO10603" s="41"/>
      <c r="BP10603" s="108"/>
      <c r="CG10603" s="102"/>
      <c r="CI10603" s="45"/>
    </row>
    <row r="10604" spans="37:87" ht="13" customHeight="1">
      <c r="AK10604" s="114"/>
      <c r="AL10604" s="41"/>
      <c r="AM10604" s="41"/>
      <c r="AN10604" s="41"/>
      <c r="AO10604" s="41"/>
      <c r="AP10604" s="41"/>
      <c r="AQ10604" s="41"/>
      <c r="AR10604" s="41"/>
      <c r="AS10604" s="41"/>
      <c r="AT10604" s="41"/>
      <c r="AU10604" s="41"/>
      <c r="AV10604" s="41"/>
      <c r="AW10604" s="41"/>
      <c r="AX10604" s="41"/>
      <c r="AY10604" s="41"/>
      <c r="AZ10604" s="41"/>
      <c r="BA10604" s="41"/>
      <c r="BB10604" s="41"/>
      <c r="BC10604" s="41"/>
      <c r="BD10604" s="41"/>
      <c r="BE10604" s="41"/>
      <c r="BF10604" s="41"/>
      <c r="BG10604" s="41"/>
      <c r="BH10604" s="41"/>
      <c r="BI10604" s="41"/>
      <c r="BJ10604" s="41"/>
      <c r="BK10604" s="41"/>
      <c r="BL10604" s="41"/>
      <c r="BM10604" s="41"/>
      <c r="BN10604" s="41"/>
      <c r="BO10604" s="41"/>
      <c r="BP10604" s="108"/>
      <c r="CG10604" s="102"/>
      <c r="CI10604" s="45"/>
    </row>
    <row r="10605" spans="37:87" ht="13" customHeight="1">
      <c r="AK10605" s="114"/>
      <c r="AL10605" s="41"/>
      <c r="AM10605" s="41"/>
      <c r="AN10605" s="41"/>
      <c r="AO10605" s="41"/>
      <c r="AP10605" s="41"/>
      <c r="AQ10605" s="41"/>
      <c r="AR10605" s="41"/>
      <c r="AS10605" s="41"/>
      <c r="AT10605" s="41"/>
      <c r="AU10605" s="41"/>
      <c r="AV10605" s="41"/>
      <c r="AW10605" s="41"/>
      <c r="AX10605" s="41"/>
      <c r="AY10605" s="41"/>
      <c r="AZ10605" s="41"/>
      <c r="BA10605" s="41"/>
      <c r="BB10605" s="41"/>
      <c r="BC10605" s="41"/>
      <c r="BD10605" s="41"/>
      <c r="BE10605" s="41"/>
      <c r="BF10605" s="41"/>
      <c r="BG10605" s="41"/>
      <c r="BH10605" s="41"/>
      <c r="BI10605" s="41"/>
      <c r="BJ10605" s="41"/>
      <c r="BK10605" s="41"/>
      <c r="BL10605" s="41"/>
      <c r="BM10605" s="41"/>
      <c r="BN10605" s="41"/>
      <c r="BO10605" s="41"/>
      <c r="BP10605" s="108"/>
      <c r="CG10605" s="102"/>
      <c r="CI10605" s="45"/>
    </row>
    <row r="10606" spans="37:87" ht="13" customHeight="1">
      <c r="AK10606" s="114"/>
      <c r="AL10606" s="41"/>
      <c r="AM10606" s="41"/>
      <c r="AN10606" s="41"/>
      <c r="AO10606" s="41"/>
      <c r="AP10606" s="41"/>
      <c r="AQ10606" s="41"/>
      <c r="AR10606" s="41"/>
      <c r="AS10606" s="41"/>
      <c r="AT10606" s="41"/>
      <c r="AU10606" s="41"/>
      <c r="AV10606" s="41"/>
      <c r="AW10606" s="41"/>
      <c r="AX10606" s="41"/>
      <c r="AY10606" s="41"/>
      <c r="AZ10606" s="41"/>
      <c r="BA10606" s="41"/>
      <c r="BB10606" s="41"/>
      <c r="BC10606" s="41"/>
      <c r="BD10606" s="41"/>
      <c r="BE10606" s="41"/>
      <c r="BF10606" s="41"/>
      <c r="BG10606" s="41"/>
      <c r="BH10606" s="41"/>
      <c r="BI10606" s="41"/>
      <c r="BJ10606" s="41"/>
      <c r="BK10606" s="41"/>
      <c r="BL10606" s="41"/>
      <c r="BM10606" s="41"/>
      <c r="BN10606" s="41"/>
      <c r="BO10606" s="41"/>
      <c r="BP10606" s="108"/>
      <c r="CG10606" s="102"/>
      <c r="CI10606" s="45"/>
    </row>
    <row r="10607" spans="37:87" ht="13" customHeight="1">
      <c r="AK10607" s="114"/>
      <c r="AL10607" s="41"/>
      <c r="AM10607" s="41"/>
      <c r="AN10607" s="41"/>
      <c r="AO10607" s="41"/>
      <c r="AP10607" s="41"/>
      <c r="AQ10607" s="41"/>
      <c r="AR10607" s="41"/>
      <c r="AS10607" s="41"/>
      <c r="AT10607" s="41"/>
      <c r="AU10607" s="41"/>
      <c r="AV10607" s="41"/>
      <c r="AW10607" s="41"/>
      <c r="AX10607" s="41"/>
      <c r="AY10607" s="41"/>
      <c r="AZ10607" s="41"/>
      <c r="BA10607" s="41"/>
      <c r="BB10607" s="41"/>
      <c r="BC10607" s="41"/>
      <c r="BD10607" s="41"/>
      <c r="BE10607" s="41"/>
      <c r="BF10607" s="41"/>
      <c r="BG10607" s="41"/>
      <c r="BH10607" s="41"/>
      <c r="BI10607" s="41"/>
      <c r="BJ10607" s="41"/>
      <c r="BK10607" s="41"/>
      <c r="BL10607" s="41"/>
      <c r="BM10607" s="41"/>
      <c r="BN10607" s="41"/>
      <c r="BO10607" s="41"/>
      <c r="BP10607" s="108"/>
      <c r="CG10607" s="102"/>
      <c r="CI10607" s="45"/>
    </row>
    <row r="10608" spans="37:87" ht="13" customHeight="1">
      <c r="AK10608" s="114"/>
      <c r="AL10608" s="41"/>
      <c r="AM10608" s="41"/>
      <c r="AN10608" s="41"/>
      <c r="AO10608" s="41"/>
      <c r="AP10608" s="41"/>
      <c r="AQ10608" s="41"/>
      <c r="AR10608" s="41"/>
      <c r="AS10608" s="41"/>
      <c r="AT10608" s="41"/>
      <c r="AU10608" s="41"/>
      <c r="AV10608" s="41"/>
      <c r="AW10608" s="41"/>
      <c r="AX10608" s="41"/>
      <c r="AY10608" s="41"/>
      <c r="AZ10608" s="41"/>
      <c r="BA10608" s="41"/>
      <c r="BB10608" s="41"/>
      <c r="BC10608" s="41"/>
      <c r="BD10608" s="41"/>
      <c r="BE10608" s="41"/>
      <c r="BF10608" s="41"/>
      <c r="BG10608" s="41"/>
      <c r="BH10608" s="41"/>
      <c r="BI10608" s="41"/>
      <c r="BJ10608" s="41"/>
      <c r="BK10608" s="41"/>
      <c r="BL10608" s="41"/>
      <c r="BM10608" s="41"/>
      <c r="BN10608" s="41"/>
      <c r="BO10608" s="41"/>
      <c r="BP10608" s="108"/>
      <c r="CG10608" s="102"/>
      <c r="CI10608" s="45"/>
    </row>
    <row r="10609" spans="37:87" ht="13" customHeight="1">
      <c r="AK10609" s="114"/>
      <c r="AL10609" s="41"/>
      <c r="AM10609" s="41"/>
      <c r="AN10609" s="41"/>
      <c r="AO10609" s="41"/>
      <c r="AP10609" s="41"/>
      <c r="AQ10609" s="41"/>
      <c r="AR10609" s="41"/>
      <c r="AS10609" s="41"/>
      <c r="AT10609" s="41"/>
      <c r="AU10609" s="41"/>
      <c r="AV10609" s="41"/>
      <c r="AW10609" s="41"/>
      <c r="AX10609" s="41"/>
      <c r="AY10609" s="41"/>
      <c r="AZ10609" s="41"/>
      <c r="BA10609" s="41"/>
      <c r="BB10609" s="41"/>
      <c r="BC10609" s="41"/>
      <c r="BD10609" s="41"/>
      <c r="BE10609" s="41"/>
      <c r="BF10609" s="41"/>
      <c r="BG10609" s="41"/>
      <c r="BH10609" s="41"/>
      <c r="BI10609" s="41"/>
      <c r="BJ10609" s="41"/>
      <c r="BK10609" s="41"/>
      <c r="BL10609" s="41"/>
      <c r="BM10609" s="41"/>
      <c r="BN10609" s="41"/>
      <c r="BO10609" s="41"/>
      <c r="BP10609" s="108"/>
      <c r="CG10609" s="102"/>
      <c r="CI10609" s="45"/>
    </row>
    <row r="10610" spans="37:87" ht="13" customHeight="1">
      <c r="AK10610" s="114"/>
      <c r="AL10610" s="41"/>
      <c r="AM10610" s="41"/>
      <c r="AN10610" s="41"/>
      <c r="AO10610" s="41"/>
      <c r="AP10610" s="41"/>
      <c r="AQ10610" s="41"/>
      <c r="AR10610" s="41"/>
      <c r="AS10610" s="41"/>
      <c r="AT10610" s="41"/>
      <c r="AU10610" s="41"/>
      <c r="AV10610" s="41"/>
      <c r="AW10610" s="41"/>
      <c r="AX10610" s="41"/>
      <c r="AY10610" s="41"/>
      <c r="AZ10610" s="41"/>
      <c r="BA10610" s="41"/>
      <c r="BB10610" s="41"/>
      <c r="BC10610" s="41"/>
      <c r="BD10610" s="41"/>
      <c r="BE10610" s="41"/>
      <c r="BF10610" s="41"/>
      <c r="BG10610" s="41"/>
      <c r="BH10610" s="41"/>
      <c r="BI10610" s="41"/>
      <c r="BJ10610" s="41"/>
      <c r="BK10610" s="41"/>
      <c r="BL10610" s="41"/>
      <c r="BM10610" s="41"/>
      <c r="BN10610" s="41"/>
      <c r="BO10610" s="41"/>
      <c r="BP10610" s="108"/>
      <c r="CG10610" s="102"/>
      <c r="CI10610" s="45"/>
    </row>
    <row r="10611" spans="37:87" ht="13" customHeight="1">
      <c r="AK10611" s="114"/>
      <c r="AL10611" s="41"/>
      <c r="AM10611" s="41"/>
      <c r="AN10611" s="41"/>
      <c r="AO10611" s="41"/>
      <c r="AP10611" s="41"/>
      <c r="AQ10611" s="41"/>
      <c r="AR10611" s="41"/>
      <c r="AS10611" s="41"/>
      <c r="AT10611" s="41"/>
      <c r="AU10611" s="41"/>
      <c r="AV10611" s="41"/>
      <c r="AW10611" s="41"/>
      <c r="AX10611" s="41"/>
      <c r="AY10611" s="41"/>
      <c r="AZ10611" s="41"/>
      <c r="BA10611" s="41"/>
      <c r="BB10611" s="41"/>
      <c r="BC10611" s="41"/>
      <c r="BD10611" s="41"/>
      <c r="BE10611" s="41"/>
      <c r="BF10611" s="41"/>
      <c r="BG10611" s="41"/>
      <c r="BH10611" s="41"/>
      <c r="BI10611" s="41"/>
      <c r="BJ10611" s="41"/>
      <c r="BK10611" s="41"/>
      <c r="BL10611" s="41"/>
      <c r="BM10611" s="41"/>
      <c r="BN10611" s="41"/>
      <c r="BO10611" s="41"/>
      <c r="BP10611" s="108"/>
      <c r="CG10611" s="102"/>
      <c r="CI10611" s="45"/>
    </row>
    <row r="10612" spans="37:87" ht="13" customHeight="1">
      <c r="AK10612" s="114"/>
      <c r="AL10612" s="41"/>
      <c r="AM10612" s="41"/>
      <c r="AN10612" s="41"/>
      <c r="AO10612" s="41"/>
      <c r="AP10612" s="41"/>
      <c r="AQ10612" s="41"/>
      <c r="AR10612" s="41"/>
      <c r="AS10612" s="41"/>
      <c r="AT10612" s="41"/>
      <c r="AU10612" s="41"/>
      <c r="AV10612" s="41"/>
      <c r="AW10612" s="41"/>
      <c r="AX10612" s="41"/>
      <c r="AY10612" s="41"/>
      <c r="AZ10612" s="41"/>
      <c r="BA10612" s="41"/>
      <c r="BB10612" s="41"/>
      <c r="BC10612" s="41"/>
      <c r="BD10612" s="41"/>
      <c r="BE10612" s="41"/>
      <c r="BF10612" s="41"/>
      <c r="BG10612" s="41"/>
      <c r="BH10612" s="41"/>
      <c r="BI10612" s="41"/>
      <c r="BJ10612" s="41"/>
      <c r="BK10612" s="41"/>
      <c r="BL10612" s="41"/>
      <c r="BM10612" s="41"/>
      <c r="BN10612" s="41"/>
      <c r="BO10612" s="41"/>
      <c r="BP10612" s="108"/>
      <c r="CG10612" s="102"/>
      <c r="CI10612" s="45"/>
    </row>
    <row r="10613" spans="37:87" ht="13" customHeight="1">
      <c r="AK10613" s="114"/>
      <c r="AL10613" s="41"/>
      <c r="AM10613" s="41"/>
      <c r="AN10613" s="41"/>
      <c r="AO10613" s="41"/>
      <c r="AP10613" s="41"/>
      <c r="AQ10613" s="41"/>
      <c r="AR10613" s="41"/>
      <c r="AS10613" s="41"/>
      <c r="AT10613" s="41"/>
      <c r="AU10613" s="41"/>
      <c r="AV10613" s="41"/>
      <c r="AW10613" s="41"/>
      <c r="AX10613" s="41"/>
      <c r="AY10613" s="41"/>
      <c r="AZ10613" s="41"/>
      <c r="BA10613" s="41"/>
      <c r="BB10613" s="41"/>
      <c r="BC10613" s="41"/>
      <c r="BD10613" s="41"/>
      <c r="BE10613" s="41"/>
      <c r="BF10613" s="41"/>
      <c r="BG10613" s="41"/>
      <c r="BH10613" s="41"/>
      <c r="BI10613" s="41"/>
      <c r="BJ10613" s="41"/>
      <c r="BK10613" s="41"/>
      <c r="BL10613" s="41"/>
      <c r="BM10613" s="41"/>
      <c r="BN10613" s="41"/>
      <c r="BO10613" s="41"/>
      <c r="BP10613" s="108"/>
      <c r="CG10613" s="102"/>
      <c r="CI10613" s="45"/>
    </row>
    <row r="10614" spans="37:87" ht="13" customHeight="1">
      <c r="AK10614" s="114"/>
      <c r="AL10614" s="41"/>
      <c r="AM10614" s="41"/>
      <c r="AN10614" s="41"/>
      <c r="AO10614" s="41"/>
      <c r="AP10614" s="41"/>
      <c r="AQ10614" s="41"/>
      <c r="AR10614" s="41"/>
      <c r="AS10614" s="41"/>
      <c r="AT10614" s="41"/>
      <c r="AU10614" s="41"/>
      <c r="AV10614" s="41"/>
      <c r="AW10614" s="41"/>
      <c r="AX10614" s="41"/>
      <c r="AY10614" s="41"/>
      <c r="AZ10614" s="41"/>
      <c r="BA10614" s="41"/>
      <c r="BB10614" s="41"/>
      <c r="BC10614" s="41"/>
      <c r="BD10614" s="41"/>
      <c r="BE10614" s="41"/>
      <c r="BF10614" s="41"/>
      <c r="BG10614" s="41"/>
      <c r="BH10614" s="41"/>
      <c r="BI10614" s="41"/>
      <c r="BJ10614" s="41"/>
      <c r="BK10614" s="41"/>
      <c r="BL10614" s="41"/>
      <c r="BM10614" s="41"/>
      <c r="BN10614" s="41"/>
      <c r="BO10614" s="41"/>
      <c r="BP10614" s="108"/>
      <c r="CG10614" s="102"/>
      <c r="CI10614" s="45"/>
    </row>
    <row r="10615" spans="37:87" ht="13" customHeight="1">
      <c r="AK10615" s="114"/>
      <c r="AL10615" s="41"/>
      <c r="AM10615" s="41"/>
      <c r="AN10615" s="41"/>
      <c r="AO10615" s="41"/>
      <c r="AP10615" s="41"/>
      <c r="AQ10615" s="41"/>
      <c r="AR10615" s="41"/>
      <c r="AS10615" s="41"/>
      <c r="AT10615" s="41"/>
      <c r="AU10615" s="41"/>
      <c r="AV10615" s="41"/>
      <c r="AW10615" s="41"/>
      <c r="AX10615" s="41"/>
      <c r="AY10615" s="41"/>
      <c r="AZ10615" s="41"/>
      <c r="BA10615" s="41"/>
      <c r="BB10615" s="41"/>
      <c r="BC10615" s="41"/>
      <c r="BD10615" s="41"/>
      <c r="BE10615" s="41"/>
      <c r="BF10615" s="41"/>
      <c r="BG10615" s="41"/>
      <c r="BH10615" s="41"/>
      <c r="BI10615" s="41"/>
      <c r="BJ10615" s="41"/>
      <c r="BK10615" s="41"/>
      <c r="BL10615" s="41"/>
      <c r="BM10615" s="41"/>
      <c r="BN10615" s="41"/>
      <c r="BO10615" s="41"/>
      <c r="BP10615" s="108"/>
      <c r="CG10615" s="102"/>
      <c r="CI10615" s="45"/>
    </row>
    <row r="10616" spans="37:87" ht="13" customHeight="1">
      <c r="AK10616" s="114"/>
      <c r="AL10616" s="41"/>
      <c r="AM10616" s="41"/>
      <c r="AN10616" s="41"/>
      <c r="AO10616" s="41"/>
      <c r="AP10616" s="41"/>
      <c r="AQ10616" s="41"/>
      <c r="AR10616" s="41"/>
      <c r="AS10616" s="41"/>
      <c r="AT10616" s="41"/>
      <c r="AU10616" s="41"/>
      <c r="AV10616" s="41"/>
      <c r="AW10616" s="41"/>
      <c r="AX10616" s="41"/>
      <c r="AY10616" s="41"/>
      <c r="AZ10616" s="41"/>
      <c r="BA10616" s="41"/>
      <c r="BB10616" s="41"/>
      <c r="BC10616" s="41"/>
      <c r="BD10616" s="41"/>
      <c r="BE10616" s="41"/>
      <c r="BF10616" s="41"/>
      <c r="BG10616" s="41"/>
      <c r="BH10616" s="41"/>
      <c r="BI10616" s="41"/>
      <c r="BJ10616" s="41"/>
      <c r="BK10616" s="41"/>
      <c r="BL10616" s="41"/>
      <c r="BM10616" s="41"/>
      <c r="BN10616" s="41"/>
      <c r="BO10616" s="41"/>
      <c r="BP10616" s="108"/>
      <c r="CG10616" s="102"/>
      <c r="CI10616" s="45"/>
    </row>
    <row r="10617" spans="37:87" ht="13" customHeight="1">
      <c r="AK10617" s="114"/>
      <c r="AL10617" s="41"/>
      <c r="AM10617" s="41"/>
      <c r="AN10617" s="41"/>
      <c r="AO10617" s="41"/>
      <c r="AP10617" s="41"/>
      <c r="AQ10617" s="41"/>
      <c r="AR10617" s="41"/>
      <c r="AS10617" s="41"/>
      <c r="AT10617" s="41"/>
      <c r="AU10617" s="41"/>
      <c r="AV10617" s="41"/>
      <c r="AW10617" s="41"/>
      <c r="AX10617" s="41"/>
      <c r="AY10617" s="41"/>
      <c r="AZ10617" s="41"/>
      <c r="BA10617" s="41"/>
      <c r="BB10617" s="41"/>
      <c r="BC10617" s="41"/>
      <c r="BD10617" s="41"/>
      <c r="BE10617" s="41"/>
      <c r="BF10617" s="41"/>
      <c r="BG10617" s="41"/>
      <c r="BH10617" s="41"/>
      <c r="BI10617" s="41"/>
      <c r="BJ10617" s="41"/>
      <c r="BK10617" s="41"/>
      <c r="BL10617" s="41"/>
      <c r="BM10617" s="41"/>
      <c r="BN10617" s="41"/>
      <c r="BO10617" s="41"/>
      <c r="BP10617" s="108"/>
      <c r="CG10617" s="102"/>
      <c r="CI10617" s="45"/>
    </row>
    <row r="10618" spans="37:87" ht="13" customHeight="1">
      <c r="AK10618" s="114"/>
      <c r="AL10618" s="41"/>
      <c r="AM10618" s="41"/>
      <c r="AN10618" s="41"/>
      <c r="AO10618" s="41"/>
      <c r="AP10618" s="41"/>
      <c r="AQ10618" s="41"/>
      <c r="AR10618" s="41"/>
      <c r="AS10618" s="41"/>
      <c r="AT10618" s="41"/>
      <c r="AU10618" s="41"/>
      <c r="AV10618" s="41"/>
      <c r="AW10618" s="41"/>
      <c r="AX10618" s="41"/>
      <c r="AY10618" s="41"/>
      <c r="AZ10618" s="41"/>
      <c r="BA10618" s="41"/>
      <c r="BB10618" s="41"/>
      <c r="BC10618" s="41"/>
      <c r="BD10618" s="41"/>
      <c r="BE10618" s="41"/>
      <c r="BF10618" s="41"/>
      <c r="BG10618" s="41"/>
      <c r="BH10618" s="41"/>
      <c r="BI10618" s="41"/>
      <c r="BJ10618" s="41"/>
      <c r="BK10618" s="41"/>
      <c r="BL10618" s="41"/>
      <c r="BM10618" s="41"/>
      <c r="BN10618" s="41"/>
      <c r="BO10618" s="41"/>
      <c r="BP10618" s="108"/>
      <c r="CG10618" s="102"/>
      <c r="CI10618" s="45"/>
    </row>
    <row r="10619" spans="37:87" ht="13" customHeight="1">
      <c r="AK10619" s="114"/>
      <c r="AL10619" s="41"/>
      <c r="AM10619" s="41"/>
      <c r="AN10619" s="41"/>
      <c r="AO10619" s="41"/>
      <c r="AP10619" s="41"/>
      <c r="AQ10619" s="41"/>
      <c r="AR10619" s="41"/>
      <c r="AS10619" s="41"/>
      <c r="AT10619" s="41"/>
      <c r="AU10619" s="41"/>
      <c r="AV10619" s="41"/>
      <c r="AW10619" s="41"/>
      <c r="AX10619" s="41"/>
      <c r="AY10619" s="41"/>
      <c r="AZ10619" s="41"/>
      <c r="BA10619" s="41"/>
      <c r="BB10619" s="41"/>
      <c r="BC10619" s="41"/>
      <c r="BD10619" s="41"/>
      <c r="BE10619" s="41"/>
      <c r="BF10619" s="41"/>
      <c r="BG10619" s="41"/>
      <c r="BH10619" s="41"/>
      <c r="BI10619" s="41"/>
      <c r="BJ10619" s="41"/>
      <c r="BK10619" s="41"/>
      <c r="BL10619" s="41"/>
      <c r="BM10619" s="41"/>
      <c r="BN10619" s="41"/>
      <c r="BO10619" s="41"/>
      <c r="BP10619" s="108"/>
      <c r="CG10619" s="102"/>
      <c r="CI10619" s="45"/>
    </row>
    <row r="10620" spans="37:87" ht="13" customHeight="1">
      <c r="AK10620" s="114"/>
      <c r="AL10620" s="41"/>
      <c r="AM10620" s="41"/>
      <c r="AN10620" s="41"/>
      <c r="AO10620" s="41"/>
      <c r="AP10620" s="41"/>
      <c r="AQ10620" s="41"/>
      <c r="AR10620" s="41"/>
      <c r="AS10620" s="41"/>
      <c r="AT10620" s="41"/>
      <c r="AU10620" s="41"/>
      <c r="AV10620" s="41"/>
      <c r="AW10620" s="41"/>
      <c r="AX10620" s="41"/>
      <c r="AY10620" s="41"/>
      <c r="AZ10620" s="41"/>
      <c r="BA10620" s="41"/>
      <c r="BB10620" s="41"/>
      <c r="BC10620" s="41"/>
      <c r="BD10620" s="41"/>
      <c r="BE10620" s="41"/>
      <c r="BF10620" s="41"/>
      <c r="BG10620" s="41"/>
      <c r="BH10620" s="41"/>
      <c r="BI10620" s="41"/>
      <c r="BJ10620" s="41"/>
      <c r="BK10620" s="41"/>
      <c r="BL10620" s="41"/>
      <c r="BM10620" s="41"/>
      <c r="BN10620" s="41"/>
      <c r="BO10620" s="41"/>
      <c r="BP10620" s="108"/>
      <c r="CG10620" s="102"/>
      <c r="CI10620" s="45"/>
    </row>
    <row r="10621" spans="37:87" ht="13" customHeight="1">
      <c r="AK10621" s="114"/>
      <c r="AL10621" s="41"/>
      <c r="AM10621" s="41"/>
      <c r="AN10621" s="41"/>
      <c r="AO10621" s="41"/>
      <c r="AP10621" s="41"/>
      <c r="AQ10621" s="41"/>
      <c r="AR10621" s="41"/>
      <c r="AS10621" s="41"/>
      <c r="AT10621" s="41"/>
      <c r="AU10621" s="41"/>
      <c r="AV10621" s="41"/>
      <c r="AW10621" s="41"/>
      <c r="AX10621" s="41"/>
      <c r="AY10621" s="41"/>
      <c r="AZ10621" s="41"/>
      <c r="BA10621" s="41"/>
      <c r="BB10621" s="41"/>
      <c r="BC10621" s="41"/>
      <c r="BD10621" s="41"/>
      <c r="BE10621" s="41"/>
      <c r="BF10621" s="41"/>
      <c r="BG10621" s="41"/>
      <c r="BH10621" s="41"/>
      <c r="BI10621" s="41"/>
      <c r="BJ10621" s="41"/>
      <c r="BK10621" s="41"/>
      <c r="BL10621" s="41"/>
      <c r="BM10621" s="41"/>
      <c r="BN10621" s="41"/>
      <c r="BO10621" s="41"/>
      <c r="BP10621" s="108"/>
      <c r="CG10621" s="102"/>
      <c r="CI10621" s="45"/>
    </row>
    <row r="10622" spans="37:87" ht="13" customHeight="1">
      <c r="AK10622" s="114"/>
      <c r="AL10622" s="41"/>
      <c r="AM10622" s="41"/>
      <c r="AN10622" s="41"/>
      <c r="AO10622" s="41"/>
      <c r="AP10622" s="41"/>
      <c r="AQ10622" s="41"/>
      <c r="AR10622" s="41"/>
      <c r="AS10622" s="41"/>
      <c r="AT10622" s="41"/>
      <c r="AU10622" s="41"/>
      <c r="AV10622" s="41"/>
      <c r="AW10622" s="41"/>
      <c r="AX10622" s="41"/>
      <c r="AY10622" s="41"/>
      <c r="AZ10622" s="41"/>
      <c r="BA10622" s="41"/>
      <c r="BB10622" s="41"/>
      <c r="BC10622" s="41"/>
      <c r="BD10622" s="41"/>
      <c r="BE10622" s="41"/>
      <c r="BF10622" s="41"/>
      <c r="BG10622" s="41"/>
      <c r="BH10622" s="41"/>
      <c r="BI10622" s="41"/>
      <c r="BJ10622" s="41"/>
      <c r="BK10622" s="41"/>
      <c r="BL10622" s="41"/>
      <c r="BM10622" s="41"/>
      <c r="BN10622" s="41"/>
      <c r="BO10622" s="41"/>
      <c r="BP10622" s="108"/>
      <c r="CG10622" s="102"/>
      <c r="CI10622" s="45"/>
    </row>
    <row r="10623" spans="37:87" ht="13" customHeight="1">
      <c r="AK10623" s="114"/>
      <c r="AL10623" s="41"/>
      <c r="AM10623" s="41"/>
      <c r="AN10623" s="41"/>
      <c r="AO10623" s="41"/>
      <c r="AP10623" s="41"/>
      <c r="AQ10623" s="41"/>
      <c r="AR10623" s="41"/>
      <c r="AS10623" s="41"/>
      <c r="AT10623" s="41"/>
      <c r="AU10623" s="41"/>
      <c r="AV10623" s="41"/>
      <c r="AW10623" s="41"/>
      <c r="AX10623" s="41"/>
      <c r="AY10623" s="41"/>
      <c r="AZ10623" s="41"/>
      <c r="BA10623" s="41"/>
      <c r="BB10623" s="41"/>
      <c r="BC10623" s="41"/>
      <c r="BD10623" s="41"/>
      <c r="BE10623" s="41"/>
      <c r="BF10623" s="41"/>
      <c r="BG10623" s="41"/>
      <c r="BH10623" s="41"/>
      <c r="BI10623" s="41"/>
      <c r="BJ10623" s="41"/>
      <c r="BK10623" s="41"/>
      <c r="BL10623" s="41"/>
      <c r="BM10623" s="41"/>
      <c r="BN10623" s="41"/>
      <c r="BO10623" s="41"/>
      <c r="BP10623" s="108"/>
      <c r="CG10623" s="102"/>
      <c r="CI10623" s="45"/>
    </row>
    <row r="10624" spans="37:87" ht="13" customHeight="1">
      <c r="AK10624" s="114"/>
      <c r="AL10624" s="41"/>
      <c r="AM10624" s="41"/>
      <c r="AN10624" s="41"/>
      <c r="AO10624" s="41"/>
      <c r="AP10624" s="41"/>
      <c r="AQ10624" s="41"/>
      <c r="AR10624" s="41"/>
      <c r="AS10624" s="41"/>
      <c r="AT10624" s="41"/>
      <c r="AU10624" s="41"/>
      <c r="AV10624" s="41"/>
      <c r="AW10624" s="41"/>
      <c r="AX10624" s="41"/>
      <c r="AY10624" s="41"/>
      <c r="AZ10624" s="41"/>
      <c r="BA10624" s="41"/>
      <c r="BB10624" s="41"/>
      <c r="BC10624" s="41"/>
      <c r="BD10624" s="41"/>
      <c r="BE10624" s="41"/>
      <c r="BF10624" s="41"/>
      <c r="BG10624" s="41"/>
      <c r="BH10624" s="41"/>
      <c r="BI10624" s="41"/>
      <c r="BJ10624" s="41"/>
      <c r="BK10624" s="41"/>
      <c r="BL10624" s="41"/>
      <c r="BM10624" s="41"/>
      <c r="BN10624" s="41"/>
      <c r="BO10624" s="41"/>
      <c r="BP10624" s="108"/>
      <c r="CG10624" s="102"/>
      <c r="CI10624" s="45"/>
    </row>
    <row r="10625" spans="37:87" ht="13" customHeight="1">
      <c r="AK10625" s="114"/>
      <c r="AL10625" s="41"/>
      <c r="AM10625" s="41"/>
      <c r="AN10625" s="41"/>
      <c r="AO10625" s="41"/>
      <c r="AP10625" s="41"/>
      <c r="AQ10625" s="41"/>
      <c r="AR10625" s="41"/>
      <c r="AS10625" s="41"/>
      <c r="AT10625" s="41"/>
      <c r="AU10625" s="41"/>
      <c r="AV10625" s="41"/>
      <c r="AW10625" s="41"/>
      <c r="AX10625" s="41"/>
      <c r="AY10625" s="41"/>
      <c r="AZ10625" s="41"/>
      <c r="BA10625" s="41"/>
      <c r="BB10625" s="41"/>
      <c r="BC10625" s="41"/>
      <c r="BD10625" s="41"/>
      <c r="BE10625" s="41"/>
      <c r="BF10625" s="41"/>
      <c r="BG10625" s="41"/>
      <c r="BH10625" s="41"/>
      <c r="BI10625" s="41"/>
      <c r="BJ10625" s="41"/>
      <c r="BK10625" s="41"/>
      <c r="BL10625" s="41"/>
      <c r="BM10625" s="41"/>
      <c r="BN10625" s="41"/>
      <c r="BO10625" s="41"/>
      <c r="BP10625" s="108"/>
      <c r="CG10625" s="102"/>
      <c r="CI10625" s="45"/>
    </row>
    <row r="10626" spans="37:87" ht="13" customHeight="1">
      <c r="AK10626" s="114"/>
      <c r="AL10626" s="41"/>
      <c r="AM10626" s="41"/>
      <c r="AN10626" s="41"/>
      <c r="AO10626" s="41"/>
      <c r="AP10626" s="41"/>
      <c r="AQ10626" s="41"/>
      <c r="AR10626" s="41"/>
      <c r="AS10626" s="41"/>
      <c r="AT10626" s="41"/>
      <c r="AU10626" s="41"/>
      <c r="AV10626" s="41"/>
      <c r="AW10626" s="41"/>
      <c r="AX10626" s="41"/>
      <c r="AY10626" s="41"/>
      <c r="AZ10626" s="41"/>
      <c r="BA10626" s="41"/>
      <c r="BB10626" s="41"/>
      <c r="BC10626" s="41"/>
      <c r="BD10626" s="41"/>
      <c r="BE10626" s="41"/>
      <c r="BF10626" s="41"/>
      <c r="BG10626" s="41"/>
      <c r="BH10626" s="41"/>
      <c r="BI10626" s="41"/>
      <c r="BJ10626" s="41"/>
      <c r="BK10626" s="41"/>
      <c r="BL10626" s="41"/>
      <c r="BM10626" s="41"/>
      <c r="BN10626" s="41"/>
      <c r="BO10626" s="41"/>
      <c r="BP10626" s="108"/>
      <c r="CG10626" s="102"/>
      <c r="CI10626" s="45"/>
    </row>
    <row r="10627" spans="37:87" ht="13" customHeight="1">
      <c r="AK10627" s="114"/>
      <c r="AL10627" s="41"/>
      <c r="AM10627" s="41"/>
      <c r="AN10627" s="41"/>
      <c r="AO10627" s="41"/>
      <c r="AP10627" s="41"/>
      <c r="AQ10627" s="41"/>
      <c r="AR10627" s="41"/>
      <c r="AS10627" s="41"/>
      <c r="AT10627" s="41"/>
      <c r="AU10627" s="41"/>
      <c r="AV10627" s="41"/>
      <c r="AW10627" s="41"/>
      <c r="AX10627" s="41"/>
      <c r="AY10627" s="41"/>
      <c r="AZ10627" s="41"/>
      <c r="BA10627" s="41"/>
      <c r="BB10627" s="41"/>
      <c r="BC10627" s="41"/>
      <c r="BD10627" s="41"/>
      <c r="BE10627" s="41"/>
      <c r="BF10627" s="41"/>
      <c r="BG10627" s="41"/>
      <c r="BH10627" s="41"/>
      <c r="BI10627" s="41"/>
      <c r="BJ10627" s="41"/>
      <c r="BK10627" s="41"/>
      <c r="BL10627" s="41"/>
      <c r="BM10627" s="41"/>
      <c r="BN10627" s="41"/>
      <c r="BO10627" s="41"/>
      <c r="BP10627" s="108"/>
      <c r="CG10627" s="102"/>
      <c r="CI10627" s="45"/>
    </row>
    <row r="10628" spans="37:87" ht="13" customHeight="1">
      <c r="AK10628" s="114"/>
      <c r="AL10628" s="41"/>
      <c r="AM10628" s="41"/>
      <c r="AN10628" s="41"/>
      <c r="AO10628" s="41"/>
      <c r="AP10628" s="41"/>
      <c r="AQ10628" s="41"/>
      <c r="AR10628" s="41"/>
      <c r="AS10628" s="41"/>
      <c r="AT10628" s="41"/>
      <c r="AU10628" s="41"/>
      <c r="AV10628" s="41"/>
      <c r="AW10628" s="41"/>
      <c r="AX10628" s="41"/>
      <c r="AY10628" s="41"/>
      <c r="AZ10628" s="41"/>
      <c r="BA10628" s="41"/>
      <c r="BB10628" s="41"/>
      <c r="BC10628" s="41"/>
      <c r="BD10628" s="41"/>
      <c r="BE10628" s="41"/>
      <c r="BF10628" s="41"/>
      <c r="BG10628" s="41"/>
      <c r="BH10628" s="41"/>
      <c r="BI10628" s="41"/>
      <c r="BJ10628" s="41"/>
      <c r="BK10628" s="41"/>
      <c r="BL10628" s="41"/>
      <c r="BM10628" s="41"/>
      <c r="BN10628" s="41"/>
      <c r="BO10628" s="41"/>
      <c r="BP10628" s="108"/>
      <c r="CG10628" s="102"/>
      <c r="CI10628" s="45"/>
    </row>
    <row r="10629" spans="37:87" ht="13" customHeight="1">
      <c r="AK10629" s="114"/>
      <c r="AL10629" s="41"/>
      <c r="AM10629" s="41"/>
      <c r="AN10629" s="41"/>
      <c r="AO10629" s="41"/>
      <c r="AP10629" s="41"/>
      <c r="AQ10629" s="41"/>
      <c r="AR10629" s="41"/>
      <c r="AS10629" s="41"/>
      <c r="AT10629" s="41"/>
      <c r="AU10629" s="41"/>
      <c r="AV10629" s="41"/>
      <c r="AW10629" s="41"/>
      <c r="AX10629" s="41"/>
      <c r="AY10629" s="41"/>
      <c r="AZ10629" s="41"/>
      <c r="BA10629" s="41"/>
      <c r="BB10629" s="41"/>
      <c r="BC10629" s="41"/>
      <c r="BD10629" s="41"/>
      <c r="BE10629" s="41"/>
      <c r="BF10629" s="41"/>
      <c r="BG10629" s="41"/>
      <c r="BH10629" s="41"/>
      <c r="BI10629" s="41"/>
      <c r="BJ10629" s="41"/>
      <c r="BK10629" s="41"/>
      <c r="BL10629" s="41"/>
      <c r="BM10629" s="41"/>
      <c r="BN10629" s="41"/>
      <c r="BO10629" s="41"/>
      <c r="BP10629" s="108"/>
      <c r="CG10629" s="102"/>
      <c r="CI10629" s="45"/>
    </row>
    <row r="10630" spans="37:87" ht="13" customHeight="1">
      <c r="AK10630" s="114"/>
      <c r="AL10630" s="41"/>
      <c r="AM10630" s="41"/>
      <c r="AN10630" s="41"/>
      <c r="AO10630" s="41"/>
      <c r="AP10630" s="41"/>
      <c r="AQ10630" s="41"/>
      <c r="AR10630" s="41"/>
      <c r="AS10630" s="41"/>
      <c r="AT10630" s="41"/>
      <c r="AU10630" s="41"/>
      <c r="AV10630" s="41"/>
      <c r="AW10630" s="41"/>
      <c r="AX10630" s="41"/>
      <c r="AY10630" s="41"/>
      <c r="AZ10630" s="41"/>
      <c r="BA10630" s="41"/>
      <c r="BB10630" s="41"/>
      <c r="BC10630" s="41"/>
      <c r="BD10630" s="41"/>
      <c r="BE10630" s="41"/>
      <c r="BF10630" s="41"/>
      <c r="BG10630" s="41"/>
      <c r="BH10630" s="41"/>
      <c r="BI10630" s="41"/>
      <c r="BJ10630" s="41"/>
      <c r="BK10630" s="41"/>
      <c r="BL10630" s="41"/>
      <c r="BM10630" s="41"/>
      <c r="BN10630" s="41"/>
      <c r="BO10630" s="41"/>
      <c r="BP10630" s="108"/>
      <c r="CG10630" s="102"/>
      <c r="CI10630" s="45"/>
    </row>
    <row r="10631" spans="37:87" ht="13" customHeight="1">
      <c r="AK10631" s="114"/>
      <c r="AL10631" s="41"/>
      <c r="AM10631" s="41"/>
      <c r="AN10631" s="41"/>
      <c r="AO10631" s="41"/>
      <c r="AP10631" s="41"/>
      <c r="AQ10631" s="41"/>
      <c r="AR10631" s="41"/>
      <c r="AS10631" s="41"/>
      <c r="AT10631" s="41"/>
      <c r="AU10631" s="41"/>
      <c r="AV10631" s="41"/>
      <c r="AW10631" s="41"/>
      <c r="AX10631" s="41"/>
      <c r="AY10631" s="41"/>
      <c r="AZ10631" s="41"/>
      <c r="BA10631" s="41"/>
      <c r="BB10631" s="41"/>
      <c r="BC10631" s="41"/>
      <c r="BD10631" s="41"/>
      <c r="BE10631" s="41"/>
      <c r="BF10631" s="41"/>
      <c r="BG10631" s="41"/>
      <c r="BH10631" s="41"/>
      <c r="BI10631" s="41"/>
      <c r="BJ10631" s="41"/>
      <c r="BK10631" s="41"/>
      <c r="BL10631" s="41"/>
      <c r="BM10631" s="41"/>
      <c r="BN10631" s="41"/>
      <c r="BO10631" s="41"/>
      <c r="BP10631" s="108"/>
      <c r="CG10631" s="102"/>
      <c r="CI10631" s="45"/>
    </row>
    <row r="10632" spans="37:87" ht="13" customHeight="1">
      <c r="AK10632" s="114"/>
      <c r="AL10632" s="41"/>
      <c r="AM10632" s="41"/>
      <c r="AN10632" s="41"/>
      <c r="AO10632" s="41"/>
      <c r="AP10632" s="41"/>
      <c r="AQ10632" s="41"/>
      <c r="AR10632" s="41"/>
      <c r="AS10632" s="41"/>
      <c r="AT10632" s="41"/>
      <c r="AU10632" s="41"/>
      <c r="AV10632" s="41"/>
      <c r="AW10632" s="41"/>
      <c r="AX10632" s="41"/>
      <c r="AY10632" s="41"/>
      <c r="AZ10632" s="41"/>
      <c r="BA10632" s="41"/>
      <c r="BB10632" s="41"/>
      <c r="BC10632" s="41"/>
      <c r="BD10632" s="41"/>
      <c r="BE10632" s="41"/>
      <c r="BF10632" s="41"/>
      <c r="BG10632" s="41"/>
      <c r="BH10632" s="41"/>
      <c r="BI10632" s="41"/>
      <c r="BJ10632" s="41"/>
      <c r="BK10632" s="41"/>
      <c r="BL10632" s="41"/>
      <c r="BM10632" s="41"/>
      <c r="BN10632" s="41"/>
      <c r="BO10632" s="41"/>
      <c r="BP10632" s="108"/>
      <c r="CG10632" s="102"/>
      <c r="CI10632" s="45"/>
    </row>
    <row r="10633" spans="37:87" ht="13" customHeight="1">
      <c r="AK10633" s="114"/>
      <c r="AL10633" s="41"/>
      <c r="AM10633" s="41"/>
      <c r="AN10633" s="41"/>
      <c r="AO10633" s="41"/>
      <c r="AP10633" s="41"/>
      <c r="AQ10633" s="41"/>
      <c r="AR10633" s="41"/>
      <c r="AS10633" s="41"/>
      <c r="AT10633" s="41"/>
      <c r="AU10633" s="41"/>
      <c r="AV10633" s="41"/>
      <c r="AW10633" s="41"/>
      <c r="AX10633" s="41"/>
      <c r="AY10633" s="41"/>
      <c r="AZ10633" s="41"/>
      <c r="BA10633" s="41"/>
      <c r="BB10633" s="41"/>
      <c r="BC10633" s="41"/>
      <c r="BD10633" s="41"/>
      <c r="BE10633" s="41"/>
      <c r="BF10633" s="41"/>
      <c r="BG10633" s="41"/>
      <c r="BH10633" s="41"/>
      <c r="BI10633" s="41"/>
      <c r="BJ10633" s="41"/>
      <c r="BK10633" s="41"/>
      <c r="BL10633" s="41"/>
      <c r="BM10633" s="41"/>
      <c r="BN10633" s="41"/>
      <c r="BO10633" s="41"/>
      <c r="BP10633" s="108"/>
      <c r="CG10633" s="102"/>
      <c r="CI10633" s="45"/>
    </row>
    <row r="10634" spans="37:87" ht="13" customHeight="1">
      <c r="AK10634" s="114"/>
      <c r="AL10634" s="41"/>
      <c r="AM10634" s="41"/>
      <c r="AN10634" s="41"/>
      <c r="AO10634" s="41"/>
      <c r="AP10634" s="41"/>
      <c r="AQ10634" s="41"/>
      <c r="AR10634" s="41"/>
      <c r="AS10634" s="41"/>
      <c r="AT10634" s="41"/>
      <c r="AU10634" s="41"/>
      <c r="AV10634" s="41"/>
      <c r="AW10634" s="41"/>
      <c r="AX10634" s="41"/>
      <c r="AY10634" s="41"/>
      <c r="AZ10634" s="41"/>
      <c r="BA10634" s="41"/>
      <c r="BB10634" s="41"/>
      <c r="BC10634" s="41"/>
      <c r="BD10634" s="41"/>
      <c r="BE10634" s="41"/>
      <c r="BF10634" s="41"/>
      <c r="BG10634" s="41"/>
      <c r="BH10634" s="41"/>
      <c r="BI10634" s="41"/>
      <c r="BJ10634" s="41"/>
      <c r="BK10634" s="41"/>
      <c r="BL10634" s="41"/>
      <c r="BM10634" s="41"/>
      <c r="BN10634" s="41"/>
      <c r="BO10634" s="41"/>
      <c r="BP10634" s="108"/>
      <c r="CG10634" s="102"/>
      <c r="CI10634" s="45"/>
    </row>
    <row r="10635" spans="37:87" ht="13" customHeight="1">
      <c r="AK10635" s="114"/>
      <c r="AL10635" s="41"/>
      <c r="AM10635" s="41"/>
      <c r="AN10635" s="41"/>
      <c r="AO10635" s="41"/>
      <c r="AP10635" s="41"/>
      <c r="AQ10635" s="41"/>
      <c r="AR10635" s="41"/>
      <c r="AS10635" s="41"/>
      <c r="AT10635" s="41"/>
      <c r="AU10635" s="41"/>
      <c r="AV10635" s="41"/>
      <c r="AW10635" s="41"/>
      <c r="AX10635" s="41"/>
      <c r="AY10635" s="41"/>
      <c r="AZ10635" s="41"/>
      <c r="BA10635" s="41"/>
      <c r="BB10635" s="41"/>
      <c r="BC10635" s="41"/>
      <c r="BD10635" s="41"/>
      <c r="BE10635" s="41"/>
      <c r="BF10635" s="41"/>
      <c r="BG10635" s="41"/>
      <c r="BH10635" s="41"/>
      <c r="BI10635" s="41"/>
      <c r="BJ10635" s="41"/>
      <c r="BK10635" s="41"/>
      <c r="BL10635" s="41"/>
      <c r="BM10635" s="41"/>
      <c r="BN10635" s="41"/>
      <c r="BO10635" s="41"/>
      <c r="BP10635" s="108"/>
      <c r="CG10635" s="102"/>
      <c r="CI10635" s="45"/>
    </row>
    <row r="10636" spans="37:87" ht="13" customHeight="1">
      <c r="AK10636" s="114"/>
      <c r="AL10636" s="41"/>
      <c r="AM10636" s="41"/>
      <c r="AN10636" s="41"/>
      <c r="AO10636" s="41"/>
      <c r="AP10636" s="41"/>
      <c r="AQ10636" s="41"/>
      <c r="AR10636" s="41"/>
      <c r="AS10636" s="41"/>
      <c r="AT10636" s="41"/>
      <c r="AU10636" s="41"/>
      <c r="AV10636" s="41"/>
      <c r="AW10636" s="41"/>
      <c r="AX10636" s="41"/>
      <c r="AY10636" s="41"/>
      <c r="AZ10636" s="41"/>
      <c r="BA10636" s="41"/>
      <c r="BB10636" s="41"/>
      <c r="BC10636" s="41"/>
      <c r="BD10636" s="41"/>
      <c r="BE10636" s="41"/>
      <c r="BF10636" s="41"/>
      <c r="BG10636" s="41"/>
      <c r="BH10636" s="41"/>
      <c r="BI10636" s="41"/>
      <c r="BJ10636" s="41"/>
      <c r="BK10636" s="41"/>
      <c r="BL10636" s="41"/>
      <c r="BM10636" s="41"/>
      <c r="BN10636" s="41"/>
      <c r="BO10636" s="41"/>
      <c r="BP10636" s="108"/>
      <c r="CG10636" s="102"/>
      <c r="CI10636" s="45"/>
    </row>
    <row r="10637" spans="37:87" ht="13" customHeight="1">
      <c r="AK10637" s="114"/>
      <c r="AL10637" s="41"/>
      <c r="AM10637" s="41"/>
      <c r="AN10637" s="41"/>
      <c r="AO10637" s="41"/>
      <c r="AP10637" s="41"/>
      <c r="AQ10637" s="41"/>
      <c r="AR10637" s="41"/>
      <c r="AS10637" s="41"/>
      <c r="AT10637" s="41"/>
      <c r="AU10637" s="41"/>
      <c r="AV10637" s="41"/>
      <c r="AW10637" s="41"/>
      <c r="AX10637" s="41"/>
      <c r="AY10637" s="41"/>
      <c r="AZ10637" s="41"/>
      <c r="BA10637" s="41"/>
      <c r="BB10637" s="41"/>
      <c r="BC10637" s="41"/>
      <c r="BD10637" s="41"/>
      <c r="BE10637" s="41"/>
      <c r="BF10637" s="41"/>
      <c r="BG10637" s="41"/>
      <c r="BH10637" s="41"/>
      <c r="BI10637" s="41"/>
      <c r="BJ10637" s="41"/>
      <c r="BK10637" s="41"/>
      <c r="BL10637" s="41"/>
      <c r="BM10637" s="41"/>
      <c r="BN10637" s="41"/>
      <c r="BO10637" s="41"/>
      <c r="BP10637" s="108"/>
      <c r="CG10637" s="102"/>
      <c r="CI10637" s="45"/>
    </row>
    <row r="10638" spans="37:87" ht="13" customHeight="1">
      <c r="AK10638" s="114"/>
      <c r="AL10638" s="41"/>
      <c r="AM10638" s="41"/>
      <c r="AN10638" s="41"/>
      <c r="AO10638" s="41"/>
      <c r="AP10638" s="41"/>
      <c r="AQ10638" s="41"/>
      <c r="AR10638" s="41"/>
      <c r="AS10638" s="41"/>
      <c r="AT10638" s="41"/>
      <c r="AU10638" s="41"/>
      <c r="AV10638" s="41"/>
      <c r="AW10638" s="41"/>
      <c r="AX10638" s="41"/>
      <c r="AY10638" s="41"/>
      <c r="AZ10638" s="41"/>
      <c r="BA10638" s="41"/>
      <c r="BB10638" s="41"/>
      <c r="BC10638" s="41"/>
      <c r="BD10638" s="41"/>
      <c r="BE10638" s="41"/>
      <c r="BF10638" s="41"/>
      <c r="BG10638" s="41"/>
      <c r="BH10638" s="41"/>
      <c r="BI10638" s="41"/>
      <c r="BJ10638" s="41"/>
      <c r="BK10638" s="41"/>
      <c r="BL10638" s="41"/>
      <c r="BM10638" s="41"/>
      <c r="BN10638" s="41"/>
      <c r="BO10638" s="41"/>
      <c r="BP10638" s="108"/>
      <c r="CG10638" s="102"/>
      <c r="CI10638" s="45"/>
    </row>
    <row r="10639" spans="37:87" ht="13" customHeight="1">
      <c r="AK10639" s="114"/>
      <c r="AL10639" s="41"/>
      <c r="AM10639" s="41"/>
      <c r="AN10639" s="41"/>
      <c r="AO10639" s="41"/>
      <c r="AP10639" s="41"/>
      <c r="AQ10639" s="41"/>
      <c r="AR10639" s="41"/>
      <c r="AS10639" s="41"/>
      <c r="AT10639" s="41"/>
      <c r="AU10639" s="41"/>
      <c r="AV10639" s="41"/>
      <c r="AW10639" s="41"/>
      <c r="AX10639" s="41"/>
      <c r="AY10639" s="41"/>
      <c r="AZ10639" s="41"/>
      <c r="BA10639" s="41"/>
      <c r="BB10639" s="41"/>
      <c r="BC10639" s="41"/>
      <c r="BD10639" s="41"/>
      <c r="BE10639" s="41"/>
      <c r="BF10639" s="41"/>
      <c r="BG10639" s="41"/>
      <c r="BH10639" s="41"/>
      <c r="BI10639" s="41"/>
      <c r="BJ10639" s="41"/>
      <c r="BK10639" s="41"/>
      <c r="BL10639" s="41"/>
      <c r="BM10639" s="41"/>
      <c r="BN10639" s="41"/>
      <c r="BO10639" s="41"/>
      <c r="BP10639" s="108"/>
      <c r="CG10639" s="102"/>
      <c r="CI10639" s="45"/>
    </row>
    <row r="10640" spans="37:87" ht="13" customHeight="1">
      <c r="AK10640" s="114"/>
      <c r="AL10640" s="41"/>
      <c r="AM10640" s="41"/>
      <c r="AN10640" s="41"/>
      <c r="AO10640" s="41"/>
      <c r="AP10640" s="41"/>
      <c r="AQ10640" s="41"/>
      <c r="AR10640" s="41"/>
      <c r="AS10640" s="41"/>
      <c r="AT10640" s="41"/>
      <c r="AU10640" s="41"/>
      <c r="AV10640" s="41"/>
      <c r="AW10640" s="41"/>
      <c r="AX10640" s="41"/>
      <c r="AY10640" s="41"/>
      <c r="AZ10640" s="41"/>
      <c r="BA10640" s="41"/>
      <c r="BB10640" s="41"/>
      <c r="BC10640" s="41"/>
      <c r="BD10640" s="41"/>
      <c r="BE10640" s="41"/>
      <c r="BF10640" s="41"/>
      <c r="BG10640" s="41"/>
      <c r="BH10640" s="41"/>
      <c r="BI10640" s="41"/>
      <c r="BJ10640" s="41"/>
      <c r="BK10640" s="41"/>
      <c r="BL10640" s="41"/>
      <c r="BM10640" s="41"/>
      <c r="BN10640" s="41"/>
      <c r="BO10640" s="41"/>
      <c r="BP10640" s="108"/>
      <c r="CG10640" s="102"/>
      <c r="CI10640" s="45"/>
    </row>
    <row r="10641" spans="37:87" ht="13" customHeight="1">
      <c r="AK10641" s="114"/>
      <c r="AL10641" s="41"/>
      <c r="AM10641" s="41"/>
      <c r="AN10641" s="41"/>
      <c r="AO10641" s="41"/>
      <c r="AP10641" s="41"/>
      <c r="AQ10641" s="41"/>
      <c r="AR10641" s="41"/>
      <c r="AS10641" s="41"/>
      <c r="AT10641" s="41"/>
      <c r="AU10641" s="41"/>
      <c r="AV10641" s="41"/>
      <c r="AW10641" s="41"/>
      <c r="AX10641" s="41"/>
      <c r="AY10641" s="41"/>
      <c r="AZ10641" s="41"/>
      <c r="BA10641" s="41"/>
      <c r="BB10641" s="41"/>
      <c r="BC10641" s="41"/>
      <c r="BD10641" s="41"/>
      <c r="BE10641" s="41"/>
      <c r="BF10641" s="41"/>
      <c r="BG10641" s="41"/>
      <c r="BH10641" s="41"/>
      <c r="BI10641" s="41"/>
      <c r="BJ10641" s="41"/>
      <c r="BK10641" s="41"/>
      <c r="BL10641" s="41"/>
      <c r="BM10641" s="41"/>
      <c r="BN10641" s="41"/>
      <c r="BO10641" s="41"/>
      <c r="BP10641" s="108"/>
      <c r="CG10641" s="102"/>
      <c r="CI10641" s="45"/>
    </row>
    <row r="10642" spans="37:87" ht="13" customHeight="1">
      <c r="AK10642" s="114"/>
      <c r="AL10642" s="41"/>
      <c r="AM10642" s="41"/>
      <c r="AN10642" s="41"/>
      <c r="AO10642" s="41"/>
      <c r="AP10642" s="41"/>
      <c r="AQ10642" s="41"/>
      <c r="AR10642" s="41"/>
      <c r="AS10642" s="41"/>
      <c r="AT10642" s="41"/>
      <c r="AU10642" s="41"/>
      <c r="AV10642" s="41"/>
      <c r="AW10642" s="41"/>
      <c r="AX10642" s="41"/>
      <c r="AY10642" s="41"/>
      <c r="AZ10642" s="41"/>
      <c r="BA10642" s="41"/>
      <c r="BB10642" s="41"/>
      <c r="BC10642" s="41"/>
      <c r="BD10642" s="41"/>
      <c r="BE10642" s="41"/>
      <c r="BF10642" s="41"/>
      <c r="BG10642" s="41"/>
      <c r="BH10642" s="41"/>
      <c r="BI10642" s="41"/>
      <c r="BJ10642" s="41"/>
      <c r="BK10642" s="41"/>
      <c r="BL10642" s="41"/>
      <c r="BM10642" s="41"/>
      <c r="BN10642" s="41"/>
      <c r="BO10642" s="41"/>
      <c r="BP10642" s="108"/>
      <c r="CG10642" s="102"/>
      <c r="CI10642" s="45"/>
    </row>
    <row r="10643" spans="37:87" ht="13" customHeight="1">
      <c r="AK10643" s="114"/>
      <c r="AL10643" s="41"/>
      <c r="AM10643" s="41"/>
      <c r="AN10643" s="41"/>
      <c r="AO10643" s="41"/>
      <c r="AP10643" s="41"/>
      <c r="AQ10643" s="41"/>
      <c r="AR10643" s="41"/>
      <c r="AS10643" s="41"/>
      <c r="AT10643" s="41"/>
      <c r="AU10643" s="41"/>
      <c r="AV10643" s="41"/>
      <c r="AW10643" s="41"/>
      <c r="AX10643" s="41"/>
      <c r="AY10643" s="41"/>
      <c r="AZ10643" s="41"/>
      <c r="BA10643" s="41"/>
      <c r="BB10643" s="41"/>
      <c r="BC10643" s="41"/>
      <c r="BD10643" s="41"/>
      <c r="BE10643" s="41"/>
      <c r="BF10643" s="41"/>
      <c r="BG10643" s="41"/>
      <c r="BH10643" s="41"/>
      <c r="BI10643" s="41"/>
      <c r="BJ10643" s="41"/>
      <c r="BK10643" s="41"/>
      <c r="BL10643" s="41"/>
      <c r="BM10643" s="41"/>
      <c r="BN10643" s="41"/>
      <c r="BO10643" s="41"/>
      <c r="BP10643" s="108"/>
      <c r="CG10643" s="102"/>
      <c r="CI10643" s="45"/>
    </row>
    <row r="10644" spans="37:87" ht="13" customHeight="1">
      <c r="AK10644" s="114"/>
      <c r="AL10644" s="41"/>
      <c r="AM10644" s="41"/>
      <c r="AN10644" s="41"/>
      <c r="AO10644" s="41"/>
      <c r="AP10644" s="41"/>
      <c r="AQ10644" s="41"/>
      <c r="AR10644" s="41"/>
      <c r="AS10644" s="41"/>
      <c r="AT10644" s="41"/>
      <c r="AU10644" s="41"/>
      <c r="AV10644" s="41"/>
      <c r="AW10644" s="41"/>
      <c r="AX10644" s="41"/>
      <c r="AY10644" s="41"/>
      <c r="AZ10644" s="41"/>
      <c r="BA10644" s="41"/>
      <c r="BB10644" s="41"/>
      <c r="BC10644" s="41"/>
      <c r="BD10644" s="41"/>
      <c r="BE10644" s="41"/>
      <c r="BF10644" s="41"/>
      <c r="BG10644" s="41"/>
      <c r="BH10644" s="41"/>
      <c r="BI10644" s="41"/>
      <c r="BJ10644" s="41"/>
      <c r="BK10644" s="41"/>
      <c r="BL10644" s="41"/>
      <c r="BM10644" s="41"/>
      <c r="BN10644" s="41"/>
      <c r="BO10644" s="41"/>
      <c r="BP10644" s="108"/>
      <c r="CG10644" s="102"/>
      <c r="CI10644" s="45"/>
    </row>
    <row r="10645" spans="37:87" ht="13" customHeight="1">
      <c r="AK10645" s="114"/>
      <c r="AL10645" s="41"/>
      <c r="AM10645" s="41"/>
      <c r="AN10645" s="41"/>
      <c r="AO10645" s="41"/>
      <c r="AP10645" s="41"/>
      <c r="AQ10645" s="41"/>
      <c r="AR10645" s="41"/>
      <c r="AS10645" s="41"/>
      <c r="AT10645" s="41"/>
      <c r="AU10645" s="41"/>
      <c r="AV10645" s="41"/>
      <c r="AW10645" s="41"/>
      <c r="AX10645" s="41"/>
      <c r="AY10645" s="41"/>
      <c r="AZ10645" s="41"/>
      <c r="BA10645" s="41"/>
      <c r="BB10645" s="41"/>
      <c r="BC10645" s="41"/>
      <c r="BD10645" s="41"/>
      <c r="BE10645" s="41"/>
      <c r="BF10645" s="41"/>
      <c r="BG10645" s="41"/>
      <c r="BH10645" s="41"/>
      <c r="BI10645" s="41"/>
      <c r="BJ10645" s="41"/>
      <c r="BK10645" s="41"/>
      <c r="BL10645" s="41"/>
      <c r="BM10645" s="41"/>
      <c r="BN10645" s="41"/>
      <c r="BO10645" s="41"/>
      <c r="BP10645" s="108"/>
      <c r="CG10645" s="102"/>
      <c r="CI10645" s="45"/>
    </row>
    <row r="10646" spans="37:87" ht="13" customHeight="1">
      <c r="AK10646" s="114"/>
      <c r="AL10646" s="41"/>
      <c r="AM10646" s="41"/>
      <c r="AN10646" s="41"/>
      <c r="AO10646" s="41"/>
      <c r="AP10646" s="41"/>
      <c r="AQ10646" s="41"/>
      <c r="AR10646" s="41"/>
      <c r="AS10646" s="41"/>
      <c r="AT10646" s="41"/>
      <c r="AU10646" s="41"/>
      <c r="AV10646" s="41"/>
      <c r="AW10646" s="41"/>
      <c r="AX10646" s="41"/>
      <c r="AY10646" s="41"/>
      <c r="AZ10646" s="41"/>
      <c r="BA10646" s="41"/>
      <c r="BB10646" s="41"/>
      <c r="BC10646" s="41"/>
      <c r="BD10646" s="41"/>
      <c r="BE10646" s="41"/>
      <c r="BF10646" s="41"/>
      <c r="BG10646" s="41"/>
      <c r="BH10646" s="41"/>
      <c r="BI10646" s="41"/>
      <c r="BJ10646" s="41"/>
      <c r="BK10646" s="41"/>
      <c r="BL10646" s="41"/>
      <c r="BM10646" s="41"/>
      <c r="BN10646" s="41"/>
      <c r="BO10646" s="41"/>
      <c r="BP10646" s="108"/>
      <c r="CG10646" s="102"/>
      <c r="CI10646" s="45"/>
    </row>
    <row r="10647" spans="37:87" ht="13" customHeight="1">
      <c r="AK10647" s="114"/>
      <c r="AL10647" s="41"/>
      <c r="AM10647" s="41"/>
      <c r="AN10647" s="41"/>
      <c r="AO10647" s="41"/>
      <c r="AP10647" s="41"/>
      <c r="AQ10647" s="41"/>
      <c r="AR10647" s="41"/>
      <c r="AS10647" s="41"/>
      <c r="AT10647" s="41"/>
      <c r="AU10647" s="41"/>
      <c r="AV10647" s="41"/>
      <c r="AW10647" s="41"/>
      <c r="AX10647" s="41"/>
      <c r="AY10647" s="41"/>
      <c r="AZ10647" s="41"/>
      <c r="BA10647" s="41"/>
      <c r="BB10647" s="41"/>
      <c r="BC10647" s="41"/>
      <c r="BD10647" s="41"/>
      <c r="BE10647" s="41"/>
      <c r="BF10647" s="41"/>
      <c r="BG10647" s="41"/>
      <c r="BH10647" s="41"/>
      <c r="BI10647" s="41"/>
      <c r="BJ10647" s="41"/>
      <c r="BK10647" s="41"/>
      <c r="BL10647" s="41"/>
      <c r="BM10647" s="41"/>
      <c r="BN10647" s="41"/>
      <c r="BO10647" s="41"/>
      <c r="BP10647" s="108"/>
      <c r="CG10647" s="102"/>
      <c r="CI10647" s="45"/>
    </row>
    <row r="10648" spans="37:87" ht="13" customHeight="1">
      <c r="AK10648" s="114"/>
      <c r="AL10648" s="41"/>
      <c r="AM10648" s="41"/>
      <c r="AN10648" s="41"/>
      <c r="AO10648" s="41"/>
      <c r="AP10648" s="41"/>
      <c r="AQ10648" s="41"/>
      <c r="AR10648" s="41"/>
      <c r="AS10648" s="41"/>
      <c r="AT10648" s="41"/>
      <c r="AU10648" s="41"/>
      <c r="AV10648" s="41"/>
      <c r="AW10648" s="41"/>
      <c r="AX10648" s="41"/>
      <c r="AY10648" s="41"/>
      <c r="AZ10648" s="41"/>
      <c r="BA10648" s="41"/>
      <c r="BB10648" s="41"/>
      <c r="BC10648" s="41"/>
      <c r="BD10648" s="41"/>
      <c r="BE10648" s="41"/>
      <c r="BF10648" s="41"/>
      <c r="BG10648" s="41"/>
      <c r="BH10648" s="41"/>
      <c r="BI10648" s="41"/>
      <c r="BJ10648" s="41"/>
      <c r="BK10648" s="41"/>
      <c r="BL10648" s="41"/>
      <c r="BM10648" s="41"/>
      <c r="BN10648" s="41"/>
      <c r="BO10648" s="41"/>
      <c r="BP10648" s="108"/>
      <c r="CG10648" s="102"/>
      <c r="CI10648" s="45"/>
    </row>
    <row r="10649" spans="37:87" ht="13" customHeight="1">
      <c r="AK10649" s="114"/>
      <c r="AL10649" s="41"/>
      <c r="AM10649" s="41"/>
      <c r="AN10649" s="41"/>
      <c r="AO10649" s="41"/>
      <c r="AP10649" s="41"/>
      <c r="AQ10649" s="41"/>
      <c r="AR10649" s="41"/>
      <c r="AS10649" s="41"/>
      <c r="AT10649" s="41"/>
      <c r="AU10649" s="41"/>
      <c r="AV10649" s="41"/>
      <c r="AW10649" s="41"/>
      <c r="AX10649" s="41"/>
      <c r="AY10649" s="41"/>
      <c r="AZ10649" s="41"/>
      <c r="BA10649" s="41"/>
      <c r="BB10649" s="41"/>
      <c r="BC10649" s="41"/>
      <c r="BD10649" s="41"/>
      <c r="BE10649" s="41"/>
      <c r="BF10649" s="41"/>
      <c r="BG10649" s="41"/>
      <c r="BH10649" s="41"/>
      <c r="BI10649" s="41"/>
      <c r="BJ10649" s="41"/>
      <c r="BK10649" s="41"/>
      <c r="BL10649" s="41"/>
      <c r="BM10649" s="41"/>
      <c r="BN10649" s="41"/>
      <c r="BO10649" s="41"/>
      <c r="BP10649" s="108"/>
      <c r="CG10649" s="102"/>
      <c r="CI10649" s="45"/>
    </row>
    <row r="10650" spans="37:87" ht="13" customHeight="1">
      <c r="AK10650" s="114"/>
      <c r="AL10650" s="41"/>
      <c r="AM10650" s="41"/>
      <c r="AN10650" s="41"/>
      <c r="AO10650" s="41"/>
      <c r="AP10650" s="41"/>
      <c r="AQ10650" s="41"/>
      <c r="AR10650" s="41"/>
      <c r="AS10650" s="41"/>
      <c r="AT10650" s="41"/>
      <c r="AU10650" s="41"/>
      <c r="AV10650" s="41"/>
      <c r="AW10650" s="41"/>
      <c r="AX10650" s="41"/>
      <c r="AY10650" s="41"/>
      <c r="AZ10650" s="41"/>
      <c r="BA10650" s="41"/>
      <c r="BB10650" s="41"/>
      <c r="BC10650" s="41"/>
      <c r="BD10650" s="41"/>
      <c r="BE10650" s="41"/>
      <c r="BF10650" s="41"/>
      <c r="BG10650" s="41"/>
      <c r="BH10650" s="41"/>
      <c r="BI10650" s="41"/>
      <c r="BJ10650" s="41"/>
      <c r="BK10650" s="41"/>
      <c r="BL10650" s="41"/>
      <c r="BM10650" s="41"/>
      <c r="BN10650" s="41"/>
      <c r="BO10650" s="41"/>
      <c r="BP10650" s="108"/>
      <c r="CG10650" s="102"/>
      <c r="CI10650" s="45"/>
    </row>
    <row r="10651" spans="37:87" ht="13" customHeight="1">
      <c r="AK10651" s="114"/>
      <c r="AL10651" s="41"/>
      <c r="AM10651" s="41"/>
      <c r="AN10651" s="41"/>
      <c r="AO10651" s="41"/>
      <c r="AP10651" s="41"/>
      <c r="AQ10651" s="41"/>
      <c r="AR10651" s="41"/>
      <c r="AS10651" s="41"/>
      <c r="AT10651" s="41"/>
      <c r="AU10651" s="41"/>
      <c r="AV10651" s="41"/>
      <c r="AW10651" s="41"/>
      <c r="AX10651" s="41"/>
      <c r="AY10651" s="41"/>
      <c r="AZ10651" s="41"/>
      <c r="BA10651" s="41"/>
      <c r="BB10651" s="41"/>
      <c r="BC10651" s="41"/>
      <c r="BD10651" s="41"/>
      <c r="BE10651" s="41"/>
      <c r="BF10651" s="41"/>
      <c r="BG10651" s="41"/>
      <c r="BH10651" s="41"/>
      <c r="BI10651" s="41"/>
      <c r="BJ10651" s="41"/>
      <c r="BK10651" s="41"/>
      <c r="BL10651" s="41"/>
      <c r="BM10651" s="41"/>
      <c r="BN10651" s="41"/>
      <c r="BO10651" s="41"/>
      <c r="BP10651" s="108"/>
      <c r="CG10651" s="102"/>
      <c r="CI10651" s="45"/>
    </row>
    <row r="10652" spans="37:87" ht="13" customHeight="1">
      <c r="AK10652" s="114"/>
      <c r="AL10652" s="41"/>
      <c r="AM10652" s="41"/>
      <c r="AN10652" s="41"/>
      <c r="AO10652" s="41"/>
      <c r="AP10652" s="41"/>
      <c r="AQ10652" s="41"/>
      <c r="AR10652" s="41"/>
      <c r="AS10652" s="41"/>
      <c r="AT10652" s="41"/>
      <c r="AU10652" s="41"/>
      <c r="AV10652" s="41"/>
      <c r="AW10652" s="41"/>
      <c r="AX10652" s="41"/>
      <c r="AY10652" s="41"/>
      <c r="AZ10652" s="41"/>
      <c r="BA10652" s="41"/>
      <c r="BB10652" s="41"/>
      <c r="BC10652" s="41"/>
      <c r="BD10652" s="41"/>
      <c r="BE10652" s="41"/>
      <c r="BF10652" s="41"/>
      <c r="BG10652" s="41"/>
      <c r="BH10652" s="41"/>
      <c r="BI10652" s="41"/>
      <c r="BJ10652" s="41"/>
      <c r="BK10652" s="41"/>
      <c r="BL10652" s="41"/>
      <c r="BM10652" s="41"/>
      <c r="BN10652" s="41"/>
      <c r="BO10652" s="41"/>
      <c r="BP10652" s="108"/>
      <c r="CG10652" s="102"/>
      <c r="CI10652" s="45"/>
    </row>
    <row r="10653" spans="37:87" ht="13" customHeight="1">
      <c r="AK10653" s="114"/>
      <c r="AL10653" s="41"/>
      <c r="AM10653" s="41"/>
      <c r="AN10653" s="41"/>
      <c r="AO10653" s="41"/>
      <c r="AP10653" s="41"/>
      <c r="AQ10653" s="41"/>
      <c r="AR10653" s="41"/>
      <c r="AS10653" s="41"/>
      <c r="AT10653" s="41"/>
      <c r="AU10653" s="41"/>
      <c r="AV10653" s="41"/>
      <c r="AW10653" s="41"/>
      <c r="AX10653" s="41"/>
      <c r="AY10653" s="41"/>
      <c r="AZ10653" s="41"/>
      <c r="BA10653" s="41"/>
      <c r="BB10653" s="41"/>
      <c r="BC10653" s="41"/>
      <c r="BD10653" s="41"/>
      <c r="BE10653" s="41"/>
      <c r="BF10653" s="41"/>
      <c r="BG10653" s="41"/>
      <c r="BH10653" s="41"/>
      <c r="BI10653" s="41"/>
      <c r="BJ10653" s="41"/>
      <c r="BK10653" s="41"/>
      <c r="BL10653" s="41"/>
      <c r="BM10653" s="41"/>
      <c r="BN10653" s="41"/>
      <c r="BO10653" s="41"/>
      <c r="BP10653" s="108"/>
      <c r="CG10653" s="102"/>
      <c r="CI10653" s="45"/>
    </row>
    <row r="10654" spans="37:87" ht="13" customHeight="1">
      <c r="AK10654" s="114"/>
      <c r="AL10654" s="41"/>
      <c r="AM10654" s="41"/>
      <c r="AN10654" s="41"/>
      <c r="AO10654" s="41"/>
      <c r="AP10654" s="41"/>
      <c r="AQ10654" s="41"/>
      <c r="AR10654" s="41"/>
      <c r="AS10654" s="41"/>
      <c r="AT10654" s="41"/>
      <c r="AU10654" s="41"/>
      <c r="AV10654" s="41"/>
      <c r="AW10654" s="41"/>
      <c r="AX10654" s="41"/>
      <c r="AY10654" s="41"/>
      <c r="AZ10654" s="41"/>
      <c r="BA10654" s="41"/>
      <c r="BB10654" s="41"/>
      <c r="BC10654" s="41"/>
      <c r="BD10654" s="41"/>
      <c r="BE10654" s="41"/>
      <c r="BF10654" s="41"/>
      <c r="BG10654" s="41"/>
      <c r="BH10654" s="41"/>
      <c r="BI10654" s="41"/>
      <c r="BJ10654" s="41"/>
      <c r="BK10654" s="41"/>
      <c r="BL10654" s="41"/>
      <c r="BM10654" s="41"/>
      <c r="BN10654" s="41"/>
      <c r="BO10654" s="41"/>
      <c r="BP10654" s="108"/>
      <c r="CG10654" s="102"/>
      <c r="CI10654" s="45"/>
    </row>
    <row r="10655" spans="37:87" ht="13" customHeight="1">
      <c r="AK10655" s="114"/>
      <c r="AL10655" s="41"/>
      <c r="AM10655" s="41"/>
      <c r="AN10655" s="41"/>
      <c r="AO10655" s="41"/>
      <c r="AP10655" s="41"/>
      <c r="AQ10655" s="41"/>
      <c r="AR10655" s="41"/>
      <c r="AS10655" s="41"/>
      <c r="AT10655" s="41"/>
      <c r="AU10655" s="41"/>
      <c r="AV10655" s="41"/>
      <c r="AW10655" s="41"/>
      <c r="AX10655" s="41"/>
      <c r="AY10655" s="41"/>
      <c r="AZ10655" s="41"/>
      <c r="BA10655" s="41"/>
      <c r="BB10655" s="41"/>
      <c r="BC10655" s="41"/>
      <c r="BD10655" s="41"/>
      <c r="BE10655" s="41"/>
      <c r="BF10655" s="41"/>
      <c r="BG10655" s="41"/>
      <c r="BH10655" s="41"/>
      <c r="BI10655" s="41"/>
      <c r="BJ10655" s="41"/>
      <c r="BK10655" s="41"/>
      <c r="BL10655" s="41"/>
      <c r="BM10655" s="41"/>
      <c r="BN10655" s="41"/>
      <c r="BO10655" s="41"/>
      <c r="BP10655" s="108"/>
      <c r="CG10655" s="102"/>
      <c r="CI10655" s="45"/>
    </row>
    <row r="10656" spans="37:87" ht="13" customHeight="1">
      <c r="AK10656" s="114"/>
      <c r="AL10656" s="41"/>
      <c r="AM10656" s="41"/>
      <c r="AN10656" s="41"/>
      <c r="AO10656" s="41"/>
      <c r="AP10656" s="41"/>
      <c r="AQ10656" s="41"/>
      <c r="AR10656" s="41"/>
      <c r="AS10656" s="41"/>
      <c r="AT10656" s="41"/>
      <c r="AU10656" s="41"/>
      <c r="AV10656" s="41"/>
      <c r="AW10656" s="41"/>
      <c r="AX10656" s="41"/>
      <c r="AY10656" s="41"/>
      <c r="AZ10656" s="41"/>
      <c r="BA10656" s="41"/>
      <c r="BB10656" s="41"/>
      <c r="BC10656" s="41"/>
      <c r="BD10656" s="41"/>
      <c r="BE10656" s="41"/>
      <c r="BF10656" s="41"/>
      <c r="BG10656" s="41"/>
      <c r="BH10656" s="41"/>
      <c r="BI10656" s="41"/>
      <c r="BJ10656" s="41"/>
      <c r="BK10656" s="41"/>
      <c r="BL10656" s="41"/>
      <c r="BM10656" s="41"/>
      <c r="BN10656" s="41"/>
      <c r="BO10656" s="41"/>
      <c r="BP10656" s="108"/>
      <c r="CG10656" s="102"/>
      <c r="CI10656" s="45"/>
    </row>
    <row r="10657" spans="37:87" ht="13" customHeight="1">
      <c r="AK10657" s="114"/>
      <c r="AL10657" s="41"/>
      <c r="AM10657" s="41"/>
      <c r="AN10657" s="41"/>
      <c r="AO10657" s="41"/>
      <c r="AP10657" s="41"/>
      <c r="AQ10657" s="41"/>
      <c r="AR10657" s="41"/>
      <c r="AS10657" s="41"/>
      <c r="AT10657" s="41"/>
      <c r="AU10657" s="41"/>
      <c r="AV10657" s="41"/>
      <c r="AW10657" s="41"/>
      <c r="AX10657" s="41"/>
      <c r="AY10657" s="41"/>
      <c r="AZ10657" s="41"/>
      <c r="BA10657" s="41"/>
      <c r="BB10657" s="41"/>
      <c r="BC10657" s="41"/>
      <c r="BD10657" s="41"/>
      <c r="BE10657" s="41"/>
      <c r="BF10657" s="41"/>
      <c r="BG10657" s="41"/>
      <c r="BH10657" s="41"/>
      <c r="BI10657" s="41"/>
      <c r="BJ10657" s="41"/>
      <c r="BK10657" s="41"/>
      <c r="BL10657" s="41"/>
      <c r="BM10657" s="41"/>
      <c r="BN10657" s="41"/>
      <c r="BO10657" s="41"/>
      <c r="BP10657" s="108"/>
      <c r="CG10657" s="102"/>
      <c r="CI10657" s="45"/>
    </row>
    <row r="10658" spans="37:87" ht="13" customHeight="1">
      <c r="AK10658" s="114"/>
      <c r="AL10658" s="41"/>
      <c r="AM10658" s="41"/>
      <c r="AN10658" s="41"/>
      <c r="AO10658" s="41"/>
      <c r="AP10658" s="41"/>
      <c r="AQ10658" s="41"/>
      <c r="AR10658" s="41"/>
      <c r="AS10658" s="41"/>
      <c r="AT10658" s="41"/>
      <c r="AU10658" s="41"/>
      <c r="AV10658" s="41"/>
      <c r="AW10658" s="41"/>
      <c r="AX10658" s="41"/>
      <c r="AY10658" s="41"/>
      <c r="AZ10658" s="41"/>
      <c r="BA10658" s="41"/>
      <c r="BB10658" s="41"/>
      <c r="BC10658" s="41"/>
      <c r="BD10658" s="41"/>
      <c r="BE10658" s="41"/>
      <c r="BF10658" s="41"/>
      <c r="BG10658" s="41"/>
      <c r="BH10658" s="41"/>
      <c r="BI10658" s="41"/>
      <c r="BJ10658" s="41"/>
      <c r="BK10658" s="41"/>
      <c r="BL10658" s="41"/>
      <c r="BM10658" s="41"/>
      <c r="BN10658" s="41"/>
      <c r="BO10658" s="41"/>
      <c r="BP10658" s="108"/>
      <c r="CG10658" s="102"/>
      <c r="CI10658" s="45"/>
    </row>
    <row r="10659" spans="37:87" ht="13" customHeight="1">
      <c r="AK10659" s="114"/>
      <c r="AL10659" s="41"/>
      <c r="AM10659" s="41"/>
      <c r="AN10659" s="41"/>
      <c r="AO10659" s="41"/>
      <c r="AP10659" s="41"/>
      <c r="AQ10659" s="41"/>
      <c r="AR10659" s="41"/>
      <c r="AS10659" s="41"/>
      <c r="AT10659" s="41"/>
      <c r="AU10659" s="41"/>
      <c r="AV10659" s="41"/>
      <c r="AW10659" s="41"/>
      <c r="AX10659" s="41"/>
      <c r="AY10659" s="41"/>
      <c r="AZ10659" s="41"/>
      <c r="BA10659" s="41"/>
      <c r="BB10659" s="41"/>
      <c r="BC10659" s="41"/>
      <c r="BD10659" s="41"/>
      <c r="BE10659" s="41"/>
      <c r="BF10659" s="41"/>
      <c r="BG10659" s="41"/>
      <c r="BH10659" s="41"/>
      <c r="BI10659" s="41"/>
      <c r="BJ10659" s="41"/>
      <c r="BK10659" s="41"/>
      <c r="BL10659" s="41"/>
      <c r="BM10659" s="41"/>
      <c r="BN10659" s="41"/>
      <c r="BO10659" s="41"/>
      <c r="BP10659" s="108"/>
      <c r="CG10659" s="102"/>
      <c r="CI10659" s="45"/>
    </row>
    <row r="10660" spans="37:87" ht="13" customHeight="1">
      <c r="AK10660" s="114"/>
      <c r="AL10660" s="41"/>
      <c r="AM10660" s="41"/>
      <c r="AN10660" s="41"/>
      <c r="AO10660" s="41"/>
      <c r="AP10660" s="41"/>
      <c r="AQ10660" s="41"/>
      <c r="AR10660" s="41"/>
      <c r="AS10660" s="41"/>
      <c r="AT10660" s="41"/>
      <c r="AU10660" s="41"/>
      <c r="AV10660" s="41"/>
      <c r="AW10660" s="41"/>
      <c r="AX10660" s="41"/>
      <c r="AY10660" s="41"/>
      <c r="AZ10660" s="41"/>
      <c r="BA10660" s="41"/>
      <c r="BB10660" s="41"/>
      <c r="BC10660" s="41"/>
      <c r="BD10660" s="41"/>
      <c r="BE10660" s="41"/>
      <c r="BF10660" s="41"/>
      <c r="BG10660" s="41"/>
      <c r="BH10660" s="41"/>
      <c r="BI10660" s="41"/>
      <c r="BJ10660" s="41"/>
      <c r="BK10660" s="41"/>
      <c r="BL10660" s="41"/>
      <c r="BM10660" s="41"/>
      <c r="BN10660" s="41"/>
      <c r="BO10660" s="41"/>
      <c r="BP10660" s="108"/>
      <c r="CG10660" s="102"/>
      <c r="CI10660" s="45"/>
    </row>
    <row r="10661" spans="37:87" ht="13" customHeight="1">
      <c r="AK10661" s="114"/>
      <c r="AL10661" s="41"/>
      <c r="AM10661" s="41"/>
      <c r="AN10661" s="41"/>
      <c r="AO10661" s="41"/>
      <c r="AP10661" s="41"/>
      <c r="AQ10661" s="41"/>
      <c r="AR10661" s="41"/>
      <c r="AS10661" s="41"/>
      <c r="AT10661" s="41"/>
      <c r="AU10661" s="41"/>
      <c r="AV10661" s="41"/>
      <c r="AW10661" s="41"/>
      <c r="AX10661" s="41"/>
      <c r="AY10661" s="41"/>
      <c r="AZ10661" s="41"/>
      <c r="BA10661" s="41"/>
      <c r="BB10661" s="41"/>
      <c r="BC10661" s="41"/>
      <c r="BD10661" s="41"/>
      <c r="BE10661" s="41"/>
      <c r="BF10661" s="41"/>
      <c r="BG10661" s="41"/>
      <c r="BH10661" s="41"/>
      <c r="BI10661" s="41"/>
      <c r="BJ10661" s="41"/>
      <c r="BK10661" s="41"/>
      <c r="BL10661" s="41"/>
      <c r="BM10661" s="41"/>
      <c r="BN10661" s="41"/>
      <c r="BO10661" s="41"/>
      <c r="BP10661" s="108"/>
      <c r="CG10661" s="102"/>
      <c r="CI10661" s="45"/>
    </row>
    <row r="10662" spans="37:87" ht="13" customHeight="1">
      <c r="AK10662" s="114"/>
      <c r="AL10662" s="41"/>
      <c r="AM10662" s="41"/>
      <c r="AN10662" s="41"/>
      <c r="AO10662" s="41"/>
      <c r="AP10662" s="41"/>
      <c r="AQ10662" s="41"/>
      <c r="AR10662" s="41"/>
      <c r="AS10662" s="41"/>
      <c r="AT10662" s="41"/>
      <c r="AU10662" s="41"/>
      <c r="AV10662" s="41"/>
      <c r="AW10662" s="41"/>
      <c r="AX10662" s="41"/>
      <c r="AY10662" s="41"/>
      <c r="AZ10662" s="41"/>
      <c r="BA10662" s="41"/>
      <c r="BB10662" s="41"/>
      <c r="BC10662" s="41"/>
      <c r="BD10662" s="41"/>
      <c r="BE10662" s="41"/>
      <c r="BF10662" s="41"/>
      <c r="BG10662" s="41"/>
      <c r="BH10662" s="41"/>
      <c r="BI10662" s="41"/>
      <c r="BJ10662" s="41"/>
      <c r="BK10662" s="41"/>
      <c r="BL10662" s="41"/>
      <c r="BM10662" s="41"/>
      <c r="BN10662" s="41"/>
      <c r="BO10662" s="41"/>
      <c r="BP10662" s="108"/>
      <c r="CG10662" s="102"/>
      <c r="CI10662" s="45"/>
    </row>
    <row r="10663" spans="37:87" ht="13" customHeight="1">
      <c r="AK10663" s="114"/>
      <c r="AL10663" s="41"/>
      <c r="AM10663" s="41"/>
      <c r="AN10663" s="41"/>
      <c r="AO10663" s="41"/>
      <c r="AP10663" s="41"/>
      <c r="AQ10663" s="41"/>
      <c r="AR10663" s="41"/>
      <c r="AS10663" s="41"/>
      <c r="AT10663" s="41"/>
      <c r="AU10663" s="41"/>
      <c r="AV10663" s="41"/>
      <c r="AW10663" s="41"/>
      <c r="AX10663" s="41"/>
      <c r="AY10663" s="41"/>
      <c r="AZ10663" s="41"/>
      <c r="BA10663" s="41"/>
      <c r="BB10663" s="41"/>
      <c r="BC10663" s="41"/>
      <c r="BD10663" s="41"/>
      <c r="BE10663" s="41"/>
      <c r="BF10663" s="41"/>
      <c r="BG10663" s="41"/>
      <c r="BH10663" s="41"/>
      <c r="BI10663" s="41"/>
      <c r="BJ10663" s="41"/>
      <c r="BK10663" s="41"/>
      <c r="BL10663" s="41"/>
      <c r="BM10663" s="41"/>
      <c r="BN10663" s="41"/>
      <c r="BO10663" s="41"/>
      <c r="BP10663" s="108"/>
      <c r="CG10663" s="102"/>
      <c r="CI10663" s="45"/>
    </row>
    <row r="10664" spans="37:87" ht="13" customHeight="1">
      <c r="AK10664" s="114"/>
      <c r="AL10664" s="41"/>
      <c r="AM10664" s="41"/>
      <c r="AN10664" s="41"/>
      <c r="AO10664" s="41"/>
      <c r="AP10664" s="41"/>
      <c r="AQ10664" s="41"/>
      <c r="AR10664" s="41"/>
      <c r="AS10664" s="41"/>
      <c r="AT10664" s="41"/>
      <c r="AU10664" s="41"/>
      <c r="AV10664" s="41"/>
      <c r="AW10664" s="41"/>
      <c r="AX10664" s="41"/>
      <c r="AY10664" s="41"/>
      <c r="AZ10664" s="41"/>
      <c r="BA10664" s="41"/>
      <c r="BB10664" s="41"/>
      <c r="BC10664" s="41"/>
      <c r="BD10664" s="41"/>
      <c r="BE10664" s="41"/>
      <c r="BF10664" s="41"/>
      <c r="BG10664" s="41"/>
      <c r="BH10664" s="41"/>
      <c r="BI10664" s="41"/>
      <c r="BJ10664" s="41"/>
      <c r="BK10664" s="41"/>
      <c r="BL10664" s="41"/>
      <c r="BM10664" s="41"/>
      <c r="BN10664" s="41"/>
      <c r="BO10664" s="41"/>
      <c r="BP10664" s="108"/>
      <c r="CG10664" s="102"/>
      <c r="CI10664" s="45"/>
    </row>
    <row r="10665" spans="37:87" ht="13" customHeight="1">
      <c r="AK10665" s="114"/>
      <c r="AL10665" s="41"/>
      <c r="AM10665" s="41"/>
      <c r="AN10665" s="41"/>
      <c r="AO10665" s="41"/>
      <c r="AP10665" s="41"/>
      <c r="AQ10665" s="41"/>
      <c r="AR10665" s="41"/>
      <c r="AS10665" s="41"/>
      <c r="AT10665" s="41"/>
      <c r="AU10665" s="41"/>
      <c r="AV10665" s="41"/>
      <c r="AW10665" s="41"/>
      <c r="AX10665" s="41"/>
      <c r="AY10665" s="41"/>
      <c r="AZ10665" s="41"/>
      <c r="BA10665" s="41"/>
      <c r="BB10665" s="41"/>
      <c r="BC10665" s="41"/>
      <c r="BD10665" s="41"/>
      <c r="BE10665" s="41"/>
      <c r="BF10665" s="41"/>
      <c r="BG10665" s="41"/>
      <c r="BH10665" s="41"/>
      <c r="BI10665" s="41"/>
      <c r="BJ10665" s="41"/>
      <c r="BK10665" s="41"/>
      <c r="BL10665" s="41"/>
      <c r="BM10665" s="41"/>
      <c r="BN10665" s="41"/>
      <c r="BO10665" s="41"/>
      <c r="BP10665" s="108"/>
      <c r="CG10665" s="102"/>
      <c r="CI10665" s="45"/>
    </row>
    <row r="10666" spans="37:87" ht="13" customHeight="1">
      <c r="AK10666" s="114"/>
      <c r="AL10666" s="41"/>
      <c r="AM10666" s="41"/>
      <c r="AN10666" s="41"/>
      <c r="AO10666" s="41"/>
      <c r="AP10666" s="41"/>
      <c r="AQ10666" s="41"/>
      <c r="AR10666" s="41"/>
      <c r="AS10666" s="41"/>
      <c r="AT10666" s="41"/>
      <c r="AU10666" s="41"/>
      <c r="AV10666" s="41"/>
      <c r="AW10666" s="41"/>
      <c r="AX10666" s="41"/>
      <c r="AY10666" s="41"/>
      <c r="AZ10666" s="41"/>
      <c r="BA10666" s="41"/>
      <c r="BB10666" s="41"/>
      <c r="BC10666" s="41"/>
      <c r="BD10666" s="41"/>
      <c r="BE10666" s="41"/>
      <c r="BF10666" s="41"/>
      <c r="BG10666" s="41"/>
      <c r="BH10666" s="41"/>
      <c r="BI10666" s="41"/>
      <c r="BJ10666" s="41"/>
      <c r="BK10666" s="41"/>
      <c r="BL10666" s="41"/>
      <c r="BM10666" s="41"/>
      <c r="BN10666" s="41"/>
      <c r="BO10666" s="41"/>
      <c r="BP10666" s="108"/>
      <c r="CG10666" s="102"/>
      <c r="CI10666" s="45"/>
    </row>
    <row r="10667" spans="37:87" ht="13" customHeight="1">
      <c r="AK10667" s="114"/>
      <c r="AL10667" s="41"/>
      <c r="AM10667" s="41"/>
      <c r="AN10667" s="41"/>
      <c r="AO10667" s="41"/>
      <c r="AP10667" s="41"/>
      <c r="AQ10667" s="41"/>
      <c r="AR10667" s="41"/>
      <c r="AS10667" s="41"/>
      <c r="AT10667" s="41"/>
      <c r="AU10667" s="41"/>
      <c r="AV10667" s="41"/>
      <c r="AW10667" s="41"/>
      <c r="AX10667" s="41"/>
      <c r="AY10667" s="41"/>
      <c r="AZ10667" s="41"/>
      <c r="BA10667" s="41"/>
      <c r="BB10667" s="41"/>
      <c r="BC10667" s="41"/>
      <c r="BD10667" s="41"/>
      <c r="BE10667" s="41"/>
      <c r="BF10667" s="41"/>
      <c r="BG10667" s="41"/>
      <c r="BH10667" s="41"/>
      <c r="BI10667" s="41"/>
      <c r="BJ10667" s="41"/>
      <c r="BK10667" s="41"/>
      <c r="BL10667" s="41"/>
      <c r="BM10667" s="41"/>
      <c r="BN10667" s="41"/>
      <c r="BO10667" s="41"/>
      <c r="BP10667" s="108"/>
      <c r="CG10667" s="102"/>
      <c r="CI10667" s="45"/>
    </row>
    <row r="10668" spans="37:87" ht="13" customHeight="1">
      <c r="AK10668" s="114"/>
      <c r="AL10668" s="41"/>
      <c r="AM10668" s="41"/>
      <c r="AN10668" s="41"/>
      <c r="AO10668" s="41"/>
      <c r="AP10668" s="41"/>
      <c r="AQ10668" s="41"/>
      <c r="AR10668" s="41"/>
      <c r="AS10668" s="41"/>
      <c r="AT10668" s="41"/>
      <c r="AU10668" s="41"/>
      <c r="AV10668" s="41"/>
      <c r="AW10668" s="41"/>
      <c r="AX10668" s="41"/>
      <c r="AY10668" s="41"/>
      <c r="AZ10668" s="41"/>
      <c r="BA10668" s="41"/>
      <c r="BB10668" s="41"/>
      <c r="BC10668" s="41"/>
      <c r="BD10668" s="41"/>
      <c r="BE10668" s="41"/>
      <c r="BF10668" s="41"/>
      <c r="BG10668" s="41"/>
      <c r="BH10668" s="41"/>
      <c r="BI10668" s="41"/>
      <c r="BJ10668" s="41"/>
      <c r="BK10668" s="41"/>
      <c r="BL10668" s="41"/>
      <c r="BM10668" s="41"/>
      <c r="BN10668" s="41"/>
      <c r="BO10668" s="41"/>
      <c r="BP10668" s="108"/>
      <c r="CG10668" s="102"/>
      <c r="CI10668" s="45"/>
    </row>
    <row r="10669" spans="37:87" ht="13" customHeight="1">
      <c r="AK10669" s="114"/>
      <c r="AL10669" s="41"/>
      <c r="AM10669" s="41"/>
      <c r="AN10669" s="41"/>
      <c r="AO10669" s="41"/>
      <c r="AP10669" s="41"/>
      <c r="AQ10669" s="41"/>
      <c r="AR10669" s="41"/>
      <c r="AS10669" s="41"/>
      <c r="AT10669" s="41"/>
      <c r="AU10669" s="41"/>
      <c r="AV10669" s="41"/>
      <c r="AW10669" s="41"/>
      <c r="AX10669" s="41"/>
      <c r="AY10669" s="41"/>
      <c r="AZ10669" s="41"/>
      <c r="BA10669" s="41"/>
      <c r="BB10669" s="41"/>
      <c r="BC10669" s="41"/>
      <c r="BD10669" s="41"/>
      <c r="BE10669" s="41"/>
      <c r="BF10669" s="41"/>
      <c r="BG10669" s="41"/>
      <c r="BH10669" s="41"/>
      <c r="BI10669" s="41"/>
      <c r="BJ10669" s="41"/>
      <c r="BK10669" s="41"/>
      <c r="BL10669" s="41"/>
      <c r="BM10669" s="41"/>
      <c r="BN10669" s="41"/>
      <c r="BO10669" s="41"/>
      <c r="BP10669" s="108"/>
      <c r="CG10669" s="102"/>
      <c r="CI10669" s="45"/>
    </row>
    <row r="10670" spans="37:87" ht="13" customHeight="1">
      <c r="AK10670" s="114"/>
      <c r="AL10670" s="41"/>
      <c r="AM10670" s="41"/>
      <c r="AN10670" s="41"/>
      <c r="AO10670" s="41"/>
      <c r="AP10670" s="41"/>
      <c r="AQ10670" s="41"/>
      <c r="AR10670" s="41"/>
      <c r="AS10670" s="41"/>
      <c r="AT10670" s="41"/>
      <c r="AU10670" s="41"/>
      <c r="AV10670" s="41"/>
      <c r="AW10670" s="41"/>
      <c r="AX10670" s="41"/>
      <c r="AY10670" s="41"/>
      <c r="AZ10670" s="41"/>
      <c r="BA10670" s="41"/>
      <c r="BB10670" s="41"/>
      <c r="BC10670" s="41"/>
      <c r="BD10670" s="41"/>
      <c r="BE10670" s="41"/>
      <c r="BF10670" s="41"/>
      <c r="BG10670" s="41"/>
      <c r="BH10670" s="41"/>
      <c r="BI10670" s="41"/>
      <c r="BJ10670" s="41"/>
      <c r="BK10670" s="41"/>
      <c r="BL10670" s="41"/>
      <c r="BM10670" s="41"/>
      <c r="BN10670" s="41"/>
      <c r="BO10670" s="41"/>
      <c r="BP10670" s="108"/>
      <c r="CG10670" s="102"/>
      <c r="CI10670" s="45"/>
    </row>
    <row r="10671" spans="37:87" ht="13" customHeight="1">
      <c r="AK10671" s="114"/>
      <c r="AL10671" s="41"/>
      <c r="AM10671" s="41"/>
      <c r="AN10671" s="41"/>
      <c r="AO10671" s="41"/>
      <c r="AP10671" s="41"/>
      <c r="AQ10671" s="41"/>
      <c r="AR10671" s="41"/>
      <c r="AS10671" s="41"/>
      <c r="AT10671" s="41"/>
      <c r="AU10671" s="41"/>
      <c r="AV10671" s="41"/>
      <c r="AW10671" s="41"/>
      <c r="AX10671" s="41"/>
      <c r="AY10671" s="41"/>
      <c r="AZ10671" s="41"/>
      <c r="BA10671" s="41"/>
      <c r="BB10671" s="41"/>
      <c r="BC10671" s="41"/>
      <c r="BD10671" s="41"/>
      <c r="BE10671" s="41"/>
      <c r="BF10671" s="41"/>
      <c r="BG10671" s="41"/>
      <c r="BH10671" s="41"/>
      <c r="BI10671" s="41"/>
      <c r="BJ10671" s="41"/>
      <c r="BK10671" s="41"/>
      <c r="BL10671" s="41"/>
      <c r="BM10671" s="41"/>
      <c r="BN10671" s="41"/>
      <c r="BO10671" s="41"/>
      <c r="BP10671" s="108"/>
      <c r="CG10671" s="102"/>
      <c r="CI10671" s="45"/>
    </row>
    <row r="10672" spans="37:87" ht="13" customHeight="1">
      <c r="AK10672" s="114"/>
      <c r="AL10672" s="41"/>
      <c r="AM10672" s="41"/>
      <c r="AN10672" s="41"/>
      <c r="AO10672" s="41"/>
      <c r="AP10672" s="41"/>
      <c r="AQ10672" s="41"/>
      <c r="AR10672" s="41"/>
      <c r="AS10672" s="41"/>
      <c r="AT10672" s="41"/>
      <c r="AU10672" s="41"/>
      <c r="AV10672" s="41"/>
      <c r="AW10672" s="41"/>
      <c r="AX10672" s="41"/>
      <c r="AY10672" s="41"/>
      <c r="AZ10672" s="41"/>
      <c r="BA10672" s="41"/>
      <c r="BB10672" s="41"/>
      <c r="BC10672" s="41"/>
      <c r="BD10672" s="41"/>
      <c r="BE10672" s="41"/>
      <c r="BF10672" s="41"/>
      <c r="BG10672" s="41"/>
      <c r="BH10672" s="41"/>
      <c r="BI10672" s="41"/>
      <c r="BJ10672" s="41"/>
      <c r="BK10672" s="41"/>
      <c r="BL10672" s="41"/>
      <c r="BM10672" s="41"/>
      <c r="BN10672" s="41"/>
      <c r="BO10672" s="41"/>
      <c r="BP10672" s="108"/>
      <c r="CG10672" s="102"/>
      <c r="CI10672" s="45"/>
    </row>
    <row r="10673" spans="37:87" ht="13" customHeight="1">
      <c r="AK10673" s="114"/>
      <c r="AL10673" s="41"/>
      <c r="AM10673" s="41"/>
      <c r="AN10673" s="41"/>
      <c r="AO10673" s="41"/>
      <c r="AP10673" s="41"/>
      <c r="AQ10673" s="41"/>
      <c r="AR10673" s="41"/>
      <c r="AS10673" s="41"/>
      <c r="AT10673" s="41"/>
      <c r="AU10673" s="41"/>
      <c r="AV10673" s="41"/>
      <c r="AW10673" s="41"/>
      <c r="AX10673" s="41"/>
      <c r="AY10673" s="41"/>
      <c r="AZ10673" s="41"/>
      <c r="BA10673" s="41"/>
      <c r="BB10673" s="41"/>
      <c r="BC10673" s="41"/>
      <c r="BD10673" s="41"/>
      <c r="BE10673" s="41"/>
      <c r="BF10673" s="41"/>
      <c r="BG10673" s="41"/>
      <c r="BH10673" s="41"/>
      <c r="BI10673" s="41"/>
      <c r="BJ10673" s="41"/>
      <c r="BK10673" s="41"/>
      <c r="BL10673" s="41"/>
      <c r="BM10673" s="41"/>
      <c r="BN10673" s="41"/>
      <c r="BO10673" s="41"/>
      <c r="BP10673" s="108"/>
      <c r="CG10673" s="102"/>
      <c r="CI10673" s="45"/>
    </row>
    <row r="10674" spans="37:87" ht="13" customHeight="1">
      <c r="AK10674" s="114"/>
      <c r="AL10674" s="41"/>
      <c r="AM10674" s="41"/>
      <c r="AN10674" s="41"/>
      <c r="AO10674" s="41"/>
      <c r="AP10674" s="41"/>
      <c r="AQ10674" s="41"/>
      <c r="AR10674" s="41"/>
      <c r="AS10674" s="41"/>
      <c r="AT10674" s="41"/>
      <c r="AU10674" s="41"/>
      <c r="AV10674" s="41"/>
      <c r="AW10674" s="41"/>
      <c r="AX10674" s="41"/>
      <c r="AY10674" s="41"/>
      <c r="AZ10674" s="41"/>
      <c r="BA10674" s="41"/>
      <c r="BB10674" s="41"/>
      <c r="BC10674" s="41"/>
      <c r="BD10674" s="41"/>
      <c r="BE10674" s="41"/>
      <c r="BF10674" s="41"/>
      <c r="BG10674" s="41"/>
      <c r="BH10674" s="41"/>
      <c r="BI10674" s="41"/>
      <c r="BJ10674" s="41"/>
      <c r="BK10674" s="41"/>
      <c r="BL10674" s="41"/>
      <c r="BM10674" s="41"/>
      <c r="BN10674" s="41"/>
      <c r="BO10674" s="41"/>
      <c r="BP10674" s="108"/>
      <c r="CG10674" s="102"/>
      <c r="CI10674" s="45"/>
    </row>
    <row r="10675" spans="37:87" ht="13" customHeight="1">
      <c r="AK10675" s="114"/>
      <c r="AL10675" s="41"/>
      <c r="AM10675" s="41"/>
      <c r="AN10675" s="41"/>
      <c r="AO10675" s="41"/>
      <c r="AP10675" s="41"/>
      <c r="AQ10675" s="41"/>
      <c r="AR10675" s="41"/>
      <c r="AS10675" s="41"/>
      <c r="AT10675" s="41"/>
      <c r="AU10675" s="41"/>
      <c r="AV10675" s="41"/>
      <c r="AW10675" s="41"/>
      <c r="AX10675" s="41"/>
      <c r="AY10675" s="41"/>
      <c r="AZ10675" s="41"/>
      <c r="BA10675" s="41"/>
      <c r="BB10675" s="41"/>
      <c r="BC10675" s="41"/>
      <c r="BD10675" s="41"/>
      <c r="BE10675" s="41"/>
      <c r="BF10675" s="41"/>
      <c r="BG10675" s="41"/>
      <c r="BH10675" s="41"/>
      <c r="BI10675" s="41"/>
      <c r="BJ10675" s="41"/>
      <c r="BK10675" s="41"/>
      <c r="BL10675" s="41"/>
      <c r="BM10675" s="41"/>
      <c r="BN10675" s="41"/>
      <c r="BO10675" s="41"/>
      <c r="BP10675" s="108"/>
      <c r="CG10675" s="102"/>
      <c r="CI10675" s="45"/>
    </row>
    <row r="10676" spans="37:87" ht="13" customHeight="1">
      <c r="AK10676" s="114"/>
      <c r="AL10676" s="41"/>
      <c r="AM10676" s="41"/>
      <c r="AN10676" s="41"/>
      <c r="AO10676" s="41"/>
      <c r="AP10676" s="41"/>
      <c r="AQ10676" s="41"/>
      <c r="AR10676" s="41"/>
      <c r="AS10676" s="41"/>
      <c r="AT10676" s="41"/>
      <c r="AU10676" s="41"/>
      <c r="AV10676" s="41"/>
      <c r="AW10676" s="41"/>
      <c r="AX10676" s="41"/>
      <c r="AY10676" s="41"/>
      <c r="AZ10676" s="41"/>
      <c r="BA10676" s="41"/>
      <c r="BB10676" s="41"/>
      <c r="BC10676" s="41"/>
      <c r="BD10676" s="41"/>
      <c r="BE10676" s="41"/>
      <c r="BF10676" s="41"/>
      <c r="BG10676" s="41"/>
      <c r="BH10676" s="41"/>
      <c r="BI10676" s="41"/>
      <c r="BJ10676" s="41"/>
      <c r="BK10676" s="41"/>
      <c r="BL10676" s="41"/>
      <c r="BM10676" s="41"/>
      <c r="BN10676" s="41"/>
      <c r="BO10676" s="41"/>
      <c r="BP10676" s="108"/>
      <c r="CG10676" s="102"/>
      <c r="CI10676" s="45"/>
    </row>
    <row r="10677" spans="37:87" ht="13" customHeight="1">
      <c r="AK10677" s="114"/>
      <c r="AL10677" s="41"/>
      <c r="AM10677" s="41"/>
      <c r="AN10677" s="41"/>
      <c r="AO10677" s="41"/>
      <c r="AP10677" s="41"/>
      <c r="AQ10677" s="41"/>
      <c r="AR10677" s="41"/>
      <c r="AS10677" s="41"/>
      <c r="AT10677" s="41"/>
      <c r="AU10677" s="41"/>
      <c r="AV10677" s="41"/>
      <c r="AW10677" s="41"/>
      <c r="AX10677" s="41"/>
      <c r="AY10677" s="41"/>
      <c r="AZ10677" s="41"/>
      <c r="BA10677" s="41"/>
      <c r="BB10677" s="41"/>
      <c r="BC10677" s="41"/>
      <c r="BD10677" s="41"/>
      <c r="BE10677" s="41"/>
      <c r="BF10677" s="41"/>
      <c r="BG10677" s="41"/>
      <c r="BH10677" s="41"/>
      <c r="BI10677" s="41"/>
      <c r="BJ10677" s="41"/>
      <c r="BK10677" s="41"/>
      <c r="BL10677" s="41"/>
      <c r="BM10677" s="41"/>
      <c r="BN10677" s="41"/>
      <c r="BO10677" s="41"/>
      <c r="BP10677" s="108"/>
      <c r="CG10677" s="102"/>
      <c r="CI10677" s="45"/>
    </row>
    <row r="10678" spans="37:87" ht="13" customHeight="1">
      <c r="AK10678" s="114"/>
      <c r="AL10678" s="41"/>
      <c r="AM10678" s="41"/>
      <c r="AN10678" s="41"/>
      <c r="AO10678" s="41"/>
      <c r="AP10678" s="41"/>
      <c r="AQ10678" s="41"/>
      <c r="AR10678" s="41"/>
      <c r="AS10678" s="41"/>
      <c r="AT10678" s="41"/>
      <c r="AU10678" s="41"/>
      <c r="AV10678" s="41"/>
      <c r="AW10678" s="41"/>
      <c r="AX10678" s="41"/>
      <c r="AY10678" s="41"/>
      <c r="AZ10678" s="41"/>
      <c r="BA10678" s="41"/>
      <c r="BB10678" s="41"/>
      <c r="BC10678" s="41"/>
      <c r="BD10678" s="41"/>
      <c r="BE10678" s="41"/>
      <c r="BF10678" s="41"/>
      <c r="BG10678" s="41"/>
      <c r="BH10678" s="41"/>
      <c r="BI10678" s="41"/>
      <c r="BJ10678" s="41"/>
      <c r="BK10678" s="41"/>
      <c r="BL10678" s="41"/>
      <c r="BM10678" s="41"/>
      <c r="BN10678" s="41"/>
      <c r="BO10678" s="41"/>
      <c r="BP10678" s="108"/>
      <c r="CG10678" s="102"/>
      <c r="CI10678" s="45"/>
    </row>
    <row r="10679" spans="37:87" ht="13" customHeight="1">
      <c r="AK10679" s="114"/>
      <c r="AL10679" s="41"/>
      <c r="AM10679" s="41"/>
      <c r="AN10679" s="41"/>
      <c r="AO10679" s="41"/>
      <c r="AP10679" s="41"/>
      <c r="AQ10679" s="41"/>
      <c r="AR10679" s="41"/>
      <c r="AS10679" s="41"/>
      <c r="AT10679" s="41"/>
      <c r="AU10679" s="41"/>
      <c r="AV10679" s="41"/>
      <c r="AW10679" s="41"/>
      <c r="AX10679" s="41"/>
      <c r="AY10679" s="41"/>
      <c r="AZ10679" s="41"/>
      <c r="BA10679" s="41"/>
      <c r="BB10679" s="41"/>
      <c r="BC10679" s="41"/>
      <c r="BD10679" s="41"/>
      <c r="BE10679" s="41"/>
      <c r="BF10679" s="41"/>
      <c r="BG10679" s="41"/>
      <c r="BH10679" s="41"/>
      <c r="BI10679" s="41"/>
      <c r="BJ10679" s="41"/>
      <c r="BK10679" s="41"/>
      <c r="BL10679" s="41"/>
      <c r="BM10679" s="41"/>
      <c r="BN10679" s="41"/>
      <c r="BO10679" s="41"/>
      <c r="BP10679" s="108"/>
      <c r="CG10679" s="102"/>
      <c r="CI10679" s="45"/>
    </row>
    <row r="10680" spans="37:87" ht="13" customHeight="1">
      <c r="AK10680" s="114"/>
      <c r="AL10680" s="41"/>
      <c r="AM10680" s="41"/>
      <c r="AN10680" s="41"/>
      <c r="AO10680" s="41"/>
      <c r="AP10680" s="41"/>
      <c r="AQ10680" s="41"/>
      <c r="AR10680" s="41"/>
      <c r="AS10680" s="41"/>
      <c r="AT10680" s="41"/>
      <c r="AU10680" s="41"/>
      <c r="AV10680" s="41"/>
      <c r="AW10680" s="41"/>
      <c r="AX10680" s="41"/>
      <c r="AY10680" s="41"/>
      <c r="AZ10680" s="41"/>
      <c r="BA10680" s="41"/>
      <c r="BB10680" s="41"/>
      <c r="BC10680" s="41"/>
      <c r="BD10680" s="41"/>
      <c r="BE10680" s="41"/>
      <c r="BF10680" s="41"/>
      <c r="BG10680" s="41"/>
      <c r="BH10680" s="41"/>
      <c r="BI10680" s="41"/>
      <c r="BJ10680" s="41"/>
      <c r="BK10680" s="41"/>
      <c r="BL10680" s="41"/>
      <c r="BM10680" s="41"/>
      <c r="BN10680" s="41"/>
      <c r="BO10680" s="41"/>
      <c r="BP10680" s="108"/>
      <c r="CG10680" s="102"/>
      <c r="CI10680" s="45"/>
    </row>
    <row r="10681" spans="37:87" ht="13" customHeight="1">
      <c r="AK10681" s="114"/>
      <c r="AL10681" s="41"/>
      <c r="AM10681" s="41"/>
      <c r="AN10681" s="41"/>
      <c r="AO10681" s="41"/>
      <c r="AP10681" s="41"/>
      <c r="AQ10681" s="41"/>
      <c r="AR10681" s="41"/>
      <c r="AS10681" s="41"/>
      <c r="AT10681" s="41"/>
      <c r="AU10681" s="41"/>
      <c r="AV10681" s="41"/>
      <c r="AW10681" s="41"/>
      <c r="AX10681" s="41"/>
      <c r="AY10681" s="41"/>
      <c r="AZ10681" s="41"/>
      <c r="BA10681" s="41"/>
      <c r="BB10681" s="41"/>
      <c r="BC10681" s="41"/>
      <c r="BD10681" s="41"/>
      <c r="BE10681" s="41"/>
      <c r="BF10681" s="41"/>
      <c r="BG10681" s="41"/>
      <c r="BH10681" s="41"/>
      <c r="BI10681" s="41"/>
      <c r="BJ10681" s="41"/>
      <c r="BK10681" s="41"/>
      <c r="BL10681" s="41"/>
      <c r="BM10681" s="41"/>
      <c r="BN10681" s="41"/>
      <c r="BO10681" s="41"/>
      <c r="BP10681" s="108"/>
      <c r="CG10681" s="102"/>
      <c r="CI10681" s="45"/>
    </row>
    <row r="10682" spans="37:87" ht="13" customHeight="1">
      <c r="AK10682" s="114"/>
      <c r="AL10682" s="41"/>
      <c r="AM10682" s="41"/>
      <c r="AN10682" s="41"/>
      <c r="AO10682" s="41"/>
      <c r="AP10682" s="41"/>
      <c r="AQ10682" s="41"/>
      <c r="AR10682" s="41"/>
      <c r="AS10682" s="41"/>
      <c r="AT10682" s="41"/>
      <c r="AU10682" s="41"/>
      <c r="AV10682" s="41"/>
      <c r="AW10682" s="41"/>
      <c r="AX10682" s="41"/>
      <c r="AY10682" s="41"/>
      <c r="AZ10682" s="41"/>
      <c r="BA10682" s="41"/>
      <c r="BB10682" s="41"/>
      <c r="BC10682" s="41"/>
      <c r="BD10682" s="41"/>
      <c r="BE10682" s="41"/>
      <c r="BF10682" s="41"/>
      <c r="BG10682" s="41"/>
      <c r="BH10682" s="41"/>
      <c r="BI10682" s="41"/>
      <c r="BJ10682" s="41"/>
      <c r="BK10682" s="41"/>
      <c r="BL10682" s="41"/>
      <c r="BM10682" s="41"/>
      <c r="BN10682" s="41"/>
      <c r="BO10682" s="41"/>
      <c r="BP10682" s="108"/>
      <c r="CG10682" s="102"/>
      <c r="CI10682" s="45"/>
    </row>
    <row r="10683" spans="37:87" ht="13" customHeight="1">
      <c r="AK10683" s="114"/>
      <c r="AL10683" s="41"/>
      <c r="AM10683" s="41"/>
      <c r="AN10683" s="41"/>
      <c r="AO10683" s="41"/>
      <c r="AP10683" s="41"/>
      <c r="AQ10683" s="41"/>
      <c r="AR10683" s="41"/>
      <c r="AS10683" s="41"/>
      <c r="AT10683" s="41"/>
      <c r="AU10683" s="41"/>
      <c r="AV10683" s="41"/>
      <c r="AW10683" s="41"/>
      <c r="AX10683" s="41"/>
      <c r="AY10683" s="41"/>
      <c r="AZ10683" s="41"/>
      <c r="BA10683" s="41"/>
      <c r="BB10683" s="41"/>
      <c r="BC10683" s="41"/>
      <c r="BD10683" s="41"/>
      <c r="BE10683" s="41"/>
      <c r="BF10683" s="41"/>
      <c r="BG10683" s="41"/>
      <c r="BH10683" s="41"/>
      <c r="BI10683" s="41"/>
      <c r="BJ10683" s="41"/>
      <c r="BK10683" s="41"/>
      <c r="BL10683" s="41"/>
      <c r="BM10683" s="41"/>
      <c r="BN10683" s="41"/>
      <c r="BO10683" s="41"/>
      <c r="BP10683" s="108"/>
      <c r="CG10683" s="102"/>
      <c r="CI10683" s="45"/>
    </row>
    <row r="10684" spans="37:87" ht="13" customHeight="1">
      <c r="AK10684" s="114"/>
      <c r="AL10684" s="41"/>
      <c r="AM10684" s="41"/>
      <c r="AN10684" s="41"/>
      <c r="AO10684" s="41"/>
      <c r="AP10684" s="41"/>
      <c r="AQ10684" s="41"/>
      <c r="AR10684" s="41"/>
      <c r="AS10684" s="41"/>
      <c r="AT10684" s="41"/>
      <c r="AU10684" s="41"/>
      <c r="AV10684" s="41"/>
      <c r="AW10684" s="41"/>
      <c r="AX10684" s="41"/>
      <c r="AY10684" s="41"/>
      <c r="AZ10684" s="41"/>
      <c r="BA10684" s="41"/>
      <c r="BB10684" s="41"/>
      <c r="BC10684" s="41"/>
      <c r="BD10684" s="41"/>
      <c r="BE10684" s="41"/>
      <c r="BF10684" s="41"/>
      <c r="BG10684" s="41"/>
      <c r="BH10684" s="41"/>
      <c r="BI10684" s="41"/>
      <c r="BJ10684" s="41"/>
      <c r="BK10684" s="41"/>
      <c r="BL10684" s="41"/>
      <c r="BM10684" s="41"/>
      <c r="BN10684" s="41"/>
      <c r="BO10684" s="41"/>
      <c r="BP10684" s="108"/>
      <c r="CG10684" s="102"/>
      <c r="CI10684" s="45"/>
    </row>
    <row r="10685" spans="37:87" ht="13" customHeight="1">
      <c r="AK10685" s="114"/>
      <c r="AL10685" s="41"/>
      <c r="AM10685" s="41"/>
      <c r="AN10685" s="41"/>
      <c r="AO10685" s="41"/>
      <c r="AP10685" s="41"/>
      <c r="AQ10685" s="41"/>
      <c r="AR10685" s="41"/>
      <c r="AS10685" s="41"/>
      <c r="AT10685" s="41"/>
      <c r="AU10685" s="41"/>
      <c r="AV10685" s="41"/>
      <c r="AW10685" s="41"/>
      <c r="AX10685" s="41"/>
      <c r="AY10685" s="41"/>
      <c r="AZ10685" s="41"/>
      <c r="BA10685" s="41"/>
      <c r="BB10685" s="41"/>
      <c r="BC10685" s="41"/>
      <c r="BD10685" s="41"/>
      <c r="BE10685" s="41"/>
      <c r="BF10685" s="41"/>
      <c r="BG10685" s="41"/>
      <c r="BH10685" s="41"/>
      <c r="BI10685" s="41"/>
      <c r="BJ10685" s="41"/>
      <c r="BK10685" s="41"/>
      <c r="BL10685" s="41"/>
      <c r="BM10685" s="41"/>
      <c r="BN10685" s="41"/>
      <c r="BO10685" s="41"/>
      <c r="BP10685" s="108"/>
      <c r="CG10685" s="102"/>
      <c r="CI10685" s="45"/>
    </row>
    <row r="10686" spans="37:87" ht="13" customHeight="1">
      <c r="AK10686" s="114"/>
      <c r="AL10686" s="41"/>
      <c r="AM10686" s="41"/>
      <c r="AN10686" s="41"/>
      <c r="AO10686" s="41"/>
      <c r="AP10686" s="41"/>
      <c r="AQ10686" s="41"/>
      <c r="AR10686" s="41"/>
      <c r="AS10686" s="41"/>
      <c r="AT10686" s="41"/>
      <c r="AU10686" s="41"/>
      <c r="AV10686" s="41"/>
      <c r="AW10686" s="41"/>
      <c r="AX10686" s="41"/>
      <c r="AY10686" s="41"/>
      <c r="AZ10686" s="41"/>
      <c r="BA10686" s="41"/>
      <c r="BB10686" s="41"/>
      <c r="BC10686" s="41"/>
      <c r="BD10686" s="41"/>
      <c r="BE10686" s="41"/>
      <c r="BF10686" s="41"/>
      <c r="BG10686" s="41"/>
      <c r="BH10686" s="41"/>
      <c r="BI10686" s="41"/>
      <c r="BJ10686" s="41"/>
      <c r="BK10686" s="41"/>
      <c r="BL10686" s="41"/>
      <c r="BM10686" s="41"/>
      <c r="BN10686" s="41"/>
      <c r="BO10686" s="41"/>
      <c r="BP10686" s="108"/>
      <c r="CG10686" s="102"/>
      <c r="CI10686" s="45"/>
    </row>
    <row r="10687" spans="37:87" ht="13" customHeight="1">
      <c r="AK10687" s="114"/>
      <c r="AL10687" s="41"/>
      <c r="AM10687" s="41"/>
      <c r="AN10687" s="41"/>
      <c r="AO10687" s="41"/>
      <c r="AP10687" s="41"/>
      <c r="AQ10687" s="41"/>
      <c r="AR10687" s="41"/>
      <c r="AS10687" s="41"/>
      <c r="AT10687" s="41"/>
      <c r="AU10687" s="41"/>
      <c r="AV10687" s="41"/>
      <c r="AW10687" s="41"/>
      <c r="AX10687" s="41"/>
      <c r="AY10687" s="41"/>
      <c r="AZ10687" s="41"/>
      <c r="BA10687" s="41"/>
      <c r="BB10687" s="41"/>
      <c r="BC10687" s="41"/>
      <c r="BD10687" s="41"/>
      <c r="BE10687" s="41"/>
      <c r="BF10687" s="41"/>
      <c r="BG10687" s="41"/>
      <c r="BH10687" s="41"/>
      <c r="BI10687" s="41"/>
      <c r="BJ10687" s="41"/>
      <c r="BK10687" s="41"/>
      <c r="BL10687" s="41"/>
      <c r="BM10687" s="41"/>
      <c r="BN10687" s="41"/>
      <c r="BO10687" s="41"/>
      <c r="BP10687" s="108"/>
      <c r="CG10687" s="102"/>
      <c r="CI10687" s="45"/>
    </row>
    <row r="10688" spans="37:87" ht="13" customHeight="1">
      <c r="AK10688" s="114"/>
      <c r="AL10688" s="41"/>
      <c r="AM10688" s="41"/>
      <c r="AN10688" s="41"/>
      <c r="AO10688" s="41"/>
      <c r="AP10688" s="41"/>
      <c r="AQ10688" s="41"/>
      <c r="AR10688" s="41"/>
      <c r="AS10688" s="41"/>
      <c r="AT10688" s="41"/>
      <c r="AU10688" s="41"/>
      <c r="AV10688" s="41"/>
      <c r="AW10688" s="41"/>
      <c r="AX10688" s="41"/>
      <c r="AY10688" s="41"/>
      <c r="AZ10688" s="41"/>
      <c r="BA10688" s="41"/>
      <c r="BB10688" s="41"/>
      <c r="BC10688" s="41"/>
      <c r="BD10688" s="41"/>
      <c r="BE10688" s="41"/>
      <c r="BF10688" s="41"/>
      <c r="BG10688" s="41"/>
      <c r="BH10688" s="41"/>
      <c r="BI10688" s="41"/>
      <c r="BJ10688" s="41"/>
      <c r="BK10688" s="41"/>
      <c r="BL10688" s="41"/>
      <c r="BM10688" s="41"/>
      <c r="BN10688" s="41"/>
      <c r="BO10688" s="41"/>
      <c r="BP10688" s="108"/>
      <c r="CG10688" s="102"/>
      <c r="CI10688" s="45"/>
    </row>
    <row r="10689" spans="37:87" ht="13" customHeight="1">
      <c r="AK10689" s="114"/>
      <c r="AL10689" s="41"/>
      <c r="AM10689" s="41"/>
      <c r="AN10689" s="41"/>
      <c r="AO10689" s="41"/>
      <c r="AP10689" s="41"/>
      <c r="AQ10689" s="41"/>
      <c r="AR10689" s="41"/>
      <c r="AS10689" s="41"/>
      <c r="AT10689" s="41"/>
      <c r="AU10689" s="41"/>
      <c r="AV10689" s="41"/>
      <c r="AW10689" s="41"/>
      <c r="AX10689" s="41"/>
      <c r="AY10689" s="41"/>
      <c r="AZ10689" s="41"/>
      <c r="BA10689" s="41"/>
      <c r="BB10689" s="41"/>
      <c r="BC10689" s="41"/>
      <c r="BD10689" s="41"/>
      <c r="BE10689" s="41"/>
      <c r="BF10689" s="41"/>
      <c r="BG10689" s="41"/>
      <c r="BH10689" s="41"/>
      <c r="BI10689" s="41"/>
      <c r="BJ10689" s="41"/>
      <c r="BK10689" s="41"/>
      <c r="BL10689" s="41"/>
      <c r="BM10689" s="41"/>
      <c r="BN10689" s="41"/>
      <c r="BO10689" s="41"/>
      <c r="BP10689" s="108"/>
      <c r="CG10689" s="102"/>
      <c r="CI10689" s="45"/>
    </row>
    <row r="10690" spans="37:87" ht="13" customHeight="1">
      <c r="AK10690" s="114"/>
      <c r="AL10690" s="41"/>
      <c r="AM10690" s="41"/>
      <c r="AN10690" s="41"/>
      <c r="AO10690" s="41"/>
      <c r="AP10690" s="41"/>
      <c r="AQ10690" s="41"/>
      <c r="AR10690" s="41"/>
      <c r="AS10690" s="41"/>
      <c r="AT10690" s="41"/>
      <c r="AU10690" s="41"/>
      <c r="AV10690" s="41"/>
      <c r="AW10690" s="41"/>
      <c r="AX10690" s="41"/>
      <c r="AY10690" s="41"/>
      <c r="AZ10690" s="41"/>
      <c r="BA10690" s="41"/>
      <c r="BB10690" s="41"/>
      <c r="BC10690" s="41"/>
      <c r="BD10690" s="41"/>
      <c r="BE10690" s="41"/>
      <c r="BF10690" s="41"/>
      <c r="BG10690" s="41"/>
      <c r="BH10690" s="41"/>
      <c r="BI10690" s="41"/>
      <c r="BJ10690" s="41"/>
      <c r="BK10690" s="41"/>
      <c r="BL10690" s="41"/>
      <c r="BM10690" s="41"/>
      <c r="BN10690" s="41"/>
      <c r="BO10690" s="41"/>
      <c r="BP10690" s="108"/>
      <c r="CG10690" s="102"/>
      <c r="CI10690" s="45"/>
    </row>
    <row r="10691" spans="37:87" ht="13" customHeight="1">
      <c r="AK10691" s="114"/>
      <c r="AL10691" s="41"/>
      <c r="AM10691" s="41"/>
      <c r="AN10691" s="41"/>
      <c r="AO10691" s="41"/>
      <c r="AP10691" s="41"/>
      <c r="AQ10691" s="41"/>
      <c r="AR10691" s="41"/>
      <c r="AS10691" s="41"/>
      <c r="AT10691" s="41"/>
      <c r="AU10691" s="41"/>
      <c r="AV10691" s="41"/>
      <c r="AW10691" s="41"/>
      <c r="AX10691" s="41"/>
      <c r="AY10691" s="41"/>
      <c r="AZ10691" s="41"/>
      <c r="BA10691" s="41"/>
      <c r="BB10691" s="41"/>
      <c r="BC10691" s="41"/>
      <c r="BD10691" s="41"/>
      <c r="BE10691" s="41"/>
      <c r="BF10691" s="41"/>
      <c r="BG10691" s="41"/>
      <c r="BH10691" s="41"/>
      <c r="BI10691" s="41"/>
      <c r="BJ10691" s="41"/>
      <c r="BK10691" s="41"/>
      <c r="BL10691" s="41"/>
      <c r="BM10691" s="41"/>
      <c r="BN10691" s="41"/>
      <c r="BO10691" s="41"/>
      <c r="BP10691" s="108"/>
      <c r="CG10691" s="102"/>
      <c r="CI10691" s="45"/>
    </row>
    <row r="10692" spans="37:87" ht="13" customHeight="1">
      <c r="AK10692" s="114"/>
      <c r="AL10692" s="41"/>
      <c r="AM10692" s="41"/>
      <c r="AN10692" s="41"/>
      <c r="AO10692" s="41"/>
      <c r="AP10692" s="41"/>
      <c r="AQ10692" s="41"/>
      <c r="AR10692" s="41"/>
      <c r="AS10692" s="41"/>
      <c r="AT10692" s="41"/>
      <c r="AU10692" s="41"/>
      <c r="AV10692" s="41"/>
      <c r="AW10692" s="41"/>
      <c r="AX10692" s="41"/>
      <c r="AY10692" s="41"/>
      <c r="AZ10692" s="41"/>
      <c r="BA10692" s="41"/>
      <c r="BB10692" s="41"/>
      <c r="BC10692" s="41"/>
      <c r="BD10692" s="41"/>
      <c r="BE10692" s="41"/>
      <c r="BF10692" s="41"/>
      <c r="BG10692" s="41"/>
      <c r="BH10692" s="41"/>
      <c r="BI10692" s="41"/>
      <c r="BJ10692" s="41"/>
      <c r="BK10692" s="41"/>
      <c r="BL10692" s="41"/>
      <c r="BM10692" s="41"/>
      <c r="BN10692" s="41"/>
      <c r="BO10692" s="41"/>
      <c r="BP10692" s="108"/>
      <c r="CG10692" s="102"/>
      <c r="CI10692" s="45"/>
    </row>
    <row r="10693" spans="37:87" ht="13" customHeight="1">
      <c r="AK10693" s="114"/>
      <c r="AL10693" s="41"/>
      <c r="AM10693" s="41"/>
      <c r="AN10693" s="41"/>
      <c r="AO10693" s="41"/>
      <c r="AP10693" s="41"/>
      <c r="AQ10693" s="41"/>
      <c r="AR10693" s="41"/>
      <c r="AS10693" s="41"/>
      <c r="AT10693" s="41"/>
      <c r="AU10693" s="41"/>
      <c r="AV10693" s="41"/>
      <c r="AW10693" s="41"/>
      <c r="AX10693" s="41"/>
      <c r="AY10693" s="41"/>
      <c r="AZ10693" s="41"/>
      <c r="BA10693" s="41"/>
      <c r="BB10693" s="41"/>
      <c r="BC10693" s="41"/>
      <c r="BD10693" s="41"/>
      <c r="BE10693" s="41"/>
      <c r="BF10693" s="41"/>
      <c r="BG10693" s="41"/>
      <c r="BH10693" s="41"/>
      <c r="BI10693" s="41"/>
      <c r="BJ10693" s="41"/>
      <c r="BK10693" s="41"/>
      <c r="BL10693" s="41"/>
      <c r="BM10693" s="41"/>
      <c r="BN10693" s="41"/>
      <c r="BO10693" s="41"/>
      <c r="BP10693" s="108"/>
      <c r="CG10693" s="102"/>
      <c r="CI10693" s="45"/>
    </row>
    <row r="10694" spans="37:87" ht="13" customHeight="1">
      <c r="AK10694" s="114"/>
      <c r="AL10694" s="41"/>
      <c r="AM10694" s="41"/>
      <c r="AN10694" s="41"/>
      <c r="AO10694" s="41"/>
      <c r="AP10694" s="41"/>
      <c r="AQ10694" s="41"/>
      <c r="AR10694" s="41"/>
      <c r="AS10694" s="41"/>
      <c r="AT10694" s="41"/>
      <c r="AU10694" s="41"/>
      <c r="AV10694" s="41"/>
      <c r="AW10694" s="41"/>
      <c r="AX10694" s="41"/>
      <c r="AY10694" s="41"/>
      <c r="AZ10694" s="41"/>
      <c r="BA10694" s="41"/>
      <c r="BB10694" s="41"/>
      <c r="BC10694" s="41"/>
      <c r="BD10694" s="41"/>
      <c r="BE10694" s="41"/>
      <c r="BF10694" s="41"/>
      <c r="BG10694" s="41"/>
      <c r="BH10694" s="41"/>
      <c r="BI10694" s="41"/>
      <c r="BJ10694" s="41"/>
      <c r="BK10694" s="41"/>
      <c r="BL10694" s="41"/>
      <c r="BM10694" s="41"/>
      <c r="BN10694" s="41"/>
      <c r="BO10694" s="41"/>
      <c r="BP10694" s="108"/>
      <c r="CG10694" s="102"/>
      <c r="CI10694" s="45"/>
    </row>
    <row r="10695" spans="37:87" ht="13" customHeight="1">
      <c r="AK10695" s="114"/>
      <c r="AL10695" s="41"/>
      <c r="AM10695" s="41"/>
      <c r="AN10695" s="41"/>
      <c r="AO10695" s="41"/>
      <c r="AP10695" s="41"/>
      <c r="AQ10695" s="41"/>
      <c r="AR10695" s="41"/>
      <c r="AS10695" s="41"/>
      <c r="AT10695" s="41"/>
      <c r="AU10695" s="41"/>
      <c r="AV10695" s="41"/>
      <c r="AW10695" s="41"/>
      <c r="AX10695" s="41"/>
      <c r="AY10695" s="41"/>
      <c r="AZ10695" s="41"/>
      <c r="BA10695" s="41"/>
      <c r="BB10695" s="41"/>
      <c r="BC10695" s="41"/>
      <c r="BD10695" s="41"/>
      <c r="BE10695" s="41"/>
      <c r="BF10695" s="41"/>
      <c r="BG10695" s="41"/>
      <c r="BH10695" s="41"/>
      <c r="BI10695" s="41"/>
      <c r="BJ10695" s="41"/>
      <c r="BK10695" s="41"/>
      <c r="BL10695" s="41"/>
      <c r="BM10695" s="41"/>
      <c r="BN10695" s="41"/>
      <c r="BO10695" s="41"/>
      <c r="BP10695" s="108"/>
      <c r="CG10695" s="102"/>
      <c r="CI10695" s="45"/>
    </row>
    <row r="10696" spans="37:87" ht="13" customHeight="1">
      <c r="AK10696" s="114"/>
      <c r="AL10696" s="41"/>
      <c r="AM10696" s="41"/>
      <c r="AN10696" s="41"/>
      <c r="AO10696" s="41"/>
      <c r="AP10696" s="41"/>
      <c r="AQ10696" s="41"/>
      <c r="AR10696" s="41"/>
      <c r="AS10696" s="41"/>
      <c r="AT10696" s="41"/>
      <c r="AU10696" s="41"/>
      <c r="AV10696" s="41"/>
      <c r="AW10696" s="41"/>
      <c r="AX10696" s="41"/>
      <c r="AY10696" s="41"/>
      <c r="AZ10696" s="41"/>
      <c r="BA10696" s="41"/>
      <c r="BB10696" s="41"/>
      <c r="BC10696" s="41"/>
      <c r="BD10696" s="41"/>
      <c r="BE10696" s="41"/>
      <c r="BF10696" s="41"/>
      <c r="BG10696" s="41"/>
      <c r="BH10696" s="41"/>
      <c r="BI10696" s="41"/>
      <c r="BJ10696" s="41"/>
      <c r="BK10696" s="41"/>
      <c r="BL10696" s="41"/>
      <c r="BM10696" s="41"/>
      <c r="BN10696" s="41"/>
      <c r="BO10696" s="41"/>
      <c r="BP10696" s="108"/>
      <c r="CG10696" s="102"/>
      <c r="CI10696" s="45"/>
    </row>
    <row r="10697" spans="37:87" ht="13" customHeight="1">
      <c r="AK10697" s="114"/>
      <c r="AL10697" s="41"/>
      <c r="AM10697" s="41"/>
      <c r="AN10697" s="41"/>
      <c r="AO10697" s="41"/>
      <c r="AP10697" s="41"/>
      <c r="AQ10697" s="41"/>
      <c r="AR10697" s="41"/>
      <c r="AS10697" s="41"/>
      <c r="AT10697" s="41"/>
      <c r="AU10697" s="41"/>
      <c r="AV10697" s="41"/>
      <c r="AW10697" s="41"/>
      <c r="AX10697" s="41"/>
      <c r="AY10697" s="41"/>
      <c r="AZ10697" s="41"/>
      <c r="BA10697" s="41"/>
      <c r="BB10697" s="41"/>
      <c r="BC10697" s="41"/>
      <c r="BD10697" s="41"/>
      <c r="BE10697" s="41"/>
      <c r="BF10697" s="41"/>
      <c r="BG10697" s="41"/>
      <c r="BH10697" s="41"/>
      <c r="BI10697" s="41"/>
      <c r="BJ10697" s="41"/>
      <c r="BK10697" s="41"/>
      <c r="BL10697" s="41"/>
      <c r="BM10697" s="41"/>
      <c r="BN10697" s="41"/>
      <c r="BO10697" s="41"/>
      <c r="BP10697" s="108"/>
      <c r="CG10697" s="102"/>
      <c r="CI10697" s="45"/>
    </row>
    <row r="10698" spans="37:87" ht="13" customHeight="1">
      <c r="AK10698" s="114"/>
      <c r="AL10698" s="41"/>
      <c r="AM10698" s="41"/>
      <c r="AN10698" s="41"/>
      <c r="AO10698" s="41"/>
      <c r="AP10698" s="41"/>
      <c r="AQ10698" s="41"/>
      <c r="AR10698" s="41"/>
      <c r="AS10698" s="41"/>
      <c r="AT10698" s="41"/>
      <c r="AU10698" s="41"/>
      <c r="AV10698" s="41"/>
      <c r="AW10698" s="41"/>
      <c r="AX10698" s="41"/>
      <c r="AY10698" s="41"/>
      <c r="AZ10698" s="41"/>
      <c r="BA10698" s="41"/>
      <c r="BB10698" s="41"/>
      <c r="BC10698" s="41"/>
      <c r="BD10698" s="41"/>
      <c r="BE10698" s="41"/>
      <c r="BF10698" s="41"/>
      <c r="BG10698" s="41"/>
      <c r="BH10698" s="41"/>
      <c r="BI10698" s="41"/>
      <c r="BJ10698" s="41"/>
      <c r="BK10698" s="41"/>
      <c r="BL10698" s="41"/>
      <c r="BM10698" s="41"/>
      <c r="BN10698" s="41"/>
      <c r="BO10698" s="41"/>
      <c r="BP10698" s="108"/>
      <c r="CG10698" s="102"/>
      <c r="CI10698" s="45"/>
    </row>
    <row r="10699" spans="37:87" ht="13" customHeight="1">
      <c r="AK10699" s="114"/>
      <c r="AL10699" s="41"/>
      <c r="AM10699" s="41"/>
      <c r="AN10699" s="41"/>
      <c r="AO10699" s="41"/>
      <c r="AP10699" s="41"/>
      <c r="AQ10699" s="41"/>
      <c r="AR10699" s="41"/>
      <c r="AS10699" s="41"/>
      <c r="AT10699" s="41"/>
      <c r="AU10699" s="41"/>
      <c r="AV10699" s="41"/>
      <c r="AW10699" s="41"/>
      <c r="AX10699" s="41"/>
      <c r="AY10699" s="41"/>
      <c r="AZ10699" s="41"/>
      <c r="BA10699" s="41"/>
      <c r="BB10699" s="41"/>
      <c r="BC10699" s="41"/>
      <c r="BD10699" s="41"/>
      <c r="BE10699" s="41"/>
      <c r="BF10699" s="41"/>
      <c r="BG10699" s="41"/>
      <c r="BH10699" s="41"/>
      <c r="BI10699" s="41"/>
      <c r="BJ10699" s="41"/>
      <c r="BK10699" s="41"/>
      <c r="BL10699" s="41"/>
      <c r="BM10699" s="41"/>
      <c r="BN10699" s="41"/>
      <c r="BO10699" s="41"/>
      <c r="BP10699" s="108"/>
      <c r="CG10699" s="102"/>
      <c r="CI10699" s="45"/>
    </row>
    <row r="10700" spans="37:87" ht="13" customHeight="1">
      <c r="AK10700" s="114"/>
      <c r="AL10700" s="41"/>
      <c r="AM10700" s="41"/>
      <c r="AN10700" s="41"/>
      <c r="AO10700" s="41"/>
      <c r="AP10700" s="41"/>
      <c r="AQ10700" s="41"/>
      <c r="AR10700" s="41"/>
      <c r="AS10700" s="41"/>
      <c r="AT10700" s="41"/>
      <c r="AU10700" s="41"/>
      <c r="AV10700" s="41"/>
      <c r="AW10700" s="41"/>
      <c r="AX10700" s="41"/>
      <c r="AY10700" s="41"/>
      <c r="AZ10700" s="41"/>
      <c r="BA10700" s="41"/>
      <c r="BB10700" s="41"/>
      <c r="BC10700" s="41"/>
      <c r="BD10700" s="41"/>
      <c r="BE10700" s="41"/>
      <c r="BF10700" s="41"/>
      <c r="BG10700" s="41"/>
      <c r="BH10700" s="41"/>
      <c r="BI10700" s="41"/>
      <c r="BJ10700" s="41"/>
      <c r="BK10700" s="41"/>
      <c r="BL10700" s="41"/>
      <c r="BM10700" s="41"/>
      <c r="BN10700" s="41"/>
      <c r="BO10700" s="41"/>
      <c r="BP10700" s="108"/>
      <c r="CG10700" s="102"/>
      <c r="CI10700" s="45"/>
    </row>
    <row r="10701" spans="37:87" ht="13" customHeight="1">
      <c r="AK10701" s="114"/>
      <c r="AL10701" s="41"/>
      <c r="AM10701" s="41"/>
      <c r="AN10701" s="41"/>
      <c r="AO10701" s="41"/>
      <c r="AP10701" s="41"/>
      <c r="AQ10701" s="41"/>
      <c r="AR10701" s="41"/>
      <c r="AS10701" s="41"/>
      <c r="AT10701" s="41"/>
      <c r="AU10701" s="41"/>
      <c r="AV10701" s="41"/>
      <c r="AW10701" s="41"/>
      <c r="AX10701" s="41"/>
      <c r="AY10701" s="41"/>
      <c r="AZ10701" s="41"/>
      <c r="BA10701" s="41"/>
      <c r="BB10701" s="41"/>
      <c r="BC10701" s="41"/>
      <c r="BD10701" s="41"/>
      <c r="BE10701" s="41"/>
      <c r="BF10701" s="41"/>
      <c r="BG10701" s="41"/>
      <c r="BH10701" s="41"/>
      <c r="BI10701" s="41"/>
      <c r="BJ10701" s="41"/>
      <c r="BK10701" s="41"/>
      <c r="BL10701" s="41"/>
      <c r="BM10701" s="41"/>
      <c r="BN10701" s="41"/>
      <c r="BO10701" s="41"/>
      <c r="BP10701" s="108"/>
      <c r="CG10701" s="102"/>
      <c r="CI10701" s="45"/>
    </row>
    <row r="10702" spans="37:87" ht="13" customHeight="1">
      <c r="AK10702" s="114"/>
      <c r="AL10702" s="41"/>
      <c r="AM10702" s="41"/>
      <c r="AN10702" s="41"/>
      <c r="AO10702" s="41"/>
      <c r="AP10702" s="41"/>
      <c r="AQ10702" s="41"/>
      <c r="AR10702" s="41"/>
      <c r="AS10702" s="41"/>
      <c r="AT10702" s="41"/>
      <c r="AU10702" s="41"/>
      <c r="AV10702" s="41"/>
      <c r="AW10702" s="41"/>
      <c r="AX10702" s="41"/>
      <c r="AY10702" s="41"/>
      <c r="AZ10702" s="41"/>
      <c r="BA10702" s="41"/>
      <c r="BB10702" s="41"/>
      <c r="BC10702" s="41"/>
      <c r="BD10702" s="41"/>
      <c r="BE10702" s="41"/>
      <c r="BF10702" s="41"/>
      <c r="BG10702" s="41"/>
      <c r="BH10702" s="41"/>
      <c r="BI10702" s="41"/>
      <c r="BJ10702" s="41"/>
      <c r="BK10702" s="41"/>
      <c r="BL10702" s="41"/>
      <c r="BM10702" s="41"/>
      <c r="BN10702" s="41"/>
      <c r="BO10702" s="41"/>
      <c r="BP10702" s="108"/>
      <c r="CG10702" s="102"/>
      <c r="CI10702" s="45"/>
    </row>
    <row r="10703" spans="37:87" ht="13" customHeight="1">
      <c r="AK10703" s="114"/>
      <c r="AL10703" s="41"/>
      <c r="AM10703" s="41"/>
      <c r="AN10703" s="41"/>
      <c r="AO10703" s="41"/>
      <c r="AP10703" s="41"/>
      <c r="AQ10703" s="41"/>
      <c r="AR10703" s="41"/>
      <c r="AS10703" s="41"/>
      <c r="AT10703" s="41"/>
      <c r="AU10703" s="41"/>
      <c r="AV10703" s="41"/>
      <c r="AW10703" s="41"/>
      <c r="AX10703" s="41"/>
      <c r="AY10703" s="41"/>
      <c r="AZ10703" s="41"/>
      <c r="BA10703" s="41"/>
      <c r="BB10703" s="41"/>
      <c r="BC10703" s="41"/>
      <c r="BD10703" s="41"/>
      <c r="BE10703" s="41"/>
      <c r="BF10703" s="41"/>
      <c r="BG10703" s="41"/>
      <c r="BH10703" s="41"/>
      <c r="BI10703" s="41"/>
      <c r="BJ10703" s="41"/>
      <c r="BK10703" s="41"/>
      <c r="BL10703" s="41"/>
      <c r="BM10703" s="41"/>
      <c r="BN10703" s="41"/>
      <c r="BO10703" s="41"/>
      <c r="BP10703" s="108"/>
      <c r="CG10703" s="102"/>
      <c r="CI10703" s="45"/>
    </row>
    <row r="10704" spans="37:87" ht="13" customHeight="1">
      <c r="AK10704" s="114"/>
      <c r="AL10704" s="41"/>
      <c r="AM10704" s="41"/>
      <c r="AN10704" s="41"/>
      <c r="AO10704" s="41"/>
      <c r="AP10704" s="41"/>
      <c r="AQ10704" s="41"/>
      <c r="AR10704" s="41"/>
      <c r="AS10704" s="41"/>
      <c r="AT10704" s="41"/>
      <c r="AU10704" s="41"/>
      <c r="AV10704" s="41"/>
      <c r="AW10704" s="41"/>
      <c r="AX10704" s="41"/>
      <c r="AY10704" s="41"/>
      <c r="AZ10704" s="41"/>
      <c r="BA10704" s="41"/>
      <c r="BB10704" s="41"/>
      <c r="BC10704" s="41"/>
      <c r="BD10704" s="41"/>
      <c r="BE10704" s="41"/>
      <c r="BF10704" s="41"/>
      <c r="BG10704" s="41"/>
      <c r="BH10704" s="41"/>
      <c r="BI10704" s="41"/>
      <c r="BJ10704" s="41"/>
      <c r="BK10704" s="41"/>
      <c r="BL10704" s="41"/>
      <c r="BM10704" s="41"/>
      <c r="BN10704" s="41"/>
      <c r="BO10704" s="41"/>
      <c r="BP10704" s="108"/>
      <c r="CG10704" s="102"/>
      <c r="CI10704" s="45"/>
    </row>
    <row r="10705" spans="37:87" ht="13" customHeight="1">
      <c r="AK10705" s="114"/>
      <c r="AL10705" s="41"/>
      <c r="AM10705" s="41"/>
      <c r="AN10705" s="41"/>
      <c r="AO10705" s="41"/>
      <c r="AP10705" s="41"/>
      <c r="AQ10705" s="41"/>
      <c r="AR10705" s="41"/>
      <c r="AS10705" s="41"/>
      <c r="AT10705" s="41"/>
      <c r="AU10705" s="41"/>
      <c r="AV10705" s="41"/>
      <c r="AW10705" s="41"/>
      <c r="AX10705" s="41"/>
      <c r="AY10705" s="41"/>
      <c r="AZ10705" s="41"/>
      <c r="BA10705" s="41"/>
      <c r="BB10705" s="41"/>
      <c r="BC10705" s="41"/>
      <c r="BD10705" s="41"/>
      <c r="BE10705" s="41"/>
      <c r="BF10705" s="41"/>
      <c r="BG10705" s="41"/>
      <c r="BH10705" s="41"/>
      <c r="BI10705" s="41"/>
      <c r="BJ10705" s="41"/>
      <c r="BK10705" s="41"/>
      <c r="BL10705" s="41"/>
      <c r="BM10705" s="41"/>
      <c r="BN10705" s="41"/>
      <c r="BO10705" s="41"/>
      <c r="BP10705" s="108"/>
      <c r="CG10705" s="102"/>
      <c r="CI10705" s="45"/>
    </row>
    <row r="10706" spans="37:87" ht="13" customHeight="1">
      <c r="AK10706" s="114"/>
      <c r="AL10706" s="41"/>
      <c r="AM10706" s="41"/>
      <c r="AN10706" s="41"/>
      <c r="AO10706" s="41"/>
      <c r="AP10706" s="41"/>
      <c r="AQ10706" s="41"/>
      <c r="AR10706" s="41"/>
      <c r="AS10706" s="41"/>
      <c r="AT10706" s="41"/>
      <c r="AU10706" s="41"/>
      <c r="AV10706" s="41"/>
      <c r="AW10706" s="41"/>
      <c r="AX10706" s="41"/>
      <c r="AY10706" s="41"/>
      <c r="AZ10706" s="41"/>
      <c r="BA10706" s="41"/>
      <c r="BB10706" s="41"/>
      <c r="BC10706" s="41"/>
      <c r="BD10706" s="41"/>
      <c r="BE10706" s="41"/>
      <c r="BF10706" s="41"/>
      <c r="BG10706" s="41"/>
      <c r="BH10706" s="41"/>
      <c r="BI10706" s="41"/>
      <c r="BJ10706" s="41"/>
      <c r="BK10706" s="41"/>
      <c r="BL10706" s="41"/>
      <c r="BM10706" s="41"/>
      <c r="BN10706" s="41"/>
      <c r="BO10706" s="41"/>
      <c r="BP10706" s="108"/>
      <c r="CG10706" s="102"/>
      <c r="CI10706" s="45"/>
    </row>
    <row r="10707" spans="37:87" ht="13" customHeight="1">
      <c r="AK10707" s="114"/>
      <c r="AL10707" s="41"/>
      <c r="AM10707" s="41"/>
      <c r="AN10707" s="41"/>
      <c r="AO10707" s="41"/>
      <c r="AP10707" s="41"/>
      <c r="AQ10707" s="41"/>
      <c r="AR10707" s="41"/>
      <c r="AS10707" s="41"/>
      <c r="AT10707" s="41"/>
      <c r="AU10707" s="41"/>
      <c r="AV10707" s="41"/>
      <c r="AW10707" s="41"/>
      <c r="AX10707" s="41"/>
      <c r="AY10707" s="41"/>
      <c r="AZ10707" s="41"/>
      <c r="BA10707" s="41"/>
      <c r="BB10707" s="41"/>
      <c r="BC10707" s="41"/>
      <c r="BD10707" s="41"/>
      <c r="BE10707" s="41"/>
      <c r="BF10707" s="41"/>
      <c r="BG10707" s="41"/>
      <c r="BH10707" s="41"/>
      <c r="BI10707" s="41"/>
      <c r="BJ10707" s="41"/>
      <c r="BK10707" s="41"/>
      <c r="BL10707" s="41"/>
      <c r="BM10707" s="41"/>
      <c r="BN10707" s="41"/>
      <c r="BO10707" s="41"/>
      <c r="BP10707" s="108"/>
      <c r="CG10707" s="102"/>
      <c r="CI10707" s="45"/>
    </row>
    <row r="10708" spans="37:87" ht="13" customHeight="1">
      <c r="AK10708" s="114"/>
      <c r="AL10708" s="41"/>
      <c r="AM10708" s="41"/>
      <c r="AN10708" s="41"/>
      <c r="AO10708" s="41"/>
      <c r="AP10708" s="41"/>
      <c r="AQ10708" s="41"/>
      <c r="AR10708" s="41"/>
      <c r="AS10708" s="41"/>
      <c r="AT10708" s="41"/>
      <c r="AU10708" s="41"/>
      <c r="AV10708" s="41"/>
      <c r="AW10708" s="41"/>
      <c r="AX10708" s="41"/>
      <c r="AY10708" s="41"/>
      <c r="AZ10708" s="41"/>
      <c r="BA10708" s="41"/>
      <c r="BB10708" s="41"/>
      <c r="BC10708" s="41"/>
      <c r="BD10708" s="41"/>
      <c r="BE10708" s="41"/>
      <c r="BF10708" s="41"/>
      <c r="BG10708" s="41"/>
      <c r="BH10708" s="41"/>
      <c r="BI10708" s="41"/>
      <c r="BJ10708" s="41"/>
      <c r="BK10708" s="41"/>
      <c r="BL10708" s="41"/>
      <c r="BM10708" s="41"/>
      <c r="BN10708" s="41"/>
      <c r="BO10708" s="41"/>
      <c r="BP10708" s="108"/>
      <c r="CG10708" s="102"/>
      <c r="CI10708" s="45"/>
    </row>
    <row r="10709" spans="37:87" ht="13" customHeight="1">
      <c r="AK10709" s="114"/>
      <c r="AL10709" s="41"/>
      <c r="AM10709" s="41"/>
      <c r="AN10709" s="41"/>
      <c r="AO10709" s="41"/>
      <c r="AP10709" s="41"/>
      <c r="AQ10709" s="41"/>
      <c r="AR10709" s="41"/>
      <c r="AS10709" s="41"/>
      <c r="AT10709" s="41"/>
      <c r="AU10709" s="41"/>
      <c r="AV10709" s="41"/>
      <c r="AW10709" s="41"/>
      <c r="AX10709" s="41"/>
      <c r="AY10709" s="41"/>
      <c r="AZ10709" s="41"/>
      <c r="BA10709" s="41"/>
      <c r="BB10709" s="41"/>
      <c r="BC10709" s="41"/>
      <c r="BD10709" s="41"/>
      <c r="BE10709" s="41"/>
      <c r="BF10709" s="41"/>
      <c r="BG10709" s="41"/>
      <c r="BH10709" s="41"/>
      <c r="BI10709" s="41"/>
      <c r="BJ10709" s="41"/>
      <c r="BK10709" s="41"/>
      <c r="BL10709" s="41"/>
      <c r="BM10709" s="41"/>
      <c r="BN10709" s="41"/>
      <c r="BO10709" s="41"/>
      <c r="BP10709" s="108"/>
      <c r="CG10709" s="102"/>
      <c r="CI10709" s="45"/>
    </row>
    <row r="10710" spans="37:87" ht="13" customHeight="1">
      <c r="AK10710" s="114"/>
      <c r="AL10710" s="41"/>
      <c r="AM10710" s="41"/>
      <c r="AN10710" s="41"/>
      <c r="AO10710" s="41"/>
      <c r="AP10710" s="41"/>
      <c r="AQ10710" s="41"/>
      <c r="AR10710" s="41"/>
      <c r="AS10710" s="41"/>
      <c r="AT10710" s="41"/>
      <c r="AU10710" s="41"/>
      <c r="AV10710" s="41"/>
      <c r="AW10710" s="41"/>
      <c r="AX10710" s="41"/>
      <c r="AY10710" s="41"/>
      <c r="AZ10710" s="41"/>
      <c r="BA10710" s="41"/>
      <c r="BB10710" s="41"/>
      <c r="BC10710" s="41"/>
      <c r="BD10710" s="41"/>
      <c r="BE10710" s="41"/>
      <c r="BF10710" s="41"/>
      <c r="BG10710" s="41"/>
      <c r="BH10710" s="41"/>
      <c r="BI10710" s="41"/>
      <c r="BJ10710" s="41"/>
      <c r="BK10710" s="41"/>
      <c r="BL10710" s="41"/>
      <c r="BM10710" s="41"/>
      <c r="BN10710" s="41"/>
      <c r="BO10710" s="41"/>
      <c r="BP10710" s="108"/>
      <c r="CG10710" s="102"/>
      <c r="CI10710" s="45"/>
    </row>
    <row r="10711" spans="37:87" ht="13" customHeight="1">
      <c r="AK10711" s="114"/>
      <c r="AL10711" s="41"/>
      <c r="AM10711" s="41"/>
      <c r="AN10711" s="41"/>
      <c r="AO10711" s="41"/>
      <c r="AP10711" s="41"/>
      <c r="AQ10711" s="41"/>
      <c r="AR10711" s="41"/>
      <c r="AS10711" s="41"/>
      <c r="AT10711" s="41"/>
      <c r="AU10711" s="41"/>
      <c r="AV10711" s="41"/>
      <c r="AW10711" s="41"/>
      <c r="AX10711" s="41"/>
      <c r="AY10711" s="41"/>
      <c r="AZ10711" s="41"/>
      <c r="BA10711" s="41"/>
      <c r="BB10711" s="41"/>
      <c r="BC10711" s="41"/>
      <c r="BD10711" s="41"/>
      <c r="BE10711" s="41"/>
      <c r="BF10711" s="41"/>
      <c r="BG10711" s="41"/>
      <c r="BH10711" s="41"/>
      <c r="BI10711" s="41"/>
      <c r="BJ10711" s="41"/>
      <c r="BK10711" s="41"/>
      <c r="BL10711" s="41"/>
      <c r="BM10711" s="41"/>
      <c r="BN10711" s="41"/>
      <c r="BO10711" s="41"/>
      <c r="BP10711" s="108"/>
      <c r="CG10711" s="102"/>
      <c r="CI10711" s="45"/>
    </row>
    <row r="10712" spans="37:87" ht="13" customHeight="1">
      <c r="AK10712" s="114"/>
      <c r="AL10712" s="41"/>
      <c r="AM10712" s="41"/>
      <c r="AN10712" s="41"/>
      <c r="AO10712" s="41"/>
      <c r="AP10712" s="41"/>
      <c r="AQ10712" s="41"/>
      <c r="AR10712" s="41"/>
      <c r="AS10712" s="41"/>
      <c r="AT10712" s="41"/>
      <c r="AU10712" s="41"/>
      <c r="AV10712" s="41"/>
      <c r="AW10712" s="41"/>
      <c r="AX10712" s="41"/>
      <c r="AY10712" s="41"/>
      <c r="AZ10712" s="41"/>
      <c r="BA10712" s="41"/>
      <c r="BB10712" s="41"/>
      <c r="BC10712" s="41"/>
      <c r="BD10712" s="41"/>
      <c r="BE10712" s="41"/>
      <c r="BF10712" s="41"/>
      <c r="BG10712" s="41"/>
      <c r="BH10712" s="41"/>
      <c r="BI10712" s="41"/>
      <c r="BJ10712" s="41"/>
      <c r="BK10712" s="41"/>
      <c r="BL10712" s="41"/>
      <c r="BM10712" s="41"/>
      <c r="BN10712" s="41"/>
      <c r="BO10712" s="41"/>
      <c r="BP10712" s="108"/>
      <c r="CG10712" s="102"/>
      <c r="CI10712" s="45"/>
    </row>
    <row r="10713" spans="37:87" ht="13" customHeight="1">
      <c r="AK10713" s="114"/>
      <c r="AL10713" s="41"/>
      <c r="AM10713" s="41"/>
      <c r="AN10713" s="41"/>
      <c r="AO10713" s="41"/>
      <c r="AP10713" s="41"/>
      <c r="AQ10713" s="41"/>
      <c r="AR10713" s="41"/>
      <c r="AS10713" s="41"/>
      <c r="AT10713" s="41"/>
      <c r="AU10713" s="41"/>
      <c r="AV10713" s="41"/>
      <c r="AW10713" s="41"/>
      <c r="AX10713" s="41"/>
      <c r="AY10713" s="41"/>
      <c r="AZ10713" s="41"/>
      <c r="BA10713" s="41"/>
      <c r="BB10713" s="41"/>
      <c r="BC10713" s="41"/>
      <c r="BD10713" s="41"/>
      <c r="BE10713" s="41"/>
      <c r="BF10713" s="41"/>
      <c r="BG10713" s="41"/>
      <c r="BH10713" s="41"/>
      <c r="BI10713" s="41"/>
      <c r="BJ10713" s="41"/>
      <c r="BK10713" s="41"/>
      <c r="BL10713" s="41"/>
      <c r="BM10713" s="41"/>
      <c r="BN10713" s="41"/>
      <c r="BO10713" s="41"/>
      <c r="BP10713" s="108"/>
      <c r="CG10713" s="102"/>
      <c r="CI10713" s="45"/>
    </row>
    <row r="10714" spans="37:87" ht="13" customHeight="1">
      <c r="AK10714" s="114"/>
      <c r="AL10714" s="41"/>
      <c r="AM10714" s="41"/>
      <c r="AN10714" s="41"/>
      <c r="AO10714" s="41"/>
      <c r="AP10714" s="41"/>
      <c r="AQ10714" s="41"/>
      <c r="AR10714" s="41"/>
      <c r="AS10714" s="41"/>
      <c r="AT10714" s="41"/>
      <c r="AU10714" s="41"/>
      <c r="AV10714" s="41"/>
      <c r="AW10714" s="41"/>
      <c r="AX10714" s="41"/>
      <c r="AY10714" s="41"/>
      <c r="AZ10714" s="41"/>
      <c r="BA10714" s="41"/>
      <c r="BB10714" s="41"/>
      <c r="BC10714" s="41"/>
      <c r="BD10714" s="41"/>
      <c r="BE10714" s="41"/>
      <c r="BF10714" s="41"/>
      <c r="BG10714" s="41"/>
      <c r="BH10714" s="41"/>
      <c r="BI10714" s="41"/>
      <c r="BJ10714" s="41"/>
      <c r="BK10714" s="41"/>
      <c r="BL10714" s="41"/>
      <c r="BM10714" s="41"/>
      <c r="BN10714" s="41"/>
      <c r="BO10714" s="41"/>
      <c r="BP10714" s="108"/>
      <c r="CG10714" s="102"/>
      <c r="CI10714" s="45"/>
    </row>
    <row r="10715" spans="37:87" ht="13" customHeight="1">
      <c r="AK10715" s="114"/>
      <c r="AL10715" s="41"/>
      <c r="AM10715" s="41"/>
      <c r="AN10715" s="41"/>
      <c r="AO10715" s="41"/>
      <c r="AP10715" s="41"/>
      <c r="AQ10715" s="41"/>
      <c r="AR10715" s="41"/>
      <c r="AS10715" s="41"/>
      <c r="AT10715" s="41"/>
      <c r="AU10715" s="41"/>
      <c r="AV10715" s="41"/>
      <c r="AW10715" s="41"/>
      <c r="AX10715" s="41"/>
      <c r="AY10715" s="41"/>
      <c r="AZ10715" s="41"/>
      <c r="BA10715" s="41"/>
      <c r="BB10715" s="41"/>
      <c r="BC10715" s="41"/>
      <c r="BD10715" s="41"/>
      <c r="BE10715" s="41"/>
      <c r="BF10715" s="41"/>
      <c r="BG10715" s="41"/>
      <c r="BH10715" s="41"/>
      <c r="BI10715" s="41"/>
      <c r="BJ10715" s="41"/>
      <c r="BK10715" s="41"/>
      <c r="BL10715" s="41"/>
      <c r="BM10715" s="41"/>
      <c r="BN10715" s="41"/>
      <c r="BO10715" s="41"/>
      <c r="BP10715" s="108"/>
      <c r="CG10715" s="102"/>
      <c r="CI10715" s="45"/>
    </row>
    <row r="10716" spans="37:87" ht="13" customHeight="1">
      <c r="AK10716" s="114"/>
      <c r="AL10716" s="41"/>
      <c r="AM10716" s="41"/>
      <c r="AN10716" s="41"/>
      <c r="AO10716" s="41"/>
      <c r="AP10716" s="41"/>
      <c r="AQ10716" s="41"/>
      <c r="AR10716" s="41"/>
      <c r="AS10716" s="41"/>
      <c r="AT10716" s="41"/>
      <c r="AU10716" s="41"/>
      <c r="AV10716" s="41"/>
      <c r="AW10716" s="41"/>
      <c r="AX10716" s="41"/>
      <c r="AY10716" s="41"/>
      <c r="AZ10716" s="41"/>
      <c r="BA10716" s="41"/>
      <c r="BB10716" s="41"/>
      <c r="BC10716" s="41"/>
      <c r="BD10716" s="41"/>
      <c r="BE10716" s="41"/>
      <c r="BF10716" s="41"/>
      <c r="BG10716" s="41"/>
      <c r="BH10716" s="41"/>
      <c r="BI10716" s="41"/>
      <c r="BJ10716" s="41"/>
      <c r="BK10716" s="41"/>
      <c r="BL10716" s="41"/>
      <c r="BM10716" s="41"/>
      <c r="BN10716" s="41"/>
      <c r="BO10716" s="41"/>
      <c r="BP10716" s="108"/>
      <c r="CG10716" s="102"/>
      <c r="CI10716" s="45"/>
    </row>
    <row r="10717" spans="37:87" ht="13" customHeight="1">
      <c r="AK10717" s="114"/>
      <c r="AL10717" s="41"/>
      <c r="AM10717" s="41"/>
      <c r="AN10717" s="41"/>
      <c r="AO10717" s="41"/>
      <c r="AP10717" s="41"/>
      <c r="AQ10717" s="41"/>
      <c r="AR10717" s="41"/>
      <c r="AS10717" s="41"/>
      <c r="AT10717" s="41"/>
      <c r="AU10717" s="41"/>
      <c r="AV10717" s="41"/>
      <c r="AW10717" s="41"/>
      <c r="AX10717" s="41"/>
      <c r="AY10717" s="41"/>
      <c r="AZ10717" s="41"/>
      <c r="BA10717" s="41"/>
      <c r="BB10717" s="41"/>
      <c r="BC10717" s="41"/>
      <c r="BD10717" s="41"/>
      <c r="BE10717" s="41"/>
      <c r="BF10717" s="41"/>
      <c r="BG10717" s="41"/>
      <c r="BH10717" s="41"/>
      <c r="BI10717" s="41"/>
      <c r="BJ10717" s="41"/>
      <c r="BK10717" s="41"/>
      <c r="BL10717" s="41"/>
      <c r="BM10717" s="41"/>
      <c r="BN10717" s="41"/>
      <c r="BO10717" s="41"/>
      <c r="BP10717" s="108"/>
      <c r="CG10717" s="102"/>
      <c r="CI10717" s="45"/>
    </row>
    <row r="10718" spans="37:87" ht="13" customHeight="1">
      <c r="AK10718" s="114"/>
      <c r="AL10718" s="41"/>
      <c r="AM10718" s="41"/>
      <c r="AN10718" s="41"/>
      <c r="AO10718" s="41"/>
      <c r="AP10718" s="41"/>
      <c r="AQ10718" s="41"/>
      <c r="AR10718" s="41"/>
      <c r="AS10718" s="41"/>
      <c r="AT10718" s="41"/>
      <c r="AU10718" s="41"/>
      <c r="AV10718" s="41"/>
      <c r="AW10718" s="41"/>
      <c r="AX10718" s="41"/>
      <c r="AY10718" s="41"/>
      <c r="AZ10718" s="41"/>
      <c r="BA10718" s="41"/>
      <c r="BB10718" s="41"/>
      <c r="BC10718" s="41"/>
      <c r="BD10718" s="41"/>
      <c r="BE10718" s="41"/>
      <c r="BF10718" s="41"/>
      <c r="BG10718" s="41"/>
      <c r="BH10718" s="41"/>
      <c r="BI10718" s="41"/>
      <c r="BJ10718" s="41"/>
      <c r="BK10718" s="41"/>
      <c r="BL10718" s="41"/>
      <c r="BM10718" s="41"/>
      <c r="BN10718" s="41"/>
      <c r="BO10718" s="41"/>
      <c r="BP10718" s="108"/>
      <c r="CG10718" s="102"/>
      <c r="CI10718" s="45"/>
    </row>
    <row r="10719" spans="37:87" ht="13" customHeight="1">
      <c r="AK10719" s="114"/>
      <c r="AL10719" s="41"/>
      <c r="AM10719" s="41"/>
      <c r="AN10719" s="41"/>
      <c r="AO10719" s="41"/>
      <c r="AP10719" s="41"/>
      <c r="AQ10719" s="41"/>
      <c r="AR10719" s="41"/>
      <c r="AS10719" s="41"/>
      <c r="AT10719" s="41"/>
      <c r="AU10719" s="41"/>
      <c r="AV10719" s="41"/>
      <c r="AW10719" s="41"/>
      <c r="AX10719" s="41"/>
      <c r="AY10719" s="41"/>
      <c r="AZ10719" s="41"/>
      <c r="BA10719" s="41"/>
      <c r="BB10719" s="41"/>
      <c r="BC10719" s="41"/>
      <c r="BD10719" s="41"/>
      <c r="BE10719" s="41"/>
      <c r="BF10719" s="41"/>
      <c r="BG10719" s="41"/>
      <c r="BH10719" s="41"/>
      <c r="BI10719" s="41"/>
      <c r="BJ10719" s="41"/>
      <c r="BK10719" s="41"/>
      <c r="BL10719" s="41"/>
      <c r="BM10719" s="41"/>
      <c r="BN10719" s="41"/>
      <c r="BO10719" s="41"/>
      <c r="BP10719" s="108"/>
      <c r="CG10719" s="102"/>
      <c r="CI10719" s="45"/>
    </row>
    <row r="10720" spans="37:87" ht="13" customHeight="1">
      <c r="AK10720" s="114"/>
      <c r="AL10720" s="41"/>
      <c r="AM10720" s="41"/>
      <c r="AN10720" s="41"/>
      <c r="AO10720" s="41"/>
      <c r="AP10720" s="41"/>
      <c r="AQ10720" s="41"/>
      <c r="AR10720" s="41"/>
      <c r="AS10720" s="41"/>
      <c r="AT10720" s="41"/>
      <c r="AU10720" s="41"/>
      <c r="AV10720" s="41"/>
      <c r="AW10720" s="41"/>
      <c r="AX10720" s="41"/>
      <c r="AY10720" s="41"/>
      <c r="AZ10720" s="41"/>
      <c r="BA10720" s="41"/>
      <c r="BB10720" s="41"/>
      <c r="BC10720" s="41"/>
      <c r="BD10720" s="41"/>
      <c r="BE10720" s="41"/>
      <c r="BF10720" s="41"/>
      <c r="BG10720" s="41"/>
      <c r="BH10720" s="41"/>
      <c r="BI10720" s="41"/>
      <c r="BJ10720" s="41"/>
      <c r="BK10720" s="41"/>
      <c r="BL10720" s="41"/>
      <c r="BM10720" s="41"/>
      <c r="BN10720" s="41"/>
      <c r="BO10720" s="41"/>
      <c r="BP10720" s="108"/>
      <c r="CG10720" s="102"/>
      <c r="CI10720" s="45"/>
    </row>
    <row r="10721" spans="37:87" ht="13" customHeight="1">
      <c r="AK10721" s="114"/>
      <c r="AL10721" s="41"/>
      <c r="AM10721" s="41"/>
      <c r="AN10721" s="41"/>
      <c r="AO10721" s="41"/>
      <c r="AP10721" s="41"/>
      <c r="AQ10721" s="41"/>
      <c r="AR10721" s="41"/>
      <c r="AS10721" s="41"/>
      <c r="AT10721" s="41"/>
      <c r="AU10721" s="41"/>
      <c r="AV10721" s="41"/>
      <c r="AW10721" s="41"/>
      <c r="AX10721" s="41"/>
      <c r="AY10721" s="41"/>
      <c r="AZ10721" s="41"/>
      <c r="BA10721" s="41"/>
      <c r="BB10721" s="41"/>
      <c r="BC10721" s="41"/>
      <c r="BD10721" s="41"/>
      <c r="BE10721" s="41"/>
      <c r="BF10721" s="41"/>
      <c r="BG10721" s="41"/>
      <c r="BH10721" s="41"/>
      <c r="BI10721" s="41"/>
      <c r="BJ10721" s="41"/>
      <c r="BK10721" s="41"/>
      <c r="BL10721" s="41"/>
      <c r="BM10721" s="41"/>
      <c r="BN10721" s="41"/>
      <c r="BO10721" s="41"/>
      <c r="BP10721" s="108"/>
      <c r="CG10721" s="102"/>
      <c r="CI10721" s="45"/>
    </row>
    <row r="10722" spans="37:87" ht="13" customHeight="1">
      <c r="AK10722" s="114"/>
      <c r="AL10722" s="41"/>
      <c r="AM10722" s="41"/>
      <c r="AN10722" s="41"/>
      <c r="AO10722" s="41"/>
      <c r="AP10722" s="41"/>
      <c r="AQ10722" s="41"/>
      <c r="AR10722" s="41"/>
      <c r="AS10722" s="41"/>
      <c r="AT10722" s="41"/>
      <c r="AU10722" s="41"/>
      <c r="AV10722" s="41"/>
      <c r="AW10722" s="41"/>
      <c r="AX10722" s="41"/>
      <c r="AY10722" s="41"/>
      <c r="AZ10722" s="41"/>
      <c r="BA10722" s="41"/>
      <c r="BB10722" s="41"/>
      <c r="BC10722" s="41"/>
      <c r="BD10722" s="41"/>
      <c r="BE10722" s="41"/>
      <c r="BF10722" s="41"/>
      <c r="BG10722" s="41"/>
      <c r="BH10722" s="41"/>
      <c r="BI10722" s="41"/>
      <c r="BJ10722" s="41"/>
      <c r="BK10722" s="41"/>
      <c r="BL10722" s="41"/>
      <c r="BM10722" s="41"/>
      <c r="BN10722" s="41"/>
      <c r="BO10722" s="41"/>
      <c r="BP10722" s="108"/>
      <c r="CG10722" s="102"/>
      <c r="CI10722" s="45"/>
    </row>
    <row r="10723" spans="37:87" ht="13" customHeight="1">
      <c r="AK10723" s="114"/>
      <c r="AL10723" s="41"/>
      <c r="AM10723" s="41"/>
      <c r="AN10723" s="41"/>
      <c r="AO10723" s="41"/>
      <c r="AP10723" s="41"/>
      <c r="AQ10723" s="41"/>
      <c r="AR10723" s="41"/>
      <c r="AS10723" s="41"/>
      <c r="AT10723" s="41"/>
      <c r="AU10723" s="41"/>
      <c r="AV10723" s="41"/>
      <c r="AW10723" s="41"/>
      <c r="AX10723" s="41"/>
      <c r="AY10723" s="41"/>
      <c r="AZ10723" s="41"/>
      <c r="BA10723" s="41"/>
      <c r="BB10723" s="41"/>
      <c r="BC10723" s="41"/>
      <c r="BD10723" s="41"/>
      <c r="BE10723" s="41"/>
      <c r="BF10723" s="41"/>
      <c r="BG10723" s="41"/>
      <c r="BH10723" s="41"/>
      <c r="BI10723" s="41"/>
      <c r="BJ10723" s="41"/>
      <c r="BK10723" s="41"/>
      <c r="BL10723" s="41"/>
      <c r="BM10723" s="41"/>
      <c r="BN10723" s="41"/>
      <c r="BO10723" s="41"/>
      <c r="BP10723" s="108"/>
      <c r="CG10723" s="102"/>
      <c r="CI10723" s="45"/>
    </row>
    <row r="10724" spans="37:87" ht="13" customHeight="1">
      <c r="AK10724" s="114"/>
      <c r="AL10724" s="41"/>
      <c r="AM10724" s="41"/>
      <c r="AN10724" s="41"/>
      <c r="AO10724" s="41"/>
      <c r="AP10724" s="41"/>
      <c r="AQ10724" s="41"/>
      <c r="AR10724" s="41"/>
      <c r="AS10724" s="41"/>
      <c r="AT10724" s="41"/>
      <c r="AU10724" s="41"/>
      <c r="AV10724" s="41"/>
      <c r="AW10724" s="41"/>
      <c r="AX10724" s="41"/>
      <c r="AY10724" s="41"/>
      <c r="AZ10724" s="41"/>
      <c r="BA10724" s="41"/>
      <c r="BB10724" s="41"/>
      <c r="BC10724" s="41"/>
      <c r="BD10724" s="41"/>
      <c r="BE10724" s="41"/>
      <c r="BF10724" s="41"/>
      <c r="BG10724" s="41"/>
      <c r="BH10724" s="41"/>
      <c r="BI10724" s="41"/>
      <c r="BJ10724" s="41"/>
      <c r="BK10724" s="41"/>
      <c r="BL10724" s="41"/>
      <c r="BM10724" s="41"/>
      <c r="BN10724" s="41"/>
      <c r="BO10724" s="41"/>
      <c r="BP10724" s="108"/>
      <c r="CG10724" s="102"/>
      <c r="CI10724" s="45"/>
    </row>
    <row r="10725" spans="37:87" ht="13" customHeight="1">
      <c r="AK10725" s="114"/>
      <c r="AL10725" s="41"/>
      <c r="AM10725" s="41"/>
      <c r="AN10725" s="41"/>
      <c r="AO10725" s="41"/>
      <c r="AP10725" s="41"/>
      <c r="AQ10725" s="41"/>
      <c r="AR10725" s="41"/>
      <c r="AS10725" s="41"/>
      <c r="AT10725" s="41"/>
      <c r="AU10725" s="41"/>
      <c r="AV10725" s="41"/>
      <c r="AW10725" s="41"/>
      <c r="AX10725" s="41"/>
      <c r="AY10725" s="41"/>
      <c r="AZ10725" s="41"/>
      <c r="BA10725" s="41"/>
      <c r="BB10725" s="41"/>
      <c r="BC10725" s="41"/>
      <c r="BD10725" s="41"/>
      <c r="BE10725" s="41"/>
      <c r="BF10725" s="41"/>
      <c r="BG10725" s="41"/>
      <c r="BH10725" s="41"/>
      <c r="BI10725" s="41"/>
      <c r="BJ10725" s="41"/>
      <c r="BK10725" s="41"/>
      <c r="BL10725" s="41"/>
      <c r="BM10725" s="41"/>
      <c r="BN10725" s="41"/>
      <c r="BO10725" s="41"/>
      <c r="BP10725" s="108"/>
      <c r="CG10725" s="102"/>
      <c r="CI10725" s="45"/>
    </row>
    <row r="10726" spans="37:87" ht="13" customHeight="1">
      <c r="AK10726" s="114"/>
      <c r="AL10726" s="41"/>
      <c r="AM10726" s="41"/>
      <c r="AN10726" s="41"/>
      <c r="AO10726" s="41"/>
      <c r="AP10726" s="41"/>
      <c r="AQ10726" s="41"/>
      <c r="AR10726" s="41"/>
      <c r="AS10726" s="41"/>
      <c r="AT10726" s="41"/>
      <c r="AU10726" s="41"/>
      <c r="AV10726" s="41"/>
      <c r="AW10726" s="41"/>
      <c r="AX10726" s="41"/>
      <c r="AY10726" s="41"/>
      <c r="AZ10726" s="41"/>
      <c r="BA10726" s="41"/>
      <c r="BB10726" s="41"/>
      <c r="BC10726" s="41"/>
      <c r="BD10726" s="41"/>
      <c r="BE10726" s="41"/>
      <c r="BF10726" s="41"/>
      <c r="BG10726" s="41"/>
      <c r="BH10726" s="41"/>
      <c r="BI10726" s="41"/>
      <c r="BJ10726" s="41"/>
      <c r="BK10726" s="41"/>
      <c r="BL10726" s="41"/>
      <c r="BM10726" s="41"/>
      <c r="BN10726" s="41"/>
      <c r="BO10726" s="41"/>
      <c r="BP10726" s="108"/>
      <c r="CG10726" s="102"/>
      <c r="CI10726" s="45"/>
    </row>
    <row r="10727" spans="37:87" ht="13" customHeight="1">
      <c r="AK10727" s="114"/>
      <c r="AL10727" s="41"/>
      <c r="AM10727" s="41"/>
      <c r="AN10727" s="41"/>
      <c r="AO10727" s="41"/>
      <c r="AP10727" s="41"/>
      <c r="AQ10727" s="41"/>
      <c r="AR10727" s="41"/>
      <c r="AS10727" s="41"/>
      <c r="AT10727" s="41"/>
      <c r="AU10727" s="41"/>
      <c r="AV10727" s="41"/>
      <c r="AW10727" s="41"/>
      <c r="AX10727" s="41"/>
      <c r="AY10727" s="41"/>
      <c r="AZ10727" s="41"/>
      <c r="BA10727" s="41"/>
      <c r="BB10727" s="41"/>
      <c r="BC10727" s="41"/>
      <c r="BD10727" s="41"/>
      <c r="BE10727" s="41"/>
      <c r="BF10727" s="41"/>
      <c r="BG10727" s="41"/>
      <c r="BH10727" s="41"/>
      <c r="BI10727" s="41"/>
      <c r="BJ10727" s="41"/>
      <c r="BK10727" s="41"/>
      <c r="BL10727" s="41"/>
      <c r="BM10727" s="41"/>
      <c r="BN10727" s="41"/>
      <c r="BO10727" s="41"/>
      <c r="BP10727" s="108"/>
      <c r="CG10727" s="102"/>
      <c r="CI10727" s="45"/>
    </row>
    <row r="10728" spans="37:87" ht="13" customHeight="1">
      <c r="AK10728" s="114"/>
      <c r="AL10728" s="41"/>
      <c r="AM10728" s="41"/>
      <c r="AN10728" s="41"/>
      <c r="AO10728" s="41"/>
      <c r="AP10728" s="41"/>
      <c r="AQ10728" s="41"/>
      <c r="AR10728" s="41"/>
      <c r="AS10728" s="41"/>
      <c r="AT10728" s="41"/>
      <c r="AU10728" s="41"/>
      <c r="AV10728" s="41"/>
      <c r="AW10728" s="41"/>
      <c r="AX10728" s="41"/>
      <c r="AY10728" s="41"/>
      <c r="AZ10728" s="41"/>
      <c r="BA10728" s="41"/>
      <c r="BB10728" s="41"/>
      <c r="BC10728" s="41"/>
      <c r="BD10728" s="41"/>
      <c r="BE10728" s="41"/>
      <c r="BF10728" s="41"/>
      <c r="BG10728" s="41"/>
      <c r="BH10728" s="41"/>
      <c r="BI10728" s="41"/>
      <c r="BJ10728" s="41"/>
      <c r="BK10728" s="41"/>
      <c r="BL10728" s="41"/>
      <c r="BM10728" s="41"/>
      <c r="BN10728" s="41"/>
      <c r="BO10728" s="41"/>
      <c r="BP10728" s="108"/>
      <c r="CG10728" s="102"/>
      <c r="CI10728" s="45"/>
    </row>
    <row r="10729" spans="37:87" ht="13" customHeight="1">
      <c r="AK10729" s="114"/>
      <c r="AL10729" s="41"/>
      <c r="AM10729" s="41"/>
      <c r="AN10729" s="41"/>
      <c r="AO10729" s="41"/>
      <c r="AP10729" s="41"/>
      <c r="AQ10729" s="41"/>
      <c r="AR10729" s="41"/>
      <c r="AS10729" s="41"/>
      <c r="AT10729" s="41"/>
      <c r="AU10729" s="41"/>
      <c r="AV10729" s="41"/>
      <c r="AW10729" s="41"/>
      <c r="AX10729" s="41"/>
      <c r="AY10729" s="41"/>
      <c r="AZ10729" s="41"/>
      <c r="BA10729" s="41"/>
      <c r="BB10729" s="41"/>
      <c r="BC10729" s="41"/>
      <c r="BD10729" s="41"/>
      <c r="BE10729" s="41"/>
      <c r="BF10729" s="41"/>
      <c r="BG10729" s="41"/>
      <c r="BH10729" s="41"/>
      <c r="BI10729" s="41"/>
      <c r="BJ10729" s="41"/>
      <c r="BK10729" s="41"/>
      <c r="BL10729" s="41"/>
      <c r="BM10729" s="41"/>
      <c r="BN10729" s="41"/>
      <c r="BO10729" s="41"/>
      <c r="BP10729" s="108"/>
      <c r="CG10729" s="102"/>
      <c r="CI10729" s="45"/>
    </row>
    <row r="10730" spans="37:87" ht="13" customHeight="1">
      <c r="AK10730" s="114"/>
      <c r="AL10730" s="41"/>
      <c r="AM10730" s="41"/>
      <c r="AN10730" s="41"/>
      <c r="AO10730" s="41"/>
      <c r="AP10730" s="41"/>
      <c r="AQ10730" s="41"/>
      <c r="AR10730" s="41"/>
      <c r="AS10730" s="41"/>
      <c r="AT10730" s="41"/>
      <c r="AU10730" s="41"/>
      <c r="AV10730" s="41"/>
      <c r="AW10730" s="41"/>
      <c r="AX10730" s="41"/>
      <c r="AY10730" s="41"/>
      <c r="AZ10730" s="41"/>
      <c r="BA10730" s="41"/>
      <c r="BB10730" s="41"/>
      <c r="BC10730" s="41"/>
      <c r="BD10730" s="41"/>
      <c r="BE10730" s="41"/>
      <c r="BF10730" s="41"/>
      <c r="BG10730" s="41"/>
      <c r="BH10730" s="41"/>
      <c r="BI10730" s="41"/>
      <c r="BJ10730" s="41"/>
      <c r="BK10730" s="41"/>
      <c r="BL10730" s="41"/>
      <c r="BM10730" s="41"/>
      <c r="BN10730" s="41"/>
      <c r="BO10730" s="41"/>
      <c r="BP10730" s="108"/>
      <c r="CG10730" s="102"/>
      <c r="CI10730" s="45"/>
    </row>
    <row r="10731" spans="37:87" ht="13" customHeight="1">
      <c r="AK10731" s="114"/>
      <c r="AL10731" s="41"/>
      <c r="AM10731" s="41"/>
      <c r="AN10731" s="41"/>
      <c r="AO10731" s="41"/>
      <c r="AP10731" s="41"/>
      <c r="AQ10731" s="41"/>
      <c r="AR10731" s="41"/>
      <c r="AS10731" s="41"/>
      <c r="AT10731" s="41"/>
      <c r="AU10731" s="41"/>
      <c r="AV10731" s="41"/>
      <c r="AW10731" s="41"/>
      <c r="AX10731" s="41"/>
      <c r="AY10731" s="41"/>
      <c r="AZ10731" s="41"/>
      <c r="BA10731" s="41"/>
      <c r="BB10731" s="41"/>
      <c r="BC10731" s="41"/>
      <c r="BD10731" s="41"/>
      <c r="BE10731" s="41"/>
      <c r="BF10731" s="41"/>
      <c r="BG10731" s="41"/>
      <c r="BH10731" s="41"/>
      <c r="BI10731" s="41"/>
      <c r="BJ10731" s="41"/>
      <c r="BK10731" s="41"/>
      <c r="BL10731" s="41"/>
      <c r="BM10731" s="41"/>
      <c r="BN10731" s="41"/>
      <c r="BO10731" s="41"/>
      <c r="BP10731" s="108"/>
      <c r="CG10731" s="102"/>
      <c r="CI10731" s="45"/>
    </row>
    <row r="10732" spans="37:87" ht="13" customHeight="1">
      <c r="AK10732" s="114"/>
      <c r="AL10732" s="41"/>
      <c r="AM10732" s="41"/>
      <c r="AN10732" s="41"/>
      <c r="AO10732" s="41"/>
      <c r="AP10732" s="41"/>
      <c r="AQ10732" s="41"/>
      <c r="AR10732" s="41"/>
      <c r="AS10732" s="41"/>
      <c r="AT10732" s="41"/>
      <c r="AU10732" s="41"/>
      <c r="AV10732" s="41"/>
      <c r="AW10732" s="41"/>
      <c r="AX10732" s="41"/>
      <c r="AY10732" s="41"/>
      <c r="AZ10732" s="41"/>
      <c r="BA10732" s="41"/>
      <c r="BB10732" s="41"/>
      <c r="BC10732" s="41"/>
      <c r="BD10732" s="41"/>
      <c r="BE10732" s="41"/>
      <c r="BF10732" s="41"/>
      <c r="BG10732" s="41"/>
      <c r="BH10732" s="41"/>
      <c r="BI10732" s="41"/>
      <c r="BJ10732" s="41"/>
      <c r="BK10732" s="41"/>
      <c r="BL10732" s="41"/>
      <c r="BM10732" s="41"/>
      <c r="BN10732" s="41"/>
      <c r="BO10732" s="41"/>
      <c r="BP10732" s="108"/>
      <c r="CG10732" s="102"/>
      <c r="CI10732" s="45"/>
    </row>
    <row r="10733" spans="37:87" ht="13" customHeight="1">
      <c r="AK10733" s="114"/>
      <c r="AL10733" s="41"/>
      <c r="AM10733" s="41"/>
      <c r="AN10733" s="41"/>
      <c r="AO10733" s="41"/>
      <c r="AP10733" s="41"/>
      <c r="AQ10733" s="41"/>
      <c r="AR10733" s="41"/>
      <c r="AS10733" s="41"/>
      <c r="AT10733" s="41"/>
      <c r="AU10733" s="41"/>
      <c r="AV10733" s="41"/>
      <c r="AW10733" s="41"/>
      <c r="AX10733" s="41"/>
      <c r="AY10733" s="41"/>
      <c r="AZ10733" s="41"/>
      <c r="BA10733" s="41"/>
      <c r="BB10733" s="41"/>
      <c r="BC10733" s="41"/>
      <c r="BD10733" s="41"/>
      <c r="BE10733" s="41"/>
      <c r="BF10733" s="41"/>
      <c r="BG10733" s="41"/>
      <c r="BH10733" s="41"/>
      <c r="BI10733" s="41"/>
      <c r="BJ10733" s="41"/>
      <c r="BK10733" s="41"/>
      <c r="BL10733" s="41"/>
      <c r="BM10733" s="41"/>
      <c r="BN10733" s="41"/>
      <c r="BO10733" s="41"/>
      <c r="BP10733" s="108"/>
      <c r="CG10733" s="102"/>
      <c r="CI10733" s="45"/>
    </row>
    <row r="10734" spans="37:87" ht="13" customHeight="1">
      <c r="AK10734" s="114"/>
      <c r="AL10734" s="41"/>
      <c r="AM10734" s="41"/>
      <c r="AN10734" s="41"/>
      <c r="AO10734" s="41"/>
      <c r="AP10734" s="41"/>
      <c r="AQ10734" s="41"/>
      <c r="AR10734" s="41"/>
      <c r="AS10734" s="41"/>
      <c r="AT10734" s="41"/>
      <c r="AU10734" s="41"/>
      <c r="AV10734" s="41"/>
      <c r="AW10734" s="41"/>
      <c r="AX10734" s="41"/>
      <c r="AY10734" s="41"/>
      <c r="AZ10734" s="41"/>
      <c r="BA10734" s="41"/>
      <c r="BB10734" s="41"/>
      <c r="BC10734" s="41"/>
      <c r="BD10734" s="41"/>
      <c r="BE10734" s="41"/>
      <c r="BF10734" s="41"/>
      <c r="BG10734" s="41"/>
      <c r="BH10734" s="41"/>
      <c r="BI10734" s="41"/>
      <c r="BJ10734" s="41"/>
      <c r="BK10734" s="41"/>
      <c r="BL10734" s="41"/>
      <c r="BM10734" s="41"/>
      <c r="BN10734" s="41"/>
      <c r="BO10734" s="41"/>
      <c r="BP10734" s="108"/>
      <c r="CG10734" s="102"/>
      <c r="CI10734" s="45"/>
    </row>
    <row r="10735" spans="37:87" ht="13" customHeight="1">
      <c r="AK10735" s="114"/>
      <c r="AL10735" s="41"/>
      <c r="AM10735" s="41"/>
      <c r="AN10735" s="41"/>
      <c r="AO10735" s="41"/>
      <c r="AP10735" s="41"/>
      <c r="AQ10735" s="41"/>
      <c r="AR10735" s="41"/>
      <c r="AS10735" s="41"/>
      <c r="AT10735" s="41"/>
      <c r="AU10735" s="41"/>
      <c r="AV10735" s="41"/>
      <c r="AW10735" s="41"/>
      <c r="AX10735" s="41"/>
      <c r="AY10735" s="41"/>
      <c r="AZ10735" s="41"/>
      <c r="BA10735" s="41"/>
      <c r="BB10735" s="41"/>
      <c r="BC10735" s="41"/>
      <c r="BD10735" s="41"/>
      <c r="BE10735" s="41"/>
      <c r="BF10735" s="41"/>
      <c r="BG10735" s="41"/>
      <c r="BH10735" s="41"/>
      <c r="BI10735" s="41"/>
      <c r="BJ10735" s="41"/>
      <c r="BK10735" s="41"/>
      <c r="BL10735" s="41"/>
      <c r="BM10735" s="41"/>
      <c r="BN10735" s="41"/>
      <c r="BO10735" s="41"/>
      <c r="BP10735" s="108"/>
      <c r="CG10735" s="102"/>
      <c r="CI10735" s="45"/>
    </row>
    <row r="10736" spans="37:87" ht="13" customHeight="1">
      <c r="AK10736" s="114"/>
      <c r="AL10736" s="41"/>
      <c r="AM10736" s="41"/>
      <c r="AN10736" s="41"/>
      <c r="AO10736" s="41"/>
      <c r="AP10736" s="41"/>
      <c r="AQ10736" s="41"/>
      <c r="AR10736" s="41"/>
      <c r="AS10736" s="41"/>
      <c r="AT10736" s="41"/>
      <c r="AU10736" s="41"/>
      <c r="AV10736" s="41"/>
      <c r="AW10736" s="41"/>
      <c r="AX10736" s="41"/>
      <c r="AY10736" s="41"/>
      <c r="AZ10736" s="41"/>
      <c r="BA10736" s="41"/>
      <c r="BB10736" s="41"/>
      <c r="BC10736" s="41"/>
      <c r="BD10736" s="41"/>
      <c r="BE10736" s="41"/>
      <c r="BF10736" s="41"/>
      <c r="BG10736" s="41"/>
      <c r="BH10736" s="41"/>
      <c r="BI10736" s="41"/>
      <c r="BJ10736" s="41"/>
      <c r="BK10736" s="41"/>
      <c r="BL10736" s="41"/>
      <c r="BM10736" s="41"/>
      <c r="BN10736" s="41"/>
      <c r="BO10736" s="41"/>
      <c r="BP10736" s="108"/>
      <c r="CG10736" s="102"/>
      <c r="CI10736" s="45"/>
    </row>
    <row r="10737" spans="37:87" ht="13" customHeight="1">
      <c r="AK10737" s="114"/>
      <c r="AL10737" s="41"/>
      <c r="AM10737" s="41"/>
      <c r="AN10737" s="41"/>
      <c r="AO10737" s="41"/>
      <c r="AP10737" s="41"/>
      <c r="AQ10737" s="41"/>
      <c r="AR10737" s="41"/>
      <c r="AS10737" s="41"/>
      <c r="AT10737" s="41"/>
      <c r="AU10737" s="41"/>
      <c r="AV10737" s="41"/>
      <c r="AW10737" s="41"/>
      <c r="AX10737" s="41"/>
      <c r="AY10737" s="41"/>
      <c r="AZ10737" s="41"/>
      <c r="BA10737" s="41"/>
      <c r="BB10737" s="41"/>
      <c r="BC10737" s="41"/>
      <c r="BD10737" s="41"/>
      <c r="BE10737" s="41"/>
      <c r="BF10737" s="41"/>
      <c r="BG10737" s="41"/>
      <c r="BH10737" s="41"/>
      <c r="BI10737" s="41"/>
      <c r="BJ10737" s="41"/>
      <c r="BK10737" s="41"/>
      <c r="BL10737" s="41"/>
      <c r="BM10737" s="41"/>
      <c r="BN10737" s="41"/>
      <c r="BO10737" s="41"/>
      <c r="BP10737" s="108"/>
      <c r="CG10737" s="102"/>
      <c r="CI10737" s="45"/>
    </row>
    <row r="10738" spans="37:87" ht="13" customHeight="1">
      <c r="AK10738" s="114"/>
      <c r="AL10738" s="41"/>
      <c r="AM10738" s="41"/>
      <c r="AN10738" s="41"/>
      <c r="AO10738" s="41"/>
      <c r="AP10738" s="41"/>
      <c r="AQ10738" s="41"/>
      <c r="AR10738" s="41"/>
      <c r="AS10738" s="41"/>
      <c r="AT10738" s="41"/>
      <c r="AU10738" s="41"/>
      <c r="AV10738" s="41"/>
      <c r="AW10738" s="41"/>
      <c r="AX10738" s="41"/>
      <c r="AY10738" s="41"/>
      <c r="AZ10738" s="41"/>
      <c r="BA10738" s="41"/>
      <c r="BB10738" s="41"/>
      <c r="BC10738" s="41"/>
      <c r="BD10738" s="41"/>
      <c r="BE10738" s="41"/>
      <c r="BF10738" s="41"/>
      <c r="BG10738" s="41"/>
      <c r="BH10738" s="41"/>
      <c r="BI10738" s="41"/>
      <c r="BJ10738" s="41"/>
      <c r="BK10738" s="41"/>
      <c r="BL10738" s="41"/>
      <c r="BM10738" s="41"/>
      <c r="BN10738" s="41"/>
      <c r="BO10738" s="41"/>
      <c r="BP10738" s="108"/>
      <c r="CG10738" s="102"/>
      <c r="CI10738" s="45"/>
    </row>
    <row r="10739" spans="37:87" ht="13" customHeight="1">
      <c r="AK10739" s="114"/>
      <c r="AL10739" s="41"/>
      <c r="AM10739" s="41"/>
      <c r="AN10739" s="41"/>
      <c r="AO10739" s="41"/>
      <c r="AP10739" s="41"/>
      <c r="AQ10739" s="41"/>
      <c r="AR10739" s="41"/>
      <c r="AS10739" s="41"/>
      <c r="AT10739" s="41"/>
      <c r="AU10739" s="41"/>
      <c r="AV10739" s="41"/>
      <c r="AW10739" s="41"/>
      <c r="AX10739" s="41"/>
      <c r="AY10739" s="41"/>
      <c r="AZ10739" s="41"/>
      <c r="BA10739" s="41"/>
      <c r="BB10739" s="41"/>
      <c r="BC10739" s="41"/>
      <c r="BD10739" s="41"/>
      <c r="BE10739" s="41"/>
      <c r="BF10739" s="41"/>
      <c r="BG10739" s="41"/>
      <c r="BH10739" s="41"/>
      <c r="BI10739" s="41"/>
      <c r="BJ10739" s="41"/>
      <c r="BK10739" s="41"/>
      <c r="BL10739" s="41"/>
      <c r="BM10739" s="41"/>
      <c r="BN10739" s="41"/>
      <c r="BO10739" s="41"/>
      <c r="BP10739" s="108"/>
      <c r="CG10739" s="102"/>
      <c r="CI10739" s="45"/>
    </row>
    <row r="10740" spans="37:87" ht="13" customHeight="1">
      <c r="AK10740" s="114"/>
      <c r="AL10740" s="41"/>
      <c r="AM10740" s="41"/>
      <c r="AN10740" s="41"/>
      <c r="AO10740" s="41"/>
      <c r="AP10740" s="41"/>
      <c r="AQ10740" s="41"/>
      <c r="AR10740" s="41"/>
      <c r="AS10740" s="41"/>
      <c r="AT10740" s="41"/>
      <c r="AU10740" s="41"/>
      <c r="AV10740" s="41"/>
      <c r="AW10740" s="41"/>
      <c r="AX10740" s="41"/>
      <c r="AY10740" s="41"/>
      <c r="AZ10740" s="41"/>
      <c r="BA10740" s="41"/>
      <c r="BB10740" s="41"/>
      <c r="BC10740" s="41"/>
      <c r="BD10740" s="41"/>
      <c r="BE10740" s="41"/>
      <c r="BF10740" s="41"/>
      <c r="BG10740" s="41"/>
      <c r="BH10740" s="41"/>
      <c r="BI10740" s="41"/>
      <c r="BJ10740" s="41"/>
      <c r="BK10740" s="41"/>
      <c r="BL10740" s="41"/>
      <c r="BM10740" s="41"/>
      <c r="BN10740" s="41"/>
      <c r="BO10740" s="41"/>
      <c r="BP10740" s="108"/>
      <c r="CG10740" s="102"/>
      <c r="CI10740" s="45"/>
    </row>
    <row r="10741" spans="37:87" ht="13" customHeight="1">
      <c r="AK10741" s="114"/>
      <c r="AL10741" s="41"/>
      <c r="AM10741" s="41"/>
      <c r="AN10741" s="41"/>
      <c r="AO10741" s="41"/>
      <c r="AP10741" s="41"/>
      <c r="AQ10741" s="41"/>
      <c r="AR10741" s="41"/>
      <c r="AS10741" s="41"/>
      <c r="AT10741" s="41"/>
      <c r="AU10741" s="41"/>
      <c r="AV10741" s="41"/>
      <c r="AW10741" s="41"/>
      <c r="AX10741" s="41"/>
      <c r="AY10741" s="41"/>
      <c r="AZ10741" s="41"/>
      <c r="BA10741" s="41"/>
      <c r="BB10741" s="41"/>
      <c r="BC10741" s="41"/>
      <c r="BD10741" s="41"/>
      <c r="BE10741" s="41"/>
      <c r="BF10741" s="41"/>
      <c r="BG10741" s="41"/>
      <c r="BH10741" s="41"/>
      <c r="BI10741" s="41"/>
      <c r="BJ10741" s="41"/>
      <c r="BK10741" s="41"/>
      <c r="BL10741" s="41"/>
      <c r="BM10741" s="41"/>
      <c r="BN10741" s="41"/>
      <c r="BO10741" s="41"/>
      <c r="BP10741" s="108"/>
      <c r="CG10741" s="102"/>
      <c r="CI10741" s="45"/>
    </row>
    <row r="10742" spans="37:87" ht="13" customHeight="1">
      <c r="AK10742" s="114"/>
      <c r="AL10742" s="41"/>
      <c r="AM10742" s="41"/>
      <c r="AN10742" s="41"/>
      <c r="AO10742" s="41"/>
      <c r="AP10742" s="41"/>
      <c r="AQ10742" s="41"/>
      <c r="AR10742" s="41"/>
      <c r="AS10742" s="41"/>
      <c r="AT10742" s="41"/>
      <c r="AU10742" s="41"/>
      <c r="AV10742" s="41"/>
      <c r="AW10742" s="41"/>
      <c r="AX10742" s="41"/>
      <c r="AY10742" s="41"/>
      <c r="AZ10742" s="41"/>
      <c r="BA10742" s="41"/>
      <c r="BB10742" s="41"/>
      <c r="BC10742" s="41"/>
      <c r="BD10742" s="41"/>
      <c r="BE10742" s="41"/>
      <c r="BF10742" s="41"/>
      <c r="BG10742" s="41"/>
      <c r="BH10742" s="41"/>
      <c r="BI10742" s="41"/>
      <c r="BJ10742" s="41"/>
      <c r="BK10742" s="41"/>
      <c r="BL10742" s="41"/>
      <c r="BM10742" s="41"/>
      <c r="BN10742" s="41"/>
      <c r="BO10742" s="41"/>
      <c r="BP10742" s="108"/>
      <c r="CG10742" s="102"/>
      <c r="CI10742" s="45"/>
    </row>
    <row r="10743" spans="37:87" ht="13" customHeight="1">
      <c r="AK10743" s="114"/>
      <c r="AL10743" s="41"/>
      <c r="AM10743" s="41"/>
      <c r="AN10743" s="41"/>
      <c r="AO10743" s="41"/>
      <c r="AP10743" s="41"/>
      <c r="AQ10743" s="41"/>
      <c r="AR10743" s="41"/>
      <c r="AS10743" s="41"/>
      <c r="AT10743" s="41"/>
      <c r="AU10743" s="41"/>
      <c r="AV10743" s="41"/>
      <c r="AW10743" s="41"/>
      <c r="AX10743" s="41"/>
      <c r="AY10743" s="41"/>
      <c r="AZ10743" s="41"/>
      <c r="BA10743" s="41"/>
      <c r="BB10743" s="41"/>
      <c r="BC10743" s="41"/>
      <c r="BD10743" s="41"/>
      <c r="BE10743" s="41"/>
      <c r="BF10743" s="41"/>
      <c r="BG10743" s="41"/>
      <c r="BH10743" s="41"/>
      <c r="BI10743" s="41"/>
      <c r="BJ10743" s="41"/>
      <c r="BK10743" s="41"/>
      <c r="BL10743" s="41"/>
      <c r="BM10743" s="41"/>
      <c r="BN10743" s="41"/>
      <c r="BO10743" s="41"/>
      <c r="BP10743" s="108"/>
      <c r="CG10743" s="102"/>
      <c r="CI10743" s="45"/>
    </row>
    <row r="10744" spans="37:87" ht="13" customHeight="1">
      <c r="AK10744" s="114"/>
      <c r="AL10744" s="41"/>
      <c r="AM10744" s="41"/>
      <c r="AN10744" s="41"/>
      <c r="AO10744" s="41"/>
      <c r="AP10744" s="41"/>
      <c r="AQ10744" s="41"/>
      <c r="AR10744" s="41"/>
      <c r="AS10744" s="41"/>
      <c r="AT10744" s="41"/>
      <c r="AU10744" s="41"/>
      <c r="AV10744" s="41"/>
      <c r="AW10744" s="41"/>
      <c r="AX10744" s="41"/>
      <c r="AY10744" s="41"/>
      <c r="AZ10744" s="41"/>
      <c r="BA10744" s="41"/>
      <c r="BB10744" s="41"/>
      <c r="BC10744" s="41"/>
      <c r="BD10744" s="41"/>
      <c r="BE10744" s="41"/>
      <c r="BF10744" s="41"/>
      <c r="BG10744" s="41"/>
      <c r="BH10744" s="41"/>
      <c r="BI10744" s="41"/>
      <c r="BJ10744" s="41"/>
      <c r="BK10744" s="41"/>
      <c r="BL10744" s="41"/>
      <c r="BM10744" s="41"/>
      <c r="BN10744" s="41"/>
      <c r="BO10744" s="41"/>
      <c r="BP10744" s="108"/>
      <c r="CG10744" s="102"/>
      <c r="CI10744" s="45"/>
    </row>
    <row r="10745" spans="37:87" ht="13" customHeight="1">
      <c r="AK10745" s="114"/>
      <c r="AL10745" s="41"/>
      <c r="AM10745" s="41"/>
      <c r="AN10745" s="41"/>
      <c r="AO10745" s="41"/>
      <c r="AP10745" s="41"/>
      <c r="AQ10745" s="41"/>
      <c r="AR10745" s="41"/>
      <c r="AS10745" s="41"/>
      <c r="AT10745" s="41"/>
      <c r="AU10745" s="41"/>
      <c r="AV10745" s="41"/>
      <c r="AW10745" s="41"/>
      <c r="AX10745" s="41"/>
      <c r="AY10745" s="41"/>
      <c r="AZ10745" s="41"/>
      <c r="BA10745" s="41"/>
      <c r="BB10745" s="41"/>
      <c r="BC10745" s="41"/>
      <c r="BD10745" s="41"/>
      <c r="BE10745" s="41"/>
      <c r="BF10745" s="41"/>
      <c r="BG10745" s="41"/>
      <c r="BH10745" s="41"/>
      <c r="BI10745" s="41"/>
      <c r="BJ10745" s="41"/>
      <c r="BK10745" s="41"/>
      <c r="BL10745" s="41"/>
      <c r="BM10745" s="41"/>
      <c r="BN10745" s="41"/>
      <c r="BO10745" s="41"/>
      <c r="BP10745" s="108"/>
      <c r="CG10745" s="102"/>
      <c r="CI10745" s="45"/>
    </row>
    <row r="10746" spans="37:87" ht="13" customHeight="1">
      <c r="AK10746" s="114"/>
      <c r="AL10746" s="41"/>
      <c r="AM10746" s="41"/>
      <c r="AN10746" s="41"/>
      <c r="AO10746" s="41"/>
      <c r="AP10746" s="41"/>
      <c r="AQ10746" s="41"/>
      <c r="AR10746" s="41"/>
      <c r="AS10746" s="41"/>
      <c r="AT10746" s="41"/>
      <c r="AU10746" s="41"/>
      <c r="AV10746" s="41"/>
      <c r="AW10746" s="41"/>
      <c r="AX10746" s="41"/>
      <c r="AY10746" s="41"/>
      <c r="AZ10746" s="41"/>
      <c r="BA10746" s="41"/>
      <c r="BB10746" s="41"/>
      <c r="BC10746" s="41"/>
      <c r="BD10746" s="41"/>
      <c r="BE10746" s="41"/>
      <c r="BF10746" s="41"/>
      <c r="BG10746" s="41"/>
      <c r="BH10746" s="41"/>
      <c r="BI10746" s="41"/>
      <c r="BJ10746" s="41"/>
      <c r="BK10746" s="41"/>
      <c r="BL10746" s="41"/>
      <c r="BM10746" s="41"/>
      <c r="BN10746" s="41"/>
      <c r="BO10746" s="41"/>
      <c r="BP10746" s="108"/>
      <c r="CG10746" s="102"/>
      <c r="CI10746" s="45"/>
    </row>
    <row r="10747" spans="37:87" ht="13" customHeight="1">
      <c r="AK10747" s="114"/>
      <c r="AL10747" s="41"/>
      <c r="AM10747" s="41"/>
      <c r="AN10747" s="41"/>
      <c r="AO10747" s="41"/>
      <c r="AP10747" s="41"/>
      <c r="AQ10747" s="41"/>
      <c r="AR10747" s="41"/>
      <c r="AS10747" s="41"/>
      <c r="AT10747" s="41"/>
      <c r="AU10747" s="41"/>
      <c r="AV10747" s="41"/>
      <c r="AW10747" s="41"/>
      <c r="AX10747" s="41"/>
      <c r="AY10747" s="41"/>
      <c r="AZ10747" s="41"/>
      <c r="BA10747" s="41"/>
      <c r="BB10747" s="41"/>
      <c r="BC10747" s="41"/>
      <c r="BD10747" s="41"/>
      <c r="BE10747" s="41"/>
      <c r="BF10747" s="41"/>
      <c r="BG10747" s="41"/>
      <c r="BH10747" s="41"/>
      <c r="BI10747" s="41"/>
      <c r="BJ10747" s="41"/>
      <c r="BK10747" s="41"/>
      <c r="BL10747" s="41"/>
      <c r="BM10747" s="41"/>
      <c r="BN10747" s="41"/>
      <c r="BO10747" s="41"/>
      <c r="BP10747" s="108"/>
      <c r="CG10747" s="102"/>
      <c r="CI10747" s="45"/>
    </row>
    <row r="10748" spans="37:87" ht="13" customHeight="1">
      <c r="AK10748" s="114"/>
      <c r="AL10748" s="41"/>
      <c r="AM10748" s="41"/>
      <c r="AN10748" s="41"/>
      <c r="AO10748" s="41"/>
      <c r="AP10748" s="41"/>
      <c r="AQ10748" s="41"/>
      <c r="AR10748" s="41"/>
      <c r="AS10748" s="41"/>
      <c r="AT10748" s="41"/>
      <c r="AU10748" s="41"/>
      <c r="AV10748" s="41"/>
      <c r="AW10748" s="41"/>
      <c r="AX10748" s="41"/>
      <c r="AY10748" s="41"/>
      <c r="AZ10748" s="41"/>
      <c r="BA10748" s="41"/>
      <c r="BB10748" s="41"/>
      <c r="BC10748" s="41"/>
      <c r="BD10748" s="41"/>
      <c r="BE10748" s="41"/>
      <c r="BF10748" s="41"/>
      <c r="BG10748" s="41"/>
      <c r="BH10748" s="41"/>
      <c r="BI10748" s="41"/>
      <c r="BJ10748" s="41"/>
      <c r="BK10748" s="41"/>
      <c r="BL10748" s="41"/>
      <c r="BM10748" s="41"/>
      <c r="BN10748" s="41"/>
      <c r="BO10748" s="41"/>
      <c r="BP10748" s="108"/>
      <c r="CG10748" s="102"/>
      <c r="CI10748" s="45"/>
    </row>
    <row r="10749" spans="37:87" ht="13" customHeight="1">
      <c r="AK10749" s="114"/>
      <c r="AL10749" s="41"/>
      <c r="AM10749" s="41"/>
      <c r="AN10749" s="41"/>
      <c r="AO10749" s="41"/>
      <c r="AP10749" s="41"/>
      <c r="AQ10749" s="41"/>
      <c r="AR10749" s="41"/>
      <c r="AS10749" s="41"/>
      <c r="AT10749" s="41"/>
      <c r="AU10749" s="41"/>
      <c r="AV10749" s="41"/>
      <c r="AW10749" s="41"/>
      <c r="AX10749" s="41"/>
      <c r="AY10749" s="41"/>
      <c r="AZ10749" s="41"/>
      <c r="BA10749" s="41"/>
      <c r="BB10749" s="41"/>
      <c r="BC10749" s="41"/>
      <c r="BD10749" s="41"/>
      <c r="BE10749" s="41"/>
      <c r="BF10749" s="41"/>
      <c r="BG10749" s="41"/>
      <c r="BH10749" s="41"/>
      <c r="BI10749" s="41"/>
      <c r="BJ10749" s="41"/>
      <c r="BK10749" s="41"/>
      <c r="BL10749" s="41"/>
      <c r="BM10749" s="41"/>
      <c r="BN10749" s="41"/>
      <c r="BO10749" s="41"/>
      <c r="BP10749" s="108"/>
      <c r="CG10749" s="102"/>
      <c r="CI10749" s="45"/>
    </row>
    <row r="10750" spans="37:87" ht="13" customHeight="1">
      <c r="AK10750" s="114"/>
      <c r="AL10750" s="41"/>
      <c r="AM10750" s="41"/>
      <c r="AN10750" s="41"/>
      <c r="AO10750" s="41"/>
      <c r="AP10750" s="41"/>
      <c r="AQ10750" s="41"/>
      <c r="AR10750" s="41"/>
      <c r="AS10750" s="41"/>
      <c r="AT10750" s="41"/>
      <c r="AU10750" s="41"/>
      <c r="AV10750" s="41"/>
      <c r="AW10750" s="41"/>
      <c r="AX10750" s="41"/>
      <c r="AY10750" s="41"/>
      <c r="AZ10750" s="41"/>
      <c r="BA10750" s="41"/>
      <c r="BB10750" s="41"/>
      <c r="BC10750" s="41"/>
      <c r="BD10750" s="41"/>
      <c r="BE10750" s="41"/>
      <c r="BF10750" s="41"/>
      <c r="BG10750" s="41"/>
      <c r="BH10750" s="41"/>
      <c r="BI10750" s="41"/>
      <c r="BJ10750" s="41"/>
      <c r="BK10750" s="41"/>
      <c r="BL10750" s="41"/>
      <c r="BM10750" s="41"/>
      <c r="BN10750" s="41"/>
      <c r="BO10750" s="41"/>
      <c r="BP10750" s="108"/>
      <c r="CG10750" s="102"/>
      <c r="CI10750" s="45"/>
    </row>
    <row r="10751" spans="37:87" ht="13" customHeight="1">
      <c r="AK10751" s="114"/>
      <c r="AL10751" s="41"/>
      <c r="AM10751" s="41"/>
      <c r="AN10751" s="41"/>
      <c r="AO10751" s="41"/>
      <c r="AP10751" s="41"/>
      <c r="AQ10751" s="41"/>
      <c r="AR10751" s="41"/>
      <c r="AS10751" s="41"/>
      <c r="AT10751" s="41"/>
      <c r="AU10751" s="41"/>
      <c r="AV10751" s="41"/>
      <c r="AW10751" s="41"/>
      <c r="AX10751" s="41"/>
      <c r="AY10751" s="41"/>
      <c r="AZ10751" s="41"/>
      <c r="BA10751" s="41"/>
      <c r="BB10751" s="41"/>
      <c r="BC10751" s="41"/>
      <c r="BD10751" s="41"/>
      <c r="BE10751" s="41"/>
      <c r="BF10751" s="41"/>
      <c r="BG10751" s="41"/>
      <c r="BH10751" s="41"/>
      <c r="BI10751" s="41"/>
      <c r="BJ10751" s="41"/>
      <c r="BK10751" s="41"/>
      <c r="BL10751" s="41"/>
      <c r="BM10751" s="41"/>
      <c r="BN10751" s="41"/>
      <c r="BO10751" s="41"/>
      <c r="BP10751" s="108"/>
      <c r="CG10751" s="102"/>
      <c r="CI10751" s="45"/>
    </row>
    <row r="10752" spans="37:87" ht="13" customHeight="1">
      <c r="AK10752" s="114"/>
      <c r="AL10752" s="41"/>
      <c r="AM10752" s="41"/>
      <c r="AN10752" s="41"/>
      <c r="AO10752" s="41"/>
      <c r="AP10752" s="41"/>
      <c r="AQ10752" s="41"/>
      <c r="AR10752" s="41"/>
      <c r="AS10752" s="41"/>
      <c r="AT10752" s="41"/>
      <c r="AU10752" s="41"/>
      <c r="AV10752" s="41"/>
      <c r="AW10752" s="41"/>
      <c r="AX10752" s="41"/>
      <c r="AY10752" s="41"/>
      <c r="AZ10752" s="41"/>
      <c r="BA10752" s="41"/>
      <c r="BB10752" s="41"/>
      <c r="BC10752" s="41"/>
      <c r="BD10752" s="41"/>
      <c r="BE10752" s="41"/>
      <c r="BF10752" s="41"/>
      <c r="BG10752" s="41"/>
      <c r="BH10752" s="41"/>
      <c r="BI10752" s="41"/>
      <c r="BJ10752" s="41"/>
      <c r="BK10752" s="41"/>
      <c r="BL10752" s="41"/>
      <c r="BM10752" s="41"/>
      <c r="BN10752" s="41"/>
      <c r="BO10752" s="41"/>
      <c r="BP10752" s="108"/>
      <c r="CG10752" s="102"/>
      <c r="CI10752" s="45"/>
    </row>
    <row r="10753" spans="37:87" ht="13" customHeight="1">
      <c r="AK10753" s="114"/>
      <c r="AL10753" s="41"/>
      <c r="AM10753" s="41"/>
      <c r="AN10753" s="41"/>
      <c r="AO10753" s="41"/>
      <c r="AP10753" s="41"/>
      <c r="AQ10753" s="41"/>
      <c r="AR10753" s="41"/>
      <c r="AS10753" s="41"/>
      <c r="AT10753" s="41"/>
      <c r="AU10753" s="41"/>
      <c r="AV10753" s="41"/>
      <c r="AW10753" s="41"/>
      <c r="AX10753" s="41"/>
      <c r="AY10753" s="41"/>
      <c r="AZ10753" s="41"/>
      <c r="BA10753" s="41"/>
      <c r="BB10753" s="41"/>
      <c r="BC10753" s="41"/>
      <c r="BD10753" s="41"/>
      <c r="BE10753" s="41"/>
      <c r="BF10753" s="41"/>
      <c r="BG10753" s="41"/>
      <c r="BH10753" s="41"/>
      <c r="BI10753" s="41"/>
      <c r="BJ10753" s="41"/>
      <c r="BK10753" s="41"/>
      <c r="BL10753" s="41"/>
      <c r="BM10753" s="41"/>
      <c r="BN10753" s="41"/>
      <c r="BO10753" s="41"/>
      <c r="BP10753" s="108"/>
      <c r="CG10753" s="102"/>
      <c r="CI10753" s="45"/>
    </row>
    <row r="10754" spans="37:87" ht="13" customHeight="1">
      <c r="AK10754" s="114"/>
      <c r="AL10754" s="41"/>
      <c r="AM10754" s="41"/>
      <c r="AN10754" s="41"/>
      <c r="AO10754" s="41"/>
      <c r="AP10754" s="41"/>
      <c r="AQ10754" s="41"/>
      <c r="AR10754" s="41"/>
      <c r="AS10754" s="41"/>
      <c r="AT10754" s="41"/>
      <c r="AU10754" s="41"/>
      <c r="AV10754" s="41"/>
      <c r="AW10754" s="41"/>
      <c r="AX10754" s="41"/>
      <c r="AY10754" s="41"/>
      <c r="AZ10754" s="41"/>
      <c r="BA10754" s="41"/>
      <c r="BB10754" s="41"/>
      <c r="BC10754" s="41"/>
      <c r="BD10754" s="41"/>
      <c r="BE10754" s="41"/>
      <c r="BF10754" s="41"/>
      <c r="BG10754" s="41"/>
      <c r="BH10754" s="41"/>
      <c r="BI10754" s="41"/>
      <c r="BJ10754" s="41"/>
      <c r="BK10754" s="41"/>
      <c r="BL10754" s="41"/>
      <c r="BM10754" s="41"/>
      <c r="BN10754" s="41"/>
      <c r="BO10754" s="41"/>
      <c r="BP10754" s="108"/>
      <c r="CG10754" s="102"/>
      <c r="CI10754" s="45"/>
    </row>
    <row r="10755" spans="37:87" ht="13" customHeight="1">
      <c r="AK10755" s="114"/>
      <c r="AL10755" s="41"/>
      <c r="AM10755" s="41"/>
      <c r="AN10755" s="41"/>
      <c r="AO10755" s="41"/>
      <c r="AP10755" s="41"/>
      <c r="AQ10755" s="41"/>
      <c r="AR10755" s="41"/>
      <c r="AS10755" s="41"/>
      <c r="AT10755" s="41"/>
      <c r="AU10755" s="41"/>
      <c r="AV10755" s="41"/>
      <c r="AW10755" s="41"/>
      <c r="AX10755" s="41"/>
      <c r="AY10755" s="41"/>
      <c r="AZ10755" s="41"/>
      <c r="BA10755" s="41"/>
      <c r="BB10755" s="41"/>
      <c r="BC10755" s="41"/>
      <c r="BD10755" s="41"/>
      <c r="BE10755" s="41"/>
      <c r="BF10755" s="41"/>
      <c r="BG10755" s="41"/>
      <c r="BH10755" s="41"/>
      <c r="BI10755" s="41"/>
      <c r="BJ10755" s="41"/>
      <c r="BK10755" s="41"/>
      <c r="BL10755" s="41"/>
      <c r="BM10755" s="41"/>
      <c r="BN10755" s="41"/>
      <c r="BO10755" s="41"/>
      <c r="BP10755" s="108"/>
      <c r="CG10755" s="102"/>
      <c r="CI10755" s="45"/>
    </row>
    <row r="10756" spans="37:87" ht="13" customHeight="1">
      <c r="AK10756" s="114"/>
      <c r="AL10756" s="41"/>
      <c r="AM10756" s="41"/>
      <c r="AN10756" s="41"/>
      <c r="AO10756" s="41"/>
      <c r="AP10756" s="41"/>
      <c r="AQ10756" s="41"/>
      <c r="AR10756" s="41"/>
      <c r="AS10756" s="41"/>
      <c r="AT10756" s="41"/>
      <c r="AU10756" s="41"/>
      <c r="AV10756" s="41"/>
      <c r="AW10756" s="41"/>
      <c r="AX10756" s="41"/>
      <c r="AY10756" s="41"/>
      <c r="AZ10756" s="41"/>
      <c r="BA10756" s="41"/>
      <c r="BB10756" s="41"/>
      <c r="BC10756" s="41"/>
      <c r="BD10756" s="41"/>
      <c r="BE10756" s="41"/>
      <c r="BF10756" s="41"/>
      <c r="BG10756" s="41"/>
      <c r="BH10756" s="41"/>
      <c r="BI10756" s="41"/>
      <c r="BJ10756" s="41"/>
      <c r="BK10756" s="41"/>
      <c r="BL10756" s="41"/>
      <c r="BM10756" s="41"/>
      <c r="BN10756" s="41"/>
      <c r="BO10756" s="41"/>
      <c r="BP10756" s="108"/>
      <c r="CG10756" s="102"/>
      <c r="CI10756" s="45"/>
    </row>
    <row r="10757" spans="37:87" ht="13" customHeight="1">
      <c r="AK10757" s="114"/>
      <c r="AL10757" s="41"/>
      <c r="AM10757" s="41"/>
      <c r="AN10757" s="41"/>
      <c r="AO10757" s="41"/>
      <c r="AP10757" s="41"/>
      <c r="AQ10757" s="41"/>
      <c r="AR10757" s="41"/>
      <c r="AS10757" s="41"/>
      <c r="AT10757" s="41"/>
      <c r="AU10757" s="41"/>
      <c r="AV10757" s="41"/>
      <c r="AW10757" s="41"/>
      <c r="AX10757" s="41"/>
      <c r="AY10757" s="41"/>
      <c r="AZ10757" s="41"/>
      <c r="BA10757" s="41"/>
      <c r="BB10757" s="41"/>
      <c r="BC10757" s="41"/>
      <c r="BD10757" s="41"/>
      <c r="BE10757" s="41"/>
      <c r="BF10757" s="41"/>
      <c r="BG10757" s="41"/>
      <c r="BH10757" s="41"/>
      <c r="BI10757" s="41"/>
      <c r="BJ10757" s="41"/>
      <c r="BK10757" s="41"/>
      <c r="BL10757" s="41"/>
      <c r="BM10757" s="41"/>
      <c r="BN10757" s="41"/>
      <c r="BO10757" s="41"/>
      <c r="BP10757" s="108"/>
      <c r="CG10757" s="102"/>
      <c r="CI10757" s="45"/>
    </row>
    <row r="10758" spans="37:87" ht="13" customHeight="1">
      <c r="AK10758" s="114"/>
      <c r="AL10758" s="41"/>
      <c r="AM10758" s="41"/>
      <c r="AN10758" s="41"/>
      <c r="AO10758" s="41"/>
      <c r="AP10758" s="41"/>
      <c r="AQ10758" s="41"/>
      <c r="AR10758" s="41"/>
      <c r="AS10758" s="41"/>
      <c r="AT10758" s="41"/>
      <c r="AU10758" s="41"/>
      <c r="AV10758" s="41"/>
      <c r="AW10758" s="41"/>
      <c r="AX10758" s="41"/>
      <c r="AY10758" s="41"/>
      <c r="AZ10758" s="41"/>
      <c r="BA10758" s="41"/>
      <c r="BB10758" s="41"/>
      <c r="BC10758" s="41"/>
      <c r="BD10758" s="41"/>
      <c r="BE10758" s="41"/>
      <c r="BF10758" s="41"/>
      <c r="BG10758" s="41"/>
      <c r="BH10758" s="41"/>
      <c r="BI10758" s="41"/>
      <c r="BJ10758" s="41"/>
      <c r="BK10758" s="41"/>
      <c r="BL10758" s="41"/>
      <c r="BM10758" s="41"/>
      <c r="BN10758" s="41"/>
      <c r="BO10758" s="41"/>
      <c r="BP10758" s="108"/>
      <c r="CG10758" s="102"/>
      <c r="CI10758" s="45"/>
    </row>
    <row r="10759" spans="37:87" ht="13" customHeight="1">
      <c r="AK10759" s="114"/>
      <c r="AL10759" s="41"/>
      <c r="AM10759" s="41"/>
      <c r="AN10759" s="41"/>
      <c r="AO10759" s="41"/>
      <c r="AP10759" s="41"/>
      <c r="AQ10759" s="41"/>
      <c r="AR10759" s="41"/>
      <c r="AS10759" s="41"/>
      <c r="AT10759" s="41"/>
      <c r="AU10759" s="41"/>
      <c r="AV10759" s="41"/>
      <c r="AW10759" s="41"/>
      <c r="AX10759" s="41"/>
      <c r="AY10759" s="41"/>
      <c r="AZ10759" s="41"/>
      <c r="BA10759" s="41"/>
      <c r="BB10759" s="41"/>
      <c r="BC10759" s="41"/>
      <c r="BD10759" s="41"/>
      <c r="BE10759" s="41"/>
      <c r="BF10759" s="41"/>
      <c r="BG10759" s="41"/>
      <c r="BH10759" s="41"/>
      <c r="BI10759" s="41"/>
      <c r="BJ10759" s="41"/>
      <c r="BK10759" s="41"/>
      <c r="BL10759" s="41"/>
      <c r="BM10759" s="41"/>
      <c r="BN10759" s="41"/>
      <c r="BO10759" s="41"/>
      <c r="BP10759" s="108"/>
      <c r="CG10759" s="102"/>
      <c r="CI10759" s="45"/>
    </row>
    <row r="10760" spans="37:87" ht="13" customHeight="1">
      <c r="AK10760" s="114"/>
      <c r="AL10760" s="41"/>
      <c r="AM10760" s="41"/>
      <c r="AN10760" s="41"/>
      <c r="AO10760" s="41"/>
      <c r="AP10760" s="41"/>
      <c r="AQ10760" s="41"/>
      <c r="AR10760" s="41"/>
      <c r="AS10760" s="41"/>
      <c r="AT10760" s="41"/>
      <c r="AU10760" s="41"/>
      <c r="AV10760" s="41"/>
      <c r="AW10760" s="41"/>
      <c r="AX10760" s="41"/>
      <c r="AY10760" s="41"/>
      <c r="AZ10760" s="41"/>
      <c r="BA10760" s="41"/>
      <c r="BB10760" s="41"/>
      <c r="BC10760" s="41"/>
      <c r="BD10760" s="41"/>
      <c r="BE10760" s="41"/>
      <c r="BF10760" s="41"/>
      <c r="BG10760" s="41"/>
      <c r="BH10760" s="41"/>
      <c r="BI10760" s="41"/>
      <c r="BJ10760" s="41"/>
      <c r="BK10760" s="41"/>
      <c r="BL10760" s="41"/>
      <c r="BM10760" s="41"/>
      <c r="BN10760" s="41"/>
      <c r="BO10760" s="41"/>
      <c r="BP10760" s="108"/>
      <c r="CG10760" s="102"/>
      <c r="CI10760" s="45"/>
    </row>
    <row r="10761" spans="37:87" ht="13" customHeight="1">
      <c r="AK10761" s="114"/>
      <c r="AL10761" s="41"/>
      <c r="AM10761" s="41"/>
      <c r="AN10761" s="41"/>
      <c r="AO10761" s="41"/>
      <c r="AP10761" s="41"/>
      <c r="AQ10761" s="41"/>
      <c r="AR10761" s="41"/>
      <c r="AS10761" s="41"/>
      <c r="AT10761" s="41"/>
      <c r="AU10761" s="41"/>
      <c r="AV10761" s="41"/>
      <c r="AW10761" s="41"/>
      <c r="AX10761" s="41"/>
      <c r="AY10761" s="41"/>
      <c r="AZ10761" s="41"/>
      <c r="BA10761" s="41"/>
      <c r="BB10761" s="41"/>
      <c r="BC10761" s="41"/>
      <c r="BD10761" s="41"/>
      <c r="BE10761" s="41"/>
      <c r="BF10761" s="41"/>
      <c r="BG10761" s="41"/>
      <c r="BH10761" s="41"/>
      <c r="BI10761" s="41"/>
      <c r="BJ10761" s="41"/>
      <c r="BK10761" s="41"/>
      <c r="BL10761" s="41"/>
      <c r="BM10761" s="41"/>
      <c r="BN10761" s="41"/>
      <c r="BO10761" s="41"/>
      <c r="BP10761" s="108"/>
      <c r="CG10761" s="102"/>
      <c r="CI10761" s="45"/>
    </row>
    <row r="10762" spans="37:87" ht="13" customHeight="1">
      <c r="AK10762" s="114"/>
      <c r="AL10762" s="41"/>
      <c r="AM10762" s="41"/>
      <c r="AN10762" s="41"/>
      <c r="AO10762" s="41"/>
      <c r="AP10762" s="41"/>
      <c r="AQ10762" s="41"/>
      <c r="AR10762" s="41"/>
      <c r="AS10762" s="41"/>
      <c r="AT10762" s="41"/>
      <c r="AU10762" s="41"/>
      <c r="AV10762" s="41"/>
      <c r="AW10762" s="41"/>
      <c r="AX10762" s="41"/>
      <c r="AY10762" s="41"/>
      <c r="AZ10762" s="41"/>
      <c r="BA10762" s="41"/>
      <c r="BB10762" s="41"/>
      <c r="BC10762" s="41"/>
      <c r="BD10762" s="41"/>
      <c r="BE10762" s="41"/>
      <c r="BF10762" s="41"/>
      <c r="BG10762" s="41"/>
      <c r="BH10762" s="41"/>
      <c r="BI10762" s="41"/>
      <c r="BJ10762" s="41"/>
      <c r="BK10762" s="41"/>
      <c r="BL10762" s="41"/>
      <c r="BM10762" s="41"/>
      <c r="BN10762" s="41"/>
      <c r="BO10762" s="41"/>
      <c r="BP10762" s="108"/>
      <c r="CG10762" s="102"/>
      <c r="CI10762" s="45"/>
    </row>
    <row r="10763" spans="37:87" ht="13" customHeight="1">
      <c r="AK10763" s="114"/>
      <c r="AL10763" s="41"/>
      <c r="AM10763" s="41"/>
      <c r="AN10763" s="41"/>
      <c r="AO10763" s="41"/>
      <c r="AP10763" s="41"/>
      <c r="AQ10763" s="41"/>
      <c r="AR10763" s="41"/>
      <c r="AS10763" s="41"/>
      <c r="AT10763" s="41"/>
      <c r="AU10763" s="41"/>
      <c r="AV10763" s="41"/>
      <c r="AW10763" s="41"/>
      <c r="AX10763" s="41"/>
      <c r="AY10763" s="41"/>
      <c r="AZ10763" s="41"/>
      <c r="BA10763" s="41"/>
      <c r="BB10763" s="41"/>
      <c r="BC10763" s="41"/>
      <c r="BD10763" s="41"/>
      <c r="BE10763" s="41"/>
      <c r="BF10763" s="41"/>
      <c r="BG10763" s="41"/>
      <c r="BH10763" s="41"/>
      <c r="BI10763" s="41"/>
      <c r="BJ10763" s="41"/>
      <c r="BK10763" s="41"/>
      <c r="BL10763" s="41"/>
      <c r="BM10763" s="41"/>
      <c r="BN10763" s="41"/>
      <c r="BO10763" s="41"/>
      <c r="BP10763" s="108"/>
      <c r="CG10763" s="102"/>
      <c r="CI10763" s="45"/>
    </row>
    <row r="10764" spans="37:87" ht="13" customHeight="1">
      <c r="AK10764" s="114"/>
      <c r="AL10764" s="41"/>
      <c r="AM10764" s="41"/>
      <c r="AN10764" s="41"/>
      <c r="AO10764" s="41"/>
      <c r="AP10764" s="41"/>
      <c r="AQ10764" s="41"/>
      <c r="AR10764" s="41"/>
      <c r="AS10764" s="41"/>
      <c r="AT10764" s="41"/>
      <c r="AU10764" s="41"/>
      <c r="AV10764" s="41"/>
      <c r="AW10764" s="41"/>
      <c r="AX10764" s="41"/>
      <c r="AY10764" s="41"/>
      <c r="AZ10764" s="41"/>
      <c r="BA10764" s="41"/>
      <c r="BB10764" s="41"/>
      <c r="BC10764" s="41"/>
      <c r="BD10764" s="41"/>
      <c r="BE10764" s="41"/>
      <c r="BF10764" s="41"/>
      <c r="BG10764" s="41"/>
      <c r="BH10764" s="41"/>
      <c r="BI10764" s="41"/>
      <c r="BJ10764" s="41"/>
      <c r="BK10764" s="41"/>
      <c r="BL10764" s="41"/>
      <c r="BM10764" s="41"/>
      <c r="BN10764" s="41"/>
      <c r="BO10764" s="41"/>
      <c r="BP10764" s="108"/>
      <c r="CG10764" s="102"/>
      <c r="CI10764" s="45"/>
    </row>
    <row r="10765" spans="37:87" ht="13" customHeight="1">
      <c r="AK10765" s="114"/>
      <c r="AL10765" s="41"/>
      <c r="AM10765" s="41"/>
      <c r="AN10765" s="41"/>
      <c r="AO10765" s="41"/>
      <c r="AP10765" s="41"/>
      <c r="AQ10765" s="41"/>
      <c r="AR10765" s="41"/>
      <c r="AS10765" s="41"/>
      <c r="AT10765" s="41"/>
      <c r="AU10765" s="41"/>
      <c r="AV10765" s="41"/>
      <c r="AW10765" s="41"/>
      <c r="AX10765" s="41"/>
      <c r="AY10765" s="41"/>
      <c r="AZ10765" s="41"/>
      <c r="BA10765" s="41"/>
      <c r="BB10765" s="41"/>
      <c r="BC10765" s="41"/>
      <c r="BD10765" s="41"/>
      <c r="BE10765" s="41"/>
      <c r="BF10765" s="41"/>
      <c r="BG10765" s="41"/>
      <c r="BH10765" s="41"/>
      <c r="BI10765" s="41"/>
      <c r="BJ10765" s="41"/>
      <c r="BK10765" s="41"/>
      <c r="BL10765" s="41"/>
      <c r="BM10765" s="41"/>
      <c r="BN10765" s="41"/>
      <c r="BO10765" s="41"/>
      <c r="BP10765" s="108"/>
      <c r="CG10765" s="102"/>
      <c r="CI10765" s="45"/>
    </row>
    <row r="10766" spans="37:87" ht="13" customHeight="1">
      <c r="AK10766" s="114"/>
      <c r="AL10766" s="41"/>
      <c r="AM10766" s="41"/>
      <c r="AN10766" s="41"/>
      <c r="AO10766" s="41"/>
      <c r="AP10766" s="41"/>
      <c r="AQ10766" s="41"/>
      <c r="AR10766" s="41"/>
      <c r="AS10766" s="41"/>
      <c r="AT10766" s="41"/>
      <c r="AU10766" s="41"/>
      <c r="AV10766" s="41"/>
      <c r="AW10766" s="41"/>
      <c r="AX10766" s="41"/>
      <c r="AY10766" s="41"/>
      <c r="AZ10766" s="41"/>
      <c r="BA10766" s="41"/>
      <c r="BB10766" s="41"/>
      <c r="BC10766" s="41"/>
      <c r="BD10766" s="41"/>
      <c r="BE10766" s="41"/>
      <c r="BF10766" s="41"/>
      <c r="BG10766" s="41"/>
      <c r="BH10766" s="41"/>
      <c r="BI10766" s="41"/>
      <c r="BJ10766" s="41"/>
      <c r="BK10766" s="41"/>
      <c r="BL10766" s="41"/>
      <c r="BM10766" s="41"/>
      <c r="BN10766" s="41"/>
      <c r="BO10766" s="41"/>
      <c r="BP10766" s="108"/>
      <c r="CG10766" s="102"/>
      <c r="CI10766" s="45"/>
    </row>
    <row r="10767" spans="37:87" ht="13" customHeight="1">
      <c r="AK10767" s="114"/>
      <c r="AL10767" s="41"/>
      <c r="AM10767" s="41"/>
      <c r="AN10767" s="41"/>
      <c r="AO10767" s="41"/>
      <c r="AP10767" s="41"/>
      <c r="AQ10767" s="41"/>
      <c r="AR10767" s="41"/>
      <c r="AS10767" s="41"/>
      <c r="AT10767" s="41"/>
      <c r="AU10767" s="41"/>
      <c r="AV10767" s="41"/>
      <c r="AW10767" s="41"/>
      <c r="AX10767" s="41"/>
      <c r="AY10767" s="41"/>
      <c r="AZ10767" s="41"/>
      <c r="BA10767" s="41"/>
      <c r="BB10767" s="41"/>
      <c r="BC10767" s="41"/>
      <c r="BD10767" s="41"/>
      <c r="BE10767" s="41"/>
      <c r="BF10767" s="41"/>
      <c r="BG10767" s="41"/>
      <c r="BH10767" s="41"/>
      <c r="BI10767" s="41"/>
      <c r="BJ10767" s="41"/>
      <c r="BK10767" s="41"/>
      <c r="BL10767" s="41"/>
      <c r="BM10767" s="41"/>
      <c r="BN10767" s="41"/>
      <c r="BO10767" s="41"/>
      <c r="BP10767" s="108"/>
      <c r="CG10767" s="102"/>
      <c r="CI10767" s="45"/>
    </row>
    <row r="10768" spans="37:87" ht="13" customHeight="1">
      <c r="AK10768" s="114"/>
      <c r="AL10768" s="41"/>
      <c r="AM10768" s="41"/>
      <c r="AN10768" s="41"/>
      <c r="AO10768" s="41"/>
      <c r="AP10768" s="41"/>
      <c r="AQ10768" s="41"/>
      <c r="AR10768" s="41"/>
      <c r="AS10768" s="41"/>
      <c r="AT10768" s="41"/>
      <c r="AU10768" s="41"/>
      <c r="AV10768" s="41"/>
      <c r="AW10768" s="41"/>
      <c r="AX10768" s="41"/>
      <c r="AY10768" s="41"/>
      <c r="AZ10768" s="41"/>
      <c r="BA10768" s="41"/>
      <c r="BB10768" s="41"/>
      <c r="BC10768" s="41"/>
      <c r="BD10768" s="41"/>
      <c r="BE10768" s="41"/>
      <c r="BF10768" s="41"/>
      <c r="BG10768" s="41"/>
      <c r="BH10768" s="41"/>
      <c r="BI10768" s="41"/>
      <c r="BJ10768" s="41"/>
      <c r="BK10768" s="41"/>
      <c r="BL10768" s="41"/>
      <c r="BM10768" s="41"/>
      <c r="BN10768" s="41"/>
      <c r="BO10768" s="41"/>
      <c r="BP10768" s="108"/>
      <c r="CG10768" s="102"/>
      <c r="CI10768" s="45"/>
    </row>
    <row r="10769" spans="37:87" ht="13" customHeight="1">
      <c r="AK10769" s="114"/>
      <c r="AL10769" s="41"/>
      <c r="AM10769" s="41"/>
      <c r="AN10769" s="41"/>
      <c r="AO10769" s="41"/>
      <c r="AP10769" s="41"/>
      <c r="AQ10769" s="41"/>
      <c r="AR10769" s="41"/>
      <c r="AS10769" s="41"/>
      <c r="AT10769" s="41"/>
      <c r="AU10769" s="41"/>
      <c r="AV10769" s="41"/>
      <c r="AW10769" s="41"/>
      <c r="AX10769" s="41"/>
      <c r="AY10769" s="41"/>
      <c r="AZ10769" s="41"/>
      <c r="BA10769" s="41"/>
      <c r="BB10769" s="41"/>
      <c r="BC10769" s="41"/>
      <c r="BD10769" s="41"/>
      <c r="BE10769" s="41"/>
      <c r="BF10769" s="41"/>
      <c r="BG10769" s="41"/>
      <c r="BH10769" s="41"/>
      <c r="BI10769" s="41"/>
      <c r="BJ10769" s="41"/>
      <c r="BK10769" s="41"/>
      <c r="BL10769" s="41"/>
      <c r="BM10769" s="41"/>
      <c r="BN10769" s="41"/>
      <c r="BO10769" s="41"/>
      <c r="BP10769" s="108"/>
      <c r="CG10769" s="102"/>
      <c r="CI10769" s="45"/>
    </row>
    <row r="10770" spans="37:87" ht="13" customHeight="1">
      <c r="AK10770" s="114"/>
      <c r="AL10770" s="41"/>
      <c r="AM10770" s="41"/>
      <c r="AN10770" s="41"/>
      <c r="AO10770" s="41"/>
      <c r="AP10770" s="41"/>
      <c r="AQ10770" s="41"/>
      <c r="AR10770" s="41"/>
      <c r="AS10770" s="41"/>
      <c r="AT10770" s="41"/>
      <c r="AU10770" s="41"/>
      <c r="AV10770" s="41"/>
      <c r="AW10770" s="41"/>
      <c r="AX10770" s="41"/>
      <c r="AY10770" s="41"/>
      <c r="AZ10770" s="41"/>
      <c r="BA10770" s="41"/>
      <c r="BB10770" s="41"/>
      <c r="BC10770" s="41"/>
      <c r="BD10770" s="41"/>
      <c r="BE10770" s="41"/>
      <c r="BF10770" s="41"/>
      <c r="BG10770" s="41"/>
      <c r="BH10770" s="41"/>
      <c r="BI10770" s="41"/>
      <c r="BJ10770" s="41"/>
      <c r="BK10770" s="41"/>
      <c r="BL10770" s="41"/>
      <c r="BM10770" s="41"/>
      <c r="BN10770" s="41"/>
      <c r="BO10770" s="41"/>
      <c r="BP10770" s="108"/>
      <c r="CG10770" s="102"/>
      <c r="CI10770" s="45"/>
    </row>
    <row r="10771" spans="37:87" ht="13" customHeight="1">
      <c r="AK10771" s="114"/>
      <c r="AL10771" s="41"/>
      <c r="AM10771" s="41"/>
      <c r="AN10771" s="41"/>
      <c r="AO10771" s="41"/>
      <c r="AP10771" s="41"/>
      <c r="AQ10771" s="41"/>
      <c r="AR10771" s="41"/>
      <c r="AS10771" s="41"/>
      <c r="AT10771" s="41"/>
      <c r="AU10771" s="41"/>
      <c r="AV10771" s="41"/>
      <c r="AW10771" s="41"/>
      <c r="AX10771" s="41"/>
      <c r="AY10771" s="41"/>
      <c r="AZ10771" s="41"/>
      <c r="BA10771" s="41"/>
      <c r="BB10771" s="41"/>
      <c r="BC10771" s="41"/>
      <c r="BD10771" s="41"/>
      <c r="BE10771" s="41"/>
      <c r="BF10771" s="41"/>
      <c r="BG10771" s="41"/>
      <c r="BH10771" s="41"/>
      <c r="BI10771" s="41"/>
      <c r="BJ10771" s="41"/>
      <c r="BK10771" s="41"/>
      <c r="BL10771" s="41"/>
      <c r="BM10771" s="41"/>
      <c r="BN10771" s="41"/>
      <c r="BO10771" s="41"/>
      <c r="BP10771" s="108"/>
      <c r="CG10771" s="102"/>
      <c r="CI10771" s="45"/>
    </row>
    <row r="10772" spans="37:87" ht="13" customHeight="1">
      <c r="AK10772" s="114"/>
      <c r="AL10772" s="41"/>
      <c r="AM10772" s="41"/>
      <c r="AN10772" s="41"/>
      <c r="AO10772" s="41"/>
      <c r="AP10772" s="41"/>
      <c r="AQ10772" s="41"/>
      <c r="AR10772" s="41"/>
      <c r="AS10772" s="41"/>
      <c r="AT10772" s="41"/>
      <c r="AU10772" s="41"/>
      <c r="AV10772" s="41"/>
      <c r="AW10772" s="41"/>
      <c r="AX10772" s="41"/>
      <c r="AY10772" s="41"/>
      <c r="AZ10772" s="41"/>
      <c r="BA10772" s="41"/>
      <c r="BB10772" s="41"/>
      <c r="BC10772" s="41"/>
      <c r="BD10772" s="41"/>
      <c r="BE10772" s="41"/>
      <c r="BF10772" s="41"/>
      <c r="BG10772" s="41"/>
      <c r="BH10772" s="41"/>
      <c r="BI10772" s="41"/>
      <c r="BJ10772" s="41"/>
      <c r="BK10772" s="41"/>
      <c r="BL10772" s="41"/>
      <c r="BM10772" s="41"/>
      <c r="BN10772" s="41"/>
      <c r="BO10772" s="41"/>
      <c r="BP10772" s="108"/>
      <c r="CG10772" s="102"/>
      <c r="CI10772" s="45"/>
    </row>
    <row r="10773" spans="37:87" ht="13" customHeight="1">
      <c r="AK10773" s="114"/>
      <c r="AL10773" s="41"/>
      <c r="AM10773" s="41"/>
      <c r="AN10773" s="41"/>
      <c r="AO10773" s="41"/>
      <c r="AP10773" s="41"/>
      <c r="AQ10773" s="41"/>
      <c r="AR10773" s="41"/>
      <c r="AS10773" s="41"/>
      <c r="AT10773" s="41"/>
      <c r="AU10773" s="41"/>
      <c r="AV10773" s="41"/>
      <c r="AW10773" s="41"/>
      <c r="AX10773" s="41"/>
      <c r="AY10773" s="41"/>
      <c r="AZ10773" s="41"/>
      <c r="BA10773" s="41"/>
      <c r="BB10773" s="41"/>
      <c r="BC10773" s="41"/>
      <c r="BD10773" s="41"/>
      <c r="BE10773" s="41"/>
      <c r="BF10773" s="41"/>
      <c r="BG10773" s="41"/>
      <c r="BH10773" s="41"/>
      <c r="BI10773" s="41"/>
      <c r="BJ10773" s="41"/>
      <c r="BK10773" s="41"/>
      <c r="BL10773" s="41"/>
      <c r="BM10773" s="41"/>
      <c r="BN10773" s="41"/>
      <c r="BO10773" s="41"/>
      <c r="BP10773" s="108"/>
      <c r="CG10773" s="102"/>
      <c r="CI10773" s="45"/>
    </row>
    <row r="10774" spans="37:87" ht="13" customHeight="1">
      <c r="AK10774" s="114"/>
      <c r="AL10774" s="41"/>
      <c r="AM10774" s="41"/>
      <c r="AN10774" s="41"/>
      <c r="AO10774" s="41"/>
      <c r="AP10774" s="41"/>
      <c r="AQ10774" s="41"/>
      <c r="AR10774" s="41"/>
      <c r="AS10774" s="41"/>
      <c r="AT10774" s="41"/>
      <c r="AU10774" s="41"/>
      <c r="AV10774" s="41"/>
      <c r="AW10774" s="41"/>
      <c r="AX10774" s="41"/>
      <c r="AY10774" s="41"/>
      <c r="AZ10774" s="41"/>
      <c r="BA10774" s="41"/>
      <c r="BB10774" s="41"/>
      <c r="BC10774" s="41"/>
      <c r="BD10774" s="41"/>
      <c r="BE10774" s="41"/>
      <c r="BF10774" s="41"/>
      <c r="BG10774" s="41"/>
      <c r="BH10774" s="41"/>
      <c r="BI10774" s="41"/>
      <c r="BJ10774" s="41"/>
      <c r="BK10774" s="41"/>
      <c r="BL10774" s="41"/>
      <c r="BM10774" s="41"/>
      <c r="BN10774" s="41"/>
      <c r="BO10774" s="41"/>
      <c r="BP10774" s="108"/>
      <c r="CG10774" s="102"/>
      <c r="CI10774" s="45"/>
    </row>
    <row r="10775" spans="37:87" ht="13" customHeight="1">
      <c r="AK10775" s="114"/>
      <c r="AL10775" s="41"/>
      <c r="AM10775" s="41"/>
      <c r="AN10775" s="41"/>
      <c r="AO10775" s="41"/>
      <c r="AP10775" s="41"/>
      <c r="AQ10775" s="41"/>
      <c r="AR10775" s="41"/>
      <c r="AS10775" s="41"/>
      <c r="AT10775" s="41"/>
      <c r="AU10775" s="41"/>
      <c r="AV10775" s="41"/>
      <c r="AW10775" s="41"/>
      <c r="AX10775" s="41"/>
      <c r="AY10775" s="41"/>
      <c r="AZ10775" s="41"/>
      <c r="BA10775" s="41"/>
      <c r="BB10775" s="41"/>
      <c r="BC10775" s="41"/>
      <c r="BD10775" s="41"/>
      <c r="BE10775" s="41"/>
      <c r="BF10775" s="41"/>
      <c r="BG10775" s="41"/>
      <c r="BH10775" s="41"/>
      <c r="BI10775" s="41"/>
      <c r="BJ10775" s="41"/>
      <c r="BK10775" s="41"/>
      <c r="BL10775" s="41"/>
      <c r="BM10775" s="41"/>
      <c r="BN10775" s="41"/>
      <c r="BO10775" s="41"/>
      <c r="BP10775" s="108"/>
      <c r="CG10775" s="102"/>
      <c r="CI10775" s="45"/>
    </row>
    <row r="10776" spans="37:87" ht="13" customHeight="1">
      <c r="AK10776" s="114"/>
      <c r="AL10776" s="41"/>
      <c r="AM10776" s="41"/>
      <c r="AN10776" s="41"/>
      <c r="AO10776" s="41"/>
      <c r="AP10776" s="41"/>
      <c r="AQ10776" s="41"/>
      <c r="AR10776" s="41"/>
      <c r="AS10776" s="41"/>
      <c r="AT10776" s="41"/>
      <c r="AU10776" s="41"/>
      <c r="AV10776" s="41"/>
      <c r="AW10776" s="41"/>
      <c r="AX10776" s="41"/>
      <c r="AY10776" s="41"/>
      <c r="AZ10776" s="41"/>
      <c r="BA10776" s="41"/>
      <c r="BB10776" s="41"/>
      <c r="BC10776" s="41"/>
      <c r="BD10776" s="41"/>
      <c r="BE10776" s="41"/>
      <c r="BF10776" s="41"/>
      <c r="BG10776" s="41"/>
      <c r="BH10776" s="41"/>
      <c r="BI10776" s="41"/>
      <c r="BJ10776" s="41"/>
      <c r="BK10776" s="41"/>
      <c r="BL10776" s="41"/>
      <c r="BM10776" s="41"/>
      <c r="BN10776" s="41"/>
      <c r="BO10776" s="41"/>
      <c r="BP10776" s="108"/>
      <c r="CG10776" s="102"/>
      <c r="CI10776" s="45"/>
    </row>
    <row r="10777" spans="37:87" ht="13" customHeight="1">
      <c r="AK10777" s="114"/>
      <c r="AL10777" s="41"/>
      <c r="AM10777" s="41"/>
      <c r="AN10777" s="41"/>
      <c r="AO10777" s="41"/>
      <c r="AP10777" s="41"/>
      <c r="AQ10777" s="41"/>
      <c r="AR10777" s="41"/>
      <c r="AS10777" s="41"/>
      <c r="AT10777" s="41"/>
      <c r="AU10777" s="41"/>
      <c r="AV10777" s="41"/>
      <c r="AW10777" s="41"/>
      <c r="AX10777" s="41"/>
      <c r="AY10777" s="41"/>
      <c r="AZ10777" s="41"/>
      <c r="BA10777" s="41"/>
      <c r="BB10777" s="41"/>
      <c r="BC10777" s="41"/>
      <c r="BD10777" s="41"/>
      <c r="BE10777" s="41"/>
      <c r="BF10777" s="41"/>
      <c r="BG10777" s="41"/>
      <c r="BH10777" s="41"/>
      <c r="BI10777" s="41"/>
      <c r="BJ10777" s="41"/>
      <c r="BK10777" s="41"/>
      <c r="BL10777" s="41"/>
      <c r="BM10777" s="41"/>
      <c r="BN10777" s="41"/>
      <c r="BO10777" s="41"/>
      <c r="BP10777" s="108"/>
      <c r="CG10777" s="102"/>
      <c r="CI10777" s="45"/>
    </row>
    <row r="10778" spans="37:87" ht="13" customHeight="1">
      <c r="AK10778" s="114"/>
      <c r="AL10778" s="41"/>
      <c r="AM10778" s="41"/>
      <c r="AN10778" s="41"/>
      <c r="AO10778" s="41"/>
      <c r="AP10778" s="41"/>
      <c r="AQ10778" s="41"/>
      <c r="AR10778" s="41"/>
      <c r="AS10778" s="41"/>
      <c r="AT10778" s="41"/>
      <c r="AU10778" s="41"/>
      <c r="AV10778" s="41"/>
      <c r="AW10778" s="41"/>
      <c r="AX10778" s="41"/>
      <c r="AY10778" s="41"/>
      <c r="AZ10778" s="41"/>
      <c r="BA10778" s="41"/>
      <c r="BB10778" s="41"/>
      <c r="BC10778" s="41"/>
      <c r="BD10778" s="41"/>
      <c r="BE10778" s="41"/>
      <c r="BF10778" s="41"/>
      <c r="BG10778" s="41"/>
      <c r="BH10778" s="41"/>
      <c r="BI10778" s="41"/>
      <c r="BJ10778" s="41"/>
      <c r="BK10778" s="41"/>
      <c r="BL10778" s="41"/>
      <c r="BM10778" s="41"/>
      <c r="BN10778" s="41"/>
      <c r="BO10778" s="41"/>
      <c r="BP10778" s="108"/>
      <c r="CG10778" s="102"/>
      <c r="CI10778" s="45"/>
    </row>
    <row r="10779" spans="37:87" ht="13" customHeight="1">
      <c r="AK10779" s="114"/>
      <c r="AL10779" s="41"/>
      <c r="AM10779" s="41"/>
      <c r="AN10779" s="41"/>
      <c r="AO10779" s="41"/>
      <c r="AP10779" s="41"/>
      <c r="AQ10779" s="41"/>
      <c r="AR10779" s="41"/>
      <c r="AS10779" s="41"/>
      <c r="AT10779" s="41"/>
      <c r="AU10779" s="41"/>
      <c r="AV10779" s="41"/>
      <c r="AW10779" s="41"/>
      <c r="AX10779" s="41"/>
      <c r="AY10779" s="41"/>
      <c r="AZ10779" s="41"/>
      <c r="BA10779" s="41"/>
      <c r="BB10779" s="41"/>
      <c r="BC10779" s="41"/>
      <c r="BD10779" s="41"/>
      <c r="BE10779" s="41"/>
      <c r="BF10779" s="41"/>
      <c r="BG10779" s="41"/>
      <c r="BH10779" s="41"/>
      <c r="BI10779" s="41"/>
      <c r="BJ10779" s="41"/>
      <c r="BK10779" s="41"/>
      <c r="BL10779" s="41"/>
      <c r="BM10779" s="41"/>
      <c r="BN10779" s="41"/>
      <c r="BO10779" s="41"/>
      <c r="BP10779" s="108"/>
      <c r="CG10779" s="102"/>
      <c r="CI10779" s="45"/>
    </row>
    <row r="10780" spans="37:87" ht="13" customHeight="1">
      <c r="AK10780" s="114"/>
      <c r="AL10780" s="41"/>
      <c r="AM10780" s="41"/>
      <c r="AN10780" s="41"/>
      <c r="AO10780" s="41"/>
      <c r="AP10780" s="41"/>
      <c r="AQ10780" s="41"/>
      <c r="AR10780" s="41"/>
      <c r="AS10780" s="41"/>
      <c r="AT10780" s="41"/>
      <c r="AU10780" s="41"/>
      <c r="AV10780" s="41"/>
      <c r="AW10780" s="41"/>
      <c r="AX10780" s="41"/>
      <c r="AY10780" s="41"/>
      <c r="AZ10780" s="41"/>
      <c r="BA10780" s="41"/>
      <c r="BB10780" s="41"/>
      <c r="BC10780" s="41"/>
      <c r="BD10780" s="41"/>
      <c r="BE10780" s="41"/>
      <c r="BF10780" s="41"/>
      <c r="BG10780" s="41"/>
      <c r="BH10780" s="41"/>
      <c r="BI10780" s="41"/>
      <c r="BJ10780" s="41"/>
      <c r="BK10780" s="41"/>
      <c r="BL10780" s="41"/>
      <c r="BM10780" s="41"/>
      <c r="BN10780" s="41"/>
      <c r="BO10780" s="41"/>
      <c r="BP10780" s="108"/>
      <c r="CG10780" s="102"/>
      <c r="CI10780" s="45"/>
    </row>
    <row r="10781" spans="37:87" ht="13" customHeight="1">
      <c r="AK10781" s="114"/>
      <c r="AL10781" s="41"/>
      <c r="AM10781" s="41"/>
      <c r="AN10781" s="41"/>
      <c r="AO10781" s="41"/>
      <c r="AP10781" s="41"/>
      <c r="AQ10781" s="41"/>
      <c r="AR10781" s="41"/>
      <c r="AS10781" s="41"/>
      <c r="AT10781" s="41"/>
      <c r="AU10781" s="41"/>
      <c r="AV10781" s="41"/>
      <c r="AW10781" s="41"/>
      <c r="AX10781" s="41"/>
      <c r="AY10781" s="41"/>
      <c r="AZ10781" s="41"/>
      <c r="BA10781" s="41"/>
      <c r="BB10781" s="41"/>
      <c r="BC10781" s="41"/>
      <c r="BD10781" s="41"/>
      <c r="BE10781" s="41"/>
      <c r="BF10781" s="41"/>
      <c r="BG10781" s="41"/>
      <c r="BH10781" s="41"/>
      <c r="BI10781" s="41"/>
      <c r="BJ10781" s="41"/>
      <c r="BK10781" s="41"/>
      <c r="BL10781" s="41"/>
      <c r="BM10781" s="41"/>
      <c r="BN10781" s="41"/>
      <c r="BO10781" s="41"/>
      <c r="BP10781" s="108"/>
      <c r="CG10781" s="102"/>
      <c r="CI10781" s="45"/>
    </row>
    <row r="10782" spans="37:87" ht="13" customHeight="1">
      <c r="AK10782" s="114"/>
      <c r="AL10782" s="41"/>
      <c r="AM10782" s="41"/>
      <c r="AN10782" s="41"/>
      <c r="AO10782" s="41"/>
      <c r="AP10782" s="41"/>
      <c r="AQ10782" s="41"/>
      <c r="AR10782" s="41"/>
      <c r="AS10782" s="41"/>
      <c r="AT10782" s="41"/>
      <c r="AU10782" s="41"/>
      <c r="AV10782" s="41"/>
      <c r="AW10782" s="41"/>
      <c r="AX10782" s="41"/>
      <c r="AY10782" s="41"/>
      <c r="AZ10782" s="41"/>
      <c r="BA10782" s="41"/>
      <c r="BB10782" s="41"/>
      <c r="BC10782" s="41"/>
      <c r="BD10782" s="41"/>
      <c r="BE10782" s="41"/>
      <c r="BF10782" s="41"/>
      <c r="BG10782" s="41"/>
      <c r="BH10782" s="41"/>
      <c r="BI10782" s="41"/>
      <c r="BJ10782" s="41"/>
      <c r="BK10782" s="41"/>
      <c r="BL10782" s="41"/>
      <c r="BM10782" s="41"/>
      <c r="BN10782" s="41"/>
      <c r="BO10782" s="41"/>
      <c r="BP10782" s="108"/>
      <c r="CG10782" s="102"/>
      <c r="CI10782" s="45"/>
    </row>
    <row r="10783" spans="37:87" ht="13" customHeight="1">
      <c r="AK10783" s="114"/>
      <c r="AL10783" s="41"/>
      <c r="AM10783" s="41"/>
      <c r="AN10783" s="41"/>
      <c r="AO10783" s="41"/>
      <c r="AP10783" s="41"/>
      <c r="AQ10783" s="41"/>
      <c r="AR10783" s="41"/>
      <c r="AS10783" s="41"/>
      <c r="AT10783" s="41"/>
      <c r="AU10783" s="41"/>
      <c r="AV10783" s="41"/>
      <c r="AW10783" s="41"/>
      <c r="AX10783" s="41"/>
      <c r="AY10783" s="41"/>
      <c r="AZ10783" s="41"/>
      <c r="BA10783" s="41"/>
      <c r="BB10783" s="41"/>
      <c r="BC10783" s="41"/>
      <c r="BD10783" s="41"/>
      <c r="BE10783" s="41"/>
      <c r="BF10783" s="41"/>
      <c r="BG10783" s="41"/>
      <c r="BH10783" s="41"/>
      <c r="BI10783" s="41"/>
      <c r="BJ10783" s="41"/>
      <c r="BK10783" s="41"/>
      <c r="BL10783" s="41"/>
      <c r="BM10783" s="41"/>
      <c r="BN10783" s="41"/>
      <c r="BO10783" s="41"/>
      <c r="BP10783" s="108"/>
      <c r="CG10783" s="102"/>
      <c r="CI10783" s="45"/>
    </row>
    <row r="10784" spans="37:87" ht="13" customHeight="1">
      <c r="AK10784" s="114"/>
      <c r="AL10784" s="41"/>
      <c r="AM10784" s="41"/>
      <c r="AN10784" s="41"/>
      <c r="AO10784" s="41"/>
      <c r="AP10784" s="41"/>
      <c r="AQ10784" s="41"/>
      <c r="AR10784" s="41"/>
      <c r="AS10784" s="41"/>
      <c r="AT10784" s="41"/>
      <c r="AU10784" s="41"/>
      <c r="AV10784" s="41"/>
      <c r="AW10784" s="41"/>
      <c r="AX10784" s="41"/>
      <c r="AY10784" s="41"/>
      <c r="AZ10784" s="41"/>
      <c r="BA10784" s="41"/>
      <c r="BB10784" s="41"/>
      <c r="BC10784" s="41"/>
      <c r="BD10784" s="41"/>
      <c r="BE10784" s="41"/>
      <c r="BF10784" s="41"/>
      <c r="BG10784" s="41"/>
      <c r="BH10784" s="41"/>
      <c r="BI10784" s="41"/>
      <c r="BJ10784" s="41"/>
      <c r="BK10784" s="41"/>
      <c r="BL10784" s="41"/>
      <c r="BM10784" s="41"/>
      <c r="BN10784" s="41"/>
      <c r="BO10784" s="41"/>
      <c r="BP10784" s="108"/>
      <c r="CG10784" s="102"/>
      <c r="CI10784" s="45"/>
    </row>
    <row r="10785" spans="37:87" ht="13" customHeight="1">
      <c r="AK10785" s="114"/>
      <c r="AL10785" s="41"/>
      <c r="AM10785" s="41"/>
      <c r="AN10785" s="41"/>
      <c r="AO10785" s="41"/>
      <c r="AP10785" s="41"/>
      <c r="AQ10785" s="41"/>
      <c r="AR10785" s="41"/>
      <c r="AS10785" s="41"/>
      <c r="AT10785" s="41"/>
      <c r="AU10785" s="41"/>
      <c r="AV10785" s="41"/>
      <c r="AW10785" s="41"/>
      <c r="AX10785" s="41"/>
      <c r="AY10785" s="41"/>
      <c r="AZ10785" s="41"/>
      <c r="BA10785" s="41"/>
      <c r="BB10785" s="41"/>
      <c r="BC10785" s="41"/>
      <c r="BD10785" s="41"/>
      <c r="BE10785" s="41"/>
      <c r="BF10785" s="41"/>
      <c r="BG10785" s="41"/>
      <c r="BH10785" s="41"/>
      <c r="BI10785" s="41"/>
      <c r="BJ10785" s="41"/>
      <c r="BK10785" s="41"/>
      <c r="BL10785" s="41"/>
      <c r="BM10785" s="41"/>
      <c r="BN10785" s="41"/>
      <c r="BO10785" s="41"/>
      <c r="BP10785" s="108"/>
      <c r="CG10785" s="102"/>
      <c r="CI10785" s="45"/>
    </row>
    <row r="10786" spans="37:87" ht="13" customHeight="1">
      <c r="AK10786" s="114"/>
      <c r="AL10786" s="41"/>
      <c r="AM10786" s="41"/>
      <c r="AN10786" s="41"/>
      <c r="AO10786" s="41"/>
      <c r="AP10786" s="41"/>
      <c r="AQ10786" s="41"/>
      <c r="AR10786" s="41"/>
      <c r="AS10786" s="41"/>
      <c r="AT10786" s="41"/>
      <c r="AU10786" s="41"/>
      <c r="AV10786" s="41"/>
      <c r="AW10786" s="41"/>
      <c r="AX10786" s="41"/>
      <c r="AY10786" s="41"/>
      <c r="AZ10786" s="41"/>
      <c r="BA10786" s="41"/>
      <c r="BB10786" s="41"/>
      <c r="BC10786" s="41"/>
      <c r="BD10786" s="41"/>
      <c r="BE10786" s="41"/>
      <c r="BF10786" s="41"/>
      <c r="BG10786" s="41"/>
      <c r="BH10786" s="41"/>
      <c r="BI10786" s="41"/>
      <c r="BJ10786" s="41"/>
      <c r="BK10786" s="41"/>
      <c r="BL10786" s="41"/>
      <c r="BM10786" s="41"/>
      <c r="BN10786" s="41"/>
      <c r="BO10786" s="41"/>
      <c r="BP10786" s="108"/>
      <c r="CG10786" s="102"/>
      <c r="CI10786" s="45"/>
    </row>
    <row r="10787" spans="37:87" ht="13" customHeight="1">
      <c r="AK10787" s="114"/>
      <c r="AL10787" s="41"/>
      <c r="AM10787" s="41"/>
      <c r="AN10787" s="41"/>
      <c r="AO10787" s="41"/>
      <c r="AP10787" s="41"/>
      <c r="AQ10787" s="41"/>
      <c r="AR10787" s="41"/>
      <c r="AS10787" s="41"/>
      <c r="AT10787" s="41"/>
      <c r="AU10787" s="41"/>
      <c r="AV10787" s="41"/>
      <c r="AW10787" s="41"/>
      <c r="AX10787" s="41"/>
      <c r="AY10787" s="41"/>
      <c r="AZ10787" s="41"/>
      <c r="BA10787" s="41"/>
      <c r="BB10787" s="41"/>
      <c r="BC10787" s="41"/>
      <c r="BD10787" s="41"/>
      <c r="BE10787" s="41"/>
      <c r="BF10787" s="41"/>
      <c r="BG10787" s="41"/>
      <c r="BH10787" s="41"/>
      <c r="BI10787" s="41"/>
      <c r="BJ10787" s="41"/>
      <c r="BK10787" s="41"/>
      <c r="BL10787" s="41"/>
      <c r="BM10787" s="41"/>
      <c r="BN10787" s="41"/>
      <c r="BO10787" s="41"/>
      <c r="BP10787" s="108"/>
      <c r="CG10787" s="102"/>
      <c r="CI10787" s="45"/>
    </row>
    <row r="10788" spans="37:87" ht="13" customHeight="1">
      <c r="AK10788" s="114"/>
      <c r="AL10788" s="41"/>
      <c r="AM10788" s="41"/>
      <c r="AN10788" s="41"/>
      <c r="AO10788" s="41"/>
      <c r="AP10788" s="41"/>
      <c r="AQ10788" s="41"/>
      <c r="AR10788" s="41"/>
      <c r="AS10788" s="41"/>
      <c r="AT10788" s="41"/>
      <c r="AU10788" s="41"/>
      <c r="AV10788" s="41"/>
      <c r="AW10788" s="41"/>
      <c r="AX10788" s="41"/>
      <c r="AY10788" s="41"/>
      <c r="AZ10788" s="41"/>
      <c r="BA10788" s="41"/>
      <c r="BB10788" s="41"/>
      <c r="BC10788" s="41"/>
      <c r="BD10788" s="41"/>
      <c r="BE10788" s="41"/>
      <c r="BF10788" s="41"/>
      <c r="BG10788" s="41"/>
      <c r="BH10788" s="41"/>
      <c r="BI10788" s="41"/>
      <c r="BJ10788" s="41"/>
      <c r="BK10788" s="41"/>
      <c r="BL10788" s="41"/>
      <c r="BM10788" s="41"/>
      <c r="BN10788" s="41"/>
      <c r="BO10788" s="41"/>
      <c r="BP10788" s="108"/>
      <c r="CG10788" s="102"/>
      <c r="CI10788" s="45"/>
    </row>
    <row r="10789" spans="37:87" ht="13" customHeight="1">
      <c r="AK10789" s="114"/>
      <c r="AL10789" s="41"/>
      <c r="AM10789" s="41"/>
      <c r="AN10789" s="41"/>
      <c r="AO10789" s="41"/>
      <c r="AP10789" s="41"/>
      <c r="AQ10789" s="41"/>
      <c r="AR10789" s="41"/>
      <c r="AS10789" s="41"/>
      <c r="AT10789" s="41"/>
      <c r="AU10789" s="41"/>
      <c r="AV10789" s="41"/>
      <c r="AW10789" s="41"/>
      <c r="AX10789" s="41"/>
      <c r="AY10789" s="41"/>
      <c r="AZ10789" s="41"/>
      <c r="BA10789" s="41"/>
      <c r="BB10789" s="41"/>
      <c r="BC10789" s="41"/>
      <c r="BD10789" s="41"/>
      <c r="BE10789" s="41"/>
      <c r="BF10789" s="41"/>
      <c r="BG10789" s="41"/>
      <c r="BH10789" s="41"/>
      <c r="BI10789" s="41"/>
      <c r="BJ10789" s="41"/>
      <c r="BK10789" s="41"/>
      <c r="BL10789" s="41"/>
      <c r="BM10789" s="41"/>
      <c r="BN10789" s="41"/>
      <c r="BO10789" s="41"/>
      <c r="BP10789" s="108"/>
      <c r="CG10789" s="102"/>
      <c r="CI10789" s="45"/>
    </row>
    <row r="10790" spans="37:87" ht="13" customHeight="1">
      <c r="AK10790" s="114"/>
      <c r="AL10790" s="41"/>
      <c r="AM10790" s="41"/>
      <c r="AN10790" s="41"/>
      <c r="AO10790" s="41"/>
      <c r="AP10790" s="41"/>
      <c r="AQ10790" s="41"/>
      <c r="AR10790" s="41"/>
      <c r="AS10790" s="41"/>
      <c r="AT10790" s="41"/>
      <c r="AU10790" s="41"/>
      <c r="AV10790" s="41"/>
      <c r="AW10790" s="41"/>
      <c r="AX10790" s="41"/>
      <c r="AY10790" s="41"/>
      <c r="AZ10790" s="41"/>
      <c r="BA10790" s="41"/>
      <c r="BB10790" s="41"/>
      <c r="BC10790" s="41"/>
      <c r="BD10790" s="41"/>
      <c r="BE10790" s="41"/>
      <c r="BF10790" s="41"/>
      <c r="BG10790" s="41"/>
      <c r="BH10790" s="41"/>
      <c r="BI10790" s="41"/>
      <c r="BJ10790" s="41"/>
      <c r="BK10790" s="41"/>
      <c r="BL10790" s="41"/>
      <c r="BM10790" s="41"/>
      <c r="BN10790" s="41"/>
      <c r="BO10790" s="41"/>
      <c r="BP10790" s="108"/>
      <c r="CG10790" s="102"/>
      <c r="CI10790" s="45"/>
    </row>
    <row r="10791" spans="37:87" ht="13" customHeight="1">
      <c r="AK10791" s="114"/>
      <c r="AL10791" s="41"/>
      <c r="AM10791" s="41"/>
      <c r="AN10791" s="41"/>
      <c r="AO10791" s="41"/>
      <c r="AP10791" s="41"/>
      <c r="AQ10791" s="41"/>
      <c r="AR10791" s="41"/>
      <c r="AS10791" s="41"/>
      <c r="AT10791" s="41"/>
      <c r="AU10791" s="41"/>
      <c r="AV10791" s="41"/>
      <c r="AW10791" s="41"/>
      <c r="AX10791" s="41"/>
      <c r="AY10791" s="41"/>
      <c r="AZ10791" s="41"/>
      <c r="BA10791" s="41"/>
      <c r="BB10791" s="41"/>
      <c r="BC10791" s="41"/>
      <c r="BD10791" s="41"/>
      <c r="BE10791" s="41"/>
      <c r="BF10791" s="41"/>
      <c r="BG10791" s="41"/>
      <c r="BH10791" s="41"/>
      <c r="BI10791" s="41"/>
      <c r="BJ10791" s="41"/>
      <c r="BK10791" s="41"/>
      <c r="BL10791" s="41"/>
      <c r="BM10791" s="41"/>
      <c r="BN10791" s="41"/>
      <c r="BO10791" s="41"/>
      <c r="BP10791" s="108"/>
      <c r="CG10791" s="102"/>
      <c r="CI10791" s="45"/>
    </row>
    <row r="10792" spans="37:87" ht="13" customHeight="1">
      <c r="AK10792" s="114"/>
      <c r="AL10792" s="41"/>
      <c r="AM10792" s="41"/>
      <c r="AN10792" s="41"/>
      <c r="AO10792" s="41"/>
      <c r="AP10792" s="41"/>
      <c r="AQ10792" s="41"/>
      <c r="AR10792" s="41"/>
      <c r="AS10792" s="41"/>
      <c r="AT10792" s="41"/>
      <c r="AU10792" s="41"/>
      <c r="AV10792" s="41"/>
      <c r="AW10792" s="41"/>
      <c r="AX10792" s="41"/>
      <c r="AY10792" s="41"/>
      <c r="AZ10792" s="41"/>
      <c r="BA10792" s="41"/>
      <c r="BB10792" s="41"/>
      <c r="BC10792" s="41"/>
      <c r="BD10792" s="41"/>
      <c r="BE10792" s="41"/>
      <c r="BF10792" s="41"/>
      <c r="BG10792" s="41"/>
      <c r="BH10792" s="41"/>
      <c r="BI10792" s="41"/>
      <c r="BJ10792" s="41"/>
      <c r="BK10792" s="41"/>
      <c r="BL10792" s="41"/>
      <c r="BM10792" s="41"/>
      <c r="BN10792" s="41"/>
      <c r="BO10792" s="41"/>
      <c r="BP10792" s="108"/>
      <c r="CG10792" s="102"/>
      <c r="CI10792" s="45"/>
    </row>
    <row r="10793" spans="37:87" ht="13" customHeight="1">
      <c r="AK10793" s="114"/>
      <c r="AL10793" s="41"/>
      <c r="AM10793" s="41"/>
      <c r="AN10793" s="41"/>
      <c r="AO10793" s="41"/>
      <c r="AP10793" s="41"/>
      <c r="AQ10793" s="41"/>
      <c r="AR10793" s="41"/>
      <c r="AS10793" s="41"/>
      <c r="AT10793" s="41"/>
      <c r="AU10793" s="41"/>
      <c r="AV10793" s="41"/>
      <c r="AW10793" s="41"/>
      <c r="AX10793" s="41"/>
      <c r="AY10793" s="41"/>
      <c r="AZ10793" s="41"/>
      <c r="BA10793" s="41"/>
      <c r="BB10793" s="41"/>
      <c r="BC10793" s="41"/>
      <c r="BD10793" s="41"/>
      <c r="BE10793" s="41"/>
      <c r="BF10793" s="41"/>
      <c r="BG10793" s="41"/>
      <c r="BH10793" s="41"/>
      <c r="BI10793" s="41"/>
      <c r="BJ10793" s="41"/>
      <c r="BK10793" s="41"/>
      <c r="BL10793" s="41"/>
      <c r="BM10793" s="41"/>
      <c r="BN10793" s="41"/>
      <c r="BO10793" s="41"/>
      <c r="BP10793" s="108"/>
      <c r="CG10793" s="102"/>
      <c r="CI10793" s="45"/>
    </row>
    <row r="10794" spans="37:87" ht="13" customHeight="1">
      <c r="AK10794" s="114"/>
      <c r="AL10794" s="41"/>
      <c r="AM10794" s="41"/>
      <c r="AN10794" s="41"/>
      <c r="AO10794" s="41"/>
      <c r="AP10794" s="41"/>
      <c r="AQ10794" s="41"/>
      <c r="AR10794" s="41"/>
      <c r="AS10794" s="41"/>
      <c r="AT10794" s="41"/>
      <c r="AU10794" s="41"/>
      <c r="AV10794" s="41"/>
      <c r="AW10794" s="41"/>
      <c r="AX10794" s="41"/>
      <c r="AY10794" s="41"/>
      <c r="AZ10794" s="41"/>
      <c r="BA10794" s="41"/>
      <c r="BB10794" s="41"/>
      <c r="BC10794" s="41"/>
      <c r="BD10794" s="41"/>
      <c r="BE10794" s="41"/>
      <c r="BF10794" s="41"/>
      <c r="BG10794" s="41"/>
      <c r="BH10794" s="41"/>
      <c r="BI10794" s="41"/>
      <c r="BJ10794" s="41"/>
      <c r="BK10794" s="41"/>
      <c r="BL10794" s="41"/>
      <c r="BM10794" s="41"/>
      <c r="BN10794" s="41"/>
      <c r="BO10794" s="41"/>
      <c r="BP10794" s="108"/>
      <c r="CG10794" s="102"/>
      <c r="CI10794" s="45"/>
    </row>
    <row r="10795" spans="37:87" ht="13" customHeight="1">
      <c r="AK10795" s="114"/>
      <c r="AL10795" s="41"/>
      <c r="AM10795" s="41"/>
      <c r="AN10795" s="41"/>
      <c r="AO10795" s="41"/>
      <c r="AP10795" s="41"/>
      <c r="AQ10795" s="41"/>
      <c r="AR10795" s="41"/>
      <c r="AS10795" s="41"/>
      <c r="AT10795" s="41"/>
      <c r="AU10795" s="41"/>
      <c r="AV10795" s="41"/>
      <c r="AW10795" s="41"/>
      <c r="AX10795" s="41"/>
      <c r="AY10795" s="41"/>
      <c r="AZ10795" s="41"/>
      <c r="BA10795" s="41"/>
      <c r="BB10795" s="41"/>
      <c r="BC10795" s="41"/>
      <c r="BD10795" s="41"/>
      <c r="BE10795" s="41"/>
      <c r="BF10795" s="41"/>
      <c r="BG10795" s="41"/>
      <c r="BH10795" s="41"/>
      <c r="BI10795" s="41"/>
      <c r="BJ10795" s="41"/>
      <c r="BK10795" s="41"/>
      <c r="BL10795" s="41"/>
      <c r="BM10795" s="41"/>
      <c r="BN10795" s="41"/>
      <c r="BO10795" s="41"/>
      <c r="BP10795" s="108"/>
      <c r="CG10795" s="102"/>
      <c r="CI10795" s="45"/>
    </row>
    <row r="10796" spans="37:87" ht="13" customHeight="1">
      <c r="AK10796" s="114"/>
      <c r="AL10796" s="41"/>
      <c r="AM10796" s="41"/>
      <c r="AN10796" s="41"/>
      <c r="AO10796" s="41"/>
      <c r="AP10796" s="41"/>
      <c r="AQ10796" s="41"/>
      <c r="AR10796" s="41"/>
      <c r="AS10796" s="41"/>
      <c r="AT10796" s="41"/>
      <c r="AU10796" s="41"/>
      <c r="AV10796" s="41"/>
      <c r="AW10796" s="41"/>
      <c r="AX10796" s="41"/>
      <c r="AY10796" s="41"/>
      <c r="AZ10796" s="41"/>
      <c r="BA10796" s="41"/>
      <c r="BB10796" s="41"/>
      <c r="BC10796" s="41"/>
      <c r="BD10796" s="41"/>
      <c r="BE10796" s="41"/>
      <c r="BF10796" s="41"/>
      <c r="BG10796" s="41"/>
      <c r="BH10796" s="41"/>
      <c r="BI10796" s="41"/>
      <c r="BJ10796" s="41"/>
      <c r="BK10796" s="41"/>
      <c r="BL10796" s="41"/>
      <c r="BM10796" s="41"/>
      <c r="BN10796" s="41"/>
      <c r="BO10796" s="41"/>
      <c r="BP10796" s="108"/>
      <c r="CG10796" s="102"/>
      <c r="CI10796" s="45"/>
    </row>
    <row r="10797" spans="37:87" ht="13" customHeight="1">
      <c r="AK10797" s="114"/>
      <c r="AL10797" s="41"/>
      <c r="AM10797" s="41"/>
      <c r="AN10797" s="41"/>
      <c r="AO10797" s="41"/>
      <c r="AP10797" s="41"/>
      <c r="AQ10797" s="41"/>
      <c r="AR10797" s="41"/>
      <c r="AS10797" s="41"/>
      <c r="AT10797" s="41"/>
      <c r="AU10797" s="41"/>
      <c r="AV10797" s="41"/>
      <c r="AW10797" s="41"/>
      <c r="AX10797" s="41"/>
      <c r="AY10797" s="41"/>
      <c r="AZ10797" s="41"/>
      <c r="BA10797" s="41"/>
      <c r="BB10797" s="41"/>
      <c r="BC10797" s="41"/>
      <c r="BD10797" s="41"/>
      <c r="BE10797" s="41"/>
      <c r="BF10797" s="41"/>
      <c r="BG10797" s="41"/>
      <c r="BH10797" s="41"/>
      <c r="BI10797" s="41"/>
      <c r="BJ10797" s="41"/>
      <c r="BK10797" s="41"/>
      <c r="BL10797" s="41"/>
      <c r="BM10797" s="41"/>
      <c r="BN10797" s="41"/>
      <c r="BO10797" s="41"/>
      <c r="BP10797" s="108"/>
      <c r="CG10797" s="102"/>
      <c r="CI10797" s="45"/>
    </row>
    <row r="10798" spans="37:87" ht="13" customHeight="1">
      <c r="AK10798" s="114"/>
      <c r="AL10798" s="41"/>
      <c r="AM10798" s="41"/>
      <c r="AN10798" s="41"/>
      <c r="AO10798" s="41"/>
      <c r="AP10798" s="41"/>
      <c r="AQ10798" s="41"/>
      <c r="AR10798" s="41"/>
      <c r="AS10798" s="41"/>
      <c r="AT10798" s="41"/>
      <c r="AU10798" s="41"/>
      <c r="AV10798" s="41"/>
      <c r="AW10798" s="41"/>
      <c r="AX10798" s="41"/>
      <c r="AY10798" s="41"/>
      <c r="AZ10798" s="41"/>
      <c r="BA10798" s="41"/>
      <c r="BB10798" s="41"/>
      <c r="BC10798" s="41"/>
      <c r="BD10798" s="41"/>
      <c r="BE10798" s="41"/>
      <c r="BF10798" s="41"/>
      <c r="BG10798" s="41"/>
      <c r="BH10798" s="41"/>
      <c r="BI10798" s="41"/>
      <c r="BJ10798" s="41"/>
      <c r="BK10798" s="41"/>
      <c r="BL10798" s="41"/>
      <c r="BM10798" s="41"/>
      <c r="BN10798" s="41"/>
      <c r="BO10798" s="41"/>
      <c r="BP10798" s="108"/>
      <c r="CG10798" s="102"/>
      <c r="CI10798" s="45"/>
    </row>
    <row r="10799" spans="37:87" ht="13" customHeight="1">
      <c r="AK10799" s="114"/>
      <c r="AL10799" s="41"/>
      <c r="AM10799" s="41"/>
      <c r="AN10799" s="41"/>
      <c r="AO10799" s="41"/>
      <c r="AP10799" s="41"/>
      <c r="AQ10799" s="41"/>
      <c r="AR10799" s="41"/>
      <c r="AS10799" s="41"/>
      <c r="AT10799" s="41"/>
      <c r="AU10799" s="41"/>
      <c r="AV10799" s="41"/>
      <c r="AW10799" s="41"/>
      <c r="AX10799" s="41"/>
      <c r="AY10799" s="41"/>
      <c r="AZ10799" s="41"/>
      <c r="BA10799" s="41"/>
      <c r="BB10799" s="41"/>
      <c r="BC10799" s="41"/>
      <c r="BD10799" s="41"/>
      <c r="BE10799" s="41"/>
      <c r="BF10799" s="41"/>
      <c r="BG10799" s="41"/>
      <c r="BH10799" s="41"/>
      <c r="BI10799" s="41"/>
      <c r="BJ10799" s="41"/>
      <c r="BK10799" s="41"/>
      <c r="BL10799" s="41"/>
      <c r="BM10799" s="41"/>
      <c r="BN10799" s="41"/>
      <c r="BO10799" s="41"/>
      <c r="BP10799" s="108"/>
      <c r="CG10799" s="102"/>
      <c r="CI10799" s="45"/>
    </row>
    <row r="10800" spans="37:87" ht="13" customHeight="1">
      <c r="AK10800" s="114"/>
      <c r="AL10800" s="41"/>
      <c r="AM10800" s="41"/>
      <c r="AN10800" s="41"/>
      <c r="AO10800" s="41"/>
      <c r="AP10800" s="41"/>
      <c r="AQ10800" s="41"/>
      <c r="AR10800" s="41"/>
      <c r="AS10800" s="41"/>
      <c r="AT10800" s="41"/>
      <c r="AU10800" s="41"/>
      <c r="AV10800" s="41"/>
      <c r="AW10800" s="41"/>
      <c r="AX10800" s="41"/>
      <c r="AY10800" s="41"/>
      <c r="AZ10800" s="41"/>
      <c r="BA10800" s="41"/>
      <c r="BB10800" s="41"/>
      <c r="BC10800" s="41"/>
      <c r="BD10800" s="41"/>
      <c r="BE10800" s="41"/>
      <c r="BF10800" s="41"/>
      <c r="BG10800" s="41"/>
      <c r="BH10800" s="41"/>
      <c r="BI10800" s="41"/>
      <c r="BJ10800" s="41"/>
      <c r="BK10800" s="41"/>
      <c r="BL10800" s="41"/>
      <c r="BM10800" s="41"/>
      <c r="BN10800" s="41"/>
      <c r="BO10800" s="41"/>
      <c r="BP10800" s="108"/>
      <c r="CG10800" s="102"/>
      <c r="CI10800" s="45"/>
    </row>
    <row r="10801" spans="37:87" ht="13" customHeight="1">
      <c r="AK10801" s="114"/>
      <c r="AL10801" s="41"/>
      <c r="AM10801" s="41"/>
      <c r="AN10801" s="41"/>
      <c r="AO10801" s="41"/>
      <c r="AP10801" s="41"/>
      <c r="AQ10801" s="41"/>
      <c r="AR10801" s="41"/>
      <c r="AS10801" s="41"/>
      <c r="AT10801" s="41"/>
      <c r="AU10801" s="41"/>
      <c r="AV10801" s="41"/>
      <c r="AW10801" s="41"/>
      <c r="AX10801" s="41"/>
      <c r="AY10801" s="41"/>
      <c r="AZ10801" s="41"/>
      <c r="BA10801" s="41"/>
      <c r="BB10801" s="41"/>
      <c r="BC10801" s="41"/>
      <c r="BD10801" s="41"/>
      <c r="BE10801" s="41"/>
      <c r="BF10801" s="41"/>
      <c r="BG10801" s="41"/>
      <c r="BH10801" s="41"/>
      <c r="BI10801" s="41"/>
      <c r="BJ10801" s="41"/>
      <c r="BK10801" s="41"/>
      <c r="BL10801" s="41"/>
      <c r="BM10801" s="41"/>
      <c r="BN10801" s="41"/>
      <c r="BO10801" s="41"/>
      <c r="BP10801" s="108"/>
      <c r="CG10801" s="102"/>
      <c r="CI10801" s="45"/>
    </row>
    <row r="10802" spans="37:87" ht="13" customHeight="1">
      <c r="AK10802" s="114"/>
      <c r="AL10802" s="41"/>
      <c r="AM10802" s="41"/>
      <c r="AN10802" s="41"/>
      <c r="AO10802" s="41"/>
      <c r="AP10802" s="41"/>
      <c r="AQ10802" s="41"/>
      <c r="AR10802" s="41"/>
      <c r="AS10802" s="41"/>
      <c r="AT10802" s="41"/>
      <c r="AU10802" s="41"/>
      <c r="AV10802" s="41"/>
      <c r="AW10802" s="41"/>
      <c r="AX10802" s="41"/>
      <c r="AY10802" s="41"/>
      <c r="AZ10802" s="41"/>
      <c r="BA10802" s="41"/>
      <c r="BB10802" s="41"/>
      <c r="BC10802" s="41"/>
      <c r="BD10802" s="41"/>
      <c r="BE10802" s="41"/>
      <c r="BF10802" s="41"/>
      <c r="BG10802" s="41"/>
      <c r="BH10802" s="41"/>
      <c r="BI10802" s="41"/>
      <c r="BJ10802" s="41"/>
      <c r="BK10802" s="41"/>
      <c r="BL10802" s="41"/>
      <c r="BM10802" s="41"/>
      <c r="BN10802" s="41"/>
      <c r="BO10802" s="41"/>
      <c r="BP10802" s="108"/>
      <c r="CG10802" s="102"/>
      <c r="CI10802" s="45"/>
    </row>
    <row r="10803" spans="37:87" ht="13" customHeight="1">
      <c r="AK10803" s="114"/>
      <c r="AL10803" s="41"/>
      <c r="AM10803" s="41"/>
      <c r="AN10803" s="41"/>
      <c r="AO10803" s="41"/>
      <c r="AP10803" s="41"/>
      <c r="AQ10803" s="41"/>
      <c r="AR10803" s="41"/>
      <c r="AS10803" s="41"/>
      <c r="AT10803" s="41"/>
      <c r="AU10803" s="41"/>
      <c r="AV10803" s="41"/>
      <c r="AW10803" s="41"/>
      <c r="AX10803" s="41"/>
      <c r="AY10803" s="41"/>
      <c r="AZ10803" s="41"/>
      <c r="BA10803" s="41"/>
      <c r="BB10803" s="41"/>
      <c r="BC10803" s="41"/>
      <c r="BD10803" s="41"/>
      <c r="BE10803" s="41"/>
      <c r="BF10803" s="41"/>
      <c r="BG10803" s="41"/>
      <c r="BH10803" s="41"/>
      <c r="BI10803" s="41"/>
      <c r="BJ10803" s="41"/>
      <c r="BK10803" s="41"/>
      <c r="BL10803" s="41"/>
      <c r="BM10803" s="41"/>
      <c r="BN10803" s="41"/>
      <c r="BO10803" s="41"/>
      <c r="BP10803" s="108"/>
      <c r="CG10803" s="102"/>
      <c r="CI10803" s="45"/>
    </row>
    <row r="10804" spans="37:87" ht="13" customHeight="1">
      <c r="AK10804" s="114"/>
      <c r="AL10804" s="41"/>
      <c r="AM10804" s="41"/>
      <c r="AN10804" s="41"/>
      <c r="AO10804" s="41"/>
      <c r="AP10804" s="41"/>
      <c r="AQ10804" s="41"/>
      <c r="AR10804" s="41"/>
      <c r="AS10804" s="41"/>
      <c r="AT10804" s="41"/>
      <c r="AU10804" s="41"/>
      <c r="AV10804" s="41"/>
      <c r="AW10804" s="41"/>
      <c r="AX10804" s="41"/>
      <c r="AY10804" s="41"/>
      <c r="AZ10804" s="41"/>
      <c r="BA10804" s="41"/>
      <c r="BB10804" s="41"/>
      <c r="BC10804" s="41"/>
      <c r="BD10804" s="41"/>
      <c r="BE10804" s="41"/>
      <c r="BF10804" s="41"/>
      <c r="BG10804" s="41"/>
      <c r="BH10804" s="41"/>
      <c r="BI10804" s="41"/>
      <c r="BJ10804" s="41"/>
      <c r="BK10804" s="41"/>
      <c r="BL10804" s="41"/>
      <c r="BM10804" s="41"/>
      <c r="BN10804" s="41"/>
      <c r="BO10804" s="41"/>
      <c r="BP10804" s="108"/>
      <c r="CG10804" s="102"/>
      <c r="CI10804" s="45"/>
    </row>
    <row r="10805" spans="37:87" ht="13" customHeight="1">
      <c r="AK10805" s="114"/>
      <c r="AL10805" s="41"/>
      <c r="AM10805" s="41"/>
      <c r="AN10805" s="41"/>
      <c r="AO10805" s="41"/>
      <c r="AP10805" s="41"/>
      <c r="AQ10805" s="41"/>
      <c r="AR10805" s="41"/>
      <c r="AS10805" s="41"/>
      <c r="AT10805" s="41"/>
      <c r="AU10805" s="41"/>
      <c r="AV10805" s="41"/>
      <c r="AW10805" s="41"/>
      <c r="AX10805" s="41"/>
      <c r="AY10805" s="41"/>
      <c r="AZ10805" s="41"/>
      <c r="BA10805" s="41"/>
      <c r="BB10805" s="41"/>
      <c r="BC10805" s="41"/>
      <c r="BD10805" s="41"/>
      <c r="BE10805" s="41"/>
      <c r="BF10805" s="41"/>
      <c r="BG10805" s="41"/>
      <c r="BH10805" s="41"/>
      <c r="BI10805" s="41"/>
      <c r="BJ10805" s="41"/>
      <c r="BK10805" s="41"/>
      <c r="BL10805" s="41"/>
      <c r="BM10805" s="41"/>
      <c r="BN10805" s="41"/>
      <c r="BO10805" s="41"/>
      <c r="BP10805" s="108"/>
      <c r="CG10805" s="102"/>
      <c r="CI10805" s="45"/>
    </row>
    <row r="10806" spans="37:87" ht="13" customHeight="1">
      <c r="AK10806" s="114"/>
      <c r="AL10806" s="41"/>
      <c r="AM10806" s="41"/>
      <c r="AN10806" s="41"/>
      <c r="AO10806" s="41"/>
      <c r="AP10806" s="41"/>
      <c r="AQ10806" s="41"/>
      <c r="AR10806" s="41"/>
      <c r="AS10806" s="41"/>
      <c r="AT10806" s="41"/>
      <c r="AU10806" s="41"/>
      <c r="AV10806" s="41"/>
      <c r="AW10806" s="41"/>
      <c r="AX10806" s="41"/>
      <c r="AY10806" s="41"/>
      <c r="AZ10806" s="41"/>
      <c r="BA10806" s="41"/>
      <c r="BB10806" s="41"/>
      <c r="BC10806" s="41"/>
      <c r="BD10806" s="41"/>
      <c r="BE10806" s="41"/>
      <c r="BF10806" s="41"/>
      <c r="BG10806" s="41"/>
      <c r="BH10806" s="41"/>
      <c r="BI10806" s="41"/>
      <c r="BJ10806" s="41"/>
      <c r="BK10806" s="41"/>
      <c r="BL10806" s="41"/>
      <c r="BM10806" s="41"/>
      <c r="BN10806" s="41"/>
      <c r="BO10806" s="41"/>
      <c r="BP10806" s="108"/>
      <c r="CG10806" s="102"/>
      <c r="CI10806" s="45"/>
    </row>
    <row r="10807" spans="37:87" ht="13" customHeight="1">
      <c r="AK10807" s="114"/>
      <c r="AL10807" s="41"/>
      <c r="AM10807" s="41"/>
      <c r="AN10807" s="41"/>
      <c r="AO10807" s="41"/>
      <c r="AP10807" s="41"/>
      <c r="AQ10807" s="41"/>
      <c r="AR10807" s="41"/>
      <c r="AS10807" s="41"/>
      <c r="AT10807" s="41"/>
      <c r="AU10807" s="41"/>
      <c r="AV10807" s="41"/>
      <c r="AW10807" s="41"/>
      <c r="AX10807" s="41"/>
      <c r="AY10807" s="41"/>
      <c r="AZ10807" s="41"/>
      <c r="BA10807" s="41"/>
      <c r="BB10807" s="41"/>
      <c r="BC10807" s="41"/>
      <c r="BD10807" s="41"/>
      <c r="BE10807" s="41"/>
      <c r="BF10807" s="41"/>
      <c r="BG10807" s="41"/>
      <c r="BH10807" s="41"/>
      <c r="BI10807" s="41"/>
      <c r="BJ10807" s="41"/>
      <c r="BK10807" s="41"/>
      <c r="BL10807" s="41"/>
      <c r="BM10807" s="41"/>
      <c r="BN10807" s="41"/>
      <c r="BO10807" s="41"/>
      <c r="BP10807" s="108"/>
      <c r="CG10807" s="102"/>
      <c r="CI10807" s="45"/>
    </row>
    <row r="10808" spans="37:87" ht="13" customHeight="1">
      <c r="AK10808" s="114"/>
      <c r="AL10808" s="41"/>
      <c r="AM10808" s="41"/>
      <c r="AN10808" s="41"/>
      <c r="AO10808" s="41"/>
      <c r="AP10808" s="41"/>
      <c r="AQ10808" s="41"/>
      <c r="AR10808" s="41"/>
      <c r="AS10808" s="41"/>
      <c r="AT10808" s="41"/>
      <c r="AU10808" s="41"/>
      <c r="AV10808" s="41"/>
      <c r="AW10808" s="41"/>
      <c r="AX10808" s="41"/>
      <c r="AY10808" s="41"/>
      <c r="AZ10808" s="41"/>
      <c r="BA10808" s="41"/>
      <c r="BB10808" s="41"/>
      <c r="BC10808" s="41"/>
      <c r="BD10808" s="41"/>
      <c r="BE10808" s="41"/>
      <c r="BF10808" s="41"/>
      <c r="BG10808" s="41"/>
      <c r="BH10808" s="41"/>
      <c r="BI10808" s="41"/>
      <c r="BJ10808" s="41"/>
      <c r="BK10808" s="41"/>
      <c r="BL10808" s="41"/>
      <c r="BM10808" s="41"/>
      <c r="BN10808" s="41"/>
      <c r="BO10808" s="41"/>
      <c r="BP10808" s="108"/>
      <c r="CG10808" s="102"/>
      <c r="CI10808" s="45"/>
    </row>
    <row r="10809" spans="37:87" ht="13" customHeight="1">
      <c r="AK10809" s="114"/>
      <c r="AL10809" s="41"/>
      <c r="AM10809" s="41"/>
      <c r="AN10809" s="41"/>
      <c r="AO10809" s="41"/>
      <c r="AP10809" s="41"/>
      <c r="AQ10809" s="41"/>
      <c r="AR10809" s="41"/>
      <c r="AS10809" s="41"/>
      <c r="AT10809" s="41"/>
      <c r="AU10809" s="41"/>
      <c r="AV10809" s="41"/>
      <c r="AW10809" s="41"/>
      <c r="AX10809" s="41"/>
      <c r="AY10809" s="41"/>
      <c r="AZ10809" s="41"/>
      <c r="BA10809" s="41"/>
      <c r="BB10809" s="41"/>
      <c r="BC10809" s="41"/>
      <c r="BD10809" s="41"/>
      <c r="BE10809" s="41"/>
      <c r="BF10809" s="41"/>
      <c r="BG10809" s="41"/>
      <c r="BH10809" s="41"/>
      <c r="BI10809" s="41"/>
      <c r="BJ10809" s="41"/>
      <c r="BK10809" s="41"/>
      <c r="BL10809" s="41"/>
      <c r="BM10809" s="41"/>
      <c r="BN10809" s="41"/>
      <c r="BO10809" s="41"/>
      <c r="BP10809" s="108"/>
      <c r="CG10809" s="102"/>
      <c r="CI10809" s="45"/>
    </row>
    <row r="10810" spans="37:87" ht="13" customHeight="1">
      <c r="AK10810" s="114"/>
      <c r="AL10810" s="41"/>
      <c r="AM10810" s="41"/>
      <c r="AN10810" s="41"/>
      <c r="AO10810" s="41"/>
      <c r="AP10810" s="41"/>
      <c r="AQ10810" s="41"/>
      <c r="AR10810" s="41"/>
      <c r="AS10810" s="41"/>
      <c r="AT10810" s="41"/>
      <c r="AU10810" s="41"/>
      <c r="AV10810" s="41"/>
      <c r="AW10810" s="41"/>
      <c r="AX10810" s="41"/>
      <c r="AY10810" s="41"/>
      <c r="AZ10810" s="41"/>
      <c r="BA10810" s="41"/>
      <c r="BB10810" s="41"/>
      <c r="BC10810" s="41"/>
      <c r="BD10810" s="41"/>
      <c r="BE10810" s="41"/>
      <c r="BF10810" s="41"/>
      <c r="BG10810" s="41"/>
      <c r="BH10810" s="41"/>
      <c r="BI10810" s="41"/>
      <c r="BJ10810" s="41"/>
      <c r="BK10810" s="41"/>
      <c r="BL10810" s="41"/>
      <c r="BM10810" s="41"/>
      <c r="BN10810" s="41"/>
      <c r="BO10810" s="41"/>
      <c r="BP10810" s="108"/>
      <c r="CG10810" s="102"/>
      <c r="CI10810" s="45"/>
    </row>
    <row r="10811" spans="37:87" ht="13" customHeight="1">
      <c r="AK10811" s="114"/>
      <c r="AL10811" s="41"/>
      <c r="AM10811" s="41"/>
      <c r="AN10811" s="41"/>
      <c r="AO10811" s="41"/>
      <c r="AP10811" s="41"/>
      <c r="AQ10811" s="41"/>
      <c r="AR10811" s="41"/>
      <c r="AS10811" s="41"/>
      <c r="AT10811" s="41"/>
      <c r="AU10811" s="41"/>
      <c r="AV10811" s="41"/>
      <c r="AW10811" s="41"/>
      <c r="AX10811" s="41"/>
      <c r="AY10811" s="41"/>
      <c r="AZ10811" s="41"/>
      <c r="BA10811" s="41"/>
      <c r="BB10811" s="41"/>
      <c r="BC10811" s="41"/>
      <c r="BD10811" s="41"/>
      <c r="BE10811" s="41"/>
      <c r="BF10811" s="41"/>
      <c r="BG10811" s="41"/>
      <c r="BH10811" s="41"/>
      <c r="BI10811" s="41"/>
      <c r="BJ10811" s="41"/>
      <c r="BK10811" s="41"/>
      <c r="BL10811" s="41"/>
      <c r="BM10811" s="41"/>
      <c r="BN10811" s="41"/>
      <c r="BO10811" s="41"/>
      <c r="BP10811" s="108"/>
      <c r="CG10811" s="102"/>
      <c r="CI10811" s="45"/>
    </row>
    <row r="10812" spans="37:87" ht="13" customHeight="1">
      <c r="AK10812" s="114"/>
      <c r="AL10812" s="41"/>
      <c r="AM10812" s="41"/>
      <c r="AN10812" s="41"/>
      <c r="AO10812" s="41"/>
      <c r="AP10812" s="41"/>
      <c r="AQ10812" s="41"/>
      <c r="AR10812" s="41"/>
      <c r="AS10812" s="41"/>
      <c r="AT10812" s="41"/>
      <c r="AU10812" s="41"/>
      <c r="AV10812" s="41"/>
      <c r="AW10812" s="41"/>
      <c r="AX10812" s="41"/>
      <c r="AY10812" s="41"/>
      <c r="AZ10812" s="41"/>
      <c r="BA10812" s="41"/>
      <c r="BB10812" s="41"/>
      <c r="BC10812" s="41"/>
      <c r="BD10812" s="41"/>
      <c r="BE10812" s="41"/>
      <c r="BF10812" s="41"/>
      <c r="BG10812" s="41"/>
      <c r="BH10812" s="41"/>
      <c r="BI10812" s="41"/>
      <c r="BJ10812" s="41"/>
      <c r="BK10812" s="41"/>
      <c r="BL10812" s="41"/>
      <c r="BM10812" s="41"/>
      <c r="BN10812" s="41"/>
      <c r="BO10812" s="41"/>
      <c r="BP10812" s="108"/>
      <c r="CG10812" s="102"/>
      <c r="CI10812" s="45"/>
    </row>
    <row r="10813" spans="37:87" ht="13" customHeight="1">
      <c r="AK10813" s="114"/>
      <c r="AL10813" s="41"/>
      <c r="AM10813" s="41"/>
      <c r="AN10813" s="41"/>
      <c r="AO10813" s="41"/>
      <c r="AP10813" s="41"/>
      <c r="AQ10813" s="41"/>
      <c r="AR10813" s="41"/>
      <c r="AS10813" s="41"/>
      <c r="AT10813" s="41"/>
      <c r="AU10813" s="41"/>
      <c r="AV10813" s="41"/>
      <c r="AW10813" s="41"/>
      <c r="AX10813" s="41"/>
      <c r="AY10813" s="41"/>
      <c r="AZ10813" s="41"/>
      <c r="BA10813" s="41"/>
      <c r="BB10813" s="41"/>
      <c r="BC10813" s="41"/>
      <c r="BD10813" s="41"/>
      <c r="BE10813" s="41"/>
      <c r="BF10813" s="41"/>
      <c r="BG10813" s="41"/>
      <c r="BH10813" s="41"/>
      <c r="BI10813" s="41"/>
      <c r="BJ10813" s="41"/>
      <c r="BK10813" s="41"/>
      <c r="BL10813" s="41"/>
      <c r="BM10813" s="41"/>
      <c r="BN10813" s="41"/>
      <c r="BO10813" s="41"/>
      <c r="BP10813" s="108"/>
      <c r="CG10813" s="102"/>
      <c r="CI10813" s="45"/>
    </row>
    <row r="10814" spans="37:87" ht="13" customHeight="1">
      <c r="AK10814" s="114"/>
      <c r="AL10814" s="41"/>
      <c r="AM10814" s="41"/>
      <c r="AN10814" s="41"/>
      <c r="AO10814" s="41"/>
      <c r="AP10814" s="41"/>
      <c r="AQ10814" s="41"/>
      <c r="AR10814" s="41"/>
      <c r="AS10814" s="41"/>
      <c r="AT10814" s="41"/>
      <c r="AU10814" s="41"/>
      <c r="AV10814" s="41"/>
      <c r="AW10814" s="41"/>
      <c r="AX10814" s="41"/>
      <c r="AY10814" s="41"/>
      <c r="AZ10814" s="41"/>
      <c r="BA10814" s="41"/>
      <c r="BB10814" s="41"/>
      <c r="BC10814" s="41"/>
      <c r="BD10814" s="41"/>
      <c r="BE10814" s="41"/>
      <c r="BF10814" s="41"/>
      <c r="BG10814" s="41"/>
      <c r="BH10814" s="41"/>
      <c r="BI10814" s="41"/>
      <c r="BJ10814" s="41"/>
      <c r="BK10814" s="41"/>
      <c r="BL10814" s="41"/>
      <c r="BM10814" s="41"/>
      <c r="BN10814" s="41"/>
      <c r="BO10814" s="41"/>
      <c r="BP10814" s="108"/>
      <c r="CG10814" s="102"/>
      <c r="CI10814" s="45"/>
    </row>
    <row r="10815" spans="37:87" ht="13" customHeight="1">
      <c r="AK10815" s="114"/>
      <c r="AL10815" s="41"/>
      <c r="AM10815" s="41"/>
      <c r="AN10815" s="41"/>
      <c r="AO10815" s="41"/>
      <c r="AP10815" s="41"/>
      <c r="AQ10815" s="41"/>
      <c r="AR10815" s="41"/>
      <c r="AS10815" s="41"/>
      <c r="AT10815" s="41"/>
      <c r="AU10815" s="41"/>
      <c r="AV10815" s="41"/>
      <c r="AW10815" s="41"/>
      <c r="AX10815" s="41"/>
      <c r="AY10815" s="41"/>
      <c r="AZ10815" s="41"/>
      <c r="BA10815" s="41"/>
      <c r="BB10815" s="41"/>
      <c r="BC10815" s="41"/>
      <c r="BD10815" s="41"/>
      <c r="BE10815" s="41"/>
      <c r="BF10815" s="41"/>
      <c r="BG10815" s="41"/>
      <c r="BH10815" s="41"/>
      <c r="BI10815" s="41"/>
      <c r="BJ10815" s="41"/>
      <c r="BK10815" s="41"/>
      <c r="BL10815" s="41"/>
      <c r="BM10815" s="41"/>
      <c r="BN10815" s="41"/>
      <c r="BO10815" s="41"/>
      <c r="BP10815" s="108"/>
      <c r="CG10815" s="102"/>
      <c r="CI10815" s="45"/>
    </row>
    <row r="10816" spans="37:87" ht="13" customHeight="1">
      <c r="AK10816" s="114"/>
      <c r="AL10816" s="41"/>
      <c r="AM10816" s="41"/>
      <c r="AN10816" s="41"/>
      <c r="AO10816" s="41"/>
      <c r="AP10816" s="41"/>
      <c r="AQ10816" s="41"/>
      <c r="AR10816" s="41"/>
      <c r="AS10816" s="41"/>
      <c r="AT10816" s="41"/>
      <c r="AU10816" s="41"/>
      <c r="AV10816" s="41"/>
      <c r="AW10816" s="41"/>
      <c r="AX10816" s="41"/>
      <c r="AY10816" s="41"/>
      <c r="AZ10816" s="41"/>
      <c r="BA10816" s="41"/>
      <c r="BB10816" s="41"/>
      <c r="BC10816" s="41"/>
      <c r="BD10816" s="41"/>
      <c r="BE10816" s="41"/>
      <c r="BF10816" s="41"/>
      <c r="BG10816" s="41"/>
      <c r="BH10816" s="41"/>
      <c r="BI10816" s="41"/>
      <c r="BJ10816" s="41"/>
      <c r="BK10816" s="41"/>
      <c r="BL10816" s="41"/>
      <c r="BM10816" s="41"/>
      <c r="BN10816" s="41"/>
      <c r="BO10816" s="41"/>
      <c r="BP10816" s="108"/>
      <c r="CG10816" s="102"/>
      <c r="CI10816" s="45"/>
    </row>
    <row r="10817" spans="37:87" ht="13" customHeight="1">
      <c r="AK10817" s="114"/>
      <c r="AL10817" s="41"/>
      <c r="AM10817" s="41"/>
      <c r="AN10817" s="41"/>
      <c r="AO10817" s="41"/>
      <c r="AP10817" s="41"/>
      <c r="AQ10817" s="41"/>
      <c r="AR10817" s="41"/>
      <c r="AS10817" s="41"/>
      <c r="AT10817" s="41"/>
      <c r="AU10817" s="41"/>
      <c r="AV10817" s="41"/>
      <c r="AW10817" s="41"/>
      <c r="AX10817" s="41"/>
      <c r="AY10817" s="41"/>
      <c r="AZ10817" s="41"/>
      <c r="BA10817" s="41"/>
      <c r="BB10817" s="41"/>
      <c r="BC10817" s="41"/>
      <c r="BD10817" s="41"/>
      <c r="BE10817" s="41"/>
      <c r="BF10817" s="41"/>
      <c r="BG10817" s="41"/>
      <c r="BH10817" s="41"/>
      <c r="BI10817" s="41"/>
      <c r="BJ10817" s="41"/>
      <c r="BK10817" s="41"/>
      <c r="BL10817" s="41"/>
      <c r="BM10817" s="41"/>
      <c r="BN10817" s="41"/>
      <c r="BO10817" s="41"/>
      <c r="BP10817" s="108"/>
      <c r="CG10817" s="102"/>
      <c r="CI10817" s="45"/>
    </row>
    <row r="10818" spans="37:87" ht="13" customHeight="1">
      <c r="AK10818" s="114"/>
      <c r="AL10818" s="41"/>
      <c r="AM10818" s="41"/>
      <c r="AN10818" s="41"/>
      <c r="AO10818" s="41"/>
      <c r="AP10818" s="41"/>
      <c r="AQ10818" s="41"/>
      <c r="AR10818" s="41"/>
      <c r="AS10818" s="41"/>
      <c r="AT10818" s="41"/>
      <c r="AU10818" s="41"/>
      <c r="AV10818" s="41"/>
      <c r="AW10818" s="41"/>
      <c r="AX10818" s="41"/>
      <c r="AY10818" s="41"/>
      <c r="AZ10818" s="41"/>
      <c r="BA10818" s="41"/>
      <c r="BB10818" s="41"/>
      <c r="BC10818" s="41"/>
      <c r="BD10818" s="41"/>
      <c r="BE10818" s="41"/>
      <c r="BF10818" s="41"/>
      <c r="BG10818" s="41"/>
      <c r="BH10818" s="41"/>
      <c r="BI10818" s="41"/>
      <c r="BJ10818" s="41"/>
      <c r="BK10818" s="41"/>
      <c r="BL10818" s="41"/>
      <c r="BM10818" s="41"/>
      <c r="BN10818" s="41"/>
      <c r="BO10818" s="41"/>
      <c r="BP10818" s="108"/>
      <c r="CG10818" s="102"/>
      <c r="CI10818" s="45"/>
    </row>
    <row r="10819" spans="37:87" ht="13" customHeight="1">
      <c r="AK10819" s="114"/>
      <c r="AL10819" s="41"/>
      <c r="AM10819" s="41"/>
      <c r="AN10819" s="41"/>
      <c r="AO10819" s="41"/>
      <c r="AP10819" s="41"/>
      <c r="AQ10819" s="41"/>
      <c r="AR10819" s="41"/>
      <c r="AS10819" s="41"/>
      <c r="AT10819" s="41"/>
      <c r="AU10819" s="41"/>
      <c r="AV10819" s="41"/>
      <c r="AW10819" s="41"/>
      <c r="AX10819" s="41"/>
      <c r="AY10819" s="41"/>
      <c r="AZ10819" s="41"/>
      <c r="BA10819" s="41"/>
      <c r="BB10819" s="41"/>
      <c r="BC10819" s="41"/>
      <c r="BD10819" s="41"/>
      <c r="BE10819" s="41"/>
      <c r="BF10819" s="41"/>
      <c r="BG10819" s="41"/>
      <c r="BH10819" s="41"/>
      <c r="BI10819" s="41"/>
      <c r="BJ10819" s="41"/>
      <c r="BK10819" s="41"/>
      <c r="BL10819" s="41"/>
      <c r="BM10819" s="41"/>
      <c r="BN10819" s="41"/>
      <c r="BO10819" s="41"/>
      <c r="BP10819" s="108"/>
      <c r="CG10819" s="102"/>
      <c r="CI10819" s="45"/>
    </row>
    <row r="10820" spans="37:87" ht="13" customHeight="1">
      <c r="AK10820" s="114"/>
      <c r="AL10820" s="41"/>
      <c r="AM10820" s="41"/>
      <c r="AN10820" s="41"/>
      <c r="AO10820" s="41"/>
      <c r="AP10820" s="41"/>
      <c r="AQ10820" s="41"/>
      <c r="AR10820" s="41"/>
      <c r="AS10820" s="41"/>
      <c r="AT10820" s="41"/>
      <c r="AU10820" s="41"/>
      <c r="AV10820" s="41"/>
      <c r="AW10820" s="41"/>
      <c r="AX10820" s="41"/>
      <c r="AY10820" s="41"/>
      <c r="AZ10820" s="41"/>
      <c r="BA10820" s="41"/>
      <c r="BB10820" s="41"/>
      <c r="BC10820" s="41"/>
      <c r="BD10820" s="41"/>
      <c r="BE10820" s="41"/>
      <c r="BF10820" s="41"/>
      <c r="BG10820" s="41"/>
      <c r="BH10820" s="41"/>
      <c r="BI10820" s="41"/>
      <c r="BJ10820" s="41"/>
      <c r="BK10820" s="41"/>
      <c r="BL10820" s="41"/>
      <c r="BM10820" s="41"/>
      <c r="BN10820" s="41"/>
      <c r="BO10820" s="41"/>
      <c r="BP10820" s="108"/>
      <c r="CG10820" s="102"/>
      <c r="CI10820" s="45"/>
    </row>
    <row r="10821" spans="37:87" ht="13" customHeight="1">
      <c r="AK10821" s="114"/>
      <c r="AL10821" s="41"/>
      <c r="AM10821" s="41"/>
      <c r="AN10821" s="41"/>
      <c r="AO10821" s="41"/>
      <c r="AP10821" s="41"/>
      <c r="AQ10821" s="41"/>
      <c r="AR10821" s="41"/>
      <c r="AS10821" s="41"/>
      <c r="AT10821" s="41"/>
      <c r="AU10821" s="41"/>
      <c r="AV10821" s="41"/>
      <c r="AW10821" s="41"/>
      <c r="AX10821" s="41"/>
      <c r="AY10821" s="41"/>
      <c r="AZ10821" s="41"/>
      <c r="BA10821" s="41"/>
      <c r="BB10821" s="41"/>
      <c r="BC10821" s="41"/>
      <c r="BD10821" s="41"/>
      <c r="BE10821" s="41"/>
      <c r="BF10821" s="41"/>
      <c r="BG10821" s="41"/>
      <c r="BH10821" s="41"/>
      <c r="BI10821" s="41"/>
      <c r="BJ10821" s="41"/>
      <c r="BK10821" s="41"/>
      <c r="BL10821" s="41"/>
      <c r="BM10821" s="41"/>
      <c r="BN10821" s="41"/>
      <c r="BO10821" s="41"/>
      <c r="BP10821" s="108"/>
      <c r="CG10821" s="102"/>
      <c r="CI10821" s="45"/>
    </row>
    <row r="10822" spans="37:87" ht="13" customHeight="1">
      <c r="AK10822" s="114"/>
      <c r="AL10822" s="41"/>
      <c r="AM10822" s="41"/>
      <c r="AN10822" s="41"/>
      <c r="AO10822" s="41"/>
      <c r="AP10822" s="41"/>
      <c r="AQ10822" s="41"/>
      <c r="AR10822" s="41"/>
      <c r="AS10822" s="41"/>
      <c r="AT10822" s="41"/>
      <c r="AU10822" s="41"/>
      <c r="AV10822" s="41"/>
      <c r="AW10822" s="41"/>
      <c r="AX10822" s="41"/>
      <c r="AY10822" s="41"/>
      <c r="AZ10822" s="41"/>
      <c r="BA10822" s="41"/>
      <c r="BB10822" s="41"/>
      <c r="BC10822" s="41"/>
      <c r="BD10822" s="41"/>
      <c r="BE10822" s="41"/>
      <c r="BF10822" s="41"/>
      <c r="BG10822" s="41"/>
      <c r="BH10822" s="41"/>
      <c r="BI10822" s="41"/>
      <c r="BJ10822" s="41"/>
      <c r="BK10822" s="41"/>
      <c r="BL10822" s="41"/>
      <c r="BM10822" s="41"/>
      <c r="BN10822" s="41"/>
      <c r="BO10822" s="41"/>
      <c r="BP10822" s="108"/>
      <c r="CG10822" s="102"/>
      <c r="CI10822" s="45"/>
    </row>
    <row r="10823" spans="37:87" ht="13" customHeight="1">
      <c r="AK10823" s="114"/>
      <c r="AL10823" s="41"/>
      <c r="AM10823" s="41"/>
      <c r="AN10823" s="41"/>
      <c r="AO10823" s="41"/>
      <c r="AP10823" s="41"/>
      <c r="AQ10823" s="41"/>
      <c r="AR10823" s="41"/>
      <c r="AS10823" s="41"/>
      <c r="AT10823" s="41"/>
      <c r="AU10823" s="41"/>
      <c r="AV10823" s="41"/>
      <c r="AW10823" s="41"/>
      <c r="AX10823" s="41"/>
      <c r="AY10823" s="41"/>
      <c r="AZ10823" s="41"/>
      <c r="BA10823" s="41"/>
      <c r="BB10823" s="41"/>
      <c r="BC10823" s="41"/>
      <c r="BD10823" s="41"/>
      <c r="BE10823" s="41"/>
      <c r="BF10823" s="41"/>
      <c r="BG10823" s="41"/>
      <c r="BH10823" s="41"/>
      <c r="BI10823" s="41"/>
      <c r="BJ10823" s="41"/>
      <c r="BK10823" s="41"/>
      <c r="BL10823" s="41"/>
      <c r="BM10823" s="41"/>
      <c r="BN10823" s="41"/>
      <c r="BO10823" s="41"/>
      <c r="BP10823" s="108"/>
      <c r="CG10823" s="102"/>
      <c r="CI10823" s="45"/>
    </row>
    <row r="10824" spans="37:87" ht="13" customHeight="1">
      <c r="AK10824" s="114"/>
      <c r="AL10824" s="41"/>
      <c r="AM10824" s="41"/>
      <c r="AN10824" s="41"/>
      <c r="AO10824" s="41"/>
      <c r="AP10824" s="41"/>
      <c r="AQ10824" s="41"/>
      <c r="AR10824" s="41"/>
      <c r="AS10824" s="41"/>
      <c r="AT10824" s="41"/>
      <c r="AU10824" s="41"/>
      <c r="AV10824" s="41"/>
      <c r="AW10824" s="41"/>
      <c r="AX10824" s="41"/>
      <c r="AY10824" s="41"/>
      <c r="AZ10824" s="41"/>
      <c r="BA10824" s="41"/>
      <c r="BB10824" s="41"/>
      <c r="BC10824" s="41"/>
      <c r="BD10824" s="41"/>
      <c r="BE10824" s="41"/>
      <c r="BF10824" s="41"/>
      <c r="BG10824" s="41"/>
      <c r="BH10824" s="41"/>
      <c r="BI10824" s="41"/>
      <c r="BJ10824" s="41"/>
      <c r="BK10824" s="41"/>
      <c r="BL10824" s="41"/>
      <c r="BM10824" s="41"/>
      <c r="BN10824" s="41"/>
      <c r="BO10824" s="41"/>
      <c r="BP10824" s="108"/>
      <c r="CG10824" s="102"/>
      <c r="CI10824" s="45"/>
    </row>
    <row r="10825" spans="37:87" ht="13" customHeight="1">
      <c r="AK10825" s="114"/>
      <c r="AL10825" s="41"/>
      <c r="AM10825" s="41"/>
      <c r="AN10825" s="41"/>
      <c r="AO10825" s="41"/>
      <c r="AP10825" s="41"/>
      <c r="AQ10825" s="41"/>
      <c r="AR10825" s="41"/>
      <c r="AS10825" s="41"/>
      <c r="AT10825" s="41"/>
      <c r="AU10825" s="41"/>
      <c r="AV10825" s="41"/>
      <c r="AW10825" s="41"/>
      <c r="AX10825" s="41"/>
      <c r="AY10825" s="41"/>
      <c r="AZ10825" s="41"/>
      <c r="BA10825" s="41"/>
      <c r="BB10825" s="41"/>
      <c r="BC10825" s="41"/>
      <c r="BD10825" s="41"/>
      <c r="BE10825" s="41"/>
      <c r="BF10825" s="41"/>
      <c r="BG10825" s="41"/>
      <c r="BH10825" s="41"/>
      <c r="BI10825" s="41"/>
      <c r="BJ10825" s="41"/>
      <c r="BK10825" s="41"/>
      <c r="BL10825" s="41"/>
      <c r="BM10825" s="41"/>
      <c r="BN10825" s="41"/>
      <c r="BO10825" s="41"/>
      <c r="BP10825" s="108"/>
      <c r="CG10825" s="102"/>
      <c r="CI10825" s="45"/>
    </row>
    <row r="10826" spans="37:87" ht="13" customHeight="1">
      <c r="AK10826" s="114"/>
      <c r="AL10826" s="41"/>
      <c r="AM10826" s="41"/>
      <c r="AN10826" s="41"/>
      <c r="AO10826" s="41"/>
      <c r="AP10826" s="41"/>
      <c r="AQ10826" s="41"/>
      <c r="AR10826" s="41"/>
      <c r="AS10826" s="41"/>
      <c r="AT10826" s="41"/>
      <c r="AU10826" s="41"/>
      <c r="AV10826" s="41"/>
      <c r="AW10826" s="41"/>
      <c r="AX10826" s="41"/>
      <c r="AY10826" s="41"/>
      <c r="AZ10826" s="41"/>
      <c r="BA10826" s="41"/>
      <c r="BB10826" s="41"/>
      <c r="BC10826" s="41"/>
      <c r="BD10826" s="41"/>
      <c r="BE10826" s="41"/>
      <c r="BF10826" s="41"/>
      <c r="BG10826" s="41"/>
      <c r="BH10826" s="41"/>
      <c r="BI10826" s="41"/>
      <c r="BJ10826" s="41"/>
      <c r="BK10826" s="41"/>
      <c r="BL10826" s="41"/>
      <c r="BM10826" s="41"/>
      <c r="BN10826" s="41"/>
      <c r="BO10826" s="41"/>
      <c r="BP10826" s="108"/>
      <c r="CG10826" s="102"/>
      <c r="CI10826" s="45"/>
    </row>
    <row r="10827" spans="37:87" ht="13" customHeight="1">
      <c r="AK10827" s="114"/>
      <c r="AL10827" s="41"/>
      <c r="AM10827" s="41"/>
      <c r="AN10827" s="41"/>
      <c r="AO10827" s="41"/>
      <c r="AP10827" s="41"/>
      <c r="AQ10827" s="41"/>
      <c r="AR10827" s="41"/>
      <c r="AS10827" s="41"/>
      <c r="AT10827" s="41"/>
      <c r="AU10827" s="41"/>
      <c r="AV10827" s="41"/>
      <c r="AW10827" s="41"/>
      <c r="AX10827" s="41"/>
      <c r="AY10827" s="41"/>
      <c r="AZ10827" s="41"/>
      <c r="BA10827" s="41"/>
      <c r="BB10827" s="41"/>
      <c r="BC10827" s="41"/>
      <c r="BD10827" s="41"/>
      <c r="BE10827" s="41"/>
      <c r="BF10827" s="41"/>
      <c r="BG10827" s="41"/>
      <c r="BH10827" s="41"/>
      <c r="BI10827" s="41"/>
      <c r="BJ10827" s="41"/>
      <c r="BK10827" s="41"/>
      <c r="BL10827" s="41"/>
      <c r="BM10827" s="41"/>
      <c r="BN10827" s="41"/>
      <c r="BO10827" s="41"/>
      <c r="BP10827" s="108"/>
      <c r="CG10827" s="102"/>
      <c r="CI10827" s="45"/>
    </row>
    <row r="10828" spans="37:87" ht="13" customHeight="1">
      <c r="AK10828" s="114"/>
      <c r="AL10828" s="41"/>
      <c r="AM10828" s="41"/>
      <c r="AN10828" s="41"/>
      <c r="AO10828" s="41"/>
      <c r="AP10828" s="41"/>
      <c r="AQ10828" s="41"/>
      <c r="AR10828" s="41"/>
      <c r="AS10828" s="41"/>
      <c r="AT10828" s="41"/>
      <c r="AU10828" s="41"/>
      <c r="AV10828" s="41"/>
      <c r="AW10828" s="41"/>
      <c r="AX10828" s="41"/>
      <c r="AY10828" s="41"/>
      <c r="AZ10828" s="41"/>
      <c r="BA10828" s="41"/>
      <c r="BB10828" s="41"/>
      <c r="BC10828" s="41"/>
      <c r="BD10828" s="41"/>
      <c r="BE10828" s="41"/>
      <c r="BF10828" s="41"/>
      <c r="BG10828" s="41"/>
      <c r="BH10828" s="41"/>
      <c r="BI10828" s="41"/>
      <c r="BJ10828" s="41"/>
      <c r="BK10828" s="41"/>
      <c r="BL10828" s="41"/>
      <c r="BM10828" s="41"/>
      <c r="BN10828" s="41"/>
      <c r="BO10828" s="41"/>
      <c r="BP10828" s="108"/>
      <c r="CG10828" s="102"/>
      <c r="CI10828" s="45"/>
    </row>
    <row r="10829" spans="37:87" ht="13" customHeight="1">
      <c r="AK10829" s="114"/>
      <c r="AL10829" s="41"/>
      <c r="AM10829" s="41"/>
      <c r="AN10829" s="41"/>
      <c r="AO10829" s="41"/>
      <c r="AP10829" s="41"/>
      <c r="AQ10829" s="41"/>
      <c r="AR10829" s="41"/>
      <c r="AS10829" s="41"/>
      <c r="AT10829" s="41"/>
      <c r="AU10829" s="41"/>
      <c r="AV10829" s="41"/>
      <c r="AW10829" s="41"/>
      <c r="AX10829" s="41"/>
      <c r="AY10829" s="41"/>
      <c r="AZ10829" s="41"/>
      <c r="BA10829" s="41"/>
      <c r="BB10829" s="41"/>
      <c r="BC10829" s="41"/>
      <c r="BD10829" s="41"/>
      <c r="BE10829" s="41"/>
      <c r="BF10829" s="41"/>
      <c r="BG10829" s="41"/>
      <c r="BH10829" s="41"/>
      <c r="BI10829" s="41"/>
      <c r="BJ10829" s="41"/>
      <c r="BK10829" s="41"/>
      <c r="BL10829" s="41"/>
      <c r="BM10829" s="41"/>
      <c r="BN10829" s="41"/>
      <c r="BO10829" s="41"/>
      <c r="BP10829" s="108"/>
      <c r="CG10829" s="102"/>
      <c r="CI10829" s="45"/>
    </row>
    <row r="10830" spans="37:87" ht="13" customHeight="1">
      <c r="AK10830" s="114"/>
      <c r="AL10830" s="41"/>
      <c r="AM10830" s="41"/>
      <c r="AN10830" s="41"/>
      <c r="AO10830" s="41"/>
      <c r="AP10830" s="41"/>
      <c r="AQ10830" s="41"/>
      <c r="AR10830" s="41"/>
      <c r="AS10830" s="41"/>
      <c r="AT10830" s="41"/>
      <c r="AU10830" s="41"/>
      <c r="AV10830" s="41"/>
      <c r="AW10830" s="41"/>
      <c r="AX10830" s="41"/>
      <c r="AY10830" s="41"/>
      <c r="AZ10830" s="41"/>
      <c r="BA10830" s="41"/>
      <c r="BB10830" s="41"/>
      <c r="BC10830" s="41"/>
      <c r="BD10830" s="41"/>
      <c r="BE10830" s="41"/>
      <c r="BF10830" s="41"/>
      <c r="BG10830" s="41"/>
      <c r="BH10830" s="41"/>
      <c r="BI10830" s="41"/>
      <c r="BJ10830" s="41"/>
      <c r="BK10830" s="41"/>
      <c r="BL10830" s="41"/>
      <c r="BM10830" s="41"/>
      <c r="BN10830" s="41"/>
      <c r="BO10830" s="41"/>
      <c r="BP10830" s="108"/>
      <c r="CG10830" s="102"/>
      <c r="CI10830" s="45"/>
    </row>
    <row r="10831" spans="37:87" ht="13" customHeight="1">
      <c r="AK10831" s="114"/>
      <c r="AL10831" s="41"/>
      <c r="AM10831" s="41"/>
      <c r="AN10831" s="41"/>
      <c r="AO10831" s="41"/>
      <c r="AP10831" s="41"/>
      <c r="AQ10831" s="41"/>
      <c r="AR10831" s="41"/>
      <c r="AS10831" s="41"/>
      <c r="AT10831" s="41"/>
      <c r="AU10831" s="41"/>
      <c r="AV10831" s="41"/>
      <c r="AW10831" s="41"/>
      <c r="AX10831" s="41"/>
      <c r="AY10831" s="41"/>
      <c r="AZ10831" s="41"/>
      <c r="BA10831" s="41"/>
      <c r="BB10831" s="41"/>
      <c r="BC10831" s="41"/>
      <c r="BD10831" s="41"/>
      <c r="BE10831" s="41"/>
      <c r="BF10831" s="41"/>
      <c r="BG10831" s="41"/>
      <c r="BH10831" s="41"/>
      <c r="BI10831" s="41"/>
      <c r="BJ10831" s="41"/>
      <c r="BK10831" s="41"/>
      <c r="BL10831" s="41"/>
      <c r="BM10831" s="41"/>
      <c r="BN10831" s="41"/>
      <c r="BO10831" s="41"/>
      <c r="BP10831" s="108"/>
      <c r="CG10831" s="102"/>
      <c r="CI10831" s="45"/>
    </row>
    <row r="10832" spans="37:87" ht="13" customHeight="1">
      <c r="AK10832" s="114"/>
      <c r="AL10832" s="41"/>
      <c r="AM10832" s="41"/>
      <c r="AN10832" s="41"/>
      <c r="AO10832" s="41"/>
      <c r="AP10832" s="41"/>
      <c r="AQ10832" s="41"/>
      <c r="AR10832" s="41"/>
      <c r="AS10832" s="41"/>
      <c r="AT10832" s="41"/>
      <c r="AU10832" s="41"/>
      <c r="AV10832" s="41"/>
      <c r="AW10832" s="41"/>
      <c r="AX10832" s="41"/>
      <c r="AY10832" s="41"/>
      <c r="AZ10832" s="41"/>
      <c r="BA10832" s="41"/>
      <c r="BB10832" s="41"/>
      <c r="BC10832" s="41"/>
      <c r="BD10832" s="41"/>
      <c r="BE10832" s="41"/>
      <c r="BF10832" s="41"/>
      <c r="BG10832" s="41"/>
      <c r="BH10832" s="41"/>
      <c r="BI10832" s="41"/>
      <c r="BJ10832" s="41"/>
      <c r="BK10832" s="41"/>
      <c r="BL10832" s="41"/>
      <c r="BM10832" s="41"/>
      <c r="BN10832" s="41"/>
      <c r="BO10832" s="41"/>
      <c r="BP10832" s="108"/>
      <c r="CG10832" s="102"/>
      <c r="CI10832" s="45"/>
    </row>
    <row r="10833" spans="37:87" ht="13" customHeight="1">
      <c r="AK10833" s="114"/>
      <c r="AL10833" s="41"/>
      <c r="AM10833" s="41"/>
      <c r="AN10833" s="41"/>
      <c r="AO10833" s="41"/>
      <c r="AP10833" s="41"/>
      <c r="AQ10833" s="41"/>
      <c r="AR10833" s="41"/>
      <c r="AS10833" s="41"/>
      <c r="AT10833" s="41"/>
      <c r="AU10833" s="41"/>
      <c r="AV10833" s="41"/>
      <c r="AW10833" s="41"/>
      <c r="AX10833" s="41"/>
      <c r="AY10833" s="41"/>
      <c r="AZ10833" s="41"/>
      <c r="BA10833" s="41"/>
      <c r="BB10833" s="41"/>
      <c r="BC10833" s="41"/>
      <c r="BD10833" s="41"/>
      <c r="BE10833" s="41"/>
      <c r="BF10833" s="41"/>
      <c r="BG10833" s="41"/>
      <c r="BH10833" s="41"/>
      <c r="BI10833" s="41"/>
      <c r="BJ10833" s="41"/>
      <c r="BK10833" s="41"/>
      <c r="BL10833" s="41"/>
      <c r="BM10833" s="41"/>
      <c r="BN10833" s="41"/>
      <c r="BO10833" s="41"/>
      <c r="BP10833" s="108"/>
      <c r="CG10833" s="102"/>
      <c r="CI10833" s="45"/>
    </row>
    <row r="10834" spans="37:87" ht="13" customHeight="1">
      <c r="AK10834" s="114"/>
      <c r="AL10834" s="41"/>
      <c r="AM10834" s="41"/>
      <c r="AN10834" s="41"/>
      <c r="AO10834" s="41"/>
      <c r="AP10834" s="41"/>
      <c r="AQ10834" s="41"/>
      <c r="AR10834" s="41"/>
      <c r="AS10834" s="41"/>
      <c r="AT10834" s="41"/>
      <c r="AU10834" s="41"/>
      <c r="AV10834" s="41"/>
      <c r="AW10834" s="41"/>
      <c r="AX10834" s="41"/>
      <c r="AY10834" s="41"/>
      <c r="AZ10834" s="41"/>
      <c r="BA10834" s="41"/>
      <c r="BB10834" s="41"/>
      <c r="BC10834" s="41"/>
      <c r="BD10834" s="41"/>
      <c r="BE10834" s="41"/>
      <c r="BF10834" s="41"/>
      <c r="BG10834" s="41"/>
      <c r="BH10834" s="41"/>
      <c r="BI10834" s="41"/>
      <c r="BJ10834" s="41"/>
      <c r="BK10834" s="41"/>
      <c r="BL10834" s="41"/>
      <c r="BM10834" s="41"/>
      <c r="BN10834" s="41"/>
      <c r="BO10834" s="41"/>
      <c r="BP10834" s="108"/>
      <c r="CG10834" s="102"/>
      <c r="CI10834" s="45"/>
    </row>
    <row r="10835" spans="37:87" ht="13" customHeight="1">
      <c r="AK10835" s="114"/>
      <c r="AL10835" s="41"/>
      <c r="AM10835" s="41"/>
      <c r="AN10835" s="41"/>
      <c r="AO10835" s="41"/>
      <c r="AP10835" s="41"/>
      <c r="AQ10835" s="41"/>
      <c r="AR10835" s="41"/>
      <c r="AS10835" s="41"/>
      <c r="AT10835" s="41"/>
      <c r="AU10835" s="41"/>
      <c r="AV10835" s="41"/>
      <c r="AW10835" s="41"/>
      <c r="AX10835" s="41"/>
      <c r="AY10835" s="41"/>
      <c r="AZ10835" s="41"/>
      <c r="BA10835" s="41"/>
      <c r="BB10835" s="41"/>
      <c r="BC10835" s="41"/>
      <c r="BD10835" s="41"/>
      <c r="BE10835" s="41"/>
      <c r="BF10835" s="41"/>
      <c r="BG10835" s="41"/>
      <c r="BH10835" s="41"/>
      <c r="BI10835" s="41"/>
      <c r="BJ10835" s="41"/>
      <c r="BK10835" s="41"/>
      <c r="BL10835" s="41"/>
      <c r="BM10835" s="41"/>
      <c r="BN10835" s="41"/>
      <c r="BO10835" s="41"/>
      <c r="BP10835" s="108"/>
      <c r="CG10835" s="102"/>
      <c r="CI10835" s="45"/>
    </row>
    <row r="10836" spans="37:87" ht="13" customHeight="1">
      <c r="AK10836" s="114"/>
      <c r="AL10836" s="41"/>
      <c r="AM10836" s="41"/>
      <c r="AN10836" s="41"/>
      <c r="AO10836" s="41"/>
      <c r="AP10836" s="41"/>
      <c r="AQ10836" s="41"/>
      <c r="AR10836" s="41"/>
      <c r="AS10836" s="41"/>
      <c r="AT10836" s="41"/>
      <c r="AU10836" s="41"/>
      <c r="AV10836" s="41"/>
      <c r="AW10836" s="41"/>
      <c r="AX10836" s="41"/>
      <c r="AY10836" s="41"/>
      <c r="AZ10836" s="41"/>
      <c r="BA10836" s="41"/>
      <c r="BB10836" s="41"/>
      <c r="BC10836" s="41"/>
      <c r="BD10836" s="41"/>
      <c r="BE10836" s="41"/>
      <c r="BF10836" s="41"/>
      <c r="BG10836" s="41"/>
      <c r="BH10836" s="41"/>
      <c r="BI10836" s="41"/>
      <c r="BJ10836" s="41"/>
      <c r="BK10836" s="41"/>
      <c r="BL10836" s="41"/>
      <c r="BM10836" s="41"/>
      <c r="BN10836" s="41"/>
      <c r="BO10836" s="41"/>
      <c r="BP10836" s="108"/>
      <c r="CG10836" s="102"/>
      <c r="CI10836" s="45"/>
    </row>
    <row r="10837" spans="37:87" ht="13" customHeight="1">
      <c r="AK10837" s="114"/>
      <c r="AL10837" s="41"/>
      <c r="AM10837" s="41"/>
      <c r="AN10837" s="41"/>
      <c r="AO10837" s="41"/>
      <c r="AP10837" s="41"/>
      <c r="AQ10837" s="41"/>
      <c r="AR10837" s="41"/>
      <c r="AS10837" s="41"/>
      <c r="AT10837" s="41"/>
      <c r="AU10837" s="41"/>
      <c r="AV10837" s="41"/>
      <c r="AW10837" s="41"/>
      <c r="AX10837" s="41"/>
      <c r="AY10837" s="41"/>
      <c r="AZ10837" s="41"/>
      <c r="BA10837" s="41"/>
      <c r="BB10837" s="41"/>
      <c r="BC10837" s="41"/>
      <c r="BD10837" s="41"/>
      <c r="BE10837" s="41"/>
      <c r="BF10837" s="41"/>
      <c r="BG10837" s="41"/>
      <c r="BH10837" s="41"/>
      <c r="BI10837" s="41"/>
      <c r="BJ10837" s="41"/>
      <c r="BK10837" s="41"/>
      <c r="BL10837" s="41"/>
      <c r="BM10837" s="41"/>
      <c r="BN10837" s="41"/>
      <c r="BO10837" s="41"/>
      <c r="BP10837" s="108"/>
      <c r="CG10837" s="102"/>
      <c r="CI10837" s="45"/>
    </row>
    <row r="10838" spans="37:87" ht="13" customHeight="1">
      <c r="AK10838" s="114"/>
      <c r="AL10838" s="41"/>
      <c r="AM10838" s="41"/>
      <c r="AN10838" s="41"/>
      <c r="AO10838" s="41"/>
      <c r="AP10838" s="41"/>
      <c r="AQ10838" s="41"/>
      <c r="AR10838" s="41"/>
      <c r="AS10838" s="41"/>
      <c r="AT10838" s="41"/>
      <c r="AU10838" s="41"/>
      <c r="AV10838" s="41"/>
      <c r="AW10838" s="41"/>
      <c r="AX10838" s="41"/>
      <c r="AY10838" s="41"/>
      <c r="AZ10838" s="41"/>
      <c r="BA10838" s="41"/>
      <c r="BB10838" s="41"/>
      <c r="BC10838" s="41"/>
      <c r="BD10838" s="41"/>
      <c r="BE10838" s="41"/>
      <c r="BF10838" s="41"/>
      <c r="BG10838" s="41"/>
      <c r="BH10838" s="41"/>
      <c r="BI10838" s="41"/>
      <c r="BJ10838" s="41"/>
      <c r="BK10838" s="41"/>
      <c r="BL10838" s="41"/>
      <c r="BM10838" s="41"/>
      <c r="BN10838" s="41"/>
      <c r="BO10838" s="41"/>
      <c r="BP10838" s="108"/>
      <c r="CG10838" s="102"/>
      <c r="CI10838" s="45"/>
    </row>
    <row r="10839" spans="37:87" ht="13" customHeight="1">
      <c r="AK10839" s="114"/>
      <c r="AL10839" s="41"/>
      <c r="AM10839" s="41"/>
      <c r="AN10839" s="41"/>
      <c r="AO10839" s="41"/>
      <c r="AP10839" s="41"/>
      <c r="AQ10839" s="41"/>
      <c r="AR10839" s="41"/>
      <c r="AS10839" s="41"/>
      <c r="AT10839" s="41"/>
      <c r="AU10839" s="41"/>
      <c r="AV10839" s="41"/>
      <c r="AW10839" s="41"/>
      <c r="AX10839" s="41"/>
      <c r="AY10839" s="41"/>
      <c r="AZ10839" s="41"/>
      <c r="BA10839" s="41"/>
      <c r="BB10839" s="41"/>
      <c r="BC10839" s="41"/>
      <c r="BD10839" s="41"/>
      <c r="BE10839" s="41"/>
      <c r="BF10839" s="41"/>
      <c r="BG10839" s="41"/>
      <c r="BH10839" s="41"/>
      <c r="BI10839" s="41"/>
      <c r="BJ10839" s="41"/>
      <c r="BK10839" s="41"/>
      <c r="BL10839" s="41"/>
      <c r="BM10839" s="41"/>
      <c r="BN10839" s="41"/>
      <c r="BO10839" s="41"/>
      <c r="BP10839" s="108"/>
      <c r="CG10839" s="102"/>
      <c r="CI10839" s="45"/>
    </row>
    <row r="10840" spans="37:87" ht="13" customHeight="1">
      <c r="AK10840" s="114"/>
      <c r="AL10840" s="41"/>
      <c r="AM10840" s="41"/>
      <c r="AN10840" s="41"/>
      <c r="AO10840" s="41"/>
      <c r="AP10840" s="41"/>
      <c r="AQ10840" s="41"/>
      <c r="AR10840" s="41"/>
      <c r="AS10840" s="41"/>
      <c r="AT10840" s="41"/>
      <c r="AU10840" s="41"/>
      <c r="AV10840" s="41"/>
      <c r="AW10840" s="41"/>
      <c r="AX10840" s="41"/>
      <c r="AY10840" s="41"/>
      <c r="AZ10840" s="41"/>
      <c r="BA10840" s="41"/>
      <c r="BB10840" s="41"/>
      <c r="BC10840" s="41"/>
      <c r="BD10840" s="41"/>
      <c r="BE10840" s="41"/>
      <c r="BF10840" s="41"/>
      <c r="BG10840" s="41"/>
      <c r="BH10840" s="41"/>
      <c r="BI10840" s="41"/>
      <c r="BJ10840" s="41"/>
      <c r="BK10840" s="41"/>
      <c r="BL10840" s="41"/>
      <c r="BM10840" s="41"/>
      <c r="BN10840" s="41"/>
      <c r="BO10840" s="41"/>
      <c r="BP10840" s="108"/>
      <c r="CG10840" s="102"/>
      <c r="CI10840" s="45"/>
    </row>
    <row r="10841" spans="37:87" ht="13" customHeight="1">
      <c r="AK10841" s="114"/>
      <c r="AL10841" s="41"/>
      <c r="AM10841" s="41"/>
      <c r="AN10841" s="41"/>
      <c r="AO10841" s="41"/>
      <c r="AP10841" s="41"/>
      <c r="AQ10841" s="41"/>
      <c r="AR10841" s="41"/>
      <c r="AS10841" s="41"/>
      <c r="AT10841" s="41"/>
      <c r="AU10841" s="41"/>
      <c r="AV10841" s="41"/>
      <c r="AW10841" s="41"/>
      <c r="AX10841" s="41"/>
      <c r="AY10841" s="41"/>
      <c r="AZ10841" s="41"/>
      <c r="BA10841" s="41"/>
      <c r="BB10841" s="41"/>
      <c r="BC10841" s="41"/>
      <c r="BD10841" s="41"/>
      <c r="BE10841" s="41"/>
      <c r="BF10841" s="41"/>
      <c r="BG10841" s="41"/>
      <c r="BH10841" s="41"/>
      <c r="BI10841" s="41"/>
      <c r="BJ10841" s="41"/>
      <c r="BK10841" s="41"/>
      <c r="BL10841" s="41"/>
      <c r="BM10841" s="41"/>
      <c r="BN10841" s="41"/>
      <c r="BO10841" s="41"/>
      <c r="BP10841" s="108"/>
      <c r="CG10841" s="102"/>
      <c r="CI10841" s="45"/>
    </row>
    <row r="10842" spans="37:87" ht="13" customHeight="1">
      <c r="AK10842" s="114"/>
      <c r="AL10842" s="41"/>
      <c r="AM10842" s="41"/>
      <c r="AN10842" s="41"/>
      <c r="AO10842" s="41"/>
      <c r="AP10842" s="41"/>
      <c r="AQ10842" s="41"/>
      <c r="AR10842" s="41"/>
      <c r="AS10842" s="41"/>
      <c r="AT10842" s="41"/>
      <c r="AU10842" s="41"/>
      <c r="AV10842" s="41"/>
      <c r="AW10842" s="41"/>
      <c r="AX10842" s="41"/>
      <c r="AY10842" s="41"/>
      <c r="AZ10842" s="41"/>
      <c r="BA10842" s="41"/>
      <c r="BB10842" s="41"/>
      <c r="BC10842" s="41"/>
      <c r="BD10842" s="41"/>
      <c r="BE10842" s="41"/>
      <c r="BF10842" s="41"/>
      <c r="BG10842" s="41"/>
      <c r="BH10842" s="41"/>
      <c r="BI10842" s="41"/>
      <c r="BJ10842" s="41"/>
      <c r="BK10842" s="41"/>
      <c r="BL10842" s="41"/>
      <c r="BM10842" s="41"/>
      <c r="BN10842" s="41"/>
      <c r="BO10842" s="41"/>
      <c r="BP10842" s="108"/>
      <c r="CG10842" s="102"/>
      <c r="CI10842" s="45"/>
    </row>
    <row r="10843" spans="37:87" ht="13" customHeight="1">
      <c r="AK10843" s="114"/>
      <c r="AL10843" s="41"/>
      <c r="AM10843" s="41"/>
      <c r="AN10843" s="41"/>
      <c r="AO10843" s="41"/>
      <c r="AP10843" s="41"/>
      <c r="AQ10843" s="41"/>
      <c r="AR10843" s="41"/>
      <c r="AS10843" s="41"/>
      <c r="AT10843" s="41"/>
      <c r="AU10843" s="41"/>
      <c r="AV10843" s="41"/>
      <c r="AW10843" s="41"/>
      <c r="AX10843" s="41"/>
      <c r="AY10843" s="41"/>
      <c r="AZ10843" s="41"/>
      <c r="BA10843" s="41"/>
      <c r="BB10843" s="41"/>
      <c r="BC10843" s="41"/>
      <c r="BD10843" s="41"/>
      <c r="BE10843" s="41"/>
      <c r="BF10843" s="41"/>
      <c r="BG10843" s="41"/>
      <c r="BH10843" s="41"/>
      <c r="BI10843" s="41"/>
      <c r="BJ10843" s="41"/>
      <c r="BK10843" s="41"/>
      <c r="BL10843" s="41"/>
      <c r="BM10843" s="41"/>
      <c r="BN10843" s="41"/>
      <c r="BO10843" s="41"/>
      <c r="BP10843" s="108"/>
      <c r="CG10843" s="102"/>
      <c r="CI10843" s="45"/>
    </row>
    <row r="10844" spans="37:87" ht="13" customHeight="1">
      <c r="AK10844" s="114"/>
      <c r="AL10844" s="41"/>
      <c r="AM10844" s="41"/>
      <c r="AN10844" s="41"/>
      <c r="AO10844" s="41"/>
      <c r="AP10844" s="41"/>
      <c r="AQ10844" s="41"/>
      <c r="AR10844" s="41"/>
      <c r="AS10844" s="41"/>
      <c r="AT10844" s="41"/>
      <c r="AU10844" s="41"/>
      <c r="AV10844" s="41"/>
      <c r="AW10844" s="41"/>
      <c r="AX10844" s="41"/>
      <c r="AY10844" s="41"/>
      <c r="AZ10844" s="41"/>
      <c r="BA10844" s="41"/>
      <c r="BB10844" s="41"/>
      <c r="BC10844" s="41"/>
      <c r="BD10844" s="41"/>
      <c r="BE10844" s="41"/>
      <c r="BF10844" s="41"/>
      <c r="BG10844" s="41"/>
      <c r="BH10844" s="41"/>
      <c r="BI10844" s="41"/>
      <c r="BJ10844" s="41"/>
      <c r="BK10844" s="41"/>
      <c r="BL10844" s="41"/>
      <c r="BM10844" s="41"/>
      <c r="BN10844" s="41"/>
      <c r="BO10844" s="41"/>
      <c r="BP10844" s="108"/>
      <c r="CG10844" s="102"/>
      <c r="CI10844" s="45"/>
    </row>
    <row r="10845" spans="37:87" ht="13" customHeight="1">
      <c r="AK10845" s="114"/>
      <c r="AL10845" s="41"/>
      <c r="AM10845" s="41"/>
      <c r="AN10845" s="41"/>
      <c r="AO10845" s="41"/>
      <c r="AP10845" s="41"/>
      <c r="AQ10845" s="41"/>
      <c r="AR10845" s="41"/>
      <c r="AS10845" s="41"/>
      <c r="AT10845" s="41"/>
      <c r="AU10845" s="41"/>
      <c r="AV10845" s="41"/>
      <c r="AW10845" s="41"/>
      <c r="AX10845" s="41"/>
      <c r="AY10845" s="41"/>
      <c r="AZ10845" s="41"/>
      <c r="BA10845" s="41"/>
      <c r="BB10845" s="41"/>
      <c r="BC10845" s="41"/>
      <c r="BD10845" s="41"/>
      <c r="BE10845" s="41"/>
      <c r="BF10845" s="41"/>
      <c r="BG10845" s="41"/>
      <c r="BH10845" s="41"/>
      <c r="BI10845" s="41"/>
      <c r="BJ10845" s="41"/>
      <c r="BK10845" s="41"/>
      <c r="BL10845" s="41"/>
      <c r="BM10845" s="41"/>
      <c r="BN10845" s="41"/>
      <c r="BO10845" s="41"/>
      <c r="BP10845" s="108"/>
      <c r="CG10845" s="102"/>
      <c r="CI10845" s="45"/>
    </row>
    <row r="10846" spans="37:87" ht="13" customHeight="1">
      <c r="AK10846" s="114"/>
      <c r="AL10846" s="41"/>
      <c r="AM10846" s="41"/>
      <c r="AN10846" s="41"/>
      <c r="AO10846" s="41"/>
      <c r="AP10846" s="41"/>
      <c r="AQ10846" s="41"/>
      <c r="AR10846" s="41"/>
      <c r="AS10846" s="41"/>
      <c r="AT10846" s="41"/>
      <c r="AU10846" s="41"/>
      <c r="AV10846" s="41"/>
      <c r="AW10846" s="41"/>
      <c r="AX10846" s="41"/>
      <c r="AY10846" s="41"/>
      <c r="AZ10846" s="41"/>
      <c r="BA10846" s="41"/>
      <c r="BB10846" s="41"/>
      <c r="BC10846" s="41"/>
      <c r="BD10846" s="41"/>
      <c r="BE10846" s="41"/>
      <c r="BF10846" s="41"/>
      <c r="BG10846" s="41"/>
      <c r="BH10846" s="41"/>
      <c r="BI10846" s="41"/>
      <c r="BJ10846" s="41"/>
      <c r="BK10846" s="41"/>
      <c r="BL10846" s="41"/>
      <c r="BM10846" s="41"/>
      <c r="BN10846" s="41"/>
      <c r="BO10846" s="41"/>
      <c r="BP10846" s="108"/>
      <c r="CG10846" s="102"/>
      <c r="CI10846" s="45"/>
    </row>
    <row r="10847" spans="37:87" ht="13" customHeight="1">
      <c r="AK10847" s="114"/>
      <c r="AL10847" s="41"/>
      <c r="AM10847" s="41"/>
      <c r="AN10847" s="41"/>
      <c r="AO10847" s="41"/>
      <c r="AP10847" s="41"/>
      <c r="AQ10847" s="41"/>
      <c r="AR10847" s="41"/>
      <c r="AS10847" s="41"/>
      <c r="AT10847" s="41"/>
      <c r="AU10847" s="41"/>
      <c r="AV10847" s="41"/>
      <c r="AW10847" s="41"/>
      <c r="AX10847" s="41"/>
      <c r="AY10847" s="41"/>
      <c r="AZ10847" s="41"/>
      <c r="BA10847" s="41"/>
      <c r="BB10847" s="41"/>
      <c r="BC10847" s="41"/>
      <c r="BD10847" s="41"/>
      <c r="BE10847" s="41"/>
      <c r="BF10847" s="41"/>
      <c r="BG10847" s="41"/>
      <c r="BH10847" s="41"/>
      <c r="BI10847" s="41"/>
      <c r="BJ10847" s="41"/>
      <c r="BK10847" s="41"/>
      <c r="BL10847" s="41"/>
      <c r="BM10847" s="41"/>
      <c r="BN10847" s="41"/>
      <c r="BO10847" s="41"/>
      <c r="BP10847" s="108"/>
      <c r="CG10847" s="102"/>
      <c r="CI10847" s="45"/>
    </row>
    <row r="10848" spans="37:87" ht="13" customHeight="1">
      <c r="AK10848" s="114"/>
      <c r="AL10848" s="41"/>
      <c r="AM10848" s="41"/>
      <c r="AN10848" s="41"/>
      <c r="AO10848" s="41"/>
      <c r="AP10848" s="41"/>
      <c r="AQ10848" s="41"/>
      <c r="AR10848" s="41"/>
      <c r="AS10848" s="41"/>
      <c r="AT10848" s="41"/>
      <c r="AU10848" s="41"/>
      <c r="AV10848" s="41"/>
      <c r="AW10848" s="41"/>
      <c r="AX10848" s="41"/>
      <c r="AY10848" s="41"/>
      <c r="AZ10848" s="41"/>
      <c r="BA10848" s="41"/>
      <c r="BB10848" s="41"/>
      <c r="BC10848" s="41"/>
      <c r="BD10848" s="41"/>
      <c r="BE10848" s="41"/>
      <c r="BF10848" s="41"/>
      <c r="BG10848" s="41"/>
      <c r="BH10848" s="41"/>
      <c r="BI10848" s="41"/>
      <c r="BJ10848" s="41"/>
      <c r="BK10848" s="41"/>
      <c r="BL10848" s="41"/>
      <c r="BM10848" s="41"/>
      <c r="BN10848" s="41"/>
      <c r="BO10848" s="41"/>
      <c r="BP10848" s="108"/>
      <c r="CG10848" s="102"/>
      <c r="CI10848" s="45"/>
    </row>
    <row r="10849" spans="37:87" ht="13" customHeight="1">
      <c r="AK10849" s="114"/>
      <c r="AL10849" s="41"/>
      <c r="AM10849" s="41"/>
      <c r="AN10849" s="41"/>
      <c r="AO10849" s="41"/>
      <c r="AP10849" s="41"/>
      <c r="AQ10849" s="41"/>
      <c r="AR10849" s="41"/>
      <c r="AS10849" s="41"/>
      <c r="AT10849" s="41"/>
      <c r="AU10849" s="41"/>
      <c r="AV10849" s="41"/>
      <c r="AW10849" s="41"/>
      <c r="AX10849" s="41"/>
      <c r="AY10849" s="41"/>
      <c r="AZ10849" s="41"/>
      <c r="BA10849" s="41"/>
      <c r="BB10849" s="41"/>
      <c r="BC10849" s="41"/>
      <c r="BD10849" s="41"/>
      <c r="BE10849" s="41"/>
      <c r="BF10849" s="41"/>
      <c r="BG10849" s="41"/>
      <c r="BH10849" s="41"/>
      <c r="BI10849" s="41"/>
      <c r="BJ10849" s="41"/>
      <c r="BK10849" s="41"/>
      <c r="BL10849" s="41"/>
      <c r="BM10849" s="41"/>
      <c r="BN10849" s="41"/>
      <c r="BO10849" s="41"/>
      <c r="BP10849" s="108"/>
      <c r="CG10849" s="102"/>
      <c r="CI10849" s="45"/>
    </row>
    <row r="10850" spans="37:87" ht="13" customHeight="1">
      <c r="AK10850" s="114"/>
      <c r="AL10850" s="41"/>
      <c r="AM10850" s="41"/>
      <c r="AN10850" s="41"/>
      <c r="AO10850" s="41"/>
      <c r="AP10850" s="41"/>
      <c r="AQ10850" s="41"/>
      <c r="AR10850" s="41"/>
      <c r="AS10850" s="41"/>
      <c r="AT10850" s="41"/>
      <c r="AU10850" s="41"/>
      <c r="AV10850" s="41"/>
      <c r="AW10850" s="41"/>
      <c r="AX10850" s="41"/>
      <c r="AY10850" s="41"/>
      <c r="AZ10850" s="41"/>
      <c r="BA10850" s="41"/>
      <c r="BB10850" s="41"/>
      <c r="BC10850" s="41"/>
      <c r="BD10850" s="41"/>
      <c r="BE10850" s="41"/>
      <c r="BF10850" s="41"/>
      <c r="BG10850" s="41"/>
      <c r="BH10850" s="41"/>
      <c r="BI10850" s="41"/>
      <c r="BJ10850" s="41"/>
      <c r="BK10850" s="41"/>
      <c r="BL10850" s="41"/>
      <c r="BM10850" s="41"/>
      <c r="BN10850" s="41"/>
      <c r="BO10850" s="41"/>
      <c r="BP10850" s="108"/>
      <c r="CG10850" s="102"/>
      <c r="CI10850" s="45"/>
    </row>
    <row r="10851" spans="37:87" ht="13" customHeight="1">
      <c r="AK10851" s="114"/>
      <c r="AL10851" s="41"/>
      <c r="AM10851" s="41"/>
      <c r="AN10851" s="41"/>
      <c r="AO10851" s="41"/>
      <c r="AP10851" s="41"/>
      <c r="AQ10851" s="41"/>
      <c r="AR10851" s="41"/>
      <c r="AS10851" s="41"/>
      <c r="AT10851" s="41"/>
      <c r="AU10851" s="41"/>
      <c r="AV10851" s="41"/>
      <c r="AW10851" s="41"/>
      <c r="AX10851" s="41"/>
      <c r="AY10851" s="41"/>
      <c r="AZ10851" s="41"/>
      <c r="BA10851" s="41"/>
      <c r="BB10851" s="41"/>
      <c r="BC10851" s="41"/>
      <c r="BD10851" s="41"/>
      <c r="BE10851" s="41"/>
      <c r="BF10851" s="41"/>
      <c r="BG10851" s="41"/>
      <c r="BH10851" s="41"/>
      <c r="BI10851" s="41"/>
      <c r="BJ10851" s="41"/>
      <c r="BK10851" s="41"/>
      <c r="BL10851" s="41"/>
      <c r="BM10851" s="41"/>
      <c r="BN10851" s="41"/>
      <c r="BO10851" s="41"/>
      <c r="BP10851" s="108"/>
      <c r="CG10851" s="102"/>
      <c r="CI10851" s="45"/>
    </row>
    <row r="10852" spans="37:87" ht="13" customHeight="1">
      <c r="AK10852" s="114"/>
      <c r="AL10852" s="41"/>
      <c r="AM10852" s="41"/>
      <c r="AN10852" s="41"/>
      <c r="AO10852" s="41"/>
      <c r="AP10852" s="41"/>
      <c r="AQ10852" s="41"/>
      <c r="AR10852" s="41"/>
      <c r="AS10852" s="41"/>
      <c r="AT10852" s="41"/>
      <c r="AU10852" s="41"/>
      <c r="AV10852" s="41"/>
      <c r="AW10852" s="41"/>
      <c r="AX10852" s="41"/>
      <c r="AY10852" s="41"/>
      <c r="AZ10852" s="41"/>
      <c r="BA10852" s="41"/>
      <c r="BB10852" s="41"/>
      <c r="BC10852" s="41"/>
      <c r="BD10852" s="41"/>
      <c r="BE10852" s="41"/>
      <c r="BF10852" s="41"/>
      <c r="BG10852" s="41"/>
      <c r="BH10852" s="41"/>
      <c r="BI10852" s="41"/>
      <c r="BJ10852" s="41"/>
      <c r="BK10852" s="41"/>
      <c r="BL10852" s="41"/>
      <c r="BM10852" s="41"/>
      <c r="BN10852" s="41"/>
      <c r="BO10852" s="41"/>
      <c r="BP10852" s="108"/>
      <c r="CG10852" s="102"/>
      <c r="CI10852" s="45"/>
    </row>
    <row r="10853" spans="37:87" ht="13" customHeight="1">
      <c r="AK10853" s="114"/>
      <c r="AL10853" s="41"/>
      <c r="AM10853" s="41"/>
      <c r="AN10853" s="41"/>
      <c r="AO10853" s="41"/>
      <c r="AP10853" s="41"/>
      <c r="AQ10853" s="41"/>
      <c r="AR10853" s="41"/>
      <c r="AS10853" s="41"/>
      <c r="AT10853" s="41"/>
      <c r="AU10853" s="41"/>
      <c r="AV10853" s="41"/>
      <c r="AW10853" s="41"/>
      <c r="AX10853" s="41"/>
      <c r="AY10853" s="41"/>
      <c r="AZ10853" s="41"/>
      <c r="BA10853" s="41"/>
      <c r="BB10853" s="41"/>
      <c r="BC10853" s="41"/>
      <c r="BD10853" s="41"/>
      <c r="BE10853" s="41"/>
      <c r="BF10853" s="41"/>
      <c r="BG10853" s="41"/>
      <c r="BH10853" s="41"/>
      <c r="BI10853" s="41"/>
      <c r="BJ10853" s="41"/>
      <c r="BK10853" s="41"/>
      <c r="BL10853" s="41"/>
      <c r="BM10853" s="41"/>
      <c r="BN10853" s="41"/>
      <c r="BO10853" s="41"/>
      <c r="BP10853" s="108"/>
      <c r="CG10853" s="102"/>
      <c r="CI10853" s="45"/>
    </row>
    <row r="10854" spans="37:87" ht="13" customHeight="1">
      <c r="AK10854" s="114"/>
      <c r="AL10854" s="41"/>
      <c r="AM10854" s="41"/>
      <c r="AN10854" s="41"/>
      <c r="AO10854" s="41"/>
      <c r="AP10854" s="41"/>
      <c r="AQ10854" s="41"/>
      <c r="AR10854" s="41"/>
      <c r="AS10854" s="41"/>
      <c r="AT10854" s="41"/>
      <c r="AU10854" s="41"/>
      <c r="AV10854" s="41"/>
      <c r="AW10854" s="41"/>
      <c r="AX10854" s="41"/>
      <c r="AY10854" s="41"/>
      <c r="AZ10854" s="41"/>
      <c r="BA10854" s="41"/>
      <c r="BB10854" s="41"/>
      <c r="BC10854" s="41"/>
      <c r="BD10854" s="41"/>
      <c r="BE10854" s="41"/>
      <c r="BF10854" s="41"/>
      <c r="BG10854" s="41"/>
      <c r="BH10854" s="41"/>
      <c r="BI10854" s="41"/>
      <c r="BJ10854" s="41"/>
      <c r="BK10854" s="41"/>
      <c r="BL10854" s="41"/>
      <c r="BM10854" s="41"/>
      <c r="BN10854" s="41"/>
      <c r="BO10854" s="41"/>
      <c r="BP10854" s="108"/>
      <c r="CG10854" s="102"/>
      <c r="CI10854" s="45"/>
    </row>
    <row r="10855" spans="37:87" ht="13" customHeight="1">
      <c r="AK10855" s="114"/>
      <c r="AL10855" s="41"/>
      <c r="AM10855" s="41"/>
      <c r="AN10855" s="41"/>
      <c r="AO10855" s="41"/>
      <c r="AP10855" s="41"/>
      <c r="AQ10855" s="41"/>
      <c r="AR10855" s="41"/>
      <c r="AS10855" s="41"/>
      <c r="AT10855" s="41"/>
      <c r="AU10855" s="41"/>
      <c r="AV10855" s="41"/>
      <c r="AW10855" s="41"/>
      <c r="AX10855" s="41"/>
      <c r="AY10855" s="41"/>
      <c r="AZ10855" s="41"/>
      <c r="BA10855" s="41"/>
      <c r="BB10855" s="41"/>
      <c r="BC10855" s="41"/>
      <c r="BD10855" s="41"/>
      <c r="BE10855" s="41"/>
      <c r="BF10855" s="41"/>
      <c r="BG10855" s="41"/>
      <c r="BH10855" s="41"/>
      <c r="BI10855" s="41"/>
      <c r="BJ10855" s="41"/>
      <c r="BK10855" s="41"/>
      <c r="BL10855" s="41"/>
      <c r="BM10855" s="41"/>
      <c r="BN10855" s="41"/>
      <c r="BO10855" s="41"/>
      <c r="BP10855" s="108"/>
      <c r="CG10855" s="102"/>
      <c r="CI10855" s="45"/>
    </row>
    <row r="10856" spans="37:87" ht="13" customHeight="1">
      <c r="AK10856" s="114"/>
      <c r="AL10856" s="41"/>
      <c r="AM10856" s="41"/>
      <c r="AN10856" s="41"/>
      <c r="AO10856" s="41"/>
      <c r="AP10856" s="41"/>
      <c r="AQ10856" s="41"/>
      <c r="AR10856" s="41"/>
      <c r="AS10856" s="41"/>
      <c r="AT10856" s="41"/>
      <c r="AU10856" s="41"/>
      <c r="AV10856" s="41"/>
      <c r="AW10856" s="41"/>
      <c r="AX10856" s="41"/>
      <c r="AY10856" s="41"/>
      <c r="AZ10856" s="41"/>
      <c r="BA10856" s="41"/>
      <c r="BB10856" s="41"/>
      <c r="BC10856" s="41"/>
      <c r="BD10856" s="41"/>
      <c r="BE10856" s="41"/>
      <c r="BF10856" s="41"/>
      <c r="BG10856" s="41"/>
      <c r="BH10856" s="41"/>
      <c r="BI10856" s="41"/>
      <c r="BJ10856" s="41"/>
      <c r="BK10856" s="41"/>
      <c r="BL10856" s="41"/>
      <c r="BM10856" s="41"/>
      <c r="BN10856" s="41"/>
      <c r="BO10856" s="41"/>
      <c r="BP10856" s="108"/>
      <c r="CG10856" s="102"/>
      <c r="CI10856" s="45"/>
    </row>
    <row r="10857" spans="37:87" ht="13" customHeight="1">
      <c r="AK10857" s="114"/>
      <c r="AL10857" s="41"/>
      <c r="AM10857" s="41"/>
      <c r="AN10857" s="41"/>
      <c r="AO10857" s="41"/>
      <c r="AP10857" s="41"/>
      <c r="AQ10857" s="41"/>
      <c r="AR10857" s="41"/>
      <c r="AS10857" s="41"/>
      <c r="AT10857" s="41"/>
      <c r="AU10857" s="41"/>
      <c r="AV10857" s="41"/>
      <c r="AW10857" s="41"/>
      <c r="AX10857" s="41"/>
      <c r="AY10857" s="41"/>
      <c r="AZ10857" s="41"/>
      <c r="BA10857" s="41"/>
      <c r="BB10857" s="41"/>
      <c r="BC10857" s="41"/>
      <c r="BD10857" s="41"/>
      <c r="BE10857" s="41"/>
      <c r="BF10857" s="41"/>
      <c r="BG10857" s="41"/>
      <c r="BH10857" s="41"/>
      <c r="BI10857" s="41"/>
      <c r="BJ10857" s="41"/>
      <c r="BK10857" s="41"/>
      <c r="BL10857" s="41"/>
      <c r="BM10857" s="41"/>
      <c r="BN10857" s="41"/>
      <c r="BO10857" s="41"/>
      <c r="BP10857" s="108"/>
      <c r="CG10857" s="102"/>
      <c r="CI10857" s="45"/>
    </row>
    <row r="10858" spans="37:87" ht="13" customHeight="1">
      <c r="AK10858" s="114"/>
      <c r="AL10858" s="41"/>
      <c r="AM10858" s="41"/>
      <c r="AN10858" s="41"/>
      <c r="AO10858" s="41"/>
      <c r="AP10858" s="41"/>
      <c r="AQ10858" s="41"/>
      <c r="AR10858" s="41"/>
      <c r="AS10858" s="41"/>
      <c r="AT10858" s="41"/>
      <c r="AU10858" s="41"/>
      <c r="AV10858" s="41"/>
      <c r="AW10858" s="41"/>
      <c r="AX10858" s="41"/>
      <c r="AY10858" s="41"/>
      <c r="AZ10858" s="41"/>
      <c r="BA10858" s="41"/>
      <c r="BB10858" s="41"/>
      <c r="BC10858" s="41"/>
      <c r="BD10858" s="41"/>
      <c r="BE10858" s="41"/>
      <c r="BF10858" s="41"/>
      <c r="BG10858" s="41"/>
      <c r="BH10858" s="41"/>
      <c r="BI10858" s="41"/>
      <c r="BJ10858" s="41"/>
      <c r="BK10858" s="41"/>
      <c r="BL10858" s="41"/>
      <c r="BM10858" s="41"/>
      <c r="BN10858" s="41"/>
      <c r="BO10858" s="41"/>
      <c r="BP10858" s="108"/>
      <c r="CG10858" s="102"/>
      <c r="CI10858" s="45"/>
    </row>
    <row r="10859" spans="37:87" ht="13" customHeight="1">
      <c r="AK10859" s="114"/>
      <c r="AL10859" s="41"/>
      <c r="AM10859" s="41"/>
      <c r="AN10859" s="41"/>
      <c r="AO10859" s="41"/>
      <c r="AP10859" s="41"/>
      <c r="AQ10859" s="41"/>
      <c r="AR10859" s="41"/>
      <c r="AS10859" s="41"/>
      <c r="AT10859" s="41"/>
      <c r="AU10859" s="41"/>
      <c r="AV10859" s="41"/>
      <c r="AW10859" s="41"/>
      <c r="AX10859" s="41"/>
      <c r="AY10859" s="41"/>
      <c r="AZ10859" s="41"/>
      <c r="BA10859" s="41"/>
      <c r="BB10859" s="41"/>
      <c r="BC10859" s="41"/>
      <c r="BD10859" s="41"/>
      <c r="BE10859" s="41"/>
      <c r="BF10859" s="41"/>
      <c r="BG10859" s="41"/>
      <c r="BH10859" s="41"/>
      <c r="BI10859" s="41"/>
      <c r="BJ10859" s="41"/>
      <c r="BK10859" s="41"/>
      <c r="BL10859" s="41"/>
      <c r="BM10859" s="41"/>
      <c r="BN10859" s="41"/>
      <c r="BO10859" s="41"/>
      <c r="BP10859" s="108"/>
      <c r="CG10859" s="102"/>
      <c r="CI10859" s="45"/>
    </row>
    <row r="10860" spans="37:87" ht="13" customHeight="1">
      <c r="AK10860" s="114"/>
      <c r="AL10860" s="41"/>
      <c r="AM10860" s="41"/>
      <c r="AN10860" s="41"/>
      <c r="AO10860" s="41"/>
      <c r="AP10860" s="41"/>
      <c r="AQ10860" s="41"/>
      <c r="AR10860" s="41"/>
      <c r="AS10860" s="41"/>
      <c r="AT10860" s="41"/>
      <c r="AU10860" s="41"/>
      <c r="AV10860" s="41"/>
      <c r="AW10860" s="41"/>
      <c r="AX10860" s="41"/>
      <c r="AY10860" s="41"/>
      <c r="AZ10860" s="41"/>
      <c r="BA10860" s="41"/>
      <c r="BB10860" s="41"/>
      <c r="BC10860" s="41"/>
      <c r="BD10860" s="41"/>
      <c r="BE10860" s="41"/>
      <c r="BF10860" s="41"/>
      <c r="BG10860" s="41"/>
      <c r="BH10860" s="41"/>
      <c r="BI10860" s="41"/>
      <c r="BJ10860" s="41"/>
      <c r="BK10860" s="41"/>
      <c r="BL10860" s="41"/>
      <c r="BM10860" s="41"/>
      <c r="BN10860" s="41"/>
      <c r="BO10860" s="41"/>
      <c r="BP10860" s="108"/>
      <c r="CG10860" s="102"/>
      <c r="CI10860" s="45"/>
    </row>
    <row r="10861" spans="37:87" ht="13" customHeight="1">
      <c r="AK10861" s="114"/>
      <c r="AL10861" s="41"/>
      <c r="AM10861" s="41"/>
      <c r="AN10861" s="41"/>
      <c r="AO10861" s="41"/>
      <c r="AP10861" s="41"/>
      <c r="AQ10861" s="41"/>
      <c r="AR10861" s="41"/>
      <c r="AS10861" s="41"/>
      <c r="AT10861" s="41"/>
      <c r="AU10861" s="41"/>
      <c r="AV10861" s="41"/>
      <c r="AW10861" s="41"/>
      <c r="AX10861" s="41"/>
      <c r="AY10861" s="41"/>
      <c r="AZ10861" s="41"/>
      <c r="BA10861" s="41"/>
      <c r="BB10861" s="41"/>
      <c r="BC10861" s="41"/>
      <c r="BD10861" s="41"/>
      <c r="BE10861" s="41"/>
      <c r="BF10861" s="41"/>
      <c r="BG10861" s="41"/>
      <c r="BH10861" s="41"/>
      <c r="BI10861" s="41"/>
      <c r="BJ10861" s="41"/>
      <c r="BK10861" s="41"/>
      <c r="BL10861" s="41"/>
      <c r="BM10861" s="41"/>
      <c r="BN10861" s="41"/>
      <c r="BO10861" s="41"/>
      <c r="BP10861" s="108"/>
      <c r="CG10861" s="102"/>
      <c r="CI10861" s="45"/>
    </row>
    <row r="10862" spans="37:87" ht="13" customHeight="1">
      <c r="AK10862" s="114"/>
      <c r="AL10862" s="41"/>
      <c r="AM10862" s="41"/>
      <c r="AN10862" s="41"/>
      <c r="AO10862" s="41"/>
      <c r="AP10862" s="41"/>
      <c r="AQ10862" s="41"/>
      <c r="AR10862" s="41"/>
      <c r="AS10862" s="41"/>
      <c r="AT10862" s="41"/>
      <c r="AU10862" s="41"/>
      <c r="AV10862" s="41"/>
      <c r="AW10862" s="41"/>
      <c r="AX10862" s="41"/>
      <c r="AY10862" s="41"/>
      <c r="AZ10862" s="41"/>
      <c r="BA10862" s="41"/>
      <c r="BB10862" s="41"/>
      <c r="BC10862" s="41"/>
      <c r="BD10862" s="41"/>
      <c r="BE10862" s="41"/>
      <c r="BF10862" s="41"/>
      <c r="BG10862" s="41"/>
      <c r="BH10862" s="41"/>
      <c r="BI10862" s="41"/>
      <c r="BJ10862" s="41"/>
      <c r="BK10862" s="41"/>
      <c r="BL10862" s="41"/>
      <c r="BM10862" s="41"/>
      <c r="BN10862" s="41"/>
      <c r="BO10862" s="41"/>
      <c r="BP10862" s="108"/>
      <c r="CG10862" s="102"/>
      <c r="CI10862" s="45"/>
    </row>
    <row r="10863" spans="37:87" ht="13" customHeight="1">
      <c r="AK10863" s="114"/>
      <c r="AL10863" s="41"/>
      <c r="AM10863" s="41"/>
      <c r="AN10863" s="41"/>
      <c r="AO10863" s="41"/>
      <c r="AP10863" s="41"/>
      <c r="AQ10863" s="41"/>
      <c r="AR10863" s="41"/>
      <c r="AS10863" s="41"/>
      <c r="AT10863" s="41"/>
      <c r="AU10863" s="41"/>
      <c r="AV10863" s="41"/>
      <c r="AW10863" s="41"/>
      <c r="AX10863" s="41"/>
      <c r="AY10863" s="41"/>
      <c r="AZ10863" s="41"/>
      <c r="BA10863" s="41"/>
      <c r="BB10863" s="41"/>
      <c r="BC10863" s="41"/>
      <c r="BD10863" s="41"/>
      <c r="BE10863" s="41"/>
      <c r="BF10863" s="41"/>
      <c r="BG10863" s="41"/>
      <c r="BH10863" s="41"/>
      <c r="BI10863" s="41"/>
      <c r="BJ10863" s="41"/>
      <c r="BK10863" s="41"/>
      <c r="BL10863" s="41"/>
      <c r="BM10863" s="41"/>
      <c r="BN10863" s="41"/>
      <c r="BO10863" s="41"/>
      <c r="BP10863" s="108"/>
      <c r="CG10863" s="102"/>
      <c r="CI10863" s="45"/>
    </row>
    <row r="10864" spans="37:87" ht="13" customHeight="1">
      <c r="AK10864" s="114"/>
      <c r="AL10864" s="41"/>
      <c r="AM10864" s="41"/>
      <c r="AN10864" s="41"/>
      <c r="AO10864" s="41"/>
      <c r="AP10864" s="41"/>
      <c r="AQ10864" s="41"/>
      <c r="AR10864" s="41"/>
      <c r="AS10864" s="41"/>
      <c r="AT10864" s="41"/>
      <c r="AU10864" s="41"/>
      <c r="AV10864" s="41"/>
      <c r="AW10864" s="41"/>
      <c r="AX10864" s="41"/>
      <c r="AY10864" s="41"/>
      <c r="AZ10864" s="41"/>
      <c r="BA10864" s="41"/>
      <c r="BB10864" s="41"/>
      <c r="BC10864" s="41"/>
      <c r="BD10864" s="41"/>
      <c r="BE10864" s="41"/>
      <c r="BF10864" s="41"/>
      <c r="BG10864" s="41"/>
      <c r="BH10864" s="41"/>
      <c r="BI10864" s="41"/>
      <c r="BJ10864" s="41"/>
      <c r="BK10864" s="41"/>
      <c r="BL10864" s="41"/>
      <c r="BM10864" s="41"/>
      <c r="BN10864" s="41"/>
      <c r="BO10864" s="41"/>
      <c r="BP10864" s="108"/>
      <c r="CG10864" s="102"/>
      <c r="CI10864" s="45"/>
    </row>
    <row r="10865" spans="37:87" ht="13" customHeight="1">
      <c r="AK10865" s="114"/>
      <c r="AL10865" s="41"/>
      <c r="AM10865" s="41"/>
      <c r="AN10865" s="41"/>
      <c r="AO10865" s="41"/>
      <c r="AP10865" s="41"/>
      <c r="AQ10865" s="41"/>
      <c r="AR10865" s="41"/>
      <c r="AS10865" s="41"/>
      <c r="AT10865" s="41"/>
      <c r="AU10865" s="41"/>
      <c r="AV10865" s="41"/>
      <c r="AW10865" s="41"/>
      <c r="AX10865" s="41"/>
      <c r="AY10865" s="41"/>
      <c r="AZ10865" s="41"/>
      <c r="BA10865" s="41"/>
      <c r="BB10865" s="41"/>
      <c r="BC10865" s="41"/>
      <c r="BD10865" s="41"/>
      <c r="BE10865" s="41"/>
      <c r="BF10865" s="41"/>
      <c r="BG10865" s="41"/>
      <c r="BH10865" s="41"/>
      <c r="BI10865" s="41"/>
      <c r="BJ10865" s="41"/>
      <c r="BK10865" s="41"/>
      <c r="BL10865" s="41"/>
      <c r="BM10865" s="41"/>
      <c r="BN10865" s="41"/>
      <c r="BO10865" s="41"/>
      <c r="BP10865" s="108"/>
      <c r="CG10865" s="102"/>
      <c r="CI10865" s="45"/>
    </row>
    <row r="10866" spans="37:87" ht="13" customHeight="1">
      <c r="AK10866" s="114"/>
      <c r="AL10866" s="41"/>
      <c r="AM10866" s="41"/>
      <c r="AN10866" s="41"/>
      <c r="AO10866" s="41"/>
      <c r="AP10866" s="41"/>
      <c r="AQ10866" s="41"/>
      <c r="AR10866" s="41"/>
      <c r="AS10866" s="41"/>
      <c r="AT10866" s="41"/>
      <c r="AU10866" s="41"/>
      <c r="AV10866" s="41"/>
      <c r="AW10866" s="41"/>
      <c r="AX10866" s="41"/>
      <c r="AY10866" s="41"/>
      <c r="AZ10866" s="41"/>
      <c r="BA10866" s="41"/>
      <c r="BB10866" s="41"/>
      <c r="BC10866" s="41"/>
      <c r="BD10866" s="41"/>
      <c r="BE10866" s="41"/>
      <c r="BF10866" s="41"/>
      <c r="BG10866" s="41"/>
      <c r="BH10866" s="41"/>
      <c r="BI10866" s="41"/>
      <c r="BJ10866" s="41"/>
      <c r="BK10866" s="41"/>
      <c r="BL10866" s="41"/>
      <c r="BM10866" s="41"/>
      <c r="BN10866" s="41"/>
      <c r="BO10866" s="41"/>
      <c r="BP10866" s="108"/>
      <c r="CG10866" s="102"/>
      <c r="CI10866" s="45"/>
    </row>
    <row r="10867" spans="37:87" ht="13" customHeight="1">
      <c r="AK10867" s="114"/>
      <c r="AL10867" s="41"/>
      <c r="AM10867" s="41"/>
      <c r="AN10867" s="41"/>
      <c r="AO10867" s="41"/>
      <c r="AP10867" s="41"/>
      <c r="AQ10867" s="41"/>
      <c r="AR10867" s="41"/>
      <c r="AS10867" s="41"/>
      <c r="AT10867" s="41"/>
      <c r="AU10867" s="41"/>
      <c r="AV10867" s="41"/>
      <c r="AW10867" s="41"/>
      <c r="AX10867" s="41"/>
      <c r="AY10867" s="41"/>
      <c r="AZ10867" s="41"/>
      <c r="BA10867" s="41"/>
      <c r="BB10867" s="41"/>
      <c r="BC10867" s="41"/>
      <c r="BD10867" s="41"/>
      <c r="BE10867" s="41"/>
      <c r="BF10867" s="41"/>
      <c r="BG10867" s="41"/>
      <c r="BH10867" s="41"/>
      <c r="BI10867" s="41"/>
      <c r="BJ10867" s="41"/>
      <c r="BK10867" s="41"/>
      <c r="BL10867" s="41"/>
      <c r="BM10867" s="41"/>
      <c r="BN10867" s="41"/>
      <c r="BO10867" s="41"/>
      <c r="BP10867" s="108"/>
      <c r="CG10867" s="102"/>
      <c r="CI10867" s="45"/>
    </row>
    <row r="10868" spans="37:87" ht="13" customHeight="1">
      <c r="AK10868" s="114"/>
      <c r="AL10868" s="41"/>
      <c r="AM10868" s="41"/>
      <c r="AN10868" s="41"/>
      <c r="AO10868" s="41"/>
      <c r="AP10868" s="41"/>
      <c r="AQ10868" s="41"/>
      <c r="AR10868" s="41"/>
      <c r="AS10868" s="41"/>
      <c r="AT10868" s="41"/>
      <c r="AU10868" s="41"/>
      <c r="AV10868" s="41"/>
      <c r="AW10868" s="41"/>
      <c r="AX10868" s="41"/>
      <c r="AY10868" s="41"/>
      <c r="AZ10868" s="41"/>
      <c r="BA10868" s="41"/>
      <c r="BB10868" s="41"/>
      <c r="BC10868" s="41"/>
      <c r="BD10868" s="41"/>
      <c r="BE10868" s="41"/>
      <c r="BF10868" s="41"/>
      <c r="BG10868" s="41"/>
      <c r="BH10868" s="41"/>
      <c r="BI10868" s="41"/>
      <c r="BJ10868" s="41"/>
      <c r="BK10868" s="41"/>
      <c r="BL10868" s="41"/>
      <c r="BM10868" s="41"/>
      <c r="BN10868" s="41"/>
      <c r="BO10868" s="41"/>
      <c r="BP10868" s="108"/>
      <c r="CG10868" s="102"/>
      <c r="CI10868" s="45"/>
    </row>
    <row r="10869" spans="37:87" ht="13" customHeight="1">
      <c r="AK10869" s="114"/>
      <c r="AL10869" s="41"/>
      <c r="AM10869" s="41"/>
      <c r="AN10869" s="41"/>
      <c r="AO10869" s="41"/>
      <c r="AP10869" s="41"/>
      <c r="AQ10869" s="41"/>
      <c r="AR10869" s="41"/>
      <c r="AS10869" s="41"/>
      <c r="AT10869" s="41"/>
      <c r="AU10869" s="41"/>
      <c r="AV10869" s="41"/>
      <c r="AW10869" s="41"/>
      <c r="AX10869" s="41"/>
      <c r="AY10869" s="41"/>
      <c r="AZ10869" s="41"/>
      <c r="BA10869" s="41"/>
      <c r="BB10869" s="41"/>
      <c r="BC10869" s="41"/>
      <c r="BD10869" s="41"/>
      <c r="BE10869" s="41"/>
      <c r="BF10869" s="41"/>
      <c r="BG10869" s="41"/>
      <c r="BH10869" s="41"/>
      <c r="BI10869" s="41"/>
      <c r="BJ10869" s="41"/>
      <c r="BK10869" s="41"/>
      <c r="BL10869" s="41"/>
      <c r="BM10869" s="41"/>
      <c r="BN10869" s="41"/>
      <c r="BO10869" s="41"/>
      <c r="BP10869" s="108"/>
      <c r="CG10869" s="102"/>
      <c r="CI10869" s="45"/>
    </row>
    <row r="10870" spans="37:87" ht="13" customHeight="1">
      <c r="AK10870" s="114"/>
      <c r="AL10870" s="41"/>
      <c r="AM10870" s="41"/>
      <c r="AN10870" s="41"/>
      <c r="AO10870" s="41"/>
      <c r="AP10870" s="41"/>
      <c r="AQ10870" s="41"/>
      <c r="AR10870" s="41"/>
      <c r="AS10870" s="41"/>
      <c r="AT10870" s="41"/>
      <c r="AU10870" s="41"/>
      <c r="AV10870" s="41"/>
      <c r="AW10870" s="41"/>
      <c r="AX10870" s="41"/>
      <c r="AY10870" s="41"/>
      <c r="AZ10870" s="41"/>
      <c r="BA10870" s="41"/>
      <c r="BB10870" s="41"/>
      <c r="BC10870" s="41"/>
      <c r="BD10870" s="41"/>
      <c r="BE10870" s="41"/>
      <c r="BF10870" s="41"/>
      <c r="BG10870" s="41"/>
      <c r="BH10870" s="41"/>
      <c r="BI10870" s="41"/>
      <c r="BJ10870" s="41"/>
      <c r="BK10870" s="41"/>
      <c r="BL10870" s="41"/>
      <c r="BM10870" s="41"/>
      <c r="BN10870" s="41"/>
      <c r="BO10870" s="41"/>
      <c r="BP10870" s="108"/>
      <c r="CG10870" s="102"/>
      <c r="CI10870" s="45"/>
    </row>
    <row r="10871" spans="37:87" ht="13" customHeight="1">
      <c r="AK10871" s="114"/>
      <c r="AL10871" s="41"/>
      <c r="AM10871" s="41"/>
      <c r="AN10871" s="41"/>
      <c r="AO10871" s="41"/>
      <c r="AP10871" s="41"/>
      <c r="AQ10871" s="41"/>
      <c r="AR10871" s="41"/>
      <c r="AS10871" s="41"/>
      <c r="AT10871" s="41"/>
      <c r="AU10871" s="41"/>
      <c r="AV10871" s="41"/>
      <c r="AW10871" s="41"/>
      <c r="AX10871" s="41"/>
      <c r="AY10871" s="41"/>
      <c r="AZ10871" s="41"/>
      <c r="BA10871" s="41"/>
      <c r="BB10871" s="41"/>
      <c r="BC10871" s="41"/>
      <c r="BD10871" s="41"/>
      <c r="BE10871" s="41"/>
      <c r="BF10871" s="41"/>
      <c r="BG10871" s="41"/>
      <c r="BH10871" s="41"/>
      <c r="BI10871" s="41"/>
      <c r="BJ10871" s="41"/>
      <c r="BK10871" s="41"/>
      <c r="BL10871" s="41"/>
      <c r="BM10871" s="41"/>
      <c r="BN10871" s="41"/>
      <c r="BO10871" s="41"/>
      <c r="BP10871" s="108"/>
      <c r="CG10871" s="102"/>
      <c r="CI10871" s="45"/>
    </row>
    <row r="10872" spans="37:87" ht="13" customHeight="1">
      <c r="AK10872" s="114"/>
      <c r="AL10872" s="41"/>
      <c r="AM10872" s="41"/>
      <c r="AN10872" s="41"/>
      <c r="AO10872" s="41"/>
      <c r="AP10872" s="41"/>
      <c r="AQ10872" s="41"/>
      <c r="AR10872" s="41"/>
      <c r="AS10872" s="41"/>
      <c r="AT10872" s="41"/>
      <c r="AU10872" s="41"/>
      <c r="AV10872" s="41"/>
      <c r="AW10872" s="41"/>
      <c r="AX10872" s="41"/>
      <c r="AY10872" s="41"/>
      <c r="AZ10872" s="41"/>
      <c r="BA10872" s="41"/>
      <c r="BB10872" s="41"/>
      <c r="BC10872" s="41"/>
      <c r="BD10872" s="41"/>
      <c r="BE10872" s="41"/>
      <c r="BF10872" s="41"/>
      <c r="BG10872" s="41"/>
      <c r="BH10872" s="41"/>
      <c r="BI10872" s="41"/>
      <c r="BJ10872" s="41"/>
      <c r="BK10872" s="41"/>
      <c r="BL10872" s="41"/>
      <c r="BM10872" s="41"/>
      <c r="BN10872" s="41"/>
      <c r="BO10872" s="41"/>
      <c r="BP10872" s="108"/>
      <c r="CG10872" s="102"/>
      <c r="CI10872" s="45"/>
    </row>
    <row r="10873" spans="37:87" ht="13" customHeight="1">
      <c r="AK10873" s="114"/>
      <c r="AL10873" s="41"/>
      <c r="AM10873" s="41"/>
      <c r="AN10873" s="41"/>
      <c r="AO10873" s="41"/>
      <c r="AP10873" s="41"/>
      <c r="AQ10873" s="41"/>
      <c r="AR10873" s="41"/>
      <c r="AS10873" s="41"/>
      <c r="AT10873" s="41"/>
      <c r="AU10873" s="41"/>
      <c r="AV10873" s="41"/>
      <c r="AW10873" s="41"/>
      <c r="AX10873" s="41"/>
      <c r="AY10873" s="41"/>
      <c r="AZ10873" s="41"/>
      <c r="BA10873" s="41"/>
      <c r="BB10873" s="41"/>
      <c r="BC10873" s="41"/>
      <c r="BD10873" s="41"/>
      <c r="BE10873" s="41"/>
      <c r="BF10873" s="41"/>
      <c r="BG10873" s="41"/>
      <c r="BH10873" s="41"/>
      <c r="BI10873" s="41"/>
      <c r="BJ10873" s="41"/>
      <c r="BK10873" s="41"/>
      <c r="BL10873" s="41"/>
      <c r="BM10873" s="41"/>
      <c r="BN10873" s="41"/>
      <c r="BO10873" s="41"/>
      <c r="BP10873" s="108"/>
      <c r="CG10873" s="102"/>
      <c r="CI10873" s="45"/>
    </row>
    <row r="10874" spans="37:87" ht="13" customHeight="1">
      <c r="AK10874" s="114"/>
      <c r="AL10874" s="41"/>
      <c r="AM10874" s="41"/>
      <c r="AN10874" s="41"/>
      <c r="AO10874" s="41"/>
      <c r="AP10874" s="41"/>
      <c r="AQ10874" s="41"/>
      <c r="AR10874" s="41"/>
      <c r="AS10874" s="41"/>
      <c r="AT10874" s="41"/>
      <c r="AU10874" s="41"/>
      <c r="AV10874" s="41"/>
      <c r="AW10874" s="41"/>
      <c r="AX10874" s="41"/>
      <c r="AY10874" s="41"/>
      <c r="AZ10874" s="41"/>
      <c r="BA10874" s="41"/>
      <c r="BB10874" s="41"/>
      <c r="BC10874" s="41"/>
      <c r="BD10874" s="41"/>
      <c r="BE10874" s="41"/>
      <c r="BF10874" s="41"/>
      <c r="BG10874" s="41"/>
      <c r="BH10874" s="41"/>
      <c r="BI10874" s="41"/>
      <c r="BJ10874" s="41"/>
      <c r="BK10874" s="41"/>
      <c r="BL10874" s="41"/>
      <c r="BM10874" s="41"/>
      <c r="BN10874" s="41"/>
      <c r="BO10874" s="41"/>
      <c r="BP10874" s="108"/>
      <c r="CG10874" s="102"/>
      <c r="CI10874" s="45"/>
    </row>
    <row r="10875" spans="37:87" ht="13" customHeight="1">
      <c r="AK10875" s="114"/>
      <c r="AL10875" s="41"/>
      <c r="AM10875" s="41"/>
      <c r="AN10875" s="41"/>
      <c r="AO10875" s="41"/>
      <c r="AP10875" s="41"/>
      <c r="AQ10875" s="41"/>
      <c r="AR10875" s="41"/>
      <c r="AS10875" s="41"/>
      <c r="AT10875" s="41"/>
      <c r="AU10875" s="41"/>
      <c r="AV10875" s="41"/>
      <c r="AW10875" s="41"/>
      <c r="AX10875" s="41"/>
      <c r="AY10875" s="41"/>
      <c r="AZ10875" s="41"/>
      <c r="BA10875" s="41"/>
      <c r="BB10875" s="41"/>
      <c r="BC10875" s="41"/>
      <c r="BD10875" s="41"/>
      <c r="BE10875" s="41"/>
      <c r="BF10875" s="41"/>
      <c r="BG10875" s="41"/>
      <c r="BH10875" s="41"/>
      <c r="BI10875" s="41"/>
      <c r="BJ10875" s="41"/>
      <c r="BK10875" s="41"/>
      <c r="BL10875" s="41"/>
      <c r="BM10875" s="41"/>
      <c r="BN10875" s="41"/>
      <c r="BO10875" s="41"/>
      <c r="BP10875" s="108"/>
      <c r="CG10875" s="102"/>
      <c r="CI10875" s="45"/>
    </row>
    <row r="10876" spans="37:87" ht="13" customHeight="1">
      <c r="AK10876" s="114"/>
      <c r="AL10876" s="41"/>
      <c r="AM10876" s="41"/>
      <c r="AN10876" s="41"/>
      <c r="AO10876" s="41"/>
      <c r="AP10876" s="41"/>
      <c r="AQ10876" s="41"/>
      <c r="AR10876" s="41"/>
      <c r="AS10876" s="41"/>
      <c r="AT10876" s="41"/>
      <c r="AU10876" s="41"/>
      <c r="AV10876" s="41"/>
      <c r="AW10876" s="41"/>
      <c r="AX10876" s="41"/>
      <c r="AY10876" s="41"/>
      <c r="AZ10876" s="41"/>
      <c r="BA10876" s="41"/>
      <c r="BB10876" s="41"/>
      <c r="BC10876" s="41"/>
      <c r="BD10876" s="41"/>
      <c r="BE10876" s="41"/>
      <c r="BF10876" s="41"/>
      <c r="BG10876" s="41"/>
      <c r="BH10876" s="41"/>
      <c r="BI10876" s="41"/>
      <c r="BJ10876" s="41"/>
      <c r="BK10876" s="41"/>
      <c r="BL10876" s="41"/>
      <c r="BM10876" s="41"/>
      <c r="BN10876" s="41"/>
      <c r="BO10876" s="41"/>
      <c r="BP10876" s="108"/>
      <c r="CG10876" s="102"/>
      <c r="CI10876" s="45"/>
    </row>
    <row r="10877" spans="37:87" ht="13" customHeight="1">
      <c r="AK10877" s="114"/>
      <c r="AL10877" s="41"/>
      <c r="AM10877" s="41"/>
      <c r="AN10877" s="41"/>
      <c r="AO10877" s="41"/>
      <c r="AP10877" s="41"/>
      <c r="AQ10877" s="41"/>
      <c r="AR10877" s="41"/>
      <c r="AS10877" s="41"/>
      <c r="AT10877" s="41"/>
      <c r="AU10877" s="41"/>
      <c r="AV10877" s="41"/>
      <c r="AW10877" s="41"/>
      <c r="AX10877" s="41"/>
      <c r="AY10877" s="41"/>
      <c r="AZ10877" s="41"/>
      <c r="BA10877" s="41"/>
      <c r="BB10877" s="41"/>
      <c r="BC10877" s="41"/>
      <c r="BD10877" s="41"/>
      <c r="BE10877" s="41"/>
      <c r="BF10877" s="41"/>
      <c r="BG10877" s="41"/>
      <c r="BH10877" s="41"/>
      <c r="BI10877" s="41"/>
      <c r="BJ10877" s="41"/>
      <c r="BK10877" s="41"/>
      <c r="BL10877" s="41"/>
      <c r="BM10877" s="41"/>
      <c r="BN10877" s="41"/>
      <c r="BO10877" s="41"/>
      <c r="BP10877" s="108"/>
      <c r="CG10877" s="102"/>
      <c r="CI10877" s="45"/>
    </row>
    <row r="10878" spans="37:87" ht="13" customHeight="1">
      <c r="AK10878" s="114"/>
      <c r="AL10878" s="41"/>
      <c r="AM10878" s="41"/>
      <c r="AN10878" s="41"/>
      <c r="AO10878" s="41"/>
      <c r="AP10878" s="41"/>
      <c r="AQ10878" s="41"/>
      <c r="AR10878" s="41"/>
      <c r="AS10878" s="41"/>
      <c r="AT10878" s="41"/>
      <c r="AU10878" s="41"/>
      <c r="AV10878" s="41"/>
      <c r="AW10878" s="41"/>
      <c r="AX10878" s="41"/>
      <c r="AY10878" s="41"/>
      <c r="AZ10878" s="41"/>
      <c r="BA10878" s="41"/>
      <c r="BB10878" s="41"/>
      <c r="BC10878" s="41"/>
      <c r="BD10878" s="41"/>
      <c r="BE10878" s="41"/>
      <c r="BF10878" s="41"/>
      <c r="BG10878" s="41"/>
      <c r="BH10878" s="41"/>
      <c r="BI10878" s="41"/>
      <c r="BJ10878" s="41"/>
      <c r="BK10878" s="41"/>
      <c r="BL10878" s="41"/>
      <c r="BM10878" s="41"/>
      <c r="BN10878" s="41"/>
      <c r="BO10878" s="41"/>
      <c r="BP10878" s="108"/>
      <c r="CG10878" s="102"/>
      <c r="CI10878" s="45"/>
    </row>
    <row r="10879" spans="37:87" ht="13" customHeight="1">
      <c r="AK10879" s="114"/>
      <c r="AL10879" s="41"/>
      <c r="AM10879" s="41"/>
      <c r="AN10879" s="41"/>
      <c r="AO10879" s="41"/>
      <c r="AP10879" s="41"/>
      <c r="AQ10879" s="41"/>
      <c r="AR10879" s="41"/>
      <c r="AS10879" s="41"/>
      <c r="AT10879" s="41"/>
      <c r="AU10879" s="41"/>
      <c r="AV10879" s="41"/>
      <c r="AW10879" s="41"/>
      <c r="AX10879" s="41"/>
      <c r="AY10879" s="41"/>
      <c r="AZ10879" s="41"/>
      <c r="BA10879" s="41"/>
      <c r="BB10879" s="41"/>
      <c r="BC10879" s="41"/>
      <c r="BD10879" s="41"/>
      <c r="BE10879" s="41"/>
      <c r="BF10879" s="41"/>
      <c r="BG10879" s="41"/>
      <c r="BH10879" s="41"/>
      <c r="BI10879" s="41"/>
      <c r="BJ10879" s="41"/>
      <c r="BK10879" s="41"/>
      <c r="BL10879" s="41"/>
      <c r="BM10879" s="41"/>
      <c r="BN10879" s="41"/>
      <c r="BO10879" s="41"/>
      <c r="BP10879" s="108"/>
      <c r="CG10879" s="102"/>
      <c r="CI10879" s="45"/>
    </row>
    <row r="10880" spans="37:87" ht="13" customHeight="1">
      <c r="AK10880" s="114"/>
      <c r="AL10880" s="41"/>
      <c r="AM10880" s="41"/>
      <c r="AN10880" s="41"/>
      <c r="AO10880" s="41"/>
      <c r="AP10880" s="41"/>
      <c r="AQ10880" s="41"/>
      <c r="AR10880" s="41"/>
      <c r="AS10880" s="41"/>
      <c r="AT10880" s="41"/>
      <c r="AU10880" s="41"/>
      <c r="AV10880" s="41"/>
      <c r="AW10880" s="41"/>
      <c r="AX10880" s="41"/>
      <c r="AY10880" s="41"/>
      <c r="AZ10880" s="41"/>
      <c r="BA10880" s="41"/>
      <c r="BB10880" s="41"/>
      <c r="BC10880" s="41"/>
      <c r="BD10880" s="41"/>
      <c r="BE10880" s="41"/>
      <c r="BF10880" s="41"/>
      <c r="BG10880" s="41"/>
      <c r="BH10880" s="41"/>
      <c r="BI10880" s="41"/>
      <c r="BJ10880" s="41"/>
      <c r="BK10880" s="41"/>
      <c r="BL10880" s="41"/>
      <c r="BM10880" s="41"/>
      <c r="BN10880" s="41"/>
      <c r="BO10880" s="41"/>
      <c r="BP10880" s="108"/>
      <c r="CG10880" s="102"/>
      <c r="CI10880" s="45"/>
    </row>
    <row r="10881" spans="37:87" ht="13" customHeight="1">
      <c r="AK10881" s="114"/>
      <c r="AL10881" s="41"/>
      <c r="AM10881" s="41"/>
      <c r="AN10881" s="41"/>
      <c r="AO10881" s="41"/>
      <c r="AP10881" s="41"/>
      <c r="AQ10881" s="41"/>
      <c r="AR10881" s="41"/>
      <c r="AS10881" s="41"/>
      <c r="AT10881" s="41"/>
      <c r="AU10881" s="41"/>
      <c r="AV10881" s="41"/>
      <c r="AW10881" s="41"/>
      <c r="AX10881" s="41"/>
      <c r="AY10881" s="41"/>
      <c r="AZ10881" s="41"/>
      <c r="BA10881" s="41"/>
      <c r="BB10881" s="41"/>
      <c r="BC10881" s="41"/>
      <c r="BD10881" s="41"/>
      <c r="BE10881" s="41"/>
      <c r="BF10881" s="41"/>
      <c r="BG10881" s="41"/>
      <c r="BH10881" s="41"/>
      <c r="BI10881" s="41"/>
      <c r="BJ10881" s="41"/>
      <c r="BK10881" s="41"/>
      <c r="BL10881" s="41"/>
      <c r="BM10881" s="41"/>
      <c r="BN10881" s="41"/>
      <c r="BO10881" s="41"/>
      <c r="BP10881" s="108"/>
      <c r="CG10881" s="102"/>
      <c r="CI10881" s="45"/>
    </row>
    <row r="10882" spans="37:87" ht="13" customHeight="1">
      <c r="AK10882" s="114"/>
      <c r="AL10882" s="41"/>
      <c r="AM10882" s="41"/>
      <c r="AN10882" s="41"/>
      <c r="AO10882" s="41"/>
      <c r="AP10882" s="41"/>
      <c r="AQ10882" s="41"/>
      <c r="AR10882" s="41"/>
      <c r="AS10882" s="41"/>
      <c r="AT10882" s="41"/>
      <c r="AU10882" s="41"/>
      <c r="AV10882" s="41"/>
      <c r="AW10882" s="41"/>
      <c r="AX10882" s="41"/>
      <c r="AY10882" s="41"/>
      <c r="AZ10882" s="41"/>
      <c r="BA10882" s="41"/>
      <c r="BB10882" s="41"/>
      <c r="BC10882" s="41"/>
      <c r="BD10882" s="41"/>
      <c r="BE10882" s="41"/>
      <c r="BF10882" s="41"/>
      <c r="BG10882" s="41"/>
      <c r="BH10882" s="41"/>
      <c r="BI10882" s="41"/>
      <c r="BJ10882" s="41"/>
      <c r="BK10882" s="41"/>
      <c r="BL10882" s="41"/>
      <c r="BM10882" s="41"/>
      <c r="BN10882" s="41"/>
      <c r="BO10882" s="41"/>
      <c r="BP10882" s="108"/>
      <c r="CG10882" s="102"/>
      <c r="CI10882" s="45"/>
    </row>
    <row r="10883" spans="37:87" ht="13" customHeight="1">
      <c r="AK10883" s="114"/>
      <c r="AL10883" s="41"/>
      <c r="AM10883" s="41"/>
      <c r="AN10883" s="41"/>
      <c r="AO10883" s="41"/>
      <c r="AP10883" s="41"/>
      <c r="AQ10883" s="41"/>
      <c r="AR10883" s="41"/>
      <c r="AS10883" s="41"/>
      <c r="AT10883" s="41"/>
      <c r="AU10883" s="41"/>
      <c r="AV10883" s="41"/>
      <c r="AW10883" s="41"/>
      <c r="AX10883" s="41"/>
      <c r="AY10883" s="41"/>
      <c r="AZ10883" s="41"/>
      <c r="BA10883" s="41"/>
      <c r="BB10883" s="41"/>
      <c r="BC10883" s="41"/>
      <c r="BD10883" s="41"/>
      <c r="BE10883" s="41"/>
      <c r="BF10883" s="41"/>
      <c r="BG10883" s="41"/>
      <c r="BH10883" s="41"/>
      <c r="BI10883" s="41"/>
      <c r="BJ10883" s="41"/>
      <c r="BK10883" s="41"/>
      <c r="BL10883" s="41"/>
      <c r="BM10883" s="41"/>
      <c r="BN10883" s="41"/>
      <c r="BO10883" s="41"/>
      <c r="BP10883" s="108"/>
      <c r="CG10883" s="102"/>
      <c r="CI10883" s="45"/>
    </row>
    <row r="10884" spans="37:87" ht="13" customHeight="1">
      <c r="AK10884" s="114"/>
      <c r="AL10884" s="41"/>
      <c r="AM10884" s="41"/>
      <c r="AN10884" s="41"/>
      <c r="AO10884" s="41"/>
      <c r="AP10884" s="41"/>
      <c r="AQ10884" s="41"/>
      <c r="AR10884" s="41"/>
      <c r="AS10884" s="41"/>
      <c r="AT10884" s="41"/>
      <c r="AU10884" s="41"/>
      <c r="AV10884" s="41"/>
      <c r="AW10884" s="41"/>
      <c r="AX10884" s="41"/>
      <c r="AY10884" s="41"/>
      <c r="AZ10884" s="41"/>
      <c r="BA10884" s="41"/>
      <c r="BB10884" s="41"/>
      <c r="BC10884" s="41"/>
      <c r="BD10884" s="41"/>
      <c r="BE10884" s="41"/>
      <c r="BF10884" s="41"/>
      <c r="BG10884" s="41"/>
      <c r="BH10884" s="41"/>
      <c r="BI10884" s="41"/>
      <c r="BJ10884" s="41"/>
      <c r="BK10884" s="41"/>
      <c r="BL10884" s="41"/>
      <c r="BM10884" s="41"/>
      <c r="BN10884" s="41"/>
      <c r="BO10884" s="41"/>
      <c r="BP10884" s="108"/>
      <c r="CG10884" s="102"/>
      <c r="CI10884" s="45"/>
    </row>
    <row r="10885" spans="37:87" ht="13" customHeight="1">
      <c r="AK10885" s="114"/>
      <c r="AL10885" s="41"/>
      <c r="AM10885" s="41"/>
      <c r="AN10885" s="41"/>
      <c r="AO10885" s="41"/>
      <c r="AP10885" s="41"/>
      <c r="AQ10885" s="41"/>
      <c r="AR10885" s="41"/>
      <c r="AS10885" s="41"/>
      <c r="AT10885" s="41"/>
      <c r="AU10885" s="41"/>
      <c r="AV10885" s="41"/>
      <c r="AW10885" s="41"/>
      <c r="AX10885" s="41"/>
      <c r="AY10885" s="41"/>
      <c r="AZ10885" s="41"/>
      <c r="BA10885" s="41"/>
      <c r="BB10885" s="41"/>
      <c r="BC10885" s="41"/>
      <c r="BD10885" s="41"/>
      <c r="BE10885" s="41"/>
      <c r="BF10885" s="41"/>
      <c r="BG10885" s="41"/>
      <c r="BH10885" s="41"/>
      <c r="BI10885" s="41"/>
      <c r="BJ10885" s="41"/>
      <c r="BK10885" s="41"/>
      <c r="BL10885" s="41"/>
      <c r="BM10885" s="41"/>
      <c r="BN10885" s="41"/>
      <c r="BO10885" s="41"/>
      <c r="BP10885" s="108"/>
      <c r="CG10885" s="102"/>
      <c r="CI10885" s="45"/>
    </row>
    <row r="10886" spans="37:87" ht="13" customHeight="1">
      <c r="AK10886" s="114"/>
      <c r="AL10886" s="41"/>
      <c r="AM10886" s="41"/>
      <c r="AN10886" s="41"/>
      <c r="AO10886" s="41"/>
      <c r="AP10886" s="41"/>
      <c r="AQ10886" s="41"/>
      <c r="AR10886" s="41"/>
      <c r="AS10886" s="41"/>
      <c r="AT10886" s="41"/>
      <c r="AU10886" s="41"/>
      <c r="AV10886" s="41"/>
      <c r="AW10886" s="41"/>
      <c r="AX10886" s="41"/>
      <c r="AY10886" s="41"/>
      <c r="AZ10886" s="41"/>
      <c r="BA10886" s="41"/>
      <c r="BB10886" s="41"/>
      <c r="BC10886" s="41"/>
      <c r="BD10886" s="41"/>
      <c r="BE10886" s="41"/>
      <c r="BF10886" s="41"/>
      <c r="BG10886" s="41"/>
      <c r="BH10886" s="41"/>
      <c r="BI10886" s="41"/>
      <c r="BJ10886" s="41"/>
      <c r="BK10886" s="41"/>
      <c r="BL10886" s="41"/>
      <c r="BM10886" s="41"/>
      <c r="BN10886" s="41"/>
      <c r="BO10886" s="41"/>
      <c r="BP10886" s="108"/>
      <c r="CG10886" s="102"/>
      <c r="CI10886" s="45"/>
    </row>
    <row r="10887" spans="37:87" ht="13" customHeight="1">
      <c r="AK10887" s="114"/>
      <c r="AL10887" s="41"/>
      <c r="AM10887" s="41"/>
      <c r="AN10887" s="41"/>
      <c r="AO10887" s="41"/>
      <c r="AP10887" s="41"/>
      <c r="AQ10887" s="41"/>
      <c r="AR10887" s="41"/>
      <c r="AS10887" s="41"/>
      <c r="AT10887" s="41"/>
      <c r="AU10887" s="41"/>
      <c r="AV10887" s="41"/>
      <c r="AW10887" s="41"/>
      <c r="AX10887" s="41"/>
      <c r="AY10887" s="41"/>
      <c r="AZ10887" s="41"/>
      <c r="BA10887" s="41"/>
      <c r="BB10887" s="41"/>
      <c r="BC10887" s="41"/>
      <c r="BD10887" s="41"/>
      <c r="BE10887" s="41"/>
      <c r="BF10887" s="41"/>
      <c r="BG10887" s="41"/>
      <c r="BH10887" s="41"/>
      <c r="BI10887" s="41"/>
      <c r="BJ10887" s="41"/>
      <c r="BK10887" s="41"/>
      <c r="BL10887" s="41"/>
      <c r="BM10887" s="41"/>
      <c r="BN10887" s="41"/>
      <c r="BO10887" s="41"/>
      <c r="BP10887" s="108"/>
      <c r="CG10887" s="102"/>
      <c r="CI10887" s="45"/>
    </row>
    <row r="10888" spans="37:87" ht="13" customHeight="1">
      <c r="AK10888" s="114"/>
      <c r="AL10888" s="41"/>
      <c r="AM10888" s="41"/>
      <c r="AN10888" s="41"/>
      <c r="AO10888" s="41"/>
      <c r="AP10888" s="41"/>
      <c r="AQ10888" s="41"/>
      <c r="AR10888" s="41"/>
      <c r="AS10888" s="41"/>
      <c r="AT10888" s="41"/>
      <c r="AU10888" s="41"/>
      <c r="AV10888" s="41"/>
      <c r="AW10888" s="41"/>
      <c r="AX10888" s="41"/>
      <c r="AY10888" s="41"/>
      <c r="AZ10888" s="41"/>
      <c r="BA10888" s="41"/>
      <c r="BB10888" s="41"/>
      <c r="BC10888" s="41"/>
      <c r="BD10888" s="41"/>
      <c r="BE10888" s="41"/>
      <c r="BF10888" s="41"/>
      <c r="BG10888" s="41"/>
      <c r="BH10888" s="41"/>
      <c r="BI10888" s="41"/>
      <c r="BJ10888" s="41"/>
      <c r="BK10888" s="41"/>
      <c r="BL10888" s="41"/>
      <c r="BM10888" s="41"/>
      <c r="BN10888" s="41"/>
      <c r="BO10888" s="41"/>
      <c r="BP10888" s="108"/>
      <c r="CG10888" s="102"/>
      <c r="CI10888" s="45"/>
    </row>
    <row r="10889" spans="37:87" ht="13" customHeight="1">
      <c r="AK10889" s="114"/>
      <c r="AL10889" s="41"/>
      <c r="AM10889" s="41"/>
      <c r="AN10889" s="41"/>
      <c r="AO10889" s="41"/>
      <c r="AP10889" s="41"/>
      <c r="AQ10889" s="41"/>
      <c r="AR10889" s="41"/>
      <c r="AS10889" s="41"/>
      <c r="AT10889" s="41"/>
      <c r="AU10889" s="41"/>
      <c r="AV10889" s="41"/>
      <c r="AW10889" s="41"/>
      <c r="AX10889" s="41"/>
      <c r="AY10889" s="41"/>
      <c r="AZ10889" s="41"/>
      <c r="BA10889" s="41"/>
      <c r="BB10889" s="41"/>
      <c r="BC10889" s="41"/>
      <c r="BD10889" s="41"/>
      <c r="BE10889" s="41"/>
      <c r="BF10889" s="41"/>
      <c r="BG10889" s="41"/>
      <c r="BH10889" s="41"/>
      <c r="BI10889" s="41"/>
      <c r="BJ10889" s="41"/>
      <c r="BK10889" s="41"/>
      <c r="BL10889" s="41"/>
      <c r="BM10889" s="41"/>
      <c r="BN10889" s="41"/>
      <c r="BO10889" s="41"/>
      <c r="BP10889" s="108"/>
      <c r="CG10889" s="102"/>
      <c r="CI10889" s="45"/>
    </row>
    <row r="10890" spans="37:87" ht="13" customHeight="1">
      <c r="AK10890" s="114"/>
      <c r="AL10890" s="41"/>
      <c r="AM10890" s="41"/>
      <c r="AN10890" s="41"/>
      <c r="AO10890" s="41"/>
      <c r="AP10890" s="41"/>
      <c r="AQ10890" s="41"/>
      <c r="AR10890" s="41"/>
      <c r="AS10890" s="41"/>
      <c r="AT10890" s="41"/>
      <c r="AU10890" s="41"/>
      <c r="AV10890" s="41"/>
      <c r="AW10890" s="41"/>
      <c r="AX10890" s="41"/>
      <c r="AY10890" s="41"/>
      <c r="AZ10890" s="41"/>
      <c r="BA10890" s="41"/>
      <c r="BB10890" s="41"/>
      <c r="BC10890" s="41"/>
      <c r="BD10890" s="41"/>
      <c r="BE10890" s="41"/>
      <c r="BF10890" s="41"/>
      <c r="BG10890" s="41"/>
      <c r="BH10890" s="41"/>
      <c r="BI10890" s="41"/>
      <c r="BJ10890" s="41"/>
      <c r="BK10890" s="41"/>
      <c r="BL10890" s="41"/>
      <c r="BM10890" s="41"/>
      <c r="BN10890" s="41"/>
      <c r="BO10890" s="41"/>
      <c r="BP10890" s="108"/>
      <c r="CG10890" s="102"/>
      <c r="CI10890" s="45"/>
    </row>
    <row r="10891" spans="37:87" ht="13" customHeight="1">
      <c r="AK10891" s="114"/>
      <c r="AL10891" s="41"/>
      <c r="AM10891" s="41"/>
      <c r="AN10891" s="41"/>
      <c r="AO10891" s="41"/>
      <c r="AP10891" s="41"/>
      <c r="AQ10891" s="41"/>
      <c r="AR10891" s="41"/>
      <c r="AS10891" s="41"/>
      <c r="AT10891" s="41"/>
      <c r="AU10891" s="41"/>
      <c r="AV10891" s="41"/>
      <c r="AW10891" s="41"/>
      <c r="AX10891" s="41"/>
      <c r="AY10891" s="41"/>
      <c r="AZ10891" s="41"/>
      <c r="BA10891" s="41"/>
      <c r="BB10891" s="41"/>
      <c r="BC10891" s="41"/>
      <c r="BD10891" s="41"/>
      <c r="BE10891" s="41"/>
      <c r="BF10891" s="41"/>
      <c r="BG10891" s="41"/>
      <c r="BH10891" s="41"/>
      <c r="BI10891" s="41"/>
      <c r="BJ10891" s="41"/>
      <c r="BK10891" s="41"/>
      <c r="BL10891" s="41"/>
      <c r="BM10891" s="41"/>
      <c r="BN10891" s="41"/>
      <c r="BO10891" s="41"/>
      <c r="BP10891" s="108"/>
      <c r="CG10891" s="102"/>
      <c r="CI10891" s="45"/>
    </row>
    <row r="10892" spans="37:87" ht="13" customHeight="1">
      <c r="AK10892" s="114"/>
      <c r="AL10892" s="41"/>
      <c r="AM10892" s="41"/>
      <c r="AN10892" s="41"/>
      <c r="AO10892" s="41"/>
      <c r="AP10892" s="41"/>
      <c r="AQ10892" s="41"/>
      <c r="AR10892" s="41"/>
      <c r="AS10892" s="41"/>
      <c r="AT10892" s="41"/>
      <c r="AU10892" s="41"/>
      <c r="AV10892" s="41"/>
      <c r="AW10892" s="41"/>
      <c r="AX10892" s="41"/>
      <c r="AY10892" s="41"/>
      <c r="AZ10892" s="41"/>
      <c r="BA10892" s="41"/>
      <c r="BB10892" s="41"/>
      <c r="BC10892" s="41"/>
      <c r="BD10892" s="41"/>
      <c r="BE10892" s="41"/>
      <c r="BF10892" s="41"/>
      <c r="BG10892" s="41"/>
      <c r="BH10892" s="41"/>
      <c r="BI10892" s="41"/>
      <c r="BJ10892" s="41"/>
      <c r="BK10892" s="41"/>
      <c r="BL10892" s="41"/>
      <c r="BM10892" s="41"/>
      <c r="BN10892" s="41"/>
      <c r="BO10892" s="41"/>
      <c r="BP10892" s="108"/>
      <c r="CG10892" s="102"/>
      <c r="CI10892" s="45"/>
    </row>
    <row r="10893" spans="37:87" ht="13" customHeight="1">
      <c r="AK10893" s="114"/>
      <c r="AL10893" s="41"/>
      <c r="AM10893" s="41"/>
      <c r="AN10893" s="41"/>
      <c r="AO10893" s="41"/>
      <c r="AP10893" s="41"/>
      <c r="AQ10893" s="41"/>
      <c r="AR10893" s="41"/>
      <c r="AS10893" s="41"/>
      <c r="AT10893" s="41"/>
      <c r="AU10893" s="41"/>
      <c r="AV10893" s="41"/>
      <c r="AW10893" s="41"/>
      <c r="AX10893" s="41"/>
      <c r="AY10893" s="41"/>
      <c r="AZ10893" s="41"/>
      <c r="BA10893" s="41"/>
      <c r="BB10893" s="41"/>
      <c r="BC10893" s="41"/>
      <c r="BD10893" s="41"/>
      <c r="BE10893" s="41"/>
      <c r="BF10893" s="41"/>
      <c r="BG10893" s="41"/>
      <c r="BH10893" s="41"/>
      <c r="BI10893" s="41"/>
      <c r="BJ10893" s="41"/>
      <c r="BK10893" s="41"/>
      <c r="BL10893" s="41"/>
      <c r="BM10893" s="41"/>
      <c r="BN10893" s="41"/>
      <c r="BO10893" s="41"/>
      <c r="BP10893" s="108"/>
      <c r="CG10893" s="102"/>
      <c r="CI10893" s="45"/>
    </row>
    <row r="10894" spans="37:87" ht="13" customHeight="1">
      <c r="AK10894" s="114"/>
      <c r="AL10894" s="41"/>
      <c r="AM10894" s="41"/>
      <c r="AN10894" s="41"/>
      <c r="AO10894" s="41"/>
      <c r="AP10894" s="41"/>
      <c r="AQ10894" s="41"/>
      <c r="AR10894" s="41"/>
      <c r="AS10894" s="41"/>
      <c r="AT10894" s="41"/>
      <c r="AU10894" s="41"/>
      <c r="AV10894" s="41"/>
      <c r="AW10894" s="41"/>
      <c r="AX10894" s="41"/>
      <c r="AY10894" s="41"/>
      <c r="AZ10894" s="41"/>
      <c r="BA10894" s="41"/>
      <c r="BB10894" s="41"/>
      <c r="BC10894" s="41"/>
      <c r="BD10894" s="41"/>
      <c r="BE10894" s="41"/>
      <c r="BF10894" s="41"/>
      <c r="BG10894" s="41"/>
      <c r="BH10894" s="41"/>
      <c r="BI10894" s="41"/>
      <c r="BJ10894" s="41"/>
      <c r="BK10894" s="41"/>
      <c r="BL10894" s="41"/>
      <c r="BM10894" s="41"/>
      <c r="BN10894" s="41"/>
      <c r="BO10894" s="41"/>
      <c r="BP10894" s="108"/>
      <c r="CG10894" s="102"/>
      <c r="CI10894" s="45"/>
    </row>
    <row r="10895" spans="37:87" ht="13" customHeight="1">
      <c r="AK10895" s="114"/>
      <c r="AL10895" s="41"/>
      <c r="AM10895" s="41"/>
      <c r="AN10895" s="41"/>
      <c r="AO10895" s="41"/>
      <c r="AP10895" s="41"/>
      <c r="AQ10895" s="41"/>
      <c r="AR10895" s="41"/>
      <c r="AS10895" s="41"/>
      <c r="AT10895" s="41"/>
      <c r="AU10895" s="41"/>
      <c r="AV10895" s="41"/>
      <c r="AW10895" s="41"/>
      <c r="AX10895" s="41"/>
      <c r="AY10895" s="41"/>
      <c r="AZ10895" s="41"/>
      <c r="BA10895" s="41"/>
      <c r="BB10895" s="41"/>
      <c r="BC10895" s="41"/>
      <c r="BD10895" s="41"/>
      <c r="BE10895" s="41"/>
      <c r="BF10895" s="41"/>
      <c r="BG10895" s="41"/>
      <c r="BH10895" s="41"/>
      <c r="BI10895" s="41"/>
      <c r="BJ10895" s="41"/>
      <c r="BK10895" s="41"/>
      <c r="BL10895" s="41"/>
      <c r="BM10895" s="41"/>
      <c r="BN10895" s="41"/>
      <c r="BO10895" s="41"/>
      <c r="BP10895" s="108"/>
      <c r="CG10895" s="102"/>
      <c r="CI10895" s="45"/>
    </row>
    <row r="10896" spans="37:87" ht="13" customHeight="1">
      <c r="AK10896" s="114"/>
      <c r="AL10896" s="41"/>
      <c r="AM10896" s="41"/>
      <c r="AN10896" s="41"/>
      <c r="AO10896" s="41"/>
      <c r="AP10896" s="41"/>
      <c r="AQ10896" s="41"/>
      <c r="AR10896" s="41"/>
      <c r="AS10896" s="41"/>
      <c r="AT10896" s="41"/>
      <c r="AU10896" s="41"/>
      <c r="AV10896" s="41"/>
      <c r="AW10896" s="41"/>
      <c r="AX10896" s="41"/>
      <c r="AY10896" s="41"/>
      <c r="AZ10896" s="41"/>
      <c r="BA10896" s="41"/>
      <c r="BB10896" s="41"/>
      <c r="BC10896" s="41"/>
      <c r="BD10896" s="41"/>
      <c r="BE10896" s="41"/>
      <c r="BF10896" s="41"/>
      <c r="BG10896" s="41"/>
      <c r="BH10896" s="41"/>
      <c r="BI10896" s="41"/>
      <c r="BJ10896" s="41"/>
      <c r="BK10896" s="41"/>
      <c r="BL10896" s="41"/>
      <c r="BM10896" s="41"/>
      <c r="BN10896" s="41"/>
      <c r="BO10896" s="41"/>
      <c r="BP10896" s="108"/>
      <c r="CG10896" s="102"/>
      <c r="CI10896" s="45"/>
    </row>
    <row r="10897" spans="37:87" ht="13" customHeight="1">
      <c r="AK10897" s="114"/>
      <c r="AL10897" s="41"/>
      <c r="AM10897" s="41"/>
      <c r="AN10897" s="41"/>
      <c r="AO10897" s="41"/>
      <c r="AP10897" s="41"/>
      <c r="AQ10897" s="41"/>
      <c r="AR10897" s="41"/>
      <c r="AS10897" s="41"/>
      <c r="AT10897" s="41"/>
      <c r="AU10897" s="41"/>
      <c r="AV10897" s="41"/>
      <c r="AW10897" s="41"/>
      <c r="AX10897" s="41"/>
      <c r="AY10897" s="41"/>
      <c r="AZ10897" s="41"/>
      <c r="BA10897" s="41"/>
      <c r="BB10897" s="41"/>
      <c r="BC10897" s="41"/>
      <c r="BD10897" s="41"/>
      <c r="BE10897" s="41"/>
      <c r="BF10897" s="41"/>
      <c r="BG10897" s="41"/>
      <c r="BH10897" s="41"/>
      <c r="BI10897" s="41"/>
      <c r="BJ10897" s="41"/>
      <c r="BK10897" s="41"/>
      <c r="BL10897" s="41"/>
      <c r="BM10897" s="41"/>
      <c r="BN10897" s="41"/>
      <c r="BO10897" s="41"/>
      <c r="BP10897" s="108"/>
      <c r="CG10897" s="102"/>
      <c r="CI10897" s="45"/>
    </row>
    <row r="10898" spans="37:87" ht="13" customHeight="1">
      <c r="AK10898" s="114"/>
      <c r="AL10898" s="41"/>
      <c r="AM10898" s="41"/>
      <c r="AN10898" s="41"/>
      <c r="AO10898" s="41"/>
      <c r="AP10898" s="41"/>
      <c r="AQ10898" s="41"/>
      <c r="AR10898" s="41"/>
      <c r="AS10898" s="41"/>
      <c r="AT10898" s="41"/>
      <c r="AU10898" s="41"/>
      <c r="AV10898" s="41"/>
      <c r="AW10898" s="41"/>
      <c r="AX10898" s="41"/>
      <c r="AY10898" s="41"/>
      <c r="AZ10898" s="41"/>
      <c r="BA10898" s="41"/>
      <c r="BB10898" s="41"/>
      <c r="BC10898" s="41"/>
      <c r="BD10898" s="41"/>
      <c r="BE10898" s="41"/>
      <c r="BF10898" s="41"/>
      <c r="BG10898" s="41"/>
      <c r="BH10898" s="41"/>
      <c r="BI10898" s="41"/>
      <c r="BJ10898" s="41"/>
      <c r="BK10898" s="41"/>
      <c r="BL10898" s="41"/>
      <c r="BM10898" s="41"/>
      <c r="BN10898" s="41"/>
      <c r="BO10898" s="41"/>
      <c r="BP10898" s="108"/>
      <c r="CG10898" s="102"/>
      <c r="CI10898" s="45"/>
    </row>
    <row r="10899" spans="37:87" ht="13" customHeight="1">
      <c r="AK10899" s="114"/>
      <c r="AL10899" s="41"/>
      <c r="AM10899" s="41"/>
      <c r="AN10899" s="41"/>
      <c r="AO10899" s="41"/>
      <c r="AP10899" s="41"/>
      <c r="AQ10899" s="41"/>
      <c r="AR10899" s="41"/>
      <c r="AS10899" s="41"/>
      <c r="AT10899" s="41"/>
      <c r="AU10899" s="41"/>
      <c r="AV10899" s="41"/>
      <c r="AW10899" s="41"/>
      <c r="AX10899" s="41"/>
      <c r="AY10899" s="41"/>
      <c r="AZ10899" s="41"/>
      <c r="BA10899" s="41"/>
      <c r="BB10899" s="41"/>
      <c r="BC10899" s="41"/>
      <c r="BD10899" s="41"/>
      <c r="BE10899" s="41"/>
      <c r="BF10899" s="41"/>
      <c r="BG10899" s="41"/>
      <c r="BH10899" s="41"/>
      <c r="BI10899" s="41"/>
      <c r="BJ10899" s="41"/>
      <c r="BK10899" s="41"/>
      <c r="BL10899" s="41"/>
      <c r="BM10899" s="41"/>
      <c r="BN10899" s="41"/>
      <c r="BO10899" s="41"/>
      <c r="BP10899" s="108"/>
      <c r="CG10899" s="102"/>
      <c r="CI10899" s="45"/>
    </row>
    <row r="10900" spans="37:87" ht="13" customHeight="1">
      <c r="AK10900" s="114"/>
      <c r="AL10900" s="41"/>
      <c r="AM10900" s="41"/>
      <c r="AN10900" s="41"/>
      <c r="AO10900" s="41"/>
      <c r="AP10900" s="41"/>
      <c r="AQ10900" s="41"/>
      <c r="AR10900" s="41"/>
      <c r="AS10900" s="41"/>
      <c r="AT10900" s="41"/>
      <c r="AU10900" s="41"/>
      <c r="AV10900" s="41"/>
      <c r="AW10900" s="41"/>
      <c r="AX10900" s="41"/>
      <c r="AY10900" s="41"/>
      <c r="AZ10900" s="41"/>
      <c r="BA10900" s="41"/>
      <c r="BB10900" s="41"/>
      <c r="BC10900" s="41"/>
      <c r="BD10900" s="41"/>
      <c r="BE10900" s="41"/>
      <c r="BF10900" s="41"/>
      <c r="BG10900" s="41"/>
      <c r="BH10900" s="41"/>
      <c r="BI10900" s="41"/>
      <c r="BJ10900" s="41"/>
      <c r="BK10900" s="41"/>
      <c r="BL10900" s="41"/>
      <c r="BM10900" s="41"/>
      <c r="BN10900" s="41"/>
      <c r="BO10900" s="41"/>
      <c r="BP10900" s="108"/>
      <c r="CG10900" s="102"/>
      <c r="CI10900" s="45"/>
    </row>
    <row r="10901" spans="37:87" ht="13" customHeight="1">
      <c r="AK10901" s="114"/>
      <c r="AL10901" s="41"/>
      <c r="AM10901" s="41"/>
      <c r="AN10901" s="41"/>
      <c r="AO10901" s="41"/>
      <c r="AP10901" s="41"/>
      <c r="AQ10901" s="41"/>
      <c r="AR10901" s="41"/>
      <c r="AS10901" s="41"/>
      <c r="AT10901" s="41"/>
      <c r="AU10901" s="41"/>
      <c r="AV10901" s="41"/>
      <c r="AW10901" s="41"/>
      <c r="AX10901" s="41"/>
      <c r="AY10901" s="41"/>
      <c r="AZ10901" s="41"/>
      <c r="BA10901" s="41"/>
      <c r="BB10901" s="41"/>
      <c r="BC10901" s="41"/>
      <c r="BD10901" s="41"/>
      <c r="BE10901" s="41"/>
      <c r="BF10901" s="41"/>
      <c r="BG10901" s="41"/>
      <c r="BH10901" s="41"/>
      <c r="BI10901" s="41"/>
      <c r="BJ10901" s="41"/>
      <c r="BK10901" s="41"/>
      <c r="BL10901" s="41"/>
      <c r="BM10901" s="41"/>
      <c r="BN10901" s="41"/>
      <c r="BO10901" s="41"/>
      <c r="BP10901" s="108"/>
      <c r="CG10901" s="102"/>
      <c r="CI10901" s="45"/>
    </row>
    <row r="10902" spans="37:87" ht="13" customHeight="1">
      <c r="AK10902" s="114"/>
      <c r="AL10902" s="41"/>
      <c r="AM10902" s="41"/>
      <c r="AN10902" s="41"/>
      <c r="AO10902" s="41"/>
      <c r="AP10902" s="41"/>
      <c r="AQ10902" s="41"/>
      <c r="AR10902" s="41"/>
      <c r="AS10902" s="41"/>
      <c r="AT10902" s="41"/>
      <c r="AU10902" s="41"/>
      <c r="AV10902" s="41"/>
      <c r="AW10902" s="41"/>
      <c r="AX10902" s="41"/>
      <c r="AY10902" s="41"/>
      <c r="AZ10902" s="41"/>
      <c r="BA10902" s="41"/>
      <c r="BB10902" s="41"/>
      <c r="BC10902" s="41"/>
      <c r="BD10902" s="41"/>
      <c r="BE10902" s="41"/>
      <c r="BF10902" s="41"/>
      <c r="BG10902" s="41"/>
      <c r="BH10902" s="41"/>
      <c r="BI10902" s="41"/>
      <c r="BJ10902" s="41"/>
      <c r="BK10902" s="41"/>
      <c r="BL10902" s="41"/>
      <c r="BM10902" s="41"/>
      <c r="BN10902" s="41"/>
      <c r="BO10902" s="41"/>
      <c r="BP10902" s="108"/>
      <c r="CG10902" s="102"/>
      <c r="CI10902" s="45"/>
    </row>
    <row r="10903" spans="37:87" ht="13" customHeight="1">
      <c r="AK10903" s="114"/>
      <c r="AL10903" s="41"/>
      <c r="AM10903" s="41"/>
      <c r="AN10903" s="41"/>
      <c r="AO10903" s="41"/>
      <c r="AP10903" s="41"/>
      <c r="AQ10903" s="41"/>
      <c r="AR10903" s="41"/>
      <c r="AS10903" s="41"/>
      <c r="AT10903" s="41"/>
      <c r="AU10903" s="41"/>
      <c r="AV10903" s="41"/>
      <c r="AW10903" s="41"/>
      <c r="AX10903" s="41"/>
      <c r="AY10903" s="41"/>
      <c r="AZ10903" s="41"/>
      <c r="BA10903" s="41"/>
      <c r="BB10903" s="41"/>
      <c r="BC10903" s="41"/>
      <c r="BD10903" s="41"/>
      <c r="BE10903" s="41"/>
      <c r="BF10903" s="41"/>
      <c r="BG10903" s="41"/>
      <c r="BH10903" s="41"/>
      <c r="BI10903" s="41"/>
      <c r="BJ10903" s="41"/>
      <c r="BK10903" s="41"/>
      <c r="BL10903" s="41"/>
      <c r="BM10903" s="41"/>
      <c r="BN10903" s="41"/>
      <c r="BO10903" s="41"/>
      <c r="BP10903" s="108"/>
      <c r="CG10903" s="102"/>
      <c r="CI10903" s="45"/>
    </row>
    <row r="10904" spans="37:87" ht="13" customHeight="1">
      <c r="AK10904" s="114"/>
      <c r="AL10904" s="41"/>
      <c r="AM10904" s="41"/>
      <c r="AN10904" s="41"/>
      <c r="AO10904" s="41"/>
      <c r="AP10904" s="41"/>
      <c r="AQ10904" s="41"/>
      <c r="AR10904" s="41"/>
      <c r="AS10904" s="41"/>
      <c r="AT10904" s="41"/>
      <c r="AU10904" s="41"/>
      <c r="AV10904" s="41"/>
      <c r="AW10904" s="41"/>
      <c r="AX10904" s="41"/>
      <c r="AY10904" s="41"/>
      <c r="AZ10904" s="41"/>
      <c r="BA10904" s="41"/>
      <c r="BB10904" s="41"/>
      <c r="BC10904" s="41"/>
      <c r="BD10904" s="41"/>
      <c r="BE10904" s="41"/>
      <c r="BF10904" s="41"/>
      <c r="BG10904" s="41"/>
      <c r="BH10904" s="41"/>
      <c r="BI10904" s="41"/>
      <c r="BJ10904" s="41"/>
      <c r="BK10904" s="41"/>
      <c r="BL10904" s="41"/>
      <c r="BM10904" s="41"/>
      <c r="BN10904" s="41"/>
      <c r="BO10904" s="41"/>
      <c r="BP10904" s="108"/>
      <c r="CG10904" s="102"/>
      <c r="CI10904" s="45"/>
    </row>
    <row r="10905" spans="37:87" ht="13" customHeight="1">
      <c r="AK10905" s="114"/>
      <c r="AL10905" s="41"/>
      <c r="AM10905" s="41"/>
      <c r="AN10905" s="41"/>
      <c r="AO10905" s="41"/>
      <c r="AP10905" s="41"/>
      <c r="AQ10905" s="41"/>
      <c r="AR10905" s="41"/>
      <c r="AS10905" s="41"/>
      <c r="AT10905" s="41"/>
      <c r="AU10905" s="41"/>
      <c r="AV10905" s="41"/>
      <c r="AW10905" s="41"/>
      <c r="AX10905" s="41"/>
      <c r="AY10905" s="41"/>
      <c r="AZ10905" s="41"/>
      <c r="BA10905" s="41"/>
      <c r="BB10905" s="41"/>
      <c r="BC10905" s="41"/>
      <c r="BD10905" s="41"/>
      <c r="BE10905" s="41"/>
      <c r="BF10905" s="41"/>
      <c r="BG10905" s="41"/>
      <c r="BH10905" s="41"/>
      <c r="BI10905" s="41"/>
      <c r="BJ10905" s="41"/>
      <c r="BK10905" s="41"/>
      <c r="BL10905" s="41"/>
      <c r="BM10905" s="41"/>
      <c r="BN10905" s="41"/>
      <c r="BO10905" s="41"/>
      <c r="BP10905" s="108"/>
      <c r="CG10905" s="102"/>
      <c r="CI10905" s="45"/>
    </row>
    <row r="10906" spans="37:87" ht="13" customHeight="1">
      <c r="AK10906" s="114"/>
      <c r="AL10906" s="41"/>
      <c r="AM10906" s="41"/>
      <c r="AN10906" s="41"/>
      <c r="AO10906" s="41"/>
      <c r="AP10906" s="41"/>
      <c r="AQ10906" s="41"/>
      <c r="AR10906" s="41"/>
      <c r="AS10906" s="41"/>
      <c r="AT10906" s="41"/>
      <c r="AU10906" s="41"/>
      <c r="AV10906" s="41"/>
      <c r="AW10906" s="41"/>
      <c r="AX10906" s="41"/>
      <c r="AY10906" s="41"/>
      <c r="AZ10906" s="41"/>
      <c r="BA10906" s="41"/>
      <c r="BB10906" s="41"/>
      <c r="BC10906" s="41"/>
      <c r="BD10906" s="41"/>
      <c r="BE10906" s="41"/>
      <c r="BF10906" s="41"/>
      <c r="BG10906" s="41"/>
      <c r="BH10906" s="41"/>
      <c r="BI10906" s="41"/>
      <c r="BJ10906" s="41"/>
      <c r="BK10906" s="41"/>
      <c r="BL10906" s="41"/>
      <c r="BM10906" s="41"/>
      <c r="BN10906" s="41"/>
      <c r="BO10906" s="41"/>
      <c r="BP10906" s="108"/>
      <c r="CG10906" s="102"/>
      <c r="CI10906" s="45"/>
    </row>
    <row r="10907" spans="37:87" ht="13" customHeight="1">
      <c r="AK10907" s="114"/>
      <c r="AL10907" s="41"/>
      <c r="AM10907" s="41"/>
      <c r="AN10907" s="41"/>
      <c r="AO10907" s="41"/>
      <c r="AP10907" s="41"/>
      <c r="AQ10907" s="41"/>
      <c r="AR10907" s="41"/>
      <c r="AS10907" s="41"/>
      <c r="AT10907" s="41"/>
      <c r="AU10907" s="41"/>
      <c r="AV10907" s="41"/>
      <c r="AW10907" s="41"/>
      <c r="AX10907" s="41"/>
      <c r="AY10907" s="41"/>
      <c r="AZ10907" s="41"/>
      <c r="BA10907" s="41"/>
      <c r="BB10907" s="41"/>
      <c r="BC10907" s="41"/>
      <c r="BD10907" s="41"/>
      <c r="BE10907" s="41"/>
      <c r="BF10907" s="41"/>
      <c r="BG10907" s="41"/>
      <c r="BH10907" s="41"/>
      <c r="BI10907" s="41"/>
      <c r="BJ10907" s="41"/>
      <c r="BK10907" s="41"/>
      <c r="BL10907" s="41"/>
      <c r="BM10907" s="41"/>
      <c r="BN10907" s="41"/>
      <c r="BO10907" s="41"/>
      <c r="BP10907" s="108"/>
      <c r="CG10907" s="102"/>
      <c r="CI10907" s="45"/>
    </row>
    <row r="10908" spans="37:87" ht="13" customHeight="1">
      <c r="AK10908" s="114"/>
      <c r="AL10908" s="41"/>
      <c r="AM10908" s="41"/>
      <c r="AN10908" s="41"/>
      <c r="AO10908" s="41"/>
      <c r="AP10908" s="41"/>
      <c r="AQ10908" s="41"/>
      <c r="AR10908" s="41"/>
      <c r="AS10908" s="41"/>
      <c r="AT10908" s="41"/>
      <c r="AU10908" s="41"/>
      <c r="AV10908" s="41"/>
      <c r="AW10908" s="41"/>
      <c r="AX10908" s="41"/>
      <c r="AY10908" s="41"/>
      <c r="AZ10908" s="41"/>
      <c r="BA10908" s="41"/>
      <c r="BB10908" s="41"/>
      <c r="BC10908" s="41"/>
      <c r="BD10908" s="41"/>
      <c r="BE10908" s="41"/>
      <c r="BF10908" s="41"/>
      <c r="BG10908" s="41"/>
      <c r="BH10908" s="41"/>
      <c r="BI10908" s="41"/>
      <c r="BJ10908" s="41"/>
      <c r="BK10908" s="41"/>
      <c r="BL10908" s="41"/>
      <c r="BM10908" s="41"/>
      <c r="BN10908" s="41"/>
      <c r="BO10908" s="41"/>
      <c r="BP10908" s="108"/>
      <c r="CG10908" s="102"/>
      <c r="CI10908" s="45"/>
    </row>
    <row r="10909" spans="37:87" ht="13" customHeight="1">
      <c r="AK10909" s="114"/>
      <c r="AL10909" s="41"/>
      <c r="AM10909" s="41"/>
      <c r="AN10909" s="41"/>
      <c r="AO10909" s="41"/>
      <c r="AP10909" s="41"/>
      <c r="AQ10909" s="41"/>
      <c r="AR10909" s="41"/>
      <c r="AS10909" s="41"/>
      <c r="AT10909" s="41"/>
      <c r="AU10909" s="41"/>
      <c r="AV10909" s="41"/>
      <c r="AW10909" s="41"/>
      <c r="AX10909" s="41"/>
      <c r="AY10909" s="41"/>
      <c r="AZ10909" s="41"/>
      <c r="BA10909" s="41"/>
      <c r="BB10909" s="41"/>
      <c r="BC10909" s="41"/>
      <c r="BD10909" s="41"/>
      <c r="BE10909" s="41"/>
      <c r="BF10909" s="41"/>
      <c r="BG10909" s="41"/>
      <c r="BH10909" s="41"/>
      <c r="BI10909" s="41"/>
      <c r="BJ10909" s="41"/>
      <c r="BK10909" s="41"/>
      <c r="BL10909" s="41"/>
      <c r="BM10909" s="41"/>
      <c r="BN10909" s="41"/>
      <c r="BO10909" s="41"/>
      <c r="BP10909" s="108"/>
      <c r="CG10909" s="102"/>
      <c r="CI10909" s="45"/>
    </row>
    <row r="10910" spans="37:87" ht="13" customHeight="1">
      <c r="AK10910" s="114"/>
      <c r="AL10910" s="41"/>
      <c r="AM10910" s="41"/>
      <c r="AN10910" s="41"/>
      <c r="AO10910" s="41"/>
      <c r="AP10910" s="41"/>
      <c r="AQ10910" s="41"/>
      <c r="AR10910" s="41"/>
      <c r="AS10910" s="41"/>
      <c r="AT10910" s="41"/>
      <c r="AU10910" s="41"/>
      <c r="AV10910" s="41"/>
      <c r="AW10910" s="41"/>
      <c r="AX10910" s="41"/>
      <c r="AY10910" s="41"/>
      <c r="AZ10910" s="41"/>
      <c r="BA10910" s="41"/>
      <c r="BB10910" s="41"/>
      <c r="BC10910" s="41"/>
      <c r="BD10910" s="41"/>
      <c r="BE10910" s="41"/>
      <c r="BF10910" s="41"/>
      <c r="BG10910" s="41"/>
      <c r="BH10910" s="41"/>
      <c r="BI10910" s="41"/>
      <c r="BJ10910" s="41"/>
      <c r="BK10910" s="41"/>
      <c r="BL10910" s="41"/>
      <c r="BM10910" s="41"/>
      <c r="BN10910" s="41"/>
      <c r="BO10910" s="41"/>
      <c r="BP10910" s="108"/>
      <c r="CG10910" s="102"/>
      <c r="CI10910" s="45"/>
    </row>
    <row r="10911" spans="37:87" ht="13" customHeight="1">
      <c r="AK10911" s="114"/>
      <c r="AL10911" s="41"/>
      <c r="AM10911" s="41"/>
      <c r="AN10911" s="41"/>
      <c r="AO10911" s="41"/>
      <c r="AP10911" s="41"/>
      <c r="AQ10911" s="41"/>
      <c r="AR10911" s="41"/>
      <c r="AS10911" s="41"/>
      <c r="AT10911" s="41"/>
      <c r="AU10911" s="41"/>
      <c r="AV10911" s="41"/>
      <c r="AW10911" s="41"/>
      <c r="AX10911" s="41"/>
      <c r="AY10911" s="41"/>
      <c r="AZ10911" s="41"/>
      <c r="BA10911" s="41"/>
      <c r="BB10911" s="41"/>
      <c r="BC10911" s="41"/>
      <c r="BD10911" s="41"/>
      <c r="BE10911" s="41"/>
      <c r="BF10911" s="41"/>
      <c r="BG10911" s="41"/>
      <c r="BH10911" s="41"/>
      <c r="BI10911" s="41"/>
      <c r="BJ10911" s="41"/>
      <c r="BK10911" s="41"/>
      <c r="BL10911" s="41"/>
      <c r="BM10911" s="41"/>
      <c r="BN10911" s="41"/>
      <c r="BO10911" s="41"/>
      <c r="BP10911" s="108"/>
      <c r="CG10911" s="102"/>
      <c r="CI10911" s="45"/>
    </row>
    <row r="10912" spans="37:87" ht="13" customHeight="1">
      <c r="AK10912" s="114"/>
      <c r="AL10912" s="41"/>
      <c r="AM10912" s="41"/>
      <c r="AN10912" s="41"/>
      <c r="AO10912" s="41"/>
      <c r="AP10912" s="41"/>
      <c r="AQ10912" s="41"/>
      <c r="AR10912" s="41"/>
      <c r="AS10912" s="41"/>
      <c r="AT10912" s="41"/>
      <c r="AU10912" s="41"/>
      <c r="AV10912" s="41"/>
      <c r="AW10912" s="41"/>
      <c r="AX10912" s="41"/>
      <c r="AY10912" s="41"/>
      <c r="AZ10912" s="41"/>
      <c r="BA10912" s="41"/>
      <c r="BB10912" s="41"/>
      <c r="BC10912" s="41"/>
      <c r="BD10912" s="41"/>
      <c r="BE10912" s="41"/>
      <c r="BF10912" s="41"/>
      <c r="BG10912" s="41"/>
      <c r="BH10912" s="41"/>
      <c r="BI10912" s="41"/>
      <c r="BJ10912" s="41"/>
      <c r="BK10912" s="41"/>
      <c r="BL10912" s="41"/>
      <c r="BM10912" s="41"/>
      <c r="BN10912" s="41"/>
      <c r="BO10912" s="41"/>
      <c r="BP10912" s="108"/>
      <c r="CG10912" s="102"/>
      <c r="CI10912" s="45"/>
    </row>
    <row r="10913" spans="37:87" ht="13" customHeight="1">
      <c r="AK10913" s="114"/>
      <c r="AL10913" s="41"/>
      <c r="AM10913" s="41"/>
      <c r="AN10913" s="41"/>
      <c r="AO10913" s="41"/>
      <c r="AP10913" s="41"/>
      <c r="AQ10913" s="41"/>
      <c r="AR10913" s="41"/>
      <c r="AS10913" s="41"/>
      <c r="AT10913" s="41"/>
      <c r="AU10913" s="41"/>
      <c r="AV10913" s="41"/>
      <c r="AW10913" s="41"/>
      <c r="AX10913" s="41"/>
      <c r="AY10913" s="41"/>
      <c r="AZ10913" s="41"/>
      <c r="BA10913" s="41"/>
      <c r="BB10913" s="41"/>
      <c r="BC10913" s="41"/>
      <c r="BD10913" s="41"/>
      <c r="BE10913" s="41"/>
      <c r="BF10913" s="41"/>
      <c r="BG10913" s="41"/>
      <c r="BH10913" s="41"/>
      <c r="BI10913" s="41"/>
      <c r="BJ10913" s="41"/>
      <c r="BK10913" s="41"/>
      <c r="BL10913" s="41"/>
      <c r="BM10913" s="41"/>
      <c r="BN10913" s="41"/>
      <c r="BO10913" s="41"/>
      <c r="BP10913" s="108"/>
      <c r="CG10913" s="102"/>
      <c r="CI10913" s="45"/>
    </row>
    <row r="10914" spans="37:87" ht="13" customHeight="1">
      <c r="AK10914" s="114"/>
      <c r="AL10914" s="41"/>
      <c r="AM10914" s="41"/>
      <c r="AN10914" s="41"/>
      <c r="AO10914" s="41"/>
      <c r="AP10914" s="41"/>
      <c r="AQ10914" s="41"/>
      <c r="AR10914" s="41"/>
      <c r="AS10914" s="41"/>
      <c r="AT10914" s="41"/>
      <c r="AU10914" s="41"/>
      <c r="AV10914" s="41"/>
      <c r="AW10914" s="41"/>
      <c r="AX10914" s="41"/>
      <c r="AY10914" s="41"/>
      <c r="AZ10914" s="41"/>
      <c r="BA10914" s="41"/>
      <c r="BB10914" s="41"/>
      <c r="BC10914" s="41"/>
      <c r="BD10914" s="41"/>
      <c r="BE10914" s="41"/>
      <c r="BF10914" s="41"/>
      <c r="BG10914" s="41"/>
      <c r="BH10914" s="41"/>
      <c r="BI10914" s="41"/>
      <c r="BJ10914" s="41"/>
      <c r="BK10914" s="41"/>
      <c r="BL10914" s="41"/>
      <c r="BM10914" s="41"/>
      <c r="BN10914" s="41"/>
      <c r="BO10914" s="41"/>
      <c r="BP10914" s="108"/>
      <c r="CG10914" s="102"/>
      <c r="CI10914" s="45"/>
    </row>
    <row r="10915" spans="37:87" ht="13" customHeight="1">
      <c r="AK10915" s="114"/>
      <c r="AL10915" s="41"/>
      <c r="AM10915" s="41"/>
      <c r="AN10915" s="41"/>
      <c r="AO10915" s="41"/>
      <c r="AP10915" s="41"/>
      <c r="AQ10915" s="41"/>
      <c r="AR10915" s="41"/>
      <c r="AS10915" s="41"/>
      <c r="AT10915" s="41"/>
      <c r="AU10915" s="41"/>
      <c r="AV10915" s="41"/>
      <c r="AW10915" s="41"/>
      <c r="AX10915" s="41"/>
      <c r="AY10915" s="41"/>
      <c r="AZ10915" s="41"/>
      <c r="BA10915" s="41"/>
      <c r="BB10915" s="41"/>
      <c r="BC10915" s="41"/>
      <c r="BD10915" s="41"/>
      <c r="BE10915" s="41"/>
      <c r="BF10915" s="41"/>
      <c r="BG10915" s="41"/>
      <c r="BH10915" s="41"/>
      <c r="BI10915" s="41"/>
      <c r="BJ10915" s="41"/>
      <c r="BK10915" s="41"/>
      <c r="BL10915" s="41"/>
      <c r="BM10915" s="41"/>
      <c r="BN10915" s="41"/>
      <c r="BO10915" s="41"/>
      <c r="BP10915" s="108"/>
      <c r="CG10915" s="102"/>
      <c r="CI10915" s="45"/>
    </row>
    <row r="10916" spans="37:87" ht="13" customHeight="1">
      <c r="AK10916" s="114"/>
      <c r="AL10916" s="41"/>
      <c r="AM10916" s="41"/>
      <c r="AN10916" s="41"/>
      <c r="AO10916" s="41"/>
      <c r="AP10916" s="41"/>
      <c r="AQ10916" s="41"/>
      <c r="AR10916" s="41"/>
      <c r="AS10916" s="41"/>
      <c r="AT10916" s="41"/>
      <c r="AU10916" s="41"/>
      <c r="AV10916" s="41"/>
      <c r="AW10916" s="41"/>
      <c r="AX10916" s="41"/>
      <c r="AY10916" s="41"/>
      <c r="AZ10916" s="41"/>
      <c r="BA10916" s="41"/>
      <c r="BB10916" s="41"/>
      <c r="BC10916" s="41"/>
      <c r="BD10916" s="41"/>
      <c r="BE10916" s="41"/>
      <c r="BF10916" s="41"/>
      <c r="BG10916" s="41"/>
      <c r="BH10916" s="41"/>
      <c r="BI10916" s="41"/>
      <c r="BJ10916" s="41"/>
      <c r="BK10916" s="41"/>
      <c r="BL10916" s="41"/>
      <c r="BM10916" s="41"/>
      <c r="BN10916" s="41"/>
      <c r="BO10916" s="41"/>
      <c r="BP10916" s="108"/>
      <c r="CG10916" s="102"/>
      <c r="CI10916" s="45"/>
    </row>
    <row r="10917" spans="37:87" ht="13" customHeight="1">
      <c r="AK10917" s="114"/>
      <c r="AL10917" s="41"/>
      <c r="AM10917" s="41"/>
      <c r="AN10917" s="41"/>
      <c r="AO10917" s="41"/>
      <c r="AP10917" s="41"/>
      <c r="AQ10917" s="41"/>
      <c r="AR10917" s="41"/>
      <c r="AS10917" s="41"/>
      <c r="AT10917" s="41"/>
      <c r="AU10917" s="41"/>
      <c r="AV10917" s="41"/>
      <c r="AW10917" s="41"/>
      <c r="AX10917" s="41"/>
      <c r="AY10917" s="41"/>
      <c r="AZ10917" s="41"/>
      <c r="BA10917" s="41"/>
      <c r="BB10917" s="41"/>
      <c r="BC10917" s="41"/>
      <c r="BD10917" s="41"/>
      <c r="BE10917" s="41"/>
      <c r="BF10917" s="41"/>
      <c r="BG10917" s="41"/>
      <c r="BH10917" s="41"/>
      <c r="BI10917" s="41"/>
      <c r="BJ10917" s="41"/>
      <c r="BK10917" s="41"/>
      <c r="BL10917" s="41"/>
      <c r="BM10917" s="41"/>
      <c r="BN10917" s="41"/>
      <c r="BO10917" s="41"/>
      <c r="BP10917" s="108"/>
      <c r="CG10917" s="102"/>
      <c r="CI10917" s="45"/>
    </row>
    <row r="10918" spans="37:87" ht="13" customHeight="1">
      <c r="AK10918" s="114"/>
      <c r="AL10918" s="41"/>
      <c r="AM10918" s="41"/>
      <c r="AN10918" s="41"/>
      <c r="AO10918" s="41"/>
      <c r="AP10918" s="41"/>
      <c r="AQ10918" s="41"/>
      <c r="AR10918" s="41"/>
      <c r="AS10918" s="41"/>
      <c r="AT10918" s="41"/>
      <c r="AU10918" s="41"/>
      <c r="AV10918" s="41"/>
      <c r="AW10918" s="41"/>
      <c r="AX10918" s="41"/>
      <c r="AY10918" s="41"/>
      <c r="AZ10918" s="41"/>
      <c r="BA10918" s="41"/>
      <c r="BB10918" s="41"/>
      <c r="BC10918" s="41"/>
      <c r="BD10918" s="41"/>
      <c r="BE10918" s="41"/>
      <c r="BF10918" s="41"/>
      <c r="BG10918" s="41"/>
      <c r="BH10918" s="41"/>
      <c r="BI10918" s="41"/>
      <c r="BJ10918" s="41"/>
      <c r="BK10918" s="41"/>
      <c r="BL10918" s="41"/>
      <c r="BM10918" s="41"/>
      <c r="BN10918" s="41"/>
      <c r="BO10918" s="41"/>
      <c r="BP10918" s="108"/>
      <c r="CG10918" s="102"/>
      <c r="CI10918" s="45"/>
    </row>
    <row r="10919" spans="37:87" ht="13" customHeight="1">
      <c r="AK10919" s="114"/>
      <c r="AL10919" s="41"/>
      <c r="AM10919" s="41"/>
      <c r="AN10919" s="41"/>
      <c r="AO10919" s="41"/>
      <c r="AP10919" s="41"/>
      <c r="AQ10919" s="41"/>
      <c r="AR10919" s="41"/>
      <c r="AS10919" s="41"/>
      <c r="AT10919" s="41"/>
      <c r="AU10919" s="41"/>
      <c r="AV10919" s="41"/>
      <c r="AW10919" s="41"/>
      <c r="AX10919" s="41"/>
      <c r="AY10919" s="41"/>
      <c r="AZ10919" s="41"/>
      <c r="BA10919" s="41"/>
      <c r="BB10919" s="41"/>
      <c r="BC10919" s="41"/>
      <c r="BD10919" s="41"/>
      <c r="BE10919" s="41"/>
      <c r="BF10919" s="41"/>
      <c r="BG10919" s="41"/>
      <c r="BH10919" s="41"/>
      <c r="BI10919" s="41"/>
      <c r="BJ10919" s="41"/>
      <c r="BK10919" s="41"/>
      <c r="BL10919" s="41"/>
      <c r="BM10919" s="41"/>
      <c r="BN10919" s="41"/>
      <c r="BO10919" s="41"/>
      <c r="BP10919" s="108"/>
      <c r="CG10919" s="102"/>
      <c r="CI10919" s="45"/>
    </row>
    <row r="10920" spans="37:87" ht="13" customHeight="1">
      <c r="AK10920" s="114"/>
      <c r="AL10920" s="41"/>
      <c r="AM10920" s="41"/>
      <c r="AN10920" s="41"/>
      <c r="AO10920" s="41"/>
      <c r="AP10920" s="41"/>
      <c r="AQ10920" s="41"/>
      <c r="AR10920" s="41"/>
      <c r="AS10920" s="41"/>
      <c r="AT10920" s="41"/>
      <c r="AU10920" s="41"/>
      <c r="AV10920" s="41"/>
      <c r="AW10920" s="41"/>
      <c r="AX10920" s="41"/>
      <c r="AY10920" s="41"/>
      <c r="AZ10920" s="41"/>
      <c r="BA10920" s="41"/>
      <c r="BB10920" s="41"/>
      <c r="BC10920" s="41"/>
      <c r="BD10920" s="41"/>
      <c r="BE10920" s="41"/>
      <c r="BF10920" s="41"/>
      <c r="BG10920" s="41"/>
      <c r="BH10920" s="41"/>
      <c r="BI10920" s="41"/>
      <c r="BJ10920" s="41"/>
      <c r="BK10920" s="41"/>
      <c r="BL10920" s="41"/>
      <c r="BM10920" s="41"/>
      <c r="BN10920" s="41"/>
      <c r="BO10920" s="41"/>
      <c r="BP10920" s="108"/>
      <c r="CG10920" s="102"/>
      <c r="CI10920" s="45"/>
    </row>
    <row r="10921" spans="37:87" ht="13" customHeight="1">
      <c r="AK10921" s="114"/>
      <c r="AL10921" s="41"/>
      <c r="AM10921" s="41"/>
      <c r="AN10921" s="41"/>
      <c r="AO10921" s="41"/>
      <c r="AP10921" s="41"/>
      <c r="AQ10921" s="41"/>
      <c r="AR10921" s="41"/>
      <c r="AS10921" s="41"/>
      <c r="AT10921" s="41"/>
      <c r="AU10921" s="41"/>
      <c r="AV10921" s="41"/>
      <c r="AW10921" s="41"/>
      <c r="AX10921" s="41"/>
      <c r="AY10921" s="41"/>
      <c r="AZ10921" s="41"/>
      <c r="BA10921" s="41"/>
      <c r="BB10921" s="41"/>
      <c r="BC10921" s="41"/>
      <c r="BD10921" s="41"/>
      <c r="BE10921" s="41"/>
      <c r="BF10921" s="41"/>
      <c r="BG10921" s="41"/>
      <c r="BH10921" s="41"/>
      <c r="BI10921" s="41"/>
      <c r="BJ10921" s="41"/>
      <c r="BK10921" s="41"/>
      <c r="BL10921" s="41"/>
      <c r="BM10921" s="41"/>
      <c r="BN10921" s="41"/>
      <c r="BO10921" s="41"/>
      <c r="BP10921" s="108"/>
      <c r="CG10921" s="102"/>
      <c r="CI10921" s="45"/>
    </row>
    <row r="10922" spans="37:87" ht="13" customHeight="1">
      <c r="AK10922" s="114"/>
      <c r="AL10922" s="41"/>
      <c r="AM10922" s="41"/>
      <c r="AN10922" s="41"/>
      <c r="AO10922" s="41"/>
      <c r="AP10922" s="41"/>
      <c r="AQ10922" s="41"/>
      <c r="AR10922" s="41"/>
      <c r="AS10922" s="41"/>
      <c r="AT10922" s="41"/>
      <c r="AU10922" s="41"/>
      <c r="AV10922" s="41"/>
      <c r="AW10922" s="41"/>
      <c r="AX10922" s="41"/>
      <c r="AY10922" s="41"/>
      <c r="AZ10922" s="41"/>
      <c r="BA10922" s="41"/>
      <c r="BB10922" s="41"/>
      <c r="BC10922" s="41"/>
      <c r="BD10922" s="41"/>
      <c r="BE10922" s="41"/>
      <c r="BF10922" s="41"/>
      <c r="BG10922" s="41"/>
      <c r="BH10922" s="41"/>
      <c r="BI10922" s="41"/>
      <c r="BJ10922" s="41"/>
      <c r="BK10922" s="41"/>
      <c r="BL10922" s="41"/>
      <c r="BM10922" s="41"/>
      <c r="BN10922" s="41"/>
      <c r="BO10922" s="41"/>
      <c r="BP10922" s="108"/>
      <c r="CG10922" s="102"/>
      <c r="CI10922" s="45"/>
    </row>
    <row r="10923" spans="37:87" ht="13" customHeight="1">
      <c r="AK10923" s="114"/>
      <c r="AL10923" s="41"/>
      <c r="AM10923" s="41"/>
      <c r="AN10923" s="41"/>
      <c r="AO10923" s="41"/>
      <c r="AP10923" s="41"/>
      <c r="AQ10923" s="41"/>
      <c r="AR10923" s="41"/>
      <c r="AS10923" s="41"/>
      <c r="AT10923" s="41"/>
      <c r="AU10923" s="41"/>
      <c r="AV10923" s="41"/>
      <c r="AW10923" s="41"/>
      <c r="AX10923" s="41"/>
      <c r="AY10923" s="41"/>
      <c r="AZ10923" s="41"/>
      <c r="BA10923" s="41"/>
      <c r="BB10923" s="41"/>
      <c r="BC10923" s="41"/>
      <c r="BD10923" s="41"/>
      <c r="BE10923" s="41"/>
      <c r="BF10923" s="41"/>
      <c r="BG10923" s="41"/>
      <c r="BH10923" s="41"/>
      <c r="BI10923" s="41"/>
      <c r="BJ10923" s="41"/>
      <c r="BK10923" s="41"/>
      <c r="BL10923" s="41"/>
      <c r="BM10923" s="41"/>
      <c r="BN10923" s="41"/>
      <c r="BO10923" s="41"/>
      <c r="BP10923" s="108"/>
      <c r="CG10923" s="102"/>
      <c r="CI10923" s="45"/>
    </row>
    <row r="10924" spans="37:87" ht="13" customHeight="1">
      <c r="AK10924" s="114"/>
      <c r="AL10924" s="41"/>
      <c r="AM10924" s="41"/>
      <c r="AN10924" s="41"/>
      <c r="AO10924" s="41"/>
      <c r="AP10924" s="41"/>
      <c r="AQ10924" s="41"/>
      <c r="AR10924" s="41"/>
      <c r="AS10924" s="41"/>
      <c r="AT10924" s="41"/>
      <c r="AU10924" s="41"/>
      <c r="AV10924" s="41"/>
      <c r="AW10924" s="41"/>
      <c r="AX10924" s="41"/>
      <c r="AY10924" s="41"/>
      <c r="AZ10924" s="41"/>
      <c r="BA10924" s="41"/>
      <c r="BB10924" s="41"/>
      <c r="BC10924" s="41"/>
      <c r="BD10924" s="41"/>
      <c r="BE10924" s="41"/>
      <c r="BF10924" s="41"/>
      <c r="BG10924" s="41"/>
      <c r="BH10924" s="41"/>
      <c r="BI10924" s="41"/>
      <c r="BJ10924" s="41"/>
      <c r="BK10924" s="41"/>
      <c r="BL10924" s="41"/>
      <c r="BM10924" s="41"/>
      <c r="BN10924" s="41"/>
      <c r="BO10924" s="41"/>
      <c r="BP10924" s="108"/>
      <c r="CG10924" s="102"/>
      <c r="CI10924" s="45"/>
    </row>
    <row r="10925" spans="37:87" ht="13" customHeight="1">
      <c r="AK10925" s="114"/>
      <c r="AL10925" s="41"/>
      <c r="AM10925" s="41"/>
      <c r="AN10925" s="41"/>
      <c r="AO10925" s="41"/>
      <c r="AP10925" s="41"/>
      <c r="AQ10925" s="41"/>
      <c r="AR10925" s="41"/>
      <c r="AS10925" s="41"/>
      <c r="AT10925" s="41"/>
      <c r="AU10925" s="41"/>
      <c r="AV10925" s="41"/>
      <c r="AW10925" s="41"/>
      <c r="AX10925" s="41"/>
      <c r="AY10925" s="41"/>
      <c r="AZ10925" s="41"/>
      <c r="BA10925" s="41"/>
      <c r="BB10925" s="41"/>
      <c r="BC10925" s="41"/>
      <c r="BD10925" s="41"/>
      <c r="BE10925" s="41"/>
      <c r="BF10925" s="41"/>
      <c r="BG10925" s="41"/>
      <c r="BH10925" s="41"/>
      <c r="BI10925" s="41"/>
      <c r="BJ10925" s="41"/>
      <c r="BK10925" s="41"/>
      <c r="BL10925" s="41"/>
      <c r="BM10925" s="41"/>
      <c r="BN10925" s="41"/>
      <c r="BO10925" s="41"/>
      <c r="BP10925" s="108"/>
      <c r="CG10925" s="102"/>
      <c r="CI10925" s="45"/>
    </row>
    <row r="10926" spans="37:87" ht="13" customHeight="1">
      <c r="AK10926" s="114"/>
      <c r="AL10926" s="41"/>
      <c r="AM10926" s="41"/>
      <c r="AN10926" s="41"/>
      <c r="AO10926" s="41"/>
      <c r="AP10926" s="41"/>
      <c r="AQ10926" s="41"/>
      <c r="AR10926" s="41"/>
      <c r="AS10926" s="41"/>
      <c r="AT10926" s="41"/>
      <c r="AU10926" s="41"/>
      <c r="AV10926" s="41"/>
      <c r="AW10926" s="41"/>
      <c r="AX10926" s="41"/>
      <c r="AY10926" s="41"/>
      <c r="AZ10926" s="41"/>
      <c r="BA10926" s="41"/>
      <c r="BB10926" s="41"/>
      <c r="BC10926" s="41"/>
      <c r="BD10926" s="41"/>
      <c r="BE10926" s="41"/>
      <c r="BF10926" s="41"/>
      <c r="BG10926" s="41"/>
      <c r="BH10926" s="41"/>
      <c r="BI10926" s="41"/>
      <c r="BJ10926" s="41"/>
      <c r="BK10926" s="41"/>
      <c r="BL10926" s="41"/>
      <c r="BM10926" s="41"/>
      <c r="BN10926" s="41"/>
      <c r="BO10926" s="41"/>
      <c r="BP10926" s="108"/>
      <c r="CG10926" s="102"/>
      <c r="CI10926" s="45"/>
    </row>
    <row r="10927" spans="37:87" ht="13" customHeight="1">
      <c r="AK10927" s="114"/>
      <c r="AL10927" s="41"/>
      <c r="AM10927" s="41"/>
      <c r="AN10927" s="41"/>
      <c r="AO10927" s="41"/>
      <c r="AP10927" s="41"/>
      <c r="AQ10927" s="41"/>
      <c r="AR10927" s="41"/>
      <c r="AS10927" s="41"/>
      <c r="AT10927" s="41"/>
      <c r="AU10927" s="41"/>
      <c r="AV10927" s="41"/>
      <c r="AW10927" s="41"/>
      <c r="AX10927" s="41"/>
      <c r="AY10927" s="41"/>
      <c r="AZ10927" s="41"/>
      <c r="BA10927" s="41"/>
      <c r="BB10927" s="41"/>
      <c r="BC10927" s="41"/>
      <c r="BD10927" s="41"/>
      <c r="BE10927" s="41"/>
      <c r="BF10927" s="41"/>
      <c r="BG10927" s="41"/>
      <c r="BH10927" s="41"/>
      <c r="BI10927" s="41"/>
      <c r="BJ10927" s="41"/>
      <c r="BK10927" s="41"/>
      <c r="BL10927" s="41"/>
      <c r="BM10927" s="41"/>
      <c r="BN10927" s="41"/>
      <c r="BO10927" s="41"/>
      <c r="BP10927" s="108"/>
      <c r="CG10927" s="102"/>
      <c r="CI10927" s="45"/>
    </row>
    <row r="10928" spans="37:87" ht="13" customHeight="1">
      <c r="AK10928" s="114"/>
      <c r="AL10928" s="41"/>
      <c r="AM10928" s="41"/>
      <c r="AN10928" s="41"/>
      <c r="AO10928" s="41"/>
      <c r="AP10928" s="41"/>
      <c r="AQ10928" s="41"/>
      <c r="AR10928" s="41"/>
      <c r="AS10928" s="41"/>
      <c r="AT10928" s="41"/>
      <c r="AU10928" s="41"/>
      <c r="AV10928" s="41"/>
      <c r="AW10928" s="41"/>
      <c r="AX10928" s="41"/>
      <c r="AY10928" s="41"/>
      <c r="AZ10928" s="41"/>
      <c r="BA10928" s="41"/>
      <c r="BB10928" s="41"/>
      <c r="BC10928" s="41"/>
      <c r="BD10928" s="41"/>
      <c r="BE10928" s="41"/>
      <c r="BF10928" s="41"/>
      <c r="BG10928" s="41"/>
      <c r="BH10928" s="41"/>
      <c r="BI10928" s="41"/>
      <c r="BJ10928" s="41"/>
      <c r="BK10928" s="41"/>
      <c r="BL10928" s="41"/>
      <c r="BM10928" s="41"/>
      <c r="BN10928" s="41"/>
      <c r="BO10928" s="41"/>
      <c r="BP10928" s="108"/>
      <c r="CG10928" s="102"/>
      <c r="CI10928" s="45"/>
    </row>
    <row r="10929" spans="37:87" ht="13" customHeight="1">
      <c r="AK10929" s="114"/>
      <c r="AL10929" s="41"/>
      <c r="AM10929" s="41"/>
      <c r="AN10929" s="41"/>
      <c r="AO10929" s="41"/>
      <c r="AP10929" s="41"/>
      <c r="AQ10929" s="41"/>
      <c r="AR10929" s="41"/>
      <c r="AS10929" s="41"/>
      <c r="AT10929" s="41"/>
      <c r="AU10929" s="41"/>
      <c r="AV10929" s="41"/>
      <c r="AW10929" s="41"/>
      <c r="AX10929" s="41"/>
      <c r="AY10929" s="41"/>
      <c r="AZ10929" s="41"/>
      <c r="BA10929" s="41"/>
      <c r="BB10929" s="41"/>
      <c r="BC10929" s="41"/>
      <c r="BD10929" s="41"/>
      <c r="BE10929" s="41"/>
      <c r="BF10929" s="41"/>
      <c r="BG10929" s="41"/>
      <c r="BH10929" s="41"/>
      <c r="BI10929" s="41"/>
      <c r="BJ10929" s="41"/>
      <c r="BK10929" s="41"/>
      <c r="BL10929" s="41"/>
      <c r="BM10929" s="41"/>
      <c r="BN10929" s="41"/>
      <c r="BO10929" s="41"/>
      <c r="BP10929" s="108"/>
      <c r="CG10929" s="102"/>
      <c r="CI10929" s="45"/>
    </row>
    <row r="10930" spans="37:87" ht="13" customHeight="1">
      <c r="AK10930" s="114"/>
      <c r="AL10930" s="41"/>
      <c r="AM10930" s="41"/>
      <c r="AN10930" s="41"/>
      <c r="AO10930" s="41"/>
      <c r="AP10930" s="41"/>
      <c r="AQ10930" s="41"/>
      <c r="AR10930" s="41"/>
      <c r="AS10930" s="41"/>
      <c r="AT10930" s="41"/>
      <c r="AU10930" s="41"/>
      <c r="AV10930" s="41"/>
      <c r="AW10930" s="41"/>
      <c r="AX10930" s="41"/>
      <c r="AY10930" s="41"/>
      <c r="AZ10930" s="41"/>
      <c r="BA10930" s="41"/>
      <c r="BB10930" s="41"/>
      <c r="BC10930" s="41"/>
      <c r="BD10930" s="41"/>
      <c r="BE10930" s="41"/>
      <c r="BF10930" s="41"/>
      <c r="BG10930" s="41"/>
      <c r="BH10930" s="41"/>
      <c r="BI10930" s="41"/>
      <c r="BJ10930" s="41"/>
      <c r="BK10930" s="41"/>
      <c r="BL10930" s="41"/>
      <c r="BM10930" s="41"/>
      <c r="BN10930" s="41"/>
      <c r="BO10930" s="41"/>
      <c r="BP10930" s="108"/>
      <c r="CG10930" s="102"/>
      <c r="CI10930" s="45"/>
    </row>
    <row r="10931" spans="37:87" ht="13" customHeight="1">
      <c r="AK10931" s="114"/>
      <c r="AL10931" s="41"/>
      <c r="AM10931" s="41"/>
      <c r="AN10931" s="41"/>
      <c r="AO10931" s="41"/>
      <c r="AP10931" s="41"/>
      <c r="AQ10931" s="41"/>
      <c r="AR10931" s="41"/>
      <c r="AS10931" s="41"/>
      <c r="AT10931" s="41"/>
      <c r="AU10931" s="41"/>
      <c r="AV10931" s="41"/>
      <c r="AW10931" s="41"/>
      <c r="AX10931" s="41"/>
      <c r="AY10931" s="41"/>
      <c r="AZ10931" s="41"/>
      <c r="BA10931" s="41"/>
      <c r="BB10931" s="41"/>
      <c r="BC10931" s="41"/>
      <c r="BD10931" s="41"/>
      <c r="BE10931" s="41"/>
      <c r="BF10931" s="41"/>
      <c r="BG10931" s="41"/>
      <c r="BH10931" s="41"/>
      <c r="BI10931" s="41"/>
      <c r="BJ10931" s="41"/>
      <c r="BK10931" s="41"/>
      <c r="BL10931" s="41"/>
      <c r="BM10931" s="41"/>
      <c r="BN10931" s="41"/>
      <c r="BO10931" s="41"/>
      <c r="BP10931" s="108"/>
      <c r="CG10931" s="102"/>
      <c r="CI10931" s="45"/>
    </row>
    <row r="10932" spans="37:87" ht="13" customHeight="1">
      <c r="AK10932" s="114"/>
      <c r="AL10932" s="41"/>
      <c r="AM10932" s="41"/>
      <c r="AN10932" s="41"/>
      <c r="AO10932" s="41"/>
      <c r="AP10932" s="41"/>
      <c r="AQ10932" s="41"/>
      <c r="AR10932" s="41"/>
      <c r="AS10932" s="41"/>
      <c r="AT10932" s="41"/>
      <c r="AU10932" s="41"/>
      <c r="AV10932" s="41"/>
      <c r="AW10932" s="41"/>
      <c r="AX10932" s="41"/>
      <c r="AY10932" s="41"/>
      <c r="AZ10932" s="41"/>
      <c r="BA10932" s="41"/>
      <c r="BB10932" s="41"/>
      <c r="BC10932" s="41"/>
      <c r="BD10932" s="41"/>
      <c r="BE10932" s="41"/>
      <c r="BF10932" s="41"/>
      <c r="BG10932" s="41"/>
      <c r="BH10932" s="41"/>
      <c r="BI10932" s="41"/>
      <c r="BJ10932" s="41"/>
      <c r="BK10932" s="41"/>
      <c r="BL10932" s="41"/>
      <c r="BM10932" s="41"/>
      <c r="BN10932" s="41"/>
      <c r="BO10932" s="41"/>
      <c r="BP10932" s="108"/>
      <c r="CG10932" s="102"/>
      <c r="CI10932" s="45"/>
    </row>
    <row r="10933" spans="37:87" ht="13" customHeight="1">
      <c r="AK10933" s="114"/>
      <c r="AL10933" s="41"/>
      <c r="AM10933" s="41"/>
      <c r="AN10933" s="41"/>
      <c r="AO10933" s="41"/>
      <c r="AP10933" s="41"/>
      <c r="AQ10933" s="41"/>
      <c r="AR10933" s="41"/>
      <c r="AS10933" s="41"/>
      <c r="AT10933" s="41"/>
      <c r="AU10933" s="41"/>
      <c r="AV10933" s="41"/>
      <c r="AW10933" s="41"/>
      <c r="AX10933" s="41"/>
      <c r="AY10933" s="41"/>
      <c r="AZ10933" s="41"/>
      <c r="BA10933" s="41"/>
      <c r="BB10933" s="41"/>
      <c r="BC10933" s="41"/>
      <c r="BD10933" s="41"/>
      <c r="BE10933" s="41"/>
      <c r="BF10933" s="41"/>
      <c r="BG10933" s="41"/>
      <c r="BH10933" s="41"/>
      <c r="BI10933" s="41"/>
      <c r="BJ10933" s="41"/>
      <c r="BK10933" s="41"/>
      <c r="BL10933" s="41"/>
      <c r="BM10933" s="41"/>
      <c r="BN10933" s="41"/>
      <c r="BO10933" s="41"/>
      <c r="BP10933" s="108"/>
      <c r="CG10933" s="102"/>
      <c r="CI10933" s="45"/>
    </row>
    <row r="10934" spans="37:87" ht="13" customHeight="1">
      <c r="AK10934" s="114"/>
      <c r="AL10934" s="41"/>
      <c r="AM10934" s="41"/>
      <c r="AN10934" s="41"/>
      <c r="AO10934" s="41"/>
      <c r="AP10934" s="41"/>
      <c r="AQ10934" s="41"/>
      <c r="AR10934" s="41"/>
      <c r="AS10934" s="41"/>
      <c r="AT10934" s="41"/>
      <c r="AU10934" s="41"/>
      <c r="AV10934" s="41"/>
      <c r="AW10934" s="41"/>
      <c r="AX10934" s="41"/>
      <c r="AY10934" s="41"/>
      <c r="AZ10934" s="41"/>
      <c r="BA10934" s="41"/>
      <c r="BB10934" s="41"/>
      <c r="BC10934" s="41"/>
      <c r="BD10934" s="41"/>
      <c r="BE10934" s="41"/>
      <c r="BF10934" s="41"/>
      <c r="BG10934" s="41"/>
      <c r="BH10934" s="41"/>
      <c r="BI10934" s="41"/>
      <c r="BJ10934" s="41"/>
      <c r="BK10934" s="41"/>
      <c r="BL10934" s="41"/>
      <c r="BM10934" s="41"/>
      <c r="BN10934" s="41"/>
      <c r="BO10934" s="41"/>
      <c r="BP10934" s="108"/>
      <c r="CG10934" s="102"/>
      <c r="CI10934" s="45"/>
    </row>
    <row r="10935" spans="37:87" ht="13" customHeight="1">
      <c r="AK10935" s="114"/>
      <c r="AL10935" s="41"/>
      <c r="AM10935" s="41"/>
      <c r="AN10935" s="41"/>
      <c r="AO10935" s="41"/>
      <c r="AP10935" s="41"/>
      <c r="AQ10935" s="41"/>
      <c r="AR10935" s="41"/>
      <c r="AS10935" s="41"/>
      <c r="AT10935" s="41"/>
      <c r="AU10935" s="41"/>
      <c r="AV10935" s="41"/>
      <c r="AW10935" s="41"/>
      <c r="AX10935" s="41"/>
      <c r="AY10935" s="41"/>
      <c r="AZ10935" s="41"/>
      <c r="BA10935" s="41"/>
      <c r="BB10935" s="41"/>
      <c r="BC10935" s="41"/>
      <c r="BD10935" s="41"/>
      <c r="BE10935" s="41"/>
      <c r="BF10935" s="41"/>
      <c r="BG10935" s="41"/>
      <c r="BH10935" s="41"/>
      <c r="BI10935" s="41"/>
      <c r="BJ10935" s="41"/>
      <c r="BK10935" s="41"/>
      <c r="BL10935" s="41"/>
      <c r="BM10935" s="41"/>
      <c r="BN10935" s="41"/>
      <c r="BO10935" s="41"/>
      <c r="BP10935" s="108"/>
      <c r="CG10935" s="102"/>
      <c r="CI10935" s="45"/>
    </row>
    <row r="10936" spans="37:87" ht="13" customHeight="1">
      <c r="AK10936" s="114"/>
      <c r="AL10936" s="41"/>
      <c r="AM10936" s="41"/>
      <c r="AN10936" s="41"/>
      <c r="AO10936" s="41"/>
      <c r="AP10936" s="41"/>
      <c r="AQ10936" s="41"/>
      <c r="AR10936" s="41"/>
      <c r="AS10936" s="41"/>
      <c r="AT10936" s="41"/>
      <c r="AU10936" s="41"/>
      <c r="AV10936" s="41"/>
      <c r="AW10936" s="41"/>
      <c r="AX10936" s="41"/>
      <c r="AY10936" s="41"/>
      <c r="AZ10936" s="41"/>
      <c r="BA10936" s="41"/>
      <c r="BB10936" s="41"/>
      <c r="BC10936" s="41"/>
      <c r="BD10936" s="41"/>
      <c r="BE10936" s="41"/>
      <c r="BF10936" s="41"/>
      <c r="BG10936" s="41"/>
      <c r="BH10936" s="41"/>
      <c r="BI10936" s="41"/>
      <c r="BJ10936" s="41"/>
      <c r="BK10936" s="41"/>
      <c r="BL10936" s="41"/>
      <c r="BM10936" s="41"/>
      <c r="BN10936" s="41"/>
      <c r="BO10936" s="41"/>
      <c r="BP10936" s="108"/>
      <c r="CG10936" s="102"/>
      <c r="CI10936" s="45"/>
    </row>
    <row r="10937" spans="37:87" ht="13" customHeight="1">
      <c r="AK10937" s="114"/>
      <c r="AL10937" s="41"/>
      <c r="AM10937" s="41"/>
      <c r="AN10937" s="41"/>
      <c r="AO10937" s="41"/>
      <c r="AP10937" s="41"/>
      <c r="AQ10937" s="41"/>
      <c r="AR10937" s="41"/>
      <c r="AS10937" s="41"/>
      <c r="AT10937" s="41"/>
      <c r="AU10937" s="41"/>
      <c r="AV10937" s="41"/>
      <c r="AW10937" s="41"/>
      <c r="AX10937" s="41"/>
      <c r="AY10937" s="41"/>
      <c r="AZ10937" s="41"/>
      <c r="BA10937" s="41"/>
      <c r="BB10937" s="41"/>
      <c r="BC10937" s="41"/>
      <c r="BD10937" s="41"/>
      <c r="BE10937" s="41"/>
      <c r="BF10937" s="41"/>
      <c r="BG10937" s="41"/>
      <c r="BH10937" s="41"/>
      <c r="BI10937" s="41"/>
      <c r="BJ10937" s="41"/>
      <c r="BK10937" s="41"/>
      <c r="BL10937" s="41"/>
      <c r="BM10937" s="41"/>
      <c r="BN10937" s="41"/>
      <c r="BO10937" s="41"/>
      <c r="BP10937" s="108"/>
      <c r="CG10937" s="102"/>
      <c r="CI10937" s="45"/>
    </row>
    <row r="10938" spans="37:87" ht="13" customHeight="1">
      <c r="AK10938" s="114"/>
      <c r="AL10938" s="41"/>
      <c r="AM10938" s="41"/>
      <c r="AN10938" s="41"/>
      <c r="AO10938" s="41"/>
      <c r="AP10938" s="41"/>
      <c r="AQ10938" s="41"/>
      <c r="AR10938" s="41"/>
      <c r="AS10938" s="41"/>
      <c r="AT10938" s="41"/>
      <c r="AU10938" s="41"/>
      <c r="AV10938" s="41"/>
      <c r="AW10938" s="41"/>
      <c r="AX10938" s="41"/>
      <c r="AY10938" s="41"/>
      <c r="AZ10938" s="41"/>
      <c r="BA10938" s="41"/>
      <c r="BB10938" s="41"/>
      <c r="BC10938" s="41"/>
      <c r="BD10938" s="41"/>
      <c r="BE10938" s="41"/>
      <c r="BF10938" s="41"/>
      <c r="BG10938" s="41"/>
      <c r="BH10938" s="41"/>
      <c r="BI10938" s="41"/>
      <c r="BJ10938" s="41"/>
      <c r="BK10938" s="41"/>
      <c r="BL10938" s="41"/>
      <c r="BM10938" s="41"/>
      <c r="BN10938" s="41"/>
      <c r="BO10938" s="41"/>
      <c r="BP10938" s="108"/>
      <c r="CG10938" s="102"/>
      <c r="CI10938" s="45"/>
    </row>
    <row r="10939" spans="37:87" ht="13" customHeight="1">
      <c r="AK10939" s="114"/>
      <c r="AL10939" s="41"/>
      <c r="AM10939" s="41"/>
      <c r="AN10939" s="41"/>
      <c r="AO10939" s="41"/>
      <c r="AP10939" s="41"/>
      <c r="AQ10939" s="41"/>
      <c r="AR10939" s="41"/>
      <c r="AS10939" s="41"/>
      <c r="AT10939" s="41"/>
      <c r="AU10939" s="41"/>
      <c r="AV10939" s="41"/>
      <c r="AW10939" s="41"/>
      <c r="AX10939" s="41"/>
      <c r="AY10939" s="41"/>
      <c r="AZ10939" s="41"/>
      <c r="BA10939" s="41"/>
      <c r="BB10939" s="41"/>
      <c r="BC10939" s="41"/>
      <c r="BD10939" s="41"/>
      <c r="BE10939" s="41"/>
      <c r="BF10939" s="41"/>
      <c r="BG10939" s="41"/>
      <c r="BH10939" s="41"/>
      <c r="BI10939" s="41"/>
      <c r="BJ10939" s="41"/>
      <c r="BK10939" s="41"/>
      <c r="BL10939" s="41"/>
      <c r="BM10939" s="41"/>
      <c r="BN10939" s="41"/>
      <c r="BO10939" s="41"/>
      <c r="BP10939" s="108"/>
      <c r="CG10939" s="102"/>
      <c r="CI10939" s="45"/>
    </row>
    <row r="10940" spans="37:87" ht="13" customHeight="1">
      <c r="AK10940" s="114"/>
      <c r="AL10940" s="41"/>
      <c r="AM10940" s="41"/>
      <c r="AN10940" s="41"/>
      <c r="AO10940" s="41"/>
      <c r="AP10940" s="41"/>
      <c r="AQ10940" s="41"/>
      <c r="AR10940" s="41"/>
      <c r="AS10940" s="41"/>
      <c r="AT10940" s="41"/>
      <c r="AU10940" s="41"/>
      <c r="AV10940" s="41"/>
      <c r="AW10940" s="41"/>
      <c r="AX10940" s="41"/>
      <c r="AY10940" s="41"/>
      <c r="AZ10940" s="41"/>
      <c r="BA10940" s="41"/>
      <c r="BB10940" s="41"/>
      <c r="BC10940" s="41"/>
      <c r="BD10940" s="41"/>
      <c r="BE10940" s="41"/>
      <c r="BF10940" s="41"/>
      <c r="BG10940" s="41"/>
      <c r="BH10940" s="41"/>
      <c r="BI10940" s="41"/>
      <c r="BJ10940" s="41"/>
      <c r="BK10940" s="41"/>
      <c r="BL10940" s="41"/>
      <c r="BM10940" s="41"/>
      <c r="BN10940" s="41"/>
      <c r="BO10940" s="41"/>
      <c r="BP10940" s="108"/>
      <c r="CG10940" s="102"/>
      <c r="CI10940" s="45"/>
    </row>
    <row r="10941" spans="37:87" ht="13" customHeight="1">
      <c r="AK10941" s="114"/>
      <c r="AL10941" s="41"/>
      <c r="AM10941" s="41"/>
      <c r="AN10941" s="41"/>
      <c r="AO10941" s="41"/>
      <c r="AP10941" s="41"/>
      <c r="AQ10941" s="41"/>
      <c r="AR10941" s="41"/>
      <c r="AS10941" s="41"/>
      <c r="AT10941" s="41"/>
      <c r="AU10941" s="41"/>
      <c r="AV10941" s="41"/>
      <c r="AW10941" s="41"/>
      <c r="AX10941" s="41"/>
      <c r="AY10941" s="41"/>
      <c r="AZ10941" s="41"/>
      <c r="BA10941" s="41"/>
      <c r="BB10941" s="41"/>
      <c r="BC10941" s="41"/>
      <c r="BD10941" s="41"/>
      <c r="BE10941" s="41"/>
      <c r="BF10941" s="41"/>
      <c r="BG10941" s="41"/>
      <c r="BH10941" s="41"/>
      <c r="BI10941" s="41"/>
      <c r="BJ10941" s="41"/>
      <c r="BK10941" s="41"/>
      <c r="BL10941" s="41"/>
      <c r="BM10941" s="41"/>
      <c r="BN10941" s="41"/>
      <c r="BO10941" s="41"/>
      <c r="BP10941" s="108"/>
      <c r="CG10941" s="102"/>
      <c r="CI10941" s="45"/>
    </row>
    <row r="10942" spans="37:87" ht="13" customHeight="1">
      <c r="AK10942" s="114"/>
      <c r="AL10942" s="41"/>
      <c r="AM10942" s="41"/>
      <c r="AN10942" s="41"/>
      <c r="AO10942" s="41"/>
      <c r="AP10942" s="41"/>
      <c r="AQ10942" s="41"/>
      <c r="AR10942" s="41"/>
      <c r="AS10942" s="41"/>
      <c r="AT10942" s="41"/>
      <c r="AU10942" s="41"/>
      <c r="AV10942" s="41"/>
      <c r="AW10942" s="41"/>
      <c r="AX10942" s="41"/>
      <c r="AY10942" s="41"/>
      <c r="AZ10942" s="41"/>
      <c r="BA10942" s="41"/>
      <c r="BB10942" s="41"/>
      <c r="BC10942" s="41"/>
      <c r="BD10942" s="41"/>
      <c r="BE10942" s="41"/>
      <c r="BF10942" s="41"/>
      <c r="BG10942" s="41"/>
      <c r="BH10942" s="41"/>
      <c r="BI10942" s="41"/>
      <c r="BJ10942" s="41"/>
      <c r="BK10942" s="41"/>
      <c r="BL10942" s="41"/>
      <c r="BM10942" s="41"/>
      <c r="BN10942" s="41"/>
      <c r="BO10942" s="41"/>
      <c r="BP10942" s="108"/>
      <c r="CG10942" s="102"/>
      <c r="CI10942" s="45"/>
    </row>
    <row r="10943" spans="37:87" ht="13" customHeight="1">
      <c r="AK10943" s="114"/>
      <c r="AL10943" s="41"/>
      <c r="AM10943" s="41"/>
      <c r="AN10943" s="41"/>
      <c r="AO10943" s="41"/>
      <c r="AP10943" s="41"/>
      <c r="AQ10943" s="41"/>
      <c r="AR10943" s="41"/>
      <c r="AS10943" s="41"/>
      <c r="AT10943" s="41"/>
      <c r="AU10943" s="41"/>
      <c r="AV10943" s="41"/>
      <c r="AW10943" s="41"/>
      <c r="AX10943" s="41"/>
      <c r="AY10943" s="41"/>
      <c r="AZ10943" s="41"/>
      <c r="BA10943" s="41"/>
      <c r="BB10943" s="41"/>
      <c r="BC10943" s="41"/>
      <c r="BD10943" s="41"/>
      <c r="BE10943" s="41"/>
      <c r="BF10943" s="41"/>
      <c r="BG10943" s="41"/>
      <c r="BH10943" s="41"/>
      <c r="BI10943" s="41"/>
      <c r="BJ10943" s="41"/>
      <c r="BK10943" s="41"/>
      <c r="BL10943" s="41"/>
      <c r="BM10943" s="41"/>
      <c r="BN10943" s="41"/>
      <c r="BO10943" s="41"/>
      <c r="BP10943" s="108"/>
      <c r="CG10943" s="102"/>
      <c r="CI10943" s="45"/>
    </row>
    <row r="10944" spans="37:87" ht="13" customHeight="1">
      <c r="AK10944" s="114"/>
      <c r="AL10944" s="41"/>
      <c r="AM10944" s="41"/>
      <c r="AN10944" s="41"/>
      <c r="AO10944" s="41"/>
      <c r="AP10944" s="41"/>
      <c r="AQ10944" s="41"/>
      <c r="AR10944" s="41"/>
      <c r="AS10944" s="41"/>
      <c r="AT10944" s="41"/>
      <c r="AU10944" s="41"/>
      <c r="AV10944" s="41"/>
      <c r="AW10944" s="41"/>
      <c r="AX10944" s="41"/>
      <c r="AY10944" s="41"/>
      <c r="AZ10944" s="41"/>
      <c r="BA10944" s="41"/>
      <c r="BB10944" s="41"/>
      <c r="BC10944" s="41"/>
      <c r="BD10944" s="41"/>
      <c r="BE10944" s="41"/>
      <c r="BF10944" s="41"/>
      <c r="BG10944" s="41"/>
      <c r="BH10944" s="41"/>
      <c r="BI10944" s="41"/>
      <c r="BJ10944" s="41"/>
      <c r="BK10944" s="41"/>
      <c r="BL10944" s="41"/>
      <c r="BM10944" s="41"/>
      <c r="BN10944" s="41"/>
      <c r="BO10944" s="41"/>
      <c r="BP10944" s="108"/>
      <c r="CG10944" s="102"/>
      <c r="CI10944" s="45"/>
    </row>
    <row r="10945" spans="37:87" ht="13" customHeight="1">
      <c r="AK10945" s="114"/>
      <c r="AL10945" s="41"/>
      <c r="AM10945" s="41"/>
      <c r="AN10945" s="41"/>
      <c r="AO10945" s="41"/>
      <c r="AP10945" s="41"/>
      <c r="AQ10945" s="41"/>
      <c r="AR10945" s="41"/>
      <c r="AS10945" s="41"/>
      <c r="AT10945" s="41"/>
      <c r="AU10945" s="41"/>
      <c r="AV10945" s="41"/>
      <c r="AW10945" s="41"/>
      <c r="AX10945" s="41"/>
      <c r="AY10945" s="41"/>
      <c r="AZ10945" s="41"/>
      <c r="BA10945" s="41"/>
      <c r="BB10945" s="41"/>
      <c r="BC10945" s="41"/>
      <c r="BD10945" s="41"/>
      <c r="BE10945" s="41"/>
      <c r="BF10945" s="41"/>
      <c r="BG10945" s="41"/>
      <c r="BH10945" s="41"/>
      <c r="BI10945" s="41"/>
      <c r="BJ10945" s="41"/>
      <c r="BK10945" s="41"/>
      <c r="BL10945" s="41"/>
      <c r="BM10945" s="41"/>
      <c r="BN10945" s="41"/>
      <c r="BO10945" s="41"/>
      <c r="BP10945" s="108"/>
      <c r="CG10945" s="102"/>
      <c r="CI10945" s="45"/>
    </row>
    <row r="10946" spans="37:87" ht="13" customHeight="1">
      <c r="AK10946" s="114"/>
      <c r="AL10946" s="41"/>
      <c r="AM10946" s="41"/>
      <c r="AN10946" s="41"/>
      <c r="AO10946" s="41"/>
      <c r="AP10946" s="41"/>
      <c r="AQ10946" s="41"/>
      <c r="AR10946" s="41"/>
      <c r="AS10946" s="41"/>
      <c r="AT10946" s="41"/>
      <c r="AU10946" s="41"/>
      <c r="AV10946" s="41"/>
      <c r="AW10946" s="41"/>
      <c r="AX10946" s="41"/>
      <c r="AY10946" s="41"/>
      <c r="AZ10946" s="41"/>
      <c r="BA10946" s="41"/>
      <c r="BB10946" s="41"/>
      <c r="BC10946" s="41"/>
      <c r="BD10946" s="41"/>
      <c r="BE10946" s="41"/>
      <c r="BF10946" s="41"/>
      <c r="BG10946" s="41"/>
      <c r="BH10946" s="41"/>
      <c r="BI10946" s="41"/>
      <c r="BJ10946" s="41"/>
      <c r="BK10946" s="41"/>
      <c r="BL10946" s="41"/>
      <c r="BM10946" s="41"/>
      <c r="BN10946" s="41"/>
      <c r="BO10946" s="41"/>
      <c r="BP10946" s="108"/>
      <c r="CG10946" s="102"/>
      <c r="CI10946" s="45"/>
    </row>
    <row r="10947" spans="37:87" ht="13" customHeight="1">
      <c r="AK10947" s="114"/>
      <c r="AL10947" s="41"/>
      <c r="AM10947" s="41"/>
      <c r="AN10947" s="41"/>
      <c r="AO10947" s="41"/>
      <c r="AP10947" s="41"/>
      <c r="AQ10947" s="41"/>
      <c r="AR10947" s="41"/>
      <c r="AS10947" s="41"/>
      <c r="AT10947" s="41"/>
      <c r="AU10947" s="41"/>
      <c r="AV10947" s="41"/>
      <c r="AW10947" s="41"/>
      <c r="AX10947" s="41"/>
      <c r="AY10947" s="41"/>
      <c r="AZ10947" s="41"/>
      <c r="BA10947" s="41"/>
      <c r="BB10947" s="41"/>
      <c r="BC10947" s="41"/>
      <c r="BD10947" s="41"/>
      <c r="BE10947" s="41"/>
      <c r="BF10947" s="41"/>
      <c r="BG10947" s="41"/>
      <c r="BH10947" s="41"/>
      <c r="BI10947" s="41"/>
      <c r="BJ10947" s="41"/>
      <c r="BK10947" s="41"/>
      <c r="BL10947" s="41"/>
      <c r="BM10947" s="41"/>
      <c r="BN10947" s="41"/>
      <c r="BO10947" s="41"/>
      <c r="BP10947" s="108"/>
      <c r="CG10947" s="102"/>
      <c r="CI10947" s="45"/>
    </row>
    <row r="10948" spans="37:87" ht="13" customHeight="1">
      <c r="AK10948" s="114"/>
      <c r="AL10948" s="41"/>
      <c r="AM10948" s="41"/>
      <c r="AN10948" s="41"/>
      <c r="AO10948" s="41"/>
      <c r="AP10948" s="41"/>
      <c r="AQ10948" s="41"/>
      <c r="AR10948" s="41"/>
      <c r="AS10948" s="41"/>
      <c r="AT10948" s="41"/>
      <c r="AU10948" s="41"/>
      <c r="AV10948" s="41"/>
      <c r="AW10948" s="41"/>
      <c r="AX10948" s="41"/>
      <c r="AY10948" s="41"/>
      <c r="AZ10948" s="41"/>
      <c r="BA10948" s="41"/>
      <c r="BB10948" s="41"/>
      <c r="BC10948" s="41"/>
      <c r="BD10948" s="41"/>
      <c r="BE10948" s="41"/>
      <c r="BF10948" s="41"/>
      <c r="BG10948" s="41"/>
      <c r="BH10948" s="41"/>
      <c r="BI10948" s="41"/>
      <c r="BJ10948" s="41"/>
      <c r="BK10948" s="41"/>
      <c r="BL10948" s="41"/>
      <c r="BM10948" s="41"/>
      <c r="BN10948" s="41"/>
      <c r="BO10948" s="41"/>
      <c r="BP10948" s="108"/>
      <c r="CG10948" s="102"/>
      <c r="CI10948" s="45"/>
    </row>
    <row r="10949" spans="37:87" ht="13" customHeight="1">
      <c r="AK10949" s="114"/>
      <c r="AL10949" s="41"/>
      <c r="AM10949" s="41"/>
      <c r="AN10949" s="41"/>
      <c r="AO10949" s="41"/>
      <c r="AP10949" s="41"/>
      <c r="AQ10949" s="41"/>
      <c r="AR10949" s="41"/>
      <c r="AS10949" s="41"/>
      <c r="AT10949" s="41"/>
      <c r="AU10949" s="41"/>
      <c r="AV10949" s="41"/>
      <c r="AW10949" s="41"/>
      <c r="AX10949" s="41"/>
      <c r="AY10949" s="41"/>
      <c r="AZ10949" s="41"/>
      <c r="BA10949" s="41"/>
      <c r="BB10949" s="41"/>
      <c r="BC10949" s="41"/>
      <c r="BD10949" s="41"/>
      <c r="BE10949" s="41"/>
      <c r="BF10949" s="41"/>
      <c r="BG10949" s="41"/>
      <c r="BH10949" s="41"/>
      <c r="BI10949" s="41"/>
      <c r="BJ10949" s="41"/>
      <c r="BK10949" s="41"/>
      <c r="BL10949" s="41"/>
      <c r="BM10949" s="41"/>
      <c r="BN10949" s="41"/>
      <c r="BO10949" s="41"/>
      <c r="BP10949" s="108"/>
      <c r="CG10949" s="102"/>
      <c r="CI10949" s="45"/>
    </row>
    <row r="10950" spans="37:87" ht="13" customHeight="1">
      <c r="AK10950" s="114"/>
      <c r="AL10950" s="41"/>
      <c r="AM10950" s="41"/>
      <c r="AN10950" s="41"/>
      <c r="AO10950" s="41"/>
      <c r="AP10950" s="41"/>
      <c r="AQ10950" s="41"/>
      <c r="AR10950" s="41"/>
      <c r="AS10950" s="41"/>
      <c r="AT10950" s="41"/>
      <c r="AU10950" s="41"/>
      <c r="AV10950" s="41"/>
      <c r="AW10950" s="41"/>
      <c r="AX10950" s="41"/>
      <c r="AY10950" s="41"/>
      <c r="AZ10950" s="41"/>
      <c r="BA10950" s="41"/>
      <c r="BB10950" s="41"/>
      <c r="BC10950" s="41"/>
      <c r="BD10950" s="41"/>
      <c r="BE10950" s="41"/>
      <c r="BF10950" s="41"/>
      <c r="BG10950" s="41"/>
      <c r="BH10950" s="41"/>
      <c r="BI10950" s="41"/>
      <c r="BJ10950" s="41"/>
      <c r="BK10950" s="41"/>
      <c r="BL10950" s="41"/>
      <c r="BM10950" s="41"/>
      <c r="BN10950" s="41"/>
      <c r="BO10950" s="41"/>
      <c r="BP10950" s="108"/>
      <c r="CG10950" s="102"/>
      <c r="CI10950" s="45"/>
    </row>
    <row r="10951" spans="37:87" ht="13" customHeight="1">
      <c r="AK10951" s="114"/>
      <c r="AL10951" s="41"/>
      <c r="AM10951" s="41"/>
      <c r="AN10951" s="41"/>
      <c r="AO10951" s="41"/>
      <c r="AP10951" s="41"/>
      <c r="AQ10951" s="41"/>
      <c r="AR10951" s="41"/>
      <c r="AS10951" s="41"/>
      <c r="AT10951" s="41"/>
      <c r="AU10951" s="41"/>
      <c r="AV10951" s="41"/>
      <c r="AW10951" s="41"/>
      <c r="AX10951" s="41"/>
      <c r="AY10951" s="41"/>
      <c r="AZ10951" s="41"/>
      <c r="BA10951" s="41"/>
      <c r="BB10951" s="41"/>
      <c r="BC10951" s="41"/>
      <c r="BD10951" s="41"/>
      <c r="BE10951" s="41"/>
      <c r="BF10951" s="41"/>
      <c r="BG10951" s="41"/>
      <c r="BH10951" s="41"/>
      <c r="BI10951" s="41"/>
      <c r="BJ10951" s="41"/>
      <c r="BK10951" s="41"/>
      <c r="BL10951" s="41"/>
      <c r="BM10951" s="41"/>
      <c r="BN10951" s="41"/>
      <c r="BO10951" s="41"/>
      <c r="BP10951" s="108"/>
      <c r="CG10951" s="102"/>
      <c r="CI10951" s="45"/>
    </row>
    <row r="10952" spans="37:87" ht="13" customHeight="1">
      <c r="AK10952" s="114"/>
      <c r="AL10952" s="41"/>
      <c r="AM10952" s="41"/>
      <c r="AN10952" s="41"/>
      <c r="AO10952" s="41"/>
      <c r="AP10952" s="41"/>
      <c r="AQ10952" s="41"/>
      <c r="AR10952" s="41"/>
      <c r="AS10952" s="41"/>
      <c r="AT10952" s="41"/>
      <c r="AU10952" s="41"/>
      <c r="AV10952" s="41"/>
      <c r="AW10952" s="41"/>
      <c r="AX10952" s="41"/>
      <c r="AY10952" s="41"/>
      <c r="AZ10952" s="41"/>
      <c r="BA10952" s="41"/>
      <c r="BB10952" s="41"/>
      <c r="BC10952" s="41"/>
      <c r="BD10952" s="41"/>
      <c r="BE10952" s="41"/>
      <c r="BF10952" s="41"/>
      <c r="BG10952" s="41"/>
      <c r="BH10952" s="41"/>
      <c r="BI10952" s="41"/>
      <c r="BJ10952" s="41"/>
      <c r="BK10952" s="41"/>
      <c r="BL10952" s="41"/>
      <c r="BM10952" s="41"/>
      <c r="BN10952" s="41"/>
      <c r="BO10952" s="41"/>
      <c r="BP10952" s="108"/>
      <c r="CG10952" s="102"/>
      <c r="CI10952" s="45"/>
    </row>
    <row r="10953" spans="37:87" ht="13" customHeight="1">
      <c r="AK10953" s="114"/>
      <c r="AL10953" s="41"/>
      <c r="AM10953" s="41"/>
      <c r="AN10953" s="41"/>
      <c r="AO10953" s="41"/>
      <c r="AP10953" s="41"/>
      <c r="AQ10953" s="41"/>
      <c r="AR10953" s="41"/>
      <c r="AS10953" s="41"/>
      <c r="AT10953" s="41"/>
      <c r="AU10953" s="41"/>
      <c r="AV10953" s="41"/>
      <c r="AW10953" s="41"/>
      <c r="AX10953" s="41"/>
      <c r="AY10953" s="41"/>
      <c r="AZ10953" s="41"/>
      <c r="BA10953" s="41"/>
      <c r="BB10953" s="41"/>
      <c r="BC10953" s="41"/>
      <c r="BD10953" s="41"/>
      <c r="BE10953" s="41"/>
      <c r="BF10953" s="41"/>
      <c r="BG10953" s="41"/>
      <c r="BH10953" s="41"/>
      <c r="BI10953" s="41"/>
      <c r="BJ10953" s="41"/>
      <c r="BK10953" s="41"/>
      <c r="BL10953" s="41"/>
      <c r="BM10953" s="41"/>
      <c r="BN10953" s="41"/>
      <c r="BO10953" s="41"/>
      <c r="BP10953" s="108"/>
      <c r="CG10953" s="102"/>
      <c r="CI10953" s="45"/>
    </row>
    <row r="10954" spans="37:87" ht="13" customHeight="1">
      <c r="AK10954" s="114"/>
      <c r="AL10954" s="41"/>
      <c r="AM10954" s="41"/>
      <c r="AN10954" s="41"/>
      <c r="AO10954" s="41"/>
      <c r="AP10954" s="41"/>
      <c r="AQ10954" s="41"/>
      <c r="AR10954" s="41"/>
      <c r="AS10954" s="41"/>
      <c r="AT10954" s="41"/>
      <c r="AU10954" s="41"/>
      <c r="AV10954" s="41"/>
      <c r="AW10954" s="41"/>
      <c r="AX10954" s="41"/>
      <c r="AY10954" s="41"/>
      <c r="AZ10954" s="41"/>
      <c r="BA10954" s="41"/>
      <c r="BB10954" s="41"/>
      <c r="BC10954" s="41"/>
      <c r="BD10954" s="41"/>
      <c r="BE10954" s="41"/>
      <c r="BF10954" s="41"/>
      <c r="BG10954" s="41"/>
      <c r="BH10954" s="41"/>
      <c r="BI10954" s="41"/>
      <c r="BJ10954" s="41"/>
      <c r="BK10954" s="41"/>
      <c r="BL10954" s="41"/>
      <c r="BM10954" s="41"/>
      <c r="BN10954" s="41"/>
      <c r="BO10954" s="41"/>
      <c r="BP10954" s="108"/>
      <c r="CG10954" s="102"/>
      <c r="CI10954" s="45"/>
    </row>
    <row r="10955" spans="37:87" ht="13" customHeight="1">
      <c r="AK10955" s="114"/>
      <c r="AL10955" s="41"/>
      <c r="AM10955" s="41"/>
      <c r="AN10955" s="41"/>
      <c r="AO10955" s="41"/>
      <c r="AP10955" s="41"/>
      <c r="AQ10955" s="41"/>
      <c r="AR10955" s="41"/>
      <c r="AS10955" s="41"/>
      <c r="AT10955" s="41"/>
      <c r="AU10955" s="41"/>
      <c r="AV10955" s="41"/>
      <c r="AW10955" s="41"/>
      <c r="AX10955" s="41"/>
      <c r="AY10955" s="41"/>
      <c r="AZ10955" s="41"/>
      <c r="BA10955" s="41"/>
      <c r="BB10955" s="41"/>
      <c r="BC10955" s="41"/>
      <c r="BD10955" s="41"/>
      <c r="BE10955" s="41"/>
      <c r="BF10955" s="41"/>
      <c r="BG10955" s="41"/>
      <c r="BH10955" s="41"/>
      <c r="BI10955" s="41"/>
      <c r="BJ10955" s="41"/>
      <c r="BK10955" s="41"/>
      <c r="BL10955" s="41"/>
      <c r="BM10955" s="41"/>
      <c r="BN10955" s="41"/>
      <c r="BO10955" s="41"/>
      <c r="BP10955" s="108"/>
      <c r="CG10955" s="102"/>
      <c r="CI10955" s="45"/>
    </row>
    <row r="10956" spans="37:87" ht="13" customHeight="1">
      <c r="AK10956" s="114"/>
      <c r="AL10956" s="41"/>
      <c r="AM10956" s="41"/>
      <c r="AN10956" s="41"/>
      <c r="AO10956" s="41"/>
      <c r="AP10956" s="41"/>
      <c r="AQ10956" s="41"/>
      <c r="AR10956" s="41"/>
      <c r="AS10956" s="41"/>
      <c r="AT10956" s="41"/>
      <c r="AU10956" s="41"/>
      <c r="AV10956" s="41"/>
      <c r="AW10956" s="41"/>
      <c r="AX10956" s="41"/>
      <c r="AY10956" s="41"/>
      <c r="AZ10956" s="41"/>
      <c r="BA10956" s="41"/>
      <c r="BB10956" s="41"/>
      <c r="BC10956" s="41"/>
      <c r="BD10956" s="41"/>
      <c r="BE10956" s="41"/>
      <c r="BF10956" s="41"/>
      <c r="BG10956" s="41"/>
      <c r="BH10956" s="41"/>
      <c r="BI10956" s="41"/>
      <c r="BJ10956" s="41"/>
      <c r="BK10956" s="41"/>
      <c r="BL10956" s="41"/>
      <c r="BM10956" s="41"/>
      <c r="BN10956" s="41"/>
      <c r="BO10956" s="41"/>
      <c r="BP10956" s="108"/>
      <c r="CG10956" s="102"/>
      <c r="CI10956" s="45"/>
    </row>
    <row r="10957" spans="37:87" ht="13" customHeight="1">
      <c r="AK10957" s="114"/>
      <c r="AL10957" s="41"/>
      <c r="AM10957" s="41"/>
      <c r="AN10957" s="41"/>
      <c r="AO10957" s="41"/>
      <c r="AP10957" s="41"/>
      <c r="AQ10957" s="41"/>
      <c r="AR10957" s="41"/>
      <c r="AS10957" s="41"/>
      <c r="AT10957" s="41"/>
      <c r="AU10957" s="41"/>
      <c r="AV10957" s="41"/>
      <c r="AW10957" s="41"/>
      <c r="AX10957" s="41"/>
      <c r="AY10957" s="41"/>
      <c r="AZ10957" s="41"/>
      <c r="BA10957" s="41"/>
      <c r="BB10957" s="41"/>
      <c r="BC10957" s="41"/>
      <c r="BD10957" s="41"/>
      <c r="BE10957" s="41"/>
      <c r="BF10957" s="41"/>
      <c r="BG10957" s="41"/>
      <c r="BH10957" s="41"/>
      <c r="BI10957" s="41"/>
      <c r="BJ10957" s="41"/>
      <c r="BK10957" s="41"/>
      <c r="BL10957" s="41"/>
      <c r="BM10957" s="41"/>
      <c r="BN10957" s="41"/>
      <c r="BO10957" s="41"/>
      <c r="BP10957" s="108"/>
      <c r="CG10957" s="102"/>
      <c r="CI10957" s="45"/>
    </row>
    <row r="10958" spans="37:87" ht="13" customHeight="1">
      <c r="AK10958" s="114"/>
      <c r="AL10958" s="41"/>
      <c r="AM10958" s="41"/>
      <c r="AN10958" s="41"/>
      <c r="AO10958" s="41"/>
      <c r="AP10958" s="41"/>
      <c r="AQ10958" s="41"/>
      <c r="AR10958" s="41"/>
      <c r="AS10958" s="41"/>
      <c r="AT10958" s="41"/>
      <c r="AU10958" s="41"/>
      <c r="AV10958" s="41"/>
      <c r="AW10958" s="41"/>
      <c r="AX10958" s="41"/>
      <c r="AY10958" s="41"/>
      <c r="AZ10958" s="41"/>
      <c r="BA10958" s="41"/>
      <c r="BB10958" s="41"/>
      <c r="BC10958" s="41"/>
      <c r="BD10958" s="41"/>
      <c r="BE10958" s="41"/>
      <c r="BF10958" s="41"/>
      <c r="BG10958" s="41"/>
      <c r="BH10958" s="41"/>
      <c r="BI10958" s="41"/>
      <c r="BJ10958" s="41"/>
      <c r="BK10958" s="41"/>
      <c r="BL10958" s="41"/>
      <c r="BM10958" s="41"/>
      <c r="BN10958" s="41"/>
      <c r="BO10958" s="41"/>
      <c r="BP10958" s="108"/>
      <c r="CG10958" s="102"/>
      <c r="CI10958" s="45"/>
    </row>
    <row r="10959" spans="37:87" ht="13" customHeight="1">
      <c r="AK10959" s="114"/>
      <c r="AL10959" s="41"/>
      <c r="AM10959" s="41"/>
      <c r="AN10959" s="41"/>
      <c r="AO10959" s="41"/>
      <c r="AP10959" s="41"/>
      <c r="AQ10959" s="41"/>
      <c r="AR10959" s="41"/>
      <c r="AS10959" s="41"/>
      <c r="AT10959" s="41"/>
      <c r="AU10959" s="41"/>
      <c r="AV10959" s="41"/>
      <c r="AW10959" s="41"/>
      <c r="AX10959" s="41"/>
      <c r="AY10959" s="41"/>
      <c r="AZ10959" s="41"/>
      <c r="BA10959" s="41"/>
      <c r="BB10959" s="41"/>
      <c r="BC10959" s="41"/>
      <c r="BD10959" s="41"/>
      <c r="BE10959" s="41"/>
      <c r="BF10959" s="41"/>
      <c r="BG10959" s="41"/>
      <c r="BH10959" s="41"/>
      <c r="BI10959" s="41"/>
      <c r="BJ10959" s="41"/>
      <c r="BK10959" s="41"/>
      <c r="BL10959" s="41"/>
      <c r="BM10959" s="41"/>
      <c r="BN10959" s="41"/>
      <c r="BO10959" s="41"/>
      <c r="BP10959" s="108"/>
      <c r="CG10959" s="102"/>
      <c r="CI10959" s="45"/>
    </row>
    <row r="10960" spans="37:87" ht="13" customHeight="1">
      <c r="AK10960" s="114"/>
      <c r="AL10960" s="41"/>
      <c r="AM10960" s="41"/>
      <c r="AN10960" s="41"/>
      <c r="AO10960" s="41"/>
      <c r="AP10960" s="41"/>
      <c r="AQ10960" s="41"/>
      <c r="AR10960" s="41"/>
      <c r="AS10960" s="41"/>
      <c r="AT10960" s="41"/>
      <c r="AU10960" s="41"/>
      <c r="AV10960" s="41"/>
      <c r="AW10960" s="41"/>
      <c r="AX10960" s="41"/>
      <c r="AY10960" s="41"/>
      <c r="AZ10960" s="41"/>
      <c r="BA10960" s="41"/>
      <c r="BB10960" s="41"/>
      <c r="BC10960" s="41"/>
      <c r="BD10960" s="41"/>
      <c r="BE10960" s="41"/>
      <c r="BF10960" s="41"/>
      <c r="BG10960" s="41"/>
      <c r="BH10960" s="41"/>
      <c r="BI10960" s="41"/>
      <c r="BJ10960" s="41"/>
      <c r="BK10960" s="41"/>
      <c r="BL10960" s="41"/>
      <c r="BM10960" s="41"/>
      <c r="BN10960" s="41"/>
      <c r="BO10960" s="41"/>
      <c r="BP10960" s="108"/>
      <c r="CG10960" s="102"/>
      <c r="CI10960" s="45"/>
    </row>
    <row r="10961" spans="37:87" ht="13" customHeight="1">
      <c r="AK10961" s="114"/>
      <c r="AL10961" s="41"/>
      <c r="AM10961" s="41"/>
      <c r="AN10961" s="41"/>
      <c r="AO10961" s="41"/>
      <c r="AP10961" s="41"/>
      <c r="AQ10961" s="41"/>
      <c r="AR10961" s="41"/>
      <c r="AS10961" s="41"/>
      <c r="AT10961" s="41"/>
      <c r="AU10961" s="41"/>
      <c r="AV10961" s="41"/>
      <c r="AW10961" s="41"/>
      <c r="AX10961" s="41"/>
      <c r="AY10961" s="41"/>
      <c r="AZ10961" s="41"/>
      <c r="BA10961" s="41"/>
      <c r="BB10961" s="41"/>
      <c r="BC10961" s="41"/>
      <c r="BD10961" s="41"/>
      <c r="BE10961" s="41"/>
      <c r="BF10961" s="41"/>
      <c r="BG10961" s="41"/>
      <c r="BH10961" s="41"/>
      <c r="BI10961" s="41"/>
      <c r="BJ10961" s="41"/>
      <c r="BK10961" s="41"/>
      <c r="BL10961" s="41"/>
      <c r="BM10961" s="41"/>
      <c r="BN10961" s="41"/>
      <c r="BO10961" s="41"/>
      <c r="BP10961" s="108"/>
      <c r="CG10961" s="102"/>
      <c r="CI10961" s="45"/>
    </row>
    <row r="10962" spans="37:87" ht="13" customHeight="1">
      <c r="AK10962" s="114"/>
      <c r="AL10962" s="41"/>
      <c r="AM10962" s="41"/>
      <c r="AN10962" s="41"/>
      <c r="AO10962" s="41"/>
      <c r="AP10962" s="41"/>
      <c r="AQ10962" s="41"/>
      <c r="AR10962" s="41"/>
      <c r="AS10962" s="41"/>
      <c r="AT10962" s="41"/>
      <c r="AU10962" s="41"/>
      <c r="AV10962" s="41"/>
      <c r="AW10962" s="41"/>
      <c r="AX10962" s="41"/>
      <c r="AY10962" s="41"/>
      <c r="AZ10962" s="41"/>
      <c r="BA10962" s="41"/>
      <c r="BB10962" s="41"/>
      <c r="BC10962" s="41"/>
      <c r="BD10962" s="41"/>
      <c r="BE10962" s="41"/>
      <c r="BF10962" s="41"/>
      <c r="BG10962" s="41"/>
      <c r="BH10962" s="41"/>
      <c r="BI10962" s="41"/>
      <c r="BJ10962" s="41"/>
      <c r="BK10962" s="41"/>
      <c r="BL10962" s="41"/>
      <c r="BM10962" s="41"/>
      <c r="BN10962" s="41"/>
      <c r="BO10962" s="41"/>
      <c r="BP10962" s="108"/>
      <c r="CG10962" s="102"/>
      <c r="CI10962" s="45"/>
    </row>
    <row r="10963" spans="37:87" ht="13" customHeight="1">
      <c r="AK10963" s="114"/>
      <c r="AL10963" s="41"/>
      <c r="AM10963" s="41"/>
      <c r="AN10963" s="41"/>
      <c r="AO10963" s="41"/>
      <c r="AP10963" s="41"/>
      <c r="AQ10963" s="41"/>
      <c r="AR10963" s="41"/>
      <c r="AS10963" s="41"/>
      <c r="AT10963" s="41"/>
      <c r="AU10963" s="41"/>
      <c r="AV10963" s="41"/>
      <c r="AW10963" s="41"/>
      <c r="AX10963" s="41"/>
      <c r="AY10963" s="41"/>
      <c r="AZ10963" s="41"/>
      <c r="BA10963" s="41"/>
      <c r="BB10963" s="41"/>
      <c r="BC10963" s="41"/>
      <c r="BD10963" s="41"/>
      <c r="BE10963" s="41"/>
      <c r="BF10963" s="41"/>
      <c r="BG10963" s="41"/>
      <c r="BH10963" s="41"/>
      <c r="BI10963" s="41"/>
      <c r="BJ10963" s="41"/>
      <c r="BK10963" s="41"/>
      <c r="BL10963" s="41"/>
      <c r="BM10963" s="41"/>
      <c r="BN10963" s="41"/>
      <c r="BO10963" s="41"/>
      <c r="BP10963" s="108"/>
      <c r="CG10963" s="102"/>
      <c r="CI10963" s="45"/>
    </row>
    <row r="10964" spans="37:87" ht="13" customHeight="1">
      <c r="AK10964" s="114"/>
      <c r="AL10964" s="41"/>
      <c r="AM10964" s="41"/>
      <c r="AN10964" s="41"/>
      <c r="AO10964" s="41"/>
      <c r="AP10964" s="41"/>
      <c r="AQ10964" s="41"/>
      <c r="AR10964" s="41"/>
      <c r="AS10964" s="41"/>
      <c r="AT10964" s="41"/>
      <c r="AU10964" s="41"/>
      <c r="AV10964" s="41"/>
      <c r="AW10964" s="41"/>
      <c r="AX10964" s="41"/>
      <c r="AY10964" s="41"/>
      <c r="AZ10964" s="41"/>
      <c r="BA10964" s="41"/>
      <c r="BB10964" s="41"/>
      <c r="BC10964" s="41"/>
      <c r="BD10964" s="41"/>
      <c r="BE10964" s="41"/>
      <c r="BF10964" s="41"/>
      <c r="BG10964" s="41"/>
      <c r="BH10964" s="41"/>
      <c r="BI10964" s="41"/>
      <c r="BJ10964" s="41"/>
      <c r="BK10964" s="41"/>
      <c r="BL10964" s="41"/>
      <c r="BM10964" s="41"/>
      <c r="BN10964" s="41"/>
      <c r="BO10964" s="41"/>
      <c r="BP10964" s="108"/>
      <c r="CG10964" s="102"/>
      <c r="CI10964" s="45"/>
    </row>
    <row r="10965" spans="37:87" ht="13" customHeight="1">
      <c r="AK10965" s="114"/>
      <c r="AL10965" s="41"/>
      <c r="AM10965" s="41"/>
      <c r="AN10965" s="41"/>
      <c r="AO10965" s="41"/>
      <c r="AP10965" s="41"/>
      <c r="AQ10965" s="41"/>
      <c r="AR10965" s="41"/>
      <c r="AS10965" s="41"/>
      <c r="AT10965" s="41"/>
      <c r="AU10965" s="41"/>
      <c r="AV10965" s="41"/>
      <c r="AW10965" s="41"/>
      <c r="AX10965" s="41"/>
      <c r="AY10965" s="41"/>
      <c r="AZ10965" s="41"/>
      <c r="BA10965" s="41"/>
      <c r="BB10965" s="41"/>
      <c r="BC10965" s="41"/>
      <c r="BD10965" s="41"/>
      <c r="BE10965" s="41"/>
      <c r="BF10965" s="41"/>
      <c r="BG10965" s="41"/>
      <c r="BH10965" s="41"/>
      <c r="BI10965" s="41"/>
      <c r="BJ10965" s="41"/>
      <c r="BK10965" s="41"/>
      <c r="BL10965" s="41"/>
      <c r="BM10965" s="41"/>
      <c r="BN10965" s="41"/>
      <c r="BO10965" s="41"/>
      <c r="BP10965" s="108"/>
      <c r="CG10965" s="102"/>
      <c r="CI10965" s="45"/>
    </row>
    <row r="10966" spans="37:87" ht="13" customHeight="1">
      <c r="AK10966" s="114"/>
      <c r="AL10966" s="41"/>
      <c r="AM10966" s="41"/>
      <c r="AN10966" s="41"/>
      <c r="AO10966" s="41"/>
      <c r="AP10966" s="41"/>
      <c r="AQ10966" s="41"/>
      <c r="AR10966" s="41"/>
      <c r="AS10966" s="41"/>
      <c r="AT10966" s="41"/>
      <c r="AU10966" s="41"/>
      <c r="AV10966" s="41"/>
      <c r="AW10966" s="41"/>
      <c r="AX10966" s="41"/>
      <c r="AY10966" s="41"/>
      <c r="AZ10966" s="41"/>
      <c r="BA10966" s="41"/>
      <c r="BB10966" s="41"/>
      <c r="BC10966" s="41"/>
      <c r="BD10966" s="41"/>
      <c r="BE10966" s="41"/>
      <c r="BF10966" s="41"/>
      <c r="BG10966" s="41"/>
      <c r="BH10966" s="41"/>
      <c r="BI10966" s="41"/>
      <c r="BJ10966" s="41"/>
      <c r="BK10966" s="41"/>
      <c r="BL10966" s="41"/>
      <c r="BM10966" s="41"/>
      <c r="BN10966" s="41"/>
      <c r="BO10966" s="41"/>
      <c r="BP10966" s="108"/>
      <c r="CG10966" s="102"/>
      <c r="CI10966" s="45"/>
    </row>
    <row r="10967" spans="37:87" ht="13" customHeight="1">
      <c r="AK10967" s="114"/>
      <c r="AL10967" s="41"/>
      <c r="AM10967" s="41"/>
      <c r="AN10967" s="41"/>
      <c r="AO10967" s="41"/>
      <c r="AP10967" s="41"/>
      <c r="AQ10967" s="41"/>
      <c r="AR10967" s="41"/>
      <c r="AS10967" s="41"/>
      <c r="AT10967" s="41"/>
      <c r="AU10967" s="41"/>
      <c r="AV10967" s="41"/>
      <c r="AW10967" s="41"/>
      <c r="AX10967" s="41"/>
      <c r="AY10967" s="41"/>
      <c r="AZ10967" s="41"/>
      <c r="BA10967" s="41"/>
      <c r="BB10967" s="41"/>
      <c r="BC10967" s="41"/>
      <c r="BD10967" s="41"/>
      <c r="BE10967" s="41"/>
      <c r="BF10967" s="41"/>
      <c r="BG10967" s="41"/>
      <c r="BH10967" s="41"/>
      <c r="BI10967" s="41"/>
      <c r="BJ10967" s="41"/>
      <c r="BK10967" s="41"/>
      <c r="BL10967" s="41"/>
      <c r="BM10967" s="41"/>
      <c r="BN10967" s="41"/>
      <c r="BO10967" s="41"/>
      <c r="BP10967" s="108"/>
      <c r="CG10967" s="102"/>
      <c r="CI10967" s="45"/>
    </row>
    <row r="10968" spans="37:87" ht="13" customHeight="1">
      <c r="AK10968" s="114"/>
      <c r="AL10968" s="41"/>
      <c r="AM10968" s="41"/>
      <c r="AN10968" s="41"/>
      <c r="AO10968" s="41"/>
      <c r="AP10968" s="41"/>
      <c r="AQ10968" s="41"/>
      <c r="AR10968" s="41"/>
      <c r="AS10968" s="41"/>
      <c r="AT10968" s="41"/>
      <c r="AU10968" s="41"/>
      <c r="AV10968" s="41"/>
      <c r="AW10968" s="41"/>
      <c r="AX10968" s="41"/>
      <c r="AY10968" s="41"/>
      <c r="AZ10968" s="41"/>
      <c r="BA10968" s="41"/>
      <c r="BB10968" s="41"/>
      <c r="BC10968" s="41"/>
      <c r="BD10968" s="41"/>
      <c r="BE10968" s="41"/>
      <c r="BF10968" s="41"/>
      <c r="BG10968" s="41"/>
      <c r="BH10968" s="41"/>
      <c r="BI10968" s="41"/>
      <c r="BJ10968" s="41"/>
      <c r="BK10968" s="41"/>
      <c r="BL10968" s="41"/>
      <c r="BM10968" s="41"/>
      <c r="BN10968" s="41"/>
      <c r="BO10968" s="41"/>
      <c r="BP10968" s="108"/>
      <c r="CG10968" s="102"/>
      <c r="CI10968" s="45"/>
    </row>
    <row r="10969" spans="37:87" ht="13" customHeight="1">
      <c r="AK10969" s="114"/>
      <c r="AL10969" s="41"/>
      <c r="AM10969" s="41"/>
      <c r="AN10969" s="41"/>
      <c r="AO10969" s="41"/>
      <c r="AP10969" s="41"/>
      <c r="AQ10969" s="41"/>
      <c r="AR10969" s="41"/>
      <c r="AS10969" s="41"/>
      <c r="AT10969" s="41"/>
      <c r="AU10969" s="41"/>
      <c r="AV10969" s="41"/>
      <c r="AW10969" s="41"/>
      <c r="AX10969" s="41"/>
      <c r="AY10969" s="41"/>
      <c r="AZ10969" s="41"/>
      <c r="BA10969" s="41"/>
      <c r="BB10969" s="41"/>
      <c r="BC10969" s="41"/>
      <c r="BD10969" s="41"/>
      <c r="BE10969" s="41"/>
      <c r="BF10969" s="41"/>
      <c r="BG10969" s="41"/>
      <c r="BH10969" s="41"/>
      <c r="BI10969" s="41"/>
      <c r="BJ10969" s="41"/>
      <c r="BK10969" s="41"/>
      <c r="BL10969" s="41"/>
      <c r="BM10969" s="41"/>
      <c r="BN10969" s="41"/>
      <c r="BO10969" s="41"/>
      <c r="BP10969" s="108"/>
      <c r="CG10969" s="102"/>
      <c r="CI10969" s="45"/>
    </row>
    <row r="10970" spans="37:87" ht="13" customHeight="1">
      <c r="AK10970" s="114"/>
      <c r="AL10970" s="41"/>
      <c r="AM10970" s="41"/>
      <c r="AN10970" s="41"/>
      <c r="AO10970" s="41"/>
      <c r="AP10970" s="41"/>
      <c r="AQ10970" s="41"/>
      <c r="AR10970" s="41"/>
      <c r="AS10970" s="41"/>
      <c r="AT10970" s="41"/>
      <c r="AU10970" s="41"/>
      <c r="AV10970" s="41"/>
      <c r="AW10970" s="41"/>
      <c r="AX10970" s="41"/>
      <c r="AY10970" s="41"/>
      <c r="AZ10970" s="41"/>
      <c r="BA10970" s="41"/>
      <c r="BB10970" s="41"/>
      <c r="BC10970" s="41"/>
      <c r="BD10970" s="41"/>
      <c r="BE10970" s="41"/>
      <c r="BF10970" s="41"/>
      <c r="BG10970" s="41"/>
      <c r="BH10970" s="41"/>
      <c r="BI10970" s="41"/>
      <c r="BJ10970" s="41"/>
      <c r="BK10970" s="41"/>
      <c r="BL10970" s="41"/>
      <c r="BM10970" s="41"/>
      <c r="BN10970" s="41"/>
      <c r="BO10970" s="41"/>
      <c r="BP10970" s="108"/>
      <c r="CG10970" s="102"/>
      <c r="CI10970" s="45"/>
    </row>
    <row r="10971" spans="37:87" ht="13" customHeight="1">
      <c r="AK10971" s="114"/>
      <c r="AL10971" s="41"/>
      <c r="AM10971" s="41"/>
      <c r="AN10971" s="41"/>
      <c r="AO10971" s="41"/>
      <c r="AP10971" s="41"/>
      <c r="AQ10971" s="41"/>
      <c r="AR10971" s="41"/>
      <c r="AS10971" s="41"/>
      <c r="AT10971" s="41"/>
      <c r="AU10971" s="41"/>
      <c r="AV10971" s="41"/>
      <c r="AW10971" s="41"/>
      <c r="AX10971" s="41"/>
      <c r="AY10971" s="41"/>
      <c r="AZ10971" s="41"/>
      <c r="BA10971" s="41"/>
      <c r="BB10971" s="41"/>
      <c r="BC10971" s="41"/>
      <c r="BD10971" s="41"/>
      <c r="BE10971" s="41"/>
      <c r="BF10971" s="41"/>
      <c r="BG10971" s="41"/>
      <c r="BH10971" s="41"/>
      <c r="BI10971" s="41"/>
      <c r="BJ10971" s="41"/>
      <c r="BK10971" s="41"/>
      <c r="BL10971" s="41"/>
      <c r="BM10971" s="41"/>
      <c r="BN10971" s="41"/>
      <c r="BO10971" s="41"/>
      <c r="BP10971" s="108"/>
      <c r="CG10971" s="102"/>
      <c r="CI10971" s="45"/>
    </row>
    <row r="10972" spans="37:87" ht="13" customHeight="1">
      <c r="AK10972" s="114"/>
      <c r="AL10972" s="41"/>
      <c r="AM10972" s="41"/>
      <c r="AN10972" s="41"/>
      <c r="AO10972" s="41"/>
      <c r="AP10972" s="41"/>
      <c r="AQ10972" s="41"/>
      <c r="AR10972" s="41"/>
      <c r="AS10972" s="41"/>
      <c r="AT10972" s="41"/>
      <c r="AU10972" s="41"/>
      <c r="AV10972" s="41"/>
      <c r="AW10972" s="41"/>
      <c r="AX10972" s="41"/>
      <c r="AY10972" s="41"/>
      <c r="AZ10972" s="41"/>
      <c r="BA10972" s="41"/>
      <c r="BB10972" s="41"/>
      <c r="BC10972" s="41"/>
      <c r="BD10972" s="41"/>
      <c r="BE10972" s="41"/>
      <c r="BF10972" s="41"/>
      <c r="BG10972" s="41"/>
      <c r="BH10972" s="41"/>
      <c r="BI10972" s="41"/>
      <c r="BJ10972" s="41"/>
      <c r="BK10972" s="41"/>
      <c r="BL10972" s="41"/>
      <c r="BM10972" s="41"/>
      <c r="BN10972" s="41"/>
      <c r="BO10972" s="41"/>
      <c r="BP10972" s="108"/>
      <c r="CG10972" s="102"/>
      <c r="CI10972" s="45"/>
    </row>
    <row r="10973" spans="37:87" ht="13" customHeight="1">
      <c r="AK10973" s="114"/>
      <c r="AL10973" s="41"/>
      <c r="AM10973" s="41"/>
      <c r="AN10973" s="41"/>
      <c r="AO10973" s="41"/>
      <c r="AP10973" s="41"/>
      <c r="AQ10973" s="41"/>
      <c r="AR10973" s="41"/>
      <c r="AS10973" s="41"/>
      <c r="AT10973" s="41"/>
      <c r="AU10973" s="41"/>
      <c r="AV10973" s="41"/>
      <c r="AW10973" s="41"/>
      <c r="AX10973" s="41"/>
      <c r="AY10973" s="41"/>
      <c r="AZ10973" s="41"/>
      <c r="BA10973" s="41"/>
      <c r="BB10973" s="41"/>
      <c r="BC10973" s="41"/>
      <c r="BD10973" s="41"/>
      <c r="BE10973" s="41"/>
      <c r="BF10973" s="41"/>
      <c r="BG10973" s="41"/>
      <c r="BH10973" s="41"/>
      <c r="BI10973" s="41"/>
      <c r="BJ10973" s="41"/>
      <c r="BK10973" s="41"/>
      <c r="BL10973" s="41"/>
      <c r="BM10973" s="41"/>
      <c r="BN10973" s="41"/>
      <c r="BO10973" s="41"/>
      <c r="BP10973" s="108"/>
      <c r="CG10973" s="102"/>
      <c r="CI10973" s="45"/>
    </row>
    <row r="10974" spans="37:87" ht="13" customHeight="1">
      <c r="AK10974" s="114"/>
      <c r="AL10974" s="41"/>
      <c r="AM10974" s="41"/>
      <c r="AN10974" s="41"/>
      <c r="AO10974" s="41"/>
      <c r="AP10974" s="41"/>
      <c r="AQ10974" s="41"/>
      <c r="AR10974" s="41"/>
      <c r="AS10974" s="41"/>
      <c r="AT10974" s="41"/>
      <c r="AU10974" s="41"/>
      <c r="AV10974" s="41"/>
      <c r="AW10974" s="41"/>
      <c r="AX10974" s="41"/>
      <c r="AY10974" s="41"/>
      <c r="AZ10974" s="41"/>
      <c r="BA10974" s="41"/>
      <c r="BB10974" s="41"/>
      <c r="BC10974" s="41"/>
      <c r="BD10974" s="41"/>
      <c r="BE10974" s="41"/>
      <c r="BF10974" s="41"/>
      <c r="BG10974" s="41"/>
      <c r="BH10974" s="41"/>
      <c r="BI10974" s="41"/>
      <c r="BJ10974" s="41"/>
      <c r="BK10974" s="41"/>
      <c r="BL10974" s="41"/>
      <c r="BM10974" s="41"/>
      <c r="BN10974" s="41"/>
      <c r="BO10974" s="41"/>
      <c r="BP10974" s="108"/>
      <c r="CG10974" s="102"/>
      <c r="CI10974" s="45"/>
    </row>
    <row r="10975" spans="37:87" ht="13" customHeight="1">
      <c r="AK10975" s="114"/>
      <c r="AL10975" s="41"/>
      <c r="AM10975" s="41"/>
      <c r="AN10975" s="41"/>
      <c r="AO10975" s="41"/>
      <c r="AP10975" s="41"/>
      <c r="AQ10975" s="41"/>
      <c r="AR10975" s="41"/>
      <c r="AS10975" s="41"/>
      <c r="AT10975" s="41"/>
      <c r="AU10975" s="41"/>
      <c r="AV10975" s="41"/>
      <c r="AW10975" s="41"/>
      <c r="AX10975" s="41"/>
      <c r="AY10975" s="41"/>
      <c r="AZ10975" s="41"/>
      <c r="BA10975" s="41"/>
      <c r="BB10975" s="41"/>
      <c r="BC10975" s="41"/>
      <c r="BD10975" s="41"/>
      <c r="BE10975" s="41"/>
      <c r="BF10975" s="41"/>
      <c r="BG10975" s="41"/>
      <c r="BH10975" s="41"/>
      <c r="BI10975" s="41"/>
      <c r="BJ10975" s="41"/>
      <c r="BK10975" s="41"/>
      <c r="BL10975" s="41"/>
      <c r="BM10975" s="41"/>
      <c r="BN10975" s="41"/>
      <c r="BO10975" s="41"/>
      <c r="BP10975" s="108"/>
      <c r="CG10975" s="102"/>
      <c r="CI10975" s="45"/>
    </row>
    <row r="10976" spans="37:87" ht="13" customHeight="1">
      <c r="AK10976" s="114"/>
      <c r="AL10976" s="41"/>
      <c r="AM10976" s="41"/>
      <c r="AN10976" s="41"/>
      <c r="AO10976" s="41"/>
      <c r="AP10976" s="41"/>
      <c r="AQ10976" s="41"/>
      <c r="AR10976" s="41"/>
      <c r="AS10976" s="41"/>
      <c r="AT10976" s="41"/>
      <c r="AU10976" s="41"/>
      <c r="AV10976" s="41"/>
      <c r="AW10976" s="41"/>
      <c r="AX10976" s="41"/>
      <c r="AY10976" s="41"/>
      <c r="AZ10976" s="41"/>
      <c r="BA10976" s="41"/>
      <c r="BB10976" s="41"/>
      <c r="BC10976" s="41"/>
      <c r="BD10976" s="41"/>
      <c r="BE10976" s="41"/>
      <c r="BF10976" s="41"/>
      <c r="BG10976" s="41"/>
      <c r="BH10976" s="41"/>
      <c r="BI10976" s="41"/>
      <c r="BJ10976" s="41"/>
      <c r="BK10976" s="41"/>
      <c r="BL10976" s="41"/>
      <c r="BM10976" s="41"/>
      <c r="BN10976" s="41"/>
      <c r="BO10976" s="41"/>
      <c r="BP10976" s="108"/>
      <c r="CG10976" s="102"/>
      <c r="CI10976" s="45"/>
    </row>
    <row r="10977" spans="37:87" ht="13" customHeight="1">
      <c r="AK10977" s="114"/>
      <c r="AL10977" s="41"/>
      <c r="AM10977" s="41"/>
      <c r="AN10977" s="41"/>
      <c r="AO10977" s="41"/>
      <c r="AP10977" s="41"/>
      <c r="AQ10977" s="41"/>
      <c r="AR10977" s="41"/>
      <c r="AS10977" s="41"/>
      <c r="AT10977" s="41"/>
      <c r="AU10977" s="41"/>
      <c r="AV10977" s="41"/>
      <c r="AW10977" s="41"/>
      <c r="AX10977" s="41"/>
      <c r="AY10977" s="41"/>
      <c r="AZ10977" s="41"/>
      <c r="BA10977" s="41"/>
      <c r="BB10977" s="41"/>
      <c r="BC10977" s="41"/>
      <c r="BD10977" s="41"/>
      <c r="BE10977" s="41"/>
      <c r="BF10977" s="41"/>
      <c r="BG10977" s="41"/>
      <c r="BH10977" s="41"/>
      <c r="BI10977" s="41"/>
      <c r="BJ10977" s="41"/>
      <c r="BK10977" s="41"/>
      <c r="BL10977" s="41"/>
      <c r="BM10977" s="41"/>
      <c r="BN10977" s="41"/>
      <c r="BO10977" s="41"/>
      <c r="BP10977" s="108"/>
      <c r="CG10977" s="102"/>
      <c r="CI10977" s="45"/>
    </row>
    <row r="10978" spans="37:87" ht="13" customHeight="1">
      <c r="AK10978" s="114"/>
      <c r="AL10978" s="41"/>
      <c r="AM10978" s="41"/>
      <c r="AN10978" s="41"/>
      <c r="AO10978" s="41"/>
      <c r="AP10978" s="41"/>
      <c r="AQ10978" s="41"/>
      <c r="AR10978" s="41"/>
      <c r="AS10978" s="41"/>
      <c r="AT10978" s="41"/>
      <c r="AU10978" s="41"/>
      <c r="AV10978" s="41"/>
      <c r="AW10978" s="41"/>
      <c r="AX10978" s="41"/>
      <c r="AY10978" s="41"/>
      <c r="AZ10978" s="41"/>
      <c r="BA10978" s="41"/>
      <c r="BB10978" s="41"/>
      <c r="BC10978" s="41"/>
      <c r="BD10978" s="41"/>
      <c r="BE10978" s="41"/>
      <c r="BF10978" s="41"/>
      <c r="BG10978" s="41"/>
      <c r="BH10978" s="41"/>
      <c r="BI10978" s="41"/>
      <c r="BJ10978" s="41"/>
      <c r="BK10978" s="41"/>
      <c r="BL10978" s="41"/>
      <c r="BM10978" s="41"/>
      <c r="BN10978" s="41"/>
      <c r="BO10978" s="41"/>
      <c r="BP10978" s="108"/>
      <c r="CG10978" s="102"/>
      <c r="CI10978" s="45"/>
    </row>
    <row r="10979" spans="37:87" ht="13" customHeight="1">
      <c r="AK10979" s="114"/>
      <c r="AL10979" s="41"/>
      <c r="AM10979" s="41"/>
      <c r="AN10979" s="41"/>
      <c r="AO10979" s="41"/>
      <c r="AP10979" s="41"/>
      <c r="AQ10979" s="41"/>
      <c r="AR10979" s="41"/>
      <c r="AS10979" s="41"/>
      <c r="AT10979" s="41"/>
      <c r="AU10979" s="41"/>
      <c r="AV10979" s="41"/>
      <c r="AW10979" s="41"/>
      <c r="AX10979" s="41"/>
      <c r="AY10979" s="41"/>
      <c r="AZ10979" s="41"/>
      <c r="BA10979" s="41"/>
      <c r="BB10979" s="41"/>
      <c r="BC10979" s="41"/>
      <c r="BD10979" s="41"/>
      <c r="BE10979" s="41"/>
      <c r="BF10979" s="41"/>
      <c r="BG10979" s="41"/>
      <c r="BH10979" s="41"/>
      <c r="BI10979" s="41"/>
      <c r="BJ10979" s="41"/>
      <c r="BK10979" s="41"/>
      <c r="BL10979" s="41"/>
      <c r="BM10979" s="41"/>
      <c r="BN10979" s="41"/>
      <c r="BO10979" s="41"/>
      <c r="BP10979" s="108"/>
      <c r="CG10979" s="102"/>
      <c r="CI10979" s="45"/>
    </row>
    <row r="10980" spans="37:87" ht="13" customHeight="1">
      <c r="AK10980" s="114"/>
      <c r="AL10980" s="41"/>
      <c r="AM10980" s="41"/>
      <c r="AN10980" s="41"/>
      <c r="AO10980" s="41"/>
      <c r="AP10980" s="41"/>
      <c r="AQ10980" s="41"/>
      <c r="AR10980" s="41"/>
      <c r="AS10980" s="41"/>
      <c r="AT10980" s="41"/>
      <c r="AU10980" s="41"/>
      <c r="AV10980" s="41"/>
      <c r="AW10980" s="41"/>
      <c r="AX10980" s="41"/>
      <c r="AY10980" s="41"/>
      <c r="AZ10980" s="41"/>
      <c r="BA10980" s="41"/>
      <c r="BB10980" s="41"/>
      <c r="BC10980" s="41"/>
      <c r="BD10980" s="41"/>
      <c r="BE10980" s="41"/>
      <c r="BF10980" s="41"/>
      <c r="BG10980" s="41"/>
      <c r="BH10980" s="41"/>
      <c r="BI10980" s="41"/>
      <c r="BJ10980" s="41"/>
      <c r="BK10980" s="41"/>
      <c r="BL10980" s="41"/>
      <c r="BM10980" s="41"/>
      <c r="BN10980" s="41"/>
      <c r="BO10980" s="41"/>
      <c r="BP10980" s="108"/>
      <c r="CG10980" s="102"/>
      <c r="CI10980" s="45"/>
    </row>
    <row r="10981" spans="37:87" ht="13" customHeight="1">
      <c r="AK10981" s="114"/>
      <c r="AL10981" s="41"/>
      <c r="AM10981" s="41"/>
      <c r="AN10981" s="41"/>
      <c r="AO10981" s="41"/>
      <c r="AP10981" s="41"/>
      <c r="AQ10981" s="41"/>
      <c r="AR10981" s="41"/>
      <c r="AS10981" s="41"/>
      <c r="AT10981" s="41"/>
      <c r="AU10981" s="41"/>
      <c r="AV10981" s="41"/>
      <c r="AW10981" s="41"/>
      <c r="AX10981" s="41"/>
      <c r="AY10981" s="41"/>
      <c r="AZ10981" s="41"/>
      <c r="BA10981" s="41"/>
      <c r="BB10981" s="41"/>
      <c r="BC10981" s="41"/>
      <c r="BD10981" s="41"/>
      <c r="BE10981" s="41"/>
      <c r="BF10981" s="41"/>
      <c r="BG10981" s="41"/>
      <c r="BH10981" s="41"/>
      <c r="BI10981" s="41"/>
      <c r="BJ10981" s="41"/>
      <c r="BK10981" s="41"/>
      <c r="BL10981" s="41"/>
      <c r="BM10981" s="41"/>
      <c r="BN10981" s="41"/>
      <c r="BO10981" s="41"/>
      <c r="BP10981" s="108"/>
      <c r="CG10981" s="102"/>
      <c r="CI10981" s="45"/>
    </row>
    <row r="10982" spans="37:87" ht="13" customHeight="1">
      <c r="AK10982" s="114"/>
      <c r="AL10982" s="41"/>
      <c r="AM10982" s="41"/>
      <c r="AN10982" s="41"/>
      <c r="AO10982" s="41"/>
      <c r="AP10982" s="41"/>
      <c r="AQ10982" s="41"/>
      <c r="AR10982" s="41"/>
      <c r="AS10982" s="41"/>
      <c r="AT10982" s="41"/>
      <c r="AU10982" s="41"/>
      <c r="AV10982" s="41"/>
      <c r="AW10982" s="41"/>
      <c r="AX10982" s="41"/>
      <c r="AY10982" s="41"/>
      <c r="AZ10982" s="41"/>
      <c r="BA10982" s="41"/>
      <c r="BB10982" s="41"/>
      <c r="BC10982" s="41"/>
      <c r="BD10982" s="41"/>
      <c r="BE10982" s="41"/>
      <c r="BF10982" s="41"/>
      <c r="BG10982" s="41"/>
      <c r="BH10982" s="41"/>
      <c r="BI10982" s="41"/>
      <c r="BJ10982" s="41"/>
      <c r="BK10982" s="41"/>
      <c r="BL10982" s="41"/>
      <c r="BM10982" s="41"/>
      <c r="BN10982" s="41"/>
      <c r="BO10982" s="41"/>
      <c r="BP10982" s="108"/>
      <c r="CG10982" s="102"/>
      <c r="CI10982" s="45"/>
    </row>
    <row r="10983" spans="37:87" ht="13" customHeight="1">
      <c r="AK10983" s="114"/>
      <c r="AL10983" s="41"/>
      <c r="AM10983" s="41"/>
      <c r="AN10983" s="41"/>
      <c r="AO10983" s="41"/>
      <c r="AP10983" s="41"/>
      <c r="AQ10983" s="41"/>
      <c r="AR10983" s="41"/>
      <c r="AS10983" s="41"/>
      <c r="AT10983" s="41"/>
      <c r="AU10983" s="41"/>
      <c r="AV10983" s="41"/>
      <c r="AW10983" s="41"/>
      <c r="AX10983" s="41"/>
      <c r="AY10983" s="41"/>
      <c r="AZ10983" s="41"/>
      <c r="BA10983" s="41"/>
      <c r="BB10983" s="41"/>
      <c r="BC10983" s="41"/>
      <c r="BD10983" s="41"/>
      <c r="BE10983" s="41"/>
      <c r="BF10983" s="41"/>
      <c r="BG10983" s="41"/>
      <c r="BH10983" s="41"/>
      <c r="BI10983" s="41"/>
      <c r="BJ10983" s="41"/>
      <c r="BK10983" s="41"/>
      <c r="BL10983" s="41"/>
      <c r="BM10983" s="41"/>
      <c r="BN10983" s="41"/>
      <c r="BO10983" s="41"/>
      <c r="BP10983" s="108"/>
      <c r="CG10983" s="102"/>
      <c r="CI10983" s="45"/>
    </row>
    <row r="10984" spans="37:87" ht="13" customHeight="1">
      <c r="AK10984" s="114"/>
      <c r="AL10984" s="41"/>
      <c r="AM10984" s="41"/>
      <c r="AN10984" s="41"/>
      <c r="AO10984" s="41"/>
      <c r="AP10984" s="41"/>
      <c r="AQ10984" s="41"/>
      <c r="AR10984" s="41"/>
      <c r="AS10984" s="41"/>
      <c r="AT10984" s="41"/>
      <c r="AU10984" s="41"/>
      <c r="AV10984" s="41"/>
      <c r="AW10984" s="41"/>
      <c r="AX10984" s="41"/>
      <c r="AY10984" s="41"/>
      <c r="AZ10984" s="41"/>
      <c r="BA10984" s="41"/>
      <c r="BB10984" s="41"/>
      <c r="BC10984" s="41"/>
      <c r="BD10984" s="41"/>
      <c r="BE10984" s="41"/>
      <c r="BF10984" s="41"/>
      <c r="BG10984" s="41"/>
      <c r="BH10984" s="41"/>
      <c r="BI10984" s="41"/>
      <c r="BJ10984" s="41"/>
      <c r="BK10984" s="41"/>
      <c r="BL10984" s="41"/>
      <c r="BM10984" s="41"/>
      <c r="BN10984" s="41"/>
      <c r="BO10984" s="41"/>
      <c r="BP10984" s="108"/>
      <c r="CG10984" s="102"/>
      <c r="CI10984" s="45"/>
    </row>
    <row r="10985" spans="37:87" ht="13" customHeight="1">
      <c r="AK10985" s="114"/>
      <c r="AL10985" s="41"/>
      <c r="AM10985" s="41"/>
      <c r="AN10985" s="41"/>
      <c r="AO10985" s="41"/>
      <c r="AP10985" s="41"/>
      <c r="AQ10985" s="41"/>
      <c r="AR10985" s="41"/>
      <c r="AS10985" s="41"/>
      <c r="AT10985" s="41"/>
      <c r="AU10985" s="41"/>
      <c r="AV10985" s="41"/>
      <c r="AW10985" s="41"/>
      <c r="AX10985" s="41"/>
      <c r="AY10985" s="41"/>
      <c r="AZ10985" s="41"/>
      <c r="BA10985" s="41"/>
      <c r="BB10985" s="41"/>
      <c r="BC10985" s="41"/>
      <c r="BD10985" s="41"/>
      <c r="BE10985" s="41"/>
      <c r="BF10985" s="41"/>
      <c r="BG10985" s="41"/>
      <c r="BH10985" s="41"/>
      <c r="BI10985" s="41"/>
      <c r="BJ10985" s="41"/>
      <c r="BK10985" s="41"/>
      <c r="BL10985" s="41"/>
      <c r="BM10985" s="41"/>
      <c r="BN10985" s="41"/>
      <c r="BO10985" s="41"/>
      <c r="BP10985" s="108"/>
      <c r="CG10985" s="102"/>
      <c r="CI10985" s="45"/>
    </row>
    <row r="10986" spans="37:87" ht="13" customHeight="1">
      <c r="AK10986" s="114"/>
      <c r="AL10986" s="41"/>
      <c r="AM10986" s="41"/>
      <c r="AN10986" s="41"/>
      <c r="AO10986" s="41"/>
      <c r="AP10986" s="41"/>
      <c r="AQ10986" s="41"/>
      <c r="AR10986" s="41"/>
      <c r="AS10986" s="41"/>
      <c r="AT10986" s="41"/>
      <c r="AU10986" s="41"/>
      <c r="AV10986" s="41"/>
      <c r="AW10986" s="41"/>
      <c r="AX10986" s="41"/>
      <c r="AY10986" s="41"/>
      <c r="AZ10986" s="41"/>
      <c r="BA10986" s="41"/>
      <c r="BB10986" s="41"/>
      <c r="BC10986" s="41"/>
      <c r="BD10986" s="41"/>
      <c r="BE10986" s="41"/>
      <c r="BF10986" s="41"/>
      <c r="BG10986" s="41"/>
      <c r="BH10986" s="41"/>
      <c r="BI10986" s="41"/>
      <c r="BJ10986" s="41"/>
      <c r="BK10986" s="41"/>
      <c r="BL10986" s="41"/>
      <c r="BM10986" s="41"/>
      <c r="BN10986" s="41"/>
      <c r="BO10986" s="41"/>
      <c r="BP10986" s="108"/>
      <c r="CG10986" s="102"/>
      <c r="CI10986" s="45"/>
    </row>
    <row r="10987" spans="37:87" ht="13" customHeight="1">
      <c r="AK10987" s="114"/>
      <c r="AL10987" s="41"/>
      <c r="AM10987" s="41"/>
      <c r="AN10987" s="41"/>
      <c r="AO10987" s="41"/>
      <c r="AP10987" s="41"/>
      <c r="AQ10987" s="41"/>
      <c r="AR10987" s="41"/>
      <c r="AS10987" s="41"/>
      <c r="AT10987" s="41"/>
      <c r="AU10987" s="41"/>
      <c r="AV10987" s="41"/>
      <c r="AW10987" s="41"/>
      <c r="AX10987" s="41"/>
      <c r="AY10987" s="41"/>
      <c r="AZ10987" s="41"/>
      <c r="BA10987" s="41"/>
      <c r="BB10987" s="41"/>
      <c r="BC10987" s="41"/>
      <c r="BD10987" s="41"/>
      <c r="BE10987" s="41"/>
      <c r="BF10987" s="41"/>
      <c r="BG10987" s="41"/>
      <c r="BH10987" s="41"/>
      <c r="BI10987" s="41"/>
      <c r="BJ10987" s="41"/>
      <c r="BK10987" s="41"/>
      <c r="BL10987" s="41"/>
      <c r="BM10987" s="41"/>
      <c r="BN10987" s="41"/>
      <c r="BO10987" s="41"/>
      <c r="BP10987" s="108"/>
      <c r="CG10987" s="102"/>
      <c r="CI10987" s="45"/>
    </row>
    <row r="10988" spans="37:87" ht="13" customHeight="1">
      <c r="AK10988" s="114"/>
      <c r="AL10988" s="41"/>
      <c r="AM10988" s="41"/>
      <c r="AN10988" s="41"/>
      <c r="AO10988" s="41"/>
      <c r="AP10988" s="41"/>
      <c r="AQ10988" s="41"/>
      <c r="AR10988" s="41"/>
      <c r="AS10988" s="41"/>
      <c r="AT10988" s="41"/>
      <c r="AU10988" s="41"/>
      <c r="AV10988" s="41"/>
      <c r="AW10988" s="41"/>
      <c r="AX10988" s="41"/>
      <c r="AY10988" s="41"/>
      <c r="AZ10988" s="41"/>
      <c r="BA10988" s="41"/>
      <c r="BB10988" s="41"/>
      <c r="BC10988" s="41"/>
      <c r="BD10988" s="41"/>
      <c r="BE10988" s="41"/>
      <c r="BF10988" s="41"/>
      <c r="BG10988" s="41"/>
      <c r="BH10988" s="41"/>
      <c r="BI10988" s="41"/>
      <c r="BJ10988" s="41"/>
      <c r="BK10988" s="41"/>
      <c r="BL10988" s="41"/>
      <c r="BM10988" s="41"/>
      <c r="BN10988" s="41"/>
      <c r="BO10988" s="41"/>
      <c r="BP10988" s="108"/>
      <c r="CG10988" s="102"/>
      <c r="CI10988" s="45"/>
    </row>
    <row r="10989" spans="37:87" ht="13" customHeight="1">
      <c r="AK10989" s="114"/>
      <c r="AL10989" s="41"/>
      <c r="AM10989" s="41"/>
      <c r="AN10989" s="41"/>
      <c r="AO10989" s="41"/>
      <c r="AP10989" s="41"/>
      <c r="AQ10989" s="41"/>
      <c r="AR10989" s="41"/>
      <c r="AS10989" s="41"/>
      <c r="AT10989" s="41"/>
      <c r="AU10989" s="41"/>
      <c r="AV10989" s="41"/>
      <c r="AW10989" s="41"/>
      <c r="AX10989" s="41"/>
      <c r="AY10989" s="41"/>
      <c r="AZ10989" s="41"/>
      <c r="BA10989" s="41"/>
      <c r="BB10989" s="41"/>
      <c r="BC10989" s="41"/>
      <c r="BD10989" s="41"/>
      <c r="BE10989" s="41"/>
      <c r="BF10989" s="41"/>
      <c r="BG10989" s="41"/>
      <c r="BH10989" s="41"/>
      <c r="BI10989" s="41"/>
      <c r="BJ10989" s="41"/>
      <c r="BK10989" s="41"/>
      <c r="BL10989" s="41"/>
      <c r="BM10989" s="41"/>
      <c r="BN10989" s="41"/>
      <c r="BO10989" s="41"/>
      <c r="BP10989" s="108"/>
      <c r="CG10989" s="102"/>
      <c r="CI10989" s="45"/>
    </row>
    <row r="10990" spans="37:87" ht="13" customHeight="1">
      <c r="AK10990" s="114"/>
      <c r="AL10990" s="41"/>
      <c r="AM10990" s="41"/>
      <c r="AN10990" s="41"/>
      <c r="AO10990" s="41"/>
      <c r="AP10990" s="41"/>
      <c r="AQ10990" s="41"/>
      <c r="AR10990" s="41"/>
      <c r="AS10990" s="41"/>
      <c r="AT10990" s="41"/>
      <c r="AU10990" s="41"/>
      <c r="AV10990" s="41"/>
      <c r="AW10990" s="41"/>
      <c r="AX10990" s="41"/>
      <c r="AY10990" s="41"/>
      <c r="AZ10990" s="41"/>
      <c r="BA10990" s="41"/>
      <c r="BB10990" s="41"/>
      <c r="BC10990" s="41"/>
      <c r="BD10990" s="41"/>
      <c r="BE10990" s="41"/>
      <c r="BF10990" s="41"/>
      <c r="BG10990" s="41"/>
      <c r="BH10990" s="41"/>
      <c r="BI10990" s="41"/>
      <c r="BJ10990" s="41"/>
      <c r="BK10990" s="41"/>
      <c r="BL10990" s="41"/>
      <c r="BM10990" s="41"/>
      <c r="BN10990" s="41"/>
      <c r="BO10990" s="41"/>
      <c r="BP10990" s="108"/>
      <c r="CG10990" s="102"/>
      <c r="CI10990" s="45"/>
    </row>
    <row r="10991" spans="37:87" ht="13" customHeight="1">
      <c r="AK10991" s="114"/>
      <c r="AL10991" s="41"/>
      <c r="AM10991" s="41"/>
      <c r="AN10991" s="41"/>
      <c r="AO10991" s="41"/>
      <c r="AP10991" s="41"/>
      <c r="AQ10991" s="41"/>
      <c r="AR10991" s="41"/>
      <c r="AS10991" s="41"/>
      <c r="AT10991" s="41"/>
      <c r="AU10991" s="41"/>
      <c r="AV10991" s="41"/>
      <c r="AW10991" s="41"/>
      <c r="AX10991" s="41"/>
      <c r="AY10991" s="41"/>
      <c r="AZ10991" s="41"/>
      <c r="BA10991" s="41"/>
      <c r="BB10991" s="41"/>
      <c r="BC10991" s="41"/>
      <c r="BD10991" s="41"/>
      <c r="BE10991" s="41"/>
      <c r="BF10991" s="41"/>
      <c r="BG10991" s="41"/>
      <c r="BH10991" s="41"/>
      <c r="BI10991" s="41"/>
      <c r="BJ10991" s="41"/>
      <c r="BK10991" s="41"/>
      <c r="BL10991" s="41"/>
      <c r="BM10991" s="41"/>
      <c r="BN10991" s="41"/>
      <c r="BO10991" s="41"/>
      <c r="BP10991" s="108"/>
      <c r="CG10991" s="102"/>
      <c r="CI10991" s="45"/>
    </row>
    <row r="10992" spans="37:87" ht="13" customHeight="1">
      <c r="AK10992" s="114"/>
      <c r="AL10992" s="41"/>
      <c r="AM10992" s="41"/>
      <c r="AN10992" s="41"/>
      <c r="AO10992" s="41"/>
      <c r="AP10992" s="41"/>
      <c r="AQ10992" s="41"/>
      <c r="AR10992" s="41"/>
      <c r="AS10992" s="41"/>
      <c r="AT10992" s="41"/>
      <c r="AU10992" s="41"/>
      <c r="AV10992" s="41"/>
      <c r="AW10992" s="41"/>
      <c r="AX10992" s="41"/>
      <c r="AY10992" s="41"/>
      <c r="AZ10992" s="41"/>
      <c r="BA10992" s="41"/>
      <c r="BB10992" s="41"/>
      <c r="BC10992" s="41"/>
      <c r="BD10992" s="41"/>
      <c r="BE10992" s="41"/>
      <c r="BF10992" s="41"/>
      <c r="BG10992" s="41"/>
      <c r="BH10992" s="41"/>
      <c r="BI10992" s="41"/>
      <c r="BJ10992" s="41"/>
      <c r="BK10992" s="41"/>
      <c r="BL10992" s="41"/>
      <c r="BM10992" s="41"/>
      <c r="BN10992" s="41"/>
      <c r="BO10992" s="41"/>
      <c r="BP10992" s="108"/>
      <c r="CG10992" s="102"/>
      <c r="CI10992" s="45"/>
    </row>
    <row r="10993" spans="37:87" ht="13" customHeight="1">
      <c r="AK10993" s="114"/>
      <c r="AL10993" s="41"/>
      <c r="AM10993" s="41"/>
      <c r="AN10993" s="41"/>
      <c r="AO10993" s="41"/>
      <c r="AP10993" s="41"/>
      <c r="AQ10993" s="41"/>
      <c r="AR10993" s="41"/>
      <c r="AS10993" s="41"/>
      <c r="AT10993" s="41"/>
      <c r="AU10993" s="41"/>
      <c r="AV10993" s="41"/>
      <c r="AW10993" s="41"/>
      <c r="AX10993" s="41"/>
      <c r="AY10993" s="41"/>
      <c r="AZ10993" s="41"/>
      <c r="BA10993" s="41"/>
      <c r="BB10993" s="41"/>
      <c r="BC10993" s="41"/>
      <c r="BD10993" s="41"/>
      <c r="BE10993" s="41"/>
      <c r="BF10993" s="41"/>
      <c r="BG10993" s="41"/>
      <c r="BH10993" s="41"/>
      <c r="BI10993" s="41"/>
      <c r="BJ10993" s="41"/>
      <c r="BK10993" s="41"/>
      <c r="BL10993" s="41"/>
      <c r="BM10993" s="41"/>
      <c r="BN10993" s="41"/>
      <c r="BO10993" s="41"/>
      <c r="BP10993" s="108"/>
      <c r="CG10993" s="102"/>
      <c r="CI10993" s="45"/>
    </row>
    <row r="10994" spans="37:87" ht="13" customHeight="1">
      <c r="AK10994" s="114"/>
      <c r="AL10994" s="41"/>
      <c r="AM10994" s="41"/>
      <c r="AN10994" s="41"/>
      <c r="AO10994" s="41"/>
      <c r="AP10994" s="41"/>
      <c r="AQ10994" s="41"/>
      <c r="AR10994" s="41"/>
      <c r="AS10994" s="41"/>
      <c r="AT10994" s="41"/>
      <c r="AU10994" s="41"/>
      <c r="AV10994" s="41"/>
      <c r="AW10994" s="41"/>
      <c r="AX10994" s="41"/>
      <c r="AY10994" s="41"/>
      <c r="AZ10994" s="41"/>
      <c r="BA10994" s="41"/>
      <c r="BB10994" s="41"/>
      <c r="BC10994" s="41"/>
      <c r="BD10994" s="41"/>
      <c r="BE10994" s="41"/>
      <c r="BF10994" s="41"/>
      <c r="BG10994" s="41"/>
      <c r="BH10994" s="41"/>
      <c r="BI10994" s="41"/>
      <c r="BJ10994" s="41"/>
      <c r="BK10994" s="41"/>
      <c r="BL10994" s="41"/>
      <c r="BM10994" s="41"/>
      <c r="BN10994" s="41"/>
      <c r="BO10994" s="41"/>
      <c r="BP10994" s="108"/>
      <c r="CG10994" s="102"/>
      <c r="CI10994" s="45"/>
    </row>
    <row r="10995" spans="37:87" ht="13" customHeight="1">
      <c r="AK10995" s="114"/>
      <c r="AL10995" s="41"/>
      <c r="AM10995" s="41"/>
      <c r="AN10995" s="41"/>
      <c r="AO10995" s="41"/>
      <c r="AP10995" s="41"/>
      <c r="AQ10995" s="41"/>
      <c r="AR10995" s="41"/>
      <c r="AS10995" s="41"/>
      <c r="AT10995" s="41"/>
      <c r="AU10995" s="41"/>
      <c r="AV10995" s="41"/>
      <c r="AW10995" s="41"/>
      <c r="AX10995" s="41"/>
      <c r="AY10995" s="41"/>
      <c r="AZ10995" s="41"/>
      <c r="BA10995" s="41"/>
      <c r="BB10995" s="41"/>
      <c r="BC10995" s="41"/>
      <c r="BD10995" s="41"/>
      <c r="BE10995" s="41"/>
      <c r="BF10995" s="41"/>
      <c r="BG10995" s="41"/>
      <c r="BH10995" s="41"/>
      <c r="BI10995" s="41"/>
      <c r="BJ10995" s="41"/>
      <c r="BK10995" s="41"/>
      <c r="BL10995" s="41"/>
      <c r="BM10995" s="41"/>
      <c r="BN10995" s="41"/>
      <c r="BO10995" s="41"/>
      <c r="BP10995" s="108"/>
      <c r="CG10995" s="102"/>
      <c r="CI10995" s="45"/>
    </row>
    <row r="10996" spans="37:87" ht="13" customHeight="1">
      <c r="AK10996" s="114"/>
      <c r="AL10996" s="41"/>
      <c r="AM10996" s="41"/>
      <c r="AN10996" s="41"/>
      <c r="AO10996" s="41"/>
      <c r="AP10996" s="41"/>
      <c r="AQ10996" s="41"/>
      <c r="AR10996" s="41"/>
      <c r="AS10996" s="41"/>
      <c r="AT10996" s="41"/>
      <c r="AU10996" s="41"/>
      <c r="AV10996" s="41"/>
      <c r="AW10996" s="41"/>
      <c r="AX10996" s="41"/>
      <c r="AY10996" s="41"/>
      <c r="AZ10996" s="41"/>
      <c r="BA10996" s="41"/>
      <c r="BB10996" s="41"/>
      <c r="BC10996" s="41"/>
      <c r="BD10996" s="41"/>
      <c r="BE10996" s="41"/>
      <c r="BF10996" s="41"/>
      <c r="BG10996" s="41"/>
      <c r="BH10996" s="41"/>
      <c r="BI10996" s="41"/>
      <c r="BJ10996" s="41"/>
      <c r="BK10996" s="41"/>
      <c r="BL10996" s="41"/>
      <c r="BM10996" s="41"/>
      <c r="BN10996" s="41"/>
      <c r="BO10996" s="41"/>
      <c r="BP10996" s="108"/>
      <c r="CG10996" s="102"/>
      <c r="CI10996" s="45"/>
    </row>
    <row r="10997" spans="37:87" ht="13" customHeight="1">
      <c r="AK10997" s="114"/>
      <c r="AL10997" s="41"/>
      <c r="AM10997" s="41"/>
      <c r="AN10997" s="41"/>
      <c r="AO10997" s="41"/>
      <c r="AP10997" s="41"/>
      <c r="AQ10997" s="41"/>
      <c r="AR10997" s="41"/>
      <c r="AS10997" s="41"/>
      <c r="AT10997" s="41"/>
      <c r="AU10997" s="41"/>
      <c r="AV10997" s="41"/>
      <c r="AW10997" s="41"/>
      <c r="AX10997" s="41"/>
      <c r="AY10997" s="41"/>
      <c r="AZ10997" s="41"/>
      <c r="BA10997" s="41"/>
      <c r="BB10997" s="41"/>
      <c r="BC10997" s="41"/>
      <c r="BD10997" s="41"/>
      <c r="BE10997" s="41"/>
      <c r="BF10997" s="41"/>
      <c r="BG10997" s="41"/>
      <c r="BH10997" s="41"/>
      <c r="BI10997" s="41"/>
      <c r="BJ10997" s="41"/>
      <c r="BK10997" s="41"/>
      <c r="BL10997" s="41"/>
      <c r="BM10997" s="41"/>
      <c r="BN10997" s="41"/>
      <c r="BO10997" s="41"/>
      <c r="BP10997" s="108"/>
      <c r="CG10997" s="102"/>
      <c r="CI10997" s="45"/>
    </row>
    <row r="10998" spans="37:87" ht="13" customHeight="1">
      <c r="AK10998" s="114"/>
      <c r="AL10998" s="41"/>
      <c r="AM10998" s="41"/>
      <c r="AN10998" s="41"/>
      <c r="AO10998" s="41"/>
      <c r="AP10998" s="41"/>
      <c r="AQ10998" s="41"/>
      <c r="AR10998" s="41"/>
      <c r="AS10998" s="41"/>
      <c r="AT10998" s="41"/>
      <c r="AU10998" s="41"/>
      <c r="AV10998" s="41"/>
      <c r="AW10998" s="41"/>
      <c r="AX10998" s="41"/>
      <c r="AY10998" s="41"/>
      <c r="AZ10998" s="41"/>
      <c r="BA10998" s="41"/>
      <c r="BB10998" s="41"/>
      <c r="BC10998" s="41"/>
      <c r="BD10998" s="41"/>
      <c r="BE10998" s="41"/>
      <c r="BF10998" s="41"/>
      <c r="BG10998" s="41"/>
      <c r="BH10998" s="41"/>
      <c r="BI10998" s="41"/>
      <c r="BJ10998" s="41"/>
      <c r="BK10998" s="41"/>
      <c r="BL10998" s="41"/>
      <c r="BM10998" s="41"/>
      <c r="BN10998" s="41"/>
      <c r="BO10998" s="41"/>
      <c r="BP10998" s="108"/>
      <c r="CG10998" s="102"/>
      <c r="CI10998" s="45"/>
    </row>
    <row r="10999" spans="37:87" ht="13" customHeight="1">
      <c r="AK10999" s="114"/>
      <c r="AL10999" s="41"/>
      <c r="AM10999" s="41"/>
      <c r="AN10999" s="41"/>
      <c r="AO10999" s="41"/>
      <c r="AP10999" s="41"/>
      <c r="AQ10999" s="41"/>
      <c r="AR10999" s="41"/>
      <c r="AS10999" s="41"/>
      <c r="AT10999" s="41"/>
      <c r="AU10999" s="41"/>
      <c r="AV10999" s="41"/>
      <c r="AW10999" s="41"/>
      <c r="AX10999" s="41"/>
      <c r="AY10999" s="41"/>
      <c r="AZ10999" s="41"/>
      <c r="BA10999" s="41"/>
      <c r="BB10999" s="41"/>
      <c r="BC10999" s="41"/>
      <c r="BD10999" s="41"/>
      <c r="BE10999" s="41"/>
      <c r="BF10999" s="41"/>
      <c r="BG10999" s="41"/>
      <c r="BH10999" s="41"/>
      <c r="BI10999" s="41"/>
      <c r="BJ10999" s="41"/>
      <c r="BK10999" s="41"/>
      <c r="BL10999" s="41"/>
      <c r="BM10999" s="41"/>
      <c r="BN10999" s="41"/>
      <c r="BO10999" s="41"/>
      <c r="BP10999" s="108"/>
      <c r="CG10999" s="102"/>
      <c r="CI10999" s="45"/>
    </row>
    <row r="11000" spans="37:87" ht="13" customHeight="1">
      <c r="AK11000" s="114"/>
      <c r="AL11000" s="41"/>
      <c r="AM11000" s="41"/>
      <c r="AN11000" s="41"/>
      <c r="AO11000" s="41"/>
      <c r="AP11000" s="41"/>
      <c r="AQ11000" s="41"/>
      <c r="AR11000" s="41"/>
      <c r="AS11000" s="41"/>
      <c r="AT11000" s="41"/>
      <c r="AU11000" s="41"/>
      <c r="AV11000" s="41"/>
      <c r="AW11000" s="41"/>
      <c r="AX11000" s="41"/>
      <c r="AY11000" s="41"/>
      <c r="AZ11000" s="41"/>
      <c r="BA11000" s="41"/>
      <c r="BB11000" s="41"/>
      <c r="BC11000" s="41"/>
      <c r="BD11000" s="41"/>
      <c r="BE11000" s="41"/>
      <c r="BF11000" s="41"/>
      <c r="BG11000" s="41"/>
      <c r="BH11000" s="41"/>
      <c r="BI11000" s="41"/>
      <c r="BJ11000" s="41"/>
      <c r="BK11000" s="41"/>
      <c r="BL11000" s="41"/>
      <c r="BM11000" s="41"/>
      <c r="BN11000" s="41"/>
      <c r="BO11000" s="41"/>
      <c r="BP11000" s="108"/>
      <c r="CG11000" s="102"/>
      <c r="CI11000" s="45"/>
    </row>
    <row r="11001" spans="37:87" ht="13" customHeight="1">
      <c r="AK11001" s="114"/>
      <c r="AL11001" s="41"/>
      <c r="AM11001" s="41"/>
      <c r="AN11001" s="41"/>
      <c r="AO11001" s="41"/>
      <c r="AP11001" s="41"/>
      <c r="AQ11001" s="41"/>
      <c r="AR11001" s="41"/>
      <c r="AS11001" s="41"/>
      <c r="AT11001" s="41"/>
      <c r="AU11001" s="41"/>
      <c r="AV11001" s="41"/>
      <c r="AW11001" s="41"/>
      <c r="AX11001" s="41"/>
      <c r="AY11001" s="41"/>
      <c r="AZ11001" s="41"/>
      <c r="BA11001" s="41"/>
      <c r="BB11001" s="41"/>
      <c r="BC11001" s="41"/>
      <c r="BD11001" s="41"/>
      <c r="BE11001" s="41"/>
      <c r="BF11001" s="41"/>
      <c r="BG11001" s="41"/>
      <c r="BH11001" s="41"/>
      <c r="BI11001" s="41"/>
      <c r="BJ11001" s="41"/>
      <c r="BK11001" s="41"/>
      <c r="BL11001" s="41"/>
      <c r="BM11001" s="41"/>
      <c r="BN11001" s="41"/>
      <c r="BO11001" s="41"/>
      <c r="BP11001" s="108"/>
      <c r="CG11001" s="102"/>
      <c r="CI11001" s="45"/>
    </row>
    <row r="11002" spans="37:87" ht="13" customHeight="1">
      <c r="AK11002" s="114"/>
      <c r="AL11002" s="41"/>
      <c r="AM11002" s="41"/>
      <c r="AN11002" s="41"/>
      <c r="AO11002" s="41"/>
      <c r="AP11002" s="41"/>
      <c r="AQ11002" s="41"/>
      <c r="AR11002" s="41"/>
      <c r="AS11002" s="41"/>
      <c r="AT11002" s="41"/>
      <c r="AU11002" s="41"/>
      <c r="AV11002" s="41"/>
      <c r="AW11002" s="41"/>
      <c r="AX11002" s="41"/>
      <c r="AY11002" s="41"/>
      <c r="AZ11002" s="41"/>
      <c r="BA11002" s="41"/>
      <c r="BB11002" s="41"/>
      <c r="BC11002" s="41"/>
      <c r="BD11002" s="41"/>
      <c r="BE11002" s="41"/>
      <c r="BF11002" s="41"/>
      <c r="BG11002" s="41"/>
      <c r="BH11002" s="41"/>
      <c r="BI11002" s="41"/>
      <c r="BJ11002" s="41"/>
      <c r="BK11002" s="41"/>
      <c r="BL11002" s="41"/>
      <c r="BM11002" s="41"/>
      <c r="BN11002" s="41"/>
      <c r="BO11002" s="41"/>
      <c r="BP11002" s="108"/>
      <c r="CG11002" s="102"/>
      <c r="CI11002" s="45"/>
    </row>
    <row r="11003" spans="37:87" ht="13" customHeight="1">
      <c r="AK11003" s="114"/>
      <c r="AL11003" s="41"/>
      <c r="AM11003" s="41"/>
      <c r="AN11003" s="41"/>
      <c r="AO11003" s="41"/>
      <c r="AP11003" s="41"/>
      <c r="AQ11003" s="41"/>
      <c r="AR11003" s="41"/>
      <c r="AS11003" s="41"/>
      <c r="AT11003" s="41"/>
      <c r="AU11003" s="41"/>
      <c r="AV11003" s="41"/>
      <c r="AW11003" s="41"/>
      <c r="AX11003" s="41"/>
      <c r="AY11003" s="41"/>
      <c r="AZ11003" s="41"/>
      <c r="BA11003" s="41"/>
      <c r="BB11003" s="41"/>
      <c r="BC11003" s="41"/>
      <c r="BD11003" s="41"/>
      <c r="BE11003" s="41"/>
      <c r="BF11003" s="41"/>
      <c r="BG11003" s="41"/>
      <c r="BH11003" s="41"/>
      <c r="BI11003" s="41"/>
      <c r="BJ11003" s="41"/>
      <c r="BK11003" s="41"/>
      <c r="BL11003" s="41"/>
      <c r="BM11003" s="41"/>
      <c r="BN11003" s="41"/>
      <c r="BO11003" s="41"/>
      <c r="BP11003" s="108"/>
      <c r="CG11003" s="102"/>
      <c r="CI11003" s="45"/>
    </row>
    <row r="11004" spans="37:87" ht="13" customHeight="1">
      <c r="AK11004" s="114"/>
      <c r="AL11004" s="41"/>
      <c r="AM11004" s="41"/>
      <c r="AN11004" s="41"/>
      <c r="AO11004" s="41"/>
      <c r="AP11004" s="41"/>
      <c r="AQ11004" s="41"/>
      <c r="AR11004" s="41"/>
      <c r="AS11004" s="41"/>
      <c r="AT11004" s="41"/>
      <c r="AU11004" s="41"/>
      <c r="AV11004" s="41"/>
      <c r="AW11004" s="41"/>
      <c r="AX11004" s="41"/>
      <c r="AY11004" s="41"/>
      <c r="AZ11004" s="41"/>
      <c r="BA11004" s="41"/>
      <c r="BB11004" s="41"/>
      <c r="BC11004" s="41"/>
      <c r="BD11004" s="41"/>
      <c r="BE11004" s="41"/>
      <c r="BF11004" s="41"/>
      <c r="BG11004" s="41"/>
      <c r="BH11004" s="41"/>
      <c r="BI11004" s="41"/>
      <c r="BJ11004" s="41"/>
      <c r="BK11004" s="41"/>
      <c r="BL11004" s="41"/>
      <c r="BM11004" s="41"/>
      <c r="BN11004" s="41"/>
      <c r="BO11004" s="41"/>
      <c r="BP11004" s="108"/>
      <c r="CG11004" s="102"/>
      <c r="CI11004" s="45"/>
    </row>
    <row r="11005" spans="37:87" ht="13" customHeight="1">
      <c r="AK11005" s="114"/>
      <c r="AL11005" s="41"/>
      <c r="AM11005" s="41"/>
      <c r="AN11005" s="41"/>
      <c r="AO11005" s="41"/>
      <c r="AP11005" s="41"/>
      <c r="AQ11005" s="41"/>
      <c r="AR11005" s="41"/>
      <c r="AS11005" s="41"/>
      <c r="AT11005" s="41"/>
      <c r="AU11005" s="41"/>
      <c r="AV11005" s="41"/>
      <c r="AW11005" s="41"/>
      <c r="AX11005" s="41"/>
      <c r="AY11005" s="41"/>
      <c r="AZ11005" s="41"/>
      <c r="BA11005" s="41"/>
      <c r="BB11005" s="41"/>
      <c r="BC11005" s="41"/>
      <c r="BD11005" s="41"/>
      <c r="BE11005" s="41"/>
      <c r="BF11005" s="41"/>
      <c r="BG11005" s="41"/>
      <c r="BH11005" s="41"/>
      <c r="BI11005" s="41"/>
      <c r="BJ11005" s="41"/>
      <c r="BK11005" s="41"/>
      <c r="BL11005" s="41"/>
      <c r="BM11005" s="41"/>
      <c r="BN11005" s="41"/>
      <c r="BO11005" s="41"/>
      <c r="BP11005" s="108"/>
      <c r="CG11005" s="102"/>
      <c r="CI11005" s="45"/>
    </row>
    <row r="11006" spans="37:87" ht="13" customHeight="1">
      <c r="AK11006" s="114"/>
      <c r="AL11006" s="41"/>
      <c r="AM11006" s="41"/>
      <c r="AN11006" s="41"/>
      <c r="AO11006" s="41"/>
      <c r="AP11006" s="41"/>
      <c r="AQ11006" s="41"/>
      <c r="AR11006" s="41"/>
      <c r="AS11006" s="41"/>
      <c r="AT11006" s="41"/>
      <c r="AU11006" s="41"/>
      <c r="AV11006" s="41"/>
      <c r="AW11006" s="41"/>
      <c r="AX11006" s="41"/>
      <c r="AY11006" s="41"/>
      <c r="AZ11006" s="41"/>
      <c r="BA11006" s="41"/>
      <c r="BB11006" s="41"/>
      <c r="BC11006" s="41"/>
      <c r="BD11006" s="41"/>
      <c r="BE11006" s="41"/>
      <c r="BF11006" s="41"/>
      <c r="BG11006" s="41"/>
      <c r="BH11006" s="41"/>
      <c r="BI11006" s="41"/>
      <c r="BJ11006" s="41"/>
      <c r="BK11006" s="41"/>
      <c r="BL11006" s="41"/>
      <c r="BM11006" s="41"/>
      <c r="BN11006" s="41"/>
      <c r="BO11006" s="41"/>
      <c r="BP11006" s="108"/>
      <c r="CG11006" s="102"/>
      <c r="CI11006" s="45"/>
    </row>
    <row r="11007" spans="37:87" ht="13" customHeight="1">
      <c r="AK11007" s="114"/>
      <c r="AL11007" s="41"/>
      <c r="AM11007" s="41"/>
      <c r="AN11007" s="41"/>
      <c r="AO11007" s="41"/>
      <c r="AP11007" s="41"/>
      <c r="AQ11007" s="41"/>
      <c r="AR11007" s="41"/>
      <c r="AS11007" s="41"/>
      <c r="AT11007" s="41"/>
      <c r="AU11007" s="41"/>
      <c r="AV11007" s="41"/>
      <c r="AW11007" s="41"/>
      <c r="AX11007" s="41"/>
      <c r="AY11007" s="41"/>
      <c r="AZ11007" s="41"/>
      <c r="BA11007" s="41"/>
      <c r="BB11007" s="41"/>
      <c r="BC11007" s="41"/>
      <c r="BD11007" s="41"/>
      <c r="BE11007" s="41"/>
      <c r="BF11007" s="41"/>
      <c r="BG11007" s="41"/>
      <c r="BH11007" s="41"/>
      <c r="BI11007" s="41"/>
      <c r="BJ11007" s="41"/>
      <c r="BK11007" s="41"/>
      <c r="BL11007" s="41"/>
      <c r="BM11007" s="41"/>
      <c r="BN11007" s="41"/>
      <c r="BO11007" s="41"/>
      <c r="BP11007" s="108"/>
      <c r="CG11007" s="102"/>
      <c r="CI11007" s="45"/>
    </row>
    <row r="11008" spans="37:87" ht="13" customHeight="1">
      <c r="AK11008" s="114"/>
      <c r="AL11008" s="41"/>
      <c r="AM11008" s="41"/>
      <c r="AN11008" s="41"/>
      <c r="AO11008" s="41"/>
      <c r="AP11008" s="41"/>
      <c r="AQ11008" s="41"/>
      <c r="AR11008" s="41"/>
      <c r="AS11008" s="41"/>
      <c r="AT11008" s="41"/>
      <c r="AU11008" s="41"/>
      <c r="AV11008" s="41"/>
      <c r="AW11008" s="41"/>
      <c r="AX11008" s="41"/>
      <c r="AY11008" s="41"/>
      <c r="AZ11008" s="41"/>
      <c r="BA11008" s="41"/>
      <c r="BB11008" s="41"/>
      <c r="BC11008" s="41"/>
      <c r="BD11008" s="41"/>
      <c r="BE11008" s="41"/>
      <c r="BF11008" s="41"/>
      <c r="BG11008" s="41"/>
      <c r="BH11008" s="41"/>
      <c r="BI11008" s="41"/>
      <c r="BJ11008" s="41"/>
      <c r="BK11008" s="41"/>
      <c r="BL11008" s="41"/>
      <c r="BM11008" s="41"/>
      <c r="BN11008" s="41"/>
      <c r="BO11008" s="41"/>
      <c r="BP11008" s="108"/>
      <c r="CG11008" s="102"/>
      <c r="CI11008" s="45"/>
    </row>
    <row r="11009" spans="37:87" ht="13" customHeight="1">
      <c r="AK11009" s="114"/>
      <c r="AL11009" s="41"/>
      <c r="AM11009" s="41"/>
      <c r="AN11009" s="41"/>
      <c r="AO11009" s="41"/>
      <c r="AP11009" s="41"/>
      <c r="AQ11009" s="41"/>
      <c r="AR11009" s="41"/>
      <c r="AS11009" s="41"/>
      <c r="AT11009" s="41"/>
      <c r="AU11009" s="41"/>
      <c r="AV11009" s="41"/>
      <c r="AW11009" s="41"/>
      <c r="AX11009" s="41"/>
      <c r="AY11009" s="41"/>
      <c r="AZ11009" s="41"/>
      <c r="BA11009" s="41"/>
      <c r="BB11009" s="41"/>
      <c r="BC11009" s="41"/>
      <c r="BD11009" s="41"/>
      <c r="BE11009" s="41"/>
      <c r="BF11009" s="41"/>
      <c r="BG11009" s="41"/>
      <c r="BH11009" s="41"/>
      <c r="BI11009" s="41"/>
      <c r="BJ11009" s="41"/>
      <c r="BK11009" s="41"/>
      <c r="BL11009" s="41"/>
      <c r="BM11009" s="41"/>
      <c r="BN11009" s="41"/>
      <c r="BO11009" s="41"/>
      <c r="BP11009" s="108"/>
      <c r="CG11009" s="102"/>
      <c r="CI11009" s="45"/>
    </row>
    <row r="11010" spans="37:87" ht="13" customHeight="1">
      <c r="AK11010" s="114"/>
      <c r="AL11010" s="41"/>
      <c r="AM11010" s="41"/>
      <c r="AN11010" s="41"/>
      <c r="AO11010" s="41"/>
      <c r="AP11010" s="41"/>
      <c r="AQ11010" s="41"/>
      <c r="AR11010" s="41"/>
      <c r="AS11010" s="41"/>
      <c r="AT11010" s="41"/>
      <c r="AU11010" s="41"/>
      <c r="AV11010" s="41"/>
      <c r="AW11010" s="41"/>
      <c r="AX11010" s="41"/>
      <c r="AY11010" s="41"/>
      <c r="AZ11010" s="41"/>
      <c r="BA11010" s="41"/>
      <c r="BB11010" s="41"/>
      <c r="BC11010" s="41"/>
      <c r="BD11010" s="41"/>
      <c r="BE11010" s="41"/>
      <c r="BF11010" s="41"/>
      <c r="BG11010" s="41"/>
      <c r="BH11010" s="41"/>
      <c r="BI11010" s="41"/>
      <c r="BJ11010" s="41"/>
      <c r="BK11010" s="41"/>
      <c r="BL11010" s="41"/>
      <c r="BM11010" s="41"/>
      <c r="BN11010" s="41"/>
      <c r="BO11010" s="41"/>
      <c r="BP11010" s="108"/>
      <c r="CG11010" s="102"/>
      <c r="CI11010" s="45"/>
    </row>
    <row r="11011" spans="37:87" ht="13" customHeight="1">
      <c r="AK11011" s="114"/>
      <c r="AL11011" s="41"/>
      <c r="AM11011" s="41"/>
      <c r="AN11011" s="41"/>
      <c r="AO11011" s="41"/>
      <c r="AP11011" s="41"/>
      <c r="AQ11011" s="41"/>
      <c r="AR11011" s="41"/>
      <c r="AS11011" s="41"/>
      <c r="AT11011" s="41"/>
      <c r="AU11011" s="41"/>
      <c r="AV11011" s="41"/>
      <c r="AW11011" s="41"/>
      <c r="AX11011" s="41"/>
      <c r="AY11011" s="41"/>
      <c r="AZ11011" s="41"/>
      <c r="BA11011" s="41"/>
      <c r="BB11011" s="41"/>
      <c r="BC11011" s="41"/>
      <c r="BD11011" s="41"/>
      <c r="BE11011" s="41"/>
      <c r="BF11011" s="41"/>
      <c r="BG11011" s="41"/>
      <c r="BH11011" s="41"/>
      <c r="BI11011" s="41"/>
      <c r="BJ11011" s="41"/>
      <c r="BK11011" s="41"/>
      <c r="BL11011" s="41"/>
      <c r="BM11011" s="41"/>
      <c r="BN11011" s="41"/>
      <c r="BO11011" s="41"/>
      <c r="BP11011" s="108"/>
      <c r="CG11011" s="102"/>
      <c r="CI11011" s="45"/>
    </row>
    <row r="11012" spans="37:87" ht="13" customHeight="1">
      <c r="AK11012" s="114"/>
      <c r="AL11012" s="41"/>
      <c r="AM11012" s="41"/>
      <c r="AN11012" s="41"/>
      <c r="AO11012" s="41"/>
      <c r="AP11012" s="41"/>
      <c r="AQ11012" s="41"/>
      <c r="AR11012" s="41"/>
      <c r="AS11012" s="41"/>
      <c r="AT11012" s="41"/>
      <c r="AU11012" s="41"/>
      <c r="AV11012" s="41"/>
      <c r="AW11012" s="41"/>
      <c r="AX11012" s="41"/>
      <c r="AY11012" s="41"/>
      <c r="AZ11012" s="41"/>
      <c r="BA11012" s="41"/>
      <c r="BB11012" s="41"/>
      <c r="BC11012" s="41"/>
      <c r="BD11012" s="41"/>
      <c r="BE11012" s="41"/>
      <c r="BF11012" s="41"/>
      <c r="BG11012" s="41"/>
      <c r="BH11012" s="41"/>
      <c r="BI11012" s="41"/>
      <c r="BJ11012" s="41"/>
      <c r="BK11012" s="41"/>
      <c r="BL11012" s="41"/>
      <c r="BM11012" s="41"/>
      <c r="BN11012" s="41"/>
      <c r="BO11012" s="41"/>
      <c r="BP11012" s="108"/>
      <c r="CG11012" s="102"/>
      <c r="CI11012" s="45"/>
    </row>
    <row r="11013" spans="37:87" ht="13" customHeight="1">
      <c r="AK11013" s="114"/>
      <c r="AL11013" s="41"/>
      <c r="AM11013" s="41"/>
      <c r="AN11013" s="41"/>
      <c r="AO11013" s="41"/>
      <c r="AP11013" s="41"/>
      <c r="AQ11013" s="41"/>
      <c r="AR11013" s="41"/>
      <c r="AS11013" s="41"/>
      <c r="AT11013" s="41"/>
      <c r="AU11013" s="41"/>
      <c r="AV11013" s="41"/>
      <c r="AW11013" s="41"/>
      <c r="AX11013" s="41"/>
      <c r="AY11013" s="41"/>
      <c r="AZ11013" s="41"/>
      <c r="BA11013" s="41"/>
      <c r="BB11013" s="41"/>
      <c r="BC11013" s="41"/>
      <c r="BD11013" s="41"/>
      <c r="BE11013" s="41"/>
      <c r="BF11013" s="41"/>
      <c r="BG11013" s="41"/>
      <c r="BH11013" s="41"/>
      <c r="BI11013" s="41"/>
      <c r="BJ11013" s="41"/>
      <c r="BK11013" s="41"/>
      <c r="BL11013" s="41"/>
      <c r="BM11013" s="41"/>
      <c r="BN11013" s="41"/>
      <c r="BO11013" s="41"/>
      <c r="BP11013" s="108"/>
      <c r="CG11013" s="102"/>
      <c r="CI11013" s="45"/>
    </row>
    <row r="11014" spans="37:87" ht="13" customHeight="1">
      <c r="AK11014" s="114"/>
      <c r="AL11014" s="41"/>
      <c r="AM11014" s="41"/>
      <c r="AN11014" s="41"/>
      <c r="AO11014" s="41"/>
      <c r="AP11014" s="41"/>
      <c r="AQ11014" s="41"/>
      <c r="AR11014" s="41"/>
      <c r="AS11014" s="41"/>
      <c r="AT11014" s="41"/>
      <c r="AU11014" s="41"/>
      <c r="AV11014" s="41"/>
      <c r="AW11014" s="41"/>
      <c r="AX11014" s="41"/>
      <c r="AY11014" s="41"/>
      <c r="AZ11014" s="41"/>
      <c r="BA11014" s="41"/>
      <c r="BB11014" s="41"/>
      <c r="BC11014" s="41"/>
      <c r="BD11014" s="41"/>
      <c r="BE11014" s="41"/>
      <c r="BF11014" s="41"/>
      <c r="BG11014" s="41"/>
      <c r="BH11014" s="41"/>
      <c r="BI11014" s="41"/>
      <c r="BJ11014" s="41"/>
      <c r="BK11014" s="41"/>
      <c r="BL11014" s="41"/>
      <c r="BM11014" s="41"/>
      <c r="BN11014" s="41"/>
      <c r="BO11014" s="41"/>
      <c r="BP11014" s="108"/>
      <c r="CG11014" s="102"/>
      <c r="CI11014" s="45"/>
    </row>
    <row r="11015" spans="37:87" ht="13" customHeight="1">
      <c r="AK11015" s="114"/>
      <c r="AL11015" s="41"/>
      <c r="AM11015" s="41"/>
      <c r="AN11015" s="41"/>
      <c r="AO11015" s="41"/>
      <c r="AP11015" s="41"/>
      <c r="AQ11015" s="41"/>
      <c r="AR11015" s="41"/>
      <c r="AS11015" s="41"/>
      <c r="AT11015" s="41"/>
      <c r="AU11015" s="41"/>
      <c r="AV11015" s="41"/>
      <c r="AW11015" s="41"/>
      <c r="AX11015" s="41"/>
      <c r="AY11015" s="41"/>
      <c r="AZ11015" s="41"/>
      <c r="BA11015" s="41"/>
      <c r="BB11015" s="41"/>
      <c r="BC11015" s="41"/>
      <c r="BD11015" s="41"/>
      <c r="BE11015" s="41"/>
      <c r="BF11015" s="41"/>
      <c r="BG11015" s="41"/>
      <c r="BH11015" s="41"/>
      <c r="BI11015" s="41"/>
      <c r="BJ11015" s="41"/>
      <c r="BK11015" s="41"/>
      <c r="BL11015" s="41"/>
      <c r="BM11015" s="41"/>
      <c r="BN11015" s="41"/>
      <c r="BO11015" s="41"/>
      <c r="BP11015" s="108"/>
      <c r="CG11015" s="102"/>
      <c r="CI11015" s="45"/>
    </row>
    <row r="11016" spans="37:87" ht="13" customHeight="1">
      <c r="AK11016" s="114"/>
      <c r="AL11016" s="41"/>
      <c r="AM11016" s="41"/>
      <c r="AN11016" s="41"/>
      <c r="AO11016" s="41"/>
      <c r="AP11016" s="41"/>
      <c r="AQ11016" s="41"/>
      <c r="AR11016" s="41"/>
      <c r="AS11016" s="41"/>
      <c r="AT11016" s="41"/>
      <c r="AU11016" s="41"/>
      <c r="AV11016" s="41"/>
      <c r="AW11016" s="41"/>
      <c r="AX11016" s="41"/>
      <c r="AY11016" s="41"/>
      <c r="AZ11016" s="41"/>
      <c r="BA11016" s="41"/>
      <c r="BB11016" s="41"/>
      <c r="BC11016" s="41"/>
      <c r="BD11016" s="41"/>
      <c r="BE11016" s="41"/>
      <c r="BF11016" s="41"/>
      <c r="BG11016" s="41"/>
      <c r="BH11016" s="41"/>
      <c r="BI11016" s="41"/>
      <c r="BJ11016" s="41"/>
      <c r="BK11016" s="41"/>
      <c r="BL11016" s="41"/>
      <c r="BM11016" s="41"/>
      <c r="BN11016" s="41"/>
      <c r="BO11016" s="41"/>
      <c r="BP11016" s="108"/>
      <c r="CG11016" s="102"/>
      <c r="CI11016" s="45"/>
    </row>
    <row r="11017" spans="37:87" ht="13" customHeight="1">
      <c r="AK11017" s="114"/>
      <c r="AL11017" s="41"/>
      <c r="AM11017" s="41"/>
      <c r="AN11017" s="41"/>
      <c r="AO11017" s="41"/>
      <c r="AP11017" s="41"/>
      <c r="AQ11017" s="41"/>
      <c r="AR11017" s="41"/>
      <c r="AS11017" s="41"/>
      <c r="AT11017" s="41"/>
      <c r="AU11017" s="41"/>
      <c r="AV11017" s="41"/>
      <c r="AW11017" s="41"/>
      <c r="AX11017" s="41"/>
      <c r="AY11017" s="41"/>
      <c r="AZ11017" s="41"/>
      <c r="BA11017" s="41"/>
      <c r="BB11017" s="41"/>
      <c r="BC11017" s="41"/>
      <c r="BD11017" s="41"/>
      <c r="BE11017" s="41"/>
      <c r="BF11017" s="41"/>
      <c r="BG11017" s="41"/>
      <c r="BH11017" s="41"/>
      <c r="BI11017" s="41"/>
      <c r="BJ11017" s="41"/>
      <c r="BK11017" s="41"/>
      <c r="BL11017" s="41"/>
      <c r="BM11017" s="41"/>
      <c r="BN11017" s="41"/>
      <c r="BO11017" s="41"/>
      <c r="BP11017" s="108"/>
      <c r="CG11017" s="102"/>
      <c r="CI11017" s="45"/>
    </row>
    <row r="11018" spans="37:87" ht="13" customHeight="1">
      <c r="AK11018" s="114"/>
      <c r="AL11018" s="41"/>
      <c r="AM11018" s="41"/>
      <c r="AN11018" s="41"/>
      <c r="AO11018" s="41"/>
      <c r="AP11018" s="41"/>
      <c r="AQ11018" s="41"/>
      <c r="AR11018" s="41"/>
      <c r="AS11018" s="41"/>
      <c r="AT11018" s="41"/>
      <c r="AU11018" s="41"/>
      <c r="AV11018" s="41"/>
      <c r="AW11018" s="41"/>
      <c r="AX11018" s="41"/>
      <c r="AY11018" s="41"/>
      <c r="AZ11018" s="41"/>
      <c r="BA11018" s="41"/>
      <c r="BB11018" s="41"/>
      <c r="BC11018" s="41"/>
      <c r="BD11018" s="41"/>
      <c r="BE11018" s="41"/>
      <c r="BF11018" s="41"/>
      <c r="BG11018" s="41"/>
      <c r="BH11018" s="41"/>
      <c r="BI11018" s="41"/>
      <c r="BJ11018" s="41"/>
      <c r="BK11018" s="41"/>
      <c r="BL11018" s="41"/>
      <c r="BM11018" s="41"/>
      <c r="BN11018" s="41"/>
      <c r="BO11018" s="41"/>
      <c r="BP11018" s="108"/>
      <c r="CG11018" s="102"/>
      <c r="CI11018" s="45"/>
    </row>
    <row r="11019" spans="37:87" ht="13" customHeight="1">
      <c r="AK11019" s="114"/>
      <c r="AL11019" s="41"/>
      <c r="AM11019" s="41"/>
      <c r="AN11019" s="41"/>
      <c r="AO11019" s="41"/>
      <c r="AP11019" s="41"/>
      <c r="AQ11019" s="41"/>
      <c r="AR11019" s="41"/>
      <c r="AS11019" s="41"/>
      <c r="AT11019" s="41"/>
      <c r="AU11019" s="41"/>
      <c r="AV11019" s="41"/>
      <c r="AW11019" s="41"/>
      <c r="AX11019" s="41"/>
      <c r="AY11019" s="41"/>
      <c r="AZ11019" s="41"/>
      <c r="BA11019" s="41"/>
      <c r="BB11019" s="41"/>
      <c r="BC11019" s="41"/>
      <c r="BD11019" s="41"/>
      <c r="BE11019" s="41"/>
      <c r="BF11019" s="41"/>
      <c r="BG11019" s="41"/>
      <c r="BH11019" s="41"/>
      <c r="BI11019" s="41"/>
      <c r="BJ11019" s="41"/>
      <c r="BK11019" s="41"/>
      <c r="BL11019" s="41"/>
      <c r="BM11019" s="41"/>
      <c r="BN11019" s="41"/>
      <c r="BO11019" s="41"/>
      <c r="BP11019" s="108"/>
      <c r="CG11019" s="102"/>
      <c r="CI11019" s="45"/>
    </row>
    <row r="11020" spans="37:87" ht="13" customHeight="1">
      <c r="AK11020" s="114"/>
      <c r="AL11020" s="41"/>
      <c r="AM11020" s="41"/>
      <c r="AN11020" s="41"/>
      <c r="AO11020" s="41"/>
      <c r="AP11020" s="41"/>
      <c r="AQ11020" s="41"/>
      <c r="AR11020" s="41"/>
      <c r="AS11020" s="41"/>
      <c r="AT11020" s="41"/>
      <c r="AU11020" s="41"/>
      <c r="AV11020" s="41"/>
      <c r="AW11020" s="41"/>
      <c r="AX11020" s="41"/>
      <c r="AY11020" s="41"/>
      <c r="AZ11020" s="41"/>
      <c r="BA11020" s="41"/>
      <c r="BB11020" s="41"/>
      <c r="BC11020" s="41"/>
      <c r="BD11020" s="41"/>
      <c r="BE11020" s="41"/>
      <c r="BF11020" s="41"/>
      <c r="BG11020" s="41"/>
      <c r="BH11020" s="41"/>
      <c r="BI11020" s="41"/>
      <c r="BJ11020" s="41"/>
      <c r="BK11020" s="41"/>
      <c r="BL11020" s="41"/>
      <c r="BM11020" s="41"/>
      <c r="BN11020" s="41"/>
      <c r="BO11020" s="41"/>
      <c r="BP11020" s="108"/>
      <c r="CG11020" s="102"/>
      <c r="CI11020" s="45"/>
    </row>
    <row r="11021" spans="37:87" ht="13" customHeight="1">
      <c r="AK11021" s="114"/>
      <c r="AL11021" s="41"/>
      <c r="AM11021" s="41"/>
      <c r="AN11021" s="41"/>
      <c r="AO11021" s="41"/>
      <c r="AP11021" s="41"/>
      <c r="AQ11021" s="41"/>
      <c r="AR11021" s="41"/>
      <c r="AS11021" s="41"/>
      <c r="AT11021" s="41"/>
      <c r="AU11021" s="41"/>
      <c r="AV11021" s="41"/>
      <c r="AW11021" s="41"/>
      <c r="AX11021" s="41"/>
      <c r="AY11021" s="41"/>
      <c r="AZ11021" s="41"/>
      <c r="BA11021" s="41"/>
      <c r="BB11021" s="41"/>
      <c r="BC11021" s="41"/>
      <c r="BD11021" s="41"/>
      <c r="BE11021" s="41"/>
      <c r="BF11021" s="41"/>
      <c r="BG11021" s="41"/>
      <c r="BH11021" s="41"/>
      <c r="BI11021" s="41"/>
      <c r="BJ11021" s="41"/>
      <c r="BK11021" s="41"/>
      <c r="BL11021" s="41"/>
      <c r="BM11021" s="41"/>
      <c r="BN11021" s="41"/>
      <c r="BO11021" s="41"/>
      <c r="BP11021" s="108"/>
      <c r="CG11021" s="102"/>
      <c r="CI11021" s="45"/>
    </row>
    <row r="11022" spans="37:87" ht="13" customHeight="1">
      <c r="AK11022" s="114"/>
      <c r="AL11022" s="41"/>
      <c r="AM11022" s="41"/>
      <c r="AN11022" s="41"/>
      <c r="AO11022" s="41"/>
      <c r="AP11022" s="41"/>
      <c r="AQ11022" s="41"/>
      <c r="AR11022" s="41"/>
      <c r="AS11022" s="41"/>
      <c r="AT11022" s="41"/>
      <c r="AU11022" s="41"/>
      <c r="AV11022" s="41"/>
      <c r="AW11022" s="41"/>
      <c r="AX11022" s="41"/>
      <c r="AY11022" s="41"/>
      <c r="AZ11022" s="41"/>
      <c r="BA11022" s="41"/>
      <c r="BB11022" s="41"/>
      <c r="BC11022" s="41"/>
      <c r="BD11022" s="41"/>
      <c r="BE11022" s="41"/>
      <c r="BF11022" s="41"/>
      <c r="BG11022" s="41"/>
      <c r="BH11022" s="41"/>
      <c r="BI11022" s="41"/>
      <c r="BJ11022" s="41"/>
      <c r="BK11022" s="41"/>
      <c r="BL11022" s="41"/>
      <c r="BM11022" s="41"/>
      <c r="BN11022" s="41"/>
      <c r="BO11022" s="41"/>
      <c r="BP11022" s="108"/>
      <c r="CG11022" s="102"/>
      <c r="CI11022" s="45"/>
    </row>
    <row r="11023" spans="37:87" ht="13" customHeight="1">
      <c r="AK11023" s="114"/>
      <c r="AL11023" s="41"/>
      <c r="AM11023" s="41"/>
      <c r="AN11023" s="41"/>
      <c r="AO11023" s="41"/>
      <c r="AP11023" s="41"/>
      <c r="AQ11023" s="41"/>
      <c r="AR11023" s="41"/>
      <c r="AS11023" s="41"/>
      <c r="AT11023" s="41"/>
      <c r="AU11023" s="41"/>
      <c r="AV11023" s="41"/>
      <c r="AW11023" s="41"/>
      <c r="AX11023" s="41"/>
      <c r="AY11023" s="41"/>
      <c r="AZ11023" s="41"/>
      <c r="BA11023" s="41"/>
      <c r="BB11023" s="41"/>
      <c r="BC11023" s="41"/>
      <c r="BD11023" s="41"/>
      <c r="BE11023" s="41"/>
      <c r="BF11023" s="41"/>
      <c r="BG11023" s="41"/>
      <c r="BH11023" s="41"/>
      <c r="BI11023" s="41"/>
      <c r="BJ11023" s="41"/>
      <c r="BK11023" s="41"/>
      <c r="BL11023" s="41"/>
      <c r="BM11023" s="41"/>
      <c r="BN11023" s="41"/>
      <c r="BO11023" s="41"/>
      <c r="BP11023" s="108"/>
      <c r="CG11023" s="102"/>
      <c r="CI11023" s="45"/>
    </row>
    <row r="11024" spans="37:87" ht="13" customHeight="1">
      <c r="AK11024" s="114"/>
      <c r="AL11024" s="41"/>
      <c r="AM11024" s="41"/>
      <c r="AN11024" s="41"/>
      <c r="AO11024" s="41"/>
      <c r="AP11024" s="41"/>
      <c r="AQ11024" s="41"/>
      <c r="AR11024" s="41"/>
      <c r="AS11024" s="41"/>
      <c r="AT11024" s="41"/>
      <c r="AU11024" s="41"/>
      <c r="AV11024" s="41"/>
      <c r="AW11024" s="41"/>
      <c r="AX11024" s="41"/>
      <c r="AY11024" s="41"/>
      <c r="AZ11024" s="41"/>
      <c r="BA11024" s="41"/>
      <c r="BB11024" s="41"/>
      <c r="BC11024" s="41"/>
      <c r="BD11024" s="41"/>
      <c r="BE11024" s="41"/>
      <c r="BF11024" s="41"/>
      <c r="BG11024" s="41"/>
      <c r="BH11024" s="41"/>
      <c r="BI11024" s="41"/>
      <c r="BJ11024" s="41"/>
      <c r="BK11024" s="41"/>
      <c r="BL11024" s="41"/>
      <c r="BM11024" s="41"/>
      <c r="BN11024" s="41"/>
      <c r="BO11024" s="41"/>
      <c r="BP11024" s="108"/>
      <c r="CG11024" s="102"/>
      <c r="CI11024" s="45"/>
    </row>
    <row r="11025" spans="37:87" ht="13" customHeight="1">
      <c r="AK11025" s="114"/>
      <c r="AL11025" s="41"/>
      <c r="AM11025" s="41"/>
      <c r="AN11025" s="41"/>
      <c r="AO11025" s="41"/>
      <c r="AP11025" s="41"/>
      <c r="AQ11025" s="41"/>
      <c r="AR11025" s="41"/>
      <c r="AS11025" s="41"/>
      <c r="AT11025" s="41"/>
      <c r="AU11025" s="41"/>
      <c r="AV11025" s="41"/>
      <c r="AW11025" s="41"/>
      <c r="AX11025" s="41"/>
      <c r="AY11025" s="41"/>
      <c r="AZ11025" s="41"/>
      <c r="BA11025" s="41"/>
      <c r="BB11025" s="41"/>
      <c r="BC11025" s="41"/>
      <c r="BD11025" s="41"/>
      <c r="BE11025" s="41"/>
      <c r="BF11025" s="41"/>
      <c r="BG11025" s="41"/>
      <c r="BH11025" s="41"/>
      <c r="BI11025" s="41"/>
      <c r="BJ11025" s="41"/>
      <c r="BK11025" s="41"/>
      <c r="BL11025" s="41"/>
      <c r="BM11025" s="41"/>
      <c r="BN11025" s="41"/>
      <c r="BO11025" s="41"/>
      <c r="BP11025" s="108"/>
      <c r="CG11025" s="102"/>
      <c r="CI11025" s="45"/>
    </row>
    <row r="11026" spans="37:87" ht="13" customHeight="1">
      <c r="AK11026" s="114"/>
      <c r="AL11026" s="41"/>
      <c r="AM11026" s="41"/>
      <c r="AN11026" s="41"/>
      <c r="AO11026" s="41"/>
      <c r="AP11026" s="41"/>
      <c r="AQ11026" s="41"/>
      <c r="AR11026" s="41"/>
      <c r="AS11026" s="41"/>
      <c r="AT11026" s="41"/>
      <c r="AU11026" s="41"/>
      <c r="AV11026" s="41"/>
      <c r="AW11026" s="41"/>
      <c r="AX11026" s="41"/>
      <c r="AY11026" s="41"/>
      <c r="AZ11026" s="41"/>
      <c r="BA11026" s="41"/>
      <c r="BB11026" s="41"/>
      <c r="BC11026" s="41"/>
      <c r="BD11026" s="41"/>
      <c r="BE11026" s="41"/>
      <c r="BF11026" s="41"/>
      <c r="BG11026" s="41"/>
      <c r="BH11026" s="41"/>
      <c r="BI11026" s="41"/>
      <c r="BJ11026" s="41"/>
      <c r="BK11026" s="41"/>
      <c r="BL11026" s="41"/>
      <c r="BM11026" s="41"/>
      <c r="BN11026" s="41"/>
      <c r="BO11026" s="41"/>
      <c r="BP11026" s="108"/>
      <c r="CG11026" s="102"/>
      <c r="CI11026" s="45"/>
    </row>
    <row r="11027" spans="37:87" ht="13" customHeight="1">
      <c r="AK11027" s="114"/>
      <c r="AL11027" s="41"/>
      <c r="AM11027" s="41"/>
      <c r="AN11027" s="41"/>
      <c r="AO11027" s="41"/>
      <c r="AP11027" s="41"/>
      <c r="AQ11027" s="41"/>
      <c r="AR11027" s="41"/>
      <c r="AS11027" s="41"/>
      <c r="AT11027" s="41"/>
      <c r="AU11027" s="41"/>
      <c r="AV11027" s="41"/>
      <c r="AW11027" s="41"/>
      <c r="AX11027" s="41"/>
      <c r="AY11027" s="41"/>
      <c r="AZ11027" s="41"/>
      <c r="BA11027" s="41"/>
      <c r="BB11027" s="41"/>
      <c r="BC11027" s="41"/>
      <c r="BD11027" s="41"/>
      <c r="BE11027" s="41"/>
      <c r="BF11027" s="41"/>
      <c r="BG11027" s="41"/>
      <c r="BH11027" s="41"/>
      <c r="BI11027" s="41"/>
      <c r="BJ11027" s="41"/>
      <c r="BK11027" s="41"/>
      <c r="BL11027" s="41"/>
      <c r="BM11027" s="41"/>
      <c r="BN11027" s="41"/>
      <c r="BO11027" s="41"/>
      <c r="BP11027" s="108"/>
      <c r="CG11027" s="102"/>
      <c r="CI11027" s="45"/>
    </row>
    <row r="11028" spans="37:87" ht="13" customHeight="1">
      <c r="AK11028" s="114"/>
      <c r="AL11028" s="41"/>
      <c r="AM11028" s="41"/>
      <c r="AN11028" s="41"/>
      <c r="AO11028" s="41"/>
      <c r="AP11028" s="41"/>
      <c r="AQ11028" s="41"/>
      <c r="AR11028" s="41"/>
      <c r="AS11028" s="41"/>
      <c r="AT11028" s="41"/>
      <c r="AU11028" s="41"/>
      <c r="AV11028" s="41"/>
      <c r="AW11028" s="41"/>
      <c r="AX11028" s="41"/>
      <c r="AY11028" s="41"/>
      <c r="AZ11028" s="41"/>
      <c r="BA11028" s="41"/>
      <c r="BB11028" s="41"/>
      <c r="BC11028" s="41"/>
      <c r="BD11028" s="41"/>
      <c r="BE11028" s="41"/>
      <c r="BF11028" s="41"/>
      <c r="BG11028" s="41"/>
      <c r="BH11028" s="41"/>
      <c r="BI11028" s="41"/>
      <c r="BJ11028" s="41"/>
      <c r="BK11028" s="41"/>
      <c r="BL11028" s="41"/>
      <c r="BM11028" s="41"/>
      <c r="BN11028" s="41"/>
      <c r="BO11028" s="41"/>
      <c r="BP11028" s="108"/>
      <c r="CG11028" s="102"/>
      <c r="CI11028" s="45"/>
    </row>
    <row r="11029" spans="37:87" ht="13" customHeight="1">
      <c r="AK11029" s="114"/>
      <c r="AL11029" s="41"/>
      <c r="AM11029" s="41"/>
      <c r="AN11029" s="41"/>
      <c r="AO11029" s="41"/>
      <c r="AP11029" s="41"/>
      <c r="AQ11029" s="41"/>
      <c r="AR11029" s="41"/>
      <c r="AS11029" s="41"/>
      <c r="AT11029" s="41"/>
      <c r="AU11029" s="41"/>
      <c r="AV11029" s="41"/>
      <c r="AW11029" s="41"/>
      <c r="AX11029" s="41"/>
      <c r="AY11029" s="41"/>
      <c r="AZ11029" s="41"/>
      <c r="BA11029" s="41"/>
      <c r="BB11029" s="41"/>
      <c r="BC11029" s="41"/>
      <c r="BD11029" s="41"/>
      <c r="BE11029" s="41"/>
      <c r="BF11029" s="41"/>
      <c r="BG11029" s="41"/>
      <c r="BH11029" s="41"/>
      <c r="BI11029" s="41"/>
      <c r="BJ11029" s="41"/>
      <c r="BK11029" s="41"/>
      <c r="BL11029" s="41"/>
      <c r="BM11029" s="41"/>
      <c r="BN11029" s="41"/>
      <c r="BO11029" s="41"/>
      <c r="BP11029" s="108"/>
      <c r="CG11029" s="102"/>
      <c r="CI11029" s="45"/>
    </row>
    <row r="11030" spans="37:87" ht="13" customHeight="1">
      <c r="AK11030" s="114"/>
      <c r="AL11030" s="41"/>
      <c r="AM11030" s="41"/>
      <c r="AN11030" s="41"/>
      <c r="AO11030" s="41"/>
      <c r="AP11030" s="41"/>
      <c r="AQ11030" s="41"/>
      <c r="AR11030" s="41"/>
      <c r="AS11030" s="41"/>
      <c r="AT11030" s="41"/>
      <c r="AU11030" s="41"/>
      <c r="AV11030" s="41"/>
      <c r="AW11030" s="41"/>
      <c r="AX11030" s="41"/>
      <c r="AY11030" s="41"/>
      <c r="AZ11030" s="41"/>
      <c r="BA11030" s="41"/>
      <c r="BB11030" s="41"/>
      <c r="BC11030" s="41"/>
      <c r="BD11030" s="41"/>
      <c r="BE11030" s="41"/>
      <c r="BF11030" s="41"/>
      <c r="BG11030" s="41"/>
      <c r="BH11030" s="41"/>
      <c r="BI11030" s="41"/>
      <c r="BJ11030" s="41"/>
      <c r="BK11030" s="41"/>
      <c r="BL11030" s="41"/>
      <c r="BM11030" s="41"/>
      <c r="BN11030" s="41"/>
      <c r="BO11030" s="41"/>
      <c r="BP11030" s="108"/>
      <c r="CG11030" s="102"/>
      <c r="CI11030" s="45"/>
    </row>
    <row r="11031" spans="37:87" ht="13" customHeight="1">
      <c r="AK11031" s="114"/>
      <c r="AL11031" s="41"/>
      <c r="AM11031" s="41"/>
      <c r="AN11031" s="41"/>
      <c r="AO11031" s="41"/>
      <c r="AP11031" s="41"/>
      <c r="AQ11031" s="41"/>
      <c r="AR11031" s="41"/>
      <c r="AS11031" s="41"/>
      <c r="AT11031" s="41"/>
      <c r="AU11031" s="41"/>
      <c r="AV11031" s="41"/>
      <c r="AW11031" s="41"/>
      <c r="AX11031" s="41"/>
      <c r="AY11031" s="41"/>
      <c r="AZ11031" s="41"/>
      <c r="BA11031" s="41"/>
      <c r="BB11031" s="41"/>
      <c r="BC11031" s="41"/>
      <c r="BD11031" s="41"/>
      <c r="BE11031" s="41"/>
      <c r="BF11031" s="41"/>
      <c r="BG11031" s="41"/>
      <c r="BH11031" s="41"/>
      <c r="BI11031" s="41"/>
      <c r="BJ11031" s="41"/>
      <c r="BK11031" s="41"/>
      <c r="BL11031" s="41"/>
      <c r="BM11031" s="41"/>
      <c r="BN11031" s="41"/>
      <c r="BO11031" s="41"/>
      <c r="BP11031" s="108"/>
      <c r="CG11031" s="102"/>
      <c r="CI11031" s="45"/>
    </row>
    <row r="11032" spans="37:87" ht="13" customHeight="1">
      <c r="AK11032" s="114"/>
      <c r="AL11032" s="41"/>
      <c r="AM11032" s="41"/>
      <c r="AN11032" s="41"/>
      <c r="AO11032" s="41"/>
      <c r="AP11032" s="41"/>
      <c r="AQ11032" s="41"/>
      <c r="AR11032" s="41"/>
      <c r="AS11032" s="41"/>
      <c r="AT11032" s="41"/>
      <c r="AU11032" s="41"/>
      <c r="AV11032" s="41"/>
      <c r="AW11032" s="41"/>
      <c r="AX11032" s="41"/>
      <c r="AY11032" s="41"/>
      <c r="AZ11032" s="41"/>
      <c r="BA11032" s="41"/>
      <c r="BB11032" s="41"/>
      <c r="BC11032" s="41"/>
      <c r="BD11032" s="41"/>
      <c r="BE11032" s="41"/>
      <c r="BF11032" s="41"/>
      <c r="BG11032" s="41"/>
      <c r="BH11032" s="41"/>
      <c r="BI11032" s="41"/>
      <c r="BJ11032" s="41"/>
      <c r="BK11032" s="41"/>
      <c r="BL11032" s="41"/>
      <c r="BM11032" s="41"/>
      <c r="BN11032" s="41"/>
      <c r="BO11032" s="41"/>
      <c r="BP11032" s="108"/>
      <c r="CG11032" s="102"/>
      <c r="CI11032" s="45"/>
    </row>
    <row r="11033" spans="37:87" ht="13" customHeight="1">
      <c r="AK11033" s="114"/>
      <c r="AL11033" s="41"/>
      <c r="AM11033" s="41"/>
      <c r="AN11033" s="41"/>
      <c r="AO11033" s="41"/>
      <c r="AP11033" s="41"/>
      <c r="AQ11033" s="41"/>
      <c r="AR11033" s="41"/>
      <c r="AS11033" s="41"/>
      <c r="AT11033" s="41"/>
      <c r="AU11033" s="41"/>
      <c r="AV11033" s="41"/>
      <c r="AW11033" s="41"/>
      <c r="AX11033" s="41"/>
      <c r="AY11033" s="41"/>
      <c r="AZ11033" s="41"/>
      <c r="BA11033" s="41"/>
      <c r="BB11033" s="41"/>
      <c r="BC11033" s="41"/>
      <c r="BD11033" s="41"/>
      <c r="BE11033" s="41"/>
      <c r="BF11033" s="41"/>
      <c r="BG11033" s="41"/>
      <c r="BH11033" s="41"/>
      <c r="BI11033" s="41"/>
      <c r="BJ11033" s="41"/>
      <c r="BK11033" s="41"/>
      <c r="BL11033" s="41"/>
      <c r="BM11033" s="41"/>
      <c r="BN11033" s="41"/>
      <c r="BO11033" s="41"/>
      <c r="BP11033" s="108"/>
      <c r="CG11033" s="102"/>
      <c r="CI11033" s="45"/>
    </row>
    <row r="11034" spans="37:87" ht="13" customHeight="1">
      <c r="AK11034" s="114"/>
      <c r="AL11034" s="41"/>
      <c r="AM11034" s="41"/>
      <c r="AN11034" s="41"/>
      <c r="AO11034" s="41"/>
      <c r="AP11034" s="41"/>
      <c r="AQ11034" s="41"/>
      <c r="AR11034" s="41"/>
      <c r="AS11034" s="41"/>
      <c r="AT11034" s="41"/>
      <c r="AU11034" s="41"/>
      <c r="AV11034" s="41"/>
      <c r="AW11034" s="41"/>
      <c r="AX11034" s="41"/>
      <c r="AY11034" s="41"/>
      <c r="AZ11034" s="41"/>
      <c r="BA11034" s="41"/>
      <c r="BB11034" s="41"/>
      <c r="BC11034" s="41"/>
      <c r="BD11034" s="41"/>
      <c r="BE11034" s="41"/>
      <c r="BF11034" s="41"/>
      <c r="BG11034" s="41"/>
      <c r="BH11034" s="41"/>
      <c r="BI11034" s="41"/>
      <c r="BJ11034" s="41"/>
      <c r="BK11034" s="41"/>
      <c r="BL11034" s="41"/>
      <c r="BM11034" s="41"/>
      <c r="BN11034" s="41"/>
      <c r="BO11034" s="41"/>
      <c r="BP11034" s="108"/>
      <c r="CG11034" s="102"/>
      <c r="CI11034" s="45"/>
    </row>
    <row r="11035" spans="37:87" ht="13" customHeight="1">
      <c r="AK11035" s="114"/>
      <c r="AL11035" s="41"/>
      <c r="AM11035" s="41"/>
      <c r="AN11035" s="41"/>
      <c r="AO11035" s="41"/>
      <c r="AP11035" s="41"/>
      <c r="AQ11035" s="41"/>
      <c r="AR11035" s="41"/>
      <c r="AS11035" s="41"/>
      <c r="AT11035" s="41"/>
      <c r="AU11035" s="41"/>
      <c r="AV11035" s="41"/>
      <c r="AW11035" s="41"/>
      <c r="AX11035" s="41"/>
      <c r="AY11035" s="41"/>
      <c r="AZ11035" s="41"/>
      <c r="BA11035" s="41"/>
      <c r="BB11035" s="41"/>
      <c r="BC11035" s="41"/>
      <c r="BD11035" s="41"/>
      <c r="BE11035" s="41"/>
      <c r="BF11035" s="41"/>
      <c r="BG11035" s="41"/>
      <c r="BH11035" s="41"/>
      <c r="BI11035" s="41"/>
      <c r="BJ11035" s="41"/>
      <c r="BK11035" s="41"/>
      <c r="BL11035" s="41"/>
      <c r="BM11035" s="41"/>
      <c r="BN11035" s="41"/>
      <c r="BO11035" s="41"/>
      <c r="BP11035" s="108"/>
      <c r="CG11035" s="102"/>
      <c r="CI11035" s="45"/>
    </row>
    <row r="11036" spans="37:87" ht="13" customHeight="1">
      <c r="AK11036" s="114"/>
      <c r="AL11036" s="41"/>
      <c r="AM11036" s="41"/>
      <c r="AN11036" s="41"/>
      <c r="AO11036" s="41"/>
      <c r="AP11036" s="41"/>
      <c r="AQ11036" s="41"/>
      <c r="AR11036" s="41"/>
      <c r="AS11036" s="41"/>
      <c r="AT11036" s="41"/>
      <c r="AU11036" s="41"/>
      <c r="AV11036" s="41"/>
      <c r="AW11036" s="41"/>
      <c r="AX11036" s="41"/>
      <c r="AY11036" s="41"/>
      <c r="AZ11036" s="41"/>
      <c r="BA11036" s="41"/>
      <c r="BB11036" s="41"/>
      <c r="BC11036" s="41"/>
      <c r="BD11036" s="41"/>
      <c r="BE11036" s="41"/>
      <c r="BF11036" s="41"/>
      <c r="BG11036" s="41"/>
      <c r="BH11036" s="41"/>
      <c r="BI11036" s="41"/>
      <c r="BJ11036" s="41"/>
      <c r="BK11036" s="41"/>
      <c r="BL11036" s="41"/>
      <c r="BM11036" s="41"/>
      <c r="BN11036" s="41"/>
      <c r="BO11036" s="41"/>
      <c r="BP11036" s="108"/>
      <c r="CG11036" s="102"/>
      <c r="CI11036" s="45"/>
    </row>
    <row r="11037" spans="37:87" ht="13" customHeight="1">
      <c r="AK11037" s="114"/>
      <c r="AL11037" s="41"/>
      <c r="AM11037" s="41"/>
      <c r="AN11037" s="41"/>
      <c r="AO11037" s="41"/>
      <c r="AP11037" s="41"/>
      <c r="AQ11037" s="41"/>
      <c r="AR11037" s="41"/>
      <c r="AS11037" s="41"/>
      <c r="AT11037" s="41"/>
      <c r="AU11037" s="41"/>
      <c r="AV11037" s="41"/>
      <c r="AW11037" s="41"/>
      <c r="AX11037" s="41"/>
      <c r="AY11037" s="41"/>
      <c r="AZ11037" s="41"/>
      <c r="BA11037" s="41"/>
      <c r="BB11037" s="41"/>
      <c r="BC11037" s="41"/>
      <c r="BD11037" s="41"/>
      <c r="BE11037" s="41"/>
      <c r="BF11037" s="41"/>
      <c r="BG11037" s="41"/>
      <c r="BH11037" s="41"/>
      <c r="BI11037" s="41"/>
      <c r="BJ11037" s="41"/>
      <c r="BK11037" s="41"/>
      <c r="BL11037" s="41"/>
      <c r="BM11037" s="41"/>
      <c r="BN11037" s="41"/>
      <c r="BO11037" s="41"/>
      <c r="BP11037" s="108"/>
      <c r="CG11037" s="102"/>
      <c r="CI11037" s="45"/>
    </row>
    <row r="11038" spans="37:87" ht="13" customHeight="1">
      <c r="AK11038" s="114"/>
      <c r="AL11038" s="41"/>
      <c r="AM11038" s="41"/>
      <c r="AN11038" s="41"/>
      <c r="AO11038" s="41"/>
      <c r="AP11038" s="41"/>
      <c r="AQ11038" s="41"/>
      <c r="AR11038" s="41"/>
      <c r="AS11038" s="41"/>
      <c r="AT11038" s="41"/>
      <c r="AU11038" s="41"/>
      <c r="AV11038" s="41"/>
      <c r="AW11038" s="41"/>
      <c r="AX11038" s="41"/>
      <c r="AY11038" s="41"/>
      <c r="AZ11038" s="41"/>
      <c r="BA11038" s="41"/>
      <c r="BB11038" s="41"/>
      <c r="BC11038" s="41"/>
      <c r="BD11038" s="41"/>
      <c r="BE11038" s="41"/>
      <c r="BF11038" s="41"/>
      <c r="BG11038" s="41"/>
      <c r="BH11038" s="41"/>
      <c r="BI11038" s="41"/>
      <c r="BJ11038" s="41"/>
      <c r="BK11038" s="41"/>
      <c r="BL11038" s="41"/>
      <c r="BM11038" s="41"/>
      <c r="BN11038" s="41"/>
      <c r="BO11038" s="41"/>
      <c r="BP11038" s="108"/>
      <c r="CG11038" s="102"/>
      <c r="CI11038" s="45"/>
    </row>
    <row r="11039" spans="37:87" ht="13" customHeight="1">
      <c r="AK11039" s="114"/>
      <c r="AL11039" s="41"/>
      <c r="AM11039" s="41"/>
      <c r="AN11039" s="41"/>
      <c r="AO11039" s="41"/>
      <c r="AP11039" s="41"/>
      <c r="AQ11039" s="41"/>
      <c r="AR11039" s="41"/>
      <c r="AS11039" s="41"/>
      <c r="AT11039" s="41"/>
      <c r="AU11039" s="41"/>
      <c r="AV11039" s="41"/>
      <c r="AW11039" s="41"/>
      <c r="AX11039" s="41"/>
      <c r="AY11039" s="41"/>
      <c r="AZ11039" s="41"/>
      <c r="BA11039" s="41"/>
      <c r="BB11039" s="41"/>
      <c r="BC11039" s="41"/>
      <c r="BD11039" s="41"/>
      <c r="BE11039" s="41"/>
      <c r="BF11039" s="41"/>
      <c r="BG11039" s="41"/>
      <c r="BH11039" s="41"/>
      <c r="BI11039" s="41"/>
      <c r="BJ11039" s="41"/>
      <c r="BK11039" s="41"/>
      <c r="BL11039" s="41"/>
      <c r="BM11039" s="41"/>
      <c r="BN11039" s="41"/>
      <c r="BO11039" s="41"/>
      <c r="BP11039" s="108"/>
      <c r="CG11039" s="102"/>
      <c r="CI11039" s="45"/>
    </row>
    <row r="11040" spans="37:87" ht="13" customHeight="1">
      <c r="AK11040" s="114"/>
      <c r="AL11040" s="41"/>
      <c r="AM11040" s="41"/>
      <c r="AN11040" s="41"/>
      <c r="AO11040" s="41"/>
      <c r="AP11040" s="41"/>
      <c r="AQ11040" s="41"/>
      <c r="AR11040" s="41"/>
      <c r="AS11040" s="41"/>
      <c r="AT11040" s="41"/>
      <c r="AU11040" s="41"/>
      <c r="AV11040" s="41"/>
      <c r="AW11040" s="41"/>
      <c r="AX11040" s="41"/>
      <c r="AY11040" s="41"/>
      <c r="AZ11040" s="41"/>
      <c r="BA11040" s="41"/>
      <c r="BB11040" s="41"/>
      <c r="BC11040" s="41"/>
      <c r="BD11040" s="41"/>
      <c r="BE11040" s="41"/>
      <c r="BF11040" s="41"/>
      <c r="BG11040" s="41"/>
      <c r="BH11040" s="41"/>
      <c r="BI11040" s="41"/>
      <c r="BJ11040" s="41"/>
      <c r="BK11040" s="41"/>
      <c r="BL11040" s="41"/>
      <c r="BM11040" s="41"/>
      <c r="BN11040" s="41"/>
      <c r="BO11040" s="41"/>
      <c r="BP11040" s="108"/>
      <c r="CG11040" s="102"/>
      <c r="CI11040" s="45"/>
    </row>
    <row r="11041" spans="37:87" ht="13" customHeight="1">
      <c r="AK11041" s="114"/>
      <c r="AL11041" s="41"/>
      <c r="AM11041" s="41"/>
      <c r="AN11041" s="41"/>
      <c r="AO11041" s="41"/>
      <c r="AP11041" s="41"/>
      <c r="AQ11041" s="41"/>
      <c r="AR11041" s="41"/>
      <c r="AS11041" s="41"/>
      <c r="AT11041" s="41"/>
      <c r="AU11041" s="41"/>
      <c r="AV11041" s="41"/>
      <c r="AW11041" s="41"/>
      <c r="AX11041" s="41"/>
      <c r="AY11041" s="41"/>
      <c r="AZ11041" s="41"/>
      <c r="BA11041" s="41"/>
      <c r="BB11041" s="41"/>
      <c r="BC11041" s="41"/>
      <c r="BD11041" s="41"/>
      <c r="BE11041" s="41"/>
      <c r="BF11041" s="41"/>
      <c r="BG11041" s="41"/>
      <c r="BH11041" s="41"/>
      <c r="BI11041" s="41"/>
      <c r="BJ11041" s="41"/>
      <c r="BK11041" s="41"/>
      <c r="BL11041" s="41"/>
      <c r="BM11041" s="41"/>
      <c r="BN11041" s="41"/>
      <c r="BO11041" s="41"/>
      <c r="BP11041" s="108"/>
      <c r="CG11041" s="102"/>
      <c r="CI11041" s="45"/>
    </row>
    <row r="11042" spans="37:87" ht="13" customHeight="1">
      <c r="AK11042" s="114"/>
      <c r="AL11042" s="41"/>
      <c r="AM11042" s="41"/>
      <c r="AN11042" s="41"/>
      <c r="AO11042" s="41"/>
      <c r="AP11042" s="41"/>
      <c r="AQ11042" s="41"/>
      <c r="AR11042" s="41"/>
      <c r="AS11042" s="41"/>
      <c r="AT11042" s="41"/>
      <c r="AU11042" s="41"/>
      <c r="AV11042" s="41"/>
      <c r="AW11042" s="41"/>
      <c r="AX11042" s="41"/>
      <c r="AY11042" s="41"/>
      <c r="AZ11042" s="41"/>
      <c r="BA11042" s="41"/>
      <c r="BB11042" s="41"/>
      <c r="BC11042" s="41"/>
      <c r="BD11042" s="41"/>
      <c r="BE11042" s="41"/>
      <c r="BF11042" s="41"/>
      <c r="BG11042" s="41"/>
      <c r="BH11042" s="41"/>
      <c r="BI11042" s="41"/>
      <c r="BJ11042" s="41"/>
      <c r="BK11042" s="41"/>
      <c r="BL11042" s="41"/>
      <c r="BM11042" s="41"/>
      <c r="BN11042" s="41"/>
      <c r="BO11042" s="41"/>
      <c r="BP11042" s="108"/>
      <c r="CG11042" s="102"/>
      <c r="CI11042" s="45"/>
    </row>
    <row r="11043" spans="37:87" ht="13" customHeight="1">
      <c r="AK11043" s="114"/>
      <c r="AL11043" s="41"/>
      <c r="AM11043" s="41"/>
      <c r="AN11043" s="41"/>
      <c r="AO11043" s="41"/>
      <c r="AP11043" s="41"/>
      <c r="AQ11043" s="41"/>
      <c r="AR11043" s="41"/>
      <c r="AS11043" s="41"/>
      <c r="AT11043" s="41"/>
      <c r="AU11043" s="41"/>
      <c r="AV11043" s="41"/>
      <c r="AW11043" s="41"/>
      <c r="AX11043" s="41"/>
      <c r="AY11043" s="41"/>
      <c r="AZ11043" s="41"/>
      <c r="BA11043" s="41"/>
      <c r="BB11043" s="41"/>
      <c r="BC11043" s="41"/>
      <c r="BD11043" s="41"/>
      <c r="BE11043" s="41"/>
      <c r="BF11043" s="41"/>
      <c r="BG11043" s="41"/>
      <c r="BH11043" s="41"/>
      <c r="BI11043" s="41"/>
      <c r="BJ11043" s="41"/>
      <c r="BK11043" s="41"/>
      <c r="BL11043" s="41"/>
      <c r="BM11043" s="41"/>
      <c r="BN11043" s="41"/>
      <c r="BO11043" s="41"/>
      <c r="BP11043" s="108"/>
      <c r="CG11043" s="102"/>
      <c r="CI11043" s="45"/>
    </row>
    <row r="11044" spans="37:87" ht="13" customHeight="1">
      <c r="AK11044" s="114"/>
      <c r="AL11044" s="41"/>
      <c r="AM11044" s="41"/>
      <c r="AN11044" s="41"/>
      <c r="AO11044" s="41"/>
      <c r="AP11044" s="41"/>
      <c r="AQ11044" s="41"/>
      <c r="AR11044" s="41"/>
      <c r="AS11044" s="41"/>
      <c r="AT11044" s="41"/>
      <c r="AU11044" s="41"/>
      <c r="AV11044" s="41"/>
      <c r="AW11044" s="41"/>
      <c r="AX11044" s="41"/>
      <c r="AY11044" s="41"/>
      <c r="AZ11044" s="41"/>
      <c r="BA11044" s="41"/>
      <c r="BB11044" s="41"/>
      <c r="BC11044" s="41"/>
      <c r="BD11044" s="41"/>
      <c r="BE11044" s="41"/>
      <c r="BF11044" s="41"/>
      <c r="BG11044" s="41"/>
      <c r="BH11044" s="41"/>
      <c r="BI11044" s="41"/>
      <c r="BJ11044" s="41"/>
      <c r="BK11044" s="41"/>
      <c r="BL11044" s="41"/>
      <c r="BM11044" s="41"/>
      <c r="BN11044" s="41"/>
      <c r="BO11044" s="41"/>
      <c r="BP11044" s="108"/>
      <c r="CG11044" s="102"/>
      <c r="CI11044" s="45"/>
    </row>
    <row r="11045" spans="37:87" ht="13" customHeight="1">
      <c r="AK11045" s="114"/>
      <c r="AL11045" s="41"/>
      <c r="AM11045" s="41"/>
      <c r="AN11045" s="41"/>
      <c r="AO11045" s="41"/>
      <c r="AP11045" s="41"/>
      <c r="AQ11045" s="41"/>
      <c r="AR11045" s="41"/>
      <c r="AS11045" s="41"/>
      <c r="AT11045" s="41"/>
      <c r="AU11045" s="41"/>
      <c r="AV11045" s="41"/>
      <c r="AW11045" s="41"/>
      <c r="AX11045" s="41"/>
      <c r="AY11045" s="41"/>
      <c r="AZ11045" s="41"/>
      <c r="BA11045" s="41"/>
      <c r="BB11045" s="41"/>
      <c r="BC11045" s="41"/>
      <c r="BD11045" s="41"/>
      <c r="BE11045" s="41"/>
      <c r="BF11045" s="41"/>
      <c r="BG11045" s="41"/>
      <c r="BH11045" s="41"/>
      <c r="BI11045" s="41"/>
      <c r="BJ11045" s="41"/>
      <c r="BK11045" s="41"/>
      <c r="BL11045" s="41"/>
      <c r="BM11045" s="41"/>
      <c r="BN11045" s="41"/>
      <c r="BO11045" s="41"/>
      <c r="BP11045" s="108"/>
      <c r="CG11045" s="102"/>
      <c r="CI11045" s="45"/>
    </row>
    <row r="11046" spans="37:87" ht="13" customHeight="1">
      <c r="AK11046" s="114"/>
      <c r="AL11046" s="41"/>
      <c r="AM11046" s="41"/>
      <c r="AN11046" s="41"/>
      <c r="AO11046" s="41"/>
      <c r="AP11046" s="41"/>
      <c r="AQ11046" s="41"/>
      <c r="AR11046" s="41"/>
      <c r="AS11046" s="41"/>
      <c r="AT11046" s="41"/>
      <c r="AU11046" s="41"/>
      <c r="AV11046" s="41"/>
      <c r="AW11046" s="41"/>
      <c r="AX11046" s="41"/>
      <c r="AY11046" s="41"/>
      <c r="AZ11046" s="41"/>
      <c r="BA11046" s="41"/>
      <c r="BB11046" s="41"/>
      <c r="BC11046" s="41"/>
      <c r="BD11046" s="41"/>
      <c r="BE11046" s="41"/>
      <c r="BF11046" s="41"/>
      <c r="BG11046" s="41"/>
      <c r="BH11046" s="41"/>
      <c r="BI11046" s="41"/>
      <c r="BJ11046" s="41"/>
      <c r="BK11046" s="41"/>
      <c r="BL11046" s="41"/>
      <c r="BM11046" s="41"/>
      <c r="BN11046" s="41"/>
      <c r="BO11046" s="41"/>
      <c r="BP11046" s="108"/>
      <c r="CG11046" s="102"/>
      <c r="CI11046" s="45"/>
    </row>
    <row r="11047" spans="37:87" ht="13" customHeight="1">
      <c r="AK11047" s="114"/>
      <c r="AL11047" s="41"/>
      <c r="AM11047" s="41"/>
      <c r="AN11047" s="41"/>
      <c r="AO11047" s="41"/>
      <c r="AP11047" s="41"/>
      <c r="AQ11047" s="41"/>
      <c r="AR11047" s="41"/>
      <c r="AS11047" s="41"/>
      <c r="AT11047" s="41"/>
      <c r="AU11047" s="41"/>
      <c r="AV11047" s="41"/>
      <c r="AW11047" s="41"/>
      <c r="AX11047" s="41"/>
      <c r="AY11047" s="41"/>
      <c r="AZ11047" s="41"/>
      <c r="BA11047" s="41"/>
      <c r="BB11047" s="41"/>
      <c r="BC11047" s="41"/>
      <c r="BD11047" s="41"/>
      <c r="BE11047" s="41"/>
      <c r="BF11047" s="41"/>
      <c r="BG11047" s="41"/>
      <c r="BH11047" s="41"/>
      <c r="BI11047" s="41"/>
      <c r="BJ11047" s="41"/>
      <c r="BK11047" s="41"/>
      <c r="BL11047" s="41"/>
      <c r="BM11047" s="41"/>
      <c r="BN11047" s="41"/>
      <c r="BO11047" s="41"/>
      <c r="BP11047" s="108"/>
      <c r="CG11047" s="102"/>
      <c r="CI11047" s="45"/>
    </row>
    <row r="11048" spans="37:87" ht="13" customHeight="1">
      <c r="AK11048" s="114"/>
      <c r="AL11048" s="41"/>
      <c r="AM11048" s="41"/>
      <c r="AN11048" s="41"/>
      <c r="AO11048" s="41"/>
      <c r="AP11048" s="41"/>
      <c r="AQ11048" s="41"/>
      <c r="AR11048" s="41"/>
      <c r="AS11048" s="41"/>
      <c r="AT11048" s="41"/>
      <c r="AU11048" s="41"/>
      <c r="AV11048" s="41"/>
      <c r="AW11048" s="41"/>
      <c r="AX11048" s="41"/>
      <c r="AY11048" s="41"/>
      <c r="AZ11048" s="41"/>
      <c r="BA11048" s="41"/>
      <c r="BB11048" s="41"/>
      <c r="BC11048" s="41"/>
      <c r="BD11048" s="41"/>
      <c r="BE11048" s="41"/>
      <c r="BF11048" s="41"/>
      <c r="BG11048" s="41"/>
      <c r="BH11048" s="41"/>
      <c r="BI11048" s="41"/>
      <c r="BJ11048" s="41"/>
      <c r="BK11048" s="41"/>
      <c r="BL11048" s="41"/>
      <c r="BM11048" s="41"/>
      <c r="BN11048" s="41"/>
      <c r="BO11048" s="41"/>
      <c r="BP11048" s="108"/>
      <c r="CG11048" s="102"/>
      <c r="CI11048" s="45"/>
    </row>
    <row r="11049" spans="37:87" ht="13" customHeight="1">
      <c r="AK11049" s="114"/>
      <c r="AL11049" s="41"/>
      <c r="AM11049" s="41"/>
      <c r="AN11049" s="41"/>
      <c r="AO11049" s="41"/>
      <c r="AP11049" s="41"/>
      <c r="AQ11049" s="41"/>
      <c r="AR11049" s="41"/>
      <c r="AS11049" s="41"/>
      <c r="AT11049" s="41"/>
      <c r="AU11049" s="41"/>
      <c r="AV11049" s="41"/>
      <c r="AW11049" s="41"/>
      <c r="AX11049" s="41"/>
      <c r="AY11049" s="41"/>
      <c r="AZ11049" s="41"/>
      <c r="BA11049" s="41"/>
      <c r="BB11049" s="41"/>
      <c r="BC11049" s="41"/>
      <c r="BD11049" s="41"/>
      <c r="BE11049" s="41"/>
      <c r="BF11049" s="41"/>
      <c r="BG11049" s="41"/>
      <c r="BH11049" s="41"/>
      <c r="BI11049" s="41"/>
      <c r="BJ11049" s="41"/>
      <c r="BK11049" s="41"/>
      <c r="BL11049" s="41"/>
      <c r="BM11049" s="41"/>
      <c r="BN11049" s="41"/>
      <c r="BO11049" s="41"/>
      <c r="BP11049" s="108"/>
      <c r="CG11049" s="102"/>
      <c r="CI11049" s="45"/>
    </row>
    <row r="11050" spans="37:87" ht="13" customHeight="1">
      <c r="AK11050" s="114"/>
      <c r="AL11050" s="41"/>
      <c r="AM11050" s="41"/>
      <c r="AN11050" s="41"/>
      <c r="AO11050" s="41"/>
      <c r="AP11050" s="41"/>
      <c r="AQ11050" s="41"/>
      <c r="AR11050" s="41"/>
      <c r="AS11050" s="41"/>
      <c r="AT11050" s="41"/>
      <c r="AU11050" s="41"/>
      <c r="AV11050" s="41"/>
      <c r="AW11050" s="41"/>
      <c r="AX11050" s="41"/>
      <c r="AY11050" s="41"/>
      <c r="AZ11050" s="41"/>
      <c r="BA11050" s="41"/>
      <c r="BB11050" s="41"/>
      <c r="BC11050" s="41"/>
      <c r="BD11050" s="41"/>
      <c r="BE11050" s="41"/>
      <c r="BF11050" s="41"/>
      <c r="BG11050" s="41"/>
      <c r="BH11050" s="41"/>
      <c r="BI11050" s="41"/>
      <c r="BJ11050" s="41"/>
      <c r="BK11050" s="41"/>
      <c r="BL11050" s="41"/>
      <c r="BM11050" s="41"/>
      <c r="BN11050" s="41"/>
      <c r="BO11050" s="41"/>
      <c r="BP11050" s="108"/>
      <c r="CG11050" s="102"/>
      <c r="CI11050" s="45"/>
    </row>
    <row r="11051" spans="37:87" ht="13" customHeight="1">
      <c r="AK11051" s="114"/>
      <c r="AL11051" s="41"/>
      <c r="AM11051" s="41"/>
      <c r="AN11051" s="41"/>
      <c r="AO11051" s="41"/>
      <c r="AP11051" s="41"/>
      <c r="AQ11051" s="41"/>
      <c r="AR11051" s="41"/>
      <c r="AS11051" s="41"/>
      <c r="AT11051" s="41"/>
      <c r="AU11051" s="41"/>
      <c r="AV11051" s="41"/>
      <c r="AW11051" s="41"/>
      <c r="AX11051" s="41"/>
      <c r="AY11051" s="41"/>
      <c r="AZ11051" s="41"/>
      <c r="BA11051" s="41"/>
      <c r="BB11051" s="41"/>
      <c r="BC11051" s="41"/>
      <c r="BD11051" s="41"/>
      <c r="BE11051" s="41"/>
      <c r="BF11051" s="41"/>
      <c r="BG11051" s="41"/>
      <c r="BH11051" s="41"/>
      <c r="BI11051" s="41"/>
      <c r="BJ11051" s="41"/>
      <c r="BK11051" s="41"/>
      <c r="BL11051" s="41"/>
      <c r="BM11051" s="41"/>
      <c r="BN11051" s="41"/>
      <c r="BO11051" s="41"/>
      <c r="BP11051" s="108"/>
      <c r="CG11051" s="102"/>
      <c r="CI11051" s="45"/>
    </row>
    <row r="11052" spans="37:87" ht="13" customHeight="1">
      <c r="AK11052" s="114"/>
      <c r="AL11052" s="41"/>
      <c r="AM11052" s="41"/>
      <c r="AN11052" s="41"/>
      <c r="AO11052" s="41"/>
      <c r="AP11052" s="41"/>
      <c r="AQ11052" s="41"/>
      <c r="AR11052" s="41"/>
      <c r="AS11052" s="41"/>
      <c r="AT11052" s="41"/>
      <c r="AU11052" s="41"/>
      <c r="AV11052" s="41"/>
      <c r="AW11052" s="41"/>
      <c r="AX11052" s="41"/>
      <c r="AY11052" s="41"/>
      <c r="AZ11052" s="41"/>
      <c r="BA11052" s="41"/>
      <c r="BB11052" s="41"/>
      <c r="BC11052" s="41"/>
      <c r="BD11052" s="41"/>
      <c r="BE11052" s="41"/>
      <c r="BF11052" s="41"/>
      <c r="BG11052" s="41"/>
      <c r="BH11052" s="41"/>
      <c r="BI11052" s="41"/>
      <c r="BJ11052" s="41"/>
      <c r="BK11052" s="41"/>
      <c r="BL11052" s="41"/>
      <c r="BM11052" s="41"/>
      <c r="BN11052" s="41"/>
      <c r="BO11052" s="41"/>
      <c r="BP11052" s="108"/>
      <c r="CG11052" s="102"/>
      <c r="CI11052" s="45"/>
    </row>
    <row r="11053" spans="37:87" ht="13" customHeight="1">
      <c r="AK11053" s="114"/>
      <c r="AL11053" s="41"/>
      <c r="AM11053" s="41"/>
      <c r="AN11053" s="41"/>
      <c r="AO11053" s="41"/>
      <c r="AP11053" s="41"/>
      <c r="AQ11053" s="41"/>
      <c r="AR11053" s="41"/>
      <c r="AS11053" s="41"/>
      <c r="AT11053" s="41"/>
      <c r="AU11053" s="41"/>
      <c r="AV11053" s="41"/>
      <c r="AW11053" s="41"/>
      <c r="AX11053" s="41"/>
      <c r="AY11053" s="41"/>
      <c r="AZ11053" s="41"/>
      <c r="BA11053" s="41"/>
      <c r="BB11053" s="41"/>
      <c r="BC11053" s="41"/>
      <c r="BD11053" s="41"/>
      <c r="BE11053" s="41"/>
      <c r="BF11053" s="41"/>
      <c r="BG11053" s="41"/>
      <c r="BH11053" s="41"/>
      <c r="BI11053" s="41"/>
      <c r="BJ11053" s="41"/>
      <c r="BK11053" s="41"/>
      <c r="BL11053" s="41"/>
      <c r="BM11053" s="41"/>
      <c r="BN11053" s="41"/>
      <c r="BO11053" s="41"/>
      <c r="BP11053" s="108"/>
      <c r="CG11053" s="102"/>
      <c r="CI11053" s="45"/>
    </row>
    <row r="11054" spans="37:87" ht="13" customHeight="1">
      <c r="AK11054" s="114"/>
      <c r="AL11054" s="41"/>
      <c r="AM11054" s="41"/>
      <c r="AN11054" s="41"/>
      <c r="AO11054" s="41"/>
      <c r="AP11054" s="41"/>
      <c r="AQ11054" s="41"/>
      <c r="AR11054" s="41"/>
      <c r="AS11054" s="41"/>
      <c r="AT11054" s="41"/>
      <c r="AU11054" s="41"/>
      <c r="AV11054" s="41"/>
      <c r="AW11054" s="41"/>
      <c r="AX11054" s="41"/>
      <c r="AY11054" s="41"/>
      <c r="AZ11054" s="41"/>
      <c r="BA11054" s="41"/>
      <c r="BB11054" s="41"/>
      <c r="BC11054" s="41"/>
      <c r="BD11054" s="41"/>
      <c r="BE11054" s="41"/>
      <c r="BF11054" s="41"/>
      <c r="BG11054" s="41"/>
      <c r="BH11054" s="41"/>
      <c r="BI11054" s="41"/>
      <c r="BJ11054" s="41"/>
      <c r="BK11054" s="41"/>
      <c r="BL11054" s="41"/>
      <c r="BM11054" s="41"/>
      <c r="BN11054" s="41"/>
      <c r="BO11054" s="41"/>
      <c r="BP11054" s="108"/>
      <c r="CG11054" s="102"/>
      <c r="CI11054" s="45"/>
    </row>
    <row r="11055" spans="37:87" ht="13" customHeight="1">
      <c r="AK11055" s="114"/>
      <c r="AL11055" s="41"/>
      <c r="AM11055" s="41"/>
      <c r="AN11055" s="41"/>
      <c r="AO11055" s="41"/>
      <c r="AP11055" s="41"/>
      <c r="AQ11055" s="41"/>
      <c r="AR11055" s="41"/>
      <c r="AS11055" s="41"/>
      <c r="AT11055" s="41"/>
      <c r="AU11055" s="41"/>
      <c r="AV11055" s="41"/>
      <c r="AW11055" s="41"/>
      <c r="AX11055" s="41"/>
      <c r="AY11055" s="41"/>
      <c r="AZ11055" s="41"/>
      <c r="BA11055" s="41"/>
      <c r="BB11055" s="41"/>
      <c r="BC11055" s="41"/>
      <c r="BD11055" s="41"/>
      <c r="BE11055" s="41"/>
      <c r="BF11055" s="41"/>
      <c r="BG11055" s="41"/>
      <c r="BH11055" s="41"/>
      <c r="BI11055" s="41"/>
      <c r="BJ11055" s="41"/>
      <c r="BK11055" s="41"/>
      <c r="BL11055" s="41"/>
      <c r="BM11055" s="41"/>
      <c r="BN11055" s="41"/>
      <c r="BO11055" s="41"/>
      <c r="BP11055" s="108"/>
      <c r="CG11055" s="102"/>
      <c r="CI11055" s="45"/>
    </row>
    <row r="11056" spans="37:87" ht="13" customHeight="1">
      <c r="AK11056" s="114"/>
      <c r="AL11056" s="41"/>
      <c r="AM11056" s="41"/>
      <c r="AN11056" s="41"/>
      <c r="AO11056" s="41"/>
      <c r="AP11056" s="41"/>
      <c r="AQ11056" s="41"/>
      <c r="AR11056" s="41"/>
      <c r="AS11056" s="41"/>
      <c r="AT11056" s="41"/>
      <c r="AU11056" s="41"/>
      <c r="AV11056" s="41"/>
      <c r="AW11056" s="41"/>
      <c r="AX11056" s="41"/>
      <c r="AY11056" s="41"/>
      <c r="AZ11056" s="41"/>
      <c r="BA11056" s="41"/>
      <c r="BB11056" s="41"/>
      <c r="BC11056" s="41"/>
      <c r="BD11056" s="41"/>
      <c r="BE11056" s="41"/>
      <c r="BF11056" s="41"/>
      <c r="BG11056" s="41"/>
      <c r="BH11056" s="41"/>
      <c r="BI11056" s="41"/>
      <c r="BJ11056" s="41"/>
      <c r="BK11056" s="41"/>
      <c r="BL11056" s="41"/>
      <c r="BM11056" s="41"/>
      <c r="BN11056" s="41"/>
      <c r="BO11056" s="41"/>
      <c r="BP11056" s="108"/>
      <c r="CG11056" s="102"/>
      <c r="CI11056" s="45"/>
    </row>
    <row r="11057" spans="37:87" ht="13" customHeight="1">
      <c r="AK11057" s="114"/>
      <c r="AL11057" s="41"/>
      <c r="AM11057" s="41"/>
      <c r="AN11057" s="41"/>
      <c r="AO11057" s="41"/>
      <c r="AP11057" s="41"/>
      <c r="AQ11057" s="41"/>
      <c r="AR11057" s="41"/>
      <c r="AS11057" s="41"/>
      <c r="AT11057" s="41"/>
      <c r="AU11057" s="41"/>
      <c r="AV11057" s="41"/>
      <c r="AW11057" s="41"/>
      <c r="AX11057" s="41"/>
      <c r="AY11057" s="41"/>
      <c r="AZ11057" s="41"/>
      <c r="BA11057" s="41"/>
      <c r="BB11057" s="41"/>
      <c r="BC11057" s="41"/>
      <c r="BD11057" s="41"/>
      <c r="BE11057" s="41"/>
      <c r="BF11057" s="41"/>
      <c r="BG11057" s="41"/>
      <c r="BH11057" s="41"/>
      <c r="BI11057" s="41"/>
      <c r="BJ11057" s="41"/>
      <c r="BK11057" s="41"/>
      <c r="BL11057" s="41"/>
      <c r="BM11057" s="41"/>
      <c r="BN11057" s="41"/>
      <c r="BO11057" s="41"/>
      <c r="BP11057" s="108"/>
      <c r="CG11057" s="102"/>
      <c r="CI11057" s="45"/>
    </row>
    <row r="11058" spans="37:87" ht="13" customHeight="1">
      <c r="AK11058" s="114"/>
      <c r="AL11058" s="41"/>
      <c r="AM11058" s="41"/>
      <c r="AN11058" s="41"/>
      <c r="AO11058" s="41"/>
      <c r="AP11058" s="41"/>
      <c r="AQ11058" s="41"/>
      <c r="AR11058" s="41"/>
      <c r="AS11058" s="41"/>
      <c r="AT11058" s="41"/>
      <c r="AU11058" s="41"/>
      <c r="AV11058" s="41"/>
      <c r="AW11058" s="41"/>
      <c r="AX11058" s="41"/>
      <c r="AY11058" s="41"/>
      <c r="AZ11058" s="41"/>
      <c r="BA11058" s="41"/>
      <c r="BB11058" s="41"/>
      <c r="BC11058" s="41"/>
      <c r="BD11058" s="41"/>
      <c r="BE11058" s="41"/>
      <c r="BF11058" s="41"/>
      <c r="BG11058" s="41"/>
      <c r="BH11058" s="41"/>
      <c r="BI11058" s="41"/>
      <c r="BJ11058" s="41"/>
      <c r="BK11058" s="41"/>
      <c r="BL11058" s="41"/>
      <c r="BM11058" s="41"/>
      <c r="BN11058" s="41"/>
      <c r="BO11058" s="41"/>
      <c r="BP11058" s="108"/>
      <c r="CG11058" s="102"/>
      <c r="CI11058" s="45"/>
    </row>
    <row r="11059" spans="37:87" ht="13" customHeight="1">
      <c r="AK11059" s="114"/>
      <c r="AL11059" s="41"/>
      <c r="AM11059" s="41"/>
      <c r="AN11059" s="41"/>
      <c r="AO11059" s="41"/>
      <c r="AP11059" s="41"/>
      <c r="AQ11059" s="41"/>
      <c r="AR11059" s="41"/>
      <c r="AS11059" s="41"/>
      <c r="AT11059" s="41"/>
      <c r="AU11059" s="41"/>
      <c r="AV11059" s="41"/>
      <c r="AW11059" s="41"/>
      <c r="AX11059" s="41"/>
      <c r="AY11059" s="41"/>
      <c r="AZ11059" s="41"/>
      <c r="BA11059" s="41"/>
      <c r="BB11059" s="41"/>
      <c r="BC11059" s="41"/>
      <c r="BD11059" s="41"/>
      <c r="BE11059" s="41"/>
      <c r="BF11059" s="41"/>
      <c r="BG11059" s="41"/>
      <c r="BH11059" s="41"/>
      <c r="BI11059" s="41"/>
      <c r="BJ11059" s="41"/>
      <c r="BK11059" s="41"/>
      <c r="BL11059" s="41"/>
      <c r="BM11059" s="41"/>
      <c r="BN11059" s="41"/>
      <c r="BO11059" s="41"/>
      <c r="BP11059" s="108"/>
      <c r="CG11059" s="102"/>
      <c r="CI11059" s="45"/>
    </row>
    <row r="11060" spans="37:87" ht="13" customHeight="1">
      <c r="AK11060" s="114"/>
      <c r="AL11060" s="41"/>
      <c r="AM11060" s="41"/>
      <c r="AN11060" s="41"/>
      <c r="AO11060" s="41"/>
      <c r="AP11060" s="41"/>
      <c r="AQ11060" s="41"/>
      <c r="AR11060" s="41"/>
      <c r="AS11060" s="41"/>
      <c r="AT11060" s="41"/>
      <c r="AU11060" s="41"/>
      <c r="AV11060" s="41"/>
      <c r="AW11060" s="41"/>
      <c r="AX11060" s="41"/>
      <c r="AY11060" s="41"/>
      <c r="AZ11060" s="41"/>
      <c r="BA11060" s="41"/>
      <c r="BB11060" s="41"/>
      <c r="BC11060" s="41"/>
      <c r="BD11060" s="41"/>
      <c r="BE11060" s="41"/>
      <c r="BF11060" s="41"/>
      <c r="BG11060" s="41"/>
      <c r="BH11060" s="41"/>
      <c r="BI11060" s="41"/>
      <c r="BJ11060" s="41"/>
      <c r="BK11060" s="41"/>
      <c r="BL11060" s="41"/>
      <c r="BM11060" s="41"/>
      <c r="BN11060" s="41"/>
      <c r="BO11060" s="41"/>
      <c r="BP11060" s="108"/>
      <c r="CG11060" s="102"/>
      <c r="CI11060" s="45"/>
    </row>
    <row r="11061" spans="37:87" ht="13" customHeight="1">
      <c r="AK11061" s="114"/>
      <c r="AL11061" s="41"/>
      <c r="AM11061" s="41"/>
      <c r="AN11061" s="41"/>
      <c r="AO11061" s="41"/>
      <c r="AP11061" s="41"/>
      <c r="AQ11061" s="41"/>
      <c r="AR11061" s="41"/>
      <c r="AS11061" s="41"/>
      <c r="AT11061" s="41"/>
      <c r="AU11061" s="41"/>
      <c r="AV11061" s="41"/>
      <c r="AW11061" s="41"/>
      <c r="AX11061" s="41"/>
      <c r="AY11061" s="41"/>
      <c r="AZ11061" s="41"/>
      <c r="BA11061" s="41"/>
      <c r="BB11061" s="41"/>
      <c r="BC11061" s="41"/>
      <c r="BD11061" s="41"/>
      <c r="BE11061" s="41"/>
      <c r="BF11061" s="41"/>
      <c r="BG11061" s="41"/>
      <c r="BH11061" s="41"/>
      <c r="BI11061" s="41"/>
      <c r="BJ11061" s="41"/>
      <c r="BK11061" s="41"/>
      <c r="BL11061" s="41"/>
      <c r="BM11061" s="41"/>
      <c r="BN11061" s="41"/>
      <c r="BO11061" s="41"/>
      <c r="BP11061" s="108"/>
      <c r="CG11061" s="102"/>
      <c r="CI11061" s="45"/>
    </row>
    <row r="11062" spans="37:87" ht="13" customHeight="1">
      <c r="AK11062" s="114"/>
      <c r="AL11062" s="41"/>
      <c r="AM11062" s="41"/>
      <c r="AN11062" s="41"/>
      <c r="AO11062" s="41"/>
      <c r="AP11062" s="41"/>
      <c r="AQ11062" s="41"/>
      <c r="AR11062" s="41"/>
      <c r="AS11062" s="41"/>
      <c r="AT11062" s="41"/>
      <c r="AU11062" s="41"/>
      <c r="AV11062" s="41"/>
      <c r="AW11062" s="41"/>
      <c r="AX11062" s="41"/>
      <c r="AY11062" s="41"/>
      <c r="AZ11062" s="41"/>
      <c r="BA11062" s="41"/>
      <c r="BB11062" s="41"/>
      <c r="BC11062" s="41"/>
      <c r="BD11062" s="41"/>
      <c r="BE11062" s="41"/>
      <c r="BF11062" s="41"/>
      <c r="BG11062" s="41"/>
      <c r="BH11062" s="41"/>
      <c r="BI11062" s="41"/>
      <c r="BJ11062" s="41"/>
      <c r="BK11062" s="41"/>
      <c r="BL11062" s="41"/>
      <c r="BM11062" s="41"/>
      <c r="BN11062" s="41"/>
      <c r="BO11062" s="41"/>
      <c r="BP11062" s="108"/>
      <c r="CG11062" s="102"/>
      <c r="CI11062" s="45"/>
    </row>
    <row r="11063" spans="37:87" ht="13" customHeight="1">
      <c r="AK11063" s="114"/>
      <c r="AL11063" s="41"/>
      <c r="AM11063" s="41"/>
      <c r="AN11063" s="41"/>
      <c r="AO11063" s="41"/>
      <c r="AP11063" s="41"/>
      <c r="AQ11063" s="41"/>
      <c r="AR11063" s="41"/>
      <c r="AS11063" s="41"/>
      <c r="AT11063" s="41"/>
      <c r="AU11063" s="41"/>
      <c r="AV11063" s="41"/>
      <c r="AW11063" s="41"/>
      <c r="AX11063" s="41"/>
      <c r="AY11063" s="41"/>
      <c r="AZ11063" s="41"/>
      <c r="BA11063" s="41"/>
      <c r="BB11063" s="41"/>
      <c r="BC11063" s="41"/>
      <c r="BD11063" s="41"/>
      <c r="BE11063" s="41"/>
      <c r="BF11063" s="41"/>
      <c r="BG11063" s="41"/>
      <c r="BH11063" s="41"/>
      <c r="BI11063" s="41"/>
      <c r="BJ11063" s="41"/>
      <c r="BK11063" s="41"/>
      <c r="BL11063" s="41"/>
      <c r="BM11063" s="41"/>
      <c r="BN11063" s="41"/>
      <c r="BO11063" s="41"/>
      <c r="BP11063" s="108"/>
      <c r="CG11063" s="102"/>
      <c r="CI11063" s="45"/>
    </row>
    <row r="11064" spans="37:87" ht="13" customHeight="1">
      <c r="AK11064" s="114"/>
      <c r="AL11064" s="41"/>
      <c r="AM11064" s="41"/>
      <c r="AN11064" s="41"/>
      <c r="AO11064" s="41"/>
      <c r="AP11064" s="41"/>
      <c r="AQ11064" s="41"/>
      <c r="AR11064" s="41"/>
      <c r="AS11064" s="41"/>
      <c r="AT11064" s="41"/>
      <c r="AU11064" s="41"/>
      <c r="AV11064" s="41"/>
      <c r="AW11064" s="41"/>
      <c r="AX11064" s="41"/>
      <c r="AY11064" s="41"/>
      <c r="AZ11064" s="41"/>
      <c r="BA11064" s="41"/>
      <c r="BB11064" s="41"/>
      <c r="BC11064" s="41"/>
      <c r="BD11064" s="41"/>
      <c r="BE11064" s="41"/>
      <c r="BF11064" s="41"/>
      <c r="BG11064" s="41"/>
      <c r="BH11064" s="41"/>
      <c r="BI11064" s="41"/>
      <c r="BJ11064" s="41"/>
      <c r="BK11064" s="41"/>
      <c r="BL11064" s="41"/>
      <c r="BM11064" s="41"/>
      <c r="BN11064" s="41"/>
      <c r="BO11064" s="41"/>
      <c r="BP11064" s="108"/>
      <c r="CG11064" s="102"/>
      <c r="CI11064" s="45"/>
    </row>
    <row r="11065" spans="37:87" ht="13" customHeight="1">
      <c r="AK11065" s="114"/>
      <c r="AL11065" s="41"/>
      <c r="AM11065" s="41"/>
      <c r="AN11065" s="41"/>
      <c r="AO11065" s="41"/>
      <c r="AP11065" s="41"/>
      <c r="AQ11065" s="41"/>
      <c r="AR11065" s="41"/>
      <c r="AS11065" s="41"/>
      <c r="AT11065" s="41"/>
      <c r="AU11065" s="41"/>
      <c r="AV11065" s="41"/>
      <c r="AW11065" s="41"/>
      <c r="AX11065" s="41"/>
      <c r="AY11065" s="41"/>
      <c r="AZ11065" s="41"/>
      <c r="BA11065" s="41"/>
      <c r="BB11065" s="41"/>
      <c r="BC11065" s="41"/>
      <c r="BD11065" s="41"/>
      <c r="BE11065" s="41"/>
      <c r="BF11065" s="41"/>
      <c r="BG11065" s="41"/>
      <c r="BH11065" s="41"/>
      <c r="BI11065" s="41"/>
      <c r="BJ11065" s="41"/>
      <c r="BK11065" s="41"/>
      <c r="BL11065" s="41"/>
      <c r="BM11065" s="41"/>
      <c r="BN11065" s="41"/>
      <c r="BO11065" s="41"/>
      <c r="BP11065" s="108"/>
      <c r="CG11065" s="102"/>
      <c r="CI11065" s="45"/>
    </row>
    <row r="11066" spans="37:87" ht="13" customHeight="1">
      <c r="AK11066" s="114"/>
      <c r="AL11066" s="41"/>
      <c r="AM11066" s="41"/>
      <c r="AN11066" s="41"/>
      <c r="AO11066" s="41"/>
      <c r="AP11066" s="41"/>
      <c r="AQ11066" s="41"/>
      <c r="AR11066" s="41"/>
      <c r="AS11066" s="41"/>
      <c r="AT11066" s="41"/>
      <c r="AU11066" s="41"/>
      <c r="AV11066" s="41"/>
      <c r="AW11066" s="41"/>
      <c r="AX11066" s="41"/>
      <c r="AY11066" s="41"/>
      <c r="AZ11066" s="41"/>
      <c r="BA11066" s="41"/>
      <c r="BB11066" s="41"/>
      <c r="BC11066" s="41"/>
      <c r="BD11066" s="41"/>
      <c r="BE11066" s="41"/>
      <c r="BF11066" s="41"/>
      <c r="BG11066" s="41"/>
      <c r="BH11066" s="41"/>
      <c r="BI11066" s="41"/>
      <c r="BJ11066" s="41"/>
      <c r="BK11066" s="41"/>
      <c r="BL11066" s="41"/>
      <c r="BM11066" s="41"/>
      <c r="BN11066" s="41"/>
      <c r="BO11066" s="41"/>
      <c r="BP11066" s="108"/>
      <c r="CG11066" s="102"/>
      <c r="CI11066" s="45"/>
    </row>
    <row r="11067" spans="37:87" ht="13" customHeight="1">
      <c r="AK11067" s="114"/>
      <c r="AL11067" s="41"/>
      <c r="AM11067" s="41"/>
      <c r="AN11067" s="41"/>
      <c r="AO11067" s="41"/>
      <c r="AP11067" s="41"/>
      <c r="AQ11067" s="41"/>
      <c r="AR11067" s="41"/>
      <c r="AS11067" s="41"/>
      <c r="AT11067" s="41"/>
      <c r="AU11067" s="41"/>
      <c r="AV11067" s="41"/>
      <c r="AW11067" s="41"/>
      <c r="AX11067" s="41"/>
      <c r="AY11067" s="41"/>
      <c r="AZ11067" s="41"/>
      <c r="BA11067" s="41"/>
      <c r="BB11067" s="41"/>
      <c r="BC11067" s="41"/>
      <c r="BD11067" s="41"/>
      <c r="BE11067" s="41"/>
      <c r="BF11067" s="41"/>
      <c r="BG11067" s="41"/>
      <c r="BH11067" s="41"/>
      <c r="BI11067" s="41"/>
      <c r="BJ11067" s="41"/>
      <c r="BK11067" s="41"/>
      <c r="BL11067" s="41"/>
      <c r="BM11067" s="41"/>
      <c r="BN11067" s="41"/>
      <c r="BO11067" s="41"/>
      <c r="BP11067" s="108"/>
      <c r="CG11067" s="102"/>
      <c r="CI11067" s="45"/>
    </row>
    <row r="11068" spans="37:87" ht="13" customHeight="1">
      <c r="AK11068" s="114"/>
      <c r="AL11068" s="41"/>
      <c r="AM11068" s="41"/>
      <c r="AN11068" s="41"/>
      <c r="AO11068" s="41"/>
      <c r="AP11068" s="41"/>
      <c r="AQ11068" s="41"/>
      <c r="AR11068" s="41"/>
      <c r="AS11068" s="41"/>
      <c r="AT11068" s="41"/>
      <c r="AU11068" s="41"/>
      <c r="AV11068" s="41"/>
      <c r="AW11068" s="41"/>
      <c r="AX11068" s="41"/>
      <c r="AY11068" s="41"/>
      <c r="AZ11068" s="41"/>
      <c r="BA11068" s="41"/>
      <c r="BB11068" s="41"/>
      <c r="BC11068" s="41"/>
      <c r="BD11068" s="41"/>
      <c r="BE11068" s="41"/>
      <c r="BF11068" s="41"/>
      <c r="BG11068" s="41"/>
      <c r="BH11068" s="41"/>
      <c r="BI11068" s="41"/>
      <c r="BJ11068" s="41"/>
      <c r="BK11068" s="41"/>
      <c r="BL11068" s="41"/>
      <c r="BM11068" s="41"/>
      <c r="BN11068" s="41"/>
      <c r="BO11068" s="41"/>
      <c r="BP11068" s="108"/>
      <c r="CG11068" s="102"/>
      <c r="CI11068" s="45"/>
    </row>
    <row r="11069" spans="37:87" ht="13" customHeight="1">
      <c r="AK11069" s="114"/>
      <c r="AL11069" s="41"/>
      <c r="AM11069" s="41"/>
      <c r="AN11069" s="41"/>
      <c r="AO11069" s="41"/>
      <c r="AP11069" s="41"/>
      <c r="AQ11069" s="41"/>
      <c r="AR11069" s="41"/>
      <c r="AS11069" s="41"/>
      <c r="AT11069" s="41"/>
      <c r="AU11069" s="41"/>
      <c r="AV11069" s="41"/>
      <c r="AW11069" s="41"/>
      <c r="AX11069" s="41"/>
      <c r="AY11069" s="41"/>
      <c r="AZ11069" s="41"/>
      <c r="BA11069" s="41"/>
      <c r="BB11069" s="41"/>
      <c r="BC11069" s="41"/>
      <c r="BD11069" s="41"/>
      <c r="BE11069" s="41"/>
      <c r="BF11069" s="41"/>
      <c r="BG11069" s="41"/>
      <c r="BH11069" s="41"/>
      <c r="BI11069" s="41"/>
      <c r="BJ11069" s="41"/>
      <c r="BK11069" s="41"/>
      <c r="BL11069" s="41"/>
      <c r="BM11069" s="41"/>
      <c r="BN11069" s="41"/>
      <c r="BO11069" s="41"/>
      <c r="BP11069" s="108"/>
      <c r="CG11069" s="102"/>
      <c r="CI11069" s="45"/>
    </row>
    <row r="11070" spans="37:87" ht="13" customHeight="1">
      <c r="AK11070" s="114"/>
      <c r="AL11070" s="41"/>
      <c r="AM11070" s="41"/>
      <c r="AN11070" s="41"/>
      <c r="AO11070" s="41"/>
      <c r="AP11070" s="41"/>
      <c r="AQ11070" s="41"/>
      <c r="AR11070" s="41"/>
      <c r="AS11070" s="41"/>
      <c r="AT11070" s="41"/>
      <c r="AU11070" s="41"/>
      <c r="AV11070" s="41"/>
      <c r="AW11070" s="41"/>
      <c r="AX11070" s="41"/>
      <c r="AY11070" s="41"/>
      <c r="AZ11070" s="41"/>
      <c r="BA11070" s="41"/>
      <c r="BB11070" s="41"/>
      <c r="BC11070" s="41"/>
      <c r="BD11070" s="41"/>
      <c r="BE11070" s="41"/>
      <c r="BF11070" s="41"/>
      <c r="BG11070" s="41"/>
      <c r="BH11070" s="41"/>
      <c r="BI11070" s="41"/>
      <c r="BJ11070" s="41"/>
      <c r="BK11070" s="41"/>
      <c r="BL11070" s="41"/>
      <c r="BM11070" s="41"/>
      <c r="BN11070" s="41"/>
      <c r="BO11070" s="41"/>
      <c r="BP11070" s="108"/>
      <c r="CG11070" s="102"/>
      <c r="CI11070" s="45"/>
    </row>
    <row r="11071" spans="37:87" ht="13" customHeight="1">
      <c r="AK11071" s="114"/>
      <c r="AL11071" s="41"/>
      <c r="AM11071" s="41"/>
      <c r="AN11071" s="41"/>
      <c r="AO11071" s="41"/>
      <c r="AP11071" s="41"/>
      <c r="AQ11071" s="41"/>
      <c r="AR11071" s="41"/>
      <c r="AS11071" s="41"/>
      <c r="AT11071" s="41"/>
      <c r="AU11071" s="41"/>
      <c r="AV11071" s="41"/>
      <c r="AW11071" s="41"/>
      <c r="AX11071" s="41"/>
      <c r="AY11071" s="41"/>
      <c r="AZ11071" s="41"/>
      <c r="BA11071" s="41"/>
      <c r="BB11071" s="41"/>
      <c r="BC11071" s="41"/>
      <c r="BD11071" s="41"/>
      <c r="BE11071" s="41"/>
      <c r="BF11071" s="41"/>
      <c r="BG11071" s="41"/>
      <c r="BH11071" s="41"/>
      <c r="BI11071" s="41"/>
      <c r="BJ11071" s="41"/>
      <c r="BK11071" s="41"/>
      <c r="BL11071" s="41"/>
      <c r="BM11071" s="41"/>
      <c r="BN11071" s="41"/>
      <c r="BO11071" s="41"/>
      <c r="BP11071" s="108"/>
      <c r="CG11071" s="102"/>
      <c r="CI11071" s="45"/>
    </row>
    <row r="11072" spans="37:87" ht="13" customHeight="1">
      <c r="AK11072" s="114"/>
      <c r="AL11072" s="41"/>
      <c r="AM11072" s="41"/>
      <c r="AN11072" s="41"/>
      <c r="AO11072" s="41"/>
      <c r="AP11072" s="41"/>
      <c r="AQ11072" s="41"/>
      <c r="AR11072" s="41"/>
      <c r="AS11072" s="41"/>
      <c r="AT11072" s="41"/>
      <c r="AU11072" s="41"/>
      <c r="AV11072" s="41"/>
      <c r="AW11072" s="41"/>
      <c r="AX11072" s="41"/>
      <c r="AY11072" s="41"/>
      <c r="AZ11072" s="41"/>
      <c r="BA11072" s="41"/>
      <c r="BB11072" s="41"/>
      <c r="BC11072" s="41"/>
      <c r="BD11072" s="41"/>
      <c r="BE11072" s="41"/>
      <c r="BF11072" s="41"/>
      <c r="BG11072" s="41"/>
      <c r="BH11072" s="41"/>
      <c r="BI11072" s="41"/>
      <c r="BJ11072" s="41"/>
      <c r="BK11072" s="41"/>
      <c r="BL11072" s="41"/>
      <c r="BM11072" s="41"/>
      <c r="BN11072" s="41"/>
      <c r="BO11072" s="41"/>
      <c r="BP11072" s="108"/>
      <c r="CG11072" s="102"/>
      <c r="CI11072" s="45"/>
    </row>
    <row r="11073" spans="37:87" ht="13" customHeight="1">
      <c r="AK11073" s="114"/>
      <c r="AL11073" s="41"/>
      <c r="AM11073" s="41"/>
      <c r="AN11073" s="41"/>
      <c r="AO11073" s="41"/>
      <c r="AP11073" s="41"/>
      <c r="AQ11073" s="41"/>
      <c r="AR11073" s="41"/>
      <c r="AS11073" s="41"/>
      <c r="AT11073" s="41"/>
      <c r="AU11073" s="41"/>
      <c r="AV11073" s="41"/>
      <c r="AW11073" s="41"/>
      <c r="AX11073" s="41"/>
      <c r="AY11073" s="41"/>
      <c r="AZ11073" s="41"/>
      <c r="BA11073" s="41"/>
      <c r="BB11073" s="41"/>
      <c r="BC11073" s="41"/>
      <c r="BD11073" s="41"/>
      <c r="BE11073" s="41"/>
      <c r="BF11073" s="41"/>
      <c r="BG11073" s="41"/>
      <c r="BH11073" s="41"/>
      <c r="BI11073" s="41"/>
      <c r="BJ11073" s="41"/>
      <c r="BK11073" s="41"/>
      <c r="BL11073" s="41"/>
      <c r="BM11073" s="41"/>
      <c r="BN11073" s="41"/>
      <c r="BO11073" s="41"/>
      <c r="BP11073" s="108"/>
      <c r="CG11073" s="102"/>
      <c r="CI11073" s="45"/>
    </row>
    <row r="11074" spans="37:87" ht="13" customHeight="1">
      <c r="AK11074" s="114"/>
      <c r="AL11074" s="41"/>
      <c r="AM11074" s="41"/>
      <c r="AN11074" s="41"/>
      <c r="AO11074" s="41"/>
      <c r="AP11074" s="41"/>
      <c r="AQ11074" s="41"/>
      <c r="AR11074" s="41"/>
      <c r="AS11074" s="41"/>
      <c r="AT11074" s="41"/>
      <c r="AU11074" s="41"/>
      <c r="AV11074" s="41"/>
      <c r="AW11074" s="41"/>
      <c r="AX11074" s="41"/>
      <c r="AY11074" s="41"/>
      <c r="AZ11074" s="41"/>
      <c r="BA11074" s="41"/>
      <c r="BB11074" s="41"/>
      <c r="BC11074" s="41"/>
      <c r="BD11074" s="41"/>
      <c r="BE11074" s="41"/>
      <c r="BF11074" s="41"/>
      <c r="BG11074" s="41"/>
      <c r="BH11074" s="41"/>
      <c r="BI11074" s="41"/>
      <c r="BJ11074" s="41"/>
      <c r="BK11074" s="41"/>
      <c r="BL11074" s="41"/>
      <c r="BM11074" s="41"/>
      <c r="BN11074" s="41"/>
      <c r="BO11074" s="41"/>
      <c r="BP11074" s="108"/>
      <c r="CG11074" s="102"/>
      <c r="CI11074" s="45"/>
    </row>
    <row r="11075" spans="37:87" ht="13" customHeight="1">
      <c r="AK11075" s="114"/>
      <c r="AL11075" s="41"/>
      <c r="AM11075" s="41"/>
      <c r="AN11075" s="41"/>
      <c r="AO11075" s="41"/>
      <c r="AP11075" s="41"/>
      <c r="AQ11075" s="41"/>
      <c r="AR11075" s="41"/>
      <c r="AS11075" s="41"/>
      <c r="AT11075" s="41"/>
      <c r="AU11075" s="41"/>
      <c r="AV11075" s="41"/>
      <c r="AW11075" s="41"/>
      <c r="AX11075" s="41"/>
      <c r="AY11075" s="41"/>
      <c r="AZ11075" s="41"/>
      <c r="BA11075" s="41"/>
      <c r="BB11075" s="41"/>
      <c r="BC11075" s="41"/>
      <c r="BD11075" s="41"/>
      <c r="BE11075" s="41"/>
      <c r="BF11075" s="41"/>
      <c r="BG11075" s="41"/>
      <c r="BH11075" s="41"/>
      <c r="BI11075" s="41"/>
      <c r="BJ11075" s="41"/>
      <c r="BK11075" s="41"/>
      <c r="BL11075" s="41"/>
      <c r="BM11075" s="41"/>
      <c r="BN11075" s="41"/>
      <c r="BO11075" s="41"/>
      <c r="BP11075" s="108"/>
      <c r="CG11075" s="102"/>
      <c r="CI11075" s="45"/>
    </row>
    <row r="11076" spans="37:87" ht="13" customHeight="1">
      <c r="AK11076" s="114"/>
      <c r="AL11076" s="41"/>
      <c r="AM11076" s="41"/>
      <c r="AN11076" s="41"/>
      <c r="AO11076" s="41"/>
      <c r="AP11076" s="41"/>
      <c r="AQ11076" s="41"/>
      <c r="AR11076" s="41"/>
      <c r="AS11076" s="41"/>
      <c r="AT11076" s="41"/>
      <c r="AU11076" s="41"/>
      <c r="AV11076" s="41"/>
      <c r="AW11076" s="41"/>
      <c r="AX11076" s="41"/>
      <c r="AY11076" s="41"/>
      <c r="AZ11076" s="41"/>
      <c r="BA11076" s="41"/>
      <c r="BB11076" s="41"/>
      <c r="BC11076" s="41"/>
      <c r="BD11076" s="41"/>
      <c r="BE11076" s="41"/>
      <c r="BF11076" s="41"/>
      <c r="BG11076" s="41"/>
      <c r="BH11076" s="41"/>
      <c r="BI11076" s="41"/>
      <c r="BJ11076" s="41"/>
      <c r="BK11076" s="41"/>
      <c r="BL11076" s="41"/>
      <c r="BM11076" s="41"/>
      <c r="BN11076" s="41"/>
      <c r="BO11076" s="41"/>
      <c r="BP11076" s="108"/>
      <c r="CG11076" s="102"/>
      <c r="CI11076" s="45"/>
    </row>
    <row r="11077" spans="37:87" ht="13" customHeight="1">
      <c r="AK11077" s="114"/>
      <c r="AL11077" s="41"/>
      <c r="AM11077" s="41"/>
      <c r="AN11077" s="41"/>
      <c r="AO11077" s="41"/>
      <c r="AP11077" s="41"/>
      <c r="AQ11077" s="41"/>
      <c r="AR11077" s="41"/>
      <c r="AS11077" s="41"/>
      <c r="AT11077" s="41"/>
      <c r="AU11077" s="41"/>
      <c r="AV11077" s="41"/>
      <c r="AW11077" s="41"/>
      <c r="AX11077" s="41"/>
      <c r="AY11077" s="41"/>
      <c r="AZ11077" s="41"/>
      <c r="BA11077" s="41"/>
      <c r="BB11077" s="41"/>
      <c r="BC11077" s="41"/>
      <c r="BD11077" s="41"/>
      <c r="BE11077" s="41"/>
      <c r="BF11077" s="41"/>
      <c r="BG11077" s="41"/>
      <c r="BH11077" s="41"/>
      <c r="BI11077" s="41"/>
      <c r="BJ11077" s="41"/>
      <c r="BK11077" s="41"/>
      <c r="BL11077" s="41"/>
      <c r="BM11077" s="41"/>
      <c r="BN11077" s="41"/>
      <c r="BO11077" s="41"/>
      <c r="BP11077" s="108"/>
      <c r="CG11077" s="102"/>
      <c r="CI11077" s="45"/>
    </row>
    <row r="11078" spans="37:87" ht="13" customHeight="1">
      <c r="AK11078" s="114"/>
      <c r="AL11078" s="41"/>
      <c r="AM11078" s="41"/>
      <c r="AN11078" s="41"/>
      <c r="AO11078" s="41"/>
      <c r="AP11078" s="41"/>
      <c r="AQ11078" s="41"/>
      <c r="AR11078" s="41"/>
      <c r="AS11078" s="41"/>
      <c r="AT11078" s="41"/>
      <c r="AU11078" s="41"/>
      <c r="AV11078" s="41"/>
      <c r="AW11078" s="41"/>
      <c r="AX11078" s="41"/>
      <c r="AY11078" s="41"/>
      <c r="AZ11078" s="41"/>
      <c r="BA11078" s="41"/>
      <c r="BB11078" s="41"/>
      <c r="BC11078" s="41"/>
      <c r="BD11078" s="41"/>
      <c r="BE11078" s="41"/>
      <c r="BF11078" s="41"/>
      <c r="BG11078" s="41"/>
      <c r="BH11078" s="41"/>
      <c r="BI11078" s="41"/>
      <c r="BJ11078" s="41"/>
      <c r="BK11078" s="41"/>
      <c r="BL11078" s="41"/>
      <c r="BM11078" s="41"/>
      <c r="BN11078" s="41"/>
      <c r="BO11078" s="41"/>
      <c r="BP11078" s="108"/>
      <c r="CG11078" s="102"/>
      <c r="CI11078" s="45"/>
    </row>
    <row r="11079" spans="37:87" ht="13" customHeight="1">
      <c r="AK11079" s="114"/>
      <c r="AL11079" s="41"/>
      <c r="AM11079" s="41"/>
      <c r="AN11079" s="41"/>
      <c r="AO11079" s="41"/>
      <c r="AP11079" s="41"/>
      <c r="AQ11079" s="41"/>
      <c r="AR11079" s="41"/>
      <c r="AS11079" s="41"/>
      <c r="AT11079" s="41"/>
      <c r="AU11079" s="41"/>
      <c r="AV11079" s="41"/>
      <c r="AW11079" s="41"/>
      <c r="AX11079" s="41"/>
      <c r="AY11079" s="41"/>
      <c r="AZ11079" s="41"/>
      <c r="BA11079" s="41"/>
      <c r="BB11079" s="41"/>
      <c r="BC11079" s="41"/>
      <c r="BD11079" s="41"/>
      <c r="BE11079" s="41"/>
      <c r="BF11079" s="41"/>
      <c r="BG11079" s="41"/>
      <c r="BH11079" s="41"/>
      <c r="BI11079" s="41"/>
      <c r="BJ11079" s="41"/>
      <c r="BK11079" s="41"/>
      <c r="BL11079" s="41"/>
      <c r="BM11079" s="41"/>
      <c r="BN11079" s="41"/>
      <c r="BO11079" s="41"/>
      <c r="BP11079" s="108"/>
      <c r="CG11079" s="102"/>
      <c r="CI11079" s="45"/>
    </row>
    <row r="11080" spans="37:87" ht="13" customHeight="1">
      <c r="AK11080" s="114"/>
      <c r="AL11080" s="41"/>
      <c r="AM11080" s="41"/>
      <c r="AN11080" s="41"/>
      <c r="AO11080" s="41"/>
      <c r="AP11080" s="41"/>
      <c r="AQ11080" s="41"/>
      <c r="AR11080" s="41"/>
      <c r="AS11080" s="41"/>
      <c r="AT11080" s="41"/>
      <c r="AU11080" s="41"/>
      <c r="AV11080" s="41"/>
      <c r="AW11080" s="41"/>
      <c r="AX11080" s="41"/>
      <c r="AY11080" s="41"/>
      <c r="AZ11080" s="41"/>
      <c r="BA11080" s="41"/>
      <c r="BB11080" s="41"/>
      <c r="BC11080" s="41"/>
      <c r="BD11080" s="41"/>
      <c r="BE11080" s="41"/>
      <c r="BF11080" s="41"/>
      <c r="BG11080" s="41"/>
      <c r="BH11080" s="41"/>
      <c r="BI11080" s="41"/>
      <c r="BJ11080" s="41"/>
      <c r="BK11080" s="41"/>
      <c r="BL11080" s="41"/>
      <c r="BM11080" s="41"/>
      <c r="BN11080" s="41"/>
      <c r="BO11080" s="41"/>
      <c r="BP11080" s="108"/>
      <c r="CG11080" s="102"/>
      <c r="CI11080" s="45"/>
    </row>
    <row r="11081" spans="37:87" ht="13" customHeight="1">
      <c r="AK11081" s="114"/>
      <c r="AL11081" s="41"/>
      <c r="AM11081" s="41"/>
      <c r="AN11081" s="41"/>
      <c r="AO11081" s="41"/>
      <c r="AP11081" s="41"/>
      <c r="AQ11081" s="41"/>
      <c r="AR11081" s="41"/>
      <c r="AS11081" s="41"/>
      <c r="AT11081" s="41"/>
      <c r="AU11081" s="41"/>
      <c r="AV11081" s="41"/>
      <c r="AW11081" s="41"/>
      <c r="AX11081" s="41"/>
      <c r="AY11081" s="41"/>
      <c r="AZ11081" s="41"/>
      <c r="BA11081" s="41"/>
      <c r="BB11081" s="41"/>
      <c r="BC11081" s="41"/>
      <c r="BD11081" s="41"/>
      <c r="BE11081" s="41"/>
      <c r="BF11081" s="41"/>
      <c r="BG11081" s="41"/>
      <c r="BH11081" s="41"/>
      <c r="BI11081" s="41"/>
      <c r="BJ11081" s="41"/>
      <c r="BK11081" s="41"/>
      <c r="BL11081" s="41"/>
      <c r="BM11081" s="41"/>
      <c r="BN11081" s="41"/>
      <c r="BO11081" s="41"/>
      <c r="BP11081" s="108"/>
      <c r="CG11081" s="102"/>
      <c r="CI11081" s="45"/>
    </row>
    <row r="11082" spans="37:87" ht="13" customHeight="1">
      <c r="AK11082" s="114"/>
      <c r="AL11082" s="41"/>
      <c r="AM11082" s="41"/>
      <c r="AN11082" s="41"/>
      <c r="AO11082" s="41"/>
      <c r="AP11082" s="41"/>
      <c r="AQ11082" s="41"/>
      <c r="AR11082" s="41"/>
      <c r="AS11082" s="41"/>
      <c r="AT11082" s="41"/>
      <c r="AU11082" s="41"/>
      <c r="AV11082" s="41"/>
      <c r="AW11082" s="41"/>
      <c r="AX11082" s="41"/>
      <c r="AY11082" s="41"/>
      <c r="AZ11082" s="41"/>
      <c r="BA11082" s="41"/>
      <c r="BB11082" s="41"/>
      <c r="BC11082" s="41"/>
      <c r="BD11082" s="41"/>
      <c r="BE11082" s="41"/>
      <c r="BF11082" s="41"/>
      <c r="BG11082" s="41"/>
      <c r="BH11082" s="41"/>
      <c r="BI11082" s="41"/>
      <c r="BJ11082" s="41"/>
      <c r="BK11082" s="41"/>
      <c r="BL11082" s="41"/>
      <c r="BM11082" s="41"/>
      <c r="BN11082" s="41"/>
      <c r="BO11082" s="41"/>
      <c r="BP11082" s="108"/>
      <c r="CG11082" s="102"/>
      <c r="CI11082" s="45"/>
    </row>
    <row r="11083" spans="37:87" ht="13" customHeight="1">
      <c r="AK11083" s="114"/>
      <c r="AL11083" s="41"/>
      <c r="AM11083" s="41"/>
      <c r="AN11083" s="41"/>
      <c r="AO11083" s="41"/>
      <c r="AP11083" s="41"/>
      <c r="AQ11083" s="41"/>
      <c r="AR11083" s="41"/>
      <c r="AS11083" s="41"/>
      <c r="AT11083" s="41"/>
      <c r="AU11083" s="41"/>
      <c r="AV11083" s="41"/>
      <c r="AW11083" s="41"/>
      <c r="AX11083" s="41"/>
      <c r="AY11083" s="41"/>
      <c r="AZ11083" s="41"/>
      <c r="BA11083" s="41"/>
      <c r="BB11083" s="41"/>
      <c r="BC11083" s="41"/>
      <c r="BD11083" s="41"/>
      <c r="BE11083" s="41"/>
      <c r="BF11083" s="41"/>
      <c r="BG11083" s="41"/>
      <c r="BH11083" s="41"/>
      <c r="BI11083" s="41"/>
      <c r="BJ11083" s="41"/>
      <c r="BK11083" s="41"/>
      <c r="BL11083" s="41"/>
      <c r="BM11083" s="41"/>
      <c r="BN11083" s="41"/>
      <c r="BO11083" s="41"/>
      <c r="BP11083" s="108"/>
      <c r="CG11083" s="102"/>
      <c r="CI11083" s="45"/>
    </row>
    <row r="11084" spans="37:87" ht="13" customHeight="1">
      <c r="AK11084" s="114"/>
      <c r="AL11084" s="41"/>
      <c r="AM11084" s="41"/>
      <c r="AN11084" s="41"/>
      <c r="AO11084" s="41"/>
      <c r="AP11084" s="41"/>
      <c r="AQ11084" s="41"/>
      <c r="AR11084" s="41"/>
      <c r="AS11084" s="41"/>
      <c r="AT11084" s="41"/>
      <c r="AU11084" s="41"/>
      <c r="AV11084" s="41"/>
      <c r="AW11084" s="41"/>
      <c r="AX11084" s="41"/>
      <c r="AY11084" s="41"/>
      <c r="AZ11084" s="41"/>
      <c r="BA11084" s="41"/>
      <c r="BB11084" s="41"/>
      <c r="BC11084" s="41"/>
      <c r="BD11084" s="41"/>
      <c r="BE11084" s="41"/>
      <c r="BF11084" s="41"/>
      <c r="BG11084" s="41"/>
      <c r="BH11084" s="41"/>
      <c r="BI11084" s="41"/>
      <c r="BJ11084" s="41"/>
      <c r="BK11084" s="41"/>
      <c r="BL11084" s="41"/>
      <c r="BM11084" s="41"/>
      <c r="BN11084" s="41"/>
      <c r="BO11084" s="41"/>
      <c r="BP11084" s="108"/>
      <c r="CG11084" s="102"/>
      <c r="CI11084" s="45"/>
    </row>
    <row r="11085" spans="37:87" ht="13" customHeight="1">
      <c r="AK11085" s="114"/>
      <c r="AL11085" s="41"/>
      <c r="AM11085" s="41"/>
      <c r="AN11085" s="41"/>
      <c r="AO11085" s="41"/>
      <c r="AP11085" s="41"/>
      <c r="AQ11085" s="41"/>
      <c r="AR11085" s="41"/>
      <c r="AS11085" s="41"/>
      <c r="AT11085" s="41"/>
      <c r="AU11085" s="41"/>
      <c r="AV11085" s="41"/>
      <c r="AW11085" s="41"/>
      <c r="AX11085" s="41"/>
      <c r="AY11085" s="41"/>
      <c r="AZ11085" s="41"/>
      <c r="BA11085" s="41"/>
      <c r="BB11085" s="41"/>
      <c r="BC11085" s="41"/>
      <c r="BD11085" s="41"/>
      <c r="BE11085" s="41"/>
      <c r="BF11085" s="41"/>
      <c r="BG11085" s="41"/>
      <c r="BH11085" s="41"/>
      <c r="BI11085" s="41"/>
      <c r="BJ11085" s="41"/>
      <c r="BK11085" s="41"/>
      <c r="BL11085" s="41"/>
      <c r="BM11085" s="41"/>
      <c r="BN11085" s="41"/>
      <c r="BO11085" s="41"/>
      <c r="BP11085" s="108"/>
      <c r="CG11085" s="102"/>
      <c r="CI11085" s="45"/>
    </row>
    <row r="11086" spans="37:87" ht="13" customHeight="1">
      <c r="AK11086" s="114"/>
      <c r="AL11086" s="41"/>
      <c r="AM11086" s="41"/>
      <c r="AN11086" s="41"/>
      <c r="AO11086" s="41"/>
      <c r="AP11086" s="41"/>
      <c r="AQ11086" s="41"/>
      <c r="AR11086" s="41"/>
      <c r="AS11086" s="41"/>
      <c r="AT11086" s="41"/>
      <c r="AU11086" s="41"/>
      <c r="AV11086" s="41"/>
      <c r="AW11086" s="41"/>
      <c r="AX11086" s="41"/>
      <c r="AY11086" s="41"/>
      <c r="AZ11086" s="41"/>
      <c r="BA11086" s="41"/>
      <c r="BB11086" s="41"/>
      <c r="BC11086" s="41"/>
      <c r="BD11086" s="41"/>
      <c r="BE11086" s="41"/>
      <c r="BF11086" s="41"/>
      <c r="BG11086" s="41"/>
      <c r="BH11086" s="41"/>
      <c r="BI11086" s="41"/>
      <c r="BJ11086" s="41"/>
      <c r="BK11086" s="41"/>
      <c r="BL11086" s="41"/>
      <c r="BM11086" s="41"/>
      <c r="BN11086" s="41"/>
      <c r="BO11086" s="41"/>
      <c r="BP11086" s="108"/>
      <c r="CG11086" s="102"/>
      <c r="CI11086" s="45"/>
    </row>
    <row r="11087" spans="37:87" ht="13" customHeight="1">
      <c r="AK11087" s="114"/>
      <c r="AL11087" s="41"/>
      <c r="AM11087" s="41"/>
      <c r="AN11087" s="41"/>
      <c r="AO11087" s="41"/>
      <c r="AP11087" s="41"/>
      <c r="AQ11087" s="41"/>
      <c r="AR11087" s="41"/>
      <c r="AS11087" s="41"/>
      <c r="AT11087" s="41"/>
      <c r="AU11087" s="41"/>
      <c r="AV11087" s="41"/>
      <c r="AW11087" s="41"/>
      <c r="AX11087" s="41"/>
      <c r="AY11087" s="41"/>
      <c r="AZ11087" s="41"/>
      <c r="BA11087" s="41"/>
      <c r="BB11087" s="41"/>
      <c r="BC11087" s="41"/>
      <c r="BD11087" s="41"/>
      <c r="BE11087" s="41"/>
      <c r="BF11087" s="41"/>
      <c r="BG11087" s="41"/>
      <c r="BH11087" s="41"/>
      <c r="BI11087" s="41"/>
      <c r="BJ11087" s="41"/>
      <c r="BK11087" s="41"/>
      <c r="BL11087" s="41"/>
      <c r="BM11087" s="41"/>
      <c r="BN11087" s="41"/>
      <c r="BO11087" s="41"/>
      <c r="BP11087" s="108"/>
      <c r="CG11087" s="102"/>
      <c r="CI11087" s="45"/>
    </row>
    <row r="11088" spans="37:87" ht="13" customHeight="1">
      <c r="AK11088" s="114"/>
      <c r="AL11088" s="41"/>
      <c r="AM11088" s="41"/>
      <c r="AN11088" s="41"/>
      <c r="AO11088" s="41"/>
      <c r="AP11088" s="41"/>
      <c r="AQ11088" s="41"/>
      <c r="AR11088" s="41"/>
      <c r="AS11088" s="41"/>
      <c r="AT11088" s="41"/>
      <c r="AU11088" s="41"/>
      <c r="AV11088" s="41"/>
      <c r="AW11088" s="41"/>
      <c r="AX11088" s="41"/>
      <c r="AY11088" s="41"/>
      <c r="AZ11088" s="41"/>
      <c r="BA11088" s="41"/>
      <c r="BB11088" s="41"/>
      <c r="BC11088" s="41"/>
      <c r="BD11088" s="41"/>
      <c r="BE11088" s="41"/>
      <c r="BF11088" s="41"/>
      <c r="BG11088" s="41"/>
      <c r="BH11088" s="41"/>
      <c r="BI11088" s="41"/>
      <c r="BJ11088" s="41"/>
      <c r="BK11088" s="41"/>
      <c r="BL11088" s="41"/>
      <c r="BM11088" s="41"/>
      <c r="BN11088" s="41"/>
      <c r="BO11088" s="41"/>
      <c r="BP11088" s="108"/>
      <c r="CG11088" s="102"/>
      <c r="CI11088" s="45"/>
    </row>
    <row r="11089" spans="37:87" ht="13" customHeight="1">
      <c r="AK11089" s="114"/>
      <c r="AL11089" s="41"/>
      <c r="AM11089" s="41"/>
      <c r="AN11089" s="41"/>
      <c r="AO11089" s="41"/>
      <c r="AP11089" s="41"/>
      <c r="AQ11089" s="41"/>
      <c r="AR11089" s="41"/>
      <c r="AS11089" s="41"/>
      <c r="AT11089" s="41"/>
      <c r="AU11089" s="41"/>
      <c r="AV11089" s="41"/>
      <c r="AW11089" s="41"/>
      <c r="AX11089" s="41"/>
      <c r="AY11089" s="41"/>
      <c r="AZ11089" s="41"/>
      <c r="BA11089" s="41"/>
      <c r="BB11089" s="41"/>
      <c r="BC11089" s="41"/>
      <c r="BD11089" s="41"/>
      <c r="BE11089" s="41"/>
      <c r="BF11089" s="41"/>
      <c r="BG11089" s="41"/>
      <c r="BH11089" s="41"/>
      <c r="BI11089" s="41"/>
      <c r="BJ11089" s="41"/>
      <c r="BK11089" s="41"/>
      <c r="BL11089" s="41"/>
      <c r="BM11089" s="41"/>
      <c r="BN11089" s="41"/>
      <c r="BO11089" s="41"/>
      <c r="BP11089" s="108"/>
      <c r="CG11089" s="102"/>
      <c r="CI11089" s="45"/>
    </row>
    <row r="11090" spans="37:87" ht="13" customHeight="1">
      <c r="AK11090" s="114"/>
      <c r="AL11090" s="41"/>
      <c r="AM11090" s="41"/>
      <c r="AN11090" s="41"/>
      <c r="AO11090" s="41"/>
      <c r="AP11090" s="41"/>
      <c r="AQ11090" s="41"/>
      <c r="AR11090" s="41"/>
      <c r="AS11090" s="41"/>
      <c r="AT11090" s="41"/>
      <c r="AU11090" s="41"/>
      <c r="AV11090" s="41"/>
      <c r="AW11090" s="41"/>
      <c r="AX11090" s="41"/>
      <c r="AY11090" s="41"/>
      <c r="AZ11090" s="41"/>
      <c r="BA11090" s="41"/>
      <c r="BB11090" s="41"/>
      <c r="BC11090" s="41"/>
      <c r="BD11090" s="41"/>
      <c r="BE11090" s="41"/>
      <c r="BF11090" s="41"/>
      <c r="BG11090" s="41"/>
      <c r="BH11090" s="41"/>
      <c r="BI11090" s="41"/>
      <c r="BJ11090" s="41"/>
      <c r="BK11090" s="41"/>
      <c r="BL11090" s="41"/>
      <c r="BM11090" s="41"/>
      <c r="BN11090" s="41"/>
      <c r="BO11090" s="41"/>
      <c r="BP11090" s="108"/>
      <c r="CG11090" s="102"/>
      <c r="CI11090" s="45"/>
    </row>
    <row r="11091" spans="37:87" ht="13" customHeight="1">
      <c r="AK11091" s="114"/>
      <c r="AL11091" s="41"/>
      <c r="AM11091" s="41"/>
      <c r="AN11091" s="41"/>
      <c r="AO11091" s="41"/>
      <c r="AP11091" s="41"/>
      <c r="AQ11091" s="41"/>
      <c r="AR11091" s="41"/>
      <c r="AS11091" s="41"/>
      <c r="AT11091" s="41"/>
      <c r="AU11091" s="41"/>
      <c r="AV11091" s="41"/>
      <c r="AW11091" s="41"/>
      <c r="AX11091" s="41"/>
      <c r="AY11091" s="41"/>
      <c r="AZ11091" s="41"/>
      <c r="BA11091" s="41"/>
      <c r="BB11091" s="41"/>
      <c r="BC11091" s="41"/>
      <c r="BD11091" s="41"/>
      <c r="BE11091" s="41"/>
      <c r="BF11091" s="41"/>
      <c r="BG11091" s="41"/>
      <c r="BH11091" s="41"/>
      <c r="BI11091" s="41"/>
      <c r="BJ11091" s="41"/>
      <c r="BK11091" s="41"/>
      <c r="BL11091" s="41"/>
      <c r="BM11091" s="41"/>
      <c r="BN11091" s="41"/>
      <c r="BO11091" s="41"/>
      <c r="BP11091" s="108"/>
      <c r="CG11091" s="102"/>
      <c r="CI11091" s="45"/>
    </row>
    <row r="11092" spans="37:87" ht="13" customHeight="1">
      <c r="AK11092" s="114"/>
      <c r="AL11092" s="41"/>
      <c r="AM11092" s="41"/>
      <c r="AN11092" s="41"/>
      <c r="AO11092" s="41"/>
      <c r="AP11092" s="41"/>
      <c r="AQ11092" s="41"/>
      <c r="AR11092" s="41"/>
      <c r="AS11092" s="41"/>
      <c r="AT11092" s="41"/>
      <c r="AU11092" s="41"/>
      <c r="AV11092" s="41"/>
      <c r="AW11092" s="41"/>
      <c r="AX11092" s="41"/>
      <c r="AY11092" s="41"/>
      <c r="AZ11092" s="41"/>
      <c r="BA11092" s="41"/>
      <c r="BB11092" s="41"/>
      <c r="BC11092" s="41"/>
      <c r="BD11092" s="41"/>
      <c r="BE11092" s="41"/>
      <c r="BF11092" s="41"/>
      <c r="BG11092" s="41"/>
      <c r="BH11092" s="41"/>
      <c r="BI11092" s="41"/>
      <c r="BJ11092" s="41"/>
      <c r="BK11092" s="41"/>
      <c r="BL11092" s="41"/>
      <c r="BM11092" s="41"/>
      <c r="BN11092" s="41"/>
      <c r="BO11092" s="41"/>
      <c r="BP11092" s="108"/>
      <c r="CG11092" s="102"/>
      <c r="CI11092" s="45"/>
    </row>
    <row r="11093" spans="37:87" ht="13" customHeight="1">
      <c r="AK11093" s="114"/>
      <c r="AL11093" s="41"/>
      <c r="AM11093" s="41"/>
      <c r="AN11093" s="41"/>
      <c r="AO11093" s="41"/>
      <c r="AP11093" s="41"/>
      <c r="AQ11093" s="41"/>
      <c r="AR11093" s="41"/>
      <c r="AS11093" s="41"/>
      <c r="AT11093" s="41"/>
      <c r="AU11093" s="41"/>
      <c r="AV11093" s="41"/>
      <c r="AW11093" s="41"/>
      <c r="AX11093" s="41"/>
      <c r="AY11093" s="41"/>
      <c r="AZ11093" s="41"/>
      <c r="BA11093" s="41"/>
      <c r="BB11093" s="41"/>
      <c r="BC11093" s="41"/>
      <c r="BD11093" s="41"/>
      <c r="BE11093" s="41"/>
      <c r="BF11093" s="41"/>
      <c r="BG11093" s="41"/>
      <c r="BH11093" s="41"/>
      <c r="BI11093" s="41"/>
      <c r="BJ11093" s="41"/>
      <c r="BK11093" s="41"/>
      <c r="BL11093" s="41"/>
      <c r="BM11093" s="41"/>
      <c r="BN11093" s="41"/>
      <c r="BO11093" s="41"/>
      <c r="BP11093" s="108"/>
      <c r="CG11093" s="102"/>
      <c r="CI11093" s="45"/>
    </row>
    <row r="11094" spans="37:87" ht="13" customHeight="1">
      <c r="AK11094" s="114"/>
      <c r="AL11094" s="41"/>
      <c r="AM11094" s="41"/>
      <c r="AN11094" s="41"/>
      <c r="AO11094" s="41"/>
      <c r="AP11094" s="41"/>
      <c r="AQ11094" s="41"/>
      <c r="AR11094" s="41"/>
      <c r="AS11094" s="41"/>
      <c r="AT11094" s="41"/>
      <c r="AU11094" s="41"/>
      <c r="AV11094" s="41"/>
      <c r="AW11094" s="41"/>
      <c r="AX11094" s="41"/>
      <c r="AY11094" s="41"/>
      <c r="AZ11094" s="41"/>
      <c r="BA11094" s="41"/>
      <c r="BB11094" s="41"/>
      <c r="BC11094" s="41"/>
      <c r="BD11094" s="41"/>
      <c r="BE11094" s="41"/>
      <c r="BF11094" s="41"/>
      <c r="BG11094" s="41"/>
      <c r="BH11094" s="41"/>
      <c r="BI11094" s="41"/>
      <c r="BJ11094" s="41"/>
      <c r="BK11094" s="41"/>
      <c r="BL11094" s="41"/>
      <c r="BM11094" s="41"/>
      <c r="BN11094" s="41"/>
      <c r="BO11094" s="41"/>
      <c r="BP11094" s="108"/>
      <c r="CG11094" s="102"/>
      <c r="CI11094" s="45"/>
    </row>
    <row r="11095" spans="37:87" ht="13" customHeight="1">
      <c r="AK11095" s="114"/>
      <c r="AL11095" s="41"/>
      <c r="AM11095" s="41"/>
      <c r="AN11095" s="41"/>
      <c r="AO11095" s="41"/>
      <c r="AP11095" s="41"/>
      <c r="AQ11095" s="41"/>
      <c r="AR11095" s="41"/>
      <c r="AS11095" s="41"/>
      <c r="AT11095" s="41"/>
      <c r="AU11095" s="41"/>
      <c r="AV11095" s="41"/>
      <c r="AW11095" s="41"/>
      <c r="AX11095" s="41"/>
      <c r="AY11095" s="41"/>
      <c r="AZ11095" s="41"/>
      <c r="BA11095" s="41"/>
      <c r="BB11095" s="41"/>
      <c r="BC11095" s="41"/>
      <c r="BD11095" s="41"/>
      <c r="BE11095" s="41"/>
      <c r="BF11095" s="41"/>
      <c r="BG11095" s="41"/>
      <c r="BH11095" s="41"/>
      <c r="BI11095" s="41"/>
      <c r="BJ11095" s="41"/>
      <c r="BK11095" s="41"/>
      <c r="BL11095" s="41"/>
      <c r="BM11095" s="41"/>
      <c r="BN11095" s="41"/>
      <c r="BO11095" s="41"/>
      <c r="BP11095" s="108"/>
      <c r="CG11095" s="102"/>
      <c r="CI11095" s="45"/>
    </row>
    <row r="11096" spans="37:87" ht="13" customHeight="1">
      <c r="AK11096" s="114"/>
      <c r="AL11096" s="41"/>
      <c r="AM11096" s="41"/>
      <c r="AN11096" s="41"/>
      <c r="AO11096" s="41"/>
      <c r="AP11096" s="41"/>
      <c r="AQ11096" s="41"/>
      <c r="AR11096" s="41"/>
      <c r="AS11096" s="41"/>
      <c r="AT11096" s="41"/>
      <c r="AU11096" s="41"/>
      <c r="AV11096" s="41"/>
      <c r="AW11096" s="41"/>
      <c r="AX11096" s="41"/>
      <c r="AY11096" s="41"/>
      <c r="AZ11096" s="41"/>
      <c r="BA11096" s="41"/>
      <c r="BB11096" s="41"/>
      <c r="BC11096" s="41"/>
      <c r="BD11096" s="41"/>
      <c r="BE11096" s="41"/>
      <c r="BF11096" s="41"/>
      <c r="BG11096" s="41"/>
      <c r="BH11096" s="41"/>
      <c r="BI11096" s="41"/>
      <c r="BJ11096" s="41"/>
      <c r="BK11096" s="41"/>
      <c r="BL11096" s="41"/>
      <c r="BM11096" s="41"/>
      <c r="BN11096" s="41"/>
      <c r="BO11096" s="41"/>
      <c r="BP11096" s="108"/>
      <c r="CG11096" s="102"/>
      <c r="CI11096" s="45"/>
    </row>
    <row r="11097" spans="37:87" ht="13" customHeight="1">
      <c r="AK11097" s="114"/>
      <c r="AL11097" s="41"/>
      <c r="AM11097" s="41"/>
      <c r="AN11097" s="41"/>
      <c r="AO11097" s="41"/>
      <c r="AP11097" s="41"/>
      <c r="AQ11097" s="41"/>
      <c r="AR11097" s="41"/>
      <c r="AS11097" s="41"/>
      <c r="AT11097" s="41"/>
      <c r="AU11097" s="41"/>
      <c r="AV11097" s="41"/>
      <c r="AW11097" s="41"/>
      <c r="AX11097" s="41"/>
      <c r="AY11097" s="41"/>
      <c r="AZ11097" s="41"/>
      <c r="BA11097" s="41"/>
      <c r="BB11097" s="41"/>
      <c r="BC11097" s="41"/>
      <c r="BD11097" s="41"/>
      <c r="BE11097" s="41"/>
      <c r="BF11097" s="41"/>
      <c r="BG11097" s="41"/>
      <c r="BH11097" s="41"/>
      <c r="BI11097" s="41"/>
      <c r="BJ11097" s="41"/>
      <c r="BK11097" s="41"/>
      <c r="BL11097" s="41"/>
      <c r="BM11097" s="41"/>
      <c r="BN11097" s="41"/>
      <c r="BO11097" s="41"/>
      <c r="BP11097" s="108"/>
      <c r="CG11097" s="102"/>
      <c r="CI11097" s="45"/>
    </row>
    <row r="11098" spans="37:87" ht="13" customHeight="1">
      <c r="AK11098" s="114"/>
      <c r="AL11098" s="41"/>
      <c r="AM11098" s="41"/>
      <c r="AN11098" s="41"/>
      <c r="AO11098" s="41"/>
      <c r="AP11098" s="41"/>
      <c r="AQ11098" s="41"/>
      <c r="AR11098" s="41"/>
      <c r="AS11098" s="41"/>
      <c r="AT11098" s="41"/>
      <c r="AU11098" s="41"/>
      <c r="AV11098" s="41"/>
      <c r="AW11098" s="41"/>
      <c r="AX11098" s="41"/>
      <c r="AY11098" s="41"/>
      <c r="AZ11098" s="41"/>
      <c r="BA11098" s="41"/>
      <c r="BB11098" s="41"/>
      <c r="BC11098" s="41"/>
      <c r="BD11098" s="41"/>
      <c r="BE11098" s="41"/>
      <c r="BF11098" s="41"/>
      <c r="BG11098" s="41"/>
      <c r="BH11098" s="41"/>
      <c r="BI11098" s="41"/>
      <c r="BJ11098" s="41"/>
      <c r="BK11098" s="41"/>
      <c r="BL11098" s="41"/>
      <c r="BM11098" s="41"/>
      <c r="BN11098" s="41"/>
      <c r="BO11098" s="41"/>
      <c r="BP11098" s="108"/>
      <c r="CG11098" s="102"/>
      <c r="CI11098" s="45"/>
    </row>
    <row r="11099" spans="37:87" ht="13" customHeight="1">
      <c r="AK11099" s="114"/>
      <c r="AL11099" s="41"/>
      <c r="AM11099" s="41"/>
      <c r="AN11099" s="41"/>
      <c r="AO11099" s="41"/>
      <c r="AP11099" s="41"/>
      <c r="AQ11099" s="41"/>
      <c r="AR11099" s="41"/>
      <c r="AS11099" s="41"/>
      <c r="AT11099" s="41"/>
      <c r="AU11099" s="41"/>
      <c r="AV11099" s="41"/>
      <c r="AW11099" s="41"/>
      <c r="AX11099" s="41"/>
      <c r="AY11099" s="41"/>
      <c r="AZ11099" s="41"/>
      <c r="BA11099" s="41"/>
      <c r="BB11099" s="41"/>
      <c r="BC11099" s="41"/>
      <c r="BD11099" s="41"/>
      <c r="BE11099" s="41"/>
      <c r="BF11099" s="41"/>
      <c r="BG11099" s="41"/>
      <c r="BH11099" s="41"/>
      <c r="BI11099" s="41"/>
      <c r="BJ11099" s="41"/>
      <c r="BK11099" s="41"/>
      <c r="BL11099" s="41"/>
      <c r="BM11099" s="41"/>
      <c r="BN11099" s="41"/>
      <c r="BO11099" s="41"/>
      <c r="BP11099" s="108"/>
      <c r="CG11099" s="102"/>
      <c r="CI11099" s="45"/>
    </row>
    <row r="11100" spans="37:87" ht="13" customHeight="1">
      <c r="AK11100" s="114"/>
      <c r="AL11100" s="41"/>
      <c r="AM11100" s="41"/>
      <c r="AN11100" s="41"/>
      <c r="AO11100" s="41"/>
      <c r="AP11100" s="41"/>
      <c r="AQ11100" s="41"/>
      <c r="AR11100" s="41"/>
      <c r="AS11100" s="41"/>
      <c r="AT11100" s="41"/>
      <c r="AU11100" s="41"/>
      <c r="AV11100" s="41"/>
      <c r="AW11100" s="41"/>
      <c r="AX11100" s="41"/>
      <c r="AY11100" s="41"/>
      <c r="AZ11100" s="41"/>
      <c r="BA11100" s="41"/>
      <c r="BB11100" s="41"/>
      <c r="BC11100" s="41"/>
      <c r="BD11100" s="41"/>
      <c r="BE11100" s="41"/>
      <c r="BF11100" s="41"/>
      <c r="BG11100" s="41"/>
      <c r="BH11100" s="41"/>
      <c r="BI11100" s="41"/>
      <c r="BJ11100" s="41"/>
      <c r="BK11100" s="41"/>
      <c r="BL11100" s="41"/>
      <c r="BM11100" s="41"/>
      <c r="BN11100" s="41"/>
      <c r="BO11100" s="41"/>
      <c r="BP11100" s="108"/>
      <c r="CG11100" s="102"/>
      <c r="CI11100" s="45"/>
    </row>
    <row r="11101" spans="37:87" ht="13" customHeight="1">
      <c r="AK11101" s="114"/>
      <c r="AL11101" s="41"/>
      <c r="AM11101" s="41"/>
      <c r="AN11101" s="41"/>
      <c r="AO11101" s="41"/>
      <c r="AP11101" s="41"/>
      <c r="AQ11101" s="41"/>
      <c r="AR11101" s="41"/>
      <c r="AS11101" s="41"/>
      <c r="AT11101" s="41"/>
      <c r="AU11101" s="41"/>
      <c r="AV11101" s="41"/>
      <c r="AW11101" s="41"/>
      <c r="AX11101" s="41"/>
      <c r="AY11101" s="41"/>
      <c r="AZ11101" s="41"/>
      <c r="BA11101" s="41"/>
      <c r="BB11101" s="41"/>
      <c r="BC11101" s="41"/>
      <c r="BD11101" s="41"/>
      <c r="BE11101" s="41"/>
      <c r="BF11101" s="41"/>
      <c r="BG11101" s="41"/>
      <c r="BH11101" s="41"/>
      <c r="BI11101" s="41"/>
      <c r="BJ11101" s="41"/>
      <c r="BK11101" s="41"/>
      <c r="BL11101" s="41"/>
      <c r="BM11101" s="41"/>
      <c r="BN11101" s="41"/>
      <c r="BO11101" s="41"/>
      <c r="BP11101" s="108"/>
      <c r="CG11101" s="102"/>
      <c r="CI11101" s="45"/>
    </row>
    <row r="11102" spans="37:87" ht="13" customHeight="1">
      <c r="AK11102" s="114"/>
      <c r="AL11102" s="41"/>
      <c r="AM11102" s="41"/>
      <c r="AN11102" s="41"/>
      <c r="AO11102" s="41"/>
      <c r="AP11102" s="41"/>
      <c r="AQ11102" s="41"/>
      <c r="AR11102" s="41"/>
      <c r="AS11102" s="41"/>
      <c r="AT11102" s="41"/>
      <c r="AU11102" s="41"/>
      <c r="AV11102" s="41"/>
      <c r="AW11102" s="41"/>
      <c r="AX11102" s="41"/>
      <c r="AY11102" s="41"/>
      <c r="AZ11102" s="41"/>
      <c r="BA11102" s="41"/>
      <c r="BB11102" s="41"/>
      <c r="BC11102" s="41"/>
      <c r="BD11102" s="41"/>
      <c r="BE11102" s="41"/>
      <c r="BF11102" s="41"/>
      <c r="BG11102" s="41"/>
      <c r="BH11102" s="41"/>
      <c r="BI11102" s="41"/>
      <c r="BJ11102" s="41"/>
      <c r="BK11102" s="41"/>
      <c r="BL11102" s="41"/>
      <c r="BM11102" s="41"/>
      <c r="BN11102" s="41"/>
      <c r="BO11102" s="41"/>
      <c r="BP11102" s="108"/>
      <c r="CG11102" s="102"/>
      <c r="CI11102" s="45"/>
    </row>
    <row r="11103" spans="37:87" ht="13" customHeight="1">
      <c r="AK11103" s="114"/>
      <c r="AL11103" s="41"/>
      <c r="AM11103" s="41"/>
      <c r="AN11103" s="41"/>
      <c r="AO11103" s="41"/>
      <c r="AP11103" s="41"/>
      <c r="AQ11103" s="41"/>
      <c r="AR11103" s="41"/>
      <c r="AS11103" s="41"/>
      <c r="AT11103" s="41"/>
      <c r="AU11103" s="41"/>
      <c r="AV11103" s="41"/>
      <c r="AW11103" s="41"/>
      <c r="AX11103" s="41"/>
      <c r="AY11103" s="41"/>
      <c r="AZ11103" s="41"/>
      <c r="BA11103" s="41"/>
      <c r="BB11103" s="41"/>
      <c r="BC11103" s="41"/>
      <c r="BD11103" s="41"/>
      <c r="BE11103" s="41"/>
      <c r="BF11103" s="41"/>
      <c r="BG11103" s="41"/>
      <c r="BH11103" s="41"/>
      <c r="BI11103" s="41"/>
      <c r="BJ11103" s="41"/>
      <c r="BK11103" s="41"/>
      <c r="BL11103" s="41"/>
      <c r="BM11103" s="41"/>
      <c r="BN11103" s="41"/>
      <c r="BO11103" s="41"/>
      <c r="BP11103" s="108"/>
      <c r="CG11103" s="102"/>
      <c r="CI11103" s="45"/>
    </row>
    <row r="11104" spans="37:87" ht="13" customHeight="1">
      <c r="AK11104" s="114"/>
      <c r="AL11104" s="41"/>
      <c r="AM11104" s="41"/>
      <c r="AN11104" s="41"/>
      <c r="AO11104" s="41"/>
      <c r="AP11104" s="41"/>
      <c r="AQ11104" s="41"/>
      <c r="AR11104" s="41"/>
      <c r="AS11104" s="41"/>
      <c r="AT11104" s="41"/>
      <c r="AU11104" s="41"/>
      <c r="AV11104" s="41"/>
      <c r="AW11104" s="41"/>
      <c r="AX11104" s="41"/>
      <c r="AY11104" s="41"/>
      <c r="AZ11104" s="41"/>
      <c r="BA11104" s="41"/>
      <c r="BB11104" s="41"/>
      <c r="BC11104" s="41"/>
      <c r="BD11104" s="41"/>
      <c r="BE11104" s="41"/>
      <c r="BF11104" s="41"/>
      <c r="BG11104" s="41"/>
      <c r="BH11104" s="41"/>
      <c r="BI11104" s="41"/>
      <c r="BJ11104" s="41"/>
      <c r="BK11104" s="41"/>
      <c r="BL11104" s="41"/>
      <c r="BM11104" s="41"/>
      <c r="BN11104" s="41"/>
      <c r="BO11104" s="41"/>
      <c r="BP11104" s="108"/>
      <c r="CG11104" s="102"/>
      <c r="CI11104" s="45"/>
    </row>
    <row r="11105" spans="37:87" ht="13" customHeight="1">
      <c r="AK11105" s="114"/>
      <c r="AL11105" s="41"/>
      <c r="AM11105" s="41"/>
      <c r="AN11105" s="41"/>
      <c r="AO11105" s="41"/>
      <c r="AP11105" s="41"/>
      <c r="AQ11105" s="41"/>
      <c r="AR11105" s="41"/>
      <c r="AS11105" s="41"/>
      <c r="AT11105" s="41"/>
      <c r="AU11105" s="41"/>
      <c r="AV11105" s="41"/>
      <c r="AW11105" s="41"/>
      <c r="AX11105" s="41"/>
      <c r="AY11105" s="41"/>
      <c r="AZ11105" s="41"/>
      <c r="BA11105" s="41"/>
      <c r="BB11105" s="41"/>
      <c r="BC11105" s="41"/>
      <c r="BD11105" s="41"/>
      <c r="BE11105" s="41"/>
      <c r="BF11105" s="41"/>
      <c r="BG11105" s="41"/>
      <c r="BH11105" s="41"/>
      <c r="BI11105" s="41"/>
      <c r="BJ11105" s="41"/>
      <c r="BK11105" s="41"/>
      <c r="BL11105" s="41"/>
      <c r="BM11105" s="41"/>
      <c r="BN11105" s="41"/>
      <c r="BO11105" s="41"/>
      <c r="BP11105" s="108"/>
      <c r="CG11105" s="102"/>
      <c r="CI11105" s="45"/>
    </row>
    <row r="11106" spans="37:87" ht="13" customHeight="1">
      <c r="AK11106" s="114"/>
      <c r="AL11106" s="41"/>
      <c r="AM11106" s="41"/>
      <c r="AN11106" s="41"/>
      <c r="AO11106" s="41"/>
      <c r="AP11106" s="41"/>
      <c r="AQ11106" s="41"/>
      <c r="AR11106" s="41"/>
      <c r="AS11106" s="41"/>
      <c r="AT11106" s="41"/>
      <c r="AU11106" s="41"/>
      <c r="AV11106" s="41"/>
      <c r="AW11106" s="41"/>
      <c r="AX11106" s="41"/>
      <c r="AY11106" s="41"/>
      <c r="AZ11106" s="41"/>
      <c r="BA11106" s="41"/>
      <c r="BB11106" s="41"/>
      <c r="BC11106" s="41"/>
      <c r="BD11106" s="41"/>
      <c r="BE11106" s="41"/>
      <c r="BF11106" s="41"/>
      <c r="BG11106" s="41"/>
      <c r="BH11106" s="41"/>
      <c r="BI11106" s="41"/>
      <c r="BJ11106" s="41"/>
      <c r="BK11106" s="41"/>
      <c r="BL11106" s="41"/>
      <c r="BM11106" s="41"/>
      <c r="BN11106" s="41"/>
      <c r="BO11106" s="41"/>
      <c r="BP11106" s="108"/>
      <c r="CG11106" s="102"/>
      <c r="CI11106" s="45"/>
    </row>
    <row r="11107" spans="37:87" ht="13" customHeight="1">
      <c r="AK11107" s="114"/>
      <c r="AL11107" s="41"/>
      <c r="AM11107" s="41"/>
      <c r="AN11107" s="41"/>
      <c r="AO11107" s="41"/>
      <c r="AP11107" s="41"/>
      <c r="AQ11107" s="41"/>
      <c r="AR11107" s="41"/>
      <c r="AS11107" s="41"/>
      <c r="AT11107" s="41"/>
      <c r="AU11107" s="41"/>
      <c r="AV11107" s="41"/>
      <c r="AW11107" s="41"/>
      <c r="AX11107" s="41"/>
      <c r="AY11107" s="41"/>
      <c r="AZ11107" s="41"/>
      <c r="BA11107" s="41"/>
      <c r="BB11107" s="41"/>
      <c r="BC11107" s="41"/>
      <c r="BD11107" s="41"/>
      <c r="BE11107" s="41"/>
      <c r="BF11107" s="41"/>
      <c r="BG11107" s="41"/>
      <c r="BH11107" s="41"/>
      <c r="BI11107" s="41"/>
      <c r="BJ11107" s="41"/>
      <c r="BK11107" s="41"/>
      <c r="BL11107" s="41"/>
      <c r="BM11107" s="41"/>
      <c r="BN11107" s="41"/>
      <c r="BO11107" s="41"/>
      <c r="BP11107" s="108"/>
      <c r="CG11107" s="102"/>
      <c r="CI11107" s="45"/>
    </row>
    <row r="11108" spans="37:87" ht="13" customHeight="1">
      <c r="AK11108" s="114"/>
      <c r="AL11108" s="41"/>
      <c r="AM11108" s="41"/>
      <c r="AN11108" s="41"/>
      <c r="AO11108" s="41"/>
      <c r="AP11108" s="41"/>
      <c r="AQ11108" s="41"/>
      <c r="AR11108" s="41"/>
      <c r="AS11108" s="41"/>
      <c r="AT11108" s="41"/>
      <c r="AU11108" s="41"/>
      <c r="AV11108" s="41"/>
      <c r="AW11108" s="41"/>
      <c r="AX11108" s="41"/>
      <c r="AY11108" s="41"/>
      <c r="AZ11108" s="41"/>
      <c r="BA11108" s="41"/>
      <c r="BB11108" s="41"/>
      <c r="BC11108" s="41"/>
      <c r="BD11108" s="41"/>
      <c r="BE11108" s="41"/>
      <c r="BF11108" s="41"/>
      <c r="BG11108" s="41"/>
      <c r="BH11108" s="41"/>
      <c r="BI11108" s="41"/>
      <c r="BJ11108" s="41"/>
      <c r="BK11108" s="41"/>
      <c r="BL11108" s="41"/>
      <c r="BM11108" s="41"/>
      <c r="BN11108" s="41"/>
      <c r="BO11108" s="41"/>
      <c r="BP11108" s="108"/>
      <c r="CG11108" s="102"/>
      <c r="CI11108" s="45"/>
    </row>
    <row r="11109" spans="37:87" ht="13" customHeight="1">
      <c r="AK11109" s="114"/>
      <c r="AL11109" s="41"/>
      <c r="AM11109" s="41"/>
      <c r="AN11109" s="41"/>
      <c r="AO11109" s="41"/>
      <c r="AP11109" s="41"/>
      <c r="AQ11109" s="41"/>
      <c r="AR11109" s="41"/>
      <c r="AS11109" s="41"/>
      <c r="AT11109" s="41"/>
      <c r="AU11109" s="41"/>
      <c r="AV11109" s="41"/>
      <c r="AW11109" s="41"/>
      <c r="AX11109" s="41"/>
      <c r="AY11109" s="41"/>
      <c r="AZ11109" s="41"/>
      <c r="BA11109" s="41"/>
      <c r="BB11109" s="41"/>
      <c r="BC11109" s="41"/>
      <c r="BD11109" s="41"/>
      <c r="BE11109" s="41"/>
      <c r="BF11109" s="41"/>
      <c r="BG11109" s="41"/>
      <c r="BH11109" s="41"/>
      <c r="BI11109" s="41"/>
      <c r="BJ11109" s="41"/>
      <c r="BK11109" s="41"/>
      <c r="BL11109" s="41"/>
      <c r="BM11109" s="41"/>
      <c r="BN11109" s="41"/>
      <c r="BO11109" s="41"/>
      <c r="BP11109" s="108"/>
      <c r="CG11109" s="102"/>
      <c r="CI11109" s="45"/>
    </row>
    <row r="11110" spans="37:87" ht="13" customHeight="1">
      <c r="AK11110" s="114"/>
      <c r="AL11110" s="41"/>
      <c r="AM11110" s="41"/>
      <c r="AN11110" s="41"/>
      <c r="AO11110" s="41"/>
      <c r="AP11110" s="41"/>
      <c r="AQ11110" s="41"/>
      <c r="AR11110" s="41"/>
      <c r="AS11110" s="41"/>
      <c r="AT11110" s="41"/>
      <c r="AU11110" s="41"/>
      <c r="AV11110" s="41"/>
      <c r="AW11110" s="41"/>
      <c r="AX11110" s="41"/>
      <c r="AY11110" s="41"/>
      <c r="AZ11110" s="41"/>
      <c r="BA11110" s="41"/>
      <c r="BB11110" s="41"/>
      <c r="BC11110" s="41"/>
      <c r="BD11110" s="41"/>
      <c r="BE11110" s="41"/>
      <c r="BF11110" s="41"/>
      <c r="BG11110" s="41"/>
      <c r="BH11110" s="41"/>
      <c r="BI11110" s="41"/>
      <c r="BJ11110" s="41"/>
      <c r="BK11110" s="41"/>
      <c r="BL11110" s="41"/>
      <c r="BM11110" s="41"/>
      <c r="BN11110" s="41"/>
      <c r="BO11110" s="41"/>
      <c r="BP11110" s="108"/>
      <c r="CG11110" s="102"/>
      <c r="CI11110" s="45"/>
    </row>
    <row r="11111" spans="37:87" ht="13" customHeight="1">
      <c r="AK11111" s="114"/>
      <c r="AL11111" s="41"/>
      <c r="AM11111" s="41"/>
      <c r="AN11111" s="41"/>
      <c r="AO11111" s="41"/>
      <c r="AP11111" s="41"/>
      <c r="AQ11111" s="41"/>
      <c r="AR11111" s="41"/>
      <c r="AS11111" s="41"/>
      <c r="AT11111" s="41"/>
      <c r="AU11111" s="41"/>
      <c r="AV11111" s="41"/>
      <c r="AW11111" s="41"/>
      <c r="AX11111" s="41"/>
      <c r="AY11111" s="41"/>
      <c r="AZ11111" s="41"/>
      <c r="BA11111" s="41"/>
      <c r="BB11111" s="41"/>
      <c r="BC11111" s="41"/>
      <c r="BD11111" s="41"/>
      <c r="BE11111" s="41"/>
      <c r="BF11111" s="41"/>
      <c r="BG11111" s="41"/>
      <c r="BH11111" s="41"/>
      <c r="BI11111" s="41"/>
      <c r="BJ11111" s="41"/>
      <c r="BK11111" s="41"/>
      <c r="BL11111" s="41"/>
      <c r="BM11111" s="41"/>
      <c r="BN11111" s="41"/>
      <c r="BO11111" s="41"/>
      <c r="BP11111" s="108"/>
      <c r="CG11111" s="102"/>
      <c r="CI11111" s="45"/>
    </row>
    <row r="11112" spans="37:87" ht="13" customHeight="1">
      <c r="AK11112" s="114"/>
      <c r="AL11112" s="41"/>
      <c r="AM11112" s="41"/>
      <c r="AN11112" s="41"/>
      <c r="AO11112" s="41"/>
      <c r="AP11112" s="41"/>
      <c r="AQ11112" s="41"/>
      <c r="AR11112" s="41"/>
      <c r="AS11112" s="41"/>
      <c r="AT11112" s="41"/>
      <c r="AU11112" s="41"/>
      <c r="AV11112" s="41"/>
      <c r="AW11112" s="41"/>
      <c r="AX11112" s="41"/>
      <c r="AY11112" s="41"/>
      <c r="AZ11112" s="41"/>
      <c r="BA11112" s="41"/>
      <c r="BB11112" s="41"/>
      <c r="BC11112" s="41"/>
      <c r="BD11112" s="41"/>
      <c r="BE11112" s="41"/>
      <c r="BF11112" s="41"/>
      <c r="BG11112" s="41"/>
      <c r="BH11112" s="41"/>
      <c r="BI11112" s="41"/>
      <c r="BJ11112" s="41"/>
      <c r="BK11112" s="41"/>
      <c r="BL11112" s="41"/>
      <c r="BM11112" s="41"/>
      <c r="BN11112" s="41"/>
      <c r="BO11112" s="41"/>
      <c r="BP11112" s="108"/>
      <c r="CG11112" s="102"/>
      <c r="CI11112" s="45"/>
    </row>
    <row r="11113" spans="37:87" ht="13" customHeight="1">
      <c r="AK11113" s="114"/>
      <c r="AL11113" s="41"/>
      <c r="AM11113" s="41"/>
      <c r="AN11113" s="41"/>
      <c r="AO11113" s="41"/>
      <c r="AP11113" s="41"/>
      <c r="AQ11113" s="41"/>
      <c r="AR11113" s="41"/>
      <c r="AS11113" s="41"/>
      <c r="AT11113" s="41"/>
      <c r="AU11113" s="41"/>
      <c r="AV11113" s="41"/>
      <c r="AW11113" s="41"/>
      <c r="AX11113" s="41"/>
      <c r="AY11113" s="41"/>
      <c r="AZ11113" s="41"/>
      <c r="BA11113" s="41"/>
      <c r="BB11113" s="41"/>
      <c r="BC11113" s="41"/>
      <c r="BD11113" s="41"/>
      <c r="BE11113" s="41"/>
      <c r="BF11113" s="41"/>
      <c r="BG11113" s="41"/>
      <c r="BH11113" s="41"/>
      <c r="BI11113" s="41"/>
      <c r="BJ11113" s="41"/>
      <c r="BK11113" s="41"/>
      <c r="BL11113" s="41"/>
      <c r="BM11113" s="41"/>
      <c r="BN11113" s="41"/>
      <c r="BO11113" s="41"/>
      <c r="BP11113" s="108"/>
      <c r="CG11113" s="102"/>
      <c r="CI11113" s="45"/>
    </row>
    <row r="11114" spans="37:87" ht="13" customHeight="1">
      <c r="AK11114" s="114"/>
      <c r="AL11114" s="41"/>
      <c r="AM11114" s="41"/>
      <c r="AN11114" s="41"/>
      <c r="AO11114" s="41"/>
      <c r="AP11114" s="41"/>
      <c r="AQ11114" s="41"/>
      <c r="AR11114" s="41"/>
      <c r="AS11114" s="41"/>
      <c r="AT11114" s="41"/>
      <c r="AU11114" s="41"/>
      <c r="AV11114" s="41"/>
      <c r="AW11114" s="41"/>
      <c r="AX11114" s="41"/>
      <c r="AY11114" s="41"/>
      <c r="AZ11114" s="41"/>
      <c r="BA11114" s="41"/>
      <c r="BB11114" s="41"/>
      <c r="BC11114" s="41"/>
      <c r="BD11114" s="41"/>
      <c r="BE11114" s="41"/>
      <c r="BF11114" s="41"/>
      <c r="BG11114" s="41"/>
      <c r="BH11114" s="41"/>
      <c r="BI11114" s="41"/>
      <c r="BJ11114" s="41"/>
      <c r="BK11114" s="41"/>
      <c r="BL11114" s="41"/>
      <c r="BM11114" s="41"/>
      <c r="BN11114" s="41"/>
      <c r="BO11114" s="41"/>
      <c r="BP11114" s="108"/>
      <c r="CG11114" s="102"/>
      <c r="CI11114" s="45"/>
    </row>
    <row r="11115" spans="37:87" ht="13" customHeight="1">
      <c r="AK11115" s="114"/>
      <c r="AL11115" s="41"/>
      <c r="AM11115" s="41"/>
      <c r="AN11115" s="41"/>
      <c r="AO11115" s="41"/>
      <c r="AP11115" s="41"/>
      <c r="AQ11115" s="41"/>
      <c r="AR11115" s="41"/>
      <c r="AS11115" s="41"/>
      <c r="AT11115" s="41"/>
      <c r="AU11115" s="41"/>
      <c r="AV11115" s="41"/>
      <c r="AW11115" s="41"/>
      <c r="AX11115" s="41"/>
      <c r="AY11115" s="41"/>
      <c r="AZ11115" s="41"/>
      <c r="BA11115" s="41"/>
      <c r="BB11115" s="41"/>
      <c r="BC11115" s="41"/>
      <c r="BD11115" s="41"/>
      <c r="BE11115" s="41"/>
      <c r="BF11115" s="41"/>
      <c r="BG11115" s="41"/>
      <c r="BH11115" s="41"/>
      <c r="BI11115" s="41"/>
      <c r="BJ11115" s="41"/>
      <c r="BK11115" s="41"/>
      <c r="BL11115" s="41"/>
      <c r="BM11115" s="41"/>
      <c r="BN11115" s="41"/>
      <c r="BO11115" s="41"/>
      <c r="BP11115" s="108"/>
      <c r="CG11115" s="102"/>
      <c r="CI11115" s="45"/>
    </row>
    <row r="11116" spans="37:87" ht="13" customHeight="1">
      <c r="AK11116" s="114"/>
      <c r="AL11116" s="41"/>
      <c r="AM11116" s="41"/>
      <c r="AN11116" s="41"/>
      <c r="AO11116" s="41"/>
      <c r="AP11116" s="41"/>
      <c r="AQ11116" s="41"/>
      <c r="AR11116" s="41"/>
      <c r="AS11116" s="41"/>
      <c r="AT11116" s="41"/>
      <c r="AU11116" s="41"/>
      <c r="AV11116" s="41"/>
      <c r="AW11116" s="41"/>
      <c r="AX11116" s="41"/>
      <c r="AY11116" s="41"/>
      <c r="AZ11116" s="41"/>
      <c r="BA11116" s="41"/>
      <c r="BB11116" s="41"/>
      <c r="BC11116" s="41"/>
      <c r="BD11116" s="41"/>
      <c r="BE11116" s="41"/>
      <c r="BF11116" s="41"/>
      <c r="BG11116" s="41"/>
      <c r="BH11116" s="41"/>
      <c r="BI11116" s="41"/>
      <c r="BJ11116" s="41"/>
      <c r="BK11116" s="41"/>
      <c r="BL11116" s="41"/>
      <c r="BM11116" s="41"/>
      <c r="BN11116" s="41"/>
      <c r="BO11116" s="41"/>
      <c r="BP11116" s="108"/>
      <c r="CG11116" s="102"/>
      <c r="CI11116" s="45"/>
    </row>
    <row r="11117" spans="37:87" ht="13" customHeight="1">
      <c r="AK11117" s="114"/>
      <c r="AL11117" s="41"/>
      <c r="AM11117" s="41"/>
      <c r="AN11117" s="41"/>
      <c r="AO11117" s="41"/>
      <c r="AP11117" s="41"/>
      <c r="AQ11117" s="41"/>
      <c r="AR11117" s="41"/>
      <c r="AS11117" s="41"/>
      <c r="AT11117" s="41"/>
      <c r="AU11117" s="41"/>
      <c r="AV11117" s="41"/>
      <c r="AW11117" s="41"/>
      <c r="AX11117" s="41"/>
      <c r="AY11117" s="41"/>
      <c r="AZ11117" s="41"/>
      <c r="BA11117" s="41"/>
      <c r="BB11117" s="41"/>
      <c r="BC11117" s="41"/>
      <c r="BD11117" s="41"/>
      <c r="BE11117" s="41"/>
      <c r="BF11117" s="41"/>
      <c r="BG11117" s="41"/>
      <c r="BH11117" s="41"/>
      <c r="BI11117" s="41"/>
      <c r="BJ11117" s="41"/>
      <c r="BK11117" s="41"/>
      <c r="BL11117" s="41"/>
      <c r="BM11117" s="41"/>
      <c r="BN11117" s="41"/>
      <c r="BO11117" s="41"/>
      <c r="BP11117" s="108"/>
      <c r="CG11117" s="102"/>
      <c r="CI11117" s="45"/>
    </row>
    <row r="11118" spans="37:87" ht="13" customHeight="1">
      <c r="AK11118" s="114"/>
      <c r="AL11118" s="41"/>
      <c r="AM11118" s="41"/>
      <c r="AN11118" s="41"/>
      <c r="AO11118" s="41"/>
      <c r="AP11118" s="41"/>
      <c r="AQ11118" s="41"/>
      <c r="AR11118" s="41"/>
      <c r="AS11118" s="41"/>
      <c r="AT11118" s="41"/>
      <c r="AU11118" s="41"/>
      <c r="AV11118" s="41"/>
      <c r="AW11118" s="41"/>
      <c r="AX11118" s="41"/>
      <c r="AY11118" s="41"/>
      <c r="AZ11118" s="41"/>
      <c r="BA11118" s="41"/>
      <c r="BB11118" s="41"/>
      <c r="BC11118" s="41"/>
      <c r="BD11118" s="41"/>
      <c r="BE11118" s="41"/>
      <c r="BF11118" s="41"/>
      <c r="BG11118" s="41"/>
      <c r="BH11118" s="41"/>
      <c r="BI11118" s="41"/>
      <c r="BJ11118" s="41"/>
      <c r="BK11118" s="41"/>
      <c r="BL11118" s="41"/>
      <c r="BM11118" s="41"/>
      <c r="BN11118" s="41"/>
      <c r="BO11118" s="41"/>
      <c r="BP11118" s="108"/>
      <c r="CG11118" s="102"/>
      <c r="CI11118" s="45"/>
    </row>
    <row r="11119" spans="37:87" ht="13" customHeight="1">
      <c r="AK11119" s="114"/>
      <c r="AL11119" s="41"/>
      <c r="AM11119" s="41"/>
      <c r="AN11119" s="41"/>
      <c r="AO11119" s="41"/>
      <c r="AP11119" s="41"/>
      <c r="AQ11119" s="41"/>
      <c r="AR11119" s="41"/>
      <c r="AS11119" s="41"/>
      <c r="AT11119" s="41"/>
      <c r="AU11119" s="41"/>
      <c r="AV11119" s="41"/>
      <c r="AW11119" s="41"/>
      <c r="AX11119" s="41"/>
      <c r="AY11119" s="41"/>
      <c r="AZ11119" s="41"/>
      <c r="BA11119" s="41"/>
      <c r="BB11119" s="41"/>
      <c r="BC11119" s="41"/>
      <c r="BD11119" s="41"/>
      <c r="BE11119" s="41"/>
      <c r="BF11119" s="41"/>
      <c r="BG11119" s="41"/>
      <c r="BH11119" s="41"/>
      <c r="BI11119" s="41"/>
      <c r="BJ11119" s="41"/>
      <c r="BK11119" s="41"/>
      <c r="BL11119" s="41"/>
      <c r="BM11119" s="41"/>
      <c r="BN11119" s="41"/>
      <c r="BO11119" s="41"/>
      <c r="BP11119" s="108"/>
      <c r="CG11119" s="102"/>
      <c r="CI11119" s="45"/>
    </row>
    <row r="11120" spans="37:87" ht="13" customHeight="1">
      <c r="AK11120" s="114"/>
      <c r="AL11120" s="41"/>
      <c r="AM11120" s="41"/>
      <c r="AN11120" s="41"/>
      <c r="AO11120" s="41"/>
      <c r="AP11120" s="41"/>
      <c r="AQ11120" s="41"/>
      <c r="AR11120" s="41"/>
      <c r="AS11120" s="41"/>
      <c r="AT11120" s="41"/>
      <c r="AU11120" s="41"/>
      <c r="AV11120" s="41"/>
      <c r="AW11120" s="41"/>
      <c r="AX11120" s="41"/>
      <c r="AY11120" s="41"/>
      <c r="AZ11120" s="41"/>
      <c r="BA11120" s="41"/>
      <c r="BB11120" s="41"/>
      <c r="BC11120" s="41"/>
      <c r="BD11120" s="41"/>
      <c r="BE11120" s="41"/>
      <c r="BF11120" s="41"/>
      <c r="BG11120" s="41"/>
      <c r="BH11120" s="41"/>
      <c r="BI11120" s="41"/>
      <c r="BJ11120" s="41"/>
      <c r="BK11120" s="41"/>
      <c r="BL11120" s="41"/>
      <c r="BM11120" s="41"/>
      <c r="BN11120" s="41"/>
      <c r="BO11120" s="41"/>
      <c r="BP11120" s="108"/>
      <c r="CG11120" s="102"/>
      <c r="CI11120" s="45"/>
    </row>
    <row r="11121" spans="37:87" ht="13" customHeight="1">
      <c r="AK11121" s="114"/>
      <c r="AL11121" s="41"/>
      <c r="AM11121" s="41"/>
      <c r="AN11121" s="41"/>
      <c r="AO11121" s="41"/>
      <c r="AP11121" s="41"/>
      <c r="AQ11121" s="41"/>
      <c r="AR11121" s="41"/>
      <c r="AS11121" s="41"/>
      <c r="AT11121" s="41"/>
      <c r="AU11121" s="41"/>
      <c r="AV11121" s="41"/>
      <c r="AW11121" s="41"/>
      <c r="AX11121" s="41"/>
      <c r="AY11121" s="41"/>
      <c r="AZ11121" s="41"/>
      <c r="BA11121" s="41"/>
      <c r="BB11121" s="41"/>
      <c r="BC11121" s="41"/>
      <c r="BD11121" s="41"/>
      <c r="BE11121" s="41"/>
      <c r="BF11121" s="41"/>
      <c r="BG11121" s="41"/>
      <c r="BH11121" s="41"/>
      <c r="BI11121" s="41"/>
      <c r="BJ11121" s="41"/>
      <c r="BK11121" s="41"/>
      <c r="BL11121" s="41"/>
      <c r="BM11121" s="41"/>
      <c r="BN11121" s="41"/>
      <c r="BO11121" s="41"/>
      <c r="BP11121" s="108"/>
      <c r="CG11121" s="102"/>
      <c r="CI11121" s="45"/>
    </row>
    <row r="11122" spans="37:87" ht="13" customHeight="1">
      <c r="AK11122" s="114"/>
      <c r="AL11122" s="41"/>
      <c r="AM11122" s="41"/>
      <c r="AN11122" s="41"/>
      <c r="AO11122" s="41"/>
      <c r="AP11122" s="41"/>
      <c r="AQ11122" s="41"/>
      <c r="AR11122" s="41"/>
      <c r="AS11122" s="41"/>
      <c r="AT11122" s="41"/>
      <c r="AU11122" s="41"/>
      <c r="AV11122" s="41"/>
      <c r="AW11122" s="41"/>
      <c r="AX11122" s="41"/>
      <c r="AY11122" s="41"/>
      <c r="AZ11122" s="41"/>
      <c r="BA11122" s="41"/>
      <c r="BB11122" s="41"/>
      <c r="BC11122" s="41"/>
      <c r="BD11122" s="41"/>
      <c r="BE11122" s="41"/>
      <c r="BF11122" s="41"/>
      <c r="BG11122" s="41"/>
      <c r="BH11122" s="41"/>
      <c r="BI11122" s="41"/>
      <c r="BJ11122" s="41"/>
      <c r="BK11122" s="41"/>
      <c r="BL11122" s="41"/>
      <c r="BM11122" s="41"/>
      <c r="BN11122" s="41"/>
      <c r="BO11122" s="41"/>
      <c r="BP11122" s="108"/>
      <c r="CG11122" s="102"/>
      <c r="CI11122" s="45"/>
    </row>
    <row r="11123" spans="37:87" ht="13" customHeight="1">
      <c r="AK11123" s="114"/>
      <c r="AL11123" s="41"/>
      <c r="AM11123" s="41"/>
      <c r="AN11123" s="41"/>
      <c r="AO11123" s="41"/>
      <c r="AP11123" s="41"/>
      <c r="AQ11123" s="41"/>
      <c r="AR11123" s="41"/>
      <c r="AS11123" s="41"/>
      <c r="AT11123" s="41"/>
      <c r="AU11123" s="41"/>
      <c r="AV11123" s="41"/>
      <c r="AW11123" s="41"/>
      <c r="AX11123" s="41"/>
      <c r="AY11123" s="41"/>
      <c r="AZ11123" s="41"/>
      <c r="BA11123" s="41"/>
      <c r="BB11123" s="41"/>
      <c r="BC11123" s="41"/>
      <c r="BD11123" s="41"/>
      <c r="BE11123" s="41"/>
      <c r="BF11123" s="41"/>
      <c r="BG11123" s="41"/>
      <c r="BH11123" s="41"/>
      <c r="BI11123" s="41"/>
      <c r="BJ11123" s="41"/>
      <c r="BK11123" s="41"/>
      <c r="BL11123" s="41"/>
      <c r="BM11123" s="41"/>
      <c r="BN11123" s="41"/>
      <c r="BO11123" s="41"/>
      <c r="BP11123" s="108"/>
      <c r="CG11123" s="102"/>
      <c r="CI11123" s="45"/>
    </row>
    <row r="11124" spans="37:87" ht="13" customHeight="1">
      <c r="AK11124" s="114"/>
      <c r="AL11124" s="41"/>
      <c r="AM11124" s="41"/>
      <c r="AN11124" s="41"/>
      <c r="AO11124" s="41"/>
      <c r="AP11124" s="41"/>
      <c r="AQ11124" s="41"/>
      <c r="AR11124" s="41"/>
      <c r="AS11124" s="41"/>
      <c r="AT11124" s="41"/>
      <c r="AU11124" s="41"/>
      <c r="AV11124" s="41"/>
      <c r="AW11124" s="41"/>
      <c r="AX11124" s="41"/>
      <c r="AY11124" s="41"/>
      <c r="AZ11124" s="41"/>
      <c r="BA11124" s="41"/>
      <c r="BB11124" s="41"/>
      <c r="BC11124" s="41"/>
      <c r="BD11124" s="41"/>
      <c r="BE11124" s="41"/>
      <c r="BF11124" s="41"/>
      <c r="BG11124" s="41"/>
      <c r="BH11124" s="41"/>
      <c r="BI11124" s="41"/>
      <c r="BJ11124" s="41"/>
      <c r="BK11124" s="41"/>
      <c r="BL11124" s="41"/>
      <c r="BM11124" s="41"/>
      <c r="BN11124" s="41"/>
      <c r="BO11124" s="41"/>
      <c r="BP11124" s="108"/>
      <c r="CG11124" s="102"/>
      <c r="CI11124" s="45"/>
    </row>
    <row r="11125" spans="37:87" ht="13" customHeight="1">
      <c r="AK11125" s="114"/>
      <c r="AL11125" s="41"/>
      <c r="AM11125" s="41"/>
      <c r="AN11125" s="41"/>
      <c r="AO11125" s="41"/>
      <c r="AP11125" s="41"/>
      <c r="AQ11125" s="41"/>
      <c r="AR11125" s="41"/>
      <c r="AS11125" s="41"/>
      <c r="AT11125" s="41"/>
      <c r="AU11125" s="41"/>
      <c r="AV11125" s="41"/>
      <c r="AW11125" s="41"/>
      <c r="AX11125" s="41"/>
      <c r="AY11125" s="41"/>
      <c r="AZ11125" s="41"/>
      <c r="BA11125" s="41"/>
      <c r="BB11125" s="41"/>
      <c r="BC11125" s="41"/>
      <c r="BD11125" s="41"/>
      <c r="BE11125" s="41"/>
      <c r="BF11125" s="41"/>
      <c r="BG11125" s="41"/>
      <c r="BH11125" s="41"/>
      <c r="BI11125" s="41"/>
      <c r="BJ11125" s="41"/>
      <c r="BK11125" s="41"/>
      <c r="BL11125" s="41"/>
      <c r="BM11125" s="41"/>
      <c r="BN11125" s="41"/>
      <c r="BO11125" s="41"/>
      <c r="BP11125" s="108"/>
      <c r="CG11125" s="102"/>
      <c r="CI11125" s="45"/>
    </row>
    <row r="11126" spans="37:87" ht="13" customHeight="1">
      <c r="AK11126" s="114"/>
      <c r="AL11126" s="41"/>
      <c r="AM11126" s="41"/>
      <c r="AN11126" s="41"/>
      <c r="AO11126" s="41"/>
      <c r="AP11126" s="41"/>
      <c r="AQ11126" s="41"/>
      <c r="AR11126" s="41"/>
      <c r="AS11126" s="41"/>
      <c r="AT11126" s="41"/>
      <c r="AU11126" s="41"/>
      <c r="AV11126" s="41"/>
      <c r="AW11126" s="41"/>
      <c r="AX11126" s="41"/>
      <c r="AY11126" s="41"/>
      <c r="AZ11126" s="41"/>
      <c r="BA11126" s="41"/>
      <c r="BB11126" s="41"/>
      <c r="BC11126" s="41"/>
      <c r="BD11126" s="41"/>
      <c r="BE11126" s="41"/>
      <c r="BF11126" s="41"/>
      <c r="BG11126" s="41"/>
      <c r="BH11126" s="41"/>
      <c r="BI11126" s="41"/>
      <c r="BJ11126" s="41"/>
      <c r="BK11126" s="41"/>
      <c r="BL11126" s="41"/>
      <c r="BM11126" s="41"/>
      <c r="BN11126" s="41"/>
      <c r="BO11126" s="41"/>
      <c r="BP11126" s="108"/>
      <c r="CG11126" s="102"/>
      <c r="CI11126" s="45"/>
    </row>
    <row r="11127" spans="37:87" ht="13" customHeight="1">
      <c r="AK11127" s="114"/>
      <c r="AL11127" s="41"/>
      <c r="AM11127" s="41"/>
      <c r="AN11127" s="41"/>
      <c r="AO11127" s="41"/>
      <c r="AP11127" s="41"/>
      <c r="AQ11127" s="41"/>
      <c r="AR11127" s="41"/>
      <c r="AS11127" s="41"/>
      <c r="AT11127" s="41"/>
      <c r="AU11127" s="41"/>
      <c r="AV11127" s="41"/>
      <c r="AW11127" s="41"/>
      <c r="AX11127" s="41"/>
      <c r="AY11127" s="41"/>
      <c r="AZ11127" s="41"/>
      <c r="BA11127" s="41"/>
      <c r="BB11127" s="41"/>
      <c r="BC11127" s="41"/>
      <c r="BD11127" s="41"/>
      <c r="BE11127" s="41"/>
      <c r="BF11127" s="41"/>
      <c r="BG11127" s="41"/>
      <c r="BH11127" s="41"/>
      <c r="BI11127" s="41"/>
      <c r="BJ11127" s="41"/>
      <c r="BK11127" s="41"/>
      <c r="BL11127" s="41"/>
      <c r="BM11127" s="41"/>
      <c r="BN11127" s="41"/>
      <c r="BO11127" s="41"/>
      <c r="BP11127" s="108"/>
      <c r="CG11127" s="102"/>
      <c r="CI11127" s="45"/>
    </row>
    <row r="11128" spans="37:87" ht="13" customHeight="1">
      <c r="AK11128" s="114"/>
      <c r="AL11128" s="41"/>
      <c r="AM11128" s="41"/>
      <c r="AN11128" s="41"/>
      <c r="AO11128" s="41"/>
      <c r="AP11128" s="41"/>
      <c r="AQ11128" s="41"/>
      <c r="AR11128" s="41"/>
      <c r="AS11128" s="41"/>
      <c r="AT11128" s="41"/>
      <c r="AU11128" s="41"/>
      <c r="AV11128" s="41"/>
      <c r="AW11128" s="41"/>
      <c r="AX11128" s="41"/>
      <c r="AY11128" s="41"/>
      <c r="AZ11128" s="41"/>
      <c r="BA11128" s="41"/>
      <c r="BB11128" s="41"/>
      <c r="BC11128" s="41"/>
      <c r="BD11128" s="41"/>
      <c r="BE11128" s="41"/>
      <c r="BF11128" s="41"/>
      <c r="BG11128" s="41"/>
      <c r="BH11128" s="41"/>
      <c r="BI11128" s="41"/>
      <c r="BJ11128" s="41"/>
      <c r="BK11128" s="41"/>
      <c r="BL11128" s="41"/>
      <c r="BM11128" s="41"/>
      <c r="BN11128" s="41"/>
      <c r="BO11128" s="41"/>
      <c r="BP11128" s="108"/>
      <c r="CG11128" s="102"/>
      <c r="CI11128" s="45"/>
    </row>
    <row r="11129" spans="37:87" ht="13" customHeight="1">
      <c r="AK11129" s="114"/>
      <c r="AL11129" s="41"/>
      <c r="AM11129" s="41"/>
      <c r="AN11129" s="41"/>
      <c r="AO11129" s="41"/>
      <c r="AP11129" s="41"/>
      <c r="AQ11129" s="41"/>
      <c r="AR11129" s="41"/>
      <c r="AS11129" s="41"/>
      <c r="AT11129" s="41"/>
      <c r="AU11129" s="41"/>
      <c r="AV11129" s="41"/>
      <c r="AW11129" s="41"/>
      <c r="AX11129" s="41"/>
      <c r="AY11129" s="41"/>
      <c r="AZ11129" s="41"/>
      <c r="BA11129" s="41"/>
      <c r="BB11129" s="41"/>
      <c r="BC11129" s="41"/>
      <c r="BD11129" s="41"/>
      <c r="BE11129" s="41"/>
      <c r="BF11129" s="41"/>
      <c r="BG11129" s="41"/>
      <c r="BH11129" s="41"/>
      <c r="BI11129" s="41"/>
      <c r="BJ11129" s="41"/>
      <c r="BK11129" s="41"/>
      <c r="BL11129" s="41"/>
      <c r="BM11129" s="41"/>
      <c r="BN11129" s="41"/>
      <c r="BO11129" s="41"/>
      <c r="BP11129" s="108"/>
      <c r="CG11129" s="102"/>
      <c r="CI11129" s="45"/>
    </row>
    <row r="11130" spans="37:87" ht="13" customHeight="1">
      <c r="AK11130" s="114"/>
      <c r="AL11130" s="41"/>
      <c r="AM11130" s="41"/>
      <c r="AN11130" s="41"/>
      <c r="AO11130" s="41"/>
      <c r="AP11130" s="41"/>
      <c r="AQ11130" s="41"/>
      <c r="AR11130" s="41"/>
      <c r="AS11130" s="41"/>
      <c r="AT11130" s="41"/>
      <c r="AU11130" s="41"/>
      <c r="AV11130" s="41"/>
      <c r="AW11130" s="41"/>
      <c r="AX11130" s="41"/>
      <c r="AY11130" s="41"/>
      <c r="AZ11130" s="41"/>
      <c r="BA11130" s="41"/>
      <c r="BB11130" s="41"/>
      <c r="BC11130" s="41"/>
      <c r="BD11130" s="41"/>
      <c r="BE11130" s="41"/>
      <c r="BF11130" s="41"/>
      <c r="BG11130" s="41"/>
      <c r="BH11130" s="41"/>
      <c r="BI11130" s="41"/>
      <c r="BJ11130" s="41"/>
      <c r="BK11130" s="41"/>
      <c r="BL11130" s="41"/>
      <c r="BM11130" s="41"/>
      <c r="BN11130" s="41"/>
      <c r="BO11130" s="41"/>
      <c r="BP11130" s="108"/>
      <c r="CG11130" s="102"/>
      <c r="CI11130" s="45"/>
    </row>
    <row r="11131" spans="37:87" ht="13" customHeight="1">
      <c r="AK11131" s="114"/>
      <c r="AL11131" s="41"/>
      <c r="AM11131" s="41"/>
      <c r="AN11131" s="41"/>
      <c r="AO11131" s="41"/>
      <c r="AP11131" s="41"/>
      <c r="AQ11131" s="41"/>
      <c r="AR11131" s="41"/>
      <c r="AS11131" s="41"/>
      <c r="AT11131" s="41"/>
      <c r="AU11131" s="41"/>
      <c r="AV11131" s="41"/>
      <c r="AW11131" s="41"/>
      <c r="AX11131" s="41"/>
      <c r="AY11131" s="41"/>
      <c r="AZ11131" s="41"/>
      <c r="BA11131" s="41"/>
      <c r="BB11131" s="41"/>
      <c r="BC11131" s="41"/>
      <c r="BD11131" s="41"/>
      <c r="BE11131" s="41"/>
      <c r="BF11131" s="41"/>
      <c r="BG11131" s="41"/>
      <c r="BH11131" s="41"/>
      <c r="BI11131" s="41"/>
      <c r="BJ11131" s="41"/>
      <c r="BK11131" s="41"/>
      <c r="BL11131" s="41"/>
      <c r="BM11131" s="41"/>
      <c r="BN11131" s="41"/>
      <c r="BO11131" s="41"/>
      <c r="BP11131" s="108"/>
      <c r="CG11131" s="102"/>
      <c r="CI11131" s="45"/>
    </row>
    <row r="11132" spans="37:87" ht="13" customHeight="1">
      <c r="AK11132" s="114"/>
      <c r="AL11132" s="41"/>
      <c r="AM11132" s="41"/>
      <c r="AN11132" s="41"/>
      <c r="AO11132" s="41"/>
      <c r="AP11132" s="41"/>
      <c r="AQ11132" s="41"/>
      <c r="AR11132" s="41"/>
      <c r="AS11132" s="41"/>
      <c r="AT11132" s="41"/>
      <c r="AU11132" s="41"/>
      <c r="AV11132" s="41"/>
      <c r="AW11132" s="41"/>
      <c r="AX11132" s="41"/>
      <c r="AY11132" s="41"/>
      <c r="AZ11132" s="41"/>
      <c r="BA11132" s="41"/>
      <c r="BB11132" s="41"/>
      <c r="BC11132" s="41"/>
      <c r="BD11132" s="41"/>
      <c r="BE11132" s="41"/>
      <c r="BF11132" s="41"/>
      <c r="BG11132" s="41"/>
      <c r="BH11132" s="41"/>
      <c r="BI11132" s="41"/>
      <c r="BJ11132" s="41"/>
      <c r="BK11132" s="41"/>
      <c r="BL11132" s="41"/>
      <c r="BM11132" s="41"/>
      <c r="BN11132" s="41"/>
      <c r="BO11132" s="41"/>
      <c r="BP11132" s="108"/>
      <c r="CG11132" s="102"/>
      <c r="CI11132" s="45"/>
    </row>
    <row r="11133" spans="37:87" ht="13" customHeight="1">
      <c r="AK11133" s="114"/>
      <c r="AL11133" s="41"/>
      <c r="AM11133" s="41"/>
      <c r="AN11133" s="41"/>
      <c r="AO11133" s="41"/>
      <c r="AP11133" s="41"/>
      <c r="AQ11133" s="41"/>
      <c r="AR11133" s="41"/>
      <c r="AS11133" s="41"/>
      <c r="AT11133" s="41"/>
      <c r="AU11133" s="41"/>
      <c r="AV11133" s="41"/>
      <c r="AW11133" s="41"/>
      <c r="AX11133" s="41"/>
      <c r="AY11133" s="41"/>
      <c r="AZ11133" s="41"/>
      <c r="BA11133" s="41"/>
      <c r="BB11133" s="41"/>
      <c r="BC11133" s="41"/>
      <c r="BD11133" s="41"/>
      <c r="BE11133" s="41"/>
      <c r="BF11133" s="41"/>
      <c r="BG11133" s="41"/>
      <c r="BH11133" s="41"/>
      <c r="BI11133" s="41"/>
      <c r="BJ11133" s="41"/>
      <c r="BK11133" s="41"/>
      <c r="BL11133" s="41"/>
      <c r="BM11133" s="41"/>
      <c r="BN11133" s="41"/>
      <c r="BO11133" s="41"/>
      <c r="BP11133" s="108"/>
      <c r="CG11133" s="102"/>
      <c r="CI11133" s="45"/>
    </row>
    <row r="11134" spans="37:87" ht="13" customHeight="1">
      <c r="AK11134" s="114"/>
      <c r="AL11134" s="41"/>
      <c r="AM11134" s="41"/>
      <c r="AN11134" s="41"/>
      <c r="AO11134" s="41"/>
      <c r="AP11134" s="41"/>
      <c r="AQ11134" s="41"/>
      <c r="AR11134" s="41"/>
      <c r="AS11134" s="41"/>
      <c r="AT11134" s="41"/>
      <c r="AU11134" s="41"/>
      <c r="AV11134" s="41"/>
      <c r="AW11134" s="41"/>
      <c r="AX11134" s="41"/>
      <c r="AY11134" s="41"/>
      <c r="AZ11134" s="41"/>
      <c r="BA11134" s="41"/>
      <c r="BB11134" s="41"/>
      <c r="BC11134" s="41"/>
      <c r="BD11134" s="41"/>
      <c r="BE11134" s="41"/>
      <c r="BF11134" s="41"/>
      <c r="BG11134" s="41"/>
      <c r="BH11134" s="41"/>
      <c r="BI11134" s="41"/>
      <c r="BJ11134" s="41"/>
      <c r="BK11134" s="41"/>
      <c r="BL11134" s="41"/>
      <c r="BM11134" s="41"/>
      <c r="BN11134" s="41"/>
      <c r="BO11134" s="41"/>
      <c r="BP11134" s="108"/>
      <c r="CG11134" s="102"/>
      <c r="CI11134" s="45"/>
    </row>
    <row r="11135" spans="37:87" ht="13" customHeight="1">
      <c r="AK11135" s="114"/>
      <c r="AL11135" s="41"/>
      <c r="AM11135" s="41"/>
      <c r="AN11135" s="41"/>
      <c r="AO11135" s="41"/>
      <c r="AP11135" s="41"/>
      <c r="AQ11135" s="41"/>
      <c r="AR11135" s="41"/>
      <c r="AS11135" s="41"/>
      <c r="AT11135" s="41"/>
      <c r="AU11135" s="41"/>
      <c r="AV11135" s="41"/>
      <c r="AW11135" s="41"/>
      <c r="AX11135" s="41"/>
      <c r="AY11135" s="41"/>
      <c r="AZ11135" s="41"/>
      <c r="BA11135" s="41"/>
      <c r="BB11135" s="41"/>
      <c r="BC11135" s="41"/>
      <c r="BD11135" s="41"/>
      <c r="BE11135" s="41"/>
      <c r="BF11135" s="41"/>
      <c r="BG11135" s="41"/>
      <c r="BH11135" s="41"/>
      <c r="BI11135" s="41"/>
      <c r="BJ11135" s="41"/>
      <c r="BK11135" s="41"/>
      <c r="BL11135" s="41"/>
      <c r="BM11135" s="41"/>
      <c r="BN11135" s="41"/>
      <c r="BO11135" s="41"/>
      <c r="BP11135" s="108"/>
      <c r="CG11135" s="102"/>
      <c r="CI11135" s="45"/>
    </row>
    <row r="11136" spans="37:87" ht="13" customHeight="1">
      <c r="AK11136" s="114"/>
      <c r="AL11136" s="41"/>
      <c r="AM11136" s="41"/>
      <c r="AN11136" s="41"/>
      <c r="AO11136" s="41"/>
      <c r="AP11136" s="41"/>
      <c r="AQ11136" s="41"/>
      <c r="AR11136" s="41"/>
      <c r="AS11136" s="41"/>
      <c r="AT11136" s="41"/>
      <c r="AU11136" s="41"/>
      <c r="AV11136" s="41"/>
      <c r="AW11136" s="41"/>
      <c r="AX11136" s="41"/>
      <c r="AY11136" s="41"/>
      <c r="AZ11136" s="41"/>
      <c r="BA11136" s="41"/>
      <c r="BB11136" s="41"/>
      <c r="BC11136" s="41"/>
      <c r="BD11136" s="41"/>
      <c r="BE11136" s="41"/>
      <c r="BF11136" s="41"/>
      <c r="BG11136" s="41"/>
      <c r="BH11136" s="41"/>
      <c r="BI11136" s="41"/>
      <c r="BJ11136" s="41"/>
      <c r="BK11136" s="41"/>
      <c r="BL11136" s="41"/>
      <c r="BM11136" s="41"/>
      <c r="BN11136" s="41"/>
      <c r="BO11136" s="41"/>
      <c r="BP11136" s="108"/>
      <c r="CG11136" s="102"/>
      <c r="CI11136" s="45"/>
    </row>
    <row r="11137" spans="37:87" ht="13" customHeight="1">
      <c r="AK11137" s="114"/>
      <c r="AL11137" s="41"/>
      <c r="AM11137" s="41"/>
      <c r="AN11137" s="41"/>
      <c r="AO11137" s="41"/>
      <c r="AP11137" s="41"/>
      <c r="AQ11137" s="41"/>
      <c r="AR11137" s="41"/>
      <c r="AS11137" s="41"/>
      <c r="AT11137" s="41"/>
      <c r="AU11137" s="41"/>
      <c r="AV11137" s="41"/>
      <c r="AW11137" s="41"/>
      <c r="AX11137" s="41"/>
      <c r="AY11137" s="41"/>
      <c r="AZ11137" s="41"/>
      <c r="BA11137" s="41"/>
      <c r="BB11137" s="41"/>
      <c r="BC11137" s="41"/>
      <c r="BD11137" s="41"/>
      <c r="BE11137" s="41"/>
      <c r="BF11137" s="41"/>
      <c r="BG11137" s="41"/>
      <c r="BH11137" s="41"/>
      <c r="BI11137" s="41"/>
      <c r="BJ11137" s="41"/>
      <c r="BK11137" s="41"/>
      <c r="BL11137" s="41"/>
      <c r="BM11137" s="41"/>
      <c r="BN11137" s="41"/>
      <c r="BO11137" s="41"/>
      <c r="BP11137" s="108"/>
      <c r="CG11137" s="102"/>
      <c r="CI11137" s="45"/>
    </row>
    <row r="11138" spans="37:87" ht="13" customHeight="1">
      <c r="AK11138" s="114"/>
      <c r="AL11138" s="41"/>
      <c r="AM11138" s="41"/>
      <c r="AN11138" s="41"/>
      <c r="AO11138" s="41"/>
      <c r="AP11138" s="41"/>
      <c r="AQ11138" s="41"/>
      <c r="AR11138" s="41"/>
      <c r="AS11138" s="41"/>
      <c r="AT11138" s="41"/>
      <c r="AU11138" s="41"/>
      <c r="AV11138" s="41"/>
      <c r="AW11138" s="41"/>
      <c r="AX11138" s="41"/>
      <c r="AY11138" s="41"/>
      <c r="AZ11138" s="41"/>
      <c r="BA11138" s="41"/>
      <c r="BB11138" s="41"/>
      <c r="BC11138" s="41"/>
      <c r="BD11138" s="41"/>
      <c r="BE11138" s="41"/>
      <c r="BF11138" s="41"/>
      <c r="BG11138" s="41"/>
      <c r="BH11138" s="41"/>
      <c r="BI11138" s="41"/>
      <c r="BJ11138" s="41"/>
      <c r="BK11138" s="41"/>
      <c r="BL11138" s="41"/>
      <c r="BM11138" s="41"/>
      <c r="BN11138" s="41"/>
      <c r="BO11138" s="41"/>
      <c r="BP11138" s="108"/>
      <c r="CG11138" s="102"/>
      <c r="CI11138" s="45"/>
    </row>
    <row r="11139" spans="37:87" ht="13" customHeight="1">
      <c r="AK11139" s="114"/>
      <c r="AL11139" s="41"/>
      <c r="AM11139" s="41"/>
      <c r="AN11139" s="41"/>
      <c r="AO11139" s="41"/>
      <c r="AP11139" s="41"/>
      <c r="AQ11139" s="41"/>
      <c r="AR11139" s="41"/>
      <c r="AS11139" s="41"/>
      <c r="AT11139" s="41"/>
      <c r="AU11139" s="41"/>
      <c r="AV11139" s="41"/>
      <c r="AW11139" s="41"/>
      <c r="AX11139" s="41"/>
      <c r="AY11139" s="41"/>
      <c r="AZ11139" s="41"/>
      <c r="BA11139" s="41"/>
      <c r="BB11139" s="41"/>
      <c r="BC11139" s="41"/>
      <c r="BD11139" s="41"/>
      <c r="BE11139" s="41"/>
      <c r="BF11139" s="41"/>
      <c r="BG11139" s="41"/>
      <c r="BH11139" s="41"/>
      <c r="BI11139" s="41"/>
      <c r="BJ11139" s="41"/>
      <c r="BK11139" s="41"/>
      <c r="BL11139" s="41"/>
      <c r="BM11139" s="41"/>
      <c r="BN11139" s="41"/>
      <c r="BO11139" s="41"/>
      <c r="BP11139" s="108"/>
      <c r="CG11139" s="102"/>
      <c r="CI11139" s="45"/>
    </row>
    <row r="11140" spans="37:87" ht="13" customHeight="1">
      <c r="AK11140" s="114"/>
      <c r="AL11140" s="41"/>
      <c r="AM11140" s="41"/>
      <c r="AN11140" s="41"/>
      <c r="AO11140" s="41"/>
      <c r="AP11140" s="41"/>
      <c r="AQ11140" s="41"/>
      <c r="AR11140" s="41"/>
      <c r="AS11140" s="41"/>
      <c r="AT11140" s="41"/>
      <c r="AU11140" s="41"/>
      <c r="AV11140" s="41"/>
      <c r="AW11140" s="41"/>
      <c r="AX11140" s="41"/>
      <c r="AY11140" s="41"/>
      <c r="AZ11140" s="41"/>
      <c r="BA11140" s="41"/>
      <c r="BB11140" s="41"/>
      <c r="BC11140" s="41"/>
      <c r="BD11140" s="41"/>
      <c r="BE11140" s="41"/>
      <c r="BF11140" s="41"/>
      <c r="BG11140" s="41"/>
      <c r="BH11140" s="41"/>
      <c r="BI11140" s="41"/>
      <c r="BJ11140" s="41"/>
      <c r="BK11140" s="41"/>
      <c r="BL11140" s="41"/>
      <c r="BM11140" s="41"/>
      <c r="BN11140" s="41"/>
      <c r="BO11140" s="41"/>
      <c r="BP11140" s="108"/>
      <c r="CG11140" s="102"/>
      <c r="CI11140" s="45"/>
    </row>
    <row r="11141" spans="37:87" ht="13" customHeight="1">
      <c r="AK11141" s="114"/>
      <c r="AL11141" s="41"/>
      <c r="AM11141" s="41"/>
      <c r="AN11141" s="41"/>
      <c r="AO11141" s="41"/>
      <c r="AP11141" s="41"/>
      <c r="AQ11141" s="41"/>
      <c r="AR11141" s="41"/>
      <c r="AS11141" s="41"/>
      <c r="AT11141" s="41"/>
      <c r="AU11141" s="41"/>
      <c r="AV11141" s="41"/>
      <c r="AW11141" s="41"/>
      <c r="AX11141" s="41"/>
      <c r="AY11141" s="41"/>
      <c r="AZ11141" s="41"/>
      <c r="BA11141" s="41"/>
      <c r="BB11141" s="41"/>
      <c r="BC11141" s="41"/>
      <c r="BD11141" s="41"/>
      <c r="BE11141" s="41"/>
      <c r="BF11141" s="41"/>
      <c r="BG11141" s="41"/>
      <c r="BH11141" s="41"/>
      <c r="BI11141" s="41"/>
      <c r="BJ11141" s="41"/>
      <c r="BK11141" s="41"/>
      <c r="BL11141" s="41"/>
      <c r="BM11141" s="41"/>
      <c r="BN11141" s="41"/>
      <c r="BO11141" s="41"/>
      <c r="BP11141" s="108"/>
      <c r="CG11141" s="102"/>
      <c r="CI11141" s="45"/>
    </row>
    <row r="11142" spans="37:87" ht="13" customHeight="1">
      <c r="AK11142" s="114"/>
      <c r="AL11142" s="41"/>
      <c r="AM11142" s="41"/>
      <c r="AN11142" s="41"/>
      <c r="AO11142" s="41"/>
      <c r="AP11142" s="41"/>
      <c r="AQ11142" s="41"/>
      <c r="AR11142" s="41"/>
      <c r="AS11142" s="41"/>
      <c r="AT11142" s="41"/>
      <c r="AU11142" s="41"/>
      <c r="AV11142" s="41"/>
      <c r="AW11142" s="41"/>
      <c r="AX11142" s="41"/>
      <c r="AY11142" s="41"/>
      <c r="AZ11142" s="41"/>
      <c r="BA11142" s="41"/>
      <c r="BB11142" s="41"/>
      <c r="BC11142" s="41"/>
      <c r="BD11142" s="41"/>
      <c r="BE11142" s="41"/>
      <c r="BF11142" s="41"/>
      <c r="BG11142" s="41"/>
      <c r="BH11142" s="41"/>
      <c r="BI11142" s="41"/>
      <c r="BJ11142" s="41"/>
      <c r="BK11142" s="41"/>
      <c r="BL11142" s="41"/>
      <c r="BM11142" s="41"/>
      <c r="BN11142" s="41"/>
      <c r="BO11142" s="41"/>
      <c r="BP11142" s="108"/>
      <c r="CG11142" s="102"/>
      <c r="CI11142" s="45"/>
    </row>
    <row r="11143" spans="37:87" ht="13" customHeight="1">
      <c r="AK11143" s="114"/>
      <c r="AL11143" s="41"/>
      <c r="AM11143" s="41"/>
      <c r="AN11143" s="41"/>
      <c r="AO11143" s="41"/>
      <c r="AP11143" s="41"/>
      <c r="AQ11143" s="41"/>
      <c r="AR11143" s="41"/>
      <c r="AS11143" s="41"/>
      <c r="AT11143" s="41"/>
      <c r="AU11143" s="41"/>
      <c r="AV11143" s="41"/>
      <c r="AW11143" s="41"/>
      <c r="AX11143" s="41"/>
      <c r="AY11143" s="41"/>
      <c r="AZ11143" s="41"/>
      <c r="BA11143" s="41"/>
      <c r="BB11143" s="41"/>
      <c r="BC11143" s="41"/>
      <c r="BD11143" s="41"/>
      <c r="BE11143" s="41"/>
      <c r="BF11143" s="41"/>
      <c r="BG11143" s="41"/>
      <c r="BH11143" s="41"/>
      <c r="BI11143" s="41"/>
      <c r="BJ11143" s="41"/>
      <c r="BK11143" s="41"/>
      <c r="BL11143" s="41"/>
      <c r="BM11143" s="41"/>
      <c r="BN11143" s="41"/>
      <c r="BO11143" s="41"/>
      <c r="BP11143" s="108"/>
      <c r="CG11143" s="102"/>
      <c r="CI11143" s="45"/>
    </row>
    <row r="11144" spans="37:87" ht="13" customHeight="1">
      <c r="AK11144" s="114"/>
      <c r="AL11144" s="41"/>
      <c r="AM11144" s="41"/>
      <c r="AN11144" s="41"/>
      <c r="AO11144" s="41"/>
      <c r="AP11144" s="41"/>
      <c r="AQ11144" s="41"/>
      <c r="AR11144" s="41"/>
      <c r="AS11144" s="41"/>
      <c r="AT11144" s="41"/>
      <c r="AU11144" s="41"/>
      <c r="AV11144" s="41"/>
      <c r="AW11144" s="41"/>
      <c r="AX11144" s="41"/>
      <c r="AY11144" s="41"/>
      <c r="AZ11144" s="41"/>
      <c r="BA11144" s="41"/>
      <c r="BB11144" s="41"/>
      <c r="BC11144" s="41"/>
      <c r="BD11144" s="41"/>
      <c r="BE11144" s="41"/>
      <c r="BF11144" s="41"/>
      <c r="BG11144" s="41"/>
      <c r="BH11144" s="41"/>
      <c r="BI11144" s="41"/>
      <c r="BJ11144" s="41"/>
      <c r="BK11144" s="41"/>
      <c r="BL11144" s="41"/>
      <c r="BM11144" s="41"/>
      <c r="BN11144" s="41"/>
      <c r="BO11144" s="41"/>
      <c r="BP11144" s="108"/>
      <c r="CG11144" s="102"/>
      <c r="CI11144" s="45"/>
    </row>
    <row r="11145" spans="37:87" ht="13" customHeight="1">
      <c r="AK11145" s="114"/>
      <c r="AL11145" s="41"/>
      <c r="AM11145" s="41"/>
      <c r="AN11145" s="41"/>
      <c r="AO11145" s="41"/>
      <c r="AP11145" s="41"/>
      <c r="AQ11145" s="41"/>
      <c r="AR11145" s="41"/>
      <c r="AS11145" s="41"/>
      <c r="AT11145" s="41"/>
      <c r="AU11145" s="41"/>
      <c r="AV11145" s="41"/>
      <c r="AW11145" s="41"/>
      <c r="AX11145" s="41"/>
      <c r="AY11145" s="41"/>
      <c r="AZ11145" s="41"/>
      <c r="BA11145" s="41"/>
      <c r="BB11145" s="41"/>
      <c r="BC11145" s="41"/>
      <c r="BD11145" s="41"/>
      <c r="BE11145" s="41"/>
      <c r="BF11145" s="41"/>
      <c r="BG11145" s="41"/>
      <c r="BH11145" s="41"/>
      <c r="BI11145" s="41"/>
      <c r="BJ11145" s="41"/>
      <c r="BK11145" s="41"/>
      <c r="BL11145" s="41"/>
      <c r="BM11145" s="41"/>
      <c r="BN11145" s="41"/>
      <c r="BO11145" s="41"/>
      <c r="BP11145" s="108"/>
      <c r="CG11145" s="102"/>
      <c r="CI11145" s="45"/>
    </row>
    <row r="11146" spans="37:87" ht="13" customHeight="1">
      <c r="AK11146" s="114"/>
      <c r="AL11146" s="41"/>
      <c r="AM11146" s="41"/>
      <c r="AN11146" s="41"/>
      <c r="AO11146" s="41"/>
      <c r="AP11146" s="41"/>
      <c r="AQ11146" s="41"/>
      <c r="AR11146" s="41"/>
      <c r="AS11146" s="41"/>
      <c r="AT11146" s="41"/>
      <c r="AU11146" s="41"/>
      <c r="AV11146" s="41"/>
      <c r="AW11146" s="41"/>
      <c r="AX11146" s="41"/>
      <c r="AY11146" s="41"/>
      <c r="AZ11146" s="41"/>
      <c r="BA11146" s="41"/>
      <c r="BB11146" s="41"/>
      <c r="BC11146" s="41"/>
      <c r="BD11146" s="41"/>
      <c r="BE11146" s="41"/>
      <c r="BF11146" s="41"/>
      <c r="BG11146" s="41"/>
      <c r="BH11146" s="41"/>
      <c r="BI11146" s="41"/>
      <c r="BJ11146" s="41"/>
      <c r="BK11146" s="41"/>
      <c r="BL11146" s="41"/>
      <c r="BM11146" s="41"/>
      <c r="BN11146" s="41"/>
      <c r="BO11146" s="41"/>
      <c r="BP11146" s="108"/>
      <c r="CG11146" s="102"/>
      <c r="CI11146" s="45"/>
    </row>
    <row r="11147" spans="37:87" ht="13" customHeight="1">
      <c r="AK11147" s="114"/>
      <c r="AL11147" s="41"/>
      <c r="AM11147" s="41"/>
      <c r="AN11147" s="41"/>
      <c r="AO11147" s="41"/>
      <c r="AP11147" s="41"/>
      <c r="AQ11147" s="41"/>
      <c r="AR11147" s="41"/>
      <c r="AS11147" s="41"/>
      <c r="AT11147" s="41"/>
      <c r="AU11147" s="41"/>
      <c r="AV11147" s="41"/>
      <c r="AW11147" s="41"/>
      <c r="AX11147" s="41"/>
      <c r="AY11147" s="41"/>
      <c r="AZ11147" s="41"/>
      <c r="BA11147" s="41"/>
      <c r="BB11147" s="41"/>
      <c r="BC11147" s="41"/>
      <c r="BD11147" s="41"/>
      <c r="BE11147" s="41"/>
      <c r="BF11147" s="41"/>
      <c r="BG11147" s="41"/>
      <c r="BH11147" s="41"/>
      <c r="BI11147" s="41"/>
      <c r="BJ11147" s="41"/>
      <c r="BK11147" s="41"/>
      <c r="BL11147" s="41"/>
      <c r="BM11147" s="41"/>
      <c r="BN11147" s="41"/>
      <c r="BO11147" s="41"/>
      <c r="BP11147" s="108"/>
      <c r="CG11147" s="102"/>
      <c r="CI11147" s="45"/>
    </row>
    <row r="11148" spans="37:87" ht="13" customHeight="1">
      <c r="AK11148" s="114"/>
      <c r="AL11148" s="41"/>
      <c r="AM11148" s="41"/>
      <c r="AN11148" s="41"/>
      <c r="AO11148" s="41"/>
      <c r="AP11148" s="41"/>
      <c r="AQ11148" s="41"/>
      <c r="AR11148" s="41"/>
      <c r="AS11148" s="41"/>
      <c r="AT11148" s="41"/>
      <c r="AU11148" s="41"/>
      <c r="AV11148" s="41"/>
      <c r="AW11148" s="41"/>
      <c r="AX11148" s="41"/>
      <c r="AY11148" s="41"/>
      <c r="AZ11148" s="41"/>
      <c r="BA11148" s="41"/>
      <c r="BB11148" s="41"/>
      <c r="BC11148" s="41"/>
      <c r="BD11148" s="41"/>
      <c r="BE11148" s="41"/>
      <c r="BF11148" s="41"/>
      <c r="BG11148" s="41"/>
      <c r="BH11148" s="41"/>
      <c r="BI11148" s="41"/>
      <c r="BJ11148" s="41"/>
      <c r="BK11148" s="41"/>
      <c r="BL11148" s="41"/>
      <c r="BM11148" s="41"/>
      <c r="BN11148" s="41"/>
      <c r="BO11148" s="41"/>
      <c r="BP11148" s="108"/>
      <c r="CG11148" s="102"/>
      <c r="CI11148" s="45"/>
    </row>
    <row r="11149" spans="37:87" ht="13" customHeight="1">
      <c r="AK11149" s="114"/>
      <c r="AL11149" s="41"/>
      <c r="AM11149" s="41"/>
      <c r="AN11149" s="41"/>
      <c r="AO11149" s="41"/>
      <c r="AP11149" s="41"/>
      <c r="AQ11149" s="41"/>
      <c r="AR11149" s="41"/>
      <c r="AS11149" s="41"/>
      <c r="AT11149" s="41"/>
      <c r="AU11149" s="41"/>
      <c r="AV11149" s="41"/>
      <c r="AW11149" s="41"/>
      <c r="AX11149" s="41"/>
      <c r="AY11149" s="41"/>
      <c r="AZ11149" s="41"/>
      <c r="BA11149" s="41"/>
      <c r="BB11149" s="41"/>
      <c r="BC11149" s="41"/>
      <c r="BD11149" s="41"/>
      <c r="BE11149" s="41"/>
      <c r="BF11149" s="41"/>
      <c r="BG11149" s="41"/>
      <c r="BH11149" s="41"/>
      <c r="BI11149" s="41"/>
      <c r="BJ11149" s="41"/>
      <c r="BK11149" s="41"/>
      <c r="BL11149" s="41"/>
      <c r="BM11149" s="41"/>
      <c r="BN11149" s="41"/>
      <c r="BO11149" s="41"/>
      <c r="BP11149" s="108"/>
      <c r="CG11149" s="102"/>
      <c r="CI11149" s="45"/>
    </row>
    <row r="11150" spans="37:87" ht="13" customHeight="1">
      <c r="AK11150" s="114"/>
      <c r="AL11150" s="41"/>
      <c r="AM11150" s="41"/>
      <c r="AN11150" s="41"/>
      <c r="AO11150" s="41"/>
      <c r="AP11150" s="41"/>
      <c r="AQ11150" s="41"/>
      <c r="AR11150" s="41"/>
      <c r="AS11150" s="41"/>
      <c r="AT11150" s="41"/>
      <c r="AU11150" s="41"/>
      <c r="AV11150" s="41"/>
      <c r="AW11150" s="41"/>
      <c r="AX11150" s="41"/>
      <c r="AY11150" s="41"/>
      <c r="AZ11150" s="41"/>
      <c r="BA11150" s="41"/>
      <c r="BB11150" s="41"/>
      <c r="BC11150" s="41"/>
      <c r="BD11150" s="41"/>
      <c r="BE11150" s="41"/>
      <c r="BF11150" s="41"/>
      <c r="BG11150" s="41"/>
      <c r="BH11150" s="41"/>
      <c r="BI11150" s="41"/>
      <c r="BJ11150" s="41"/>
      <c r="BK11150" s="41"/>
      <c r="BL11150" s="41"/>
      <c r="BM11150" s="41"/>
      <c r="BN11150" s="41"/>
      <c r="BO11150" s="41"/>
      <c r="BP11150" s="108"/>
      <c r="CG11150" s="102"/>
      <c r="CI11150" s="45"/>
    </row>
    <row r="11151" spans="37:87" ht="13" customHeight="1">
      <c r="AK11151" s="114"/>
      <c r="AL11151" s="41"/>
      <c r="AM11151" s="41"/>
      <c r="AN11151" s="41"/>
      <c r="AO11151" s="41"/>
      <c r="AP11151" s="41"/>
      <c r="AQ11151" s="41"/>
      <c r="AR11151" s="41"/>
      <c r="AS11151" s="41"/>
      <c r="AT11151" s="41"/>
      <c r="AU11151" s="41"/>
      <c r="AV11151" s="41"/>
      <c r="AW11151" s="41"/>
      <c r="AX11151" s="41"/>
      <c r="AY11151" s="41"/>
      <c r="AZ11151" s="41"/>
      <c r="BA11151" s="41"/>
      <c r="BB11151" s="41"/>
      <c r="BC11151" s="41"/>
      <c r="BD11151" s="41"/>
      <c r="BE11151" s="41"/>
      <c r="BF11151" s="41"/>
      <c r="BG11151" s="41"/>
      <c r="BH11151" s="41"/>
      <c r="BI11151" s="41"/>
      <c r="BJ11151" s="41"/>
      <c r="BK11151" s="41"/>
      <c r="BL11151" s="41"/>
      <c r="BM11151" s="41"/>
      <c r="BN11151" s="41"/>
      <c r="BO11151" s="41"/>
      <c r="BP11151" s="108"/>
      <c r="CG11151" s="102"/>
      <c r="CI11151" s="45"/>
    </row>
    <row r="11152" spans="37:87" ht="13" customHeight="1">
      <c r="AK11152" s="114"/>
      <c r="AL11152" s="41"/>
      <c r="AM11152" s="41"/>
      <c r="AN11152" s="41"/>
      <c r="AO11152" s="41"/>
      <c r="AP11152" s="41"/>
      <c r="AQ11152" s="41"/>
      <c r="AR11152" s="41"/>
      <c r="AS11152" s="41"/>
      <c r="AT11152" s="41"/>
      <c r="AU11152" s="41"/>
      <c r="AV11152" s="41"/>
      <c r="AW11152" s="41"/>
      <c r="AX11152" s="41"/>
      <c r="AY11152" s="41"/>
      <c r="AZ11152" s="41"/>
      <c r="BA11152" s="41"/>
      <c r="BB11152" s="41"/>
      <c r="BC11152" s="41"/>
      <c r="BD11152" s="41"/>
      <c r="BE11152" s="41"/>
      <c r="BF11152" s="41"/>
      <c r="BG11152" s="41"/>
      <c r="BH11152" s="41"/>
      <c r="BI11152" s="41"/>
      <c r="BJ11152" s="41"/>
      <c r="BK11152" s="41"/>
      <c r="BL11152" s="41"/>
      <c r="BM11152" s="41"/>
      <c r="BN11152" s="41"/>
      <c r="BO11152" s="41"/>
      <c r="BP11152" s="108"/>
      <c r="CG11152" s="102"/>
      <c r="CI11152" s="45"/>
    </row>
    <row r="11153" spans="37:87" ht="13" customHeight="1">
      <c r="AK11153" s="114"/>
      <c r="AL11153" s="41"/>
      <c r="AM11153" s="41"/>
      <c r="AN11153" s="41"/>
      <c r="AO11153" s="41"/>
      <c r="AP11153" s="41"/>
      <c r="AQ11153" s="41"/>
      <c r="AR11153" s="41"/>
      <c r="AS11153" s="41"/>
      <c r="AT11153" s="41"/>
      <c r="AU11153" s="41"/>
      <c r="AV11153" s="41"/>
      <c r="AW11153" s="41"/>
      <c r="AX11153" s="41"/>
      <c r="AY11153" s="41"/>
      <c r="AZ11153" s="41"/>
      <c r="BA11153" s="41"/>
      <c r="BB11153" s="41"/>
      <c r="BC11153" s="41"/>
      <c r="BD11153" s="41"/>
      <c r="BE11153" s="41"/>
      <c r="BF11153" s="41"/>
      <c r="BG11153" s="41"/>
      <c r="BH11153" s="41"/>
      <c r="BI11153" s="41"/>
      <c r="BJ11153" s="41"/>
      <c r="BK11153" s="41"/>
      <c r="BL11153" s="41"/>
      <c r="BM11153" s="41"/>
      <c r="BN11153" s="41"/>
      <c r="BO11153" s="41"/>
      <c r="BP11153" s="108"/>
      <c r="CG11153" s="102"/>
      <c r="CI11153" s="45"/>
    </row>
    <row r="11154" spans="37:87" ht="13" customHeight="1">
      <c r="AK11154" s="114"/>
      <c r="AL11154" s="41"/>
      <c r="AM11154" s="41"/>
      <c r="AN11154" s="41"/>
      <c r="AO11154" s="41"/>
      <c r="AP11154" s="41"/>
      <c r="AQ11154" s="41"/>
      <c r="AR11154" s="41"/>
      <c r="AS11154" s="41"/>
      <c r="AT11154" s="41"/>
      <c r="AU11154" s="41"/>
      <c r="AV11154" s="41"/>
      <c r="AW11154" s="41"/>
      <c r="AX11154" s="41"/>
      <c r="AY11154" s="41"/>
      <c r="AZ11154" s="41"/>
      <c r="BA11154" s="41"/>
      <c r="BB11154" s="41"/>
      <c r="BC11154" s="41"/>
      <c r="BD11154" s="41"/>
      <c r="BE11154" s="41"/>
      <c r="BF11154" s="41"/>
      <c r="BG11154" s="41"/>
      <c r="BH11154" s="41"/>
      <c r="BI11154" s="41"/>
      <c r="BJ11154" s="41"/>
      <c r="BK11154" s="41"/>
      <c r="BL11154" s="41"/>
      <c r="BM11154" s="41"/>
      <c r="BN11154" s="41"/>
      <c r="BO11154" s="41"/>
      <c r="BP11154" s="108"/>
      <c r="CG11154" s="102"/>
      <c r="CI11154" s="45"/>
    </row>
    <row r="11155" spans="37:87" ht="13" customHeight="1">
      <c r="AK11155" s="114"/>
      <c r="AL11155" s="41"/>
      <c r="AM11155" s="41"/>
      <c r="AN11155" s="41"/>
      <c r="AO11155" s="41"/>
      <c r="AP11155" s="41"/>
      <c r="AQ11155" s="41"/>
      <c r="AR11155" s="41"/>
      <c r="AS11155" s="41"/>
      <c r="AT11155" s="41"/>
      <c r="AU11155" s="41"/>
      <c r="AV11155" s="41"/>
      <c r="AW11155" s="41"/>
      <c r="AX11155" s="41"/>
      <c r="AY11155" s="41"/>
      <c r="AZ11155" s="41"/>
      <c r="BA11155" s="41"/>
      <c r="BB11155" s="41"/>
      <c r="BC11155" s="41"/>
      <c r="BD11155" s="41"/>
      <c r="BE11155" s="41"/>
      <c r="BF11155" s="41"/>
      <c r="BG11155" s="41"/>
      <c r="BH11155" s="41"/>
      <c r="BI11155" s="41"/>
      <c r="BJ11155" s="41"/>
      <c r="BK11155" s="41"/>
      <c r="BL11155" s="41"/>
      <c r="BM11155" s="41"/>
      <c r="BN11155" s="41"/>
      <c r="BO11155" s="41"/>
      <c r="BP11155" s="108"/>
      <c r="CG11155" s="102"/>
      <c r="CI11155" s="45"/>
    </row>
    <row r="11156" spans="37:87" ht="13" customHeight="1">
      <c r="AK11156" s="114"/>
      <c r="AL11156" s="41"/>
      <c r="AM11156" s="41"/>
      <c r="AN11156" s="41"/>
      <c r="AO11156" s="41"/>
      <c r="AP11156" s="41"/>
      <c r="AQ11156" s="41"/>
      <c r="AR11156" s="41"/>
      <c r="AS11156" s="41"/>
      <c r="AT11156" s="41"/>
      <c r="AU11156" s="41"/>
      <c r="AV11156" s="41"/>
      <c r="AW11156" s="41"/>
      <c r="AX11156" s="41"/>
      <c r="AY11156" s="41"/>
      <c r="AZ11156" s="41"/>
      <c r="BA11156" s="41"/>
      <c r="BB11156" s="41"/>
      <c r="BC11156" s="41"/>
      <c r="BD11156" s="41"/>
      <c r="BE11156" s="41"/>
      <c r="BF11156" s="41"/>
      <c r="BG11156" s="41"/>
      <c r="BH11156" s="41"/>
      <c r="BI11156" s="41"/>
      <c r="BJ11156" s="41"/>
      <c r="BK11156" s="41"/>
      <c r="BL11156" s="41"/>
      <c r="BM11156" s="41"/>
      <c r="BN11156" s="41"/>
      <c r="BO11156" s="41"/>
      <c r="BP11156" s="108"/>
      <c r="CG11156" s="102"/>
      <c r="CI11156" s="45"/>
    </row>
    <row r="11157" spans="37:87" ht="13" customHeight="1">
      <c r="AK11157" s="114"/>
      <c r="AL11157" s="41"/>
      <c r="AM11157" s="41"/>
      <c r="AN11157" s="41"/>
      <c r="AO11157" s="41"/>
      <c r="AP11157" s="41"/>
      <c r="AQ11157" s="41"/>
      <c r="AR11157" s="41"/>
      <c r="AS11157" s="41"/>
      <c r="AT11157" s="41"/>
      <c r="AU11157" s="41"/>
      <c r="AV11157" s="41"/>
      <c r="AW11157" s="41"/>
      <c r="AX11157" s="41"/>
      <c r="AY11157" s="41"/>
      <c r="AZ11157" s="41"/>
      <c r="BA11157" s="41"/>
      <c r="BB11157" s="41"/>
      <c r="BC11157" s="41"/>
      <c r="BD11157" s="41"/>
      <c r="BE11157" s="41"/>
      <c r="BF11157" s="41"/>
      <c r="BG11157" s="41"/>
      <c r="BH11157" s="41"/>
      <c r="BI11157" s="41"/>
      <c r="BJ11157" s="41"/>
      <c r="BK11157" s="41"/>
      <c r="BL11157" s="41"/>
      <c r="BM11157" s="41"/>
      <c r="BN11157" s="41"/>
      <c r="BO11157" s="41"/>
      <c r="BP11157" s="108"/>
      <c r="CG11157" s="102"/>
      <c r="CI11157" s="45"/>
    </row>
    <row r="11158" spans="37:87" ht="13" customHeight="1">
      <c r="AK11158" s="114"/>
      <c r="AL11158" s="41"/>
      <c r="AM11158" s="41"/>
      <c r="AN11158" s="41"/>
      <c r="AO11158" s="41"/>
      <c r="AP11158" s="41"/>
      <c r="AQ11158" s="41"/>
      <c r="AR11158" s="41"/>
      <c r="AS11158" s="41"/>
      <c r="AT11158" s="41"/>
      <c r="AU11158" s="41"/>
      <c r="AV11158" s="41"/>
      <c r="AW11158" s="41"/>
      <c r="AX11158" s="41"/>
      <c r="AY11158" s="41"/>
      <c r="AZ11158" s="41"/>
      <c r="BA11158" s="41"/>
      <c r="BB11158" s="41"/>
      <c r="BC11158" s="41"/>
      <c r="BD11158" s="41"/>
      <c r="BE11158" s="41"/>
      <c r="BF11158" s="41"/>
      <c r="BG11158" s="41"/>
      <c r="BH11158" s="41"/>
      <c r="BI11158" s="41"/>
      <c r="BJ11158" s="41"/>
      <c r="BK11158" s="41"/>
      <c r="BL11158" s="41"/>
      <c r="BM11158" s="41"/>
      <c r="BN11158" s="41"/>
      <c r="BO11158" s="41"/>
      <c r="BP11158" s="108"/>
      <c r="CG11158" s="102"/>
      <c r="CI11158" s="45"/>
    </row>
    <row r="11159" spans="37:87" ht="13" customHeight="1">
      <c r="AK11159" s="114"/>
      <c r="AL11159" s="41"/>
      <c r="AM11159" s="41"/>
      <c r="AN11159" s="41"/>
      <c r="AO11159" s="41"/>
      <c r="AP11159" s="41"/>
      <c r="AQ11159" s="41"/>
      <c r="AR11159" s="41"/>
      <c r="AS11159" s="41"/>
      <c r="AT11159" s="41"/>
      <c r="AU11159" s="41"/>
      <c r="AV11159" s="41"/>
      <c r="AW11159" s="41"/>
      <c r="AX11159" s="41"/>
      <c r="AY11159" s="41"/>
      <c r="AZ11159" s="41"/>
      <c r="BA11159" s="41"/>
      <c r="BB11159" s="41"/>
      <c r="BC11159" s="41"/>
      <c r="BD11159" s="41"/>
      <c r="BE11159" s="41"/>
      <c r="BF11159" s="41"/>
      <c r="BG11159" s="41"/>
      <c r="BH11159" s="41"/>
      <c r="BI11159" s="41"/>
      <c r="BJ11159" s="41"/>
      <c r="BK11159" s="41"/>
      <c r="BL11159" s="41"/>
      <c r="BM11159" s="41"/>
      <c r="BN11159" s="41"/>
      <c r="BO11159" s="41"/>
      <c r="BP11159" s="108"/>
      <c r="CG11159" s="102"/>
      <c r="CI11159" s="45"/>
    </row>
    <row r="11160" spans="37:87" ht="13" customHeight="1">
      <c r="AK11160" s="114"/>
      <c r="AL11160" s="41"/>
      <c r="AM11160" s="41"/>
      <c r="AN11160" s="41"/>
      <c r="AO11160" s="41"/>
      <c r="AP11160" s="41"/>
      <c r="AQ11160" s="41"/>
      <c r="AR11160" s="41"/>
      <c r="AS11160" s="41"/>
      <c r="AT11160" s="41"/>
      <c r="AU11160" s="41"/>
      <c r="AV11160" s="41"/>
      <c r="AW11160" s="41"/>
      <c r="AX11160" s="41"/>
      <c r="AY11160" s="41"/>
      <c r="AZ11160" s="41"/>
      <c r="BA11160" s="41"/>
      <c r="BB11160" s="41"/>
      <c r="BC11160" s="41"/>
      <c r="BD11160" s="41"/>
      <c r="BE11160" s="41"/>
      <c r="BF11160" s="41"/>
      <c r="BG11160" s="41"/>
      <c r="BH11160" s="41"/>
      <c r="BI11160" s="41"/>
      <c r="BJ11160" s="41"/>
      <c r="BK11160" s="41"/>
      <c r="BL11160" s="41"/>
      <c r="BM11160" s="41"/>
      <c r="BN11160" s="41"/>
      <c r="BO11160" s="41"/>
      <c r="BP11160" s="108"/>
      <c r="CG11160" s="102"/>
      <c r="CI11160" s="45"/>
    </row>
    <row r="11161" spans="37:87" ht="13" customHeight="1">
      <c r="AK11161" s="114"/>
      <c r="AL11161" s="41"/>
      <c r="AM11161" s="41"/>
      <c r="AN11161" s="41"/>
      <c r="AO11161" s="41"/>
      <c r="AP11161" s="41"/>
      <c r="AQ11161" s="41"/>
      <c r="AR11161" s="41"/>
      <c r="AS11161" s="41"/>
      <c r="AT11161" s="41"/>
      <c r="AU11161" s="41"/>
      <c r="AV11161" s="41"/>
      <c r="AW11161" s="41"/>
      <c r="AX11161" s="41"/>
      <c r="AY11161" s="41"/>
      <c r="AZ11161" s="41"/>
      <c r="BA11161" s="41"/>
      <c r="BB11161" s="41"/>
      <c r="BC11161" s="41"/>
      <c r="BD11161" s="41"/>
      <c r="BE11161" s="41"/>
      <c r="BF11161" s="41"/>
      <c r="BG11161" s="41"/>
      <c r="BH11161" s="41"/>
      <c r="BI11161" s="41"/>
      <c r="BJ11161" s="41"/>
      <c r="BK11161" s="41"/>
      <c r="BL11161" s="41"/>
      <c r="BM11161" s="41"/>
      <c r="BN11161" s="41"/>
      <c r="BO11161" s="41"/>
      <c r="BP11161" s="108"/>
      <c r="CG11161" s="102"/>
      <c r="CI11161" s="45"/>
    </row>
    <row r="11162" spans="37:87" ht="13" customHeight="1">
      <c r="AK11162" s="114"/>
      <c r="AL11162" s="41"/>
      <c r="AM11162" s="41"/>
      <c r="AN11162" s="41"/>
      <c r="AO11162" s="41"/>
      <c r="AP11162" s="41"/>
      <c r="AQ11162" s="41"/>
      <c r="AR11162" s="41"/>
      <c r="AS11162" s="41"/>
      <c r="AT11162" s="41"/>
      <c r="AU11162" s="41"/>
      <c r="AV11162" s="41"/>
      <c r="AW11162" s="41"/>
      <c r="AX11162" s="41"/>
      <c r="AY11162" s="41"/>
      <c r="AZ11162" s="41"/>
      <c r="BA11162" s="41"/>
      <c r="BB11162" s="41"/>
      <c r="BC11162" s="41"/>
      <c r="BD11162" s="41"/>
      <c r="BE11162" s="41"/>
      <c r="BF11162" s="41"/>
      <c r="BG11162" s="41"/>
      <c r="BH11162" s="41"/>
      <c r="BI11162" s="41"/>
      <c r="BJ11162" s="41"/>
      <c r="BK11162" s="41"/>
      <c r="BL11162" s="41"/>
      <c r="BM11162" s="41"/>
      <c r="BN11162" s="41"/>
      <c r="BO11162" s="41"/>
      <c r="BP11162" s="108"/>
      <c r="CG11162" s="102"/>
      <c r="CI11162" s="45"/>
    </row>
    <row r="11163" spans="37:87" ht="13" customHeight="1">
      <c r="AK11163" s="114"/>
      <c r="AL11163" s="41"/>
      <c r="AM11163" s="41"/>
      <c r="AN11163" s="41"/>
      <c r="AO11163" s="41"/>
      <c r="AP11163" s="41"/>
      <c r="AQ11163" s="41"/>
      <c r="AR11163" s="41"/>
      <c r="AS11163" s="41"/>
      <c r="AT11163" s="41"/>
      <c r="AU11163" s="41"/>
      <c r="AV11163" s="41"/>
      <c r="AW11163" s="41"/>
      <c r="AX11163" s="41"/>
      <c r="AY11163" s="41"/>
      <c r="AZ11163" s="41"/>
      <c r="BA11163" s="41"/>
      <c r="BB11163" s="41"/>
      <c r="BC11163" s="41"/>
      <c r="BD11163" s="41"/>
      <c r="BE11163" s="41"/>
      <c r="BF11163" s="41"/>
      <c r="BG11163" s="41"/>
      <c r="BH11163" s="41"/>
      <c r="BI11163" s="41"/>
      <c r="BJ11163" s="41"/>
      <c r="BK11163" s="41"/>
      <c r="BL11163" s="41"/>
      <c r="BM11163" s="41"/>
      <c r="BN11163" s="41"/>
      <c r="BO11163" s="41"/>
      <c r="BP11163" s="108"/>
      <c r="CG11163" s="102"/>
      <c r="CI11163" s="45"/>
    </row>
    <row r="11164" spans="37:87" ht="13" customHeight="1">
      <c r="AK11164" s="114"/>
      <c r="AL11164" s="41"/>
      <c r="AM11164" s="41"/>
      <c r="AN11164" s="41"/>
      <c r="AO11164" s="41"/>
      <c r="AP11164" s="41"/>
      <c r="AQ11164" s="41"/>
      <c r="AR11164" s="41"/>
      <c r="AS11164" s="41"/>
      <c r="AT11164" s="41"/>
      <c r="AU11164" s="41"/>
      <c r="AV11164" s="41"/>
      <c r="AW11164" s="41"/>
      <c r="AX11164" s="41"/>
      <c r="AY11164" s="41"/>
      <c r="AZ11164" s="41"/>
      <c r="BA11164" s="41"/>
      <c r="BB11164" s="41"/>
      <c r="BC11164" s="41"/>
      <c r="BD11164" s="41"/>
      <c r="BE11164" s="41"/>
      <c r="BF11164" s="41"/>
      <c r="BG11164" s="41"/>
      <c r="BH11164" s="41"/>
      <c r="BI11164" s="41"/>
      <c r="BJ11164" s="41"/>
      <c r="BK11164" s="41"/>
      <c r="BL11164" s="41"/>
      <c r="BM11164" s="41"/>
      <c r="BN11164" s="41"/>
      <c r="BO11164" s="41"/>
      <c r="BP11164" s="108"/>
      <c r="CG11164" s="102"/>
      <c r="CI11164" s="45"/>
    </row>
    <row r="11165" spans="37:87" ht="13" customHeight="1">
      <c r="AK11165" s="114"/>
      <c r="AL11165" s="41"/>
      <c r="AM11165" s="41"/>
      <c r="AN11165" s="41"/>
      <c r="AO11165" s="41"/>
      <c r="AP11165" s="41"/>
      <c r="AQ11165" s="41"/>
      <c r="AR11165" s="41"/>
      <c r="AS11165" s="41"/>
      <c r="AT11165" s="41"/>
      <c r="AU11165" s="41"/>
      <c r="AV11165" s="41"/>
      <c r="AW11165" s="41"/>
      <c r="AX11165" s="41"/>
      <c r="AY11165" s="41"/>
      <c r="AZ11165" s="41"/>
      <c r="BA11165" s="41"/>
      <c r="BB11165" s="41"/>
      <c r="BC11165" s="41"/>
      <c r="BD11165" s="41"/>
      <c r="BE11165" s="41"/>
      <c r="BF11165" s="41"/>
      <c r="BG11165" s="41"/>
      <c r="BH11165" s="41"/>
      <c r="BI11165" s="41"/>
      <c r="BJ11165" s="41"/>
      <c r="BK11165" s="41"/>
      <c r="BL11165" s="41"/>
      <c r="BM11165" s="41"/>
      <c r="BN11165" s="41"/>
      <c r="BO11165" s="41"/>
      <c r="BP11165" s="108"/>
      <c r="CG11165" s="102"/>
      <c r="CI11165" s="45"/>
    </row>
    <row r="11166" spans="37:87" ht="13" customHeight="1">
      <c r="AK11166" s="114"/>
      <c r="AL11166" s="41"/>
      <c r="AM11166" s="41"/>
      <c r="AN11166" s="41"/>
      <c r="AO11166" s="41"/>
      <c r="AP11166" s="41"/>
      <c r="AQ11166" s="41"/>
      <c r="AR11166" s="41"/>
      <c r="AS11166" s="41"/>
      <c r="AT11166" s="41"/>
      <c r="AU11166" s="41"/>
      <c r="AV11166" s="41"/>
      <c r="AW11166" s="41"/>
      <c r="AX11166" s="41"/>
      <c r="AY11166" s="41"/>
      <c r="AZ11166" s="41"/>
      <c r="BA11166" s="41"/>
      <c r="BB11166" s="41"/>
      <c r="BC11166" s="41"/>
      <c r="BD11166" s="41"/>
      <c r="BE11166" s="41"/>
      <c r="BF11166" s="41"/>
      <c r="BG11166" s="41"/>
      <c r="BH11166" s="41"/>
      <c r="BI11166" s="41"/>
      <c r="BJ11166" s="41"/>
      <c r="BK11166" s="41"/>
      <c r="BL11166" s="41"/>
      <c r="BM11166" s="41"/>
      <c r="BN11166" s="41"/>
      <c r="BO11166" s="41"/>
      <c r="BP11166" s="108"/>
      <c r="CG11166" s="102"/>
      <c r="CI11166" s="45"/>
    </row>
    <row r="11167" spans="37:87" ht="13" customHeight="1">
      <c r="AK11167" s="114"/>
      <c r="AL11167" s="41"/>
      <c r="AM11167" s="41"/>
      <c r="AN11167" s="41"/>
      <c r="AO11167" s="41"/>
      <c r="AP11167" s="41"/>
      <c r="AQ11167" s="41"/>
      <c r="AR11167" s="41"/>
      <c r="AS11167" s="41"/>
      <c r="AT11167" s="41"/>
      <c r="AU11167" s="41"/>
      <c r="AV11167" s="41"/>
      <c r="AW11167" s="41"/>
      <c r="AX11167" s="41"/>
      <c r="AY11167" s="41"/>
      <c r="AZ11167" s="41"/>
      <c r="BA11167" s="41"/>
      <c r="BB11167" s="41"/>
      <c r="BC11167" s="41"/>
      <c r="BD11167" s="41"/>
      <c r="BE11167" s="41"/>
      <c r="BF11167" s="41"/>
      <c r="BG11167" s="41"/>
      <c r="BH11167" s="41"/>
      <c r="BI11167" s="41"/>
      <c r="BJ11167" s="41"/>
      <c r="BK11167" s="41"/>
      <c r="BL11167" s="41"/>
      <c r="BM11167" s="41"/>
      <c r="BN11167" s="41"/>
      <c r="BO11167" s="41"/>
      <c r="BP11167" s="108"/>
      <c r="CG11167" s="102"/>
      <c r="CI11167" s="45"/>
    </row>
    <row r="11168" spans="37:87" ht="13" customHeight="1">
      <c r="AK11168" s="114"/>
      <c r="AL11168" s="41"/>
      <c r="AM11168" s="41"/>
      <c r="AN11168" s="41"/>
      <c r="AO11168" s="41"/>
      <c r="AP11168" s="41"/>
      <c r="AQ11168" s="41"/>
      <c r="AR11168" s="41"/>
      <c r="AS11168" s="41"/>
      <c r="AT11168" s="41"/>
      <c r="AU11168" s="41"/>
      <c r="AV11168" s="41"/>
      <c r="AW11168" s="41"/>
      <c r="AX11168" s="41"/>
      <c r="AY11168" s="41"/>
      <c r="AZ11168" s="41"/>
      <c r="BA11168" s="41"/>
      <c r="BB11168" s="41"/>
      <c r="BC11168" s="41"/>
      <c r="BD11168" s="41"/>
      <c r="BE11168" s="41"/>
      <c r="BF11168" s="41"/>
      <c r="BG11168" s="41"/>
      <c r="BH11168" s="41"/>
      <c r="BI11168" s="41"/>
      <c r="BJ11168" s="41"/>
      <c r="BK11168" s="41"/>
      <c r="BL11168" s="41"/>
      <c r="BM11168" s="41"/>
      <c r="BN11168" s="41"/>
      <c r="BO11168" s="41"/>
      <c r="BP11168" s="108"/>
      <c r="CG11168" s="102"/>
      <c r="CI11168" s="45"/>
    </row>
    <row r="11169" spans="37:87" ht="13" customHeight="1">
      <c r="AK11169" s="114"/>
      <c r="AL11169" s="41"/>
      <c r="AM11169" s="41"/>
      <c r="AN11169" s="41"/>
      <c r="AO11169" s="41"/>
      <c r="AP11169" s="41"/>
      <c r="AQ11169" s="41"/>
      <c r="AR11169" s="41"/>
      <c r="AS11169" s="41"/>
      <c r="AT11169" s="41"/>
      <c r="AU11169" s="41"/>
      <c r="AV11169" s="41"/>
      <c r="AW11169" s="41"/>
      <c r="AX11169" s="41"/>
      <c r="AY11169" s="41"/>
      <c r="AZ11169" s="41"/>
      <c r="BA11169" s="41"/>
      <c r="BB11169" s="41"/>
      <c r="BC11169" s="41"/>
      <c r="BD11169" s="41"/>
      <c r="BE11169" s="41"/>
      <c r="BF11169" s="41"/>
      <c r="BG11169" s="41"/>
      <c r="BH11169" s="41"/>
      <c r="BI11169" s="41"/>
      <c r="BJ11169" s="41"/>
      <c r="BK11169" s="41"/>
      <c r="BL11169" s="41"/>
      <c r="BM11169" s="41"/>
      <c r="BN11169" s="41"/>
      <c r="BO11169" s="41"/>
      <c r="BP11169" s="108"/>
      <c r="CG11169" s="102"/>
      <c r="CI11169" s="45"/>
    </row>
    <row r="11170" spans="37:87" ht="13" customHeight="1">
      <c r="AK11170" s="114"/>
      <c r="AL11170" s="41"/>
      <c r="AM11170" s="41"/>
      <c r="AN11170" s="41"/>
      <c r="AO11170" s="41"/>
      <c r="AP11170" s="41"/>
      <c r="AQ11170" s="41"/>
      <c r="AR11170" s="41"/>
      <c r="AS11170" s="41"/>
      <c r="AT11170" s="41"/>
      <c r="AU11170" s="41"/>
      <c r="AV11170" s="41"/>
      <c r="AW11170" s="41"/>
      <c r="AX11170" s="41"/>
      <c r="AY11170" s="41"/>
      <c r="AZ11170" s="41"/>
      <c r="BA11170" s="41"/>
      <c r="BB11170" s="41"/>
      <c r="BC11170" s="41"/>
      <c r="BD11170" s="41"/>
      <c r="BE11170" s="41"/>
      <c r="BF11170" s="41"/>
      <c r="BG11170" s="41"/>
      <c r="BH11170" s="41"/>
      <c r="BI11170" s="41"/>
      <c r="BJ11170" s="41"/>
      <c r="BK11170" s="41"/>
      <c r="BL11170" s="41"/>
      <c r="BM11170" s="41"/>
      <c r="BN11170" s="41"/>
      <c r="BO11170" s="41"/>
      <c r="BP11170" s="108"/>
      <c r="CG11170" s="102"/>
      <c r="CI11170" s="45"/>
    </row>
    <row r="11171" spans="37:87" ht="13" customHeight="1">
      <c r="AK11171" s="114"/>
      <c r="AL11171" s="41"/>
      <c r="AM11171" s="41"/>
      <c r="AN11171" s="41"/>
      <c r="AO11171" s="41"/>
      <c r="AP11171" s="41"/>
      <c r="AQ11171" s="41"/>
      <c r="AR11171" s="41"/>
      <c r="AS11171" s="41"/>
      <c r="AT11171" s="41"/>
      <c r="AU11171" s="41"/>
      <c r="AV11171" s="41"/>
      <c r="AW11171" s="41"/>
      <c r="AX11171" s="41"/>
      <c r="AY11171" s="41"/>
      <c r="AZ11171" s="41"/>
      <c r="BA11171" s="41"/>
      <c r="BB11171" s="41"/>
      <c r="BC11171" s="41"/>
      <c r="BD11171" s="41"/>
      <c r="BE11171" s="41"/>
      <c r="BF11171" s="41"/>
      <c r="BG11171" s="41"/>
      <c r="BH11171" s="41"/>
      <c r="BI11171" s="41"/>
      <c r="BJ11171" s="41"/>
      <c r="BK11171" s="41"/>
      <c r="BL11171" s="41"/>
      <c r="BM11171" s="41"/>
      <c r="BN11171" s="41"/>
      <c r="BO11171" s="41"/>
      <c r="BP11171" s="108"/>
      <c r="CG11171" s="102"/>
      <c r="CI11171" s="45"/>
    </row>
    <row r="11172" spans="37:87" ht="13" customHeight="1">
      <c r="AK11172" s="114"/>
      <c r="AL11172" s="41"/>
      <c r="AM11172" s="41"/>
      <c r="AN11172" s="41"/>
      <c r="AO11172" s="41"/>
      <c r="AP11172" s="41"/>
      <c r="AQ11172" s="41"/>
      <c r="AR11172" s="41"/>
      <c r="AS11172" s="41"/>
      <c r="AT11172" s="41"/>
      <c r="AU11172" s="41"/>
      <c r="AV11172" s="41"/>
      <c r="AW11172" s="41"/>
      <c r="AX11172" s="41"/>
      <c r="AY11172" s="41"/>
      <c r="AZ11172" s="41"/>
      <c r="BA11172" s="41"/>
      <c r="BB11172" s="41"/>
      <c r="BC11172" s="41"/>
      <c r="BD11172" s="41"/>
      <c r="BE11172" s="41"/>
      <c r="BF11172" s="41"/>
      <c r="BG11172" s="41"/>
      <c r="BH11172" s="41"/>
      <c r="BI11172" s="41"/>
      <c r="BJ11172" s="41"/>
      <c r="BK11172" s="41"/>
      <c r="BL11172" s="41"/>
      <c r="BM11172" s="41"/>
      <c r="BN11172" s="41"/>
      <c r="BO11172" s="41"/>
      <c r="BP11172" s="108"/>
      <c r="CG11172" s="102"/>
      <c r="CI11172" s="45"/>
    </row>
    <row r="11173" spans="37:87" ht="13" customHeight="1">
      <c r="AK11173" s="114"/>
      <c r="AL11173" s="41"/>
      <c r="AM11173" s="41"/>
      <c r="AN11173" s="41"/>
      <c r="AO11173" s="41"/>
      <c r="AP11173" s="41"/>
      <c r="AQ11173" s="41"/>
      <c r="AR11173" s="41"/>
      <c r="AS11173" s="41"/>
      <c r="AT11173" s="41"/>
      <c r="AU11173" s="41"/>
      <c r="AV11173" s="41"/>
      <c r="AW11173" s="41"/>
      <c r="AX11173" s="41"/>
      <c r="AY11173" s="41"/>
      <c r="AZ11173" s="41"/>
      <c r="BA11173" s="41"/>
      <c r="BB11173" s="41"/>
      <c r="BC11173" s="41"/>
      <c r="BD11173" s="41"/>
      <c r="BE11173" s="41"/>
      <c r="BF11173" s="41"/>
      <c r="BG11173" s="41"/>
      <c r="BH11173" s="41"/>
      <c r="BI11173" s="41"/>
      <c r="BJ11173" s="41"/>
      <c r="BK11173" s="41"/>
      <c r="BL11173" s="41"/>
      <c r="BM11173" s="41"/>
      <c r="BN11173" s="41"/>
      <c r="BO11173" s="41"/>
      <c r="BP11173" s="108"/>
      <c r="CG11173" s="102"/>
      <c r="CI11173" s="45"/>
    </row>
    <row r="11174" spans="37:87" ht="13" customHeight="1">
      <c r="AK11174" s="114"/>
      <c r="AL11174" s="41"/>
      <c r="AM11174" s="41"/>
      <c r="AN11174" s="41"/>
      <c r="AO11174" s="41"/>
      <c r="AP11174" s="41"/>
      <c r="AQ11174" s="41"/>
      <c r="AR11174" s="41"/>
      <c r="AS11174" s="41"/>
      <c r="AT11174" s="41"/>
      <c r="AU11174" s="41"/>
      <c r="AV11174" s="41"/>
      <c r="AW11174" s="41"/>
      <c r="AX11174" s="41"/>
      <c r="AY11174" s="41"/>
      <c r="AZ11174" s="41"/>
      <c r="BA11174" s="41"/>
      <c r="BB11174" s="41"/>
      <c r="BC11174" s="41"/>
      <c r="BD11174" s="41"/>
      <c r="BE11174" s="41"/>
      <c r="BF11174" s="41"/>
      <c r="BG11174" s="41"/>
      <c r="BH11174" s="41"/>
      <c r="BI11174" s="41"/>
      <c r="BJ11174" s="41"/>
      <c r="BK11174" s="41"/>
      <c r="BL11174" s="41"/>
      <c r="BM11174" s="41"/>
      <c r="BN11174" s="41"/>
      <c r="BO11174" s="41"/>
      <c r="BP11174" s="108"/>
      <c r="CG11174" s="102"/>
      <c r="CI11174" s="45"/>
    </row>
    <row r="11175" spans="37:87" ht="13" customHeight="1">
      <c r="AK11175" s="114"/>
      <c r="AL11175" s="41"/>
      <c r="AM11175" s="41"/>
      <c r="AN11175" s="41"/>
      <c r="AO11175" s="41"/>
      <c r="AP11175" s="41"/>
      <c r="AQ11175" s="41"/>
      <c r="AR11175" s="41"/>
      <c r="AS11175" s="41"/>
      <c r="AT11175" s="41"/>
      <c r="AU11175" s="41"/>
      <c r="AV11175" s="41"/>
      <c r="AW11175" s="41"/>
      <c r="AX11175" s="41"/>
      <c r="AY11175" s="41"/>
      <c r="AZ11175" s="41"/>
      <c r="BA11175" s="41"/>
      <c r="BB11175" s="41"/>
      <c r="BC11175" s="41"/>
      <c r="BD11175" s="41"/>
      <c r="BE11175" s="41"/>
      <c r="BF11175" s="41"/>
      <c r="BG11175" s="41"/>
      <c r="BH11175" s="41"/>
      <c r="BI11175" s="41"/>
      <c r="BJ11175" s="41"/>
      <c r="BK11175" s="41"/>
      <c r="BL11175" s="41"/>
      <c r="BM11175" s="41"/>
      <c r="BN11175" s="41"/>
      <c r="BO11175" s="41"/>
      <c r="BP11175" s="108"/>
      <c r="CG11175" s="102"/>
      <c r="CI11175" s="45"/>
    </row>
    <row r="11176" spans="37:87" ht="13" customHeight="1">
      <c r="AK11176" s="114"/>
      <c r="AL11176" s="41"/>
      <c r="AM11176" s="41"/>
      <c r="AN11176" s="41"/>
      <c r="AO11176" s="41"/>
      <c r="AP11176" s="41"/>
      <c r="AQ11176" s="41"/>
      <c r="AR11176" s="41"/>
      <c r="AS11176" s="41"/>
      <c r="AT11176" s="41"/>
      <c r="AU11176" s="41"/>
      <c r="AV11176" s="41"/>
      <c r="AW11176" s="41"/>
      <c r="AX11176" s="41"/>
      <c r="AY11176" s="41"/>
      <c r="AZ11176" s="41"/>
      <c r="BA11176" s="41"/>
      <c r="BB11176" s="41"/>
      <c r="BC11176" s="41"/>
      <c r="BD11176" s="41"/>
      <c r="BE11176" s="41"/>
      <c r="BF11176" s="41"/>
      <c r="BG11176" s="41"/>
      <c r="BH11176" s="41"/>
      <c r="BI11176" s="41"/>
      <c r="BJ11176" s="41"/>
      <c r="BK11176" s="41"/>
      <c r="BL11176" s="41"/>
      <c r="BM11176" s="41"/>
      <c r="BN11176" s="41"/>
      <c r="BO11176" s="41"/>
      <c r="BP11176" s="108"/>
      <c r="CG11176" s="102"/>
      <c r="CI11176" s="45"/>
    </row>
    <row r="11177" spans="37:87" ht="13" customHeight="1">
      <c r="AK11177" s="114"/>
      <c r="AL11177" s="41"/>
      <c r="AM11177" s="41"/>
      <c r="AN11177" s="41"/>
      <c r="AO11177" s="41"/>
      <c r="AP11177" s="41"/>
      <c r="AQ11177" s="41"/>
      <c r="AR11177" s="41"/>
      <c r="AS11177" s="41"/>
      <c r="AT11177" s="41"/>
      <c r="AU11177" s="41"/>
      <c r="AV11177" s="41"/>
      <c r="AW11177" s="41"/>
      <c r="AX11177" s="41"/>
      <c r="AY11177" s="41"/>
      <c r="AZ11177" s="41"/>
      <c r="BA11177" s="41"/>
      <c r="BB11177" s="41"/>
      <c r="BC11177" s="41"/>
      <c r="BD11177" s="41"/>
      <c r="BE11177" s="41"/>
      <c r="BF11177" s="41"/>
      <c r="BG11177" s="41"/>
      <c r="BH11177" s="41"/>
      <c r="BI11177" s="41"/>
      <c r="BJ11177" s="41"/>
      <c r="BK11177" s="41"/>
      <c r="BL11177" s="41"/>
      <c r="BM11177" s="41"/>
      <c r="BN11177" s="41"/>
      <c r="BO11177" s="41"/>
      <c r="BP11177" s="108"/>
      <c r="CG11177" s="102"/>
      <c r="CI11177" s="45"/>
    </row>
    <row r="11178" spans="37:87" ht="13" customHeight="1">
      <c r="AK11178" s="114"/>
      <c r="AL11178" s="41"/>
      <c r="AM11178" s="41"/>
      <c r="AN11178" s="41"/>
      <c r="AO11178" s="41"/>
      <c r="AP11178" s="41"/>
      <c r="AQ11178" s="41"/>
      <c r="AR11178" s="41"/>
      <c r="AS11178" s="41"/>
      <c r="AT11178" s="41"/>
      <c r="AU11178" s="41"/>
      <c r="AV11178" s="41"/>
      <c r="AW11178" s="41"/>
      <c r="AX11178" s="41"/>
      <c r="AY11178" s="41"/>
      <c r="AZ11178" s="41"/>
      <c r="BA11178" s="41"/>
      <c r="BB11178" s="41"/>
      <c r="BC11178" s="41"/>
      <c r="BD11178" s="41"/>
      <c r="BE11178" s="41"/>
      <c r="BF11178" s="41"/>
      <c r="BG11178" s="41"/>
      <c r="BH11178" s="41"/>
      <c r="BI11178" s="41"/>
      <c r="BJ11178" s="41"/>
      <c r="BK11178" s="41"/>
      <c r="BL11178" s="41"/>
      <c r="BM11178" s="41"/>
      <c r="BN11178" s="41"/>
      <c r="BO11178" s="41"/>
      <c r="BP11178" s="108"/>
      <c r="CG11178" s="102"/>
      <c r="CI11178" s="45"/>
    </row>
    <row r="11179" spans="37:87" ht="13" customHeight="1">
      <c r="AK11179" s="114"/>
      <c r="AL11179" s="41"/>
      <c r="AM11179" s="41"/>
      <c r="AN11179" s="41"/>
      <c r="AO11179" s="41"/>
      <c r="AP11179" s="41"/>
      <c r="AQ11179" s="41"/>
      <c r="AR11179" s="41"/>
      <c r="AS11179" s="41"/>
      <c r="AT11179" s="41"/>
      <c r="AU11179" s="41"/>
      <c r="AV11179" s="41"/>
      <c r="AW11179" s="41"/>
      <c r="AX11179" s="41"/>
      <c r="AY11179" s="41"/>
      <c r="AZ11179" s="41"/>
      <c r="BA11179" s="41"/>
      <c r="BB11179" s="41"/>
      <c r="BC11179" s="41"/>
      <c r="BD11179" s="41"/>
      <c r="BE11179" s="41"/>
      <c r="BF11179" s="41"/>
      <c r="BG11179" s="41"/>
      <c r="BH11179" s="41"/>
      <c r="BI11179" s="41"/>
      <c r="BJ11179" s="41"/>
      <c r="BK11179" s="41"/>
      <c r="BL11179" s="41"/>
      <c r="BM11179" s="41"/>
      <c r="BN11179" s="41"/>
      <c r="BO11179" s="41"/>
      <c r="BP11179" s="108"/>
      <c r="CG11179" s="102"/>
      <c r="CI11179" s="45"/>
    </row>
    <row r="11180" spans="37:87" ht="13" customHeight="1">
      <c r="AK11180" s="114"/>
      <c r="AL11180" s="41"/>
      <c r="AM11180" s="41"/>
      <c r="AN11180" s="41"/>
      <c r="AO11180" s="41"/>
      <c r="AP11180" s="41"/>
      <c r="AQ11180" s="41"/>
      <c r="AR11180" s="41"/>
      <c r="AS11180" s="41"/>
      <c r="AT11180" s="41"/>
      <c r="AU11180" s="41"/>
      <c r="AV11180" s="41"/>
      <c r="AW11180" s="41"/>
      <c r="AX11180" s="41"/>
      <c r="AY11180" s="41"/>
      <c r="AZ11180" s="41"/>
      <c r="BA11180" s="41"/>
      <c r="BB11180" s="41"/>
      <c r="BC11180" s="41"/>
      <c r="BD11180" s="41"/>
      <c r="BE11180" s="41"/>
      <c r="BF11180" s="41"/>
      <c r="BG11180" s="41"/>
      <c r="BH11180" s="41"/>
      <c r="BI11180" s="41"/>
      <c r="BJ11180" s="41"/>
      <c r="BK11180" s="41"/>
      <c r="BL11180" s="41"/>
      <c r="BM11180" s="41"/>
      <c r="BN11180" s="41"/>
      <c r="BO11180" s="41"/>
      <c r="BP11180" s="108"/>
      <c r="CG11180" s="102"/>
      <c r="CI11180" s="45"/>
    </row>
    <row r="11181" spans="37:87" ht="13" customHeight="1">
      <c r="AK11181" s="114"/>
      <c r="AL11181" s="41"/>
      <c r="AM11181" s="41"/>
      <c r="AN11181" s="41"/>
      <c r="AO11181" s="41"/>
      <c r="AP11181" s="41"/>
      <c r="AQ11181" s="41"/>
      <c r="AR11181" s="41"/>
      <c r="AS11181" s="41"/>
      <c r="AT11181" s="41"/>
      <c r="AU11181" s="41"/>
      <c r="AV11181" s="41"/>
      <c r="AW11181" s="41"/>
      <c r="AX11181" s="41"/>
      <c r="AY11181" s="41"/>
      <c r="AZ11181" s="41"/>
      <c r="BA11181" s="41"/>
      <c r="BB11181" s="41"/>
      <c r="BC11181" s="41"/>
      <c r="BD11181" s="41"/>
      <c r="BE11181" s="41"/>
      <c r="BF11181" s="41"/>
      <c r="BG11181" s="41"/>
      <c r="BH11181" s="41"/>
      <c r="BI11181" s="41"/>
      <c r="BJ11181" s="41"/>
      <c r="BK11181" s="41"/>
      <c r="BL11181" s="41"/>
      <c r="BM11181" s="41"/>
      <c r="BN11181" s="41"/>
      <c r="BO11181" s="41"/>
      <c r="BP11181" s="108"/>
      <c r="CG11181" s="102"/>
      <c r="CI11181" s="45"/>
    </row>
    <row r="11182" spans="37:87" ht="13" customHeight="1">
      <c r="AK11182" s="114"/>
      <c r="AL11182" s="41"/>
      <c r="AM11182" s="41"/>
      <c r="AN11182" s="41"/>
      <c r="AO11182" s="41"/>
      <c r="AP11182" s="41"/>
      <c r="AQ11182" s="41"/>
      <c r="AR11182" s="41"/>
      <c r="AS11182" s="41"/>
      <c r="AT11182" s="41"/>
      <c r="AU11182" s="41"/>
      <c r="AV11182" s="41"/>
      <c r="AW11182" s="41"/>
      <c r="AX11182" s="41"/>
      <c r="AY11182" s="41"/>
      <c r="AZ11182" s="41"/>
      <c r="BA11182" s="41"/>
      <c r="BB11182" s="41"/>
      <c r="BC11182" s="41"/>
      <c r="BD11182" s="41"/>
      <c r="BE11182" s="41"/>
      <c r="BF11182" s="41"/>
      <c r="BG11182" s="41"/>
      <c r="BH11182" s="41"/>
      <c r="BI11182" s="41"/>
      <c r="BJ11182" s="41"/>
      <c r="BK11182" s="41"/>
      <c r="BL11182" s="41"/>
      <c r="BM11182" s="41"/>
      <c r="BN11182" s="41"/>
      <c r="BO11182" s="41"/>
      <c r="BP11182" s="108"/>
      <c r="CG11182" s="102"/>
      <c r="CI11182" s="45"/>
    </row>
    <row r="11183" spans="37:87" ht="13" customHeight="1">
      <c r="AK11183" s="114"/>
      <c r="AL11183" s="41"/>
      <c r="AM11183" s="41"/>
      <c r="AN11183" s="41"/>
      <c r="AO11183" s="41"/>
      <c r="AP11183" s="41"/>
      <c r="AQ11183" s="41"/>
      <c r="AR11183" s="41"/>
      <c r="AS11183" s="41"/>
      <c r="AT11183" s="41"/>
      <c r="AU11183" s="41"/>
      <c r="AV11183" s="41"/>
      <c r="AW11183" s="41"/>
      <c r="AX11183" s="41"/>
      <c r="AY11183" s="41"/>
      <c r="AZ11183" s="41"/>
      <c r="BA11183" s="41"/>
      <c r="BB11183" s="41"/>
      <c r="BC11183" s="41"/>
      <c r="BD11183" s="41"/>
      <c r="BE11183" s="41"/>
      <c r="BF11183" s="41"/>
      <c r="BG11183" s="41"/>
      <c r="BH11183" s="41"/>
      <c r="BI11183" s="41"/>
      <c r="BJ11183" s="41"/>
      <c r="BK11183" s="41"/>
      <c r="BL11183" s="41"/>
      <c r="BM11183" s="41"/>
      <c r="BN11183" s="41"/>
      <c r="BO11183" s="41"/>
      <c r="BP11183" s="108"/>
      <c r="CG11183" s="102"/>
      <c r="CI11183" s="45"/>
    </row>
    <row r="11184" spans="37:87" ht="13" customHeight="1">
      <c r="AK11184" s="114"/>
      <c r="AL11184" s="41"/>
      <c r="AM11184" s="41"/>
      <c r="AN11184" s="41"/>
      <c r="AO11184" s="41"/>
      <c r="AP11184" s="41"/>
      <c r="AQ11184" s="41"/>
      <c r="AR11184" s="41"/>
      <c r="AS11184" s="41"/>
      <c r="AT11184" s="41"/>
      <c r="AU11184" s="41"/>
      <c r="AV11184" s="41"/>
      <c r="AW11184" s="41"/>
      <c r="AX11184" s="41"/>
      <c r="AY11184" s="41"/>
      <c r="AZ11184" s="41"/>
      <c r="BA11184" s="41"/>
      <c r="BB11184" s="41"/>
      <c r="BC11184" s="41"/>
      <c r="BD11184" s="41"/>
      <c r="BE11184" s="41"/>
      <c r="BF11184" s="41"/>
      <c r="BG11184" s="41"/>
      <c r="BH11184" s="41"/>
      <c r="BI11184" s="41"/>
      <c r="BJ11184" s="41"/>
      <c r="BK11184" s="41"/>
      <c r="BL11184" s="41"/>
      <c r="BM11184" s="41"/>
      <c r="BN11184" s="41"/>
      <c r="BO11184" s="41"/>
      <c r="BP11184" s="108"/>
      <c r="CG11184" s="102"/>
      <c r="CI11184" s="45"/>
    </row>
    <row r="11185" spans="37:87" ht="13" customHeight="1">
      <c r="AK11185" s="114"/>
      <c r="AL11185" s="41"/>
      <c r="AM11185" s="41"/>
      <c r="AN11185" s="41"/>
      <c r="AO11185" s="41"/>
      <c r="AP11185" s="41"/>
      <c r="AQ11185" s="41"/>
      <c r="AR11185" s="41"/>
      <c r="AS11185" s="41"/>
      <c r="AT11185" s="41"/>
      <c r="AU11185" s="41"/>
      <c r="AV11185" s="41"/>
      <c r="AW11185" s="41"/>
      <c r="AX11185" s="41"/>
      <c r="AY11185" s="41"/>
      <c r="AZ11185" s="41"/>
      <c r="BA11185" s="41"/>
      <c r="BB11185" s="41"/>
      <c r="BC11185" s="41"/>
      <c r="BD11185" s="41"/>
      <c r="BE11185" s="41"/>
      <c r="BF11185" s="41"/>
      <c r="BG11185" s="41"/>
      <c r="BH11185" s="41"/>
      <c r="BI11185" s="41"/>
      <c r="BJ11185" s="41"/>
      <c r="BK11185" s="41"/>
      <c r="BL11185" s="41"/>
      <c r="BM11185" s="41"/>
      <c r="BN11185" s="41"/>
      <c r="BO11185" s="41"/>
      <c r="BP11185" s="108"/>
      <c r="CG11185" s="102"/>
      <c r="CI11185" s="45"/>
    </row>
    <row r="11186" spans="37:87" ht="13" customHeight="1">
      <c r="AK11186" s="114"/>
      <c r="AL11186" s="41"/>
      <c r="AM11186" s="41"/>
      <c r="AN11186" s="41"/>
      <c r="AO11186" s="41"/>
      <c r="AP11186" s="41"/>
      <c r="AQ11186" s="41"/>
      <c r="AR11186" s="41"/>
      <c r="AS11186" s="41"/>
      <c r="AT11186" s="41"/>
      <c r="AU11186" s="41"/>
      <c r="AV11186" s="41"/>
      <c r="AW11186" s="41"/>
      <c r="AX11186" s="41"/>
      <c r="AY11186" s="41"/>
      <c r="AZ11186" s="41"/>
      <c r="BA11186" s="41"/>
      <c r="BB11186" s="41"/>
      <c r="BC11186" s="41"/>
      <c r="BD11186" s="41"/>
      <c r="BE11186" s="41"/>
      <c r="BF11186" s="41"/>
      <c r="BG11186" s="41"/>
      <c r="BH11186" s="41"/>
      <c r="BI11186" s="41"/>
      <c r="BJ11186" s="41"/>
      <c r="BK11186" s="41"/>
      <c r="BL11186" s="41"/>
      <c r="BM11186" s="41"/>
      <c r="BN11186" s="41"/>
      <c r="BO11186" s="41"/>
      <c r="BP11186" s="108"/>
      <c r="CG11186" s="102"/>
      <c r="CI11186" s="45"/>
    </row>
    <row r="11187" spans="37:87" ht="13" customHeight="1">
      <c r="AK11187" s="114"/>
      <c r="AL11187" s="41"/>
      <c r="AM11187" s="41"/>
      <c r="AN11187" s="41"/>
      <c r="AO11187" s="41"/>
      <c r="AP11187" s="41"/>
      <c r="AQ11187" s="41"/>
      <c r="AR11187" s="41"/>
      <c r="AS11187" s="41"/>
      <c r="AT11187" s="41"/>
      <c r="AU11187" s="41"/>
      <c r="AV11187" s="41"/>
      <c r="AW11187" s="41"/>
      <c r="AX11187" s="41"/>
      <c r="AY11187" s="41"/>
      <c r="AZ11187" s="41"/>
      <c r="BA11187" s="41"/>
      <c r="BB11187" s="41"/>
      <c r="BC11187" s="41"/>
      <c r="BD11187" s="41"/>
      <c r="BE11187" s="41"/>
      <c r="BF11187" s="41"/>
      <c r="BG11187" s="41"/>
      <c r="BH11187" s="41"/>
      <c r="BI11187" s="41"/>
      <c r="BJ11187" s="41"/>
      <c r="BK11187" s="41"/>
      <c r="BL11187" s="41"/>
      <c r="BM11187" s="41"/>
      <c r="BN11187" s="41"/>
      <c r="BO11187" s="41"/>
      <c r="BP11187" s="108"/>
      <c r="CG11187" s="102"/>
      <c r="CI11187" s="45"/>
    </row>
    <row r="11188" spans="37:87" ht="13" customHeight="1">
      <c r="AK11188" s="114"/>
      <c r="AL11188" s="41"/>
      <c r="AM11188" s="41"/>
      <c r="AN11188" s="41"/>
      <c r="AO11188" s="41"/>
      <c r="AP11188" s="41"/>
      <c r="AQ11188" s="41"/>
      <c r="AR11188" s="41"/>
      <c r="AS11188" s="41"/>
      <c r="AT11188" s="41"/>
      <c r="AU11188" s="41"/>
      <c r="AV11188" s="41"/>
      <c r="AW11188" s="41"/>
      <c r="AX11188" s="41"/>
      <c r="AY11188" s="41"/>
      <c r="AZ11188" s="41"/>
      <c r="BA11188" s="41"/>
      <c r="BB11188" s="41"/>
      <c r="BC11188" s="41"/>
      <c r="BD11188" s="41"/>
      <c r="BE11188" s="41"/>
      <c r="BF11188" s="41"/>
      <c r="BG11188" s="41"/>
      <c r="BH11188" s="41"/>
      <c r="BI11188" s="41"/>
      <c r="BJ11188" s="41"/>
      <c r="BK11188" s="41"/>
      <c r="BL11188" s="41"/>
      <c r="BM11188" s="41"/>
      <c r="BN11188" s="41"/>
      <c r="BO11188" s="41"/>
      <c r="BP11188" s="108"/>
      <c r="CG11188" s="102"/>
      <c r="CI11188" s="45"/>
    </row>
    <row r="11189" spans="37:87" ht="13" customHeight="1">
      <c r="AK11189" s="114"/>
      <c r="AL11189" s="41"/>
      <c r="AM11189" s="41"/>
      <c r="AN11189" s="41"/>
      <c r="AO11189" s="41"/>
      <c r="AP11189" s="41"/>
      <c r="AQ11189" s="41"/>
      <c r="AR11189" s="41"/>
      <c r="AS11189" s="41"/>
      <c r="AT11189" s="41"/>
      <c r="AU11189" s="41"/>
      <c r="AV11189" s="41"/>
      <c r="AW11189" s="41"/>
      <c r="AX11189" s="41"/>
      <c r="AY11189" s="41"/>
      <c r="AZ11189" s="41"/>
      <c r="BA11189" s="41"/>
      <c r="BB11189" s="41"/>
      <c r="BC11189" s="41"/>
      <c r="BD11189" s="41"/>
      <c r="BE11189" s="41"/>
      <c r="BF11189" s="41"/>
      <c r="BG11189" s="41"/>
      <c r="BH11189" s="41"/>
      <c r="BI11189" s="41"/>
      <c r="BJ11189" s="41"/>
      <c r="BK11189" s="41"/>
      <c r="BL11189" s="41"/>
      <c r="BM11189" s="41"/>
      <c r="BN11189" s="41"/>
      <c r="BO11189" s="41"/>
      <c r="BP11189" s="108"/>
      <c r="CG11189" s="102"/>
      <c r="CI11189" s="45"/>
    </row>
    <row r="11190" spans="37:87" ht="13" customHeight="1">
      <c r="AK11190" s="114"/>
      <c r="AL11190" s="41"/>
      <c r="AM11190" s="41"/>
      <c r="AN11190" s="41"/>
      <c r="AO11190" s="41"/>
      <c r="AP11190" s="41"/>
      <c r="AQ11190" s="41"/>
      <c r="AR11190" s="41"/>
      <c r="AS11190" s="41"/>
      <c r="AT11190" s="41"/>
      <c r="AU11190" s="41"/>
      <c r="AV11190" s="41"/>
      <c r="AW11190" s="41"/>
      <c r="AX11190" s="41"/>
      <c r="AY11190" s="41"/>
      <c r="AZ11190" s="41"/>
      <c r="BA11190" s="41"/>
      <c r="BB11190" s="41"/>
      <c r="BC11190" s="41"/>
      <c r="BD11190" s="41"/>
      <c r="BE11190" s="41"/>
      <c r="BF11190" s="41"/>
      <c r="BG11190" s="41"/>
      <c r="BH11190" s="41"/>
      <c r="BI11190" s="41"/>
      <c r="BJ11190" s="41"/>
      <c r="BK11190" s="41"/>
      <c r="BL11190" s="41"/>
      <c r="BM11190" s="41"/>
      <c r="BN11190" s="41"/>
      <c r="BO11190" s="41"/>
      <c r="BP11190" s="108"/>
      <c r="CG11190" s="102"/>
      <c r="CI11190" s="45"/>
    </row>
    <row r="11191" spans="37:87" ht="13" customHeight="1">
      <c r="AK11191" s="114"/>
      <c r="AL11191" s="41"/>
      <c r="AM11191" s="41"/>
      <c r="AN11191" s="41"/>
      <c r="AO11191" s="41"/>
      <c r="AP11191" s="41"/>
      <c r="AQ11191" s="41"/>
      <c r="AR11191" s="41"/>
      <c r="AS11191" s="41"/>
      <c r="AT11191" s="41"/>
      <c r="AU11191" s="41"/>
      <c r="AV11191" s="41"/>
      <c r="AW11191" s="41"/>
      <c r="AX11191" s="41"/>
      <c r="AY11191" s="41"/>
      <c r="AZ11191" s="41"/>
      <c r="BA11191" s="41"/>
      <c r="BB11191" s="41"/>
      <c r="BC11191" s="41"/>
      <c r="BD11191" s="41"/>
      <c r="BE11191" s="41"/>
      <c r="BF11191" s="41"/>
      <c r="BG11191" s="41"/>
      <c r="BH11191" s="41"/>
      <c r="BI11191" s="41"/>
      <c r="BJ11191" s="41"/>
      <c r="BK11191" s="41"/>
      <c r="BL11191" s="41"/>
      <c r="BM11191" s="41"/>
      <c r="BN11191" s="41"/>
      <c r="BO11191" s="41"/>
      <c r="BP11191" s="108"/>
      <c r="CG11191" s="102"/>
      <c r="CI11191" s="45"/>
    </row>
    <row r="11192" spans="37:87" ht="13" customHeight="1">
      <c r="AK11192" s="114"/>
      <c r="AL11192" s="41"/>
      <c r="AM11192" s="41"/>
      <c r="AN11192" s="41"/>
      <c r="AO11192" s="41"/>
      <c r="AP11192" s="41"/>
      <c r="AQ11192" s="41"/>
      <c r="AR11192" s="41"/>
      <c r="AS11192" s="41"/>
      <c r="AT11192" s="41"/>
      <c r="AU11192" s="41"/>
      <c r="AV11192" s="41"/>
      <c r="AW11192" s="41"/>
      <c r="AX11192" s="41"/>
      <c r="AY11192" s="41"/>
      <c r="AZ11192" s="41"/>
      <c r="BA11192" s="41"/>
      <c r="BB11192" s="41"/>
      <c r="BC11192" s="41"/>
      <c r="BD11192" s="41"/>
      <c r="BE11192" s="41"/>
      <c r="BF11192" s="41"/>
      <c r="BG11192" s="41"/>
      <c r="BH11192" s="41"/>
      <c r="BI11192" s="41"/>
      <c r="BJ11192" s="41"/>
      <c r="BK11192" s="41"/>
      <c r="BL11192" s="41"/>
      <c r="BM11192" s="41"/>
      <c r="BN11192" s="41"/>
      <c r="BO11192" s="41"/>
      <c r="BP11192" s="108"/>
      <c r="CG11192" s="102"/>
      <c r="CI11192" s="45"/>
    </row>
    <row r="11193" spans="37:87" ht="13" customHeight="1">
      <c r="AK11193" s="114"/>
      <c r="AL11193" s="41"/>
      <c r="AM11193" s="41"/>
      <c r="AN11193" s="41"/>
      <c r="AO11193" s="41"/>
      <c r="AP11193" s="41"/>
      <c r="AQ11193" s="41"/>
      <c r="AR11193" s="41"/>
      <c r="AS11193" s="41"/>
      <c r="AT11193" s="41"/>
      <c r="AU11193" s="41"/>
      <c r="AV11193" s="41"/>
      <c r="AW11193" s="41"/>
      <c r="AX11193" s="41"/>
      <c r="AY11193" s="41"/>
      <c r="AZ11193" s="41"/>
      <c r="BA11193" s="41"/>
      <c r="BB11193" s="41"/>
      <c r="BC11193" s="41"/>
      <c r="BD11193" s="41"/>
      <c r="BE11193" s="41"/>
      <c r="BF11193" s="41"/>
      <c r="BG11193" s="41"/>
      <c r="BH11193" s="41"/>
      <c r="BI11193" s="41"/>
      <c r="BJ11193" s="41"/>
      <c r="BK11193" s="41"/>
      <c r="BL11193" s="41"/>
      <c r="BM11193" s="41"/>
      <c r="BN11193" s="41"/>
      <c r="BO11193" s="41"/>
      <c r="BP11193" s="108"/>
      <c r="CG11193" s="102"/>
      <c r="CI11193" s="45"/>
    </row>
    <row r="11194" spans="37:87" ht="13" customHeight="1">
      <c r="AK11194" s="114"/>
      <c r="AL11194" s="41"/>
      <c r="AM11194" s="41"/>
      <c r="AN11194" s="41"/>
      <c r="AO11194" s="41"/>
      <c r="AP11194" s="41"/>
      <c r="AQ11194" s="41"/>
      <c r="AR11194" s="41"/>
      <c r="AS11194" s="41"/>
      <c r="AT11194" s="41"/>
      <c r="AU11194" s="41"/>
      <c r="AV11194" s="41"/>
      <c r="AW11194" s="41"/>
      <c r="AX11194" s="41"/>
      <c r="AY11194" s="41"/>
      <c r="AZ11194" s="41"/>
      <c r="BA11194" s="41"/>
      <c r="BB11194" s="41"/>
      <c r="BC11194" s="41"/>
      <c r="BD11194" s="41"/>
      <c r="BE11194" s="41"/>
      <c r="BF11194" s="41"/>
      <c r="BG11194" s="41"/>
      <c r="BH11194" s="41"/>
      <c r="BI11194" s="41"/>
      <c r="BJ11194" s="41"/>
      <c r="BK11194" s="41"/>
      <c r="BL11194" s="41"/>
      <c r="BM11194" s="41"/>
      <c r="BN11194" s="41"/>
      <c r="BO11194" s="41"/>
      <c r="BP11194" s="108"/>
      <c r="CG11194" s="102"/>
      <c r="CI11194" s="45"/>
    </row>
    <row r="11195" spans="37:87" ht="13" customHeight="1">
      <c r="AK11195" s="114"/>
      <c r="AL11195" s="41"/>
      <c r="AM11195" s="41"/>
      <c r="AN11195" s="41"/>
      <c r="AO11195" s="41"/>
      <c r="AP11195" s="41"/>
      <c r="AQ11195" s="41"/>
      <c r="AR11195" s="41"/>
      <c r="AS11195" s="41"/>
      <c r="AT11195" s="41"/>
      <c r="AU11195" s="41"/>
      <c r="AV11195" s="41"/>
      <c r="AW11195" s="41"/>
      <c r="AX11195" s="41"/>
      <c r="AY11195" s="41"/>
      <c r="AZ11195" s="41"/>
      <c r="BA11195" s="41"/>
      <c r="BB11195" s="41"/>
      <c r="BC11195" s="41"/>
      <c r="BD11195" s="41"/>
      <c r="BE11195" s="41"/>
      <c r="BF11195" s="41"/>
      <c r="BG11195" s="41"/>
      <c r="BH11195" s="41"/>
      <c r="BI11195" s="41"/>
      <c r="BJ11195" s="41"/>
      <c r="BK11195" s="41"/>
      <c r="BL11195" s="41"/>
      <c r="BM11195" s="41"/>
      <c r="BN11195" s="41"/>
      <c r="BO11195" s="41"/>
      <c r="BP11195" s="108"/>
      <c r="CG11195" s="102"/>
      <c r="CI11195" s="45"/>
    </row>
    <row r="11196" spans="37:87" ht="13" customHeight="1">
      <c r="AK11196" s="114"/>
      <c r="AL11196" s="41"/>
      <c r="AM11196" s="41"/>
      <c r="AN11196" s="41"/>
      <c r="AO11196" s="41"/>
      <c r="AP11196" s="41"/>
      <c r="AQ11196" s="41"/>
      <c r="AR11196" s="41"/>
      <c r="AS11196" s="41"/>
      <c r="AT11196" s="41"/>
      <c r="AU11196" s="41"/>
      <c r="AV11196" s="41"/>
      <c r="AW11196" s="41"/>
      <c r="AX11196" s="41"/>
      <c r="AY11196" s="41"/>
      <c r="AZ11196" s="41"/>
      <c r="BA11196" s="41"/>
      <c r="BB11196" s="41"/>
      <c r="BC11196" s="41"/>
      <c r="BD11196" s="41"/>
      <c r="BE11196" s="41"/>
      <c r="BF11196" s="41"/>
      <c r="BG11196" s="41"/>
      <c r="BH11196" s="41"/>
      <c r="BI11196" s="41"/>
      <c r="BJ11196" s="41"/>
      <c r="BK11196" s="41"/>
      <c r="BL11196" s="41"/>
      <c r="BM11196" s="41"/>
      <c r="BN11196" s="41"/>
      <c r="BO11196" s="41"/>
      <c r="BP11196" s="108"/>
      <c r="CG11196" s="102"/>
      <c r="CI11196" s="45"/>
    </row>
    <row r="11197" spans="37:87" ht="13" customHeight="1">
      <c r="AK11197" s="114"/>
      <c r="AL11197" s="41"/>
      <c r="AM11197" s="41"/>
      <c r="AN11197" s="41"/>
      <c r="AO11197" s="41"/>
      <c r="AP11197" s="41"/>
      <c r="AQ11197" s="41"/>
      <c r="AR11197" s="41"/>
      <c r="AS11197" s="41"/>
      <c r="AT11197" s="41"/>
      <c r="AU11197" s="41"/>
      <c r="AV11197" s="41"/>
      <c r="AW11197" s="41"/>
      <c r="AX11197" s="41"/>
      <c r="AY11197" s="41"/>
      <c r="AZ11197" s="41"/>
      <c r="BA11197" s="41"/>
      <c r="BB11197" s="41"/>
      <c r="BC11197" s="41"/>
      <c r="BD11197" s="41"/>
      <c r="BE11197" s="41"/>
      <c r="BF11197" s="41"/>
      <c r="BG11197" s="41"/>
      <c r="BH11197" s="41"/>
      <c r="BI11197" s="41"/>
      <c r="BJ11197" s="41"/>
      <c r="BK11197" s="41"/>
      <c r="BL11197" s="41"/>
      <c r="BM11197" s="41"/>
      <c r="BN11197" s="41"/>
      <c r="BO11197" s="41"/>
      <c r="BP11197" s="108"/>
      <c r="CG11197" s="102"/>
      <c r="CI11197" s="45"/>
    </row>
    <row r="11198" spans="37:87" ht="13" customHeight="1">
      <c r="AK11198" s="114"/>
      <c r="AL11198" s="41"/>
      <c r="AM11198" s="41"/>
      <c r="AN11198" s="41"/>
      <c r="AO11198" s="41"/>
      <c r="AP11198" s="41"/>
      <c r="AQ11198" s="41"/>
      <c r="AR11198" s="41"/>
      <c r="AS11198" s="41"/>
      <c r="AT11198" s="41"/>
      <c r="AU11198" s="41"/>
      <c r="AV11198" s="41"/>
      <c r="AW11198" s="41"/>
      <c r="AX11198" s="41"/>
      <c r="AY11198" s="41"/>
      <c r="AZ11198" s="41"/>
      <c r="BA11198" s="41"/>
      <c r="BB11198" s="41"/>
      <c r="BC11198" s="41"/>
      <c r="BD11198" s="41"/>
      <c r="BE11198" s="41"/>
      <c r="BF11198" s="41"/>
      <c r="BG11198" s="41"/>
      <c r="BH11198" s="41"/>
      <c r="BI11198" s="41"/>
      <c r="BJ11198" s="41"/>
      <c r="BK11198" s="41"/>
      <c r="BL11198" s="41"/>
      <c r="BM11198" s="41"/>
      <c r="BN11198" s="41"/>
      <c r="BO11198" s="41"/>
      <c r="BP11198" s="108"/>
      <c r="CG11198" s="102"/>
      <c r="CI11198" s="45"/>
    </row>
    <row r="11199" spans="37:87" ht="13" customHeight="1">
      <c r="AK11199" s="114"/>
      <c r="AL11199" s="41"/>
      <c r="AM11199" s="41"/>
      <c r="AN11199" s="41"/>
      <c r="AO11199" s="41"/>
      <c r="AP11199" s="41"/>
      <c r="AQ11199" s="41"/>
      <c r="AR11199" s="41"/>
      <c r="AS11199" s="41"/>
      <c r="AT11199" s="41"/>
      <c r="AU11199" s="41"/>
      <c r="AV11199" s="41"/>
      <c r="AW11199" s="41"/>
      <c r="AX11199" s="41"/>
      <c r="AY11199" s="41"/>
      <c r="AZ11199" s="41"/>
      <c r="BA11199" s="41"/>
      <c r="BB11199" s="41"/>
      <c r="BC11199" s="41"/>
      <c r="BD11199" s="41"/>
      <c r="BE11199" s="41"/>
      <c r="BF11199" s="41"/>
      <c r="BG11199" s="41"/>
      <c r="BH11199" s="41"/>
      <c r="BI11199" s="41"/>
      <c r="BJ11199" s="41"/>
      <c r="BK11199" s="41"/>
      <c r="BL11199" s="41"/>
      <c r="BM11199" s="41"/>
      <c r="BN11199" s="41"/>
      <c r="BO11199" s="41"/>
      <c r="BP11199" s="108"/>
      <c r="CG11199" s="102"/>
      <c r="CI11199" s="45"/>
    </row>
    <row r="11200" spans="37:87" ht="13" customHeight="1">
      <c r="AK11200" s="114"/>
      <c r="AL11200" s="41"/>
      <c r="AM11200" s="41"/>
      <c r="AN11200" s="41"/>
      <c r="AO11200" s="41"/>
      <c r="AP11200" s="41"/>
      <c r="AQ11200" s="41"/>
      <c r="AR11200" s="41"/>
      <c r="AS11200" s="41"/>
      <c r="AT11200" s="41"/>
      <c r="AU11200" s="41"/>
      <c r="AV11200" s="41"/>
      <c r="AW11200" s="41"/>
      <c r="AX11200" s="41"/>
      <c r="AY11200" s="41"/>
      <c r="AZ11200" s="41"/>
      <c r="BA11200" s="41"/>
      <c r="BB11200" s="41"/>
      <c r="BC11200" s="41"/>
      <c r="BD11200" s="41"/>
      <c r="BE11200" s="41"/>
      <c r="BF11200" s="41"/>
      <c r="BG11200" s="41"/>
      <c r="BH11200" s="41"/>
      <c r="BI11200" s="41"/>
      <c r="BJ11200" s="41"/>
      <c r="BK11200" s="41"/>
      <c r="BL11200" s="41"/>
      <c r="BM11200" s="41"/>
      <c r="BN11200" s="41"/>
      <c r="BO11200" s="41"/>
      <c r="BP11200" s="108"/>
      <c r="CG11200" s="102"/>
      <c r="CI11200" s="45"/>
    </row>
    <row r="11201" spans="37:87" ht="13" customHeight="1">
      <c r="AK11201" s="114"/>
      <c r="AL11201" s="41"/>
      <c r="AM11201" s="41"/>
      <c r="AN11201" s="41"/>
      <c r="AO11201" s="41"/>
      <c r="AP11201" s="41"/>
      <c r="AQ11201" s="41"/>
      <c r="AR11201" s="41"/>
      <c r="AS11201" s="41"/>
      <c r="AT11201" s="41"/>
      <c r="AU11201" s="41"/>
      <c r="AV11201" s="41"/>
      <c r="AW11201" s="41"/>
      <c r="AX11201" s="41"/>
      <c r="AY11201" s="41"/>
      <c r="AZ11201" s="41"/>
      <c r="BA11201" s="41"/>
      <c r="BB11201" s="41"/>
      <c r="BC11201" s="41"/>
      <c r="BD11201" s="41"/>
      <c r="BE11201" s="41"/>
      <c r="BF11201" s="41"/>
      <c r="BG11201" s="41"/>
      <c r="BH11201" s="41"/>
      <c r="BI11201" s="41"/>
      <c r="BJ11201" s="41"/>
      <c r="BK11201" s="41"/>
      <c r="BL11201" s="41"/>
      <c r="BM11201" s="41"/>
      <c r="BN11201" s="41"/>
      <c r="BO11201" s="41"/>
      <c r="BP11201" s="108"/>
      <c r="CG11201" s="102"/>
      <c r="CI11201" s="45"/>
    </row>
    <row r="11202" spans="37:87" ht="13" customHeight="1">
      <c r="AK11202" s="114"/>
      <c r="AL11202" s="41"/>
      <c r="AM11202" s="41"/>
      <c r="AN11202" s="41"/>
      <c r="AO11202" s="41"/>
      <c r="AP11202" s="41"/>
      <c r="AQ11202" s="41"/>
      <c r="AR11202" s="41"/>
      <c r="AS11202" s="41"/>
      <c r="AT11202" s="41"/>
      <c r="AU11202" s="41"/>
      <c r="AV11202" s="41"/>
      <c r="AW11202" s="41"/>
      <c r="AX11202" s="41"/>
      <c r="AY11202" s="41"/>
      <c r="AZ11202" s="41"/>
      <c r="BA11202" s="41"/>
      <c r="BB11202" s="41"/>
      <c r="BC11202" s="41"/>
      <c r="BD11202" s="41"/>
      <c r="BE11202" s="41"/>
      <c r="BF11202" s="41"/>
      <c r="BG11202" s="41"/>
      <c r="BH11202" s="41"/>
      <c r="BI11202" s="41"/>
      <c r="BJ11202" s="41"/>
      <c r="BK11202" s="41"/>
      <c r="BL11202" s="41"/>
      <c r="BM11202" s="41"/>
      <c r="BN11202" s="41"/>
      <c r="BO11202" s="41"/>
      <c r="BP11202" s="108"/>
      <c r="CG11202" s="102"/>
      <c r="CI11202" s="45"/>
    </row>
    <row r="11203" spans="37:87" ht="13" customHeight="1">
      <c r="AK11203" s="114"/>
      <c r="AL11203" s="41"/>
      <c r="AM11203" s="41"/>
      <c r="AN11203" s="41"/>
      <c r="AO11203" s="41"/>
      <c r="AP11203" s="41"/>
      <c r="AQ11203" s="41"/>
      <c r="AR11203" s="41"/>
      <c r="AS11203" s="41"/>
      <c r="AT11203" s="41"/>
      <c r="AU11203" s="41"/>
      <c r="AV11203" s="41"/>
      <c r="AW11203" s="41"/>
      <c r="AX11203" s="41"/>
      <c r="AY11203" s="41"/>
      <c r="AZ11203" s="41"/>
      <c r="BA11203" s="41"/>
      <c r="BB11203" s="41"/>
      <c r="BC11203" s="41"/>
      <c r="BD11203" s="41"/>
      <c r="BE11203" s="41"/>
      <c r="BF11203" s="41"/>
      <c r="BG11203" s="41"/>
      <c r="BH11203" s="41"/>
      <c r="BI11203" s="41"/>
      <c r="BJ11203" s="41"/>
      <c r="BK11203" s="41"/>
      <c r="BL11203" s="41"/>
      <c r="BM11203" s="41"/>
      <c r="BN11203" s="41"/>
      <c r="BO11203" s="41"/>
      <c r="BP11203" s="108"/>
      <c r="CG11203" s="102"/>
      <c r="CI11203" s="45"/>
    </row>
    <row r="11204" spans="37:87" ht="13" customHeight="1">
      <c r="AK11204" s="114"/>
      <c r="AL11204" s="41"/>
      <c r="AM11204" s="41"/>
      <c r="AN11204" s="41"/>
      <c r="AO11204" s="41"/>
      <c r="AP11204" s="41"/>
      <c r="AQ11204" s="41"/>
      <c r="AR11204" s="41"/>
      <c r="AS11204" s="41"/>
      <c r="AT11204" s="41"/>
      <c r="AU11204" s="41"/>
      <c r="AV11204" s="41"/>
      <c r="AW11204" s="41"/>
      <c r="AX11204" s="41"/>
      <c r="AY11204" s="41"/>
      <c r="AZ11204" s="41"/>
      <c r="BA11204" s="41"/>
      <c r="BB11204" s="41"/>
      <c r="BC11204" s="41"/>
      <c r="BD11204" s="41"/>
      <c r="BE11204" s="41"/>
      <c r="BF11204" s="41"/>
      <c r="BG11204" s="41"/>
      <c r="BH11204" s="41"/>
      <c r="BI11204" s="41"/>
      <c r="BJ11204" s="41"/>
      <c r="BK11204" s="41"/>
      <c r="BL11204" s="41"/>
      <c r="BM11204" s="41"/>
      <c r="BN11204" s="41"/>
      <c r="BO11204" s="41"/>
      <c r="BP11204" s="108"/>
      <c r="CG11204" s="102"/>
      <c r="CI11204" s="45"/>
    </row>
    <row r="11205" spans="37:87" ht="13" customHeight="1">
      <c r="AK11205" s="114"/>
      <c r="AL11205" s="41"/>
      <c r="AM11205" s="41"/>
      <c r="AN11205" s="41"/>
      <c r="AO11205" s="41"/>
      <c r="AP11205" s="41"/>
      <c r="AQ11205" s="41"/>
      <c r="AR11205" s="41"/>
      <c r="AS11205" s="41"/>
      <c r="AT11205" s="41"/>
      <c r="AU11205" s="41"/>
      <c r="AV11205" s="41"/>
      <c r="AW11205" s="41"/>
      <c r="AX11205" s="41"/>
      <c r="AY11205" s="41"/>
      <c r="AZ11205" s="41"/>
      <c r="BA11205" s="41"/>
      <c r="BB11205" s="41"/>
      <c r="BC11205" s="41"/>
      <c r="BD11205" s="41"/>
      <c r="BE11205" s="41"/>
      <c r="BF11205" s="41"/>
      <c r="BG11205" s="41"/>
      <c r="BH11205" s="41"/>
      <c r="BI11205" s="41"/>
      <c r="BJ11205" s="41"/>
      <c r="BK11205" s="41"/>
      <c r="BL11205" s="41"/>
      <c r="BM11205" s="41"/>
      <c r="BN11205" s="41"/>
      <c r="BO11205" s="41"/>
      <c r="BP11205" s="108"/>
      <c r="CG11205" s="102"/>
      <c r="CI11205" s="45"/>
    </row>
    <row r="11206" spans="37:87" ht="13" customHeight="1">
      <c r="AK11206" s="114"/>
      <c r="AL11206" s="41"/>
      <c r="AM11206" s="41"/>
      <c r="AN11206" s="41"/>
      <c r="AO11206" s="41"/>
      <c r="AP11206" s="41"/>
      <c r="AQ11206" s="41"/>
      <c r="AR11206" s="41"/>
      <c r="AS11206" s="41"/>
      <c r="AT11206" s="41"/>
      <c r="AU11206" s="41"/>
      <c r="AV11206" s="41"/>
      <c r="AW11206" s="41"/>
      <c r="AX11206" s="41"/>
      <c r="AY11206" s="41"/>
      <c r="AZ11206" s="41"/>
      <c r="BA11206" s="41"/>
      <c r="BB11206" s="41"/>
      <c r="BC11206" s="41"/>
      <c r="BD11206" s="41"/>
      <c r="BE11206" s="41"/>
      <c r="BF11206" s="41"/>
      <c r="BG11206" s="41"/>
      <c r="BH11206" s="41"/>
      <c r="BI11206" s="41"/>
      <c r="BJ11206" s="41"/>
      <c r="BK11206" s="41"/>
      <c r="BL11206" s="41"/>
      <c r="BM11206" s="41"/>
      <c r="BN11206" s="41"/>
      <c r="BO11206" s="41"/>
      <c r="BP11206" s="108"/>
      <c r="CG11206" s="102"/>
      <c r="CI11206" s="45"/>
    </row>
    <row r="11207" spans="37:87" ht="13" customHeight="1">
      <c r="AK11207" s="114"/>
      <c r="AL11207" s="41"/>
      <c r="AM11207" s="41"/>
      <c r="AN11207" s="41"/>
      <c r="AO11207" s="41"/>
      <c r="AP11207" s="41"/>
      <c r="AQ11207" s="41"/>
      <c r="AR11207" s="41"/>
      <c r="AS11207" s="41"/>
      <c r="AT11207" s="41"/>
      <c r="AU11207" s="41"/>
      <c r="AV11207" s="41"/>
      <c r="AW11207" s="41"/>
      <c r="AX11207" s="41"/>
      <c r="AY11207" s="41"/>
      <c r="AZ11207" s="41"/>
      <c r="BA11207" s="41"/>
      <c r="BB11207" s="41"/>
      <c r="BC11207" s="41"/>
      <c r="BD11207" s="41"/>
      <c r="BE11207" s="41"/>
      <c r="BF11207" s="41"/>
      <c r="BG11207" s="41"/>
      <c r="BH11207" s="41"/>
      <c r="BI11207" s="41"/>
      <c r="BJ11207" s="41"/>
      <c r="BK11207" s="41"/>
      <c r="BL11207" s="41"/>
      <c r="BM11207" s="41"/>
      <c r="BN11207" s="41"/>
      <c r="BO11207" s="41"/>
      <c r="BP11207" s="108"/>
      <c r="CG11207" s="102"/>
      <c r="CI11207" s="45"/>
    </row>
    <row r="11208" spans="37:87" ht="13" customHeight="1">
      <c r="AK11208" s="114"/>
      <c r="AL11208" s="41"/>
      <c r="AM11208" s="41"/>
      <c r="AN11208" s="41"/>
      <c r="AO11208" s="41"/>
      <c r="AP11208" s="41"/>
      <c r="AQ11208" s="41"/>
      <c r="AR11208" s="41"/>
      <c r="AS11208" s="41"/>
      <c r="AT11208" s="41"/>
      <c r="AU11208" s="41"/>
      <c r="AV11208" s="41"/>
      <c r="AW11208" s="41"/>
      <c r="AX11208" s="41"/>
      <c r="AY11208" s="41"/>
      <c r="AZ11208" s="41"/>
      <c r="BA11208" s="41"/>
      <c r="BB11208" s="41"/>
      <c r="BC11208" s="41"/>
      <c r="BD11208" s="41"/>
      <c r="BE11208" s="41"/>
      <c r="BF11208" s="41"/>
      <c r="BG11208" s="41"/>
      <c r="BH11208" s="41"/>
      <c r="BI11208" s="41"/>
      <c r="BJ11208" s="41"/>
      <c r="BK11208" s="41"/>
      <c r="BL11208" s="41"/>
      <c r="BM11208" s="41"/>
      <c r="BN11208" s="41"/>
      <c r="BO11208" s="41"/>
      <c r="BP11208" s="108"/>
      <c r="CG11208" s="102"/>
      <c r="CI11208" s="45"/>
    </row>
    <row r="11209" spans="37:87" ht="13" customHeight="1">
      <c r="AK11209" s="114"/>
      <c r="AL11209" s="41"/>
      <c r="AM11209" s="41"/>
      <c r="AN11209" s="41"/>
      <c r="AO11209" s="41"/>
      <c r="AP11209" s="41"/>
      <c r="AQ11209" s="41"/>
      <c r="AR11209" s="41"/>
      <c r="AS11209" s="41"/>
      <c r="AT11209" s="41"/>
      <c r="AU11209" s="41"/>
      <c r="AV11209" s="41"/>
      <c r="AW11209" s="41"/>
      <c r="AX11209" s="41"/>
      <c r="AY11209" s="41"/>
      <c r="AZ11209" s="41"/>
      <c r="BA11209" s="41"/>
      <c r="BB11209" s="41"/>
      <c r="BC11209" s="41"/>
      <c r="BD11209" s="41"/>
      <c r="BE11209" s="41"/>
      <c r="BF11209" s="41"/>
      <c r="BG11209" s="41"/>
      <c r="BH11209" s="41"/>
      <c r="BI11209" s="41"/>
      <c r="BJ11209" s="41"/>
      <c r="BK11209" s="41"/>
      <c r="BL11209" s="41"/>
      <c r="BM11209" s="41"/>
      <c r="BN11209" s="41"/>
      <c r="BO11209" s="41"/>
      <c r="BP11209" s="108"/>
      <c r="CG11209" s="102"/>
      <c r="CI11209" s="45"/>
    </row>
    <row r="11210" spans="37:87" ht="13" customHeight="1">
      <c r="AK11210" s="114"/>
      <c r="AL11210" s="41"/>
      <c r="AM11210" s="41"/>
      <c r="AN11210" s="41"/>
      <c r="AO11210" s="41"/>
      <c r="AP11210" s="41"/>
      <c r="AQ11210" s="41"/>
      <c r="AR11210" s="41"/>
      <c r="AS11210" s="41"/>
      <c r="AT11210" s="41"/>
      <c r="AU11210" s="41"/>
      <c r="AV11210" s="41"/>
      <c r="AW11210" s="41"/>
      <c r="AX11210" s="41"/>
      <c r="AY11210" s="41"/>
      <c r="AZ11210" s="41"/>
      <c r="BA11210" s="41"/>
      <c r="BB11210" s="41"/>
      <c r="BC11210" s="41"/>
      <c r="BD11210" s="41"/>
      <c r="BE11210" s="41"/>
      <c r="BF11210" s="41"/>
      <c r="BG11210" s="41"/>
      <c r="BH11210" s="41"/>
      <c r="BI11210" s="41"/>
      <c r="BJ11210" s="41"/>
      <c r="BK11210" s="41"/>
      <c r="BL11210" s="41"/>
      <c r="BM11210" s="41"/>
      <c r="BN11210" s="41"/>
      <c r="BO11210" s="41"/>
      <c r="BP11210" s="108"/>
      <c r="CG11210" s="102"/>
      <c r="CI11210" s="45"/>
    </row>
    <row r="11211" spans="37:87" ht="13" customHeight="1">
      <c r="AK11211" s="114"/>
      <c r="AL11211" s="41"/>
      <c r="AM11211" s="41"/>
      <c r="AN11211" s="41"/>
      <c r="AO11211" s="41"/>
      <c r="AP11211" s="41"/>
      <c r="AQ11211" s="41"/>
      <c r="AR11211" s="41"/>
      <c r="AS11211" s="41"/>
      <c r="AT11211" s="41"/>
      <c r="AU11211" s="41"/>
      <c r="AV11211" s="41"/>
      <c r="AW11211" s="41"/>
      <c r="AX11211" s="41"/>
      <c r="AY11211" s="41"/>
      <c r="AZ11211" s="41"/>
      <c r="BA11211" s="41"/>
      <c r="BB11211" s="41"/>
      <c r="BC11211" s="41"/>
      <c r="BD11211" s="41"/>
      <c r="BE11211" s="41"/>
      <c r="BF11211" s="41"/>
      <c r="BG11211" s="41"/>
      <c r="BH11211" s="41"/>
      <c r="BI11211" s="41"/>
      <c r="BJ11211" s="41"/>
      <c r="BK11211" s="41"/>
      <c r="BL11211" s="41"/>
      <c r="BM11211" s="41"/>
      <c r="BN11211" s="41"/>
      <c r="BO11211" s="41"/>
      <c r="BP11211" s="108"/>
      <c r="CG11211" s="102"/>
      <c r="CI11211" s="45"/>
    </row>
    <row r="11212" spans="37:87" ht="13" customHeight="1">
      <c r="AK11212" s="114"/>
      <c r="AL11212" s="41"/>
      <c r="AM11212" s="41"/>
      <c r="AN11212" s="41"/>
      <c r="AO11212" s="41"/>
      <c r="AP11212" s="41"/>
      <c r="AQ11212" s="41"/>
      <c r="AR11212" s="41"/>
      <c r="AS11212" s="41"/>
      <c r="AT11212" s="41"/>
      <c r="AU11212" s="41"/>
      <c r="AV11212" s="41"/>
      <c r="AW11212" s="41"/>
      <c r="AX11212" s="41"/>
      <c r="AY11212" s="41"/>
      <c r="AZ11212" s="41"/>
      <c r="BA11212" s="41"/>
      <c r="BB11212" s="41"/>
      <c r="BC11212" s="41"/>
      <c r="BD11212" s="41"/>
      <c r="BE11212" s="41"/>
      <c r="BF11212" s="41"/>
      <c r="BG11212" s="41"/>
      <c r="BH11212" s="41"/>
      <c r="BI11212" s="41"/>
      <c r="BJ11212" s="41"/>
      <c r="BK11212" s="41"/>
      <c r="BL11212" s="41"/>
      <c r="BM11212" s="41"/>
      <c r="BN11212" s="41"/>
      <c r="BO11212" s="41"/>
      <c r="BP11212" s="108"/>
      <c r="CG11212" s="102"/>
      <c r="CI11212" s="45"/>
    </row>
    <row r="11213" spans="37:87" ht="13" customHeight="1">
      <c r="AK11213" s="114"/>
      <c r="AL11213" s="41"/>
      <c r="AM11213" s="41"/>
      <c r="AN11213" s="41"/>
      <c r="AO11213" s="41"/>
      <c r="AP11213" s="41"/>
      <c r="AQ11213" s="41"/>
      <c r="AR11213" s="41"/>
      <c r="AS11213" s="41"/>
      <c r="AT11213" s="41"/>
      <c r="AU11213" s="41"/>
      <c r="AV11213" s="41"/>
      <c r="AW11213" s="41"/>
      <c r="AX11213" s="41"/>
      <c r="AY11213" s="41"/>
      <c r="AZ11213" s="41"/>
      <c r="BA11213" s="41"/>
      <c r="BB11213" s="41"/>
      <c r="BC11213" s="41"/>
      <c r="BD11213" s="41"/>
      <c r="BE11213" s="41"/>
      <c r="BF11213" s="41"/>
      <c r="BG11213" s="41"/>
      <c r="BH11213" s="41"/>
      <c r="BI11213" s="41"/>
      <c r="BJ11213" s="41"/>
      <c r="BK11213" s="41"/>
      <c r="BL11213" s="41"/>
      <c r="BM11213" s="41"/>
      <c r="BN11213" s="41"/>
      <c r="BO11213" s="41"/>
      <c r="BP11213" s="108"/>
      <c r="CG11213" s="102"/>
      <c r="CI11213" s="45"/>
    </row>
    <row r="11214" spans="37:87" ht="13" customHeight="1">
      <c r="AK11214" s="114"/>
      <c r="AL11214" s="41"/>
      <c r="AM11214" s="41"/>
      <c r="AN11214" s="41"/>
      <c r="AO11214" s="41"/>
      <c r="AP11214" s="41"/>
      <c r="AQ11214" s="41"/>
      <c r="AR11214" s="41"/>
      <c r="AS11214" s="41"/>
      <c r="AT11214" s="41"/>
      <c r="AU11214" s="41"/>
      <c r="AV11214" s="41"/>
      <c r="AW11214" s="41"/>
      <c r="AX11214" s="41"/>
      <c r="AY11214" s="41"/>
      <c r="AZ11214" s="41"/>
      <c r="BA11214" s="41"/>
      <c r="BB11214" s="41"/>
      <c r="BC11214" s="41"/>
      <c r="BD11214" s="41"/>
      <c r="BE11214" s="41"/>
      <c r="BF11214" s="41"/>
      <c r="BG11214" s="41"/>
      <c r="BH11214" s="41"/>
      <c r="BI11214" s="41"/>
      <c r="BJ11214" s="41"/>
      <c r="BK11214" s="41"/>
      <c r="BL11214" s="41"/>
      <c r="BM11214" s="41"/>
      <c r="BN11214" s="41"/>
      <c r="BO11214" s="41"/>
      <c r="BP11214" s="108"/>
      <c r="CG11214" s="102"/>
      <c r="CI11214" s="45"/>
    </row>
    <row r="11215" spans="37:87" ht="13" customHeight="1">
      <c r="AK11215" s="114"/>
      <c r="AL11215" s="41"/>
      <c r="AM11215" s="41"/>
      <c r="AN11215" s="41"/>
      <c r="AO11215" s="41"/>
      <c r="AP11215" s="41"/>
      <c r="AQ11215" s="41"/>
      <c r="AR11215" s="41"/>
      <c r="AS11215" s="41"/>
      <c r="AT11215" s="41"/>
      <c r="AU11215" s="41"/>
      <c r="AV11215" s="41"/>
      <c r="AW11215" s="41"/>
      <c r="AX11215" s="41"/>
      <c r="AY11215" s="41"/>
      <c r="AZ11215" s="41"/>
      <c r="BA11215" s="41"/>
      <c r="BB11215" s="41"/>
      <c r="BC11215" s="41"/>
      <c r="BD11215" s="41"/>
      <c r="BE11215" s="41"/>
      <c r="BF11215" s="41"/>
      <c r="BG11215" s="41"/>
      <c r="BH11215" s="41"/>
      <c r="BI11215" s="41"/>
      <c r="BJ11215" s="41"/>
      <c r="BK11215" s="41"/>
      <c r="BL11215" s="41"/>
      <c r="BM11215" s="41"/>
      <c r="BN11215" s="41"/>
      <c r="BO11215" s="41"/>
      <c r="BP11215" s="108"/>
      <c r="CG11215" s="102"/>
      <c r="CI11215" s="45"/>
    </row>
    <row r="11216" spans="37:87" ht="13" customHeight="1">
      <c r="AK11216" s="114"/>
      <c r="AL11216" s="41"/>
      <c r="AM11216" s="41"/>
      <c r="AN11216" s="41"/>
      <c r="AO11216" s="41"/>
      <c r="AP11216" s="41"/>
      <c r="AQ11216" s="41"/>
      <c r="AR11216" s="41"/>
      <c r="AS11216" s="41"/>
      <c r="AT11216" s="41"/>
      <c r="AU11216" s="41"/>
      <c r="AV11216" s="41"/>
      <c r="AW11216" s="41"/>
      <c r="AX11216" s="41"/>
      <c r="AY11216" s="41"/>
      <c r="AZ11216" s="41"/>
      <c r="BA11216" s="41"/>
      <c r="BB11216" s="41"/>
      <c r="BC11216" s="41"/>
      <c r="BD11216" s="41"/>
      <c r="BE11216" s="41"/>
      <c r="BF11216" s="41"/>
      <c r="BG11216" s="41"/>
      <c r="BH11216" s="41"/>
      <c r="BI11216" s="41"/>
      <c r="BJ11216" s="41"/>
      <c r="BK11216" s="41"/>
      <c r="BL11216" s="41"/>
      <c r="BM11216" s="41"/>
      <c r="BN11216" s="41"/>
      <c r="BO11216" s="41"/>
      <c r="BP11216" s="108"/>
      <c r="CG11216" s="102"/>
      <c r="CI11216" s="45"/>
    </row>
    <row r="11217" spans="37:87" ht="13" customHeight="1">
      <c r="AK11217" s="114"/>
      <c r="AL11217" s="41"/>
      <c r="AM11217" s="41"/>
      <c r="AN11217" s="41"/>
      <c r="AO11217" s="41"/>
      <c r="AP11217" s="41"/>
      <c r="AQ11217" s="41"/>
      <c r="AR11217" s="41"/>
      <c r="AS11217" s="41"/>
      <c r="AT11217" s="41"/>
      <c r="AU11217" s="41"/>
      <c r="AV11217" s="41"/>
      <c r="AW11217" s="41"/>
      <c r="AX11217" s="41"/>
      <c r="AY11217" s="41"/>
      <c r="AZ11217" s="41"/>
      <c r="BA11217" s="41"/>
      <c r="BB11217" s="41"/>
      <c r="BC11217" s="41"/>
      <c r="BD11217" s="41"/>
      <c r="BE11217" s="41"/>
      <c r="BF11217" s="41"/>
      <c r="BG11217" s="41"/>
      <c r="BH11217" s="41"/>
      <c r="BI11217" s="41"/>
      <c r="BJ11217" s="41"/>
      <c r="BK11217" s="41"/>
      <c r="BL11217" s="41"/>
      <c r="BM11217" s="41"/>
      <c r="BN11217" s="41"/>
      <c r="BO11217" s="41"/>
      <c r="BP11217" s="108"/>
      <c r="CG11217" s="102"/>
      <c r="CI11217" s="45"/>
    </row>
    <row r="11218" spans="37:87" ht="13" customHeight="1">
      <c r="AK11218" s="114"/>
      <c r="AL11218" s="41"/>
      <c r="AM11218" s="41"/>
      <c r="AN11218" s="41"/>
      <c r="AO11218" s="41"/>
      <c r="AP11218" s="41"/>
      <c r="AQ11218" s="41"/>
      <c r="AR11218" s="41"/>
      <c r="AS11218" s="41"/>
      <c r="AT11218" s="41"/>
      <c r="AU11218" s="41"/>
      <c r="AV11218" s="41"/>
      <c r="AW11218" s="41"/>
      <c r="AX11218" s="41"/>
      <c r="AY11218" s="41"/>
      <c r="AZ11218" s="41"/>
      <c r="BA11218" s="41"/>
      <c r="BB11218" s="41"/>
      <c r="BC11218" s="41"/>
      <c r="BD11218" s="41"/>
      <c r="BE11218" s="41"/>
      <c r="BF11218" s="41"/>
      <c r="BG11218" s="41"/>
      <c r="BH11218" s="41"/>
      <c r="BI11218" s="41"/>
      <c r="BJ11218" s="41"/>
      <c r="BK11218" s="41"/>
      <c r="BL11218" s="41"/>
      <c r="BM11218" s="41"/>
      <c r="BN11218" s="41"/>
      <c r="BO11218" s="41"/>
      <c r="BP11218" s="108"/>
      <c r="CG11218" s="102"/>
      <c r="CI11218" s="45"/>
    </row>
    <row r="11219" spans="37:87" ht="13" customHeight="1">
      <c r="AK11219" s="114"/>
      <c r="AL11219" s="41"/>
      <c r="AM11219" s="41"/>
      <c r="AN11219" s="41"/>
      <c r="AO11219" s="41"/>
      <c r="AP11219" s="41"/>
      <c r="AQ11219" s="41"/>
      <c r="AR11219" s="41"/>
      <c r="AS11219" s="41"/>
      <c r="AT11219" s="41"/>
      <c r="AU11219" s="41"/>
      <c r="AV11219" s="41"/>
      <c r="AW11219" s="41"/>
      <c r="AX11219" s="41"/>
      <c r="AY11219" s="41"/>
      <c r="AZ11219" s="41"/>
      <c r="BA11219" s="41"/>
      <c r="BB11219" s="41"/>
      <c r="BC11219" s="41"/>
      <c r="BD11219" s="41"/>
      <c r="BE11219" s="41"/>
      <c r="BF11219" s="41"/>
      <c r="BG11219" s="41"/>
      <c r="BH11219" s="41"/>
      <c r="BI11219" s="41"/>
      <c r="BJ11219" s="41"/>
      <c r="BK11219" s="41"/>
      <c r="BL11219" s="41"/>
      <c r="BM11219" s="41"/>
      <c r="BN11219" s="41"/>
      <c r="BO11219" s="41"/>
      <c r="BP11219" s="108"/>
      <c r="CG11219" s="102"/>
      <c r="CI11219" s="45"/>
    </row>
    <row r="11220" spans="37:87" ht="13" customHeight="1">
      <c r="AK11220" s="114"/>
      <c r="AL11220" s="41"/>
      <c r="AM11220" s="41"/>
      <c r="AN11220" s="41"/>
      <c r="AO11220" s="41"/>
      <c r="AP11220" s="41"/>
      <c r="AQ11220" s="41"/>
      <c r="AR11220" s="41"/>
      <c r="AS11220" s="41"/>
      <c r="AT11220" s="41"/>
      <c r="AU11220" s="41"/>
      <c r="AV11220" s="41"/>
      <c r="AW11220" s="41"/>
      <c r="AX11220" s="41"/>
      <c r="AY11220" s="41"/>
      <c r="AZ11220" s="41"/>
      <c r="BA11220" s="41"/>
      <c r="BB11220" s="41"/>
      <c r="BC11220" s="41"/>
      <c r="BD11220" s="41"/>
      <c r="BE11220" s="41"/>
      <c r="BF11220" s="41"/>
      <c r="BG11220" s="41"/>
      <c r="BH11220" s="41"/>
      <c r="BI11220" s="41"/>
      <c r="BJ11220" s="41"/>
      <c r="BK11220" s="41"/>
      <c r="BL11220" s="41"/>
      <c r="BM11220" s="41"/>
      <c r="BN11220" s="41"/>
      <c r="BO11220" s="41"/>
      <c r="BP11220" s="108"/>
      <c r="CG11220" s="102"/>
      <c r="CI11220" s="45"/>
    </row>
    <row r="11221" spans="37:87" ht="13" customHeight="1">
      <c r="AK11221" s="114"/>
      <c r="AL11221" s="41"/>
      <c r="AM11221" s="41"/>
      <c r="AN11221" s="41"/>
      <c r="AO11221" s="41"/>
      <c r="AP11221" s="41"/>
      <c r="AQ11221" s="41"/>
      <c r="AR11221" s="41"/>
      <c r="AS11221" s="41"/>
      <c r="AT11221" s="41"/>
      <c r="AU11221" s="41"/>
      <c r="AV11221" s="41"/>
      <c r="AW11221" s="41"/>
      <c r="AX11221" s="41"/>
      <c r="AY11221" s="41"/>
      <c r="AZ11221" s="41"/>
      <c r="BA11221" s="41"/>
      <c r="BB11221" s="41"/>
      <c r="BC11221" s="41"/>
      <c r="BD11221" s="41"/>
      <c r="BE11221" s="41"/>
      <c r="BF11221" s="41"/>
      <c r="BG11221" s="41"/>
      <c r="BH11221" s="41"/>
      <c r="BI11221" s="41"/>
      <c r="BJ11221" s="41"/>
      <c r="BK11221" s="41"/>
      <c r="BL11221" s="41"/>
      <c r="BM11221" s="41"/>
      <c r="BN11221" s="41"/>
      <c r="BO11221" s="41"/>
      <c r="BP11221" s="108"/>
      <c r="CG11221" s="102"/>
      <c r="CI11221" s="45"/>
    </row>
    <row r="11222" spans="37:87" ht="13" customHeight="1">
      <c r="AK11222" s="114"/>
      <c r="AL11222" s="41"/>
      <c r="AM11222" s="41"/>
      <c r="AN11222" s="41"/>
      <c r="AO11222" s="41"/>
      <c r="AP11222" s="41"/>
      <c r="AQ11222" s="41"/>
      <c r="AR11222" s="41"/>
      <c r="AS11222" s="41"/>
      <c r="AT11222" s="41"/>
      <c r="AU11222" s="41"/>
      <c r="AV11222" s="41"/>
      <c r="AW11222" s="41"/>
      <c r="AX11222" s="41"/>
      <c r="AY11222" s="41"/>
      <c r="AZ11222" s="41"/>
      <c r="BA11222" s="41"/>
      <c r="BB11222" s="41"/>
      <c r="BC11222" s="41"/>
      <c r="BD11222" s="41"/>
      <c r="BE11222" s="41"/>
      <c r="BF11222" s="41"/>
      <c r="BG11222" s="41"/>
      <c r="BH11222" s="41"/>
      <c r="BI11222" s="41"/>
      <c r="BJ11222" s="41"/>
      <c r="BK11222" s="41"/>
      <c r="BL11222" s="41"/>
      <c r="BM11222" s="41"/>
      <c r="BN11222" s="41"/>
      <c r="BO11222" s="41"/>
      <c r="BP11222" s="108"/>
      <c r="CG11222" s="102"/>
      <c r="CI11222" s="45"/>
    </row>
    <row r="11223" spans="37:87" ht="13" customHeight="1">
      <c r="AK11223" s="114"/>
      <c r="AL11223" s="41"/>
      <c r="AM11223" s="41"/>
      <c r="AN11223" s="41"/>
      <c r="AO11223" s="41"/>
      <c r="AP11223" s="41"/>
      <c r="AQ11223" s="41"/>
      <c r="AR11223" s="41"/>
      <c r="AS11223" s="41"/>
      <c r="AT11223" s="41"/>
      <c r="AU11223" s="41"/>
      <c r="AV11223" s="41"/>
      <c r="AW11223" s="41"/>
      <c r="AX11223" s="41"/>
      <c r="AY11223" s="41"/>
      <c r="AZ11223" s="41"/>
      <c r="BA11223" s="41"/>
      <c r="BB11223" s="41"/>
      <c r="BC11223" s="41"/>
      <c r="BD11223" s="41"/>
      <c r="BE11223" s="41"/>
      <c r="BF11223" s="41"/>
      <c r="BG11223" s="41"/>
      <c r="BH11223" s="41"/>
      <c r="BI11223" s="41"/>
      <c r="BJ11223" s="41"/>
      <c r="BK11223" s="41"/>
      <c r="BL11223" s="41"/>
      <c r="BM11223" s="41"/>
      <c r="BN11223" s="41"/>
      <c r="BO11223" s="41"/>
      <c r="BP11223" s="108"/>
      <c r="CG11223" s="102"/>
      <c r="CI11223" s="45"/>
    </row>
    <row r="11224" spans="37:87" ht="13" customHeight="1">
      <c r="AK11224" s="114"/>
      <c r="AL11224" s="41"/>
      <c r="AM11224" s="41"/>
      <c r="AN11224" s="41"/>
      <c r="AO11224" s="41"/>
      <c r="AP11224" s="41"/>
      <c r="AQ11224" s="41"/>
      <c r="AR11224" s="41"/>
      <c r="AS11224" s="41"/>
      <c r="AT11224" s="41"/>
      <c r="AU11224" s="41"/>
      <c r="AV11224" s="41"/>
      <c r="AW11224" s="41"/>
      <c r="AX11224" s="41"/>
      <c r="AY11224" s="41"/>
      <c r="AZ11224" s="41"/>
      <c r="BA11224" s="41"/>
      <c r="BB11224" s="41"/>
      <c r="BC11224" s="41"/>
      <c r="BD11224" s="41"/>
      <c r="BE11224" s="41"/>
      <c r="BF11224" s="41"/>
      <c r="BG11224" s="41"/>
      <c r="BH11224" s="41"/>
      <c r="BI11224" s="41"/>
      <c r="BJ11224" s="41"/>
      <c r="BK11224" s="41"/>
      <c r="BL11224" s="41"/>
      <c r="BM11224" s="41"/>
      <c r="BN11224" s="41"/>
      <c r="BO11224" s="41"/>
      <c r="BP11224" s="108"/>
      <c r="CG11224" s="102"/>
      <c r="CI11224" s="45"/>
    </row>
    <row r="11225" spans="37:87" ht="13" customHeight="1">
      <c r="AK11225" s="114"/>
      <c r="AL11225" s="41"/>
      <c r="AM11225" s="41"/>
      <c r="AN11225" s="41"/>
      <c r="AO11225" s="41"/>
      <c r="AP11225" s="41"/>
      <c r="AQ11225" s="41"/>
      <c r="AR11225" s="41"/>
      <c r="AS11225" s="41"/>
      <c r="AT11225" s="41"/>
      <c r="AU11225" s="41"/>
      <c r="AV11225" s="41"/>
      <c r="AW11225" s="41"/>
      <c r="AX11225" s="41"/>
      <c r="AY11225" s="41"/>
      <c r="AZ11225" s="41"/>
      <c r="BA11225" s="41"/>
      <c r="BB11225" s="41"/>
      <c r="BC11225" s="41"/>
      <c r="BD11225" s="41"/>
      <c r="BE11225" s="41"/>
      <c r="BF11225" s="41"/>
      <c r="BG11225" s="41"/>
      <c r="BH11225" s="41"/>
      <c r="BI11225" s="41"/>
      <c r="BJ11225" s="41"/>
      <c r="BK11225" s="41"/>
      <c r="BL11225" s="41"/>
      <c r="BM11225" s="41"/>
      <c r="BN11225" s="41"/>
      <c r="BO11225" s="41"/>
      <c r="BP11225" s="108"/>
      <c r="CG11225" s="102"/>
      <c r="CI11225" s="45"/>
    </row>
    <row r="11226" spans="37:87" ht="13" customHeight="1">
      <c r="AK11226" s="114"/>
      <c r="AL11226" s="41"/>
      <c r="AM11226" s="41"/>
      <c r="AN11226" s="41"/>
      <c r="AO11226" s="41"/>
      <c r="AP11226" s="41"/>
      <c r="AQ11226" s="41"/>
      <c r="AR11226" s="41"/>
      <c r="AS11226" s="41"/>
      <c r="AT11226" s="41"/>
      <c r="AU11226" s="41"/>
      <c r="AV11226" s="41"/>
      <c r="AW11226" s="41"/>
      <c r="AX11226" s="41"/>
      <c r="AY11226" s="41"/>
      <c r="AZ11226" s="41"/>
      <c r="BA11226" s="41"/>
      <c r="BB11226" s="41"/>
      <c r="BC11226" s="41"/>
      <c r="BD11226" s="41"/>
      <c r="BE11226" s="41"/>
      <c r="BF11226" s="41"/>
      <c r="BG11226" s="41"/>
      <c r="BH11226" s="41"/>
      <c r="BI11226" s="41"/>
      <c r="BJ11226" s="41"/>
      <c r="BK11226" s="41"/>
      <c r="BL11226" s="41"/>
      <c r="BM11226" s="41"/>
      <c r="BN11226" s="41"/>
      <c r="BO11226" s="41"/>
      <c r="BP11226" s="108"/>
      <c r="CG11226" s="102"/>
      <c r="CI11226" s="45"/>
    </row>
    <row r="11227" spans="37:87" ht="13" customHeight="1">
      <c r="AK11227" s="114"/>
      <c r="AL11227" s="41"/>
      <c r="AM11227" s="41"/>
      <c r="AN11227" s="41"/>
      <c r="AO11227" s="41"/>
      <c r="AP11227" s="41"/>
      <c r="AQ11227" s="41"/>
      <c r="AR11227" s="41"/>
      <c r="AS11227" s="41"/>
      <c r="AT11227" s="41"/>
      <c r="AU11227" s="41"/>
      <c r="AV11227" s="41"/>
      <c r="AW11227" s="41"/>
      <c r="AX11227" s="41"/>
      <c r="AY11227" s="41"/>
      <c r="AZ11227" s="41"/>
      <c r="BA11227" s="41"/>
      <c r="BB11227" s="41"/>
      <c r="BC11227" s="41"/>
      <c r="BD11227" s="41"/>
      <c r="BE11227" s="41"/>
      <c r="BF11227" s="41"/>
      <c r="BG11227" s="41"/>
      <c r="BH11227" s="41"/>
      <c r="BI11227" s="41"/>
      <c r="BJ11227" s="41"/>
      <c r="BK11227" s="41"/>
      <c r="BL11227" s="41"/>
      <c r="BM11227" s="41"/>
      <c r="BN11227" s="41"/>
      <c r="BO11227" s="41"/>
      <c r="BP11227" s="108"/>
      <c r="CG11227" s="102"/>
      <c r="CI11227" s="45"/>
    </row>
    <row r="11228" spans="37:87" ht="13" customHeight="1">
      <c r="AK11228" s="114"/>
      <c r="AL11228" s="41"/>
      <c r="AM11228" s="41"/>
      <c r="AN11228" s="41"/>
      <c r="AO11228" s="41"/>
      <c r="AP11228" s="41"/>
      <c r="AQ11228" s="41"/>
      <c r="AR11228" s="41"/>
      <c r="AS11228" s="41"/>
      <c r="AT11228" s="41"/>
      <c r="AU11228" s="41"/>
      <c r="AV11228" s="41"/>
      <c r="AW11228" s="41"/>
      <c r="AX11228" s="41"/>
      <c r="AY11228" s="41"/>
      <c r="AZ11228" s="41"/>
      <c r="BA11228" s="41"/>
      <c r="BB11228" s="41"/>
      <c r="BC11228" s="41"/>
      <c r="BD11228" s="41"/>
      <c r="BE11228" s="41"/>
      <c r="BF11228" s="41"/>
      <c r="BG11228" s="41"/>
      <c r="BH11228" s="41"/>
      <c r="BI11228" s="41"/>
      <c r="BJ11228" s="41"/>
      <c r="BK11228" s="41"/>
      <c r="BL11228" s="41"/>
      <c r="BM11228" s="41"/>
      <c r="BN11228" s="41"/>
      <c r="BO11228" s="41"/>
      <c r="BP11228" s="108"/>
      <c r="CG11228" s="102"/>
      <c r="CI11228" s="45"/>
    </row>
    <row r="11229" spans="37:87" ht="13" customHeight="1">
      <c r="AK11229" s="114"/>
      <c r="AL11229" s="41"/>
      <c r="AM11229" s="41"/>
      <c r="AN11229" s="41"/>
      <c r="AO11229" s="41"/>
      <c r="AP11229" s="41"/>
      <c r="AQ11229" s="41"/>
      <c r="AR11229" s="41"/>
      <c r="AS11229" s="41"/>
      <c r="AT11229" s="41"/>
      <c r="AU11229" s="41"/>
      <c r="AV11229" s="41"/>
      <c r="AW11229" s="41"/>
      <c r="AX11229" s="41"/>
      <c r="AY11229" s="41"/>
      <c r="AZ11229" s="41"/>
      <c r="BA11229" s="41"/>
      <c r="BB11229" s="41"/>
      <c r="BC11229" s="41"/>
      <c r="BD11229" s="41"/>
      <c r="BE11229" s="41"/>
      <c r="BF11229" s="41"/>
      <c r="BG11229" s="41"/>
      <c r="BH11229" s="41"/>
      <c r="BI11229" s="41"/>
      <c r="BJ11229" s="41"/>
      <c r="BK11229" s="41"/>
      <c r="BL11229" s="41"/>
      <c r="BM11229" s="41"/>
      <c r="BN11229" s="41"/>
      <c r="BO11229" s="41"/>
      <c r="BP11229" s="108"/>
      <c r="CG11229" s="102"/>
      <c r="CI11229" s="45"/>
    </row>
    <row r="11230" spans="37:87" ht="13" customHeight="1">
      <c r="AK11230" s="114"/>
      <c r="AL11230" s="41"/>
      <c r="AM11230" s="41"/>
      <c r="AN11230" s="41"/>
      <c r="AO11230" s="41"/>
      <c r="AP11230" s="41"/>
      <c r="AQ11230" s="41"/>
      <c r="AR11230" s="41"/>
      <c r="AS11230" s="41"/>
      <c r="AT11230" s="41"/>
      <c r="AU11230" s="41"/>
      <c r="AV11230" s="41"/>
      <c r="AW11230" s="41"/>
      <c r="AX11230" s="41"/>
      <c r="AY11230" s="41"/>
      <c r="AZ11230" s="41"/>
      <c r="BA11230" s="41"/>
      <c r="BB11230" s="41"/>
      <c r="BC11230" s="41"/>
      <c r="BD11230" s="41"/>
      <c r="BE11230" s="41"/>
      <c r="BF11230" s="41"/>
      <c r="BG11230" s="41"/>
      <c r="BH11230" s="41"/>
      <c r="BI11230" s="41"/>
      <c r="BJ11230" s="41"/>
      <c r="BK11230" s="41"/>
      <c r="BL11230" s="41"/>
      <c r="BM11230" s="41"/>
      <c r="BN11230" s="41"/>
      <c r="BO11230" s="41"/>
      <c r="BP11230" s="108"/>
      <c r="CG11230" s="102"/>
      <c r="CI11230" s="45"/>
    </row>
    <row r="11231" spans="37:87" ht="13" customHeight="1">
      <c r="AK11231" s="114"/>
      <c r="AL11231" s="41"/>
      <c r="AM11231" s="41"/>
      <c r="AN11231" s="41"/>
      <c r="AO11231" s="41"/>
      <c r="AP11231" s="41"/>
      <c r="AQ11231" s="41"/>
      <c r="AR11231" s="41"/>
      <c r="AS11231" s="41"/>
      <c r="AT11231" s="41"/>
      <c r="AU11231" s="41"/>
      <c r="AV11231" s="41"/>
      <c r="AW11231" s="41"/>
      <c r="AX11231" s="41"/>
      <c r="AY11231" s="41"/>
      <c r="AZ11231" s="41"/>
      <c r="BA11231" s="41"/>
      <c r="BB11231" s="41"/>
      <c r="BC11231" s="41"/>
      <c r="BD11231" s="41"/>
      <c r="BE11231" s="41"/>
      <c r="BF11231" s="41"/>
      <c r="BG11231" s="41"/>
      <c r="BH11231" s="41"/>
      <c r="BI11231" s="41"/>
      <c r="BJ11231" s="41"/>
      <c r="BK11231" s="41"/>
      <c r="BL11231" s="41"/>
      <c r="BM11231" s="41"/>
      <c r="BN11231" s="41"/>
      <c r="BO11231" s="41"/>
      <c r="BP11231" s="108"/>
      <c r="CG11231" s="102"/>
      <c r="CI11231" s="45"/>
    </row>
    <row r="11232" spans="37:87" ht="13" customHeight="1">
      <c r="AK11232" s="114"/>
      <c r="AL11232" s="41"/>
      <c r="AM11232" s="41"/>
      <c r="AN11232" s="41"/>
      <c r="AO11232" s="41"/>
      <c r="AP11232" s="41"/>
      <c r="AQ11232" s="41"/>
      <c r="AR11232" s="41"/>
      <c r="AS11232" s="41"/>
      <c r="AT11232" s="41"/>
      <c r="AU11232" s="41"/>
      <c r="AV11232" s="41"/>
      <c r="AW11232" s="41"/>
      <c r="AX11232" s="41"/>
      <c r="AY11232" s="41"/>
      <c r="AZ11232" s="41"/>
      <c r="BA11232" s="41"/>
      <c r="BB11232" s="41"/>
      <c r="BC11232" s="41"/>
      <c r="BD11232" s="41"/>
      <c r="BE11232" s="41"/>
      <c r="BF11232" s="41"/>
      <c r="BG11232" s="41"/>
      <c r="BH11232" s="41"/>
      <c r="BI11232" s="41"/>
      <c r="BJ11232" s="41"/>
      <c r="BK11232" s="41"/>
      <c r="BL11232" s="41"/>
      <c r="BM11232" s="41"/>
      <c r="BN11232" s="41"/>
      <c r="BO11232" s="41"/>
      <c r="BP11232" s="108"/>
      <c r="CG11232" s="102"/>
      <c r="CI11232" s="45"/>
    </row>
    <row r="11233" spans="37:87" ht="13" customHeight="1">
      <c r="AK11233" s="114"/>
      <c r="AL11233" s="41"/>
      <c r="AM11233" s="41"/>
      <c r="AN11233" s="41"/>
      <c r="AO11233" s="41"/>
      <c r="AP11233" s="41"/>
      <c r="AQ11233" s="41"/>
      <c r="AR11233" s="41"/>
      <c r="AS11233" s="41"/>
      <c r="AT11233" s="41"/>
      <c r="AU11233" s="41"/>
      <c r="AV11233" s="41"/>
      <c r="AW11233" s="41"/>
      <c r="AX11233" s="41"/>
      <c r="AY11233" s="41"/>
      <c r="AZ11233" s="41"/>
      <c r="BA11233" s="41"/>
      <c r="BB11233" s="41"/>
      <c r="BC11233" s="41"/>
      <c r="BD11233" s="41"/>
      <c r="BE11233" s="41"/>
      <c r="BF11233" s="41"/>
      <c r="BG11233" s="41"/>
      <c r="BH11233" s="41"/>
      <c r="BI11233" s="41"/>
      <c r="BJ11233" s="41"/>
      <c r="BK11233" s="41"/>
      <c r="BL11233" s="41"/>
      <c r="BM11233" s="41"/>
      <c r="BN11233" s="41"/>
      <c r="BO11233" s="41"/>
      <c r="BP11233" s="108"/>
      <c r="CG11233" s="102"/>
      <c r="CI11233" s="45"/>
    </row>
    <row r="11234" spans="37:87" ht="13" customHeight="1">
      <c r="AK11234" s="114"/>
      <c r="AL11234" s="41"/>
      <c r="AM11234" s="41"/>
      <c r="AN11234" s="41"/>
      <c r="AO11234" s="41"/>
      <c r="AP11234" s="41"/>
      <c r="AQ11234" s="41"/>
      <c r="AR11234" s="41"/>
      <c r="AS11234" s="41"/>
      <c r="AT11234" s="41"/>
      <c r="AU11234" s="41"/>
      <c r="AV11234" s="41"/>
      <c r="AW11234" s="41"/>
      <c r="AX11234" s="41"/>
      <c r="AY11234" s="41"/>
      <c r="AZ11234" s="41"/>
      <c r="BA11234" s="41"/>
      <c r="BB11234" s="41"/>
      <c r="BC11234" s="41"/>
      <c r="BD11234" s="41"/>
      <c r="BE11234" s="41"/>
      <c r="BF11234" s="41"/>
      <c r="BG11234" s="41"/>
      <c r="BH11234" s="41"/>
      <c r="BI11234" s="41"/>
      <c r="BJ11234" s="41"/>
      <c r="BK11234" s="41"/>
      <c r="BL11234" s="41"/>
      <c r="BM11234" s="41"/>
      <c r="BN11234" s="41"/>
      <c r="BO11234" s="41"/>
      <c r="BP11234" s="108"/>
      <c r="CG11234" s="102"/>
      <c r="CI11234" s="45"/>
    </row>
    <row r="11235" spans="37:87" ht="13" customHeight="1">
      <c r="AK11235" s="114"/>
      <c r="AL11235" s="41"/>
      <c r="AM11235" s="41"/>
      <c r="AN11235" s="41"/>
      <c r="AO11235" s="41"/>
      <c r="AP11235" s="41"/>
      <c r="AQ11235" s="41"/>
      <c r="AR11235" s="41"/>
      <c r="AS11235" s="41"/>
      <c r="AT11235" s="41"/>
      <c r="AU11235" s="41"/>
      <c r="AV11235" s="41"/>
      <c r="AW11235" s="41"/>
      <c r="AX11235" s="41"/>
      <c r="AY11235" s="41"/>
      <c r="AZ11235" s="41"/>
      <c r="BA11235" s="41"/>
      <c r="BB11235" s="41"/>
      <c r="BC11235" s="41"/>
      <c r="BD11235" s="41"/>
      <c r="BE11235" s="41"/>
      <c r="BF11235" s="41"/>
      <c r="BG11235" s="41"/>
      <c r="BH11235" s="41"/>
      <c r="BI11235" s="41"/>
      <c r="BJ11235" s="41"/>
      <c r="BK11235" s="41"/>
      <c r="BL11235" s="41"/>
      <c r="BM11235" s="41"/>
      <c r="BN11235" s="41"/>
      <c r="BO11235" s="41"/>
      <c r="BP11235" s="108"/>
      <c r="CG11235" s="102"/>
      <c r="CI11235" s="45"/>
    </row>
    <row r="11236" spans="37:87" ht="13" customHeight="1">
      <c r="AK11236" s="114"/>
      <c r="AL11236" s="41"/>
      <c r="AM11236" s="41"/>
      <c r="AN11236" s="41"/>
      <c r="AO11236" s="41"/>
      <c r="AP11236" s="41"/>
      <c r="AQ11236" s="41"/>
      <c r="AR11236" s="41"/>
      <c r="AS11236" s="41"/>
      <c r="AT11236" s="41"/>
      <c r="AU11236" s="41"/>
      <c r="AV11236" s="41"/>
      <c r="AW11236" s="41"/>
      <c r="AX11236" s="41"/>
      <c r="AY11236" s="41"/>
      <c r="AZ11236" s="41"/>
      <c r="BA11236" s="41"/>
      <c r="BB11236" s="41"/>
      <c r="BC11236" s="41"/>
      <c r="BD11236" s="41"/>
      <c r="BE11236" s="41"/>
      <c r="BF11236" s="41"/>
      <c r="BG11236" s="41"/>
      <c r="BH11236" s="41"/>
      <c r="BI11236" s="41"/>
      <c r="BJ11236" s="41"/>
      <c r="BK11236" s="41"/>
      <c r="BL11236" s="41"/>
      <c r="BM11236" s="41"/>
      <c r="BN11236" s="41"/>
      <c r="BO11236" s="41"/>
      <c r="BP11236" s="108"/>
      <c r="CG11236" s="102"/>
      <c r="CI11236" s="45"/>
    </row>
    <row r="11237" spans="37:87" ht="13" customHeight="1">
      <c r="AK11237" s="114"/>
      <c r="AL11237" s="41"/>
      <c r="AM11237" s="41"/>
      <c r="AN11237" s="41"/>
      <c r="AO11237" s="41"/>
      <c r="AP11237" s="41"/>
      <c r="AQ11237" s="41"/>
      <c r="AR11237" s="41"/>
      <c r="AS11237" s="41"/>
      <c r="AT11237" s="41"/>
      <c r="AU11237" s="41"/>
      <c r="AV11237" s="41"/>
      <c r="AW11237" s="41"/>
      <c r="AX11237" s="41"/>
      <c r="AY11237" s="41"/>
      <c r="AZ11237" s="41"/>
      <c r="BA11237" s="41"/>
      <c r="BB11237" s="41"/>
      <c r="BC11237" s="41"/>
      <c r="BD11237" s="41"/>
      <c r="BE11237" s="41"/>
      <c r="BF11237" s="41"/>
      <c r="BG11237" s="41"/>
      <c r="BH11237" s="41"/>
      <c r="BI11237" s="41"/>
      <c r="BJ11237" s="41"/>
      <c r="BK11237" s="41"/>
      <c r="BL11237" s="41"/>
      <c r="BM11237" s="41"/>
      <c r="BN11237" s="41"/>
      <c r="BO11237" s="41"/>
      <c r="BP11237" s="108"/>
      <c r="CG11237" s="102"/>
      <c r="CI11237" s="45"/>
    </row>
    <row r="11238" spans="37:87" ht="13" customHeight="1">
      <c r="AK11238" s="114"/>
      <c r="AL11238" s="41"/>
      <c r="AM11238" s="41"/>
      <c r="AN11238" s="41"/>
      <c r="AO11238" s="41"/>
      <c r="AP11238" s="41"/>
      <c r="AQ11238" s="41"/>
      <c r="AR11238" s="41"/>
      <c r="AS11238" s="41"/>
      <c r="AT11238" s="41"/>
      <c r="AU11238" s="41"/>
      <c r="AV11238" s="41"/>
      <c r="AW11238" s="41"/>
      <c r="AX11238" s="41"/>
      <c r="AY11238" s="41"/>
      <c r="AZ11238" s="41"/>
      <c r="BA11238" s="41"/>
      <c r="BB11238" s="41"/>
      <c r="BC11238" s="41"/>
      <c r="BD11238" s="41"/>
      <c r="BE11238" s="41"/>
      <c r="BF11238" s="41"/>
      <c r="BG11238" s="41"/>
      <c r="BH11238" s="41"/>
      <c r="BI11238" s="41"/>
      <c r="BJ11238" s="41"/>
      <c r="BK11238" s="41"/>
      <c r="BL11238" s="41"/>
      <c r="BM11238" s="41"/>
      <c r="BN11238" s="41"/>
      <c r="BO11238" s="41"/>
      <c r="BP11238" s="108"/>
      <c r="CG11238" s="102"/>
      <c r="CI11238" s="45"/>
    </row>
    <row r="11239" spans="37:87" ht="13" customHeight="1">
      <c r="AK11239" s="114"/>
      <c r="AL11239" s="41"/>
      <c r="AM11239" s="41"/>
      <c r="AN11239" s="41"/>
      <c r="AO11239" s="41"/>
      <c r="AP11239" s="41"/>
      <c r="AQ11239" s="41"/>
      <c r="AR11239" s="41"/>
      <c r="AS11239" s="41"/>
      <c r="AT11239" s="41"/>
      <c r="AU11239" s="41"/>
      <c r="AV11239" s="41"/>
      <c r="AW11239" s="41"/>
      <c r="AX11239" s="41"/>
      <c r="AY11239" s="41"/>
      <c r="AZ11239" s="41"/>
      <c r="BA11239" s="41"/>
      <c r="BB11239" s="41"/>
      <c r="BC11239" s="41"/>
      <c r="BD11239" s="41"/>
      <c r="BE11239" s="41"/>
      <c r="BF11239" s="41"/>
      <c r="BG11239" s="41"/>
      <c r="BH11239" s="41"/>
      <c r="BI11239" s="41"/>
      <c r="BJ11239" s="41"/>
      <c r="BK11239" s="41"/>
      <c r="BL11239" s="41"/>
      <c r="BM11239" s="41"/>
      <c r="BN11239" s="41"/>
      <c r="BO11239" s="41"/>
      <c r="BP11239" s="108"/>
      <c r="CG11239" s="102"/>
      <c r="CI11239" s="45"/>
    </row>
    <row r="11240" spans="37:87" ht="13" customHeight="1">
      <c r="AK11240" s="114"/>
      <c r="AL11240" s="41"/>
      <c r="AM11240" s="41"/>
      <c r="AN11240" s="41"/>
      <c r="AO11240" s="41"/>
      <c r="AP11240" s="41"/>
      <c r="AQ11240" s="41"/>
      <c r="AR11240" s="41"/>
      <c r="AS11240" s="41"/>
      <c r="AT11240" s="41"/>
      <c r="AU11240" s="41"/>
      <c r="AV11240" s="41"/>
      <c r="AW11240" s="41"/>
      <c r="AX11240" s="41"/>
      <c r="AY11240" s="41"/>
      <c r="AZ11240" s="41"/>
      <c r="BA11240" s="41"/>
      <c r="BB11240" s="41"/>
      <c r="BC11240" s="41"/>
      <c r="BD11240" s="41"/>
      <c r="BE11240" s="41"/>
      <c r="BF11240" s="41"/>
      <c r="BG11240" s="41"/>
      <c r="BH11240" s="41"/>
      <c r="BI11240" s="41"/>
      <c r="BJ11240" s="41"/>
      <c r="BK11240" s="41"/>
      <c r="BL11240" s="41"/>
      <c r="BM11240" s="41"/>
      <c r="BN11240" s="41"/>
      <c r="BO11240" s="41"/>
      <c r="BP11240" s="108"/>
      <c r="CG11240" s="102"/>
      <c r="CI11240" s="45"/>
    </row>
    <row r="11241" spans="37:87" ht="13" customHeight="1">
      <c r="AK11241" s="114"/>
      <c r="AL11241" s="41"/>
      <c r="AM11241" s="41"/>
      <c r="AN11241" s="41"/>
      <c r="AO11241" s="41"/>
      <c r="AP11241" s="41"/>
      <c r="AQ11241" s="41"/>
      <c r="AR11241" s="41"/>
      <c r="AS11241" s="41"/>
      <c r="AT11241" s="41"/>
      <c r="AU11241" s="41"/>
      <c r="AV11241" s="41"/>
      <c r="AW11241" s="41"/>
      <c r="AX11241" s="41"/>
      <c r="AY11241" s="41"/>
      <c r="AZ11241" s="41"/>
      <c r="BA11241" s="41"/>
      <c r="BB11241" s="41"/>
      <c r="BC11241" s="41"/>
      <c r="BD11241" s="41"/>
      <c r="BE11241" s="41"/>
      <c r="BF11241" s="41"/>
      <c r="BG11241" s="41"/>
      <c r="BH11241" s="41"/>
      <c r="BI11241" s="41"/>
      <c r="BJ11241" s="41"/>
      <c r="BK11241" s="41"/>
      <c r="BL11241" s="41"/>
      <c r="BM11241" s="41"/>
      <c r="BN11241" s="41"/>
      <c r="BO11241" s="41"/>
      <c r="BP11241" s="108"/>
      <c r="CG11241" s="102"/>
      <c r="CI11241" s="45"/>
    </row>
    <row r="11242" spans="37:87" ht="13" customHeight="1">
      <c r="AK11242" s="114"/>
      <c r="AL11242" s="41"/>
      <c r="AM11242" s="41"/>
      <c r="AN11242" s="41"/>
      <c r="AO11242" s="41"/>
      <c r="AP11242" s="41"/>
      <c r="AQ11242" s="41"/>
      <c r="AR11242" s="41"/>
      <c r="AS11242" s="41"/>
      <c r="AT11242" s="41"/>
      <c r="AU11242" s="41"/>
      <c r="AV11242" s="41"/>
      <c r="AW11242" s="41"/>
      <c r="AX11242" s="41"/>
      <c r="AY11242" s="41"/>
      <c r="AZ11242" s="41"/>
      <c r="BA11242" s="41"/>
      <c r="BB11242" s="41"/>
      <c r="BC11242" s="41"/>
      <c r="BD11242" s="41"/>
      <c r="BE11242" s="41"/>
      <c r="BF11242" s="41"/>
      <c r="BG11242" s="41"/>
      <c r="BH11242" s="41"/>
      <c r="BI11242" s="41"/>
      <c r="BJ11242" s="41"/>
      <c r="BK11242" s="41"/>
      <c r="BL11242" s="41"/>
      <c r="BM11242" s="41"/>
      <c r="BN11242" s="41"/>
      <c r="BO11242" s="41"/>
      <c r="BP11242" s="108"/>
      <c r="CG11242" s="102"/>
      <c r="CI11242" s="45"/>
    </row>
    <row r="11243" spans="37:87" ht="13" customHeight="1">
      <c r="AK11243" s="114"/>
      <c r="AL11243" s="41"/>
      <c r="AM11243" s="41"/>
      <c r="AN11243" s="41"/>
      <c r="AO11243" s="41"/>
      <c r="AP11243" s="41"/>
      <c r="AQ11243" s="41"/>
      <c r="AR11243" s="41"/>
      <c r="AS11243" s="41"/>
      <c r="AT11243" s="41"/>
      <c r="AU11243" s="41"/>
      <c r="AV11243" s="41"/>
      <c r="AW11243" s="41"/>
      <c r="AX11243" s="41"/>
      <c r="AY11243" s="41"/>
      <c r="AZ11243" s="41"/>
      <c r="BA11243" s="41"/>
      <c r="BB11243" s="41"/>
      <c r="BC11243" s="41"/>
      <c r="BD11243" s="41"/>
      <c r="BE11243" s="41"/>
      <c r="BF11243" s="41"/>
      <c r="BG11243" s="41"/>
      <c r="BH11243" s="41"/>
      <c r="BI11243" s="41"/>
      <c r="BJ11243" s="41"/>
      <c r="BK11243" s="41"/>
      <c r="BL11243" s="41"/>
      <c r="BM11243" s="41"/>
      <c r="BN11243" s="41"/>
      <c r="BO11243" s="41"/>
      <c r="BP11243" s="108"/>
      <c r="CG11243" s="102"/>
      <c r="CI11243" s="45"/>
    </row>
    <row r="11244" spans="37:87" ht="13" customHeight="1">
      <c r="AK11244" s="114"/>
      <c r="AL11244" s="41"/>
      <c r="AM11244" s="41"/>
      <c r="AN11244" s="41"/>
      <c r="AO11244" s="41"/>
      <c r="AP11244" s="41"/>
      <c r="AQ11244" s="41"/>
      <c r="AR11244" s="41"/>
      <c r="AS11244" s="41"/>
      <c r="AT11244" s="41"/>
      <c r="AU11244" s="41"/>
      <c r="AV11244" s="41"/>
      <c r="AW11244" s="41"/>
      <c r="AX11244" s="41"/>
      <c r="AY11244" s="41"/>
      <c r="AZ11244" s="41"/>
      <c r="BA11244" s="41"/>
      <c r="BB11244" s="41"/>
      <c r="BC11244" s="41"/>
      <c r="BD11244" s="41"/>
      <c r="BE11244" s="41"/>
      <c r="BF11244" s="41"/>
      <c r="BG11244" s="41"/>
      <c r="BH11244" s="41"/>
      <c r="BI11244" s="41"/>
      <c r="BJ11244" s="41"/>
      <c r="BK11244" s="41"/>
      <c r="BL11244" s="41"/>
      <c r="BM11244" s="41"/>
      <c r="BN11244" s="41"/>
      <c r="BO11244" s="41"/>
      <c r="BP11244" s="108"/>
      <c r="CG11244" s="102"/>
      <c r="CI11244" s="45"/>
    </row>
    <row r="11245" spans="37:87" ht="13" customHeight="1">
      <c r="AK11245" s="114"/>
      <c r="AL11245" s="41"/>
      <c r="AM11245" s="41"/>
      <c r="AN11245" s="41"/>
      <c r="AO11245" s="41"/>
      <c r="AP11245" s="41"/>
      <c r="AQ11245" s="41"/>
      <c r="AR11245" s="41"/>
      <c r="AS11245" s="41"/>
      <c r="AT11245" s="41"/>
      <c r="AU11245" s="41"/>
      <c r="AV11245" s="41"/>
      <c r="AW11245" s="41"/>
      <c r="AX11245" s="41"/>
      <c r="AY11245" s="41"/>
      <c r="AZ11245" s="41"/>
      <c r="BA11245" s="41"/>
      <c r="BB11245" s="41"/>
      <c r="BC11245" s="41"/>
      <c r="BD11245" s="41"/>
      <c r="BE11245" s="41"/>
      <c r="BF11245" s="41"/>
      <c r="BG11245" s="41"/>
      <c r="BH11245" s="41"/>
      <c r="BI11245" s="41"/>
      <c r="BJ11245" s="41"/>
      <c r="BK11245" s="41"/>
      <c r="BL11245" s="41"/>
      <c r="BM11245" s="41"/>
      <c r="BN11245" s="41"/>
      <c r="BO11245" s="41"/>
      <c r="BP11245" s="108"/>
      <c r="CG11245" s="102"/>
      <c r="CI11245" s="45"/>
    </row>
    <row r="11246" spans="37:87" ht="13" customHeight="1">
      <c r="AK11246" s="114"/>
      <c r="AL11246" s="41"/>
      <c r="AM11246" s="41"/>
      <c r="AN11246" s="41"/>
      <c r="AO11246" s="41"/>
      <c r="AP11246" s="41"/>
      <c r="AQ11246" s="41"/>
      <c r="AR11246" s="41"/>
      <c r="AS11246" s="41"/>
      <c r="AT11246" s="41"/>
      <c r="AU11246" s="41"/>
      <c r="AV11246" s="41"/>
      <c r="AW11246" s="41"/>
      <c r="AX11246" s="41"/>
      <c r="AY11246" s="41"/>
      <c r="AZ11246" s="41"/>
      <c r="BA11246" s="41"/>
      <c r="BB11246" s="41"/>
      <c r="BC11246" s="41"/>
      <c r="BD11246" s="41"/>
      <c r="BE11246" s="41"/>
      <c r="BF11246" s="41"/>
      <c r="BG11246" s="41"/>
      <c r="BH11246" s="41"/>
      <c r="BI11246" s="41"/>
      <c r="BJ11246" s="41"/>
      <c r="BK11246" s="41"/>
      <c r="BL11246" s="41"/>
      <c r="BM11246" s="41"/>
      <c r="BN11246" s="41"/>
      <c r="BO11246" s="41"/>
      <c r="BP11246" s="108"/>
      <c r="CG11246" s="102"/>
      <c r="CI11246" s="45"/>
    </row>
    <row r="11247" spans="37:87" ht="13" customHeight="1">
      <c r="AK11247" s="114"/>
      <c r="AL11247" s="41"/>
      <c r="AM11247" s="41"/>
      <c r="AN11247" s="41"/>
      <c r="AO11247" s="41"/>
      <c r="AP11247" s="41"/>
      <c r="AQ11247" s="41"/>
      <c r="AR11247" s="41"/>
      <c r="AS11247" s="41"/>
      <c r="AT11247" s="41"/>
      <c r="AU11247" s="41"/>
      <c r="AV11247" s="41"/>
      <c r="AW11247" s="41"/>
      <c r="AX11247" s="41"/>
      <c r="AY11247" s="41"/>
      <c r="AZ11247" s="41"/>
      <c r="BA11247" s="41"/>
      <c r="BB11247" s="41"/>
      <c r="BC11247" s="41"/>
      <c r="BD11247" s="41"/>
      <c r="BE11247" s="41"/>
      <c r="BF11247" s="41"/>
      <c r="BG11247" s="41"/>
      <c r="BH11247" s="41"/>
      <c r="BI11247" s="41"/>
      <c r="BJ11247" s="41"/>
      <c r="BK11247" s="41"/>
      <c r="BL11247" s="41"/>
      <c r="BM11247" s="41"/>
      <c r="BN11247" s="41"/>
      <c r="BO11247" s="41"/>
      <c r="BP11247" s="108"/>
      <c r="CG11247" s="102"/>
      <c r="CI11247" s="45"/>
    </row>
    <row r="11248" spans="37:87" ht="13" customHeight="1">
      <c r="AK11248" s="114"/>
      <c r="AL11248" s="41"/>
      <c r="AM11248" s="41"/>
      <c r="AN11248" s="41"/>
      <c r="AO11248" s="41"/>
      <c r="AP11248" s="41"/>
      <c r="AQ11248" s="41"/>
      <c r="AR11248" s="41"/>
      <c r="AS11248" s="41"/>
      <c r="AT11248" s="41"/>
      <c r="AU11248" s="41"/>
      <c r="AV11248" s="41"/>
      <c r="AW11248" s="41"/>
      <c r="AX11248" s="41"/>
      <c r="AY11248" s="41"/>
      <c r="AZ11248" s="41"/>
      <c r="BA11248" s="41"/>
      <c r="BB11248" s="41"/>
      <c r="BC11248" s="41"/>
      <c r="BD11248" s="41"/>
      <c r="BE11248" s="41"/>
      <c r="BF11248" s="41"/>
      <c r="BG11248" s="41"/>
      <c r="BH11248" s="41"/>
      <c r="BI11248" s="41"/>
      <c r="BJ11248" s="41"/>
      <c r="BK11248" s="41"/>
      <c r="BL11248" s="41"/>
      <c r="BM11248" s="41"/>
      <c r="BN11248" s="41"/>
      <c r="BO11248" s="41"/>
      <c r="BP11248" s="108"/>
      <c r="CG11248" s="102"/>
      <c r="CI11248" s="45"/>
    </row>
    <row r="11249" spans="37:87" ht="13" customHeight="1">
      <c r="AK11249" s="114"/>
      <c r="AL11249" s="41"/>
      <c r="AM11249" s="41"/>
      <c r="AN11249" s="41"/>
      <c r="AO11249" s="41"/>
      <c r="AP11249" s="41"/>
      <c r="AQ11249" s="41"/>
      <c r="AR11249" s="41"/>
      <c r="AS11249" s="41"/>
      <c r="AT11249" s="41"/>
      <c r="AU11249" s="41"/>
      <c r="AV11249" s="41"/>
      <c r="AW11249" s="41"/>
      <c r="AX11249" s="41"/>
      <c r="AY11249" s="41"/>
      <c r="AZ11249" s="41"/>
      <c r="BA11249" s="41"/>
      <c r="BB11249" s="41"/>
      <c r="BC11249" s="41"/>
      <c r="BD11249" s="41"/>
      <c r="BE11249" s="41"/>
      <c r="BF11249" s="41"/>
      <c r="BG11249" s="41"/>
      <c r="BH11249" s="41"/>
      <c r="BI11249" s="41"/>
      <c r="BJ11249" s="41"/>
      <c r="BK11249" s="41"/>
      <c r="BL11249" s="41"/>
      <c r="BM11249" s="41"/>
      <c r="BN11249" s="41"/>
      <c r="BO11249" s="41"/>
      <c r="BP11249" s="108"/>
      <c r="CG11249" s="102"/>
      <c r="CI11249" s="45"/>
    </row>
    <row r="11250" spans="37:87" ht="13" customHeight="1">
      <c r="AK11250" s="114"/>
      <c r="AL11250" s="41"/>
      <c r="AM11250" s="41"/>
      <c r="AN11250" s="41"/>
      <c r="AO11250" s="41"/>
      <c r="AP11250" s="41"/>
      <c r="AQ11250" s="41"/>
      <c r="AR11250" s="41"/>
      <c r="AS11250" s="41"/>
      <c r="AT11250" s="41"/>
      <c r="AU11250" s="41"/>
      <c r="AV11250" s="41"/>
      <c r="AW11250" s="41"/>
      <c r="AX11250" s="41"/>
      <c r="AY11250" s="41"/>
      <c r="AZ11250" s="41"/>
      <c r="BA11250" s="41"/>
      <c r="BB11250" s="41"/>
      <c r="BC11250" s="41"/>
      <c r="BD11250" s="41"/>
      <c r="BE11250" s="41"/>
      <c r="BF11250" s="41"/>
      <c r="BG11250" s="41"/>
      <c r="BH11250" s="41"/>
      <c r="BI11250" s="41"/>
      <c r="BJ11250" s="41"/>
      <c r="BK11250" s="41"/>
      <c r="BL11250" s="41"/>
      <c r="BM11250" s="41"/>
      <c r="BN11250" s="41"/>
      <c r="BO11250" s="41"/>
      <c r="BP11250" s="108"/>
      <c r="CG11250" s="102"/>
      <c r="CI11250" s="45"/>
    </row>
    <row r="11251" spans="37:87" ht="13" customHeight="1">
      <c r="AK11251" s="114"/>
      <c r="AL11251" s="41"/>
      <c r="AM11251" s="41"/>
      <c r="AN11251" s="41"/>
      <c r="AO11251" s="41"/>
      <c r="AP11251" s="41"/>
      <c r="AQ11251" s="41"/>
      <c r="AR11251" s="41"/>
      <c r="AS11251" s="41"/>
      <c r="AT11251" s="41"/>
      <c r="AU11251" s="41"/>
      <c r="AV11251" s="41"/>
      <c r="AW11251" s="41"/>
      <c r="AX11251" s="41"/>
      <c r="AY11251" s="41"/>
      <c r="AZ11251" s="41"/>
      <c r="BA11251" s="41"/>
      <c r="BB11251" s="41"/>
      <c r="BC11251" s="41"/>
      <c r="BD11251" s="41"/>
      <c r="BE11251" s="41"/>
      <c r="BF11251" s="41"/>
      <c r="BG11251" s="41"/>
      <c r="BH11251" s="41"/>
      <c r="BI11251" s="41"/>
      <c r="BJ11251" s="41"/>
      <c r="BK11251" s="41"/>
      <c r="BL11251" s="41"/>
      <c r="BM11251" s="41"/>
      <c r="BN11251" s="41"/>
      <c r="BO11251" s="41"/>
      <c r="BP11251" s="108"/>
      <c r="CG11251" s="102"/>
      <c r="CI11251" s="45"/>
    </row>
    <row r="11252" spans="37:87" ht="13" customHeight="1">
      <c r="AK11252" s="114"/>
      <c r="AL11252" s="41"/>
      <c r="AM11252" s="41"/>
      <c r="AN11252" s="41"/>
      <c r="AO11252" s="41"/>
      <c r="AP11252" s="41"/>
      <c r="AQ11252" s="41"/>
      <c r="AR11252" s="41"/>
      <c r="AS11252" s="41"/>
      <c r="AT11252" s="41"/>
      <c r="AU11252" s="41"/>
      <c r="AV11252" s="41"/>
      <c r="AW11252" s="41"/>
      <c r="AX11252" s="41"/>
      <c r="AY11252" s="41"/>
      <c r="AZ11252" s="41"/>
      <c r="BA11252" s="41"/>
      <c r="BB11252" s="41"/>
      <c r="BC11252" s="41"/>
      <c r="BD11252" s="41"/>
      <c r="BE11252" s="41"/>
      <c r="BF11252" s="41"/>
      <c r="BG11252" s="41"/>
      <c r="BH11252" s="41"/>
      <c r="BI11252" s="41"/>
      <c r="BJ11252" s="41"/>
      <c r="BK11252" s="41"/>
      <c r="BL11252" s="41"/>
      <c r="BM11252" s="41"/>
      <c r="BN11252" s="41"/>
      <c r="BO11252" s="41"/>
      <c r="BP11252" s="108"/>
      <c r="CG11252" s="102"/>
      <c r="CI11252" s="45"/>
    </row>
    <row r="11253" spans="37:87" ht="13" customHeight="1">
      <c r="AK11253" s="114"/>
      <c r="AL11253" s="41"/>
      <c r="AM11253" s="41"/>
      <c r="AN11253" s="41"/>
      <c r="AO11253" s="41"/>
      <c r="AP11253" s="41"/>
      <c r="AQ11253" s="41"/>
      <c r="AR11253" s="41"/>
      <c r="AS11253" s="41"/>
      <c r="AT11253" s="41"/>
      <c r="AU11253" s="41"/>
      <c r="AV11253" s="41"/>
      <c r="AW11253" s="41"/>
      <c r="AX11253" s="41"/>
      <c r="AY11253" s="41"/>
      <c r="AZ11253" s="41"/>
      <c r="BA11253" s="41"/>
      <c r="BB11253" s="41"/>
      <c r="BC11253" s="41"/>
      <c r="BD11253" s="41"/>
      <c r="BE11253" s="41"/>
      <c r="BF11253" s="41"/>
      <c r="BG11253" s="41"/>
      <c r="BH11253" s="41"/>
      <c r="BI11253" s="41"/>
      <c r="BJ11253" s="41"/>
      <c r="BK11253" s="41"/>
      <c r="BL11253" s="41"/>
      <c r="BM11253" s="41"/>
      <c r="BN11253" s="41"/>
      <c r="BO11253" s="41"/>
      <c r="BP11253" s="108"/>
      <c r="CG11253" s="102"/>
      <c r="CI11253" s="45"/>
    </row>
    <row r="11254" spans="37:87" ht="13" customHeight="1">
      <c r="AK11254" s="114"/>
      <c r="AL11254" s="41"/>
      <c r="AM11254" s="41"/>
      <c r="AN11254" s="41"/>
      <c r="AO11254" s="41"/>
      <c r="AP11254" s="41"/>
      <c r="AQ11254" s="41"/>
      <c r="AR11254" s="41"/>
      <c r="AS11254" s="41"/>
      <c r="AT11254" s="41"/>
      <c r="AU11254" s="41"/>
      <c r="AV11254" s="41"/>
      <c r="AW11254" s="41"/>
      <c r="AX11254" s="41"/>
      <c r="AY11254" s="41"/>
      <c r="AZ11254" s="41"/>
      <c r="BA11254" s="41"/>
      <c r="BB11254" s="41"/>
      <c r="BC11254" s="41"/>
      <c r="BD11254" s="41"/>
      <c r="BE11254" s="41"/>
      <c r="BF11254" s="41"/>
      <c r="BG11254" s="41"/>
      <c r="BH11254" s="41"/>
      <c r="BI11254" s="41"/>
      <c r="BJ11254" s="41"/>
      <c r="BK11254" s="41"/>
      <c r="BL11254" s="41"/>
      <c r="BM11254" s="41"/>
      <c r="BN11254" s="41"/>
      <c r="BO11254" s="41"/>
      <c r="BP11254" s="108"/>
      <c r="CG11254" s="102"/>
      <c r="CI11254" s="45"/>
    </row>
    <row r="11255" spans="37:87" ht="13" customHeight="1">
      <c r="AK11255" s="114"/>
      <c r="AL11255" s="41"/>
      <c r="AM11255" s="41"/>
      <c r="AN11255" s="41"/>
      <c r="AO11255" s="41"/>
      <c r="AP11255" s="41"/>
      <c r="AQ11255" s="41"/>
      <c r="AR11255" s="41"/>
      <c r="AS11255" s="41"/>
      <c r="AT11255" s="41"/>
      <c r="AU11255" s="41"/>
      <c r="AV11255" s="41"/>
      <c r="AW11255" s="41"/>
      <c r="AX11255" s="41"/>
      <c r="AY11255" s="41"/>
      <c r="AZ11255" s="41"/>
      <c r="BA11255" s="41"/>
      <c r="BB11255" s="41"/>
      <c r="BC11255" s="41"/>
      <c r="BD11255" s="41"/>
      <c r="BE11255" s="41"/>
      <c r="BF11255" s="41"/>
      <c r="BG11255" s="41"/>
      <c r="BH11255" s="41"/>
      <c r="BI11255" s="41"/>
      <c r="BJ11255" s="41"/>
      <c r="BK11255" s="41"/>
      <c r="BL11255" s="41"/>
      <c r="BM11255" s="41"/>
      <c r="BN11255" s="41"/>
      <c r="BO11255" s="41"/>
      <c r="BP11255" s="108"/>
      <c r="CG11255" s="102"/>
      <c r="CI11255" s="45"/>
    </row>
    <row r="11256" spans="37:87" ht="13" customHeight="1">
      <c r="AK11256" s="114"/>
      <c r="AL11256" s="41"/>
      <c r="AM11256" s="41"/>
      <c r="AN11256" s="41"/>
      <c r="AO11256" s="41"/>
      <c r="AP11256" s="41"/>
      <c r="AQ11256" s="41"/>
      <c r="AR11256" s="41"/>
      <c r="AS11256" s="41"/>
      <c r="AT11256" s="41"/>
      <c r="AU11256" s="41"/>
      <c r="AV11256" s="41"/>
      <c r="AW11256" s="41"/>
      <c r="AX11256" s="41"/>
      <c r="AY11256" s="41"/>
      <c r="AZ11256" s="41"/>
      <c r="BA11256" s="41"/>
      <c r="BB11256" s="41"/>
      <c r="BC11256" s="41"/>
      <c r="BD11256" s="41"/>
      <c r="BE11256" s="41"/>
      <c r="BF11256" s="41"/>
      <c r="BG11256" s="41"/>
      <c r="BH11256" s="41"/>
      <c r="BI11256" s="41"/>
      <c r="BJ11256" s="41"/>
      <c r="BK11256" s="41"/>
      <c r="BL11256" s="41"/>
      <c r="BM11256" s="41"/>
      <c r="BN11256" s="41"/>
      <c r="BO11256" s="41"/>
      <c r="BP11256" s="108"/>
      <c r="CG11256" s="102"/>
      <c r="CI11256" s="45"/>
    </row>
    <row r="11257" spans="37:87" ht="13" customHeight="1">
      <c r="AK11257" s="114"/>
      <c r="AL11257" s="41"/>
      <c r="AM11257" s="41"/>
      <c r="AN11257" s="41"/>
      <c r="AO11257" s="41"/>
      <c r="AP11257" s="41"/>
      <c r="AQ11257" s="41"/>
      <c r="AR11257" s="41"/>
      <c r="AS11257" s="41"/>
      <c r="AT11257" s="41"/>
      <c r="AU11257" s="41"/>
      <c r="AV11257" s="41"/>
      <c r="AW11257" s="41"/>
      <c r="AX11257" s="41"/>
      <c r="AY11257" s="41"/>
      <c r="AZ11257" s="41"/>
      <c r="BA11257" s="41"/>
      <c r="BB11257" s="41"/>
      <c r="BC11257" s="41"/>
      <c r="BD11257" s="41"/>
      <c r="BE11257" s="41"/>
      <c r="BF11257" s="41"/>
      <c r="BG11257" s="41"/>
      <c r="BH11257" s="41"/>
      <c r="BI11257" s="41"/>
      <c r="BJ11257" s="41"/>
      <c r="BK11257" s="41"/>
      <c r="BL11257" s="41"/>
      <c r="BM11257" s="41"/>
      <c r="BN11257" s="41"/>
      <c r="BO11257" s="41"/>
      <c r="BP11257" s="108"/>
      <c r="CG11257" s="102"/>
      <c r="CI11257" s="45"/>
    </row>
    <row r="11258" spans="37:87" ht="13" customHeight="1">
      <c r="AK11258" s="114"/>
      <c r="AL11258" s="41"/>
      <c r="AM11258" s="41"/>
      <c r="AN11258" s="41"/>
      <c r="AO11258" s="41"/>
      <c r="AP11258" s="41"/>
      <c r="AQ11258" s="41"/>
      <c r="AR11258" s="41"/>
      <c r="AS11258" s="41"/>
      <c r="AT11258" s="41"/>
      <c r="AU11258" s="41"/>
      <c r="AV11258" s="41"/>
      <c r="AW11258" s="41"/>
      <c r="AX11258" s="41"/>
      <c r="AY11258" s="41"/>
      <c r="AZ11258" s="41"/>
      <c r="BA11258" s="41"/>
      <c r="BB11258" s="41"/>
      <c r="BC11258" s="41"/>
      <c r="BD11258" s="41"/>
      <c r="BE11258" s="41"/>
      <c r="BF11258" s="41"/>
      <c r="BG11258" s="41"/>
      <c r="BH11258" s="41"/>
      <c r="BI11258" s="41"/>
      <c r="BJ11258" s="41"/>
      <c r="BK11258" s="41"/>
      <c r="BL11258" s="41"/>
      <c r="BM11258" s="41"/>
      <c r="BN11258" s="41"/>
      <c r="BO11258" s="41"/>
      <c r="BP11258" s="108"/>
      <c r="CG11258" s="102"/>
      <c r="CI11258" s="45"/>
    </row>
    <row r="11259" spans="37:87" ht="13" customHeight="1">
      <c r="AK11259" s="114"/>
      <c r="AL11259" s="41"/>
      <c r="AM11259" s="41"/>
      <c r="AN11259" s="41"/>
      <c r="AO11259" s="41"/>
      <c r="AP11259" s="41"/>
      <c r="AQ11259" s="41"/>
      <c r="AR11259" s="41"/>
      <c r="AS11259" s="41"/>
      <c r="AT11259" s="41"/>
      <c r="AU11259" s="41"/>
      <c r="AV11259" s="41"/>
      <c r="AW11259" s="41"/>
      <c r="AX11259" s="41"/>
      <c r="AY11259" s="41"/>
      <c r="AZ11259" s="41"/>
      <c r="BA11259" s="41"/>
      <c r="BB11259" s="41"/>
      <c r="BC11259" s="41"/>
      <c r="BD11259" s="41"/>
      <c r="BE11259" s="41"/>
      <c r="BF11259" s="41"/>
      <c r="BG11259" s="41"/>
      <c r="BH11259" s="41"/>
      <c r="BI11259" s="41"/>
      <c r="BJ11259" s="41"/>
      <c r="BK11259" s="41"/>
      <c r="BL11259" s="41"/>
      <c r="BM11259" s="41"/>
      <c r="BN11259" s="41"/>
      <c r="BO11259" s="41"/>
      <c r="BP11259" s="108"/>
      <c r="CG11259" s="102"/>
      <c r="CI11259" s="45"/>
    </row>
    <row r="11260" spans="37:87" ht="13" customHeight="1">
      <c r="AK11260" s="114"/>
      <c r="AL11260" s="41"/>
      <c r="AM11260" s="41"/>
      <c r="AN11260" s="41"/>
      <c r="AO11260" s="41"/>
      <c r="AP11260" s="41"/>
      <c r="AQ11260" s="41"/>
      <c r="AR11260" s="41"/>
      <c r="AS11260" s="41"/>
      <c r="AT11260" s="41"/>
      <c r="AU11260" s="41"/>
      <c r="AV11260" s="41"/>
      <c r="AW11260" s="41"/>
      <c r="AX11260" s="41"/>
      <c r="AY11260" s="41"/>
      <c r="AZ11260" s="41"/>
      <c r="BA11260" s="41"/>
      <c r="BB11260" s="41"/>
      <c r="BC11260" s="41"/>
      <c r="BD11260" s="41"/>
      <c r="BE11260" s="41"/>
      <c r="BF11260" s="41"/>
      <c r="BG11260" s="41"/>
      <c r="BH11260" s="41"/>
      <c r="BI11260" s="41"/>
      <c r="BJ11260" s="41"/>
      <c r="BK11260" s="41"/>
      <c r="BL11260" s="41"/>
      <c r="BM11260" s="41"/>
      <c r="BN11260" s="41"/>
      <c r="BO11260" s="41"/>
      <c r="BP11260" s="108"/>
      <c r="CG11260" s="102"/>
      <c r="CI11260" s="45"/>
    </row>
    <row r="11261" spans="37:87" ht="13" customHeight="1">
      <c r="AK11261" s="114"/>
      <c r="AL11261" s="41"/>
      <c r="AM11261" s="41"/>
      <c r="AN11261" s="41"/>
      <c r="AO11261" s="41"/>
      <c r="AP11261" s="41"/>
      <c r="AQ11261" s="41"/>
      <c r="AR11261" s="41"/>
      <c r="AS11261" s="41"/>
      <c r="AT11261" s="41"/>
      <c r="AU11261" s="41"/>
      <c r="AV11261" s="41"/>
      <c r="AW11261" s="41"/>
      <c r="AX11261" s="41"/>
      <c r="AY11261" s="41"/>
      <c r="AZ11261" s="41"/>
      <c r="BA11261" s="41"/>
      <c r="BB11261" s="41"/>
      <c r="BC11261" s="41"/>
      <c r="BD11261" s="41"/>
      <c r="BE11261" s="41"/>
      <c r="BF11261" s="41"/>
      <c r="BG11261" s="41"/>
      <c r="BH11261" s="41"/>
      <c r="BI11261" s="41"/>
      <c r="BJ11261" s="41"/>
      <c r="BK11261" s="41"/>
      <c r="BL11261" s="41"/>
      <c r="BM11261" s="41"/>
      <c r="BN11261" s="41"/>
      <c r="BO11261" s="41"/>
      <c r="BP11261" s="108"/>
      <c r="CG11261" s="102"/>
      <c r="CI11261" s="45"/>
    </row>
    <row r="11262" spans="37:87" ht="13" customHeight="1">
      <c r="AK11262" s="114"/>
      <c r="AL11262" s="41"/>
      <c r="AM11262" s="41"/>
      <c r="AN11262" s="41"/>
      <c r="AO11262" s="41"/>
      <c r="AP11262" s="41"/>
      <c r="AQ11262" s="41"/>
      <c r="AR11262" s="41"/>
      <c r="AS11262" s="41"/>
      <c r="AT11262" s="41"/>
      <c r="AU11262" s="41"/>
      <c r="AV11262" s="41"/>
      <c r="AW11262" s="41"/>
      <c r="AX11262" s="41"/>
      <c r="AY11262" s="41"/>
      <c r="AZ11262" s="41"/>
      <c r="BA11262" s="41"/>
      <c r="BB11262" s="41"/>
      <c r="BC11262" s="41"/>
      <c r="BD11262" s="41"/>
      <c r="BE11262" s="41"/>
      <c r="BF11262" s="41"/>
      <c r="BG11262" s="41"/>
      <c r="BH11262" s="41"/>
      <c r="BI11262" s="41"/>
      <c r="BJ11262" s="41"/>
      <c r="BK11262" s="41"/>
      <c r="BL11262" s="41"/>
      <c r="BM11262" s="41"/>
      <c r="BN11262" s="41"/>
      <c r="BO11262" s="41"/>
      <c r="BP11262" s="108"/>
      <c r="CG11262" s="102"/>
      <c r="CI11262" s="45"/>
    </row>
    <row r="11263" spans="37:87" ht="13" customHeight="1">
      <c r="AK11263" s="114"/>
      <c r="AL11263" s="41"/>
      <c r="AM11263" s="41"/>
      <c r="AN11263" s="41"/>
      <c r="AO11263" s="41"/>
      <c r="AP11263" s="41"/>
      <c r="AQ11263" s="41"/>
      <c r="AR11263" s="41"/>
      <c r="AS11263" s="41"/>
      <c r="AT11263" s="41"/>
      <c r="AU11263" s="41"/>
      <c r="AV11263" s="41"/>
      <c r="AW11263" s="41"/>
      <c r="AX11263" s="41"/>
      <c r="AY11263" s="41"/>
      <c r="AZ11263" s="41"/>
      <c r="BA11263" s="41"/>
      <c r="BB11263" s="41"/>
      <c r="BC11263" s="41"/>
      <c r="BD11263" s="41"/>
      <c r="BE11263" s="41"/>
      <c r="BF11263" s="41"/>
      <c r="BG11263" s="41"/>
      <c r="BH11263" s="41"/>
      <c r="BI11263" s="41"/>
      <c r="BJ11263" s="41"/>
      <c r="BK11263" s="41"/>
      <c r="BL11263" s="41"/>
      <c r="BM11263" s="41"/>
      <c r="BN11263" s="41"/>
      <c r="BO11263" s="41"/>
      <c r="BP11263" s="108"/>
      <c r="CG11263" s="102"/>
      <c r="CI11263" s="45"/>
    </row>
    <row r="11264" spans="37:87" ht="13" customHeight="1">
      <c r="AK11264" s="114"/>
      <c r="AL11264" s="41"/>
      <c r="AM11264" s="41"/>
      <c r="AN11264" s="41"/>
      <c r="AO11264" s="41"/>
      <c r="AP11264" s="41"/>
      <c r="AQ11264" s="41"/>
      <c r="AR11264" s="41"/>
      <c r="AS11264" s="41"/>
      <c r="AT11264" s="41"/>
      <c r="AU11264" s="41"/>
      <c r="AV11264" s="41"/>
      <c r="AW11264" s="41"/>
      <c r="AX11264" s="41"/>
      <c r="AY11264" s="41"/>
      <c r="AZ11264" s="41"/>
      <c r="BA11264" s="41"/>
      <c r="BB11264" s="41"/>
      <c r="BC11264" s="41"/>
      <c r="BD11264" s="41"/>
      <c r="BE11264" s="41"/>
      <c r="BF11264" s="41"/>
      <c r="BG11264" s="41"/>
      <c r="BH11264" s="41"/>
      <c r="BI11264" s="41"/>
      <c r="BJ11264" s="41"/>
      <c r="BK11264" s="41"/>
      <c r="BL11264" s="41"/>
      <c r="BM11264" s="41"/>
      <c r="BN11264" s="41"/>
      <c r="BO11264" s="41"/>
      <c r="BP11264" s="108"/>
      <c r="CG11264" s="102"/>
      <c r="CI11264" s="45"/>
    </row>
    <row r="11265" spans="37:87" ht="13" customHeight="1">
      <c r="AK11265" s="114"/>
      <c r="AL11265" s="41"/>
      <c r="AM11265" s="41"/>
      <c r="AN11265" s="41"/>
      <c r="AO11265" s="41"/>
      <c r="AP11265" s="41"/>
      <c r="AQ11265" s="41"/>
      <c r="AR11265" s="41"/>
      <c r="AS11265" s="41"/>
      <c r="AT11265" s="41"/>
      <c r="AU11265" s="41"/>
      <c r="AV11265" s="41"/>
      <c r="AW11265" s="41"/>
      <c r="AX11265" s="41"/>
      <c r="AY11265" s="41"/>
      <c r="AZ11265" s="41"/>
      <c r="BA11265" s="41"/>
      <c r="BB11265" s="41"/>
      <c r="BC11265" s="41"/>
      <c r="BD11265" s="41"/>
      <c r="BE11265" s="41"/>
      <c r="BF11265" s="41"/>
      <c r="BG11265" s="41"/>
      <c r="BH11265" s="41"/>
      <c r="BI11265" s="41"/>
      <c r="BJ11265" s="41"/>
      <c r="BK11265" s="41"/>
      <c r="BL11265" s="41"/>
      <c r="BM11265" s="41"/>
      <c r="BN11265" s="41"/>
      <c r="BO11265" s="41"/>
      <c r="BP11265" s="108"/>
      <c r="CG11265" s="102"/>
      <c r="CI11265" s="45"/>
    </row>
    <row r="11266" spans="37:87" ht="13" customHeight="1">
      <c r="AK11266" s="114"/>
      <c r="AL11266" s="41"/>
      <c r="AM11266" s="41"/>
      <c r="AN11266" s="41"/>
      <c r="AO11266" s="41"/>
      <c r="AP11266" s="41"/>
      <c r="AQ11266" s="41"/>
      <c r="AR11266" s="41"/>
      <c r="AS11266" s="41"/>
      <c r="AT11266" s="41"/>
      <c r="AU11266" s="41"/>
      <c r="AV11266" s="41"/>
      <c r="AW11266" s="41"/>
      <c r="AX11266" s="41"/>
      <c r="AY11266" s="41"/>
      <c r="AZ11266" s="41"/>
      <c r="BA11266" s="41"/>
      <c r="BB11266" s="41"/>
      <c r="BC11266" s="41"/>
      <c r="BD11266" s="41"/>
      <c r="BE11266" s="41"/>
      <c r="BF11266" s="41"/>
      <c r="BG11266" s="41"/>
      <c r="BH11266" s="41"/>
      <c r="BI11266" s="41"/>
      <c r="BJ11266" s="41"/>
      <c r="BK11266" s="41"/>
      <c r="BL11266" s="41"/>
      <c r="BM11266" s="41"/>
      <c r="BN11266" s="41"/>
      <c r="BO11266" s="41"/>
      <c r="BP11266" s="108"/>
      <c r="CG11266" s="102"/>
      <c r="CI11266" s="45"/>
    </row>
    <row r="11267" spans="37:87" ht="13" customHeight="1">
      <c r="AK11267" s="114"/>
      <c r="AL11267" s="41"/>
      <c r="AM11267" s="41"/>
      <c r="AN11267" s="41"/>
      <c r="AO11267" s="41"/>
      <c r="AP11267" s="41"/>
      <c r="AQ11267" s="41"/>
      <c r="AR11267" s="41"/>
      <c r="AS11267" s="41"/>
      <c r="AT11267" s="41"/>
      <c r="AU11267" s="41"/>
      <c r="AV11267" s="41"/>
      <c r="AW11267" s="41"/>
      <c r="AX11267" s="41"/>
      <c r="AY11267" s="41"/>
      <c r="AZ11267" s="41"/>
      <c r="BA11267" s="41"/>
      <c r="BB11267" s="41"/>
      <c r="BC11267" s="41"/>
      <c r="BD11267" s="41"/>
      <c r="BE11267" s="41"/>
      <c r="BF11267" s="41"/>
      <c r="BG11267" s="41"/>
      <c r="BH11267" s="41"/>
      <c r="BI11267" s="41"/>
      <c r="BJ11267" s="41"/>
      <c r="BK11267" s="41"/>
      <c r="BL11267" s="41"/>
      <c r="BM11267" s="41"/>
      <c r="BN11267" s="41"/>
      <c r="BO11267" s="41"/>
      <c r="BP11267" s="108"/>
      <c r="CG11267" s="102"/>
      <c r="CI11267" s="45"/>
    </row>
    <row r="11268" spans="37:87" ht="13" customHeight="1">
      <c r="AK11268" s="114"/>
      <c r="AL11268" s="41"/>
      <c r="AM11268" s="41"/>
      <c r="AN11268" s="41"/>
      <c r="AO11268" s="41"/>
      <c r="AP11268" s="41"/>
      <c r="AQ11268" s="41"/>
      <c r="AR11268" s="41"/>
      <c r="AS11268" s="41"/>
      <c r="AT11268" s="41"/>
      <c r="AU11268" s="41"/>
      <c r="AV11268" s="41"/>
      <c r="AW11268" s="41"/>
      <c r="AX11268" s="41"/>
      <c r="AY11268" s="41"/>
      <c r="AZ11268" s="41"/>
      <c r="BA11268" s="41"/>
      <c r="BB11268" s="41"/>
      <c r="BC11268" s="41"/>
      <c r="BD11268" s="41"/>
      <c r="BE11268" s="41"/>
      <c r="BF11268" s="41"/>
      <c r="BG11268" s="41"/>
      <c r="BH11268" s="41"/>
      <c r="BI11268" s="41"/>
      <c r="BJ11268" s="41"/>
      <c r="BK11268" s="41"/>
      <c r="BL11268" s="41"/>
      <c r="BM11268" s="41"/>
      <c r="BN11268" s="41"/>
      <c r="BO11268" s="41"/>
      <c r="BP11268" s="108"/>
      <c r="CG11268" s="102"/>
      <c r="CI11268" s="45"/>
    </row>
    <row r="11269" spans="37:87" ht="13" customHeight="1">
      <c r="AK11269" s="114"/>
      <c r="AL11269" s="41"/>
      <c r="AM11269" s="41"/>
      <c r="AN11269" s="41"/>
      <c r="AO11269" s="41"/>
      <c r="AP11269" s="41"/>
      <c r="AQ11269" s="41"/>
      <c r="AR11269" s="41"/>
      <c r="AS11269" s="41"/>
      <c r="AT11269" s="41"/>
      <c r="AU11269" s="41"/>
      <c r="AV11269" s="41"/>
      <c r="AW11269" s="41"/>
      <c r="AX11269" s="41"/>
      <c r="AY11269" s="41"/>
      <c r="AZ11269" s="41"/>
      <c r="BA11269" s="41"/>
      <c r="BB11269" s="41"/>
      <c r="BC11269" s="41"/>
      <c r="BD11269" s="41"/>
      <c r="BE11269" s="41"/>
      <c r="BF11269" s="41"/>
      <c r="BG11269" s="41"/>
      <c r="BH11269" s="41"/>
      <c r="BI11269" s="41"/>
      <c r="BJ11269" s="41"/>
      <c r="BK11269" s="41"/>
      <c r="BL11269" s="41"/>
      <c r="BM11269" s="41"/>
      <c r="BN11269" s="41"/>
      <c r="BO11269" s="41"/>
      <c r="BP11269" s="108"/>
      <c r="CG11269" s="102"/>
      <c r="CI11269" s="45"/>
    </row>
    <row r="11270" spans="37:87" ht="13" customHeight="1">
      <c r="AK11270" s="114"/>
      <c r="AL11270" s="41"/>
      <c r="AM11270" s="41"/>
      <c r="AN11270" s="41"/>
      <c r="AO11270" s="41"/>
      <c r="AP11270" s="41"/>
      <c r="AQ11270" s="41"/>
      <c r="AR11270" s="41"/>
      <c r="AS11270" s="41"/>
      <c r="AT11270" s="41"/>
      <c r="AU11270" s="41"/>
      <c r="AV11270" s="41"/>
      <c r="AW11270" s="41"/>
      <c r="AX11270" s="41"/>
      <c r="AY11270" s="41"/>
      <c r="AZ11270" s="41"/>
      <c r="BA11270" s="41"/>
      <c r="BB11270" s="41"/>
      <c r="BC11270" s="41"/>
      <c r="BD11270" s="41"/>
      <c r="BE11270" s="41"/>
      <c r="BF11270" s="41"/>
      <c r="BG11270" s="41"/>
      <c r="BH11270" s="41"/>
      <c r="BI11270" s="41"/>
      <c r="BJ11270" s="41"/>
      <c r="BK11270" s="41"/>
      <c r="BL11270" s="41"/>
      <c r="BM11270" s="41"/>
      <c r="BN11270" s="41"/>
      <c r="BO11270" s="41"/>
      <c r="BP11270" s="108"/>
      <c r="CG11270" s="102"/>
      <c r="CI11270" s="45"/>
    </row>
    <row r="11271" spans="37:87" ht="13" customHeight="1">
      <c r="AK11271" s="114"/>
      <c r="AL11271" s="41"/>
      <c r="AM11271" s="41"/>
      <c r="AN11271" s="41"/>
      <c r="AO11271" s="41"/>
      <c r="AP11271" s="41"/>
      <c r="AQ11271" s="41"/>
      <c r="AR11271" s="41"/>
      <c r="AS11271" s="41"/>
      <c r="AT11271" s="41"/>
      <c r="AU11271" s="41"/>
      <c r="AV11271" s="41"/>
      <c r="AW11271" s="41"/>
      <c r="AX11271" s="41"/>
      <c r="AY11271" s="41"/>
      <c r="AZ11271" s="41"/>
      <c r="BA11271" s="41"/>
      <c r="BB11271" s="41"/>
      <c r="BC11271" s="41"/>
      <c r="BD11271" s="41"/>
      <c r="BE11271" s="41"/>
      <c r="BF11271" s="41"/>
      <c r="BG11271" s="41"/>
      <c r="BH11271" s="41"/>
      <c r="BI11271" s="41"/>
      <c r="BJ11271" s="41"/>
      <c r="BK11271" s="41"/>
      <c r="BL11271" s="41"/>
      <c r="BM11271" s="41"/>
      <c r="BN11271" s="41"/>
      <c r="BO11271" s="41"/>
      <c r="BP11271" s="108"/>
      <c r="CG11271" s="102"/>
      <c r="CI11271" s="45"/>
    </row>
    <row r="11272" spans="37:87" ht="13" customHeight="1">
      <c r="AK11272" s="114"/>
      <c r="AL11272" s="41"/>
      <c r="AM11272" s="41"/>
      <c r="AN11272" s="41"/>
      <c r="AO11272" s="41"/>
      <c r="AP11272" s="41"/>
      <c r="AQ11272" s="41"/>
      <c r="AR11272" s="41"/>
      <c r="AS11272" s="41"/>
      <c r="AT11272" s="41"/>
      <c r="AU11272" s="41"/>
      <c r="AV11272" s="41"/>
      <c r="AW11272" s="41"/>
      <c r="AX11272" s="41"/>
      <c r="AY11272" s="41"/>
      <c r="AZ11272" s="41"/>
      <c r="BA11272" s="41"/>
      <c r="BB11272" s="41"/>
      <c r="BC11272" s="41"/>
      <c r="BD11272" s="41"/>
      <c r="BE11272" s="41"/>
      <c r="BF11272" s="41"/>
      <c r="BG11272" s="41"/>
      <c r="BH11272" s="41"/>
      <c r="BI11272" s="41"/>
      <c r="BJ11272" s="41"/>
      <c r="BK11272" s="41"/>
      <c r="BL11272" s="41"/>
      <c r="BM11272" s="41"/>
      <c r="BN11272" s="41"/>
      <c r="BO11272" s="41"/>
      <c r="BP11272" s="108"/>
      <c r="CG11272" s="102"/>
      <c r="CI11272" s="45"/>
    </row>
    <row r="11273" spans="37:87" ht="13" customHeight="1">
      <c r="AK11273" s="114"/>
      <c r="AL11273" s="41"/>
      <c r="AM11273" s="41"/>
      <c r="AN11273" s="41"/>
      <c r="AO11273" s="41"/>
      <c r="AP11273" s="41"/>
      <c r="AQ11273" s="41"/>
      <c r="AR11273" s="41"/>
      <c r="AS11273" s="41"/>
      <c r="AT11273" s="41"/>
      <c r="AU11273" s="41"/>
      <c r="AV11273" s="41"/>
      <c r="AW11273" s="41"/>
      <c r="AX11273" s="41"/>
      <c r="AY11273" s="41"/>
      <c r="AZ11273" s="41"/>
      <c r="BA11273" s="41"/>
      <c r="BB11273" s="41"/>
      <c r="BC11273" s="41"/>
      <c r="BD11273" s="41"/>
      <c r="BE11273" s="41"/>
      <c r="BF11273" s="41"/>
      <c r="BG11273" s="41"/>
      <c r="BH11273" s="41"/>
      <c r="BI11273" s="41"/>
      <c r="BJ11273" s="41"/>
      <c r="BK11273" s="41"/>
      <c r="BL11273" s="41"/>
      <c r="BM11273" s="41"/>
      <c r="BN11273" s="41"/>
      <c r="BO11273" s="41"/>
      <c r="BP11273" s="108"/>
      <c r="CG11273" s="102"/>
      <c r="CI11273" s="45"/>
    </row>
    <row r="11274" spans="37:87" ht="13" customHeight="1">
      <c r="AK11274" s="114"/>
      <c r="AL11274" s="41"/>
      <c r="AM11274" s="41"/>
      <c r="AN11274" s="41"/>
      <c r="AO11274" s="41"/>
      <c r="AP11274" s="41"/>
      <c r="AQ11274" s="41"/>
      <c r="AR11274" s="41"/>
      <c r="AS11274" s="41"/>
      <c r="AT11274" s="41"/>
      <c r="AU11274" s="41"/>
      <c r="AV11274" s="41"/>
      <c r="AW11274" s="41"/>
      <c r="AX11274" s="41"/>
      <c r="AY11274" s="41"/>
      <c r="AZ11274" s="41"/>
      <c r="BA11274" s="41"/>
      <c r="BB11274" s="41"/>
      <c r="BC11274" s="41"/>
      <c r="BD11274" s="41"/>
      <c r="BE11274" s="41"/>
      <c r="BF11274" s="41"/>
      <c r="BG11274" s="41"/>
      <c r="BH11274" s="41"/>
      <c r="BI11274" s="41"/>
      <c r="BJ11274" s="41"/>
      <c r="BK11274" s="41"/>
      <c r="BL11274" s="41"/>
      <c r="BM11274" s="41"/>
      <c r="BN11274" s="41"/>
      <c r="BO11274" s="41"/>
      <c r="BP11274" s="108"/>
      <c r="CG11274" s="102"/>
      <c r="CI11274" s="45"/>
    </row>
    <row r="11275" spans="37:87" ht="13" customHeight="1">
      <c r="AK11275" s="114"/>
      <c r="AL11275" s="41"/>
      <c r="AM11275" s="41"/>
      <c r="AN11275" s="41"/>
      <c r="AO11275" s="41"/>
      <c r="AP11275" s="41"/>
      <c r="AQ11275" s="41"/>
      <c r="AR11275" s="41"/>
      <c r="AS11275" s="41"/>
      <c r="AT11275" s="41"/>
      <c r="AU11275" s="41"/>
      <c r="AV11275" s="41"/>
      <c r="AW11275" s="41"/>
      <c r="AX11275" s="41"/>
      <c r="AY11275" s="41"/>
      <c r="AZ11275" s="41"/>
      <c r="BA11275" s="41"/>
      <c r="BB11275" s="41"/>
      <c r="BC11275" s="41"/>
      <c r="BD11275" s="41"/>
      <c r="BE11275" s="41"/>
      <c r="BF11275" s="41"/>
      <c r="BG11275" s="41"/>
      <c r="BH11275" s="41"/>
      <c r="BI11275" s="41"/>
      <c r="BJ11275" s="41"/>
      <c r="BK11275" s="41"/>
      <c r="BL11275" s="41"/>
      <c r="BM11275" s="41"/>
      <c r="BN11275" s="41"/>
      <c r="BO11275" s="41"/>
      <c r="BP11275" s="108"/>
      <c r="CG11275" s="102"/>
      <c r="CI11275" s="45"/>
    </row>
    <row r="11276" spans="37:87" ht="13" customHeight="1">
      <c r="AK11276" s="114"/>
      <c r="AL11276" s="41"/>
      <c r="AM11276" s="41"/>
      <c r="AN11276" s="41"/>
      <c r="AO11276" s="41"/>
      <c r="AP11276" s="41"/>
      <c r="AQ11276" s="41"/>
      <c r="AR11276" s="41"/>
      <c r="AS11276" s="41"/>
      <c r="AT11276" s="41"/>
      <c r="AU11276" s="41"/>
      <c r="AV11276" s="41"/>
      <c r="AW11276" s="41"/>
      <c r="AX11276" s="41"/>
      <c r="AY11276" s="41"/>
      <c r="AZ11276" s="41"/>
      <c r="BA11276" s="41"/>
      <c r="BB11276" s="41"/>
      <c r="BC11276" s="41"/>
      <c r="BD11276" s="41"/>
      <c r="BE11276" s="41"/>
      <c r="BF11276" s="41"/>
      <c r="BG11276" s="41"/>
      <c r="BH11276" s="41"/>
      <c r="BI11276" s="41"/>
      <c r="BJ11276" s="41"/>
      <c r="BK11276" s="41"/>
      <c r="BL11276" s="41"/>
      <c r="BM11276" s="41"/>
      <c r="BN11276" s="41"/>
      <c r="BO11276" s="41"/>
      <c r="BP11276" s="108"/>
      <c r="CG11276" s="102"/>
      <c r="CI11276" s="45"/>
    </row>
    <row r="11277" spans="37:87" ht="13" customHeight="1">
      <c r="AK11277" s="114"/>
      <c r="AL11277" s="41"/>
      <c r="AM11277" s="41"/>
      <c r="AN11277" s="41"/>
      <c r="AO11277" s="41"/>
      <c r="AP11277" s="41"/>
      <c r="AQ11277" s="41"/>
      <c r="AR11277" s="41"/>
      <c r="AS11277" s="41"/>
      <c r="AT11277" s="41"/>
      <c r="AU11277" s="41"/>
      <c r="AV11277" s="41"/>
      <c r="AW11277" s="41"/>
      <c r="AX11277" s="41"/>
      <c r="AY11277" s="41"/>
      <c r="AZ11277" s="41"/>
      <c r="BA11277" s="41"/>
      <c r="BB11277" s="41"/>
      <c r="BC11277" s="41"/>
      <c r="BD11277" s="41"/>
      <c r="BE11277" s="41"/>
      <c r="BF11277" s="41"/>
      <c r="BG11277" s="41"/>
      <c r="BH11277" s="41"/>
      <c r="BI11277" s="41"/>
      <c r="BJ11277" s="41"/>
      <c r="BK11277" s="41"/>
      <c r="BL11277" s="41"/>
      <c r="BM11277" s="41"/>
      <c r="BN11277" s="41"/>
      <c r="BO11277" s="41"/>
      <c r="BP11277" s="108"/>
      <c r="CG11277" s="102"/>
      <c r="CI11277" s="45"/>
    </row>
    <row r="11278" spans="37:87" ht="13" customHeight="1">
      <c r="AK11278" s="114"/>
      <c r="AL11278" s="41"/>
      <c r="AM11278" s="41"/>
      <c r="AN11278" s="41"/>
      <c r="AO11278" s="41"/>
      <c r="AP11278" s="41"/>
      <c r="AQ11278" s="41"/>
      <c r="AR11278" s="41"/>
      <c r="AS11278" s="41"/>
      <c r="AT11278" s="41"/>
      <c r="AU11278" s="41"/>
      <c r="AV11278" s="41"/>
      <c r="AW11278" s="41"/>
      <c r="AX11278" s="41"/>
      <c r="AY11278" s="41"/>
      <c r="AZ11278" s="41"/>
      <c r="BA11278" s="41"/>
      <c r="BB11278" s="41"/>
      <c r="BC11278" s="41"/>
      <c r="BD11278" s="41"/>
      <c r="BE11278" s="41"/>
      <c r="BF11278" s="41"/>
      <c r="BG11278" s="41"/>
      <c r="BH11278" s="41"/>
      <c r="BI11278" s="41"/>
      <c r="BJ11278" s="41"/>
      <c r="BK11278" s="41"/>
      <c r="BL11278" s="41"/>
      <c r="BM11278" s="41"/>
      <c r="BN11278" s="41"/>
      <c r="BO11278" s="41"/>
      <c r="BP11278" s="108"/>
      <c r="CG11278" s="102"/>
      <c r="CI11278" s="45"/>
    </row>
    <row r="11279" spans="37:87" ht="13" customHeight="1">
      <c r="AK11279" s="114"/>
      <c r="AL11279" s="41"/>
      <c r="AM11279" s="41"/>
      <c r="AN11279" s="41"/>
      <c r="AO11279" s="41"/>
      <c r="AP11279" s="41"/>
      <c r="AQ11279" s="41"/>
      <c r="AR11279" s="41"/>
      <c r="AS11279" s="41"/>
      <c r="AT11279" s="41"/>
      <c r="AU11279" s="41"/>
      <c r="AV11279" s="41"/>
      <c r="AW11279" s="41"/>
      <c r="AX11279" s="41"/>
      <c r="AY11279" s="41"/>
      <c r="AZ11279" s="41"/>
      <c r="BA11279" s="41"/>
      <c r="BB11279" s="41"/>
      <c r="BC11279" s="41"/>
      <c r="BD11279" s="41"/>
      <c r="BE11279" s="41"/>
      <c r="BF11279" s="41"/>
      <c r="BG11279" s="41"/>
      <c r="BH11279" s="41"/>
      <c r="BI11279" s="41"/>
      <c r="BJ11279" s="41"/>
      <c r="BK11279" s="41"/>
      <c r="BL11279" s="41"/>
      <c r="BM11279" s="41"/>
      <c r="BN11279" s="41"/>
      <c r="BO11279" s="41"/>
      <c r="BP11279" s="108"/>
      <c r="CG11279" s="102"/>
      <c r="CI11279" s="45"/>
    </row>
    <row r="11280" spans="37:87" ht="13" customHeight="1">
      <c r="AK11280" s="114"/>
      <c r="AL11280" s="41"/>
      <c r="AM11280" s="41"/>
      <c r="AN11280" s="41"/>
      <c r="AO11280" s="41"/>
      <c r="AP11280" s="41"/>
      <c r="AQ11280" s="41"/>
      <c r="AR11280" s="41"/>
      <c r="AS11280" s="41"/>
      <c r="AT11280" s="41"/>
      <c r="AU11280" s="41"/>
      <c r="AV11280" s="41"/>
      <c r="AW11280" s="41"/>
      <c r="AX11280" s="41"/>
      <c r="AY11280" s="41"/>
      <c r="AZ11280" s="41"/>
      <c r="BA11280" s="41"/>
      <c r="BB11280" s="41"/>
      <c r="BC11280" s="41"/>
      <c r="BD11280" s="41"/>
      <c r="BE11280" s="41"/>
      <c r="BF11280" s="41"/>
      <c r="BG11280" s="41"/>
      <c r="BH11280" s="41"/>
      <c r="BI11280" s="41"/>
      <c r="BJ11280" s="41"/>
      <c r="BK11280" s="41"/>
      <c r="BL11280" s="41"/>
      <c r="BM11280" s="41"/>
      <c r="BN11280" s="41"/>
      <c r="BO11280" s="41"/>
      <c r="BP11280" s="108"/>
      <c r="CG11280" s="102"/>
      <c r="CI11280" s="45"/>
    </row>
    <row r="11281" spans="37:87" ht="13" customHeight="1">
      <c r="AK11281" s="114"/>
      <c r="AL11281" s="41"/>
      <c r="AM11281" s="41"/>
      <c r="AN11281" s="41"/>
      <c r="AO11281" s="41"/>
      <c r="AP11281" s="41"/>
      <c r="AQ11281" s="41"/>
      <c r="AR11281" s="41"/>
      <c r="AS11281" s="41"/>
      <c r="AT11281" s="41"/>
      <c r="AU11281" s="41"/>
      <c r="AV11281" s="41"/>
      <c r="AW11281" s="41"/>
      <c r="AX11281" s="41"/>
      <c r="AY11281" s="41"/>
      <c r="AZ11281" s="41"/>
      <c r="BA11281" s="41"/>
      <c r="BB11281" s="41"/>
      <c r="BC11281" s="41"/>
      <c r="BD11281" s="41"/>
      <c r="BE11281" s="41"/>
      <c r="BF11281" s="41"/>
      <c r="BG11281" s="41"/>
      <c r="BH11281" s="41"/>
      <c r="BI11281" s="41"/>
      <c r="BJ11281" s="41"/>
      <c r="BK11281" s="41"/>
      <c r="BL11281" s="41"/>
      <c r="BM11281" s="41"/>
      <c r="BN11281" s="41"/>
      <c r="BO11281" s="41"/>
      <c r="BP11281" s="108"/>
      <c r="CG11281" s="102"/>
      <c r="CI11281" s="45"/>
    </row>
    <row r="11282" spans="37:87" ht="13" customHeight="1">
      <c r="AK11282" s="114"/>
      <c r="AL11282" s="41"/>
      <c r="AM11282" s="41"/>
      <c r="AN11282" s="41"/>
      <c r="AO11282" s="41"/>
      <c r="AP11282" s="41"/>
      <c r="AQ11282" s="41"/>
      <c r="AR11282" s="41"/>
      <c r="AS11282" s="41"/>
      <c r="AT11282" s="41"/>
      <c r="AU11282" s="41"/>
      <c r="AV11282" s="41"/>
      <c r="AW11282" s="41"/>
      <c r="AX11282" s="41"/>
      <c r="AY11282" s="41"/>
      <c r="AZ11282" s="41"/>
      <c r="BA11282" s="41"/>
      <c r="BB11282" s="41"/>
      <c r="BC11282" s="41"/>
      <c r="BD11282" s="41"/>
      <c r="BE11282" s="41"/>
      <c r="BF11282" s="41"/>
      <c r="BG11282" s="41"/>
      <c r="BH11282" s="41"/>
      <c r="BI11282" s="41"/>
      <c r="BJ11282" s="41"/>
      <c r="BK11282" s="41"/>
      <c r="BL11282" s="41"/>
      <c r="BM11282" s="41"/>
      <c r="BN11282" s="41"/>
      <c r="BO11282" s="41"/>
      <c r="BP11282" s="108"/>
      <c r="CG11282" s="102"/>
      <c r="CI11282" s="45"/>
    </row>
    <row r="11283" spans="37:87" ht="13" customHeight="1">
      <c r="AK11283" s="114"/>
      <c r="AL11283" s="41"/>
      <c r="AM11283" s="41"/>
      <c r="AN11283" s="41"/>
      <c r="AO11283" s="41"/>
      <c r="AP11283" s="41"/>
      <c r="AQ11283" s="41"/>
      <c r="AR11283" s="41"/>
      <c r="AS11283" s="41"/>
      <c r="AT11283" s="41"/>
      <c r="AU11283" s="41"/>
      <c r="AV11283" s="41"/>
      <c r="AW11283" s="41"/>
      <c r="AX11283" s="41"/>
      <c r="AY11283" s="41"/>
      <c r="AZ11283" s="41"/>
      <c r="BA11283" s="41"/>
      <c r="BB11283" s="41"/>
      <c r="BC11283" s="41"/>
      <c r="BD11283" s="41"/>
      <c r="BE11283" s="41"/>
      <c r="BF11283" s="41"/>
      <c r="BG11283" s="41"/>
      <c r="BH11283" s="41"/>
      <c r="BI11283" s="41"/>
      <c r="BJ11283" s="41"/>
      <c r="BK11283" s="41"/>
      <c r="BL11283" s="41"/>
      <c r="BM11283" s="41"/>
      <c r="BN11283" s="41"/>
      <c r="BO11283" s="41"/>
      <c r="BP11283" s="108"/>
      <c r="CG11283" s="102"/>
      <c r="CI11283" s="45"/>
    </row>
    <row r="11284" spans="37:87" ht="13" customHeight="1">
      <c r="AK11284" s="114"/>
      <c r="AL11284" s="41"/>
      <c r="AM11284" s="41"/>
      <c r="AN11284" s="41"/>
      <c r="AO11284" s="41"/>
      <c r="AP11284" s="41"/>
      <c r="AQ11284" s="41"/>
      <c r="AR11284" s="41"/>
      <c r="AS11284" s="41"/>
      <c r="AT11284" s="41"/>
      <c r="AU11284" s="41"/>
      <c r="AV11284" s="41"/>
      <c r="AW11284" s="41"/>
      <c r="AX11284" s="41"/>
      <c r="AY11284" s="41"/>
      <c r="AZ11284" s="41"/>
      <c r="BA11284" s="41"/>
      <c r="BB11284" s="41"/>
      <c r="BC11284" s="41"/>
      <c r="BD11284" s="41"/>
      <c r="BE11284" s="41"/>
      <c r="BF11284" s="41"/>
      <c r="BG11284" s="41"/>
      <c r="BH11284" s="41"/>
      <c r="BI11284" s="41"/>
      <c r="BJ11284" s="41"/>
      <c r="BK11284" s="41"/>
      <c r="BL11284" s="41"/>
      <c r="BM11284" s="41"/>
      <c r="BN11284" s="41"/>
      <c r="BO11284" s="41"/>
      <c r="BP11284" s="108"/>
      <c r="CG11284" s="102"/>
      <c r="CI11284" s="45"/>
    </row>
    <row r="11285" spans="37:87" ht="13" customHeight="1">
      <c r="AK11285" s="114"/>
      <c r="AL11285" s="41"/>
      <c r="AM11285" s="41"/>
      <c r="AN11285" s="41"/>
      <c r="AO11285" s="41"/>
      <c r="AP11285" s="41"/>
      <c r="AQ11285" s="41"/>
      <c r="AR11285" s="41"/>
      <c r="AS11285" s="41"/>
      <c r="AT11285" s="41"/>
      <c r="AU11285" s="41"/>
      <c r="AV11285" s="41"/>
      <c r="AW11285" s="41"/>
      <c r="AX11285" s="41"/>
      <c r="AY11285" s="41"/>
      <c r="AZ11285" s="41"/>
      <c r="BA11285" s="41"/>
      <c r="BB11285" s="41"/>
      <c r="BC11285" s="41"/>
      <c r="BD11285" s="41"/>
      <c r="BE11285" s="41"/>
      <c r="BF11285" s="41"/>
      <c r="BG11285" s="41"/>
      <c r="BH11285" s="41"/>
      <c r="BI11285" s="41"/>
      <c r="BJ11285" s="41"/>
      <c r="BK11285" s="41"/>
      <c r="BL11285" s="41"/>
      <c r="BM11285" s="41"/>
      <c r="BN11285" s="41"/>
      <c r="BO11285" s="41"/>
      <c r="BP11285" s="108"/>
      <c r="CG11285" s="102"/>
      <c r="CI11285" s="45"/>
    </row>
    <row r="11286" spans="37:87" ht="13" customHeight="1">
      <c r="AK11286" s="114"/>
      <c r="AL11286" s="41"/>
      <c r="AM11286" s="41"/>
      <c r="AN11286" s="41"/>
      <c r="AO11286" s="41"/>
      <c r="AP11286" s="41"/>
      <c r="AQ11286" s="41"/>
      <c r="AR11286" s="41"/>
      <c r="AS11286" s="41"/>
      <c r="AT11286" s="41"/>
      <c r="AU11286" s="41"/>
      <c r="AV11286" s="41"/>
      <c r="AW11286" s="41"/>
      <c r="AX11286" s="41"/>
      <c r="AY11286" s="41"/>
      <c r="AZ11286" s="41"/>
      <c r="BA11286" s="41"/>
      <c r="BB11286" s="41"/>
      <c r="BC11286" s="41"/>
      <c r="BD11286" s="41"/>
      <c r="BE11286" s="41"/>
      <c r="BF11286" s="41"/>
      <c r="BG11286" s="41"/>
      <c r="BH11286" s="41"/>
      <c r="BI11286" s="41"/>
      <c r="BJ11286" s="41"/>
      <c r="BK11286" s="41"/>
      <c r="BL11286" s="41"/>
      <c r="BM11286" s="41"/>
      <c r="BN11286" s="41"/>
      <c r="BO11286" s="41"/>
      <c r="BP11286" s="108"/>
      <c r="CG11286" s="102"/>
      <c r="CI11286" s="45"/>
    </row>
    <row r="11287" spans="37:87" ht="13" customHeight="1">
      <c r="AK11287" s="114"/>
      <c r="AL11287" s="41"/>
      <c r="AM11287" s="41"/>
      <c r="AN11287" s="41"/>
      <c r="AO11287" s="41"/>
      <c r="AP11287" s="41"/>
      <c r="AQ11287" s="41"/>
      <c r="AR11287" s="41"/>
      <c r="AS11287" s="41"/>
      <c r="AT11287" s="41"/>
      <c r="AU11287" s="41"/>
      <c r="AV11287" s="41"/>
      <c r="AW11287" s="41"/>
      <c r="AX11287" s="41"/>
      <c r="AY11287" s="41"/>
      <c r="AZ11287" s="41"/>
      <c r="BA11287" s="41"/>
      <c r="BB11287" s="41"/>
      <c r="BC11287" s="41"/>
      <c r="BD11287" s="41"/>
      <c r="BE11287" s="41"/>
      <c r="BF11287" s="41"/>
      <c r="BG11287" s="41"/>
      <c r="BH11287" s="41"/>
      <c r="BI11287" s="41"/>
      <c r="BJ11287" s="41"/>
      <c r="BK11287" s="41"/>
      <c r="BL11287" s="41"/>
      <c r="BM11287" s="41"/>
      <c r="BN11287" s="41"/>
      <c r="BO11287" s="41"/>
      <c r="BP11287" s="108"/>
      <c r="CG11287" s="102"/>
      <c r="CI11287" s="45"/>
    </row>
    <row r="11288" spans="37:87" ht="13" customHeight="1">
      <c r="AK11288" s="114"/>
      <c r="AL11288" s="41"/>
      <c r="AM11288" s="41"/>
      <c r="AN11288" s="41"/>
      <c r="AO11288" s="41"/>
      <c r="AP11288" s="41"/>
      <c r="AQ11288" s="41"/>
      <c r="AR11288" s="41"/>
      <c r="AS11288" s="41"/>
      <c r="AT11288" s="41"/>
      <c r="AU11288" s="41"/>
      <c r="AV11288" s="41"/>
      <c r="AW11288" s="41"/>
      <c r="AX11288" s="41"/>
      <c r="AY11288" s="41"/>
      <c r="AZ11288" s="41"/>
      <c r="BA11288" s="41"/>
      <c r="BB11288" s="41"/>
      <c r="BC11288" s="41"/>
      <c r="BD11288" s="41"/>
      <c r="BE11288" s="41"/>
      <c r="BF11288" s="41"/>
      <c r="BG11288" s="41"/>
      <c r="BH11288" s="41"/>
      <c r="BI11288" s="41"/>
      <c r="BJ11288" s="41"/>
      <c r="BK11288" s="41"/>
      <c r="BL11288" s="41"/>
      <c r="BM11288" s="41"/>
      <c r="BN11288" s="41"/>
      <c r="BO11288" s="41"/>
      <c r="BP11288" s="108"/>
      <c r="CG11288" s="102"/>
      <c r="CI11288" s="45"/>
    </row>
    <row r="11289" spans="37:87" ht="13" customHeight="1">
      <c r="AK11289" s="114"/>
      <c r="AL11289" s="41"/>
      <c r="AM11289" s="41"/>
      <c r="AN11289" s="41"/>
      <c r="AO11289" s="41"/>
      <c r="AP11289" s="41"/>
      <c r="AQ11289" s="41"/>
      <c r="AR11289" s="41"/>
      <c r="AS11289" s="41"/>
      <c r="AT11289" s="41"/>
      <c r="AU11289" s="41"/>
      <c r="AV11289" s="41"/>
      <c r="AW11289" s="41"/>
      <c r="AX11289" s="41"/>
      <c r="AY11289" s="41"/>
      <c r="AZ11289" s="41"/>
      <c r="BA11289" s="41"/>
      <c r="BB11289" s="41"/>
      <c r="BC11289" s="41"/>
      <c r="BD11289" s="41"/>
      <c r="BE11289" s="41"/>
      <c r="BF11289" s="41"/>
      <c r="BG11289" s="41"/>
      <c r="BH11289" s="41"/>
      <c r="BI11289" s="41"/>
      <c r="BJ11289" s="41"/>
      <c r="BK11289" s="41"/>
      <c r="BL11289" s="41"/>
      <c r="BM11289" s="41"/>
      <c r="BN11289" s="41"/>
      <c r="BO11289" s="41"/>
      <c r="BP11289" s="108"/>
      <c r="CG11289" s="102"/>
      <c r="CI11289" s="45"/>
    </row>
    <row r="11290" spans="37:87" ht="13" customHeight="1">
      <c r="AK11290" s="114"/>
      <c r="AL11290" s="41"/>
      <c r="AM11290" s="41"/>
      <c r="AN11290" s="41"/>
      <c r="AO11290" s="41"/>
      <c r="AP11290" s="41"/>
      <c r="AQ11290" s="41"/>
      <c r="AR11290" s="41"/>
      <c r="AS11290" s="41"/>
      <c r="AT11290" s="41"/>
      <c r="AU11290" s="41"/>
      <c r="AV11290" s="41"/>
      <c r="AW11290" s="41"/>
      <c r="AX11290" s="41"/>
      <c r="AY11290" s="41"/>
      <c r="AZ11290" s="41"/>
      <c r="BA11290" s="41"/>
      <c r="BB11290" s="41"/>
      <c r="BC11290" s="41"/>
      <c r="BD11290" s="41"/>
      <c r="BE11290" s="41"/>
      <c r="BF11290" s="41"/>
      <c r="BG11290" s="41"/>
      <c r="BH11290" s="41"/>
      <c r="BI11290" s="41"/>
      <c r="BJ11290" s="41"/>
      <c r="BK11290" s="41"/>
      <c r="BL11290" s="41"/>
      <c r="BM11290" s="41"/>
      <c r="BN11290" s="41"/>
      <c r="BO11290" s="41"/>
      <c r="BP11290" s="108"/>
      <c r="CG11290" s="102"/>
      <c r="CI11290" s="45"/>
    </row>
    <row r="11291" spans="37:87" ht="13" customHeight="1">
      <c r="AK11291" s="114"/>
      <c r="AL11291" s="41"/>
      <c r="AM11291" s="41"/>
      <c r="AN11291" s="41"/>
      <c r="AO11291" s="41"/>
      <c r="AP11291" s="41"/>
      <c r="AQ11291" s="41"/>
      <c r="AR11291" s="41"/>
      <c r="AS11291" s="41"/>
      <c r="AT11291" s="41"/>
      <c r="AU11291" s="41"/>
      <c r="AV11291" s="41"/>
      <c r="AW11291" s="41"/>
      <c r="AX11291" s="41"/>
      <c r="AY11291" s="41"/>
      <c r="AZ11291" s="41"/>
      <c r="BA11291" s="41"/>
      <c r="BB11291" s="41"/>
      <c r="BC11291" s="41"/>
      <c r="BD11291" s="41"/>
      <c r="BE11291" s="41"/>
      <c r="BF11291" s="41"/>
      <c r="BG11291" s="41"/>
      <c r="BH11291" s="41"/>
      <c r="BI11291" s="41"/>
      <c r="BJ11291" s="41"/>
      <c r="BK11291" s="41"/>
      <c r="BL11291" s="41"/>
      <c r="BM11291" s="41"/>
      <c r="BN11291" s="41"/>
      <c r="BO11291" s="41"/>
      <c r="BP11291" s="108"/>
      <c r="CG11291" s="102"/>
      <c r="CI11291" s="45"/>
    </row>
    <row r="11292" spans="37:87" ht="13" customHeight="1">
      <c r="AK11292" s="114"/>
      <c r="AL11292" s="41"/>
      <c r="AM11292" s="41"/>
      <c r="AN11292" s="41"/>
      <c r="AO11292" s="41"/>
      <c r="AP11292" s="41"/>
      <c r="AQ11292" s="41"/>
      <c r="AR11292" s="41"/>
      <c r="AS11292" s="41"/>
      <c r="AT11292" s="41"/>
      <c r="AU11292" s="41"/>
      <c r="AV11292" s="41"/>
      <c r="AW11292" s="41"/>
      <c r="AX11292" s="41"/>
      <c r="AY11292" s="41"/>
      <c r="AZ11292" s="41"/>
      <c r="BA11292" s="41"/>
      <c r="BB11292" s="41"/>
      <c r="BC11292" s="41"/>
      <c r="BD11292" s="41"/>
      <c r="BE11292" s="41"/>
      <c r="BF11292" s="41"/>
      <c r="BG11292" s="41"/>
      <c r="BH11292" s="41"/>
      <c r="BI11292" s="41"/>
      <c r="BJ11292" s="41"/>
      <c r="BK11292" s="41"/>
      <c r="BL11292" s="41"/>
      <c r="BM11292" s="41"/>
      <c r="BN11292" s="41"/>
      <c r="BO11292" s="41"/>
      <c r="BP11292" s="108"/>
      <c r="CG11292" s="102"/>
      <c r="CI11292" s="45"/>
    </row>
    <row r="11293" spans="37:87" ht="13" customHeight="1">
      <c r="AK11293" s="114"/>
      <c r="AL11293" s="41"/>
      <c r="AM11293" s="41"/>
      <c r="AN11293" s="41"/>
      <c r="AO11293" s="41"/>
      <c r="AP11293" s="41"/>
      <c r="AQ11293" s="41"/>
      <c r="AR11293" s="41"/>
      <c r="AS11293" s="41"/>
      <c r="AT11293" s="41"/>
      <c r="AU11293" s="41"/>
      <c r="AV11293" s="41"/>
      <c r="AW11293" s="41"/>
      <c r="AX11293" s="41"/>
      <c r="AY11293" s="41"/>
      <c r="AZ11293" s="41"/>
      <c r="BA11293" s="41"/>
      <c r="BB11293" s="41"/>
      <c r="BC11293" s="41"/>
      <c r="BD11293" s="41"/>
      <c r="BE11293" s="41"/>
      <c r="BF11293" s="41"/>
      <c r="BG11293" s="41"/>
      <c r="BH11293" s="41"/>
      <c r="BI11293" s="41"/>
      <c r="BJ11293" s="41"/>
      <c r="BK11293" s="41"/>
      <c r="BL11293" s="41"/>
      <c r="BM11293" s="41"/>
      <c r="BN11293" s="41"/>
      <c r="BO11293" s="41"/>
      <c r="BP11293" s="108"/>
      <c r="CG11293" s="102"/>
      <c r="CI11293" s="45"/>
    </row>
    <row r="11294" spans="37:87" ht="13" customHeight="1">
      <c r="AK11294" s="114"/>
      <c r="AL11294" s="41"/>
      <c r="AM11294" s="41"/>
      <c r="AN11294" s="41"/>
      <c r="AO11294" s="41"/>
      <c r="AP11294" s="41"/>
      <c r="AQ11294" s="41"/>
      <c r="AR11294" s="41"/>
      <c r="AS11294" s="41"/>
      <c r="AT11294" s="41"/>
      <c r="AU11294" s="41"/>
      <c r="AV11294" s="41"/>
      <c r="AW11294" s="41"/>
      <c r="AX11294" s="41"/>
      <c r="AY11294" s="41"/>
      <c r="AZ11294" s="41"/>
      <c r="BA11294" s="41"/>
      <c r="BB11294" s="41"/>
      <c r="BC11294" s="41"/>
      <c r="BD11294" s="41"/>
      <c r="BE11294" s="41"/>
      <c r="BF11294" s="41"/>
      <c r="BG11294" s="41"/>
      <c r="BH11294" s="41"/>
      <c r="BI11294" s="41"/>
      <c r="BJ11294" s="41"/>
      <c r="BK11294" s="41"/>
      <c r="BL11294" s="41"/>
      <c r="BM11294" s="41"/>
      <c r="BN11294" s="41"/>
      <c r="BO11294" s="41"/>
      <c r="BP11294" s="108"/>
      <c r="CG11294" s="102"/>
      <c r="CI11294" s="45"/>
    </row>
    <row r="11295" spans="37:87" ht="13" customHeight="1">
      <c r="AK11295" s="114"/>
      <c r="AL11295" s="41"/>
      <c r="AM11295" s="41"/>
      <c r="AN11295" s="41"/>
      <c r="AO11295" s="41"/>
      <c r="AP11295" s="41"/>
      <c r="AQ11295" s="41"/>
      <c r="AR11295" s="41"/>
      <c r="AS11295" s="41"/>
      <c r="AT11295" s="41"/>
      <c r="AU11295" s="41"/>
      <c r="AV11295" s="41"/>
      <c r="AW11295" s="41"/>
      <c r="AX11295" s="41"/>
      <c r="AY11295" s="41"/>
      <c r="AZ11295" s="41"/>
      <c r="BA11295" s="41"/>
      <c r="BB11295" s="41"/>
      <c r="BC11295" s="41"/>
      <c r="BD11295" s="41"/>
      <c r="BE11295" s="41"/>
      <c r="BF11295" s="41"/>
      <c r="BG11295" s="41"/>
      <c r="BH11295" s="41"/>
      <c r="BI11295" s="41"/>
      <c r="BJ11295" s="41"/>
      <c r="BK11295" s="41"/>
      <c r="BL11295" s="41"/>
      <c r="BM11295" s="41"/>
      <c r="BN11295" s="41"/>
      <c r="BO11295" s="41"/>
      <c r="BP11295" s="108"/>
      <c r="CG11295" s="102"/>
      <c r="CI11295" s="45"/>
    </row>
    <row r="11296" spans="37:87" ht="13" customHeight="1">
      <c r="AK11296" s="114"/>
      <c r="AL11296" s="41"/>
      <c r="AM11296" s="41"/>
      <c r="AN11296" s="41"/>
      <c r="AO11296" s="41"/>
      <c r="AP11296" s="41"/>
      <c r="AQ11296" s="41"/>
      <c r="AR11296" s="41"/>
      <c r="AS11296" s="41"/>
      <c r="AT11296" s="41"/>
      <c r="AU11296" s="41"/>
      <c r="AV11296" s="41"/>
      <c r="AW11296" s="41"/>
      <c r="AX11296" s="41"/>
      <c r="AY11296" s="41"/>
      <c r="AZ11296" s="41"/>
      <c r="BA11296" s="41"/>
      <c r="BB11296" s="41"/>
      <c r="BC11296" s="41"/>
      <c r="BD11296" s="41"/>
      <c r="BE11296" s="41"/>
      <c r="BF11296" s="41"/>
      <c r="BG11296" s="41"/>
      <c r="BH11296" s="41"/>
      <c r="BI11296" s="41"/>
      <c r="BJ11296" s="41"/>
      <c r="BK11296" s="41"/>
      <c r="BL11296" s="41"/>
      <c r="BM11296" s="41"/>
      <c r="BN11296" s="41"/>
      <c r="BO11296" s="41"/>
      <c r="BP11296" s="108"/>
      <c r="CG11296" s="102"/>
      <c r="CI11296" s="45"/>
    </row>
    <row r="11297" spans="37:87" ht="13" customHeight="1">
      <c r="AK11297" s="114"/>
      <c r="AL11297" s="41"/>
      <c r="AM11297" s="41"/>
      <c r="AN11297" s="41"/>
      <c r="AO11297" s="41"/>
      <c r="AP11297" s="41"/>
      <c r="AQ11297" s="41"/>
      <c r="AR11297" s="41"/>
      <c r="AS11297" s="41"/>
      <c r="AT11297" s="41"/>
      <c r="AU11297" s="41"/>
      <c r="AV11297" s="41"/>
      <c r="AW11297" s="41"/>
      <c r="AX11297" s="41"/>
      <c r="AY11297" s="41"/>
      <c r="AZ11297" s="41"/>
      <c r="BA11297" s="41"/>
      <c r="BB11297" s="41"/>
      <c r="BC11297" s="41"/>
      <c r="BD11297" s="41"/>
      <c r="BE11297" s="41"/>
      <c r="BF11297" s="41"/>
      <c r="BG11297" s="41"/>
      <c r="BH11297" s="41"/>
      <c r="BI11297" s="41"/>
      <c r="BJ11297" s="41"/>
      <c r="BK11297" s="41"/>
      <c r="BL11297" s="41"/>
      <c r="BM11297" s="41"/>
      <c r="BN11297" s="41"/>
      <c r="BO11297" s="41"/>
      <c r="BP11297" s="108"/>
      <c r="CG11297" s="102"/>
      <c r="CI11297" s="45"/>
    </row>
    <row r="11298" spans="37:87" ht="13" customHeight="1">
      <c r="AK11298" s="114"/>
      <c r="AL11298" s="41"/>
      <c r="AM11298" s="41"/>
      <c r="AN11298" s="41"/>
      <c r="AO11298" s="41"/>
      <c r="AP11298" s="41"/>
      <c r="AQ11298" s="41"/>
      <c r="AR11298" s="41"/>
      <c r="AS11298" s="41"/>
      <c r="AT11298" s="41"/>
      <c r="AU11298" s="41"/>
      <c r="AV11298" s="41"/>
      <c r="AW11298" s="41"/>
      <c r="AX11298" s="41"/>
      <c r="AY11298" s="41"/>
      <c r="AZ11298" s="41"/>
      <c r="BA11298" s="41"/>
      <c r="BB11298" s="41"/>
      <c r="BC11298" s="41"/>
      <c r="BD11298" s="41"/>
      <c r="BE11298" s="41"/>
      <c r="BF11298" s="41"/>
      <c r="BG11298" s="41"/>
      <c r="BH11298" s="41"/>
      <c r="BI11298" s="41"/>
      <c r="BJ11298" s="41"/>
      <c r="BK11298" s="41"/>
      <c r="BL11298" s="41"/>
      <c r="BM11298" s="41"/>
      <c r="BN11298" s="41"/>
      <c r="BO11298" s="41"/>
      <c r="BP11298" s="108"/>
      <c r="CG11298" s="102"/>
      <c r="CI11298" s="45"/>
    </row>
    <row r="11299" spans="37:87" ht="13" customHeight="1">
      <c r="AK11299" s="114"/>
      <c r="AL11299" s="41"/>
      <c r="AM11299" s="41"/>
      <c r="AN11299" s="41"/>
      <c r="AO11299" s="41"/>
      <c r="AP11299" s="41"/>
      <c r="AQ11299" s="41"/>
      <c r="AR11299" s="41"/>
      <c r="AS11299" s="41"/>
      <c r="AT11299" s="41"/>
      <c r="AU11299" s="41"/>
      <c r="AV11299" s="41"/>
      <c r="AW11299" s="41"/>
      <c r="AX11299" s="41"/>
      <c r="AY11299" s="41"/>
      <c r="AZ11299" s="41"/>
      <c r="BA11299" s="41"/>
      <c r="BB11299" s="41"/>
      <c r="BC11299" s="41"/>
      <c r="BD11299" s="41"/>
      <c r="BE11299" s="41"/>
      <c r="BF11299" s="41"/>
      <c r="BG11299" s="41"/>
      <c r="BH11299" s="41"/>
      <c r="BI11299" s="41"/>
      <c r="BJ11299" s="41"/>
      <c r="BK11299" s="41"/>
      <c r="BL11299" s="41"/>
      <c r="BM11299" s="41"/>
      <c r="BN11299" s="41"/>
      <c r="BO11299" s="41"/>
      <c r="BP11299" s="108"/>
      <c r="CG11299" s="102"/>
      <c r="CI11299" s="45"/>
    </row>
    <row r="11300" spans="37:87" ht="13" customHeight="1">
      <c r="AK11300" s="114"/>
      <c r="AL11300" s="41"/>
      <c r="AM11300" s="41"/>
      <c r="AN11300" s="41"/>
      <c r="AO11300" s="41"/>
      <c r="AP11300" s="41"/>
      <c r="AQ11300" s="41"/>
      <c r="AR11300" s="41"/>
      <c r="AS11300" s="41"/>
      <c r="AT11300" s="41"/>
      <c r="AU11300" s="41"/>
      <c r="AV11300" s="41"/>
      <c r="AW11300" s="41"/>
      <c r="AX11300" s="41"/>
      <c r="AY11300" s="41"/>
      <c r="AZ11300" s="41"/>
      <c r="BA11300" s="41"/>
      <c r="BB11300" s="41"/>
      <c r="BC11300" s="41"/>
      <c r="BD11300" s="41"/>
      <c r="BE11300" s="41"/>
      <c r="BF11300" s="41"/>
      <c r="BG11300" s="41"/>
      <c r="BH11300" s="41"/>
      <c r="BI11300" s="41"/>
      <c r="BJ11300" s="41"/>
      <c r="BK11300" s="41"/>
      <c r="BL11300" s="41"/>
      <c r="BM11300" s="41"/>
      <c r="BN11300" s="41"/>
      <c r="BO11300" s="41"/>
      <c r="BP11300" s="108"/>
      <c r="CG11300" s="102"/>
      <c r="CI11300" s="45"/>
    </row>
    <row r="11301" spans="37:87" ht="13" customHeight="1">
      <c r="AK11301" s="114"/>
      <c r="AL11301" s="41"/>
      <c r="AM11301" s="41"/>
      <c r="AN11301" s="41"/>
      <c r="AO11301" s="41"/>
      <c r="AP11301" s="41"/>
      <c r="AQ11301" s="41"/>
      <c r="AR11301" s="41"/>
      <c r="AS11301" s="41"/>
      <c r="AT11301" s="41"/>
      <c r="AU11301" s="41"/>
      <c r="AV11301" s="41"/>
      <c r="AW11301" s="41"/>
      <c r="AX11301" s="41"/>
      <c r="AY11301" s="41"/>
      <c r="AZ11301" s="41"/>
      <c r="BA11301" s="41"/>
      <c r="BB11301" s="41"/>
      <c r="BC11301" s="41"/>
      <c r="BD11301" s="41"/>
      <c r="BE11301" s="41"/>
      <c r="BF11301" s="41"/>
      <c r="BG11301" s="41"/>
      <c r="BH11301" s="41"/>
      <c r="BI11301" s="41"/>
      <c r="BJ11301" s="41"/>
      <c r="BK11301" s="41"/>
      <c r="BL11301" s="41"/>
      <c r="BM11301" s="41"/>
      <c r="BN11301" s="41"/>
      <c r="BO11301" s="41"/>
      <c r="BP11301" s="108"/>
      <c r="CG11301" s="102"/>
      <c r="CI11301" s="45"/>
    </row>
    <row r="11302" spans="37:87" ht="13" customHeight="1">
      <c r="AK11302" s="114"/>
      <c r="AL11302" s="41"/>
      <c r="AM11302" s="41"/>
      <c r="AN11302" s="41"/>
      <c r="AO11302" s="41"/>
      <c r="AP11302" s="41"/>
      <c r="AQ11302" s="41"/>
      <c r="AR11302" s="41"/>
      <c r="AS11302" s="41"/>
      <c r="AT11302" s="41"/>
      <c r="AU11302" s="41"/>
      <c r="AV11302" s="41"/>
      <c r="AW11302" s="41"/>
      <c r="AX11302" s="41"/>
      <c r="AY11302" s="41"/>
      <c r="AZ11302" s="41"/>
      <c r="BA11302" s="41"/>
      <c r="BB11302" s="41"/>
      <c r="BC11302" s="41"/>
      <c r="BD11302" s="41"/>
      <c r="BE11302" s="41"/>
      <c r="BF11302" s="41"/>
      <c r="BG11302" s="41"/>
      <c r="BH11302" s="41"/>
      <c r="BI11302" s="41"/>
      <c r="BJ11302" s="41"/>
      <c r="BK11302" s="41"/>
      <c r="BL11302" s="41"/>
      <c r="BM11302" s="41"/>
      <c r="BN11302" s="41"/>
      <c r="BO11302" s="41"/>
      <c r="BP11302" s="108"/>
      <c r="CG11302" s="102"/>
      <c r="CI11302" s="45"/>
    </row>
    <row r="11303" spans="37:87" ht="13" customHeight="1">
      <c r="AK11303" s="114"/>
      <c r="AL11303" s="41"/>
      <c r="AM11303" s="41"/>
      <c r="AN11303" s="41"/>
      <c r="AO11303" s="41"/>
      <c r="AP11303" s="41"/>
      <c r="AQ11303" s="41"/>
      <c r="AR11303" s="41"/>
      <c r="AS11303" s="41"/>
      <c r="AT11303" s="41"/>
      <c r="AU11303" s="41"/>
      <c r="AV11303" s="41"/>
      <c r="AW11303" s="41"/>
      <c r="AX11303" s="41"/>
      <c r="AY11303" s="41"/>
      <c r="AZ11303" s="41"/>
      <c r="BA11303" s="41"/>
      <c r="BB11303" s="41"/>
      <c r="BC11303" s="41"/>
      <c r="BD11303" s="41"/>
      <c r="BE11303" s="41"/>
      <c r="BF11303" s="41"/>
      <c r="BG11303" s="41"/>
      <c r="BH11303" s="41"/>
      <c r="BI11303" s="41"/>
      <c r="BJ11303" s="41"/>
      <c r="BK11303" s="41"/>
      <c r="BL11303" s="41"/>
      <c r="BM11303" s="41"/>
      <c r="BN11303" s="41"/>
      <c r="BO11303" s="41"/>
      <c r="BP11303" s="108"/>
      <c r="CG11303" s="102"/>
      <c r="CI11303" s="45"/>
    </row>
    <row r="11304" spans="37:87" ht="13" customHeight="1">
      <c r="AK11304" s="114"/>
      <c r="AL11304" s="41"/>
      <c r="AM11304" s="41"/>
      <c r="AN11304" s="41"/>
      <c r="AO11304" s="41"/>
      <c r="AP11304" s="41"/>
      <c r="AQ11304" s="41"/>
      <c r="AR11304" s="41"/>
      <c r="AS11304" s="41"/>
      <c r="AT11304" s="41"/>
      <c r="AU11304" s="41"/>
      <c r="AV11304" s="41"/>
      <c r="AW11304" s="41"/>
      <c r="AX11304" s="41"/>
      <c r="AY11304" s="41"/>
      <c r="AZ11304" s="41"/>
      <c r="BA11304" s="41"/>
      <c r="BB11304" s="41"/>
      <c r="BC11304" s="41"/>
      <c r="BD11304" s="41"/>
      <c r="BE11304" s="41"/>
      <c r="BF11304" s="41"/>
      <c r="BG11304" s="41"/>
      <c r="BH11304" s="41"/>
      <c r="BI11304" s="41"/>
      <c r="BJ11304" s="41"/>
      <c r="BK11304" s="41"/>
      <c r="BL11304" s="41"/>
      <c r="BM11304" s="41"/>
      <c r="BN11304" s="41"/>
      <c r="BO11304" s="41"/>
      <c r="BP11304" s="108"/>
      <c r="CG11304" s="102"/>
      <c r="CI11304" s="45"/>
    </row>
    <row r="11305" spans="37:87" ht="13" customHeight="1">
      <c r="AK11305" s="114"/>
      <c r="AL11305" s="41"/>
      <c r="AM11305" s="41"/>
      <c r="AN11305" s="41"/>
      <c r="AO11305" s="41"/>
      <c r="AP11305" s="41"/>
      <c r="AQ11305" s="41"/>
      <c r="AR11305" s="41"/>
      <c r="AS11305" s="41"/>
      <c r="AT11305" s="41"/>
      <c r="AU11305" s="41"/>
      <c r="AV11305" s="41"/>
      <c r="AW11305" s="41"/>
      <c r="AX11305" s="41"/>
      <c r="AY11305" s="41"/>
      <c r="AZ11305" s="41"/>
      <c r="BA11305" s="41"/>
      <c r="BB11305" s="41"/>
      <c r="BC11305" s="41"/>
      <c r="BD11305" s="41"/>
      <c r="BE11305" s="41"/>
      <c r="BF11305" s="41"/>
      <c r="BG11305" s="41"/>
      <c r="BH11305" s="41"/>
      <c r="BI11305" s="41"/>
      <c r="BJ11305" s="41"/>
      <c r="BK11305" s="41"/>
      <c r="BL11305" s="41"/>
      <c r="BM11305" s="41"/>
      <c r="BN11305" s="41"/>
      <c r="BO11305" s="41"/>
      <c r="BP11305" s="108"/>
      <c r="CG11305" s="102"/>
      <c r="CI11305" s="45"/>
    </row>
    <row r="11306" spans="37:87" ht="13" customHeight="1">
      <c r="AK11306" s="114"/>
      <c r="AL11306" s="41"/>
      <c r="AM11306" s="41"/>
      <c r="AN11306" s="41"/>
      <c r="AO11306" s="41"/>
      <c r="AP11306" s="41"/>
      <c r="AQ11306" s="41"/>
      <c r="AR11306" s="41"/>
      <c r="AS11306" s="41"/>
      <c r="AT11306" s="41"/>
      <c r="AU11306" s="41"/>
      <c r="AV11306" s="41"/>
      <c r="AW11306" s="41"/>
      <c r="AX11306" s="41"/>
      <c r="AY11306" s="41"/>
      <c r="AZ11306" s="41"/>
      <c r="BA11306" s="41"/>
      <c r="BB11306" s="41"/>
      <c r="BC11306" s="41"/>
      <c r="BD11306" s="41"/>
      <c r="BE11306" s="41"/>
      <c r="BF11306" s="41"/>
      <c r="BG11306" s="41"/>
      <c r="BH11306" s="41"/>
      <c r="BI11306" s="41"/>
      <c r="BJ11306" s="41"/>
      <c r="BK11306" s="41"/>
      <c r="BL11306" s="41"/>
      <c r="BM11306" s="41"/>
      <c r="BN11306" s="41"/>
      <c r="BO11306" s="41"/>
      <c r="BP11306" s="108"/>
      <c r="CG11306" s="102"/>
      <c r="CI11306" s="45"/>
    </row>
    <row r="11307" spans="37:87" ht="13" customHeight="1">
      <c r="AK11307" s="114"/>
      <c r="AL11307" s="41"/>
      <c r="AM11307" s="41"/>
      <c r="AN11307" s="41"/>
      <c r="AO11307" s="41"/>
      <c r="AP11307" s="41"/>
      <c r="AQ11307" s="41"/>
      <c r="AR11307" s="41"/>
      <c r="AS11307" s="41"/>
      <c r="AT11307" s="41"/>
      <c r="AU11307" s="41"/>
      <c r="AV11307" s="41"/>
      <c r="AW11307" s="41"/>
      <c r="AX11307" s="41"/>
      <c r="AY11307" s="41"/>
      <c r="AZ11307" s="41"/>
      <c r="BA11307" s="41"/>
      <c r="BB11307" s="41"/>
      <c r="BC11307" s="41"/>
      <c r="BD11307" s="41"/>
      <c r="BE11307" s="41"/>
      <c r="BF11307" s="41"/>
      <c r="BG11307" s="41"/>
      <c r="BH11307" s="41"/>
      <c r="BI11307" s="41"/>
      <c r="BJ11307" s="41"/>
      <c r="BK11307" s="41"/>
      <c r="BL11307" s="41"/>
      <c r="BM11307" s="41"/>
      <c r="BN11307" s="41"/>
      <c r="BO11307" s="41"/>
      <c r="BP11307" s="108"/>
      <c r="CG11307" s="102"/>
      <c r="CI11307" s="45"/>
    </row>
    <row r="11308" spans="37:87" ht="13" customHeight="1">
      <c r="AK11308" s="114"/>
      <c r="AL11308" s="41"/>
      <c r="AM11308" s="41"/>
      <c r="AN11308" s="41"/>
      <c r="AO11308" s="41"/>
      <c r="AP11308" s="41"/>
      <c r="AQ11308" s="41"/>
      <c r="AR11308" s="41"/>
      <c r="AS11308" s="41"/>
      <c r="AT11308" s="41"/>
      <c r="AU11308" s="41"/>
      <c r="AV11308" s="41"/>
      <c r="AW11308" s="41"/>
      <c r="AX11308" s="41"/>
      <c r="AY11308" s="41"/>
      <c r="AZ11308" s="41"/>
      <c r="BA11308" s="41"/>
      <c r="BB11308" s="41"/>
      <c r="BC11308" s="41"/>
      <c r="BD11308" s="41"/>
      <c r="BE11308" s="41"/>
      <c r="BF11308" s="41"/>
      <c r="BG11308" s="41"/>
      <c r="BH11308" s="41"/>
      <c r="BI11308" s="41"/>
      <c r="BJ11308" s="41"/>
      <c r="BK11308" s="41"/>
      <c r="BL11308" s="41"/>
      <c r="BM11308" s="41"/>
      <c r="BN11308" s="41"/>
      <c r="BO11308" s="41"/>
      <c r="BP11308" s="108"/>
      <c r="CG11308" s="102"/>
      <c r="CI11308" s="45"/>
    </row>
    <row r="11309" spans="37:87" ht="13" customHeight="1">
      <c r="AK11309" s="114"/>
      <c r="AL11309" s="41"/>
      <c r="AM11309" s="41"/>
      <c r="AN11309" s="41"/>
      <c r="AO11309" s="41"/>
      <c r="AP11309" s="41"/>
      <c r="AQ11309" s="41"/>
      <c r="AR11309" s="41"/>
      <c r="AS11309" s="41"/>
      <c r="AT11309" s="41"/>
      <c r="AU11309" s="41"/>
      <c r="AV11309" s="41"/>
      <c r="AW11309" s="41"/>
      <c r="AX11309" s="41"/>
      <c r="AY11309" s="41"/>
      <c r="AZ11309" s="41"/>
      <c r="BA11309" s="41"/>
      <c r="BB11309" s="41"/>
      <c r="BC11309" s="41"/>
      <c r="BD11309" s="41"/>
      <c r="BE11309" s="41"/>
      <c r="BF11309" s="41"/>
      <c r="BG11309" s="41"/>
      <c r="BH11309" s="41"/>
      <c r="BI11309" s="41"/>
      <c r="BJ11309" s="41"/>
      <c r="BK11309" s="41"/>
      <c r="BL11309" s="41"/>
      <c r="BM11309" s="41"/>
      <c r="BN11309" s="41"/>
      <c r="BO11309" s="41"/>
      <c r="BP11309" s="108"/>
      <c r="CG11309" s="102"/>
      <c r="CI11309" s="45"/>
    </row>
    <row r="11310" spans="37:87" ht="13" customHeight="1">
      <c r="AK11310" s="114"/>
      <c r="AL11310" s="41"/>
      <c r="AM11310" s="41"/>
      <c r="AN11310" s="41"/>
      <c r="AO11310" s="41"/>
      <c r="AP11310" s="41"/>
      <c r="AQ11310" s="41"/>
      <c r="AR11310" s="41"/>
      <c r="AS11310" s="41"/>
      <c r="AT11310" s="41"/>
      <c r="AU11310" s="41"/>
      <c r="AV11310" s="41"/>
      <c r="AW11310" s="41"/>
      <c r="AX11310" s="41"/>
      <c r="AY11310" s="41"/>
      <c r="AZ11310" s="41"/>
      <c r="BA11310" s="41"/>
      <c r="BB11310" s="41"/>
      <c r="BC11310" s="41"/>
      <c r="BD11310" s="41"/>
      <c r="BE11310" s="41"/>
      <c r="BF11310" s="41"/>
      <c r="BG11310" s="41"/>
      <c r="BH11310" s="41"/>
      <c r="BI11310" s="41"/>
      <c r="BJ11310" s="41"/>
      <c r="BK11310" s="41"/>
      <c r="BL11310" s="41"/>
      <c r="BM11310" s="41"/>
      <c r="BN11310" s="41"/>
      <c r="BO11310" s="41"/>
      <c r="BP11310" s="108"/>
      <c r="CG11310" s="102"/>
      <c r="CI11310" s="45"/>
    </row>
    <row r="11311" spans="37:87" ht="13" customHeight="1">
      <c r="AK11311" s="114"/>
      <c r="AL11311" s="41"/>
      <c r="AM11311" s="41"/>
      <c r="AN11311" s="41"/>
      <c r="AO11311" s="41"/>
      <c r="AP11311" s="41"/>
      <c r="AQ11311" s="41"/>
      <c r="AR11311" s="41"/>
      <c r="AS11311" s="41"/>
      <c r="AT11311" s="41"/>
      <c r="AU11311" s="41"/>
      <c r="AV11311" s="41"/>
      <c r="AW11311" s="41"/>
      <c r="AX11311" s="41"/>
      <c r="AY11311" s="41"/>
      <c r="AZ11311" s="41"/>
      <c r="BA11311" s="41"/>
      <c r="BB11311" s="41"/>
      <c r="BC11311" s="41"/>
      <c r="BD11311" s="41"/>
      <c r="BE11311" s="41"/>
      <c r="BF11311" s="41"/>
      <c r="BG11311" s="41"/>
      <c r="BH11311" s="41"/>
      <c r="BI11311" s="41"/>
      <c r="BJ11311" s="41"/>
      <c r="BK11311" s="41"/>
      <c r="BL11311" s="41"/>
      <c r="BM11311" s="41"/>
      <c r="BN11311" s="41"/>
      <c r="BO11311" s="41"/>
      <c r="BP11311" s="108"/>
      <c r="CG11311" s="102"/>
      <c r="CI11311" s="45"/>
    </row>
    <row r="11312" spans="37:87" ht="13" customHeight="1">
      <c r="AK11312" s="114"/>
      <c r="AL11312" s="41"/>
      <c r="AM11312" s="41"/>
      <c r="AN11312" s="41"/>
      <c r="AO11312" s="41"/>
      <c r="AP11312" s="41"/>
      <c r="AQ11312" s="41"/>
      <c r="AR11312" s="41"/>
      <c r="AS11312" s="41"/>
      <c r="AT11312" s="41"/>
      <c r="AU11312" s="41"/>
      <c r="AV11312" s="41"/>
      <c r="AW11312" s="41"/>
      <c r="AX11312" s="41"/>
      <c r="AY11312" s="41"/>
      <c r="AZ11312" s="41"/>
      <c r="BA11312" s="41"/>
      <c r="BB11312" s="41"/>
      <c r="BC11312" s="41"/>
      <c r="BD11312" s="41"/>
      <c r="BE11312" s="41"/>
      <c r="BF11312" s="41"/>
      <c r="BG11312" s="41"/>
      <c r="BH11312" s="41"/>
      <c r="BI11312" s="41"/>
      <c r="BJ11312" s="41"/>
      <c r="BK11312" s="41"/>
      <c r="BL11312" s="41"/>
      <c r="BM11312" s="41"/>
      <c r="BN11312" s="41"/>
      <c r="BO11312" s="41"/>
      <c r="BP11312" s="108"/>
      <c r="CG11312" s="102"/>
      <c r="CI11312" s="45"/>
    </row>
    <row r="11313" spans="37:87" ht="13" customHeight="1">
      <c r="AK11313" s="114"/>
      <c r="AL11313" s="41"/>
      <c r="AM11313" s="41"/>
      <c r="AN11313" s="41"/>
      <c r="AO11313" s="41"/>
      <c r="AP11313" s="41"/>
      <c r="AQ11313" s="41"/>
      <c r="AR11313" s="41"/>
      <c r="AS11313" s="41"/>
      <c r="AT11313" s="41"/>
      <c r="AU11313" s="41"/>
      <c r="AV11313" s="41"/>
      <c r="AW11313" s="41"/>
      <c r="AX11313" s="41"/>
      <c r="AY11313" s="41"/>
      <c r="AZ11313" s="41"/>
      <c r="BA11313" s="41"/>
      <c r="BB11313" s="41"/>
      <c r="BC11313" s="41"/>
      <c r="BD11313" s="41"/>
      <c r="BE11313" s="41"/>
      <c r="BF11313" s="41"/>
      <c r="BG11313" s="41"/>
      <c r="BH11313" s="41"/>
      <c r="BI11313" s="41"/>
      <c r="BJ11313" s="41"/>
      <c r="BK11313" s="41"/>
      <c r="BL11313" s="41"/>
      <c r="BM11313" s="41"/>
      <c r="BN11313" s="41"/>
      <c r="BO11313" s="41"/>
      <c r="BP11313" s="108"/>
      <c r="CG11313" s="102"/>
      <c r="CI11313" s="45"/>
    </row>
    <row r="11314" spans="37:87" ht="13" customHeight="1">
      <c r="AK11314" s="114"/>
      <c r="AL11314" s="41"/>
      <c r="AM11314" s="41"/>
      <c r="AN11314" s="41"/>
      <c r="AO11314" s="41"/>
      <c r="AP11314" s="41"/>
      <c r="AQ11314" s="41"/>
      <c r="AR11314" s="41"/>
      <c r="AS11314" s="41"/>
      <c r="AT11314" s="41"/>
      <c r="AU11314" s="41"/>
      <c r="AV11314" s="41"/>
      <c r="AW11314" s="41"/>
      <c r="AX11314" s="41"/>
      <c r="AY11314" s="41"/>
      <c r="AZ11314" s="41"/>
      <c r="BA11314" s="41"/>
      <c r="BB11314" s="41"/>
      <c r="BC11314" s="41"/>
      <c r="BD11314" s="41"/>
      <c r="BE11314" s="41"/>
      <c r="BF11314" s="41"/>
      <c r="BG11314" s="41"/>
      <c r="BH11314" s="41"/>
      <c r="BI11314" s="41"/>
      <c r="BJ11314" s="41"/>
      <c r="BK11314" s="41"/>
      <c r="BL11314" s="41"/>
      <c r="BM11314" s="41"/>
      <c r="BN11314" s="41"/>
      <c r="BO11314" s="41"/>
      <c r="BP11314" s="108"/>
      <c r="CG11314" s="102"/>
      <c r="CI11314" s="45"/>
    </row>
    <row r="11315" spans="37:87" ht="13" customHeight="1">
      <c r="AK11315" s="114"/>
      <c r="AL11315" s="41"/>
      <c r="AM11315" s="41"/>
      <c r="AN11315" s="41"/>
      <c r="AO11315" s="41"/>
      <c r="AP11315" s="41"/>
      <c r="AQ11315" s="41"/>
      <c r="AR11315" s="41"/>
      <c r="AS11315" s="41"/>
      <c r="AT11315" s="41"/>
      <c r="AU11315" s="41"/>
      <c r="AV11315" s="41"/>
      <c r="AW11315" s="41"/>
      <c r="AX11315" s="41"/>
      <c r="AY11315" s="41"/>
      <c r="AZ11315" s="41"/>
      <c r="BA11315" s="41"/>
      <c r="BB11315" s="41"/>
      <c r="BC11315" s="41"/>
      <c r="BD11315" s="41"/>
      <c r="BE11315" s="41"/>
      <c r="BF11315" s="41"/>
      <c r="BG11315" s="41"/>
      <c r="BH11315" s="41"/>
      <c r="BI11315" s="41"/>
      <c r="BJ11315" s="41"/>
      <c r="BK11315" s="41"/>
      <c r="BL11315" s="41"/>
      <c r="BM11315" s="41"/>
      <c r="BN11315" s="41"/>
      <c r="BO11315" s="41"/>
      <c r="BP11315" s="108"/>
      <c r="CG11315" s="102"/>
      <c r="CI11315" s="45"/>
    </row>
    <row r="11316" spans="37:87" ht="13" customHeight="1">
      <c r="AK11316" s="114"/>
      <c r="AL11316" s="41"/>
      <c r="AM11316" s="41"/>
      <c r="AN11316" s="41"/>
      <c r="AO11316" s="41"/>
      <c r="AP11316" s="41"/>
      <c r="AQ11316" s="41"/>
      <c r="AR11316" s="41"/>
      <c r="AS11316" s="41"/>
      <c r="AT11316" s="41"/>
      <c r="AU11316" s="41"/>
      <c r="AV11316" s="41"/>
      <c r="AW11316" s="41"/>
      <c r="AX11316" s="41"/>
      <c r="AY11316" s="41"/>
      <c r="AZ11316" s="41"/>
      <c r="BA11316" s="41"/>
      <c r="BB11316" s="41"/>
      <c r="BC11316" s="41"/>
      <c r="BD11316" s="41"/>
      <c r="BE11316" s="41"/>
      <c r="BF11316" s="41"/>
      <c r="BG11316" s="41"/>
      <c r="BH11316" s="41"/>
      <c r="BI11316" s="41"/>
      <c r="BJ11316" s="41"/>
      <c r="BK11316" s="41"/>
      <c r="BL11316" s="41"/>
      <c r="BM11316" s="41"/>
      <c r="BN11316" s="41"/>
      <c r="BO11316" s="41"/>
      <c r="BP11316" s="108"/>
      <c r="CG11316" s="102"/>
      <c r="CI11316" s="45"/>
    </row>
    <row r="11317" spans="37:87" ht="13" customHeight="1">
      <c r="AK11317" s="114"/>
      <c r="AL11317" s="41"/>
      <c r="AM11317" s="41"/>
      <c r="AN11317" s="41"/>
      <c r="AO11317" s="41"/>
      <c r="AP11317" s="41"/>
      <c r="AQ11317" s="41"/>
      <c r="AR11317" s="41"/>
      <c r="AS11317" s="41"/>
      <c r="AT11317" s="41"/>
      <c r="AU11317" s="41"/>
      <c r="AV11317" s="41"/>
      <c r="AW11317" s="41"/>
      <c r="AX11317" s="41"/>
      <c r="AY11317" s="41"/>
      <c r="AZ11317" s="41"/>
      <c r="BA11317" s="41"/>
      <c r="BB11317" s="41"/>
      <c r="BC11317" s="41"/>
      <c r="BD11317" s="41"/>
      <c r="BE11317" s="41"/>
      <c r="BF11317" s="41"/>
      <c r="BG11317" s="41"/>
      <c r="BH11317" s="41"/>
      <c r="BI11317" s="41"/>
      <c r="BJ11317" s="41"/>
      <c r="BK11317" s="41"/>
      <c r="BL11317" s="41"/>
      <c r="BM11317" s="41"/>
      <c r="BN11317" s="41"/>
      <c r="BO11317" s="41"/>
      <c r="BP11317" s="108"/>
      <c r="CG11317" s="102"/>
      <c r="CI11317" s="45"/>
    </row>
    <row r="11318" spans="37:87" ht="13" customHeight="1">
      <c r="AK11318" s="114"/>
      <c r="AL11318" s="41"/>
      <c r="AM11318" s="41"/>
      <c r="AN11318" s="41"/>
      <c r="AO11318" s="41"/>
      <c r="AP11318" s="41"/>
      <c r="AQ11318" s="41"/>
      <c r="AR11318" s="41"/>
      <c r="AS11318" s="41"/>
      <c r="AT11318" s="41"/>
      <c r="AU11318" s="41"/>
      <c r="AV11318" s="41"/>
      <c r="AW11318" s="41"/>
      <c r="AX11318" s="41"/>
      <c r="AY11318" s="41"/>
      <c r="AZ11318" s="41"/>
      <c r="BA11318" s="41"/>
      <c r="BB11318" s="41"/>
      <c r="BC11318" s="41"/>
      <c r="BD11318" s="41"/>
      <c r="BE11318" s="41"/>
      <c r="BF11318" s="41"/>
      <c r="BG11318" s="41"/>
      <c r="BH11318" s="41"/>
      <c r="BI11318" s="41"/>
      <c r="BJ11318" s="41"/>
      <c r="BK11318" s="41"/>
      <c r="BL11318" s="41"/>
      <c r="BM11318" s="41"/>
      <c r="BN11318" s="41"/>
      <c r="BO11318" s="41"/>
      <c r="BP11318" s="108"/>
      <c r="CG11318" s="102"/>
      <c r="CI11318" s="45"/>
    </row>
    <row r="11319" spans="37:87" ht="13" customHeight="1">
      <c r="AK11319" s="114"/>
      <c r="AL11319" s="41"/>
      <c r="AM11319" s="41"/>
      <c r="AN11319" s="41"/>
      <c r="AO11319" s="41"/>
      <c r="AP11319" s="41"/>
      <c r="AQ11319" s="41"/>
      <c r="AR11319" s="41"/>
      <c r="AS11319" s="41"/>
      <c r="AT11319" s="41"/>
      <c r="AU11319" s="41"/>
      <c r="AV11319" s="41"/>
      <c r="AW11319" s="41"/>
      <c r="AX11319" s="41"/>
      <c r="AY11319" s="41"/>
      <c r="AZ11319" s="41"/>
      <c r="BA11319" s="41"/>
      <c r="BB11319" s="41"/>
      <c r="BC11319" s="41"/>
      <c r="BD11319" s="41"/>
      <c r="BE11319" s="41"/>
      <c r="BF11319" s="41"/>
      <c r="BG11319" s="41"/>
      <c r="BH11319" s="41"/>
      <c r="BI11319" s="41"/>
      <c r="BJ11319" s="41"/>
      <c r="BK11319" s="41"/>
      <c r="BL11319" s="41"/>
      <c r="BM11319" s="41"/>
      <c r="BN11319" s="41"/>
      <c r="BO11319" s="41"/>
      <c r="BP11319" s="108"/>
      <c r="CG11319" s="102"/>
      <c r="CI11319" s="45"/>
    </row>
    <row r="11320" spans="37:87" ht="13" customHeight="1">
      <c r="AK11320" s="114"/>
      <c r="AL11320" s="41"/>
      <c r="AM11320" s="41"/>
      <c r="AN11320" s="41"/>
      <c r="AO11320" s="41"/>
      <c r="AP11320" s="41"/>
      <c r="AQ11320" s="41"/>
      <c r="AR11320" s="41"/>
      <c r="AS11320" s="41"/>
      <c r="AT11320" s="41"/>
      <c r="AU11320" s="41"/>
      <c r="AV11320" s="41"/>
      <c r="AW11320" s="41"/>
      <c r="AX11320" s="41"/>
      <c r="AY11320" s="41"/>
      <c r="AZ11320" s="41"/>
      <c r="BA11320" s="41"/>
      <c r="BB11320" s="41"/>
      <c r="BC11320" s="41"/>
      <c r="BD11320" s="41"/>
      <c r="BE11320" s="41"/>
      <c r="BF11320" s="41"/>
      <c r="BG11320" s="41"/>
      <c r="BH11320" s="41"/>
      <c r="BI11320" s="41"/>
      <c r="BJ11320" s="41"/>
      <c r="BK11320" s="41"/>
      <c r="BL11320" s="41"/>
      <c r="BM11320" s="41"/>
      <c r="BN11320" s="41"/>
      <c r="BO11320" s="41"/>
      <c r="BP11320" s="108"/>
      <c r="CG11320" s="102"/>
      <c r="CI11320" s="45"/>
    </row>
    <row r="11321" spans="37:87" ht="13" customHeight="1">
      <c r="AK11321" s="114"/>
      <c r="AL11321" s="41"/>
      <c r="AM11321" s="41"/>
      <c r="AN11321" s="41"/>
      <c r="AO11321" s="41"/>
      <c r="AP11321" s="41"/>
      <c r="AQ11321" s="41"/>
      <c r="AR11321" s="41"/>
      <c r="AS11321" s="41"/>
      <c r="AT11321" s="41"/>
      <c r="AU11321" s="41"/>
      <c r="AV11321" s="41"/>
      <c r="AW11321" s="41"/>
      <c r="AX11321" s="41"/>
      <c r="AY11321" s="41"/>
      <c r="AZ11321" s="41"/>
      <c r="BA11321" s="41"/>
      <c r="BB11321" s="41"/>
      <c r="BC11321" s="41"/>
      <c r="BD11321" s="41"/>
      <c r="BE11321" s="41"/>
      <c r="BF11321" s="41"/>
      <c r="BG11321" s="41"/>
      <c r="BH11321" s="41"/>
      <c r="BI11321" s="41"/>
      <c r="BJ11321" s="41"/>
      <c r="BK11321" s="41"/>
      <c r="BL11321" s="41"/>
      <c r="BM11321" s="41"/>
      <c r="BN11321" s="41"/>
      <c r="BO11321" s="41"/>
      <c r="BP11321" s="108"/>
      <c r="CG11321" s="102"/>
      <c r="CI11321" s="45"/>
    </row>
    <row r="11322" spans="37:87" ht="13" customHeight="1">
      <c r="AK11322" s="114"/>
      <c r="AL11322" s="41"/>
      <c r="AM11322" s="41"/>
      <c r="AN11322" s="41"/>
      <c r="AO11322" s="41"/>
      <c r="AP11322" s="41"/>
      <c r="AQ11322" s="41"/>
      <c r="AR11322" s="41"/>
      <c r="AS11322" s="41"/>
      <c r="AT11322" s="41"/>
      <c r="AU11322" s="41"/>
      <c r="AV11322" s="41"/>
      <c r="AW11322" s="41"/>
      <c r="AX11322" s="41"/>
      <c r="AY11322" s="41"/>
      <c r="AZ11322" s="41"/>
      <c r="BA11322" s="41"/>
      <c r="BB11322" s="41"/>
      <c r="BC11322" s="41"/>
      <c r="BD11322" s="41"/>
      <c r="BE11322" s="41"/>
      <c r="BF11322" s="41"/>
      <c r="BG11322" s="41"/>
      <c r="BH11322" s="41"/>
      <c r="BI11322" s="41"/>
      <c r="BJ11322" s="41"/>
      <c r="BK11322" s="41"/>
      <c r="BL11322" s="41"/>
      <c r="BM11322" s="41"/>
      <c r="BN11322" s="41"/>
      <c r="BO11322" s="41"/>
      <c r="BP11322" s="108"/>
      <c r="CG11322" s="102"/>
      <c r="CI11322" s="45"/>
    </row>
    <row r="11323" spans="37:87" ht="13" customHeight="1">
      <c r="AK11323" s="114"/>
      <c r="AL11323" s="41"/>
      <c r="AM11323" s="41"/>
      <c r="AN11323" s="41"/>
      <c r="AO11323" s="41"/>
      <c r="AP11323" s="41"/>
      <c r="AQ11323" s="41"/>
      <c r="AR11323" s="41"/>
      <c r="AS11323" s="41"/>
      <c r="AT11323" s="41"/>
      <c r="AU11323" s="41"/>
      <c r="AV11323" s="41"/>
      <c r="AW11323" s="41"/>
      <c r="AX11323" s="41"/>
      <c r="AY11323" s="41"/>
      <c r="AZ11323" s="41"/>
      <c r="BA11323" s="41"/>
      <c r="BB11323" s="41"/>
      <c r="BC11323" s="41"/>
      <c r="BD11323" s="41"/>
      <c r="BE11323" s="41"/>
      <c r="BF11323" s="41"/>
      <c r="BG11323" s="41"/>
      <c r="BH11323" s="41"/>
      <c r="BI11323" s="41"/>
      <c r="BJ11323" s="41"/>
      <c r="BK11323" s="41"/>
      <c r="BL11323" s="41"/>
      <c r="BM11323" s="41"/>
      <c r="BN11323" s="41"/>
      <c r="BO11323" s="41"/>
      <c r="BP11323" s="108"/>
      <c r="CG11323" s="102"/>
      <c r="CI11323" s="45"/>
    </row>
    <row r="11324" spans="37:87" ht="13" customHeight="1">
      <c r="AK11324" s="114"/>
      <c r="AL11324" s="41"/>
      <c r="AM11324" s="41"/>
      <c r="AN11324" s="41"/>
      <c r="AO11324" s="41"/>
      <c r="AP11324" s="41"/>
      <c r="AQ11324" s="41"/>
      <c r="AR11324" s="41"/>
      <c r="AS11324" s="41"/>
      <c r="AT11324" s="41"/>
      <c r="AU11324" s="41"/>
      <c r="AV11324" s="41"/>
      <c r="AW11324" s="41"/>
      <c r="AX11324" s="41"/>
      <c r="AY11324" s="41"/>
      <c r="AZ11324" s="41"/>
      <c r="BA11324" s="41"/>
      <c r="BB11324" s="41"/>
      <c r="BC11324" s="41"/>
      <c r="BD11324" s="41"/>
      <c r="BE11324" s="41"/>
      <c r="BF11324" s="41"/>
      <c r="BG11324" s="41"/>
      <c r="BH11324" s="41"/>
      <c r="BI11324" s="41"/>
      <c r="BJ11324" s="41"/>
      <c r="BK11324" s="41"/>
      <c r="BL11324" s="41"/>
      <c r="BM11324" s="41"/>
      <c r="BN11324" s="41"/>
      <c r="BO11324" s="41"/>
      <c r="BP11324" s="108"/>
      <c r="CG11324" s="102"/>
      <c r="CI11324" s="45"/>
    </row>
    <row r="11325" spans="37:87" ht="13" customHeight="1">
      <c r="AK11325" s="114"/>
      <c r="AL11325" s="41"/>
      <c r="AM11325" s="41"/>
      <c r="AN11325" s="41"/>
      <c r="AO11325" s="41"/>
      <c r="AP11325" s="41"/>
      <c r="AQ11325" s="41"/>
      <c r="AR11325" s="41"/>
      <c r="AS11325" s="41"/>
      <c r="AT11325" s="41"/>
      <c r="AU11325" s="41"/>
      <c r="AV11325" s="41"/>
      <c r="AW11325" s="41"/>
      <c r="AX11325" s="41"/>
      <c r="AY11325" s="41"/>
      <c r="AZ11325" s="41"/>
      <c r="BA11325" s="41"/>
      <c r="BB11325" s="41"/>
      <c r="BC11325" s="41"/>
      <c r="BD11325" s="41"/>
      <c r="BE11325" s="41"/>
      <c r="BF11325" s="41"/>
      <c r="BG11325" s="41"/>
      <c r="BH11325" s="41"/>
      <c r="BI11325" s="41"/>
      <c r="BJ11325" s="41"/>
      <c r="BK11325" s="41"/>
      <c r="BL11325" s="41"/>
      <c r="BM11325" s="41"/>
      <c r="BN11325" s="41"/>
      <c r="BO11325" s="41"/>
      <c r="BP11325" s="108"/>
      <c r="CG11325" s="102"/>
      <c r="CI11325" s="45"/>
    </row>
    <row r="11326" spans="37:87" ht="13" customHeight="1">
      <c r="AK11326" s="114"/>
      <c r="AL11326" s="41"/>
      <c r="AM11326" s="41"/>
      <c r="AN11326" s="41"/>
      <c r="AO11326" s="41"/>
      <c r="AP11326" s="41"/>
      <c r="AQ11326" s="41"/>
      <c r="AR11326" s="41"/>
      <c r="AS11326" s="41"/>
      <c r="AT11326" s="41"/>
      <c r="AU11326" s="41"/>
      <c r="AV11326" s="41"/>
      <c r="AW11326" s="41"/>
      <c r="AX11326" s="41"/>
      <c r="AY11326" s="41"/>
      <c r="AZ11326" s="41"/>
      <c r="BA11326" s="41"/>
      <c r="BB11326" s="41"/>
      <c r="BC11326" s="41"/>
      <c r="BD11326" s="41"/>
      <c r="BE11326" s="41"/>
      <c r="BF11326" s="41"/>
      <c r="BG11326" s="41"/>
      <c r="BH11326" s="41"/>
      <c r="BI11326" s="41"/>
      <c r="BJ11326" s="41"/>
      <c r="BK11326" s="41"/>
      <c r="BL11326" s="41"/>
      <c r="BM11326" s="41"/>
      <c r="BN11326" s="41"/>
      <c r="BO11326" s="41"/>
      <c r="BP11326" s="108"/>
      <c r="CG11326" s="102"/>
      <c r="CI11326" s="45"/>
    </row>
    <row r="11327" spans="37:87" ht="13" customHeight="1">
      <c r="AK11327" s="114"/>
      <c r="AL11327" s="41"/>
      <c r="AM11327" s="41"/>
      <c r="AN11327" s="41"/>
      <c r="AO11327" s="41"/>
      <c r="AP11327" s="41"/>
      <c r="AQ11327" s="41"/>
      <c r="AR11327" s="41"/>
      <c r="AS11327" s="41"/>
      <c r="AT11327" s="41"/>
      <c r="AU11327" s="41"/>
      <c r="AV11327" s="41"/>
      <c r="AW11327" s="41"/>
      <c r="AX11327" s="41"/>
      <c r="AY11327" s="41"/>
      <c r="AZ11327" s="41"/>
      <c r="BA11327" s="41"/>
      <c r="BB11327" s="41"/>
      <c r="BC11327" s="41"/>
      <c r="BD11327" s="41"/>
      <c r="BE11327" s="41"/>
      <c r="BF11327" s="41"/>
      <c r="BG11327" s="41"/>
      <c r="BH11327" s="41"/>
      <c r="BI11327" s="41"/>
      <c r="BJ11327" s="41"/>
      <c r="BK11327" s="41"/>
      <c r="BL11327" s="41"/>
      <c r="BM11327" s="41"/>
      <c r="BN11327" s="41"/>
      <c r="BO11327" s="41"/>
      <c r="BP11327" s="108"/>
      <c r="CG11327" s="102"/>
      <c r="CI11327" s="45"/>
    </row>
    <row r="11328" spans="37:87" ht="13" customHeight="1">
      <c r="AK11328" s="114"/>
      <c r="AL11328" s="41"/>
      <c r="AM11328" s="41"/>
      <c r="AN11328" s="41"/>
      <c r="AO11328" s="41"/>
      <c r="AP11328" s="41"/>
      <c r="AQ11328" s="41"/>
      <c r="AR11328" s="41"/>
      <c r="AS11328" s="41"/>
      <c r="AT11328" s="41"/>
      <c r="AU11328" s="41"/>
      <c r="AV11328" s="41"/>
      <c r="AW11328" s="41"/>
      <c r="AX11328" s="41"/>
      <c r="AY11328" s="41"/>
      <c r="AZ11328" s="41"/>
      <c r="BA11328" s="41"/>
      <c r="BB11328" s="41"/>
      <c r="BC11328" s="41"/>
      <c r="BD11328" s="41"/>
      <c r="BE11328" s="41"/>
      <c r="BF11328" s="41"/>
      <c r="BG11328" s="41"/>
      <c r="BH11328" s="41"/>
      <c r="BI11328" s="41"/>
      <c r="BJ11328" s="41"/>
      <c r="BK11328" s="41"/>
      <c r="BL11328" s="41"/>
      <c r="BM11328" s="41"/>
      <c r="BN11328" s="41"/>
      <c r="BO11328" s="41"/>
      <c r="BP11328" s="108"/>
      <c r="CG11328" s="102"/>
      <c r="CI11328" s="45"/>
    </row>
    <row r="11329" spans="37:87" ht="13" customHeight="1">
      <c r="AK11329" s="114"/>
      <c r="AL11329" s="41"/>
      <c r="AM11329" s="41"/>
      <c r="AN11329" s="41"/>
      <c r="AO11329" s="41"/>
      <c r="AP11329" s="41"/>
      <c r="AQ11329" s="41"/>
      <c r="AR11329" s="41"/>
      <c r="AS11329" s="41"/>
      <c r="AT11329" s="41"/>
      <c r="AU11329" s="41"/>
      <c r="AV11329" s="41"/>
      <c r="AW11329" s="41"/>
      <c r="AX11329" s="41"/>
      <c r="AY11329" s="41"/>
      <c r="AZ11329" s="41"/>
      <c r="BA11329" s="41"/>
      <c r="BB11329" s="41"/>
      <c r="BC11329" s="41"/>
      <c r="BD11329" s="41"/>
      <c r="BE11329" s="41"/>
      <c r="BF11329" s="41"/>
      <c r="BG11329" s="41"/>
      <c r="BH11329" s="41"/>
      <c r="BI11329" s="41"/>
      <c r="BJ11329" s="41"/>
      <c r="BK11329" s="41"/>
      <c r="BL11329" s="41"/>
      <c r="BM11329" s="41"/>
      <c r="BN11329" s="41"/>
      <c r="BO11329" s="41"/>
      <c r="BP11329" s="108"/>
      <c r="CG11329" s="102"/>
      <c r="CI11329" s="45"/>
    </row>
    <row r="11330" spans="37:87" ht="13" customHeight="1">
      <c r="AK11330" s="114"/>
      <c r="AL11330" s="41"/>
      <c r="AM11330" s="41"/>
      <c r="AN11330" s="41"/>
      <c r="AO11330" s="41"/>
      <c r="AP11330" s="41"/>
      <c r="AQ11330" s="41"/>
      <c r="AR11330" s="41"/>
      <c r="AS11330" s="41"/>
      <c r="AT11330" s="41"/>
      <c r="AU11330" s="41"/>
      <c r="AV11330" s="41"/>
      <c r="AW11330" s="41"/>
      <c r="AX11330" s="41"/>
      <c r="AY11330" s="41"/>
      <c r="AZ11330" s="41"/>
      <c r="BA11330" s="41"/>
      <c r="BB11330" s="41"/>
      <c r="BC11330" s="41"/>
      <c r="BD11330" s="41"/>
      <c r="BE11330" s="41"/>
      <c r="BF11330" s="41"/>
      <c r="BG11330" s="41"/>
      <c r="BH11330" s="41"/>
      <c r="BI11330" s="41"/>
      <c r="BJ11330" s="41"/>
      <c r="BK11330" s="41"/>
      <c r="BL11330" s="41"/>
      <c r="BM11330" s="41"/>
      <c r="BN11330" s="41"/>
      <c r="BO11330" s="41"/>
      <c r="BP11330" s="108"/>
      <c r="CG11330" s="102"/>
      <c r="CI11330" s="45"/>
    </row>
    <row r="11331" spans="37:87" ht="13" customHeight="1">
      <c r="AK11331" s="114"/>
      <c r="AL11331" s="41"/>
      <c r="AM11331" s="41"/>
      <c r="AN11331" s="41"/>
      <c r="AO11331" s="41"/>
      <c r="AP11331" s="41"/>
      <c r="AQ11331" s="41"/>
      <c r="AR11331" s="41"/>
      <c r="AS11331" s="41"/>
      <c r="AT11331" s="41"/>
      <c r="AU11331" s="41"/>
      <c r="AV11331" s="41"/>
      <c r="AW11331" s="41"/>
      <c r="AX11331" s="41"/>
      <c r="AY11331" s="41"/>
      <c r="AZ11331" s="41"/>
      <c r="BA11331" s="41"/>
      <c r="BB11331" s="41"/>
      <c r="BC11331" s="41"/>
      <c r="BD11331" s="41"/>
      <c r="BE11331" s="41"/>
      <c r="BF11331" s="41"/>
      <c r="BG11331" s="41"/>
      <c r="BH11331" s="41"/>
      <c r="BI11331" s="41"/>
      <c r="BJ11331" s="41"/>
      <c r="BK11331" s="41"/>
      <c r="BL11331" s="41"/>
      <c r="BM11331" s="41"/>
      <c r="BN11331" s="41"/>
      <c r="BO11331" s="41"/>
      <c r="BP11331" s="108"/>
      <c r="CG11331" s="102"/>
      <c r="CI11331" s="45"/>
    </row>
    <row r="11332" spans="37:87" ht="13" customHeight="1">
      <c r="AK11332" s="114"/>
      <c r="AL11332" s="41"/>
      <c r="AM11332" s="41"/>
      <c r="AN11332" s="41"/>
      <c r="AO11332" s="41"/>
      <c r="AP11332" s="41"/>
      <c r="AQ11332" s="41"/>
      <c r="AR11332" s="41"/>
      <c r="AS11332" s="41"/>
      <c r="AT11332" s="41"/>
      <c r="AU11332" s="41"/>
      <c r="AV11332" s="41"/>
      <c r="AW11332" s="41"/>
      <c r="AX11332" s="41"/>
      <c r="AY11332" s="41"/>
      <c r="AZ11332" s="41"/>
      <c r="BA11332" s="41"/>
      <c r="BB11332" s="41"/>
      <c r="BC11332" s="41"/>
      <c r="BD11332" s="41"/>
      <c r="BE11332" s="41"/>
      <c r="BF11332" s="41"/>
      <c r="BG11332" s="41"/>
      <c r="BH11332" s="41"/>
      <c r="BI11332" s="41"/>
      <c r="BJ11332" s="41"/>
      <c r="BK11332" s="41"/>
      <c r="BL11332" s="41"/>
      <c r="BM11332" s="41"/>
      <c r="BN11332" s="41"/>
      <c r="BO11332" s="41"/>
      <c r="BP11332" s="108"/>
      <c r="CG11332" s="102"/>
      <c r="CI11332" s="45"/>
    </row>
    <row r="11333" spans="37:87" ht="13" customHeight="1">
      <c r="AK11333" s="114"/>
      <c r="AL11333" s="41"/>
      <c r="AM11333" s="41"/>
      <c r="AN11333" s="41"/>
      <c r="AO11333" s="41"/>
      <c r="AP11333" s="41"/>
      <c r="AQ11333" s="41"/>
      <c r="AR11333" s="41"/>
      <c r="AS11333" s="41"/>
      <c r="AT11333" s="41"/>
      <c r="AU11333" s="41"/>
      <c r="AV11333" s="41"/>
      <c r="AW11333" s="41"/>
      <c r="AX11333" s="41"/>
      <c r="AY11333" s="41"/>
      <c r="AZ11333" s="41"/>
      <c r="BA11333" s="41"/>
      <c r="BB11333" s="41"/>
      <c r="BC11333" s="41"/>
      <c r="BD11333" s="41"/>
      <c r="BE11333" s="41"/>
      <c r="BF11333" s="41"/>
      <c r="BG11333" s="41"/>
      <c r="BH11333" s="41"/>
      <c r="BI11333" s="41"/>
      <c r="BJ11333" s="41"/>
      <c r="BK11333" s="41"/>
      <c r="BL11333" s="41"/>
      <c r="BM11333" s="41"/>
      <c r="BN11333" s="41"/>
      <c r="BO11333" s="41"/>
      <c r="BP11333" s="108"/>
      <c r="CG11333" s="102"/>
      <c r="CI11333" s="45"/>
    </row>
    <row r="11334" spans="37:87" ht="13" customHeight="1">
      <c r="AK11334" s="114"/>
      <c r="AL11334" s="41"/>
      <c r="AM11334" s="41"/>
      <c r="AN11334" s="41"/>
      <c r="AO11334" s="41"/>
      <c r="AP11334" s="41"/>
      <c r="AQ11334" s="41"/>
      <c r="AR11334" s="41"/>
      <c r="AS11334" s="41"/>
      <c r="AT11334" s="41"/>
      <c r="AU11334" s="41"/>
      <c r="AV11334" s="41"/>
      <c r="AW11334" s="41"/>
      <c r="AX11334" s="41"/>
      <c r="AY11334" s="41"/>
      <c r="AZ11334" s="41"/>
      <c r="BA11334" s="41"/>
      <c r="BB11334" s="41"/>
      <c r="BC11334" s="41"/>
      <c r="BD11334" s="41"/>
      <c r="BE11334" s="41"/>
      <c r="BF11334" s="41"/>
      <c r="BG11334" s="41"/>
      <c r="BH11334" s="41"/>
      <c r="BI11334" s="41"/>
      <c r="BJ11334" s="41"/>
      <c r="BK11334" s="41"/>
      <c r="BL11334" s="41"/>
      <c r="BM11334" s="41"/>
      <c r="BN11334" s="41"/>
      <c r="BO11334" s="41"/>
      <c r="BP11334" s="108"/>
      <c r="CG11334" s="102"/>
      <c r="CI11334" s="45"/>
    </row>
    <row r="11335" spans="37:87" ht="13" customHeight="1">
      <c r="AK11335" s="114"/>
      <c r="AL11335" s="41"/>
      <c r="AM11335" s="41"/>
      <c r="AN11335" s="41"/>
      <c r="AO11335" s="41"/>
      <c r="AP11335" s="41"/>
      <c r="AQ11335" s="41"/>
      <c r="AR11335" s="41"/>
      <c r="AS11335" s="41"/>
      <c r="AT11335" s="41"/>
      <c r="AU11335" s="41"/>
      <c r="AV11335" s="41"/>
      <c r="AW11335" s="41"/>
      <c r="AX11335" s="41"/>
      <c r="AY11335" s="41"/>
      <c r="AZ11335" s="41"/>
      <c r="BA11335" s="41"/>
      <c r="BB11335" s="41"/>
      <c r="BC11335" s="41"/>
      <c r="BD11335" s="41"/>
      <c r="BE11335" s="41"/>
      <c r="BF11335" s="41"/>
      <c r="BG11335" s="41"/>
      <c r="BH11335" s="41"/>
      <c r="BI11335" s="41"/>
      <c r="BJ11335" s="41"/>
      <c r="BK11335" s="41"/>
      <c r="BL11335" s="41"/>
      <c r="BM11335" s="41"/>
      <c r="BN11335" s="41"/>
      <c r="BO11335" s="41"/>
      <c r="BP11335" s="108"/>
      <c r="CG11335" s="102"/>
      <c r="CI11335" s="45"/>
    </row>
    <row r="11336" spans="37:87" ht="13" customHeight="1">
      <c r="AK11336" s="114"/>
      <c r="AL11336" s="41"/>
      <c r="AM11336" s="41"/>
      <c r="AN11336" s="41"/>
      <c r="AO11336" s="41"/>
      <c r="AP11336" s="41"/>
      <c r="AQ11336" s="41"/>
      <c r="AR11336" s="41"/>
      <c r="AS11336" s="41"/>
      <c r="AT11336" s="41"/>
      <c r="AU11336" s="41"/>
      <c r="AV11336" s="41"/>
      <c r="AW11336" s="41"/>
      <c r="AX11336" s="41"/>
      <c r="AY11336" s="41"/>
      <c r="AZ11336" s="41"/>
      <c r="BA11336" s="41"/>
      <c r="BB11336" s="41"/>
      <c r="BC11336" s="41"/>
      <c r="BD11336" s="41"/>
      <c r="BE11336" s="41"/>
      <c r="BF11336" s="41"/>
      <c r="BG11336" s="41"/>
      <c r="BH11336" s="41"/>
      <c r="BI11336" s="41"/>
      <c r="BJ11336" s="41"/>
      <c r="BK11336" s="41"/>
      <c r="BL11336" s="41"/>
      <c r="BM11336" s="41"/>
      <c r="BN11336" s="41"/>
      <c r="BO11336" s="41"/>
      <c r="BP11336" s="108"/>
      <c r="CG11336" s="102"/>
      <c r="CI11336" s="45"/>
    </row>
    <row r="11337" spans="37:87" ht="13" customHeight="1">
      <c r="AK11337" s="114"/>
      <c r="AL11337" s="41"/>
      <c r="AM11337" s="41"/>
      <c r="AN11337" s="41"/>
      <c r="AO11337" s="41"/>
      <c r="AP11337" s="41"/>
      <c r="AQ11337" s="41"/>
      <c r="AR11337" s="41"/>
      <c r="AS11337" s="41"/>
      <c r="AT11337" s="41"/>
      <c r="AU11337" s="41"/>
      <c r="AV11337" s="41"/>
      <c r="AW11337" s="41"/>
      <c r="AX11337" s="41"/>
      <c r="AY11337" s="41"/>
      <c r="AZ11337" s="41"/>
      <c r="BA11337" s="41"/>
      <c r="BB11337" s="41"/>
      <c r="BC11337" s="41"/>
      <c r="BD11337" s="41"/>
      <c r="BE11337" s="41"/>
      <c r="BF11337" s="41"/>
      <c r="BG11337" s="41"/>
      <c r="BH11337" s="41"/>
      <c r="BI11337" s="41"/>
      <c r="BJ11337" s="41"/>
      <c r="BK11337" s="41"/>
      <c r="BL11337" s="41"/>
      <c r="BM11337" s="41"/>
      <c r="BN11337" s="41"/>
      <c r="BO11337" s="41"/>
      <c r="BP11337" s="108"/>
      <c r="CG11337" s="102"/>
      <c r="CI11337" s="45"/>
    </row>
    <row r="11338" spans="37:87" ht="13" customHeight="1">
      <c r="AK11338" s="114"/>
      <c r="AL11338" s="41"/>
      <c r="AM11338" s="41"/>
      <c r="AN11338" s="41"/>
      <c r="AO11338" s="41"/>
      <c r="AP11338" s="41"/>
      <c r="AQ11338" s="41"/>
      <c r="AR11338" s="41"/>
      <c r="AS11338" s="41"/>
      <c r="AT11338" s="41"/>
      <c r="AU11338" s="41"/>
      <c r="AV11338" s="41"/>
      <c r="AW11338" s="41"/>
      <c r="AX11338" s="41"/>
      <c r="AY11338" s="41"/>
      <c r="AZ11338" s="41"/>
      <c r="BA11338" s="41"/>
      <c r="BB11338" s="41"/>
      <c r="BC11338" s="41"/>
      <c r="BD11338" s="41"/>
      <c r="BE11338" s="41"/>
      <c r="BF11338" s="41"/>
      <c r="BG11338" s="41"/>
      <c r="BH11338" s="41"/>
      <c r="BI11338" s="41"/>
      <c r="BJ11338" s="41"/>
      <c r="BK11338" s="41"/>
      <c r="BL11338" s="41"/>
      <c r="BM11338" s="41"/>
      <c r="BN11338" s="41"/>
      <c r="BO11338" s="41"/>
      <c r="BP11338" s="108"/>
      <c r="CG11338" s="102"/>
      <c r="CI11338" s="45"/>
    </row>
    <row r="11339" spans="37:87" ht="13" customHeight="1">
      <c r="AK11339" s="114"/>
      <c r="AL11339" s="41"/>
      <c r="AM11339" s="41"/>
      <c r="AN11339" s="41"/>
      <c r="AO11339" s="41"/>
      <c r="AP11339" s="41"/>
      <c r="AQ11339" s="41"/>
      <c r="AR11339" s="41"/>
      <c r="AS11339" s="41"/>
      <c r="AT11339" s="41"/>
      <c r="AU11339" s="41"/>
      <c r="AV11339" s="41"/>
      <c r="AW11339" s="41"/>
      <c r="AX11339" s="41"/>
      <c r="AY11339" s="41"/>
      <c r="AZ11339" s="41"/>
      <c r="BA11339" s="41"/>
      <c r="BB11339" s="41"/>
      <c r="BC11339" s="41"/>
      <c r="BD11339" s="41"/>
      <c r="BE11339" s="41"/>
      <c r="BF11339" s="41"/>
      <c r="BG11339" s="41"/>
      <c r="BH11339" s="41"/>
      <c r="BI11339" s="41"/>
      <c r="BJ11339" s="41"/>
      <c r="BK11339" s="41"/>
      <c r="BL11339" s="41"/>
      <c r="BM11339" s="41"/>
      <c r="BN11339" s="41"/>
      <c r="BO11339" s="41"/>
      <c r="BP11339" s="108"/>
      <c r="CG11339" s="102"/>
      <c r="CI11339" s="45"/>
    </row>
    <row r="11340" spans="37:87" ht="13" customHeight="1">
      <c r="AK11340" s="114"/>
      <c r="AL11340" s="41"/>
      <c r="AM11340" s="41"/>
      <c r="AN11340" s="41"/>
      <c r="AO11340" s="41"/>
      <c r="AP11340" s="41"/>
      <c r="AQ11340" s="41"/>
      <c r="AR11340" s="41"/>
      <c r="AS11340" s="41"/>
      <c r="AT11340" s="41"/>
      <c r="AU11340" s="41"/>
      <c r="AV11340" s="41"/>
      <c r="AW11340" s="41"/>
      <c r="AX11340" s="41"/>
      <c r="AY11340" s="41"/>
      <c r="AZ11340" s="41"/>
      <c r="BA11340" s="41"/>
      <c r="BB11340" s="41"/>
      <c r="BC11340" s="41"/>
      <c r="BD11340" s="41"/>
      <c r="BE11340" s="41"/>
      <c r="BF11340" s="41"/>
      <c r="BG11340" s="41"/>
      <c r="BH11340" s="41"/>
      <c r="BI11340" s="41"/>
      <c r="BJ11340" s="41"/>
      <c r="BK11340" s="41"/>
      <c r="BL11340" s="41"/>
      <c r="BM11340" s="41"/>
      <c r="BN11340" s="41"/>
      <c r="BO11340" s="41"/>
      <c r="BP11340" s="108"/>
      <c r="CG11340" s="102"/>
      <c r="CI11340" s="45"/>
    </row>
    <row r="11341" spans="37:87" ht="13" customHeight="1">
      <c r="AK11341" s="114"/>
      <c r="AL11341" s="41"/>
      <c r="AM11341" s="41"/>
      <c r="AN11341" s="41"/>
      <c r="AO11341" s="41"/>
      <c r="AP11341" s="41"/>
      <c r="AQ11341" s="41"/>
      <c r="AR11341" s="41"/>
      <c r="AS11341" s="41"/>
      <c r="AT11341" s="41"/>
      <c r="AU11341" s="41"/>
      <c r="AV11341" s="41"/>
      <c r="AW11341" s="41"/>
      <c r="AX11341" s="41"/>
      <c r="AY11341" s="41"/>
      <c r="AZ11341" s="41"/>
      <c r="BA11341" s="41"/>
      <c r="BB11341" s="41"/>
      <c r="BC11341" s="41"/>
      <c r="BD11341" s="41"/>
      <c r="BE11341" s="41"/>
      <c r="BF11341" s="41"/>
      <c r="BG11341" s="41"/>
      <c r="BH11341" s="41"/>
      <c r="BI11341" s="41"/>
      <c r="BJ11341" s="41"/>
      <c r="BK11341" s="41"/>
      <c r="BL11341" s="41"/>
      <c r="BM11341" s="41"/>
      <c r="BN11341" s="41"/>
      <c r="BO11341" s="41"/>
      <c r="BP11341" s="108"/>
      <c r="CG11341" s="102"/>
      <c r="CI11341" s="45"/>
    </row>
    <row r="11342" spans="37:87" ht="13" customHeight="1">
      <c r="AK11342" s="114"/>
      <c r="AL11342" s="41"/>
      <c r="AM11342" s="41"/>
      <c r="AN11342" s="41"/>
      <c r="AO11342" s="41"/>
      <c r="AP11342" s="41"/>
      <c r="AQ11342" s="41"/>
      <c r="AR11342" s="41"/>
      <c r="AS11342" s="41"/>
      <c r="AT11342" s="41"/>
      <c r="AU11342" s="41"/>
      <c r="AV11342" s="41"/>
      <c r="AW11342" s="41"/>
      <c r="AX11342" s="41"/>
      <c r="AY11342" s="41"/>
      <c r="AZ11342" s="41"/>
      <c r="BA11342" s="41"/>
      <c r="BB11342" s="41"/>
      <c r="BC11342" s="41"/>
      <c r="BD11342" s="41"/>
      <c r="BE11342" s="41"/>
      <c r="BF11342" s="41"/>
      <c r="BG11342" s="41"/>
      <c r="BH11342" s="41"/>
      <c r="BI11342" s="41"/>
      <c r="BJ11342" s="41"/>
      <c r="BK11342" s="41"/>
      <c r="BL11342" s="41"/>
      <c r="BM11342" s="41"/>
      <c r="BN11342" s="41"/>
      <c r="BO11342" s="41"/>
      <c r="BP11342" s="108"/>
      <c r="CG11342" s="102"/>
      <c r="CI11342" s="45"/>
    </row>
    <row r="11343" spans="37:87" ht="13" customHeight="1">
      <c r="AK11343" s="114"/>
      <c r="AL11343" s="41"/>
      <c r="AM11343" s="41"/>
      <c r="AN11343" s="41"/>
      <c r="AO11343" s="41"/>
      <c r="AP11343" s="41"/>
      <c r="AQ11343" s="41"/>
      <c r="AR11343" s="41"/>
      <c r="AS11343" s="41"/>
      <c r="AT11343" s="41"/>
      <c r="AU11343" s="41"/>
      <c r="AV11343" s="41"/>
      <c r="AW11343" s="41"/>
      <c r="AX11343" s="41"/>
      <c r="AY11343" s="41"/>
      <c r="AZ11343" s="41"/>
      <c r="BA11343" s="41"/>
      <c r="BB11343" s="41"/>
      <c r="BC11343" s="41"/>
      <c r="BD11343" s="41"/>
      <c r="BE11343" s="41"/>
      <c r="BF11343" s="41"/>
      <c r="BG11343" s="41"/>
      <c r="BH11343" s="41"/>
      <c r="BI11343" s="41"/>
      <c r="BJ11343" s="41"/>
      <c r="BK11343" s="41"/>
      <c r="BL11343" s="41"/>
      <c r="BM11343" s="41"/>
      <c r="BN11343" s="41"/>
      <c r="BO11343" s="41"/>
      <c r="BP11343" s="108"/>
      <c r="CG11343" s="102"/>
      <c r="CI11343" s="45"/>
    </row>
    <row r="11344" spans="37:87" ht="13" customHeight="1">
      <c r="AK11344" s="114"/>
      <c r="AL11344" s="41"/>
      <c r="AM11344" s="41"/>
      <c r="AN11344" s="41"/>
      <c r="AO11344" s="41"/>
      <c r="AP11344" s="41"/>
      <c r="AQ11344" s="41"/>
      <c r="AR11344" s="41"/>
      <c r="AS11344" s="41"/>
      <c r="AT11344" s="41"/>
      <c r="AU11344" s="41"/>
      <c r="AV11344" s="41"/>
      <c r="AW11344" s="41"/>
      <c r="AX11344" s="41"/>
      <c r="AY11344" s="41"/>
      <c r="AZ11344" s="41"/>
      <c r="BA11344" s="41"/>
      <c r="BB11344" s="41"/>
      <c r="BC11344" s="41"/>
      <c r="BD11344" s="41"/>
      <c r="BE11344" s="41"/>
      <c r="BF11344" s="41"/>
      <c r="BG11344" s="41"/>
      <c r="BH11344" s="41"/>
      <c r="BI11344" s="41"/>
      <c r="BJ11344" s="41"/>
      <c r="BK11344" s="41"/>
      <c r="BL11344" s="41"/>
      <c r="BM11344" s="41"/>
      <c r="BN11344" s="41"/>
      <c r="BO11344" s="41"/>
      <c r="BP11344" s="108"/>
      <c r="CG11344" s="102"/>
      <c r="CI11344" s="45"/>
    </row>
    <row r="11345" spans="37:87" ht="13" customHeight="1">
      <c r="AK11345" s="114"/>
      <c r="AL11345" s="41"/>
      <c r="AM11345" s="41"/>
      <c r="AN11345" s="41"/>
      <c r="AO11345" s="41"/>
      <c r="AP11345" s="41"/>
      <c r="AQ11345" s="41"/>
      <c r="AR11345" s="41"/>
      <c r="AS11345" s="41"/>
      <c r="AT11345" s="41"/>
      <c r="AU11345" s="41"/>
      <c r="AV11345" s="41"/>
      <c r="AW11345" s="41"/>
      <c r="AX11345" s="41"/>
      <c r="AY11345" s="41"/>
      <c r="AZ11345" s="41"/>
      <c r="BA11345" s="41"/>
      <c r="BB11345" s="41"/>
      <c r="BC11345" s="41"/>
      <c r="BD11345" s="41"/>
      <c r="BE11345" s="41"/>
      <c r="BF11345" s="41"/>
      <c r="BG11345" s="41"/>
      <c r="BH11345" s="41"/>
      <c r="BI11345" s="41"/>
      <c r="BJ11345" s="41"/>
      <c r="BK11345" s="41"/>
      <c r="BL11345" s="41"/>
      <c r="BM11345" s="41"/>
      <c r="BN11345" s="41"/>
      <c r="BO11345" s="41"/>
      <c r="BP11345" s="108"/>
      <c r="CG11345" s="102"/>
      <c r="CI11345" s="45"/>
    </row>
    <row r="11346" spans="37:87" ht="13" customHeight="1">
      <c r="AK11346" s="114"/>
      <c r="AL11346" s="41"/>
      <c r="AM11346" s="41"/>
      <c r="AN11346" s="41"/>
      <c r="AO11346" s="41"/>
      <c r="AP11346" s="41"/>
      <c r="AQ11346" s="41"/>
      <c r="AR11346" s="41"/>
      <c r="AS11346" s="41"/>
      <c r="AT11346" s="41"/>
      <c r="AU11346" s="41"/>
      <c r="AV11346" s="41"/>
      <c r="AW11346" s="41"/>
      <c r="AX11346" s="41"/>
      <c r="AY11346" s="41"/>
      <c r="AZ11346" s="41"/>
      <c r="BA11346" s="41"/>
      <c r="BB11346" s="41"/>
      <c r="BC11346" s="41"/>
      <c r="BD11346" s="41"/>
      <c r="BE11346" s="41"/>
      <c r="BF11346" s="41"/>
      <c r="BG11346" s="41"/>
      <c r="BH11346" s="41"/>
      <c r="BI11346" s="41"/>
      <c r="BJ11346" s="41"/>
      <c r="BK11346" s="41"/>
      <c r="BL11346" s="41"/>
      <c r="BM11346" s="41"/>
      <c r="BN11346" s="41"/>
      <c r="BO11346" s="41"/>
      <c r="BP11346" s="108"/>
      <c r="CG11346" s="102"/>
      <c r="CI11346" s="45"/>
    </row>
    <row r="11347" spans="37:87" ht="13" customHeight="1">
      <c r="AK11347" s="114"/>
      <c r="AL11347" s="41"/>
      <c r="AM11347" s="41"/>
      <c r="AN11347" s="41"/>
      <c r="AO11347" s="41"/>
      <c r="AP11347" s="41"/>
      <c r="AQ11347" s="41"/>
      <c r="AR11347" s="41"/>
      <c r="AS11347" s="41"/>
      <c r="AT11347" s="41"/>
      <c r="AU11347" s="41"/>
      <c r="AV11347" s="41"/>
      <c r="AW11347" s="41"/>
      <c r="AX11347" s="41"/>
      <c r="AY11347" s="41"/>
      <c r="AZ11347" s="41"/>
      <c r="BA11347" s="41"/>
      <c r="BB11347" s="41"/>
      <c r="BC11347" s="41"/>
      <c r="BD11347" s="41"/>
      <c r="BE11347" s="41"/>
      <c r="BF11347" s="41"/>
      <c r="BG11347" s="41"/>
      <c r="BH11347" s="41"/>
      <c r="BI11347" s="41"/>
      <c r="BJ11347" s="41"/>
      <c r="BK11347" s="41"/>
      <c r="BL11347" s="41"/>
      <c r="BM11347" s="41"/>
      <c r="BN11347" s="41"/>
      <c r="BO11347" s="41"/>
      <c r="BP11347" s="108"/>
      <c r="CG11347" s="102"/>
      <c r="CI11347" s="45"/>
    </row>
    <row r="11348" spans="37:87" ht="13" customHeight="1">
      <c r="AK11348" s="114"/>
      <c r="AL11348" s="41"/>
      <c r="AM11348" s="41"/>
      <c r="AN11348" s="41"/>
      <c r="AO11348" s="41"/>
      <c r="AP11348" s="41"/>
      <c r="AQ11348" s="41"/>
      <c r="AR11348" s="41"/>
      <c r="AS11348" s="41"/>
      <c r="AT11348" s="41"/>
      <c r="AU11348" s="41"/>
      <c r="AV11348" s="41"/>
      <c r="AW11348" s="41"/>
      <c r="AX11348" s="41"/>
      <c r="AY11348" s="41"/>
      <c r="AZ11348" s="41"/>
      <c r="BA11348" s="41"/>
      <c r="BB11348" s="41"/>
      <c r="BC11348" s="41"/>
      <c r="BD11348" s="41"/>
      <c r="BE11348" s="41"/>
      <c r="BF11348" s="41"/>
      <c r="BG11348" s="41"/>
      <c r="BH11348" s="41"/>
      <c r="BI11348" s="41"/>
      <c r="BJ11348" s="41"/>
      <c r="BK11348" s="41"/>
      <c r="BL11348" s="41"/>
      <c r="BM11348" s="41"/>
      <c r="BN11348" s="41"/>
      <c r="BO11348" s="41"/>
      <c r="BP11348" s="108"/>
      <c r="CG11348" s="102"/>
      <c r="CI11348" s="45"/>
    </row>
    <row r="11349" spans="37:87" ht="13" customHeight="1">
      <c r="AK11349" s="114"/>
      <c r="AL11349" s="41"/>
      <c r="AM11349" s="41"/>
      <c r="AN11349" s="41"/>
      <c r="AO11349" s="41"/>
      <c r="AP11349" s="41"/>
      <c r="AQ11349" s="41"/>
      <c r="AR11349" s="41"/>
      <c r="AS11349" s="41"/>
      <c r="AT11349" s="41"/>
      <c r="AU11349" s="41"/>
      <c r="AV11349" s="41"/>
      <c r="AW11349" s="41"/>
      <c r="AX11349" s="41"/>
      <c r="AY11349" s="41"/>
      <c r="AZ11349" s="41"/>
      <c r="BA11349" s="41"/>
      <c r="BB11349" s="41"/>
      <c r="BC11349" s="41"/>
      <c r="BD11349" s="41"/>
      <c r="BE11349" s="41"/>
      <c r="BF11349" s="41"/>
      <c r="BG11349" s="41"/>
      <c r="BH11349" s="41"/>
      <c r="BI11349" s="41"/>
      <c r="BJ11349" s="41"/>
      <c r="BK11349" s="41"/>
      <c r="BL11349" s="41"/>
      <c r="BM11349" s="41"/>
      <c r="BN11349" s="41"/>
      <c r="BO11349" s="41"/>
      <c r="BP11349" s="108"/>
      <c r="CG11349" s="102"/>
      <c r="CI11349" s="45"/>
    </row>
    <row r="11350" spans="37:87" ht="13" customHeight="1">
      <c r="AK11350" s="114"/>
      <c r="AL11350" s="41"/>
      <c r="AM11350" s="41"/>
      <c r="AN11350" s="41"/>
      <c r="AO11350" s="41"/>
      <c r="AP11350" s="41"/>
      <c r="AQ11350" s="41"/>
      <c r="AR11350" s="41"/>
      <c r="AS11350" s="41"/>
      <c r="AT11350" s="41"/>
      <c r="AU11350" s="41"/>
      <c r="AV11350" s="41"/>
      <c r="AW11350" s="41"/>
      <c r="AX11350" s="41"/>
      <c r="AY11350" s="41"/>
      <c r="AZ11350" s="41"/>
      <c r="BA11350" s="41"/>
      <c r="BB11350" s="41"/>
      <c r="BC11350" s="41"/>
      <c r="BD11350" s="41"/>
      <c r="BE11350" s="41"/>
      <c r="BF11350" s="41"/>
      <c r="BG11350" s="41"/>
      <c r="BH11350" s="41"/>
      <c r="BI11350" s="41"/>
      <c r="BJ11350" s="41"/>
      <c r="BK11350" s="41"/>
      <c r="BL11350" s="41"/>
      <c r="BM11350" s="41"/>
      <c r="BN11350" s="41"/>
      <c r="BO11350" s="41"/>
      <c r="BP11350" s="108"/>
      <c r="CG11350" s="102"/>
      <c r="CI11350" s="45"/>
    </row>
    <row r="11351" spans="37:87" ht="13" customHeight="1">
      <c r="AK11351" s="114"/>
      <c r="AL11351" s="41"/>
      <c r="AM11351" s="41"/>
      <c r="AN11351" s="41"/>
      <c r="AO11351" s="41"/>
      <c r="AP11351" s="41"/>
      <c r="AQ11351" s="41"/>
      <c r="AR11351" s="41"/>
      <c r="AS11351" s="41"/>
      <c r="AT11351" s="41"/>
      <c r="AU11351" s="41"/>
      <c r="AV11351" s="41"/>
      <c r="AW11351" s="41"/>
      <c r="AX11351" s="41"/>
      <c r="AY11351" s="41"/>
      <c r="AZ11351" s="41"/>
      <c r="BA11351" s="41"/>
      <c r="BB11351" s="41"/>
      <c r="BC11351" s="41"/>
      <c r="BD11351" s="41"/>
      <c r="BE11351" s="41"/>
      <c r="BF11351" s="41"/>
      <c r="BG11351" s="41"/>
      <c r="BH11351" s="41"/>
      <c r="BI11351" s="41"/>
      <c r="BJ11351" s="41"/>
      <c r="BK11351" s="41"/>
      <c r="BL11351" s="41"/>
      <c r="BM11351" s="41"/>
      <c r="BN11351" s="41"/>
      <c r="BO11351" s="41"/>
      <c r="BP11351" s="108"/>
      <c r="CG11351" s="102"/>
      <c r="CI11351" s="45"/>
    </row>
    <row r="11352" spans="37:87" ht="13" customHeight="1">
      <c r="AK11352" s="114"/>
      <c r="AL11352" s="41"/>
      <c r="AM11352" s="41"/>
      <c r="AN11352" s="41"/>
      <c r="AO11352" s="41"/>
      <c r="AP11352" s="41"/>
      <c r="AQ11352" s="41"/>
      <c r="AR11352" s="41"/>
      <c r="AS11352" s="41"/>
      <c r="AT11352" s="41"/>
      <c r="AU11352" s="41"/>
      <c r="AV11352" s="41"/>
      <c r="AW11352" s="41"/>
      <c r="AX11352" s="41"/>
      <c r="AY11352" s="41"/>
      <c r="AZ11352" s="41"/>
      <c r="BA11352" s="41"/>
      <c r="BB11352" s="41"/>
      <c r="BC11352" s="41"/>
      <c r="BD11352" s="41"/>
      <c r="BE11352" s="41"/>
      <c r="BF11352" s="41"/>
      <c r="BG11352" s="41"/>
      <c r="BH11352" s="41"/>
      <c r="BI11352" s="41"/>
      <c r="BJ11352" s="41"/>
      <c r="BK11352" s="41"/>
      <c r="BL11352" s="41"/>
      <c r="BM11352" s="41"/>
      <c r="BN11352" s="41"/>
      <c r="BO11352" s="41"/>
      <c r="BP11352" s="108"/>
      <c r="CG11352" s="102"/>
      <c r="CI11352" s="45"/>
    </row>
    <row r="11353" spans="37:87" ht="13" customHeight="1">
      <c r="AK11353" s="114"/>
      <c r="AL11353" s="41"/>
      <c r="AM11353" s="41"/>
      <c r="AN11353" s="41"/>
      <c r="AO11353" s="41"/>
      <c r="AP11353" s="41"/>
      <c r="AQ11353" s="41"/>
      <c r="AR11353" s="41"/>
      <c r="AS11353" s="41"/>
      <c r="AT11353" s="41"/>
      <c r="AU11353" s="41"/>
      <c r="AV11353" s="41"/>
      <c r="AW11353" s="41"/>
      <c r="AX11353" s="41"/>
      <c r="AY11353" s="41"/>
      <c r="AZ11353" s="41"/>
      <c r="BA11353" s="41"/>
      <c r="BB11353" s="41"/>
      <c r="BC11353" s="41"/>
      <c r="BD11353" s="41"/>
      <c r="BE11353" s="41"/>
      <c r="BF11353" s="41"/>
      <c r="BG11353" s="41"/>
      <c r="BH11353" s="41"/>
      <c r="BI11353" s="41"/>
      <c r="BJ11353" s="41"/>
      <c r="BK11353" s="41"/>
      <c r="BL11353" s="41"/>
      <c r="BM11353" s="41"/>
      <c r="BN11353" s="41"/>
      <c r="BO11353" s="41"/>
      <c r="BP11353" s="108"/>
      <c r="CG11353" s="102"/>
      <c r="CI11353" s="45"/>
    </row>
    <row r="11354" spans="37:87" ht="13" customHeight="1">
      <c r="AK11354" s="114"/>
      <c r="AL11354" s="41"/>
      <c r="AM11354" s="41"/>
      <c r="AN11354" s="41"/>
      <c r="AO11354" s="41"/>
      <c r="AP11354" s="41"/>
      <c r="AQ11354" s="41"/>
      <c r="AR11354" s="41"/>
      <c r="AS11354" s="41"/>
      <c r="AT11354" s="41"/>
      <c r="AU11354" s="41"/>
      <c r="AV11354" s="41"/>
      <c r="AW11354" s="41"/>
      <c r="AX11354" s="41"/>
      <c r="AY11354" s="41"/>
      <c r="AZ11354" s="41"/>
      <c r="BA11354" s="41"/>
      <c r="BB11354" s="41"/>
      <c r="BC11354" s="41"/>
      <c r="BD11354" s="41"/>
      <c r="BE11354" s="41"/>
      <c r="BF11354" s="41"/>
      <c r="BG11354" s="41"/>
      <c r="BH11354" s="41"/>
      <c r="BI11354" s="41"/>
      <c r="BJ11354" s="41"/>
      <c r="BK11354" s="41"/>
      <c r="BL11354" s="41"/>
      <c r="BM11354" s="41"/>
      <c r="BN11354" s="41"/>
      <c r="BO11354" s="41"/>
      <c r="BP11354" s="108"/>
      <c r="CG11354" s="102"/>
      <c r="CI11354" s="45"/>
    </row>
    <row r="11355" spans="37:87" ht="13" customHeight="1">
      <c r="AK11355" s="114"/>
      <c r="AL11355" s="41"/>
      <c r="AM11355" s="41"/>
      <c r="AN11355" s="41"/>
      <c r="AO11355" s="41"/>
      <c r="AP11355" s="41"/>
      <c r="AQ11355" s="41"/>
      <c r="AR11355" s="41"/>
      <c r="AS11355" s="41"/>
      <c r="AT11355" s="41"/>
      <c r="AU11355" s="41"/>
      <c r="AV11355" s="41"/>
      <c r="AW11355" s="41"/>
      <c r="AX11355" s="41"/>
      <c r="AY11355" s="41"/>
      <c r="AZ11355" s="41"/>
      <c r="BA11355" s="41"/>
      <c r="BB11355" s="41"/>
      <c r="BC11355" s="41"/>
      <c r="BD11355" s="41"/>
      <c r="BE11355" s="41"/>
      <c r="BF11355" s="41"/>
      <c r="BG11355" s="41"/>
      <c r="BH11355" s="41"/>
      <c r="BI11355" s="41"/>
      <c r="BJ11355" s="41"/>
      <c r="BK11355" s="41"/>
      <c r="BL11355" s="41"/>
      <c r="BM11355" s="41"/>
      <c r="BN11355" s="41"/>
      <c r="BO11355" s="41"/>
      <c r="BP11355" s="108"/>
      <c r="CG11355" s="102"/>
      <c r="CI11355" s="45"/>
    </row>
    <row r="11356" spans="37:87" ht="13" customHeight="1">
      <c r="AK11356" s="114"/>
      <c r="AL11356" s="41"/>
      <c r="AM11356" s="41"/>
      <c r="AN11356" s="41"/>
      <c r="AO11356" s="41"/>
      <c r="AP11356" s="41"/>
      <c r="AQ11356" s="41"/>
      <c r="AR11356" s="41"/>
      <c r="AS11356" s="41"/>
      <c r="AT11356" s="41"/>
      <c r="AU11356" s="41"/>
      <c r="AV11356" s="41"/>
      <c r="AW11356" s="41"/>
      <c r="AX11356" s="41"/>
      <c r="AY11356" s="41"/>
      <c r="AZ11356" s="41"/>
      <c r="BA11356" s="41"/>
      <c r="BB11356" s="41"/>
      <c r="BC11356" s="41"/>
      <c r="BD11356" s="41"/>
      <c r="BE11356" s="41"/>
      <c r="BF11356" s="41"/>
      <c r="BG11356" s="41"/>
      <c r="BH11356" s="41"/>
      <c r="BI11356" s="41"/>
      <c r="BJ11356" s="41"/>
      <c r="BK11356" s="41"/>
      <c r="BL11356" s="41"/>
      <c r="BM11356" s="41"/>
      <c r="BN11356" s="41"/>
      <c r="BO11356" s="41"/>
      <c r="BP11356" s="108"/>
      <c r="CG11356" s="102"/>
      <c r="CI11356" s="45"/>
    </row>
    <row r="11357" spans="37:87" ht="13" customHeight="1">
      <c r="AK11357" s="114"/>
      <c r="AL11357" s="41"/>
      <c r="AM11357" s="41"/>
      <c r="AN11357" s="41"/>
      <c r="AO11357" s="41"/>
      <c r="AP11357" s="41"/>
      <c r="AQ11357" s="41"/>
      <c r="AR11357" s="41"/>
      <c r="AS11357" s="41"/>
      <c r="AT11357" s="41"/>
      <c r="AU11357" s="41"/>
      <c r="AV11357" s="41"/>
      <c r="AW11357" s="41"/>
      <c r="AX11357" s="41"/>
      <c r="AY11357" s="41"/>
      <c r="AZ11357" s="41"/>
      <c r="BA11357" s="41"/>
      <c r="BB11357" s="41"/>
      <c r="BC11357" s="41"/>
      <c r="BD11357" s="41"/>
      <c r="BE11357" s="41"/>
      <c r="BF11357" s="41"/>
      <c r="BG11357" s="41"/>
      <c r="BH11357" s="41"/>
      <c r="BI11357" s="41"/>
      <c r="BJ11357" s="41"/>
      <c r="BK11357" s="41"/>
      <c r="BL11357" s="41"/>
      <c r="BM11357" s="41"/>
      <c r="BN11357" s="41"/>
      <c r="BO11357" s="41"/>
      <c r="BP11357" s="108"/>
      <c r="CG11357" s="102"/>
      <c r="CI11357" s="45"/>
    </row>
    <row r="11358" spans="37:87" ht="13" customHeight="1">
      <c r="AK11358" s="114"/>
      <c r="AL11358" s="41"/>
      <c r="AM11358" s="41"/>
      <c r="AN11358" s="41"/>
      <c r="AO11358" s="41"/>
      <c r="AP11358" s="41"/>
      <c r="AQ11358" s="41"/>
      <c r="AR11358" s="41"/>
      <c r="AS11358" s="41"/>
      <c r="AT11358" s="41"/>
      <c r="AU11358" s="41"/>
      <c r="AV11358" s="41"/>
      <c r="AW11358" s="41"/>
      <c r="AX11358" s="41"/>
      <c r="AY11358" s="41"/>
      <c r="AZ11358" s="41"/>
      <c r="BA11358" s="41"/>
      <c r="BB11358" s="41"/>
      <c r="BC11358" s="41"/>
      <c r="BD11358" s="41"/>
      <c r="BE11358" s="41"/>
      <c r="BF11358" s="41"/>
      <c r="BG11358" s="41"/>
      <c r="BH11358" s="41"/>
      <c r="BI11358" s="41"/>
      <c r="BJ11358" s="41"/>
      <c r="BK11358" s="41"/>
      <c r="BL11358" s="41"/>
      <c r="BM11358" s="41"/>
      <c r="BN11358" s="41"/>
      <c r="BO11358" s="41"/>
      <c r="BP11358" s="108"/>
      <c r="CG11358" s="102"/>
      <c r="CI11358" s="45"/>
    </row>
    <row r="11359" spans="37:87" ht="13" customHeight="1">
      <c r="AK11359" s="114"/>
      <c r="AL11359" s="41"/>
      <c r="AM11359" s="41"/>
      <c r="AN11359" s="41"/>
      <c r="AO11359" s="41"/>
      <c r="AP11359" s="41"/>
      <c r="AQ11359" s="41"/>
      <c r="AR11359" s="41"/>
      <c r="AS11359" s="41"/>
      <c r="AT11359" s="41"/>
      <c r="AU11359" s="41"/>
      <c r="AV11359" s="41"/>
      <c r="AW11359" s="41"/>
      <c r="AX11359" s="41"/>
      <c r="AY11359" s="41"/>
      <c r="AZ11359" s="41"/>
      <c r="BA11359" s="41"/>
      <c r="BB11359" s="41"/>
      <c r="BC11359" s="41"/>
      <c r="BD11359" s="41"/>
      <c r="BE11359" s="41"/>
      <c r="BF11359" s="41"/>
      <c r="BG11359" s="41"/>
      <c r="BH11359" s="41"/>
      <c r="BI11359" s="41"/>
      <c r="BJ11359" s="41"/>
      <c r="BK11359" s="41"/>
      <c r="BL11359" s="41"/>
      <c r="BM11359" s="41"/>
      <c r="BN11359" s="41"/>
      <c r="BO11359" s="41"/>
      <c r="BP11359" s="108"/>
      <c r="CG11359" s="102"/>
      <c r="CI11359" s="45"/>
    </row>
    <row r="11360" spans="37:87" ht="13" customHeight="1">
      <c r="AK11360" s="114"/>
      <c r="AL11360" s="41"/>
      <c r="AM11360" s="41"/>
      <c r="AN11360" s="41"/>
      <c r="AO11360" s="41"/>
      <c r="AP11360" s="41"/>
      <c r="AQ11360" s="41"/>
      <c r="AR11360" s="41"/>
      <c r="AS11360" s="41"/>
      <c r="AT11360" s="41"/>
      <c r="AU11360" s="41"/>
      <c r="AV11360" s="41"/>
      <c r="AW11360" s="41"/>
      <c r="AX11360" s="41"/>
      <c r="AY11360" s="41"/>
      <c r="AZ11360" s="41"/>
      <c r="BA11360" s="41"/>
      <c r="BB11360" s="41"/>
      <c r="BC11360" s="41"/>
      <c r="BD11360" s="41"/>
      <c r="BE11360" s="41"/>
      <c r="BF11360" s="41"/>
      <c r="BG11360" s="41"/>
      <c r="BH11360" s="41"/>
      <c r="BI11360" s="41"/>
      <c r="BJ11360" s="41"/>
      <c r="BK11360" s="41"/>
      <c r="BL11360" s="41"/>
      <c r="BM11360" s="41"/>
      <c r="BN11360" s="41"/>
      <c r="BO11360" s="41"/>
      <c r="BP11360" s="108"/>
      <c r="CG11360" s="102"/>
      <c r="CI11360" s="45"/>
    </row>
    <row r="11361" spans="37:87" ht="13" customHeight="1">
      <c r="AK11361" s="114"/>
      <c r="AL11361" s="41"/>
      <c r="AM11361" s="41"/>
      <c r="AN11361" s="41"/>
      <c r="AO11361" s="41"/>
      <c r="AP11361" s="41"/>
      <c r="AQ11361" s="41"/>
      <c r="AR11361" s="41"/>
      <c r="AS11361" s="41"/>
      <c r="AT11361" s="41"/>
      <c r="AU11361" s="41"/>
      <c r="AV11361" s="41"/>
      <c r="AW11361" s="41"/>
      <c r="AX11361" s="41"/>
      <c r="AY11361" s="41"/>
      <c r="AZ11361" s="41"/>
      <c r="BA11361" s="41"/>
      <c r="BB11361" s="41"/>
      <c r="BC11361" s="41"/>
      <c r="BD11361" s="41"/>
      <c r="BE11361" s="41"/>
      <c r="BF11361" s="41"/>
      <c r="BG11361" s="41"/>
      <c r="BH11361" s="41"/>
      <c r="BI11361" s="41"/>
      <c r="BJ11361" s="41"/>
      <c r="BK11361" s="41"/>
      <c r="BL11361" s="41"/>
      <c r="BM11361" s="41"/>
      <c r="BN11361" s="41"/>
      <c r="BO11361" s="41"/>
      <c r="BP11361" s="108"/>
      <c r="CG11361" s="102"/>
      <c r="CI11361" s="45"/>
    </row>
    <row r="11362" spans="37:87" ht="13" customHeight="1">
      <c r="AK11362" s="114"/>
      <c r="AL11362" s="41"/>
      <c r="AM11362" s="41"/>
      <c r="AN11362" s="41"/>
      <c r="AO11362" s="41"/>
      <c r="AP11362" s="41"/>
      <c r="AQ11362" s="41"/>
      <c r="AR11362" s="41"/>
      <c r="AS11362" s="41"/>
      <c r="AT11362" s="41"/>
      <c r="AU11362" s="41"/>
      <c r="AV11362" s="41"/>
      <c r="AW11362" s="41"/>
      <c r="AX11362" s="41"/>
      <c r="AY11362" s="41"/>
      <c r="AZ11362" s="41"/>
      <c r="BA11362" s="41"/>
      <c r="BB11362" s="41"/>
      <c r="BC11362" s="41"/>
      <c r="BD11362" s="41"/>
      <c r="BE11362" s="41"/>
      <c r="BF11362" s="41"/>
      <c r="BG11362" s="41"/>
      <c r="BH11362" s="41"/>
      <c r="BI11362" s="41"/>
      <c r="BJ11362" s="41"/>
      <c r="BK11362" s="41"/>
      <c r="BL11362" s="41"/>
      <c r="BM11362" s="41"/>
      <c r="BN11362" s="41"/>
      <c r="BO11362" s="41"/>
      <c r="BP11362" s="108"/>
      <c r="CG11362" s="102"/>
      <c r="CI11362" s="45"/>
    </row>
    <row r="11363" spans="37:87" ht="13" customHeight="1">
      <c r="AK11363" s="114"/>
      <c r="AL11363" s="41"/>
      <c r="AM11363" s="41"/>
      <c r="AN11363" s="41"/>
      <c r="AO11363" s="41"/>
      <c r="AP11363" s="41"/>
      <c r="AQ11363" s="41"/>
      <c r="AR11363" s="41"/>
      <c r="AS11363" s="41"/>
      <c r="AT11363" s="41"/>
      <c r="AU11363" s="41"/>
      <c r="AV11363" s="41"/>
      <c r="AW11363" s="41"/>
      <c r="AX11363" s="41"/>
      <c r="AY11363" s="41"/>
      <c r="AZ11363" s="41"/>
      <c r="BA11363" s="41"/>
      <c r="BB11363" s="41"/>
      <c r="BC11363" s="41"/>
      <c r="BD11363" s="41"/>
      <c r="BE11363" s="41"/>
      <c r="BF11363" s="41"/>
      <c r="BG11363" s="41"/>
      <c r="BH11363" s="41"/>
      <c r="BI11363" s="41"/>
      <c r="BJ11363" s="41"/>
      <c r="BK11363" s="41"/>
      <c r="BL11363" s="41"/>
      <c r="BM11363" s="41"/>
      <c r="BN11363" s="41"/>
      <c r="BO11363" s="41"/>
      <c r="BP11363" s="108"/>
      <c r="CG11363" s="102"/>
      <c r="CI11363" s="45"/>
    </row>
    <row r="11364" spans="37:87" ht="13" customHeight="1">
      <c r="AK11364" s="114"/>
      <c r="AL11364" s="41"/>
      <c r="AM11364" s="41"/>
      <c r="AN11364" s="41"/>
      <c r="AO11364" s="41"/>
      <c r="AP11364" s="41"/>
      <c r="AQ11364" s="41"/>
      <c r="AR11364" s="41"/>
      <c r="AS11364" s="41"/>
      <c r="AT11364" s="41"/>
      <c r="AU11364" s="41"/>
      <c r="AV11364" s="41"/>
      <c r="AW11364" s="41"/>
      <c r="AX11364" s="41"/>
      <c r="AY11364" s="41"/>
      <c r="AZ11364" s="41"/>
      <c r="BA11364" s="41"/>
      <c r="BB11364" s="41"/>
      <c r="BC11364" s="41"/>
      <c r="BD11364" s="41"/>
      <c r="BE11364" s="41"/>
      <c r="BF11364" s="41"/>
      <c r="BG11364" s="41"/>
      <c r="BH11364" s="41"/>
      <c r="BI11364" s="41"/>
      <c r="BJ11364" s="41"/>
      <c r="BK11364" s="41"/>
      <c r="BL11364" s="41"/>
      <c r="BM11364" s="41"/>
      <c r="BN11364" s="41"/>
      <c r="BO11364" s="41"/>
      <c r="BP11364" s="108"/>
      <c r="CG11364" s="102"/>
      <c r="CI11364" s="45"/>
    </row>
    <row r="11365" spans="37:87" ht="13" customHeight="1">
      <c r="AK11365" s="114"/>
      <c r="AL11365" s="41"/>
      <c r="AM11365" s="41"/>
      <c r="AN11365" s="41"/>
      <c r="AO11365" s="41"/>
      <c r="AP11365" s="41"/>
      <c r="AQ11365" s="41"/>
      <c r="AR11365" s="41"/>
      <c r="AS11365" s="41"/>
      <c r="AT11365" s="41"/>
      <c r="AU11365" s="41"/>
      <c r="AV11365" s="41"/>
      <c r="AW11365" s="41"/>
      <c r="AX11365" s="41"/>
      <c r="AY11365" s="41"/>
      <c r="AZ11365" s="41"/>
      <c r="BA11365" s="41"/>
      <c r="BB11365" s="41"/>
      <c r="BC11365" s="41"/>
      <c r="BD11365" s="41"/>
      <c r="BE11365" s="41"/>
      <c r="BF11365" s="41"/>
      <c r="BG11365" s="41"/>
      <c r="BH11365" s="41"/>
      <c r="BI11365" s="41"/>
      <c r="BJ11365" s="41"/>
      <c r="BK11365" s="41"/>
      <c r="BL11365" s="41"/>
      <c r="BM11365" s="41"/>
      <c r="BN11365" s="41"/>
      <c r="BO11365" s="41"/>
      <c r="BP11365" s="108"/>
      <c r="CG11365" s="102"/>
      <c r="CI11365" s="45"/>
    </row>
    <row r="11366" spans="37:87" ht="13" customHeight="1">
      <c r="AK11366" s="114"/>
      <c r="AL11366" s="41"/>
      <c r="AM11366" s="41"/>
      <c r="AN11366" s="41"/>
      <c r="AO11366" s="41"/>
      <c r="AP11366" s="41"/>
      <c r="AQ11366" s="41"/>
      <c r="AR11366" s="41"/>
      <c r="AS11366" s="41"/>
      <c r="AT11366" s="41"/>
      <c r="AU11366" s="41"/>
      <c r="AV11366" s="41"/>
      <c r="AW11366" s="41"/>
      <c r="AX11366" s="41"/>
      <c r="AY11366" s="41"/>
      <c r="AZ11366" s="41"/>
      <c r="BA11366" s="41"/>
      <c r="BB11366" s="41"/>
      <c r="BC11366" s="41"/>
      <c r="BD11366" s="41"/>
      <c r="BE11366" s="41"/>
      <c r="BF11366" s="41"/>
      <c r="BG11366" s="41"/>
      <c r="BH11366" s="41"/>
      <c r="BI11366" s="41"/>
      <c r="BJ11366" s="41"/>
      <c r="BK11366" s="41"/>
      <c r="BL11366" s="41"/>
      <c r="BM11366" s="41"/>
      <c r="BN11366" s="41"/>
      <c r="BO11366" s="41"/>
      <c r="BP11366" s="108"/>
      <c r="CG11366" s="102"/>
      <c r="CI11366" s="45"/>
    </row>
    <row r="11367" spans="37:87" ht="13" customHeight="1">
      <c r="AK11367" s="114"/>
      <c r="AL11367" s="41"/>
      <c r="AM11367" s="41"/>
      <c r="AN11367" s="41"/>
      <c r="AO11367" s="41"/>
      <c r="AP11367" s="41"/>
      <c r="AQ11367" s="41"/>
      <c r="AR11367" s="41"/>
      <c r="AS11367" s="41"/>
      <c r="AT11367" s="41"/>
      <c r="AU11367" s="41"/>
      <c r="AV11367" s="41"/>
      <c r="AW11367" s="41"/>
      <c r="AX11367" s="41"/>
      <c r="AY11367" s="41"/>
      <c r="AZ11367" s="41"/>
      <c r="BA11367" s="41"/>
      <c r="BB11367" s="41"/>
      <c r="BC11367" s="41"/>
      <c r="BD11367" s="41"/>
      <c r="BE11367" s="41"/>
      <c r="BF11367" s="41"/>
      <c r="BG11367" s="41"/>
      <c r="BH11367" s="41"/>
      <c r="BI11367" s="41"/>
      <c r="BJ11367" s="41"/>
      <c r="BK11367" s="41"/>
      <c r="BL11367" s="41"/>
      <c r="BM11367" s="41"/>
      <c r="BN11367" s="41"/>
      <c r="BO11367" s="41"/>
      <c r="BP11367" s="108"/>
      <c r="CG11367" s="102"/>
      <c r="CI11367" s="45"/>
    </row>
    <row r="11368" spans="37:87" ht="13" customHeight="1">
      <c r="AK11368" s="114"/>
      <c r="AL11368" s="41"/>
      <c r="AM11368" s="41"/>
      <c r="AN11368" s="41"/>
      <c r="AO11368" s="41"/>
      <c r="AP11368" s="41"/>
      <c r="AQ11368" s="41"/>
      <c r="AR11368" s="41"/>
      <c r="AS11368" s="41"/>
      <c r="AT11368" s="41"/>
      <c r="AU11368" s="41"/>
      <c r="AV11368" s="41"/>
      <c r="AW11368" s="41"/>
      <c r="AX11368" s="41"/>
      <c r="AY11368" s="41"/>
      <c r="AZ11368" s="41"/>
      <c r="BA11368" s="41"/>
      <c r="BB11368" s="41"/>
      <c r="BC11368" s="41"/>
      <c r="BD11368" s="41"/>
      <c r="BE11368" s="41"/>
      <c r="BF11368" s="41"/>
      <c r="BG11368" s="41"/>
      <c r="BH11368" s="41"/>
      <c r="BI11368" s="41"/>
      <c r="BJ11368" s="41"/>
      <c r="BK11368" s="41"/>
      <c r="BL11368" s="41"/>
      <c r="BM11368" s="41"/>
      <c r="BN11368" s="41"/>
      <c r="BO11368" s="41"/>
      <c r="BP11368" s="108"/>
      <c r="CG11368" s="102"/>
      <c r="CI11368" s="45"/>
    </row>
    <row r="11369" spans="37:87" ht="13" customHeight="1">
      <c r="AK11369" s="114"/>
      <c r="AL11369" s="41"/>
      <c r="AM11369" s="41"/>
      <c r="AN11369" s="41"/>
      <c r="AO11369" s="41"/>
      <c r="AP11369" s="41"/>
      <c r="AQ11369" s="41"/>
      <c r="AR11369" s="41"/>
      <c r="AS11369" s="41"/>
      <c r="AT11369" s="41"/>
      <c r="AU11369" s="41"/>
      <c r="AV11369" s="41"/>
      <c r="AW11369" s="41"/>
      <c r="AX11369" s="41"/>
      <c r="AY11369" s="41"/>
      <c r="AZ11369" s="41"/>
      <c r="BA11369" s="41"/>
      <c r="BB11369" s="41"/>
      <c r="BC11369" s="41"/>
      <c r="BD11369" s="41"/>
      <c r="BE11369" s="41"/>
      <c r="BF11369" s="41"/>
      <c r="BG11369" s="41"/>
      <c r="BH11369" s="41"/>
      <c r="BI11369" s="41"/>
      <c r="BJ11369" s="41"/>
      <c r="BK11369" s="41"/>
      <c r="BL11369" s="41"/>
      <c r="BM11369" s="41"/>
      <c r="BN11369" s="41"/>
      <c r="BO11369" s="41"/>
      <c r="BP11369" s="108"/>
      <c r="CG11369" s="102"/>
      <c r="CI11369" s="45"/>
    </row>
    <row r="11370" spans="37:87" ht="13" customHeight="1">
      <c r="AK11370" s="114"/>
      <c r="AL11370" s="41"/>
      <c r="AM11370" s="41"/>
      <c r="AN11370" s="41"/>
      <c r="AO11370" s="41"/>
      <c r="AP11370" s="41"/>
      <c r="AQ11370" s="41"/>
      <c r="AR11370" s="41"/>
      <c r="AS11370" s="41"/>
      <c r="AT11370" s="41"/>
      <c r="AU11370" s="41"/>
      <c r="AV11370" s="41"/>
      <c r="AW11370" s="41"/>
      <c r="AX11370" s="41"/>
      <c r="AY11370" s="41"/>
      <c r="AZ11370" s="41"/>
      <c r="BA11370" s="41"/>
      <c r="BB11370" s="41"/>
      <c r="BC11370" s="41"/>
      <c r="BD11370" s="41"/>
      <c r="BE11370" s="41"/>
      <c r="BF11370" s="41"/>
      <c r="BG11370" s="41"/>
      <c r="BH11370" s="41"/>
      <c r="BI11370" s="41"/>
      <c r="BJ11370" s="41"/>
      <c r="BK11370" s="41"/>
      <c r="BL11370" s="41"/>
      <c r="BM11370" s="41"/>
      <c r="BN11370" s="41"/>
      <c r="BO11370" s="41"/>
      <c r="BP11370" s="108"/>
      <c r="CG11370" s="102"/>
      <c r="CI11370" s="45"/>
    </row>
    <row r="11371" spans="37:87" ht="13" customHeight="1">
      <c r="AK11371" s="114"/>
      <c r="AL11371" s="41"/>
      <c r="AM11371" s="41"/>
      <c r="AN11371" s="41"/>
      <c r="AO11371" s="41"/>
      <c r="AP11371" s="41"/>
      <c r="AQ11371" s="41"/>
      <c r="AR11371" s="41"/>
      <c r="AS11371" s="41"/>
      <c r="AT11371" s="41"/>
      <c r="AU11371" s="41"/>
      <c r="AV11371" s="41"/>
      <c r="AW11371" s="41"/>
      <c r="AX11371" s="41"/>
      <c r="AY11371" s="41"/>
      <c r="AZ11371" s="41"/>
      <c r="BA11371" s="41"/>
      <c r="BB11371" s="41"/>
      <c r="BC11371" s="41"/>
      <c r="BD11371" s="41"/>
      <c r="BE11371" s="41"/>
      <c r="BF11371" s="41"/>
      <c r="BG11371" s="41"/>
      <c r="BH11371" s="41"/>
      <c r="BI11371" s="41"/>
      <c r="BJ11371" s="41"/>
      <c r="BK11371" s="41"/>
      <c r="BL11371" s="41"/>
      <c r="BM11371" s="41"/>
      <c r="BN11371" s="41"/>
      <c r="BO11371" s="41"/>
      <c r="BP11371" s="108"/>
      <c r="CG11371" s="102"/>
      <c r="CI11371" s="45"/>
    </row>
    <row r="11372" spans="37:87" ht="13" customHeight="1">
      <c r="AK11372" s="114"/>
      <c r="AL11372" s="41"/>
      <c r="AM11372" s="41"/>
      <c r="AN11372" s="41"/>
      <c r="AO11372" s="41"/>
      <c r="AP11372" s="41"/>
      <c r="AQ11372" s="41"/>
      <c r="AR11372" s="41"/>
      <c r="AS11372" s="41"/>
      <c r="AT11372" s="41"/>
      <c r="AU11372" s="41"/>
      <c r="AV11372" s="41"/>
      <c r="AW11372" s="41"/>
      <c r="AX11372" s="41"/>
      <c r="AY11372" s="41"/>
      <c r="AZ11372" s="41"/>
      <c r="BA11372" s="41"/>
      <c r="BB11372" s="41"/>
      <c r="BC11372" s="41"/>
      <c r="BD11372" s="41"/>
      <c r="BE11372" s="41"/>
      <c r="BF11372" s="41"/>
      <c r="BG11372" s="41"/>
      <c r="BH11372" s="41"/>
      <c r="BI11372" s="41"/>
      <c r="BJ11372" s="41"/>
      <c r="BK11372" s="41"/>
      <c r="BL11372" s="41"/>
      <c r="BM11372" s="41"/>
      <c r="BN11372" s="41"/>
      <c r="BO11372" s="41"/>
      <c r="BP11372" s="108"/>
      <c r="CG11372" s="102"/>
      <c r="CI11372" s="45"/>
    </row>
    <row r="11373" spans="37:87" ht="13" customHeight="1">
      <c r="AK11373" s="114"/>
      <c r="AL11373" s="41"/>
      <c r="AM11373" s="41"/>
      <c r="AN11373" s="41"/>
      <c r="AO11373" s="41"/>
      <c r="AP11373" s="41"/>
      <c r="AQ11373" s="41"/>
      <c r="AR11373" s="41"/>
      <c r="AS11373" s="41"/>
      <c r="AT11373" s="41"/>
      <c r="AU11373" s="41"/>
      <c r="AV11373" s="41"/>
      <c r="AW11373" s="41"/>
      <c r="AX11373" s="41"/>
      <c r="AY11373" s="41"/>
      <c r="AZ11373" s="41"/>
      <c r="BA11373" s="41"/>
      <c r="BB11373" s="41"/>
      <c r="BC11373" s="41"/>
      <c r="BD11373" s="41"/>
      <c r="BE11373" s="41"/>
      <c r="BF11373" s="41"/>
      <c r="BG11373" s="41"/>
      <c r="BH11373" s="41"/>
      <c r="BI11373" s="41"/>
      <c r="BJ11373" s="41"/>
      <c r="BK11373" s="41"/>
      <c r="BL11373" s="41"/>
      <c r="BM11373" s="41"/>
      <c r="BN11373" s="41"/>
      <c r="BO11373" s="41"/>
      <c r="BP11373" s="108"/>
      <c r="CG11373" s="102"/>
      <c r="CI11373" s="45"/>
    </row>
    <row r="11374" spans="37:87" ht="13" customHeight="1">
      <c r="AK11374" s="114"/>
      <c r="AL11374" s="41"/>
      <c r="AM11374" s="41"/>
      <c r="AN11374" s="41"/>
      <c r="AO11374" s="41"/>
      <c r="AP11374" s="41"/>
      <c r="AQ11374" s="41"/>
      <c r="AR11374" s="41"/>
      <c r="AS11374" s="41"/>
      <c r="AT11374" s="41"/>
      <c r="AU11374" s="41"/>
      <c r="AV11374" s="41"/>
      <c r="AW11374" s="41"/>
      <c r="AX11374" s="41"/>
      <c r="AY11374" s="41"/>
      <c r="AZ11374" s="41"/>
      <c r="BA11374" s="41"/>
      <c r="BB11374" s="41"/>
      <c r="BC11374" s="41"/>
      <c r="BD11374" s="41"/>
      <c r="BE11374" s="41"/>
      <c r="BF11374" s="41"/>
      <c r="BG11374" s="41"/>
      <c r="BH11374" s="41"/>
      <c r="BI11374" s="41"/>
      <c r="BJ11374" s="41"/>
      <c r="BK11374" s="41"/>
      <c r="BL11374" s="41"/>
      <c r="BM11374" s="41"/>
      <c r="BN11374" s="41"/>
      <c r="BO11374" s="41"/>
      <c r="BP11374" s="108"/>
      <c r="CG11374" s="102"/>
      <c r="CI11374" s="45"/>
    </row>
    <row r="11375" spans="37:87" ht="13" customHeight="1">
      <c r="AK11375" s="114"/>
      <c r="AL11375" s="41"/>
      <c r="AM11375" s="41"/>
      <c r="AN11375" s="41"/>
      <c r="AO11375" s="41"/>
      <c r="AP11375" s="41"/>
      <c r="AQ11375" s="41"/>
      <c r="AR11375" s="41"/>
      <c r="AS11375" s="41"/>
      <c r="AT11375" s="41"/>
      <c r="AU11375" s="41"/>
      <c r="AV11375" s="41"/>
      <c r="AW11375" s="41"/>
      <c r="AX11375" s="41"/>
      <c r="AY11375" s="41"/>
      <c r="AZ11375" s="41"/>
      <c r="BA11375" s="41"/>
      <c r="BB11375" s="41"/>
      <c r="BC11375" s="41"/>
      <c r="BD11375" s="41"/>
      <c r="BE11375" s="41"/>
      <c r="BF11375" s="41"/>
      <c r="BG11375" s="41"/>
      <c r="BH11375" s="41"/>
      <c r="BI11375" s="41"/>
      <c r="BJ11375" s="41"/>
      <c r="BK11375" s="41"/>
      <c r="BL11375" s="41"/>
      <c r="BM11375" s="41"/>
      <c r="BN11375" s="41"/>
      <c r="BO11375" s="41"/>
      <c r="BP11375" s="108"/>
      <c r="CG11375" s="102"/>
      <c r="CI11375" s="45"/>
    </row>
    <row r="11376" spans="37:87" ht="13" customHeight="1">
      <c r="AK11376" s="114"/>
      <c r="AL11376" s="41"/>
      <c r="AM11376" s="41"/>
      <c r="AN11376" s="41"/>
      <c r="AO11376" s="41"/>
      <c r="AP11376" s="41"/>
      <c r="AQ11376" s="41"/>
      <c r="AR11376" s="41"/>
      <c r="AS11376" s="41"/>
      <c r="AT11376" s="41"/>
      <c r="AU11376" s="41"/>
      <c r="AV11376" s="41"/>
      <c r="AW11376" s="41"/>
      <c r="AX11376" s="41"/>
      <c r="AY11376" s="41"/>
      <c r="AZ11376" s="41"/>
      <c r="BA11376" s="41"/>
      <c r="BB11376" s="41"/>
      <c r="BC11376" s="41"/>
      <c r="BD11376" s="41"/>
      <c r="BE11376" s="41"/>
      <c r="BF11376" s="41"/>
      <c r="BG11376" s="41"/>
      <c r="BH11376" s="41"/>
      <c r="BI11376" s="41"/>
      <c r="BJ11376" s="41"/>
      <c r="BK11376" s="41"/>
      <c r="BL11376" s="41"/>
      <c r="BM11376" s="41"/>
      <c r="BN11376" s="41"/>
      <c r="BO11376" s="41"/>
      <c r="BP11376" s="108"/>
      <c r="CG11376" s="102"/>
      <c r="CI11376" s="45"/>
    </row>
    <row r="11377" spans="37:87" ht="13" customHeight="1">
      <c r="AK11377" s="114"/>
      <c r="AL11377" s="41"/>
      <c r="AM11377" s="41"/>
      <c r="AN11377" s="41"/>
      <c r="AO11377" s="41"/>
      <c r="AP11377" s="41"/>
      <c r="AQ11377" s="41"/>
      <c r="AR11377" s="41"/>
      <c r="AS11377" s="41"/>
      <c r="AT11377" s="41"/>
      <c r="AU11377" s="41"/>
      <c r="AV11377" s="41"/>
      <c r="AW11377" s="41"/>
      <c r="AX11377" s="41"/>
      <c r="AY11377" s="41"/>
      <c r="AZ11377" s="41"/>
      <c r="BA11377" s="41"/>
      <c r="BB11377" s="41"/>
      <c r="BC11377" s="41"/>
      <c r="BD11377" s="41"/>
      <c r="BE11377" s="41"/>
      <c r="BF11377" s="41"/>
      <c r="BG11377" s="41"/>
      <c r="BH11377" s="41"/>
      <c r="BI11377" s="41"/>
      <c r="BJ11377" s="41"/>
      <c r="BK11377" s="41"/>
      <c r="BL11377" s="41"/>
      <c r="BM11377" s="41"/>
      <c r="BN11377" s="41"/>
      <c r="BO11377" s="41"/>
      <c r="BP11377" s="108"/>
      <c r="CG11377" s="102"/>
      <c r="CI11377" s="45"/>
    </row>
    <row r="11378" spans="37:87" ht="13" customHeight="1">
      <c r="AK11378" s="114"/>
      <c r="AL11378" s="41"/>
      <c r="AM11378" s="41"/>
      <c r="AN11378" s="41"/>
      <c r="AO11378" s="41"/>
      <c r="AP11378" s="41"/>
      <c r="AQ11378" s="41"/>
      <c r="AR11378" s="41"/>
      <c r="AS11378" s="41"/>
      <c r="AT11378" s="41"/>
      <c r="AU11378" s="41"/>
      <c r="AV11378" s="41"/>
      <c r="AW11378" s="41"/>
      <c r="AX11378" s="41"/>
      <c r="AY11378" s="41"/>
      <c r="AZ11378" s="41"/>
      <c r="BA11378" s="41"/>
      <c r="BB11378" s="41"/>
      <c r="BC11378" s="41"/>
      <c r="BD11378" s="41"/>
      <c r="BE11378" s="41"/>
      <c r="BF11378" s="41"/>
      <c r="BG11378" s="41"/>
      <c r="BH11378" s="41"/>
      <c r="BI11378" s="41"/>
      <c r="BJ11378" s="41"/>
      <c r="BK11378" s="41"/>
      <c r="BL11378" s="41"/>
      <c r="BM11378" s="41"/>
      <c r="BN11378" s="41"/>
      <c r="BO11378" s="41"/>
      <c r="BP11378" s="108"/>
      <c r="CG11378" s="102"/>
      <c r="CI11378" s="45"/>
    </row>
    <row r="11379" spans="37:87" ht="13" customHeight="1">
      <c r="AK11379" s="114"/>
      <c r="AL11379" s="41"/>
      <c r="AM11379" s="41"/>
      <c r="AN11379" s="41"/>
      <c r="AO11379" s="41"/>
      <c r="AP11379" s="41"/>
      <c r="AQ11379" s="41"/>
      <c r="AR11379" s="41"/>
      <c r="AS11379" s="41"/>
      <c r="AT11379" s="41"/>
      <c r="AU11379" s="41"/>
      <c r="AV11379" s="41"/>
      <c r="AW11379" s="41"/>
      <c r="AX11379" s="41"/>
      <c r="AY11379" s="41"/>
      <c r="AZ11379" s="41"/>
      <c r="BA11379" s="41"/>
      <c r="BB11379" s="41"/>
      <c r="BC11379" s="41"/>
      <c r="BD11379" s="41"/>
      <c r="BE11379" s="41"/>
      <c r="BF11379" s="41"/>
      <c r="BG11379" s="41"/>
      <c r="BH11379" s="41"/>
      <c r="BI11379" s="41"/>
      <c r="BJ11379" s="41"/>
      <c r="BK11379" s="41"/>
      <c r="BL11379" s="41"/>
      <c r="BM11379" s="41"/>
      <c r="BN11379" s="41"/>
      <c r="BO11379" s="41"/>
      <c r="BP11379" s="108"/>
      <c r="CG11379" s="102"/>
      <c r="CI11379" s="45"/>
    </row>
    <row r="11380" spans="37:87" ht="13" customHeight="1">
      <c r="AK11380" s="114"/>
      <c r="AL11380" s="41"/>
      <c r="AM11380" s="41"/>
      <c r="AN11380" s="41"/>
      <c r="AO11380" s="41"/>
      <c r="AP11380" s="41"/>
      <c r="AQ11380" s="41"/>
      <c r="AR11380" s="41"/>
      <c r="AS11380" s="41"/>
      <c r="AT11380" s="41"/>
      <c r="AU11380" s="41"/>
      <c r="AV11380" s="41"/>
      <c r="AW11380" s="41"/>
      <c r="AX11380" s="41"/>
      <c r="AY11380" s="41"/>
      <c r="AZ11380" s="41"/>
      <c r="BA11380" s="41"/>
      <c r="BB11380" s="41"/>
      <c r="BC11380" s="41"/>
      <c r="BD11380" s="41"/>
      <c r="BE11380" s="41"/>
      <c r="BF11380" s="41"/>
      <c r="BG11380" s="41"/>
      <c r="BH11380" s="41"/>
      <c r="BI11380" s="41"/>
      <c r="BJ11380" s="41"/>
      <c r="BK11380" s="41"/>
      <c r="BL11380" s="41"/>
      <c r="BM11380" s="41"/>
      <c r="BN11380" s="41"/>
      <c r="BO11380" s="41"/>
      <c r="BP11380" s="108"/>
      <c r="CG11380" s="102"/>
      <c r="CI11380" s="45"/>
    </row>
    <row r="11381" spans="37:87" ht="13" customHeight="1">
      <c r="AK11381" s="114"/>
      <c r="AL11381" s="41"/>
      <c r="AM11381" s="41"/>
      <c r="AN11381" s="41"/>
      <c r="AO11381" s="41"/>
      <c r="AP11381" s="41"/>
      <c r="AQ11381" s="41"/>
      <c r="AR11381" s="41"/>
      <c r="AS11381" s="41"/>
      <c r="AT11381" s="41"/>
      <c r="AU11381" s="41"/>
      <c r="AV11381" s="41"/>
      <c r="AW11381" s="41"/>
      <c r="AX11381" s="41"/>
      <c r="AY11381" s="41"/>
      <c r="AZ11381" s="41"/>
      <c r="BA11381" s="41"/>
      <c r="BB11381" s="41"/>
      <c r="BC11381" s="41"/>
      <c r="BD11381" s="41"/>
      <c r="BE11381" s="41"/>
      <c r="BF11381" s="41"/>
      <c r="BG11381" s="41"/>
      <c r="BH11381" s="41"/>
      <c r="BI11381" s="41"/>
      <c r="BJ11381" s="41"/>
      <c r="BK11381" s="41"/>
      <c r="BL11381" s="41"/>
      <c r="BM11381" s="41"/>
      <c r="BN11381" s="41"/>
      <c r="BO11381" s="41"/>
      <c r="BP11381" s="108"/>
      <c r="CG11381" s="102"/>
      <c r="CI11381" s="45"/>
    </row>
    <row r="11382" spans="37:87" ht="13" customHeight="1">
      <c r="AK11382" s="114"/>
      <c r="AL11382" s="41"/>
      <c r="AM11382" s="41"/>
      <c r="AN11382" s="41"/>
      <c r="AO11382" s="41"/>
      <c r="AP11382" s="41"/>
      <c r="AQ11382" s="41"/>
      <c r="AR11382" s="41"/>
      <c r="AS11382" s="41"/>
      <c r="AT11382" s="41"/>
      <c r="AU11382" s="41"/>
      <c r="AV11382" s="41"/>
      <c r="AW11382" s="41"/>
      <c r="AX11382" s="41"/>
      <c r="AY11382" s="41"/>
      <c r="AZ11382" s="41"/>
      <c r="BA11382" s="41"/>
      <c r="BB11382" s="41"/>
      <c r="BC11382" s="41"/>
      <c r="BD11382" s="41"/>
      <c r="BE11382" s="41"/>
      <c r="BF11382" s="41"/>
      <c r="BG11382" s="41"/>
      <c r="BH11382" s="41"/>
      <c r="BI11382" s="41"/>
      <c r="BJ11382" s="41"/>
      <c r="BK11382" s="41"/>
      <c r="BL11382" s="41"/>
      <c r="BM11382" s="41"/>
      <c r="BN11382" s="41"/>
      <c r="BO11382" s="41"/>
      <c r="BP11382" s="108"/>
      <c r="CG11382" s="102"/>
      <c r="CI11382" s="45"/>
    </row>
    <row r="11383" spans="37:87" ht="13" customHeight="1">
      <c r="AK11383" s="114"/>
      <c r="AL11383" s="41"/>
      <c r="AM11383" s="41"/>
      <c r="AN11383" s="41"/>
      <c r="AO11383" s="41"/>
      <c r="AP11383" s="41"/>
      <c r="AQ11383" s="41"/>
      <c r="AR11383" s="41"/>
      <c r="AS11383" s="41"/>
      <c r="AT11383" s="41"/>
      <c r="AU11383" s="41"/>
      <c r="AV11383" s="41"/>
      <c r="AW11383" s="41"/>
      <c r="AX11383" s="41"/>
      <c r="AY11383" s="41"/>
      <c r="AZ11383" s="41"/>
      <c r="BA11383" s="41"/>
      <c r="BB11383" s="41"/>
      <c r="BC11383" s="41"/>
      <c r="BD11383" s="41"/>
      <c r="BE11383" s="41"/>
      <c r="BF11383" s="41"/>
      <c r="BG11383" s="41"/>
      <c r="BH11383" s="41"/>
      <c r="BI11383" s="41"/>
      <c r="BJ11383" s="41"/>
      <c r="BK11383" s="41"/>
      <c r="BL11383" s="41"/>
      <c r="BM11383" s="41"/>
      <c r="BN11383" s="41"/>
      <c r="BO11383" s="41"/>
      <c r="BP11383" s="108"/>
      <c r="CG11383" s="102"/>
      <c r="CI11383" s="45"/>
    </row>
    <row r="11384" spans="37:87" ht="13" customHeight="1">
      <c r="AK11384" s="114"/>
      <c r="AL11384" s="41"/>
      <c r="AM11384" s="41"/>
      <c r="AN11384" s="41"/>
      <c r="AO11384" s="41"/>
      <c r="AP11384" s="41"/>
      <c r="AQ11384" s="41"/>
      <c r="AR11384" s="41"/>
      <c r="AS11384" s="41"/>
      <c r="AT11384" s="41"/>
      <c r="AU11384" s="41"/>
      <c r="AV11384" s="41"/>
      <c r="AW11384" s="41"/>
      <c r="AX11384" s="41"/>
      <c r="AY11384" s="41"/>
      <c r="AZ11384" s="41"/>
      <c r="BA11384" s="41"/>
      <c r="BB11384" s="41"/>
      <c r="BC11384" s="41"/>
      <c r="BD11384" s="41"/>
      <c r="BE11384" s="41"/>
      <c r="BF11384" s="41"/>
      <c r="BG11384" s="41"/>
      <c r="BH11384" s="41"/>
      <c r="BI11384" s="41"/>
      <c r="BJ11384" s="41"/>
      <c r="BK11384" s="41"/>
      <c r="BL11384" s="41"/>
      <c r="BM11384" s="41"/>
      <c r="BN11384" s="41"/>
      <c r="BO11384" s="41"/>
      <c r="BP11384" s="108"/>
      <c r="CG11384" s="102"/>
      <c r="CI11384" s="45"/>
    </row>
    <row r="11385" spans="37:87" ht="13" customHeight="1">
      <c r="AK11385" s="114"/>
      <c r="AL11385" s="41"/>
      <c r="AM11385" s="41"/>
      <c r="AN11385" s="41"/>
      <c r="AO11385" s="41"/>
      <c r="AP11385" s="41"/>
      <c r="AQ11385" s="41"/>
      <c r="AR11385" s="41"/>
      <c r="AS11385" s="41"/>
      <c r="AT11385" s="41"/>
      <c r="AU11385" s="41"/>
      <c r="AV11385" s="41"/>
      <c r="AW11385" s="41"/>
      <c r="AX11385" s="41"/>
      <c r="AY11385" s="41"/>
      <c r="AZ11385" s="41"/>
      <c r="BA11385" s="41"/>
      <c r="BB11385" s="41"/>
      <c r="BC11385" s="41"/>
      <c r="BD11385" s="41"/>
      <c r="BE11385" s="41"/>
      <c r="BF11385" s="41"/>
      <c r="BG11385" s="41"/>
      <c r="BH11385" s="41"/>
      <c r="BI11385" s="41"/>
      <c r="BJ11385" s="41"/>
      <c r="BK11385" s="41"/>
      <c r="BL11385" s="41"/>
      <c r="BM11385" s="41"/>
      <c r="BN11385" s="41"/>
      <c r="BO11385" s="41"/>
      <c r="BP11385" s="108"/>
      <c r="CG11385" s="102"/>
      <c r="CI11385" s="45"/>
    </row>
    <row r="11386" spans="37:87" ht="13" customHeight="1">
      <c r="AK11386" s="114"/>
      <c r="AL11386" s="41"/>
      <c r="AM11386" s="41"/>
      <c r="AN11386" s="41"/>
      <c r="AO11386" s="41"/>
      <c r="AP11386" s="41"/>
      <c r="AQ11386" s="41"/>
      <c r="AR11386" s="41"/>
      <c r="AS11386" s="41"/>
      <c r="AT11386" s="41"/>
      <c r="AU11386" s="41"/>
      <c r="AV11386" s="41"/>
      <c r="AW11386" s="41"/>
      <c r="AX11386" s="41"/>
      <c r="AY11386" s="41"/>
      <c r="AZ11386" s="41"/>
      <c r="BA11386" s="41"/>
      <c r="BB11386" s="41"/>
      <c r="BC11386" s="41"/>
      <c r="BD11386" s="41"/>
      <c r="BE11386" s="41"/>
      <c r="BF11386" s="41"/>
      <c r="BG11386" s="41"/>
      <c r="BH11386" s="41"/>
      <c r="BI11386" s="41"/>
      <c r="BJ11386" s="41"/>
      <c r="BK11386" s="41"/>
      <c r="BL11386" s="41"/>
      <c r="BM11386" s="41"/>
      <c r="BN11386" s="41"/>
      <c r="BO11386" s="41"/>
      <c r="BP11386" s="108"/>
      <c r="CG11386" s="102"/>
      <c r="CI11386" s="45"/>
    </row>
    <row r="11387" spans="37:87" ht="13" customHeight="1">
      <c r="AK11387" s="114"/>
      <c r="AL11387" s="41"/>
      <c r="AM11387" s="41"/>
      <c r="AN11387" s="41"/>
      <c r="AO11387" s="41"/>
      <c r="AP11387" s="41"/>
      <c r="AQ11387" s="41"/>
      <c r="AR11387" s="41"/>
      <c r="AS11387" s="41"/>
      <c r="AT11387" s="41"/>
      <c r="AU11387" s="41"/>
      <c r="AV11387" s="41"/>
      <c r="AW11387" s="41"/>
      <c r="AX11387" s="41"/>
      <c r="AY11387" s="41"/>
      <c r="AZ11387" s="41"/>
      <c r="BA11387" s="41"/>
      <c r="BB11387" s="41"/>
      <c r="BC11387" s="41"/>
      <c r="BD11387" s="41"/>
      <c r="BE11387" s="41"/>
      <c r="BF11387" s="41"/>
      <c r="BG11387" s="41"/>
      <c r="BH11387" s="41"/>
      <c r="BI11387" s="41"/>
      <c r="BJ11387" s="41"/>
      <c r="BK11387" s="41"/>
      <c r="BL11387" s="41"/>
      <c r="BM11387" s="41"/>
      <c r="BN11387" s="41"/>
      <c r="BO11387" s="41"/>
      <c r="BP11387" s="108"/>
      <c r="CG11387" s="102"/>
      <c r="CI11387" s="45"/>
    </row>
    <row r="11388" spans="37:87" ht="13" customHeight="1">
      <c r="AK11388" s="114"/>
      <c r="AL11388" s="41"/>
      <c r="AM11388" s="41"/>
      <c r="AN11388" s="41"/>
      <c r="AO11388" s="41"/>
      <c r="AP11388" s="41"/>
      <c r="AQ11388" s="41"/>
      <c r="AR11388" s="41"/>
      <c r="AS11388" s="41"/>
      <c r="AT11388" s="41"/>
      <c r="AU11388" s="41"/>
      <c r="AV11388" s="41"/>
      <c r="AW11388" s="41"/>
      <c r="AX11388" s="41"/>
      <c r="AY11388" s="41"/>
      <c r="AZ11388" s="41"/>
      <c r="BA11388" s="41"/>
      <c r="BB11388" s="41"/>
      <c r="BC11388" s="41"/>
      <c r="BD11388" s="41"/>
      <c r="BE11388" s="41"/>
      <c r="BF11388" s="41"/>
      <c r="BG11388" s="41"/>
      <c r="BH11388" s="41"/>
      <c r="BI11388" s="41"/>
      <c r="BJ11388" s="41"/>
      <c r="BK11388" s="41"/>
      <c r="BL11388" s="41"/>
      <c r="BM11388" s="41"/>
      <c r="BN11388" s="41"/>
      <c r="BO11388" s="41"/>
      <c r="BP11388" s="108"/>
      <c r="CG11388" s="102"/>
      <c r="CI11388" s="45"/>
    </row>
    <row r="11389" spans="37:87" ht="13" customHeight="1">
      <c r="AK11389" s="114"/>
      <c r="AL11389" s="41"/>
      <c r="AM11389" s="41"/>
      <c r="AN11389" s="41"/>
      <c r="AO11389" s="41"/>
      <c r="AP11389" s="41"/>
      <c r="AQ11389" s="41"/>
      <c r="AR11389" s="41"/>
      <c r="AS11389" s="41"/>
      <c r="AT11389" s="41"/>
      <c r="AU11389" s="41"/>
      <c r="AV11389" s="41"/>
      <c r="AW11389" s="41"/>
      <c r="AX11389" s="41"/>
      <c r="AY11389" s="41"/>
      <c r="AZ11389" s="41"/>
      <c r="BA11389" s="41"/>
      <c r="BB11389" s="41"/>
      <c r="BC11389" s="41"/>
      <c r="BD11389" s="41"/>
      <c r="BE11389" s="41"/>
      <c r="BF11389" s="41"/>
      <c r="BG11389" s="41"/>
      <c r="BH11389" s="41"/>
      <c r="BI11389" s="41"/>
      <c r="BJ11389" s="41"/>
      <c r="BK11389" s="41"/>
      <c r="BL11389" s="41"/>
      <c r="BM11389" s="41"/>
      <c r="BN11389" s="41"/>
      <c r="BO11389" s="41"/>
      <c r="BP11389" s="108"/>
      <c r="CG11389" s="102"/>
      <c r="CI11389" s="45"/>
    </row>
    <row r="11390" spans="37:87" ht="13" customHeight="1">
      <c r="AK11390" s="114"/>
      <c r="AL11390" s="41"/>
      <c r="AM11390" s="41"/>
      <c r="AN11390" s="41"/>
      <c r="AO11390" s="41"/>
      <c r="AP11390" s="41"/>
      <c r="AQ11390" s="41"/>
      <c r="AR11390" s="41"/>
      <c r="AS11390" s="41"/>
      <c r="AT11390" s="41"/>
      <c r="AU11390" s="41"/>
      <c r="AV11390" s="41"/>
      <c r="AW11390" s="41"/>
      <c r="AX11390" s="41"/>
      <c r="AY11390" s="41"/>
      <c r="AZ11390" s="41"/>
      <c r="BA11390" s="41"/>
      <c r="BB11390" s="41"/>
      <c r="BC11390" s="41"/>
      <c r="BD11390" s="41"/>
      <c r="BE11390" s="41"/>
      <c r="BF11390" s="41"/>
      <c r="BG11390" s="41"/>
      <c r="BH11390" s="41"/>
      <c r="BI11390" s="41"/>
      <c r="BJ11390" s="41"/>
      <c r="BK11390" s="41"/>
      <c r="BL11390" s="41"/>
      <c r="BM11390" s="41"/>
      <c r="BN11390" s="41"/>
      <c r="BO11390" s="41"/>
      <c r="BP11390" s="108"/>
      <c r="CG11390" s="102"/>
      <c r="CI11390" s="45"/>
    </row>
    <row r="11391" spans="37:87" ht="13" customHeight="1">
      <c r="AK11391" s="114"/>
      <c r="AL11391" s="41"/>
      <c r="AM11391" s="41"/>
      <c r="AN11391" s="41"/>
      <c r="AO11391" s="41"/>
      <c r="AP11391" s="41"/>
      <c r="AQ11391" s="41"/>
      <c r="AR11391" s="41"/>
      <c r="AS11391" s="41"/>
      <c r="AT11391" s="41"/>
      <c r="AU11391" s="41"/>
      <c r="AV11391" s="41"/>
      <c r="AW11391" s="41"/>
      <c r="AX11391" s="41"/>
      <c r="AY11391" s="41"/>
      <c r="AZ11391" s="41"/>
      <c r="BA11391" s="41"/>
      <c r="BB11391" s="41"/>
      <c r="BC11391" s="41"/>
      <c r="BD11391" s="41"/>
      <c r="BE11391" s="41"/>
      <c r="BF11391" s="41"/>
      <c r="BG11391" s="41"/>
      <c r="BH11391" s="41"/>
      <c r="BI11391" s="41"/>
      <c r="BJ11391" s="41"/>
      <c r="BK11391" s="41"/>
      <c r="BL11391" s="41"/>
      <c r="BM11391" s="41"/>
      <c r="BN11391" s="41"/>
      <c r="BO11391" s="41"/>
      <c r="BP11391" s="108"/>
      <c r="CG11391" s="102"/>
      <c r="CI11391" s="45"/>
    </row>
    <row r="11392" spans="37:87" ht="13" customHeight="1">
      <c r="AK11392" s="114"/>
      <c r="AL11392" s="41"/>
      <c r="AM11392" s="41"/>
      <c r="AN11392" s="41"/>
      <c r="AO11392" s="41"/>
      <c r="AP11392" s="41"/>
      <c r="AQ11392" s="41"/>
      <c r="AR11392" s="41"/>
      <c r="AS11392" s="41"/>
      <c r="AT11392" s="41"/>
      <c r="AU11392" s="41"/>
      <c r="AV11392" s="41"/>
      <c r="AW11392" s="41"/>
      <c r="AX11392" s="41"/>
      <c r="AY11392" s="41"/>
      <c r="AZ11392" s="41"/>
      <c r="BA11392" s="41"/>
      <c r="BB11392" s="41"/>
      <c r="BC11392" s="41"/>
      <c r="BD11392" s="41"/>
      <c r="BE11392" s="41"/>
      <c r="BF11392" s="41"/>
      <c r="BG11392" s="41"/>
      <c r="BH11392" s="41"/>
      <c r="BI11392" s="41"/>
      <c r="BJ11392" s="41"/>
      <c r="BK11392" s="41"/>
      <c r="BL11392" s="41"/>
      <c r="BM11392" s="41"/>
      <c r="BN11392" s="41"/>
      <c r="BO11392" s="41"/>
      <c r="BP11392" s="108"/>
      <c r="CG11392" s="102"/>
      <c r="CI11392" s="45"/>
    </row>
    <row r="11393" spans="37:87" ht="13" customHeight="1">
      <c r="AK11393" s="114"/>
      <c r="AL11393" s="41"/>
      <c r="AM11393" s="41"/>
      <c r="AN11393" s="41"/>
      <c r="AO11393" s="41"/>
      <c r="AP11393" s="41"/>
      <c r="AQ11393" s="41"/>
      <c r="AR11393" s="41"/>
      <c r="AS11393" s="41"/>
      <c r="AT11393" s="41"/>
      <c r="AU11393" s="41"/>
      <c r="AV11393" s="41"/>
      <c r="AW11393" s="41"/>
      <c r="AX11393" s="41"/>
      <c r="AY11393" s="41"/>
      <c r="AZ11393" s="41"/>
      <c r="BA11393" s="41"/>
      <c r="BB11393" s="41"/>
      <c r="BC11393" s="41"/>
      <c r="BD11393" s="41"/>
      <c r="BE11393" s="41"/>
      <c r="BF11393" s="41"/>
      <c r="BG11393" s="41"/>
      <c r="BH11393" s="41"/>
      <c r="BI11393" s="41"/>
      <c r="BJ11393" s="41"/>
      <c r="BK11393" s="41"/>
      <c r="BL11393" s="41"/>
      <c r="BM11393" s="41"/>
      <c r="BN11393" s="41"/>
      <c r="BO11393" s="41"/>
      <c r="BP11393" s="108"/>
      <c r="CG11393" s="102"/>
      <c r="CI11393" s="45"/>
    </row>
    <row r="11394" spans="37:87" ht="13" customHeight="1">
      <c r="AK11394" s="114"/>
      <c r="AL11394" s="41"/>
      <c r="AM11394" s="41"/>
      <c r="AN11394" s="41"/>
      <c r="AO11394" s="41"/>
      <c r="AP11394" s="41"/>
      <c r="AQ11394" s="41"/>
      <c r="AR11394" s="41"/>
      <c r="AS11394" s="41"/>
      <c r="AT11394" s="41"/>
      <c r="AU11394" s="41"/>
      <c r="AV11394" s="41"/>
      <c r="AW11394" s="41"/>
      <c r="AX11394" s="41"/>
      <c r="AY11394" s="41"/>
      <c r="AZ11394" s="41"/>
      <c r="BA11394" s="41"/>
      <c r="BB11394" s="41"/>
      <c r="BC11394" s="41"/>
      <c r="BD11394" s="41"/>
      <c r="BE11394" s="41"/>
      <c r="BF11394" s="41"/>
      <c r="BG11394" s="41"/>
      <c r="BH11394" s="41"/>
      <c r="BI11394" s="41"/>
      <c r="BJ11394" s="41"/>
      <c r="BK11394" s="41"/>
      <c r="BL11394" s="41"/>
      <c r="BM11394" s="41"/>
      <c r="BN11394" s="41"/>
      <c r="BO11394" s="41"/>
      <c r="BP11394" s="108"/>
      <c r="CG11394" s="102"/>
      <c r="CI11394" s="45"/>
    </row>
    <row r="11395" spans="37:87" ht="13" customHeight="1">
      <c r="AK11395" s="114"/>
      <c r="AL11395" s="41"/>
      <c r="AM11395" s="41"/>
      <c r="AN11395" s="41"/>
      <c r="AO11395" s="41"/>
      <c r="AP11395" s="41"/>
      <c r="AQ11395" s="41"/>
      <c r="AR11395" s="41"/>
      <c r="AS11395" s="41"/>
      <c r="AT11395" s="41"/>
      <c r="AU11395" s="41"/>
      <c r="AV11395" s="41"/>
      <c r="AW11395" s="41"/>
      <c r="AX11395" s="41"/>
      <c r="AY11395" s="41"/>
      <c r="AZ11395" s="41"/>
      <c r="BA11395" s="41"/>
      <c r="BB11395" s="41"/>
      <c r="BC11395" s="41"/>
      <c r="BD11395" s="41"/>
      <c r="BE11395" s="41"/>
      <c r="BF11395" s="41"/>
      <c r="BG11395" s="41"/>
      <c r="BH11395" s="41"/>
      <c r="BI11395" s="41"/>
      <c r="BJ11395" s="41"/>
      <c r="BK11395" s="41"/>
      <c r="BL11395" s="41"/>
      <c r="BM11395" s="41"/>
      <c r="BN11395" s="41"/>
      <c r="BO11395" s="41"/>
      <c r="BP11395" s="108"/>
      <c r="CG11395" s="102"/>
      <c r="CI11395" s="45"/>
    </row>
    <row r="11396" spans="37:87" ht="13" customHeight="1">
      <c r="AK11396" s="114"/>
      <c r="AL11396" s="41"/>
      <c r="AM11396" s="41"/>
      <c r="AN11396" s="41"/>
      <c r="AO11396" s="41"/>
      <c r="AP11396" s="41"/>
      <c r="AQ11396" s="41"/>
      <c r="AR11396" s="41"/>
      <c r="AS11396" s="41"/>
      <c r="AT11396" s="41"/>
      <c r="AU11396" s="41"/>
      <c r="AV11396" s="41"/>
      <c r="AW11396" s="41"/>
      <c r="AX11396" s="41"/>
      <c r="AY11396" s="41"/>
      <c r="AZ11396" s="41"/>
      <c r="BA11396" s="41"/>
      <c r="BB11396" s="41"/>
      <c r="BC11396" s="41"/>
      <c r="BD11396" s="41"/>
      <c r="BE11396" s="41"/>
      <c r="BF11396" s="41"/>
      <c r="BG11396" s="41"/>
      <c r="BH11396" s="41"/>
      <c r="BI11396" s="41"/>
      <c r="BJ11396" s="41"/>
      <c r="BK11396" s="41"/>
      <c r="BL11396" s="41"/>
      <c r="BM11396" s="41"/>
      <c r="BN11396" s="41"/>
      <c r="BO11396" s="41"/>
      <c r="BP11396" s="108"/>
      <c r="CG11396" s="102"/>
      <c r="CI11396" s="45"/>
    </row>
    <row r="11397" spans="37:87" ht="13" customHeight="1">
      <c r="AK11397" s="114"/>
      <c r="AL11397" s="41"/>
      <c r="AM11397" s="41"/>
      <c r="AN11397" s="41"/>
      <c r="AO11397" s="41"/>
      <c r="AP11397" s="41"/>
      <c r="AQ11397" s="41"/>
      <c r="AR11397" s="41"/>
      <c r="AS11397" s="41"/>
      <c r="AT11397" s="41"/>
      <c r="AU11397" s="41"/>
      <c r="AV11397" s="41"/>
      <c r="AW11397" s="41"/>
      <c r="AX11397" s="41"/>
      <c r="AY11397" s="41"/>
      <c r="AZ11397" s="41"/>
      <c r="BA11397" s="41"/>
      <c r="BB11397" s="41"/>
      <c r="BC11397" s="41"/>
      <c r="BD11397" s="41"/>
      <c r="BE11397" s="41"/>
      <c r="BF11397" s="41"/>
      <c r="BG11397" s="41"/>
      <c r="BH11397" s="41"/>
      <c r="BI11397" s="41"/>
      <c r="BJ11397" s="41"/>
      <c r="BK11397" s="41"/>
      <c r="BL11397" s="41"/>
      <c r="BM11397" s="41"/>
      <c r="BN11397" s="41"/>
      <c r="BO11397" s="41"/>
      <c r="BP11397" s="108"/>
      <c r="CG11397" s="102"/>
      <c r="CI11397" s="45"/>
    </row>
    <row r="11398" spans="37:87" ht="13" customHeight="1">
      <c r="AK11398" s="114"/>
      <c r="AL11398" s="41"/>
      <c r="AM11398" s="41"/>
      <c r="AN11398" s="41"/>
      <c r="AO11398" s="41"/>
      <c r="AP11398" s="41"/>
      <c r="AQ11398" s="41"/>
      <c r="AR11398" s="41"/>
      <c r="AS11398" s="41"/>
      <c r="AT11398" s="41"/>
      <c r="AU11398" s="41"/>
      <c r="AV11398" s="41"/>
      <c r="AW11398" s="41"/>
      <c r="AX11398" s="41"/>
      <c r="AY11398" s="41"/>
      <c r="AZ11398" s="41"/>
      <c r="BA11398" s="41"/>
      <c r="BB11398" s="41"/>
      <c r="BC11398" s="41"/>
      <c r="BD11398" s="41"/>
      <c r="BE11398" s="41"/>
      <c r="BF11398" s="41"/>
      <c r="BG11398" s="41"/>
      <c r="BH11398" s="41"/>
      <c r="BI11398" s="41"/>
      <c r="BJ11398" s="41"/>
      <c r="BK11398" s="41"/>
      <c r="BL11398" s="41"/>
      <c r="BM11398" s="41"/>
      <c r="BN11398" s="41"/>
      <c r="BO11398" s="41"/>
      <c r="BP11398" s="108"/>
      <c r="CG11398" s="102"/>
      <c r="CI11398" s="45"/>
    </row>
    <row r="11399" spans="37:87" ht="13" customHeight="1">
      <c r="AK11399" s="114"/>
      <c r="AL11399" s="41"/>
      <c r="AM11399" s="41"/>
      <c r="AN11399" s="41"/>
      <c r="AO11399" s="41"/>
      <c r="AP11399" s="41"/>
      <c r="AQ11399" s="41"/>
      <c r="AR11399" s="41"/>
      <c r="AS11399" s="41"/>
      <c r="AT11399" s="41"/>
      <c r="AU11399" s="41"/>
      <c r="AV11399" s="41"/>
      <c r="AW11399" s="41"/>
      <c r="AX11399" s="41"/>
      <c r="AY11399" s="41"/>
      <c r="AZ11399" s="41"/>
      <c r="BA11399" s="41"/>
      <c r="BB11399" s="41"/>
      <c r="BC11399" s="41"/>
      <c r="BD11399" s="41"/>
      <c r="BE11399" s="41"/>
      <c r="BF11399" s="41"/>
      <c r="BG11399" s="41"/>
      <c r="BH11399" s="41"/>
      <c r="BI11399" s="41"/>
      <c r="BJ11399" s="41"/>
      <c r="BK11399" s="41"/>
      <c r="BL11399" s="41"/>
      <c r="BM11399" s="41"/>
      <c r="BN11399" s="41"/>
      <c r="BO11399" s="41"/>
      <c r="BP11399" s="108"/>
      <c r="CG11399" s="102"/>
      <c r="CI11399" s="45"/>
    </row>
    <row r="11400" spans="37:87" ht="13" customHeight="1">
      <c r="AK11400" s="114"/>
      <c r="AL11400" s="41"/>
      <c r="AM11400" s="41"/>
      <c r="AN11400" s="41"/>
      <c r="AO11400" s="41"/>
      <c r="AP11400" s="41"/>
      <c r="AQ11400" s="41"/>
      <c r="AR11400" s="41"/>
      <c r="AS11400" s="41"/>
      <c r="AT11400" s="41"/>
      <c r="AU11400" s="41"/>
      <c r="AV11400" s="41"/>
      <c r="AW11400" s="41"/>
      <c r="AX11400" s="41"/>
      <c r="AY11400" s="41"/>
      <c r="AZ11400" s="41"/>
      <c r="BA11400" s="41"/>
      <c r="BB11400" s="41"/>
      <c r="BC11400" s="41"/>
      <c r="BD11400" s="41"/>
      <c r="BE11400" s="41"/>
      <c r="BF11400" s="41"/>
      <c r="BG11400" s="41"/>
      <c r="BH11400" s="41"/>
      <c r="BI11400" s="41"/>
      <c r="BJ11400" s="41"/>
      <c r="BK11400" s="41"/>
      <c r="BL11400" s="41"/>
      <c r="BM11400" s="41"/>
      <c r="BN11400" s="41"/>
      <c r="BO11400" s="41"/>
      <c r="BP11400" s="108"/>
      <c r="CG11400" s="102"/>
      <c r="CI11400" s="45"/>
    </row>
    <row r="11401" spans="37:87" ht="13" customHeight="1">
      <c r="AK11401" s="114"/>
      <c r="AL11401" s="41"/>
      <c r="AM11401" s="41"/>
      <c r="AN11401" s="41"/>
      <c r="AO11401" s="41"/>
      <c r="AP11401" s="41"/>
      <c r="AQ11401" s="41"/>
      <c r="AR11401" s="41"/>
      <c r="AS11401" s="41"/>
      <c r="AT11401" s="41"/>
      <c r="AU11401" s="41"/>
      <c r="AV11401" s="41"/>
      <c r="AW11401" s="41"/>
      <c r="AX11401" s="41"/>
      <c r="AY11401" s="41"/>
      <c r="AZ11401" s="41"/>
      <c r="BA11401" s="41"/>
      <c r="BB11401" s="41"/>
      <c r="BC11401" s="41"/>
      <c r="BD11401" s="41"/>
      <c r="BE11401" s="41"/>
      <c r="BF11401" s="41"/>
      <c r="BG11401" s="41"/>
      <c r="BH11401" s="41"/>
      <c r="BI11401" s="41"/>
      <c r="BJ11401" s="41"/>
      <c r="BK11401" s="41"/>
      <c r="BL11401" s="41"/>
      <c r="BM11401" s="41"/>
      <c r="BN11401" s="41"/>
      <c r="BO11401" s="41"/>
      <c r="BP11401" s="108"/>
      <c r="CG11401" s="102"/>
      <c r="CI11401" s="45"/>
    </row>
    <row r="11402" spans="37:87" ht="13" customHeight="1">
      <c r="AK11402" s="114"/>
      <c r="AL11402" s="41"/>
      <c r="AM11402" s="41"/>
      <c r="AN11402" s="41"/>
      <c r="AO11402" s="41"/>
      <c r="AP11402" s="41"/>
      <c r="AQ11402" s="41"/>
      <c r="AR11402" s="41"/>
      <c r="AS11402" s="41"/>
      <c r="AT11402" s="41"/>
      <c r="AU11402" s="41"/>
      <c r="AV11402" s="41"/>
      <c r="AW11402" s="41"/>
      <c r="AX11402" s="41"/>
      <c r="AY11402" s="41"/>
      <c r="AZ11402" s="41"/>
      <c r="BA11402" s="41"/>
      <c r="BB11402" s="41"/>
      <c r="BC11402" s="41"/>
      <c r="BD11402" s="41"/>
      <c r="BE11402" s="41"/>
      <c r="BF11402" s="41"/>
      <c r="BG11402" s="41"/>
      <c r="BH11402" s="41"/>
      <c r="BI11402" s="41"/>
      <c r="BJ11402" s="41"/>
      <c r="BK11402" s="41"/>
      <c r="BL11402" s="41"/>
      <c r="BM11402" s="41"/>
      <c r="BN11402" s="41"/>
      <c r="BO11402" s="41"/>
      <c r="BP11402" s="108"/>
      <c r="CG11402" s="102"/>
      <c r="CI11402" s="45"/>
    </row>
    <row r="11403" spans="37:87" ht="13" customHeight="1">
      <c r="AK11403" s="114"/>
      <c r="AL11403" s="41"/>
      <c r="AM11403" s="41"/>
      <c r="AN11403" s="41"/>
      <c r="AO11403" s="41"/>
      <c r="AP11403" s="41"/>
      <c r="AQ11403" s="41"/>
      <c r="AR11403" s="41"/>
      <c r="AS11403" s="41"/>
      <c r="AT11403" s="41"/>
      <c r="AU11403" s="41"/>
      <c r="AV11403" s="41"/>
      <c r="AW11403" s="41"/>
      <c r="AX11403" s="41"/>
      <c r="AY11403" s="41"/>
      <c r="AZ11403" s="41"/>
      <c r="BA11403" s="41"/>
      <c r="BB11403" s="41"/>
      <c r="BC11403" s="41"/>
      <c r="BD11403" s="41"/>
      <c r="BE11403" s="41"/>
      <c r="BF11403" s="41"/>
      <c r="BG11403" s="41"/>
      <c r="BH11403" s="41"/>
      <c r="BI11403" s="41"/>
      <c r="BJ11403" s="41"/>
      <c r="BK11403" s="41"/>
      <c r="BL11403" s="41"/>
      <c r="BM11403" s="41"/>
      <c r="BN11403" s="41"/>
      <c r="BO11403" s="41"/>
      <c r="BP11403" s="108"/>
      <c r="CG11403" s="102"/>
      <c r="CI11403" s="45"/>
    </row>
    <row r="11404" spans="37:87" ht="13" customHeight="1">
      <c r="AK11404" s="114"/>
      <c r="AL11404" s="41"/>
      <c r="AM11404" s="41"/>
      <c r="AN11404" s="41"/>
      <c r="AO11404" s="41"/>
      <c r="AP11404" s="41"/>
      <c r="AQ11404" s="41"/>
      <c r="AR11404" s="41"/>
      <c r="AS11404" s="41"/>
      <c r="AT11404" s="41"/>
      <c r="AU11404" s="41"/>
      <c r="AV11404" s="41"/>
      <c r="AW11404" s="41"/>
      <c r="AX11404" s="41"/>
      <c r="AY11404" s="41"/>
      <c r="AZ11404" s="41"/>
      <c r="BA11404" s="41"/>
      <c r="BB11404" s="41"/>
      <c r="BC11404" s="41"/>
      <c r="BD11404" s="41"/>
      <c r="BE11404" s="41"/>
      <c r="BF11404" s="41"/>
      <c r="BG11404" s="41"/>
      <c r="BH11404" s="41"/>
      <c r="BI11404" s="41"/>
      <c r="BJ11404" s="41"/>
      <c r="BK11404" s="41"/>
      <c r="BL11404" s="41"/>
      <c r="BM11404" s="41"/>
      <c r="BN11404" s="41"/>
      <c r="BO11404" s="41"/>
      <c r="BP11404" s="108"/>
      <c r="CG11404" s="102"/>
      <c r="CI11404" s="45"/>
    </row>
    <row r="11405" spans="37:87" ht="13" customHeight="1">
      <c r="AK11405" s="114"/>
      <c r="AL11405" s="41"/>
      <c r="AM11405" s="41"/>
      <c r="AN11405" s="41"/>
      <c r="AO11405" s="41"/>
      <c r="AP11405" s="41"/>
      <c r="AQ11405" s="41"/>
      <c r="AR11405" s="41"/>
      <c r="AS11405" s="41"/>
      <c r="AT11405" s="41"/>
      <c r="AU11405" s="41"/>
      <c r="AV11405" s="41"/>
      <c r="AW11405" s="41"/>
      <c r="AX11405" s="41"/>
      <c r="AY11405" s="41"/>
      <c r="AZ11405" s="41"/>
      <c r="BA11405" s="41"/>
      <c r="BB11405" s="41"/>
      <c r="BC11405" s="41"/>
      <c r="BD11405" s="41"/>
      <c r="BE11405" s="41"/>
      <c r="BF11405" s="41"/>
      <c r="BG11405" s="41"/>
      <c r="BH11405" s="41"/>
      <c r="BI11405" s="41"/>
      <c r="BJ11405" s="41"/>
      <c r="BK11405" s="41"/>
      <c r="BL11405" s="41"/>
      <c r="BM11405" s="41"/>
      <c r="BN11405" s="41"/>
      <c r="BO11405" s="41"/>
      <c r="BP11405" s="108"/>
      <c r="CG11405" s="102"/>
      <c r="CI11405" s="45"/>
    </row>
    <row r="11406" spans="37:87" ht="13" customHeight="1">
      <c r="AK11406" s="114"/>
      <c r="AL11406" s="41"/>
      <c r="AM11406" s="41"/>
      <c r="AN11406" s="41"/>
      <c r="AO11406" s="41"/>
      <c r="AP11406" s="41"/>
      <c r="AQ11406" s="41"/>
      <c r="AR11406" s="41"/>
      <c r="AS11406" s="41"/>
      <c r="AT11406" s="41"/>
      <c r="AU11406" s="41"/>
      <c r="AV11406" s="41"/>
      <c r="AW11406" s="41"/>
      <c r="AX11406" s="41"/>
      <c r="AY11406" s="41"/>
      <c r="AZ11406" s="41"/>
      <c r="BA11406" s="41"/>
      <c r="BB11406" s="41"/>
      <c r="BC11406" s="41"/>
      <c r="BD11406" s="41"/>
      <c r="BE11406" s="41"/>
      <c r="BF11406" s="41"/>
      <c r="BG11406" s="41"/>
      <c r="BH11406" s="41"/>
      <c r="BI11406" s="41"/>
      <c r="BJ11406" s="41"/>
      <c r="BK11406" s="41"/>
      <c r="BL11406" s="41"/>
      <c r="BM11406" s="41"/>
      <c r="BN11406" s="41"/>
      <c r="BO11406" s="41"/>
      <c r="BP11406" s="108"/>
      <c r="CG11406" s="102"/>
      <c r="CI11406" s="45"/>
    </row>
    <row r="11407" spans="37:87" ht="13" customHeight="1">
      <c r="AK11407" s="114"/>
      <c r="AL11407" s="41"/>
      <c r="AM11407" s="41"/>
      <c r="AN11407" s="41"/>
      <c r="AO11407" s="41"/>
      <c r="AP11407" s="41"/>
      <c r="AQ11407" s="41"/>
      <c r="AR11407" s="41"/>
      <c r="AS11407" s="41"/>
      <c r="AT11407" s="41"/>
      <c r="AU11407" s="41"/>
      <c r="AV11407" s="41"/>
      <c r="AW11407" s="41"/>
      <c r="AX11407" s="41"/>
      <c r="AY11407" s="41"/>
      <c r="AZ11407" s="41"/>
      <c r="BA11407" s="41"/>
      <c r="BB11407" s="41"/>
      <c r="BC11407" s="41"/>
      <c r="BD11407" s="41"/>
      <c r="BE11407" s="41"/>
      <c r="BF11407" s="41"/>
      <c r="BG11407" s="41"/>
      <c r="BH11407" s="41"/>
      <c r="BI11407" s="41"/>
      <c r="BJ11407" s="41"/>
      <c r="BK11407" s="41"/>
      <c r="BL11407" s="41"/>
      <c r="BM11407" s="41"/>
      <c r="BN11407" s="41"/>
      <c r="BO11407" s="41"/>
      <c r="BP11407" s="108"/>
      <c r="CG11407" s="102"/>
      <c r="CI11407" s="45"/>
    </row>
    <row r="11408" spans="37:87" ht="13" customHeight="1">
      <c r="AK11408" s="114"/>
      <c r="AL11408" s="41"/>
      <c r="AM11408" s="41"/>
      <c r="AN11408" s="41"/>
      <c r="AO11408" s="41"/>
      <c r="AP11408" s="41"/>
      <c r="AQ11408" s="41"/>
      <c r="AR11408" s="41"/>
      <c r="AS11408" s="41"/>
      <c r="AT11408" s="41"/>
      <c r="AU11408" s="41"/>
      <c r="AV11408" s="41"/>
      <c r="AW11408" s="41"/>
      <c r="AX11408" s="41"/>
      <c r="AY11408" s="41"/>
      <c r="AZ11408" s="41"/>
      <c r="BA11408" s="41"/>
      <c r="BB11408" s="41"/>
      <c r="BC11408" s="41"/>
      <c r="BD11408" s="41"/>
      <c r="BE11408" s="41"/>
      <c r="BF11408" s="41"/>
      <c r="BG11408" s="41"/>
      <c r="BH11408" s="41"/>
      <c r="BI11408" s="41"/>
      <c r="BJ11408" s="41"/>
      <c r="BK11408" s="41"/>
      <c r="BL11408" s="41"/>
      <c r="BM11408" s="41"/>
      <c r="BN11408" s="41"/>
      <c r="BO11408" s="41"/>
      <c r="BP11408" s="108"/>
      <c r="CG11408" s="102"/>
      <c r="CI11408" s="45"/>
    </row>
    <row r="11409" spans="37:87" ht="13" customHeight="1">
      <c r="AK11409" s="114"/>
      <c r="AL11409" s="41"/>
      <c r="AM11409" s="41"/>
      <c r="AN11409" s="41"/>
      <c r="AO11409" s="41"/>
      <c r="AP11409" s="41"/>
      <c r="AQ11409" s="41"/>
      <c r="AR11409" s="41"/>
      <c r="AS11409" s="41"/>
      <c r="AT11409" s="41"/>
      <c r="AU11409" s="41"/>
      <c r="AV11409" s="41"/>
      <c r="AW11409" s="41"/>
      <c r="AX11409" s="41"/>
      <c r="AY11409" s="41"/>
      <c r="AZ11409" s="41"/>
      <c r="BA11409" s="41"/>
      <c r="BB11409" s="41"/>
      <c r="BC11409" s="41"/>
      <c r="BD11409" s="41"/>
      <c r="BE11409" s="41"/>
      <c r="BF11409" s="41"/>
      <c r="BG11409" s="41"/>
      <c r="BH11409" s="41"/>
      <c r="BI11409" s="41"/>
      <c r="BJ11409" s="41"/>
      <c r="BK11409" s="41"/>
      <c r="BL11409" s="41"/>
      <c r="BM11409" s="41"/>
      <c r="BN11409" s="41"/>
      <c r="BO11409" s="41"/>
      <c r="BP11409" s="108"/>
      <c r="CG11409" s="102"/>
      <c r="CI11409" s="45"/>
    </row>
    <row r="11410" spans="37:87" ht="13" customHeight="1">
      <c r="AK11410" s="114"/>
      <c r="AL11410" s="41"/>
      <c r="AM11410" s="41"/>
      <c r="AN11410" s="41"/>
      <c r="AO11410" s="41"/>
      <c r="AP11410" s="41"/>
      <c r="AQ11410" s="41"/>
      <c r="AR11410" s="41"/>
      <c r="AS11410" s="41"/>
      <c r="AT11410" s="41"/>
      <c r="AU11410" s="41"/>
      <c r="AV11410" s="41"/>
      <c r="AW11410" s="41"/>
      <c r="AX11410" s="41"/>
      <c r="AY11410" s="41"/>
      <c r="AZ11410" s="41"/>
      <c r="BA11410" s="41"/>
      <c r="BB11410" s="41"/>
      <c r="BC11410" s="41"/>
      <c r="BD11410" s="41"/>
      <c r="BE11410" s="41"/>
      <c r="BF11410" s="41"/>
      <c r="BG11410" s="41"/>
      <c r="BH11410" s="41"/>
      <c r="BI11410" s="41"/>
      <c r="BJ11410" s="41"/>
      <c r="BK11410" s="41"/>
      <c r="BL11410" s="41"/>
      <c r="BM11410" s="41"/>
      <c r="BN11410" s="41"/>
      <c r="BO11410" s="41"/>
      <c r="BP11410" s="108"/>
      <c r="CG11410" s="102"/>
      <c r="CI11410" s="45"/>
    </row>
    <row r="11411" spans="37:87" ht="13" customHeight="1">
      <c r="AK11411" s="114"/>
      <c r="AL11411" s="41"/>
      <c r="AM11411" s="41"/>
      <c r="AN11411" s="41"/>
      <c r="AO11411" s="41"/>
      <c r="AP11411" s="41"/>
      <c r="AQ11411" s="41"/>
      <c r="AR11411" s="41"/>
      <c r="AS11411" s="41"/>
      <c r="AT11411" s="41"/>
      <c r="AU11411" s="41"/>
      <c r="AV11411" s="41"/>
      <c r="AW11411" s="41"/>
      <c r="AX11411" s="41"/>
      <c r="AY11411" s="41"/>
      <c r="AZ11411" s="41"/>
      <c r="BA11411" s="41"/>
      <c r="BB11411" s="41"/>
      <c r="BC11411" s="41"/>
      <c r="BD11411" s="41"/>
      <c r="BE11411" s="41"/>
      <c r="BF11411" s="41"/>
      <c r="BG11411" s="41"/>
      <c r="BH11411" s="41"/>
      <c r="BI11411" s="41"/>
      <c r="BJ11411" s="41"/>
      <c r="BK11411" s="41"/>
      <c r="BL11411" s="41"/>
      <c r="BM11411" s="41"/>
      <c r="BN11411" s="41"/>
      <c r="BO11411" s="41"/>
      <c r="BP11411" s="108"/>
      <c r="CG11411" s="102"/>
      <c r="CI11411" s="45"/>
    </row>
    <row r="11412" spans="37:87" ht="13" customHeight="1">
      <c r="AK11412" s="114"/>
      <c r="AL11412" s="41"/>
      <c r="AM11412" s="41"/>
      <c r="AN11412" s="41"/>
      <c r="AO11412" s="41"/>
      <c r="AP11412" s="41"/>
      <c r="AQ11412" s="41"/>
      <c r="AR11412" s="41"/>
      <c r="AS11412" s="41"/>
      <c r="AT11412" s="41"/>
      <c r="AU11412" s="41"/>
      <c r="AV11412" s="41"/>
      <c r="AW11412" s="41"/>
      <c r="AX11412" s="41"/>
      <c r="AY11412" s="41"/>
      <c r="AZ11412" s="41"/>
      <c r="BA11412" s="41"/>
      <c r="BB11412" s="41"/>
      <c r="BC11412" s="41"/>
      <c r="BD11412" s="41"/>
      <c r="BE11412" s="41"/>
      <c r="BF11412" s="41"/>
      <c r="BG11412" s="41"/>
      <c r="BH11412" s="41"/>
      <c r="BI11412" s="41"/>
      <c r="BJ11412" s="41"/>
      <c r="BK11412" s="41"/>
      <c r="BL11412" s="41"/>
      <c r="BM11412" s="41"/>
      <c r="BN11412" s="41"/>
      <c r="BO11412" s="41"/>
      <c r="BP11412" s="108"/>
      <c r="CG11412" s="102"/>
      <c r="CI11412" s="45"/>
    </row>
    <row r="11413" spans="37:87" ht="13" customHeight="1">
      <c r="AK11413" s="114"/>
      <c r="AL11413" s="41"/>
      <c r="AM11413" s="41"/>
      <c r="AN11413" s="41"/>
      <c r="AO11413" s="41"/>
      <c r="AP11413" s="41"/>
      <c r="AQ11413" s="41"/>
      <c r="AR11413" s="41"/>
      <c r="AS11413" s="41"/>
      <c r="AT11413" s="41"/>
      <c r="AU11413" s="41"/>
      <c r="AV11413" s="41"/>
      <c r="AW11413" s="41"/>
      <c r="AX11413" s="41"/>
      <c r="AY11413" s="41"/>
      <c r="AZ11413" s="41"/>
      <c r="BA11413" s="41"/>
      <c r="BB11413" s="41"/>
      <c r="BC11413" s="41"/>
      <c r="BD11413" s="41"/>
      <c r="BE11413" s="41"/>
      <c r="BF11413" s="41"/>
      <c r="BG11413" s="41"/>
      <c r="BH11413" s="41"/>
      <c r="BI11413" s="41"/>
      <c r="BJ11413" s="41"/>
      <c r="BK11413" s="41"/>
      <c r="BL11413" s="41"/>
      <c r="BM11413" s="41"/>
      <c r="BN11413" s="41"/>
      <c r="BO11413" s="41"/>
      <c r="BP11413" s="108"/>
      <c r="CG11413" s="102"/>
      <c r="CI11413" s="45"/>
    </row>
    <row r="11414" spans="37:87" ht="13" customHeight="1">
      <c r="AK11414" s="114"/>
      <c r="AL11414" s="41"/>
      <c r="AM11414" s="41"/>
      <c r="AN11414" s="41"/>
      <c r="AO11414" s="41"/>
      <c r="AP11414" s="41"/>
      <c r="AQ11414" s="41"/>
      <c r="AR11414" s="41"/>
      <c r="AS11414" s="41"/>
      <c r="AT11414" s="41"/>
      <c r="AU11414" s="41"/>
      <c r="AV11414" s="41"/>
      <c r="AW11414" s="41"/>
      <c r="AX11414" s="41"/>
      <c r="AY11414" s="41"/>
      <c r="AZ11414" s="41"/>
      <c r="BA11414" s="41"/>
      <c r="BB11414" s="41"/>
      <c r="BC11414" s="41"/>
      <c r="BD11414" s="41"/>
      <c r="BE11414" s="41"/>
      <c r="BF11414" s="41"/>
      <c r="BG11414" s="41"/>
      <c r="BH11414" s="41"/>
      <c r="BI11414" s="41"/>
      <c r="BJ11414" s="41"/>
      <c r="BK11414" s="41"/>
      <c r="BL11414" s="41"/>
      <c r="BM11414" s="41"/>
      <c r="BN11414" s="41"/>
      <c r="BO11414" s="41"/>
      <c r="BP11414" s="108"/>
      <c r="CG11414" s="102"/>
      <c r="CI11414" s="45"/>
    </row>
    <row r="11415" spans="37:87" ht="13" customHeight="1">
      <c r="AK11415" s="114"/>
      <c r="AL11415" s="41"/>
      <c r="AM11415" s="41"/>
      <c r="AN11415" s="41"/>
      <c r="AO11415" s="41"/>
      <c r="AP11415" s="41"/>
      <c r="AQ11415" s="41"/>
      <c r="AR11415" s="41"/>
      <c r="AS11415" s="41"/>
      <c r="AT11415" s="41"/>
      <c r="AU11415" s="41"/>
      <c r="AV11415" s="41"/>
      <c r="AW11415" s="41"/>
      <c r="AX11415" s="41"/>
      <c r="AY11415" s="41"/>
      <c r="AZ11415" s="41"/>
      <c r="BA11415" s="41"/>
      <c r="BB11415" s="41"/>
      <c r="BC11415" s="41"/>
      <c r="BD11415" s="41"/>
      <c r="BE11415" s="41"/>
      <c r="BF11415" s="41"/>
      <c r="BG11415" s="41"/>
      <c r="BH11415" s="41"/>
      <c r="BI11415" s="41"/>
      <c r="BJ11415" s="41"/>
      <c r="BK11415" s="41"/>
      <c r="BL11415" s="41"/>
      <c r="BM11415" s="41"/>
      <c r="BN11415" s="41"/>
      <c r="BO11415" s="41"/>
      <c r="BP11415" s="108"/>
      <c r="CG11415" s="102"/>
      <c r="CI11415" s="45"/>
    </row>
    <row r="11416" spans="37:87" ht="13" customHeight="1">
      <c r="AK11416" s="114"/>
      <c r="AL11416" s="41"/>
      <c r="AM11416" s="41"/>
      <c r="AN11416" s="41"/>
      <c r="AO11416" s="41"/>
      <c r="AP11416" s="41"/>
      <c r="AQ11416" s="41"/>
      <c r="AR11416" s="41"/>
      <c r="AS11416" s="41"/>
      <c r="AT11416" s="41"/>
      <c r="AU11416" s="41"/>
      <c r="AV11416" s="41"/>
      <c r="AW11416" s="41"/>
      <c r="AX11416" s="41"/>
      <c r="AY11416" s="41"/>
      <c r="AZ11416" s="41"/>
      <c r="BA11416" s="41"/>
      <c r="BB11416" s="41"/>
      <c r="BC11416" s="41"/>
      <c r="BD11416" s="41"/>
      <c r="BE11416" s="41"/>
      <c r="BF11416" s="41"/>
      <c r="BG11416" s="41"/>
      <c r="BH11416" s="41"/>
      <c r="BI11416" s="41"/>
      <c r="BJ11416" s="41"/>
      <c r="BK11416" s="41"/>
      <c r="BL11416" s="41"/>
      <c r="BM11416" s="41"/>
      <c r="BN11416" s="41"/>
      <c r="BO11416" s="41"/>
      <c r="BP11416" s="108"/>
      <c r="CG11416" s="102"/>
      <c r="CI11416" s="45"/>
    </row>
    <row r="11417" spans="37:87" ht="13" customHeight="1">
      <c r="AK11417" s="114"/>
      <c r="AL11417" s="41"/>
      <c r="AM11417" s="41"/>
      <c r="AN11417" s="41"/>
      <c r="AO11417" s="41"/>
      <c r="AP11417" s="41"/>
      <c r="AQ11417" s="41"/>
      <c r="AR11417" s="41"/>
      <c r="AS11417" s="41"/>
      <c r="AT11417" s="41"/>
      <c r="AU11417" s="41"/>
      <c r="AV11417" s="41"/>
      <c r="AW11417" s="41"/>
      <c r="AX11417" s="41"/>
      <c r="AY11417" s="41"/>
      <c r="AZ11417" s="41"/>
      <c r="BA11417" s="41"/>
      <c r="BB11417" s="41"/>
      <c r="BC11417" s="41"/>
      <c r="BD11417" s="41"/>
      <c r="BE11417" s="41"/>
      <c r="BF11417" s="41"/>
      <c r="BG11417" s="41"/>
      <c r="BH11417" s="41"/>
      <c r="BI11417" s="41"/>
      <c r="BJ11417" s="41"/>
      <c r="BK11417" s="41"/>
      <c r="BL11417" s="41"/>
      <c r="BM11417" s="41"/>
      <c r="BN11417" s="41"/>
      <c r="BO11417" s="41"/>
      <c r="BP11417" s="108"/>
      <c r="CG11417" s="102"/>
      <c r="CI11417" s="45"/>
    </row>
    <row r="11418" spans="37:87" ht="13" customHeight="1">
      <c r="AK11418" s="114"/>
      <c r="AL11418" s="41"/>
      <c r="AM11418" s="41"/>
      <c r="AN11418" s="41"/>
      <c r="AO11418" s="41"/>
      <c r="AP11418" s="41"/>
      <c r="AQ11418" s="41"/>
      <c r="AR11418" s="41"/>
      <c r="AS11418" s="41"/>
      <c r="AT11418" s="41"/>
      <c r="AU11418" s="41"/>
      <c r="AV11418" s="41"/>
      <c r="AW11418" s="41"/>
      <c r="AX11418" s="41"/>
      <c r="AY11418" s="41"/>
      <c r="AZ11418" s="41"/>
      <c r="BA11418" s="41"/>
      <c r="BB11418" s="41"/>
      <c r="BC11418" s="41"/>
      <c r="BD11418" s="41"/>
      <c r="BE11418" s="41"/>
      <c r="BF11418" s="41"/>
      <c r="BG11418" s="41"/>
      <c r="BH11418" s="41"/>
      <c r="BI11418" s="41"/>
      <c r="BJ11418" s="41"/>
      <c r="BK11418" s="41"/>
      <c r="BL11418" s="41"/>
      <c r="BM11418" s="41"/>
      <c r="BN11418" s="41"/>
      <c r="BO11418" s="41"/>
      <c r="BP11418" s="108"/>
      <c r="CG11418" s="102"/>
      <c r="CI11418" s="45"/>
    </row>
    <row r="11419" spans="37:87" ht="13" customHeight="1">
      <c r="AK11419" s="114"/>
      <c r="AL11419" s="41"/>
      <c r="AM11419" s="41"/>
      <c r="AN11419" s="41"/>
      <c r="AO11419" s="41"/>
      <c r="AP11419" s="41"/>
      <c r="AQ11419" s="41"/>
      <c r="AR11419" s="41"/>
      <c r="AS11419" s="41"/>
      <c r="AT11419" s="41"/>
      <c r="AU11419" s="41"/>
      <c r="AV11419" s="41"/>
      <c r="AW11419" s="41"/>
      <c r="AX11419" s="41"/>
      <c r="AY11419" s="41"/>
      <c r="AZ11419" s="41"/>
      <c r="BA11419" s="41"/>
      <c r="BB11419" s="41"/>
      <c r="BC11419" s="41"/>
      <c r="BD11419" s="41"/>
      <c r="BE11419" s="41"/>
      <c r="BF11419" s="41"/>
      <c r="BG11419" s="41"/>
      <c r="BH11419" s="41"/>
      <c r="BI11419" s="41"/>
      <c r="BJ11419" s="41"/>
      <c r="BK11419" s="41"/>
      <c r="BL11419" s="41"/>
      <c r="BM11419" s="41"/>
      <c r="BN11419" s="41"/>
      <c r="BO11419" s="41"/>
      <c r="BP11419" s="108"/>
      <c r="CG11419" s="102"/>
      <c r="CI11419" s="45"/>
    </row>
    <row r="11420" spans="37:87" ht="13" customHeight="1">
      <c r="AK11420" s="114"/>
      <c r="AL11420" s="41"/>
      <c r="AM11420" s="41"/>
      <c r="AN11420" s="41"/>
      <c r="AO11420" s="41"/>
      <c r="AP11420" s="41"/>
      <c r="AQ11420" s="41"/>
      <c r="AR11420" s="41"/>
      <c r="AS11420" s="41"/>
      <c r="AT11420" s="41"/>
      <c r="AU11420" s="41"/>
      <c r="AV11420" s="41"/>
      <c r="AW11420" s="41"/>
      <c r="AX11420" s="41"/>
      <c r="AY11420" s="41"/>
      <c r="AZ11420" s="41"/>
      <c r="BA11420" s="41"/>
      <c r="BB11420" s="41"/>
      <c r="BC11420" s="41"/>
      <c r="BD11420" s="41"/>
      <c r="BE11420" s="41"/>
      <c r="BF11420" s="41"/>
      <c r="BG11420" s="41"/>
      <c r="BH11420" s="41"/>
      <c r="BI11420" s="41"/>
      <c r="BJ11420" s="41"/>
      <c r="BK11420" s="41"/>
      <c r="BL11420" s="41"/>
      <c r="BM11420" s="41"/>
      <c r="BN11420" s="41"/>
      <c r="BO11420" s="41"/>
      <c r="BP11420" s="108"/>
      <c r="CG11420" s="102"/>
      <c r="CI11420" s="45"/>
    </row>
    <row r="11421" spans="37:87" ht="13" customHeight="1">
      <c r="AK11421" s="114"/>
      <c r="AL11421" s="41"/>
      <c r="AM11421" s="41"/>
      <c r="AN11421" s="41"/>
      <c r="AO11421" s="41"/>
      <c r="AP11421" s="41"/>
      <c r="AQ11421" s="41"/>
      <c r="AR11421" s="41"/>
      <c r="AS11421" s="41"/>
      <c r="AT11421" s="41"/>
      <c r="AU11421" s="41"/>
      <c r="AV11421" s="41"/>
      <c r="AW11421" s="41"/>
      <c r="AX11421" s="41"/>
      <c r="AY11421" s="41"/>
      <c r="AZ11421" s="41"/>
      <c r="BA11421" s="41"/>
      <c r="BB11421" s="41"/>
      <c r="BC11421" s="41"/>
      <c r="BD11421" s="41"/>
      <c r="BE11421" s="41"/>
      <c r="BF11421" s="41"/>
      <c r="BG11421" s="41"/>
      <c r="BH11421" s="41"/>
      <c r="BI11421" s="41"/>
      <c r="BJ11421" s="41"/>
      <c r="BK11421" s="41"/>
      <c r="BL11421" s="41"/>
      <c r="BM11421" s="41"/>
      <c r="BN11421" s="41"/>
      <c r="BO11421" s="41"/>
      <c r="BP11421" s="108"/>
      <c r="CG11421" s="102"/>
      <c r="CI11421" s="45"/>
    </row>
    <row r="11422" spans="37:87" ht="13" customHeight="1">
      <c r="AK11422" s="114"/>
      <c r="AL11422" s="41"/>
      <c r="AM11422" s="41"/>
      <c r="AN11422" s="41"/>
      <c r="AO11422" s="41"/>
      <c r="AP11422" s="41"/>
      <c r="AQ11422" s="41"/>
      <c r="AR11422" s="41"/>
      <c r="AS11422" s="41"/>
      <c r="AT11422" s="41"/>
      <c r="AU11422" s="41"/>
      <c r="AV11422" s="41"/>
      <c r="AW11422" s="41"/>
      <c r="AX11422" s="41"/>
      <c r="AY11422" s="41"/>
      <c r="AZ11422" s="41"/>
      <c r="BA11422" s="41"/>
      <c r="BB11422" s="41"/>
      <c r="BC11422" s="41"/>
      <c r="BD11422" s="41"/>
      <c r="BE11422" s="41"/>
      <c r="BF11422" s="41"/>
      <c r="BG11422" s="41"/>
      <c r="BH11422" s="41"/>
      <c r="BI11422" s="41"/>
      <c r="BJ11422" s="41"/>
      <c r="BK11422" s="41"/>
      <c r="BL11422" s="41"/>
      <c r="BM11422" s="41"/>
      <c r="BN11422" s="41"/>
      <c r="BO11422" s="41"/>
      <c r="BP11422" s="108"/>
      <c r="CG11422" s="102"/>
      <c r="CI11422" s="45"/>
    </row>
    <row r="11423" spans="37:87" ht="13" customHeight="1">
      <c r="AK11423" s="114"/>
      <c r="AL11423" s="41"/>
      <c r="AM11423" s="41"/>
      <c r="AN11423" s="41"/>
      <c r="AO11423" s="41"/>
      <c r="AP11423" s="41"/>
      <c r="AQ11423" s="41"/>
      <c r="AR11423" s="41"/>
      <c r="AS11423" s="41"/>
      <c r="AT11423" s="41"/>
      <c r="AU11423" s="41"/>
      <c r="AV11423" s="41"/>
      <c r="AW11423" s="41"/>
      <c r="AX11423" s="41"/>
      <c r="AY11423" s="41"/>
      <c r="AZ11423" s="41"/>
      <c r="BA11423" s="41"/>
      <c r="BB11423" s="41"/>
      <c r="BC11423" s="41"/>
      <c r="BD11423" s="41"/>
      <c r="BE11423" s="41"/>
      <c r="BF11423" s="41"/>
      <c r="BG11423" s="41"/>
      <c r="BH11423" s="41"/>
      <c r="BI11423" s="41"/>
      <c r="BJ11423" s="41"/>
      <c r="BK11423" s="41"/>
      <c r="BL11423" s="41"/>
      <c r="BM11423" s="41"/>
      <c r="BN11423" s="41"/>
      <c r="BO11423" s="41"/>
      <c r="BP11423" s="108"/>
      <c r="CG11423" s="102"/>
      <c r="CI11423" s="45"/>
    </row>
    <row r="11424" spans="37:87" ht="13" customHeight="1">
      <c r="AK11424" s="114"/>
      <c r="AL11424" s="41"/>
      <c r="AM11424" s="41"/>
      <c r="AN11424" s="41"/>
      <c r="AO11424" s="41"/>
      <c r="AP11424" s="41"/>
      <c r="AQ11424" s="41"/>
      <c r="AR11424" s="41"/>
      <c r="AS11424" s="41"/>
      <c r="AT11424" s="41"/>
      <c r="AU11424" s="41"/>
      <c r="AV11424" s="41"/>
      <c r="AW11424" s="41"/>
      <c r="AX11424" s="41"/>
      <c r="AY11424" s="41"/>
      <c r="AZ11424" s="41"/>
      <c r="BA11424" s="41"/>
      <c r="BB11424" s="41"/>
      <c r="BC11424" s="41"/>
      <c r="BD11424" s="41"/>
      <c r="BE11424" s="41"/>
      <c r="BF11424" s="41"/>
      <c r="BG11424" s="41"/>
      <c r="BH11424" s="41"/>
      <c r="BI11424" s="41"/>
      <c r="BJ11424" s="41"/>
      <c r="BK11424" s="41"/>
      <c r="BL11424" s="41"/>
      <c r="BM11424" s="41"/>
      <c r="BN11424" s="41"/>
      <c r="BO11424" s="41"/>
      <c r="BP11424" s="108"/>
      <c r="CG11424" s="102"/>
      <c r="CI11424" s="45"/>
    </row>
    <row r="11425" spans="37:87" ht="13" customHeight="1">
      <c r="AK11425" s="114"/>
      <c r="AL11425" s="41"/>
      <c r="AM11425" s="41"/>
      <c r="AN11425" s="41"/>
      <c r="AO11425" s="41"/>
      <c r="AP11425" s="41"/>
      <c r="AQ11425" s="41"/>
      <c r="AR11425" s="41"/>
      <c r="AS11425" s="41"/>
      <c r="AT11425" s="41"/>
      <c r="AU11425" s="41"/>
      <c r="AV11425" s="41"/>
      <c r="AW11425" s="41"/>
      <c r="AX11425" s="41"/>
      <c r="AY11425" s="41"/>
      <c r="AZ11425" s="41"/>
      <c r="BA11425" s="41"/>
      <c r="BB11425" s="41"/>
      <c r="BC11425" s="41"/>
      <c r="BD11425" s="41"/>
      <c r="BE11425" s="41"/>
      <c r="BF11425" s="41"/>
      <c r="BG11425" s="41"/>
      <c r="BH11425" s="41"/>
      <c r="BI11425" s="41"/>
      <c r="BJ11425" s="41"/>
      <c r="BK11425" s="41"/>
      <c r="BL11425" s="41"/>
      <c r="BM11425" s="41"/>
      <c r="BN11425" s="41"/>
      <c r="BO11425" s="41"/>
      <c r="BP11425" s="108"/>
      <c r="CG11425" s="102"/>
      <c r="CI11425" s="45"/>
    </row>
    <row r="11426" spans="37:87" ht="13" customHeight="1">
      <c r="AK11426" s="114"/>
      <c r="AL11426" s="41"/>
      <c r="AM11426" s="41"/>
      <c r="AN11426" s="41"/>
      <c r="AO11426" s="41"/>
      <c r="AP11426" s="41"/>
      <c r="AQ11426" s="41"/>
      <c r="AR11426" s="41"/>
      <c r="AS11426" s="41"/>
      <c r="AT11426" s="41"/>
      <c r="AU11426" s="41"/>
      <c r="AV11426" s="41"/>
      <c r="AW11426" s="41"/>
      <c r="AX11426" s="41"/>
      <c r="AY11426" s="41"/>
      <c r="AZ11426" s="41"/>
      <c r="BA11426" s="41"/>
      <c r="BB11426" s="41"/>
      <c r="BC11426" s="41"/>
      <c r="BD11426" s="41"/>
      <c r="BE11426" s="41"/>
      <c r="BF11426" s="41"/>
      <c r="BG11426" s="41"/>
      <c r="BH11426" s="41"/>
      <c r="BI11426" s="41"/>
      <c r="BJ11426" s="41"/>
      <c r="BK11426" s="41"/>
      <c r="BL11426" s="41"/>
      <c r="BM11426" s="41"/>
      <c r="BN11426" s="41"/>
      <c r="BO11426" s="41"/>
      <c r="BP11426" s="108"/>
      <c r="CG11426" s="102"/>
      <c r="CI11426" s="45"/>
    </row>
    <row r="11427" spans="37:87" ht="13" customHeight="1">
      <c r="AK11427" s="114"/>
      <c r="AL11427" s="41"/>
      <c r="AM11427" s="41"/>
      <c r="AN11427" s="41"/>
      <c r="AO11427" s="41"/>
      <c r="AP11427" s="41"/>
      <c r="AQ11427" s="41"/>
      <c r="AR11427" s="41"/>
      <c r="AS11427" s="41"/>
      <c r="AT11427" s="41"/>
      <c r="AU11427" s="41"/>
      <c r="AV11427" s="41"/>
      <c r="AW11427" s="41"/>
      <c r="AX11427" s="41"/>
      <c r="AY11427" s="41"/>
      <c r="AZ11427" s="41"/>
      <c r="BA11427" s="41"/>
      <c r="BB11427" s="41"/>
      <c r="BC11427" s="41"/>
      <c r="BD11427" s="41"/>
      <c r="BE11427" s="41"/>
      <c r="BF11427" s="41"/>
      <c r="BG11427" s="41"/>
      <c r="BH11427" s="41"/>
      <c r="BI11427" s="41"/>
      <c r="BJ11427" s="41"/>
      <c r="BK11427" s="41"/>
      <c r="BL11427" s="41"/>
      <c r="BM11427" s="41"/>
      <c r="BN11427" s="41"/>
      <c r="BO11427" s="41"/>
      <c r="BP11427" s="108"/>
      <c r="CG11427" s="102"/>
      <c r="CI11427" s="45"/>
    </row>
    <row r="11428" spans="37:87" ht="13" customHeight="1">
      <c r="AK11428" s="114"/>
      <c r="AL11428" s="41"/>
      <c r="AM11428" s="41"/>
      <c r="AN11428" s="41"/>
      <c r="AO11428" s="41"/>
      <c r="AP11428" s="41"/>
      <c r="AQ11428" s="41"/>
      <c r="AR11428" s="41"/>
      <c r="AS11428" s="41"/>
      <c r="AT11428" s="41"/>
      <c r="AU11428" s="41"/>
      <c r="AV11428" s="41"/>
      <c r="AW11428" s="41"/>
      <c r="AX11428" s="41"/>
      <c r="AY11428" s="41"/>
      <c r="AZ11428" s="41"/>
      <c r="BA11428" s="41"/>
      <c r="BB11428" s="41"/>
      <c r="BC11428" s="41"/>
      <c r="BD11428" s="41"/>
      <c r="BE11428" s="41"/>
      <c r="BF11428" s="41"/>
      <c r="BG11428" s="41"/>
      <c r="BH11428" s="41"/>
      <c r="BI11428" s="41"/>
      <c r="BJ11428" s="41"/>
      <c r="BK11428" s="41"/>
      <c r="BL11428" s="41"/>
      <c r="BM11428" s="41"/>
      <c r="BN11428" s="41"/>
      <c r="BO11428" s="41"/>
      <c r="BP11428" s="108"/>
      <c r="CG11428" s="102"/>
      <c r="CI11428" s="45"/>
    </row>
    <row r="11429" spans="37:87" ht="13" customHeight="1">
      <c r="AK11429" s="114"/>
      <c r="AL11429" s="41"/>
      <c r="AM11429" s="41"/>
      <c r="AN11429" s="41"/>
      <c r="AO11429" s="41"/>
      <c r="AP11429" s="41"/>
      <c r="AQ11429" s="41"/>
      <c r="AR11429" s="41"/>
      <c r="AS11429" s="41"/>
      <c r="AT11429" s="41"/>
      <c r="AU11429" s="41"/>
      <c r="AV11429" s="41"/>
      <c r="AW11429" s="41"/>
      <c r="AX11429" s="41"/>
      <c r="AY11429" s="41"/>
      <c r="AZ11429" s="41"/>
      <c r="BA11429" s="41"/>
      <c r="BB11429" s="41"/>
      <c r="BC11429" s="41"/>
      <c r="BD11429" s="41"/>
      <c r="BE11429" s="41"/>
      <c r="BF11429" s="41"/>
      <c r="BG11429" s="41"/>
      <c r="BH11429" s="41"/>
      <c r="BI11429" s="41"/>
      <c r="BJ11429" s="41"/>
      <c r="BK11429" s="41"/>
      <c r="BL11429" s="41"/>
      <c r="BM11429" s="41"/>
      <c r="BN11429" s="41"/>
      <c r="BO11429" s="41"/>
      <c r="BP11429" s="108"/>
      <c r="CG11429" s="102"/>
      <c r="CI11429" s="45"/>
    </row>
    <row r="11430" spans="37:87" ht="13" customHeight="1">
      <c r="AK11430" s="114"/>
      <c r="AL11430" s="41"/>
      <c r="AM11430" s="41"/>
      <c r="AN11430" s="41"/>
      <c r="AO11430" s="41"/>
      <c r="AP11430" s="41"/>
      <c r="AQ11430" s="41"/>
      <c r="AR11430" s="41"/>
      <c r="AS11430" s="41"/>
      <c r="AT11430" s="41"/>
      <c r="AU11430" s="41"/>
      <c r="AV11430" s="41"/>
      <c r="AW11430" s="41"/>
      <c r="AX11430" s="41"/>
      <c r="AY11430" s="41"/>
      <c r="AZ11430" s="41"/>
      <c r="BA11430" s="41"/>
      <c r="BB11430" s="41"/>
      <c r="BC11430" s="41"/>
      <c r="BD11430" s="41"/>
      <c r="BE11430" s="41"/>
      <c r="BF11430" s="41"/>
      <c r="BG11430" s="41"/>
      <c r="BH11430" s="41"/>
      <c r="BI11430" s="41"/>
      <c r="BJ11430" s="41"/>
      <c r="BK11430" s="41"/>
      <c r="BL11430" s="41"/>
      <c r="BM11430" s="41"/>
      <c r="BN11430" s="41"/>
      <c r="BO11430" s="41"/>
      <c r="BP11430" s="108"/>
      <c r="CG11430" s="102"/>
      <c r="CI11430" s="45"/>
    </row>
    <row r="11431" spans="37:87" ht="13" customHeight="1">
      <c r="AK11431" s="114"/>
      <c r="AL11431" s="41"/>
      <c r="AM11431" s="41"/>
      <c r="AN11431" s="41"/>
      <c r="AO11431" s="41"/>
      <c r="AP11431" s="41"/>
      <c r="AQ11431" s="41"/>
      <c r="AR11431" s="41"/>
      <c r="AS11431" s="41"/>
      <c r="AT11431" s="41"/>
      <c r="AU11431" s="41"/>
      <c r="AV11431" s="41"/>
      <c r="AW11431" s="41"/>
      <c r="AX11431" s="41"/>
      <c r="AY11431" s="41"/>
      <c r="AZ11431" s="41"/>
      <c r="BA11431" s="41"/>
      <c r="BB11431" s="41"/>
      <c r="BC11431" s="41"/>
      <c r="BD11431" s="41"/>
      <c r="BE11431" s="41"/>
      <c r="BF11431" s="41"/>
      <c r="BG11431" s="41"/>
      <c r="BH11431" s="41"/>
      <c r="BI11431" s="41"/>
      <c r="BJ11431" s="41"/>
      <c r="BK11431" s="41"/>
      <c r="BL11431" s="41"/>
      <c r="BM11431" s="41"/>
      <c r="BN11431" s="41"/>
      <c r="BO11431" s="41"/>
      <c r="BP11431" s="108"/>
      <c r="CG11431" s="102"/>
      <c r="CI11431" s="45"/>
    </row>
    <row r="11432" spans="37:87" ht="13" customHeight="1">
      <c r="AK11432" s="114"/>
      <c r="AL11432" s="41"/>
      <c r="AM11432" s="41"/>
      <c r="AN11432" s="41"/>
      <c r="AO11432" s="41"/>
      <c r="AP11432" s="41"/>
      <c r="AQ11432" s="41"/>
      <c r="AR11432" s="41"/>
      <c r="AS11432" s="41"/>
      <c r="AT11432" s="41"/>
      <c r="AU11432" s="41"/>
      <c r="AV11432" s="41"/>
      <c r="AW11432" s="41"/>
      <c r="AX11432" s="41"/>
      <c r="AY11432" s="41"/>
      <c r="AZ11432" s="41"/>
      <c r="BA11432" s="41"/>
      <c r="BB11432" s="41"/>
      <c r="BC11432" s="41"/>
      <c r="BD11432" s="41"/>
      <c r="BE11432" s="41"/>
      <c r="BF11432" s="41"/>
      <c r="BG11432" s="41"/>
      <c r="BH11432" s="41"/>
      <c r="BI11432" s="41"/>
      <c r="BJ11432" s="41"/>
      <c r="BK11432" s="41"/>
      <c r="BL11432" s="41"/>
      <c r="BM11432" s="41"/>
      <c r="BN11432" s="41"/>
      <c r="BO11432" s="41"/>
      <c r="BP11432" s="108"/>
      <c r="CG11432" s="102"/>
      <c r="CI11432" s="45"/>
    </row>
    <row r="11433" spans="37:87" ht="13" customHeight="1">
      <c r="AK11433" s="114"/>
      <c r="AL11433" s="41"/>
      <c r="AM11433" s="41"/>
      <c r="AN11433" s="41"/>
      <c r="AO11433" s="41"/>
      <c r="AP11433" s="41"/>
      <c r="AQ11433" s="41"/>
      <c r="AR11433" s="41"/>
      <c r="AS11433" s="41"/>
      <c r="AT11433" s="41"/>
      <c r="AU11433" s="41"/>
      <c r="AV11433" s="41"/>
      <c r="AW11433" s="41"/>
      <c r="AX11433" s="41"/>
      <c r="AY11433" s="41"/>
      <c r="AZ11433" s="41"/>
      <c r="BA11433" s="41"/>
      <c r="BB11433" s="41"/>
      <c r="BC11433" s="41"/>
      <c r="BD11433" s="41"/>
      <c r="BE11433" s="41"/>
      <c r="BF11433" s="41"/>
      <c r="BG11433" s="41"/>
      <c r="BH11433" s="41"/>
      <c r="BI11433" s="41"/>
      <c r="BJ11433" s="41"/>
      <c r="BK11433" s="41"/>
      <c r="BL11433" s="41"/>
      <c r="BM11433" s="41"/>
      <c r="BN11433" s="41"/>
      <c r="BO11433" s="41"/>
      <c r="BP11433" s="108"/>
      <c r="CG11433" s="102"/>
      <c r="CI11433" s="45"/>
    </row>
    <row r="11434" spans="37:87" ht="13" customHeight="1">
      <c r="AK11434" s="114"/>
      <c r="AL11434" s="41"/>
      <c r="AM11434" s="41"/>
      <c r="AN11434" s="41"/>
      <c r="AO11434" s="41"/>
      <c r="AP11434" s="41"/>
      <c r="AQ11434" s="41"/>
      <c r="AR11434" s="41"/>
      <c r="AS11434" s="41"/>
      <c r="AT11434" s="41"/>
      <c r="AU11434" s="41"/>
      <c r="AV11434" s="41"/>
      <c r="AW11434" s="41"/>
      <c r="AX11434" s="41"/>
      <c r="AY11434" s="41"/>
      <c r="AZ11434" s="41"/>
      <c r="BA11434" s="41"/>
      <c r="BB11434" s="41"/>
      <c r="BC11434" s="41"/>
      <c r="BD11434" s="41"/>
      <c r="BE11434" s="41"/>
      <c r="BF11434" s="41"/>
      <c r="BG11434" s="41"/>
      <c r="BH11434" s="41"/>
      <c r="BI11434" s="41"/>
      <c r="BJ11434" s="41"/>
      <c r="BK11434" s="41"/>
      <c r="BL11434" s="41"/>
      <c r="BM11434" s="41"/>
      <c r="BN11434" s="41"/>
      <c r="BO11434" s="41"/>
      <c r="BP11434" s="108"/>
      <c r="CG11434" s="102"/>
      <c r="CI11434" s="45"/>
    </row>
    <row r="11435" spans="37:87" ht="13" customHeight="1">
      <c r="AK11435" s="114"/>
      <c r="AL11435" s="41"/>
      <c r="AM11435" s="41"/>
      <c r="AN11435" s="41"/>
      <c r="AO11435" s="41"/>
      <c r="AP11435" s="41"/>
      <c r="AQ11435" s="41"/>
      <c r="AR11435" s="41"/>
      <c r="AS11435" s="41"/>
      <c r="AT11435" s="41"/>
      <c r="AU11435" s="41"/>
      <c r="AV11435" s="41"/>
      <c r="AW11435" s="41"/>
      <c r="AX11435" s="41"/>
      <c r="AY11435" s="41"/>
      <c r="AZ11435" s="41"/>
      <c r="BA11435" s="41"/>
      <c r="BB11435" s="41"/>
      <c r="BC11435" s="41"/>
      <c r="BD11435" s="41"/>
      <c r="BE11435" s="41"/>
      <c r="BF11435" s="41"/>
      <c r="BG11435" s="41"/>
      <c r="BH11435" s="41"/>
      <c r="BI11435" s="41"/>
      <c r="BJ11435" s="41"/>
      <c r="BK11435" s="41"/>
      <c r="BL11435" s="41"/>
      <c r="BM11435" s="41"/>
      <c r="BN11435" s="41"/>
      <c r="BO11435" s="41"/>
      <c r="BP11435" s="108"/>
      <c r="CG11435" s="102"/>
      <c r="CI11435" s="45"/>
    </row>
    <row r="11436" spans="37:87" ht="13" customHeight="1">
      <c r="AK11436" s="114"/>
      <c r="AL11436" s="41"/>
      <c r="AM11436" s="41"/>
      <c r="AN11436" s="41"/>
      <c r="AO11436" s="41"/>
      <c r="AP11436" s="41"/>
      <c r="AQ11436" s="41"/>
      <c r="AR11436" s="41"/>
      <c r="AS11436" s="41"/>
      <c r="AT11436" s="41"/>
      <c r="AU11436" s="41"/>
      <c r="AV11436" s="41"/>
      <c r="AW11436" s="41"/>
      <c r="AX11436" s="41"/>
      <c r="AY11436" s="41"/>
      <c r="AZ11436" s="41"/>
      <c r="BA11436" s="41"/>
      <c r="BB11436" s="41"/>
      <c r="BC11436" s="41"/>
      <c r="BD11436" s="41"/>
      <c r="BE11436" s="41"/>
      <c r="BF11436" s="41"/>
      <c r="BG11436" s="41"/>
      <c r="BH11436" s="41"/>
      <c r="BI11436" s="41"/>
      <c r="BJ11436" s="41"/>
      <c r="BK11436" s="41"/>
      <c r="BL11436" s="41"/>
      <c r="BM11436" s="41"/>
      <c r="BN11436" s="41"/>
      <c r="BO11436" s="41"/>
      <c r="BP11436" s="108"/>
      <c r="CG11436" s="102"/>
      <c r="CI11436" s="45"/>
    </row>
    <row r="11437" spans="37:87" ht="13" customHeight="1">
      <c r="AK11437" s="114"/>
      <c r="AL11437" s="41"/>
      <c r="AM11437" s="41"/>
      <c r="AN11437" s="41"/>
      <c r="AO11437" s="41"/>
      <c r="AP11437" s="41"/>
      <c r="AQ11437" s="41"/>
      <c r="AR11437" s="41"/>
      <c r="AS11437" s="41"/>
      <c r="AT11437" s="41"/>
      <c r="AU11437" s="41"/>
      <c r="AV11437" s="41"/>
      <c r="AW11437" s="41"/>
      <c r="AX11437" s="41"/>
      <c r="AY11437" s="41"/>
      <c r="AZ11437" s="41"/>
      <c r="BA11437" s="41"/>
      <c r="BB11437" s="41"/>
      <c r="BC11437" s="41"/>
      <c r="BD11437" s="41"/>
      <c r="BE11437" s="41"/>
      <c r="BF11437" s="41"/>
      <c r="BG11437" s="41"/>
      <c r="BH11437" s="41"/>
      <c r="BI11437" s="41"/>
      <c r="BJ11437" s="41"/>
      <c r="BK11437" s="41"/>
      <c r="BL11437" s="41"/>
      <c r="BM11437" s="41"/>
      <c r="BN11437" s="41"/>
      <c r="BO11437" s="41"/>
      <c r="BP11437" s="108"/>
      <c r="CG11437" s="102"/>
      <c r="CI11437" s="45"/>
    </row>
    <row r="11438" spans="37:87" ht="13" customHeight="1">
      <c r="AK11438" s="114"/>
      <c r="AL11438" s="41"/>
      <c r="AM11438" s="41"/>
      <c r="AN11438" s="41"/>
      <c r="AO11438" s="41"/>
      <c r="AP11438" s="41"/>
      <c r="AQ11438" s="41"/>
      <c r="AR11438" s="41"/>
      <c r="AS11438" s="41"/>
      <c r="AT11438" s="41"/>
      <c r="AU11438" s="41"/>
      <c r="AV11438" s="41"/>
      <c r="AW11438" s="41"/>
      <c r="AX11438" s="41"/>
      <c r="AY11438" s="41"/>
      <c r="AZ11438" s="41"/>
      <c r="BA11438" s="41"/>
      <c r="BB11438" s="41"/>
      <c r="BC11438" s="41"/>
      <c r="BD11438" s="41"/>
      <c r="BE11438" s="41"/>
      <c r="BF11438" s="41"/>
      <c r="BG11438" s="41"/>
      <c r="BH11438" s="41"/>
      <c r="BI11438" s="41"/>
      <c r="BJ11438" s="41"/>
      <c r="BK11438" s="41"/>
      <c r="BL11438" s="41"/>
      <c r="BM11438" s="41"/>
      <c r="BN11438" s="41"/>
      <c r="BO11438" s="41"/>
      <c r="BP11438" s="108"/>
      <c r="CG11438" s="102"/>
      <c r="CI11438" s="45"/>
    </row>
    <row r="11439" spans="37:87" ht="13" customHeight="1">
      <c r="AK11439" s="114"/>
      <c r="AL11439" s="41"/>
      <c r="AM11439" s="41"/>
      <c r="AN11439" s="41"/>
      <c r="AO11439" s="41"/>
      <c r="AP11439" s="41"/>
      <c r="AQ11439" s="41"/>
      <c r="AR11439" s="41"/>
      <c r="AS11439" s="41"/>
      <c r="AT11439" s="41"/>
      <c r="AU11439" s="41"/>
      <c r="AV11439" s="41"/>
      <c r="AW11439" s="41"/>
      <c r="AX11439" s="41"/>
      <c r="AY11439" s="41"/>
      <c r="AZ11439" s="41"/>
      <c r="BA11439" s="41"/>
      <c r="BB11439" s="41"/>
      <c r="BC11439" s="41"/>
      <c r="BD11439" s="41"/>
      <c r="BE11439" s="41"/>
      <c r="BF11439" s="41"/>
      <c r="BG11439" s="41"/>
      <c r="BH11439" s="41"/>
      <c r="BI11439" s="41"/>
      <c r="BJ11439" s="41"/>
      <c r="BK11439" s="41"/>
      <c r="BL11439" s="41"/>
      <c r="BM11439" s="41"/>
      <c r="BN11439" s="41"/>
      <c r="BO11439" s="41"/>
      <c r="BP11439" s="108"/>
      <c r="CG11439" s="102"/>
      <c r="CI11439" s="45"/>
    </row>
    <row r="11440" spans="37:87" ht="13" customHeight="1">
      <c r="AK11440" s="114"/>
      <c r="AL11440" s="41"/>
      <c r="AM11440" s="41"/>
      <c r="AN11440" s="41"/>
      <c r="AO11440" s="41"/>
      <c r="AP11440" s="41"/>
      <c r="AQ11440" s="41"/>
      <c r="AR11440" s="41"/>
      <c r="AS11440" s="41"/>
      <c r="AT11440" s="41"/>
      <c r="AU11440" s="41"/>
      <c r="AV11440" s="41"/>
      <c r="AW11440" s="41"/>
      <c r="AX11440" s="41"/>
      <c r="AY11440" s="41"/>
      <c r="AZ11440" s="41"/>
      <c r="BA11440" s="41"/>
      <c r="BB11440" s="41"/>
      <c r="BC11440" s="41"/>
      <c r="BD11440" s="41"/>
      <c r="BE11440" s="41"/>
      <c r="BF11440" s="41"/>
      <c r="BG11440" s="41"/>
      <c r="BH11440" s="41"/>
      <c r="BI11440" s="41"/>
      <c r="BJ11440" s="41"/>
      <c r="BK11440" s="41"/>
      <c r="BL11440" s="41"/>
      <c r="BM11440" s="41"/>
      <c r="BN11440" s="41"/>
      <c r="BO11440" s="41"/>
      <c r="BP11440" s="108"/>
      <c r="CG11440" s="102"/>
      <c r="CI11440" s="45"/>
    </row>
    <row r="11441" spans="37:87" ht="13" customHeight="1">
      <c r="AK11441" s="114"/>
      <c r="AL11441" s="41"/>
      <c r="AM11441" s="41"/>
      <c r="AN11441" s="41"/>
      <c r="AO11441" s="41"/>
      <c r="AP11441" s="41"/>
      <c r="AQ11441" s="41"/>
      <c r="AR11441" s="41"/>
      <c r="AS11441" s="41"/>
      <c r="AT11441" s="41"/>
      <c r="AU11441" s="41"/>
      <c r="AV11441" s="41"/>
      <c r="AW11441" s="41"/>
      <c r="AX11441" s="41"/>
      <c r="AY11441" s="41"/>
      <c r="AZ11441" s="41"/>
      <c r="BA11441" s="41"/>
      <c r="BB11441" s="41"/>
      <c r="BC11441" s="41"/>
      <c r="BD11441" s="41"/>
      <c r="BE11441" s="41"/>
      <c r="BF11441" s="41"/>
      <c r="BG11441" s="41"/>
      <c r="BH11441" s="41"/>
      <c r="BI11441" s="41"/>
      <c r="BJ11441" s="41"/>
      <c r="BK11441" s="41"/>
      <c r="BL11441" s="41"/>
      <c r="BM11441" s="41"/>
      <c r="BN11441" s="41"/>
      <c r="BO11441" s="41"/>
      <c r="BP11441" s="108"/>
      <c r="CG11441" s="102"/>
      <c r="CI11441" s="45"/>
    </row>
    <row r="11442" spans="37:87" ht="13" customHeight="1">
      <c r="AK11442" s="114"/>
      <c r="AL11442" s="41"/>
      <c r="AM11442" s="41"/>
      <c r="AN11442" s="41"/>
      <c r="AO11442" s="41"/>
      <c r="AP11442" s="41"/>
      <c r="AQ11442" s="41"/>
      <c r="AR11442" s="41"/>
      <c r="AS11442" s="41"/>
      <c r="AT11442" s="41"/>
      <c r="AU11442" s="41"/>
      <c r="AV11442" s="41"/>
      <c r="AW11442" s="41"/>
      <c r="AX11442" s="41"/>
      <c r="AY11442" s="41"/>
      <c r="AZ11442" s="41"/>
      <c r="BA11442" s="41"/>
      <c r="BB11442" s="41"/>
      <c r="BC11442" s="41"/>
      <c r="BD11442" s="41"/>
      <c r="BE11442" s="41"/>
      <c r="BF11442" s="41"/>
      <c r="BG11442" s="41"/>
      <c r="BH11442" s="41"/>
      <c r="BI11442" s="41"/>
      <c r="BJ11442" s="41"/>
      <c r="BK11442" s="41"/>
      <c r="BL11442" s="41"/>
      <c r="BM11442" s="41"/>
      <c r="BN11442" s="41"/>
      <c r="BO11442" s="41"/>
      <c r="BP11442" s="108"/>
      <c r="CG11442" s="102"/>
      <c r="CI11442" s="45"/>
    </row>
    <row r="11443" spans="37:87" ht="13" customHeight="1">
      <c r="AK11443" s="114"/>
      <c r="AL11443" s="41"/>
      <c r="AM11443" s="41"/>
      <c r="AN11443" s="41"/>
      <c r="AO11443" s="41"/>
      <c r="AP11443" s="41"/>
      <c r="AQ11443" s="41"/>
      <c r="AR11443" s="41"/>
      <c r="AS11443" s="41"/>
      <c r="AT11443" s="41"/>
      <c r="AU11443" s="41"/>
      <c r="AV11443" s="41"/>
      <c r="AW11443" s="41"/>
      <c r="AX11443" s="41"/>
      <c r="AY11443" s="41"/>
      <c r="AZ11443" s="41"/>
      <c r="BA11443" s="41"/>
      <c r="BB11443" s="41"/>
      <c r="BC11443" s="41"/>
      <c r="BD11443" s="41"/>
      <c r="BE11443" s="41"/>
      <c r="BF11443" s="41"/>
      <c r="BG11443" s="41"/>
      <c r="BH11443" s="41"/>
      <c r="BI11443" s="41"/>
      <c r="BJ11443" s="41"/>
      <c r="BK11443" s="41"/>
      <c r="BL11443" s="41"/>
      <c r="BM11443" s="41"/>
      <c r="BN11443" s="41"/>
      <c r="BO11443" s="41"/>
      <c r="BP11443" s="108"/>
      <c r="CG11443" s="102"/>
      <c r="CI11443" s="45"/>
    </row>
    <row r="11444" spans="37:87" ht="13" customHeight="1">
      <c r="AK11444" s="114"/>
      <c r="AL11444" s="41"/>
      <c r="AM11444" s="41"/>
      <c r="AN11444" s="41"/>
      <c r="AO11444" s="41"/>
      <c r="AP11444" s="41"/>
      <c r="AQ11444" s="41"/>
      <c r="AR11444" s="41"/>
      <c r="AS11444" s="41"/>
      <c r="AT11444" s="41"/>
      <c r="AU11444" s="41"/>
      <c r="AV11444" s="41"/>
      <c r="AW11444" s="41"/>
      <c r="AX11444" s="41"/>
      <c r="AY11444" s="41"/>
      <c r="AZ11444" s="41"/>
      <c r="BA11444" s="41"/>
      <c r="BB11444" s="41"/>
      <c r="BC11444" s="41"/>
      <c r="BD11444" s="41"/>
      <c r="BE11444" s="41"/>
      <c r="BF11444" s="41"/>
      <c r="BG11444" s="41"/>
      <c r="BH11444" s="41"/>
      <c r="BI11444" s="41"/>
      <c r="BJ11444" s="41"/>
      <c r="BK11444" s="41"/>
      <c r="BL11444" s="41"/>
      <c r="BM11444" s="41"/>
      <c r="BN11444" s="41"/>
      <c r="BO11444" s="41"/>
      <c r="BP11444" s="108"/>
      <c r="CG11444" s="102"/>
      <c r="CI11444" s="45"/>
    </row>
    <row r="11445" spans="37:87" ht="13" customHeight="1">
      <c r="AK11445" s="114"/>
      <c r="AL11445" s="41"/>
      <c r="AM11445" s="41"/>
      <c r="AN11445" s="41"/>
      <c r="AO11445" s="41"/>
      <c r="AP11445" s="41"/>
      <c r="AQ11445" s="41"/>
      <c r="AR11445" s="41"/>
      <c r="AS11445" s="41"/>
      <c r="AT11445" s="41"/>
      <c r="AU11445" s="41"/>
      <c r="AV11445" s="41"/>
      <c r="AW11445" s="41"/>
      <c r="AX11445" s="41"/>
      <c r="AY11445" s="41"/>
      <c r="AZ11445" s="41"/>
      <c r="BA11445" s="41"/>
      <c r="BB11445" s="41"/>
      <c r="BC11445" s="41"/>
      <c r="BD11445" s="41"/>
      <c r="BE11445" s="41"/>
      <c r="BF11445" s="41"/>
      <c r="BG11445" s="41"/>
      <c r="BH11445" s="41"/>
      <c r="BI11445" s="41"/>
      <c r="BJ11445" s="41"/>
      <c r="BK11445" s="41"/>
      <c r="BL11445" s="41"/>
      <c r="BM11445" s="41"/>
      <c r="BN11445" s="41"/>
      <c r="BO11445" s="41"/>
      <c r="BP11445" s="108"/>
      <c r="CG11445" s="102"/>
      <c r="CI11445" s="45"/>
    </row>
    <row r="11446" spans="37:87" ht="13" customHeight="1">
      <c r="AK11446" s="114"/>
      <c r="AL11446" s="41"/>
      <c r="AM11446" s="41"/>
      <c r="AN11446" s="41"/>
      <c r="AO11446" s="41"/>
      <c r="AP11446" s="41"/>
      <c r="AQ11446" s="41"/>
      <c r="AR11446" s="41"/>
      <c r="AS11446" s="41"/>
      <c r="AT11446" s="41"/>
      <c r="AU11446" s="41"/>
      <c r="AV11446" s="41"/>
      <c r="AW11446" s="41"/>
      <c r="AX11446" s="41"/>
      <c r="AY11446" s="41"/>
      <c r="AZ11446" s="41"/>
      <c r="BA11446" s="41"/>
      <c r="BB11446" s="41"/>
      <c r="BC11446" s="41"/>
      <c r="BD11446" s="41"/>
      <c r="BE11446" s="41"/>
      <c r="BF11446" s="41"/>
      <c r="BG11446" s="41"/>
      <c r="BH11446" s="41"/>
      <c r="BI11446" s="41"/>
      <c r="BJ11446" s="41"/>
      <c r="BK11446" s="41"/>
      <c r="BL11446" s="41"/>
      <c r="BM11446" s="41"/>
      <c r="BN11446" s="41"/>
      <c r="BO11446" s="41"/>
      <c r="BP11446" s="108"/>
      <c r="CG11446" s="102"/>
      <c r="CI11446" s="45"/>
    </row>
    <row r="11447" spans="37:87" ht="13" customHeight="1">
      <c r="AK11447" s="114"/>
      <c r="AL11447" s="41"/>
      <c r="AM11447" s="41"/>
      <c r="AN11447" s="41"/>
      <c r="AO11447" s="41"/>
      <c r="AP11447" s="41"/>
      <c r="AQ11447" s="41"/>
      <c r="AR11447" s="41"/>
      <c r="AS11447" s="41"/>
      <c r="AT11447" s="41"/>
      <c r="AU11447" s="41"/>
      <c r="AV11447" s="41"/>
      <c r="AW11447" s="41"/>
      <c r="AX11447" s="41"/>
      <c r="AY11447" s="41"/>
      <c r="AZ11447" s="41"/>
      <c r="BA11447" s="41"/>
      <c r="BB11447" s="41"/>
      <c r="BC11447" s="41"/>
      <c r="BD11447" s="41"/>
      <c r="BE11447" s="41"/>
      <c r="BF11447" s="41"/>
      <c r="BG11447" s="41"/>
      <c r="BH11447" s="41"/>
      <c r="BI11447" s="41"/>
      <c r="BJ11447" s="41"/>
      <c r="BK11447" s="41"/>
      <c r="BL11447" s="41"/>
      <c r="BM11447" s="41"/>
      <c r="BN11447" s="41"/>
      <c r="BO11447" s="41"/>
      <c r="BP11447" s="108"/>
      <c r="CG11447" s="102"/>
      <c r="CI11447" s="45"/>
    </row>
    <row r="11448" spans="37:87" ht="13" customHeight="1">
      <c r="AK11448" s="114"/>
      <c r="AL11448" s="41"/>
      <c r="AM11448" s="41"/>
      <c r="AN11448" s="41"/>
      <c r="AO11448" s="41"/>
      <c r="AP11448" s="41"/>
      <c r="AQ11448" s="41"/>
      <c r="AR11448" s="41"/>
      <c r="AS11448" s="41"/>
      <c r="AT11448" s="41"/>
      <c r="AU11448" s="41"/>
      <c r="AV11448" s="41"/>
      <c r="AW11448" s="41"/>
      <c r="AX11448" s="41"/>
      <c r="AY11448" s="41"/>
      <c r="AZ11448" s="41"/>
      <c r="BA11448" s="41"/>
      <c r="BB11448" s="41"/>
      <c r="BC11448" s="41"/>
      <c r="BD11448" s="41"/>
      <c r="BE11448" s="41"/>
      <c r="BF11448" s="41"/>
      <c r="BG11448" s="41"/>
      <c r="BH11448" s="41"/>
      <c r="BI11448" s="41"/>
      <c r="BJ11448" s="41"/>
      <c r="BK11448" s="41"/>
      <c r="BL11448" s="41"/>
      <c r="BM11448" s="41"/>
      <c r="BN11448" s="41"/>
      <c r="BO11448" s="41"/>
      <c r="BP11448" s="108"/>
      <c r="CG11448" s="102"/>
      <c r="CI11448" s="45"/>
    </row>
    <row r="11449" spans="37:87" ht="13" customHeight="1">
      <c r="AK11449" s="114"/>
      <c r="AL11449" s="41"/>
      <c r="AM11449" s="41"/>
      <c r="AN11449" s="41"/>
      <c r="AO11449" s="41"/>
      <c r="AP11449" s="41"/>
      <c r="AQ11449" s="41"/>
      <c r="AR11449" s="41"/>
      <c r="AS11449" s="41"/>
      <c r="AT11449" s="41"/>
      <c r="AU11449" s="41"/>
      <c r="AV11449" s="41"/>
      <c r="AW11449" s="41"/>
      <c r="AX11449" s="41"/>
      <c r="AY11449" s="41"/>
      <c r="AZ11449" s="41"/>
      <c r="BA11449" s="41"/>
      <c r="BB11449" s="41"/>
      <c r="BC11449" s="41"/>
      <c r="BD11449" s="41"/>
      <c r="BE11449" s="41"/>
      <c r="BF11449" s="41"/>
      <c r="BG11449" s="41"/>
      <c r="BH11449" s="41"/>
      <c r="BI11449" s="41"/>
      <c r="BJ11449" s="41"/>
      <c r="BK11449" s="41"/>
      <c r="BL11449" s="41"/>
      <c r="BM11449" s="41"/>
      <c r="BN11449" s="41"/>
      <c r="BO11449" s="41"/>
      <c r="BP11449" s="108"/>
      <c r="CG11449" s="102"/>
      <c r="CI11449" s="45"/>
    </row>
    <row r="11450" spans="37:87" ht="13" customHeight="1">
      <c r="AK11450" s="114"/>
      <c r="AL11450" s="41"/>
      <c r="AM11450" s="41"/>
      <c r="AN11450" s="41"/>
      <c r="AO11450" s="41"/>
      <c r="AP11450" s="41"/>
      <c r="AQ11450" s="41"/>
      <c r="AR11450" s="41"/>
      <c r="AS11450" s="41"/>
      <c r="AT11450" s="41"/>
      <c r="AU11450" s="41"/>
      <c r="AV11450" s="41"/>
      <c r="AW11450" s="41"/>
      <c r="AX11450" s="41"/>
      <c r="AY11450" s="41"/>
      <c r="AZ11450" s="41"/>
      <c r="BA11450" s="41"/>
      <c r="BB11450" s="41"/>
      <c r="BC11450" s="41"/>
      <c r="BD11450" s="41"/>
      <c r="BE11450" s="41"/>
      <c r="BF11450" s="41"/>
      <c r="BG11450" s="41"/>
      <c r="BH11450" s="41"/>
      <c r="BI11450" s="41"/>
      <c r="BJ11450" s="41"/>
      <c r="BK11450" s="41"/>
      <c r="BL11450" s="41"/>
      <c r="BM11450" s="41"/>
      <c r="BN11450" s="41"/>
      <c r="BO11450" s="41"/>
      <c r="BP11450" s="108"/>
      <c r="CG11450" s="102"/>
      <c r="CI11450" s="45"/>
    </row>
    <row r="11451" spans="37:87" ht="13" customHeight="1">
      <c r="AK11451" s="114"/>
      <c r="AL11451" s="41"/>
      <c r="AM11451" s="41"/>
      <c r="AN11451" s="41"/>
      <c r="AO11451" s="41"/>
      <c r="AP11451" s="41"/>
      <c r="AQ11451" s="41"/>
      <c r="AR11451" s="41"/>
      <c r="AS11451" s="41"/>
      <c r="AT11451" s="41"/>
      <c r="AU11451" s="41"/>
      <c r="AV11451" s="41"/>
      <c r="AW11451" s="41"/>
      <c r="AX11451" s="41"/>
      <c r="AY11451" s="41"/>
      <c r="AZ11451" s="41"/>
      <c r="BA11451" s="41"/>
      <c r="BB11451" s="41"/>
      <c r="BC11451" s="41"/>
      <c r="BD11451" s="41"/>
      <c r="BE11451" s="41"/>
      <c r="BF11451" s="41"/>
      <c r="BG11451" s="41"/>
      <c r="BH11451" s="41"/>
      <c r="BI11451" s="41"/>
      <c r="BJ11451" s="41"/>
      <c r="BK11451" s="41"/>
      <c r="BL11451" s="41"/>
      <c r="BM11451" s="41"/>
      <c r="BN11451" s="41"/>
      <c r="BO11451" s="41"/>
      <c r="BP11451" s="108"/>
      <c r="CG11451" s="102"/>
      <c r="CI11451" s="45"/>
    </row>
    <row r="11452" spans="37:87" ht="13" customHeight="1">
      <c r="AK11452" s="114"/>
      <c r="AL11452" s="41"/>
      <c r="AM11452" s="41"/>
      <c r="AN11452" s="41"/>
      <c r="AO11452" s="41"/>
      <c r="AP11452" s="41"/>
      <c r="AQ11452" s="41"/>
      <c r="AR11452" s="41"/>
      <c r="AS11452" s="41"/>
      <c r="AT11452" s="41"/>
      <c r="AU11452" s="41"/>
      <c r="AV11452" s="41"/>
      <c r="AW11452" s="41"/>
      <c r="AX11452" s="41"/>
      <c r="AY11452" s="41"/>
      <c r="AZ11452" s="41"/>
      <c r="BA11452" s="41"/>
      <c r="BB11452" s="41"/>
      <c r="BC11452" s="41"/>
      <c r="BD11452" s="41"/>
      <c r="BE11452" s="41"/>
      <c r="BF11452" s="41"/>
      <c r="BG11452" s="41"/>
      <c r="BH11452" s="41"/>
      <c r="BI11452" s="41"/>
      <c r="BJ11452" s="41"/>
      <c r="BK11452" s="41"/>
      <c r="BL11452" s="41"/>
      <c r="BM11452" s="41"/>
      <c r="BN11452" s="41"/>
      <c r="BO11452" s="41"/>
      <c r="BP11452" s="108"/>
      <c r="CG11452" s="102"/>
      <c r="CI11452" s="45"/>
    </row>
    <row r="11453" spans="37:87" ht="13" customHeight="1">
      <c r="AK11453" s="114"/>
      <c r="AL11453" s="41"/>
      <c r="AM11453" s="41"/>
      <c r="AN11453" s="41"/>
      <c r="AO11453" s="41"/>
      <c r="AP11453" s="41"/>
      <c r="AQ11453" s="41"/>
      <c r="AR11453" s="41"/>
      <c r="AS11453" s="41"/>
      <c r="AT11453" s="41"/>
      <c r="AU11453" s="41"/>
      <c r="AV11453" s="41"/>
      <c r="AW11453" s="41"/>
      <c r="AX11453" s="41"/>
      <c r="AY11453" s="41"/>
      <c r="AZ11453" s="41"/>
      <c r="BA11453" s="41"/>
      <c r="BB11453" s="41"/>
      <c r="BC11453" s="41"/>
      <c r="BD11453" s="41"/>
      <c r="BE11453" s="41"/>
      <c r="BF11453" s="41"/>
      <c r="BG11453" s="41"/>
      <c r="BH11453" s="41"/>
      <c r="BI11453" s="41"/>
      <c r="BJ11453" s="41"/>
      <c r="BK11453" s="41"/>
      <c r="BL11453" s="41"/>
      <c r="BM11453" s="41"/>
      <c r="BN11453" s="41"/>
      <c r="BO11453" s="41"/>
      <c r="BP11453" s="108"/>
      <c r="CG11453" s="102"/>
      <c r="CI11453" s="45"/>
    </row>
    <row r="11454" spans="37:87" ht="13" customHeight="1">
      <c r="AK11454" s="114"/>
      <c r="AL11454" s="41"/>
      <c r="AM11454" s="41"/>
      <c r="AN11454" s="41"/>
      <c r="AO11454" s="41"/>
      <c r="AP11454" s="41"/>
      <c r="AQ11454" s="41"/>
      <c r="AR11454" s="41"/>
      <c r="AS11454" s="41"/>
      <c r="AT11454" s="41"/>
      <c r="AU11454" s="41"/>
      <c r="AV11454" s="41"/>
      <c r="AW11454" s="41"/>
      <c r="AX11454" s="41"/>
      <c r="AY11454" s="41"/>
      <c r="AZ11454" s="41"/>
      <c r="BA11454" s="41"/>
      <c r="BB11454" s="41"/>
      <c r="BC11454" s="41"/>
      <c r="BD11454" s="41"/>
      <c r="BE11454" s="41"/>
      <c r="BF11454" s="41"/>
      <c r="BG11454" s="41"/>
      <c r="BH11454" s="41"/>
      <c r="BI11454" s="41"/>
      <c r="BJ11454" s="41"/>
      <c r="BK11454" s="41"/>
      <c r="BL11454" s="41"/>
      <c r="BM11454" s="41"/>
      <c r="BN11454" s="41"/>
      <c r="BO11454" s="41"/>
      <c r="BP11454" s="108"/>
      <c r="CG11454" s="102"/>
      <c r="CI11454" s="45"/>
    </row>
    <row r="11455" spans="37:87" ht="13" customHeight="1">
      <c r="AK11455" s="114"/>
      <c r="AL11455" s="41"/>
      <c r="AM11455" s="41"/>
      <c r="AN11455" s="41"/>
      <c r="AO11455" s="41"/>
      <c r="AP11455" s="41"/>
      <c r="AQ11455" s="41"/>
      <c r="AR11455" s="41"/>
      <c r="AS11455" s="41"/>
      <c r="AT11455" s="41"/>
      <c r="AU11455" s="41"/>
      <c r="AV11455" s="41"/>
      <c r="AW11455" s="41"/>
      <c r="AX11455" s="41"/>
      <c r="AY11455" s="41"/>
      <c r="AZ11455" s="41"/>
      <c r="BA11455" s="41"/>
      <c r="BB11455" s="41"/>
      <c r="BC11455" s="41"/>
      <c r="BD11455" s="41"/>
      <c r="BE11455" s="41"/>
      <c r="BF11455" s="41"/>
      <c r="BG11455" s="41"/>
      <c r="BH11455" s="41"/>
      <c r="BI11455" s="41"/>
      <c r="BJ11455" s="41"/>
      <c r="BK11455" s="41"/>
      <c r="BL11455" s="41"/>
      <c r="BM11455" s="41"/>
      <c r="BN11455" s="41"/>
      <c r="BO11455" s="41"/>
      <c r="BP11455" s="108"/>
      <c r="CG11455" s="102"/>
      <c r="CI11455" s="45"/>
    </row>
    <row r="11456" spans="37:87" ht="13" customHeight="1">
      <c r="AK11456" s="114"/>
      <c r="AL11456" s="41"/>
      <c r="AM11456" s="41"/>
      <c r="AN11456" s="41"/>
      <c r="AO11456" s="41"/>
      <c r="AP11456" s="41"/>
      <c r="AQ11456" s="41"/>
      <c r="AR11456" s="41"/>
      <c r="AS11456" s="41"/>
      <c r="AT11456" s="41"/>
      <c r="AU11456" s="41"/>
      <c r="AV11456" s="41"/>
      <c r="AW11456" s="41"/>
      <c r="AX11456" s="41"/>
      <c r="AY11456" s="41"/>
      <c r="AZ11456" s="41"/>
      <c r="BA11456" s="41"/>
      <c r="BB11456" s="41"/>
      <c r="BC11456" s="41"/>
      <c r="BD11456" s="41"/>
      <c r="BE11456" s="41"/>
      <c r="BF11456" s="41"/>
      <c r="BG11456" s="41"/>
      <c r="BH11456" s="41"/>
      <c r="BI11456" s="41"/>
      <c r="BJ11456" s="41"/>
      <c r="BK11456" s="41"/>
      <c r="BL11456" s="41"/>
      <c r="BM11456" s="41"/>
      <c r="BN11456" s="41"/>
      <c r="BO11456" s="41"/>
      <c r="BP11456" s="108"/>
      <c r="CG11456" s="102"/>
      <c r="CI11456" s="45"/>
    </row>
    <row r="11457" spans="37:87" ht="13" customHeight="1">
      <c r="AK11457" s="114"/>
      <c r="AL11457" s="41"/>
      <c r="AM11457" s="41"/>
      <c r="AN11457" s="41"/>
      <c r="AO11457" s="41"/>
      <c r="AP11457" s="41"/>
      <c r="AQ11457" s="41"/>
      <c r="AR11457" s="41"/>
      <c r="AS11457" s="41"/>
      <c r="AT11457" s="41"/>
      <c r="AU11457" s="41"/>
      <c r="AV11457" s="41"/>
      <c r="AW11457" s="41"/>
      <c r="AX11457" s="41"/>
      <c r="AY11457" s="41"/>
      <c r="AZ11457" s="41"/>
      <c r="BA11457" s="41"/>
      <c r="BB11457" s="41"/>
      <c r="BC11457" s="41"/>
      <c r="BD11457" s="41"/>
      <c r="BE11457" s="41"/>
      <c r="BF11457" s="41"/>
      <c r="BG11457" s="41"/>
      <c r="BH11457" s="41"/>
      <c r="BI11457" s="41"/>
      <c r="BJ11457" s="41"/>
      <c r="BK11457" s="41"/>
      <c r="BL11457" s="41"/>
      <c r="BM11457" s="41"/>
      <c r="BN11457" s="41"/>
      <c r="BO11457" s="41"/>
      <c r="BP11457" s="108"/>
      <c r="CG11457" s="102"/>
      <c r="CI11457" s="45"/>
    </row>
    <row r="11458" spans="37:87" ht="13" customHeight="1">
      <c r="AK11458" s="114"/>
      <c r="AL11458" s="41"/>
      <c r="AM11458" s="41"/>
      <c r="AN11458" s="41"/>
      <c r="AO11458" s="41"/>
      <c r="AP11458" s="41"/>
      <c r="AQ11458" s="41"/>
      <c r="AR11458" s="41"/>
      <c r="AS11458" s="41"/>
      <c r="AT11458" s="41"/>
      <c r="AU11458" s="41"/>
      <c r="AV11458" s="41"/>
      <c r="AW11458" s="41"/>
      <c r="AX11458" s="41"/>
      <c r="AY11458" s="41"/>
      <c r="AZ11458" s="41"/>
      <c r="BA11458" s="41"/>
      <c r="BB11458" s="41"/>
      <c r="BC11458" s="41"/>
      <c r="BD11458" s="41"/>
      <c r="BE11458" s="41"/>
      <c r="BF11458" s="41"/>
      <c r="BG11458" s="41"/>
      <c r="BH11458" s="41"/>
      <c r="BI11458" s="41"/>
      <c r="BJ11458" s="41"/>
      <c r="BK11458" s="41"/>
      <c r="BL11458" s="41"/>
      <c r="BM11458" s="41"/>
      <c r="BN11458" s="41"/>
      <c r="BO11458" s="41"/>
      <c r="BP11458" s="108"/>
      <c r="CG11458" s="102"/>
      <c r="CI11458" s="45"/>
    </row>
    <row r="11459" spans="37:87" ht="13" customHeight="1">
      <c r="AK11459" s="114"/>
      <c r="AL11459" s="41"/>
      <c r="AM11459" s="41"/>
      <c r="AN11459" s="41"/>
      <c r="AO11459" s="41"/>
      <c r="AP11459" s="41"/>
      <c r="AQ11459" s="41"/>
      <c r="AR11459" s="41"/>
      <c r="AS11459" s="41"/>
      <c r="AT11459" s="41"/>
      <c r="AU11459" s="41"/>
      <c r="AV11459" s="41"/>
      <c r="AW11459" s="41"/>
      <c r="AX11459" s="41"/>
      <c r="AY11459" s="41"/>
      <c r="AZ11459" s="41"/>
      <c r="BA11459" s="41"/>
      <c r="BB11459" s="41"/>
      <c r="BC11459" s="41"/>
      <c r="BD11459" s="41"/>
      <c r="BE11459" s="41"/>
      <c r="BF11459" s="41"/>
      <c r="BG11459" s="41"/>
      <c r="BH11459" s="41"/>
      <c r="BI11459" s="41"/>
      <c r="BJ11459" s="41"/>
      <c r="BK11459" s="41"/>
      <c r="BL11459" s="41"/>
      <c r="BM11459" s="41"/>
      <c r="BN11459" s="41"/>
      <c r="BO11459" s="41"/>
      <c r="BP11459" s="108"/>
      <c r="CG11459" s="102"/>
      <c r="CI11459" s="45"/>
    </row>
    <row r="11460" spans="37:87" ht="13" customHeight="1">
      <c r="AK11460" s="114"/>
      <c r="AL11460" s="41"/>
      <c r="AM11460" s="41"/>
      <c r="AN11460" s="41"/>
      <c r="AO11460" s="41"/>
      <c r="AP11460" s="41"/>
      <c r="AQ11460" s="41"/>
      <c r="AR11460" s="41"/>
      <c r="AS11460" s="41"/>
      <c r="AT11460" s="41"/>
      <c r="AU11460" s="41"/>
      <c r="AV11460" s="41"/>
      <c r="AW11460" s="41"/>
      <c r="AX11460" s="41"/>
      <c r="AY11460" s="41"/>
      <c r="AZ11460" s="41"/>
      <c r="BA11460" s="41"/>
      <c r="BB11460" s="41"/>
      <c r="BC11460" s="41"/>
      <c r="BD11460" s="41"/>
      <c r="BE11460" s="41"/>
      <c r="BF11460" s="41"/>
      <c r="BG11460" s="41"/>
      <c r="BH11460" s="41"/>
      <c r="BI11460" s="41"/>
      <c r="BJ11460" s="41"/>
      <c r="BK11460" s="41"/>
      <c r="BL11460" s="41"/>
      <c r="BM11460" s="41"/>
      <c r="BN11460" s="41"/>
      <c r="BO11460" s="41"/>
      <c r="BP11460" s="108"/>
      <c r="CG11460" s="102"/>
      <c r="CI11460" s="45"/>
    </row>
    <row r="11461" spans="37:87" ht="13" customHeight="1">
      <c r="AK11461" s="114"/>
      <c r="AL11461" s="41"/>
      <c r="AM11461" s="41"/>
      <c r="AN11461" s="41"/>
      <c r="AO11461" s="41"/>
      <c r="AP11461" s="41"/>
      <c r="AQ11461" s="41"/>
      <c r="AR11461" s="41"/>
      <c r="AS11461" s="41"/>
      <c r="AT11461" s="41"/>
      <c r="AU11461" s="41"/>
      <c r="AV11461" s="41"/>
      <c r="AW11461" s="41"/>
      <c r="AX11461" s="41"/>
      <c r="AY11461" s="41"/>
      <c r="AZ11461" s="41"/>
      <c r="BA11461" s="41"/>
      <c r="BB11461" s="41"/>
      <c r="BC11461" s="41"/>
      <c r="BD11461" s="41"/>
      <c r="BE11461" s="41"/>
      <c r="BF11461" s="41"/>
      <c r="BG11461" s="41"/>
      <c r="BH11461" s="41"/>
      <c r="BI11461" s="41"/>
      <c r="BJ11461" s="41"/>
      <c r="BK11461" s="41"/>
      <c r="BL11461" s="41"/>
      <c r="BM11461" s="41"/>
      <c r="BN11461" s="41"/>
      <c r="BO11461" s="41"/>
      <c r="BP11461" s="108"/>
      <c r="CG11461" s="102"/>
      <c r="CI11461" s="45"/>
    </row>
    <row r="11462" spans="37:87" ht="13" customHeight="1">
      <c r="AK11462" s="114"/>
      <c r="AL11462" s="41"/>
      <c r="AM11462" s="41"/>
      <c r="AN11462" s="41"/>
      <c r="AO11462" s="41"/>
      <c r="AP11462" s="41"/>
      <c r="AQ11462" s="41"/>
      <c r="AR11462" s="41"/>
      <c r="AS11462" s="41"/>
      <c r="AT11462" s="41"/>
      <c r="AU11462" s="41"/>
      <c r="AV11462" s="41"/>
      <c r="AW11462" s="41"/>
      <c r="AX11462" s="41"/>
      <c r="AY11462" s="41"/>
      <c r="AZ11462" s="41"/>
      <c r="BA11462" s="41"/>
      <c r="BB11462" s="41"/>
      <c r="BC11462" s="41"/>
      <c r="BD11462" s="41"/>
      <c r="BE11462" s="41"/>
      <c r="BF11462" s="41"/>
      <c r="BG11462" s="41"/>
      <c r="BH11462" s="41"/>
      <c r="BI11462" s="41"/>
      <c r="BJ11462" s="41"/>
      <c r="BK11462" s="41"/>
      <c r="BL11462" s="41"/>
      <c r="BM11462" s="41"/>
      <c r="BN11462" s="41"/>
      <c r="BO11462" s="41"/>
      <c r="BP11462" s="108"/>
      <c r="CG11462" s="102"/>
      <c r="CI11462" s="45"/>
    </row>
    <row r="11463" spans="37:87" ht="13" customHeight="1">
      <c r="AK11463" s="114"/>
      <c r="AL11463" s="41"/>
      <c r="AM11463" s="41"/>
      <c r="AN11463" s="41"/>
      <c r="AO11463" s="41"/>
      <c r="AP11463" s="41"/>
      <c r="AQ11463" s="41"/>
      <c r="AR11463" s="41"/>
      <c r="AS11463" s="41"/>
      <c r="AT11463" s="41"/>
      <c r="AU11463" s="41"/>
      <c r="AV11463" s="41"/>
      <c r="AW11463" s="41"/>
      <c r="AX11463" s="41"/>
      <c r="AY11463" s="41"/>
      <c r="AZ11463" s="41"/>
      <c r="BA11463" s="41"/>
      <c r="BB11463" s="41"/>
      <c r="BC11463" s="41"/>
      <c r="BD11463" s="41"/>
      <c r="BE11463" s="41"/>
      <c r="BF11463" s="41"/>
      <c r="BG11463" s="41"/>
      <c r="BH11463" s="41"/>
      <c r="BI11463" s="41"/>
      <c r="BJ11463" s="41"/>
      <c r="BK11463" s="41"/>
      <c r="BL11463" s="41"/>
      <c r="BM11463" s="41"/>
      <c r="BN11463" s="41"/>
      <c r="BO11463" s="41"/>
      <c r="BP11463" s="108"/>
      <c r="CG11463" s="102"/>
      <c r="CI11463" s="45"/>
    </row>
    <row r="11464" spans="37:87" ht="13" customHeight="1">
      <c r="AK11464" s="114"/>
      <c r="AL11464" s="41"/>
      <c r="AM11464" s="41"/>
      <c r="AN11464" s="41"/>
      <c r="AO11464" s="41"/>
      <c r="AP11464" s="41"/>
      <c r="AQ11464" s="41"/>
      <c r="AR11464" s="41"/>
      <c r="AS11464" s="41"/>
      <c r="AT11464" s="41"/>
      <c r="AU11464" s="41"/>
      <c r="AV11464" s="41"/>
      <c r="AW11464" s="41"/>
      <c r="AX11464" s="41"/>
      <c r="AY11464" s="41"/>
      <c r="AZ11464" s="41"/>
      <c r="BA11464" s="41"/>
      <c r="BB11464" s="41"/>
      <c r="BC11464" s="41"/>
      <c r="BD11464" s="41"/>
      <c r="BE11464" s="41"/>
      <c r="BF11464" s="41"/>
      <c r="BG11464" s="41"/>
      <c r="BH11464" s="41"/>
      <c r="BI11464" s="41"/>
      <c r="BJ11464" s="41"/>
      <c r="BK11464" s="41"/>
      <c r="BL11464" s="41"/>
      <c r="BM11464" s="41"/>
      <c r="BN11464" s="41"/>
      <c r="BO11464" s="41"/>
      <c r="BP11464" s="108"/>
      <c r="CG11464" s="102"/>
      <c r="CI11464" s="45"/>
    </row>
    <row r="11465" spans="37:87" ht="13" customHeight="1">
      <c r="AK11465" s="114"/>
      <c r="AL11465" s="41"/>
      <c r="AM11465" s="41"/>
      <c r="AN11465" s="41"/>
      <c r="AO11465" s="41"/>
      <c r="AP11465" s="41"/>
      <c r="AQ11465" s="41"/>
      <c r="AR11465" s="41"/>
      <c r="AS11465" s="41"/>
      <c r="AT11465" s="41"/>
      <c r="AU11465" s="41"/>
      <c r="AV11465" s="41"/>
      <c r="AW11465" s="41"/>
      <c r="AX11465" s="41"/>
      <c r="AY11465" s="41"/>
      <c r="AZ11465" s="41"/>
      <c r="BA11465" s="41"/>
      <c r="BB11465" s="41"/>
      <c r="BC11465" s="41"/>
      <c r="BD11465" s="41"/>
      <c r="BE11465" s="41"/>
      <c r="BF11465" s="41"/>
      <c r="BG11465" s="41"/>
      <c r="BH11465" s="41"/>
      <c r="BI11465" s="41"/>
      <c r="BJ11465" s="41"/>
      <c r="BK11465" s="41"/>
      <c r="BL11465" s="41"/>
      <c r="BM11465" s="41"/>
      <c r="BN11465" s="41"/>
      <c r="BO11465" s="41"/>
      <c r="BP11465" s="108"/>
      <c r="CG11465" s="102"/>
      <c r="CI11465" s="45"/>
    </row>
    <row r="11466" spans="37:87" ht="13" customHeight="1">
      <c r="AK11466" s="114"/>
      <c r="AL11466" s="41"/>
      <c r="AM11466" s="41"/>
      <c r="AN11466" s="41"/>
      <c r="AO11466" s="41"/>
      <c r="AP11466" s="41"/>
      <c r="AQ11466" s="41"/>
      <c r="AR11466" s="41"/>
      <c r="AS11466" s="41"/>
      <c r="AT11466" s="41"/>
      <c r="AU11466" s="41"/>
      <c r="AV11466" s="41"/>
      <c r="AW11466" s="41"/>
      <c r="AX11466" s="41"/>
      <c r="AY11466" s="41"/>
      <c r="AZ11466" s="41"/>
      <c r="BA11466" s="41"/>
      <c r="BB11466" s="41"/>
      <c r="BC11466" s="41"/>
      <c r="BD11466" s="41"/>
      <c r="BE11466" s="41"/>
      <c r="BF11466" s="41"/>
      <c r="BG11466" s="41"/>
      <c r="BH11466" s="41"/>
      <c r="BI11466" s="41"/>
      <c r="BJ11466" s="41"/>
      <c r="BK11466" s="41"/>
      <c r="BL11466" s="41"/>
      <c r="BM11466" s="41"/>
      <c r="BN11466" s="41"/>
      <c r="BO11466" s="41"/>
      <c r="BP11466" s="108"/>
      <c r="CG11466" s="102"/>
      <c r="CI11466" s="45"/>
    </row>
    <row r="11467" spans="37:87" ht="13" customHeight="1">
      <c r="AK11467" s="114"/>
      <c r="AL11467" s="41"/>
      <c r="AM11467" s="41"/>
      <c r="AN11467" s="41"/>
      <c r="AO11467" s="41"/>
      <c r="AP11467" s="41"/>
      <c r="AQ11467" s="41"/>
      <c r="AR11467" s="41"/>
      <c r="AS11467" s="41"/>
      <c r="AT11467" s="41"/>
      <c r="AU11467" s="41"/>
      <c r="AV11467" s="41"/>
      <c r="AW11467" s="41"/>
      <c r="AX11467" s="41"/>
      <c r="AY11467" s="41"/>
      <c r="AZ11467" s="41"/>
      <c r="BA11467" s="41"/>
      <c r="BB11467" s="41"/>
      <c r="BC11467" s="41"/>
      <c r="BD11467" s="41"/>
      <c r="BE11467" s="41"/>
      <c r="BF11467" s="41"/>
      <c r="BG11467" s="41"/>
      <c r="BH11467" s="41"/>
      <c r="BI11467" s="41"/>
      <c r="BJ11467" s="41"/>
      <c r="BK11467" s="41"/>
      <c r="BL11467" s="41"/>
      <c r="BM11467" s="41"/>
      <c r="BN11467" s="41"/>
      <c r="BO11467" s="41"/>
      <c r="BP11467" s="108"/>
      <c r="CG11467" s="102"/>
      <c r="CI11467" s="45"/>
    </row>
    <row r="11468" spans="37:87" ht="13" customHeight="1">
      <c r="AK11468" s="114"/>
      <c r="AL11468" s="41"/>
      <c r="AM11468" s="41"/>
      <c r="AN11468" s="41"/>
      <c r="AO11468" s="41"/>
      <c r="AP11468" s="41"/>
      <c r="AQ11468" s="41"/>
      <c r="AR11468" s="41"/>
      <c r="AS11468" s="41"/>
      <c r="AT11468" s="41"/>
      <c r="AU11468" s="41"/>
      <c r="AV11468" s="41"/>
      <c r="AW11468" s="41"/>
      <c r="AX11468" s="41"/>
      <c r="AY11468" s="41"/>
      <c r="AZ11468" s="41"/>
      <c r="BA11468" s="41"/>
      <c r="BB11468" s="41"/>
      <c r="BC11468" s="41"/>
      <c r="BD11468" s="41"/>
      <c r="BE11468" s="41"/>
      <c r="BF11468" s="41"/>
      <c r="BG11468" s="41"/>
      <c r="BH11468" s="41"/>
      <c r="BI11468" s="41"/>
      <c r="BJ11468" s="41"/>
      <c r="BK11468" s="41"/>
      <c r="BL11468" s="41"/>
      <c r="BM11468" s="41"/>
      <c r="BN11468" s="41"/>
      <c r="BO11468" s="41"/>
      <c r="BP11468" s="108"/>
      <c r="CG11468" s="102"/>
      <c r="CI11468" s="45"/>
    </row>
    <row r="11469" spans="37:87" ht="13" customHeight="1">
      <c r="AK11469" s="114"/>
      <c r="AL11469" s="41"/>
      <c r="AM11469" s="41"/>
      <c r="AN11469" s="41"/>
      <c r="AO11469" s="41"/>
      <c r="AP11469" s="41"/>
      <c r="AQ11469" s="41"/>
      <c r="AR11469" s="41"/>
      <c r="AS11469" s="41"/>
      <c r="AT11469" s="41"/>
      <c r="AU11469" s="41"/>
      <c r="AV11469" s="41"/>
      <c r="AW11469" s="41"/>
      <c r="AX11469" s="41"/>
      <c r="AY11469" s="41"/>
      <c r="AZ11469" s="41"/>
      <c r="BA11469" s="41"/>
      <c r="BB11469" s="41"/>
      <c r="BC11469" s="41"/>
      <c r="BD11469" s="41"/>
      <c r="BE11469" s="41"/>
      <c r="BF11469" s="41"/>
      <c r="BG11469" s="41"/>
      <c r="BH11469" s="41"/>
      <c r="BI11469" s="41"/>
      <c r="BJ11469" s="41"/>
      <c r="BK11469" s="41"/>
      <c r="BL11469" s="41"/>
      <c r="BM11469" s="41"/>
      <c r="BN11469" s="41"/>
      <c r="BO11469" s="41"/>
      <c r="BP11469" s="108"/>
      <c r="CG11469" s="102"/>
      <c r="CI11469" s="45"/>
    </row>
    <row r="11470" spans="37:87" ht="13" customHeight="1">
      <c r="AK11470" s="114"/>
      <c r="AL11470" s="41"/>
      <c r="AM11470" s="41"/>
      <c r="AN11470" s="41"/>
      <c r="AO11470" s="41"/>
      <c r="AP11470" s="41"/>
      <c r="AQ11470" s="41"/>
      <c r="AR11470" s="41"/>
      <c r="AS11470" s="41"/>
      <c r="AT11470" s="41"/>
      <c r="AU11470" s="41"/>
      <c r="AV11470" s="41"/>
      <c r="AW11470" s="41"/>
      <c r="AX11470" s="41"/>
      <c r="AY11470" s="41"/>
      <c r="AZ11470" s="41"/>
      <c r="BA11470" s="41"/>
      <c r="BB11470" s="41"/>
      <c r="BC11470" s="41"/>
      <c r="BD11470" s="41"/>
      <c r="BE11470" s="41"/>
      <c r="BF11470" s="41"/>
      <c r="BG11470" s="41"/>
      <c r="BH11470" s="41"/>
      <c r="BI11470" s="41"/>
      <c r="BJ11470" s="41"/>
      <c r="BK11470" s="41"/>
      <c r="BL11470" s="41"/>
      <c r="BM11470" s="41"/>
      <c r="BN11470" s="41"/>
      <c r="BO11470" s="41"/>
      <c r="BP11470" s="108"/>
      <c r="CG11470" s="102"/>
      <c r="CI11470" s="45"/>
    </row>
    <row r="11471" spans="37:87" ht="13" customHeight="1">
      <c r="AK11471" s="114"/>
      <c r="AL11471" s="41"/>
      <c r="AM11471" s="41"/>
      <c r="AN11471" s="41"/>
      <c r="AO11471" s="41"/>
      <c r="AP11471" s="41"/>
      <c r="AQ11471" s="41"/>
      <c r="AR11471" s="41"/>
      <c r="AS11471" s="41"/>
      <c r="AT11471" s="41"/>
      <c r="AU11471" s="41"/>
      <c r="AV11471" s="41"/>
      <c r="AW11471" s="41"/>
      <c r="AX11471" s="41"/>
      <c r="AY11471" s="41"/>
      <c r="AZ11471" s="41"/>
      <c r="BA11471" s="41"/>
      <c r="BB11471" s="41"/>
      <c r="BC11471" s="41"/>
      <c r="BD11471" s="41"/>
      <c r="BE11471" s="41"/>
      <c r="BF11471" s="41"/>
      <c r="BG11471" s="41"/>
      <c r="BH11471" s="41"/>
      <c r="BI11471" s="41"/>
      <c r="BJ11471" s="41"/>
      <c r="BK11471" s="41"/>
      <c r="BL11471" s="41"/>
      <c r="BM11471" s="41"/>
      <c r="BN11471" s="41"/>
      <c r="BO11471" s="41"/>
      <c r="BP11471" s="108"/>
      <c r="CG11471" s="102"/>
      <c r="CI11471" s="45"/>
    </row>
    <row r="11472" spans="37:87" ht="13" customHeight="1">
      <c r="AK11472" s="114"/>
      <c r="AL11472" s="41"/>
      <c r="AM11472" s="41"/>
      <c r="AN11472" s="41"/>
      <c r="AO11472" s="41"/>
      <c r="AP11472" s="41"/>
      <c r="AQ11472" s="41"/>
      <c r="AR11472" s="41"/>
      <c r="AS11472" s="41"/>
      <c r="AT11472" s="41"/>
      <c r="AU11472" s="41"/>
      <c r="AV11472" s="41"/>
      <c r="AW11472" s="41"/>
      <c r="AX11472" s="41"/>
      <c r="AY11472" s="41"/>
      <c r="AZ11472" s="41"/>
      <c r="BA11472" s="41"/>
      <c r="BB11472" s="41"/>
      <c r="BC11472" s="41"/>
      <c r="BD11472" s="41"/>
      <c r="BE11472" s="41"/>
      <c r="BF11472" s="41"/>
      <c r="BG11472" s="41"/>
      <c r="BH11472" s="41"/>
      <c r="BI11472" s="41"/>
      <c r="BJ11472" s="41"/>
      <c r="BK11472" s="41"/>
      <c r="BL11472" s="41"/>
      <c r="BM11472" s="41"/>
      <c r="BN11472" s="41"/>
      <c r="BO11472" s="41"/>
      <c r="BP11472" s="108"/>
      <c r="CG11472" s="102"/>
      <c r="CI11472" s="45"/>
    </row>
    <row r="11473" spans="37:87" ht="13" customHeight="1">
      <c r="AK11473" s="114"/>
      <c r="AL11473" s="41"/>
      <c r="AM11473" s="41"/>
      <c r="AN11473" s="41"/>
      <c r="AO11473" s="41"/>
      <c r="AP11473" s="41"/>
      <c r="AQ11473" s="41"/>
      <c r="AR11473" s="41"/>
      <c r="AS11473" s="41"/>
      <c r="AT11473" s="41"/>
      <c r="AU11473" s="41"/>
      <c r="AV11473" s="41"/>
      <c r="AW11473" s="41"/>
      <c r="AX11473" s="41"/>
      <c r="AY11473" s="41"/>
      <c r="AZ11473" s="41"/>
      <c r="BA11473" s="41"/>
      <c r="BB11473" s="41"/>
      <c r="BC11473" s="41"/>
      <c r="BD11473" s="41"/>
      <c r="BE11473" s="41"/>
      <c r="BF11473" s="41"/>
      <c r="BG11473" s="41"/>
      <c r="BH11473" s="41"/>
      <c r="BI11473" s="41"/>
      <c r="BJ11473" s="41"/>
      <c r="BK11473" s="41"/>
      <c r="BL11473" s="41"/>
      <c r="BM11473" s="41"/>
      <c r="BN11473" s="41"/>
      <c r="BO11473" s="41"/>
      <c r="BP11473" s="108"/>
      <c r="CG11473" s="102"/>
      <c r="CI11473" s="45"/>
    </row>
    <row r="11474" spans="37:87" ht="13" customHeight="1">
      <c r="AK11474" s="114"/>
      <c r="AL11474" s="41"/>
      <c r="AM11474" s="41"/>
      <c r="AN11474" s="41"/>
      <c r="AO11474" s="41"/>
      <c r="AP11474" s="41"/>
      <c r="AQ11474" s="41"/>
      <c r="AR11474" s="41"/>
      <c r="AS11474" s="41"/>
      <c r="AT11474" s="41"/>
      <c r="AU11474" s="41"/>
      <c r="AV11474" s="41"/>
      <c r="AW11474" s="41"/>
      <c r="AX11474" s="41"/>
      <c r="AY11474" s="41"/>
      <c r="AZ11474" s="41"/>
      <c r="BA11474" s="41"/>
      <c r="BB11474" s="41"/>
      <c r="BC11474" s="41"/>
      <c r="BD11474" s="41"/>
      <c r="BE11474" s="41"/>
      <c r="BF11474" s="41"/>
      <c r="BG11474" s="41"/>
      <c r="BH11474" s="41"/>
      <c r="BI11474" s="41"/>
      <c r="BJ11474" s="41"/>
      <c r="BK11474" s="41"/>
      <c r="BL11474" s="41"/>
      <c r="BM11474" s="41"/>
      <c r="BN11474" s="41"/>
      <c r="BO11474" s="41"/>
      <c r="BP11474" s="108"/>
      <c r="CG11474" s="102"/>
      <c r="CI11474" s="45"/>
    </row>
    <row r="11475" spans="37:87" ht="13" customHeight="1">
      <c r="AK11475" s="114"/>
      <c r="AL11475" s="41"/>
      <c r="AM11475" s="41"/>
      <c r="AN11475" s="41"/>
      <c r="AO11475" s="41"/>
      <c r="AP11475" s="41"/>
      <c r="AQ11475" s="41"/>
      <c r="AR11475" s="41"/>
      <c r="AS11475" s="41"/>
      <c r="AT11475" s="41"/>
      <c r="AU11475" s="41"/>
      <c r="AV11475" s="41"/>
      <c r="AW11475" s="41"/>
      <c r="AX11475" s="41"/>
      <c r="AY11475" s="41"/>
      <c r="AZ11475" s="41"/>
      <c r="BA11475" s="41"/>
      <c r="BB11475" s="41"/>
      <c r="BC11475" s="41"/>
      <c r="BD11475" s="41"/>
      <c r="BE11475" s="41"/>
      <c r="BF11475" s="41"/>
      <c r="BG11475" s="41"/>
      <c r="BH11475" s="41"/>
      <c r="BI11475" s="41"/>
      <c r="BJ11475" s="41"/>
      <c r="BK11475" s="41"/>
      <c r="BL11475" s="41"/>
      <c r="BM11475" s="41"/>
      <c r="BN11475" s="41"/>
      <c r="BO11475" s="41"/>
      <c r="BP11475" s="108"/>
      <c r="CG11475" s="102"/>
      <c r="CI11475" s="45"/>
    </row>
    <row r="11476" spans="37:87" ht="13" customHeight="1">
      <c r="AK11476" s="114"/>
      <c r="AL11476" s="41"/>
      <c r="AM11476" s="41"/>
      <c r="AN11476" s="41"/>
      <c r="AO11476" s="41"/>
      <c r="AP11476" s="41"/>
      <c r="AQ11476" s="41"/>
      <c r="AR11476" s="41"/>
      <c r="AS11476" s="41"/>
      <c r="AT11476" s="41"/>
      <c r="AU11476" s="41"/>
      <c r="AV11476" s="41"/>
      <c r="AW11476" s="41"/>
      <c r="AX11476" s="41"/>
      <c r="AY11476" s="41"/>
      <c r="AZ11476" s="41"/>
      <c r="BA11476" s="41"/>
      <c r="BB11476" s="41"/>
      <c r="BC11476" s="41"/>
      <c r="BD11476" s="41"/>
      <c r="BE11476" s="41"/>
      <c r="BF11476" s="41"/>
      <c r="BG11476" s="41"/>
      <c r="BH11476" s="41"/>
      <c r="BI11476" s="41"/>
      <c r="BJ11476" s="41"/>
      <c r="BK11476" s="41"/>
      <c r="BL11476" s="41"/>
      <c r="BM11476" s="41"/>
      <c r="BN11476" s="41"/>
      <c r="BO11476" s="41"/>
      <c r="BP11476" s="108"/>
      <c r="CG11476" s="102"/>
      <c r="CI11476" s="45"/>
    </row>
    <row r="11477" spans="37:87" ht="13" customHeight="1">
      <c r="AK11477" s="114"/>
      <c r="AL11477" s="41"/>
      <c r="AM11477" s="41"/>
      <c r="AN11477" s="41"/>
      <c r="AO11477" s="41"/>
      <c r="AP11477" s="41"/>
      <c r="AQ11477" s="41"/>
      <c r="AR11477" s="41"/>
      <c r="AS11477" s="41"/>
      <c r="AT11477" s="41"/>
      <c r="AU11477" s="41"/>
      <c r="AV11477" s="41"/>
      <c r="AW11477" s="41"/>
      <c r="AX11477" s="41"/>
      <c r="AY11477" s="41"/>
      <c r="AZ11477" s="41"/>
      <c r="BA11477" s="41"/>
      <c r="BB11477" s="41"/>
      <c r="BC11477" s="41"/>
      <c r="BD11477" s="41"/>
      <c r="BE11477" s="41"/>
      <c r="BF11477" s="41"/>
      <c r="BG11477" s="41"/>
      <c r="BH11477" s="41"/>
      <c r="BI11477" s="41"/>
      <c r="BJ11477" s="41"/>
      <c r="BK11477" s="41"/>
      <c r="BL11477" s="41"/>
      <c r="BM11477" s="41"/>
      <c r="BN11477" s="41"/>
      <c r="BO11477" s="41"/>
      <c r="BP11477" s="108"/>
      <c r="CG11477" s="102"/>
      <c r="CI11477" s="45"/>
    </row>
    <row r="11478" spans="37:87" ht="13" customHeight="1">
      <c r="AK11478" s="114"/>
      <c r="AL11478" s="41"/>
      <c r="AM11478" s="41"/>
      <c r="AN11478" s="41"/>
      <c r="AO11478" s="41"/>
      <c r="AP11478" s="41"/>
      <c r="AQ11478" s="41"/>
      <c r="AR11478" s="41"/>
      <c r="AS11478" s="41"/>
      <c r="AT11478" s="41"/>
      <c r="AU11478" s="41"/>
      <c r="AV11478" s="41"/>
      <c r="AW11478" s="41"/>
      <c r="AX11478" s="41"/>
      <c r="AY11478" s="41"/>
      <c r="AZ11478" s="41"/>
      <c r="BA11478" s="41"/>
      <c r="BB11478" s="41"/>
      <c r="BC11478" s="41"/>
      <c r="BD11478" s="41"/>
      <c r="BE11478" s="41"/>
      <c r="BF11478" s="41"/>
      <c r="BG11478" s="41"/>
      <c r="BH11478" s="41"/>
      <c r="BI11478" s="41"/>
      <c r="BJ11478" s="41"/>
      <c r="BK11478" s="41"/>
      <c r="BL11478" s="41"/>
      <c r="BM11478" s="41"/>
      <c r="BN11478" s="41"/>
      <c r="BO11478" s="41"/>
      <c r="BP11478" s="108"/>
      <c r="CG11478" s="102"/>
      <c r="CI11478" s="45"/>
    </row>
    <row r="11479" spans="37:87" ht="13" customHeight="1">
      <c r="AK11479" s="114"/>
      <c r="AL11479" s="41"/>
      <c r="AM11479" s="41"/>
      <c r="AN11479" s="41"/>
      <c r="AO11479" s="41"/>
      <c r="AP11479" s="41"/>
      <c r="AQ11479" s="41"/>
      <c r="AR11479" s="41"/>
      <c r="AS11479" s="41"/>
      <c r="AT11479" s="41"/>
      <c r="AU11479" s="41"/>
      <c r="AV11479" s="41"/>
      <c r="AW11479" s="41"/>
      <c r="AX11479" s="41"/>
      <c r="AY11479" s="41"/>
      <c r="AZ11479" s="41"/>
      <c r="BA11479" s="41"/>
      <c r="BB11479" s="41"/>
      <c r="BC11479" s="41"/>
      <c r="BD11479" s="41"/>
      <c r="BE11479" s="41"/>
      <c r="BF11479" s="41"/>
      <c r="BG11479" s="41"/>
      <c r="BH11479" s="41"/>
      <c r="BI11479" s="41"/>
      <c r="BJ11479" s="41"/>
      <c r="BK11479" s="41"/>
      <c r="BL11479" s="41"/>
      <c r="BM11479" s="41"/>
      <c r="BN11479" s="41"/>
      <c r="BO11479" s="41"/>
      <c r="BP11479" s="108"/>
      <c r="CG11479" s="102"/>
      <c r="CI11479" s="45"/>
    </row>
    <row r="11480" spans="37:87" ht="13" customHeight="1">
      <c r="AK11480" s="114"/>
      <c r="AL11480" s="41"/>
      <c r="AM11480" s="41"/>
      <c r="AN11480" s="41"/>
      <c r="AO11480" s="41"/>
      <c r="AP11480" s="41"/>
      <c r="AQ11480" s="41"/>
      <c r="AR11480" s="41"/>
      <c r="AS11480" s="41"/>
      <c r="AT11480" s="41"/>
      <c r="AU11480" s="41"/>
      <c r="AV11480" s="41"/>
      <c r="AW11480" s="41"/>
      <c r="AX11480" s="41"/>
      <c r="AY11480" s="41"/>
      <c r="AZ11480" s="41"/>
      <c r="BA11480" s="41"/>
      <c r="BB11480" s="41"/>
      <c r="BC11480" s="41"/>
      <c r="BD11480" s="41"/>
      <c r="BE11480" s="41"/>
      <c r="BF11480" s="41"/>
      <c r="BG11480" s="41"/>
      <c r="BH11480" s="41"/>
      <c r="BI11480" s="41"/>
      <c r="BJ11480" s="41"/>
      <c r="BK11480" s="41"/>
      <c r="BL11480" s="41"/>
      <c r="BM11480" s="41"/>
      <c r="BN11480" s="41"/>
      <c r="BO11480" s="41"/>
      <c r="BP11480" s="108"/>
      <c r="CG11480" s="102"/>
      <c r="CI11480" s="45"/>
    </row>
    <row r="11481" spans="37:87" ht="13" customHeight="1">
      <c r="AK11481" s="114"/>
      <c r="AL11481" s="41"/>
      <c r="AM11481" s="41"/>
      <c r="AN11481" s="41"/>
      <c r="AO11481" s="41"/>
      <c r="AP11481" s="41"/>
      <c r="AQ11481" s="41"/>
      <c r="AR11481" s="41"/>
      <c r="AS11481" s="41"/>
      <c r="AT11481" s="41"/>
      <c r="AU11481" s="41"/>
      <c r="AV11481" s="41"/>
      <c r="AW11481" s="41"/>
      <c r="AX11481" s="41"/>
      <c r="AY11481" s="41"/>
      <c r="AZ11481" s="41"/>
      <c r="BA11481" s="41"/>
      <c r="BB11481" s="41"/>
      <c r="BC11481" s="41"/>
      <c r="BD11481" s="41"/>
      <c r="BE11481" s="41"/>
      <c r="BF11481" s="41"/>
      <c r="BG11481" s="41"/>
      <c r="BH11481" s="41"/>
      <c r="BI11481" s="41"/>
      <c r="BJ11481" s="41"/>
      <c r="BK11481" s="41"/>
      <c r="BL11481" s="41"/>
      <c r="BM11481" s="41"/>
      <c r="BN11481" s="41"/>
      <c r="BO11481" s="41"/>
      <c r="BP11481" s="108"/>
      <c r="CG11481" s="102"/>
      <c r="CI11481" s="45"/>
    </row>
    <row r="11482" spans="37:87" ht="13" customHeight="1">
      <c r="AK11482" s="114"/>
      <c r="AL11482" s="41"/>
      <c r="AM11482" s="41"/>
      <c r="AN11482" s="41"/>
      <c r="AO11482" s="41"/>
      <c r="AP11482" s="41"/>
      <c r="AQ11482" s="41"/>
      <c r="AR11482" s="41"/>
      <c r="AS11482" s="41"/>
      <c r="AT11482" s="41"/>
      <c r="AU11482" s="41"/>
      <c r="AV11482" s="41"/>
      <c r="AW11482" s="41"/>
      <c r="AX11482" s="41"/>
      <c r="AY11482" s="41"/>
      <c r="AZ11482" s="41"/>
      <c r="BA11482" s="41"/>
      <c r="BB11482" s="41"/>
      <c r="BC11482" s="41"/>
      <c r="BD11482" s="41"/>
      <c r="BE11482" s="41"/>
      <c r="BF11482" s="41"/>
      <c r="BG11482" s="41"/>
      <c r="BH11482" s="41"/>
      <c r="BI11482" s="41"/>
      <c r="BJ11482" s="41"/>
      <c r="BK11482" s="41"/>
      <c r="BL11482" s="41"/>
      <c r="BM11482" s="41"/>
      <c r="BN11482" s="41"/>
      <c r="BO11482" s="41"/>
      <c r="BP11482" s="108"/>
      <c r="CG11482" s="102"/>
      <c r="CI11482" s="45"/>
    </row>
    <row r="11483" spans="37:87" ht="13" customHeight="1">
      <c r="AK11483" s="114"/>
      <c r="AL11483" s="41"/>
      <c r="AM11483" s="41"/>
      <c r="AN11483" s="41"/>
      <c r="AO11483" s="41"/>
      <c r="AP11483" s="41"/>
      <c r="AQ11483" s="41"/>
      <c r="AR11483" s="41"/>
      <c r="AS11483" s="41"/>
      <c r="AT11483" s="41"/>
      <c r="AU11483" s="41"/>
      <c r="AV11483" s="41"/>
      <c r="AW11483" s="41"/>
      <c r="AX11483" s="41"/>
      <c r="AY11483" s="41"/>
      <c r="AZ11483" s="41"/>
      <c r="BA11483" s="41"/>
      <c r="BB11483" s="41"/>
      <c r="BC11483" s="41"/>
      <c r="BD11483" s="41"/>
      <c r="BE11483" s="41"/>
      <c r="BF11483" s="41"/>
      <c r="BG11483" s="41"/>
      <c r="BH11483" s="41"/>
      <c r="BI11483" s="41"/>
      <c r="BJ11483" s="41"/>
      <c r="BK11483" s="41"/>
      <c r="BL11483" s="41"/>
      <c r="BM11483" s="41"/>
      <c r="BN11483" s="41"/>
      <c r="BO11483" s="41"/>
      <c r="BP11483" s="108"/>
      <c r="CG11483" s="102"/>
      <c r="CI11483" s="45"/>
    </row>
    <row r="11484" spans="37:87" ht="13" customHeight="1">
      <c r="AK11484" s="114"/>
      <c r="AL11484" s="41"/>
      <c r="AM11484" s="41"/>
      <c r="AN11484" s="41"/>
      <c r="AO11484" s="41"/>
      <c r="AP11484" s="41"/>
      <c r="AQ11484" s="41"/>
      <c r="AR11484" s="41"/>
      <c r="AS11484" s="41"/>
      <c r="AT11484" s="41"/>
      <c r="AU11484" s="41"/>
      <c r="AV11484" s="41"/>
      <c r="AW11484" s="41"/>
      <c r="AX11484" s="41"/>
      <c r="AY11484" s="41"/>
      <c r="AZ11484" s="41"/>
      <c r="BA11484" s="41"/>
      <c r="BB11484" s="41"/>
      <c r="BC11484" s="41"/>
      <c r="BD11484" s="41"/>
      <c r="BE11484" s="41"/>
      <c r="BF11484" s="41"/>
      <c r="BG11484" s="41"/>
      <c r="BH11484" s="41"/>
      <c r="BI11484" s="41"/>
      <c r="BJ11484" s="41"/>
      <c r="BK11484" s="41"/>
      <c r="BL11484" s="41"/>
      <c r="BM11484" s="41"/>
      <c r="BN11484" s="41"/>
      <c r="BO11484" s="41"/>
      <c r="BP11484" s="108"/>
      <c r="CG11484" s="102"/>
      <c r="CI11484" s="45"/>
    </row>
    <row r="11485" spans="37:87" ht="13" customHeight="1">
      <c r="AK11485" s="114"/>
      <c r="AL11485" s="41"/>
      <c r="AM11485" s="41"/>
      <c r="AN11485" s="41"/>
      <c r="AO11485" s="41"/>
      <c r="AP11485" s="41"/>
      <c r="AQ11485" s="41"/>
      <c r="AR11485" s="41"/>
      <c r="AS11485" s="41"/>
      <c r="AT11485" s="41"/>
      <c r="AU11485" s="41"/>
      <c r="AV11485" s="41"/>
      <c r="AW11485" s="41"/>
      <c r="AX11485" s="41"/>
      <c r="AY11485" s="41"/>
      <c r="AZ11485" s="41"/>
      <c r="BA11485" s="41"/>
      <c r="BB11485" s="41"/>
      <c r="BC11485" s="41"/>
      <c r="BD11485" s="41"/>
      <c r="BE11485" s="41"/>
      <c r="BF11485" s="41"/>
      <c r="BG11485" s="41"/>
      <c r="BH11485" s="41"/>
      <c r="BI11485" s="41"/>
      <c r="BJ11485" s="41"/>
      <c r="BK11485" s="41"/>
      <c r="BL11485" s="41"/>
      <c r="BM11485" s="41"/>
      <c r="BN11485" s="41"/>
      <c r="BO11485" s="41"/>
      <c r="BP11485" s="108"/>
      <c r="CG11485" s="102"/>
      <c r="CI11485" s="45"/>
    </row>
    <row r="11486" spans="37:87" ht="13" customHeight="1">
      <c r="AK11486" s="114"/>
      <c r="AL11486" s="41"/>
      <c r="AM11486" s="41"/>
      <c r="AN11486" s="41"/>
      <c r="AO11486" s="41"/>
      <c r="AP11486" s="41"/>
      <c r="AQ11486" s="41"/>
      <c r="AR11486" s="41"/>
      <c r="AS11486" s="41"/>
      <c r="AT11486" s="41"/>
      <c r="AU11486" s="41"/>
      <c r="AV11486" s="41"/>
      <c r="AW11486" s="41"/>
      <c r="AX11486" s="41"/>
      <c r="AY11486" s="41"/>
      <c r="AZ11486" s="41"/>
      <c r="BA11486" s="41"/>
      <c r="BB11486" s="41"/>
      <c r="BC11486" s="41"/>
      <c r="BD11486" s="41"/>
      <c r="BE11486" s="41"/>
      <c r="BF11486" s="41"/>
      <c r="BG11486" s="41"/>
      <c r="BH11486" s="41"/>
      <c r="BI11486" s="41"/>
      <c r="BJ11486" s="41"/>
      <c r="BK11486" s="41"/>
      <c r="BL11486" s="41"/>
      <c r="BM11486" s="41"/>
      <c r="BN11486" s="41"/>
      <c r="BO11486" s="41"/>
      <c r="BP11486" s="108"/>
      <c r="CG11486" s="102"/>
      <c r="CI11486" s="45"/>
    </row>
    <row r="11487" spans="37:87" ht="13" customHeight="1">
      <c r="AK11487" s="114"/>
      <c r="AL11487" s="41"/>
      <c r="AM11487" s="41"/>
      <c r="AN11487" s="41"/>
      <c r="AO11487" s="41"/>
      <c r="AP11487" s="41"/>
      <c r="AQ11487" s="41"/>
      <c r="AR11487" s="41"/>
      <c r="AS11487" s="41"/>
      <c r="AT11487" s="41"/>
      <c r="AU11487" s="41"/>
      <c r="AV11487" s="41"/>
      <c r="AW11487" s="41"/>
      <c r="AX11487" s="41"/>
      <c r="AY11487" s="41"/>
      <c r="AZ11487" s="41"/>
      <c r="BA11487" s="41"/>
      <c r="BB11487" s="41"/>
      <c r="BC11487" s="41"/>
      <c r="BD11487" s="41"/>
      <c r="BE11487" s="41"/>
      <c r="BF11487" s="41"/>
      <c r="BG11487" s="41"/>
      <c r="BH11487" s="41"/>
      <c r="BI11487" s="41"/>
      <c r="BJ11487" s="41"/>
      <c r="BK11487" s="41"/>
      <c r="BL11487" s="41"/>
      <c r="BM11487" s="41"/>
      <c r="BN11487" s="41"/>
      <c r="BO11487" s="41"/>
      <c r="BP11487" s="108"/>
      <c r="CG11487" s="102"/>
      <c r="CI11487" s="45"/>
    </row>
    <row r="11488" spans="37:87" ht="13" customHeight="1">
      <c r="AK11488" s="114"/>
      <c r="AL11488" s="41"/>
      <c r="AM11488" s="41"/>
      <c r="AN11488" s="41"/>
      <c r="AO11488" s="41"/>
      <c r="AP11488" s="41"/>
      <c r="AQ11488" s="41"/>
      <c r="AR11488" s="41"/>
      <c r="AS11488" s="41"/>
      <c r="AT11488" s="41"/>
      <c r="AU11488" s="41"/>
      <c r="AV11488" s="41"/>
      <c r="AW11488" s="41"/>
      <c r="AX11488" s="41"/>
      <c r="AY11488" s="41"/>
      <c r="AZ11488" s="41"/>
      <c r="BA11488" s="41"/>
      <c r="BB11488" s="41"/>
      <c r="BC11488" s="41"/>
      <c r="BD11488" s="41"/>
      <c r="BE11488" s="41"/>
      <c r="BF11488" s="41"/>
      <c r="BG11488" s="41"/>
      <c r="BH11488" s="41"/>
      <c r="BI11488" s="41"/>
      <c r="BJ11488" s="41"/>
      <c r="BK11488" s="41"/>
      <c r="BL11488" s="41"/>
      <c r="BM11488" s="41"/>
      <c r="BN11488" s="41"/>
      <c r="BO11488" s="41"/>
      <c r="BP11488" s="108"/>
      <c r="CG11488" s="102"/>
      <c r="CI11488" s="45"/>
    </row>
    <row r="11489" spans="37:87" ht="13" customHeight="1">
      <c r="AK11489" s="114"/>
      <c r="AL11489" s="41"/>
      <c r="AM11489" s="41"/>
      <c r="AN11489" s="41"/>
      <c r="AO11489" s="41"/>
      <c r="AP11489" s="41"/>
      <c r="AQ11489" s="41"/>
      <c r="AR11489" s="41"/>
      <c r="AS11489" s="41"/>
      <c r="AT11489" s="41"/>
      <c r="AU11489" s="41"/>
      <c r="AV11489" s="41"/>
      <c r="AW11489" s="41"/>
      <c r="AX11489" s="41"/>
      <c r="AY11489" s="41"/>
      <c r="AZ11489" s="41"/>
      <c r="BA11489" s="41"/>
      <c r="BB11489" s="41"/>
      <c r="BC11489" s="41"/>
      <c r="BD11489" s="41"/>
      <c r="BE11489" s="41"/>
      <c r="BF11489" s="41"/>
      <c r="BG11489" s="41"/>
      <c r="BH11489" s="41"/>
      <c r="BI11489" s="41"/>
      <c r="BJ11489" s="41"/>
      <c r="BK11489" s="41"/>
      <c r="BL11489" s="41"/>
      <c r="BM11489" s="41"/>
      <c r="BN11489" s="41"/>
      <c r="BO11489" s="41"/>
      <c r="BP11489" s="108"/>
      <c r="CG11489" s="102"/>
      <c r="CI11489" s="45"/>
    </row>
    <row r="11490" spans="37:87" ht="13" customHeight="1">
      <c r="AK11490" s="114"/>
      <c r="AL11490" s="41"/>
      <c r="AM11490" s="41"/>
      <c r="AN11490" s="41"/>
      <c r="AO11490" s="41"/>
      <c r="AP11490" s="41"/>
      <c r="AQ11490" s="41"/>
      <c r="AR11490" s="41"/>
      <c r="AS11490" s="41"/>
      <c r="AT11490" s="41"/>
      <c r="AU11490" s="41"/>
      <c r="AV11490" s="41"/>
      <c r="AW11490" s="41"/>
      <c r="AX11490" s="41"/>
      <c r="AY11490" s="41"/>
      <c r="AZ11490" s="41"/>
      <c r="BA11490" s="41"/>
      <c r="BB11490" s="41"/>
      <c r="BC11490" s="41"/>
      <c r="BD11490" s="41"/>
      <c r="BE11490" s="41"/>
      <c r="BF11490" s="41"/>
      <c r="BG11490" s="41"/>
      <c r="BH11490" s="41"/>
      <c r="BI11490" s="41"/>
      <c r="BJ11490" s="41"/>
      <c r="BK11490" s="41"/>
      <c r="BL11490" s="41"/>
      <c r="BM11490" s="41"/>
      <c r="BN11490" s="41"/>
      <c r="BO11490" s="41"/>
      <c r="BP11490" s="108"/>
      <c r="CG11490" s="102"/>
      <c r="CI11490" s="45"/>
    </row>
    <row r="11491" spans="37:87" ht="13" customHeight="1">
      <c r="AK11491" s="114"/>
      <c r="AL11491" s="41"/>
      <c r="AM11491" s="41"/>
      <c r="AN11491" s="41"/>
      <c r="AO11491" s="41"/>
      <c r="AP11491" s="41"/>
      <c r="AQ11491" s="41"/>
      <c r="AR11491" s="41"/>
      <c r="AS11491" s="41"/>
      <c r="AT11491" s="41"/>
      <c r="AU11491" s="41"/>
      <c r="AV11491" s="41"/>
      <c r="AW11491" s="41"/>
      <c r="AX11491" s="41"/>
      <c r="AY11491" s="41"/>
      <c r="AZ11491" s="41"/>
      <c r="BA11491" s="41"/>
      <c r="BB11491" s="41"/>
      <c r="BC11491" s="41"/>
      <c r="BD11491" s="41"/>
      <c r="BE11491" s="41"/>
      <c r="BF11491" s="41"/>
      <c r="BG11491" s="41"/>
      <c r="BH11491" s="41"/>
      <c r="BI11491" s="41"/>
      <c r="BJ11491" s="41"/>
      <c r="BK11491" s="41"/>
      <c r="BL11491" s="41"/>
      <c r="BM11491" s="41"/>
      <c r="BN11491" s="41"/>
      <c r="BO11491" s="41"/>
      <c r="BP11491" s="108"/>
      <c r="CG11491" s="102"/>
      <c r="CI11491" s="45"/>
    </row>
    <row r="11492" spans="37:87" ht="13" customHeight="1">
      <c r="AK11492" s="114"/>
      <c r="AL11492" s="41"/>
      <c r="AM11492" s="41"/>
      <c r="AN11492" s="41"/>
      <c r="AO11492" s="41"/>
      <c r="AP11492" s="41"/>
      <c r="AQ11492" s="41"/>
      <c r="AR11492" s="41"/>
      <c r="AS11492" s="41"/>
      <c r="AT11492" s="41"/>
      <c r="AU11492" s="41"/>
      <c r="AV11492" s="41"/>
      <c r="AW11492" s="41"/>
      <c r="AX11492" s="41"/>
      <c r="AY11492" s="41"/>
      <c r="AZ11492" s="41"/>
      <c r="BA11492" s="41"/>
      <c r="BB11492" s="41"/>
      <c r="BC11492" s="41"/>
      <c r="BD11492" s="41"/>
      <c r="BE11492" s="41"/>
      <c r="BF11492" s="41"/>
      <c r="BG11492" s="41"/>
      <c r="BH11492" s="41"/>
      <c r="BI11492" s="41"/>
      <c r="BJ11492" s="41"/>
      <c r="BK11492" s="41"/>
      <c r="BL11492" s="41"/>
      <c r="BM11492" s="41"/>
      <c r="BN11492" s="41"/>
      <c r="BO11492" s="41"/>
      <c r="BP11492" s="108"/>
      <c r="CG11492" s="102"/>
      <c r="CI11492" s="45"/>
    </row>
    <row r="11493" spans="37:87" ht="13" customHeight="1">
      <c r="AK11493" s="114"/>
      <c r="AL11493" s="41"/>
      <c r="AM11493" s="41"/>
      <c r="AN11493" s="41"/>
      <c r="AO11493" s="41"/>
      <c r="AP11493" s="41"/>
      <c r="AQ11493" s="41"/>
      <c r="AR11493" s="41"/>
      <c r="AS11493" s="41"/>
      <c r="AT11493" s="41"/>
      <c r="AU11493" s="41"/>
      <c r="AV11493" s="41"/>
      <c r="AW11493" s="41"/>
      <c r="AX11493" s="41"/>
      <c r="AY11493" s="41"/>
      <c r="AZ11493" s="41"/>
      <c r="BA11493" s="41"/>
      <c r="BB11493" s="41"/>
      <c r="BC11493" s="41"/>
      <c r="BD11493" s="41"/>
      <c r="BE11493" s="41"/>
      <c r="BF11493" s="41"/>
      <c r="BG11493" s="41"/>
      <c r="BH11493" s="41"/>
      <c r="BI11493" s="41"/>
      <c r="BJ11493" s="41"/>
      <c r="BK11493" s="41"/>
      <c r="BL11493" s="41"/>
      <c r="BM11493" s="41"/>
      <c r="BN11493" s="41"/>
      <c r="BO11493" s="41"/>
      <c r="BP11493" s="108"/>
      <c r="CG11493" s="102"/>
      <c r="CI11493" s="45"/>
    </row>
    <row r="11494" spans="37:87" ht="13" customHeight="1">
      <c r="AK11494" s="114"/>
      <c r="AL11494" s="41"/>
      <c r="AM11494" s="41"/>
      <c r="AN11494" s="41"/>
      <c r="AO11494" s="41"/>
      <c r="AP11494" s="41"/>
      <c r="AQ11494" s="41"/>
      <c r="AR11494" s="41"/>
      <c r="AS11494" s="41"/>
      <c r="AT11494" s="41"/>
      <c r="AU11494" s="41"/>
      <c r="AV11494" s="41"/>
      <c r="AW11494" s="41"/>
      <c r="AX11494" s="41"/>
      <c r="AY11494" s="41"/>
      <c r="AZ11494" s="41"/>
      <c r="BA11494" s="41"/>
      <c r="BB11494" s="41"/>
      <c r="BC11494" s="41"/>
      <c r="BD11494" s="41"/>
      <c r="BE11494" s="41"/>
      <c r="BF11494" s="41"/>
      <c r="BG11494" s="41"/>
      <c r="BH11494" s="41"/>
      <c r="BI11494" s="41"/>
      <c r="BJ11494" s="41"/>
      <c r="BK11494" s="41"/>
      <c r="BL11494" s="41"/>
      <c r="BM11494" s="41"/>
      <c r="BN11494" s="41"/>
      <c r="BO11494" s="41"/>
      <c r="BP11494" s="108"/>
      <c r="CG11494" s="102"/>
      <c r="CI11494" s="45"/>
    </row>
    <row r="11495" spans="37:87" ht="13" customHeight="1">
      <c r="AK11495" s="114"/>
      <c r="AL11495" s="41"/>
      <c r="AM11495" s="41"/>
      <c r="AN11495" s="41"/>
      <c r="AO11495" s="41"/>
      <c r="AP11495" s="41"/>
      <c r="AQ11495" s="41"/>
      <c r="AR11495" s="41"/>
      <c r="AS11495" s="41"/>
      <c r="AT11495" s="41"/>
      <c r="AU11495" s="41"/>
      <c r="AV11495" s="41"/>
      <c r="AW11495" s="41"/>
      <c r="AX11495" s="41"/>
      <c r="AY11495" s="41"/>
      <c r="AZ11495" s="41"/>
      <c r="BA11495" s="41"/>
      <c r="BB11495" s="41"/>
      <c r="BC11495" s="41"/>
      <c r="BD11495" s="41"/>
      <c r="BE11495" s="41"/>
      <c r="BF11495" s="41"/>
      <c r="BG11495" s="41"/>
      <c r="BH11495" s="41"/>
      <c r="BI11495" s="41"/>
      <c r="BJ11495" s="41"/>
      <c r="BK11495" s="41"/>
      <c r="BL11495" s="41"/>
      <c r="BM11495" s="41"/>
      <c r="BN11495" s="41"/>
      <c r="BO11495" s="41"/>
      <c r="BP11495" s="108"/>
      <c r="CG11495" s="102"/>
      <c r="CI11495" s="45"/>
    </row>
    <row r="11496" spans="37:87" ht="13" customHeight="1">
      <c r="AK11496" s="114"/>
      <c r="AL11496" s="41"/>
      <c r="AM11496" s="41"/>
      <c r="AN11496" s="41"/>
      <c r="AO11496" s="41"/>
      <c r="AP11496" s="41"/>
      <c r="AQ11496" s="41"/>
      <c r="AR11496" s="41"/>
      <c r="AS11496" s="41"/>
      <c r="AT11496" s="41"/>
      <c r="AU11496" s="41"/>
      <c r="AV11496" s="41"/>
      <c r="AW11496" s="41"/>
      <c r="AX11496" s="41"/>
      <c r="AY11496" s="41"/>
      <c r="AZ11496" s="41"/>
      <c r="BA11496" s="41"/>
      <c r="BB11496" s="41"/>
      <c r="BC11496" s="41"/>
      <c r="BD11496" s="41"/>
      <c r="BE11496" s="41"/>
      <c r="BF11496" s="41"/>
      <c r="BG11496" s="41"/>
      <c r="BH11496" s="41"/>
      <c r="BI11496" s="41"/>
      <c r="BJ11496" s="41"/>
      <c r="BK11496" s="41"/>
      <c r="BL11496" s="41"/>
      <c r="BM11496" s="41"/>
      <c r="BN11496" s="41"/>
      <c r="BO11496" s="41"/>
      <c r="BP11496" s="108"/>
      <c r="CG11496" s="102"/>
      <c r="CI11496" s="45"/>
    </row>
    <row r="11497" spans="37:87" ht="13" customHeight="1">
      <c r="AK11497" s="114"/>
      <c r="AL11497" s="41"/>
      <c r="AM11497" s="41"/>
      <c r="AN11497" s="41"/>
      <c r="AO11497" s="41"/>
      <c r="AP11497" s="41"/>
      <c r="AQ11497" s="41"/>
      <c r="AR11497" s="41"/>
      <c r="AS11497" s="41"/>
      <c r="AT11497" s="41"/>
      <c r="AU11497" s="41"/>
      <c r="AV11497" s="41"/>
      <c r="AW11497" s="41"/>
      <c r="AX11497" s="41"/>
      <c r="AY11497" s="41"/>
      <c r="AZ11497" s="41"/>
      <c r="BA11497" s="41"/>
      <c r="BB11497" s="41"/>
      <c r="BC11497" s="41"/>
      <c r="BD11497" s="41"/>
      <c r="BE11497" s="41"/>
      <c r="BF11497" s="41"/>
      <c r="BG11497" s="41"/>
      <c r="BH11497" s="41"/>
      <c r="BI11497" s="41"/>
      <c r="BJ11497" s="41"/>
      <c r="BK11497" s="41"/>
      <c r="BL11497" s="41"/>
      <c r="BM11497" s="41"/>
      <c r="BN11497" s="41"/>
      <c r="BO11497" s="41"/>
      <c r="BP11497" s="108"/>
      <c r="CG11497" s="102"/>
      <c r="CI11497" s="45"/>
    </row>
    <row r="11498" spans="37:87" ht="13" customHeight="1">
      <c r="AK11498" s="114"/>
      <c r="AL11498" s="41"/>
      <c r="AM11498" s="41"/>
      <c r="AN11498" s="41"/>
      <c r="AO11498" s="41"/>
      <c r="AP11498" s="41"/>
      <c r="AQ11498" s="41"/>
      <c r="AR11498" s="41"/>
      <c r="AS11498" s="41"/>
      <c r="AT11498" s="41"/>
      <c r="AU11498" s="41"/>
      <c r="AV11498" s="41"/>
      <c r="AW11498" s="41"/>
      <c r="AX11498" s="41"/>
      <c r="AY11498" s="41"/>
      <c r="AZ11498" s="41"/>
      <c r="BA11498" s="41"/>
      <c r="BB11498" s="41"/>
      <c r="BC11498" s="41"/>
      <c r="BD11498" s="41"/>
      <c r="BE11498" s="41"/>
      <c r="BF11498" s="41"/>
      <c r="BG11498" s="41"/>
      <c r="BH11498" s="41"/>
      <c r="BI11498" s="41"/>
      <c r="BJ11498" s="41"/>
      <c r="BK11498" s="41"/>
      <c r="BL11498" s="41"/>
      <c r="BM11498" s="41"/>
      <c r="BN11498" s="41"/>
      <c r="BO11498" s="41"/>
      <c r="BP11498" s="108"/>
      <c r="CG11498" s="102"/>
      <c r="CI11498" s="45"/>
    </row>
    <row r="11499" spans="37:87" ht="13" customHeight="1">
      <c r="AK11499" s="114"/>
      <c r="AL11499" s="41"/>
      <c r="AM11499" s="41"/>
      <c r="AN11499" s="41"/>
      <c r="AO11499" s="41"/>
      <c r="AP11499" s="41"/>
      <c r="AQ11499" s="41"/>
      <c r="AR11499" s="41"/>
      <c r="AS11499" s="41"/>
      <c r="AT11499" s="41"/>
      <c r="AU11499" s="41"/>
      <c r="AV11499" s="41"/>
      <c r="AW11499" s="41"/>
      <c r="AX11499" s="41"/>
      <c r="AY11499" s="41"/>
      <c r="AZ11499" s="41"/>
      <c r="BA11499" s="41"/>
      <c r="BB11499" s="41"/>
      <c r="BC11499" s="41"/>
      <c r="BD11499" s="41"/>
      <c r="BE11499" s="41"/>
      <c r="BF11499" s="41"/>
      <c r="BG11499" s="41"/>
      <c r="BH11499" s="41"/>
      <c r="BI11499" s="41"/>
      <c r="BJ11499" s="41"/>
      <c r="BK11499" s="41"/>
      <c r="BL11499" s="41"/>
      <c r="BM11499" s="41"/>
      <c r="BN11499" s="41"/>
      <c r="BO11499" s="41"/>
      <c r="BP11499" s="108"/>
      <c r="CG11499" s="102"/>
      <c r="CI11499" s="45"/>
    </row>
    <row r="11500" spans="37:87" ht="13" customHeight="1">
      <c r="AK11500" s="114"/>
      <c r="AL11500" s="41"/>
      <c r="AM11500" s="41"/>
      <c r="AN11500" s="41"/>
      <c r="AO11500" s="41"/>
      <c r="AP11500" s="41"/>
      <c r="AQ11500" s="41"/>
      <c r="AR11500" s="41"/>
      <c r="AS11500" s="41"/>
      <c r="AT11500" s="41"/>
      <c r="AU11500" s="41"/>
      <c r="AV11500" s="41"/>
      <c r="AW11500" s="41"/>
      <c r="AX11500" s="41"/>
      <c r="AY11500" s="41"/>
      <c r="AZ11500" s="41"/>
      <c r="BA11500" s="41"/>
      <c r="BB11500" s="41"/>
      <c r="BC11500" s="41"/>
      <c r="BD11500" s="41"/>
      <c r="BE11500" s="41"/>
      <c r="BF11500" s="41"/>
      <c r="BG11500" s="41"/>
      <c r="BH11500" s="41"/>
      <c r="BI11500" s="41"/>
      <c r="BJ11500" s="41"/>
      <c r="BK11500" s="41"/>
      <c r="BL11500" s="41"/>
      <c r="BM11500" s="41"/>
      <c r="BN11500" s="41"/>
      <c r="BO11500" s="41"/>
      <c r="BP11500" s="108"/>
      <c r="CG11500" s="102"/>
      <c r="CI11500" s="45"/>
    </row>
    <row r="11501" spans="37:87" ht="13" customHeight="1">
      <c r="AK11501" s="114"/>
      <c r="AL11501" s="41"/>
      <c r="AM11501" s="41"/>
      <c r="AN11501" s="41"/>
      <c r="AO11501" s="41"/>
      <c r="AP11501" s="41"/>
      <c r="AQ11501" s="41"/>
      <c r="AR11501" s="41"/>
      <c r="AS11501" s="41"/>
      <c r="AT11501" s="41"/>
      <c r="AU11501" s="41"/>
      <c r="AV11501" s="41"/>
      <c r="AW11501" s="41"/>
      <c r="AX11501" s="41"/>
      <c r="AY11501" s="41"/>
      <c r="AZ11501" s="41"/>
      <c r="BA11501" s="41"/>
      <c r="BB11501" s="41"/>
      <c r="BC11501" s="41"/>
      <c r="BD11501" s="41"/>
      <c r="BE11501" s="41"/>
      <c r="BF11501" s="41"/>
      <c r="BG11501" s="41"/>
      <c r="BH11501" s="41"/>
      <c r="BI11501" s="41"/>
      <c r="BJ11501" s="41"/>
      <c r="BK11501" s="41"/>
      <c r="BL11501" s="41"/>
      <c r="BM11501" s="41"/>
      <c r="BN11501" s="41"/>
      <c r="BO11501" s="41"/>
      <c r="BP11501" s="108"/>
      <c r="CG11501" s="102"/>
      <c r="CI11501" s="45"/>
    </row>
    <row r="11502" spans="37:87" ht="13" customHeight="1">
      <c r="AK11502" s="114"/>
      <c r="AL11502" s="41"/>
      <c r="AM11502" s="41"/>
      <c r="AN11502" s="41"/>
      <c r="AO11502" s="41"/>
      <c r="AP11502" s="41"/>
      <c r="AQ11502" s="41"/>
      <c r="AR11502" s="41"/>
      <c r="AS11502" s="41"/>
      <c r="AT11502" s="41"/>
      <c r="AU11502" s="41"/>
      <c r="AV11502" s="41"/>
      <c r="AW11502" s="41"/>
      <c r="AX11502" s="41"/>
      <c r="AY11502" s="41"/>
      <c r="AZ11502" s="41"/>
      <c r="BA11502" s="41"/>
      <c r="BB11502" s="41"/>
      <c r="BC11502" s="41"/>
      <c r="BD11502" s="41"/>
      <c r="BE11502" s="41"/>
      <c r="BF11502" s="41"/>
      <c r="BG11502" s="41"/>
      <c r="BH11502" s="41"/>
      <c r="BI11502" s="41"/>
      <c r="BJ11502" s="41"/>
      <c r="BK11502" s="41"/>
      <c r="BL11502" s="41"/>
      <c r="BM11502" s="41"/>
      <c r="BN11502" s="41"/>
      <c r="BO11502" s="41"/>
      <c r="BP11502" s="108"/>
      <c r="CG11502" s="102"/>
      <c r="CI11502" s="45"/>
    </row>
    <row r="11503" spans="37:87" ht="13" customHeight="1">
      <c r="AK11503" s="114"/>
      <c r="AL11503" s="41"/>
      <c r="AM11503" s="41"/>
      <c r="AN11503" s="41"/>
      <c r="AO11503" s="41"/>
      <c r="AP11503" s="41"/>
      <c r="AQ11503" s="41"/>
      <c r="AR11503" s="41"/>
      <c r="AS11503" s="41"/>
      <c r="AT11503" s="41"/>
      <c r="AU11503" s="41"/>
      <c r="AV11503" s="41"/>
      <c r="AW11503" s="41"/>
      <c r="AX11503" s="41"/>
      <c r="AY11503" s="41"/>
      <c r="AZ11503" s="41"/>
      <c r="BA11503" s="41"/>
      <c r="BB11503" s="41"/>
      <c r="BC11503" s="41"/>
      <c r="BD11503" s="41"/>
      <c r="BE11503" s="41"/>
      <c r="BF11503" s="41"/>
      <c r="BG11503" s="41"/>
      <c r="BH11503" s="41"/>
      <c r="BI11503" s="41"/>
      <c r="BJ11503" s="41"/>
      <c r="BK11503" s="41"/>
      <c r="BL11503" s="41"/>
      <c r="BM11503" s="41"/>
      <c r="BN11503" s="41"/>
      <c r="BO11503" s="41"/>
      <c r="BP11503" s="108"/>
      <c r="CG11503" s="102"/>
      <c r="CI11503" s="45"/>
    </row>
    <row r="11504" spans="37:87" ht="13" customHeight="1">
      <c r="AK11504" s="114"/>
      <c r="AL11504" s="41"/>
      <c r="AM11504" s="41"/>
      <c r="AN11504" s="41"/>
      <c r="AO11504" s="41"/>
      <c r="AP11504" s="41"/>
      <c r="AQ11504" s="41"/>
      <c r="AR11504" s="41"/>
      <c r="AS11504" s="41"/>
      <c r="AT11504" s="41"/>
      <c r="AU11504" s="41"/>
      <c r="AV11504" s="41"/>
      <c r="AW11504" s="41"/>
      <c r="AX11504" s="41"/>
      <c r="AY11504" s="41"/>
      <c r="AZ11504" s="41"/>
      <c r="BA11504" s="41"/>
      <c r="BB11504" s="41"/>
      <c r="BC11504" s="41"/>
      <c r="BD11504" s="41"/>
      <c r="BE11504" s="41"/>
      <c r="BF11504" s="41"/>
      <c r="BG11504" s="41"/>
      <c r="BH11504" s="41"/>
      <c r="BI11504" s="41"/>
      <c r="BJ11504" s="41"/>
      <c r="BK11504" s="41"/>
      <c r="BL11504" s="41"/>
      <c r="BM11504" s="41"/>
      <c r="BN11504" s="41"/>
      <c r="BO11504" s="41"/>
      <c r="BP11504" s="108"/>
      <c r="CG11504" s="102"/>
      <c r="CI11504" s="45"/>
    </row>
    <row r="11505" spans="37:87" ht="13" customHeight="1">
      <c r="AK11505" s="114"/>
      <c r="AL11505" s="41"/>
      <c r="AM11505" s="41"/>
      <c r="AN11505" s="41"/>
      <c r="AO11505" s="41"/>
      <c r="AP11505" s="41"/>
      <c r="AQ11505" s="41"/>
      <c r="AR11505" s="41"/>
      <c r="AS11505" s="41"/>
      <c r="AT11505" s="41"/>
      <c r="AU11505" s="41"/>
      <c r="AV11505" s="41"/>
      <c r="AW11505" s="41"/>
      <c r="AX11505" s="41"/>
      <c r="AY11505" s="41"/>
      <c r="AZ11505" s="41"/>
      <c r="BA11505" s="41"/>
      <c r="BB11505" s="41"/>
      <c r="BC11505" s="41"/>
      <c r="BD11505" s="41"/>
      <c r="BE11505" s="41"/>
      <c r="BF11505" s="41"/>
      <c r="BG11505" s="41"/>
      <c r="BH11505" s="41"/>
      <c r="BI11505" s="41"/>
      <c r="BJ11505" s="41"/>
      <c r="BK11505" s="41"/>
      <c r="BL11505" s="41"/>
      <c r="BM11505" s="41"/>
      <c r="BN11505" s="41"/>
      <c r="BO11505" s="41"/>
      <c r="BP11505" s="108"/>
      <c r="CG11505" s="102"/>
      <c r="CI11505" s="45"/>
    </row>
    <row r="11506" spans="37:87" ht="13" customHeight="1">
      <c r="AK11506" s="114"/>
      <c r="AL11506" s="41"/>
      <c r="AM11506" s="41"/>
      <c r="AN11506" s="41"/>
      <c r="AO11506" s="41"/>
      <c r="AP11506" s="41"/>
      <c r="AQ11506" s="41"/>
      <c r="AR11506" s="41"/>
      <c r="AS11506" s="41"/>
      <c r="AT11506" s="41"/>
      <c r="AU11506" s="41"/>
      <c r="AV11506" s="41"/>
      <c r="AW11506" s="41"/>
      <c r="AX11506" s="41"/>
      <c r="AY11506" s="41"/>
      <c r="AZ11506" s="41"/>
      <c r="BA11506" s="41"/>
      <c r="BB11506" s="41"/>
      <c r="BC11506" s="41"/>
      <c r="BD11506" s="41"/>
      <c r="BE11506" s="41"/>
      <c r="BF11506" s="41"/>
      <c r="BG11506" s="41"/>
      <c r="BH11506" s="41"/>
      <c r="BI11506" s="41"/>
      <c r="BJ11506" s="41"/>
      <c r="BK11506" s="41"/>
      <c r="BL11506" s="41"/>
      <c r="BM11506" s="41"/>
      <c r="BN11506" s="41"/>
      <c r="BO11506" s="41"/>
      <c r="BP11506" s="108"/>
      <c r="CG11506" s="102"/>
      <c r="CI11506" s="45"/>
    </row>
    <row r="11507" spans="37:87" ht="13" customHeight="1">
      <c r="AK11507" s="114"/>
      <c r="AL11507" s="41"/>
      <c r="AM11507" s="41"/>
      <c r="AN11507" s="41"/>
      <c r="AO11507" s="41"/>
      <c r="AP11507" s="41"/>
      <c r="AQ11507" s="41"/>
      <c r="AR11507" s="41"/>
      <c r="AS11507" s="41"/>
      <c r="AT11507" s="41"/>
      <c r="AU11507" s="41"/>
      <c r="AV11507" s="41"/>
      <c r="AW11507" s="41"/>
      <c r="AX11507" s="41"/>
      <c r="AY11507" s="41"/>
      <c r="AZ11507" s="41"/>
      <c r="BA11507" s="41"/>
      <c r="BB11507" s="41"/>
      <c r="BC11507" s="41"/>
      <c r="BD11507" s="41"/>
      <c r="BE11507" s="41"/>
      <c r="BF11507" s="41"/>
      <c r="BG11507" s="41"/>
      <c r="BH11507" s="41"/>
      <c r="BI11507" s="41"/>
      <c r="BJ11507" s="41"/>
      <c r="BK11507" s="41"/>
      <c r="BL11507" s="41"/>
      <c r="BM11507" s="41"/>
      <c r="BN11507" s="41"/>
      <c r="BO11507" s="41"/>
      <c r="BP11507" s="108"/>
      <c r="CG11507" s="102"/>
      <c r="CI11507" s="45"/>
    </row>
    <row r="11508" spans="37:87" ht="13" customHeight="1">
      <c r="AK11508" s="114"/>
      <c r="AL11508" s="41"/>
      <c r="AM11508" s="41"/>
      <c r="AN11508" s="41"/>
      <c r="AO11508" s="41"/>
      <c r="AP11508" s="41"/>
      <c r="AQ11508" s="41"/>
      <c r="AR11508" s="41"/>
      <c r="AS11508" s="41"/>
      <c r="AT11508" s="41"/>
      <c r="AU11508" s="41"/>
      <c r="AV11508" s="41"/>
      <c r="AW11508" s="41"/>
      <c r="AX11508" s="41"/>
      <c r="AY11508" s="41"/>
      <c r="AZ11508" s="41"/>
      <c r="BA11508" s="41"/>
      <c r="BB11508" s="41"/>
      <c r="BC11508" s="41"/>
      <c r="BD11508" s="41"/>
      <c r="BE11508" s="41"/>
      <c r="BF11508" s="41"/>
      <c r="BG11508" s="41"/>
      <c r="BH11508" s="41"/>
      <c r="BI11508" s="41"/>
      <c r="BJ11508" s="41"/>
      <c r="BK11508" s="41"/>
      <c r="BL11508" s="41"/>
      <c r="BM11508" s="41"/>
      <c r="BN11508" s="41"/>
      <c r="BO11508" s="41"/>
      <c r="BP11508" s="108"/>
      <c r="CG11508" s="102"/>
      <c r="CI11508" s="45"/>
    </row>
    <row r="11509" spans="37:87" ht="13" customHeight="1">
      <c r="AK11509" s="114"/>
      <c r="AL11509" s="41"/>
      <c r="AM11509" s="41"/>
      <c r="AN11509" s="41"/>
      <c r="AO11509" s="41"/>
      <c r="AP11509" s="41"/>
      <c r="AQ11509" s="41"/>
      <c r="AR11509" s="41"/>
      <c r="AS11509" s="41"/>
      <c r="AT11509" s="41"/>
      <c r="AU11509" s="41"/>
      <c r="AV11509" s="41"/>
      <c r="AW11509" s="41"/>
      <c r="AX11509" s="41"/>
      <c r="AY11509" s="41"/>
      <c r="AZ11509" s="41"/>
      <c r="BA11509" s="41"/>
      <c r="BB11509" s="41"/>
      <c r="BC11509" s="41"/>
      <c r="BD11509" s="41"/>
      <c r="BE11509" s="41"/>
      <c r="BF11509" s="41"/>
      <c r="BG11509" s="41"/>
      <c r="BH11509" s="41"/>
      <c r="BI11509" s="41"/>
      <c r="BJ11509" s="41"/>
      <c r="BK11509" s="41"/>
      <c r="BL11509" s="41"/>
      <c r="BM11509" s="41"/>
      <c r="BN11509" s="41"/>
      <c r="BO11509" s="41"/>
      <c r="BP11509" s="108"/>
      <c r="CG11509" s="102"/>
      <c r="CI11509" s="45"/>
    </row>
    <row r="11510" spans="37:87" ht="13" customHeight="1">
      <c r="AK11510" s="114"/>
      <c r="AL11510" s="41"/>
      <c r="AM11510" s="41"/>
      <c r="AN11510" s="41"/>
      <c r="AO11510" s="41"/>
      <c r="AP11510" s="41"/>
      <c r="AQ11510" s="41"/>
      <c r="AR11510" s="41"/>
      <c r="AS11510" s="41"/>
      <c r="AT11510" s="41"/>
      <c r="AU11510" s="41"/>
      <c r="AV11510" s="41"/>
      <c r="AW11510" s="41"/>
      <c r="AX11510" s="41"/>
      <c r="AY11510" s="41"/>
      <c r="AZ11510" s="41"/>
      <c r="BA11510" s="41"/>
      <c r="BB11510" s="41"/>
      <c r="BC11510" s="41"/>
      <c r="BD11510" s="41"/>
      <c r="BE11510" s="41"/>
      <c r="BF11510" s="41"/>
      <c r="BG11510" s="41"/>
      <c r="BH11510" s="41"/>
      <c r="BI11510" s="41"/>
      <c r="BJ11510" s="41"/>
      <c r="BK11510" s="41"/>
      <c r="BL11510" s="41"/>
      <c r="BM11510" s="41"/>
      <c r="BN11510" s="41"/>
      <c r="BO11510" s="41"/>
      <c r="BP11510" s="108"/>
      <c r="CG11510" s="102"/>
      <c r="CI11510" s="45"/>
    </row>
    <row r="11511" spans="37:87" ht="13" customHeight="1">
      <c r="AK11511" s="114"/>
      <c r="AL11511" s="41"/>
      <c r="AM11511" s="41"/>
      <c r="AN11511" s="41"/>
      <c r="AO11511" s="41"/>
      <c r="AP11511" s="41"/>
      <c r="AQ11511" s="41"/>
      <c r="AR11511" s="41"/>
      <c r="AS11511" s="41"/>
      <c r="AT11511" s="41"/>
      <c r="AU11511" s="41"/>
      <c r="AV11511" s="41"/>
      <c r="AW11511" s="41"/>
      <c r="AX11511" s="41"/>
      <c r="AY11511" s="41"/>
      <c r="AZ11511" s="41"/>
      <c r="BA11511" s="41"/>
      <c r="BB11511" s="41"/>
      <c r="BC11511" s="41"/>
      <c r="BD11511" s="41"/>
      <c r="BE11511" s="41"/>
      <c r="BF11511" s="41"/>
      <c r="BG11511" s="41"/>
      <c r="BH11511" s="41"/>
      <c r="BI11511" s="41"/>
      <c r="BJ11511" s="41"/>
      <c r="BK11511" s="41"/>
      <c r="BL11511" s="41"/>
      <c r="BM11511" s="41"/>
      <c r="BN11511" s="41"/>
      <c r="BO11511" s="41"/>
      <c r="BP11511" s="108"/>
      <c r="CG11511" s="102"/>
      <c r="CI11511" s="45"/>
    </row>
    <row r="11512" spans="37:87" ht="13" customHeight="1">
      <c r="AK11512" s="114"/>
      <c r="AL11512" s="41"/>
      <c r="AM11512" s="41"/>
      <c r="AN11512" s="41"/>
      <c r="AO11512" s="41"/>
      <c r="AP11512" s="41"/>
      <c r="AQ11512" s="41"/>
      <c r="AR11512" s="41"/>
      <c r="AS11512" s="41"/>
      <c r="AT11512" s="41"/>
      <c r="AU11512" s="41"/>
      <c r="AV11512" s="41"/>
      <c r="AW11512" s="41"/>
      <c r="AX11512" s="41"/>
      <c r="AY11512" s="41"/>
      <c r="AZ11512" s="41"/>
      <c r="BA11512" s="41"/>
      <c r="BB11512" s="41"/>
      <c r="BC11512" s="41"/>
      <c r="BD11512" s="41"/>
      <c r="BE11512" s="41"/>
      <c r="BF11512" s="41"/>
      <c r="BG11512" s="41"/>
      <c r="BH11512" s="41"/>
      <c r="BI11512" s="41"/>
      <c r="BJ11512" s="41"/>
      <c r="BK11512" s="41"/>
      <c r="BL11512" s="41"/>
      <c r="BM11512" s="41"/>
      <c r="BN11512" s="41"/>
      <c r="BO11512" s="41"/>
      <c r="BP11512" s="108"/>
      <c r="CG11512" s="102"/>
      <c r="CI11512" s="45"/>
    </row>
    <row r="11513" spans="37:87" ht="13" customHeight="1">
      <c r="AK11513" s="114"/>
      <c r="AL11513" s="41"/>
      <c r="AM11513" s="41"/>
      <c r="AN11513" s="41"/>
      <c r="AO11513" s="41"/>
      <c r="AP11513" s="41"/>
      <c r="AQ11513" s="41"/>
      <c r="AR11513" s="41"/>
      <c r="AS11513" s="41"/>
      <c r="AT11513" s="41"/>
      <c r="AU11513" s="41"/>
      <c r="AV11513" s="41"/>
      <c r="AW11513" s="41"/>
      <c r="AX11513" s="41"/>
      <c r="AY11513" s="41"/>
      <c r="AZ11513" s="41"/>
      <c r="BA11513" s="41"/>
      <c r="BB11513" s="41"/>
      <c r="BC11513" s="41"/>
      <c r="BD11513" s="41"/>
      <c r="BE11513" s="41"/>
      <c r="BF11513" s="41"/>
      <c r="BG11513" s="41"/>
      <c r="BH11513" s="41"/>
      <c r="BI11513" s="41"/>
      <c r="BJ11513" s="41"/>
      <c r="BK11513" s="41"/>
      <c r="BL11513" s="41"/>
      <c r="BM11513" s="41"/>
      <c r="BN11513" s="41"/>
      <c r="BO11513" s="41"/>
      <c r="BP11513" s="108"/>
      <c r="CG11513" s="102"/>
      <c r="CI11513" s="45"/>
    </row>
    <row r="11514" spans="37:87" ht="13" customHeight="1">
      <c r="AK11514" s="114"/>
      <c r="AL11514" s="41"/>
      <c r="AM11514" s="41"/>
      <c r="AN11514" s="41"/>
      <c r="AO11514" s="41"/>
      <c r="AP11514" s="41"/>
      <c r="AQ11514" s="41"/>
      <c r="AR11514" s="41"/>
      <c r="AS11514" s="41"/>
      <c r="AT11514" s="41"/>
      <c r="AU11514" s="41"/>
      <c r="AV11514" s="41"/>
      <c r="AW11514" s="41"/>
      <c r="AX11514" s="41"/>
      <c r="AY11514" s="41"/>
      <c r="AZ11514" s="41"/>
      <c r="BA11514" s="41"/>
      <c r="BB11514" s="41"/>
      <c r="BC11514" s="41"/>
      <c r="BD11514" s="41"/>
      <c r="BE11514" s="41"/>
      <c r="BF11514" s="41"/>
      <c r="BG11514" s="41"/>
      <c r="BH11514" s="41"/>
      <c r="BI11514" s="41"/>
      <c r="BJ11514" s="41"/>
      <c r="BK11514" s="41"/>
      <c r="BL11514" s="41"/>
      <c r="BM11514" s="41"/>
      <c r="BN11514" s="41"/>
      <c r="BO11514" s="41"/>
      <c r="BP11514" s="108"/>
      <c r="CG11514" s="102"/>
      <c r="CI11514" s="45"/>
    </row>
    <row r="11515" spans="37:87" ht="13" customHeight="1">
      <c r="AK11515" s="114"/>
      <c r="AL11515" s="41"/>
      <c r="AM11515" s="41"/>
      <c r="AN11515" s="41"/>
      <c r="AO11515" s="41"/>
      <c r="AP11515" s="41"/>
      <c r="AQ11515" s="41"/>
      <c r="AR11515" s="41"/>
      <c r="AS11515" s="41"/>
      <c r="AT11515" s="41"/>
      <c r="AU11515" s="41"/>
      <c r="AV11515" s="41"/>
      <c r="AW11515" s="41"/>
      <c r="AX11515" s="41"/>
      <c r="AY11515" s="41"/>
      <c r="AZ11515" s="41"/>
      <c r="BA11515" s="41"/>
      <c r="BB11515" s="41"/>
      <c r="BC11515" s="41"/>
      <c r="BD11515" s="41"/>
      <c r="BE11515" s="41"/>
      <c r="BF11515" s="41"/>
      <c r="BG11515" s="41"/>
      <c r="BH11515" s="41"/>
      <c r="BI11515" s="41"/>
      <c r="BJ11515" s="41"/>
      <c r="BK11515" s="41"/>
      <c r="BL11515" s="41"/>
      <c r="BM11515" s="41"/>
      <c r="BN11515" s="41"/>
      <c r="BO11515" s="41"/>
      <c r="BP11515" s="108"/>
      <c r="CG11515" s="102"/>
      <c r="CI11515" s="45"/>
    </row>
    <row r="11516" spans="37:87" ht="13" customHeight="1">
      <c r="AK11516" s="114"/>
      <c r="AL11516" s="41"/>
      <c r="AM11516" s="41"/>
      <c r="AN11516" s="41"/>
      <c r="AO11516" s="41"/>
      <c r="AP11516" s="41"/>
      <c r="AQ11516" s="41"/>
      <c r="AR11516" s="41"/>
      <c r="AS11516" s="41"/>
      <c r="AT11516" s="41"/>
      <c r="AU11516" s="41"/>
      <c r="AV11516" s="41"/>
      <c r="AW11516" s="41"/>
      <c r="AX11516" s="41"/>
      <c r="AY11516" s="41"/>
      <c r="AZ11516" s="41"/>
      <c r="BA11516" s="41"/>
      <c r="BB11516" s="41"/>
      <c r="BC11516" s="41"/>
      <c r="BD11516" s="41"/>
      <c r="BE11516" s="41"/>
      <c r="BF11516" s="41"/>
      <c r="BG11516" s="41"/>
      <c r="BH11516" s="41"/>
      <c r="BI11516" s="41"/>
      <c r="BJ11516" s="41"/>
      <c r="BK11516" s="41"/>
      <c r="BL11516" s="41"/>
      <c r="BM11516" s="41"/>
      <c r="BN11516" s="41"/>
      <c r="BO11516" s="41"/>
      <c r="BP11516" s="108"/>
      <c r="CG11516" s="102"/>
      <c r="CI11516" s="45"/>
    </row>
    <row r="11517" spans="37:87" ht="13" customHeight="1">
      <c r="AK11517" s="114"/>
      <c r="AL11517" s="41"/>
      <c r="AM11517" s="41"/>
      <c r="AN11517" s="41"/>
      <c r="AO11517" s="41"/>
      <c r="AP11517" s="41"/>
      <c r="AQ11517" s="41"/>
      <c r="AR11517" s="41"/>
      <c r="AS11517" s="41"/>
      <c r="AT11517" s="41"/>
      <c r="AU11517" s="41"/>
      <c r="AV11517" s="41"/>
      <c r="AW11517" s="41"/>
      <c r="AX11517" s="41"/>
      <c r="AY11517" s="41"/>
      <c r="AZ11517" s="41"/>
      <c r="BA11517" s="41"/>
      <c r="BB11517" s="41"/>
      <c r="BC11517" s="41"/>
      <c r="BD11517" s="41"/>
      <c r="BE11517" s="41"/>
      <c r="BF11517" s="41"/>
      <c r="BG11517" s="41"/>
      <c r="BH11517" s="41"/>
      <c r="BI11517" s="41"/>
      <c r="BJ11517" s="41"/>
      <c r="BK11517" s="41"/>
      <c r="BL11517" s="41"/>
      <c r="BM11517" s="41"/>
      <c r="BN11517" s="41"/>
      <c r="BO11517" s="41"/>
      <c r="BP11517" s="108"/>
      <c r="CG11517" s="102"/>
      <c r="CI11517" s="45"/>
    </row>
    <row r="11518" spans="37:87" ht="13" customHeight="1">
      <c r="AK11518" s="114"/>
      <c r="AL11518" s="41"/>
      <c r="AM11518" s="41"/>
      <c r="AN11518" s="41"/>
      <c r="AO11518" s="41"/>
      <c r="AP11518" s="41"/>
      <c r="AQ11518" s="41"/>
      <c r="AR11518" s="41"/>
      <c r="AS11518" s="41"/>
      <c r="AT11518" s="41"/>
      <c r="AU11518" s="41"/>
      <c r="AV11518" s="41"/>
      <c r="AW11518" s="41"/>
      <c r="AX11518" s="41"/>
      <c r="AY11518" s="41"/>
      <c r="AZ11518" s="41"/>
      <c r="BA11518" s="41"/>
      <c r="BB11518" s="41"/>
      <c r="BC11518" s="41"/>
      <c r="BD11518" s="41"/>
      <c r="BE11518" s="41"/>
      <c r="BF11518" s="41"/>
      <c r="BG11518" s="41"/>
      <c r="BH11518" s="41"/>
      <c r="BI11518" s="41"/>
      <c r="BJ11518" s="41"/>
      <c r="BK11518" s="41"/>
      <c r="BL11518" s="41"/>
      <c r="BM11518" s="41"/>
      <c r="BN11518" s="41"/>
      <c r="BO11518" s="41"/>
      <c r="BP11518" s="108"/>
      <c r="CG11518" s="102"/>
      <c r="CI11518" s="45"/>
    </row>
    <row r="11519" spans="37:87" ht="13" customHeight="1">
      <c r="AK11519" s="114"/>
      <c r="AL11519" s="41"/>
      <c r="AM11519" s="41"/>
      <c r="AN11519" s="41"/>
      <c r="AO11519" s="41"/>
      <c r="AP11519" s="41"/>
      <c r="AQ11519" s="41"/>
      <c r="AR11519" s="41"/>
      <c r="AS11519" s="41"/>
      <c r="AT11519" s="41"/>
      <c r="AU11519" s="41"/>
      <c r="AV11519" s="41"/>
      <c r="AW11519" s="41"/>
      <c r="AX11519" s="41"/>
      <c r="AY11519" s="41"/>
      <c r="AZ11519" s="41"/>
      <c r="BA11519" s="41"/>
      <c r="BB11519" s="41"/>
      <c r="BC11519" s="41"/>
      <c r="BD11519" s="41"/>
      <c r="BE11519" s="41"/>
      <c r="BF11519" s="41"/>
      <c r="BG11519" s="41"/>
      <c r="BH11519" s="41"/>
      <c r="BI11519" s="41"/>
      <c r="BJ11519" s="41"/>
      <c r="BK11519" s="41"/>
      <c r="BL11519" s="41"/>
      <c r="BM11519" s="41"/>
      <c r="BN11519" s="41"/>
      <c r="BO11519" s="41"/>
      <c r="BP11519" s="108"/>
      <c r="CG11519" s="102"/>
      <c r="CI11519" s="45"/>
    </row>
    <row r="11520" spans="37:87" ht="13" customHeight="1">
      <c r="AK11520" s="114"/>
      <c r="AL11520" s="41"/>
      <c r="AM11520" s="41"/>
      <c r="AN11520" s="41"/>
      <c r="AO11520" s="41"/>
      <c r="AP11520" s="41"/>
      <c r="AQ11520" s="41"/>
      <c r="AR11520" s="41"/>
      <c r="AS11520" s="41"/>
      <c r="AT11520" s="41"/>
      <c r="AU11520" s="41"/>
      <c r="AV11520" s="41"/>
      <c r="AW11520" s="41"/>
      <c r="AX11520" s="41"/>
      <c r="AY11520" s="41"/>
      <c r="AZ11520" s="41"/>
      <c r="BA11520" s="41"/>
      <c r="BB11520" s="41"/>
      <c r="BC11520" s="41"/>
      <c r="BD11520" s="41"/>
      <c r="BE11520" s="41"/>
      <c r="BF11520" s="41"/>
      <c r="BG11520" s="41"/>
      <c r="BH11520" s="41"/>
      <c r="BI11520" s="41"/>
      <c r="BJ11520" s="41"/>
      <c r="BK11520" s="41"/>
      <c r="BL11520" s="41"/>
      <c r="BM11520" s="41"/>
      <c r="BN11520" s="41"/>
      <c r="BO11520" s="41"/>
      <c r="BP11520" s="108"/>
      <c r="CG11520" s="102"/>
      <c r="CI11520" s="45"/>
    </row>
    <row r="11521" spans="37:87" ht="13" customHeight="1">
      <c r="AK11521" s="114"/>
      <c r="AL11521" s="41"/>
      <c r="AM11521" s="41"/>
      <c r="AN11521" s="41"/>
      <c r="AO11521" s="41"/>
      <c r="AP11521" s="41"/>
      <c r="AQ11521" s="41"/>
      <c r="AR11521" s="41"/>
      <c r="AS11521" s="41"/>
      <c r="AT11521" s="41"/>
      <c r="AU11521" s="41"/>
      <c r="AV11521" s="41"/>
      <c r="AW11521" s="41"/>
      <c r="AX11521" s="41"/>
      <c r="AY11521" s="41"/>
      <c r="AZ11521" s="41"/>
      <c r="BA11521" s="41"/>
      <c r="BB11521" s="41"/>
      <c r="BC11521" s="41"/>
      <c r="BD11521" s="41"/>
      <c r="BE11521" s="41"/>
      <c r="BF11521" s="41"/>
      <c r="BG11521" s="41"/>
      <c r="BH11521" s="41"/>
      <c r="BI11521" s="41"/>
      <c r="BJ11521" s="41"/>
      <c r="BK11521" s="41"/>
      <c r="BL11521" s="41"/>
      <c r="BM11521" s="41"/>
      <c r="BN11521" s="41"/>
      <c r="BO11521" s="41"/>
      <c r="BP11521" s="108"/>
      <c r="CG11521" s="102"/>
      <c r="CI11521" s="45"/>
    </row>
    <row r="11522" spans="37:87" ht="13" customHeight="1">
      <c r="AK11522" s="114"/>
      <c r="AL11522" s="41"/>
      <c r="AM11522" s="41"/>
      <c r="AN11522" s="41"/>
      <c r="AO11522" s="41"/>
      <c r="AP11522" s="41"/>
      <c r="AQ11522" s="41"/>
      <c r="AR11522" s="41"/>
      <c r="AS11522" s="41"/>
      <c r="AT11522" s="41"/>
      <c r="AU11522" s="41"/>
      <c r="AV11522" s="41"/>
      <c r="AW11522" s="41"/>
      <c r="AX11522" s="41"/>
      <c r="AY11522" s="41"/>
      <c r="AZ11522" s="41"/>
      <c r="BA11522" s="41"/>
      <c r="BB11522" s="41"/>
      <c r="BC11522" s="41"/>
      <c r="BD11522" s="41"/>
      <c r="BE11522" s="41"/>
      <c r="BF11522" s="41"/>
      <c r="BG11522" s="41"/>
      <c r="BH11522" s="41"/>
      <c r="BI11522" s="41"/>
      <c r="BJ11522" s="41"/>
      <c r="BK11522" s="41"/>
      <c r="BL11522" s="41"/>
      <c r="BM11522" s="41"/>
      <c r="BN11522" s="41"/>
      <c r="BO11522" s="41"/>
      <c r="BP11522" s="108"/>
      <c r="CG11522" s="102"/>
      <c r="CI11522" s="45"/>
    </row>
    <row r="11523" spans="37:87" ht="13" customHeight="1">
      <c r="AK11523" s="114"/>
      <c r="AL11523" s="41"/>
      <c r="AM11523" s="41"/>
      <c r="AN11523" s="41"/>
      <c r="AO11523" s="41"/>
      <c r="AP11523" s="41"/>
      <c r="AQ11523" s="41"/>
      <c r="AR11523" s="41"/>
      <c r="AS11523" s="41"/>
      <c r="AT11523" s="41"/>
      <c r="AU11523" s="41"/>
      <c r="AV11523" s="41"/>
      <c r="AW11523" s="41"/>
      <c r="AX11523" s="41"/>
      <c r="AY11523" s="41"/>
      <c r="AZ11523" s="41"/>
      <c r="BA11523" s="41"/>
      <c r="BB11523" s="41"/>
      <c r="BC11523" s="41"/>
      <c r="BD11523" s="41"/>
      <c r="BE11523" s="41"/>
      <c r="BF11523" s="41"/>
      <c r="BG11523" s="41"/>
      <c r="BH11523" s="41"/>
      <c r="BI11523" s="41"/>
      <c r="BJ11523" s="41"/>
      <c r="BK11523" s="41"/>
      <c r="BL11523" s="41"/>
      <c r="BM11523" s="41"/>
      <c r="BN11523" s="41"/>
      <c r="BO11523" s="41"/>
      <c r="BP11523" s="108"/>
      <c r="CG11523" s="102"/>
      <c r="CI11523" s="45"/>
    </row>
    <row r="11524" spans="37:87" ht="13" customHeight="1">
      <c r="AK11524" s="114"/>
      <c r="AL11524" s="41"/>
      <c r="AM11524" s="41"/>
      <c r="AN11524" s="41"/>
      <c r="AO11524" s="41"/>
      <c r="AP11524" s="41"/>
      <c r="AQ11524" s="41"/>
      <c r="AR11524" s="41"/>
      <c r="AS11524" s="41"/>
      <c r="AT11524" s="41"/>
      <c r="AU11524" s="41"/>
      <c r="AV11524" s="41"/>
      <c r="AW11524" s="41"/>
      <c r="AX11524" s="41"/>
      <c r="AY11524" s="41"/>
      <c r="AZ11524" s="41"/>
      <c r="BA11524" s="41"/>
      <c r="BB11524" s="41"/>
      <c r="BC11524" s="41"/>
      <c r="BD11524" s="41"/>
      <c r="BE11524" s="41"/>
      <c r="BF11524" s="41"/>
      <c r="BG11524" s="41"/>
      <c r="BH11524" s="41"/>
      <c r="BI11524" s="41"/>
      <c r="BJ11524" s="41"/>
      <c r="BK11524" s="41"/>
      <c r="BL11524" s="41"/>
      <c r="BM11524" s="41"/>
      <c r="BN11524" s="41"/>
      <c r="BO11524" s="41"/>
      <c r="BP11524" s="108"/>
      <c r="CG11524" s="102"/>
      <c r="CI11524" s="45"/>
    </row>
    <row r="11525" spans="37:87" ht="13" customHeight="1">
      <c r="AK11525" s="114"/>
      <c r="AL11525" s="41"/>
      <c r="AM11525" s="41"/>
      <c r="AN11525" s="41"/>
      <c r="AO11525" s="41"/>
      <c r="AP11525" s="41"/>
      <c r="AQ11525" s="41"/>
      <c r="AR11525" s="41"/>
      <c r="AS11525" s="41"/>
      <c r="AT11525" s="41"/>
      <c r="AU11525" s="41"/>
      <c r="AV11525" s="41"/>
      <c r="AW11525" s="41"/>
      <c r="AX11525" s="41"/>
      <c r="AY11525" s="41"/>
      <c r="AZ11525" s="41"/>
      <c r="BA11525" s="41"/>
      <c r="BB11525" s="41"/>
      <c r="BC11525" s="41"/>
      <c r="BD11525" s="41"/>
      <c r="BE11525" s="41"/>
      <c r="BF11525" s="41"/>
      <c r="BG11525" s="41"/>
      <c r="BH11525" s="41"/>
      <c r="BI11525" s="41"/>
      <c r="BJ11525" s="41"/>
      <c r="BK11525" s="41"/>
      <c r="BL11525" s="41"/>
      <c r="BM11525" s="41"/>
      <c r="BN11525" s="41"/>
      <c r="BO11525" s="41"/>
      <c r="BP11525" s="108"/>
      <c r="CG11525" s="102"/>
      <c r="CI11525" s="45"/>
    </row>
    <row r="11526" spans="37:87" ht="13" customHeight="1">
      <c r="AK11526" s="114"/>
      <c r="AL11526" s="41"/>
      <c r="AM11526" s="41"/>
      <c r="AN11526" s="41"/>
      <c r="AO11526" s="41"/>
      <c r="AP11526" s="41"/>
      <c r="AQ11526" s="41"/>
      <c r="AR11526" s="41"/>
      <c r="AS11526" s="41"/>
      <c r="AT11526" s="41"/>
      <c r="AU11526" s="41"/>
      <c r="AV11526" s="41"/>
      <c r="AW11526" s="41"/>
      <c r="AX11526" s="41"/>
      <c r="AY11526" s="41"/>
      <c r="AZ11526" s="41"/>
      <c r="BA11526" s="41"/>
      <c r="BB11526" s="41"/>
      <c r="BC11526" s="41"/>
      <c r="BD11526" s="41"/>
      <c r="BE11526" s="41"/>
      <c r="BF11526" s="41"/>
      <c r="BG11526" s="41"/>
      <c r="BH11526" s="41"/>
      <c r="BI11526" s="41"/>
      <c r="BJ11526" s="41"/>
      <c r="BK11526" s="41"/>
      <c r="BL11526" s="41"/>
      <c r="BM11526" s="41"/>
      <c r="BN11526" s="41"/>
      <c r="BO11526" s="41"/>
      <c r="BP11526" s="108"/>
      <c r="CG11526" s="102"/>
      <c r="CI11526" s="45"/>
    </row>
    <row r="11527" spans="37:87" ht="13" customHeight="1">
      <c r="AK11527" s="114"/>
      <c r="AL11527" s="41"/>
      <c r="AM11527" s="41"/>
      <c r="AN11527" s="41"/>
      <c r="AO11527" s="41"/>
      <c r="AP11527" s="41"/>
      <c r="AQ11527" s="41"/>
      <c r="AR11527" s="41"/>
      <c r="AS11527" s="41"/>
      <c r="AT11527" s="41"/>
      <c r="AU11527" s="41"/>
      <c r="AV11527" s="41"/>
      <c r="AW11527" s="41"/>
      <c r="AX11527" s="41"/>
      <c r="AY11527" s="41"/>
      <c r="AZ11527" s="41"/>
      <c r="BA11527" s="41"/>
      <c r="BB11527" s="41"/>
      <c r="BC11527" s="41"/>
      <c r="BD11527" s="41"/>
      <c r="BE11527" s="41"/>
      <c r="BF11527" s="41"/>
      <c r="BG11527" s="41"/>
      <c r="BH11527" s="41"/>
      <c r="BI11527" s="41"/>
      <c r="BJ11527" s="41"/>
      <c r="BK11527" s="41"/>
      <c r="BL11527" s="41"/>
      <c r="BM11527" s="41"/>
      <c r="BN11527" s="41"/>
      <c r="BO11527" s="41"/>
      <c r="BP11527" s="108"/>
      <c r="CG11527" s="102"/>
      <c r="CI11527" s="45"/>
    </row>
    <row r="11528" spans="37:87" ht="13" customHeight="1">
      <c r="AK11528" s="114"/>
      <c r="AL11528" s="41"/>
      <c r="AM11528" s="41"/>
      <c r="AN11528" s="41"/>
      <c r="AO11528" s="41"/>
      <c r="AP11528" s="41"/>
      <c r="AQ11528" s="41"/>
      <c r="AR11528" s="41"/>
      <c r="AS11528" s="41"/>
      <c r="AT11528" s="41"/>
      <c r="AU11528" s="41"/>
      <c r="AV11528" s="41"/>
      <c r="AW11528" s="41"/>
      <c r="AX11528" s="41"/>
      <c r="AY11528" s="41"/>
      <c r="AZ11528" s="41"/>
      <c r="BA11528" s="41"/>
      <c r="BB11528" s="41"/>
      <c r="BC11528" s="41"/>
      <c r="BD11528" s="41"/>
      <c r="BE11528" s="41"/>
      <c r="BF11528" s="41"/>
      <c r="BG11528" s="41"/>
      <c r="BH11528" s="41"/>
      <c r="BI11528" s="41"/>
      <c r="BJ11528" s="41"/>
      <c r="BK11528" s="41"/>
      <c r="BL11528" s="41"/>
      <c r="BM11528" s="41"/>
      <c r="BN11528" s="41"/>
      <c r="BO11528" s="41"/>
      <c r="BP11528" s="108"/>
      <c r="CG11528" s="102"/>
      <c r="CI11528" s="45"/>
    </row>
    <row r="11529" spans="37:87" ht="13" customHeight="1">
      <c r="AK11529" s="114"/>
      <c r="AL11529" s="41"/>
      <c r="AM11529" s="41"/>
      <c r="AN11529" s="41"/>
      <c r="AO11529" s="41"/>
      <c r="AP11529" s="41"/>
      <c r="AQ11529" s="41"/>
      <c r="AR11529" s="41"/>
      <c r="AS11529" s="41"/>
      <c r="AT11529" s="41"/>
      <c r="AU11529" s="41"/>
      <c r="AV11529" s="41"/>
      <c r="AW11529" s="41"/>
      <c r="AX11529" s="41"/>
      <c r="AY11529" s="41"/>
      <c r="AZ11529" s="41"/>
      <c r="BA11529" s="41"/>
      <c r="BB11529" s="41"/>
      <c r="BC11529" s="41"/>
      <c r="BD11529" s="41"/>
      <c r="BE11529" s="41"/>
      <c r="BF11529" s="41"/>
      <c r="BG11529" s="41"/>
      <c r="BH11529" s="41"/>
      <c r="BI11529" s="41"/>
      <c r="BJ11529" s="41"/>
      <c r="BK11529" s="41"/>
      <c r="BL11529" s="41"/>
      <c r="BM11529" s="41"/>
      <c r="BN11529" s="41"/>
      <c r="BO11529" s="41"/>
      <c r="BP11529" s="108"/>
      <c r="CG11529" s="102"/>
      <c r="CI11529" s="45"/>
    </row>
    <row r="11530" spans="37:87" ht="13" customHeight="1">
      <c r="AK11530" s="114"/>
      <c r="AL11530" s="41"/>
      <c r="AM11530" s="41"/>
      <c r="AN11530" s="41"/>
      <c r="AO11530" s="41"/>
      <c r="AP11530" s="41"/>
      <c r="AQ11530" s="41"/>
      <c r="AR11530" s="41"/>
      <c r="AS11530" s="41"/>
      <c r="AT11530" s="41"/>
      <c r="AU11530" s="41"/>
      <c r="AV11530" s="41"/>
      <c r="AW11530" s="41"/>
      <c r="AX11530" s="41"/>
      <c r="AY11530" s="41"/>
      <c r="AZ11530" s="41"/>
      <c r="BA11530" s="41"/>
      <c r="BB11530" s="41"/>
      <c r="BC11530" s="41"/>
      <c r="BD11530" s="41"/>
      <c r="BE11530" s="41"/>
      <c r="BF11530" s="41"/>
      <c r="BG11530" s="41"/>
      <c r="BH11530" s="41"/>
      <c r="BI11530" s="41"/>
      <c r="BJ11530" s="41"/>
      <c r="BK11530" s="41"/>
      <c r="BL11530" s="41"/>
      <c r="BM11530" s="41"/>
      <c r="BN11530" s="41"/>
      <c r="BO11530" s="41"/>
      <c r="BP11530" s="108"/>
      <c r="CG11530" s="102"/>
      <c r="CI11530" s="45"/>
    </row>
    <row r="11531" spans="37:87" ht="13" customHeight="1">
      <c r="AK11531" s="114"/>
      <c r="AL11531" s="41"/>
      <c r="AM11531" s="41"/>
      <c r="AN11531" s="41"/>
      <c r="AO11531" s="41"/>
      <c r="AP11531" s="41"/>
      <c r="AQ11531" s="41"/>
      <c r="AR11531" s="41"/>
      <c r="AS11531" s="41"/>
      <c r="AT11531" s="41"/>
      <c r="AU11531" s="41"/>
      <c r="AV11531" s="41"/>
      <c r="AW11531" s="41"/>
      <c r="AX11531" s="41"/>
      <c r="AY11531" s="41"/>
      <c r="AZ11531" s="41"/>
      <c r="BA11531" s="41"/>
      <c r="BB11531" s="41"/>
      <c r="BC11531" s="41"/>
      <c r="BD11531" s="41"/>
      <c r="BE11531" s="41"/>
      <c r="BF11531" s="41"/>
      <c r="BG11531" s="41"/>
      <c r="BH11531" s="41"/>
      <c r="BI11531" s="41"/>
      <c r="BJ11531" s="41"/>
      <c r="BK11531" s="41"/>
      <c r="BL11531" s="41"/>
      <c r="BM11531" s="41"/>
      <c r="BN11531" s="41"/>
      <c r="BO11531" s="41"/>
      <c r="BP11531" s="108"/>
      <c r="CG11531" s="102"/>
      <c r="CI11531" s="45"/>
    </row>
    <row r="11532" spans="37:87" ht="13" customHeight="1">
      <c r="AK11532" s="114"/>
      <c r="AL11532" s="41"/>
      <c r="AM11532" s="41"/>
      <c r="AN11532" s="41"/>
      <c r="AO11532" s="41"/>
      <c r="AP11532" s="41"/>
      <c r="AQ11532" s="41"/>
      <c r="AR11532" s="41"/>
      <c r="AS11532" s="41"/>
      <c r="AT11532" s="41"/>
      <c r="AU11532" s="41"/>
      <c r="AV11532" s="41"/>
      <c r="AW11532" s="41"/>
      <c r="AX11532" s="41"/>
      <c r="AY11532" s="41"/>
      <c r="AZ11532" s="41"/>
      <c r="BA11532" s="41"/>
      <c r="BB11532" s="41"/>
      <c r="BC11532" s="41"/>
      <c r="BD11532" s="41"/>
      <c r="BE11532" s="41"/>
      <c r="BF11532" s="41"/>
      <c r="BG11532" s="41"/>
      <c r="BH11532" s="41"/>
      <c r="BI11532" s="41"/>
      <c r="BJ11532" s="41"/>
      <c r="BK11532" s="41"/>
      <c r="BL11532" s="41"/>
      <c r="BM11532" s="41"/>
      <c r="BN11532" s="41"/>
      <c r="BO11532" s="41"/>
      <c r="BP11532" s="108"/>
      <c r="CG11532" s="102"/>
      <c r="CI11532" s="45"/>
    </row>
    <row r="11533" spans="37:87" ht="13" customHeight="1">
      <c r="AK11533" s="114"/>
      <c r="AL11533" s="41"/>
      <c r="AM11533" s="41"/>
      <c r="AN11533" s="41"/>
      <c r="AO11533" s="41"/>
      <c r="AP11533" s="41"/>
      <c r="AQ11533" s="41"/>
      <c r="AR11533" s="41"/>
      <c r="AS11533" s="41"/>
      <c r="AT11533" s="41"/>
      <c r="AU11533" s="41"/>
      <c r="AV11533" s="41"/>
      <c r="AW11533" s="41"/>
      <c r="AX11533" s="41"/>
      <c r="AY11533" s="41"/>
      <c r="AZ11533" s="41"/>
      <c r="BA11533" s="41"/>
      <c r="BB11533" s="41"/>
      <c r="BC11533" s="41"/>
      <c r="BD11533" s="41"/>
      <c r="BE11533" s="41"/>
      <c r="BF11533" s="41"/>
      <c r="BG11533" s="41"/>
      <c r="BH11533" s="41"/>
      <c r="BI11533" s="41"/>
      <c r="BJ11533" s="41"/>
      <c r="BK11533" s="41"/>
      <c r="BL11533" s="41"/>
      <c r="BM11533" s="41"/>
      <c r="BN11533" s="41"/>
      <c r="BO11533" s="41"/>
      <c r="BP11533" s="108"/>
      <c r="CG11533" s="102"/>
      <c r="CI11533" s="45"/>
    </row>
    <row r="11534" spans="37:87" ht="13" customHeight="1">
      <c r="AK11534" s="114"/>
      <c r="AL11534" s="41"/>
      <c r="AM11534" s="41"/>
      <c r="AN11534" s="41"/>
      <c r="AO11534" s="41"/>
      <c r="AP11534" s="41"/>
      <c r="AQ11534" s="41"/>
      <c r="AR11534" s="41"/>
      <c r="AS11534" s="41"/>
      <c r="AT11534" s="41"/>
      <c r="AU11534" s="41"/>
      <c r="AV11534" s="41"/>
      <c r="AW11534" s="41"/>
      <c r="AX11534" s="41"/>
      <c r="AY11534" s="41"/>
      <c r="AZ11534" s="41"/>
      <c r="BA11534" s="41"/>
      <c r="BB11534" s="41"/>
      <c r="BC11534" s="41"/>
      <c r="BD11534" s="41"/>
      <c r="BE11534" s="41"/>
      <c r="BF11534" s="41"/>
      <c r="BG11534" s="41"/>
      <c r="BH11534" s="41"/>
      <c r="BI11534" s="41"/>
      <c r="BJ11534" s="41"/>
      <c r="BK11534" s="41"/>
      <c r="BL11534" s="41"/>
      <c r="BM11534" s="41"/>
      <c r="BN11534" s="41"/>
      <c r="BO11534" s="41"/>
      <c r="BP11534" s="108"/>
      <c r="CG11534" s="102"/>
      <c r="CI11534" s="45"/>
    </row>
    <row r="11535" spans="37:87" ht="13" customHeight="1">
      <c r="AK11535" s="114"/>
      <c r="AL11535" s="41"/>
      <c r="AM11535" s="41"/>
      <c r="AN11535" s="41"/>
      <c r="AO11535" s="41"/>
      <c r="AP11535" s="41"/>
      <c r="AQ11535" s="41"/>
      <c r="AR11535" s="41"/>
      <c r="AS11535" s="41"/>
      <c r="AT11535" s="41"/>
      <c r="AU11535" s="41"/>
      <c r="AV11535" s="41"/>
      <c r="AW11535" s="41"/>
      <c r="AX11535" s="41"/>
      <c r="AY11535" s="41"/>
      <c r="AZ11535" s="41"/>
      <c r="BA11535" s="41"/>
      <c r="BB11535" s="41"/>
      <c r="BC11535" s="41"/>
      <c r="BD11535" s="41"/>
      <c r="BE11535" s="41"/>
      <c r="BF11535" s="41"/>
      <c r="BG11535" s="41"/>
      <c r="BH11535" s="41"/>
      <c r="BI11535" s="41"/>
      <c r="BJ11535" s="41"/>
      <c r="BK11535" s="41"/>
      <c r="BL11535" s="41"/>
      <c r="BM11535" s="41"/>
      <c r="BN11535" s="41"/>
      <c r="BO11535" s="41"/>
      <c r="BP11535" s="108"/>
      <c r="CG11535" s="102"/>
      <c r="CI11535" s="45"/>
    </row>
    <row r="11536" spans="37:87" ht="13" customHeight="1">
      <c r="AK11536" s="114"/>
      <c r="AL11536" s="41"/>
      <c r="AM11536" s="41"/>
      <c r="AN11536" s="41"/>
      <c r="AO11536" s="41"/>
      <c r="AP11536" s="41"/>
      <c r="AQ11536" s="41"/>
      <c r="AR11536" s="41"/>
      <c r="AS11536" s="41"/>
      <c r="AT11536" s="41"/>
      <c r="AU11536" s="41"/>
      <c r="AV11536" s="41"/>
      <c r="AW11536" s="41"/>
      <c r="AX11536" s="41"/>
      <c r="AY11536" s="41"/>
      <c r="AZ11536" s="41"/>
      <c r="BA11536" s="41"/>
      <c r="BB11536" s="41"/>
      <c r="BC11536" s="41"/>
      <c r="BD11536" s="41"/>
      <c r="BE11536" s="41"/>
      <c r="BF11536" s="41"/>
      <c r="BG11536" s="41"/>
      <c r="BH11536" s="41"/>
      <c r="BI11536" s="41"/>
      <c r="BJ11536" s="41"/>
      <c r="BK11536" s="41"/>
      <c r="BL11536" s="41"/>
      <c r="BM11536" s="41"/>
      <c r="BN11536" s="41"/>
      <c r="BO11536" s="41"/>
      <c r="BP11536" s="108"/>
      <c r="CG11536" s="102"/>
      <c r="CI11536" s="45"/>
    </row>
    <row r="11537" spans="37:87" ht="13" customHeight="1">
      <c r="AK11537" s="114"/>
      <c r="AL11537" s="41"/>
      <c r="AM11537" s="41"/>
      <c r="AN11537" s="41"/>
      <c r="AO11537" s="41"/>
      <c r="AP11537" s="41"/>
      <c r="AQ11537" s="41"/>
      <c r="AR11537" s="41"/>
      <c r="AS11537" s="41"/>
      <c r="AT11537" s="41"/>
      <c r="AU11537" s="41"/>
      <c r="AV11537" s="41"/>
      <c r="AW11537" s="41"/>
      <c r="AX11537" s="41"/>
      <c r="AY11537" s="41"/>
      <c r="AZ11537" s="41"/>
      <c r="BA11537" s="41"/>
      <c r="BB11537" s="41"/>
      <c r="BC11537" s="41"/>
      <c r="BD11537" s="41"/>
      <c r="BE11537" s="41"/>
      <c r="BF11537" s="41"/>
      <c r="BG11537" s="41"/>
      <c r="BH11537" s="41"/>
      <c r="BI11537" s="41"/>
      <c r="BJ11537" s="41"/>
      <c r="BK11537" s="41"/>
      <c r="BL11537" s="41"/>
      <c r="BM11537" s="41"/>
      <c r="BN11537" s="41"/>
      <c r="BO11537" s="41"/>
      <c r="BP11537" s="108"/>
      <c r="CG11537" s="102"/>
      <c r="CI11537" s="45"/>
    </row>
    <row r="11538" spans="37:87" ht="13" customHeight="1">
      <c r="AK11538" s="114"/>
      <c r="AL11538" s="41"/>
      <c r="AM11538" s="41"/>
      <c r="AN11538" s="41"/>
      <c r="AO11538" s="41"/>
      <c r="AP11538" s="41"/>
      <c r="AQ11538" s="41"/>
      <c r="AR11538" s="41"/>
      <c r="AS11538" s="41"/>
      <c r="AT11538" s="41"/>
      <c r="AU11538" s="41"/>
      <c r="AV11538" s="41"/>
      <c r="AW11538" s="41"/>
      <c r="AX11538" s="41"/>
      <c r="AY11538" s="41"/>
      <c r="AZ11538" s="41"/>
      <c r="BA11538" s="41"/>
      <c r="BB11538" s="41"/>
      <c r="BC11538" s="41"/>
      <c r="BD11538" s="41"/>
      <c r="BE11538" s="41"/>
      <c r="BF11538" s="41"/>
      <c r="BG11538" s="41"/>
      <c r="BH11538" s="41"/>
      <c r="BI11538" s="41"/>
      <c r="BJ11538" s="41"/>
      <c r="BK11538" s="41"/>
      <c r="BL11538" s="41"/>
      <c r="BM11538" s="41"/>
      <c r="BN11538" s="41"/>
      <c r="BO11538" s="41"/>
      <c r="BP11538" s="108"/>
      <c r="CG11538" s="102"/>
      <c r="CI11538" s="45"/>
    </row>
    <row r="11539" spans="37:87" ht="13" customHeight="1">
      <c r="AK11539" s="114"/>
      <c r="AL11539" s="41"/>
      <c r="AM11539" s="41"/>
      <c r="AN11539" s="41"/>
      <c r="AO11539" s="41"/>
      <c r="AP11539" s="41"/>
      <c r="AQ11539" s="41"/>
      <c r="AR11539" s="41"/>
      <c r="AS11539" s="41"/>
      <c r="AT11539" s="41"/>
      <c r="AU11539" s="41"/>
      <c r="AV11539" s="41"/>
      <c r="AW11539" s="41"/>
      <c r="AX11539" s="41"/>
      <c r="AY11539" s="41"/>
      <c r="AZ11539" s="41"/>
      <c r="BA11539" s="41"/>
      <c r="BB11539" s="41"/>
      <c r="BC11539" s="41"/>
      <c r="BD11539" s="41"/>
      <c r="BE11539" s="41"/>
      <c r="BF11539" s="41"/>
      <c r="BG11539" s="41"/>
      <c r="BH11539" s="41"/>
      <c r="BI11539" s="41"/>
      <c r="BJ11539" s="41"/>
      <c r="BK11539" s="41"/>
      <c r="BL11539" s="41"/>
      <c r="BM11539" s="41"/>
      <c r="BN11539" s="41"/>
      <c r="BO11539" s="41"/>
      <c r="BP11539" s="108"/>
      <c r="CG11539" s="102"/>
      <c r="CI11539" s="45"/>
    </row>
    <row r="11540" spans="37:87" ht="13" customHeight="1">
      <c r="AK11540" s="114"/>
      <c r="AL11540" s="41"/>
      <c r="AM11540" s="41"/>
      <c r="AN11540" s="41"/>
      <c r="AO11540" s="41"/>
      <c r="AP11540" s="41"/>
      <c r="AQ11540" s="41"/>
      <c r="AR11540" s="41"/>
      <c r="AS11540" s="41"/>
      <c r="AT11540" s="41"/>
      <c r="AU11540" s="41"/>
      <c r="AV11540" s="41"/>
      <c r="AW11540" s="41"/>
      <c r="AX11540" s="41"/>
      <c r="AY11540" s="41"/>
      <c r="AZ11540" s="41"/>
      <c r="BA11540" s="41"/>
      <c r="BB11540" s="41"/>
      <c r="BC11540" s="41"/>
      <c r="BD11540" s="41"/>
      <c r="BE11540" s="41"/>
      <c r="BF11540" s="41"/>
      <c r="BG11540" s="41"/>
      <c r="BH11540" s="41"/>
      <c r="BI11540" s="41"/>
      <c r="BJ11540" s="41"/>
      <c r="BK11540" s="41"/>
      <c r="BL11540" s="41"/>
      <c r="BM11540" s="41"/>
      <c r="BN11540" s="41"/>
      <c r="BO11540" s="41"/>
      <c r="BP11540" s="108"/>
      <c r="CG11540" s="102"/>
      <c r="CI11540" s="45"/>
    </row>
    <row r="11541" spans="37:87" ht="13" customHeight="1">
      <c r="AK11541" s="114"/>
      <c r="AL11541" s="41"/>
      <c r="AM11541" s="41"/>
      <c r="AN11541" s="41"/>
      <c r="AO11541" s="41"/>
      <c r="AP11541" s="41"/>
      <c r="AQ11541" s="41"/>
      <c r="AR11541" s="41"/>
      <c r="AS11541" s="41"/>
      <c r="AT11541" s="41"/>
      <c r="AU11541" s="41"/>
      <c r="AV11541" s="41"/>
      <c r="AW11541" s="41"/>
      <c r="AX11541" s="41"/>
      <c r="AY11541" s="41"/>
      <c r="AZ11541" s="41"/>
      <c r="BA11541" s="41"/>
      <c r="BB11541" s="41"/>
      <c r="BC11541" s="41"/>
      <c r="BD11541" s="41"/>
      <c r="BE11541" s="41"/>
      <c r="BF11541" s="41"/>
      <c r="BG11541" s="41"/>
      <c r="BH11541" s="41"/>
      <c r="BI11541" s="41"/>
      <c r="BJ11541" s="41"/>
      <c r="BK11541" s="41"/>
      <c r="BL11541" s="41"/>
      <c r="BM11541" s="41"/>
      <c r="BN11541" s="41"/>
      <c r="BO11541" s="41"/>
      <c r="BP11541" s="108"/>
      <c r="CG11541" s="102"/>
      <c r="CI11541" s="45"/>
    </row>
    <row r="11542" spans="37:87" ht="13" customHeight="1">
      <c r="AK11542" s="114"/>
      <c r="AL11542" s="41"/>
      <c r="AM11542" s="41"/>
      <c r="AN11542" s="41"/>
      <c r="AO11542" s="41"/>
      <c r="AP11542" s="41"/>
      <c r="AQ11542" s="41"/>
      <c r="AR11542" s="41"/>
      <c r="AS11542" s="41"/>
      <c r="AT11542" s="41"/>
      <c r="AU11542" s="41"/>
      <c r="AV11542" s="41"/>
      <c r="AW11542" s="41"/>
      <c r="AX11542" s="41"/>
      <c r="AY11542" s="41"/>
      <c r="AZ11542" s="41"/>
      <c r="BA11542" s="41"/>
      <c r="BB11542" s="41"/>
      <c r="BC11542" s="41"/>
      <c r="BD11542" s="41"/>
      <c r="BE11542" s="41"/>
      <c r="BF11542" s="41"/>
      <c r="BG11542" s="41"/>
      <c r="BH11542" s="41"/>
      <c r="BI11542" s="41"/>
      <c r="BJ11542" s="41"/>
      <c r="BK11542" s="41"/>
      <c r="BL11542" s="41"/>
      <c r="BM11542" s="41"/>
      <c r="BN11542" s="41"/>
      <c r="BO11542" s="41"/>
      <c r="BP11542" s="108"/>
      <c r="CG11542" s="102"/>
      <c r="CI11542" s="45"/>
    </row>
    <row r="11543" spans="37:87" ht="13" customHeight="1">
      <c r="AK11543" s="114"/>
      <c r="AL11543" s="41"/>
      <c r="AM11543" s="41"/>
      <c r="AN11543" s="41"/>
      <c r="AO11543" s="41"/>
      <c r="AP11543" s="41"/>
      <c r="AQ11543" s="41"/>
      <c r="AR11543" s="41"/>
      <c r="AS11543" s="41"/>
      <c r="AT11543" s="41"/>
      <c r="AU11543" s="41"/>
      <c r="AV11543" s="41"/>
      <c r="AW11543" s="41"/>
      <c r="AX11543" s="41"/>
      <c r="AY11543" s="41"/>
      <c r="AZ11543" s="41"/>
      <c r="BA11543" s="41"/>
      <c r="BB11543" s="41"/>
      <c r="BC11543" s="41"/>
      <c r="BD11543" s="41"/>
      <c r="BE11543" s="41"/>
      <c r="BF11543" s="41"/>
      <c r="BG11543" s="41"/>
      <c r="BH11543" s="41"/>
      <c r="BI11543" s="41"/>
      <c r="BJ11543" s="41"/>
      <c r="BK11543" s="41"/>
      <c r="BL11543" s="41"/>
      <c r="BM11543" s="41"/>
      <c r="BN11543" s="41"/>
      <c r="BO11543" s="41"/>
      <c r="BP11543" s="108"/>
      <c r="CG11543" s="102"/>
      <c r="CI11543" s="45"/>
    </row>
    <row r="11544" spans="37:87" ht="13" customHeight="1">
      <c r="AK11544" s="114"/>
      <c r="AL11544" s="41"/>
      <c r="AM11544" s="41"/>
      <c r="AN11544" s="41"/>
      <c r="AO11544" s="41"/>
      <c r="AP11544" s="41"/>
      <c r="AQ11544" s="41"/>
      <c r="AR11544" s="41"/>
      <c r="AS11544" s="41"/>
      <c r="AT11544" s="41"/>
      <c r="AU11544" s="41"/>
      <c r="AV11544" s="41"/>
      <c r="AW11544" s="41"/>
      <c r="AX11544" s="41"/>
      <c r="AY11544" s="41"/>
      <c r="AZ11544" s="41"/>
      <c r="BA11544" s="41"/>
      <c r="BB11544" s="41"/>
      <c r="BC11544" s="41"/>
      <c r="BD11544" s="41"/>
      <c r="BE11544" s="41"/>
      <c r="BF11544" s="41"/>
      <c r="BG11544" s="41"/>
      <c r="BH11544" s="41"/>
      <c r="BI11544" s="41"/>
      <c r="BJ11544" s="41"/>
      <c r="BK11544" s="41"/>
      <c r="BL11544" s="41"/>
      <c r="BM11544" s="41"/>
      <c r="BN11544" s="41"/>
      <c r="BO11544" s="41"/>
      <c r="BP11544" s="108"/>
      <c r="CG11544" s="102"/>
      <c r="CI11544" s="45"/>
    </row>
    <row r="11545" spans="37:87" ht="13" customHeight="1">
      <c r="AK11545" s="114"/>
      <c r="AL11545" s="41"/>
      <c r="AM11545" s="41"/>
      <c r="AN11545" s="41"/>
      <c r="AO11545" s="41"/>
      <c r="AP11545" s="41"/>
      <c r="AQ11545" s="41"/>
      <c r="AR11545" s="41"/>
      <c r="AS11545" s="41"/>
      <c r="AT11545" s="41"/>
      <c r="AU11545" s="41"/>
      <c r="AV11545" s="41"/>
      <c r="AW11545" s="41"/>
      <c r="AX11545" s="41"/>
      <c r="AY11545" s="41"/>
      <c r="AZ11545" s="41"/>
      <c r="BA11545" s="41"/>
      <c r="BB11545" s="41"/>
      <c r="BC11545" s="41"/>
      <c r="BD11545" s="41"/>
      <c r="BE11545" s="41"/>
      <c r="BF11545" s="41"/>
      <c r="BG11545" s="41"/>
      <c r="BH11545" s="41"/>
      <c r="BI11545" s="41"/>
      <c r="BJ11545" s="41"/>
      <c r="BK11545" s="41"/>
      <c r="BL11545" s="41"/>
      <c r="BM11545" s="41"/>
      <c r="BN11545" s="41"/>
      <c r="BO11545" s="41"/>
      <c r="BP11545" s="108"/>
      <c r="CG11545" s="102"/>
      <c r="CI11545" s="45"/>
    </row>
    <row r="11546" spans="37:87" ht="13" customHeight="1">
      <c r="AK11546" s="114"/>
      <c r="AL11546" s="41"/>
      <c r="AM11546" s="41"/>
      <c r="AN11546" s="41"/>
      <c r="AO11546" s="41"/>
      <c r="AP11546" s="41"/>
      <c r="AQ11546" s="41"/>
      <c r="AR11546" s="41"/>
      <c r="AS11546" s="41"/>
      <c r="AT11546" s="41"/>
      <c r="AU11546" s="41"/>
      <c r="AV11546" s="41"/>
      <c r="AW11546" s="41"/>
      <c r="AX11546" s="41"/>
      <c r="AY11546" s="41"/>
      <c r="AZ11546" s="41"/>
      <c r="BA11546" s="41"/>
      <c r="BB11546" s="41"/>
      <c r="BC11546" s="41"/>
      <c r="BD11546" s="41"/>
      <c r="BE11546" s="41"/>
      <c r="BF11546" s="41"/>
      <c r="BG11546" s="41"/>
      <c r="BH11546" s="41"/>
      <c r="BI11546" s="41"/>
      <c r="BJ11546" s="41"/>
      <c r="BK11546" s="41"/>
      <c r="BL11546" s="41"/>
      <c r="BM11546" s="41"/>
      <c r="BN11546" s="41"/>
      <c r="BO11546" s="41"/>
      <c r="BP11546" s="108"/>
      <c r="CG11546" s="102"/>
      <c r="CI11546" s="45"/>
    </row>
    <row r="11547" spans="37:87" ht="13" customHeight="1">
      <c r="AK11547" s="114"/>
      <c r="AL11547" s="41"/>
      <c r="AM11547" s="41"/>
      <c r="AN11547" s="41"/>
      <c r="AO11547" s="41"/>
      <c r="AP11547" s="41"/>
      <c r="AQ11547" s="41"/>
      <c r="AR11547" s="41"/>
      <c r="AS11547" s="41"/>
      <c r="AT11547" s="41"/>
      <c r="AU11547" s="41"/>
      <c r="AV11547" s="41"/>
      <c r="AW11547" s="41"/>
      <c r="AX11547" s="41"/>
      <c r="AY11547" s="41"/>
      <c r="AZ11547" s="41"/>
      <c r="BA11547" s="41"/>
      <c r="BB11547" s="41"/>
      <c r="BC11547" s="41"/>
      <c r="BD11547" s="41"/>
      <c r="BE11547" s="41"/>
      <c r="BF11547" s="41"/>
      <c r="BG11547" s="41"/>
      <c r="BH11547" s="41"/>
      <c r="BI11547" s="41"/>
      <c r="BJ11547" s="41"/>
      <c r="BK11547" s="41"/>
      <c r="BL11547" s="41"/>
      <c r="BM11547" s="41"/>
      <c r="BN11547" s="41"/>
      <c r="BO11547" s="41"/>
      <c r="BP11547" s="108"/>
      <c r="CG11547" s="102"/>
      <c r="CI11547" s="45"/>
    </row>
    <row r="11548" spans="37:87" ht="13" customHeight="1">
      <c r="AK11548" s="114"/>
      <c r="AL11548" s="41"/>
      <c r="AM11548" s="41"/>
      <c r="AN11548" s="41"/>
      <c r="AO11548" s="41"/>
      <c r="AP11548" s="41"/>
      <c r="AQ11548" s="41"/>
      <c r="AR11548" s="41"/>
      <c r="AS11548" s="41"/>
      <c r="AT11548" s="41"/>
      <c r="AU11548" s="41"/>
      <c r="AV11548" s="41"/>
      <c r="AW11548" s="41"/>
      <c r="AX11548" s="41"/>
      <c r="AY11548" s="41"/>
      <c r="AZ11548" s="41"/>
      <c r="BA11548" s="41"/>
      <c r="BB11548" s="41"/>
      <c r="BC11548" s="41"/>
      <c r="BD11548" s="41"/>
      <c r="BE11548" s="41"/>
      <c r="BF11548" s="41"/>
      <c r="BG11548" s="41"/>
      <c r="BH11548" s="41"/>
      <c r="BI11548" s="41"/>
      <c r="BJ11548" s="41"/>
      <c r="BK11548" s="41"/>
      <c r="BL11548" s="41"/>
      <c r="BM11548" s="41"/>
      <c r="BN11548" s="41"/>
      <c r="BO11548" s="41"/>
      <c r="BP11548" s="108"/>
      <c r="CG11548" s="102"/>
      <c r="CI11548" s="45"/>
    </row>
    <row r="11549" spans="37:87" ht="13" customHeight="1">
      <c r="AK11549" s="114"/>
      <c r="AL11549" s="41"/>
      <c r="AM11549" s="41"/>
      <c r="AN11549" s="41"/>
      <c r="AO11549" s="41"/>
      <c r="AP11549" s="41"/>
      <c r="AQ11549" s="41"/>
      <c r="AR11549" s="41"/>
      <c r="AS11549" s="41"/>
      <c r="AT11549" s="41"/>
      <c r="AU11549" s="41"/>
      <c r="AV11549" s="41"/>
      <c r="AW11549" s="41"/>
      <c r="AX11549" s="41"/>
      <c r="AY11549" s="41"/>
      <c r="AZ11549" s="41"/>
      <c r="BA11549" s="41"/>
      <c r="BB11549" s="41"/>
      <c r="BC11549" s="41"/>
      <c r="BD11549" s="41"/>
      <c r="BE11549" s="41"/>
      <c r="BF11549" s="41"/>
      <c r="BG11549" s="41"/>
      <c r="BH11549" s="41"/>
      <c r="BI11549" s="41"/>
      <c r="BJ11549" s="41"/>
      <c r="BK11549" s="41"/>
      <c r="BL11549" s="41"/>
      <c r="BM11549" s="41"/>
      <c r="BN11549" s="41"/>
      <c r="BO11549" s="41"/>
      <c r="BP11549" s="108"/>
      <c r="CG11549" s="102"/>
      <c r="CI11549" s="45"/>
    </row>
    <row r="11550" spans="37:87" ht="13" customHeight="1">
      <c r="AK11550" s="114"/>
      <c r="AL11550" s="41"/>
      <c r="AM11550" s="41"/>
      <c r="AN11550" s="41"/>
      <c r="AO11550" s="41"/>
      <c r="AP11550" s="41"/>
      <c r="AQ11550" s="41"/>
      <c r="AR11550" s="41"/>
      <c r="AS11550" s="41"/>
      <c r="AT11550" s="41"/>
      <c r="AU11550" s="41"/>
      <c r="AV11550" s="41"/>
      <c r="AW11550" s="41"/>
      <c r="AX11550" s="41"/>
      <c r="AY11550" s="41"/>
      <c r="AZ11550" s="41"/>
      <c r="BA11550" s="41"/>
      <c r="BB11550" s="41"/>
      <c r="BC11550" s="41"/>
      <c r="BD11550" s="41"/>
      <c r="BE11550" s="41"/>
      <c r="BF11550" s="41"/>
      <c r="BG11550" s="41"/>
      <c r="BH11550" s="41"/>
      <c r="BI11550" s="41"/>
      <c r="BJ11550" s="41"/>
      <c r="BK11550" s="41"/>
      <c r="BL11550" s="41"/>
      <c r="BM11550" s="41"/>
      <c r="BN11550" s="41"/>
      <c r="BO11550" s="41"/>
      <c r="BP11550" s="108"/>
      <c r="CG11550" s="102"/>
      <c r="CI11550" s="45"/>
    </row>
    <row r="11551" spans="37:87" ht="13" customHeight="1">
      <c r="AK11551" s="114"/>
      <c r="AL11551" s="41"/>
      <c r="AM11551" s="41"/>
      <c r="AN11551" s="41"/>
      <c r="AO11551" s="41"/>
      <c r="AP11551" s="41"/>
      <c r="AQ11551" s="41"/>
      <c r="AR11551" s="41"/>
      <c r="AS11551" s="41"/>
      <c r="AT11551" s="41"/>
      <c r="AU11551" s="41"/>
      <c r="AV11551" s="41"/>
      <c r="AW11551" s="41"/>
      <c r="AX11551" s="41"/>
      <c r="AY11551" s="41"/>
      <c r="AZ11551" s="41"/>
      <c r="BA11551" s="41"/>
      <c r="BB11551" s="41"/>
      <c r="BC11551" s="41"/>
      <c r="BD11551" s="41"/>
      <c r="BE11551" s="41"/>
      <c r="BF11551" s="41"/>
      <c r="BG11551" s="41"/>
      <c r="BH11551" s="41"/>
      <c r="BI11551" s="41"/>
      <c r="BJ11551" s="41"/>
      <c r="BK11551" s="41"/>
      <c r="BL11551" s="41"/>
      <c r="BM11551" s="41"/>
      <c r="BN11551" s="41"/>
      <c r="BO11551" s="41"/>
      <c r="BP11551" s="108"/>
      <c r="CG11551" s="102"/>
      <c r="CI11551" s="45"/>
    </row>
    <row r="11552" spans="37:87" ht="13" customHeight="1">
      <c r="AK11552" s="114"/>
      <c r="AL11552" s="41"/>
      <c r="AM11552" s="41"/>
      <c r="AN11552" s="41"/>
      <c r="AO11552" s="41"/>
      <c r="AP11552" s="41"/>
      <c r="AQ11552" s="41"/>
      <c r="AR11552" s="41"/>
      <c r="AS11552" s="41"/>
      <c r="AT11552" s="41"/>
      <c r="AU11552" s="41"/>
      <c r="AV11552" s="41"/>
      <c r="AW11552" s="41"/>
      <c r="AX11552" s="41"/>
      <c r="AY11552" s="41"/>
      <c r="AZ11552" s="41"/>
      <c r="BA11552" s="41"/>
      <c r="BB11552" s="41"/>
      <c r="BC11552" s="41"/>
      <c r="BD11552" s="41"/>
      <c r="BE11552" s="41"/>
      <c r="BF11552" s="41"/>
      <c r="BG11552" s="41"/>
      <c r="BH11552" s="41"/>
      <c r="BI11552" s="41"/>
      <c r="BJ11552" s="41"/>
      <c r="BK11552" s="41"/>
      <c r="BL11552" s="41"/>
      <c r="BM11552" s="41"/>
      <c r="BN11552" s="41"/>
      <c r="BO11552" s="41"/>
      <c r="BP11552" s="108"/>
      <c r="CG11552" s="102"/>
      <c r="CI11552" s="45"/>
    </row>
    <row r="11553" spans="37:87" ht="13" customHeight="1">
      <c r="AK11553" s="114"/>
      <c r="AL11553" s="41"/>
      <c r="AM11553" s="41"/>
      <c r="AN11553" s="41"/>
      <c r="AO11553" s="41"/>
      <c r="AP11553" s="41"/>
      <c r="AQ11553" s="41"/>
      <c r="AR11553" s="41"/>
      <c r="AS11553" s="41"/>
      <c r="AT11553" s="41"/>
      <c r="AU11553" s="41"/>
      <c r="AV11553" s="41"/>
      <c r="AW11553" s="41"/>
      <c r="AX11553" s="41"/>
      <c r="AY11553" s="41"/>
      <c r="AZ11553" s="41"/>
      <c r="BA11553" s="41"/>
      <c r="BB11553" s="41"/>
      <c r="BC11553" s="41"/>
      <c r="BD11553" s="41"/>
      <c r="BE11553" s="41"/>
      <c r="BF11553" s="41"/>
      <c r="BG11553" s="41"/>
      <c r="BH11553" s="41"/>
      <c r="BI11553" s="41"/>
      <c r="BJ11553" s="41"/>
      <c r="BK11553" s="41"/>
      <c r="BL11553" s="41"/>
      <c r="BM11553" s="41"/>
      <c r="BN11553" s="41"/>
      <c r="BO11553" s="41"/>
      <c r="BP11553" s="108"/>
      <c r="CG11553" s="102"/>
      <c r="CI11553" s="45"/>
    </row>
    <row r="11554" spans="37:87" ht="13" customHeight="1">
      <c r="AK11554" s="114"/>
      <c r="AL11554" s="41"/>
      <c r="AM11554" s="41"/>
      <c r="AN11554" s="41"/>
      <c r="AO11554" s="41"/>
      <c r="AP11554" s="41"/>
      <c r="AQ11554" s="41"/>
      <c r="AR11554" s="41"/>
      <c r="AS11554" s="41"/>
      <c r="AT11554" s="41"/>
      <c r="AU11554" s="41"/>
      <c r="AV11554" s="41"/>
      <c r="AW11554" s="41"/>
      <c r="AX11554" s="41"/>
      <c r="AY11554" s="41"/>
      <c r="AZ11554" s="41"/>
      <c r="BA11554" s="41"/>
      <c r="BB11554" s="41"/>
      <c r="BC11554" s="41"/>
      <c r="BD11554" s="41"/>
      <c r="BE11554" s="41"/>
      <c r="BF11554" s="41"/>
      <c r="BG11554" s="41"/>
      <c r="BH11554" s="41"/>
      <c r="BI11554" s="41"/>
      <c r="BJ11554" s="41"/>
      <c r="BK11554" s="41"/>
      <c r="BL11554" s="41"/>
      <c r="BM11554" s="41"/>
      <c r="BN11554" s="41"/>
      <c r="BO11554" s="41"/>
      <c r="BP11554" s="108"/>
      <c r="CG11554" s="102"/>
      <c r="CI11554" s="45"/>
    </row>
    <row r="11555" spans="37:87" ht="13" customHeight="1">
      <c r="AK11555" s="114"/>
      <c r="AL11555" s="41"/>
      <c r="AM11555" s="41"/>
      <c r="AN11555" s="41"/>
      <c r="AO11555" s="41"/>
      <c r="AP11555" s="41"/>
      <c r="AQ11555" s="41"/>
      <c r="AR11555" s="41"/>
      <c r="AS11555" s="41"/>
      <c r="AT11555" s="41"/>
      <c r="AU11555" s="41"/>
      <c r="AV11555" s="41"/>
      <c r="AW11555" s="41"/>
      <c r="AX11555" s="41"/>
      <c r="AY11555" s="41"/>
      <c r="AZ11555" s="41"/>
      <c r="BA11555" s="41"/>
      <c r="BB11555" s="41"/>
      <c r="BC11555" s="41"/>
      <c r="BD11555" s="41"/>
      <c r="BE11555" s="41"/>
      <c r="BF11555" s="41"/>
      <c r="BG11555" s="41"/>
      <c r="BH11555" s="41"/>
      <c r="BI11555" s="41"/>
      <c r="BJ11555" s="41"/>
      <c r="BK11555" s="41"/>
      <c r="BL11555" s="41"/>
      <c r="BM11555" s="41"/>
      <c r="BN11555" s="41"/>
      <c r="BO11555" s="41"/>
      <c r="BP11555" s="108"/>
      <c r="CG11555" s="102"/>
      <c r="CI11555" s="45"/>
    </row>
    <row r="11556" spans="37:87" ht="13" customHeight="1">
      <c r="AK11556" s="114"/>
      <c r="AL11556" s="41"/>
      <c r="AM11556" s="41"/>
      <c r="AN11556" s="41"/>
      <c r="AO11556" s="41"/>
      <c r="AP11556" s="41"/>
      <c r="AQ11556" s="41"/>
      <c r="AR11556" s="41"/>
      <c r="AS11556" s="41"/>
      <c r="AT11556" s="41"/>
      <c r="AU11556" s="41"/>
      <c r="AV11556" s="41"/>
      <c r="AW11556" s="41"/>
      <c r="AX11556" s="41"/>
      <c r="AY11556" s="41"/>
      <c r="AZ11556" s="41"/>
      <c r="BA11556" s="41"/>
      <c r="BB11556" s="41"/>
      <c r="BC11556" s="41"/>
      <c r="BD11556" s="41"/>
      <c r="BE11556" s="41"/>
      <c r="BF11556" s="41"/>
      <c r="BG11556" s="41"/>
      <c r="BH11556" s="41"/>
      <c r="BI11556" s="41"/>
      <c r="BJ11556" s="41"/>
      <c r="BK11556" s="41"/>
      <c r="BL11556" s="41"/>
      <c r="BM11556" s="41"/>
      <c r="BN11556" s="41"/>
      <c r="BO11556" s="41"/>
      <c r="BP11556" s="108"/>
      <c r="CG11556" s="102"/>
      <c r="CI11556" s="45"/>
    </row>
    <row r="11557" spans="37:87" ht="13" customHeight="1">
      <c r="AK11557" s="114"/>
      <c r="AL11557" s="41"/>
      <c r="AM11557" s="41"/>
      <c r="AN11557" s="41"/>
      <c r="AO11557" s="41"/>
      <c r="AP11557" s="41"/>
      <c r="AQ11557" s="41"/>
      <c r="AR11557" s="41"/>
      <c r="AS11557" s="41"/>
      <c r="AT11557" s="41"/>
      <c r="AU11557" s="41"/>
      <c r="AV11557" s="41"/>
      <c r="AW11557" s="41"/>
      <c r="AX11557" s="41"/>
      <c r="AY11557" s="41"/>
      <c r="AZ11557" s="41"/>
      <c r="BA11557" s="41"/>
      <c r="BB11557" s="41"/>
      <c r="BC11557" s="41"/>
      <c r="BD11557" s="41"/>
      <c r="BE11557" s="41"/>
      <c r="BF11557" s="41"/>
      <c r="BG11557" s="41"/>
      <c r="BH11557" s="41"/>
      <c r="BI11557" s="41"/>
      <c r="BJ11557" s="41"/>
      <c r="BK11557" s="41"/>
      <c r="BL11557" s="41"/>
      <c r="BM11557" s="41"/>
      <c r="BN11557" s="41"/>
      <c r="BO11557" s="41"/>
      <c r="BP11557" s="108"/>
      <c r="CG11557" s="102"/>
      <c r="CI11557" s="45"/>
    </row>
    <row r="11558" spans="37:87" ht="13" customHeight="1">
      <c r="AK11558" s="114"/>
      <c r="AL11558" s="41"/>
      <c r="AM11558" s="41"/>
      <c r="AN11558" s="41"/>
      <c r="AO11558" s="41"/>
      <c r="AP11558" s="41"/>
      <c r="AQ11558" s="41"/>
      <c r="AR11558" s="41"/>
      <c r="AS11558" s="41"/>
      <c r="AT11558" s="41"/>
      <c r="AU11558" s="41"/>
      <c r="AV11558" s="41"/>
      <c r="AW11558" s="41"/>
      <c r="AX11558" s="41"/>
      <c r="AY11558" s="41"/>
      <c r="AZ11558" s="41"/>
      <c r="BA11558" s="41"/>
      <c r="BB11558" s="41"/>
      <c r="BC11558" s="41"/>
      <c r="BD11558" s="41"/>
      <c r="BE11558" s="41"/>
      <c r="BF11558" s="41"/>
      <c r="BG11558" s="41"/>
      <c r="BH11558" s="41"/>
      <c r="BI11558" s="41"/>
      <c r="BJ11558" s="41"/>
      <c r="BK11558" s="41"/>
      <c r="BL11558" s="41"/>
      <c r="BM11558" s="41"/>
      <c r="BN11558" s="41"/>
      <c r="BO11558" s="41"/>
      <c r="BP11558" s="108"/>
      <c r="CG11558" s="102"/>
      <c r="CI11558" s="45"/>
    </row>
    <row r="11559" spans="37:87" ht="13" customHeight="1">
      <c r="AK11559" s="114"/>
      <c r="AL11559" s="41"/>
      <c r="AM11559" s="41"/>
      <c r="AN11559" s="41"/>
      <c r="AO11559" s="41"/>
      <c r="AP11559" s="41"/>
      <c r="AQ11559" s="41"/>
      <c r="AR11559" s="41"/>
      <c r="AS11559" s="41"/>
      <c r="AT11559" s="41"/>
      <c r="AU11559" s="41"/>
      <c r="AV11559" s="41"/>
      <c r="AW11559" s="41"/>
      <c r="AX11559" s="41"/>
      <c r="AY11559" s="41"/>
      <c r="AZ11559" s="41"/>
      <c r="BA11559" s="41"/>
      <c r="BB11559" s="41"/>
      <c r="BC11559" s="41"/>
      <c r="BD11559" s="41"/>
      <c r="BE11559" s="41"/>
      <c r="BF11559" s="41"/>
      <c r="BG11559" s="41"/>
      <c r="BH11559" s="41"/>
      <c r="BI11559" s="41"/>
      <c r="BJ11559" s="41"/>
      <c r="BK11559" s="41"/>
      <c r="BL11559" s="41"/>
      <c r="BM11559" s="41"/>
      <c r="BN11559" s="41"/>
      <c r="BO11559" s="41"/>
      <c r="BP11559" s="108"/>
      <c r="CG11559" s="102"/>
      <c r="CI11559" s="45"/>
    </row>
    <row r="11560" spans="37:87" ht="13" customHeight="1">
      <c r="AK11560" s="114"/>
      <c r="AL11560" s="41"/>
      <c r="AM11560" s="41"/>
      <c r="AN11560" s="41"/>
      <c r="AO11560" s="41"/>
      <c r="AP11560" s="41"/>
      <c r="AQ11560" s="41"/>
      <c r="AR11560" s="41"/>
      <c r="AS11560" s="41"/>
      <c r="AT11560" s="41"/>
      <c r="AU11560" s="41"/>
      <c r="AV11560" s="41"/>
      <c r="AW11560" s="41"/>
      <c r="AX11560" s="41"/>
      <c r="AY11560" s="41"/>
      <c r="AZ11560" s="41"/>
      <c r="BA11560" s="41"/>
      <c r="BB11560" s="41"/>
      <c r="BC11560" s="41"/>
      <c r="BD11560" s="41"/>
      <c r="BE11560" s="41"/>
      <c r="BF11560" s="41"/>
      <c r="BG11560" s="41"/>
      <c r="BH11560" s="41"/>
      <c r="BI11560" s="41"/>
      <c r="BJ11560" s="41"/>
      <c r="BK11560" s="41"/>
      <c r="BL11560" s="41"/>
      <c r="BM11560" s="41"/>
      <c r="BN11560" s="41"/>
      <c r="BO11560" s="41"/>
      <c r="BP11560" s="108"/>
      <c r="CG11560" s="102"/>
      <c r="CI11560" s="45"/>
    </row>
    <row r="11561" spans="37:87" ht="13" customHeight="1">
      <c r="AK11561" s="114"/>
      <c r="AL11561" s="41"/>
      <c r="AM11561" s="41"/>
      <c r="AN11561" s="41"/>
      <c r="AO11561" s="41"/>
      <c r="AP11561" s="41"/>
      <c r="AQ11561" s="41"/>
      <c r="AR11561" s="41"/>
      <c r="AS11561" s="41"/>
      <c r="AT11561" s="41"/>
      <c r="AU11561" s="41"/>
      <c r="AV11561" s="41"/>
      <c r="AW11561" s="41"/>
      <c r="AX11561" s="41"/>
      <c r="AY11561" s="41"/>
      <c r="AZ11561" s="41"/>
      <c r="BA11561" s="41"/>
      <c r="BB11561" s="41"/>
      <c r="BC11561" s="41"/>
      <c r="BD11561" s="41"/>
      <c r="BE11561" s="41"/>
      <c r="BF11561" s="41"/>
      <c r="BG11561" s="41"/>
      <c r="BH11561" s="41"/>
      <c r="BI11561" s="41"/>
      <c r="BJ11561" s="41"/>
      <c r="BK11561" s="41"/>
      <c r="BL11561" s="41"/>
      <c r="BM11561" s="41"/>
      <c r="BN11561" s="41"/>
      <c r="BO11561" s="41"/>
      <c r="BP11561" s="108"/>
      <c r="CG11561" s="102"/>
      <c r="CI11561" s="45"/>
    </row>
    <row r="11562" spans="37:87" ht="13" customHeight="1">
      <c r="AK11562" s="114"/>
      <c r="AL11562" s="41"/>
      <c r="AM11562" s="41"/>
      <c r="AN11562" s="41"/>
      <c r="AO11562" s="41"/>
      <c r="AP11562" s="41"/>
      <c r="AQ11562" s="41"/>
      <c r="AR11562" s="41"/>
      <c r="AS11562" s="41"/>
      <c r="AT11562" s="41"/>
      <c r="AU11562" s="41"/>
      <c r="AV11562" s="41"/>
      <c r="AW11562" s="41"/>
      <c r="AX11562" s="41"/>
      <c r="AY11562" s="41"/>
      <c r="AZ11562" s="41"/>
      <c r="BA11562" s="41"/>
      <c r="BB11562" s="41"/>
      <c r="BC11562" s="41"/>
      <c r="BD11562" s="41"/>
      <c r="BE11562" s="41"/>
      <c r="BF11562" s="41"/>
      <c r="BG11562" s="41"/>
      <c r="BH11562" s="41"/>
      <c r="BI11562" s="41"/>
      <c r="BJ11562" s="41"/>
      <c r="BK11562" s="41"/>
      <c r="BL11562" s="41"/>
      <c r="BM11562" s="41"/>
      <c r="BN11562" s="41"/>
      <c r="BO11562" s="41"/>
      <c r="BP11562" s="108"/>
      <c r="CG11562" s="102"/>
      <c r="CI11562" s="45"/>
    </row>
    <row r="11563" spans="37:87" ht="13" customHeight="1">
      <c r="AK11563" s="114"/>
      <c r="AL11563" s="41"/>
      <c r="AM11563" s="41"/>
      <c r="AN11563" s="41"/>
      <c r="AO11563" s="41"/>
      <c r="AP11563" s="41"/>
      <c r="AQ11563" s="41"/>
      <c r="AR11563" s="41"/>
      <c r="AS11563" s="41"/>
      <c r="AT11563" s="41"/>
      <c r="AU11563" s="41"/>
      <c r="AV11563" s="41"/>
      <c r="AW11563" s="41"/>
      <c r="AX11563" s="41"/>
      <c r="AY11563" s="41"/>
      <c r="AZ11563" s="41"/>
      <c r="BA11563" s="41"/>
      <c r="BB11563" s="41"/>
      <c r="BC11563" s="41"/>
      <c r="BD11563" s="41"/>
      <c r="BE11563" s="41"/>
      <c r="BF11563" s="41"/>
      <c r="BG11563" s="41"/>
      <c r="BH11563" s="41"/>
      <c r="BI11563" s="41"/>
      <c r="BJ11563" s="41"/>
      <c r="BK11563" s="41"/>
      <c r="BL11563" s="41"/>
      <c r="BM11563" s="41"/>
      <c r="BN11563" s="41"/>
      <c r="BO11563" s="41"/>
      <c r="BP11563" s="108"/>
      <c r="CG11563" s="102"/>
      <c r="CI11563" s="45"/>
    </row>
    <row r="11564" spans="37:87" ht="13" customHeight="1">
      <c r="AK11564" s="114"/>
      <c r="AL11564" s="41"/>
      <c r="AM11564" s="41"/>
      <c r="AN11564" s="41"/>
      <c r="AO11564" s="41"/>
      <c r="AP11564" s="41"/>
      <c r="AQ11564" s="41"/>
      <c r="AR11564" s="41"/>
      <c r="AS11564" s="41"/>
      <c r="AT11564" s="41"/>
      <c r="AU11564" s="41"/>
      <c r="AV11564" s="41"/>
      <c r="AW11564" s="41"/>
      <c r="AX11564" s="41"/>
      <c r="AY11564" s="41"/>
      <c r="AZ11564" s="41"/>
      <c r="BA11564" s="41"/>
      <c r="BB11564" s="41"/>
      <c r="BC11564" s="41"/>
      <c r="BD11564" s="41"/>
      <c r="BE11564" s="41"/>
      <c r="BF11564" s="41"/>
      <c r="BG11564" s="41"/>
      <c r="BH11564" s="41"/>
      <c r="BI11564" s="41"/>
      <c r="BJ11564" s="41"/>
      <c r="BK11564" s="41"/>
      <c r="BL11564" s="41"/>
      <c r="BM11564" s="41"/>
      <c r="BN11564" s="41"/>
      <c r="BO11564" s="41"/>
      <c r="BP11564" s="108"/>
      <c r="CG11564" s="102"/>
      <c r="CI11564" s="45"/>
    </row>
    <row r="11565" spans="37:87" ht="13" customHeight="1">
      <c r="AK11565" s="114"/>
      <c r="AL11565" s="41"/>
      <c r="AM11565" s="41"/>
      <c r="AN11565" s="41"/>
      <c r="AO11565" s="41"/>
      <c r="AP11565" s="41"/>
      <c r="AQ11565" s="41"/>
      <c r="AR11565" s="41"/>
      <c r="AS11565" s="41"/>
      <c r="AT11565" s="41"/>
      <c r="AU11565" s="41"/>
      <c r="AV11565" s="41"/>
      <c r="AW11565" s="41"/>
      <c r="AX11565" s="41"/>
      <c r="AY11565" s="41"/>
      <c r="AZ11565" s="41"/>
      <c r="BA11565" s="41"/>
      <c r="BB11565" s="41"/>
      <c r="BC11565" s="41"/>
      <c r="BD11565" s="41"/>
      <c r="BE11565" s="41"/>
      <c r="BF11565" s="41"/>
      <c r="BG11565" s="41"/>
      <c r="BH11565" s="41"/>
      <c r="BI11565" s="41"/>
      <c r="BJ11565" s="41"/>
      <c r="BK11565" s="41"/>
      <c r="BL11565" s="41"/>
      <c r="BM11565" s="41"/>
      <c r="BN11565" s="41"/>
      <c r="BO11565" s="41"/>
      <c r="BP11565" s="108"/>
      <c r="CG11565" s="102"/>
      <c r="CI11565" s="45"/>
    </row>
    <row r="11566" spans="37:87" ht="13" customHeight="1">
      <c r="AK11566" s="114"/>
      <c r="AL11566" s="41"/>
      <c r="AM11566" s="41"/>
      <c r="AN11566" s="41"/>
      <c r="AO11566" s="41"/>
      <c r="AP11566" s="41"/>
      <c r="AQ11566" s="41"/>
      <c r="AR11566" s="41"/>
      <c r="AS11566" s="41"/>
      <c r="AT11566" s="41"/>
      <c r="AU11566" s="41"/>
      <c r="AV11566" s="41"/>
      <c r="AW11566" s="41"/>
      <c r="AX11566" s="41"/>
      <c r="AY11566" s="41"/>
      <c r="AZ11566" s="41"/>
      <c r="BA11566" s="41"/>
      <c r="BB11566" s="41"/>
      <c r="BC11566" s="41"/>
      <c r="BD11566" s="41"/>
      <c r="BE11566" s="41"/>
      <c r="BF11566" s="41"/>
      <c r="BG11566" s="41"/>
      <c r="BH11566" s="41"/>
      <c r="BI11566" s="41"/>
      <c r="BJ11566" s="41"/>
      <c r="BK11566" s="41"/>
      <c r="BL11566" s="41"/>
      <c r="BM11566" s="41"/>
      <c r="BN11566" s="41"/>
      <c r="BO11566" s="41"/>
      <c r="BP11566" s="108"/>
      <c r="CG11566" s="102"/>
      <c r="CI11566" s="45"/>
    </row>
    <row r="11567" spans="37:87" ht="13" customHeight="1">
      <c r="AK11567" s="114"/>
      <c r="AL11567" s="41"/>
      <c r="AM11567" s="41"/>
      <c r="AN11567" s="41"/>
      <c r="AO11567" s="41"/>
      <c r="AP11567" s="41"/>
      <c r="AQ11567" s="41"/>
      <c r="AR11567" s="41"/>
      <c r="AS11567" s="41"/>
      <c r="AT11567" s="41"/>
      <c r="AU11567" s="41"/>
      <c r="AV11567" s="41"/>
      <c r="AW11567" s="41"/>
      <c r="AX11567" s="41"/>
      <c r="AY11567" s="41"/>
      <c r="AZ11567" s="41"/>
      <c r="BA11567" s="41"/>
      <c r="BB11567" s="41"/>
      <c r="BC11567" s="41"/>
      <c r="BD11567" s="41"/>
      <c r="BE11567" s="41"/>
      <c r="BF11567" s="41"/>
      <c r="BG11567" s="41"/>
      <c r="BH11567" s="41"/>
      <c r="BI11567" s="41"/>
      <c r="BJ11567" s="41"/>
      <c r="BK11567" s="41"/>
      <c r="BL11567" s="41"/>
      <c r="BM11567" s="41"/>
      <c r="BN11567" s="41"/>
      <c r="BO11567" s="41"/>
      <c r="BP11567" s="108"/>
      <c r="CG11567" s="102"/>
      <c r="CI11567" s="45"/>
    </row>
    <row r="11568" spans="37:87" ht="13" customHeight="1">
      <c r="AK11568" s="114"/>
      <c r="AL11568" s="41"/>
      <c r="AM11568" s="41"/>
      <c r="AN11568" s="41"/>
      <c r="AO11568" s="41"/>
      <c r="AP11568" s="41"/>
      <c r="AQ11568" s="41"/>
      <c r="AR11568" s="41"/>
      <c r="AS11568" s="41"/>
      <c r="AT11568" s="41"/>
      <c r="AU11568" s="41"/>
      <c r="AV11568" s="41"/>
      <c r="AW11568" s="41"/>
      <c r="AX11568" s="41"/>
      <c r="AY11568" s="41"/>
      <c r="AZ11568" s="41"/>
      <c r="BA11568" s="41"/>
      <c r="BB11568" s="41"/>
      <c r="BC11568" s="41"/>
      <c r="BD11568" s="41"/>
      <c r="BE11568" s="41"/>
      <c r="BF11568" s="41"/>
      <c r="BG11568" s="41"/>
      <c r="BH11568" s="41"/>
      <c r="BI11568" s="41"/>
      <c r="BJ11568" s="41"/>
      <c r="BK11568" s="41"/>
      <c r="BL11568" s="41"/>
      <c r="BM11568" s="41"/>
      <c r="BN11568" s="41"/>
      <c r="BO11568" s="41"/>
      <c r="BP11568" s="108"/>
      <c r="CG11568" s="102"/>
      <c r="CI11568" s="45"/>
    </row>
    <row r="11569" spans="37:87" ht="13" customHeight="1">
      <c r="AK11569" s="114"/>
      <c r="AL11569" s="41"/>
      <c r="AM11569" s="41"/>
      <c r="AN11569" s="41"/>
      <c r="AO11569" s="41"/>
      <c r="AP11569" s="41"/>
      <c r="AQ11569" s="41"/>
      <c r="AR11569" s="41"/>
      <c r="AS11569" s="41"/>
      <c r="AT11569" s="41"/>
      <c r="AU11569" s="41"/>
      <c r="AV11569" s="41"/>
      <c r="AW11569" s="41"/>
      <c r="AX11569" s="41"/>
      <c r="AY11569" s="41"/>
      <c r="AZ11569" s="41"/>
      <c r="BA11569" s="41"/>
      <c r="BB11569" s="41"/>
      <c r="BC11569" s="41"/>
      <c r="BD11569" s="41"/>
      <c r="BE11569" s="41"/>
      <c r="BF11569" s="41"/>
      <c r="BG11569" s="41"/>
      <c r="BH11569" s="41"/>
      <c r="BI11569" s="41"/>
      <c r="BJ11569" s="41"/>
      <c r="BK11569" s="41"/>
      <c r="BL11569" s="41"/>
      <c r="BM11569" s="41"/>
      <c r="BN11569" s="41"/>
      <c r="BO11569" s="41"/>
      <c r="BP11569" s="108"/>
      <c r="CG11569" s="102"/>
      <c r="CI11569" s="45"/>
    </row>
    <row r="11570" spans="37:87" ht="13" customHeight="1">
      <c r="AK11570" s="114"/>
      <c r="AL11570" s="41"/>
      <c r="AM11570" s="41"/>
      <c r="AN11570" s="41"/>
      <c r="AO11570" s="41"/>
      <c r="AP11570" s="41"/>
      <c r="AQ11570" s="41"/>
      <c r="AR11570" s="41"/>
      <c r="AS11570" s="41"/>
      <c r="AT11570" s="41"/>
      <c r="AU11570" s="41"/>
      <c r="AV11570" s="41"/>
      <c r="AW11570" s="41"/>
      <c r="AX11570" s="41"/>
      <c r="AY11570" s="41"/>
      <c r="AZ11570" s="41"/>
      <c r="BA11570" s="41"/>
      <c r="BB11570" s="41"/>
      <c r="BC11570" s="41"/>
      <c r="BD11570" s="41"/>
      <c r="BE11570" s="41"/>
      <c r="BF11570" s="41"/>
      <c r="BG11570" s="41"/>
      <c r="BH11570" s="41"/>
      <c r="BI11570" s="41"/>
      <c r="BJ11570" s="41"/>
      <c r="BK11570" s="41"/>
      <c r="BL11570" s="41"/>
      <c r="BM11570" s="41"/>
      <c r="BN11570" s="41"/>
      <c r="BO11570" s="41"/>
      <c r="BP11570" s="108"/>
      <c r="CG11570" s="102"/>
      <c r="CI11570" s="45"/>
    </row>
    <row r="11571" spans="37:87" ht="13" customHeight="1">
      <c r="AK11571" s="114"/>
      <c r="AL11571" s="41"/>
      <c r="AM11571" s="41"/>
      <c r="AN11571" s="41"/>
      <c r="AO11571" s="41"/>
      <c r="AP11571" s="41"/>
      <c r="AQ11571" s="41"/>
      <c r="AR11571" s="41"/>
      <c r="AS11571" s="41"/>
      <c r="AT11571" s="41"/>
      <c r="AU11571" s="41"/>
      <c r="AV11571" s="41"/>
      <c r="AW11571" s="41"/>
      <c r="AX11571" s="41"/>
      <c r="AY11571" s="41"/>
      <c r="AZ11571" s="41"/>
      <c r="BA11571" s="41"/>
      <c r="BB11571" s="41"/>
      <c r="BC11571" s="41"/>
      <c r="BD11571" s="41"/>
      <c r="BE11571" s="41"/>
      <c r="BF11571" s="41"/>
      <c r="BG11571" s="41"/>
      <c r="BH11571" s="41"/>
      <c r="BI11571" s="41"/>
      <c r="BJ11571" s="41"/>
      <c r="BK11571" s="41"/>
      <c r="BL11571" s="41"/>
      <c r="BM11571" s="41"/>
      <c r="BN11571" s="41"/>
      <c r="BO11571" s="41"/>
      <c r="BP11571" s="108"/>
      <c r="CG11571" s="102"/>
      <c r="CI11571" s="45"/>
    </row>
    <row r="11572" spans="37:87" ht="13" customHeight="1">
      <c r="AK11572" s="114"/>
      <c r="AL11572" s="41"/>
      <c r="AM11572" s="41"/>
      <c r="AN11572" s="41"/>
      <c r="AO11572" s="41"/>
      <c r="AP11572" s="41"/>
      <c r="AQ11572" s="41"/>
      <c r="AR11572" s="41"/>
      <c r="AS11572" s="41"/>
      <c r="AT11572" s="41"/>
      <c r="AU11572" s="41"/>
      <c r="AV11572" s="41"/>
      <c r="AW11572" s="41"/>
      <c r="AX11572" s="41"/>
      <c r="AY11572" s="41"/>
      <c r="AZ11572" s="41"/>
      <c r="BA11572" s="41"/>
      <c r="BB11572" s="41"/>
      <c r="BC11572" s="41"/>
      <c r="BD11572" s="41"/>
      <c r="BE11572" s="41"/>
      <c r="BF11572" s="41"/>
      <c r="BG11572" s="41"/>
      <c r="BH11572" s="41"/>
      <c r="BI11572" s="41"/>
      <c r="BJ11572" s="41"/>
      <c r="BK11572" s="41"/>
      <c r="BL11572" s="41"/>
      <c r="BM11572" s="41"/>
      <c r="BN11572" s="41"/>
      <c r="BO11572" s="41"/>
      <c r="BP11572" s="108"/>
      <c r="CG11572" s="102"/>
      <c r="CI11572" s="45"/>
    </row>
    <row r="11573" spans="37:87" ht="13" customHeight="1">
      <c r="AK11573" s="114"/>
      <c r="AL11573" s="41"/>
      <c r="AM11573" s="41"/>
      <c r="AN11573" s="41"/>
      <c r="AO11573" s="41"/>
      <c r="AP11573" s="41"/>
      <c r="AQ11573" s="41"/>
      <c r="AR11573" s="41"/>
      <c r="AS11573" s="41"/>
      <c r="AT11573" s="41"/>
      <c r="AU11573" s="41"/>
      <c r="AV11573" s="41"/>
      <c r="AW11573" s="41"/>
      <c r="AX11573" s="41"/>
      <c r="AY11573" s="41"/>
      <c r="AZ11573" s="41"/>
      <c r="BA11573" s="41"/>
      <c r="BB11573" s="41"/>
      <c r="BC11573" s="41"/>
      <c r="BD11573" s="41"/>
      <c r="BE11573" s="41"/>
      <c r="BF11573" s="41"/>
      <c r="BG11573" s="41"/>
      <c r="BH11573" s="41"/>
      <c r="BI11573" s="41"/>
      <c r="BJ11573" s="41"/>
      <c r="BK11573" s="41"/>
      <c r="BL11573" s="41"/>
      <c r="BM11573" s="41"/>
      <c r="BN11573" s="41"/>
      <c r="BO11573" s="41"/>
      <c r="BP11573" s="108"/>
      <c r="CG11573" s="102"/>
      <c r="CI11573" s="45"/>
    </row>
    <row r="11574" spans="37:87" ht="13" customHeight="1">
      <c r="AK11574" s="114"/>
      <c r="AL11574" s="41"/>
      <c r="AM11574" s="41"/>
      <c r="AN11574" s="41"/>
      <c r="AO11574" s="41"/>
      <c r="AP11574" s="41"/>
      <c r="AQ11574" s="41"/>
      <c r="AR11574" s="41"/>
      <c r="AS11574" s="41"/>
      <c r="AT11574" s="41"/>
      <c r="AU11574" s="41"/>
      <c r="AV11574" s="41"/>
      <c r="AW11574" s="41"/>
      <c r="AX11574" s="41"/>
      <c r="AY11574" s="41"/>
      <c r="AZ11574" s="41"/>
      <c r="BA11574" s="41"/>
      <c r="BB11574" s="41"/>
      <c r="BC11574" s="41"/>
      <c r="BD11574" s="41"/>
      <c r="BE11574" s="41"/>
      <c r="BF11574" s="41"/>
      <c r="BG11574" s="41"/>
      <c r="BH11574" s="41"/>
      <c r="BI11574" s="41"/>
      <c r="BJ11574" s="41"/>
      <c r="BK11574" s="41"/>
      <c r="BL11574" s="41"/>
      <c r="BM11574" s="41"/>
      <c r="BN11574" s="41"/>
      <c r="BO11574" s="41"/>
      <c r="BP11574" s="108"/>
      <c r="CG11574" s="102"/>
      <c r="CI11574" s="45"/>
    </row>
    <row r="11575" spans="37:87" ht="13" customHeight="1">
      <c r="AK11575" s="114"/>
      <c r="AL11575" s="41"/>
      <c r="AM11575" s="41"/>
      <c r="AN11575" s="41"/>
      <c r="AO11575" s="41"/>
      <c r="AP11575" s="41"/>
      <c r="AQ11575" s="41"/>
      <c r="AR11575" s="41"/>
      <c r="AS11575" s="41"/>
      <c r="AT11575" s="41"/>
      <c r="AU11575" s="41"/>
      <c r="AV11575" s="41"/>
      <c r="AW11575" s="41"/>
      <c r="AX11575" s="41"/>
      <c r="AY11575" s="41"/>
      <c r="AZ11575" s="41"/>
      <c r="BA11575" s="41"/>
      <c r="BB11575" s="41"/>
      <c r="BC11575" s="41"/>
      <c r="BD11575" s="41"/>
      <c r="BE11575" s="41"/>
      <c r="BF11575" s="41"/>
      <c r="BG11575" s="41"/>
      <c r="BH11575" s="41"/>
      <c r="BI11575" s="41"/>
      <c r="BJ11575" s="41"/>
      <c r="BK11575" s="41"/>
      <c r="BL11575" s="41"/>
      <c r="BM11575" s="41"/>
      <c r="BN11575" s="41"/>
      <c r="BO11575" s="41"/>
      <c r="BP11575" s="108"/>
      <c r="CG11575" s="102"/>
      <c r="CI11575" s="45"/>
    </row>
    <row r="11576" spans="37:87" ht="13" customHeight="1">
      <c r="AK11576" s="114"/>
      <c r="AL11576" s="41"/>
      <c r="AM11576" s="41"/>
      <c r="AN11576" s="41"/>
      <c r="AO11576" s="41"/>
      <c r="AP11576" s="41"/>
      <c r="AQ11576" s="41"/>
      <c r="AR11576" s="41"/>
      <c r="AS11576" s="41"/>
      <c r="AT11576" s="41"/>
      <c r="AU11576" s="41"/>
      <c r="AV11576" s="41"/>
      <c r="AW11576" s="41"/>
      <c r="AX11576" s="41"/>
      <c r="AY11576" s="41"/>
      <c r="AZ11576" s="41"/>
      <c r="BA11576" s="41"/>
      <c r="BB11576" s="41"/>
      <c r="BC11576" s="41"/>
      <c r="BD11576" s="41"/>
      <c r="BE11576" s="41"/>
      <c r="BF11576" s="41"/>
      <c r="BG11576" s="41"/>
      <c r="BH11576" s="41"/>
      <c r="BI11576" s="41"/>
      <c r="BJ11576" s="41"/>
      <c r="BK11576" s="41"/>
      <c r="BL11576" s="41"/>
      <c r="BM11576" s="41"/>
      <c r="BN11576" s="41"/>
      <c r="BO11576" s="41"/>
      <c r="BP11576" s="108"/>
      <c r="CG11576" s="102"/>
      <c r="CI11576" s="45"/>
    </row>
    <row r="11577" spans="37:87" ht="13" customHeight="1">
      <c r="AK11577" s="114"/>
      <c r="AL11577" s="41"/>
      <c r="AM11577" s="41"/>
      <c r="AN11577" s="41"/>
      <c r="AO11577" s="41"/>
      <c r="AP11577" s="41"/>
      <c r="AQ11577" s="41"/>
      <c r="AR11577" s="41"/>
      <c r="AS11577" s="41"/>
      <c r="AT11577" s="41"/>
      <c r="AU11577" s="41"/>
      <c r="AV11577" s="41"/>
      <c r="AW11577" s="41"/>
      <c r="AX11577" s="41"/>
      <c r="AY11577" s="41"/>
      <c r="AZ11577" s="41"/>
      <c r="BA11577" s="41"/>
      <c r="BB11577" s="41"/>
      <c r="BC11577" s="41"/>
      <c r="BD11577" s="41"/>
      <c r="BE11577" s="41"/>
      <c r="BF11577" s="41"/>
      <c r="BG11577" s="41"/>
      <c r="BH11577" s="41"/>
      <c r="BI11577" s="41"/>
      <c r="BJ11577" s="41"/>
      <c r="BK11577" s="41"/>
      <c r="BL11577" s="41"/>
      <c r="BM11577" s="41"/>
      <c r="BN11577" s="41"/>
      <c r="BO11577" s="41"/>
      <c r="BP11577" s="108"/>
      <c r="CG11577" s="102"/>
      <c r="CI11577" s="45"/>
    </row>
    <row r="11578" spans="37:87" ht="13" customHeight="1">
      <c r="AK11578" s="114"/>
      <c r="AL11578" s="41"/>
      <c r="AM11578" s="41"/>
      <c r="AN11578" s="41"/>
      <c r="AO11578" s="41"/>
      <c r="AP11578" s="41"/>
      <c r="AQ11578" s="41"/>
      <c r="AR11578" s="41"/>
      <c r="AS11578" s="41"/>
      <c r="AT11578" s="41"/>
      <c r="AU11578" s="41"/>
      <c r="AV11578" s="41"/>
      <c r="AW11578" s="41"/>
      <c r="AX11578" s="41"/>
      <c r="AY11578" s="41"/>
      <c r="AZ11578" s="41"/>
      <c r="BA11578" s="41"/>
      <c r="BB11578" s="41"/>
      <c r="BC11578" s="41"/>
      <c r="BD11578" s="41"/>
      <c r="BE11578" s="41"/>
      <c r="BF11578" s="41"/>
      <c r="BG11578" s="41"/>
      <c r="BH11578" s="41"/>
      <c r="BI11578" s="41"/>
      <c r="BJ11578" s="41"/>
      <c r="BK11578" s="41"/>
      <c r="BL11578" s="41"/>
      <c r="BM11578" s="41"/>
      <c r="BN11578" s="41"/>
      <c r="BO11578" s="41"/>
      <c r="BP11578" s="108"/>
      <c r="CG11578" s="102"/>
      <c r="CI11578" s="45"/>
    </row>
    <row r="11579" spans="37:87" ht="13" customHeight="1">
      <c r="AK11579" s="114"/>
      <c r="AL11579" s="41"/>
      <c r="AM11579" s="41"/>
      <c r="AN11579" s="41"/>
      <c r="AO11579" s="41"/>
      <c r="AP11579" s="41"/>
      <c r="AQ11579" s="41"/>
      <c r="AR11579" s="41"/>
      <c r="AS11579" s="41"/>
      <c r="AT11579" s="41"/>
      <c r="AU11579" s="41"/>
      <c r="AV11579" s="41"/>
      <c r="AW11579" s="41"/>
      <c r="AX11579" s="41"/>
      <c r="AY11579" s="41"/>
      <c r="AZ11579" s="41"/>
      <c r="BA11579" s="41"/>
      <c r="BB11579" s="41"/>
      <c r="BC11579" s="41"/>
      <c r="BD11579" s="41"/>
      <c r="BE11579" s="41"/>
      <c r="BF11579" s="41"/>
      <c r="BG11579" s="41"/>
      <c r="BH11579" s="41"/>
      <c r="BI11579" s="41"/>
      <c r="BJ11579" s="41"/>
      <c r="BK11579" s="41"/>
      <c r="BL11579" s="41"/>
      <c r="BM11579" s="41"/>
      <c r="BN11579" s="41"/>
      <c r="BO11579" s="41"/>
      <c r="BP11579" s="108"/>
      <c r="CG11579" s="102"/>
      <c r="CI11579" s="45"/>
    </row>
    <row r="11580" spans="37:87" ht="13" customHeight="1">
      <c r="AK11580" s="114"/>
      <c r="AL11580" s="41"/>
      <c r="AM11580" s="41"/>
      <c r="AN11580" s="41"/>
      <c r="AO11580" s="41"/>
      <c r="AP11580" s="41"/>
      <c r="AQ11580" s="41"/>
      <c r="AR11580" s="41"/>
      <c r="AS11580" s="41"/>
      <c r="AT11580" s="41"/>
      <c r="AU11580" s="41"/>
      <c r="AV11580" s="41"/>
      <c r="AW11580" s="41"/>
      <c r="AX11580" s="41"/>
      <c r="AY11580" s="41"/>
      <c r="AZ11580" s="41"/>
      <c r="BA11580" s="41"/>
      <c r="BB11580" s="41"/>
      <c r="BC11580" s="41"/>
      <c r="BD11580" s="41"/>
      <c r="BE11580" s="41"/>
      <c r="BF11580" s="41"/>
      <c r="BG11580" s="41"/>
      <c r="BH11580" s="41"/>
      <c r="BI11580" s="41"/>
      <c r="BJ11580" s="41"/>
      <c r="BK11580" s="41"/>
      <c r="BL11580" s="41"/>
      <c r="BM11580" s="41"/>
      <c r="BN11580" s="41"/>
      <c r="BO11580" s="41"/>
      <c r="BP11580" s="108"/>
      <c r="CG11580" s="102"/>
      <c r="CI11580" s="45"/>
    </row>
    <row r="11581" spans="37:87" ht="13" customHeight="1">
      <c r="AK11581" s="114"/>
      <c r="AL11581" s="41"/>
      <c r="AM11581" s="41"/>
      <c r="AN11581" s="41"/>
      <c r="AO11581" s="41"/>
      <c r="AP11581" s="41"/>
      <c r="AQ11581" s="41"/>
      <c r="AR11581" s="41"/>
      <c r="AS11581" s="41"/>
      <c r="AT11581" s="41"/>
      <c r="AU11581" s="41"/>
      <c r="AV11581" s="41"/>
      <c r="AW11581" s="41"/>
      <c r="AX11581" s="41"/>
      <c r="AY11581" s="41"/>
      <c r="AZ11581" s="41"/>
      <c r="BA11581" s="41"/>
      <c r="BB11581" s="41"/>
      <c r="BC11581" s="41"/>
      <c r="BD11581" s="41"/>
      <c r="BE11581" s="41"/>
      <c r="BF11581" s="41"/>
      <c r="BG11581" s="41"/>
      <c r="BH11581" s="41"/>
      <c r="BI11581" s="41"/>
      <c r="BJ11581" s="41"/>
      <c r="BK11581" s="41"/>
      <c r="BL11581" s="41"/>
      <c r="BM11581" s="41"/>
      <c r="BN11581" s="41"/>
      <c r="BO11581" s="41"/>
      <c r="BP11581" s="108"/>
      <c r="CG11581" s="102"/>
      <c r="CI11581" s="45"/>
    </row>
    <row r="11582" spans="37:87" ht="13" customHeight="1">
      <c r="AK11582" s="114"/>
      <c r="AL11582" s="41"/>
      <c r="AM11582" s="41"/>
      <c r="AN11582" s="41"/>
      <c r="AO11582" s="41"/>
      <c r="AP11582" s="41"/>
      <c r="AQ11582" s="41"/>
      <c r="AR11582" s="41"/>
      <c r="AS11582" s="41"/>
      <c r="AT11582" s="41"/>
      <c r="AU11582" s="41"/>
      <c r="AV11582" s="41"/>
      <c r="AW11582" s="41"/>
      <c r="AX11582" s="41"/>
      <c r="AY11582" s="41"/>
      <c r="AZ11582" s="41"/>
      <c r="BA11582" s="41"/>
      <c r="BB11582" s="41"/>
      <c r="BC11582" s="41"/>
      <c r="BD11582" s="41"/>
      <c r="BE11582" s="41"/>
      <c r="BF11582" s="41"/>
      <c r="BG11582" s="41"/>
      <c r="BH11582" s="41"/>
      <c r="BI11582" s="41"/>
      <c r="BJ11582" s="41"/>
      <c r="BK11582" s="41"/>
      <c r="BL11582" s="41"/>
      <c r="BM11582" s="41"/>
      <c r="BN11582" s="41"/>
      <c r="BO11582" s="41"/>
      <c r="BP11582" s="108"/>
      <c r="CG11582" s="102"/>
      <c r="CI11582" s="45"/>
    </row>
    <row r="11583" spans="37:87" ht="13" customHeight="1">
      <c r="AK11583" s="114"/>
      <c r="AL11583" s="41"/>
      <c r="AM11583" s="41"/>
      <c r="AN11583" s="41"/>
      <c r="AO11583" s="41"/>
      <c r="AP11583" s="41"/>
      <c r="AQ11583" s="41"/>
      <c r="AR11583" s="41"/>
      <c r="AS11583" s="41"/>
      <c r="AT11583" s="41"/>
      <c r="AU11583" s="41"/>
      <c r="AV11583" s="41"/>
      <c r="AW11583" s="41"/>
      <c r="AX11583" s="41"/>
      <c r="AY11583" s="41"/>
      <c r="AZ11583" s="41"/>
      <c r="BA11583" s="41"/>
      <c r="BB11583" s="41"/>
      <c r="BC11583" s="41"/>
      <c r="BD11583" s="41"/>
      <c r="BE11583" s="41"/>
      <c r="BF11583" s="41"/>
      <c r="BG11583" s="41"/>
      <c r="BH11583" s="41"/>
      <c r="BI11583" s="41"/>
      <c r="BJ11583" s="41"/>
      <c r="BK11583" s="41"/>
      <c r="BL11583" s="41"/>
      <c r="BM11583" s="41"/>
      <c r="BN11583" s="41"/>
      <c r="BO11583" s="41"/>
      <c r="BP11583" s="108"/>
      <c r="CG11583" s="102"/>
      <c r="CI11583" s="45"/>
    </row>
    <row r="11584" spans="37:87" ht="13" customHeight="1">
      <c r="AK11584" s="114"/>
      <c r="AL11584" s="41"/>
      <c r="AM11584" s="41"/>
      <c r="AN11584" s="41"/>
      <c r="AO11584" s="41"/>
      <c r="AP11584" s="41"/>
      <c r="AQ11584" s="41"/>
      <c r="AR11584" s="41"/>
      <c r="AS11584" s="41"/>
      <c r="AT11584" s="41"/>
      <c r="AU11584" s="41"/>
      <c r="AV11584" s="41"/>
      <c r="AW11584" s="41"/>
      <c r="AX11584" s="41"/>
      <c r="AY11584" s="41"/>
      <c r="AZ11584" s="41"/>
      <c r="BA11584" s="41"/>
      <c r="BB11584" s="41"/>
      <c r="BC11584" s="41"/>
      <c r="BD11584" s="41"/>
      <c r="BE11584" s="41"/>
      <c r="BF11584" s="41"/>
      <c r="BG11584" s="41"/>
      <c r="BH11584" s="41"/>
      <c r="BI11584" s="41"/>
      <c r="BJ11584" s="41"/>
      <c r="BK11584" s="41"/>
      <c r="BL11584" s="41"/>
      <c r="BM11584" s="41"/>
      <c r="BN11584" s="41"/>
      <c r="BO11584" s="41"/>
      <c r="BP11584" s="108"/>
      <c r="CG11584" s="102"/>
      <c r="CI11584" s="45"/>
    </row>
    <row r="11585" spans="37:87" ht="13" customHeight="1">
      <c r="AK11585" s="114"/>
      <c r="AL11585" s="41"/>
      <c r="AM11585" s="41"/>
      <c r="AN11585" s="41"/>
      <c r="AO11585" s="41"/>
      <c r="AP11585" s="41"/>
      <c r="AQ11585" s="41"/>
      <c r="AR11585" s="41"/>
      <c r="AS11585" s="41"/>
      <c r="AT11585" s="41"/>
      <c r="AU11585" s="41"/>
      <c r="AV11585" s="41"/>
      <c r="AW11585" s="41"/>
      <c r="AX11585" s="41"/>
      <c r="AY11585" s="41"/>
      <c r="AZ11585" s="41"/>
      <c r="BA11585" s="41"/>
      <c r="BB11585" s="41"/>
      <c r="BC11585" s="41"/>
      <c r="BD11585" s="41"/>
      <c r="BE11585" s="41"/>
      <c r="BF11585" s="41"/>
      <c r="BG11585" s="41"/>
      <c r="BH11585" s="41"/>
      <c r="BI11585" s="41"/>
      <c r="BJ11585" s="41"/>
      <c r="BK11585" s="41"/>
      <c r="BL11585" s="41"/>
      <c r="BM11585" s="41"/>
      <c r="BN11585" s="41"/>
      <c r="BO11585" s="41"/>
      <c r="BP11585" s="108"/>
      <c r="CG11585" s="102"/>
      <c r="CI11585" s="45"/>
    </row>
    <row r="11586" spans="37:87" ht="13" customHeight="1">
      <c r="AK11586" s="114"/>
      <c r="AL11586" s="41"/>
      <c r="AM11586" s="41"/>
      <c r="AN11586" s="41"/>
      <c r="AO11586" s="41"/>
      <c r="AP11586" s="41"/>
      <c r="AQ11586" s="41"/>
      <c r="AR11586" s="41"/>
      <c r="AS11586" s="41"/>
      <c r="AT11586" s="41"/>
      <c r="AU11586" s="41"/>
      <c r="AV11586" s="41"/>
      <c r="AW11586" s="41"/>
      <c r="AX11586" s="41"/>
      <c r="AY11586" s="41"/>
      <c r="AZ11586" s="41"/>
      <c r="BA11586" s="41"/>
      <c r="BB11586" s="41"/>
      <c r="BC11586" s="41"/>
      <c r="BD11586" s="41"/>
      <c r="BE11586" s="41"/>
      <c r="BF11586" s="41"/>
      <c r="BG11586" s="41"/>
      <c r="BH11586" s="41"/>
      <c r="BI11586" s="41"/>
      <c r="BJ11586" s="41"/>
      <c r="BK11586" s="41"/>
      <c r="BL11586" s="41"/>
      <c r="BM11586" s="41"/>
      <c r="BN11586" s="41"/>
      <c r="BO11586" s="41"/>
      <c r="BP11586" s="108"/>
      <c r="CG11586" s="102"/>
      <c r="CI11586" s="45"/>
    </row>
    <row r="11587" spans="37:87" ht="13" customHeight="1">
      <c r="AK11587" s="114"/>
      <c r="AL11587" s="41"/>
      <c r="AM11587" s="41"/>
      <c r="AN11587" s="41"/>
      <c r="AO11587" s="41"/>
      <c r="AP11587" s="41"/>
      <c r="AQ11587" s="41"/>
      <c r="AR11587" s="41"/>
      <c r="AS11587" s="41"/>
      <c r="AT11587" s="41"/>
      <c r="AU11587" s="41"/>
      <c r="AV11587" s="41"/>
      <c r="AW11587" s="41"/>
      <c r="AX11587" s="41"/>
      <c r="AY11587" s="41"/>
      <c r="AZ11587" s="41"/>
      <c r="BA11587" s="41"/>
      <c r="BB11587" s="41"/>
      <c r="BC11587" s="41"/>
      <c r="BD11587" s="41"/>
      <c r="BE11587" s="41"/>
      <c r="BF11587" s="41"/>
      <c r="BG11587" s="41"/>
      <c r="BH11587" s="41"/>
      <c r="BI11587" s="41"/>
      <c r="BJ11587" s="41"/>
      <c r="BK11587" s="41"/>
      <c r="BL11587" s="41"/>
      <c r="BM11587" s="41"/>
      <c r="BN11587" s="41"/>
      <c r="BO11587" s="41"/>
      <c r="BP11587" s="108"/>
      <c r="CG11587" s="102"/>
      <c r="CI11587" s="45"/>
    </row>
    <row r="11588" spans="37:87" ht="13" customHeight="1">
      <c r="AK11588" s="114"/>
      <c r="AL11588" s="41"/>
      <c r="AM11588" s="41"/>
      <c r="AN11588" s="41"/>
      <c r="AO11588" s="41"/>
      <c r="AP11588" s="41"/>
      <c r="AQ11588" s="41"/>
      <c r="AR11588" s="41"/>
      <c r="AS11588" s="41"/>
      <c r="AT11588" s="41"/>
      <c r="AU11588" s="41"/>
      <c r="AV11588" s="41"/>
      <c r="AW11588" s="41"/>
      <c r="AX11588" s="41"/>
      <c r="AY11588" s="41"/>
      <c r="AZ11588" s="41"/>
      <c r="BA11588" s="41"/>
      <c r="BB11588" s="41"/>
      <c r="BC11588" s="41"/>
      <c r="BD11588" s="41"/>
      <c r="BE11588" s="41"/>
      <c r="BF11588" s="41"/>
      <c r="BG11588" s="41"/>
      <c r="BH11588" s="41"/>
      <c r="BI11588" s="41"/>
      <c r="BJ11588" s="41"/>
      <c r="BK11588" s="41"/>
      <c r="BL11588" s="41"/>
      <c r="BM11588" s="41"/>
      <c r="BN11588" s="41"/>
      <c r="BO11588" s="41"/>
      <c r="BP11588" s="108"/>
      <c r="CG11588" s="102"/>
      <c r="CI11588" s="45"/>
    </row>
    <row r="11589" spans="37:87" ht="13" customHeight="1">
      <c r="AK11589" s="114"/>
      <c r="AL11589" s="41"/>
      <c r="AM11589" s="41"/>
      <c r="AN11589" s="41"/>
      <c r="AO11589" s="41"/>
      <c r="AP11589" s="41"/>
      <c r="AQ11589" s="41"/>
      <c r="AR11589" s="41"/>
      <c r="AS11589" s="41"/>
      <c r="AT11589" s="41"/>
      <c r="AU11589" s="41"/>
      <c r="AV11589" s="41"/>
      <c r="AW11589" s="41"/>
      <c r="AX11589" s="41"/>
      <c r="AY11589" s="41"/>
      <c r="AZ11589" s="41"/>
      <c r="BA11589" s="41"/>
      <c r="BB11589" s="41"/>
      <c r="BC11589" s="41"/>
      <c r="BD11589" s="41"/>
      <c r="BE11589" s="41"/>
      <c r="BF11589" s="41"/>
      <c r="BG11589" s="41"/>
      <c r="BH11589" s="41"/>
      <c r="BI11589" s="41"/>
      <c r="BJ11589" s="41"/>
      <c r="BK11589" s="41"/>
      <c r="BL11589" s="41"/>
      <c r="BM11589" s="41"/>
      <c r="BN11589" s="41"/>
      <c r="BO11589" s="41"/>
      <c r="BP11589" s="108"/>
      <c r="CG11589" s="102"/>
      <c r="CI11589" s="45"/>
    </row>
    <row r="11590" spans="37:87" ht="13" customHeight="1">
      <c r="AK11590" s="114"/>
      <c r="AL11590" s="41"/>
      <c r="AM11590" s="41"/>
      <c r="AN11590" s="41"/>
      <c r="AO11590" s="41"/>
      <c r="AP11590" s="41"/>
      <c r="AQ11590" s="41"/>
      <c r="AR11590" s="41"/>
      <c r="AS11590" s="41"/>
      <c r="AT11590" s="41"/>
      <c r="AU11590" s="41"/>
      <c r="AV11590" s="41"/>
      <c r="AW11590" s="41"/>
      <c r="AX11590" s="41"/>
      <c r="AY11590" s="41"/>
      <c r="AZ11590" s="41"/>
      <c r="BA11590" s="41"/>
      <c r="BB11590" s="41"/>
      <c r="BC11590" s="41"/>
      <c r="BD11590" s="41"/>
      <c r="BE11590" s="41"/>
      <c r="BF11590" s="41"/>
      <c r="BG11590" s="41"/>
      <c r="BH11590" s="41"/>
      <c r="BI11590" s="41"/>
      <c r="BJ11590" s="41"/>
      <c r="BK11590" s="41"/>
      <c r="BL11590" s="41"/>
      <c r="BM11590" s="41"/>
      <c r="BN11590" s="41"/>
      <c r="BO11590" s="41"/>
      <c r="BP11590" s="108"/>
      <c r="CG11590" s="102"/>
      <c r="CI11590" s="45"/>
    </row>
    <row r="11591" spans="37:87" ht="13" customHeight="1">
      <c r="AK11591" s="114"/>
      <c r="AL11591" s="41"/>
      <c r="AM11591" s="41"/>
      <c r="AN11591" s="41"/>
      <c r="AO11591" s="41"/>
      <c r="AP11591" s="41"/>
      <c r="AQ11591" s="41"/>
      <c r="AR11591" s="41"/>
      <c r="AS11591" s="41"/>
      <c r="AT11591" s="41"/>
      <c r="AU11591" s="41"/>
      <c r="AV11591" s="41"/>
      <c r="AW11591" s="41"/>
      <c r="AX11591" s="41"/>
      <c r="AY11591" s="41"/>
      <c r="AZ11591" s="41"/>
      <c r="BA11591" s="41"/>
      <c r="BB11591" s="41"/>
      <c r="BC11591" s="41"/>
      <c r="BD11591" s="41"/>
      <c r="BE11591" s="41"/>
      <c r="BF11591" s="41"/>
      <c r="BG11591" s="41"/>
      <c r="BH11591" s="41"/>
      <c r="BI11591" s="41"/>
      <c r="BJ11591" s="41"/>
      <c r="BK11591" s="41"/>
      <c r="BL11591" s="41"/>
      <c r="BM11591" s="41"/>
      <c r="BN11591" s="41"/>
      <c r="BO11591" s="41"/>
      <c r="BP11591" s="108"/>
      <c r="CG11591" s="102"/>
      <c r="CI11591" s="45"/>
    </row>
    <row r="11592" spans="37:87" ht="13" customHeight="1">
      <c r="AK11592" s="114"/>
      <c r="AL11592" s="41"/>
      <c r="AM11592" s="41"/>
      <c r="AN11592" s="41"/>
      <c r="AO11592" s="41"/>
      <c r="AP11592" s="41"/>
      <c r="AQ11592" s="41"/>
      <c r="AR11592" s="41"/>
      <c r="AS11592" s="41"/>
      <c r="AT11592" s="41"/>
      <c r="AU11592" s="41"/>
      <c r="AV11592" s="41"/>
      <c r="AW11592" s="41"/>
      <c r="AX11592" s="41"/>
      <c r="AY11592" s="41"/>
      <c r="AZ11592" s="41"/>
      <c r="BA11592" s="41"/>
      <c r="BB11592" s="41"/>
      <c r="BC11592" s="41"/>
      <c r="BD11592" s="41"/>
      <c r="BE11592" s="41"/>
      <c r="BF11592" s="41"/>
      <c r="BG11592" s="41"/>
      <c r="BH11592" s="41"/>
      <c r="BI11592" s="41"/>
      <c r="BJ11592" s="41"/>
      <c r="BK11592" s="41"/>
      <c r="BL11592" s="41"/>
      <c r="BM11592" s="41"/>
      <c r="BN11592" s="41"/>
      <c r="BO11592" s="41"/>
      <c r="BP11592" s="108"/>
      <c r="CG11592" s="102"/>
      <c r="CI11592" s="45"/>
    </row>
    <row r="11593" spans="37:87" ht="13" customHeight="1">
      <c r="AK11593" s="114"/>
      <c r="AL11593" s="41"/>
      <c r="AM11593" s="41"/>
      <c r="AN11593" s="41"/>
      <c r="AO11593" s="41"/>
      <c r="AP11593" s="41"/>
      <c r="AQ11593" s="41"/>
      <c r="AR11593" s="41"/>
      <c r="AS11593" s="41"/>
      <c r="AT11593" s="41"/>
      <c r="AU11593" s="41"/>
      <c r="AV11593" s="41"/>
      <c r="AW11593" s="41"/>
      <c r="AX11593" s="41"/>
      <c r="AY11593" s="41"/>
      <c r="AZ11593" s="41"/>
      <c r="BA11593" s="41"/>
      <c r="BB11593" s="41"/>
      <c r="BC11593" s="41"/>
      <c r="BD11593" s="41"/>
      <c r="BE11593" s="41"/>
      <c r="BF11593" s="41"/>
      <c r="BG11593" s="41"/>
      <c r="BH11593" s="41"/>
      <c r="BI11593" s="41"/>
      <c r="BJ11593" s="41"/>
      <c r="BK11593" s="41"/>
      <c r="BL11593" s="41"/>
      <c r="BM11593" s="41"/>
      <c r="BN11593" s="41"/>
      <c r="BO11593" s="41"/>
      <c r="BP11593" s="108"/>
      <c r="CG11593" s="102"/>
      <c r="CI11593" s="45"/>
    </row>
    <row r="11594" spans="37:87" ht="13" customHeight="1">
      <c r="AK11594" s="114"/>
      <c r="AL11594" s="41"/>
      <c r="AM11594" s="41"/>
      <c r="AN11594" s="41"/>
      <c r="AO11594" s="41"/>
      <c r="AP11594" s="41"/>
      <c r="AQ11594" s="41"/>
      <c r="AR11594" s="41"/>
      <c r="AS11594" s="41"/>
      <c r="AT11594" s="41"/>
      <c r="AU11594" s="41"/>
      <c r="AV11594" s="41"/>
      <c r="AW11594" s="41"/>
      <c r="AX11594" s="41"/>
      <c r="AY11594" s="41"/>
      <c r="AZ11594" s="41"/>
      <c r="BA11594" s="41"/>
      <c r="BB11594" s="41"/>
      <c r="BC11594" s="41"/>
      <c r="BD11594" s="41"/>
      <c r="BE11594" s="41"/>
      <c r="BF11594" s="41"/>
      <c r="BG11594" s="41"/>
      <c r="BH11594" s="41"/>
      <c r="BI11594" s="41"/>
      <c r="BJ11594" s="41"/>
      <c r="BK11594" s="41"/>
      <c r="BL11594" s="41"/>
      <c r="BM11594" s="41"/>
      <c r="BN11594" s="41"/>
      <c r="BO11594" s="41"/>
      <c r="BP11594" s="108"/>
      <c r="CG11594" s="102"/>
      <c r="CI11594" s="45"/>
    </row>
    <row r="11595" spans="37:87" ht="13" customHeight="1">
      <c r="AK11595" s="114"/>
      <c r="AL11595" s="41"/>
      <c r="AM11595" s="41"/>
      <c r="AN11595" s="41"/>
      <c r="AO11595" s="41"/>
      <c r="AP11595" s="41"/>
      <c r="AQ11595" s="41"/>
      <c r="AR11595" s="41"/>
      <c r="AS11595" s="41"/>
      <c r="AT11595" s="41"/>
      <c r="AU11595" s="41"/>
      <c r="AV11595" s="41"/>
      <c r="AW11595" s="41"/>
      <c r="AX11595" s="41"/>
      <c r="AY11595" s="41"/>
      <c r="AZ11595" s="41"/>
      <c r="BA11595" s="41"/>
      <c r="BB11595" s="41"/>
      <c r="BC11595" s="41"/>
      <c r="BD11595" s="41"/>
      <c r="BE11595" s="41"/>
      <c r="BF11595" s="41"/>
      <c r="BG11595" s="41"/>
      <c r="BH11595" s="41"/>
      <c r="BI11595" s="41"/>
      <c r="BJ11595" s="41"/>
      <c r="BK11595" s="41"/>
      <c r="BL11595" s="41"/>
      <c r="BM11595" s="41"/>
      <c r="BN11595" s="41"/>
      <c r="BO11595" s="41"/>
      <c r="BP11595" s="108"/>
      <c r="CG11595" s="102"/>
      <c r="CI11595" s="45"/>
    </row>
    <row r="11596" spans="37:87" ht="13" customHeight="1">
      <c r="AK11596" s="114"/>
      <c r="AL11596" s="41"/>
      <c r="AM11596" s="41"/>
      <c r="AN11596" s="41"/>
      <c r="AO11596" s="41"/>
      <c r="AP11596" s="41"/>
      <c r="AQ11596" s="41"/>
      <c r="AR11596" s="41"/>
      <c r="AS11596" s="41"/>
      <c r="AT11596" s="41"/>
      <c r="AU11596" s="41"/>
      <c r="AV11596" s="41"/>
      <c r="AW11596" s="41"/>
      <c r="AX11596" s="41"/>
      <c r="AY11596" s="41"/>
      <c r="AZ11596" s="41"/>
      <c r="BA11596" s="41"/>
      <c r="BB11596" s="41"/>
      <c r="BC11596" s="41"/>
      <c r="BD11596" s="41"/>
      <c r="BE11596" s="41"/>
      <c r="BF11596" s="41"/>
      <c r="BG11596" s="41"/>
      <c r="BH11596" s="41"/>
      <c r="BI11596" s="41"/>
      <c r="BJ11596" s="41"/>
      <c r="BK11596" s="41"/>
      <c r="BL11596" s="41"/>
      <c r="BM11596" s="41"/>
      <c r="BN11596" s="41"/>
      <c r="BO11596" s="41"/>
      <c r="BP11596" s="108"/>
      <c r="CG11596" s="102"/>
      <c r="CI11596" s="45"/>
    </row>
    <row r="11597" spans="37:87" ht="13" customHeight="1">
      <c r="AK11597" s="114"/>
      <c r="AL11597" s="41"/>
      <c r="AM11597" s="41"/>
      <c r="AN11597" s="41"/>
      <c r="AO11597" s="41"/>
      <c r="AP11597" s="41"/>
      <c r="AQ11597" s="41"/>
      <c r="AR11597" s="41"/>
      <c r="AS11597" s="41"/>
      <c r="AT11597" s="41"/>
      <c r="AU11597" s="41"/>
      <c r="AV11597" s="41"/>
      <c r="AW11597" s="41"/>
      <c r="AX11597" s="41"/>
      <c r="AY11597" s="41"/>
      <c r="AZ11597" s="41"/>
      <c r="BA11597" s="41"/>
      <c r="BB11597" s="41"/>
      <c r="BC11597" s="41"/>
      <c r="BD11597" s="41"/>
      <c r="BE11597" s="41"/>
      <c r="BF11597" s="41"/>
      <c r="BG11597" s="41"/>
      <c r="BH11597" s="41"/>
      <c r="BI11597" s="41"/>
      <c r="BJ11597" s="41"/>
      <c r="BK11597" s="41"/>
      <c r="BL11597" s="41"/>
      <c r="BM11597" s="41"/>
      <c r="BN11597" s="41"/>
      <c r="BO11597" s="41"/>
      <c r="BP11597" s="108"/>
      <c r="CG11597" s="102"/>
      <c r="CI11597" s="45"/>
    </row>
    <row r="11598" spans="37:87" ht="13" customHeight="1">
      <c r="AK11598" s="114"/>
      <c r="AL11598" s="41"/>
      <c r="AM11598" s="41"/>
      <c r="AN11598" s="41"/>
      <c r="AO11598" s="41"/>
      <c r="AP11598" s="41"/>
      <c r="AQ11598" s="41"/>
      <c r="AR11598" s="41"/>
      <c r="AS11598" s="41"/>
      <c r="AT11598" s="41"/>
      <c r="AU11598" s="41"/>
      <c r="AV11598" s="41"/>
      <c r="AW11598" s="41"/>
      <c r="AX11598" s="41"/>
      <c r="AY11598" s="41"/>
      <c r="AZ11598" s="41"/>
      <c r="BA11598" s="41"/>
      <c r="BB11598" s="41"/>
      <c r="BC11598" s="41"/>
      <c r="BD11598" s="41"/>
      <c r="BE11598" s="41"/>
      <c r="BF11598" s="41"/>
      <c r="BG11598" s="41"/>
      <c r="BH11598" s="41"/>
      <c r="BI11598" s="41"/>
      <c r="BJ11598" s="41"/>
      <c r="BK11598" s="41"/>
      <c r="BL11598" s="41"/>
      <c r="BM11598" s="41"/>
      <c r="BN11598" s="41"/>
      <c r="BO11598" s="41"/>
      <c r="BP11598" s="108"/>
      <c r="CG11598" s="102"/>
      <c r="CI11598" s="45"/>
    </row>
    <row r="11599" spans="37:87" ht="13" customHeight="1">
      <c r="AK11599" s="114"/>
      <c r="AL11599" s="41"/>
      <c r="AM11599" s="41"/>
      <c r="AN11599" s="41"/>
      <c r="AO11599" s="41"/>
      <c r="AP11599" s="41"/>
      <c r="AQ11599" s="41"/>
      <c r="AR11599" s="41"/>
      <c r="AS11599" s="41"/>
      <c r="AT11599" s="41"/>
      <c r="AU11599" s="41"/>
      <c r="AV11599" s="41"/>
      <c r="AW11599" s="41"/>
      <c r="AX11599" s="41"/>
      <c r="AY11599" s="41"/>
      <c r="AZ11599" s="41"/>
      <c r="BA11599" s="41"/>
      <c r="BB11599" s="41"/>
      <c r="BC11599" s="41"/>
      <c r="BD11599" s="41"/>
      <c r="BE11599" s="41"/>
      <c r="BF11599" s="41"/>
      <c r="BG11599" s="41"/>
      <c r="BH11599" s="41"/>
      <c r="BI11599" s="41"/>
      <c r="BJ11599" s="41"/>
      <c r="BK11599" s="41"/>
      <c r="BL11599" s="41"/>
      <c r="BM11599" s="41"/>
      <c r="BN11599" s="41"/>
      <c r="BO11599" s="41"/>
      <c r="BP11599" s="108"/>
      <c r="CG11599" s="102"/>
      <c r="CI11599" s="45"/>
    </row>
    <row r="11600" spans="37:87" ht="13" customHeight="1">
      <c r="AK11600" s="114"/>
      <c r="AL11600" s="41"/>
      <c r="AM11600" s="41"/>
      <c r="AN11600" s="41"/>
      <c r="AO11600" s="41"/>
      <c r="AP11600" s="41"/>
      <c r="AQ11600" s="41"/>
      <c r="AR11600" s="41"/>
      <c r="AS11600" s="41"/>
      <c r="AT11600" s="41"/>
      <c r="AU11600" s="41"/>
      <c r="AV11600" s="41"/>
      <c r="AW11600" s="41"/>
      <c r="AX11600" s="41"/>
      <c r="AY11600" s="41"/>
      <c r="AZ11600" s="41"/>
      <c r="BA11600" s="41"/>
      <c r="BB11600" s="41"/>
      <c r="BC11600" s="41"/>
      <c r="BD11600" s="41"/>
      <c r="BE11600" s="41"/>
      <c r="BF11600" s="41"/>
      <c r="BG11600" s="41"/>
      <c r="BH11600" s="41"/>
      <c r="BI11600" s="41"/>
      <c r="BJ11600" s="41"/>
      <c r="BK11600" s="41"/>
      <c r="BL11600" s="41"/>
      <c r="BM11600" s="41"/>
      <c r="BN11600" s="41"/>
      <c r="BO11600" s="41"/>
      <c r="BP11600" s="108"/>
      <c r="CG11600" s="102"/>
      <c r="CI11600" s="45"/>
    </row>
    <row r="11601" spans="37:87" ht="13" customHeight="1">
      <c r="AK11601" s="114"/>
      <c r="AL11601" s="41"/>
      <c r="AM11601" s="41"/>
      <c r="AN11601" s="41"/>
      <c r="AO11601" s="41"/>
      <c r="AP11601" s="41"/>
      <c r="AQ11601" s="41"/>
      <c r="AR11601" s="41"/>
      <c r="AS11601" s="41"/>
      <c r="AT11601" s="41"/>
      <c r="AU11601" s="41"/>
      <c r="AV11601" s="41"/>
      <c r="AW11601" s="41"/>
      <c r="AX11601" s="41"/>
      <c r="AY11601" s="41"/>
      <c r="AZ11601" s="41"/>
      <c r="BA11601" s="41"/>
      <c r="BB11601" s="41"/>
      <c r="BC11601" s="41"/>
      <c r="BD11601" s="41"/>
      <c r="BE11601" s="41"/>
      <c r="BF11601" s="41"/>
      <c r="BG11601" s="41"/>
      <c r="BH11601" s="41"/>
      <c r="BI11601" s="41"/>
      <c r="BJ11601" s="41"/>
      <c r="BK11601" s="41"/>
      <c r="BL11601" s="41"/>
      <c r="BM11601" s="41"/>
      <c r="BN11601" s="41"/>
      <c r="BO11601" s="41"/>
      <c r="BP11601" s="108"/>
      <c r="CG11601" s="102"/>
      <c r="CI11601" s="45"/>
    </row>
    <row r="11602" spans="37:87" ht="13" customHeight="1">
      <c r="AK11602" s="114"/>
      <c r="AL11602" s="41"/>
      <c r="AM11602" s="41"/>
      <c r="AN11602" s="41"/>
      <c r="AO11602" s="41"/>
      <c r="AP11602" s="41"/>
      <c r="AQ11602" s="41"/>
      <c r="AR11602" s="41"/>
      <c r="AS11602" s="41"/>
      <c r="AT11602" s="41"/>
      <c r="AU11602" s="41"/>
      <c r="AV11602" s="41"/>
      <c r="AW11602" s="41"/>
      <c r="AX11602" s="41"/>
      <c r="AY11602" s="41"/>
      <c r="AZ11602" s="41"/>
      <c r="BA11602" s="41"/>
      <c r="BB11602" s="41"/>
      <c r="BC11602" s="41"/>
      <c r="BD11602" s="41"/>
      <c r="BE11602" s="41"/>
      <c r="BF11602" s="41"/>
      <c r="BG11602" s="41"/>
      <c r="BH11602" s="41"/>
      <c r="BI11602" s="41"/>
      <c r="BJ11602" s="41"/>
      <c r="BK11602" s="41"/>
      <c r="BL11602" s="41"/>
      <c r="BM11602" s="41"/>
      <c r="BN11602" s="41"/>
      <c r="BO11602" s="41"/>
      <c r="BP11602" s="108"/>
      <c r="CG11602" s="102"/>
      <c r="CI11602" s="45"/>
    </row>
    <row r="11603" spans="37:87" ht="13" customHeight="1">
      <c r="AK11603" s="114"/>
      <c r="AL11603" s="41"/>
      <c r="AM11603" s="41"/>
      <c r="AN11603" s="41"/>
      <c r="AO11603" s="41"/>
      <c r="AP11603" s="41"/>
      <c r="AQ11603" s="41"/>
      <c r="AR11603" s="41"/>
      <c r="AS11603" s="41"/>
      <c r="AT11603" s="41"/>
      <c r="AU11603" s="41"/>
      <c r="AV11603" s="41"/>
      <c r="AW11603" s="41"/>
      <c r="AX11603" s="41"/>
      <c r="AY11603" s="41"/>
      <c r="AZ11603" s="41"/>
      <c r="BA11603" s="41"/>
      <c r="BB11603" s="41"/>
      <c r="BC11603" s="41"/>
      <c r="BD11603" s="41"/>
      <c r="BE11603" s="41"/>
      <c r="BF11603" s="41"/>
      <c r="BG11603" s="41"/>
      <c r="BH11603" s="41"/>
      <c r="BI11603" s="41"/>
      <c r="BJ11603" s="41"/>
      <c r="BK11603" s="41"/>
      <c r="BL11603" s="41"/>
      <c r="BM11603" s="41"/>
      <c r="BN11603" s="41"/>
      <c r="BO11603" s="41"/>
      <c r="BP11603" s="108"/>
      <c r="CG11603" s="102"/>
      <c r="CI11603" s="45"/>
    </row>
    <row r="11604" spans="37:87" ht="13" customHeight="1">
      <c r="AK11604" s="114"/>
      <c r="AL11604" s="41"/>
      <c r="AM11604" s="41"/>
      <c r="AN11604" s="41"/>
      <c r="AO11604" s="41"/>
      <c r="AP11604" s="41"/>
      <c r="AQ11604" s="41"/>
      <c r="AR11604" s="41"/>
      <c r="AS11604" s="41"/>
      <c r="AT11604" s="41"/>
      <c r="AU11604" s="41"/>
      <c r="AV11604" s="41"/>
      <c r="AW11604" s="41"/>
      <c r="AX11604" s="41"/>
      <c r="AY11604" s="41"/>
      <c r="AZ11604" s="41"/>
      <c r="BA11604" s="41"/>
      <c r="BB11604" s="41"/>
      <c r="BC11604" s="41"/>
      <c r="BD11604" s="41"/>
      <c r="BE11604" s="41"/>
      <c r="BF11604" s="41"/>
      <c r="BG11604" s="41"/>
      <c r="BH11604" s="41"/>
      <c r="BI11604" s="41"/>
      <c r="BJ11604" s="41"/>
      <c r="BK11604" s="41"/>
      <c r="BL11604" s="41"/>
      <c r="BM11604" s="41"/>
      <c r="BN11604" s="41"/>
      <c r="BO11604" s="41"/>
      <c r="BP11604" s="108"/>
      <c r="CG11604" s="102"/>
      <c r="CI11604" s="45"/>
    </row>
    <row r="11605" spans="37:87" ht="13" customHeight="1">
      <c r="AK11605" s="114"/>
      <c r="AL11605" s="41"/>
      <c r="AM11605" s="41"/>
      <c r="AN11605" s="41"/>
      <c r="AO11605" s="41"/>
      <c r="AP11605" s="41"/>
      <c r="AQ11605" s="41"/>
      <c r="AR11605" s="41"/>
      <c r="AS11605" s="41"/>
      <c r="AT11605" s="41"/>
      <c r="AU11605" s="41"/>
      <c r="AV11605" s="41"/>
      <c r="AW11605" s="41"/>
      <c r="AX11605" s="41"/>
      <c r="AY11605" s="41"/>
      <c r="AZ11605" s="41"/>
      <c r="BA11605" s="41"/>
      <c r="BB11605" s="41"/>
      <c r="BC11605" s="41"/>
      <c r="BD11605" s="41"/>
      <c r="BE11605" s="41"/>
      <c r="BF11605" s="41"/>
      <c r="BG11605" s="41"/>
      <c r="BH11605" s="41"/>
      <c r="BI11605" s="41"/>
      <c r="BJ11605" s="41"/>
      <c r="BK11605" s="41"/>
      <c r="BL11605" s="41"/>
      <c r="BM11605" s="41"/>
      <c r="BN11605" s="41"/>
      <c r="BO11605" s="41"/>
      <c r="BP11605" s="108"/>
      <c r="CG11605" s="102"/>
      <c r="CI11605" s="45"/>
    </row>
    <row r="11606" spans="37:87" ht="13" customHeight="1">
      <c r="AK11606" s="114"/>
      <c r="AL11606" s="41"/>
      <c r="AM11606" s="41"/>
      <c r="AN11606" s="41"/>
      <c r="AO11606" s="41"/>
      <c r="AP11606" s="41"/>
      <c r="AQ11606" s="41"/>
      <c r="AR11606" s="41"/>
      <c r="AS11606" s="41"/>
      <c r="AT11606" s="41"/>
      <c r="AU11606" s="41"/>
      <c r="AV11606" s="41"/>
      <c r="AW11606" s="41"/>
      <c r="AX11606" s="41"/>
      <c r="AY11606" s="41"/>
      <c r="AZ11606" s="41"/>
      <c r="BA11606" s="41"/>
      <c r="BB11606" s="41"/>
      <c r="BC11606" s="41"/>
      <c r="BD11606" s="41"/>
      <c r="BE11606" s="41"/>
      <c r="BF11606" s="41"/>
      <c r="BG11606" s="41"/>
      <c r="BH11606" s="41"/>
      <c r="BI11606" s="41"/>
      <c r="BJ11606" s="41"/>
      <c r="BK11606" s="41"/>
      <c r="BL11606" s="41"/>
      <c r="BM11606" s="41"/>
      <c r="BN11606" s="41"/>
      <c r="BO11606" s="41"/>
      <c r="BP11606" s="108"/>
      <c r="CG11606" s="102"/>
      <c r="CI11606" s="45"/>
    </row>
    <row r="11607" spans="37:87" ht="13" customHeight="1">
      <c r="AK11607" s="114"/>
      <c r="AL11607" s="41"/>
      <c r="AM11607" s="41"/>
      <c r="AN11607" s="41"/>
      <c r="AO11607" s="41"/>
      <c r="AP11607" s="41"/>
      <c r="AQ11607" s="41"/>
      <c r="AR11607" s="41"/>
      <c r="AS11607" s="41"/>
      <c r="AT11607" s="41"/>
      <c r="AU11607" s="41"/>
      <c r="AV11607" s="41"/>
      <c r="AW11607" s="41"/>
      <c r="AX11607" s="41"/>
      <c r="AY11607" s="41"/>
      <c r="AZ11607" s="41"/>
      <c r="BA11607" s="41"/>
      <c r="BB11607" s="41"/>
      <c r="BC11607" s="41"/>
      <c r="BD11607" s="41"/>
      <c r="BE11607" s="41"/>
      <c r="BF11607" s="41"/>
      <c r="BG11607" s="41"/>
      <c r="BH11607" s="41"/>
      <c r="BI11607" s="41"/>
      <c r="BJ11607" s="41"/>
      <c r="BK11607" s="41"/>
      <c r="BL11607" s="41"/>
      <c r="BM11607" s="41"/>
      <c r="BN11607" s="41"/>
      <c r="BO11607" s="41"/>
      <c r="BP11607" s="108"/>
      <c r="CG11607" s="102"/>
      <c r="CI11607" s="45"/>
    </row>
    <row r="11608" spans="37:87" ht="13" customHeight="1">
      <c r="AK11608" s="114"/>
      <c r="AL11608" s="41"/>
      <c r="AM11608" s="41"/>
      <c r="AN11608" s="41"/>
      <c r="AO11608" s="41"/>
      <c r="AP11608" s="41"/>
      <c r="AQ11608" s="41"/>
      <c r="AR11608" s="41"/>
      <c r="AS11608" s="41"/>
      <c r="AT11608" s="41"/>
      <c r="AU11608" s="41"/>
      <c r="AV11608" s="41"/>
      <c r="AW11608" s="41"/>
      <c r="AX11608" s="41"/>
      <c r="AY11608" s="41"/>
      <c r="AZ11608" s="41"/>
      <c r="BA11608" s="41"/>
      <c r="BB11608" s="41"/>
      <c r="BC11608" s="41"/>
      <c r="BD11608" s="41"/>
      <c r="BE11608" s="41"/>
      <c r="BF11608" s="41"/>
      <c r="BG11608" s="41"/>
      <c r="BH11608" s="41"/>
      <c r="BI11608" s="41"/>
      <c r="BJ11608" s="41"/>
      <c r="BK11608" s="41"/>
      <c r="BL11608" s="41"/>
      <c r="BM11608" s="41"/>
      <c r="BN11608" s="41"/>
      <c r="BO11608" s="41"/>
      <c r="BP11608" s="108"/>
      <c r="CG11608" s="102"/>
      <c r="CI11608" s="45"/>
    </row>
    <row r="11609" spans="37:87" ht="13" customHeight="1">
      <c r="AK11609" s="114"/>
      <c r="AL11609" s="41"/>
      <c r="AM11609" s="41"/>
      <c r="AN11609" s="41"/>
      <c r="AO11609" s="41"/>
      <c r="AP11609" s="41"/>
      <c r="AQ11609" s="41"/>
      <c r="AR11609" s="41"/>
      <c r="AS11609" s="41"/>
      <c r="AT11609" s="41"/>
      <c r="AU11609" s="41"/>
      <c r="AV11609" s="41"/>
      <c r="AW11609" s="41"/>
      <c r="AX11609" s="41"/>
      <c r="AY11609" s="41"/>
      <c r="AZ11609" s="41"/>
      <c r="BA11609" s="41"/>
      <c r="BB11609" s="41"/>
      <c r="BC11609" s="41"/>
      <c r="BD11609" s="41"/>
      <c r="BE11609" s="41"/>
      <c r="BF11609" s="41"/>
      <c r="BG11609" s="41"/>
      <c r="BH11609" s="41"/>
      <c r="BI11609" s="41"/>
      <c r="BJ11609" s="41"/>
      <c r="BK11609" s="41"/>
      <c r="BL11609" s="41"/>
      <c r="BM11609" s="41"/>
      <c r="BN11609" s="41"/>
      <c r="BO11609" s="41"/>
      <c r="BP11609" s="108"/>
      <c r="CG11609" s="102"/>
      <c r="CI11609" s="45"/>
    </row>
    <row r="11610" spans="37:87" ht="13" customHeight="1">
      <c r="AK11610" s="114"/>
      <c r="AL11610" s="41"/>
      <c r="AM11610" s="41"/>
      <c r="AN11610" s="41"/>
      <c r="AO11610" s="41"/>
      <c r="AP11610" s="41"/>
      <c r="AQ11610" s="41"/>
      <c r="AR11610" s="41"/>
      <c r="AS11610" s="41"/>
      <c r="AT11610" s="41"/>
      <c r="AU11610" s="41"/>
      <c r="AV11610" s="41"/>
      <c r="AW11610" s="41"/>
      <c r="AX11610" s="41"/>
      <c r="AY11610" s="41"/>
      <c r="AZ11610" s="41"/>
      <c r="BA11610" s="41"/>
      <c r="BB11610" s="41"/>
      <c r="BC11610" s="41"/>
      <c r="BD11610" s="41"/>
      <c r="BE11610" s="41"/>
      <c r="BF11610" s="41"/>
      <c r="BG11610" s="41"/>
      <c r="BH11610" s="41"/>
      <c r="BI11610" s="41"/>
      <c r="BJ11610" s="41"/>
      <c r="BK11610" s="41"/>
      <c r="BL11610" s="41"/>
      <c r="BM11610" s="41"/>
      <c r="BN11610" s="41"/>
      <c r="BO11610" s="41"/>
      <c r="BP11610" s="108"/>
      <c r="CG11610" s="102"/>
      <c r="CI11610" s="45"/>
    </row>
    <row r="11611" spans="37:87" ht="13" customHeight="1">
      <c r="AK11611" s="114"/>
      <c r="AL11611" s="41"/>
      <c r="AM11611" s="41"/>
      <c r="AN11611" s="41"/>
      <c r="AO11611" s="41"/>
      <c r="AP11611" s="41"/>
      <c r="AQ11611" s="41"/>
      <c r="AR11611" s="41"/>
      <c r="AS11611" s="41"/>
      <c r="AT11611" s="41"/>
      <c r="AU11611" s="41"/>
      <c r="AV11611" s="41"/>
      <c r="AW11611" s="41"/>
      <c r="AX11611" s="41"/>
      <c r="AY11611" s="41"/>
      <c r="AZ11611" s="41"/>
      <c r="BA11611" s="41"/>
      <c r="BB11611" s="41"/>
      <c r="BC11611" s="41"/>
      <c r="BD11611" s="41"/>
      <c r="BE11611" s="41"/>
      <c r="BF11611" s="41"/>
      <c r="BG11611" s="41"/>
      <c r="BH11611" s="41"/>
      <c r="BI11611" s="41"/>
      <c r="BJ11611" s="41"/>
      <c r="BK11611" s="41"/>
      <c r="BL11611" s="41"/>
      <c r="BM11611" s="41"/>
      <c r="BN11611" s="41"/>
      <c r="BO11611" s="41"/>
      <c r="BP11611" s="108"/>
      <c r="CG11611" s="102"/>
      <c r="CI11611" s="45"/>
    </row>
    <row r="11612" spans="37:87" ht="13" customHeight="1">
      <c r="AK11612" s="114"/>
      <c r="AL11612" s="41"/>
      <c r="AM11612" s="41"/>
      <c r="AN11612" s="41"/>
      <c r="AO11612" s="41"/>
      <c r="AP11612" s="41"/>
      <c r="AQ11612" s="41"/>
      <c r="AR11612" s="41"/>
      <c r="AS11612" s="41"/>
      <c r="AT11612" s="41"/>
      <c r="AU11612" s="41"/>
      <c r="AV11612" s="41"/>
      <c r="AW11612" s="41"/>
      <c r="AX11612" s="41"/>
      <c r="AY11612" s="41"/>
      <c r="AZ11612" s="41"/>
      <c r="BA11612" s="41"/>
      <c r="BB11612" s="41"/>
      <c r="BC11612" s="41"/>
      <c r="BD11612" s="41"/>
      <c r="BE11612" s="41"/>
      <c r="BF11612" s="41"/>
      <c r="BG11612" s="41"/>
      <c r="BH11612" s="41"/>
      <c r="BI11612" s="41"/>
      <c r="BJ11612" s="41"/>
      <c r="BK11612" s="41"/>
      <c r="BL11612" s="41"/>
      <c r="BM11612" s="41"/>
      <c r="BN11612" s="41"/>
      <c r="BO11612" s="41"/>
      <c r="BP11612" s="108"/>
      <c r="CG11612" s="102"/>
      <c r="CI11612" s="45"/>
    </row>
    <row r="11613" spans="37:87" ht="13" customHeight="1">
      <c r="AK11613" s="114"/>
      <c r="AL11613" s="41"/>
      <c r="AM11613" s="41"/>
      <c r="AN11613" s="41"/>
      <c r="AO11613" s="41"/>
      <c r="AP11613" s="41"/>
      <c r="AQ11613" s="41"/>
      <c r="AR11613" s="41"/>
      <c r="AS11613" s="41"/>
      <c r="AT11613" s="41"/>
      <c r="AU11613" s="41"/>
      <c r="AV11613" s="41"/>
      <c r="AW11613" s="41"/>
      <c r="AX11613" s="41"/>
      <c r="AY11613" s="41"/>
      <c r="AZ11613" s="41"/>
      <c r="BA11613" s="41"/>
      <c r="BB11613" s="41"/>
      <c r="BC11613" s="41"/>
      <c r="BD11613" s="41"/>
      <c r="BE11613" s="41"/>
      <c r="BF11613" s="41"/>
      <c r="BG11613" s="41"/>
      <c r="BH11613" s="41"/>
      <c r="BI11613" s="41"/>
      <c r="BJ11613" s="41"/>
      <c r="BK11613" s="41"/>
      <c r="BL11613" s="41"/>
      <c r="BM11613" s="41"/>
      <c r="BN11613" s="41"/>
      <c r="BO11613" s="41"/>
      <c r="BP11613" s="108"/>
      <c r="CG11613" s="102"/>
      <c r="CI11613" s="45"/>
    </row>
    <row r="11614" spans="37:87" ht="13" customHeight="1">
      <c r="AK11614" s="114"/>
      <c r="AL11614" s="41"/>
      <c r="AM11614" s="41"/>
      <c r="AN11614" s="41"/>
      <c r="AO11614" s="41"/>
      <c r="AP11614" s="41"/>
      <c r="AQ11614" s="41"/>
      <c r="AR11614" s="41"/>
      <c r="AS11614" s="41"/>
      <c r="AT11614" s="41"/>
      <c r="AU11614" s="41"/>
      <c r="AV11614" s="41"/>
      <c r="AW11614" s="41"/>
      <c r="AX11614" s="41"/>
      <c r="AY11614" s="41"/>
      <c r="AZ11614" s="41"/>
      <c r="BA11614" s="41"/>
      <c r="BB11614" s="41"/>
      <c r="BC11614" s="41"/>
      <c r="BD11614" s="41"/>
      <c r="BE11614" s="41"/>
      <c r="BF11614" s="41"/>
      <c r="BG11614" s="41"/>
      <c r="BH11614" s="41"/>
      <c r="BI11614" s="41"/>
      <c r="BJ11614" s="41"/>
      <c r="BK11614" s="41"/>
      <c r="BL11614" s="41"/>
      <c r="BM11614" s="41"/>
      <c r="BN11614" s="41"/>
      <c r="BO11614" s="41"/>
      <c r="BP11614" s="108"/>
      <c r="CG11614" s="102"/>
      <c r="CI11614" s="45"/>
    </row>
    <row r="11615" spans="37:87" ht="13" customHeight="1">
      <c r="AK11615" s="114"/>
      <c r="AL11615" s="41"/>
      <c r="AM11615" s="41"/>
      <c r="AN11615" s="41"/>
      <c r="AO11615" s="41"/>
      <c r="AP11615" s="41"/>
      <c r="AQ11615" s="41"/>
      <c r="AR11615" s="41"/>
      <c r="AS11615" s="41"/>
      <c r="AT11615" s="41"/>
      <c r="AU11615" s="41"/>
      <c r="AV11615" s="41"/>
      <c r="AW11615" s="41"/>
      <c r="AX11615" s="41"/>
      <c r="AY11615" s="41"/>
      <c r="AZ11615" s="41"/>
      <c r="BA11615" s="41"/>
      <c r="BB11615" s="41"/>
      <c r="BC11615" s="41"/>
      <c r="BD11615" s="41"/>
      <c r="BE11615" s="41"/>
      <c r="BF11615" s="41"/>
      <c r="BG11615" s="41"/>
      <c r="BH11615" s="41"/>
      <c r="BI11615" s="41"/>
      <c r="BJ11615" s="41"/>
      <c r="BK11615" s="41"/>
      <c r="BL11615" s="41"/>
      <c r="BM11615" s="41"/>
      <c r="BN11615" s="41"/>
      <c r="BO11615" s="41"/>
      <c r="BP11615" s="108"/>
      <c r="CG11615" s="102"/>
      <c r="CI11615" s="45"/>
    </row>
    <row r="11616" spans="37:87" ht="13" customHeight="1">
      <c r="AK11616" s="114"/>
      <c r="AL11616" s="41"/>
      <c r="AM11616" s="41"/>
      <c r="AN11616" s="41"/>
      <c r="AO11616" s="41"/>
      <c r="AP11616" s="41"/>
      <c r="AQ11616" s="41"/>
      <c r="AR11616" s="41"/>
      <c r="AS11616" s="41"/>
      <c r="AT11616" s="41"/>
      <c r="AU11616" s="41"/>
      <c r="AV11616" s="41"/>
      <c r="AW11616" s="41"/>
      <c r="AX11616" s="41"/>
      <c r="AY11616" s="41"/>
      <c r="AZ11616" s="41"/>
      <c r="BA11616" s="41"/>
      <c r="BB11616" s="41"/>
      <c r="BC11616" s="41"/>
      <c r="BD11616" s="41"/>
      <c r="BE11616" s="41"/>
      <c r="BF11616" s="41"/>
      <c r="BG11616" s="41"/>
      <c r="BH11616" s="41"/>
      <c r="BI11616" s="41"/>
      <c r="BJ11616" s="41"/>
      <c r="BK11616" s="41"/>
      <c r="BL11616" s="41"/>
      <c r="BM11616" s="41"/>
      <c r="BN11616" s="41"/>
      <c r="BO11616" s="41"/>
      <c r="BP11616" s="108"/>
      <c r="CG11616" s="102"/>
      <c r="CI11616" s="45"/>
    </row>
    <row r="11617" spans="37:87" ht="13" customHeight="1">
      <c r="AK11617" s="114"/>
      <c r="AL11617" s="41"/>
      <c r="AM11617" s="41"/>
      <c r="AN11617" s="41"/>
      <c r="AO11617" s="41"/>
      <c r="AP11617" s="41"/>
      <c r="AQ11617" s="41"/>
      <c r="AR11617" s="41"/>
      <c r="AS11617" s="41"/>
      <c r="AT11617" s="41"/>
      <c r="AU11617" s="41"/>
      <c r="AV11617" s="41"/>
      <c r="AW11617" s="41"/>
      <c r="AX11617" s="41"/>
      <c r="AY11617" s="41"/>
      <c r="AZ11617" s="41"/>
      <c r="BA11617" s="41"/>
      <c r="BB11617" s="41"/>
      <c r="BC11617" s="41"/>
      <c r="BD11617" s="41"/>
      <c r="BE11617" s="41"/>
      <c r="BF11617" s="41"/>
      <c r="BG11617" s="41"/>
      <c r="BH11617" s="41"/>
      <c r="BI11617" s="41"/>
      <c r="BJ11617" s="41"/>
      <c r="BK11617" s="41"/>
      <c r="BL11617" s="41"/>
      <c r="BM11617" s="41"/>
      <c r="BN11617" s="41"/>
      <c r="BO11617" s="41"/>
      <c r="BP11617" s="108"/>
      <c r="CG11617" s="102"/>
      <c r="CI11617" s="45"/>
    </row>
    <row r="11618" spans="37:87" ht="13" customHeight="1">
      <c r="AK11618" s="114"/>
      <c r="AL11618" s="41"/>
      <c r="AM11618" s="41"/>
      <c r="AN11618" s="41"/>
      <c r="AO11618" s="41"/>
      <c r="AP11618" s="41"/>
      <c r="AQ11618" s="41"/>
      <c r="AR11618" s="41"/>
      <c r="AS11618" s="41"/>
      <c r="AT11618" s="41"/>
      <c r="AU11618" s="41"/>
      <c r="AV11618" s="41"/>
      <c r="AW11618" s="41"/>
      <c r="AX11618" s="41"/>
      <c r="AY11618" s="41"/>
      <c r="AZ11618" s="41"/>
      <c r="BA11618" s="41"/>
      <c r="BB11618" s="41"/>
      <c r="BC11618" s="41"/>
      <c r="BD11618" s="41"/>
      <c r="BE11618" s="41"/>
      <c r="BF11618" s="41"/>
      <c r="BG11618" s="41"/>
      <c r="BH11618" s="41"/>
      <c r="BI11618" s="41"/>
      <c r="BJ11618" s="41"/>
      <c r="BK11618" s="41"/>
      <c r="BL11618" s="41"/>
      <c r="BM11618" s="41"/>
      <c r="BN11618" s="41"/>
      <c r="BO11618" s="41"/>
      <c r="BP11618" s="108"/>
      <c r="CG11618" s="102"/>
      <c r="CI11618" s="45"/>
    </row>
    <row r="11619" spans="37:87" ht="13" customHeight="1">
      <c r="AK11619" s="114"/>
      <c r="AL11619" s="41"/>
      <c r="AM11619" s="41"/>
      <c r="AN11619" s="41"/>
      <c r="AO11619" s="41"/>
      <c r="AP11619" s="41"/>
      <c r="AQ11619" s="41"/>
      <c r="AR11619" s="41"/>
      <c r="AS11619" s="41"/>
      <c r="AT11619" s="41"/>
      <c r="AU11619" s="41"/>
      <c r="AV11619" s="41"/>
      <c r="AW11619" s="41"/>
      <c r="AX11619" s="41"/>
      <c r="AY11619" s="41"/>
      <c r="AZ11619" s="41"/>
      <c r="BA11619" s="41"/>
      <c r="BB11619" s="41"/>
      <c r="BC11619" s="41"/>
      <c r="BD11619" s="41"/>
      <c r="BE11619" s="41"/>
      <c r="BF11619" s="41"/>
      <c r="BG11619" s="41"/>
      <c r="BH11619" s="41"/>
      <c r="BI11619" s="41"/>
      <c r="BJ11619" s="41"/>
      <c r="BK11619" s="41"/>
      <c r="BL11619" s="41"/>
      <c r="BM11619" s="41"/>
      <c r="BN11619" s="41"/>
      <c r="BO11619" s="41"/>
      <c r="BP11619" s="108"/>
      <c r="CG11619" s="102"/>
      <c r="CI11619" s="45"/>
    </row>
    <row r="11620" spans="37:87" ht="13" customHeight="1">
      <c r="AK11620" s="114"/>
      <c r="AL11620" s="41"/>
      <c r="AM11620" s="41"/>
      <c r="AN11620" s="41"/>
      <c r="AO11620" s="41"/>
      <c r="AP11620" s="41"/>
      <c r="AQ11620" s="41"/>
      <c r="AR11620" s="41"/>
      <c r="AS11620" s="41"/>
      <c r="AT11620" s="41"/>
      <c r="AU11620" s="41"/>
      <c r="AV11620" s="41"/>
      <c r="AW11620" s="41"/>
      <c r="AX11620" s="41"/>
      <c r="AY11620" s="41"/>
      <c r="AZ11620" s="41"/>
      <c r="BA11620" s="41"/>
      <c r="BB11620" s="41"/>
      <c r="BC11620" s="41"/>
      <c r="BD11620" s="41"/>
      <c r="BE11620" s="41"/>
      <c r="BF11620" s="41"/>
      <c r="BG11620" s="41"/>
      <c r="BH11620" s="41"/>
      <c r="BI11620" s="41"/>
      <c r="BJ11620" s="41"/>
      <c r="BK11620" s="41"/>
      <c r="BL11620" s="41"/>
      <c r="BM11620" s="41"/>
      <c r="BN11620" s="41"/>
      <c r="BO11620" s="41"/>
      <c r="BP11620" s="108"/>
      <c r="CG11620" s="102"/>
      <c r="CI11620" s="45"/>
    </row>
    <row r="11621" spans="37:87" ht="13" customHeight="1">
      <c r="AK11621" s="114"/>
      <c r="AL11621" s="41"/>
      <c r="AM11621" s="41"/>
      <c r="AN11621" s="41"/>
      <c r="AO11621" s="41"/>
      <c r="AP11621" s="41"/>
      <c r="AQ11621" s="41"/>
      <c r="AR11621" s="41"/>
      <c r="AS11621" s="41"/>
      <c r="AT11621" s="41"/>
      <c r="AU11621" s="41"/>
      <c r="AV11621" s="41"/>
      <c r="AW11621" s="41"/>
      <c r="AX11621" s="41"/>
      <c r="AY11621" s="41"/>
      <c r="AZ11621" s="41"/>
      <c r="BA11621" s="41"/>
      <c r="BB11621" s="41"/>
      <c r="BC11621" s="41"/>
      <c r="BD11621" s="41"/>
      <c r="BE11621" s="41"/>
      <c r="BF11621" s="41"/>
      <c r="BG11621" s="41"/>
      <c r="BH11621" s="41"/>
      <c r="BI11621" s="41"/>
      <c r="BJ11621" s="41"/>
      <c r="BK11621" s="41"/>
      <c r="BL11621" s="41"/>
      <c r="BM11621" s="41"/>
      <c r="BN11621" s="41"/>
      <c r="BO11621" s="41"/>
      <c r="BP11621" s="108"/>
      <c r="CG11621" s="102"/>
      <c r="CI11621" s="45"/>
    </row>
    <row r="11622" spans="37:87" ht="13" customHeight="1">
      <c r="AK11622" s="114"/>
      <c r="AL11622" s="41"/>
      <c r="AM11622" s="41"/>
      <c r="AN11622" s="41"/>
      <c r="AO11622" s="41"/>
      <c r="AP11622" s="41"/>
      <c r="AQ11622" s="41"/>
      <c r="AR11622" s="41"/>
      <c r="AS11622" s="41"/>
      <c r="AT11622" s="41"/>
      <c r="AU11622" s="41"/>
      <c r="AV11622" s="41"/>
      <c r="AW11622" s="41"/>
      <c r="AX11622" s="41"/>
      <c r="AY11622" s="41"/>
      <c r="AZ11622" s="41"/>
      <c r="BA11622" s="41"/>
      <c r="BB11622" s="41"/>
      <c r="BC11622" s="41"/>
      <c r="BD11622" s="41"/>
      <c r="BE11622" s="41"/>
      <c r="BF11622" s="41"/>
      <c r="BG11622" s="41"/>
      <c r="BH11622" s="41"/>
      <c r="BI11622" s="41"/>
      <c r="BJ11622" s="41"/>
      <c r="BK11622" s="41"/>
      <c r="BL11622" s="41"/>
      <c r="BM11622" s="41"/>
      <c r="BN11622" s="41"/>
      <c r="BO11622" s="41"/>
      <c r="BP11622" s="108"/>
      <c r="CG11622" s="102"/>
      <c r="CI11622" s="45"/>
    </row>
    <row r="11623" spans="37:87" ht="13" customHeight="1">
      <c r="AK11623" s="114"/>
      <c r="AL11623" s="41"/>
      <c r="AM11623" s="41"/>
      <c r="AN11623" s="41"/>
      <c r="AO11623" s="41"/>
      <c r="AP11623" s="41"/>
      <c r="AQ11623" s="41"/>
      <c r="AR11623" s="41"/>
      <c r="AS11623" s="41"/>
      <c r="AT11623" s="41"/>
      <c r="AU11623" s="41"/>
      <c r="AV11623" s="41"/>
      <c r="AW11623" s="41"/>
      <c r="AX11623" s="41"/>
      <c r="AY11623" s="41"/>
      <c r="AZ11623" s="41"/>
      <c r="BA11623" s="41"/>
      <c r="BB11623" s="41"/>
      <c r="BC11623" s="41"/>
      <c r="BD11623" s="41"/>
      <c r="BE11623" s="41"/>
      <c r="BF11623" s="41"/>
      <c r="BG11623" s="41"/>
      <c r="BH11623" s="41"/>
      <c r="BI11623" s="41"/>
      <c r="BJ11623" s="41"/>
      <c r="BK11623" s="41"/>
      <c r="BL11623" s="41"/>
      <c r="BM11623" s="41"/>
      <c r="BN11623" s="41"/>
      <c r="BO11623" s="41"/>
      <c r="BP11623" s="108"/>
      <c r="CG11623" s="102"/>
      <c r="CI11623" s="45"/>
    </row>
    <row r="11624" spans="37:87" ht="13" customHeight="1">
      <c r="AK11624" s="114"/>
      <c r="AL11624" s="41"/>
      <c r="AM11624" s="41"/>
      <c r="AN11624" s="41"/>
      <c r="AO11624" s="41"/>
      <c r="AP11624" s="41"/>
      <c r="AQ11624" s="41"/>
      <c r="AR11624" s="41"/>
      <c r="AS11624" s="41"/>
      <c r="AT11624" s="41"/>
      <c r="AU11624" s="41"/>
      <c r="AV11624" s="41"/>
      <c r="AW11624" s="41"/>
      <c r="AX11624" s="41"/>
      <c r="AY11624" s="41"/>
      <c r="AZ11624" s="41"/>
      <c r="BA11624" s="41"/>
      <c r="BB11624" s="41"/>
      <c r="BC11624" s="41"/>
      <c r="BD11624" s="41"/>
      <c r="BE11624" s="41"/>
      <c r="BF11624" s="41"/>
      <c r="BG11624" s="41"/>
      <c r="BH11624" s="41"/>
      <c r="BI11624" s="41"/>
      <c r="BJ11624" s="41"/>
      <c r="BK11624" s="41"/>
      <c r="BL11624" s="41"/>
      <c r="BM11624" s="41"/>
      <c r="BN11624" s="41"/>
      <c r="BO11624" s="41"/>
      <c r="BP11624" s="108"/>
      <c r="CG11624" s="102"/>
      <c r="CI11624" s="45"/>
    </row>
    <row r="11625" spans="37:87" ht="13" customHeight="1">
      <c r="AK11625" s="114"/>
      <c r="AL11625" s="41"/>
      <c r="AM11625" s="41"/>
      <c r="AN11625" s="41"/>
      <c r="AO11625" s="41"/>
      <c r="AP11625" s="41"/>
      <c r="AQ11625" s="41"/>
      <c r="AR11625" s="41"/>
      <c r="AS11625" s="41"/>
      <c r="AT11625" s="41"/>
      <c r="AU11625" s="41"/>
      <c r="AV11625" s="41"/>
      <c r="AW11625" s="41"/>
      <c r="AX11625" s="41"/>
      <c r="AY11625" s="41"/>
      <c r="AZ11625" s="41"/>
      <c r="BA11625" s="41"/>
      <c r="BB11625" s="41"/>
      <c r="BC11625" s="41"/>
      <c r="BD11625" s="41"/>
      <c r="BE11625" s="41"/>
      <c r="BF11625" s="41"/>
      <c r="BG11625" s="41"/>
      <c r="BH11625" s="41"/>
      <c r="BI11625" s="41"/>
      <c r="BJ11625" s="41"/>
      <c r="BK11625" s="41"/>
      <c r="BL11625" s="41"/>
      <c r="BM11625" s="41"/>
      <c r="BN11625" s="41"/>
      <c r="BO11625" s="41"/>
      <c r="BP11625" s="108"/>
      <c r="CG11625" s="102"/>
      <c r="CI11625" s="45"/>
    </row>
    <row r="11626" spans="37:87" ht="13" customHeight="1">
      <c r="AK11626" s="114"/>
      <c r="AL11626" s="41"/>
      <c r="AM11626" s="41"/>
      <c r="AN11626" s="41"/>
      <c r="AO11626" s="41"/>
      <c r="AP11626" s="41"/>
      <c r="AQ11626" s="41"/>
      <c r="AR11626" s="41"/>
      <c r="AS11626" s="41"/>
      <c r="AT11626" s="41"/>
      <c r="AU11626" s="41"/>
      <c r="AV11626" s="41"/>
      <c r="AW11626" s="41"/>
      <c r="AX11626" s="41"/>
      <c r="AY11626" s="41"/>
      <c r="AZ11626" s="41"/>
      <c r="BA11626" s="41"/>
      <c r="BB11626" s="41"/>
      <c r="BC11626" s="41"/>
      <c r="BD11626" s="41"/>
      <c r="BE11626" s="41"/>
      <c r="BF11626" s="41"/>
      <c r="BG11626" s="41"/>
      <c r="BH11626" s="41"/>
      <c r="BI11626" s="41"/>
      <c r="BJ11626" s="41"/>
      <c r="BK11626" s="41"/>
      <c r="BL11626" s="41"/>
      <c r="BM11626" s="41"/>
      <c r="BN11626" s="41"/>
      <c r="BO11626" s="41"/>
      <c r="BP11626" s="108"/>
      <c r="CG11626" s="102"/>
      <c r="CI11626" s="45"/>
    </row>
    <row r="11627" spans="37:87" ht="13" customHeight="1">
      <c r="AK11627" s="114"/>
      <c r="AL11627" s="41"/>
      <c r="AM11627" s="41"/>
      <c r="AN11627" s="41"/>
      <c r="AO11627" s="41"/>
      <c r="AP11627" s="41"/>
      <c r="AQ11627" s="41"/>
      <c r="AR11627" s="41"/>
      <c r="AS11627" s="41"/>
      <c r="AT11627" s="41"/>
      <c r="AU11627" s="41"/>
      <c r="AV11627" s="41"/>
      <c r="AW11627" s="41"/>
      <c r="AX11627" s="41"/>
      <c r="AY11627" s="41"/>
      <c r="AZ11627" s="41"/>
      <c r="BA11627" s="41"/>
      <c r="BB11627" s="41"/>
      <c r="BC11627" s="41"/>
      <c r="BD11627" s="41"/>
      <c r="BE11627" s="41"/>
      <c r="BF11627" s="41"/>
      <c r="BG11627" s="41"/>
      <c r="BH11627" s="41"/>
      <c r="BI11627" s="41"/>
      <c r="BJ11627" s="41"/>
      <c r="BK11627" s="41"/>
      <c r="BL11627" s="41"/>
      <c r="BM11627" s="41"/>
      <c r="BN11627" s="41"/>
      <c r="BO11627" s="41"/>
      <c r="BP11627" s="108"/>
      <c r="CG11627" s="102"/>
      <c r="CI11627" s="45"/>
    </row>
    <row r="11628" spans="37:87" ht="13" customHeight="1">
      <c r="AK11628" s="114"/>
      <c r="AL11628" s="41"/>
      <c r="AM11628" s="41"/>
      <c r="AN11628" s="41"/>
      <c r="AO11628" s="41"/>
      <c r="AP11628" s="41"/>
      <c r="AQ11628" s="41"/>
      <c r="AR11628" s="41"/>
      <c r="AS11628" s="41"/>
      <c r="AT11628" s="41"/>
      <c r="AU11628" s="41"/>
      <c r="AV11628" s="41"/>
      <c r="AW11628" s="41"/>
      <c r="AX11628" s="41"/>
      <c r="AY11628" s="41"/>
      <c r="AZ11628" s="41"/>
      <c r="BA11628" s="41"/>
      <c r="BB11628" s="41"/>
      <c r="BC11628" s="41"/>
      <c r="BD11628" s="41"/>
      <c r="BE11628" s="41"/>
      <c r="BF11628" s="41"/>
      <c r="BG11628" s="41"/>
      <c r="BH11628" s="41"/>
      <c r="BI11628" s="41"/>
      <c r="BJ11628" s="41"/>
      <c r="BK11628" s="41"/>
      <c r="BL11628" s="41"/>
      <c r="BM11628" s="41"/>
      <c r="BN11628" s="41"/>
      <c r="BO11628" s="41"/>
      <c r="BP11628" s="108"/>
      <c r="CG11628" s="102"/>
      <c r="CI11628" s="45"/>
    </row>
    <row r="11629" spans="37:87" ht="13" customHeight="1">
      <c r="AK11629" s="114"/>
      <c r="AL11629" s="41"/>
      <c r="AM11629" s="41"/>
      <c r="AN11629" s="41"/>
      <c r="AO11629" s="41"/>
      <c r="AP11629" s="41"/>
      <c r="AQ11629" s="41"/>
      <c r="AR11629" s="41"/>
      <c r="AS11629" s="41"/>
      <c r="AT11629" s="41"/>
      <c r="AU11629" s="41"/>
      <c r="AV11629" s="41"/>
      <c r="AW11629" s="41"/>
      <c r="AX11629" s="41"/>
      <c r="AY11629" s="41"/>
      <c r="AZ11629" s="41"/>
      <c r="BA11629" s="41"/>
      <c r="BB11629" s="41"/>
      <c r="BC11629" s="41"/>
      <c r="BD11629" s="41"/>
      <c r="BE11629" s="41"/>
      <c r="BF11629" s="41"/>
      <c r="BG11629" s="41"/>
      <c r="BH11629" s="41"/>
      <c r="BI11629" s="41"/>
      <c r="BJ11629" s="41"/>
      <c r="BK11629" s="41"/>
      <c r="BL11629" s="41"/>
      <c r="BM11629" s="41"/>
      <c r="BN11629" s="41"/>
      <c r="BO11629" s="41"/>
      <c r="BP11629" s="108"/>
      <c r="CG11629" s="102"/>
      <c r="CI11629" s="45"/>
    </row>
    <row r="11630" spans="37:87" ht="13" customHeight="1">
      <c r="AK11630" s="114"/>
      <c r="AL11630" s="41"/>
      <c r="AM11630" s="41"/>
      <c r="AN11630" s="41"/>
      <c r="AO11630" s="41"/>
      <c r="AP11630" s="41"/>
      <c r="AQ11630" s="41"/>
      <c r="AR11630" s="41"/>
      <c r="AS11630" s="41"/>
      <c r="AT11630" s="41"/>
      <c r="AU11630" s="41"/>
      <c r="AV11630" s="41"/>
      <c r="AW11630" s="41"/>
      <c r="AX11630" s="41"/>
      <c r="AY11630" s="41"/>
      <c r="AZ11630" s="41"/>
      <c r="BA11630" s="41"/>
      <c r="BB11630" s="41"/>
      <c r="BC11630" s="41"/>
      <c r="BD11630" s="41"/>
      <c r="BE11630" s="41"/>
      <c r="BF11630" s="41"/>
      <c r="BG11630" s="41"/>
      <c r="BH11630" s="41"/>
      <c r="BI11630" s="41"/>
      <c r="BJ11630" s="41"/>
      <c r="BK11630" s="41"/>
      <c r="BL11630" s="41"/>
      <c r="BM11630" s="41"/>
      <c r="BN11630" s="41"/>
      <c r="BO11630" s="41"/>
      <c r="BP11630" s="108"/>
      <c r="CG11630" s="102"/>
      <c r="CI11630" s="45"/>
    </row>
    <row r="11631" spans="37:87" ht="13" customHeight="1">
      <c r="AK11631" s="114"/>
      <c r="AL11631" s="41"/>
      <c r="AM11631" s="41"/>
      <c r="AN11631" s="41"/>
      <c r="AO11631" s="41"/>
      <c r="AP11631" s="41"/>
      <c r="AQ11631" s="41"/>
      <c r="AR11631" s="41"/>
      <c r="AS11631" s="41"/>
      <c r="AT11631" s="41"/>
      <c r="AU11631" s="41"/>
      <c r="AV11631" s="41"/>
      <c r="AW11631" s="41"/>
      <c r="AX11631" s="41"/>
      <c r="AY11631" s="41"/>
      <c r="AZ11631" s="41"/>
      <c r="BA11631" s="41"/>
      <c r="BB11631" s="41"/>
      <c r="BC11631" s="41"/>
      <c r="BD11631" s="41"/>
      <c r="BE11631" s="41"/>
      <c r="BF11631" s="41"/>
      <c r="BG11631" s="41"/>
      <c r="BH11631" s="41"/>
      <c r="BI11631" s="41"/>
      <c r="BJ11631" s="41"/>
      <c r="BK11631" s="41"/>
      <c r="BL11631" s="41"/>
      <c r="BM11631" s="41"/>
      <c r="BN11631" s="41"/>
      <c r="BO11631" s="41"/>
      <c r="BP11631" s="108"/>
      <c r="CG11631" s="102"/>
      <c r="CI11631" s="45"/>
    </row>
    <row r="11632" spans="37:87" ht="13" customHeight="1">
      <c r="AK11632" s="114"/>
      <c r="AL11632" s="41"/>
      <c r="AM11632" s="41"/>
      <c r="AN11632" s="41"/>
      <c r="AO11632" s="41"/>
      <c r="AP11632" s="41"/>
      <c r="AQ11632" s="41"/>
      <c r="AR11632" s="41"/>
      <c r="AS11632" s="41"/>
      <c r="AT11632" s="41"/>
      <c r="AU11632" s="41"/>
      <c r="AV11632" s="41"/>
      <c r="AW11632" s="41"/>
      <c r="AX11632" s="41"/>
      <c r="AY11632" s="41"/>
      <c r="AZ11632" s="41"/>
      <c r="BA11632" s="41"/>
      <c r="BB11632" s="41"/>
      <c r="BC11632" s="41"/>
      <c r="BD11632" s="41"/>
      <c r="BE11632" s="41"/>
      <c r="BF11632" s="41"/>
      <c r="BG11632" s="41"/>
      <c r="BH11632" s="41"/>
      <c r="BI11632" s="41"/>
      <c r="BJ11632" s="41"/>
      <c r="BK11632" s="41"/>
      <c r="BL11632" s="41"/>
      <c r="BM11632" s="41"/>
      <c r="BN11632" s="41"/>
      <c r="BO11632" s="41"/>
      <c r="BP11632" s="108"/>
      <c r="CG11632" s="102"/>
      <c r="CI11632" s="45"/>
    </row>
    <row r="11633" spans="37:87" ht="13" customHeight="1">
      <c r="AK11633" s="114"/>
      <c r="AL11633" s="41"/>
      <c r="AM11633" s="41"/>
      <c r="AN11633" s="41"/>
      <c r="AO11633" s="41"/>
      <c r="AP11633" s="41"/>
      <c r="AQ11633" s="41"/>
      <c r="AR11633" s="41"/>
      <c r="AS11633" s="41"/>
      <c r="AT11633" s="41"/>
      <c r="AU11633" s="41"/>
      <c r="AV11633" s="41"/>
      <c r="AW11633" s="41"/>
      <c r="AX11633" s="41"/>
      <c r="AY11633" s="41"/>
      <c r="AZ11633" s="41"/>
      <c r="BA11633" s="41"/>
      <c r="BB11633" s="41"/>
      <c r="BC11633" s="41"/>
      <c r="BD11633" s="41"/>
      <c r="BE11633" s="41"/>
      <c r="BF11633" s="41"/>
      <c r="BG11633" s="41"/>
      <c r="BH11633" s="41"/>
      <c r="BI11633" s="41"/>
      <c r="BJ11633" s="41"/>
      <c r="BK11633" s="41"/>
      <c r="BL11633" s="41"/>
      <c r="BM11633" s="41"/>
      <c r="BN11633" s="41"/>
      <c r="BO11633" s="41"/>
      <c r="BP11633" s="108"/>
      <c r="CG11633" s="102"/>
      <c r="CI11633" s="45"/>
    </row>
    <row r="11634" spans="37:87" ht="13" customHeight="1">
      <c r="AK11634" s="114"/>
      <c r="AL11634" s="41"/>
      <c r="AM11634" s="41"/>
      <c r="AN11634" s="41"/>
      <c r="AO11634" s="41"/>
      <c r="AP11634" s="41"/>
      <c r="AQ11634" s="41"/>
      <c r="AR11634" s="41"/>
      <c r="AS11634" s="41"/>
      <c r="AT11634" s="41"/>
      <c r="AU11634" s="41"/>
      <c r="AV11634" s="41"/>
      <c r="AW11634" s="41"/>
      <c r="AX11634" s="41"/>
      <c r="AY11634" s="41"/>
      <c r="AZ11634" s="41"/>
      <c r="BA11634" s="41"/>
      <c r="BB11634" s="41"/>
      <c r="BC11634" s="41"/>
      <c r="BD11634" s="41"/>
      <c r="BE11634" s="41"/>
      <c r="BF11634" s="41"/>
      <c r="BG11634" s="41"/>
      <c r="BH11634" s="41"/>
      <c r="BI11634" s="41"/>
      <c r="BJ11634" s="41"/>
      <c r="BK11634" s="41"/>
      <c r="BL11634" s="41"/>
      <c r="BM11634" s="41"/>
      <c r="BN11634" s="41"/>
      <c r="BO11634" s="41"/>
      <c r="BP11634" s="108"/>
      <c r="CG11634" s="102"/>
      <c r="CI11634" s="45"/>
    </row>
    <row r="11635" spans="37:87" ht="13" customHeight="1">
      <c r="AK11635" s="114"/>
      <c r="AL11635" s="41"/>
      <c r="AM11635" s="41"/>
      <c r="AN11635" s="41"/>
      <c r="AO11635" s="41"/>
      <c r="AP11635" s="41"/>
      <c r="AQ11635" s="41"/>
      <c r="AR11635" s="41"/>
      <c r="AS11635" s="41"/>
      <c r="AT11635" s="41"/>
      <c r="AU11635" s="41"/>
      <c r="AV11635" s="41"/>
      <c r="AW11635" s="41"/>
      <c r="AX11635" s="41"/>
      <c r="AY11635" s="41"/>
      <c r="AZ11635" s="41"/>
      <c r="BA11635" s="41"/>
      <c r="BB11635" s="41"/>
      <c r="BC11635" s="41"/>
      <c r="BD11635" s="41"/>
      <c r="BE11635" s="41"/>
      <c r="BF11635" s="41"/>
      <c r="BG11635" s="41"/>
      <c r="BH11635" s="41"/>
      <c r="BI11635" s="41"/>
      <c r="BJ11635" s="41"/>
      <c r="BK11635" s="41"/>
      <c r="BL11635" s="41"/>
      <c r="BM11635" s="41"/>
      <c r="BN11635" s="41"/>
      <c r="BO11635" s="41"/>
      <c r="BP11635" s="108"/>
      <c r="CG11635" s="102"/>
      <c r="CI11635" s="45"/>
    </row>
    <row r="11636" spans="37:87" ht="13" customHeight="1">
      <c r="AK11636" s="114"/>
      <c r="AL11636" s="41"/>
      <c r="AM11636" s="41"/>
      <c r="AN11636" s="41"/>
      <c r="AO11636" s="41"/>
      <c r="AP11636" s="41"/>
      <c r="AQ11636" s="41"/>
      <c r="AR11636" s="41"/>
      <c r="AS11636" s="41"/>
      <c r="AT11636" s="41"/>
      <c r="AU11636" s="41"/>
      <c r="AV11636" s="41"/>
      <c r="AW11636" s="41"/>
      <c r="AX11636" s="41"/>
      <c r="AY11636" s="41"/>
      <c r="AZ11636" s="41"/>
      <c r="BA11636" s="41"/>
      <c r="BB11636" s="41"/>
      <c r="BC11636" s="41"/>
      <c r="BD11636" s="41"/>
      <c r="BE11636" s="41"/>
      <c r="BF11636" s="41"/>
      <c r="BG11636" s="41"/>
      <c r="BH11636" s="41"/>
      <c r="BI11636" s="41"/>
      <c r="BJ11636" s="41"/>
      <c r="BK11636" s="41"/>
      <c r="BL11636" s="41"/>
      <c r="BM11636" s="41"/>
      <c r="BN11636" s="41"/>
      <c r="BO11636" s="41"/>
      <c r="BP11636" s="108"/>
      <c r="CG11636" s="102"/>
      <c r="CI11636" s="45"/>
    </row>
    <row r="11637" spans="37:87" ht="13" customHeight="1">
      <c r="AK11637" s="114"/>
      <c r="AL11637" s="41"/>
      <c r="AM11637" s="41"/>
      <c r="AN11637" s="41"/>
      <c r="AO11637" s="41"/>
      <c r="AP11637" s="41"/>
      <c r="AQ11637" s="41"/>
      <c r="AR11637" s="41"/>
      <c r="AS11637" s="41"/>
      <c r="AT11637" s="41"/>
      <c r="AU11637" s="41"/>
      <c r="AV11637" s="41"/>
      <c r="AW11637" s="41"/>
      <c r="AX11637" s="41"/>
      <c r="AY11637" s="41"/>
      <c r="AZ11637" s="41"/>
      <c r="BA11637" s="41"/>
      <c r="BB11637" s="41"/>
      <c r="BC11637" s="41"/>
      <c r="BD11637" s="41"/>
      <c r="BE11637" s="41"/>
      <c r="BF11637" s="41"/>
      <c r="BG11637" s="41"/>
      <c r="BH11637" s="41"/>
      <c r="BI11637" s="41"/>
      <c r="BJ11637" s="41"/>
      <c r="BK11637" s="41"/>
      <c r="BL11637" s="41"/>
      <c r="BM11637" s="41"/>
      <c r="BN11637" s="41"/>
      <c r="BO11637" s="41"/>
      <c r="BP11637" s="108"/>
      <c r="CG11637" s="102"/>
      <c r="CI11637" s="45"/>
    </row>
    <row r="11638" spans="37:87" ht="13" customHeight="1">
      <c r="AK11638" s="114"/>
      <c r="AL11638" s="41"/>
      <c r="AM11638" s="41"/>
      <c r="AN11638" s="41"/>
      <c r="AO11638" s="41"/>
      <c r="AP11638" s="41"/>
      <c r="AQ11638" s="41"/>
      <c r="AR11638" s="41"/>
      <c r="AS11638" s="41"/>
      <c r="AT11638" s="41"/>
      <c r="AU11638" s="41"/>
      <c r="AV11638" s="41"/>
      <c r="AW11638" s="41"/>
      <c r="AX11638" s="41"/>
      <c r="AY11638" s="41"/>
      <c r="AZ11638" s="41"/>
      <c r="BA11638" s="41"/>
      <c r="BB11638" s="41"/>
      <c r="BC11638" s="41"/>
      <c r="BD11638" s="41"/>
      <c r="BE11638" s="41"/>
      <c r="BF11638" s="41"/>
      <c r="BG11638" s="41"/>
      <c r="BH11638" s="41"/>
      <c r="BI11638" s="41"/>
      <c r="BJ11638" s="41"/>
      <c r="BK11638" s="41"/>
      <c r="BL11638" s="41"/>
      <c r="BM11638" s="41"/>
      <c r="BN11638" s="41"/>
      <c r="BO11638" s="41"/>
      <c r="BP11638" s="108"/>
      <c r="CG11638" s="102"/>
      <c r="CI11638" s="45"/>
    </row>
    <row r="11639" spans="37:87" ht="13" customHeight="1">
      <c r="AK11639" s="114"/>
      <c r="AL11639" s="41"/>
      <c r="AM11639" s="41"/>
      <c r="AN11639" s="41"/>
      <c r="AO11639" s="41"/>
      <c r="AP11639" s="41"/>
      <c r="AQ11639" s="41"/>
      <c r="AR11639" s="41"/>
      <c r="AS11639" s="41"/>
      <c r="AT11639" s="41"/>
      <c r="AU11639" s="41"/>
      <c r="AV11639" s="41"/>
      <c r="AW11639" s="41"/>
      <c r="AX11639" s="41"/>
      <c r="AY11639" s="41"/>
      <c r="AZ11639" s="41"/>
      <c r="BA11639" s="41"/>
      <c r="BB11639" s="41"/>
      <c r="BC11639" s="41"/>
      <c r="BD11639" s="41"/>
      <c r="BE11639" s="41"/>
      <c r="BF11639" s="41"/>
      <c r="BG11639" s="41"/>
      <c r="BH11639" s="41"/>
      <c r="BI11639" s="41"/>
      <c r="BJ11639" s="41"/>
      <c r="BK11639" s="41"/>
      <c r="BL11639" s="41"/>
      <c r="BM11639" s="41"/>
      <c r="BN11639" s="41"/>
      <c r="BO11639" s="41"/>
      <c r="BP11639" s="108"/>
      <c r="CG11639" s="102"/>
      <c r="CI11639" s="45"/>
    </row>
    <row r="11640" spans="37:87" ht="13" customHeight="1">
      <c r="AK11640" s="114"/>
      <c r="AL11640" s="41"/>
      <c r="AM11640" s="41"/>
      <c r="AN11640" s="41"/>
      <c r="AO11640" s="41"/>
      <c r="AP11640" s="41"/>
      <c r="AQ11640" s="41"/>
      <c r="AR11640" s="41"/>
      <c r="AS11640" s="41"/>
      <c r="AT11640" s="41"/>
      <c r="AU11640" s="41"/>
      <c r="AV11640" s="41"/>
      <c r="AW11640" s="41"/>
      <c r="AX11640" s="41"/>
      <c r="AY11640" s="41"/>
      <c r="AZ11640" s="41"/>
      <c r="BA11640" s="41"/>
      <c r="BB11640" s="41"/>
      <c r="BC11640" s="41"/>
      <c r="BD11640" s="41"/>
      <c r="BE11640" s="41"/>
      <c r="BF11640" s="41"/>
      <c r="BG11640" s="41"/>
      <c r="BH11640" s="41"/>
      <c r="BI11640" s="41"/>
      <c r="BJ11640" s="41"/>
      <c r="BK11640" s="41"/>
      <c r="BL11640" s="41"/>
      <c r="BM11640" s="41"/>
      <c r="BN11640" s="41"/>
      <c r="BO11640" s="41"/>
      <c r="BP11640" s="108"/>
      <c r="CG11640" s="102"/>
      <c r="CI11640" s="45"/>
    </row>
    <row r="11641" spans="37:87" ht="13" customHeight="1">
      <c r="AK11641" s="114"/>
      <c r="AL11641" s="41"/>
      <c r="AM11641" s="41"/>
      <c r="AN11641" s="41"/>
      <c r="AO11641" s="41"/>
      <c r="AP11641" s="41"/>
      <c r="AQ11641" s="41"/>
      <c r="AR11641" s="41"/>
      <c r="AS11641" s="41"/>
      <c r="AT11641" s="41"/>
      <c r="AU11641" s="41"/>
      <c r="AV11641" s="41"/>
      <c r="AW11641" s="41"/>
      <c r="AX11641" s="41"/>
      <c r="AY11641" s="41"/>
      <c r="AZ11641" s="41"/>
      <c r="BA11641" s="41"/>
      <c r="BB11641" s="41"/>
      <c r="BC11641" s="41"/>
      <c r="BD11641" s="41"/>
      <c r="BE11641" s="41"/>
      <c r="BF11641" s="41"/>
      <c r="BG11641" s="41"/>
      <c r="BH11641" s="41"/>
      <c r="BI11641" s="41"/>
      <c r="BJ11641" s="41"/>
      <c r="BK11641" s="41"/>
      <c r="BL11641" s="41"/>
      <c r="BM11641" s="41"/>
      <c r="BN11641" s="41"/>
      <c r="BO11641" s="41"/>
      <c r="BP11641" s="108"/>
      <c r="CG11641" s="102"/>
      <c r="CI11641" s="45"/>
    </row>
    <row r="11642" spans="37:87" ht="13" customHeight="1">
      <c r="AK11642" s="114"/>
      <c r="AL11642" s="41"/>
      <c r="AM11642" s="41"/>
      <c r="AN11642" s="41"/>
      <c r="AO11642" s="41"/>
      <c r="AP11642" s="41"/>
      <c r="AQ11642" s="41"/>
      <c r="AR11642" s="41"/>
      <c r="AS11642" s="41"/>
      <c r="AT11642" s="41"/>
      <c r="AU11642" s="41"/>
      <c r="AV11642" s="41"/>
      <c r="AW11642" s="41"/>
      <c r="AX11642" s="41"/>
      <c r="AY11642" s="41"/>
      <c r="AZ11642" s="41"/>
      <c r="BA11642" s="41"/>
      <c r="BB11642" s="41"/>
      <c r="BC11642" s="41"/>
      <c r="BD11642" s="41"/>
      <c r="BE11642" s="41"/>
      <c r="BF11642" s="41"/>
      <c r="BG11642" s="41"/>
      <c r="BH11642" s="41"/>
      <c r="BI11642" s="41"/>
      <c r="BJ11642" s="41"/>
      <c r="BK11642" s="41"/>
      <c r="BL11642" s="41"/>
      <c r="BM11642" s="41"/>
      <c r="BN11642" s="41"/>
      <c r="BO11642" s="41"/>
      <c r="BP11642" s="108"/>
      <c r="CG11642" s="102"/>
      <c r="CI11642" s="45"/>
    </row>
    <row r="11643" spans="37:87" ht="13" customHeight="1">
      <c r="AK11643" s="114"/>
      <c r="AL11643" s="41"/>
      <c r="AM11643" s="41"/>
      <c r="AN11643" s="41"/>
      <c r="AO11643" s="41"/>
      <c r="AP11643" s="41"/>
      <c r="AQ11643" s="41"/>
      <c r="AR11643" s="41"/>
      <c r="AS11643" s="41"/>
      <c r="AT11643" s="41"/>
      <c r="AU11643" s="41"/>
      <c r="AV11643" s="41"/>
      <c r="AW11643" s="41"/>
      <c r="AX11643" s="41"/>
      <c r="AY11643" s="41"/>
      <c r="AZ11643" s="41"/>
      <c r="BA11643" s="41"/>
      <c r="BB11643" s="41"/>
      <c r="BC11643" s="41"/>
      <c r="BD11643" s="41"/>
      <c r="BE11643" s="41"/>
      <c r="BF11643" s="41"/>
      <c r="BG11643" s="41"/>
      <c r="BH11643" s="41"/>
      <c r="BI11643" s="41"/>
      <c r="BJ11643" s="41"/>
      <c r="BK11643" s="41"/>
      <c r="BL11643" s="41"/>
      <c r="BM11643" s="41"/>
      <c r="BN11643" s="41"/>
      <c r="BO11643" s="41"/>
      <c r="BP11643" s="108"/>
      <c r="CG11643" s="102"/>
      <c r="CI11643" s="45"/>
    </row>
    <row r="11644" spans="37:87" ht="13" customHeight="1">
      <c r="AK11644" s="114"/>
      <c r="AL11644" s="41"/>
      <c r="AM11644" s="41"/>
      <c r="AN11644" s="41"/>
      <c r="AO11644" s="41"/>
      <c r="AP11644" s="41"/>
      <c r="AQ11644" s="41"/>
      <c r="AR11644" s="41"/>
      <c r="AS11644" s="41"/>
      <c r="AT11644" s="41"/>
      <c r="AU11644" s="41"/>
      <c r="AV11644" s="41"/>
      <c r="AW11644" s="41"/>
      <c r="AX11644" s="41"/>
      <c r="AY11644" s="41"/>
      <c r="AZ11644" s="41"/>
      <c r="BA11644" s="41"/>
      <c r="BB11644" s="41"/>
      <c r="BC11644" s="41"/>
      <c r="BD11644" s="41"/>
      <c r="BE11644" s="41"/>
      <c r="BF11644" s="41"/>
      <c r="BG11644" s="41"/>
      <c r="BH11644" s="41"/>
      <c r="BI11644" s="41"/>
      <c r="BJ11644" s="41"/>
      <c r="BK11644" s="41"/>
      <c r="BL11644" s="41"/>
      <c r="BM11644" s="41"/>
      <c r="BN11644" s="41"/>
      <c r="BO11644" s="41"/>
      <c r="BP11644" s="108"/>
      <c r="CG11644" s="102"/>
      <c r="CI11644" s="45"/>
    </row>
    <row r="11645" spans="37:87" ht="13" customHeight="1">
      <c r="AK11645" s="114"/>
      <c r="AL11645" s="41"/>
      <c r="AM11645" s="41"/>
      <c r="AN11645" s="41"/>
      <c r="AO11645" s="41"/>
      <c r="AP11645" s="41"/>
      <c r="AQ11645" s="41"/>
      <c r="AR11645" s="41"/>
      <c r="AS11645" s="41"/>
      <c r="AT11645" s="41"/>
      <c r="AU11645" s="41"/>
      <c r="AV11645" s="41"/>
      <c r="AW11645" s="41"/>
      <c r="AX11645" s="41"/>
      <c r="AY11645" s="41"/>
      <c r="AZ11645" s="41"/>
      <c r="BA11645" s="41"/>
      <c r="BB11645" s="41"/>
      <c r="BC11645" s="41"/>
      <c r="BD11645" s="41"/>
      <c r="BE11645" s="41"/>
      <c r="BF11645" s="41"/>
      <c r="BG11645" s="41"/>
      <c r="BH11645" s="41"/>
      <c r="BI11645" s="41"/>
      <c r="BJ11645" s="41"/>
      <c r="BK11645" s="41"/>
      <c r="BL11645" s="41"/>
      <c r="BM11645" s="41"/>
      <c r="BN11645" s="41"/>
      <c r="BO11645" s="41"/>
      <c r="BP11645" s="108"/>
      <c r="CG11645" s="102"/>
      <c r="CI11645" s="45"/>
    </row>
    <row r="11646" spans="37:87" ht="13" customHeight="1">
      <c r="AK11646" s="114"/>
      <c r="AL11646" s="41"/>
      <c r="AM11646" s="41"/>
      <c r="AN11646" s="41"/>
      <c r="AO11646" s="41"/>
      <c r="AP11646" s="41"/>
      <c r="AQ11646" s="41"/>
      <c r="AR11646" s="41"/>
      <c r="AS11646" s="41"/>
      <c r="AT11646" s="41"/>
      <c r="AU11646" s="41"/>
      <c r="AV11646" s="41"/>
      <c r="AW11646" s="41"/>
      <c r="AX11646" s="41"/>
      <c r="AY11646" s="41"/>
      <c r="AZ11646" s="41"/>
      <c r="BA11646" s="41"/>
      <c r="BB11646" s="41"/>
      <c r="BC11646" s="41"/>
      <c r="BD11646" s="41"/>
      <c r="BE11646" s="41"/>
      <c r="BF11646" s="41"/>
      <c r="BG11646" s="41"/>
      <c r="BH11646" s="41"/>
      <c r="BI11646" s="41"/>
      <c r="BJ11646" s="41"/>
      <c r="BK11646" s="41"/>
      <c r="BL11646" s="41"/>
      <c r="BM11646" s="41"/>
      <c r="BN11646" s="41"/>
      <c r="BO11646" s="41"/>
      <c r="BP11646" s="108"/>
      <c r="CG11646" s="102"/>
      <c r="CI11646" s="45"/>
    </row>
    <row r="11647" spans="37:87" ht="13" customHeight="1">
      <c r="AK11647" s="114"/>
      <c r="AL11647" s="41"/>
      <c r="AM11647" s="41"/>
      <c r="AN11647" s="41"/>
      <c r="AO11647" s="41"/>
      <c r="AP11647" s="41"/>
      <c r="AQ11647" s="41"/>
      <c r="AR11647" s="41"/>
      <c r="AS11647" s="41"/>
      <c r="AT11647" s="41"/>
      <c r="AU11647" s="41"/>
      <c r="AV11647" s="41"/>
      <c r="AW11647" s="41"/>
      <c r="AX11647" s="41"/>
      <c r="AY11647" s="41"/>
      <c r="AZ11647" s="41"/>
      <c r="BA11647" s="41"/>
      <c r="BB11647" s="41"/>
      <c r="BC11647" s="41"/>
      <c r="BD11647" s="41"/>
      <c r="BE11647" s="41"/>
      <c r="BF11647" s="41"/>
      <c r="BG11647" s="41"/>
      <c r="BH11647" s="41"/>
      <c r="BI11647" s="41"/>
      <c r="BJ11647" s="41"/>
      <c r="BK11647" s="41"/>
      <c r="BL11647" s="41"/>
      <c r="BM11647" s="41"/>
      <c r="BN11647" s="41"/>
      <c r="BO11647" s="41"/>
      <c r="BP11647" s="108"/>
      <c r="CG11647" s="102"/>
      <c r="CI11647" s="45"/>
    </row>
    <row r="11648" spans="37:87" ht="13" customHeight="1">
      <c r="AK11648" s="114"/>
      <c r="AL11648" s="41"/>
      <c r="AM11648" s="41"/>
      <c r="AN11648" s="41"/>
      <c r="AO11648" s="41"/>
      <c r="AP11648" s="41"/>
      <c r="AQ11648" s="41"/>
      <c r="AR11648" s="41"/>
      <c r="AS11648" s="41"/>
      <c r="AT11648" s="41"/>
      <c r="AU11648" s="41"/>
      <c r="AV11648" s="41"/>
      <c r="AW11648" s="41"/>
      <c r="AX11648" s="41"/>
      <c r="AY11648" s="41"/>
      <c r="AZ11648" s="41"/>
      <c r="BA11648" s="41"/>
      <c r="BB11648" s="41"/>
      <c r="BC11648" s="41"/>
      <c r="BD11648" s="41"/>
      <c r="BE11648" s="41"/>
      <c r="BF11648" s="41"/>
      <c r="BG11648" s="41"/>
      <c r="BH11648" s="41"/>
      <c r="BI11648" s="41"/>
      <c r="BJ11648" s="41"/>
      <c r="BK11648" s="41"/>
      <c r="BL11648" s="41"/>
      <c r="BM11648" s="41"/>
      <c r="BN11648" s="41"/>
      <c r="BO11648" s="41"/>
      <c r="BP11648" s="108"/>
      <c r="CG11648" s="102"/>
      <c r="CI11648" s="45"/>
    </row>
    <row r="11649" spans="37:87" ht="13" customHeight="1">
      <c r="AK11649" s="114"/>
      <c r="AL11649" s="41"/>
      <c r="AM11649" s="41"/>
      <c r="AN11649" s="41"/>
      <c r="AO11649" s="41"/>
      <c r="AP11649" s="41"/>
      <c r="AQ11649" s="41"/>
      <c r="AR11649" s="41"/>
      <c r="AS11649" s="41"/>
      <c r="AT11649" s="41"/>
      <c r="AU11649" s="41"/>
      <c r="AV11649" s="41"/>
      <c r="AW11649" s="41"/>
      <c r="AX11649" s="41"/>
      <c r="AY11649" s="41"/>
      <c r="AZ11649" s="41"/>
      <c r="BA11649" s="41"/>
      <c r="BB11649" s="41"/>
      <c r="BC11649" s="41"/>
      <c r="BD11649" s="41"/>
      <c r="BE11649" s="41"/>
      <c r="BF11649" s="41"/>
      <c r="BG11649" s="41"/>
      <c r="BH11649" s="41"/>
      <c r="BI11649" s="41"/>
      <c r="BJ11649" s="41"/>
      <c r="BK11649" s="41"/>
      <c r="BL11649" s="41"/>
      <c r="BM11649" s="41"/>
      <c r="BN11649" s="41"/>
      <c r="BO11649" s="41"/>
      <c r="BP11649" s="108"/>
      <c r="CG11649" s="102"/>
      <c r="CI11649" s="45"/>
    </row>
    <row r="11650" spans="37:87" ht="13" customHeight="1">
      <c r="AK11650" s="114"/>
      <c r="AL11650" s="41"/>
      <c r="AM11650" s="41"/>
      <c r="AN11650" s="41"/>
      <c r="AO11650" s="41"/>
      <c r="AP11650" s="41"/>
      <c r="AQ11650" s="41"/>
      <c r="AR11650" s="41"/>
      <c r="AS11650" s="41"/>
      <c r="AT11650" s="41"/>
      <c r="AU11650" s="41"/>
      <c r="AV11650" s="41"/>
      <c r="AW11650" s="41"/>
      <c r="AX11650" s="41"/>
      <c r="AY11650" s="41"/>
      <c r="AZ11650" s="41"/>
      <c r="BA11650" s="41"/>
      <c r="BB11650" s="41"/>
      <c r="BC11650" s="41"/>
      <c r="BD11650" s="41"/>
      <c r="BE11650" s="41"/>
      <c r="BF11650" s="41"/>
      <c r="BG11650" s="41"/>
      <c r="BH11650" s="41"/>
      <c r="BI11650" s="41"/>
      <c r="BJ11650" s="41"/>
      <c r="BK11650" s="41"/>
      <c r="BL11650" s="41"/>
      <c r="BM11650" s="41"/>
      <c r="BN11650" s="41"/>
      <c r="BO11650" s="41"/>
      <c r="BP11650" s="108"/>
      <c r="CG11650" s="102"/>
      <c r="CI11650" s="45"/>
    </row>
    <row r="11651" spans="37:87" ht="13" customHeight="1">
      <c r="AK11651" s="114"/>
      <c r="AL11651" s="41"/>
      <c r="AM11651" s="41"/>
      <c r="AN11651" s="41"/>
      <c r="AO11651" s="41"/>
      <c r="AP11651" s="41"/>
      <c r="AQ11651" s="41"/>
      <c r="AR11651" s="41"/>
      <c r="AS11651" s="41"/>
      <c r="AT11651" s="41"/>
      <c r="AU11651" s="41"/>
      <c r="AV11651" s="41"/>
      <c r="AW11651" s="41"/>
      <c r="AX11651" s="41"/>
      <c r="AY11651" s="41"/>
      <c r="AZ11651" s="41"/>
      <c r="BA11651" s="41"/>
      <c r="BB11651" s="41"/>
      <c r="BC11651" s="41"/>
      <c r="BD11651" s="41"/>
      <c r="BE11651" s="41"/>
      <c r="BF11651" s="41"/>
      <c r="BG11651" s="41"/>
      <c r="BH11651" s="41"/>
      <c r="BI11651" s="41"/>
      <c r="BJ11651" s="41"/>
      <c r="BK11651" s="41"/>
      <c r="BL11651" s="41"/>
      <c r="BM11651" s="41"/>
      <c r="BN11651" s="41"/>
      <c r="BO11651" s="41"/>
      <c r="BP11651" s="108"/>
      <c r="CG11651" s="102"/>
      <c r="CI11651" s="45"/>
    </row>
    <row r="11652" spans="37:87" ht="13" customHeight="1">
      <c r="AK11652" s="114"/>
      <c r="AL11652" s="41"/>
      <c r="AM11652" s="41"/>
      <c r="AN11652" s="41"/>
      <c r="AO11652" s="41"/>
      <c r="AP11652" s="41"/>
      <c r="AQ11652" s="41"/>
      <c r="AR11652" s="41"/>
      <c r="AS11652" s="41"/>
      <c r="AT11652" s="41"/>
      <c r="AU11652" s="41"/>
      <c r="AV11652" s="41"/>
      <c r="AW11652" s="41"/>
      <c r="AX11652" s="41"/>
      <c r="AY11652" s="41"/>
      <c r="AZ11652" s="41"/>
      <c r="BA11652" s="41"/>
      <c r="BB11652" s="41"/>
      <c r="BC11652" s="41"/>
      <c r="BD11652" s="41"/>
      <c r="BE11652" s="41"/>
      <c r="BF11652" s="41"/>
      <c r="BG11652" s="41"/>
      <c r="BH11652" s="41"/>
      <c r="BI11652" s="41"/>
      <c r="BJ11652" s="41"/>
      <c r="BK11652" s="41"/>
      <c r="BL11652" s="41"/>
      <c r="BM11652" s="41"/>
      <c r="BN11652" s="41"/>
      <c r="BO11652" s="41"/>
      <c r="BP11652" s="108"/>
      <c r="CG11652" s="102"/>
      <c r="CI11652" s="45"/>
    </row>
    <row r="11653" spans="37:87" ht="13" customHeight="1">
      <c r="AK11653" s="114"/>
      <c r="AL11653" s="41"/>
      <c r="AM11653" s="41"/>
      <c r="AN11653" s="41"/>
      <c r="AO11653" s="41"/>
      <c r="AP11653" s="41"/>
      <c r="AQ11653" s="41"/>
      <c r="AR11653" s="41"/>
      <c r="AS11653" s="41"/>
      <c r="AT11653" s="41"/>
      <c r="AU11653" s="41"/>
      <c r="AV11653" s="41"/>
      <c r="AW11653" s="41"/>
      <c r="AX11653" s="41"/>
      <c r="AY11653" s="41"/>
      <c r="AZ11653" s="41"/>
      <c r="BA11653" s="41"/>
      <c r="BB11653" s="41"/>
      <c r="BC11653" s="41"/>
      <c r="BD11653" s="41"/>
      <c r="BE11653" s="41"/>
      <c r="BF11653" s="41"/>
      <c r="BG11653" s="41"/>
      <c r="BH11653" s="41"/>
      <c r="BI11653" s="41"/>
      <c r="BJ11653" s="41"/>
      <c r="BK11653" s="41"/>
      <c r="BL11653" s="41"/>
      <c r="BM11653" s="41"/>
      <c r="BN11653" s="41"/>
      <c r="BO11653" s="41"/>
      <c r="BP11653" s="108"/>
      <c r="CG11653" s="102"/>
      <c r="CI11653" s="45"/>
    </row>
    <row r="11654" spans="37:87" ht="13" customHeight="1">
      <c r="AK11654" s="114"/>
      <c r="AL11654" s="41"/>
      <c r="AM11654" s="41"/>
      <c r="AN11654" s="41"/>
      <c r="AO11654" s="41"/>
      <c r="AP11654" s="41"/>
      <c r="AQ11654" s="41"/>
      <c r="AR11654" s="41"/>
      <c r="AS11654" s="41"/>
      <c r="AT11654" s="41"/>
      <c r="AU11654" s="41"/>
      <c r="AV11654" s="41"/>
      <c r="AW11654" s="41"/>
      <c r="AX11654" s="41"/>
      <c r="AY11654" s="41"/>
      <c r="AZ11654" s="41"/>
      <c r="BA11654" s="41"/>
      <c r="BB11654" s="41"/>
      <c r="BC11654" s="41"/>
      <c r="BD11654" s="41"/>
      <c r="BE11654" s="41"/>
      <c r="BF11654" s="41"/>
      <c r="BG11654" s="41"/>
      <c r="BH11654" s="41"/>
      <c r="BI11654" s="41"/>
      <c r="BJ11654" s="41"/>
      <c r="BK11654" s="41"/>
      <c r="BL11654" s="41"/>
      <c r="BM11654" s="41"/>
      <c r="BN11654" s="41"/>
      <c r="BO11654" s="41"/>
      <c r="BP11654" s="108"/>
      <c r="CG11654" s="102"/>
      <c r="CI11654" s="45"/>
    </row>
    <row r="11655" spans="37:87" ht="13" customHeight="1">
      <c r="AK11655" s="114"/>
      <c r="AL11655" s="41"/>
      <c r="AM11655" s="41"/>
      <c r="AN11655" s="41"/>
      <c r="AO11655" s="41"/>
      <c r="AP11655" s="41"/>
      <c r="AQ11655" s="41"/>
      <c r="AR11655" s="41"/>
      <c r="AS11655" s="41"/>
      <c r="AT11655" s="41"/>
      <c r="AU11655" s="41"/>
      <c r="AV11655" s="41"/>
      <c r="AW11655" s="41"/>
      <c r="AX11655" s="41"/>
      <c r="AY11655" s="41"/>
      <c r="AZ11655" s="41"/>
      <c r="BA11655" s="41"/>
      <c r="BB11655" s="41"/>
      <c r="BC11655" s="41"/>
      <c r="BD11655" s="41"/>
      <c r="BE11655" s="41"/>
      <c r="BF11655" s="41"/>
      <c r="BG11655" s="41"/>
      <c r="BH11655" s="41"/>
      <c r="BI11655" s="41"/>
      <c r="BJ11655" s="41"/>
      <c r="BK11655" s="41"/>
      <c r="BL11655" s="41"/>
      <c r="BM11655" s="41"/>
      <c r="BN11655" s="41"/>
      <c r="BO11655" s="41"/>
      <c r="BP11655" s="108"/>
      <c r="CG11655" s="102"/>
      <c r="CI11655" s="45"/>
    </row>
    <row r="11656" spans="37:87" ht="13" customHeight="1">
      <c r="AK11656" s="114"/>
      <c r="AL11656" s="41"/>
      <c r="AM11656" s="41"/>
      <c r="AN11656" s="41"/>
      <c r="AO11656" s="41"/>
      <c r="AP11656" s="41"/>
      <c r="AQ11656" s="41"/>
      <c r="AR11656" s="41"/>
      <c r="AS11656" s="41"/>
      <c r="AT11656" s="41"/>
      <c r="AU11656" s="41"/>
      <c r="AV11656" s="41"/>
      <c r="AW11656" s="41"/>
      <c r="AX11656" s="41"/>
      <c r="AY11656" s="41"/>
      <c r="AZ11656" s="41"/>
      <c r="BA11656" s="41"/>
      <c r="BB11656" s="41"/>
      <c r="BC11656" s="41"/>
      <c r="BD11656" s="41"/>
      <c r="BE11656" s="41"/>
      <c r="BF11656" s="41"/>
      <c r="BG11656" s="41"/>
      <c r="BH11656" s="41"/>
      <c r="BI11656" s="41"/>
      <c r="BJ11656" s="41"/>
      <c r="BK11656" s="41"/>
      <c r="BL11656" s="41"/>
      <c r="BM11656" s="41"/>
      <c r="BN11656" s="41"/>
      <c r="BO11656" s="41"/>
      <c r="BP11656" s="108"/>
      <c r="CG11656" s="102"/>
      <c r="CI11656" s="45"/>
    </row>
    <row r="11657" spans="37:87" ht="13" customHeight="1">
      <c r="AK11657" s="114"/>
      <c r="AL11657" s="41"/>
      <c r="AM11657" s="41"/>
      <c r="AN11657" s="41"/>
      <c r="AO11657" s="41"/>
      <c r="AP11657" s="41"/>
      <c r="AQ11657" s="41"/>
      <c r="AR11657" s="41"/>
      <c r="AS11657" s="41"/>
      <c r="AT11657" s="41"/>
      <c r="AU11657" s="41"/>
      <c r="AV11657" s="41"/>
      <c r="AW11657" s="41"/>
      <c r="AX11657" s="41"/>
      <c r="AY11657" s="41"/>
      <c r="AZ11657" s="41"/>
      <c r="BA11657" s="41"/>
      <c r="BB11657" s="41"/>
      <c r="BC11657" s="41"/>
      <c r="BD11657" s="41"/>
      <c r="BE11657" s="41"/>
      <c r="BF11657" s="41"/>
      <c r="BG11657" s="41"/>
      <c r="BH11657" s="41"/>
      <c r="BI11657" s="41"/>
      <c r="BJ11657" s="41"/>
      <c r="BK11657" s="41"/>
      <c r="BL11657" s="41"/>
      <c r="BM11657" s="41"/>
      <c r="BN11657" s="41"/>
      <c r="BO11657" s="41"/>
      <c r="BP11657" s="108"/>
      <c r="CG11657" s="102"/>
      <c r="CI11657" s="45"/>
    </row>
    <row r="11658" spans="37:87" ht="13" customHeight="1">
      <c r="AK11658" s="114"/>
      <c r="AL11658" s="41"/>
      <c r="AM11658" s="41"/>
      <c r="AN11658" s="41"/>
      <c r="AO11658" s="41"/>
      <c r="AP11658" s="41"/>
      <c r="AQ11658" s="41"/>
      <c r="AR11658" s="41"/>
      <c r="AS11658" s="41"/>
      <c r="AT11658" s="41"/>
      <c r="AU11658" s="41"/>
      <c r="AV11658" s="41"/>
      <c r="AW11658" s="41"/>
      <c r="AX11658" s="41"/>
      <c r="AY11658" s="41"/>
      <c r="AZ11658" s="41"/>
      <c r="BA11658" s="41"/>
      <c r="BB11658" s="41"/>
      <c r="BC11658" s="41"/>
      <c r="BD11658" s="41"/>
      <c r="BE11658" s="41"/>
      <c r="BF11658" s="41"/>
      <c r="BG11658" s="41"/>
      <c r="BH11658" s="41"/>
      <c r="BI11658" s="41"/>
      <c r="BJ11658" s="41"/>
      <c r="BK11658" s="41"/>
      <c r="BL11658" s="41"/>
      <c r="BM11658" s="41"/>
      <c r="BN11658" s="41"/>
      <c r="BO11658" s="41"/>
      <c r="BP11658" s="108"/>
      <c r="CG11658" s="102"/>
      <c r="CI11658" s="45"/>
    </row>
    <row r="11659" spans="37:87" ht="13" customHeight="1">
      <c r="AK11659" s="114"/>
      <c r="AL11659" s="41"/>
      <c r="AM11659" s="41"/>
      <c r="AN11659" s="41"/>
      <c r="AO11659" s="41"/>
      <c r="AP11659" s="41"/>
      <c r="AQ11659" s="41"/>
      <c r="AR11659" s="41"/>
      <c r="AS11659" s="41"/>
      <c r="AT11659" s="41"/>
      <c r="AU11659" s="41"/>
      <c r="AV11659" s="41"/>
      <c r="AW11659" s="41"/>
      <c r="AX11659" s="41"/>
      <c r="AY11659" s="41"/>
      <c r="AZ11659" s="41"/>
      <c r="BA11659" s="41"/>
      <c r="BB11659" s="41"/>
      <c r="BC11659" s="41"/>
      <c r="BD11659" s="41"/>
      <c r="BE11659" s="41"/>
      <c r="BF11659" s="41"/>
      <c r="BG11659" s="41"/>
      <c r="BH11659" s="41"/>
      <c r="BI11659" s="41"/>
      <c r="BJ11659" s="41"/>
      <c r="BK11659" s="41"/>
      <c r="BL11659" s="41"/>
      <c r="BM11659" s="41"/>
      <c r="BN11659" s="41"/>
      <c r="BO11659" s="41"/>
      <c r="BP11659" s="108"/>
      <c r="CG11659" s="102"/>
      <c r="CI11659" s="45"/>
    </row>
    <row r="11660" spans="37:87" ht="13" customHeight="1">
      <c r="AK11660" s="114"/>
      <c r="AL11660" s="41"/>
      <c r="AM11660" s="41"/>
      <c r="AN11660" s="41"/>
      <c r="AO11660" s="41"/>
      <c r="AP11660" s="41"/>
      <c r="AQ11660" s="41"/>
      <c r="AR11660" s="41"/>
      <c r="AS11660" s="41"/>
      <c r="AT11660" s="41"/>
      <c r="AU11660" s="41"/>
      <c r="AV11660" s="41"/>
      <c r="AW11660" s="41"/>
      <c r="AX11660" s="41"/>
      <c r="AY11660" s="41"/>
      <c r="AZ11660" s="41"/>
      <c r="BA11660" s="41"/>
      <c r="BB11660" s="41"/>
      <c r="BC11660" s="41"/>
      <c r="BD11660" s="41"/>
      <c r="BE11660" s="41"/>
      <c r="BF11660" s="41"/>
      <c r="BG11660" s="41"/>
      <c r="BH11660" s="41"/>
      <c r="BI11660" s="41"/>
      <c r="BJ11660" s="41"/>
      <c r="BK11660" s="41"/>
      <c r="BL11660" s="41"/>
      <c r="BM11660" s="41"/>
      <c r="BN11660" s="41"/>
      <c r="BO11660" s="41"/>
      <c r="BP11660" s="108"/>
      <c r="CG11660" s="102"/>
      <c r="CI11660" s="45"/>
    </row>
    <row r="11661" spans="37:87" ht="13" customHeight="1">
      <c r="AK11661" s="114"/>
      <c r="AL11661" s="41"/>
      <c r="AM11661" s="41"/>
      <c r="AN11661" s="41"/>
      <c r="AO11661" s="41"/>
      <c r="AP11661" s="41"/>
      <c r="AQ11661" s="41"/>
      <c r="AR11661" s="41"/>
      <c r="AS11661" s="41"/>
      <c r="AT11661" s="41"/>
      <c r="AU11661" s="41"/>
      <c r="AV11661" s="41"/>
      <c r="AW11661" s="41"/>
      <c r="AX11661" s="41"/>
      <c r="AY11661" s="41"/>
      <c r="AZ11661" s="41"/>
      <c r="BA11661" s="41"/>
      <c r="BB11661" s="41"/>
      <c r="BC11661" s="41"/>
      <c r="BD11661" s="41"/>
      <c r="BE11661" s="41"/>
      <c r="BF11661" s="41"/>
      <c r="BG11661" s="41"/>
      <c r="BH11661" s="41"/>
      <c r="BI11661" s="41"/>
      <c r="BJ11661" s="41"/>
      <c r="BK11661" s="41"/>
      <c r="BL11661" s="41"/>
      <c r="BM11661" s="41"/>
      <c r="BN11661" s="41"/>
      <c r="BO11661" s="41"/>
      <c r="BP11661" s="108"/>
      <c r="CG11661" s="102"/>
      <c r="CI11661" s="45"/>
    </row>
    <row r="11662" spans="37:87" ht="13" customHeight="1">
      <c r="AK11662" s="114"/>
      <c r="AL11662" s="41"/>
      <c r="AM11662" s="41"/>
      <c r="AN11662" s="41"/>
      <c r="AO11662" s="41"/>
      <c r="AP11662" s="41"/>
      <c r="AQ11662" s="41"/>
      <c r="AR11662" s="41"/>
      <c r="AS11662" s="41"/>
      <c r="AT11662" s="41"/>
      <c r="AU11662" s="41"/>
      <c r="AV11662" s="41"/>
      <c r="AW11662" s="41"/>
      <c r="AX11662" s="41"/>
      <c r="AY11662" s="41"/>
      <c r="AZ11662" s="41"/>
      <c r="BA11662" s="41"/>
      <c r="BB11662" s="41"/>
      <c r="BC11662" s="41"/>
      <c r="BD11662" s="41"/>
      <c r="BE11662" s="41"/>
      <c r="BF11662" s="41"/>
      <c r="BG11662" s="41"/>
      <c r="BH11662" s="41"/>
      <c r="BI11662" s="41"/>
      <c r="BJ11662" s="41"/>
      <c r="BK11662" s="41"/>
      <c r="BL11662" s="41"/>
      <c r="BM11662" s="41"/>
      <c r="BN11662" s="41"/>
      <c r="BO11662" s="41"/>
      <c r="BP11662" s="108"/>
      <c r="CG11662" s="102"/>
      <c r="CI11662" s="45"/>
    </row>
    <row r="11663" spans="37:87" ht="13" customHeight="1">
      <c r="AK11663" s="114"/>
      <c r="AL11663" s="41"/>
      <c r="AM11663" s="41"/>
      <c r="AN11663" s="41"/>
      <c r="AO11663" s="41"/>
      <c r="AP11663" s="41"/>
      <c r="AQ11663" s="41"/>
      <c r="AR11663" s="41"/>
      <c r="AS11663" s="41"/>
      <c r="AT11663" s="41"/>
      <c r="AU11663" s="41"/>
      <c r="AV11663" s="41"/>
      <c r="AW11663" s="41"/>
      <c r="AX11663" s="41"/>
      <c r="AY11663" s="41"/>
      <c r="AZ11663" s="41"/>
      <c r="BA11663" s="41"/>
      <c r="BB11663" s="41"/>
      <c r="BC11663" s="41"/>
      <c r="BD11663" s="41"/>
      <c r="BE11663" s="41"/>
      <c r="BF11663" s="41"/>
      <c r="BG11663" s="41"/>
      <c r="BH11663" s="41"/>
      <c r="BI11663" s="41"/>
      <c r="BJ11663" s="41"/>
      <c r="BK11663" s="41"/>
      <c r="BL11663" s="41"/>
      <c r="BM11663" s="41"/>
      <c r="BN11663" s="41"/>
      <c r="BO11663" s="41"/>
      <c r="BP11663" s="108"/>
      <c r="CG11663" s="102"/>
      <c r="CI11663" s="45"/>
    </row>
    <row r="11664" spans="37:87" ht="13" customHeight="1">
      <c r="AK11664" s="114"/>
      <c r="AL11664" s="41"/>
      <c r="AM11664" s="41"/>
      <c r="AN11664" s="41"/>
      <c r="AO11664" s="41"/>
      <c r="AP11664" s="41"/>
      <c r="AQ11664" s="41"/>
      <c r="AR11664" s="41"/>
      <c r="AS11664" s="41"/>
      <c r="AT11664" s="41"/>
      <c r="AU11664" s="41"/>
      <c r="AV11664" s="41"/>
      <c r="AW11664" s="41"/>
      <c r="AX11664" s="41"/>
      <c r="AY11664" s="41"/>
      <c r="AZ11664" s="41"/>
      <c r="BA11664" s="41"/>
      <c r="BB11664" s="41"/>
      <c r="BC11664" s="41"/>
      <c r="BD11664" s="41"/>
      <c r="BE11664" s="41"/>
      <c r="BF11664" s="41"/>
      <c r="BG11664" s="41"/>
      <c r="BH11664" s="41"/>
      <c r="BI11664" s="41"/>
      <c r="BJ11664" s="41"/>
      <c r="BK11664" s="41"/>
      <c r="BL11664" s="41"/>
      <c r="BM11664" s="41"/>
      <c r="BN11664" s="41"/>
      <c r="BO11664" s="41"/>
      <c r="BP11664" s="108"/>
      <c r="CG11664" s="102"/>
      <c r="CI11664" s="45"/>
    </row>
    <row r="11665" spans="37:87" ht="13" customHeight="1">
      <c r="AK11665" s="114"/>
      <c r="AL11665" s="41"/>
      <c r="AM11665" s="41"/>
      <c r="AN11665" s="41"/>
      <c r="AO11665" s="41"/>
      <c r="AP11665" s="41"/>
      <c r="AQ11665" s="41"/>
      <c r="AR11665" s="41"/>
      <c r="AS11665" s="41"/>
      <c r="AT11665" s="41"/>
      <c r="AU11665" s="41"/>
      <c r="AV11665" s="41"/>
      <c r="AW11665" s="41"/>
      <c r="AX11665" s="41"/>
      <c r="AY11665" s="41"/>
      <c r="AZ11665" s="41"/>
      <c r="BA11665" s="41"/>
      <c r="BB11665" s="41"/>
      <c r="BC11665" s="41"/>
      <c r="BD11665" s="41"/>
      <c r="BE11665" s="41"/>
      <c r="BF11665" s="41"/>
      <c r="BG11665" s="41"/>
      <c r="BH11665" s="41"/>
      <c r="BI11665" s="41"/>
      <c r="BJ11665" s="41"/>
      <c r="BK11665" s="41"/>
      <c r="BL11665" s="41"/>
      <c r="BM11665" s="41"/>
      <c r="BN11665" s="41"/>
      <c r="BO11665" s="41"/>
      <c r="BP11665" s="108"/>
      <c r="CG11665" s="102"/>
      <c r="CI11665" s="45"/>
    </row>
    <row r="11666" spans="37:87" ht="13" customHeight="1">
      <c r="AK11666" s="114"/>
      <c r="AL11666" s="41"/>
      <c r="AM11666" s="41"/>
      <c r="AN11666" s="41"/>
      <c r="AO11666" s="41"/>
      <c r="AP11666" s="41"/>
      <c r="AQ11666" s="41"/>
      <c r="AR11666" s="41"/>
      <c r="AS11666" s="41"/>
      <c r="AT11666" s="41"/>
      <c r="AU11666" s="41"/>
      <c r="AV11666" s="41"/>
      <c r="AW11666" s="41"/>
      <c r="AX11666" s="41"/>
      <c r="AY11666" s="41"/>
      <c r="AZ11666" s="41"/>
      <c r="BA11666" s="41"/>
      <c r="BB11666" s="41"/>
      <c r="BC11666" s="41"/>
      <c r="BD11666" s="41"/>
      <c r="BE11666" s="41"/>
      <c r="BF11666" s="41"/>
      <c r="BG11666" s="41"/>
      <c r="BH11666" s="41"/>
      <c r="BI11666" s="41"/>
      <c r="BJ11666" s="41"/>
      <c r="BK11666" s="41"/>
      <c r="BL11666" s="41"/>
      <c r="BM11666" s="41"/>
      <c r="BN11666" s="41"/>
      <c r="BO11666" s="41"/>
      <c r="BP11666" s="108"/>
      <c r="CG11666" s="102"/>
      <c r="CI11666" s="45"/>
    </row>
    <row r="11667" spans="37:87" ht="13" customHeight="1">
      <c r="AK11667" s="114"/>
      <c r="AL11667" s="41"/>
      <c r="AM11667" s="41"/>
      <c r="AN11667" s="41"/>
      <c r="AO11667" s="41"/>
      <c r="AP11667" s="41"/>
      <c r="AQ11667" s="41"/>
      <c r="AR11667" s="41"/>
      <c r="AS11667" s="41"/>
      <c r="AT11667" s="41"/>
      <c r="AU11667" s="41"/>
      <c r="AV11667" s="41"/>
      <c r="AW11667" s="41"/>
      <c r="AX11667" s="41"/>
      <c r="AY11667" s="41"/>
      <c r="AZ11667" s="41"/>
      <c r="BA11667" s="41"/>
      <c r="BB11667" s="41"/>
      <c r="BC11667" s="41"/>
      <c r="BD11667" s="41"/>
      <c r="BE11667" s="41"/>
      <c r="BF11667" s="41"/>
      <c r="BG11667" s="41"/>
      <c r="BH11667" s="41"/>
      <c r="BI11667" s="41"/>
      <c r="BJ11667" s="41"/>
      <c r="BK11667" s="41"/>
      <c r="BL11667" s="41"/>
      <c r="BM11667" s="41"/>
      <c r="BN11667" s="41"/>
      <c r="BO11667" s="41"/>
      <c r="BP11667" s="108"/>
      <c r="CG11667" s="102"/>
      <c r="CI11667" s="45"/>
    </row>
    <row r="11668" spans="37:87" ht="13" customHeight="1">
      <c r="AK11668" s="114"/>
      <c r="AL11668" s="41"/>
      <c r="AM11668" s="41"/>
      <c r="AN11668" s="41"/>
      <c r="AO11668" s="41"/>
      <c r="AP11668" s="41"/>
      <c r="AQ11668" s="41"/>
      <c r="AR11668" s="41"/>
      <c r="AS11668" s="41"/>
      <c r="AT11668" s="41"/>
      <c r="AU11668" s="41"/>
      <c r="AV11668" s="41"/>
      <c r="AW11668" s="41"/>
      <c r="AX11668" s="41"/>
      <c r="AY11668" s="41"/>
      <c r="AZ11668" s="41"/>
      <c r="BA11668" s="41"/>
      <c r="BB11668" s="41"/>
      <c r="BC11668" s="41"/>
      <c r="BD11668" s="41"/>
      <c r="BE11668" s="41"/>
      <c r="BF11668" s="41"/>
      <c r="BG11668" s="41"/>
      <c r="BH11668" s="41"/>
      <c r="BI11668" s="41"/>
      <c r="BJ11668" s="41"/>
      <c r="BK11668" s="41"/>
      <c r="BL11668" s="41"/>
      <c r="BM11668" s="41"/>
      <c r="BN11668" s="41"/>
      <c r="BO11668" s="41"/>
      <c r="BP11668" s="108"/>
      <c r="CG11668" s="102"/>
      <c r="CI11668" s="45"/>
    </row>
    <row r="11669" spans="37:87" ht="13" customHeight="1">
      <c r="AK11669" s="114"/>
      <c r="AL11669" s="41"/>
      <c r="AM11669" s="41"/>
      <c r="AN11669" s="41"/>
      <c r="AO11669" s="41"/>
      <c r="AP11669" s="41"/>
      <c r="AQ11669" s="41"/>
      <c r="AR11669" s="41"/>
      <c r="AS11669" s="41"/>
      <c r="AT11669" s="41"/>
      <c r="AU11669" s="41"/>
      <c r="AV11669" s="41"/>
      <c r="AW11669" s="41"/>
      <c r="AX11669" s="41"/>
      <c r="AY11669" s="41"/>
      <c r="AZ11669" s="41"/>
      <c r="BA11669" s="41"/>
      <c r="BB11669" s="41"/>
      <c r="BC11669" s="41"/>
      <c r="BD11669" s="41"/>
      <c r="BE11669" s="41"/>
      <c r="BF11669" s="41"/>
      <c r="BG11669" s="41"/>
      <c r="BH11669" s="41"/>
      <c r="BI11669" s="41"/>
      <c r="BJ11669" s="41"/>
      <c r="BK11669" s="41"/>
      <c r="BL11669" s="41"/>
      <c r="BM11669" s="41"/>
      <c r="BN11669" s="41"/>
      <c r="BO11669" s="41"/>
      <c r="BP11669" s="108"/>
      <c r="CG11669" s="102"/>
      <c r="CI11669" s="45"/>
    </row>
    <row r="11670" spans="37:87" ht="13" customHeight="1">
      <c r="AK11670" s="114"/>
      <c r="AL11670" s="41"/>
      <c r="AM11670" s="41"/>
      <c r="AN11670" s="41"/>
      <c r="AO11670" s="41"/>
      <c r="AP11670" s="41"/>
      <c r="AQ11670" s="41"/>
      <c r="AR11670" s="41"/>
      <c r="AS11670" s="41"/>
      <c r="AT11670" s="41"/>
      <c r="AU11670" s="41"/>
      <c r="AV11670" s="41"/>
      <c r="AW11670" s="41"/>
      <c r="AX11670" s="41"/>
      <c r="AY11670" s="41"/>
      <c r="AZ11670" s="41"/>
      <c r="BA11670" s="41"/>
      <c r="BB11670" s="41"/>
      <c r="BC11670" s="41"/>
      <c r="BD11670" s="41"/>
      <c r="BE11670" s="41"/>
      <c r="BF11670" s="41"/>
      <c r="BG11670" s="41"/>
      <c r="BH11670" s="41"/>
      <c r="BI11670" s="41"/>
      <c r="BJ11670" s="41"/>
      <c r="BK11670" s="41"/>
      <c r="BL11670" s="41"/>
      <c r="BM11670" s="41"/>
      <c r="BN11670" s="41"/>
      <c r="BO11670" s="41"/>
      <c r="BP11670" s="108"/>
      <c r="CG11670" s="102"/>
      <c r="CI11670" s="45"/>
    </row>
    <row r="11671" spans="37:87" ht="13" customHeight="1">
      <c r="AK11671" s="114"/>
      <c r="AL11671" s="41"/>
      <c r="AM11671" s="41"/>
      <c r="AN11671" s="41"/>
      <c r="AO11671" s="41"/>
      <c r="AP11671" s="41"/>
      <c r="AQ11671" s="41"/>
      <c r="AR11671" s="41"/>
      <c r="AS11671" s="41"/>
      <c r="AT11671" s="41"/>
      <c r="AU11671" s="41"/>
      <c r="AV11671" s="41"/>
      <c r="AW11671" s="41"/>
      <c r="AX11671" s="41"/>
      <c r="AY11671" s="41"/>
      <c r="AZ11671" s="41"/>
      <c r="BA11671" s="41"/>
      <c r="BB11671" s="41"/>
      <c r="BC11671" s="41"/>
      <c r="BD11671" s="41"/>
      <c r="BE11671" s="41"/>
      <c r="BF11671" s="41"/>
      <c r="BG11671" s="41"/>
      <c r="BH11671" s="41"/>
      <c r="BI11671" s="41"/>
      <c r="BJ11671" s="41"/>
      <c r="BK11671" s="41"/>
      <c r="BL11671" s="41"/>
      <c r="BM11671" s="41"/>
      <c r="BN11671" s="41"/>
      <c r="BO11671" s="41"/>
      <c r="BP11671" s="108"/>
      <c r="CG11671" s="102"/>
      <c r="CI11671" s="45"/>
    </row>
    <row r="11672" spans="37:87" ht="13" customHeight="1">
      <c r="AK11672" s="114"/>
      <c r="AL11672" s="41"/>
      <c r="AM11672" s="41"/>
      <c r="AN11672" s="41"/>
      <c r="AO11672" s="41"/>
      <c r="AP11672" s="41"/>
      <c r="AQ11672" s="41"/>
      <c r="AR11672" s="41"/>
      <c r="AS11672" s="41"/>
      <c r="AT11672" s="41"/>
      <c r="AU11672" s="41"/>
      <c r="AV11672" s="41"/>
      <c r="AW11672" s="41"/>
      <c r="AX11672" s="41"/>
      <c r="AY11672" s="41"/>
      <c r="AZ11672" s="41"/>
      <c r="BA11672" s="41"/>
      <c r="BB11672" s="41"/>
      <c r="BC11672" s="41"/>
      <c r="BD11672" s="41"/>
      <c r="BE11672" s="41"/>
      <c r="BF11672" s="41"/>
      <c r="BG11672" s="41"/>
      <c r="BH11672" s="41"/>
      <c r="BI11672" s="41"/>
      <c r="BJ11672" s="41"/>
      <c r="BK11672" s="41"/>
      <c r="BL11672" s="41"/>
      <c r="BM11672" s="41"/>
      <c r="BN11672" s="41"/>
      <c r="BO11672" s="41"/>
      <c r="BP11672" s="108"/>
      <c r="CG11672" s="102"/>
      <c r="CI11672" s="45"/>
    </row>
    <row r="11673" spans="37:87" ht="13" customHeight="1">
      <c r="AK11673" s="114"/>
      <c r="AL11673" s="41"/>
      <c r="AM11673" s="41"/>
      <c r="AN11673" s="41"/>
      <c r="AO11673" s="41"/>
      <c r="AP11673" s="41"/>
      <c r="AQ11673" s="41"/>
      <c r="AR11673" s="41"/>
      <c r="AS11673" s="41"/>
      <c r="AT11673" s="41"/>
      <c r="AU11673" s="41"/>
      <c r="AV11673" s="41"/>
      <c r="AW11673" s="41"/>
      <c r="AX11673" s="41"/>
      <c r="AY11673" s="41"/>
      <c r="AZ11673" s="41"/>
      <c r="BA11673" s="41"/>
      <c r="BB11673" s="41"/>
      <c r="BC11673" s="41"/>
      <c r="BD11673" s="41"/>
      <c r="BE11673" s="41"/>
      <c r="BF11673" s="41"/>
      <c r="BG11673" s="41"/>
      <c r="BH11673" s="41"/>
      <c r="BI11673" s="41"/>
      <c r="BJ11673" s="41"/>
      <c r="BK11673" s="41"/>
      <c r="BL11673" s="41"/>
      <c r="BM11673" s="41"/>
      <c r="BN11673" s="41"/>
      <c r="BO11673" s="41"/>
      <c r="BP11673" s="108"/>
      <c r="CG11673" s="102"/>
      <c r="CI11673" s="45"/>
    </row>
    <row r="11674" spans="37:87" ht="13" customHeight="1">
      <c r="AK11674" s="114"/>
      <c r="AL11674" s="41"/>
      <c r="AM11674" s="41"/>
      <c r="AN11674" s="41"/>
      <c r="AO11674" s="41"/>
      <c r="AP11674" s="41"/>
      <c r="AQ11674" s="41"/>
      <c r="AR11674" s="41"/>
      <c r="AS11674" s="41"/>
      <c r="AT11674" s="41"/>
      <c r="AU11674" s="41"/>
      <c r="AV11674" s="41"/>
      <c r="AW11674" s="41"/>
      <c r="AX11674" s="41"/>
      <c r="AY11674" s="41"/>
      <c r="AZ11674" s="41"/>
      <c r="BA11674" s="41"/>
      <c r="BB11674" s="41"/>
      <c r="BC11674" s="41"/>
      <c r="BD11674" s="41"/>
      <c r="BE11674" s="41"/>
      <c r="BF11674" s="41"/>
      <c r="BG11674" s="41"/>
      <c r="BH11674" s="41"/>
      <c r="BI11674" s="41"/>
      <c r="BJ11674" s="41"/>
      <c r="BK11674" s="41"/>
      <c r="BL11674" s="41"/>
      <c r="BM11674" s="41"/>
      <c r="BN11674" s="41"/>
      <c r="BO11674" s="41"/>
      <c r="BP11674" s="108"/>
      <c r="CG11674" s="102"/>
      <c r="CI11674" s="45"/>
    </row>
    <row r="11675" spans="37:87" ht="13" customHeight="1">
      <c r="AK11675" s="114"/>
      <c r="AL11675" s="41"/>
      <c r="AM11675" s="41"/>
      <c r="AN11675" s="41"/>
      <c r="AO11675" s="41"/>
      <c r="AP11675" s="41"/>
      <c r="AQ11675" s="41"/>
      <c r="AR11675" s="41"/>
      <c r="AS11675" s="41"/>
      <c r="AT11675" s="41"/>
      <c r="AU11675" s="41"/>
      <c r="AV11675" s="41"/>
      <c r="AW11675" s="41"/>
      <c r="AX11675" s="41"/>
      <c r="AY11675" s="41"/>
      <c r="AZ11675" s="41"/>
      <c r="BA11675" s="41"/>
      <c r="BB11675" s="41"/>
      <c r="BC11675" s="41"/>
      <c r="BD11675" s="41"/>
      <c r="BE11675" s="41"/>
      <c r="BF11675" s="41"/>
      <c r="BG11675" s="41"/>
      <c r="BH11675" s="41"/>
      <c r="BI11675" s="41"/>
      <c r="BJ11675" s="41"/>
      <c r="BK11675" s="41"/>
      <c r="BL11675" s="41"/>
      <c r="BM11675" s="41"/>
      <c r="BN11675" s="41"/>
      <c r="BO11675" s="41"/>
      <c r="BP11675" s="108"/>
      <c r="CG11675" s="102"/>
      <c r="CI11675" s="45"/>
    </row>
    <row r="11676" spans="37:87" ht="13" customHeight="1">
      <c r="AK11676" s="114"/>
      <c r="AL11676" s="41"/>
      <c r="AM11676" s="41"/>
      <c r="AN11676" s="41"/>
      <c r="AO11676" s="41"/>
      <c r="AP11676" s="41"/>
      <c r="AQ11676" s="41"/>
      <c r="AR11676" s="41"/>
      <c r="AS11676" s="41"/>
      <c r="AT11676" s="41"/>
      <c r="AU11676" s="41"/>
      <c r="AV11676" s="41"/>
      <c r="AW11676" s="41"/>
      <c r="AX11676" s="41"/>
      <c r="AY11676" s="41"/>
      <c r="AZ11676" s="41"/>
      <c r="BA11676" s="41"/>
      <c r="BB11676" s="41"/>
      <c r="BC11676" s="41"/>
      <c r="BD11676" s="41"/>
      <c r="BE11676" s="41"/>
      <c r="BF11676" s="41"/>
      <c r="BG11676" s="41"/>
      <c r="BH11676" s="41"/>
      <c r="BI11676" s="41"/>
      <c r="BJ11676" s="41"/>
      <c r="BK11676" s="41"/>
      <c r="BL11676" s="41"/>
      <c r="BM11676" s="41"/>
      <c r="BN11676" s="41"/>
      <c r="BO11676" s="41"/>
      <c r="BP11676" s="108"/>
      <c r="CG11676" s="102"/>
      <c r="CI11676" s="45"/>
    </row>
    <row r="11677" spans="37:87" ht="13" customHeight="1">
      <c r="AK11677" s="114"/>
      <c r="AL11677" s="41"/>
      <c r="AM11677" s="41"/>
      <c r="AN11677" s="41"/>
      <c r="AO11677" s="41"/>
      <c r="AP11677" s="41"/>
      <c r="AQ11677" s="41"/>
      <c r="AR11677" s="41"/>
      <c r="AS11677" s="41"/>
      <c r="AT11677" s="41"/>
      <c r="AU11677" s="41"/>
      <c r="AV11677" s="41"/>
      <c r="AW11677" s="41"/>
      <c r="AX11677" s="41"/>
      <c r="AY11677" s="41"/>
      <c r="AZ11677" s="41"/>
      <c r="BA11677" s="41"/>
      <c r="BB11677" s="41"/>
      <c r="BC11677" s="41"/>
      <c r="BD11677" s="41"/>
      <c r="BE11677" s="41"/>
      <c r="BF11677" s="41"/>
      <c r="BG11677" s="41"/>
      <c r="BH11677" s="41"/>
      <c r="BI11677" s="41"/>
      <c r="BJ11677" s="41"/>
      <c r="BK11677" s="41"/>
      <c r="BL11677" s="41"/>
      <c r="BM11677" s="41"/>
      <c r="BN11677" s="41"/>
      <c r="BO11677" s="41"/>
      <c r="BP11677" s="108"/>
      <c r="CG11677" s="102"/>
      <c r="CI11677" s="45"/>
    </row>
    <row r="11678" spans="37:87" ht="13" customHeight="1">
      <c r="AK11678" s="114"/>
      <c r="AL11678" s="41"/>
      <c r="AM11678" s="41"/>
      <c r="AN11678" s="41"/>
      <c r="AO11678" s="41"/>
      <c r="AP11678" s="41"/>
      <c r="AQ11678" s="41"/>
      <c r="AR11678" s="41"/>
      <c r="AS11678" s="41"/>
      <c r="AT11678" s="41"/>
      <c r="AU11678" s="41"/>
      <c r="AV11678" s="41"/>
      <c r="AW11678" s="41"/>
      <c r="AX11678" s="41"/>
      <c r="AY11678" s="41"/>
      <c r="AZ11678" s="41"/>
      <c r="BA11678" s="41"/>
      <c r="BB11678" s="41"/>
      <c r="BC11678" s="41"/>
      <c r="BD11678" s="41"/>
      <c r="BE11678" s="41"/>
      <c r="BF11678" s="41"/>
      <c r="BG11678" s="41"/>
      <c r="BH11678" s="41"/>
      <c r="BI11678" s="41"/>
      <c r="BJ11678" s="41"/>
      <c r="BK11678" s="41"/>
      <c r="BL11678" s="41"/>
      <c r="BM11678" s="41"/>
      <c r="BN11678" s="41"/>
      <c r="BO11678" s="41"/>
      <c r="BP11678" s="108"/>
      <c r="CG11678" s="102"/>
      <c r="CI11678" s="45"/>
    </row>
    <row r="11679" spans="37:87" ht="13" customHeight="1">
      <c r="AK11679" s="114"/>
      <c r="AL11679" s="41"/>
      <c r="AM11679" s="41"/>
      <c r="AN11679" s="41"/>
      <c r="AO11679" s="41"/>
      <c r="AP11679" s="41"/>
      <c r="AQ11679" s="41"/>
      <c r="AR11679" s="41"/>
      <c r="AS11679" s="41"/>
      <c r="AT11679" s="41"/>
      <c r="AU11679" s="41"/>
      <c r="AV11679" s="41"/>
      <c r="AW11679" s="41"/>
      <c r="AX11679" s="41"/>
      <c r="AY11679" s="41"/>
      <c r="AZ11679" s="41"/>
      <c r="BA11679" s="41"/>
      <c r="BB11679" s="41"/>
      <c r="BC11679" s="41"/>
      <c r="BD11679" s="41"/>
      <c r="BE11679" s="41"/>
      <c r="BF11679" s="41"/>
      <c r="BG11679" s="41"/>
      <c r="BH11679" s="41"/>
      <c r="BI11679" s="41"/>
      <c r="BJ11679" s="41"/>
      <c r="BK11679" s="41"/>
      <c r="BL11679" s="41"/>
      <c r="BM11679" s="41"/>
      <c r="BN11679" s="41"/>
      <c r="BO11679" s="41"/>
      <c r="BP11679" s="108"/>
      <c r="CG11679" s="102"/>
      <c r="CI11679" s="45"/>
    </row>
    <row r="11680" spans="37:87" ht="13" customHeight="1">
      <c r="AK11680" s="114"/>
      <c r="AL11680" s="41"/>
      <c r="AM11680" s="41"/>
      <c r="AN11680" s="41"/>
      <c r="AO11680" s="41"/>
      <c r="AP11680" s="41"/>
      <c r="AQ11680" s="41"/>
      <c r="AR11680" s="41"/>
      <c r="AS11680" s="41"/>
      <c r="AT11680" s="41"/>
      <c r="AU11680" s="41"/>
      <c r="AV11680" s="41"/>
      <c r="AW11680" s="41"/>
      <c r="AX11680" s="41"/>
      <c r="AY11680" s="41"/>
      <c r="AZ11680" s="41"/>
      <c r="BA11680" s="41"/>
      <c r="BB11680" s="41"/>
      <c r="BC11680" s="41"/>
      <c r="BD11680" s="41"/>
      <c r="BE11680" s="41"/>
      <c r="BF11680" s="41"/>
      <c r="BG11680" s="41"/>
      <c r="BH11680" s="41"/>
      <c r="BI11680" s="41"/>
      <c r="BJ11680" s="41"/>
      <c r="BK11680" s="41"/>
      <c r="BL11680" s="41"/>
      <c r="BM11680" s="41"/>
      <c r="BN11680" s="41"/>
      <c r="BO11680" s="41"/>
      <c r="BP11680" s="108"/>
      <c r="CG11680" s="102"/>
      <c r="CI11680" s="45"/>
    </row>
    <row r="11681" spans="37:87" ht="13" customHeight="1">
      <c r="AK11681" s="114"/>
      <c r="AL11681" s="41"/>
      <c r="AM11681" s="41"/>
      <c r="AN11681" s="41"/>
      <c r="AO11681" s="41"/>
      <c r="AP11681" s="41"/>
      <c r="AQ11681" s="41"/>
      <c r="AR11681" s="41"/>
      <c r="AS11681" s="41"/>
      <c r="AT11681" s="41"/>
      <c r="AU11681" s="41"/>
      <c r="AV11681" s="41"/>
      <c r="AW11681" s="41"/>
      <c r="AX11681" s="41"/>
      <c r="AY11681" s="41"/>
      <c r="AZ11681" s="41"/>
      <c r="BA11681" s="41"/>
      <c r="BB11681" s="41"/>
      <c r="BC11681" s="41"/>
      <c r="BD11681" s="41"/>
      <c r="BE11681" s="41"/>
      <c r="BF11681" s="41"/>
      <c r="BG11681" s="41"/>
      <c r="BH11681" s="41"/>
      <c r="BI11681" s="41"/>
      <c r="BJ11681" s="41"/>
      <c r="BK11681" s="41"/>
      <c r="BL11681" s="41"/>
      <c r="BM11681" s="41"/>
      <c r="BN11681" s="41"/>
      <c r="BO11681" s="41"/>
      <c r="BP11681" s="108"/>
      <c r="CG11681" s="102"/>
      <c r="CI11681" s="45"/>
    </row>
    <row r="11682" spans="37:87" ht="13" customHeight="1">
      <c r="AK11682" s="114"/>
      <c r="AL11682" s="41"/>
      <c r="AM11682" s="41"/>
      <c r="AN11682" s="41"/>
      <c r="AO11682" s="41"/>
      <c r="AP11682" s="41"/>
      <c r="AQ11682" s="41"/>
      <c r="AR11682" s="41"/>
      <c r="AS11682" s="41"/>
      <c r="AT11682" s="41"/>
      <c r="AU11682" s="41"/>
      <c r="AV11682" s="41"/>
      <c r="AW11682" s="41"/>
      <c r="AX11682" s="41"/>
      <c r="AY11682" s="41"/>
      <c r="AZ11682" s="41"/>
      <c r="BA11682" s="41"/>
      <c r="BB11682" s="41"/>
      <c r="BC11682" s="41"/>
      <c r="BD11682" s="41"/>
      <c r="BE11682" s="41"/>
      <c r="BF11682" s="41"/>
      <c r="BG11682" s="41"/>
      <c r="BH11682" s="41"/>
      <c r="BI11682" s="41"/>
      <c r="BJ11682" s="41"/>
      <c r="BK11682" s="41"/>
      <c r="BL11682" s="41"/>
      <c r="BM11682" s="41"/>
      <c r="BN11682" s="41"/>
      <c r="BO11682" s="41"/>
      <c r="BP11682" s="108"/>
      <c r="CG11682" s="102"/>
      <c r="CI11682" s="45"/>
    </row>
    <row r="11683" spans="37:87" ht="13" customHeight="1">
      <c r="AK11683" s="114"/>
      <c r="AL11683" s="41"/>
      <c r="AM11683" s="41"/>
      <c r="AN11683" s="41"/>
      <c r="AO11683" s="41"/>
      <c r="AP11683" s="41"/>
      <c r="AQ11683" s="41"/>
      <c r="AR11683" s="41"/>
      <c r="AS11683" s="41"/>
      <c r="AT11683" s="41"/>
      <c r="AU11683" s="41"/>
      <c r="AV11683" s="41"/>
      <c r="AW11683" s="41"/>
      <c r="AX11683" s="41"/>
      <c r="AY11683" s="41"/>
      <c r="AZ11683" s="41"/>
      <c r="BA11683" s="41"/>
      <c r="BB11683" s="41"/>
      <c r="BC11683" s="41"/>
      <c r="BD11683" s="41"/>
      <c r="BE11683" s="41"/>
      <c r="BF11683" s="41"/>
      <c r="BG11683" s="41"/>
      <c r="BH11683" s="41"/>
      <c r="BI11683" s="41"/>
      <c r="BJ11683" s="41"/>
      <c r="BK11683" s="41"/>
      <c r="BL11683" s="41"/>
      <c r="BM11683" s="41"/>
      <c r="BN11683" s="41"/>
      <c r="BO11683" s="41"/>
      <c r="BP11683" s="108"/>
      <c r="CG11683" s="102"/>
      <c r="CI11683" s="45"/>
    </row>
    <row r="11684" spans="37:87" ht="13" customHeight="1">
      <c r="AK11684" s="114"/>
      <c r="AL11684" s="41"/>
      <c r="AM11684" s="41"/>
      <c r="AN11684" s="41"/>
      <c r="AO11684" s="41"/>
      <c r="AP11684" s="41"/>
      <c r="AQ11684" s="41"/>
      <c r="AR11684" s="41"/>
      <c r="AS11684" s="41"/>
      <c r="AT11684" s="41"/>
      <c r="AU11684" s="41"/>
      <c r="AV11684" s="41"/>
      <c r="AW11684" s="41"/>
      <c r="AX11684" s="41"/>
      <c r="AY11684" s="41"/>
      <c r="AZ11684" s="41"/>
      <c r="BA11684" s="41"/>
      <c r="BB11684" s="41"/>
      <c r="BC11684" s="41"/>
      <c r="BD11684" s="41"/>
      <c r="BE11684" s="41"/>
      <c r="BF11684" s="41"/>
      <c r="BG11684" s="41"/>
      <c r="BH11684" s="41"/>
      <c r="BI11684" s="41"/>
      <c r="BJ11684" s="41"/>
      <c r="BK11684" s="41"/>
      <c r="BL11684" s="41"/>
      <c r="BM11684" s="41"/>
      <c r="BN11684" s="41"/>
      <c r="BO11684" s="41"/>
      <c r="BP11684" s="108"/>
      <c r="CG11684" s="102"/>
      <c r="CI11684" s="45"/>
    </row>
    <row r="11685" spans="37:87" ht="13" customHeight="1">
      <c r="AK11685" s="114"/>
      <c r="AL11685" s="41"/>
      <c r="AM11685" s="41"/>
      <c r="AN11685" s="41"/>
      <c r="AO11685" s="41"/>
      <c r="AP11685" s="41"/>
      <c r="AQ11685" s="41"/>
      <c r="AR11685" s="41"/>
      <c r="AS11685" s="41"/>
      <c r="AT11685" s="41"/>
      <c r="AU11685" s="41"/>
      <c r="AV11685" s="41"/>
      <c r="AW11685" s="41"/>
      <c r="AX11685" s="41"/>
      <c r="AY11685" s="41"/>
      <c r="AZ11685" s="41"/>
      <c r="BA11685" s="41"/>
      <c r="BB11685" s="41"/>
      <c r="BC11685" s="41"/>
      <c r="BD11685" s="41"/>
      <c r="BE11685" s="41"/>
      <c r="BF11685" s="41"/>
      <c r="BG11685" s="41"/>
      <c r="BH11685" s="41"/>
      <c r="BI11685" s="41"/>
      <c r="BJ11685" s="41"/>
      <c r="BK11685" s="41"/>
      <c r="BL11685" s="41"/>
      <c r="BM11685" s="41"/>
      <c r="BN11685" s="41"/>
      <c r="BO11685" s="41"/>
      <c r="BP11685" s="108"/>
      <c r="CG11685" s="102"/>
      <c r="CI11685" s="45"/>
    </row>
    <row r="11686" spans="37:87" ht="13" customHeight="1">
      <c r="AK11686" s="114"/>
      <c r="AL11686" s="41"/>
      <c r="AM11686" s="41"/>
      <c r="AN11686" s="41"/>
      <c r="AO11686" s="41"/>
      <c r="AP11686" s="41"/>
      <c r="AQ11686" s="41"/>
      <c r="AR11686" s="41"/>
      <c r="AS11686" s="41"/>
      <c r="AT11686" s="41"/>
      <c r="AU11686" s="41"/>
      <c r="AV11686" s="41"/>
      <c r="AW11686" s="41"/>
      <c r="AX11686" s="41"/>
      <c r="AY11686" s="41"/>
      <c r="AZ11686" s="41"/>
      <c r="BA11686" s="41"/>
      <c r="BB11686" s="41"/>
      <c r="BC11686" s="41"/>
      <c r="BD11686" s="41"/>
      <c r="BE11686" s="41"/>
      <c r="BF11686" s="41"/>
      <c r="BG11686" s="41"/>
      <c r="BH11686" s="41"/>
      <c r="BI11686" s="41"/>
      <c r="BJ11686" s="41"/>
      <c r="BK11686" s="41"/>
      <c r="BL11686" s="41"/>
      <c r="BM11686" s="41"/>
      <c r="BN11686" s="41"/>
      <c r="BO11686" s="41"/>
      <c r="BP11686" s="108"/>
      <c r="CG11686" s="102"/>
      <c r="CI11686" s="45"/>
    </row>
    <row r="11687" spans="37:87" ht="13" customHeight="1">
      <c r="AK11687" s="114"/>
      <c r="AL11687" s="41"/>
      <c r="AM11687" s="41"/>
      <c r="AN11687" s="41"/>
      <c r="AO11687" s="41"/>
      <c r="AP11687" s="41"/>
      <c r="AQ11687" s="41"/>
      <c r="AR11687" s="41"/>
      <c r="AS11687" s="41"/>
      <c r="AT11687" s="41"/>
      <c r="AU11687" s="41"/>
      <c r="AV11687" s="41"/>
      <c r="AW11687" s="41"/>
      <c r="AX11687" s="41"/>
      <c r="AY11687" s="41"/>
      <c r="AZ11687" s="41"/>
      <c r="BA11687" s="41"/>
      <c r="BB11687" s="41"/>
      <c r="BC11687" s="41"/>
      <c r="BD11687" s="41"/>
      <c r="BE11687" s="41"/>
      <c r="BF11687" s="41"/>
      <c r="BG11687" s="41"/>
      <c r="BH11687" s="41"/>
      <c r="BI11687" s="41"/>
      <c r="BJ11687" s="41"/>
      <c r="BK11687" s="41"/>
      <c r="BL11687" s="41"/>
      <c r="BM11687" s="41"/>
      <c r="BN11687" s="41"/>
      <c r="BO11687" s="41"/>
      <c r="BP11687" s="108"/>
      <c r="CG11687" s="102"/>
      <c r="CI11687" s="45"/>
    </row>
    <row r="11688" spans="37:87" ht="13" customHeight="1">
      <c r="AK11688" s="114"/>
      <c r="AL11688" s="41"/>
      <c r="AM11688" s="41"/>
      <c r="AN11688" s="41"/>
      <c r="AO11688" s="41"/>
      <c r="AP11688" s="41"/>
      <c r="AQ11688" s="41"/>
      <c r="AR11688" s="41"/>
      <c r="AS11688" s="41"/>
      <c r="AT11688" s="41"/>
      <c r="AU11688" s="41"/>
      <c r="AV11688" s="41"/>
      <c r="AW11688" s="41"/>
      <c r="AX11688" s="41"/>
      <c r="AY11688" s="41"/>
      <c r="AZ11688" s="41"/>
      <c r="BA11688" s="41"/>
      <c r="BB11688" s="41"/>
      <c r="BC11688" s="41"/>
      <c r="BD11688" s="41"/>
      <c r="BE11688" s="41"/>
      <c r="BF11688" s="41"/>
      <c r="BG11688" s="41"/>
      <c r="BH11688" s="41"/>
      <c r="BI11688" s="41"/>
      <c r="BJ11688" s="41"/>
      <c r="BK11688" s="41"/>
      <c r="BL11688" s="41"/>
      <c r="BM11688" s="41"/>
      <c r="BN11688" s="41"/>
      <c r="BO11688" s="41"/>
      <c r="BP11688" s="108"/>
      <c r="CG11688" s="102"/>
      <c r="CI11688" s="45"/>
    </row>
    <row r="11689" spans="37:87" ht="13" customHeight="1">
      <c r="AK11689" s="114"/>
      <c r="AL11689" s="41"/>
      <c r="AM11689" s="41"/>
      <c r="AN11689" s="41"/>
      <c r="AO11689" s="41"/>
      <c r="AP11689" s="41"/>
      <c r="AQ11689" s="41"/>
      <c r="AR11689" s="41"/>
      <c r="AS11689" s="41"/>
      <c r="AT11689" s="41"/>
      <c r="AU11689" s="41"/>
      <c r="AV11689" s="41"/>
      <c r="AW11689" s="41"/>
      <c r="AX11689" s="41"/>
      <c r="AY11689" s="41"/>
      <c r="AZ11689" s="41"/>
      <c r="BA11689" s="41"/>
      <c r="BB11689" s="41"/>
      <c r="BC11689" s="41"/>
      <c r="BD11689" s="41"/>
      <c r="BE11689" s="41"/>
      <c r="BF11689" s="41"/>
      <c r="BG11689" s="41"/>
      <c r="BH11689" s="41"/>
      <c r="BI11689" s="41"/>
      <c r="BJ11689" s="41"/>
      <c r="BK11689" s="41"/>
      <c r="BL11689" s="41"/>
      <c r="BM11689" s="41"/>
      <c r="BN11689" s="41"/>
      <c r="BO11689" s="41"/>
      <c r="BP11689" s="108"/>
      <c r="CG11689" s="102"/>
      <c r="CI11689" s="45"/>
    </row>
    <row r="11690" spans="37:87" ht="13" customHeight="1">
      <c r="AK11690" s="114"/>
      <c r="AL11690" s="41"/>
      <c r="AM11690" s="41"/>
      <c r="AN11690" s="41"/>
      <c r="AO11690" s="41"/>
      <c r="AP11690" s="41"/>
      <c r="AQ11690" s="41"/>
      <c r="AR11690" s="41"/>
      <c r="AS11690" s="41"/>
      <c r="AT11690" s="41"/>
      <c r="AU11690" s="41"/>
      <c r="AV11690" s="41"/>
      <c r="AW11690" s="41"/>
      <c r="AX11690" s="41"/>
      <c r="AY11690" s="41"/>
      <c r="AZ11690" s="41"/>
      <c r="BA11690" s="41"/>
      <c r="BB11690" s="41"/>
      <c r="BC11690" s="41"/>
      <c r="BD11690" s="41"/>
      <c r="BE11690" s="41"/>
      <c r="BF11690" s="41"/>
      <c r="BG11690" s="41"/>
      <c r="BH11690" s="41"/>
      <c r="BI11690" s="41"/>
      <c r="BJ11690" s="41"/>
      <c r="BK11690" s="41"/>
      <c r="BL11690" s="41"/>
      <c r="BM11690" s="41"/>
      <c r="BN11690" s="41"/>
      <c r="BO11690" s="41"/>
      <c r="BP11690" s="108"/>
      <c r="CG11690" s="102"/>
      <c r="CI11690" s="45"/>
    </row>
    <row r="11691" spans="37:87" ht="13" customHeight="1">
      <c r="AK11691" s="114"/>
      <c r="AL11691" s="41"/>
      <c r="AM11691" s="41"/>
      <c r="AN11691" s="41"/>
      <c r="AO11691" s="41"/>
      <c r="AP11691" s="41"/>
      <c r="AQ11691" s="41"/>
      <c r="AR11691" s="41"/>
      <c r="AS11691" s="41"/>
      <c r="AT11691" s="41"/>
      <c r="AU11691" s="41"/>
      <c r="AV11691" s="41"/>
      <c r="AW11691" s="41"/>
      <c r="AX11691" s="41"/>
      <c r="AY11691" s="41"/>
      <c r="AZ11691" s="41"/>
      <c r="BA11691" s="41"/>
      <c r="BB11691" s="41"/>
      <c r="BC11691" s="41"/>
      <c r="BD11691" s="41"/>
      <c r="BE11691" s="41"/>
      <c r="BF11691" s="41"/>
      <c r="BG11691" s="41"/>
      <c r="BH11691" s="41"/>
      <c r="BI11691" s="41"/>
      <c r="BJ11691" s="41"/>
      <c r="BK11691" s="41"/>
      <c r="BL11691" s="41"/>
      <c r="BM11691" s="41"/>
      <c r="BN11691" s="41"/>
      <c r="BO11691" s="41"/>
      <c r="BP11691" s="108"/>
      <c r="CG11691" s="102"/>
      <c r="CI11691" s="45"/>
    </row>
    <row r="11692" spans="37:87" ht="13" customHeight="1">
      <c r="AK11692" s="114"/>
      <c r="AL11692" s="41"/>
      <c r="AM11692" s="41"/>
      <c r="AN11692" s="41"/>
      <c r="AO11692" s="41"/>
      <c r="AP11692" s="41"/>
      <c r="AQ11692" s="41"/>
      <c r="AR11692" s="41"/>
      <c r="AS11692" s="41"/>
      <c r="AT11692" s="41"/>
      <c r="AU11692" s="41"/>
      <c r="AV11692" s="41"/>
      <c r="AW11692" s="41"/>
      <c r="AX11692" s="41"/>
      <c r="AY11692" s="41"/>
      <c r="AZ11692" s="41"/>
      <c r="BA11692" s="41"/>
      <c r="BB11692" s="41"/>
      <c r="BC11692" s="41"/>
      <c r="BD11692" s="41"/>
      <c r="BE11692" s="41"/>
      <c r="BF11692" s="41"/>
      <c r="BG11692" s="41"/>
      <c r="BH11692" s="41"/>
      <c r="BI11692" s="41"/>
      <c r="BJ11692" s="41"/>
      <c r="BK11692" s="41"/>
      <c r="BL11692" s="41"/>
      <c r="BM11692" s="41"/>
      <c r="BN11692" s="41"/>
      <c r="BO11692" s="41"/>
      <c r="BP11692" s="108"/>
      <c r="CG11692" s="102"/>
      <c r="CI11692" s="45"/>
    </row>
    <row r="11693" spans="37:87" ht="13" customHeight="1">
      <c r="AK11693" s="114"/>
      <c r="AL11693" s="41"/>
      <c r="AM11693" s="41"/>
      <c r="AN11693" s="41"/>
      <c r="AO11693" s="41"/>
      <c r="AP11693" s="41"/>
      <c r="AQ11693" s="41"/>
      <c r="AR11693" s="41"/>
      <c r="AS11693" s="41"/>
      <c r="AT11693" s="41"/>
      <c r="AU11693" s="41"/>
      <c r="AV11693" s="41"/>
      <c r="AW11693" s="41"/>
      <c r="AX11693" s="41"/>
      <c r="AY11693" s="41"/>
      <c r="AZ11693" s="41"/>
      <c r="BA11693" s="41"/>
      <c r="BB11693" s="41"/>
      <c r="BC11693" s="41"/>
      <c r="BD11693" s="41"/>
      <c r="BE11693" s="41"/>
      <c r="BF11693" s="41"/>
      <c r="BG11693" s="41"/>
      <c r="BH11693" s="41"/>
      <c r="BI11693" s="41"/>
      <c r="BJ11693" s="41"/>
      <c r="BK11693" s="41"/>
      <c r="BL11693" s="41"/>
      <c r="BM11693" s="41"/>
      <c r="BN11693" s="41"/>
      <c r="BO11693" s="41"/>
      <c r="BP11693" s="108"/>
      <c r="CG11693" s="102"/>
      <c r="CI11693" s="45"/>
    </row>
    <row r="11694" spans="37:87" ht="13" customHeight="1">
      <c r="AK11694" s="114"/>
      <c r="AL11694" s="41"/>
      <c r="AM11694" s="41"/>
      <c r="AN11694" s="41"/>
      <c r="AO11694" s="41"/>
      <c r="AP11694" s="41"/>
      <c r="AQ11694" s="41"/>
      <c r="AR11694" s="41"/>
      <c r="AS11694" s="41"/>
      <c r="AT11694" s="41"/>
      <c r="AU11694" s="41"/>
      <c r="AV11694" s="41"/>
      <c r="AW11694" s="41"/>
      <c r="AX11694" s="41"/>
      <c r="AY11694" s="41"/>
      <c r="AZ11694" s="41"/>
      <c r="BA11694" s="41"/>
      <c r="BB11694" s="41"/>
      <c r="BC11694" s="41"/>
      <c r="BD11694" s="41"/>
      <c r="BE11694" s="41"/>
      <c r="BF11694" s="41"/>
      <c r="BG11694" s="41"/>
      <c r="BH11694" s="41"/>
      <c r="BI11694" s="41"/>
      <c r="BJ11694" s="41"/>
      <c r="BK11694" s="41"/>
      <c r="BL11694" s="41"/>
      <c r="BM11694" s="41"/>
      <c r="BN11694" s="41"/>
      <c r="BO11694" s="41"/>
      <c r="BP11694" s="108"/>
      <c r="CG11694" s="102"/>
      <c r="CI11694" s="45"/>
    </row>
    <row r="11695" spans="37:87" ht="13" customHeight="1">
      <c r="AK11695" s="114"/>
      <c r="AL11695" s="41"/>
      <c r="AM11695" s="41"/>
      <c r="AN11695" s="41"/>
      <c r="AO11695" s="41"/>
      <c r="AP11695" s="41"/>
      <c r="AQ11695" s="41"/>
      <c r="AR11695" s="41"/>
      <c r="AS11695" s="41"/>
      <c r="AT11695" s="41"/>
      <c r="AU11695" s="41"/>
      <c r="AV11695" s="41"/>
      <c r="AW11695" s="41"/>
      <c r="AX11695" s="41"/>
      <c r="AY11695" s="41"/>
      <c r="AZ11695" s="41"/>
      <c r="BA11695" s="41"/>
      <c r="BB11695" s="41"/>
      <c r="BC11695" s="41"/>
      <c r="BD11695" s="41"/>
      <c r="BE11695" s="41"/>
      <c r="BF11695" s="41"/>
      <c r="BG11695" s="41"/>
      <c r="BH11695" s="41"/>
      <c r="BI11695" s="41"/>
      <c r="BJ11695" s="41"/>
      <c r="BK11695" s="41"/>
      <c r="BL11695" s="41"/>
      <c r="BM11695" s="41"/>
      <c r="BN11695" s="41"/>
      <c r="BO11695" s="41"/>
      <c r="BP11695" s="108"/>
      <c r="CG11695" s="102"/>
      <c r="CI11695" s="45"/>
    </row>
    <row r="11696" spans="37:87" ht="13" customHeight="1">
      <c r="AK11696" s="114"/>
      <c r="AL11696" s="41"/>
      <c r="AM11696" s="41"/>
      <c r="AN11696" s="41"/>
      <c r="AO11696" s="41"/>
      <c r="AP11696" s="41"/>
      <c r="AQ11696" s="41"/>
      <c r="AR11696" s="41"/>
      <c r="AS11696" s="41"/>
      <c r="AT11696" s="41"/>
      <c r="AU11696" s="41"/>
      <c r="AV11696" s="41"/>
      <c r="AW11696" s="41"/>
      <c r="AX11696" s="41"/>
      <c r="AY11696" s="41"/>
      <c r="AZ11696" s="41"/>
      <c r="BA11696" s="41"/>
      <c r="BB11696" s="41"/>
      <c r="BC11696" s="41"/>
      <c r="BD11696" s="41"/>
      <c r="BE11696" s="41"/>
      <c r="BF11696" s="41"/>
      <c r="BG11696" s="41"/>
      <c r="BH11696" s="41"/>
      <c r="BI11696" s="41"/>
      <c r="BJ11696" s="41"/>
      <c r="BK11696" s="41"/>
      <c r="BL11696" s="41"/>
      <c r="BM11696" s="41"/>
      <c r="BN11696" s="41"/>
      <c r="BO11696" s="41"/>
      <c r="BP11696" s="108"/>
      <c r="CG11696" s="102"/>
      <c r="CI11696" s="45"/>
    </row>
    <row r="11697" spans="37:87" ht="13" customHeight="1">
      <c r="AK11697" s="114"/>
      <c r="AL11697" s="41"/>
      <c r="AM11697" s="41"/>
      <c r="AN11697" s="41"/>
      <c r="AO11697" s="41"/>
      <c r="AP11697" s="41"/>
      <c r="AQ11697" s="41"/>
      <c r="AR11697" s="41"/>
      <c r="AS11697" s="41"/>
      <c r="AT11697" s="41"/>
      <c r="AU11697" s="41"/>
      <c r="AV11697" s="41"/>
      <c r="AW11697" s="41"/>
      <c r="AX11697" s="41"/>
      <c r="AY11697" s="41"/>
      <c r="AZ11697" s="41"/>
      <c r="BA11697" s="41"/>
      <c r="BB11697" s="41"/>
      <c r="BC11697" s="41"/>
      <c r="BD11697" s="41"/>
      <c r="BE11697" s="41"/>
      <c r="BF11697" s="41"/>
      <c r="BG11697" s="41"/>
      <c r="BH11697" s="41"/>
      <c r="BI11697" s="41"/>
      <c r="BJ11697" s="41"/>
      <c r="BK11697" s="41"/>
      <c r="BL11697" s="41"/>
      <c r="BM11697" s="41"/>
      <c r="BN11697" s="41"/>
      <c r="BO11697" s="41"/>
      <c r="BP11697" s="108"/>
      <c r="CG11697" s="102"/>
      <c r="CI11697" s="45"/>
    </row>
    <row r="11698" spans="37:87" ht="13" customHeight="1">
      <c r="AK11698" s="114"/>
      <c r="AL11698" s="41"/>
      <c r="AM11698" s="41"/>
      <c r="AN11698" s="41"/>
      <c r="AO11698" s="41"/>
      <c r="AP11698" s="41"/>
      <c r="AQ11698" s="41"/>
      <c r="AR11698" s="41"/>
      <c r="AS11698" s="41"/>
      <c r="AT11698" s="41"/>
      <c r="AU11698" s="41"/>
      <c r="AV11698" s="41"/>
      <c r="AW11698" s="41"/>
      <c r="AX11698" s="41"/>
      <c r="AY11698" s="41"/>
      <c r="AZ11698" s="41"/>
      <c r="BA11698" s="41"/>
      <c r="BB11698" s="41"/>
      <c r="BC11698" s="41"/>
      <c r="BD11698" s="41"/>
      <c r="BE11698" s="41"/>
      <c r="BF11698" s="41"/>
      <c r="BG11698" s="41"/>
      <c r="BH11698" s="41"/>
      <c r="BI11698" s="41"/>
      <c r="BJ11698" s="41"/>
      <c r="BK11698" s="41"/>
      <c r="BL11698" s="41"/>
      <c r="BM11698" s="41"/>
      <c r="BN11698" s="41"/>
      <c r="BO11698" s="41"/>
      <c r="BP11698" s="108"/>
      <c r="CG11698" s="102"/>
      <c r="CI11698" s="45"/>
    </row>
    <row r="11699" spans="37:87" ht="13" customHeight="1">
      <c r="AK11699" s="114"/>
      <c r="AL11699" s="41"/>
      <c r="AM11699" s="41"/>
      <c r="AN11699" s="41"/>
      <c r="AO11699" s="41"/>
      <c r="AP11699" s="41"/>
      <c r="AQ11699" s="41"/>
      <c r="AR11699" s="41"/>
      <c r="AS11699" s="41"/>
      <c r="AT11699" s="41"/>
      <c r="AU11699" s="41"/>
      <c r="AV11699" s="41"/>
      <c r="AW11699" s="41"/>
      <c r="AX11699" s="41"/>
      <c r="AY11699" s="41"/>
      <c r="AZ11699" s="41"/>
      <c r="BA11699" s="41"/>
      <c r="BB11699" s="41"/>
      <c r="BC11699" s="41"/>
      <c r="BD11699" s="41"/>
      <c r="BE11699" s="41"/>
      <c r="BF11699" s="41"/>
      <c r="BG11699" s="41"/>
      <c r="BH11699" s="41"/>
      <c r="BI11699" s="41"/>
      <c r="BJ11699" s="41"/>
      <c r="BK11699" s="41"/>
      <c r="BL11699" s="41"/>
      <c r="BM11699" s="41"/>
      <c r="BN11699" s="41"/>
      <c r="BO11699" s="41"/>
      <c r="BP11699" s="108"/>
      <c r="CG11699" s="102"/>
      <c r="CI11699" s="45"/>
    </row>
    <row r="11700" spans="37:87" ht="13" customHeight="1">
      <c r="AK11700" s="114"/>
      <c r="AL11700" s="41"/>
      <c r="AM11700" s="41"/>
      <c r="AN11700" s="41"/>
      <c r="AO11700" s="41"/>
      <c r="AP11700" s="41"/>
      <c r="AQ11700" s="41"/>
      <c r="AR11700" s="41"/>
      <c r="AS11700" s="41"/>
      <c r="AT11700" s="41"/>
      <c r="AU11700" s="41"/>
      <c r="AV11700" s="41"/>
      <c r="AW11700" s="41"/>
      <c r="AX11700" s="41"/>
      <c r="AY11700" s="41"/>
      <c r="AZ11700" s="41"/>
      <c r="BA11700" s="41"/>
      <c r="BB11700" s="41"/>
      <c r="BC11700" s="41"/>
      <c r="BD11700" s="41"/>
      <c r="BE11700" s="41"/>
      <c r="BF11700" s="41"/>
      <c r="BG11700" s="41"/>
      <c r="BH11700" s="41"/>
      <c r="BI11700" s="41"/>
      <c r="BJ11700" s="41"/>
      <c r="BK11700" s="41"/>
      <c r="BL11700" s="41"/>
      <c r="BM11700" s="41"/>
      <c r="BN11700" s="41"/>
      <c r="BO11700" s="41"/>
      <c r="BP11700" s="108"/>
      <c r="CG11700" s="102"/>
      <c r="CI11700" s="45"/>
    </row>
    <row r="11701" spans="37:87" ht="13" customHeight="1">
      <c r="AK11701" s="114"/>
      <c r="AL11701" s="41"/>
      <c r="AM11701" s="41"/>
      <c r="AN11701" s="41"/>
      <c r="AO11701" s="41"/>
      <c r="AP11701" s="41"/>
      <c r="AQ11701" s="41"/>
      <c r="AR11701" s="41"/>
      <c r="AS11701" s="41"/>
      <c r="AT11701" s="41"/>
      <c r="AU11701" s="41"/>
      <c r="AV11701" s="41"/>
      <c r="AW11701" s="41"/>
      <c r="AX11701" s="41"/>
      <c r="AY11701" s="41"/>
      <c r="AZ11701" s="41"/>
      <c r="BA11701" s="41"/>
      <c r="BB11701" s="41"/>
      <c r="BC11701" s="41"/>
      <c r="BD11701" s="41"/>
      <c r="BE11701" s="41"/>
      <c r="BF11701" s="41"/>
      <c r="BG11701" s="41"/>
      <c r="BH11701" s="41"/>
      <c r="BI11701" s="41"/>
      <c r="BJ11701" s="41"/>
      <c r="BK11701" s="41"/>
      <c r="BL11701" s="41"/>
      <c r="BM11701" s="41"/>
      <c r="BN11701" s="41"/>
      <c r="BO11701" s="41"/>
      <c r="BP11701" s="108"/>
      <c r="CG11701" s="102"/>
      <c r="CI11701" s="45"/>
    </row>
    <row r="11702" spans="37:87" ht="13" customHeight="1">
      <c r="AK11702" s="114"/>
      <c r="AL11702" s="41"/>
      <c r="AM11702" s="41"/>
      <c r="AN11702" s="41"/>
      <c r="AO11702" s="41"/>
      <c r="AP11702" s="41"/>
      <c r="AQ11702" s="41"/>
      <c r="AR11702" s="41"/>
      <c r="AS11702" s="41"/>
      <c r="AT11702" s="41"/>
      <c r="AU11702" s="41"/>
      <c r="AV11702" s="41"/>
      <c r="AW11702" s="41"/>
      <c r="AX11702" s="41"/>
      <c r="AY11702" s="41"/>
      <c r="AZ11702" s="41"/>
      <c r="BA11702" s="41"/>
      <c r="BB11702" s="41"/>
      <c r="BC11702" s="41"/>
      <c r="BD11702" s="41"/>
      <c r="BE11702" s="41"/>
      <c r="BF11702" s="41"/>
      <c r="BG11702" s="41"/>
      <c r="BH11702" s="41"/>
      <c r="BI11702" s="41"/>
      <c r="BJ11702" s="41"/>
      <c r="BK11702" s="41"/>
      <c r="BL11702" s="41"/>
      <c r="BM11702" s="41"/>
      <c r="BN11702" s="41"/>
      <c r="BO11702" s="41"/>
      <c r="BP11702" s="108"/>
      <c r="CG11702" s="102"/>
      <c r="CI11702" s="45"/>
    </row>
    <row r="11703" spans="37:87" ht="13" customHeight="1">
      <c r="AK11703" s="114"/>
      <c r="AL11703" s="41"/>
      <c r="AM11703" s="41"/>
      <c r="AN11703" s="41"/>
      <c r="AO11703" s="41"/>
      <c r="AP11703" s="41"/>
      <c r="AQ11703" s="41"/>
      <c r="AR11703" s="41"/>
      <c r="AS11703" s="41"/>
      <c r="AT11703" s="41"/>
      <c r="AU11703" s="41"/>
      <c r="AV11703" s="41"/>
      <c r="AW11703" s="41"/>
      <c r="AX11703" s="41"/>
      <c r="AY11703" s="41"/>
      <c r="AZ11703" s="41"/>
      <c r="BA11703" s="41"/>
      <c r="BB11703" s="41"/>
      <c r="BC11703" s="41"/>
      <c r="BD11703" s="41"/>
      <c r="BE11703" s="41"/>
      <c r="BF11703" s="41"/>
      <c r="BG11703" s="41"/>
      <c r="BH11703" s="41"/>
      <c r="BI11703" s="41"/>
      <c r="BJ11703" s="41"/>
      <c r="BK11703" s="41"/>
      <c r="BL11703" s="41"/>
      <c r="BM11703" s="41"/>
      <c r="BN11703" s="41"/>
      <c r="BO11703" s="41"/>
      <c r="BP11703" s="108"/>
      <c r="CG11703" s="102"/>
      <c r="CI11703" s="45"/>
    </row>
    <row r="11704" spans="37:87" ht="13" customHeight="1">
      <c r="AK11704" s="114"/>
      <c r="AL11704" s="41"/>
      <c r="AM11704" s="41"/>
      <c r="AN11704" s="41"/>
      <c r="AO11704" s="41"/>
      <c r="AP11704" s="41"/>
      <c r="AQ11704" s="41"/>
      <c r="AR11704" s="41"/>
      <c r="AS11704" s="41"/>
      <c r="AT11704" s="41"/>
      <c r="AU11704" s="41"/>
      <c r="AV11704" s="41"/>
      <c r="AW11704" s="41"/>
      <c r="AX11704" s="41"/>
      <c r="AY11704" s="41"/>
      <c r="AZ11704" s="41"/>
      <c r="BA11704" s="41"/>
      <c r="BB11704" s="41"/>
      <c r="BC11704" s="41"/>
      <c r="BD11704" s="41"/>
      <c r="BE11704" s="41"/>
      <c r="BF11704" s="41"/>
      <c r="BG11704" s="41"/>
      <c r="BH11704" s="41"/>
      <c r="BI11704" s="41"/>
      <c r="BJ11704" s="41"/>
      <c r="BK11704" s="41"/>
      <c r="BL11704" s="41"/>
      <c r="BM11704" s="41"/>
      <c r="BN11704" s="41"/>
      <c r="BO11704" s="41"/>
      <c r="BP11704" s="108"/>
      <c r="CG11704" s="102"/>
      <c r="CI11704" s="45"/>
    </row>
    <row r="11705" spans="37:87" ht="13" customHeight="1">
      <c r="AK11705" s="114"/>
      <c r="AL11705" s="41"/>
      <c r="AM11705" s="41"/>
      <c r="AN11705" s="41"/>
      <c r="AO11705" s="41"/>
      <c r="AP11705" s="41"/>
      <c r="AQ11705" s="41"/>
      <c r="AR11705" s="41"/>
      <c r="AS11705" s="41"/>
      <c r="AT11705" s="41"/>
      <c r="AU11705" s="41"/>
      <c r="AV11705" s="41"/>
      <c r="AW11705" s="41"/>
      <c r="AX11705" s="41"/>
      <c r="AY11705" s="41"/>
      <c r="AZ11705" s="41"/>
      <c r="BA11705" s="41"/>
      <c r="BB11705" s="41"/>
      <c r="BC11705" s="41"/>
      <c r="BD11705" s="41"/>
      <c r="BE11705" s="41"/>
      <c r="BF11705" s="41"/>
      <c r="BG11705" s="41"/>
      <c r="BH11705" s="41"/>
      <c r="BI11705" s="41"/>
      <c r="BJ11705" s="41"/>
      <c r="BK11705" s="41"/>
      <c r="BL11705" s="41"/>
      <c r="BM11705" s="41"/>
      <c r="BN11705" s="41"/>
      <c r="BO11705" s="41"/>
      <c r="BP11705" s="108"/>
      <c r="CG11705" s="102"/>
      <c r="CI11705" s="45"/>
    </row>
    <row r="11706" spans="37:87" ht="13" customHeight="1">
      <c r="AK11706" s="114"/>
      <c r="AL11706" s="41"/>
      <c r="AM11706" s="41"/>
      <c r="AN11706" s="41"/>
      <c r="AO11706" s="41"/>
      <c r="AP11706" s="41"/>
      <c r="AQ11706" s="41"/>
      <c r="AR11706" s="41"/>
      <c r="AS11706" s="41"/>
      <c r="AT11706" s="41"/>
      <c r="AU11706" s="41"/>
      <c r="AV11706" s="41"/>
      <c r="AW11706" s="41"/>
      <c r="AX11706" s="41"/>
      <c r="AY11706" s="41"/>
      <c r="AZ11706" s="41"/>
      <c r="BA11706" s="41"/>
      <c r="BB11706" s="41"/>
      <c r="BC11706" s="41"/>
      <c r="BD11706" s="41"/>
      <c r="BE11706" s="41"/>
      <c r="BF11706" s="41"/>
      <c r="BG11706" s="41"/>
      <c r="BH11706" s="41"/>
      <c r="BI11706" s="41"/>
      <c r="BJ11706" s="41"/>
      <c r="BK11706" s="41"/>
      <c r="BL11706" s="41"/>
      <c r="BM11706" s="41"/>
      <c r="BN11706" s="41"/>
      <c r="BO11706" s="41"/>
      <c r="BP11706" s="108"/>
      <c r="CG11706" s="102"/>
      <c r="CI11706" s="45"/>
    </row>
    <row r="11707" spans="37:87" ht="13" customHeight="1">
      <c r="AK11707" s="114"/>
      <c r="AL11707" s="41"/>
      <c r="AM11707" s="41"/>
      <c r="AN11707" s="41"/>
      <c r="AO11707" s="41"/>
      <c r="AP11707" s="41"/>
      <c r="AQ11707" s="41"/>
      <c r="AR11707" s="41"/>
      <c r="AS11707" s="41"/>
      <c r="AT11707" s="41"/>
      <c r="AU11707" s="41"/>
      <c r="AV11707" s="41"/>
      <c r="AW11707" s="41"/>
      <c r="AX11707" s="41"/>
      <c r="AY11707" s="41"/>
      <c r="AZ11707" s="41"/>
      <c r="BA11707" s="41"/>
      <c r="BB11707" s="41"/>
      <c r="BC11707" s="41"/>
      <c r="BD11707" s="41"/>
      <c r="BE11707" s="41"/>
      <c r="BF11707" s="41"/>
      <c r="BG11707" s="41"/>
      <c r="BH11707" s="41"/>
      <c r="BI11707" s="41"/>
      <c r="BJ11707" s="41"/>
      <c r="BK11707" s="41"/>
      <c r="BL11707" s="41"/>
      <c r="BM11707" s="41"/>
      <c r="BN11707" s="41"/>
      <c r="BO11707" s="41"/>
      <c r="BP11707" s="108"/>
      <c r="CG11707" s="102"/>
      <c r="CI11707" s="45"/>
    </row>
    <row r="11708" spans="37:87" ht="13" customHeight="1">
      <c r="AK11708" s="114"/>
      <c r="AL11708" s="41"/>
      <c r="AM11708" s="41"/>
      <c r="AN11708" s="41"/>
      <c r="AO11708" s="41"/>
      <c r="AP11708" s="41"/>
      <c r="AQ11708" s="41"/>
      <c r="AR11708" s="41"/>
      <c r="AS11708" s="41"/>
      <c r="AT11708" s="41"/>
      <c r="AU11708" s="41"/>
      <c r="AV11708" s="41"/>
      <c r="AW11708" s="41"/>
      <c r="AX11708" s="41"/>
      <c r="AY11708" s="41"/>
      <c r="AZ11708" s="41"/>
      <c r="BA11708" s="41"/>
      <c r="BB11708" s="41"/>
      <c r="BC11708" s="41"/>
      <c r="BD11708" s="41"/>
      <c r="BE11708" s="41"/>
      <c r="BF11708" s="41"/>
      <c r="BG11708" s="41"/>
      <c r="BH11708" s="41"/>
      <c r="BI11708" s="41"/>
      <c r="BJ11708" s="41"/>
      <c r="BK11708" s="41"/>
      <c r="BL11708" s="41"/>
      <c r="BM11708" s="41"/>
      <c r="BN11708" s="41"/>
      <c r="BO11708" s="41"/>
      <c r="BP11708" s="108"/>
      <c r="CG11708" s="102"/>
      <c r="CI11708" s="45"/>
    </row>
    <row r="11709" spans="37:87" ht="13" customHeight="1">
      <c r="AK11709" s="114"/>
      <c r="AL11709" s="41"/>
      <c r="AM11709" s="41"/>
      <c r="AN11709" s="41"/>
      <c r="AO11709" s="41"/>
      <c r="AP11709" s="41"/>
      <c r="AQ11709" s="41"/>
      <c r="AR11709" s="41"/>
      <c r="AS11709" s="41"/>
      <c r="AT11709" s="41"/>
      <c r="AU11709" s="41"/>
      <c r="AV11709" s="41"/>
      <c r="AW11709" s="41"/>
      <c r="AX11709" s="41"/>
      <c r="AY11709" s="41"/>
      <c r="AZ11709" s="41"/>
      <c r="BA11709" s="41"/>
      <c r="BB11709" s="41"/>
      <c r="BC11709" s="41"/>
      <c r="BD11709" s="41"/>
      <c r="BE11709" s="41"/>
      <c r="BF11709" s="41"/>
      <c r="BG11709" s="41"/>
      <c r="BH11709" s="41"/>
      <c r="BI11709" s="41"/>
      <c r="BJ11709" s="41"/>
      <c r="BK11709" s="41"/>
      <c r="BL11709" s="41"/>
      <c r="BM11709" s="41"/>
      <c r="BN11709" s="41"/>
      <c r="BO11709" s="41"/>
      <c r="BP11709" s="108"/>
      <c r="CG11709" s="102"/>
      <c r="CI11709" s="45"/>
    </row>
    <row r="11710" spans="37:87" ht="13" customHeight="1">
      <c r="AK11710" s="114"/>
      <c r="AL11710" s="41"/>
      <c r="AM11710" s="41"/>
      <c r="AN11710" s="41"/>
      <c r="AO11710" s="41"/>
      <c r="AP11710" s="41"/>
      <c r="AQ11710" s="41"/>
      <c r="AR11710" s="41"/>
      <c r="AS11710" s="41"/>
      <c r="AT11710" s="41"/>
      <c r="AU11710" s="41"/>
      <c r="AV11710" s="41"/>
      <c r="AW11710" s="41"/>
      <c r="AX11710" s="41"/>
      <c r="AY11710" s="41"/>
      <c r="AZ11710" s="41"/>
      <c r="BA11710" s="41"/>
      <c r="BB11710" s="41"/>
      <c r="BC11710" s="41"/>
      <c r="BD11710" s="41"/>
      <c r="BE11710" s="41"/>
      <c r="BF11710" s="41"/>
      <c r="BG11710" s="41"/>
      <c r="BH11710" s="41"/>
      <c r="BI11710" s="41"/>
      <c r="BJ11710" s="41"/>
      <c r="BK11710" s="41"/>
      <c r="BL11710" s="41"/>
      <c r="BM11710" s="41"/>
      <c r="BN11710" s="41"/>
      <c r="BO11710" s="41"/>
      <c r="BP11710" s="108"/>
      <c r="CG11710" s="102"/>
      <c r="CI11710" s="45"/>
    </row>
    <row r="11711" spans="37:87" ht="13" customHeight="1">
      <c r="AK11711" s="114"/>
      <c r="AL11711" s="41"/>
      <c r="AM11711" s="41"/>
      <c r="AN11711" s="41"/>
      <c r="AO11711" s="41"/>
      <c r="AP11711" s="41"/>
      <c r="AQ11711" s="41"/>
      <c r="AR11711" s="41"/>
      <c r="AS11711" s="41"/>
      <c r="AT11711" s="41"/>
      <c r="AU11711" s="41"/>
      <c r="AV11711" s="41"/>
      <c r="AW11711" s="41"/>
      <c r="AX11711" s="41"/>
      <c r="AY11711" s="41"/>
      <c r="AZ11711" s="41"/>
      <c r="BA11711" s="41"/>
      <c r="BB11711" s="41"/>
      <c r="BC11711" s="41"/>
      <c r="BD11711" s="41"/>
      <c r="BE11711" s="41"/>
      <c r="BF11711" s="41"/>
      <c r="BG11711" s="41"/>
      <c r="BH11711" s="41"/>
      <c r="BI11711" s="41"/>
      <c r="BJ11711" s="41"/>
      <c r="BK11711" s="41"/>
      <c r="BL11711" s="41"/>
      <c r="BM11711" s="41"/>
      <c r="BN11711" s="41"/>
      <c r="BO11711" s="41"/>
      <c r="BP11711" s="108"/>
      <c r="CG11711" s="102"/>
      <c r="CI11711" s="45"/>
    </row>
    <row r="11712" spans="37:87" ht="13" customHeight="1">
      <c r="AK11712" s="114"/>
      <c r="AL11712" s="41"/>
      <c r="AM11712" s="41"/>
      <c r="AN11712" s="41"/>
      <c r="AO11712" s="41"/>
      <c r="AP11712" s="41"/>
      <c r="AQ11712" s="41"/>
      <c r="AR11712" s="41"/>
      <c r="AS11712" s="41"/>
      <c r="AT11712" s="41"/>
      <c r="AU11712" s="41"/>
      <c r="AV11712" s="41"/>
      <c r="AW11712" s="41"/>
      <c r="AX11712" s="41"/>
      <c r="AY11712" s="41"/>
      <c r="AZ11712" s="41"/>
      <c r="BA11712" s="41"/>
      <c r="BB11712" s="41"/>
      <c r="BC11712" s="41"/>
      <c r="BD11712" s="41"/>
      <c r="BE11712" s="41"/>
      <c r="BF11712" s="41"/>
      <c r="BG11712" s="41"/>
      <c r="BH11712" s="41"/>
      <c r="BI11712" s="41"/>
      <c r="BJ11712" s="41"/>
      <c r="BK11712" s="41"/>
      <c r="BL11712" s="41"/>
      <c r="BM11712" s="41"/>
      <c r="BN11712" s="41"/>
      <c r="BO11712" s="41"/>
      <c r="BP11712" s="108"/>
      <c r="CG11712" s="102"/>
      <c r="CI11712" s="45"/>
    </row>
    <row r="11713" spans="37:87" ht="13" customHeight="1">
      <c r="AK11713" s="114"/>
      <c r="AL11713" s="41"/>
      <c r="AM11713" s="41"/>
      <c r="AN11713" s="41"/>
      <c r="AO11713" s="41"/>
      <c r="AP11713" s="41"/>
      <c r="AQ11713" s="41"/>
      <c r="AR11713" s="41"/>
      <c r="AS11713" s="41"/>
      <c r="AT11713" s="41"/>
      <c r="AU11713" s="41"/>
      <c r="AV11713" s="41"/>
      <c r="AW11713" s="41"/>
      <c r="AX11713" s="41"/>
      <c r="AY11713" s="41"/>
      <c r="AZ11713" s="41"/>
      <c r="BA11713" s="41"/>
      <c r="BB11713" s="41"/>
      <c r="BC11713" s="41"/>
      <c r="BD11713" s="41"/>
      <c r="BE11713" s="41"/>
      <c r="BF11713" s="41"/>
      <c r="BG11713" s="41"/>
      <c r="BH11713" s="41"/>
      <c r="BI11713" s="41"/>
      <c r="BJ11713" s="41"/>
      <c r="BK11713" s="41"/>
      <c r="BL11713" s="41"/>
      <c r="BM11713" s="41"/>
      <c r="BN11713" s="41"/>
      <c r="BO11713" s="41"/>
      <c r="BP11713" s="108"/>
      <c r="CG11713" s="102"/>
      <c r="CI11713" s="45"/>
    </row>
    <row r="11714" spans="37:87" ht="13" customHeight="1">
      <c r="AK11714" s="114"/>
      <c r="AL11714" s="41"/>
      <c r="AM11714" s="41"/>
      <c r="AN11714" s="41"/>
      <c r="AO11714" s="41"/>
      <c r="AP11714" s="41"/>
      <c r="AQ11714" s="41"/>
      <c r="AR11714" s="41"/>
      <c r="AS11714" s="41"/>
      <c r="AT11714" s="41"/>
      <c r="AU11714" s="41"/>
      <c r="AV11714" s="41"/>
      <c r="AW11714" s="41"/>
      <c r="AX11714" s="41"/>
      <c r="AY11714" s="41"/>
      <c r="AZ11714" s="41"/>
      <c r="BA11714" s="41"/>
      <c r="BB11714" s="41"/>
      <c r="BC11714" s="41"/>
      <c r="BD11714" s="41"/>
      <c r="BE11714" s="41"/>
      <c r="BF11714" s="41"/>
      <c r="BG11714" s="41"/>
      <c r="BH11714" s="41"/>
      <c r="BI11714" s="41"/>
      <c r="BJ11714" s="41"/>
      <c r="BK11714" s="41"/>
      <c r="BL11714" s="41"/>
      <c r="BM11714" s="41"/>
      <c r="BN11714" s="41"/>
      <c r="BO11714" s="41"/>
      <c r="BP11714" s="108"/>
      <c r="CG11714" s="102"/>
      <c r="CI11714" s="45"/>
    </row>
    <row r="11715" spans="37:87" ht="13" customHeight="1">
      <c r="AK11715" s="114"/>
      <c r="AL11715" s="41"/>
      <c r="AM11715" s="41"/>
      <c r="AN11715" s="41"/>
      <c r="AO11715" s="41"/>
      <c r="AP11715" s="41"/>
      <c r="AQ11715" s="41"/>
      <c r="AR11715" s="41"/>
      <c r="AS11715" s="41"/>
      <c r="AT11715" s="41"/>
      <c r="AU11715" s="41"/>
      <c r="AV11715" s="41"/>
      <c r="AW11715" s="41"/>
      <c r="AX11715" s="41"/>
      <c r="AY11715" s="41"/>
      <c r="AZ11715" s="41"/>
      <c r="BA11715" s="41"/>
      <c r="BB11715" s="41"/>
      <c r="BC11715" s="41"/>
      <c r="BD11715" s="41"/>
      <c r="BE11715" s="41"/>
      <c r="BF11715" s="41"/>
      <c r="BG11715" s="41"/>
      <c r="BH11715" s="41"/>
      <c r="BI11715" s="41"/>
      <c r="BJ11715" s="41"/>
      <c r="BK11715" s="41"/>
      <c r="BL11715" s="41"/>
      <c r="BM11715" s="41"/>
      <c r="BN11715" s="41"/>
      <c r="BO11715" s="41"/>
      <c r="BP11715" s="108"/>
      <c r="CG11715" s="102"/>
      <c r="CI11715" s="45"/>
    </row>
    <row r="11716" spans="37:87" ht="13" customHeight="1">
      <c r="AK11716" s="114"/>
      <c r="AL11716" s="41"/>
      <c r="AM11716" s="41"/>
      <c r="AN11716" s="41"/>
      <c r="AO11716" s="41"/>
      <c r="AP11716" s="41"/>
      <c r="AQ11716" s="41"/>
      <c r="AR11716" s="41"/>
      <c r="AS11716" s="41"/>
      <c r="AT11716" s="41"/>
      <c r="AU11716" s="41"/>
      <c r="AV11716" s="41"/>
      <c r="AW11716" s="41"/>
      <c r="AX11716" s="41"/>
      <c r="AY11716" s="41"/>
      <c r="AZ11716" s="41"/>
      <c r="BA11716" s="41"/>
      <c r="BB11716" s="41"/>
      <c r="BC11716" s="41"/>
      <c r="BD11716" s="41"/>
      <c r="BE11716" s="41"/>
      <c r="BF11716" s="41"/>
      <c r="BG11716" s="41"/>
      <c r="BH11716" s="41"/>
      <c r="BI11716" s="41"/>
      <c r="BJ11716" s="41"/>
      <c r="BK11716" s="41"/>
      <c r="BL11716" s="41"/>
      <c r="BM11716" s="41"/>
      <c r="BN11716" s="41"/>
      <c r="BO11716" s="41"/>
      <c r="BP11716" s="108"/>
      <c r="CG11716" s="102"/>
      <c r="CI11716" s="45"/>
    </row>
    <row r="11717" spans="37:87" ht="13" customHeight="1">
      <c r="AK11717" s="114"/>
      <c r="AL11717" s="41"/>
      <c r="AM11717" s="41"/>
      <c r="AN11717" s="41"/>
      <c r="AO11717" s="41"/>
      <c r="AP11717" s="41"/>
      <c r="AQ11717" s="41"/>
      <c r="AR11717" s="41"/>
      <c r="AS11717" s="41"/>
      <c r="AT11717" s="41"/>
      <c r="AU11717" s="41"/>
      <c r="AV11717" s="41"/>
      <c r="AW11717" s="41"/>
      <c r="AX11717" s="41"/>
      <c r="AY11717" s="41"/>
      <c r="AZ11717" s="41"/>
      <c r="BA11717" s="41"/>
      <c r="BB11717" s="41"/>
      <c r="BC11717" s="41"/>
      <c r="BD11717" s="41"/>
      <c r="BE11717" s="41"/>
      <c r="BF11717" s="41"/>
      <c r="BG11717" s="41"/>
      <c r="BH11717" s="41"/>
      <c r="BI11717" s="41"/>
      <c r="BJ11717" s="41"/>
      <c r="BK11717" s="41"/>
      <c r="BL11717" s="41"/>
      <c r="BM11717" s="41"/>
      <c r="BN11717" s="41"/>
      <c r="BO11717" s="41"/>
      <c r="BP11717" s="108"/>
      <c r="CG11717" s="102"/>
      <c r="CI11717" s="45"/>
    </row>
    <row r="11718" spans="37:87" ht="13" customHeight="1">
      <c r="AK11718" s="114"/>
      <c r="AL11718" s="41"/>
      <c r="AM11718" s="41"/>
      <c r="AN11718" s="41"/>
      <c r="AO11718" s="41"/>
      <c r="AP11718" s="41"/>
      <c r="AQ11718" s="41"/>
      <c r="AR11718" s="41"/>
      <c r="AS11718" s="41"/>
      <c r="AT11718" s="41"/>
      <c r="AU11718" s="41"/>
      <c r="AV11718" s="41"/>
      <c r="AW11718" s="41"/>
      <c r="AX11718" s="41"/>
      <c r="AY11718" s="41"/>
      <c r="AZ11718" s="41"/>
      <c r="BA11718" s="41"/>
      <c r="BB11718" s="41"/>
      <c r="BC11718" s="41"/>
      <c r="BD11718" s="41"/>
      <c r="BE11718" s="41"/>
      <c r="BF11718" s="41"/>
      <c r="BG11718" s="41"/>
      <c r="BH11718" s="41"/>
      <c r="BI11718" s="41"/>
      <c r="BJ11718" s="41"/>
      <c r="BK11718" s="41"/>
      <c r="BL11718" s="41"/>
      <c r="BM11718" s="41"/>
      <c r="BN11718" s="41"/>
      <c r="BO11718" s="41"/>
      <c r="BP11718" s="108"/>
      <c r="CG11718" s="102"/>
      <c r="CI11718" s="45"/>
    </row>
    <row r="11719" spans="37:87" ht="13" customHeight="1">
      <c r="AK11719" s="114"/>
      <c r="AL11719" s="41"/>
      <c r="AM11719" s="41"/>
      <c r="AN11719" s="41"/>
      <c r="AO11719" s="41"/>
      <c r="AP11719" s="41"/>
      <c r="AQ11719" s="41"/>
      <c r="AR11719" s="41"/>
      <c r="AS11719" s="41"/>
      <c r="AT11719" s="41"/>
      <c r="AU11719" s="41"/>
      <c r="AV11719" s="41"/>
      <c r="AW11719" s="41"/>
      <c r="AX11719" s="41"/>
      <c r="AY11719" s="41"/>
      <c r="AZ11719" s="41"/>
      <c r="BA11719" s="41"/>
      <c r="BB11719" s="41"/>
      <c r="BC11719" s="41"/>
      <c r="BD11719" s="41"/>
      <c r="BE11719" s="41"/>
      <c r="BF11719" s="41"/>
      <c r="BG11719" s="41"/>
      <c r="BH11719" s="41"/>
      <c r="BI11719" s="41"/>
      <c r="BJ11719" s="41"/>
      <c r="BK11719" s="41"/>
      <c r="BL11719" s="41"/>
      <c r="BM11719" s="41"/>
      <c r="BN11719" s="41"/>
      <c r="BO11719" s="41"/>
      <c r="BP11719" s="108"/>
      <c r="CG11719" s="102"/>
      <c r="CI11719" s="45"/>
    </row>
    <row r="11720" spans="37:87" ht="13" customHeight="1">
      <c r="AK11720" s="114"/>
      <c r="AL11720" s="41"/>
      <c r="AM11720" s="41"/>
      <c r="AN11720" s="41"/>
      <c r="AO11720" s="41"/>
      <c r="AP11720" s="41"/>
      <c r="AQ11720" s="41"/>
      <c r="AR11720" s="41"/>
      <c r="AS11720" s="41"/>
      <c r="AT11720" s="41"/>
      <c r="AU11720" s="41"/>
      <c r="AV11720" s="41"/>
      <c r="AW11720" s="41"/>
      <c r="AX11720" s="41"/>
      <c r="AY11720" s="41"/>
      <c r="AZ11720" s="41"/>
      <c r="BA11720" s="41"/>
      <c r="BB11720" s="41"/>
      <c r="BC11720" s="41"/>
      <c r="BD11720" s="41"/>
      <c r="BE11720" s="41"/>
      <c r="BF11720" s="41"/>
      <c r="BG11720" s="41"/>
      <c r="BH11720" s="41"/>
      <c r="BI11720" s="41"/>
      <c r="BJ11720" s="41"/>
      <c r="BK11720" s="41"/>
      <c r="BL11720" s="41"/>
      <c r="BM11720" s="41"/>
      <c r="BN11720" s="41"/>
      <c r="BO11720" s="41"/>
      <c r="BP11720" s="108"/>
      <c r="CG11720" s="102"/>
      <c r="CI11720" s="45"/>
    </row>
    <row r="11721" spans="37:87" ht="13" customHeight="1">
      <c r="AK11721" s="114"/>
      <c r="AL11721" s="41"/>
      <c r="AM11721" s="41"/>
      <c r="AN11721" s="41"/>
      <c r="AO11721" s="41"/>
      <c r="AP11721" s="41"/>
      <c r="AQ11721" s="41"/>
      <c r="AR11721" s="41"/>
      <c r="AS11721" s="41"/>
      <c r="AT11721" s="41"/>
      <c r="AU11721" s="41"/>
      <c r="AV11721" s="41"/>
      <c r="AW11721" s="41"/>
      <c r="AX11721" s="41"/>
      <c r="AY11721" s="41"/>
      <c r="AZ11721" s="41"/>
      <c r="BA11721" s="41"/>
      <c r="BB11721" s="41"/>
      <c r="BC11721" s="41"/>
      <c r="BD11721" s="41"/>
      <c r="BE11721" s="41"/>
      <c r="BF11721" s="41"/>
      <c r="BG11721" s="41"/>
      <c r="BH11721" s="41"/>
      <c r="BI11721" s="41"/>
      <c r="BJ11721" s="41"/>
      <c r="BK11721" s="41"/>
      <c r="BL11721" s="41"/>
      <c r="BM11721" s="41"/>
      <c r="BN11721" s="41"/>
      <c r="BO11721" s="41"/>
      <c r="BP11721" s="108"/>
      <c r="CG11721" s="102"/>
      <c r="CI11721" s="45"/>
    </row>
    <row r="11722" spans="37:87" ht="13" customHeight="1">
      <c r="AK11722" s="114"/>
      <c r="AL11722" s="41"/>
      <c r="AM11722" s="41"/>
      <c r="AN11722" s="41"/>
      <c r="AO11722" s="41"/>
      <c r="AP11722" s="41"/>
      <c r="AQ11722" s="41"/>
      <c r="AR11722" s="41"/>
      <c r="AS11722" s="41"/>
      <c r="AT11722" s="41"/>
      <c r="AU11722" s="41"/>
      <c r="AV11722" s="41"/>
      <c r="AW11722" s="41"/>
      <c r="AX11722" s="41"/>
      <c r="AY11722" s="41"/>
      <c r="AZ11722" s="41"/>
      <c r="BA11722" s="41"/>
      <c r="BB11722" s="41"/>
      <c r="BC11722" s="41"/>
      <c r="BD11722" s="41"/>
      <c r="BE11722" s="41"/>
      <c r="BF11722" s="41"/>
      <c r="BG11722" s="41"/>
      <c r="BH11722" s="41"/>
      <c r="BI11722" s="41"/>
      <c r="BJ11722" s="41"/>
      <c r="BK11722" s="41"/>
      <c r="BL11722" s="41"/>
      <c r="BM11722" s="41"/>
      <c r="BN11722" s="41"/>
      <c r="BO11722" s="41"/>
      <c r="BP11722" s="108"/>
      <c r="CG11722" s="102"/>
      <c r="CI11722" s="45"/>
    </row>
    <row r="11723" spans="37:87" ht="13" customHeight="1">
      <c r="AK11723" s="114"/>
      <c r="AL11723" s="41"/>
      <c r="AM11723" s="41"/>
      <c r="AN11723" s="41"/>
      <c r="AO11723" s="41"/>
      <c r="AP11723" s="41"/>
      <c r="AQ11723" s="41"/>
      <c r="AR11723" s="41"/>
      <c r="AS11723" s="41"/>
      <c r="AT11723" s="41"/>
      <c r="AU11723" s="41"/>
      <c r="AV11723" s="41"/>
      <c r="AW11723" s="41"/>
      <c r="AX11723" s="41"/>
      <c r="AY11723" s="41"/>
      <c r="AZ11723" s="41"/>
      <c r="BA11723" s="41"/>
      <c r="BB11723" s="41"/>
      <c r="BC11723" s="41"/>
      <c r="BD11723" s="41"/>
      <c r="BE11723" s="41"/>
      <c r="BF11723" s="41"/>
      <c r="BG11723" s="41"/>
      <c r="BH11723" s="41"/>
      <c r="BI11723" s="41"/>
      <c r="BJ11723" s="41"/>
      <c r="BK11723" s="41"/>
      <c r="BL11723" s="41"/>
      <c r="BM11723" s="41"/>
      <c r="BN11723" s="41"/>
      <c r="BO11723" s="41"/>
      <c r="BP11723" s="108"/>
      <c r="CG11723" s="102"/>
      <c r="CI11723" s="45"/>
    </row>
    <row r="11724" spans="37:87" ht="13" customHeight="1">
      <c r="AK11724" s="114"/>
      <c r="AL11724" s="41"/>
      <c r="AM11724" s="41"/>
      <c r="AN11724" s="41"/>
      <c r="AO11724" s="41"/>
      <c r="AP11724" s="41"/>
      <c r="AQ11724" s="41"/>
      <c r="AR11724" s="41"/>
      <c r="AS11724" s="41"/>
      <c r="AT11724" s="41"/>
      <c r="AU11724" s="41"/>
      <c r="AV11724" s="41"/>
      <c r="AW11724" s="41"/>
      <c r="AX11724" s="41"/>
      <c r="AY11724" s="41"/>
      <c r="AZ11724" s="41"/>
      <c r="BA11724" s="41"/>
      <c r="BB11724" s="41"/>
      <c r="BC11724" s="41"/>
      <c r="BD11724" s="41"/>
      <c r="BE11724" s="41"/>
      <c r="BF11724" s="41"/>
      <c r="BG11724" s="41"/>
      <c r="BH11724" s="41"/>
      <c r="BI11724" s="41"/>
      <c r="BJ11724" s="41"/>
      <c r="BK11724" s="41"/>
      <c r="BL11724" s="41"/>
      <c r="BM11724" s="41"/>
      <c r="BN11724" s="41"/>
      <c r="BO11724" s="41"/>
      <c r="BP11724" s="108"/>
      <c r="CG11724" s="102"/>
      <c r="CI11724" s="45"/>
    </row>
    <row r="11725" spans="37:87" ht="13" customHeight="1">
      <c r="AK11725" s="114"/>
      <c r="AL11725" s="41"/>
      <c r="AM11725" s="41"/>
      <c r="AN11725" s="41"/>
      <c r="AO11725" s="41"/>
      <c r="AP11725" s="41"/>
      <c r="AQ11725" s="41"/>
      <c r="AR11725" s="41"/>
      <c r="AS11725" s="41"/>
      <c r="AT11725" s="41"/>
      <c r="AU11725" s="41"/>
      <c r="AV11725" s="41"/>
      <c r="AW11725" s="41"/>
      <c r="AX11725" s="41"/>
      <c r="AY11725" s="41"/>
      <c r="AZ11725" s="41"/>
      <c r="BA11725" s="41"/>
      <c r="BB11725" s="41"/>
      <c r="BC11725" s="41"/>
      <c r="BD11725" s="41"/>
      <c r="BE11725" s="41"/>
      <c r="BF11725" s="41"/>
      <c r="BG11725" s="41"/>
      <c r="BH11725" s="41"/>
      <c r="BI11725" s="41"/>
      <c r="BJ11725" s="41"/>
      <c r="BK11725" s="41"/>
      <c r="BL11725" s="41"/>
      <c r="BM11725" s="41"/>
      <c r="BN11725" s="41"/>
      <c r="BO11725" s="41"/>
      <c r="BP11725" s="108"/>
      <c r="CG11725" s="102"/>
      <c r="CI11725" s="45"/>
    </row>
    <row r="11726" spans="37:87" ht="13" customHeight="1">
      <c r="AK11726" s="114"/>
      <c r="AL11726" s="41"/>
      <c r="AM11726" s="41"/>
      <c r="AN11726" s="41"/>
      <c r="AO11726" s="41"/>
      <c r="AP11726" s="41"/>
      <c r="AQ11726" s="41"/>
      <c r="AR11726" s="41"/>
      <c r="AS11726" s="41"/>
      <c r="AT11726" s="41"/>
      <c r="AU11726" s="41"/>
      <c r="AV11726" s="41"/>
      <c r="AW11726" s="41"/>
      <c r="AX11726" s="41"/>
      <c r="AY11726" s="41"/>
      <c r="AZ11726" s="41"/>
      <c r="BA11726" s="41"/>
      <c r="BB11726" s="41"/>
      <c r="BC11726" s="41"/>
      <c r="BD11726" s="41"/>
      <c r="BE11726" s="41"/>
      <c r="BF11726" s="41"/>
      <c r="BG11726" s="41"/>
      <c r="BH11726" s="41"/>
      <c r="BI11726" s="41"/>
      <c r="BJ11726" s="41"/>
      <c r="BK11726" s="41"/>
      <c r="BL11726" s="41"/>
      <c r="BM11726" s="41"/>
      <c r="BN11726" s="41"/>
      <c r="BO11726" s="41"/>
      <c r="BP11726" s="108"/>
      <c r="CG11726" s="102"/>
      <c r="CI11726" s="45"/>
    </row>
    <row r="11727" spans="37:87" ht="13" customHeight="1">
      <c r="AK11727" s="114"/>
      <c r="AL11727" s="41"/>
      <c r="AM11727" s="41"/>
      <c r="AN11727" s="41"/>
      <c r="AO11727" s="41"/>
      <c r="AP11727" s="41"/>
      <c r="AQ11727" s="41"/>
      <c r="AR11727" s="41"/>
      <c r="AS11727" s="41"/>
      <c r="AT11727" s="41"/>
      <c r="AU11727" s="41"/>
      <c r="AV11727" s="41"/>
      <c r="AW11727" s="41"/>
      <c r="AX11727" s="41"/>
      <c r="AY11727" s="41"/>
      <c r="AZ11727" s="41"/>
      <c r="BA11727" s="41"/>
      <c r="BB11727" s="41"/>
      <c r="BC11727" s="41"/>
      <c r="BD11727" s="41"/>
      <c r="BE11727" s="41"/>
      <c r="BF11727" s="41"/>
      <c r="BG11727" s="41"/>
      <c r="BH11727" s="41"/>
      <c r="BI11727" s="41"/>
      <c r="BJ11727" s="41"/>
      <c r="BK11727" s="41"/>
      <c r="BL11727" s="41"/>
      <c r="BM11727" s="41"/>
      <c r="BN11727" s="41"/>
      <c r="BO11727" s="41"/>
      <c r="BP11727" s="108"/>
      <c r="CG11727" s="102"/>
      <c r="CI11727" s="45"/>
    </row>
    <row r="11728" spans="37:87" ht="13" customHeight="1">
      <c r="AK11728" s="114"/>
      <c r="AL11728" s="41"/>
      <c r="AM11728" s="41"/>
      <c r="AN11728" s="41"/>
      <c r="AO11728" s="41"/>
      <c r="AP11728" s="41"/>
      <c r="AQ11728" s="41"/>
      <c r="AR11728" s="41"/>
      <c r="AS11728" s="41"/>
      <c r="AT11728" s="41"/>
      <c r="AU11728" s="41"/>
      <c r="AV11728" s="41"/>
      <c r="AW11728" s="41"/>
      <c r="AX11728" s="41"/>
      <c r="AY11728" s="41"/>
      <c r="AZ11728" s="41"/>
      <c r="BA11728" s="41"/>
      <c r="BB11728" s="41"/>
      <c r="BC11728" s="41"/>
      <c r="BD11728" s="41"/>
      <c r="BE11728" s="41"/>
      <c r="BF11728" s="41"/>
      <c r="BG11728" s="41"/>
      <c r="BH11728" s="41"/>
      <c r="BI11728" s="41"/>
      <c r="BJ11728" s="41"/>
      <c r="BK11728" s="41"/>
      <c r="BL11728" s="41"/>
      <c r="BM11728" s="41"/>
      <c r="BN11728" s="41"/>
      <c r="BO11728" s="41"/>
      <c r="BP11728" s="108"/>
      <c r="CG11728" s="102"/>
      <c r="CI11728" s="45"/>
    </row>
    <row r="11729" spans="37:87" ht="13" customHeight="1">
      <c r="AK11729" s="114"/>
      <c r="AL11729" s="41"/>
      <c r="AM11729" s="41"/>
      <c r="AN11729" s="41"/>
      <c r="AO11729" s="41"/>
      <c r="AP11729" s="41"/>
      <c r="AQ11729" s="41"/>
      <c r="AR11729" s="41"/>
      <c r="AS11729" s="41"/>
      <c r="AT11729" s="41"/>
      <c r="AU11729" s="41"/>
      <c r="AV11729" s="41"/>
      <c r="AW11729" s="41"/>
      <c r="AX11729" s="41"/>
      <c r="AY11729" s="41"/>
      <c r="AZ11729" s="41"/>
      <c r="BA11729" s="41"/>
      <c r="BB11729" s="41"/>
      <c r="BC11729" s="41"/>
      <c r="BD11729" s="41"/>
      <c r="BE11729" s="41"/>
      <c r="BF11729" s="41"/>
      <c r="BG11729" s="41"/>
      <c r="BH11729" s="41"/>
      <c r="BI11729" s="41"/>
      <c r="BJ11729" s="41"/>
      <c r="BK11729" s="41"/>
      <c r="BL11729" s="41"/>
      <c r="BM11729" s="41"/>
      <c r="BN11729" s="41"/>
      <c r="BO11729" s="41"/>
      <c r="BP11729" s="108"/>
      <c r="CG11729" s="102"/>
      <c r="CI11729" s="45"/>
    </row>
    <row r="11730" spans="37:87" ht="13" customHeight="1">
      <c r="AK11730" s="114"/>
      <c r="AL11730" s="41"/>
      <c r="AM11730" s="41"/>
      <c r="AN11730" s="41"/>
      <c r="AO11730" s="41"/>
      <c r="AP11730" s="41"/>
      <c r="AQ11730" s="41"/>
      <c r="AR11730" s="41"/>
      <c r="AS11730" s="41"/>
      <c r="AT11730" s="41"/>
      <c r="AU11730" s="41"/>
      <c r="AV11730" s="41"/>
      <c r="AW11730" s="41"/>
      <c r="AX11730" s="41"/>
      <c r="AY11730" s="41"/>
      <c r="AZ11730" s="41"/>
      <c r="BA11730" s="41"/>
      <c r="BB11730" s="41"/>
      <c r="BC11730" s="41"/>
      <c r="BD11730" s="41"/>
      <c r="BE11730" s="41"/>
      <c r="BF11730" s="41"/>
      <c r="BG11730" s="41"/>
      <c r="BH11730" s="41"/>
      <c r="BI11730" s="41"/>
      <c r="BJ11730" s="41"/>
      <c r="BK11730" s="41"/>
      <c r="BL11730" s="41"/>
      <c r="BM11730" s="41"/>
      <c r="BN11730" s="41"/>
      <c r="BO11730" s="41"/>
      <c r="BP11730" s="108"/>
      <c r="CG11730" s="102"/>
      <c r="CI11730" s="45"/>
    </row>
    <row r="11731" spans="37:87" ht="13" customHeight="1">
      <c r="AK11731" s="114"/>
      <c r="AL11731" s="41"/>
      <c r="AM11731" s="41"/>
      <c r="AN11731" s="41"/>
      <c r="AO11731" s="41"/>
      <c r="AP11731" s="41"/>
      <c r="AQ11731" s="41"/>
      <c r="AR11731" s="41"/>
      <c r="AS11731" s="41"/>
      <c r="AT11731" s="41"/>
      <c r="AU11731" s="41"/>
      <c r="AV11731" s="41"/>
      <c r="AW11731" s="41"/>
      <c r="AX11731" s="41"/>
      <c r="AY11731" s="41"/>
      <c r="AZ11731" s="41"/>
      <c r="BA11731" s="41"/>
      <c r="BB11731" s="41"/>
      <c r="BC11731" s="41"/>
      <c r="BD11731" s="41"/>
      <c r="BE11731" s="41"/>
      <c r="BF11731" s="41"/>
      <c r="BG11731" s="41"/>
      <c r="BH11731" s="41"/>
      <c r="BI11731" s="41"/>
      <c r="BJ11731" s="41"/>
      <c r="BK11731" s="41"/>
      <c r="BL11731" s="41"/>
      <c r="BM11731" s="41"/>
      <c r="BN11731" s="41"/>
      <c r="BO11731" s="41"/>
      <c r="BP11731" s="108"/>
      <c r="CG11731" s="102"/>
      <c r="CI11731" s="45"/>
    </row>
    <row r="11732" spans="37:87" ht="13" customHeight="1">
      <c r="AK11732" s="114"/>
      <c r="AL11732" s="41"/>
      <c r="AM11732" s="41"/>
      <c r="AN11732" s="41"/>
      <c r="AO11732" s="41"/>
      <c r="AP11732" s="41"/>
      <c r="AQ11732" s="41"/>
      <c r="AR11732" s="41"/>
      <c r="AS11732" s="41"/>
      <c r="AT11732" s="41"/>
      <c r="AU11732" s="41"/>
      <c r="AV11732" s="41"/>
      <c r="AW11732" s="41"/>
      <c r="AX11732" s="41"/>
      <c r="AY11732" s="41"/>
      <c r="AZ11732" s="41"/>
      <c r="BA11732" s="41"/>
      <c r="BB11732" s="41"/>
      <c r="BC11732" s="41"/>
      <c r="BD11732" s="41"/>
      <c r="BE11732" s="41"/>
      <c r="BF11732" s="41"/>
      <c r="BG11732" s="41"/>
      <c r="BH11732" s="41"/>
      <c r="BI11732" s="41"/>
      <c r="BJ11732" s="41"/>
      <c r="BK11732" s="41"/>
      <c r="BL11732" s="41"/>
      <c r="BM11732" s="41"/>
      <c r="BN11732" s="41"/>
      <c r="BO11732" s="41"/>
      <c r="BP11732" s="108"/>
      <c r="CG11732" s="102"/>
      <c r="CI11732" s="45"/>
    </row>
    <row r="11733" spans="37:87" ht="13" customHeight="1">
      <c r="AK11733" s="114"/>
      <c r="AL11733" s="41"/>
      <c r="AM11733" s="41"/>
      <c r="AN11733" s="41"/>
      <c r="AO11733" s="41"/>
      <c r="AP11733" s="41"/>
      <c r="AQ11733" s="41"/>
      <c r="AR11733" s="41"/>
      <c r="AS11733" s="41"/>
      <c r="AT11733" s="41"/>
      <c r="AU11733" s="41"/>
      <c r="AV11733" s="41"/>
      <c r="AW11733" s="41"/>
      <c r="AX11733" s="41"/>
      <c r="AY11733" s="41"/>
      <c r="AZ11733" s="41"/>
      <c r="BA11733" s="41"/>
      <c r="BB11733" s="41"/>
      <c r="BC11733" s="41"/>
      <c r="BD11733" s="41"/>
      <c r="BE11733" s="41"/>
      <c r="BF11733" s="41"/>
      <c r="BG11733" s="41"/>
      <c r="BH11733" s="41"/>
      <c r="BI11733" s="41"/>
      <c r="BJ11733" s="41"/>
      <c r="BK11733" s="41"/>
      <c r="BL11733" s="41"/>
      <c r="BM11733" s="41"/>
      <c r="BN11733" s="41"/>
      <c r="BO11733" s="41"/>
      <c r="BP11733" s="108"/>
      <c r="CG11733" s="102"/>
      <c r="CI11733" s="45"/>
    </row>
    <row r="11734" spans="37:87" ht="13" customHeight="1">
      <c r="AK11734" s="114"/>
      <c r="AL11734" s="41"/>
      <c r="AM11734" s="41"/>
      <c r="AN11734" s="41"/>
      <c r="AO11734" s="41"/>
      <c r="AP11734" s="41"/>
      <c r="AQ11734" s="41"/>
      <c r="AR11734" s="41"/>
      <c r="AS11734" s="41"/>
      <c r="AT11734" s="41"/>
      <c r="AU11734" s="41"/>
      <c r="AV11734" s="41"/>
      <c r="AW11734" s="41"/>
      <c r="AX11734" s="41"/>
      <c r="AY11734" s="41"/>
      <c r="AZ11734" s="41"/>
      <c r="BA11734" s="41"/>
      <c r="BB11734" s="41"/>
      <c r="BC11734" s="41"/>
      <c r="BD11734" s="41"/>
      <c r="BE11734" s="41"/>
      <c r="BF11734" s="41"/>
      <c r="BG11734" s="41"/>
      <c r="BH11734" s="41"/>
      <c r="BI11734" s="41"/>
      <c r="BJ11734" s="41"/>
      <c r="BK11734" s="41"/>
      <c r="BL11734" s="41"/>
      <c r="BM11734" s="41"/>
      <c r="BN11734" s="41"/>
      <c r="BO11734" s="41"/>
      <c r="BP11734" s="108"/>
      <c r="CG11734" s="102"/>
      <c r="CI11734" s="45"/>
    </row>
    <row r="11735" spans="37:87" ht="13" customHeight="1">
      <c r="AK11735" s="114"/>
      <c r="AL11735" s="41"/>
      <c r="AM11735" s="41"/>
      <c r="AN11735" s="41"/>
      <c r="AO11735" s="41"/>
      <c r="AP11735" s="41"/>
      <c r="AQ11735" s="41"/>
      <c r="AR11735" s="41"/>
      <c r="AS11735" s="41"/>
      <c r="AT11735" s="41"/>
      <c r="AU11735" s="41"/>
      <c r="AV11735" s="41"/>
      <c r="AW11735" s="41"/>
      <c r="AX11735" s="41"/>
      <c r="AY11735" s="41"/>
      <c r="AZ11735" s="41"/>
      <c r="BA11735" s="41"/>
      <c r="BB11735" s="41"/>
      <c r="BC11735" s="41"/>
      <c r="BD11735" s="41"/>
      <c r="BE11735" s="41"/>
      <c r="BF11735" s="41"/>
      <c r="BG11735" s="41"/>
      <c r="BH11735" s="41"/>
      <c r="BI11735" s="41"/>
      <c r="BJ11735" s="41"/>
      <c r="BK11735" s="41"/>
      <c r="BL11735" s="41"/>
      <c r="BM11735" s="41"/>
      <c r="BN11735" s="41"/>
      <c r="BO11735" s="41"/>
      <c r="BP11735" s="108"/>
      <c r="CG11735" s="102"/>
      <c r="CI11735" s="45"/>
    </row>
    <row r="11736" spans="37:87" ht="13" customHeight="1">
      <c r="AK11736" s="114"/>
      <c r="AL11736" s="41"/>
      <c r="AM11736" s="41"/>
      <c r="AN11736" s="41"/>
      <c r="AO11736" s="41"/>
      <c r="AP11736" s="41"/>
      <c r="AQ11736" s="41"/>
      <c r="AR11736" s="41"/>
      <c r="AS11736" s="41"/>
      <c r="AT11736" s="41"/>
      <c r="AU11736" s="41"/>
      <c r="AV11736" s="41"/>
      <c r="AW11736" s="41"/>
      <c r="AX11736" s="41"/>
      <c r="AY11736" s="41"/>
      <c r="AZ11736" s="41"/>
      <c r="BA11736" s="41"/>
      <c r="BB11736" s="41"/>
      <c r="BC11736" s="41"/>
      <c r="BD11736" s="41"/>
      <c r="BE11736" s="41"/>
      <c r="BF11736" s="41"/>
      <c r="BG11736" s="41"/>
      <c r="BH11736" s="41"/>
      <c r="BI11736" s="41"/>
      <c r="BJ11736" s="41"/>
      <c r="BK11736" s="41"/>
      <c r="BL11736" s="41"/>
      <c r="BM11736" s="41"/>
      <c r="BN11736" s="41"/>
      <c r="BO11736" s="41"/>
      <c r="BP11736" s="108"/>
      <c r="CG11736" s="102"/>
      <c r="CI11736" s="45"/>
    </row>
    <row r="11737" spans="37:87" ht="13" customHeight="1">
      <c r="AK11737" s="114"/>
      <c r="AL11737" s="41"/>
      <c r="AM11737" s="41"/>
      <c r="AN11737" s="41"/>
      <c r="AO11737" s="41"/>
      <c r="AP11737" s="41"/>
      <c r="AQ11737" s="41"/>
      <c r="AR11737" s="41"/>
      <c r="AS11737" s="41"/>
      <c r="AT11737" s="41"/>
      <c r="AU11737" s="41"/>
      <c r="AV11737" s="41"/>
      <c r="AW11737" s="41"/>
      <c r="AX11737" s="41"/>
      <c r="AY11737" s="41"/>
      <c r="AZ11737" s="41"/>
      <c r="BA11737" s="41"/>
      <c r="BB11737" s="41"/>
      <c r="BC11737" s="41"/>
      <c r="BD11737" s="41"/>
      <c r="BE11737" s="41"/>
      <c r="BF11737" s="41"/>
      <c r="BG11737" s="41"/>
      <c r="BH11737" s="41"/>
      <c r="BI11737" s="41"/>
      <c r="BJ11737" s="41"/>
      <c r="BK11737" s="41"/>
      <c r="BL11737" s="41"/>
      <c r="BM11737" s="41"/>
      <c r="BN11737" s="41"/>
      <c r="BO11737" s="41"/>
      <c r="BP11737" s="108"/>
      <c r="CG11737" s="102"/>
      <c r="CI11737" s="45"/>
    </row>
    <row r="11738" spans="37:87" ht="13" customHeight="1">
      <c r="AK11738" s="114"/>
      <c r="AL11738" s="41"/>
      <c r="AM11738" s="41"/>
      <c r="AN11738" s="41"/>
      <c r="AO11738" s="41"/>
      <c r="AP11738" s="41"/>
      <c r="AQ11738" s="41"/>
      <c r="AR11738" s="41"/>
      <c r="AS11738" s="41"/>
      <c r="AT11738" s="41"/>
      <c r="AU11738" s="41"/>
      <c r="AV11738" s="41"/>
      <c r="AW11738" s="41"/>
      <c r="AX11738" s="41"/>
      <c r="AY11738" s="41"/>
      <c r="AZ11738" s="41"/>
      <c r="BA11738" s="41"/>
      <c r="BB11738" s="41"/>
      <c r="BC11738" s="41"/>
      <c r="BD11738" s="41"/>
      <c r="BE11738" s="41"/>
      <c r="BF11738" s="41"/>
      <c r="BG11738" s="41"/>
      <c r="BH11738" s="41"/>
      <c r="BI11738" s="41"/>
      <c r="BJ11738" s="41"/>
      <c r="BK11738" s="41"/>
      <c r="BL11738" s="41"/>
      <c r="BM11738" s="41"/>
      <c r="BN11738" s="41"/>
      <c r="BO11738" s="41"/>
      <c r="BP11738" s="108"/>
      <c r="CG11738" s="102"/>
      <c r="CI11738" s="45"/>
    </row>
    <row r="11739" spans="37:87" ht="13" customHeight="1">
      <c r="AK11739" s="114"/>
      <c r="AL11739" s="41"/>
      <c r="AM11739" s="41"/>
      <c r="AN11739" s="41"/>
      <c r="AO11739" s="41"/>
      <c r="AP11739" s="41"/>
      <c r="AQ11739" s="41"/>
      <c r="AR11739" s="41"/>
      <c r="AS11739" s="41"/>
      <c r="AT11739" s="41"/>
      <c r="AU11739" s="41"/>
      <c r="AV11739" s="41"/>
      <c r="AW11739" s="41"/>
      <c r="AX11739" s="41"/>
      <c r="AY11739" s="41"/>
      <c r="AZ11739" s="41"/>
      <c r="BA11739" s="41"/>
      <c r="BB11739" s="41"/>
      <c r="BC11739" s="41"/>
      <c r="BD11739" s="41"/>
      <c r="BE11739" s="41"/>
      <c r="BF11739" s="41"/>
      <c r="BG11739" s="41"/>
      <c r="BH11739" s="41"/>
      <c r="BI11739" s="41"/>
      <c r="BJ11739" s="41"/>
      <c r="BK11739" s="41"/>
      <c r="BL11739" s="41"/>
      <c r="BM11739" s="41"/>
      <c r="BN11739" s="41"/>
      <c r="BO11739" s="41"/>
      <c r="BP11739" s="108"/>
      <c r="CG11739" s="102"/>
      <c r="CI11739" s="45"/>
    </row>
    <row r="11740" spans="37:87" ht="13" customHeight="1">
      <c r="AK11740" s="114"/>
      <c r="AL11740" s="41"/>
      <c r="AM11740" s="41"/>
      <c r="AN11740" s="41"/>
      <c r="AO11740" s="41"/>
      <c r="AP11740" s="41"/>
      <c r="AQ11740" s="41"/>
      <c r="AR11740" s="41"/>
      <c r="AS11740" s="41"/>
      <c r="AT11740" s="41"/>
      <c r="AU11740" s="41"/>
      <c r="AV11740" s="41"/>
      <c r="AW11740" s="41"/>
      <c r="AX11740" s="41"/>
      <c r="AY11740" s="41"/>
      <c r="AZ11740" s="41"/>
      <c r="BA11740" s="41"/>
      <c r="BB11740" s="41"/>
      <c r="BC11740" s="41"/>
      <c r="BD11740" s="41"/>
      <c r="BE11740" s="41"/>
      <c r="BF11740" s="41"/>
      <c r="BG11740" s="41"/>
      <c r="BH11740" s="41"/>
      <c r="BI11740" s="41"/>
      <c r="BJ11740" s="41"/>
      <c r="BK11740" s="41"/>
      <c r="BL11740" s="41"/>
      <c r="BM11740" s="41"/>
      <c r="BN11740" s="41"/>
      <c r="BO11740" s="41"/>
      <c r="BP11740" s="108"/>
      <c r="CG11740" s="102"/>
      <c r="CI11740" s="45"/>
    </row>
    <row r="11741" spans="37:87" ht="13" customHeight="1">
      <c r="AK11741" s="114"/>
      <c r="AL11741" s="41"/>
      <c r="AM11741" s="41"/>
      <c r="AN11741" s="41"/>
      <c r="AO11741" s="41"/>
      <c r="AP11741" s="41"/>
      <c r="AQ11741" s="41"/>
      <c r="AR11741" s="41"/>
      <c r="AS11741" s="41"/>
      <c r="AT11741" s="41"/>
      <c r="AU11741" s="41"/>
      <c r="AV11741" s="41"/>
      <c r="AW11741" s="41"/>
      <c r="AX11741" s="41"/>
      <c r="AY11741" s="41"/>
      <c r="AZ11741" s="41"/>
      <c r="BA11741" s="41"/>
      <c r="BB11741" s="41"/>
      <c r="BC11741" s="41"/>
      <c r="BD11741" s="41"/>
      <c r="BE11741" s="41"/>
      <c r="BF11741" s="41"/>
      <c r="BG11741" s="41"/>
      <c r="BH11741" s="41"/>
      <c r="BI11741" s="41"/>
      <c r="BJ11741" s="41"/>
      <c r="BK11741" s="41"/>
      <c r="BL11741" s="41"/>
      <c r="BM11741" s="41"/>
      <c r="BN11741" s="41"/>
      <c r="BO11741" s="41"/>
      <c r="BP11741" s="108"/>
      <c r="CG11741" s="102"/>
      <c r="CI11741" s="45"/>
    </row>
    <row r="11742" spans="37:87" ht="13" customHeight="1">
      <c r="AK11742" s="114"/>
      <c r="AL11742" s="41"/>
      <c r="AM11742" s="41"/>
      <c r="AN11742" s="41"/>
      <c r="AO11742" s="41"/>
      <c r="AP11742" s="41"/>
      <c r="AQ11742" s="41"/>
      <c r="AR11742" s="41"/>
      <c r="AS11742" s="41"/>
      <c r="AT11742" s="41"/>
      <c r="AU11742" s="41"/>
      <c r="AV11742" s="41"/>
      <c r="AW11742" s="41"/>
      <c r="AX11742" s="41"/>
      <c r="AY11742" s="41"/>
      <c r="AZ11742" s="41"/>
      <c r="BA11742" s="41"/>
      <c r="BB11742" s="41"/>
      <c r="BC11742" s="41"/>
      <c r="BD11742" s="41"/>
      <c r="BE11742" s="41"/>
      <c r="BF11742" s="41"/>
      <c r="BG11742" s="41"/>
      <c r="BH11742" s="41"/>
      <c r="BI11742" s="41"/>
      <c r="BJ11742" s="41"/>
      <c r="BK11742" s="41"/>
      <c r="BL11742" s="41"/>
      <c r="BM11742" s="41"/>
      <c r="BN11742" s="41"/>
      <c r="BO11742" s="41"/>
      <c r="BP11742" s="108"/>
      <c r="CG11742" s="102"/>
      <c r="CI11742" s="45"/>
    </row>
    <row r="11743" spans="37:87" ht="13" customHeight="1">
      <c r="AK11743" s="114"/>
      <c r="AL11743" s="41"/>
      <c r="AM11743" s="41"/>
      <c r="AN11743" s="41"/>
      <c r="AO11743" s="41"/>
      <c r="AP11743" s="41"/>
      <c r="AQ11743" s="41"/>
      <c r="AR11743" s="41"/>
      <c r="AS11743" s="41"/>
      <c r="AT11743" s="41"/>
      <c r="AU11743" s="41"/>
      <c r="AV11743" s="41"/>
      <c r="AW11743" s="41"/>
      <c r="AX11743" s="41"/>
      <c r="AY11743" s="41"/>
      <c r="AZ11743" s="41"/>
      <c r="BA11743" s="41"/>
      <c r="BB11743" s="41"/>
      <c r="BC11743" s="41"/>
      <c r="BD11743" s="41"/>
      <c r="BE11743" s="41"/>
      <c r="BF11743" s="41"/>
      <c r="BG11743" s="41"/>
      <c r="BH11743" s="41"/>
      <c r="BI11743" s="41"/>
      <c r="BJ11743" s="41"/>
      <c r="BK11743" s="41"/>
      <c r="BL11743" s="41"/>
      <c r="BM11743" s="41"/>
      <c r="BN11743" s="41"/>
      <c r="BO11743" s="41"/>
      <c r="BP11743" s="108"/>
      <c r="CG11743" s="102"/>
      <c r="CI11743" s="45"/>
    </row>
    <row r="11744" spans="37:87" ht="13" customHeight="1">
      <c r="AK11744" s="114"/>
      <c r="AL11744" s="41"/>
      <c r="AM11744" s="41"/>
      <c r="AN11744" s="41"/>
      <c r="AO11744" s="41"/>
      <c r="AP11744" s="41"/>
      <c r="AQ11744" s="41"/>
      <c r="AR11744" s="41"/>
      <c r="AS11744" s="41"/>
      <c r="AT11744" s="41"/>
      <c r="AU11744" s="41"/>
      <c r="AV11744" s="41"/>
      <c r="AW11744" s="41"/>
      <c r="AX11744" s="41"/>
      <c r="AY11744" s="41"/>
      <c r="AZ11744" s="41"/>
      <c r="BA11744" s="41"/>
      <c r="BB11744" s="41"/>
      <c r="BC11744" s="41"/>
      <c r="BD11744" s="41"/>
      <c r="BE11744" s="41"/>
      <c r="BF11744" s="41"/>
      <c r="BG11744" s="41"/>
      <c r="BH11744" s="41"/>
      <c r="BI11744" s="41"/>
      <c r="BJ11744" s="41"/>
      <c r="BK11744" s="41"/>
      <c r="BL11744" s="41"/>
      <c r="BM11744" s="41"/>
      <c r="BN11744" s="41"/>
      <c r="BO11744" s="41"/>
      <c r="BP11744" s="108"/>
      <c r="CG11744" s="102"/>
      <c r="CI11744" s="45"/>
    </row>
    <row r="11745" spans="37:87" ht="13" customHeight="1">
      <c r="AK11745" s="114"/>
      <c r="AL11745" s="41"/>
      <c r="AM11745" s="41"/>
      <c r="AN11745" s="41"/>
      <c r="AO11745" s="41"/>
      <c r="AP11745" s="41"/>
      <c r="AQ11745" s="41"/>
      <c r="AR11745" s="41"/>
      <c r="AS11745" s="41"/>
      <c r="AT11745" s="41"/>
      <c r="AU11745" s="41"/>
      <c r="AV11745" s="41"/>
      <c r="AW11745" s="41"/>
      <c r="AX11745" s="41"/>
      <c r="AY11745" s="41"/>
      <c r="AZ11745" s="41"/>
      <c r="BA11745" s="41"/>
      <c r="BB11745" s="41"/>
      <c r="BC11745" s="41"/>
      <c r="BD11745" s="41"/>
      <c r="BE11745" s="41"/>
      <c r="BF11745" s="41"/>
      <c r="BG11745" s="41"/>
      <c r="BH11745" s="41"/>
      <c r="BI11745" s="41"/>
      <c r="BJ11745" s="41"/>
      <c r="BK11745" s="41"/>
      <c r="BL11745" s="41"/>
      <c r="BM11745" s="41"/>
      <c r="BN11745" s="41"/>
      <c r="BO11745" s="41"/>
      <c r="BP11745" s="108"/>
      <c r="CG11745" s="102"/>
      <c r="CI11745" s="45"/>
    </row>
    <row r="11746" spans="37:87" ht="13" customHeight="1">
      <c r="AK11746" s="114"/>
      <c r="AL11746" s="41"/>
      <c r="AM11746" s="41"/>
      <c r="AN11746" s="41"/>
      <c r="AO11746" s="41"/>
      <c r="AP11746" s="41"/>
      <c r="AQ11746" s="41"/>
      <c r="AR11746" s="41"/>
      <c r="AS11746" s="41"/>
      <c r="AT11746" s="41"/>
      <c r="AU11746" s="41"/>
      <c r="AV11746" s="41"/>
      <c r="AW11746" s="41"/>
      <c r="AX11746" s="41"/>
      <c r="AY11746" s="41"/>
      <c r="AZ11746" s="41"/>
      <c r="BA11746" s="41"/>
      <c r="BB11746" s="41"/>
      <c r="BC11746" s="41"/>
      <c r="BD11746" s="41"/>
      <c r="BE11746" s="41"/>
      <c r="BF11746" s="41"/>
      <c r="BG11746" s="41"/>
      <c r="BH11746" s="41"/>
      <c r="BI11746" s="41"/>
      <c r="BJ11746" s="41"/>
      <c r="BK11746" s="41"/>
      <c r="BL11746" s="41"/>
      <c r="BM11746" s="41"/>
      <c r="BN11746" s="41"/>
      <c r="BO11746" s="41"/>
      <c r="BP11746" s="108"/>
      <c r="CG11746" s="102"/>
      <c r="CI11746" s="45"/>
    </row>
    <row r="11747" spans="37:87" ht="13" customHeight="1">
      <c r="AK11747" s="114"/>
      <c r="AL11747" s="41"/>
      <c r="AM11747" s="41"/>
      <c r="AN11747" s="41"/>
      <c r="AO11747" s="41"/>
      <c r="AP11747" s="41"/>
      <c r="AQ11747" s="41"/>
      <c r="AR11747" s="41"/>
      <c r="AS11747" s="41"/>
      <c r="AT11747" s="41"/>
      <c r="AU11747" s="41"/>
      <c r="AV11747" s="41"/>
      <c r="AW11747" s="41"/>
      <c r="AX11747" s="41"/>
      <c r="AY11747" s="41"/>
      <c r="AZ11747" s="41"/>
      <c r="BA11747" s="41"/>
      <c r="BB11747" s="41"/>
      <c r="BC11747" s="41"/>
      <c r="BD11747" s="41"/>
      <c r="BE11747" s="41"/>
      <c r="BF11747" s="41"/>
      <c r="BG11747" s="41"/>
      <c r="BH11747" s="41"/>
      <c r="BI11747" s="41"/>
      <c r="BJ11747" s="41"/>
      <c r="BK11747" s="41"/>
      <c r="BL11747" s="41"/>
      <c r="BM11747" s="41"/>
      <c r="BN11747" s="41"/>
      <c r="BO11747" s="41"/>
      <c r="BP11747" s="108"/>
      <c r="CG11747" s="102"/>
      <c r="CI11747" s="45"/>
    </row>
    <row r="11748" spans="37:87" ht="13" customHeight="1">
      <c r="AK11748" s="114"/>
      <c r="AL11748" s="41"/>
      <c r="AM11748" s="41"/>
      <c r="AN11748" s="41"/>
      <c r="AO11748" s="41"/>
      <c r="AP11748" s="41"/>
      <c r="AQ11748" s="41"/>
      <c r="AR11748" s="41"/>
      <c r="AS11748" s="41"/>
      <c r="AT11748" s="41"/>
      <c r="AU11748" s="41"/>
      <c r="AV11748" s="41"/>
      <c r="AW11748" s="41"/>
      <c r="AX11748" s="41"/>
      <c r="AY11748" s="41"/>
      <c r="AZ11748" s="41"/>
      <c r="BA11748" s="41"/>
      <c r="BB11748" s="41"/>
      <c r="BC11748" s="41"/>
      <c r="BD11748" s="41"/>
      <c r="BE11748" s="41"/>
      <c r="BF11748" s="41"/>
      <c r="BG11748" s="41"/>
      <c r="BH11748" s="41"/>
      <c r="BI11748" s="41"/>
      <c r="BJ11748" s="41"/>
      <c r="BK11748" s="41"/>
      <c r="BL11748" s="41"/>
      <c r="BM11748" s="41"/>
      <c r="BN11748" s="41"/>
      <c r="BO11748" s="41"/>
      <c r="BP11748" s="108"/>
      <c r="CG11748" s="102"/>
      <c r="CI11748" s="45"/>
    </row>
    <row r="11749" spans="37:87" ht="13" customHeight="1">
      <c r="AK11749" s="114"/>
      <c r="AL11749" s="41"/>
      <c r="AM11749" s="41"/>
      <c r="AN11749" s="41"/>
      <c r="AO11749" s="41"/>
      <c r="AP11749" s="41"/>
      <c r="AQ11749" s="41"/>
      <c r="AR11749" s="41"/>
      <c r="AS11749" s="41"/>
      <c r="AT11749" s="41"/>
      <c r="AU11749" s="41"/>
      <c r="AV11749" s="41"/>
      <c r="AW11749" s="41"/>
      <c r="AX11749" s="41"/>
      <c r="AY11749" s="41"/>
      <c r="AZ11749" s="41"/>
      <c r="BA11749" s="41"/>
      <c r="BB11749" s="41"/>
      <c r="BC11749" s="41"/>
      <c r="BD11749" s="41"/>
      <c r="BE11749" s="41"/>
      <c r="BF11749" s="41"/>
      <c r="BG11749" s="41"/>
      <c r="BH11749" s="41"/>
      <c r="BI11749" s="41"/>
      <c r="BJ11749" s="41"/>
      <c r="BK11749" s="41"/>
      <c r="BL11749" s="41"/>
      <c r="BM11749" s="41"/>
      <c r="BN11749" s="41"/>
      <c r="BO11749" s="41"/>
      <c r="BP11749" s="108"/>
      <c r="CG11749" s="102"/>
      <c r="CI11749" s="45"/>
    </row>
    <row r="11750" spans="37:87" ht="13" customHeight="1">
      <c r="AK11750" s="114"/>
      <c r="AL11750" s="41"/>
      <c r="AM11750" s="41"/>
      <c r="AN11750" s="41"/>
      <c r="AO11750" s="41"/>
      <c r="AP11750" s="41"/>
      <c r="AQ11750" s="41"/>
      <c r="AR11750" s="41"/>
      <c r="AS11750" s="41"/>
      <c r="AT11750" s="41"/>
      <c r="AU11750" s="41"/>
      <c r="AV11750" s="41"/>
      <c r="AW11750" s="41"/>
      <c r="AX11750" s="41"/>
      <c r="AY11750" s="41"/>
      <c r="AZ11750" s="41"/>
      <c r="BA11750" s="41"/>
      <c r="BB11750" s="41"/>
      <c r="BC11750" s="41"/>
      <c r="BD11750" s="41"/>
      <c r="BE11750" s="41"/>
      <c r="BF11750" s="41"/>
      <c r="BG11750" s="41"/>
      <c r="BH11750" s="41"/>
      <c r="BI11750" s="41"/>
      <c r="BJ11750" s="41"/>
      <c r="BK11750" s="41"/>
      <c r="BL11750" s="41"/>
      <c r="BM11750" s="41"/>
      <c r="BN11750" s="41"/>
      <c r="BO11750" s="41"/>
      <c r="BP11750" s="108"/>
      <c r="CG11750" s="102"/>
      <c r="CI11750" s="45"/>
    </row>
    <row r="11751" spans="37:87" ht="13" customHeight="1">
      <c r="AK11751" s="114"/>
      <c r="AL11751" s="41"/>
      <c r="AM11751" s="41"/>
      <c r="AN11751" s="41"/>
      <c r="AO11751" s="41"/>
      <c r="AP11751" s="41"/>
      <c r="AQ11751" s="41"/>
      <c r="AR11751" s="41"/>
      <c r="AS11751" s="41"/>
      <c r="AT11751" s="41"/>
      <c r="AU11751" s="41"/>
      <c r="AV11751" s="41"/>
      <c r="AW11751" s="41"/>
      <c r="AX11751" s="41"/>
      <c r="AY11751" s="41"/>
      <c r="AZ11751" s="41"/>
      <c r="BA11751" s="41"/>
      <c r="BB11751" s="41"/>
      <c r="BC11751" s="41"/>
      <c r="BD11751" s="41"/>
      <c r="BE11751" s="41"/>
      <c r="BF11751" s="41"/>
      <c r="BG11751" s="41"/>
      <c r="BH11751" s="41"/>
      <c r="BI11751" s="41"/>
      <c r="BJ11751" s="41"/>
      <c r="BK11751" s="41"/>
      <c r="BL11751" s="41"/>
      <c r="BM11751" s="41"/>
      <c r="BN11751" s="41"/>
      <c r="BO11751" s="41"/>
      <c r="BP11751" s="108"/>
      <c r="CG11751" s="102"/>
      <c r="CI11751" s="45"/>
    </row>
    <row r="11752" spans="37:87" ht="13" customHeight="1">
      <c r="AK11752" s="114"/>
      <c r="AL11752" s="41"/>
      <c r="AM11752" s="41"/>
      <c r="AN11752" s="41"/>
      <c r="AO11752" s="41"/>
      <c r="AP11752" s="41"/>
      <c r="AQ11752" s="41"/>
      <c r="AR11752" s="41"/>
      <c r="AS11752" s="41"/>
      <c r="AT11752" s="41"/>
      <c r="AU11752" s="41"/>
      <c r="AV11752" s="41"/>
      <c r="AW11752" s="41"/>
      <c r="AX11752" s="41"/>
      <c r="AY11752" s="41"/>
      <c r="AZ11752" s="41"/>
      <c r="BA11752" s="41"/>
      <c r="BB11752" s="41"/>
      <c r="BC11752" s="41"/>
      <c r="BD11752" s="41"/>
      <c r="BE11752" s="41"/>
      <c r="BF11752" s="41"/>
      <c r="BG11752" s="41"/>
      <c r="BH11752" s="41"/>
      <c r="BI11752" s="41"/>
      <c r="BJ11752" s="41"/>
      <c r="BK11752" s="41"/>
      <c r="BL11752" s="41"/>
      <c r="BM11752" s="41"/>
      <c r="BN11752" s="41"/>
      <c r="BO11752" s="41"/>
      <c r="BP11752" s="108"/>
      <c r="CG11752" s="102"/>
      <c r="CI11752" s="45"/>
    </row>
    <row r="11753" spans="37:87" ht="13" customHeight="1">
      <c r="AK11753" s="114"/>
      <c r="AL11753" s="41"/>
      <c r="AM11753" s="41"/>
      <c r="AN11753" s="41"/>
      <c r="AO11753" s="41"/>
      <c r="AP11753" s="41"/>
      <c r="AQ11753" s="41"/>
      <c r="AR11753" s="41"/>
      <c r="AS11753" s="41"/>
      <c r="AT11753" s="41"/>
      <c r="AU11753" s="41"/>
      <c r="AV11753" s="41"/>
      <c r="AW11753" s="41"/>
      <c r="AX11753" s="41"/>
      <c r="AY11753" s="41"/>
      <c r="AZ11753" s="41"/>
      <c r="BA11753" s="41"/>
      <c r="BB11753" s="41"/>
      <c r="BC11753" s="41"/>
      <c r="BD11753" s="41"/>
      <c r="BE11753" s="41"/>
      <c r="BF11753" s="41"/>
      <c r="BG11753" s="41"/>
      <c r="BH11753" s="41"/>
      <c r="BI11753" s="41"/>
      <c r="BJ11753" s="41"/>
      <c r="BK11753" s="41"/>
      <c r="BL11753" s="41"/>
      <c r="BM11753" s="41"/>
      <c r="BN11753" s="41"/>
      <c r="BO11753" s="41"/>
      <c r="BP11753" s="108"/>
      <c r="CG11753" s="102"/>
      <c r="CI11753" s="45"/>
    </row>
    <row r="11754" spans="37:87" ht="13" customHeight="1">
      <c r="AK11754" s="114"/>
      <c r="AL11754" s="41"/>
      <c r="AM11754" s="41"/>
      <c r="AN11754" s="41"/>
      <c r="AO11754" s="41"/>
      <c r="AP11754" s="41"/>
      <c r="AQ11754" s="41"/>
      <c r="AR11754" s="41"/>
      <c r="AS11754" s="41"/>
      <c r="AT11754" s="41"/>
      <c r="AU11754" s="41"/>
      <c r="AV11754" s="41"/>
      <c r="AW11754" s="41"/>
      <c r="AX11754" s="41"/>
      <c r="AY11754" s="41"/>
      <c r="AZ11754" s="41"/>
      <c r="BA11754" s="41"/>
      <c r="BB11754" s="41"/>
      <c r="BC11754" s="41"/>
      <c r="BD11754" s="41"/>
      <c r="BE11754" s="41"/>
      <c r="BF11754" s="41"/>
      <c r="BG11754" s="41"/>
      <c r="BH11754" s="41"/>
      <c r="BI11754" s="41"/>
      <c r="BJ11754" s="41"/>
      <c r="BK11754" s="41"/>
      <c r="BL11754" s="41"/>
      <c r="BM11754" s="41"/>
      <c r="BN11754" s="41"/>
      <c r="BO11754" s="41"/>
      <c r="BP11754" s="108"/>
      <c r="CG11754" s="102"/>
      <c r="CI11754" s="45"/>
    </row>
    <row r="11755" spans="37:87" ht="13" customHeight="1">
      <c r="AK11755" s="114"/>
      <c r="AL11755" s="41"/>
      <c r="AM11755" s="41"/>
      <c r="AN11755" s="41"/>
      <c r="AO11755" s="41"/>
      <c r="AP11755" s="41"/>
      <c r="AQ11755" s="41"/>
      <c r="AR11755" s="41"/>
      <c r="AS11755" s="41"/>
      <c r="AT11755" s="41"/>
      <c r="AU11755" s="41"/>
      <c r="AV11755" s="41"/>
      <c r="AW11755" s="41"/>
      <c r="AX11755" s="41"/>
      <c r="AY11755" s="41"/>
      <c r="AZ11755" s="41"/>
      <c r="BA11755" s="41"/>
      <c r="BB11755" s="41"/>
      <c r="BC11755" s="41"/>
      <c r="BD11755" s="41"/>
      <c r="BE11755" s="41"/>
      <c r="BF11755" s="41"/>
      <c r="BG11755" s="41"/>
      <c r="BH11755" s="41"/>
      <c r="BI11755" s="41"/>
      <c r="BJ11755" s="41"/>
      <c r="BK11755" s="41"/>
      <c r="BL11755" s="41"/>
      <c r="BM11755" s="41"/>
      <c r="BN11755" s="41"/>
      <c r="BO11755" s="41"/>
      <c r="BP11755" s="108"/>
      <c r="CG11755" s="102"/>
      <c r="CI11755" s="45"/>
    </row>
    <row r="11756" spans="37:87" ht="13" customHeight="1">
      <c r="AK11756" s="114"/>
      <c r="AL11756" s="41"/>
      <c r="AM11756" s="41"/>
      <c r="AN11756" s="41"/>
      <c r="AO11756" s="41"/>
      <c r="AP11756" s="41"/>
      <c r="AQ11756" s="41"/>
      <c r="AR11756" s="41"/>
      <c r="AS11756" s="41"/>
      <c r="AT11756" s="41"/>
      <c r="AU11756" s="41"/>
      <c r="AV11756" s="41"/>
      <c r="AW11756" s="41"/>
      <c r="AX11756" s="41"/>
      <c r="AY11756" s="41"/>
      <c r="AZ11756" s="41"/>
      <c r="BA11756" s="41"/>
      <c r="BB11756" s="41"/>
      <c r="BC11756" s="41"/>
      <c r="BD11756" s="41"/>
      <c r="BE11756" s="41"/>
      <c r="BF11756" s="41"/>
      <c r="BG11756" s="41"/>
      <c r="BH11756" s="41"/>
      <c r="BI11756" s="41"/>
      <c r="BJ11756" s="41"/>
      <c r="BK11756" s="41"/>
      <c r="BL11756" s="41"/>
      <c r="BM11756" s="41"/>
      <c r="BN11756" s="41"/>
      <c r="BO11756" s="41"/>
      <c r="BP11756" s="108"/>
      <c r="CG11756" s="102"/>
      <c r="CI11756" s="45"/>
    </row>
    <row r="11757" spans="37:87" ht="13" customHeight="1">
      <c r="AK11757" s="114"/>
      <c r="AL11757" s="41"/>
      <c r="AM11757" s="41"/>
      <c r="AN11757" s="41"/>
      <c r="AO11757" s="41"/>
      <c r="AP11757" s="41"/>
      <c r="AQ11757" s="41"/>
      <c r="AR11757" s="41"/>
      <c r="AS11757" s="41"/>
      <c r="AT11757" s="41"/>
      <c r="AU11757" s="41"/>
      <c r="AV11757" s="41"/>
      <c r="AW11757" s="41"/>
      <c r="AX11757" s="41"/>
      <c r="AY11757" s="41"/>
      <c r="AZ11757" s="41"/>
      <c r="BA11757" s="41"/>
      <c r="BB11757" s="41"/>
      <c r="BC11757" s="41"/>
      <c r="BD11757" s="41"/>
      <c r="BE11757" s="41"/>
      <c r="BF11757" s="41"/>
      <c r="BG11757" s="41"/>
      <c r="BH11757" s="41"/>
      <c r="BI11757" s="41"/>
      <c r="BJ11757" s="41"/>
      <c r="BK11757" s="41"/>
      <c r="BL11757" s="41"/>
      <c r="BM11757" s="41"/>
      <c r="BN11757" s="41"/>
      <c r="BO11757" s="41"/>
      <c r="BP11757" s="108"/>
      <c r="CG11757" s="102"/>
      <c r="CI11757" s="45"/>
    </row>
    <row r="11758" spans="37:87" ht="13" customHeight="1">
      <c r="AK11758" s="114"/>
      <c r="AL11758" s="41"/>
      <c r="AM11758" s="41"/>
      <c r="AN11758" s="41"/>
      <c r="AO11758" s="41"/>
      <c r="AP11758" s="41"/>
      <c r="AQ11758" s="41"/>
      <c r="AR11758" s="41"/>
      <c r="AS11758" s="41"/>
      <c r="AT11758" s="41"/>
      <c r="AU11758" s="41"/>
      <c r="AV11758" s="41"/>
      <c r="AW11758" s="41"/>
      <c r="AX11758" s="41"/>
      <c r="AY11758" s="41"/>
      <c r="AZ11758" s="41"/>
      <c r="BA11758" s="41"/>
      <c r="BB11758" s="41"/>
      <c r="BC11758" s="41"/>
      <c r="BD11758" s="41"/>
      <c r="BE11758" s="41"/>
      <c r="BF11758" s="41"/>
      <c r="BG11758" s="41"/>
      <c r="BH11758" s="41"/>
      <c r="BI11758" s="41"/>
      <c r="BJ11758" s="41"/>
      <c r="BK11758" s="41"/>
      <c r="BL11758" s="41"/>
      <c r="BM11758" s="41"/>
      <c r="BN11758" s="41"/>
      <c r="BO11758" s="41"/>
      <c r="BP11758" s="108"/>
      <c r="CG11758" s="102"/>
      <c r="CI11758" s="45"/>
    </row>
    <row r="11759" spans="37:87" ht="13" customHeight="1">
      <c r="AK11759" s="114"/>
      <c r="AL11759" s="41"/>
      <c r="AM11759" s="41"/>
      <c r="AN11759" s="41"/>
      <c r="AO11759" s="41"/>
      <c r="AP11759" s="41"/>
      <c r="AQ11759" s="41"/>
      <c r="AR11759" s="41"/>
      <c r="AS11759" s="41"/>
      <c r="AT11759" s="41"/>
      <c r="AU11759" s="41"/>
      <c r="AV11759" s="41"/>
      <c r="AW11759" s="41"/>
      <c r="AX11759" s="41"/>
      <c r="AY11759" s="41"/>
      <c r="AZ11759" s="41"/>
      <c r="BA11759" s="41"/>
      <c r="BB11759" s="41"/>
      <c r="BC11759" s="41"/>
      <c r="BD11759" s="41"/>
      <c r="BE11759" s="41"/>
      <c r="BF11759" s="41"/>
      <c r="BG11759" s="41"/>
      <c r="BH11759" s="41"/>
      <c r="BI11759" s="41"/>
      <c r="BJ11759" s="41"/>
      <c r="BK11759" s="41"/>
      <c r="BL11759" s="41"/>
      <c r="BM11759" s="41"/>
      <c r="BN11759" s="41"/>
      <c r="BO11759" s="41"/>
      <c r="BP11759" s="108"/>
      <c r="CG11759" s="102"/>
      <c r="CI11759" s="45"/>
    </row>
    <row r="11760" spans="37:87" ht="13" customHeight="1">
      <c r="AK11760" s="114"/>
      <c r="AL11760" s="41"/>
      <c r="AM11760" s="41"/>
      <c r="AN11760" s="41"/>
      <c r="AO11760" s="41"/>
      <c r="AP11760" s="41"/>
      <c r="AQ11760" s="41"/>
      <c r="AR11760" s="41"/>
      <c r="AS11760" s="41"/>
      <c r="AT11760" s="41"/>
      <c r="AU11760" s="41"/>
      <c r="AV11760" s="41"/>
      <c r="AW11760" s="41"/>
      <c r="AX11760" s="41"/>
      <c r="AY11760" s="41"/>
      <c r="AZ11760" s="41"/>
      <c r="BA11760" s="41"/>
      <c r="BB11760" s="41"/>
      <c r="BC11760" s="41"/>
      <c r="BD11760" s="41"/>
      <c r="BE11760" s="41"/>
      <c r="BF11760" s="41"/>
      <c r="BG11760" s="41"/>
      <c r="BH11760" s="41"/>
      <c r="BI11760" s="41"/>
      <c r="BJ11760" s="41"/>
      <c r="BK11760" s="41"/>
      <c r="BL11760" s="41"/>
      <c r="BM11760" s="41"/>
      <c r="BN11760" s="41"/>
      <c r="BO11760" s="41"/>
      <c r="BP11760" s="108"/>
      <c r="CG11760" s="102"/>
      <c r="CI11760" s="45"/>
    </row>
    <row r="11761" spans="37:87" ht="13" customHeight="1">
      <c r="AK11761" s="114"/>
      <c r="AL11761" s="41"/>
      <c r="AM11761" s="41"/>
      <c r="AN11761" s="41"/>
      <c r="AO11761" s="41"/>
      <c r="AP11761" s="41"/>
      <c r="AQ11761" s="41"/>
      <c r="AR11761" s="41"/>
      <c r="AS11761" s="41"/>
      <c r="AT11761" s="41"/>
      <c r="AU11761" s="41"/>
      <c r="AV11761" s="41"/>
      <c r="AW11761" s="41"/>
      <c r="AX11761" s="41"/>
      <c r="AY11761" s="41"/>
      <c r="AZ11761" s="41"/>
      <c r="BA11761" s="41"/>
      <c r="BB11761" s="41"/>
      <c r="BC11761" s="41"/>
      <c r="BD11761" s="41"/>
      <c r="BE11761" s="41"/>
      <c r="BF11761" s="41"/>
      <c r="BG11761" s="41"/>
      <c r="BH11761" s="41"/>
      <c r="BI11761" s="41"/>
      <c r="BJ11761" s="41"/>
      <c r="BK11761" s="41"/>
      <c r="BL11761" s="41"/>
      <c r="BM11761" s="41"/>
      <c r="BN11761" s="41"/>
      <c r="BO11761" s="41"/>
      <c r="BP11761" s="108"/>
      <c r="CG11761" s="102"/>
      <c r="CI11761" s="45"/>
    </row>
    <row r="11762" spans="37:87" ht="13" customHeight="1">
      <c r="AK11762" s="114"/>
      <c r="AL11762" s="41"/>
      <c r="AM11762" s="41"/>
      <c r="AN11762" s="41"/>
      <c r="AO11762" s="41"/>
      <c r="AP11762" s="41"/>
      <c r="AQ11762" s="41"/>
      <c r="AR11762" s="41"/>
      <c r="AS11762" s="41"/>
      <c r="AT11762" s="41"/>
      <c r="AU11762" s="41"/>
      <c r="AV11762" s="41"/>
      <c r="AW11762" s="41"/>
      <c r="AX11762" s="41"/>
      <c r="AY11762" s="41"/>
      <c r="AZ11762" s="41"/>
      <c r="BA11762" s="41"/>
      <c r="BB11762" s="41"/>
      <c r="BC11762" s="41"/>
      <c r="BD11762" s="41"/>
      <c r="BE11762" s="41"/>
      <c r="BF11762" s="41"/>
      <c r="BG11762" s="41"/>
      <c r="BH11762" s="41"/>
      <c r="BI11762" s="41"/>
      <c r="BJ11762" s="41"/>
      <c r="BK11762" s="41"/>
      <c r="BL11762" s="41"/>
      <c r="BM11762" s="41"/>
      <c r="BN11762" s="41"/>
      <c r="BO11762" s="41"/>
      <c r="BP11762" s="108"/>
      <c r="CG11762" s="102"/>
      <c r="CI11762" s="45"/>
    </row>
    <row r="11763" spans="37:87" ht="13" customHeight="1">
      <c r="AK11763" s="114"/>
      <c r="AL11763" s="41"/>
      <c r="AM11763" s="41"/>
      <c r="AN11763" s="41"/>
      <c r="AO11763" s="41"/>
      <c r="AP11763" s="41"/>
      <c r="AQ11763" s="41"/>
      <c r="AR11763" s="41"/>
      <c r="AS11763" s="41"/>
      <c r="AT11763" s="41"/>
      <c r="AU11763" s="41"/>
      <c r="AV11763" s="41"/>
      <c r="AW11763" s="41"/>
      <c r="AX11763" s="41"/>
      <c r="AY11763" s="41"/>
      <c r="AZ11763" s="41"/>
      <c r="BA11763" s="41"/>
      <c r="BB11763" s="41"/>
      <c r="BC11763" s="41"/>
      <c r="BD11763" s="41"/>
      <c r="BE11763" s="41"/>
      <c r="BF11763" s="41"/>
      <c r="BG11763" s="41"/>
      <c r="BH11763" s="41"/>
      <c r="BI11763" s="41"/>
      <c r="BJ11763" s="41"/>
      <c r="BK11763" s="41"/>
      <c r="BL11763" s="41"/>
      <c r="BM11763" s="41"/>
      <c r="BN11763" s="41"/>
      <c r="BO11763" s="41"/>
      <c r="BP11763" s="108"/>
      <c r="CG11763" s="102"/>
      <c r="CI11763" s="45"/>
    </row>
    <row r="11764" spans="37:87" ht="13" customHeight="1">
      <c r="AK11764" s="114"/>
      <c r="AL11764" s="41"/>
      <c r="AM11764" s="41"/>
      <c r="AN11764" s="41"/>
      <c r="AO11764" s="41"/>
      <c r="AP11764" s="41"/>
      <c r="AQ11764" s="41"/>
      <c r="AR11764" s="41"/>
      <c r="AS11764" s="41"/>
      <c r="AT11764" s="41"/>
      <c r="AU11764" s="41"/>
      <c r="AV11764" s="41"/>
      <c r="AW11764" s="41"/>
      <c r="AX11764" s="41"/>
      <c r="AY11764" s="41"/>
      <c r="AZ11764" s="41"/>
      <c r="BA11764" s="41"/>
      <c r="BB11764" s="41"/>
      <c r="BC11764" s="41"/>
      <c r="BD11764" s="41"/>
      <c r="BE11764" s="41"/>
      <c r="BF11764" s="41"/>
      <c r="BG11764" s="41"/>
      <c r="BH11764" s="41"/>
      <c r="BI11764" s="41"/>
      <c r="BJ11764" s="41"/>
      <c r="BK11764" s="41"/>
      <c r="BL11764" s="41"/>
      <c r="BM11764" s="41"/>
      <c r="BN11764" s="41"/>
      <c r="BO11764" s="41"/>
      <c r="BP11764" s="108"/>
      <c r="CG11764" s="102"/>
      <c r="CI11764" s="45"/>
    </row>
    <row r="11765" spans="37:87" ht="13" customHeight="1">
      <c r="AK11765" s="114"/>
      <c r="AL11765" s="41"/>
      <c r="AM11765" s="41"/>
      <c r="AN11765" s="41"/>
      <c r="AO11765" s="41"/>
      <c r="AP11765" s="41"/>
      <c r="AQ11765" s="41"/>
      <c r="AR11765" s="41"/>
      <c r="AS11765" s="41"/>
      <c r="AT11765" s="41"/>
      <c r="AU11765" s="41"/>
      <c r="AV11765" s="41"/>
      <c r="AW11765" s="41"/>
      <c r="AX11765" s="41"/>
      <c r="AY11765" s="41"/>
      <c r="AZ11765" s="41"/>
      <c r="BA11765" s="41"/>
      <c r="BB11765" s="41"/>
      <c r="BC11765" s="41"/>
      <c r="BD11765" s="41"/>
      <c r="BE11765" s="41"/>
      <c r="BF11765" s="41"/>
      <c r="BG11765" s="41"/>
      <c r="BH11765" s="41"/>
      <c r="BI11765" s="41"/>
      <c r="BJ11765" s="41"/>
      <c r="BK11765" s="41"/>
      <c r="BL11765" s="41"/>
      <c r="BM11765" s="41"/>
      <c r="BN11765" s="41"/>
      <c r="BO11765" s="41"/>
      <c r="BP11765" s="108"/>
      <c r="CG11765" s="102"/>
      <c r="CI11765" s="45"/>
    </row>
    <row r="11766" spans="37:87" ht="13" customHeight="1">
      <c r="AK11766" s="114"/>
      <c r="AL11766" s="41"/>
      <c r="AM11766" s="41"/>
      <c r="AN11766" s="41"/>
      <c r="AO11766" s="41"/>
      <c r="AP11766" s="41"/>
      <c r="AQ11766" s="41"/>
      <c r="AR11766" s="41"/>
      <c r="AS11766" s="41"/>
      <c r="AT11766" s="41"/>
      <c r="AU11766" s="41"/>
      <c r="AV11766" s="41"/>
      <c r="AW11766" s="41"/>
      <c r="AX11766" s="41"/>
      <c r="AY11766" s="41"/>
      <c r="AZ11766" s="41"/>
      <c r="BA11766" s="41"/>
      <c r="BB11766" s="41"/>
      <c r="BC11766" s="41"/>
      <c r="BD11766" s="41"/>
      <c r="BE11766" s="41"/>
      <c r="BF11766" s="41"/>
      <c r="BG11766" s="41"/>
      <c r="BH11766" s="41"/>
      <c r="BI11766" s="41"/>
      <c r="BJ11766" s="41"/>
      <c r="BK11766" s="41"/>
      <c r="BL11766" s="41"/>
      <c r="BM11766" s="41"/>
      <c r="BN11766" s="41"/>
      <c r="BO11766" s="41"/>
      <c r="BP11766" s="108"/>
      <c r="CG11766" s="102"/>
      <c r="CI11766" s="45"/>
    </row>
    <row r="11767" spans="37:87" ht="13" customHeight="1">
      <c r="AK11767" s="114"/>
      <c r="AL11767" s="41"/>
      <c r="AM11767" s="41"/>
      <c r="AN11767" s="41"/>
      <c r="AO11767" s="41"/>
      <c r="AP11767" s="41"/>
      <c r="AQ11767" s="41"/>
      <c r="AR11767" s="41"/>
      <c r="AS11767" s="41"/>
      <c r="AT11767" s="41"/>
      <c r="AU11767" s="41"/>
      <c r="AV11767" s="41"/>
      <c r="AW11767" s="41"/>
      <c r="AX11767" s="41"/>
      <c r="AY11767" s="41"/>
      <c r="AZ11767" s="41"/>
      <c r="BA11767" s="41"/>
      <c r="BB11767" s="41"/>
      <c r="BC11767" s="41"/>
      <c r="BD11767" s="41"/>
      <c r="BE11767" s="41"/>
      <c r="BF11767" s="41"/>
      <c r="BG11767" s="41"/>
      <c r="BH11767" s="41"/>
      <c r="BI11767" s="41"/>
      <c r="BJ11767" s="41"/>
      <c r="BK11767" s="41"/>
      <c r="BL11767" s="41"/>
      <c r="BM11767" s="41"/>
      <c r="BN11767" s="41"/>
      <c r="BO11767" s="41"/>
      <c r="BP11767" s="108"/>
      <c r="CG11767" s="102"/>
      <c r="CI11767" s="45"/>
    </row>
    <row r="11768" spans="37:87" ht="13" customHeight="1">
      <c r="AK11768" s="114"/>
      <c r="AL11768" s="41"/>
      <c r="AM11768" s="41"/>
      <c r="AN11768" s="41"/>
      <c r="AO11768" s="41"/>
      <c r="AP11768" s="41"/>
      <c r="AQ11768" s="41"/>
      <c r="AR11768" s="41"/>
      <c r="AS11768" s="41"/>
      <c r="AT11768" s="41"/>
      <c r="AU11768" s="41"/>
      <c r="AV11768" s="41"/>
      <c r="AW11768" s="41"/>
      <c r="AX11768" s="41"/>
      <c r="AY11768" s="41"/>
      <c r="AZ11768" s="41"/>
      <c r="BA11768" s="41"/>
      <c r="BB11768" s="41"/>
      <c r="BC11768" s="41"/>
      <c r="BD11768" s="41"/>
      <c r="BE11768" s="41"/>
      <c r="BF11768" s="41"/>
      <c r="BG11768" s="41"/>
      <c r="BH11768" s="41"/>
      <c r="BI11768" s="41"/>
      <c r="BJ11768" s="41"/>
      <c r="BK11768" s="41"/>
      <c r="BL11768" s="41"/>
      <c r="BM11768" s="41"/>
      <c r="BN11768" s="41"/>
      <c r="BO11768" s="41"/>
      <c r="BP11768" s="108"/>
      <c r="CG11768" s="102"/>
      <c r="CI11768" s="45"/>
    </row>
    <row r="11769" spans="37:87" ht="13" customHeight="1">
      <c r="AK11769" s="114"/>
      <c r="AL11769" s="41"/>
      <c r="AM11769" s="41"/>
      <c r="AN11769" s="41"/>
      <c r="AO11769" s="41"/>
      <c r="AP11769" s="41"/>
      <c r="AQ11769" s="41"/>
      <c r="AR11769" s="41"/>
      <c r="AS11769" s="41"/>
      <c r="AT11769" s="41"/>
      <c r="AU11769" s="41"/>
      <c r="AV11769" s="41"/>
      <c r="AW11769" s="41"/>
      <c r="AX11769" s="41"/>
      <c r="AY11769" s="41"/>
      <c r="AZ11769" s="41"/>
      <c r="BA11769" s="41"/>
      <c r="BB11769" s="41"/>
      <c r="BC11769" s="41"/>
      <c r="BD11769" s="41"/>
      <c r="BE11769" s="41"/>
      <c r="BF11769" s="41"/>
      <c r="BG11769" s="41"/>
      <c r="BH11769" s="41"/>
      <c r="BI11769" s="41"/>
      <c r="BJ11769" s="41"/>
      <c r="BK11769" s="41"/>
      <c r="BL11769" s="41"/>
      <c r="BM11769" s="41"/>
      <c r="BN11769" s="41"/>
      <c r="BO11769" s="41"/>
      <c r="BP11769" s="108"/>
      <c r="CG11769" s="102"/>
      <c r="CI11769" s="45"/>
    </row>
    <row r="11770" spans="37:87" ht="13" customHeight="1">
      <c r="AK11770" s="114"/>
      <c r="AL11770" s="41"/>
      <c r="AM11770" s="41"/>
      <c r="AN11770" s="41"/>
      <c r="AO11770" s="41"/>
      <c r="AP11770" s="41"/>
      <c r="AQ11770" s="41"/>
      <c r="AR11770" s="41"/>
      <c r="AS11770" s="41"/>
      <c r="AT11770" s="41"/>
      <c r="AU11770" s="41"/>
      <c r="AV11770" s="41"/>
      <c r="AW11770" s="41"/>
      <c r="AX11770" s="41"/>
      <c r="AY11770" s="41"/>
      <c r="AZ11770" s="41"/>
      <c r="BA11770" s="41"/>
      <c r="BB11770" s="41"/>
      <c r="BC11770" s="41"/>
      <c r="BD11770" s="41"/>
      <c r="BE11770" s="41"/>
      <c r="BF11770" s="41"/>
      <c r="BG11770" s="41"/>
      <c r="BH11770" s="41"/>
      <c r="BI11770" s="41"/>
      <c r="BJ11770" s="41"/>
      <c r="BK11770" s="41"/>
      <c r="BL11770" s="41"/>
      <c r="BM11770" s="41"/>
      <c r="BN11770" s="41"/>
      <c r="BO11770" s="41"/>
      <c r="BP11770" s="108"/>
      <c r="CG11770" s="102"/>
      <c r="CI11770" s="45"/>
    </row>
    <row r="11771" spans="37:87" ht="13" customHeight="1">
      <c r="AK11771" s="114"/>
      <c r="AL11771" s="41"/>
      <c r="AM11771" s="41"/>
      <c r="AN11771" s="41"/>
      <c r="AO11771" s="41"/>
      <c r="AP11771" s="41"/>
      <c r="AQ11771" s="41"/>
      <c r="AR11771" s="41"/>
      <c r="AS11771" s="41"/>
      <c r="AT11771" s="41"/>
      <c r="AU11771" s="41"/>
      <c r="AV11771" s="41"/>
      <c r="AW11771" s="41"/>
      <c r="AX11771" s="41"/>
      <c r="AY11771" s="41"/>
      <c r="AZ11771" s="41"/>
      <c r="BA11771" s="41"/>
      <c r="BB11771" s="41"/>
      <c r="BC11771" s="41"/>
      <c r="BD11771" s="41"/>
      <c r="BE11771" s="41"/>
      <c r="BF11771" s="41"/>
      <c r="BG11771" s="41"/>
      <c r="BH11771" s="41"/>
      <c r="BI11771" s="41"/>
      <c r="BJ11771" s="41"/>
      <c r="BK11771" s="41"/>
      <c r="BL11771" s="41"/>
      <c r="BM11771" s="41"/>
      <c r="BN11771" s="41"/>
      <c r="BO11771" s="41"/>
      <c r="BP11771" s="108"/>
      <c r="CG11771" s="102"/>
      <c r="CI11771" s="45"/>
    </row>
    <row r="11772" spans="37:87" ht="13" customHeight="1">
      <c r="AK11772" s="114"/>
      <c r="AL11772" s="41"/>
      <c r="AM11772" s="41"/>
      <c r="AN11772" s="41"/>
      <c r="AO11772" s="41"/>
      <c r="AP11772" s="41"/>
      <c r="AQ11772" s="41"/>
      <c r="AR11772" s="41"/>
      <c r="AS11772" s="41"/>
      <c r="AT11772" s="41"/>
      <c r="AU11772" s="41"/>
      <c r="AV11772" s="41"/>
      <c r="AW11772" s="41"/>
      <c r="AX11772" s="41"/>
      <c r="AY11772" s="41"/>
      <c r="AZ11772" s="41"/>
      <c r="BA11772" s="41"/>
      <c r="BB11772" s="41"/>
      <c r="BC11772" s="41"/>
      <c r="BD11772" s="41"/>
      <c r="BE11772" s="41"/>
      <c r="BF11772" s="41"/>
      <c r="BG11772" s="41"/>
      <c r="BH11772" s="41"/>
      <c r="BI11772" s="41"/>
      <c r="BJ11772" s="41"/>
      <c r="BK11772" s="41"/>
      <c r="BL11772" s="41"/>
      <c r="BM11772" s="41"/>
      <c r="BN11772" s="41"/>
      <c r="BO11772" s="41"/>
      <c r="BP11772" s="108"/>
      <c r="CG11772" s="102"/>
      <c r="CI11772" s="45"/>
    </row>
    <row r="11773" spans="37:87" ht="13" customHeight="1">
      <c r="AK11773" s="114"/>
      <c r="AL11773" s="41"/>
      <c r="AM11773" s="41"/>
      <c r="AN11773" s="41"/>
      <c r="AO11773" s="41"/>
      <c r="AP11773" s="41"/>
      <c r="AQ11773" s="41"/>
      <c r="AR11773" s="41"/>
      <c r="AS11773" s="41"/>
      <c r="AT11773" s="41"/>
      <c r="AU11773" s="41"/>
      <c r="AV11773" s="41"/>
      <c r="AW11773" s="41"/>
      <c r="AX11773" s="41"/>
      <c r="AY11773" s="41"/>
      <c r="AZ11773" s="41"/>
      <c r="BA11773" s="41"/>
      <c r="BB11773" s="41"/>
      <c r="BC11773" s="41"/>
      <c r="BD11773" s="41"/>
      <c r="BE11773" s="41"/>
      <c r="BF11773" s="41"/>
      <c r="BG11773" s="41"/>
      <c r="BH11773" s="41"/>
      <c r="BI11773" s="41"/>
      <c r="BJ11773" s="41"/>
      <c r="BK11773" s="41"/>
      <c r="BL11773" s="41"/>
      <c r="BM11773" s="41"/>
      <c r="BN11773" s="41"/>
      <c r="BO11773" s="41"/>
      <c r="BP11773" s="108"/>
      <c r="CG11773" s="102"/>
      <c r="CI11773" s="45"/>
    </row>
    <row r="11774" spans="37:87" ht="13" customHeight="1">
      <c r="AK11774" s="114"/>
      <c r="AL11774" s="41"/>
      <c r="AM11774" s="41"/>
      <c r="AN11774" s="41"/>
      <c r="AO11774" s="41"/>
      <c r="AP11774" s="41"/>
      <c r="AQ11774" s="41"/>
      <c r="AR11774" s="41"/>
      <c r="AS11774" s="41"/>
      <c r="AT11774" s="41"/>
      <c r="AU11774" s="41"/>
      <c r="AV11774" s="41"/>
      <c r="AW11774" s="41"/>
      <c r="AX11774" s="41"/>
      <c r="AY11774" s="41"/>
      <c r="AZ11774" s="41"/>
      <c r="BA11774" s="41"/>
      <c r="BB11774" s="41"/>
      <c r="BC11774" s="41"/>
      <c r="BD11774" s="41"/>
      <c r="BE11774" s="41"/>
      <c r="BF11774" s="41"/>
      <c r="BG11774" s="41"/>
      <c r="BH11774" s="41"/>
      <c r="BI11774" s="41"/>
      <c r="BJ11774" s="41"/>
      <c r="BK11774" s="41"/>
      <c r="BL11774" s="41"/>
      <c r="BM11774" s="41"/>
      <c r="BN11774" s="41"/>
      <c r="BO11774" s="41"/>
      <c r="BP11774" s="108"/>
      <c r="CG11774" s="102"/>
      <c r="CI11774" s="45"/>
    </row>
    <row r="11775" spans="37:87" ht="13" customHeight="1">
      <c r="AK11775" s="114"/>
      <c r="AL11775" s="41"/>
      <c r="AM11775" s="41"/>
      <c r="AN11775" s="41"/>
      <c r="AO11775" s="41"/>
      <c r="AP11775" s="41"/>
      <c r="AQ11775" s="41"/>
      <c r="AR11775" s="41"/>
      <c r="AS11775" s="41"/>
      <c r="AT11775" s="41"/>
      <c r="AU11775" s="41"/>
      <c r="AV11775" s="41"/>
      <c r="AW11775" s="41"/>
      <c r="AX11775" s="41"/>
      <c r="AY11775" s="41"/>
      <c r="AZ11775" s="41"/>
      <c r="BA11775" s="41"/>
      <c r="BB11775" s="41"/>
      <c r="BC11775" s="41"/>
      <c r="BD11775" s="41"/>
      <c r="BE11775" s="41"/>
      <c r="BF11775" s="41"/>
      <c r="BG11775" s="41"/>
      <c r="BH11775" s="41"/>
      <c r="BI11775" s="41"/>
      <c r="BJ11775" s="41"/>
      <c r="BK11775" s="41"/>
      <c r="BL11775" s="41"/>
      <c r="BM11775" s="41"/>
      <c r="BN11775" s="41"/>
      <c r="BO11775" s="41"/>
      <c r="BP11775" s="108"/>
      <c r="CG11775" s="102"/>
      <c r="CI11775" s="45"/>
    </row>
    <row r="11776" spans="37:87" ht="13" customHeight="1">
      <c r="AK11776" s="114"/>
      <c r="AL11776" s="41"/>
      <c r="AM11776" s="41"/>
      <c r="AN11776" s="41"/>
      <c r="AO11776" s="41"/>
      <c r="AP11776" s="41"/>
      <c r="AQ11776" s="41"/>
      <c r="AR11776" s="41"/>
      <c r="AS11776" s="41"/>
      <c r="AT11776" s="41"/>
      <c r="AU11776" s="41"/>
      <c r="AV11776" s="41"/>
      <c r="AW11776" s="41"/>
      <c r="AX11776" s="41"/>
      <c r="AY11776" s="41"/>
      <c r="AZ11776" s="41"/>
      <c r="BA11776" s="41"/>
      <c r="BB11776" s="41"/>
      <c r="BC11776" s="41"/>
      <c r="BD11776" s="41"/>
      <c r="BE11776" s="41"/>
      <c r="BF11776" s="41"/>
      <c r="BG11776" s="41"/>
      <c r="BH11776" s="41"/>
      <c r="BI11776" s="41"/>
      <c r="BJ11776" s="41"/>
      <c r="BK11776" s="41"/>
      <c r="BL11776" s="41"/>
      <c r="BM11776" s="41"/>
      <c r="BN11776" s="41"/>
      <c r="BO11776" s="41"/>
      <c r="BP11776" s="108"/>
      <c r="CG11776" s="102"/>
      <c r="CI11776" s="45"/>
    </row>
    <row r="11777" spans="37:87" ht="13" customHeight="1">
      <c r="AK11777" s="114"/>
      <c r="AL11777" s="41"/>
      <c r="AM11777" s="41"/>
      <c r="AN11777" s="41"/>
      <c r="AO11777" s="41"/>
      <c r="AP11777" s="41"/>
      <c r="AQ11777" s="41"/>
      <c r="AR11777" s="41"/>
      <c r="AS11777" s="41"/>
      <c r="AT11777" s="41"/>
      <c r="AU11777" s="41"/>
      <c r="AV11777" s="41"/>
      <c r="AW11777" s="41"/>
      <c r="AX11777" s="41"/>
      <c r="AY11777" s="41"/>
      <c r="AZ11777" s="41"/>
      <c r="BA11777" s="41"/>
      <c r="BB11777" s="41"/>
      <c r="BC11777" s="41"/>
      <c r="BD11777" s="41"/>
      <c r="BE11777" s="41"/>
      <c r="BF11777" s="41"/>
      <c r="BG11777" s="41"/>
      <c r="BH11777" s="41"/>
      <c r="BI11777" s="41"/>
      <c r="BJ11777" s="41"/>
      <c r="BK11777" s="41"/>
      <c r="BL11777" s="41"/>
      <c r="BM11777" s="41"/>
      <c r="BN11777" s="41"/>
      <c r="BO11777" s="41"/>
      <c r="BP11777" s="108"/>
      <c r="CG11777" s="102"/>
      <c r="CI11777" s="45"/>
    </row>
    <row r="11778" spans="37:87" ht="13" customHeight="1">
      <c r="AK11778" s="114"/>
      <c r="AL11778" s="41"/>
      <c r="AM11778" s="41"/>
      <c r="AN11778" s="41"/>
      <c r="AO11778" s="41"/>
      <c r="AP11778" s="41"/>
      <c r="AQ11778" s="41"/>
      <c r="AR11778" s="41"/>
      <c r="AS11778" s="41"/>
      <c r="AT11778" s="41"/>
      <c r="AU11778" s="41"/>
      <c r="AV11778" s="41"/>
      <c r="AW11778" s="41"/>
      <c r="AX11778" s="41"/>
      <c r="AY11778" s="41"/>
      <c r="AZ11778" s="41"/>
      <c r="BA11778" s="41"/>
      <c r="BB11778" s="41"/>
      <c r="BC11778" s="41"/>
      <c r="BD11778" s="41"/>
      <c r="BE11778" s="41"/>
      <c r="BF11778" s="41"/>
      <c r="BG11778" s="41"/>
      <c r="BH11778" s="41"/>
      <c r="BI11778" s="41"/>
      <c r="BJ11778" s="41"/>
      <c r="BK11778" s="41"/>
      <c r="BL11778" s="41"/>
      <c r="BM11778" s="41"/>
      <c r="BN11778" s="41"/>
      <c r="BO11778" s="41"/>
      <c r="BP11778" s="108"/>
      <c r="CG11778" s="102"/>
      <c r="CI11778" s="45"/>
    </row>
    <row r="11779" spans="37:87" ht="13" customHeight="1">
      <c r="AK11779" s="114"/>
      <c r="AL11779" s="41"/>
      <c r="AM11779" s="41"/>
      <c r="AN11779" s="41"/>
      <c r="AO11779" s="41"/>
      <c r="AP11779" s="41"/>
      <c r="AQ11779" s="41"/>
      <c r="AR11779" s="41"/>
      <c r="AS11779" s="41"/>
      <c r="AT11779" s="41"/>
      <c r="AU11779" s="41"/>
      <c r="AV11779" s="41"/>
      <c r="AW11779" s="41"/>
      <c r="AX11779" s="41"/>
      <c r="AY11779" s="41"/>
      <c r="AZ11779" s="41"/>
      <c r="BA11779" s="41"/>
      <c r="BB11779" s="41"/>
      <c r="BC11779" s="41"/>
      <c r="BD11779" s="41"/>
      <c r="BE11779" s="41"/>
      <c r="BF11779" s="41"/>
      <c r="BG11779" s="41"/>
      <c r="BH11779" s="41"/>
      <c r="BI11779" s="41"/>
      <c r="BJ11779" s="41"/>
      <c r="BK11779" s="41"/>
      <c r="BL11779" s="41"/>
      <c r="BM11779" s="41"/>
      <c r="BN11779" s="41"/>
      <c r="BO11779" s="41"/>
      <c r="BP11779" s="108"/>
      <c r="CG11779" s="102"/>
      <c r="CI11779" s="45"/>
    </row>
    <row r="11780" spans="37:87" ht="13" customHeight="1">
      <c r="AK11780" s="114"/>
      <c r="AL11780" s="41"/>
      <c r="AM11780" s="41"/>
      <c r="AN11780" s="41"/>
      <c r="AO11780" s="41"/>
      <c r="AP11780" s="41"/>
      <c r="AQ11780" s="41"/>
      <c r="AR11780" s="41"/>
      <c r="AS11780" s="41"/>
      <c r="AT11780" s="41"/>
      <c r="AU11780" s="41"/>
      <c r="AV11780" s="41"/>
      <c r="AW11780" s="41"/>
      <c r="AX11780" s="41"/>
      <c r="AY11780" s="41"/>
      <c r="AZ11780" s="41"/>
      <c r="BA11780" s="41"/>
      <c r="BB11780" s="41"/>
      <c r="BC11780" s="41"/>
      <c r="BD11780" s="41"/>
      <c r="BE11780" s="41"/>
      <c r="BF11780" s="41"/>
      <c r="BG11780" s="41"/>
      <c r="BH11780" s="41"/>
      <c r="BI11780" s="41"/>
      <c r="BJ11780" s="41"/>
      <c r="BK11780" s="41"/>
      <c r="BL11780" s="41"/>
      <c r="BM11780" s="41"/>
      <c r="BN11780" s="41"/>
      <c r="BO11780" s="41"/>
      <c r="BP11780" s="108"/>
      <c r="CG11780" s="102"/>
      <c r="CI11780" s="45"/>
    </row>
    <row r="11781" spans="37:87" ht="13" customHeight="1">
      <c r="AK11781" s="114"/>
      <c r="AL11781" s="41"/>
      <c r="AM11781" s="41"/>
      <c r="AN11781" s="41"/>
      <c r="AO11781" s="41"/>
      <c r="AP11781" s="41"/>
      <c r="AQ11781" s="41"/>
      <c r="AR11781" s="41"/>
      <c r="AS11781" s="41"/>
      <c r="AT11781" s="41"/>
      <c r="AU11781" s="41"/>
      <c r="AV11781" s="41"/>
      <c r="AW11781" s="41"/>
      <c r="AX11781" s="41"/>
      <c r="AY11781" s="41"/>
      <c r="AZ11781" s="41"/>
      <c r="BA11781" s="41"/>
      <c r="BB11781" s="41"/>
      <c r="BC11781" s="41"/>
      <c r="BD11781" s="41"/>
      <c r="BE11781" s="41"/>
      <c r="BF11781" s="41"/>
      <c r="BG11781" s="41"/>
      <c r="BH11781" s="41"/>
      <c r="BI11781" s="41"/>
      <c r="BJ11781" s="41"/>
      <c r="BK11781" s="41"/>
      <c r="BL11781" s="41"/>
      <c r="BM11781" s="41"/>
      <c r="BN11781" s="41"/>
      <c r="BO11781" s="41"/>
      <c r="BP11781" s="108"/>
      <c r="CG11781" s="102"/>
      <c r="CI11781" s="45"/>
    </row>
    <row r="11782" spans="37:87" ht="13" customHeight="1">
      <c r="AK11782" s="114"/>
      <c r="AL11782" s="41"/>
      <c r="AM11782" s="41"/>
      <c r="AN11782" s="41"/>
      <c r="AO11782" s="41"/>
      <c r="AP11782" s="41"/>
      <c r="AQ11782" s="41"/>
      <c r="AR11782" s="41"/>
      <c r="AS11782" s="41"/>
      <c r="AT11782" s="41"/>
      <c r="AU11782" s="41"/>
      <c r="AV11782" s="41"/>
      <c r="AW11782" s="41"/>
      <c r="AX11782" s="41"/>
      <c r="AY11782" s="41"/>
      <c r="AZ11782" s="41"/>
      <c r="BA11782" s="41"/>
      <c r="BB11782" s="41"/>
      <c r="BC11782" s="41"/>
      <c r="BD11782" s="41"/>
      <c r="BE11782" s="41"/>
      <c r="BF11782" s="41"/>
      <c r="BG11782" s="41"/>
      <c r="BH11782" s="41"/>
      <c r="BI11782" s="41"/>
      <c r="BJ11782" s="41"/>
      <c r="BK11782" s="41"/>
      <c r="BL11782" s="41"/>
      <c r="BM11782" s="41"/>
      <c r="BN11782" s="41"/>
      <c r="BO11782" s="41"/>
      <c r="BP11782" s="108"/>
      <c r="CG11782" s="102"/>
      <c r="CI11782" s="45"/>
    </row>
    <row r="11783" spans="37:87" ht="13" customHeight="1">
      <c r="AK11783" s="114"/>
      <c r="AL11783" s="41"/>
      <c r="AM11783" s="41"/>
      <c r="AN11783" s="41"/>
      <c r="AO11783" s="41"/>
      <c r="AP11783" s="41"/>
      <c r="AQ11783" s="41"/>
      <c r="AR11783" s="41"/>
      <c r="AS11783" s="41"/>
      <c r="AT11783" s="41"/>
      <c r="AU11783" s="41"/>
      <c r="AV11783" s="41"/>
      <c r="AW11783" s="41"/>
      <c r="AX11783" s="41"/>
      <c r="AY11783" s="41"/>
      <c r="AZ11783" s="41"/>
      <c r="BA11783" s="41"/>
      <c r="BB11783" s="41"/>
      <c r="BC11783" s="41"/>
      <c r="BD11783" s="41"/>
      <c r="BE11783" s="41"/>
      <c r="BF11783" s="41"/>
      <c r="BG11783" s="41"/>
      <c r="BH11783" s="41"/>
      <c r="BI11783" s="41"/>
      <c r="BJ11783" s="41"/>
      <c r="BK11783" s="41"/>
      <c r="BL11783" s="41"/>
      <c r="BM11783" s="41"/>
      <c r="BN11783" s="41"/>
      <c r="BO11783" s="41"/>
      <c r="BP11783" s="108"/>
      <c r="CG11783" s="102"/>
      <c r="CI11783" s="45"/>
    </row>
    <row r="11784" spans="37:87" ht="13" customHeight="1">
      <c r="AK11784" s="114"/>
      <c r="AL11784" s="41"/>
      <c r="AM11784" s="41"/>
      <c r="AN11784" s="41"/>
      <c r="AO11784" s="41"/>
      <c r="AP11784" s="41"/>
      <c r="AQ11784" s="41"/>
      <c r="AR11784" s="41"/>
      <c r="AS11784" s="41"/>
      <c r="AT11784" s="41"/>
      <c r="AU11784" s="41"/>
      <c r="AV11784" s="41"/>
      <c r="AW11784" s="41"/>
      <c r="AX11784" s="41"/>
      <c r="AY11784" s="41"/>
      <c r="AZ11784" s="41"/>
      <c r="BA11784" s="41"/>
      <c r="BB11784" s="41"/>
      <c r="BC11784" s="41"/>
      <c r="BD11784" s="41"/>
      <c r="BE11784" s="41"/>
      <c r="BF11784" s="41"/>
      <c r="BG11784" s="41"/>
      <c r="BH11784" s="41"/>
      <c r="BI11784" s="41"/>
      <c r="BJ11784" s="41"/>
      <c r="BK11784" s="41"/>
      <c r="BL11784" s="41"/>
      <c r="BM11784" s="41"/>
      <c r="BN11784" s="41"/>
      <c r="BO11784" s="41"/>
      <c r="BP11784" s="108"/>
      <c r="CG11784" s="102"/>
      <c r="CI11784" s="45"/>
    </row>
    <row r="11785" spans="37:87" ht="13" customHeight="1">
      <c r="AK11785" s="114"/>
      <c r="AL11785" s="41"/>
      <c r="AM11785" s="41"/>
      <c r="AN11785" s="41"/>
      <c r="AO11785" s="41"/>
      <c r="AP11785" s="41"/>
      <c r="AQ11785" s="41"/>
      <c r="AR11785" s="41"/>
      <c r="AS11785" s="41"/>
      <c r="AT11785" s="41"/>
      <c r="AU11785" s="41"/>
      <c r="AV11785" s="41"/>
      <c r="AW11785" s="41"/>
      <c r="AX11785" s="41"/>
      <c r="AY11785" s="41"/>
      <c r="AZ11785" s="41"/>
      <c r="BA11785" s="41"/>
      <c r="BB11785" s="41"/>
      <c r="BC11785" s="41"/>
      <c r="BD11785" s="41"/>
      <c r="BE11785" s="41"/>
      <c r="BF11785" s="41"/>
      <c r="BG11785" s="41"/>
      <c r="BH11785" s="41"/>
      <c r="BI11785" s="41"/>
      <c r="BJ11785" s="41"/>
      <c r="BK11785" s="41"/>
      <c r="BL11785" s="41"/>
      <c r="BM11785" s="41"/>
      <c r="BN11785" s="41"/>
      <c r="BO11785" s="41"/>
      <c r="BP11785" s="108"/>
      <c r="CG11785" s="102"/>
      <c r="CI11785" s="45"/>
    </row>
    <row r="11786" spans="37:87" ht="13" customHeight="1">
      <c r="AK11786" s="114"/>
      <c r="AL11786" s="41"/>
      <c r="AM11786" s="41"/>
      <c r="AN11786" s="41"/>
      <c r="AO11786" s="41"/>
      <c r="AP11786" s="41"/>
      <c r="AQ11786" s="41"/>
      <c r="AR11786" s="41"/>
      <c r="AS11786" s="41"/>
      <c r="AT11786" s="41"/>
      <c r="AU11786" s="41"/>
      <c r="AV11786" s="41"/>
      <c r="AW11786" s="41"/>
      <c r="AX11786" s="41"/>
      <c r="AY11786" s="41"/>
      <c r="AZ11786" s="41"/>
      <c r="BA11786" s="41"/>
      <c r="BB11786" s="41"/>
      <c r="BC11786" s="41"/>
      <c r="BD11786" s="41"/>
      <c r="BE11786" s="41"/>
      <c r="BF11786" s="41"/>
      <c r="BG11786" s="41"/>
      <c r="BH11786" s="41"/>
      <c r="BI11786" s="41"/>
      <c r="BJ11786" s="41"/>
      <c r="BK11786" s="41"/>
      <c r="BL11786" s="41"/>
      <c r="BM11786" s="41"/>
      <c r="BN11786" s="41"/>
      <c r="BO11786" s="41"/>
      <c r="BP11786" s="108"/>
      <c r="CG11786" s="102"/>
      <c r="CI11786" s="45"/>
    </row>
    <row r="11787" spans="37:87" ht="13" customHeight="1">
      <c r="AK11787" s="114"/>
      <c r="AL11787" s="41"/>
      <c r="AM11787" s="41"/>
      <c r="AN11787" s="41"/>
      <c r="AO11787" s="41"/>
      <c r="AP11787" s="41"/>
      <c r="AQ11787" s="41"/>
      <c r="AR11787" s="41"/>
      <c r="AS11787" s="41"/>
      <c r="AT11787" s="41"/>
      <c r="AU11787" s="41"/>
      <c r="AV11787" s="41"/>
      <c r="AW11787" s="41"/>
      <c r="AX11787" s="41"/>
      <c r="AY11787" s="41"/>
      <c r="AZ11787" s="41"/>
      <c r="BA11787" s="41"/>
      <c r="BB11787" s="41"/>
      <c r="BC11787" s="41"/>
      <c r="BD11787" s="41"/>
      <c r="BE11787" s="41"/>
      <c r="BF11787" s="41"/>
      <c r="BG11787" s="41"/>
      <c r="BH11787" s="41"/>
      <c r="BI11787" s="41"/>
      <c r="BJ11787" s="41"/>
      <c r="BK11787" s="41"/>
      <c r="BL11787" s="41"/>
      <c r="BM11787" s="41"/>
      <c r="BN11787" s="41"/>
      <c r="BO11787" s="41"/>
      <c r="BP11787" s="108"/>
      <c r="CG11787" s="102"/>
      <c r="CI11787" s="45"/>
    </row>
    <row r="11788" spans="37:87" ht="13" customHeight="1">
      <c r="AK11788" s="114"/>
      <c r="AL11788" s="41"/>
      <c r="AM11788" s="41"/>
      <c r="AN11788" s="41"/>
      <c r="AO11788" s="41"/>
      <c r="AP11788" s="41"/>
      <c r="AQ11788" s="41"/>
      <c r="AR11788" s="41"/>
      <c r="AS11788" s="41"/>
      <c r="AT11788" s="41"/>
      <c r="AU11788" s="41"/>
      <c r="AV11788" s="41"/>
      <c r="AW11788" s="41"/>
      <c r="AX11788" s="41"/>
      <c r="AY11788" s="41"/>
      <c r="AZ11788" s="41"/>
      <c r="BA11788" s="41"/>
      <c r="BB11788" s="41"/>
      <c r="BC11788" s="41"/>
      <c r="BD11788" s="41"/>
      <c r="BE11788" s="41"/>
      <c r="BF11788" s="41"/>
      <c r="BG11788" s="41"/>
      <c r="BH11788" s="41"/>
      <c r="BI11788" s="41"/>
      <c r="BJ11788" s="41"/>
      <c r="BK11788" s="41"/>
      <c r="BL11788" s="41"/>
      <c r="BM11788" s="41"/>
      <c r="BN11788" s="41"/>
      <c r="BO11788" s="41"/>
      <c r="BP11788" s="108"/>
      <c r="CG11788" s="102"/>
      <c r="CI11788" s="45"/>
    </row>
    <row r="11789" spans="37:87" ht="13" customHeight="1">
      <c r="AK11789" s="114"/>
      <c r="AL11789" s="41"/>
      <c r="AM11789" s="41"/>
      <c r="AN11789" s="41"/>
      <c r="AO11789" s="41"/>
      <c r="AP11789" s="41"/>
      <c r="AQ11789" s="41"/>
      <c r="AR11789" s="41"/>
      <c r="AS11789" s="41"/>
      <c r="AT11789" s="41"/>
      <c r="AU11789" s="41"/>
      <c r="AV11789" s="41"/>
      <c r="AW11789" s="41"/>
      <c r="AX11789" s="41"/>
      <c r="AY11789" s="41"/>
      <c r="AZ11789" s="41"/>
      <c r="BA11789" s="41"/>
      <c r="BB11789" s="41"/>
      <c r="BC11789" s="41"/>
      <c r="BD11789" s="41"/>
      <c r="BE11789" s="41"/>
      <c r="BF11789" s="41"/>
      <c r="BG11789" s="41"/>
      <c r="BH11789" s="41"/>
      <c r="BI11789" s="41"/>
      <c r="BJ11789" s="41"/>
      <c r="BK11789" s="41"/>
      <c r="BL11789" s="41"/>
      <c r="BM11789" s="41"/>
      <c r="BN11789" s="41"/>
      <c r="BO11789" s="41"/>
      <c r="BP11789" s="108"/>
      <c r="CG11789" s="102"/>
      <c r="CI11789" s="45"/>
    </row>
    <row r="11790" spans="37:87" ht="13" customHeight="1">
      <c r="AK11790" s="114"/>
      <c r="AL11790" s="41"/>
      <c r="AM11790" s="41"/>
      <c r="AN11790" s="41"/>
      <c r="AO11790" s="41"/>
      <c r="AP11790" s="41"/>
      <c r="AQ11790" s="41"/>
      <c r="AR11790" s="41"/>
      <c r="AS11790" s="41"/>
      <c r="AT11790" s="41"/>
      <c r="AU11790" s="41"/>
      <c r="AV11790" s="41"/>
      <c r="AW11790" s="41"/>
      <c r="AX11790" s="41"/>
      <c r="AY11790" s="41"/>
      <c r="AZ11790" s="41"/>
      <c r="BA11790" s="41"/>
      <c r="BB11790" s="41"/>
      <c r="BC11790" s="41"/>
      <c r="BD11790" s="41"/>
      <c r="BE11790" s="41"/>
      <c r="BF11790" s="41"/>
      <c r="BG11790" s="41"/>
      <c r="BH11790" s="41"/>
      <c r="BI11790" s="41"/>
      <c r="BJ11790" s="41"/>
      <c r="BK11790" s="41"/>
      <c r="BL11790" s="41"/>
      <c r="BM11790" s="41"/>
      <c r="BN11790" s="41"/>
      <c r="BO11790" s="41"/>
      <c r="BP11790" s="108"/>
      <c r="CG11790" s="102"/>
      <c r="CI11790" s="45"/>
    </row>
    <row r="11791" spans="37:87" ht="13" customHeight="1">
      <c r="AK11791" s="114"/>
      <c r="AL11791" s="41"/>
      <c r="AM11791" s="41"/>
      <c r="AN11791" s="41"/>
      <c r="AO11791" s="41"/>
      <c r="AP11791" s="41"/>
      <c r="AQ11791" s="41"/>
      <c r="AR11791" s="41"/>
      <c r="AS11791" s="41"/>
      <c r="AT11791" s="41"/>
      <c r="AU11791" s="41"/>
      <c r="AV11791" s="41"/>
      <c r="AW11791" s="41"/>
      <c r="AX11791" s="41"/>
      <c r="AY11791" s="41"/>
      <c r="AZ11791" s="41"/>
      <c r="BA11791" s="41"/>
      <c r="BB11791" s="41"/>
      <c r="BC11791" s="41"/>
      <c r="BD11791" s="41"/>
      <c r="BE11791" s="41"/>
      <c r="BF11791" s="41"/>
      <c r="BG11791" s="41"/>
      <c r="BH11791" s="41"/>
      <c r="BI11791" s="41"/>
      <c r="BJ11791" s="41"/>
      <c r="BK11791" s="41"/>
      <c r="BL11791" s="41"/>
      <c r="BM11791" s="41"/>
      <c r="BN11791" s="41"/>
      <c r="BO11791" s="41"/>
      <c r="BP11791" s="108"/>
      <c r="CG11791" s="102"/>
      <c r="CI11791" s="45"/>
    </row>
    <row r="11792" spans="37:87" ht="13" customHeight="1">
      <c r="AK11792" s="114"/>
      <c r="AL11792" s="41"/>
      <c r="AM11792" s="41"/>
      <c r="AN11792" s="41"/>
      <c r="AO11792" s="41"/>
      <c r="AP11792" s="41"/>
      <c r="AQ11792" s="41"/>
      <c r="AR11792" s="41"/>
      <c r="AS11792" s="41"/>
      <c r="AT11792" s="41"/>
      <c r="AU11792" s="41"/>
      <c r="AV11792" s="41"/>
      <c r="AW11792" s="41"/>
      <c r="AX11792" s="41"/>
      <c r="AY11792" s="41"/>
      <c r="AZ11792" s="41"/>
      <c r="BA11792" s="41"/>
      <c r="BB11792" s="41"/>
      <c r="BC11792" s="41"/>
      <c r="BD11792" s="41"/>
      <c r="BE11792" s="41"/>
      <c r="BF11792" s="41"/>
      <c r="BG11792" s="41"/>
      <c r="BH11792" s="41"/>
      <c r="BI11792" s="41"/>
      <c r="BJ11792" s="41"/>
      <c r="BK11792" s="41"/>
      <c r="BL11792" s="41"/>
      <c r="BM11792" s="41"/>
      <c r="BN11792" s="41"/>
      <c r="BO11792" s="41"/>
      <c r="BP11792" s="108"/>
      <c r="CG11792" s="102"/>
      <c r="CI11792" s="45"/>
    </row>
    <row r="11793" spans="37:87" ht="13" customHeight="1">
      <c r="AK11793" s="114"/>
      <c r="AL11793" s="41"/>
      <c r="AM11793" s="41"/>
      <c r="AN11793" s="41"/>
      <c r="AO11793" s="41"/>
      <c r="AP11793" s="41"/>
      <c r="AQ11793" s="41"/>
      <c r="AR11793" s="41"/>
      <c r="AS11793" s="41"/>
      <c r="AT11793" s="41"/>
      <c r="AU11793" s="41"/>
      <c r="AV11793" s="41"/>
      <c r="AW11793" s="41"/>
      <c r="AX11793" s="41"/>
      <c r="AY11793" s="41"/>
      <c r="AZ11793" s="41"/>
      <c r="BA11793" s="41"/>
      <c r="BB11793" s="41"/>
      <c r="BC11793" s="41"/>
      <c r="BD11793" s="41"/>
      <c r="BE11793" s="41"/>
      <c r="BF11793" s="41"/>
      <c r="BG11793" s="41"/>
      <c r="BH11793" s="41"/>
      <c r="BI11793" s="41"/>
      <c r="BJ11793" s="41"/>
      <c r="BK11793" s="41"/>
      <c r="BL11793" s="41"/>
      <c r="BM11793" s="41"/>
      <c r="BN11793" s="41"/>
      <c r="BO11793" s="41"/>
      <c r="BP11793" s="108"/>
      <c r="CG11793" s="102"/>
      <c r="CI11793" s="45"/>
    </row>
    <row r="11794" spans="37:87" ht="13" customHeight="1">
      <c r="AK11794" s="114"/>
      <c r="AL11794" s="41"/>
      <c r="AM11794" s="41"/>
      <c r="AN11794" s="41"/>
      <c r="AO11794" s="41"/>
      <c r="AP11794" s="41"/>
      <c r="AQ11794" s="41"/>
      <c r="AR11794" s="41"/>
      <c r="AS11794" s="41"/>
      <c r="AT11794" s="41"/>
      <c r="AU11794" s="41"/>
      <c r="AV11794" s="41"/>
      <c r="AW11794" s="41"/>
      <c r="AX11794" s="41"/>
      <c r="AY11794" s="41"/>
      <c r="AZ11794" s="41"/>
      <c r="BA11794" s="41"/>
      <c r="BB11794" s="41"/>
      <c r="BC11794" s="41"/>
      <c r="BD11794" s="41"/>
      <c r="BE11794" s="41"/>
      <c r="BF11794" s="41"/>
      <c r="BG11794" s="41"/>
      <c r="BH11794" s="41"/>
      <c r="BI11794" s="41"/>
      <c r="BJ11794" s="41"/>
      <c r="BK11794" s="41"/>
      <c r="BL11794" s="41"/>
      <c r="BM11794" s="41"/>
      <c r="BN11794" s="41"/>
      <c r="BO11794" s="41"/>
      <c r="BP11794" s="108"/>
      <c r="CG11794" s="102"/>
      <c r="CI11794" s="45"/>
    </row>
    <row r="11795" spans="37:87" ht="13" customHeight="1">
      <c r="AK11795" s="114"/>
      <c r="AL11795" s="41"/>
      <c r="AM11795" s="41"/>
      <c r="AN11795" s="41"/>
      <c r="AO11795" s="41"/>
      <c r="AP11795" s="41"/>
      <c r="AQ11795" s="41"/>
      <c r="AR11795" s="41"/>
      <c r="AS11795" s="41"/>
      <c r="AT11795" s="41"/>
      <c r="AU11795" s="41"/>
      <c r="AV11795" s="41"/>
      <c r="AW11795" s="41"/>
      <c r="AX11795" s="41"/>
      <c r="AY11795" s="41"/>
      <c r="AZ11795" s="41"/>
      <c r="BA11795" s="41"/>
      <c r="BB11795" s="41"/>
      <c r="BC11795" s="41"/>
      <c r="BD11795" s="41"/>
      <c r="BE11795" s="41"/>
      <c r="BF11795" s="41"/>
      <c r="BG11795" s="41"/>
      <c r="BH11795" s="41"/>
      <c r="BI11795" s="41"/>
      <c r="BJ11795" s="41"/>
      <c r="BK11795" s="41"/>
      <c r="BL11795" s="41"/>
      <c r="BM11795" s="41"/>
      <c r="BN11795" s="41"/>
      <c r="BO11795" s="41"/>
      <c r="BP11795" s="108"/>
      <c r="CG11795" s="102"/>
      <c r="CI11795" s="45"/>
    </row>
    <row r="11796" spans="37:87" ht="13" customHeight="1">
      <c r="AK11796" s="114"/>
      <c r="AL11796" s="41"/>
      <c r="AM11796" s="41"/>
      <c r="AN11796" s="41"/>
      <c r="AO11796" s="41"/>
      <c r="AP11796" s="41"/>
      <c r="AQ11796" s="41"/>
      <c r="AR11796" s="41"/>
      <c r="AS11796" s="41"/>
      <c r="AT11796" s="41"/>
      <c r="AU11796" s="41"/>
      <c r="AV11796" s="41"/>
      <c r="AW11796" s="41"/>
      <c r="AX11796" s="41"/>
      <c r="AY11796" s="41"/>
      <c r="AZ11796" s="41"/>
      <c r="BA11796" s="41"/>
      <c r="BB11796" s="41"/>
      <c r="BC11796" s="41"/>
      <c r="BD11796" s="41"/>
      <c r="BE11796" s="41"/>
      <c r="BF11796" s="41"/>
      <c r="BG11796" s="41"/>
      <c r="BH11796" s="41"/>
      <c r="BI11796" s="41"/>
      <c r="BJ11796" s="41"/>
      <c r="BK11796" s="41"/>
      <c r="BL11796" s="41"/>
      <c r="BM11796" s="41"/>
      <c r="BN11796" s="41"/>
      <c r="BO11796" s="41"/>
      <c r="BP11796" s="108"/>
      <c r="CG11796" s="102"/>
      <c r="CI11796" s="45"/>
    </row>
    <row r="11797" spans="37:87" ht="13" customHeight="1">
      <c r="AK11797" s="114"/>
      <c r="AL11797" s="41"/>
      <c r="AM11797" s="41"/>
      <c r="AN11797" s="41"/>
      <c r="AO11797" s="41"/>
      <c r="AP11797" s="41"/>
      <c r="AQ11797" s="41"/>
      <c r="AR11797" s="41"/>
      <c r="AS11797" s="41"/>
      <c r="AT11797" s="41"/>
      <c r="AU11797" s="41"/>
      <c r="AV11797" s="41"/>
      <c r="AW11797" s="41"/>
      <c r="AX11797" s="41"/>
      <c r="AY11797" s="41"/>
      <c r="AZ11797" s="41"/>
      <c r="BA11797" s="41"/>
      <c r="BB11797" s="41"/>
      <c r="BC11797" s="41"/>
      <c r="BD11797" s="41"/>
      <c r="BE11797" s="41"/>
      <c r="BF11797" s="41"/>
      <c r="BG11797" s="41"/>
      <c r="BH11797" s="41"/>
      <c r="BI11797" s="41"/>
      <c r="BJ11797" s="41"/>
      <c r="BK11797" s="41"/>
      <c r="BL11797" s="41"/>
      <c r="BM11797" s="41"/>
      <c r="BN11797" s="41"/>
      <c r="BO11797" s="41"/>
      <c r="BP11797" s="108"/>
      <c r="CG11797" s="102"/>
      <c r="CI11797" s="45"/>
    </row>
    <row r="11798" spans="37:87" ht="13" customHeight="1">
      <c r="AK11798" s="114"/>
      <c r="AL11798" s="41"/>
      <c r="AM11798" s="41"/>
      <c r="AN11798" s="41"/>
      <c r="AO11798" s="41"/>
      <c r="AP11798" s="41"/>
      <c r="AQ11798" s="41"/>
      <c r="AR11798" s="41"/>
      <c r="AS11798" s="41"/>
      <c r="AT11798" s="41"/>
      <c r="AU11798" s="41"/>
      <c r="AV11798" s="41"/>
      <c r="AW11798" s="41"/>
      <c r="AX11798" s="41"/>
      <c r="AY11798" s="41"/>
      <c r="AZ11798" s="41"/>
      <c r="BA11798" s="41"/>
      <c r="BB11798" s="41"/>
      <c r="BC11798" s="41"/>
      <c r="BD11798" s="41"/>
      <c r="BE11798" s="41"/>
      <c r="BF11798" s="41"/>
      <c r="BG11798" s="41"/>
      <c r="BH11798" s="41"/>
      <c r="BI11798" s="41"/>
      <c r="BJ11798" s="41"/>
      <c r="BK11798" s="41"/>
      <c r="BL11798" s="41"/>
      <c r="BM11798" s="41"/>
      <c r="BN11798" s="41"/>
      <c r="BO11798" s="41"/>
      <c r="BP11798" s="108"/>
      <c r="CG11798" s="102"/>
      <c r="CI11798" s="45"/>
    </row>
    <row r="11799" spans="37:87" ht="13" customHeight="1">
      <c r="AK11799" s="114"/>
      <c r="AL11799" s="41"/>
      <c r="AM11799" s="41"/>
      <c r="AN11799" s="41"/>
      <c r="AO11799" s="41"/>
      <c r="AP11799" s="41"/>
      <c r="AQ11799" s="41"/>
      <c r="AR11799" s="41"/>
      <c r="AS11799" s="41"/>
      <c r="AT11799" s="41"/>
      <c r="AU11799" s="41"/>
      <c r="AV11799" s="41"/>
      <c r="AW11799" s="41"/>
      <c r="AX11799" s="41"/>
      <c r="AY11799" s="41"/>
      <c r="AZ11799" s="41"/>
      <c r="BA11799" s="41"/>
      <c r="BB11799" s="41"/>
      <c r="BC11799" s="41"/>
      <c r="BD11799" s="41"/>
      <c r="BE11799" s="41"/>
      <c r="BF11799" s="41"/>
      <c r="BG11799" s="41"/>
      <c r="BH11799" s="41"/>
      <c r="BI11799" s="41"/>
      <c r="BJ11799" s="41"/>
      <c r="BK11799" s="41"/>
      <c r="BL11799" s="41"/>
      <c r="BM11799" s="41"/>
      <c r="BN11799" s="41"/>
      <c r="BO11799" s="41"/>
      <c r="BP11799" s="108"/>
      <c r="CG11799" s="102"/>
      <c r="CI11799" s="45"/>
    </row>
    <row r="11800" spans="37:87" ht="13" customHeight="1">
      <c r="AK11800" s="114"/>
      <c r="AL11800" s="41"/>
      <c r="AM11800" s="41"/>
      <c r="AN11800" s="41"/>
      <c r="AO11800" s="41"/>
      <c r="AP11800" s="41"/>
      <c r="AQ11800" s="41"/>
      <c r="AR11800" s="41"/>
      <c r="AS11800" s="41"/>
      <c r="AT11800" s="41"/>
      <c r="AU11800" s="41"/>
      <c r="AV11800" s="41"/>
      <c r="AW11800" s="41"/>
      <c r="AX11800" s="41"/>
      <c r="AY11800" s="41"/>
      <c r="AZ11800" s="41"/>
      <c r="BA11800" s="41"/>
      <c r="BB11800" s="41"/>
      <c r="BC11800" s="41"/>
      <c r="BD11800" s="41"/>
      <c r="BE11800" s="41"/>
      <c r="BF11800" s="41"/>
      <c r="BG11800" s="41"/>
      <c r="BH11800" s="41"/>
      <c r="BI11800" s="41"/>
      <c r="BJ11800" s="41"/>
      <c r="BK11800" s="41"/>
      <c r="BL11800" s="41"/>
      <c r="BM11800" s="41"/>
      <c r="BN11800" s="41"/>
      <c r="BO11800" s="41"/>
      <c r="BP11800" s="108"/>
      <c r="CG11800" s="102"/>
      <c r="CI11800" s="45"/>
    </row>
    <row r="11801" spans="37:87" ht="13" customHeight="1">
      <c r="AK11801" s="114"/>
      <c r="AL11801" s="41"/>
      <c r="AM11801" s="41"/>
      <c r="AN11801" s="41"/>
      <c r="AO11801" s="41"/>
      <c r="AP11801" s="41"/>
      <c r="AQ11801" s="41"/>
      <c r="AR11801" s="41"/>
      <c r="AS11801" s="41"/>
      <c r="AT11801" s="41"/>
      <c r="AU11801" s="41"/>
      <c r="AV11801" s="41"/>
      <c r="AW11801" s="41"/>
      <c r="AX11801" s="41"/>
      <c r="AY11801" s="41"/>
      <c r="AZ11801" s="41"/>
      <c r="BA11801" s="41"/>
      <c r="BB11801" s="41"/>
      <c r="BC11801" s="41"/>
      <c r="BD11801" s="41"/>
      <c r="BE11801" s="41"/>
      <c r="BF11801" s="41"/>
      <c r="BG11801" s="41"/>
      <c r="BH11801" s="41"/>
      <c r="BI11801" s="41"/>
      <c r="BJ11801" s="41"/>
      <c r="BK11801" s="41"/>
      <c r="BL11801" s="41"/>
      <c r="BM11801" s="41"/>
      <c r="BN11801" s="41"/>
      <c r="BO11801" s="41"/>
      <c r="BP11801" s="108"/>
      <c r="CG11801" s="102"/>
      <c r="CI11801" s="45"/>
    </row>
    <row r="11802" spans="37:87" ht="13" customHeight="1">
      <c r="AK11802" s="114"/>
      <c r="AL11802" s="41"/>
      <c r="AM11802" s="41"/>
      <c r="AN11802" s="41"/>
      <c r="AO11802" s="41"/>
      <c r="AP11802" s="41"/>
      <c r="AQ11802" s="41"/>
      <c r="AR11802" s="41"/>
      <c r="AS11802" s="41"/>
      <c r="AT11802" s="41"/>
      <c r="AU11802" s="41"/>
      <c r="AV11802" s="41"/>
      <c r="AW11802" s="41"/>
      <c r="AX11802" s="41"/>
      <c r="AY11802" s="41"/>
      <c r="AZ11802" s="41"/>
      <c r="BA11802" s="41"/>
      <c r="BB11802" s="41"/>
      <c r="BC11802" s="41"/>
      <c r="BD11802" s="41"/>
      <c r="BE11802" s="41"/>
      <c r="BF11802" s="41"/>
      <c r="BG11802" s="41"/>
      <c r="BH11802" s="41"/>
      <c r="BI11802" s="41"/>
      <c r="BJ11802" s="41"/>
      <c r="BK11802" s="41"/>
      <c r="BL11802" s="41"/>
      <c r="BM11802" s="41"/>
      <c r="BN11802" s="41"/>
      <c r="BO11802" s="41"/>
      <c r="BP11802" s="108"/>
      <c r="CG11802" s="102"/>
      <c r="CI11802" s="45"/>
    </row>
    <row r="11803" spans="37:87" ht="13" customHeight="1">
      <c r="AK11803" s="114"/>
      <c r="AL11803" s="41"/>
      <c r="AM11803" s="41"/>
      <c r="AN11803" s="41"/>
      <c r="AO11803" s="41"/>
      <c r="AP11803" s="41"/>
      <c r="AQ11803" s="41"/>
      <c r="AR11803" s="41"/>
      <c r="AS11803" s="41"/>
      <c r="AT11803" s="41"/>
      <c r="AU11803" s="41"/>
      <c r="AV11803" s="41"/>
      <c r="AW11803" s="41"/>
      <c r="AX11803" s="41"/>
      <c r="AY11803" s="41"/>
      <c r="AZ11803" s="41"/>
      <c r="BA11803" s="41"/>
      <c r="BB11803" s="41"/>
      <c r="BC11803" s="41"/>
      <c r="BD11803" s="41"/>
      <c r="BE11803" s="41"/>
      <c r="BF11803" s="41"/>
      <c r="BG11803" s="41"/>
      <c r="BH11803" s="41"/>
      <c r="BI11803" s="41"/>
      <c r="BJ11803" s="41"/>
      <c r="BK11803" s="41"/>
      <c r="BL11803" s="41"/>
      <c r="BM11803" s="41"/>
      <c r="BN11803" s="41"/>
      <c r="BO11803" s="41"/>
      <c r="BP11803" s="108"/>
      <c r="CG11803" s="102"/>
      <c r="CI11803" s="45"/>
    </row>
    <row r="11804" spans="37:87" ht="13" customHeight="1">
      <c r="AK11804" s="114"/>
      <c r="AL11804" s="41"/>
      <c r="AM11804" s="41"/>
      <c r="AN11804" s="41"/>
      <c r="AO11804" s="41"/>
      <c r="AP11804" s="41"/>
      <c r="AQ11804" s="41"/>
      <c r="AR11804" s="41"/>
      <c r="AS11804" s="41"/>
      <c r="AT11804" s="41"/>
      <c r="AU11804" s="41"/>
      <c r="AV11804" s="41"/>
      <c r="AW11804" s="41"/>
      <c r="AX11804" s="41"/>
      <c r="AY11804" s="41"/>
      <c r="AZ11804" s="41"/>
      <c r="BA11804" s="41"/>
      <c r="BB11804" s="41"/>
      <c r="BC11804" s="41"/>
      <c r="BD11804" s="41"/>
      <c r="BE11804" s="41"/>
      <c r="BF11804" s="41"/>
      <c r="BG11804" s="41"/>
      <c r="BH11804" s="41"/>
      <c r="BI11804" s="41"/>
      <c r="BJ11804" s="41"/>
      <c r="BK11804" s="41"/>
      <c r="BL11804" s="41"/>
      <c r="BM11804" s="41"/>
      <c r="BN11804" s="41"/>
      <c r="BO11804" s="41"/>
      <c r="BP11804" s="108"/>
      <c r="CG11804" s="102"/>
      <c r="CI11804" s="45"/>
    </row>
    <row r="11805" spans="37:87" ht="13" customHeight="1">
      <c r="AK11805" s="114"/>
      <c r="AL11805" s="41"/>
      <c r="AM11805" s="41"/>
      <c r="AN11805" s="41"/>
      <c r="AO11805" s="41"/>
      <c r="AP11805" s="41"/>
      <c r="AQ11805" s="41"/>
      <c r="AR11805" s="41"/>
      <c r="AS11805" s="41"/>
      <c r="AT11805" s="41"/>
      <c r="AU11805" s="41"/>
      <c r="AV11805" s="41"/>
      <c r="AW11805" s="41"/>
      <c r="AX11805" s="41"/>
      <c r="AY11805" s="41"/>
      <c r="AZ11805" s="41"/>
      <c r="BA11805" s="41"/>
      <c r="BB11805" s="41"/>
      <c r="BC11805" s="41"/>
      <c r="BD11805" s="41"/>
      <c r="BE11805" s="41"/>
      <c r="BF11805" s="41"/>
      <c r="BG11805" s="41"/>
      <c r="BH11805" s="41"/>
      <c r="BI11805" s="41"/>
      <c r="BJ11805" s="41"/>
      <c r="BK11805" s="41"/>
      <c r="BL11805" s="41"/>
      <c r="BM11805" s="41"/>
      <c r="BN11805" s="41"/>
      <c r="BO11805" s="41"/>
      <c r="BP11805" s="108"/>
      <c r="CG11805" s="102"/>
      <c r="CI11805" s="45"/>
    </row>
    <row r="11806" spans="37:87" ht="13" customHeight="1">
      <c r="AK11806" s="114"/>
      <c r="AL11806" s="41"/>
      <c r="AM11806" s="41"/>
      <c r="AN11806" s="41"/>
      <c r="AO11806" s="41"/>
      <c r="AP11806" s="41"/>
      <c r="AQ11806" s="41"/>
      <c r="AR11806" s="41"/>
      <c r="AS11806" s="41"/>
      <c r="AT11806" s="41"/>
      <c r="AU11806" s="41"/>
      <c r="AV11806" s="41"/>
      <c r="AW11806" s="41"/>
      <c r="AX11806" s="41"/>
      <c r="AY11806" s="41"/>
      <c r="AZ11806" s="41"/>
      <c r="BA11806" s="41"/>
      <c r="BB11806" s="41"/>
      <c r="BC11806" s="41"/>
      <c r="BD11806" s="41"/>
      <c r="BE11806" s="41"/>
      <c r="BF11806" s="41"/>
      <c r="BG11806" s="41"/>
      <c r="BH11806" s="41"/>
      <c r="BI11806" s="41"/>
      <c r="BJ11806" s="41"/>
      <c r="BK11806" s="41"/>
      <c r="BL11806" s="41"/>
      <c r="BM11806" s="41"/>
      <c r="BN11806" s="41"/>
      <c r="BO11806" s="41"/>
      <c r="BP11806" s="108"/>
      <c r="CG11806" s="102"/>
      <c r="CI11806" s="45"/>
    </row>
    <row r="11807" spans="37:87" ht="13" customHeight="1">
      <c r="AK11807" s="114"/>
      <c r="AL11807" s="41"/>
      <c r="AM11807" s="41"/>
      <c r="AN11807" s="41"/>
      <c r="AO11807" s="41"/>
      <c r="AP11807" s="41"/>
      <c r="AQ11807" s="41"/>
      <c r="AR11807" s="41"/>
      <c r="AS11807" s="41"/>
      <c r="AT11807" s="41"/>
      <c r="AU11807" s="41"/>
      <c r="AV11807" s="41"/>
      <c r="AW11807" s="41"/>
      <c r="AX11807" s="41"/>
      <c r="AY11807" s="41"/>
      <c r="AZ11807" s="41"/>
      <c r="BA11807" s="41"/>
      <c r="BB11807" s="41"/>
      <c r="BC11807" s="41"/>
      <c r="BD11807" s="41"/>
      <c r="BE11807" s="41"/>
      <c r="BF11807" s="41"/>
      <c r="BG11807" s="41"/>
      <c r="BH11807" s="41"/>
      <c r="BI11807" s="41"/>
      <c r="BJ11807" s="41"/>
      <c r="BK11807" s="41"/>
      <c r="BL11807" s="41"/>
      <c r="BM11807" s="41"/>
      <c r="BN11807" s="41"/>
      <c r="BO11807" s="41"/>
      <c r="BP11807" s="108"/>
      <c r="CG11807" s="102"/>
      <c r="CI11807" s="45"/>
    </row>
    <row r="11808" spans="37:87" ht="13" customHeight="1">
      <c r="AK11808" s="114"/>
      <c r="AL11808" s="41"/>
      <c r="AM11808" s="41"/>
      <c r="AN11808" s="41"/>
      <c r="AO11808" s="41"/>
      <c r="AP11808" s="41"/>
      <c r="AQ11808" s="41"/>
      <c r="AR11808" s="41"/>
      <c r="AS11808" s="41"/>
      <c r="AT11808" s="41"/>
      <c r="AU11808" s="41"/>
      <c r="AV11808" s="41"/>
      <c r="AW11808" s="41"/>
      <c r="AX11808" s="41"/>
      <c r="AY11808" s="41"/>
      <c r="AZ11808" s="41"/>
      <c r="BA11808" s="41"/>
      <c r="BB11808" s="41"/>
      <c r="BC11808" s="41"/>
      <c r="BD11808" s="41"/>
      <c r="BE11808" s="41"/>
      <c r="BF11808" s="41"/>
      <c r="BG11808" s="41"/>
      <c r="BH11808" s="41"/>
      <c r="BI11808" s="41"/>
      <c r="BJ11808" s="41"/>
      <c r="BK11808" s="41"/>
      <c r="BL11808" s="41"/>
      <c r="BM11808" s="41"/>
      <c r="BN11808" s="41"/>
      <c r="BO11808" s="41"/>
      <c r="BP11808" s="108"/>
      <c r="CG11808" s="102"/>
      <c r="CI11808" s="45"/>
    </row>
    <row r="11809" spans="37:87" ht="13" customHeight="1">
      <c r="AK11809" s="114"/>
      <c r="AL11809" s="41"/>
      <c r="AM11809" s="41"/>
      <c r="AN11809" s="41"/>
      <c r="AO11809" s="41"/>
      <c r="AP11809" s="41"/>
      <c r="AQ11809" s="41"/>
      <c r="AR11809" s="41"/>
      <c r="AS11809" s="41"/>
      <c r="AT11809" s="41"/>
      <c r="AU11809" s="41"/>
      <c r="AV11809" s="41"/>
      <c r="AW11809" s="41"/>
      <c r="AX11809" s="41"/>
      <c r="AY11809" s="41"/>
      <c r="AZ11809" s="41"/>
      <c r="BA11809" s="41"/>
      <c r="BB11809" s="41"/>
      <c r="BC11809" s="41"/>
      <c r="BD11809" s="41"/>
      <c r="BE11809" s="41"/>
      <c r="BF11809" s="41"/>
      <c r="BG11809" s="41"/>
      <c r="BH11809" s="41"/>
      <c r="BI11809" s="41"/>
      <c r="BJ11809" s="41"/>
      <c r="BK11809" s="41"/>
      <c r="BL11809" s="41"/>
      <c r="BM11809" s="41"/>
      <c r="BN11809" s="41"/>
      <c r="BO11809" s="41"/>
      <c r="BP11809" s="108"/>
      <c r="CG11809" s="102"/>
      <c r="CI11809" s="45"/>
    </row>
    <row r="11810" spans="37:87" ht="13" customHeight="1">
      <c r="AK11810" s="114"/>
      <c r="AL11810" s="41"/>
      <c r="AM11810" s="41"/>
      <c r="AN11810" s="41"/>
      <c r="AO11810" s="41"/>
      <c r="AP11810" s="41"/>
      <c r="AQ11810" s="41"/>
      <c r="AR11810" s="41"/>
      <c r="AS11810" s="41"/>
      <c r="AT11810" s="41"/>
      <c r="AU11810" s="41"/>
      <c r="AV11810" s="41"/>
      <c r="AW11810" s="41"/>
      <c r="AX11810" s="41"/>
      <c r="AY11810" s="41"/>
      <c r="AZ11810" s="41"/>
      <c r="BA11810" s="41"/>
      <c r="BB11810" s="41"/>
      <c r="BC11810" s="41"/>
      <c r="BD11810" s="41"/>
      <c r="BE11810" s="41"/>
      <c r="BF11810" s="41"/>
      <c r="BG11810" s="41"/>
      <c r="BH11810" s="41"/>
      <c r="BI11810" s="41"/>
      <c r="BJ11810" s="41"/>
      <c r="BK11810" s="41"/>
      <c r="BL11810" s="41"/>
      <c r="BM11810" s="41"/>
      <c r="BN11810" s="41"/>
      <c r="BO11810" s="41"/>
      <c r="BP11810" s="108"/>
      <c r="CG11810" s="102"/>
      <c r="CI11810" s="45"/>
    </row>
    <row r="11811" spans="37:87" ht="13" customHeight="1">
      <c r="AK11811" s="114"/>
      <c r="AL11811" s="41"/>
      <c r="AM11811" s="41"/>
      <c r="AN11811" s="41"/>
      <c r="AO11811" s="41"/>
      <c r="AP11811" s="41"/>
      <c r="AQ11811" s="41"/>
      <c r="AR11811" s="41"/>
      <c r="AS11811" s="41"/>
      <c r="AT11811" s="41"/>
      <c r="AU11811" s="41"/>
      <c r="AV11811" s="41"/>
      <c r="AW11811" s="41"/>
      <c r="AX11811" s="41"/>
      <c r="AY11811" s="41"/>
      <c r="AZ11811" s="41"/>
      <c r="BA11811" s="41"/>
      <c r="BB11811" s="41"/>
      <c r="BC11811" s="41"/>
      <c r="BD11811" s="41"/>
      <c r="BE11811" s="41"/>
      <c r="BF11811" s="41"/>
      <c r="BG11811" s="41"/>
      <c r="BH11811" s="41"/>
      <c r="BI11811" s="41"/>
      <c r="BJ11811" s="41"/>
      <c r="BK11811" s="41"/>
      <c r="BL11811" s="41"/>
      <c r="BM11811" s="41"/>
      <c r="BN11811" s="41"/>
      <c r="BO11811" s="41"/>
      <c r="BP11811" s="108"/>
      <c r="CG11811" s="102"/>
      <c r="CI11811" s="45"/>
    </row>
    <row r="11812" spans="37:87" ht="13" customHeight="1">
      <c r="AK11812" s="114"/>
      <c r="AL11812" s="41"/>
      <c r="AM11812" s="41"/>
      <c r="AN11812" s="41"/>
      <c r="AO11812" s="41"/>
      <c r="AP11812" s="41"/>
      <c r="AQ11812" s="41"/>
      <c r="AR11812" s="41"/>
      <c r="AS11812" s="41"/>
      <c r="AT11812" s="41"/>
      <c r="AU11812" s="41"/>
      <c r="AV11812" s="41"/>
      <c r="AW11812" s="41"/>
      <c r="AX11812" s="41"/>
      <c r="AY11812" s="41"/>
      <c r="AZ11812" s="41"/>
      <c r="BA11812" s="41"/>
      <c r="BB11812" s="41"/>
      <c r="BC11812" s="41"/>
      <c r="BD11812" s="41"/>
      <c r="BE11812" s="41"/>
      <c r="BF11812" s="41"/>
      <c r="BG11812" s="41"/>
      <c r="BH11812" s="41"/>
      <c r="BI11812" s="41"/>
      <c r="BJ11812" s="41"/>
      <c r="BK11812" s="41"/>
      <c r="BL11812" s="41"/>
      <c r="BM11812" s="41"/>
      <c r="BN11812" s="41"/>
      <c r="BO11812" s="41"/>
      <c r="BP11812" s="108"/>
      <c r="CG11812" s="102"/>
      <c r="CI11812" s="45"/>
    </row>
    <row r="11813" spans="37:87" ht="13" customHeight="1">
      <c r="AK11813" s="114"/>
      <c r="AL11813" s="41"/>
      <c r="AM11813" s="41"/>
      <c r="AN11813" s="41"/>
      <c r="AO11813" s="41"/>
      <c r="AP11813" s="41"/>
      <c r="AQ11813" s="41"/>
      <c r="AR11813" s="41"/>
      <c r="AS11813" s="41"/>
      <c r="AT11813" s="41"/>
      <c r="AU11813" s="41"/>
      <c r="AV11813" s="41"/>
      <c r="AW11813" s="41"/>
      <c r="AX11813" s="41"/>
      <c r="AY11813" s="41"/>
      <c r="AZ11813" s="41"/>
      <c r="BA11813" s="41"/>
      <c r="BB11813" s="41"/>
      <c r="BC11813" s="41"/>
      <c r="BD11813" s="41"/>
      <c r="BE11813" s="41"/>
      <c r="BF11813" s="41"/>
      <c r="BG11813" s="41"/>
      <c r="BH11813" s="41"/>
      <c r="BI11813" s="41"/>
      <c r="BJ11813" s="41"/>
      <c r="BK11813" s="41"/>
      <c r="BL11813" s="41"/>
      <c r="BM11813" s="41"/>
      <c r="BN11813" s="41"/>
      <c r="BO11813" s="41"/>
      <c r="BP11813" s="108"/>
      <c r="CG11813" s="102"/>
      <c r="CI11813" s="45"/>
    </row>
    <row r="11814" spans="37:87" ht="13" customHeight="1">
      <c r="AK11814" s="114"/>
      <c r="AL11814" s="41"/>
      <c r="AM11814" s="41"/>
      <c r="AN11814" s="41"/>
      <c r="AO11814" s="41"/>
      <c r="AP11814" s="41"/>
      <c r="AQ11814" s="41"/>
      <c r="AR11814" s="41"/>
      <c r="AS11814" s="41"/>
      <c r="AT11814" s="41"/>
      <c r="AU11814" s="41"/>
      <c r="AV11814" s="41"/>
      <c r="AW11814" s="41"/>
      <c r="AX11814" s="41"/>
      <c r="AY11814" s="41"/>
      <c r="AZ11814" s="41"/>
      <c r="BA11814" s="41"/>
      <c r="BB11814" s="41"/>
      <c r="BC11814" s="41"/>
      <c r="BD11814" s="41"/>
      <c r="BE11814" s="41"/>
      <c r="BF11814" s="41"/>
      <c r="BG11814" s="41"/>
      <c r="BH11814" s="41"/>
      <c r="BI11814" s="41"/>
      <c r="BJ11814" s="41"/>
      <c r="BK11814" s="41"/>
      <c r="BL11814" s="41"/>
      <c r="BM11814" s="41"/>
      <c r="BN11814" s="41"/>
      <c r="BO11814" s="41"/>
      <c r="BP11814" s="108"/>
      <c r="CG11814" s="102"/>
      <c r="CI11814" s="45"/>
    </row>
    <row r="11815" spans="37:87" ht="13" customHeight="1">
      <c r="AK11815" s="114"/>
      <c r="AL11815" s="41"/>
      <c r="AM11815" s="41"/>
      <c r="AN11815" s="41"/>
      <c r="AO11815" s="41"/>
      <c r="AP11815" s="41"/>
      <c r="AQ11815" s="41"/>
      <c r="AR11815" s="41"/>
      <c r="AS11815" s="41"/>
      <c r="AT11815" s="41"/>
      <c r="AU11815" s="41"/>
      <c r="AV11815" s="41"/>
      <c r="AW11815" s="41"/>
      <c r="AX11815" s="41"/>
      <c r="AY11815" s="41"/>
      <c r="AZ11815" s="41"/>
      <c r="BA11815" s="41"/>
      <c r="BB11815" s="41"/>
      <c r="BC11815" s="41"/>
      <c r="BD11815" s="41"/>
      <c r="BE11815" s="41"/>
      <c r="BF11815" s="41"/>
      <c r="BG11815" s="41"/>
      <c r="BH11815" s="41"/>
      <c r="BI11815" s="41"/>
      <c r="BJ11815" s="41"/>
      <c r="BK11815" s="41"/>
      <c r="BL11815" s="41"/>
      <c r="BM11815" s="41"/>
      <c r="BN11815" s="41"/>
      <c r="BO11815" s="41"/>
      <c r="BP11815" s="108"/>
      <c r="CG11815" s="102"/>
      <c r="CI11815" s="45"/>
    </row>
    <row r="11816" spans="37:87" ht="13" customHeight="1">
      <c r="AK11816" s="114"/>
      <c r="AL11816" s="41"/>
      <c r="AM11816" s="41"/>
      <c r="AN11816" s="41"/>
      <c r="AO11816" s="41"/>
      <c r="AP11816" s="41"/>
      <c r="AQ11816" s="41"/>
      <c r="AR11816" s="41"/>
      <c r="AS11816" s="41"/>
      <c r="AT11816" s="41"/>
      <c r="AU11816" s="41"/>
      <c r="AV11816" s="41"/>
      <c r="AW11816" s="41"/>
      <c r="AX11816" s="41"/>
      <c r="AY11816" s="41"/>
      <c r="AZ11816" s="41"/>
      <c r="BA11816" s="41"/>
      <c r="BB11816" s="41"/>
      <c r="BC11816" s="41"/>
      <c r="BD11816" s="41"/>
      <c r="BE11816" s="41"/>
      <c r="BF11816" s="41"/>
      <c r="BG11816" s="41"/>
      <c r="BH11816" s="41"/>
      <c r="BI11816" s="41"/>
      <c r="BJ11816" s="41"/>
      <c r="BK11816" s="41"/>
      <c r="BL11816" s="41"/>
      <c r="BM11816" s="41"/>
      <c r="BN11816" s="41"/>
      <c r="BO11816" s="41"/>
      <c r="BP11816" s="108"/>
      <c r="CG11816" s="102"/>
      <c r="CI11816" s="45"/>
    </row>
    <row r="11817" spans="37:87" ht="13" customHeight="1">
      <c r="AK11817" s="114"/>
      <c r="AL11817" s="41"/>
      <c r="AM11817" s="41"/>
      <c r="AN11817" s="41"/>
      <c r="AO11817" s="41"/>
      <c r="AP11817" s="41"/>
      <c r="AQ11817" s="41"/>
      <c r="AR11817" s="41"/>
      <c r="AS11817" s="41"/>
      <c r="AT11817" s="41"/>
      <c r="AU11817" s="41"/>
      <c r="AV11817" s="41"/>
      <c r="AW11817" s="41"/>
      <c r="AX11817" s="41"/>
      <c r="AY11817" s="41"/>
      <c r="AZ11817" s="41"/>
      <c r="BA11817" s="41"/>
      <c r="BB11817" s="41"/>
      <c r="BC11817" s="41"/>
      <c r="BD11817" s="41"/>
      <c r="BE11817" s="41"/>
      <c r="BF11817" s="41"/>
      <c r="BG11817" s="41"/>
      <c r="BH11817" s="41"/>
      <c r="BI11817" s="41"/>
      <c r="BJ11817" s="41"/>
      <c r="BK11817" s="41"/>
      <c r="BL11817" s="41"/>
      <c r="BM11817" s="41"/>
      <c r="BN11817" s="41"/>
      <c r="BO11817" s="41"/>
      <c r="BP11817" s="108"/>
      <c r="CG11817" s="102"/>
      <c r="CI11817" s="45"/>
    </row>
    <row r="11818" spans="37:87" ht="13" customHeight="1">
      <c r="AK11818" s="114"/>
      <c r="AL11818" s="41"/>
      <c r="AM11818" s="41"/>
      <c r="AN11818" s="41"/>
      <c r="AO11818" s="41"/>
      <c r="AP11818" s="41"/>
      <c r="AQ11818" s="41"/>
      <c r="AR11818" s="41"/>
      <c r="AS11818" s="41"/>
      <c r="AT11818" s="41"/>
      <c r="AU11818" s="41"/>
      <c r="AV11818" s="41"/>
      <c r="AW11818" s="41"/>
      <c r="AX11818" s="41"/>
      <c r="AY11818" s="41"/>
      <c r="AZ11818" s="41"/>
      <c r="BA11818" s="41"/>
      <c r="BB11818" s="41"/>
      <c r="BC11818" s="41"/>
      <c r="BD11818" s="41"/>
      <c r="BE11818" s="41"/>
      <c r="BF11818" s="41"/>
      <c r="BG11818" s="41"/>
      <c r="BH11818" s="41"/>
      <c r="BI11818" s="41"/>
      <c r="BJ11818" s="41"/>
      <c r="BK11818" s="41"/>
      <c r="BL11818" s="41"/>
      <c r="BM11818" s="41"/>
      <c r="BN11818" s="41"/>
      <c r="BO11818" s="41"/>
      <c r="BP11818" s="108"/>
      <c r="CG11818" s="102"/>
      <c r="CI11818" s="45"/>
    </row>
    <row r="11819" spans="37:87" ht="13" customHeight="1">
      <c r="AK11819" s="114"/>
      <c r="AL11819" s="41"/>
      <c r="AM11819" s="41"/>
      <c r="AN11819" s="41"/>
      <c r="AO11819" s="41"/>
      <c r="AP11819" s="41"/>
      <c r="AQ11819" s="41"/>
      <c r="AR11819" s="41"/>
      <c r="AS11819" s="41"/>
      <c r="AT11819" s="41"/>
      <c r="AU11819" s="41"/>
      <c r="AV11819" s="41"/>
      <c r="AW11819" s="41"/>
      <c r="AX11819" s="41"/>
      <c r="AY11819" s="41"/>
      <c r="AZ11819" s="41"/>
      <c r="BA11819" s="41"/>
      <c r="BB11819" s="41"/>
      <c r="BC11819" s="41"/>
      <c r="BD11819" s="41"/>
      <c r="BE11819" s="41"/>
      <c r="BF11819" s="41"/>
      <c r="BG11819" s="41"/>
      <c r="BH11819" s="41"/>
      <c r="BI11819" s="41"/>
      <c r="BJ11819" s="41"/>
      <c r="BK11819" s="41"/>
      <c r="BL11819" s="41"/>
      <c r="BM11819" s="41"/>
      <c r="BN11819" s="41"/>
      <c r="BO11819" s="41"/>
      <c r="BP11819" s="108"/>
      <c r="CG11819" s="102"/>
      <c r="CI11819" s="45"/>
    </row>
    <row r="11820" spans="37:87" ht="13" customHeight="1">
      <c r="AK11820" s="114"/>
      <c r="AL11820" s="41"/>
      <c r="AM11820" s="41"/>
      <c r="AN11820" s="41"/>
      <c r="AO11820" s="41"/>
      <c r="AP11820" s="41"/>
      <c r="AQ11820" s="41"/>
      <c r="AR11820" s="41"/>
      <c r="AS11820" s="41"/>
      <c r="AT11820" s="41"/>
      <c r="AU11820" s="41"/>
      <c r="AV11820" s="41"/>
      <c r="AW11820" s="41"/>
      <c r="AX11820" s="41"/>
      <c r="AY11820" s="41"/>
      <c r="AZ11820" s="41"/>
      <c r="BA11820" s="41"/>
      <c r="BB11820" s="41"/>
      <c r="BC11820" s="41"/>
      <c r="BD11820" s="41"/>
      <c r="BE11820" s="41"/>
      <c r="BF11820" s="41"/>
      <c r="BG11820" s="41"/>
      <c r="BH11820" s="41"/>
      <c r="BI11820" s="41"/>
      <c r="BJ11820" s="41"/>
      <c r="BK11820" s="41"/>
      <c r="BL11820" s="41"/>
      <c r="BM11820" s="41"/>
      <c r="BN11820" s="41"/>
      <c r="BO11820" s="41"/>
      <c r="BP11820" s="108"/>
      <c r="CG11820" s="102"/>
      <c r="CI11820" s="45"/>
    </row>
    <row r="11821" spans="37:87" ht="13" customHeight="1">
      <c r="AK11821" s="114"/>
      <c r="AL11821" s="41"/>
      <c r="AM11821" s="41"/>
      <c r="AN11821" s="41"/>
      <c r="AO11821" s="41"/>
      <c r="AP11821" s="41"/>
      <c r="AQ11821" s="41"/>
      <c r="AR11821" s="41"/>
      <c r="AS11821" s="41"/>
      <c r="AT11821" s="41"/>
      <c r="AU11821" s="41"/>
      <c r="AV11821" s="41"/>
      <c r="AW11821" s="41"/>
      <c r="AX11821" s="41"/>
      <c r="AY11821" s="41"/>
      <c r="AZ11821" s="41"/>
      <c r="BA11821" s="41"/>
      <c r="BB11821" s="41"/>
      <c r="BC11821" s="41"/>
      <c r="BD11821" s="41"/>
      <c r="BE11821" s="41"/>
      <c r="BF11821" s="41"/>
      <c r="BG11821" s="41"/>
      <c r="BH11821" s="41"/>
      <c r="BI11821" s="41"/>
      <c r="BJ11821" s="41"/>
      <c r="BK11821" s="41"/>
      <c r="BL11821" s="41"/>
      <c r="BM11821" s="41"/>
      <c r="BN11821" s="41"/>
      <c r="BO11821" s="41"/>
      <c r="BP11821" s="108"/>
      <c r="CG11821" s="102"/>
      <c r="CI11821" s="45"/>
    </row>
    <row r="11822" spans="37:87" ht="13" customHeight="1">
      <c r="AK11822" s="114"/>
      <c r="AL11822" s="41"/>
      <c r="AM11822" s="41"/>
      <c r="AN11822" s="41"/>
      <c r="AO11822" s="41"/>
      <c r="AP11822" s="41"/>
      <c r="AQ11822" s="41"/>
      <c r="AR11822" s="41"/>
      <c r="AS11822" s="41"/>
      <c r="AT11822" s="41"/>
      <c r="AU11822" s="41"/>
      <c r="AV11822" s="41"/>
      <c r="AW11822" s="41"/>
      <c r="AX11822" s="41"/>
      <c r="AY11822" s="41"/>
      <c r="AZ11822" s="41"/>
      <c r="BA11822" s="41"/>
      <c r="BB11822" s="41"/>
      <c r="BC11822" s="41"/>
      <c r="BD11822" s="41"/>
      <c r="BE11822" s="41"/>
      <c r="BF11822" s="41"/>
      <c r="BG11822" s="41"/>
      <c r="BH11822" s="41"/>
      <c r="BI11822" s="41"/>
      <c r="BJ11822" s="41"/>
      <c r="BK11822" s="41"/>
      <c r="BL11822" s="41"/>
      <c r="BM11822" s="41"/>
      <c r="BN11822" s="41"/>
      <c r="BO11822" s="41"/>
      <c r="BP11822" s="108"/>
      <c r="CG11822" s="102"/>
      <c r="CI11822" s="45"/>
    </row>
    <row r="11823" spans="37:87" ht="13" customHeight="1">
      <c r="AK11823" s="114"/>
      <c r="AL11823" s="41"/>
      <c r="AM11823" s="41"/>
      <c r="AN11823" s="41"/>
      <c r="AO11823" s="41"/>
      <c r="AP11823" s="41"/>
      <c r="AQ11823" s="41"/>
      <c r="AR11823" s="41"/>
      <c r="AS11823" s="41"/>
      <c r="AT11823" s="41"/>
      <c r="AU11823" s="41"/>
      <c r="AV11823" s="41"/>
      <c r="AW11823" s="41"/>
      <c r="AX11823" s="41"/>
      <c r="AY11823" s="41"/>
      <c r="AZ11823" s="41"/>
      <c r="BA11823" s="41"/>
      <c r="BB11823" s="41"/>
      <c r="BC11823" s="41"/>
      <c r="BD11823" s="41"/>
      <c r="BE11823" s="41"/>
      <c r="BF11823" s="41"/>
      <c r="BG11823" s="41"/>
      <c r="BH11823" s="41"/>
      <c r="BI11823" s="41"/>
      <c r="BJ11823" s="41"/>
      <c r="BK11823" s="41"/>
      <c r="BL11823" s="41"/>
      <c r="BM11823" s="41"/>
      <c r="BN11823" s="41"/>
      <c r="BO11823" s="41"/>
      <c r="BP11823" s="108"/>
      <c r="CG11823" s="102"/>
      <c r="CI11823" s="45"/>
    </row>
    <row r="11824" spans="37:87" ht="13" customHeight="1">
      <c r="AK11824" s="114"/>
      <c r="AL11824" s="41"/>
      <c r="AM11824" s="41"/>
      <c r="AN11824" s="41"/>
      <c r="AO11824" s="41"/>
      <c r="AP11824" s="41"/>
      <c r="AQ11824" s="41"/>
      <c r="AR11824" s="41"/>
      <c r="AS11824" s="41"/>
      <c r="AT11824" s="41"/>
      <c r="AU11824" s="41"/>
      <c r="AV11824" s="41"/>
      <c r="AW11824" s="41"/>
      <c r="AX11824" s="41"/>
      <c r="AY11824" s="41"/>
      <c r="AZ11824" s="41"/>
      <c r="BA11824" s="41"/>
      <c r="BB11824" s="41"/>
      <c r="BC11824" s="41"/>
      <c r="BD11824" s="41"/>
      <c r="BE11824" s="41"/>
      <c r="BF11824" s="41"/>
      <c r="BG11824" s="41"/>
      <c r="BH11824" s="41"/>
      <c r="BI11824" s="41"/>
      <c r="BJ11824" s="41"/>
      <c r="BK11824" s="41"/>
      <c r="BL11824" s="41"/>
      <c r="BM11824" s="41"/>
      <c r="BN11824" s="41"/>
      <c r="BO11824" s="41"/>
      <c r="BP11824" s="108"/>
      <c r="CG11824" s="102"/>
      <c r="CI11824" s="45"/>
    </row>
    <row r="11825" spans="37:87" ht="13" customHeight="1">
      <c r="AK11825" s="114"/>
      <c r="AL11825" s="41"/>
      <c r="AM11825" s="41"/>
      <c r="AN11825" s="41"/>
      <c r="AO11825" s="41"/>
      <c r="AP11825" s="41"/>
      <c r="AQ11825" s="41"/>
      <c r="AR11825" s="41"/>
      <c r="AS11825" s="41"/>
      <c r="AT11825" s="41"/>
      <c r="AU11825" s="41"/>
      <c r="AV11825" s="41"/>
      <c r="AW11825" s="41"/>
      <c r="AX11825" s="41"/>
      <c r="AY11825" s="41"/>
      <c r="AZ11825" s="41"/>
      <c r="BA11825" s="41"/>
      <c r="BB11825" s="41"/>
      <c r="BC11825" s="41"/>
      <c r="BD11825" s="41"/>
      <c r="BE11825" s="41"/>
      <c r="BF11825" s="41"/>
      <c r="BG11825" s="41"/>
      <c r="BH11825" s="41"/>
      <c r="BI11825" s="41"/>
      <c r="BJ11825" s="41"/>
      <c r="BK11825" s="41"/>
      <c r="BL11825" s="41"/>
      <c r="BM11825" s="41"/>
      <c r="BN11825" s="41"/>
      <c r="BO11825" s="41"/>
      <c r="BP11825" s="108"/>
      <c r="CG11825" s="102"/>
      <c r="CI11825" s="45"/>
    </row>
    <row r="11826" spans="37:87" ht="13" customHeight="1">
      <c r="AK11826" s="114"/>
      <c r="AL11826" s="41"/>
      <c r="AM11826" s="41"/>
      <c r="AN11826" s="41"/>
      <c r="AO11826" s="41"/>
      <c r="AP11826" s="41"/>
      <c r="AQ11826" s="41"/>
      <c r="AR11826" s="41"/>
      <c r="AS11826" s="41"/>
      <c r="AT11826" s="41"/>
      <c r="AU11826" s="41"/>
      <c r="AV11826" s="41"/>
      <c r="AW11826" s="41"/>
      <c r="AX11826" s="41"/>
      <c r="AY11826" s="41"/>
      <c r="AZ11826" s="41"/>
      <c r="BA11826" s="41"/>
      <c r="BB11826" s="41"/>
      <c r="BC11826" s="41"/>
      <c r="BD11826" s="41"/>
      <c r="BE11826" s="41"/>
      <c r="BF11826" s="41"/>
      <c r="BG11826" s="41"/>
      <c r="BH11826" s="41"/>
      <c r="BI11826" s="41"/>
      <c r="BJ11826" s="41"/>
      <c r="BK11826" s="41"/>
      <c r="BL11826" s="41"/>
      <c r="BM11826" s="41"/>
      <c r="BN11826" s="41"/>
      <c r="BO11826" s="41"/>
      <c r="BP11826" s="108"/>
      <c r="CG11826" s="102"/>
      <c r="CI11826" s="45"/>
    </row>
    <row r="11827" spans="37:87" ht="13" customHeight="1">
      <c r="AK11827" s="114"/>
      <c r="AL11827" s="41"/>
      <c r="AM11827" s="41"/>
      <c r="AN11827" s="41"/>
      <c r="AO11827" s="41"/>
      <c r="AP11827" s="41"/>
      <c r="AQ11827" s="41"/>
      <c r="AR11827" s="41"/>
      <c r="AS11827" s="41"/>
      <c r="AT11827" s="41"/>
      <c r="AU11827" s="41"/>
      <c r="AV11827" s="41"/>
      <c r="AW11827" s="41"/>
      <c r="AX11827" s="41"/>
      <c r="AY11827" s="41"/>
      <c r="AZ11827" s="41"/>
      <c r="BA11827" s="41"/>
      <c r="BB11827" s="41"/>
      <c r="BC11827" s="41"/>
      <c r="BD11827" s="41"/>
      <c r="BE11827" s="41"/>
      <c r="BF11827" s="41"/>
      <c r="BG11827" s="41"/>
      <c r="BH11827" s="41"/>
      <c r="BI11827" s="41"/>
      <c r="BJ11827" s="41"/>
      <c r="BK11827" s="41"/>
      <c r="BL11827" s="41"/>
      <c r="BM11827" s="41"/>
      <c r="BN11827" s="41"/>
      <c r="BO11827" s="41"/>
      <c r="BP11827" s="108"/>
      <c r="CG11827" s="102"/>
      <c r="CI11827" s="45"/>
    </row>
    <row r="11828" spans="37:87" ht="13" customHeight="1">
      <c r="AK11828" s="114"/>
      <c r="AL11828" s="41"/>
      <c r="AM11828" s="41"/>
      <c r="AN11828" s="41"/>
      <c r="AO11828" s="41"/>
      <c r="AP11828" s="41"/>
      <c r="AQ11828" s="41"/>
      <c r="AR11828" s="41"/>
      <c r="AS11828" s="41"/>
      <c r="AT11828" s="41"/>
      <c r="AU11828" s="41"/>
      <c r="AV11828" s="41"/>
      <c r="AW11828" s="41"/>
      <c r="AX11828" s="41"/>
      <c r="AY11828" s="41"/>
      <c r="AZ11828" s="41"/>
      <c r="BA11828" s="41"/>
      <c r="BB11828" s="41"/>
      <c r="BC11828" s="41"/>
      <c r="BD11828" s="41"/>
      <c r="BE11828" s="41"/>
      <c r="BF11828" s="41"/>
      <c r="BG11828" s="41"/>
      <c r="BH11828" s="41"/>
      <c r="BI11828" s="41"/>
      <c r="BJ11828" s="41"/>
      <c r="BK11828" s="41"/>
      <c r="BL11828" s="41"/>
      <c r="BM11828" s="41"/>
      <c r="BN11828" s="41"/>
      <c r="BO11828" s="41"/>
      <c r="BP11828" s="108"/>
      <c r="CG11828" s="102"/>
      <c r="CI11828" s="45"/>
    </row>
    <row r="11829" spans="37:87" ht="13" customHeight="1">
      <c r="AK11829" s="114"/>
      <c r="AL11829" s="41"/>
      <c r="AM11829" s="41"/>
      <c r="AN11829" s="41"/>
      <c r="AO11829" s="41"/>
      <c r="AP11829" s="41"/>
      <c r="AQ11829" s="41"/>
      <c r="AR11829" s="41"/>
      <c r="AS11829" s="41"/>
      <c r="AT11829" s="41"/>
      <c r="AU11829" s="41"/>
      <c r="AV11829" s="41"/>
      <c r="AW11829" s="41"/>
      <c r="AX11829" s="41"/>
      <c r="AY11829" s="41"/>
      <c r="AZ11829" s="41"/>
      <c r="BA11829" s="41"/>
      <c r="BB11829" s="41"/>
      <c r="BC11829" s="41"/>
      <c r="BD11829" s="41"/>
      <c r="BE11829" s="41"/>
      <c r="BF11829" s="41"/>
      <c r="BG11829" s="41"/>
      <c r="BH11829" s="41"/>
      <c r="BI11829" s="41"/>
      <c r="BJ11829" s="41"/>
      <c r="BK11829" s="41"/>
      <c r="BL11829" s="41"/>
      <c r="BM11829" s="41"/>
      <c r="BN11829" s="41"/>
      <c r="BO11829" s="41"/>
      <c r="BP11829" s="108"/>
      <c r="CG11829" s="102"/>
      <c r="CI11829" s="45"/>
    </row>
    <row r="11830" spans="37:87" ht="13" customHeight="1">
      <c r="AK11830" s="114"/>
      <c r="AL11830" s="41"/>
      <c r="AM11830" s="41"/>
      <c r="AN11830" s="41"/>
      <c r="AO11830" s="41"/>
      <c r="AP11830" s="41"/>
      <c r="AQ11830" s="41"/>
      <c r="AR11830" s="41"/>
      <c r="AS11830" s="41"/>
      <c r="AT11830" s="41"/>
      <c r="AU11830" s="41"/>
      <c r="AV11830" s="41"/>
      <c r="AW11830" s="41"/>
      <c r="AX11830" s="41"/>
      <c r="AY11830" s="41"/>
      <c r="AZ11830" s="41"/>
      <c r="BA11830" s="41"/>
      <c r="BB11830" s="41"/>
      <c r="BC11830" s="41"/>
      <c r="BD11830" s="41"/>
      <c r="BE11830" s="41"/>
      <c r="BF11830" s="41"/>
      <c r="BG11830" s="41"/>
      <c r="BH11830" s="41"/>
      <c r="BI11830" s="41"/>
      <c r="BJ11830" s="41"/>
      <c r="BK11830" s="41"/>
      <c r="BL11830" s="41"/>
      <c r="BM11830" s="41"/>
      <c r="BN11830" s="41"/>
      <c r="BO11830" s="41"/>
      <c r="BP11830" s="108"/>
      <c r="CG11830" s="102"/>
      <c r="CI11830" s="45"/>
    </row>
    <row r="11831" spans="37:87" ht="13" customHeight="1">
      <c r="AK11831" s="114"/>
      <c r="AL11831" s="41"/>
      <c r="AM11831" s="41"/>
      <c r="AN11831" s="41"/>
      <c r="AO11831" s="41"/>
      <c r="AP11831" s="41"/>
      <c r="AQ11831" s="41"/>
      <c r="AR11831" s="41"/>
      <c r="AS11831" s="41"/>
      <c r="AT11831" s="41"/>
      <c r="AU11831" s="41"/>
      <c r="AV11831" s="41"/>
      <c r="AW11831" s="41"/>
      <c r="AX11831" s="41"/>
      <c r="AY11831" s="41"/>
      <c r="AZ11831" s="41"/>
      <c r="BA11831" s="41"/>
      <c r="BB11831" s="41"/>
      <c r="BC11831" s="41"/>
      <c r="BD11831" s="41"/>
      <c r="BE11831" s="41"/>
      <c r="BF11831" s="41"/>
      <c r="BG11831" s="41"/>
      <c r="BH11831" s="41"/>
      <c r="BI11831" s="41"/>
      <c r="BJ11831" s="41"/>
      <c r="BK11831" s="41"/>
      <c r="BL11831" s="41"/>
      <c r="BM11831" s="41"/>
      <c r="BN11831" s="41"/>
      <c r="BO11831" s="41"/>
      <c r="BP11831" s="108"/>
      <c r="CG11831" s="102"/>
      <c r="CI11831" s="45"/>
    </row>
    <row r="11832" spans="37:87" ht="13" customHeight="1">
      <c r="AK11832" s="114"/>
      <c r="AL11832" s="41"/>
      <c r="AM11832" s="41"/>
      <c r="AN11832" s="41"/>
      <c r="AO11832" s="41"/>
      <c r="AP11832" s="41"/>
      <c r="AQ11832" s="41"/>
      <c r="AR11832" s="41"/>
      <c r="AS11832" s="41"/>
      <c r="AT11832" s="41"/>
      <c r="AU11832" s="41"/>
      <c r="AV11832" s="41"/>
      <c r="AW11832" s="41"/>
      <c r="AX11832" s="41"/>
      <c r="AY11832" s="41"/>
      <c r="AZ11832" s="41"/>
      <c r="BA11832" s="41"/>
      <c r="BB11832" s="41"/>
      <c r="BC11832" s="41"/>
      <c r="BD11832" s="41"/>
      <c r="BE11832" s="41"/>
      <c r="BF11832" s="41"/>
      <c r="BG11832" s="41"/>
      <c r="BH11832" s="41"/>
      <c r="BI11832" s="41"/>
      <c r="BJ11832" s="41"/>
      <c r="BK11832" s="41"/>
      <c r="BL11832" s="41"/>
      <c r="BM11832" s="41"/>
      <c r="BN11832" s="41"/>
      <c r="BO11832" s="41"/>
      <c r="BP11832" s="108"/>
      <c r="CG11832" s="102"/>
      <c r="CI11832" s="45"/>
    </row>
    <row r="11833" spans="37:87" ht="13" customHeight="1">
      <c r="AK11833" s="114"/>
      <c r="AL11833" s="41"/>
      <c r="AM11833" s="41"/>
      <c r="AN11833" s="41"/>
      <c r="AO11833" s="41"/>
      <c r="AP11833" s="41"/>
      <c r="AQ11833" s="41"/>
      <c r="AR11833" s="41"/>
      <c r="AS11833" s="41"/>
      <c r="AT11833" s="41"/>
      <c r="AU11833" s="41"/>
      <c r="AV11833" s="41"/>
      <c r="AW11833" s="41"/>
      <c r="AX11833" s="41"/>
      <c r="AY11833" s="41"/>
      <c r="AZ11833" s="41"/>
      <c r="BA11833" s="41"/>
      <c r="BB11833" s="41"/>
      <c r="BC11833" s="41"/>
      <c r="BD11833" s="41"/>
      <c r="BE11833" s="41"/>
      <c r="BF11833" s="41"/>
      <c r="BG11833" s="41"/>
      <c r="BH11833" s="41"/>
      <c r="BI11833" s="41"/>
      <c r="BJ11833" s="41"/>
      <c r="BK11833" s="41"/>
      <c r="BL11833" s="41"/>
      <c r="BM11833" s="41"/>
      <c r="BN11833" s="41"/>
      <c r="BO11833" s="41"/>
      <c r="BP11833" s="108"/>
      <c r="CG11833" s="102"/>
      <c r="CI11833" s="45"/>
    </row>
    <row r="11834" spans="37:87" ht="13" customHeight="1">
      <c r="AK11834" s="114"/>
      <c r="AL11834" s="41"/>
      <c r="AM11834" s="41"/>
      <c r="AN11834" s="41"/>
      <c r="AO11834" s="41"/>
      <c r="AP11834" s="41"/>
      <c r="AQ11834" s="41"/>
      <c r="AR11834" s="41"/>
      <c r="AS11834" s="41"/>
      <c r="AT11834" s="41"/>
      <c r="AU11834" s="41"/>
      <c r="AV11834" s="41"/>
      <c r="AW11834" s="41"/>
      <c r="AX11834" s="41"/>
      <c r="AY11834" s="41"/>
      <c r="AZ11834" s="41"/>
      <c r="BA11834" s="41"/>
      <c r="BB11834" s="41"/>
      <c r="BC11834" s="41"/>
      <c r="BD11834" s="41"/>
      <c r="BE11834" s="41"/>
      <c r="BF11834" s="41"/>
      <c r="BG11834" s="41"/>
      <c r="BH11834" s="41"/>
      <c r="BI11834" s="41"/>
      <c r="BJ11834" s="41"/>
      <c r="BK11834" s="41"/>
      <c r="BL11834" s="41"/>
      <c r="BM11834" s="41"/>
      <c r="BN11834" s="41"/>
      <c r="BO11834" s="41"/>
      <c r="BP11834" s="108"/>
      <c r="CG11834" s="102"/>
      <c r="CI11834" s="45"/>
    </row>
    <row r="11835" spans="37:87" ht="13" customHeight="1">
      <c r="AK11835" s="114"/>
      <c r="AL11835" s="41"/>
      <c r="AM11835" s="41"/>
      <c r="AN11835" s="41"/>
      <c r="AO11835" s="41"/>
      <c r="AP11835" s="41"/>
      <c r="AQ11835" s="41"/>
      <c r="AR11835" s="41"/>
      <c r="AS11835" s="41"/>
      <c r="AT11835" s="41"/>
      <c r="AU11835" s="41"/>
      <c r="AV11835" s="41"/>
      <c r="AW11835" s="41"/>
      <c r="AX11835" s="41"/>
      <c r="AY11835" s="41"/>
      <c r="AZ11835" s="41"/>
      <c r="BA11835" s="41"/>
      <c r="BB11835" s="41"/>
      <c r="BC11835" s="41"/>
      <c r="BD11835" s="41"/>
      <c r="BE11835" s="41"/>
      <c r="BF11835" s="41"/>
      <c r="BG11835" s="41"/>
      <c r="BH11835" s="41"/>
      <c r="BI11835" s="41"/>
      <c r="BJ11835" s="41"/>
      <c r="BK11835" s="41"/>
      <c r="BL11835" s="41"/>
      <c r="BM11835" s="41"/>
      <c r="BN11835" s="41"/>
      <c r="BO11835" s="41"/>
      <c r="BP11835" s="108"/>
      <c r="CG11835" s="102"/>
      <c r="CI11835" s="45"/>
    </row>
    <row r="11836" spans="37:87" ht="13" customHeight="1">
      <c r="AK11836" s="114"/>
      <c r="AL11836" s="41"/>
      <c r="AM11836" s="41"/>
      <c r="AN11836" s="41"/>
      <c r="AO11836" s="41"/>
      <c r="AP11836" s="41"/>
      <c r="AQ11836" s="41"/>
      <c r="AR11836" s="41"/>
      <c r="AS11836" s="41"/>
      <c r="AT11836" s="41"/>
      <c r="AU11836" s="41"/>
      <c r="AV11836" s="41"/>
      <c r="AW11836" s="41"/>
      <c r="AX11836" s="41"/>
      <c r="AY11836" s="41"/>
      <c r="AZ11836" s="41"/>
      <c r="BA11836" s="41"/>
      <c r="BB11836" s="41"/>
      <c r="BC11836" s="41"/>
      <c r="BD11836" s="41"/>
      <c r="BE11836" s="41"/>
      <c r="BF11836" s="41"/>
      <c r="BG11836" s="41"/>
      <c r="BH11836" s="41"/>
      <c r="BI11836" s="41"/>
      <c r="BJ11836" s="41"/>
      <c r="BK11836" s="41"/>
      <c r="BL11836" s="41"/>
      <c r="BM11836" s="41"/>
      <c r="BN11836" s="41"/>
      <c r="BO11836" s="41"/>
      <c r="BP11836" s="108"/>
      <c r="CG11836" s="102"/>
      <c r="CI11836" s="45"/>
    </row>
    <row r="11837" spans="37:87" ht="13" customHeight="1">
      <c r="AK11837" s="114"/>
      <c r="AL11837" s="41"/>
      <c r="AM11837" s="41"/>
      <c r="AN11837" s="41"/>
      <c r="AO11837" s="41"/>
      <c r="AP11837" s="41"/>
      <c r="AQ11837" s="41"/>
      <c r="AR11837" s="41"/>
      <c r="AS11837" s="41"/>
      <c r="AT11837" s="41"/>
      <c r="AU11837" s="41"/>
      <c r="AV11837" s="41"/>
      <c r="AW11837" s="41"/>
      <c r="AX11837" s="41"/>
      <c r="AY11837" s="41"/>
      <c r="AZ11837" s="41"/>
      <c r="BA11837" s="41"/>
      <c r="BB11837" s="41"/>
      <c r="BC11837" s="41"/>
      <c r="BD11837" s="41"/>
      <c r="BE11837" s="41"/>
      <c r="BF11837" s="41"/>
      <c r="BG11837" s="41"/>
      <c r="BH11837" s="41"/>
      <c r="BI11837" s="41"/>
      <c r="BJ11837" s="41"/>
      <c r="BK11837" s="41"/>
      <c r="BL11837" s="41"/>
      <c r="BM11837" s="41"/>
      <c r="BN11837" s="41"/>
      <c r="BO11837" s="41"/>
      <c r="BP11837" s="108"/>
      <c r="CG11837" s="102"/>
      <c r="CI11837" s="45"/>
    </row>
    <row r="11838" spans="37:87" ht="13" customHeight="1">
      <c r="AK11838" s="114"/>
      <c r="AL11838" s="41"/>
      <c r="AM11838" s="41"/>
      <c r="AN11838" s="41"/>
      <c r="AO11838" s="41"/>
      <c r="AP11838" s="41"/>
      <c r="AQ11838" s="41"/>
      <c r="AR11838" s="41"/>
      <c r="AS11838" s="41"/>
      <c r="AT11838" s="41"/>
      <c r="AU11838" s="41"/>
      <c r="AV11838" s="41"/>
      <c r="AW11838" s="41"/>
      <c r="AX11838" s="41"/>
      <c r="AY11838" s="41"/>
      <c r="AZ11838" s="41"/>
      <c r="BA11838" s="41"/>
      <c r="BB11838" s="41"/>
      <c r="BC11838" s="41"/>
      <c r="BD11838" s="41"/>
      <c r="BE11838" s="41"/>
      <c r="BF11838" s="41"/>
      <c r="BG11838" s="41"/>
      <c r="BH11838" s="41"/>
      <c r="BI11838" s="41"/>
      <c r="BJ11838" s="41"/>
      <c r="BK11838" s="41"/>
      <c r="BL11838" s="41"/>
      <c r="BM11838" s="41"/>
      <c r="BN11838" s="41"/>
      <c r="BO11838" s="41"/>
      <c r="BP11838" s="108"/>
      <c r="CG11838" s="102"/>
      <c r="CI11838" s="45"/>
    </row>
    <row r="11839" spans="37:87" ht="13" customHeight="1">
      <c r="AK11839" s="114"/>
      <c r="AL11839" s="41"/>
      <c r="AM11839" s="41"/>
      <c r="AN11839" s="41"/>
      <c r="AO11839" s="41"/>
      <c r="AP11839" s="41"/>
      <c r="AQ11839" s="41"/>
      <c r="AR11839" s="41"/>
      <c r="AS11839" s="41"/>
      <c r="AT11839" s="41"/>
      <c r="AU11839" s="41"/>
      <c r="AV11839" s="41"/>
      <c r="AW11839" s="41"/>
      <c r="AX11839" s="41"/>
      <c r="AY11839" s="41"/>
      <c r="AZ11839" s="41"/>
      <c r="BA11839" s="41"/>
      <c r="BB11839" s="41"/>
      <c r="BC11839" s="41"/>
      <c r="BD11839" s="41"/>
      <c r="BE11839" s="41"/>
      <c r="BF11839" s="41"/>
      <c r="BG11839" s="41"/>
      <c r="BH11839" s="41"/>
      <c r="BI11839" s="41"/>
      <c r="BJ11839" s="41"/>
      <c r="BK11839" s="41"/>
      <c r="BL11839" s="41"/>
      <c r="BM11839" s="41"/>
      <c r="BN11839" s="41"/>
      <c r="BO11839" s="41"/>
      <c r="BP11839" s="108"/>
      <c r="CG11839" s="102"/>
      <c r="CI11839" s="45"/>
    </row>
    <row r="11840" spans="37:87" ht="13" customHeight="1">
      <c r="AK11840" s="114"/>
      <c r="AL11840" s="41"/>
      <c r="AM11840" s="41"/>
      <c r="AN11840" s="41"/>
      <c r="AO11840" s="41"/>
      <c r="AP11840" s="41"/>
      <c r="AQ11840" s="41"/>
      <c r="AR11840" s="41"/>
      <c r="AS11840" s="41"/>
      <c r="AT11840" s="41"/>
      <c r="AU11840" s="41"/>
      <c r="AV11840" s="41"/>
      <c r="AW11840" s="41"/>
      <c r="AX11840" s="41"/>
      <c r="AY11840" s="41"/>
      <c r="AZ11840" s="41"/>
      <c r="BA11840" s="41"/>
      <c r="BB11840" s="41"/>
      <c r="BC11840" s="41"/>
      <c r="BD11840" s="41"/>
      <c r="BE11840" s="41"/>
      <c r="BF11840" s="41"/>
      <c r="BG11840" s="41"/>
      <c r="BH11840" s="41"/>
      <c r="BI11840" s="41"/>
      <c r="BJ11840" s="41"/>
      <c r="BK11840" s="41"/>
      <c r="BL11840" s="41"/>
      <c r="BM11840" s="41"/>
      <c r="BN11840" s="41"/>
      <c r="BO11840" s="41"/>
      <c r="BP11840" s="108"/>
      <c r="CG11840" s="102"/>
      <c r="CI11840" s="45"/>
    </row>
    <row r="11841" spans="37:87" ht="13" customHeight="1">
      <c r="AK11841" s="114"/>
      <c r="AL11841" s="41"/>
      <c r="AM11841" s="41"/>
      <c r="AN11841" s="41"/>
      <c r="AO11841" s="41"/>
      <c r="AP11841" s="41"/>
      <c r="AQ11841" s="41"/>
      <c r="AR11841" s="41"/>
      <c r="AS11841" s="41"/>
      <c r="AT11841" s="41"/>
      <c r="AU11841" s="41"/>
      <c r="AV11841" s="41"/>
      <c r="AW11841" s="41"/>
      <c r="AX11841" s="41"/>
      <c r="AY11841" s="41"/>
      <c r="AZ11841" s="41"/>
      <c r="BA11841" s="41"/>
      <c r="BB11841" s="41"/>
      <c r="BC11841" s="41"/>
      <c r="BD11841" s="41"/>
      <c r="BE11841" s="41"/>
      <c r="BF11841" s="41"/>
      <c r="BG11841" s="41"/>
      <c r="BH11841" s="41"/>
      <c r="BI11841" s="41"/>
      <c r="BJ11841" s="41"/>
      <c r="BK11841" s="41"/>
      <c r="BL11841" s="41"/>
      <c r="BM11841" s="41"/>
      <c r="BN11841" s="41"/>
      <c r="BO11841" s="41"/>
      <c r="BP11841" s="108"/>
      <c r="CG11841" s="102"/>
      <c r="CI11841" s="45"/>
    </row>
    <row r="11842" spans="37:87" ht="13" customHeight="1">
      <c r="AK11842" s="114"/>
      <c r="AL11842" s="41"/>
      <c r="AM11842" s="41"/>
      <c r="AN11842" s="41"/>
      <c r="AO11842" s="41"/>
      <c r="AP11842" s="41"/>
      <c r="AQ11842" s="41"/>
      <c r="AR11842" s="41"/>
      <c r="AS11842" s="41"/>
      <c r="AT11842" s="41"/>
      <c r="AU11842" s="41"/>
      <c r="AV11842" s="41"/>
      <c r="AW11842" s="41"/>
      <c r="AX11842" s="41"/>
      <c r="AY11842" s="41"/>
      <c r="AZ11842" s="41"/>
      <c r="BA11842" s="41"/>
      <c r="BB11842" s="41"/>
      <c r="BC11842" s="41"/>
      <c r="BD11842" s="41"/>
      <c r="BE11842" s="41"/>
      <c r="BF11842" s="41"/>
      <c r="BG11842" s="41"/>
      <c r="BH11842" s="41"/>
      <c r="BI11842" s="41"/>
      <c r="BJ11842" s="41"/>
      <c r="BK11842" s="41"/>
      <c r="BL11842" s="41"/>
      <c r="BM11842" s="41"/>
      <c r="BN11842" s="41"/>
      <c r="BO11842" s="41"/>
      <c r="BP11842" s="108"/>
      <c r="CG11842" s="102"/>
      <c r="CI11842" s="45"/>
    </row>
    <row r="11843" spans="37:87" ht="13" customHeight="1">
      <c r="AK11843" s="114"/>
      <c r="AL11843" s="41"/>
      <c r="AM11843" s="41"/>
      <c r="AN11843" s="41"/>
      <c r="AO11843" s="41"/>
      <c r="AP11843" s="41"/>
      <c r="AQ11843" s="41"/>
      <c r="AR11843" s="41"/>
      <c r="AS11843" s="41"/>
      <c r="AT11843" s="41"/>
      <c r="AU11843" s="41"/>
      <c r="AV11843" s="41"/>
      <c r="AW11843" s="41"/>
      <c r="AX11843" s="41"/>
      <c r="AY11843" s="41"/>
      <c r="AZ11843" s="41"/>
      <c r="BA11843" s="41"/>
      <c r="BB11843" s="41"/>
      <c r="BC11843" s="41"/>
      <c r="BD11843" s="41"/>
      <c r="BE11843" s="41"/>
      <c r="BF11843" s="41"/>
      <c r="BG11843" s="41"/>
      <c r="BH11843" s="41"/>
      <c r="BI11843" s="41"/>
      <c r="BJ11843" s="41"/>
      <c r="BK11843" s="41"/>
      <c r="BL11843" s="41"/>
      <c r="BM11843" s="41"/>
      <c r="BN11843" s="41"/>
      <c r="BO11843" s="41"/>
      <c r="BP11843" s="108"/>
      <c r="CG11843" s="102"/>
      <c r="CI11843" s="45"/>
    </row>
    <row r="11844" spans="37:87" ht="13" customHeight="1">
      <c r="AK11844" s="114"/>
      <c r="AL11844" s="41"/>
      <c r="AM11844" s="41"/>
      <c r="AN11844" s="41"/>
      <c r="AO11844" s="41"/>
      <c r="AP11844" s="41"/>
      <c r="AQ11844" s="41"/>
      <c r="AR11844" s="41"/>
      <c r="AS11844" s="41"/>
      <c r="AT11844" s="41"/>
      <c r="AU11844" s="41"/>
      <c r="AV11844" s="41"/>
      <c r="AW11844" s="41"/>
      <c r="AX11844" s="41"/>
      <c r="AY11844" s="41"/>
      <c r="AZ11844" s="41"/>
      <c r="BA11844" s="41"/>
      <c r="BB11844" s="41"/>
      <c r="BC11844" s="41"/>
      <c r="BD11844" s="41"/>
      <c r="BE11844" s="41"/>
      <c r="BF11844" s="41"/>
      <c r="BG11844" s="41"/>
      <c r="BH11844" s="41"/>
      <c r="BI11844" s="41"/>
      <c r="BJ11844" s="41"/>
      <c r="BK11844" s="41"/>
      <c r="BL11844" s="41"/>
      <c r="BM11844" s="41"/>
      <c r="BN11844" s="41"/>
      <c r="BO11844" s="41"/>
      <c r="BP11844" s="108"/>
      <c r="CG11844" s="102"/>
      <c r="CI11844" s="45"/>
    </row>
    <row r="11845" spans="37:87" ht="13" customHeight="1">
      <c r="AK11845" s="114"/>
      <c r="AL11845" s="41"/>
      <c r="AM11845" s="41"/>
      <c r="AN11845" s="41"/>
      <c r="AO11845" s="41"/>
      <c r="AP11845" s="41"/>
      <c r="AQ11845" s="41"/>
      <c r="AR11845" s="41"/>
      <c r="AS11845" s="41"/>
      <c r="AT11845" s="41"/>
      <c r="AU11845" s="41"/>
      <c r="AV11845" s="41"/>
      <c r="AW11845" s="41"/>
      <c r="AX11845" s="41"/>
      <c r="AY11845" s="41"/>
      <c r="AZ11845" s="41"/>
      <c r="BA11845" s="41"/>
      <c r="BB11845" s="41"/>
      <c r="BC11845" s="41"/>
      <c r="BD11845" s="41"/>
      <c r="BE11845" s="41"/>
      <c r="BF11845" s="41"/>
      <c r="BG11845" s="41"/>
      <c r="BH11845" s="41"/>
      <c r="BI11845" s="41"/>
      <c r="BJ11845" s="41"/>
      <c r="BK11845" s="41"/>
      <c r="BL11845" s="41"/>
      <c r="BM11845" s="41"/>
      <c r="BN11845" s="41"/>
      <c r="BO11845" s="41"/>
      <c r="BP11845" s="108"/>
      <c r="CG11845" s="102"/>
      <c r="CI11845" s="45"/>
    </row>
    <row r="11846" spans="37:87" ht="13" customHeight="1">
      <c r="AK11846" s="114"/>
      <c r="AL11846" s="41"/>
      <c r="AM11846" s="41"/>
      <c r="AN11846" s="41"/>
      <c r="AO11846" s="41"/>
      <c r="AP11846" s="41"/>
      <c r="AQ11846" s="41"/>
      <c r="AR11846" s="41"/>
      <c r="AS11846" s="41"/>
      <c r="AT11846" s="41"/>
      <c r="AU11846" s="41"/>
      <c r="AV11846" s="41"/>
      <c r="AW11846" s="41"/>
      <c r="AX11846" s="41"/>
      <c r="AY11846" s="41"/>
      <c r="AZ11846" s="41"/>
      <c r="BA11846" s="41"/>
      <c r="BB11846" s="41"/>
      <c r="BC11846" s="41"/>
      <c r="BD11846" s="41"/>
      <c r="BE11846" s="41"/>
      <c r="BF11846" s="41"/>
      <c r="BG11846" s="41"/>
      <c r="BH11846" s="41"/>
      <c r="BI11846" s="41"/>
      <c r="BJ11846" s="41"/>
      <c r="BK11846" s="41"/>
      <c r="BL11846" s="41"/>
      <c r="BM11846" s="41"/>
      <c r="BN11846" s="41"/>
      <c r="BO11846" s="41"/>
      <c r="BP11846" s="108"/>
      <c r="CG11846" s="102"/>
      <c r="CI11846" s="45"/>
    </row>
    <row r="11847" spans="37:87" ht="13" customHeight="1">
      <c r="AK11847" s="114"/>
      <c r="AL11847" s="41"/>
      <c r="AM11847" s="41"/>
      <c r="AN11847" s="41"/>
      <c r="AO11847" s="41"/>
      <c r="AP11847" s="41"/>
      <c r="AQ11847" s="41"/>
      <c r="AR11847" s="41"/>
      <c r="AS11847" s="41"/>
      <c r="AT11847" s="41"/>
      <c r="AU11847" s="41"/>
      <c r="AV11847" s="41"/>
      <c r="AW11847" s="41"/>
      <c r="AX11847" s="41"/>
      <c r="AY11847" s="41"/>
      <c r="AZ11847" s="41"/>
      <c r="BA11847" s="41"/>
      <c r="BB11847" s="41"/>
      <c r="BC11847" s="41"/>
      <c r="BD11847" s="41"/>
      <c r="BE11847" s="41"/>
      <c r="BF11847" s="41"/>
      <c r="BG11847" s="41"/>
      <c r="BH11847" s="41"/>
      <c r="BI11847" s="41"/>
      <c r="BJ11847" s="41"/>
      <c r="BK11847" s="41"/>
      <c r="BL11847" s="41"/>
      <c r="BM11847" s="41"/>
      <c r="BN11847" s="41"/>
      <c r="BO11847" s="41"/>
      <c r="BP11847" s="108"/>
      <c r="CG11847" s="102"/>
      <c r="CI11847" s="45"/>
    </row>
    <row r="11848" spans="37:87" ht="13" customHeight="1">
      <c r="AK11848" s="114"/>
      <c r="AL11848" s="41"/>
      <c r="AM11848" s="41"/>
      <c r="AN11848" s="41"/>
      <c r="AO11848" s="41"/>
      <c r="AP11848" s="41"/>
      <c r="AQ11848" s="41"/>
      <c r="AR11848" s="41"/>
      <c r="AS11848" s="41"/>
      <c r="AT11848" s="41"/>
      <c r="AU11848" s="41"/>
      <c r="AV11848" s="41"/>
      <c r="AW11848" s="41"/>
      <c r="AX11848" s="41"/>
      <c r="AY11848" s="41"/>
      <c r="AZ11848" s="41"/>
      <c r="BA11848" s="41"/>
      <c r="BB11848" s="41"/>
      <c r="BC11848" s="41"/>
      <c r="BD11848" s="41"/>
      <c r="BE11848" s="41"/>
      <c r="BF11848" s="41"/>
      <c r="BG11848" s="41"/>
      <c r="BH11848" s="41"/>
      <c r="BI11848" s="41"/>
      <c r="BJ11848" s="41"/>
      <c r="BK11848" s="41"/>
      <c r="BL11848" s="41"/>
      <c r="BM11848" s="41"/>
      <c r="BN11848" s="41"/>
      <c r="BO11848" s="41"/>
      <c r="BP11848" s="108"/>
      <c r="CG11848" s="102"/>
      <c r="CI11848" s="45"/>
    </row>
    <row r="11849" spans="37:87" ht="13" customHeight="1">
      <c r="AK11849" s="114"/>
      <c r="AL11849" s="41"/>
      <c r="AM11849" s="41"/>
      <c r="AN11849" s="41"/>
      <c r="AO11849" s="41"/>
      <c r="AP11849" s="41"/>
      <c r="AQ11849" s="41"/>
      <c r="AR11849" s="41"/>
      <c r="AS11849" s="41"/>
      <c r="AT11849" s="41"/>
      <c r="AU11849" s="41"/>
      <c r="AV11849" s="41"/>
      <c r="AW11849" s="41"/>
      <c r="AX11849" s="41"/>
      <c r="AY11849" s="41"/>
      <c r="AZ11849" s="41"/>
      <c r="BA11849" s="41"/>
      <c r="BB11849" s="41"/>
      <c r="BC11849" s="41"/>
      <c r="BD11849" s="41"/>
      <c r="BE11849" s="41"/>
      <c r="BF11849" s="41"/>
      <c r="BG11849" s="41"/>
      <c r="BH11849" s="41"/>
      <c r="BI11849" s="41"/>
      <c r="BJ11849" s="41"/>
      <c r="BK11849" s="41"/>
      <c r="BL11849" s="41"/>
      <c r="BM11849" s="41"/>
      <c r="BN11849" s="41"/>
      <c r="BO11849" s="41"/>
      <c r="BP11849" s="108"/>
      <c r="CG11849" s="102"/>
      <c r="CI11849" s="45"/>
    </row>
    <row r="11850" spans="37:87" ht="13" customHeight="1">
      <c r="AK11850" s="114"/>
      <c r="AL11850" s="41"/>
      <c r="AM11850" s="41"/>
      <c r="AN11850" s="41"/>
      <c r="AO11850" s="41"/>
      <c r="AP11850" s="41"/>
      <c r="AQ11850" s="41"/>
      <c r="AR11850" s="41"/>
      <c r="AS11850" s="41"/>
      <c r="AT11850" s="41"/>
      <c r="AU11850" s="41"/>
      <c r="AV11850" s="41"/>
      <c r="AW11850" s="41"/>
      <c r="AX11850" s="41"/>
      <c r="AY11850" s="41"/>
      <c r="AZ11850" s="41"/>
      <c r="BA11850" s="41"/>
      <c r="BB11850" s="41"/>
      <c r="BC11850" s="41"/>
      <c r="BD11850" s="41"/>
      <c r="BE11850" s="41"/>
      <c r="BF11850" s="41"/>
      <c r="BG11850" s="41"/>
      <c r="BH11850" s="41"/>
      <c r="BI11850" s="41"/>
      <c r="BJ11850" s="41"/>
      <c r="BK11850" s="41"/>
      <c r="BL11850" s="41"/>
      <c r="BM11850" s="41"/>
      <c r="BN11850" s="41"/>
      <c r="BO11850" s="41"/>
      <c r="BP11850" s="108"/>
      <c r="CG11850" s="102"/>
      <c r="CI11850" s="45"/>
    </row>
    <row r="11851" spans="37:87" ht="13" customHeight="1">
      <c r="AK11851" s="114"/>
      <c r="AL11851" s="41"/>
      <c r="AM11851" s="41"/>
      <c r="AN11851" s="41"/>
      <c r="AO11851" s="41"/>
      <c r="AP11851" s="41"/>
      <c r="AQ11851" s="41"/>
      <c r="AR11851" s="41"/>
      <c r="AS11851" s="41"/>
      <c r="AT11851" s="41"/>
      <c r="AU11851" s="41"/>
      <c r="AV11851" s="41"/>
      <c r="AW11851" s="41"/>
      <c r="AX11851" s="41"/>
      <c r="AY11851" s="41"/>
      <c r="AZ11851" s="41"/>
      <c r="BA11851" s="41"/>
      <c r="BB11851" s="41"/>
      <c r="BC11851" s="41"/>
      <c r="BD11851" s="41"/>
      <c r="BE11851" s="41"/>
      <c r="BF11851" s="41"/>
      <c r="BG11851" s="41"/>
      <c r="BH11851" s="41"/>
      <c r="BI11851" s="41"/>
      <c r="BJ11851" s="41"/>
      <c r="BK11851" s="41"/>
      <c r="BL11851" s="41"/>
      <c r="BM11851" s="41"/>
      <c r="BN11851" s="41"/>
      <c r="BO11851" s="41"/>
      <c r="BP11851" s="108"/>
      <c r="CG11851" s="102"/>
      <c r="CI11851" s="45"/>
    </row>
    <row r="11852" spans="37:87" ht="13" customHeight="1">
      <c r="AK11852" s="114"/>
      <c r="AL11852" s="41"/>
      <c r="AM11852" s="41"/>
      <c r="AN11852" s="41"/>
      <c r="AO11852" s="41"/>
      <c r="AP11852" s="41"/>
      <c r="AQ11852" s="41"/>
      <c r="AR11852" s="41"/>
      <c r="AS11852" s="41"/>
      <c r="AT11852" s="41"/>
      <c r="AU11852" s="41"/>
      <c r="AV11852" s="41"/>
      <c r="AW11852" s="41"/>
      <c r="AX11852" s="41"/>
      <c r="AY11852" s="41"/>
      <c r="AZ11852" s="41"/>
      <c r="BA11852" s="41"/>
      <c r="BB11852" s="41"/>
      <c r="BC11852" s="41"/>
      <c r="BD11852" s="41"/>
      <c r="BE11852" s="41"/>
      <c r="BF11852" s="41"/>
      <c r="BG11852" s="41"/>
      <c r="BH11852" s="41"/>
      <c r="BI11852" s="41"/>
      <c r="BJ11852" s="41"/>
      <c r="BK11852" s="41"/>
      <c r="BL11852" s="41"/>
      <c r="BM11852" s="41"/>
      <c r="BN11852" s="41"/>
      <c r="BO11852" s="41"/>
      <c r="BP11852" s="108"/>
      <c r="CG11852" s="102"/>
      <c r="CI11852" s="45"/>
    </row>
    <row r="11853" spans="37:87" ht="13" customHeight="1">
      <c r="AK11853" s="114"/>
      <c r="AL11853" s="41"/>
      <c r="AM11853" s="41"/>
      <c r="AN11853" s="41"/>
      <c r="AO11853" s="41"/>
      <c r="AP11853" s="41"/>
      <c r="AQ11853" s="41"/>
      <c r="AR11853" s="41"/>
      <c r="AS11853" s="41"/>
      <c r="AT11853" s="41"/>
      <c r="AU11853" s="41"/>
      <c r="AV11853" s="41"/>
      <c r="AW11853" s="41"/>
      <c r="AX11853" s="41"/>
      <c r="AY11853" s="41"/>
      <c r="AZ11853" s="41"/>
      <c r="BA11853" s="41"/>
      <c r="BB11853" s="41"/>
      <c r="BC11853" s="41"/>
      <c r="BD11853" s="41"/>
      <c r="BE11853" s="41"/>
      <c r="BF11853" s="41"/>
      <c r="BG11853" s="41"/>
      <c r="BH11853" s="41"/>
      <c r="BI11853" s="41"/>
      <c r="BJ11853" s="41"/>
      <c r="BK11853" s="41"/>
      <c r="BL11853" s="41"/>
      <c r="BM11853" s="41"/>
      <c r="BN11853" s="41"/>
      <c r="BO11853" s="41"/>
      <c r="BP11853" s="108"/>
      <c r="CG11853" s="102"/>
      <c r="CI11853" s="45"/>
    </row>
    <row r="11854" spans="37:87" ht="13" customHeight="1">
      <c r="AK11854" s="114"/>
      <c r="AL11854" s="41"/>
      <c r="AM11854" s="41"/>
      <c r="AN11854" s="41"/>
      <c r="AO11854" s="41"/>
      <c r="AP11854" s="41"/>
      <c r="AQ11854" s="41"/>
      <c r="AR11854" s="41"/>
      <c r="AS11854" s="41"/>
      <c r="AT11854" s="41"/>
      <c r="AU11854" s="41"/>
      <c r="AV11854" s="41"/>
      <c r="AW11854" s="41"/>
      <c r="AX11854" s="41"/>
      <c r="AY11854" s="41"/>
      <c r="AZ11854" s="41"/>
      <c r="BA11854" s="41"/>
      <c r="BB11854" s="41"/>
      <c r="BC11854" s="41"/>
      <c r="BD11854" s="41"/>
      <c r="BE11854" s="41"/>
      <c r="BF11854" s="41"/>
      <c r="BG11854" s="41"/>
      <c r="BH11854" s="41"/>
      <c r="BI11854" s="41"/>
      <c r="BJ11854" s="41"/>
      <c r="BK11854" s="41"/>
      <c r="BL11854" s="41"/>
      <c r="BM11854" s="41"/>
      <c r="BN11854" s="41"/>
      <c r="BO11854" s="41"/>
      <c r="BP11854" s="108"/>
      <c r="CG11854" s="102"/>
      <c r="CI11854" s="45"/>
    </row>
    <row r="11855" spans="37:87" ht="13" customHeight="1">
      <c r="AK11855" s="114"/>
      <c r="AL11855" s="41"/>
      <c r="AM11855" s="41"/>
      <c r="AN11855" s="41"/>
      <c r="AO11855" s="41"/>
      <c r="AP11855" s="41"/>
      <c r="AQ11855" s="41"/>
      <c r="AR11855" s="41"/>
      <c r="AS11855" s="41"/>
      <c r="AT11855" s="41"/>
      <c r="AU11855" s="41"/>
      <c r="AV11855" s="41"/>
      <c r="AW11855" s="41"/>
      <c r="AX11855" s="41"/>
      <c r="AY11855" s="41"/>
      <c r="AZ11855" s="41"/>
      <c r="BA11855" s="41"/>
      <c r="BB11855" s="41"/>
      <c r="BC11855" s="41"/>
      <c r="BD11855" s="41"/>
      <c r="BE11855" s="41"/>
      <c r="BF11855" s="41"/>
      <c r="BG11855" s="41"/>
      <c r="BH11855" s="41"/>
      <c r="BI11855" s="41"/>
      <c r="BJ11855" s="41"/>
      <c r="BK11855" s="41"/>
      <c r="BL11855" s="41"/>
      <c r="BM11855" s="41"/>
      <c r="BN11855" s="41"/>
      <c r="BO11855" s="41"/>
      <c r="BP11855" s="108"/>
      <c r="CG11855" s="102"/>
      <c r="CI11855" s="45"/>
    </row>
    <row r="11856" spans="37:87" ht="13" customHeight="1">
      <c r="AK11856" s="114"/>
      <c r="AL11856" s="41"/>
      <c r="AM11856" s="41"/>
      <c r="AN11856" s="41"/>
      <c r="AO11856" s="41"/>
      <c r="AP11856" s="41"/>
      <c r="AQ11856" s="41"/>
      <c r="AR11856" s="41"/>
      <c r="AS11856" s="41"/>
      <c r="AT11856" s="41"/>
      <c r="AU11856" s="41"/>
      <c r="AV11856" s="41"/>
      <c r="AW11856" s="41"/>
      <c r="AX11856" s="41"/>
      <c r="AY11856" s="41"/>
      <c r="AZ11856" s="41"/>
      <c r="BA11856" s="41"/>
      <c r="BB11856" s="41"/>
      <c r="BC11856" s="41"/>
      <c r="BD11856" s="41"/>
      <c r="BE11856" s="41"/>
      <c r="BF11856" s="41"/>
      <c r="BG11856" s="41"/>
      <c r="BH11856" s="41"/>
      <c r="BI11856" s="41"/>
      <c r="BJ11856" s="41"/>
      <c r="BK11856" s="41"/>
      <c r="BL11856" s="41"/>
      <c r="BM11856" s="41"/>
      <c r="BN11856" s="41"/>
      <c r="BO11856" s="41"/>
      <c r="BP11856" s="108"/>
      <c r="CG11856" s="102"/>
      <c r="CI11856" s="45"/>
    </row>
    <row r="11857" spans="37:87" ht="13" customHeight="1">
      <c r="AK11857" s="114"/>
      <c r="AL11857" s="41"/>
      <c r="AM11857" s="41"/>
      <c r="AN11857" s="41"/>
      <c r="AO11857" s="41"/>
      <c r="AP11857" s="41"/>
      <c r="AQ11857" s="41"/>
      <c r="AR11857" s="41"/>
      <c r="AS11857" s="41"/>
      <c r="AT11857" s="41"/>
      <c r="AU11857" s="41"/>
      <c r="AV11857" s="41"/>
      <c r="AW11857" s="41"/>
      <c r="AX11857" s="41"/>
      <c r="AY11857" s="41"/>
      <c r="AZ11857" s="41"/>
      <c r="BA11857" s="41"/>
      <c r="BB11857" s="41"/>
      <c r="BC11857" s="41"/>
      <c r="BD11857" s="41"/>
      <c r="BE11857" s="41"/>
      <c r="BF11857" s="41"/>
      <c r="BG11857" s="41"/>
      <c r="BH11857" s="41"/>
      <c r="BI11857" s="41"/>
      <c r="BJ11857" s="41"/>
      <c r="BK11857" s="41"/>
      <c r="BL11857" s="41"/>
      <c r="BM11857" s="41"/>
      <c r="BN11857" s="41"/>
      <c r="BO11857" s="41"/>
      <c r="BP11857" s="108"/>
      <c r="CG11857" s="102"/>
      <c r="CI11857" s="45"/>
    </row>
    <row r="11858" spans="37:87" ht="13" customHeight="1">
      <c r="AK11858" s="114"/>
      <c r="AL11858" s="41"/>
      <c r="AM11858" s="41"/>
      <c r="AN11858" s="41"/>
      <c r="AO11858" s="41"/>
      <c r="AP11858" s="41"/>
      <c r="AQ11858" s="41"/>
      <c r="AR11858" s="41"/>
      <c r="AS11858" s="41"/>
      <c r="AT11858" s="41"/>
      <c r="AU11858" s="41"/>
      <c r="AV11858" s="41"/>
      <c r="AW11858" s="41"/>
      <c r="AX11858" s="41"/>
      <c r="AY11858" s="41"/>
      <c r="AZ11858" s="41"/>
      <c r="BA11858" s="41"/>
      <c r="BB11858" s="41"/>
      <c r="BC11858" s="41"/>
      <c r="BD11858" s="41"/>
      <c r="BE11858" s="41"/>
      <c r="BF11858" s="41"/>
      <c r="BG11858" s="41"/>
      <c r="BH11858" s="41"/>
      <c r="BI11858" s="41"/>
      <c r="BJ11858" s="41"/>
      <c r="BK11858" s="41"/>
      <c r="BL11858" s="41"/>
      <c r="BM11858" s="41"/>
      <c r="BN11858" s="41"/>
      <c r="BO11858" s="41"/>
      <c r="BP11858" s="108"/>
      <c r="CG11858" s="102"/>
      <c r="CI11858" s="45"/>
    </row>
    <row r="11859" spans="37:87" ht="13" customHeight="1">
      <c r="AK11859" s="114"/>
      <c r="AL11859" s="41"/>
      <c r="AM11859" s="41"/>
      <c r="AN11859" s="41"/>
      <c r="AO11859" s="41"/>
      <c r="AP11859" s="41"/>
      <c r="AQ11859" s="41"/>
      <c r="AR11859" s="41"/>
      <c r="AS11859" s="41"/>
      <c r="AT11859" s="41"/>
      <c r="AU11859" s="41"/>
      <c r="AV11859" s="41"/>
      <c r="AW11859" s="41"/>
      <c r="AX11859" s="41"/>
      <c r="AY11859" s="41"/>
      <c r="AZ11859" s="41"/>
      <c r="BA11859" s="41"/>
      <c r="BB11859" s="41"/>
      <c r="BC11859" s="41"/>
      <c r="BD11859" s="41"/>
      <c r="BE11859" s="41"/>
      <c r="BF11859" s="41"/>
      <c r="BG11859" s="41"/>
      <c r="BH11859" s="41"/>
      <c r="BI11859" s="41"/>
      <c r="BJ11859" s="41"/>
      <c r="BK11859" s="41"/>
      <c r="BL11859" s="41"/>
      <c r="BM11859" s="41"/>
      <c r="BN11859" s="41"/>
      <c r="BO11859" s="41"/>
      <c r="BP11859" s="108"/>
      <c r="CG11859" s="102"/>
      <c r="CI11859" s="45"/>
    </row>
    <row r="11860" spans="37:87" ht="13" customHeight="1">
      <c r="AK11860" s="114"/>
      <c r="AL11860" s="41"/>
      <c r="AM11860" s="41"/>
      <c r="AN11860" s="41"/>
      <c r="AO11860" s="41"/>
      <c r="AP11860" s="41"/>
      <c r="AQ11860" s="41"/>
      <c r="AR11860" s="41"/>
      <c r="AS11860" s="41"/>
      <c r="AT11860" s="41"/>
      <c r="AU11860" s="41"/>
      <c r="AV11860" s="41"/>
      <c r="AW11860" s="41"/>
      <c r="AX11860" s="41"/>
      <c r="AY11860" s="41"/>
      <c r="AZ11860" s="41"/>
      <c r="BA11860" s="41"/>
      <c r="BB11860" s="41"/>
      <c r="BC11860" s="41"/>
      <c r="BD11860" s="41"/>
      <c r="BE11860" s="41"/>
      <c r="BF11860" s="41"/>
      <c r="BG11860" s="41"/>
      <c r="BH11860" s="41"/>
      <c r="BI11860" s="41"/>
      <c r="BJ11860" s="41"/>
      <c r="BK11860" s="41"/>
      <c r="BL11860" s="41"/>
      <c r="BM11860" s="41"/>
      <c r="BN11860" s="41"/>
      <c r="BO11860" s="41"/>
      <c r="BP11860" s="108"/>
      <c r="CG11860" s="102"/>
      <c r="CI11860" s="45"/>
    </row>
    <row r="11861" spans="37:87" ht="13" customHeight="1">
      <c r="AK11861" s="114"/>
      <c r="AL11861" s="41"/>
      <c r="AM11861" s="41"/>
      <c r="AN11861" s="41"/>
      <c r="AO11861" s="41"/>
      <c r="AP11861" s="41"/>
      <c r="AQ11861" s="41"/>
      <c r="AR11861" s="41"/>
      <c r="AS11861" s="41"/>
      <c r="AT11861" s="41"/>
      <c r="AU11861" s="41"/>
      <c r="AV11861" s="41"/>
      <c r="AW11861" s="41"/>
      <c r="AX11861" s="41"/>
      <c r="AY11861" s="41"/>
      <c r="AZ11861" s="41"/>
      <c r="BA11861" s="41"/>
      <c r="BB11861" s="41"/>
      <c r="BC11861" s="41"/>
      <c r="BD11861" s="41"/>
      <c r="BE11861" s="41"/>
      <c r="BF11861" s="41"/>
      <c r="BG11861" s="41"/>
      <c r="BH11861" s="41"/>
      <c r="BI11861" s="41"/>
      <c r="BJ11861" s="41"/>
      <c r="BK11861" s="41"/>
      <c r="BL11861" s="41"/>
      <c r="BM11861" s="41"/>
      <c r="BN11861" s="41"/>
      <c r="BO11861" s="41"/>
      <c r="BP11861" s="108"/>
      <c r="CG11861" s="102"/>
      <c r="CI11861" s="45"/>
    </row>
    <row r="11862" spans="37:87" ht="13" customHeight="1">
      <c r="AK11862" s="114"/>
      <c r="AL11862" s="41"/>
      <c r="AM11862" s="41"/>
      <c r="AN11862" s="41"/>
      <c r="AO11862" s="41"/>
      <c r="AP11862" s="41"/>
      <c r="AQ11862" s="41"/>
      <c r="AR11862" s="41"/>
      <c r="AS11862" s="41"/>
      <c r="AT11862" s="41"/>
      <c r="AU11862" s="41"/>
      <c r="AV11862" s="41"/>
      <c r="AW11862" s="41"/>
      <c r="AX11862" s="41"/>
      <c r="AY11862" s="41"/>
      <c r="AZ11862" s="41"/>
      <c r="BA11862" s="41"/>
      <c r="BB11862" s="41"/>
      <c r="BC11862" s="41"/>
      <c r="BD11862" s="41"/>
      <c r="BE11862" s="41"/>
      <c r="BF11862" s="41"/>
      <c r="BG11862" s="41"/>
      <c r="BH11862" s="41"/>
      <c r="BI11862" s="41"/>
      <c r="BJ11862" s="41"/>
      <c r="BK11862" s="41"/>
      <c r="BL11862" s="41"/>
      <c r="BM11862" s="41"/>
      <c r="BN11862" s="41"/>
      <c r="BO11862" s="41"/>
      <c r="BP11862" s="108"/>
      <c r="CG11862" s="102"/>
      <c r="CI11862" s="45"/>
    </row>
    <row r="11863" spans="37:87" ht="13" customHeight="1">
      <c r="AK11863" s="114"/>
      <c r="AL11863" s="41"/>
      <c r="AM11863" s="41"/>
      <c r="AN11863" s="41"/>
      <c r="AO11863" s="41"/>
      <c r="AP11863" s="41"/>
      <c r="AQ11863" s="41"/>
      <c r="AR11863" s="41"/>
      <c r="AS11863" s="41"/>
      <c r="AT11863" s="41"/>
      <c r="AU11863" s="41"/>
      <c r="AV11863" s="41"/>
      <c r="AW11863" s="41"/>
      <c r="AX11863" s="41"/>
      <c r="AY11863" s="41"/>
      <c r="AZ11863" s="41"/>
      <c r="BA11863" s="41"/>
      <c r="BB11863" s="41"/>
      <c r="BC11863" s="41"/>
      <c r="BD11863" s="41"/>
      <c r="BE11863" s="41"/>
      <c r="BF11863" s="41"/>
      <c r="BG11863" s="41"/>
      <c r="BH11863" s="41"/>
      <c r="BI11863" s="41"/>
      <c r="BJ11863" s="41"/>
      <c r="BK11863" s="41"/>
      <c r="BL11863" s="41"/>
      <c r="BM11863" s="41"/>
      <c r="BN11863" s="41"/>
      <c r="BO11863" s="41"/>
      <c r="BP11863" s="108"/>
      <c r="CG11863" s="102"/>
      <c r="CI11863" s="45"/>
    </row>
    <row r="11864" spans="37:87" ht="13" customHeight="1">
      <c r="AK11864" s="114"/>
      <c r="AL11864" s="41"/>
      <c r="AM11864" s="41"/>
      <c r="AN11864" s="41"/>
      <c r="AO11864" s="41"/>
      <c r="AP11864" s="41"/>
      <c r="AQ11864" s="41"/>
      <c r="AR11864" s="41"/>
      <c r="AS11864" s="41"/>
      <c r="AT11864" s="41"/>
      <c r="AU11864" s="41"/>
      <c r="AV11864" s="41"/>
      <c r="AW11864" s="41"/>
      <c r="AX11864" s="41"/>
      <c r="AY11864" s="41"/>
      <c r="AZ11864" s="41"/>
      <c r="BA11864" s="41"/>
      <c r="BB11864" s="41"/>
      <c r="BC11864" s="41"/>
      <c r="BD11864" s="41"/>
      <c r="BE11864" s="41"/>
      <c r="BF11864" s="41"/>
      <c r="BG11864" s="41"/>
      <c r="BH11864" s="41"/>
      <c r="BI11864" s="41"/>
      <c r="BJ11864" s="41"/>
      <c r="BK11864" s="41"/>
      <c r="BL11864" s="41"/>
      <c r="BM11864" s="41"/>
      <c r="BN11864" s="41"/>
      <c r="BO11864" s="41"/>
      <c r="BP11864" s="108"/>
      <c r="CG11864" s="102"/>
      <c r="CI11864" s="45"/>
    </row>
    <row r="11865" spans="37:87" ht="13" customHeight="1">
      <c r="AK11865" s="114"/>
      <c r="AL11865" s="41"/>
      <c r="AM11865" s="41"/>
      <c r="AN11865" s="41"/>
      <c r="AO11865" s="41"/>
      <c r="AP11865" s="41"/>
      <c r="AQ11865" s="41"/>
      <c r="AR11865" s="41"/>
      <c r="AS11865" s="41"/>
      <c r="AT11865" s="41"/>
      <c r="AU11865" s="41"/>
      <c r="AV11865" s="41"/>
      <c r="AW11865" s="41"/>
      <c r="AX11865" s="41"/>
      <c r="AY11865" s="41"/>
      <c r="AZ11865" s="41"/>
      <c r="BA11865" s="41"/>
      <c r="BB11865" s="41"/>
      <c r="BC11865" s="41"/>
      <c r="BD11865" s="41"/>
      <c r="BE11865" s="41"/>
      <c r="BF11865" s="41"/>
      <c r="BG11865" s="41"/>
      <c r="BH11865" s="41"/>
      <c r="BI11865" s="41"/>
      <c r="BJ11865" s="41"/>
      <c r="BK11865" s="41"/>
      <c r="BL11865" s="41"/>
      <c r="BM11865" s="41"/>
      <c r="BN11865" s="41"/>
      <c r="BO11865" s="41"/>
      <c r="BP11865" s="108"/>
      <c r="CG11865" s="102"/>
      <c r="CI11865" s="45"/>
    </row>
    <row r="11866" spans="37:87" ht="13" customHeight="1">
      <c r="AK11866" s="114"/>
      <c r="AL11866" s="41"/>
      <c r="AM11866" s="41"/>
      <c r="AN11866" s="41"/>
      <c r="AO11866" s="41"/>
      <c r="AP11866" s="41"/>
      <c r="AQ11866" s="41"/>
      <c r="AR11866" s="41"/>
      <c r="AS11866" s="41"/>
      <c r="AT11866" s="41"/>
      <c r="AU11866" s="41"/>
      <c r="AV11866" s="41"/>
      <c r="AW11866" s="41"/>
      <c r="AX11866" s="41"/>
      <c r="AY11866" s="41"/>
      <c r="AZ11866" s="41"/>
      <c r="BA11866" s="41"/>
      <c r="BB11866" s="41"/>
      <c r="BC11866" s="41"/>
      <c r="BD11866" s="41"/>
      <c r="BE11866" s="41"/>
      <c r="BF11866" s="41"/>
      <c r="BG11866" s="41"/>
      <c r="BH11866" s="41"/>
      <c r="BI11866" s="41"/>
      <c r="BJ11866" s="41"/>
      <c r="BK11866" s="41"/>
      <c r="BL11866" s="41"/>
      <c r="BM11866" s="41"/>
      <c r="BN11866" s="41"/>
      <c r="BO11866" s="41"/>
      <c r="BP11866" s="108"/>
      <c r="CG11866" s="102"/>
      <c r="CI11866" s="45"/>
    </row>
    <row r="11867" spans="37:87" ht="13" customHeight="1">
      <c r="AK11867" s="114"/>
      <c r="AL11867" s="41"/>
      <c r="AM11867" s="41"/>
      <c r="AN11867" s="41"/>
      <c r="AO11867" s="41"/>
      <c r="AP11867" s="41"/>
      <c r="AQ11867" s="41"/>
      <c r="AR11867" s="41"/>
      <c r="AS11867" s="41"/>
      <c r="AT11867" s="41"/>
      <c r="AU11867" s="41"/>
      <c r="AV11867" s="41"/>
      <c r="AW11867" s="41"/>
      <c r="AX11867" s="41"/>
      <c r="AY11867" s="41"/>
      <c r="AZ11867" s="41"/>
      <c r="BA11867" s="41"/>
      <c r="BB11867" s="41"/>
      <c r="BC11867" s="41"/>
      <c r="BD11867" s="41"/>
      <c r="BE11867" s="41"/>
      <c r="BF11867" s="41"/>
      <c r="BG11867" s="41"/>
      <c r="BH11867" s="41"/>
      <c r="BI11867" s="41"/>
      <c r="BJ11867" s="41"/>
      <c r="BK11867" s="41"/>
      <c r="BL11867" s="41"/>
      <c r="BM11867" s="41"/>
      <c r="BN11867" s="41"/>
      <c r="BO11867" s="41"/>
      <c r="BP11867" s="108"/>
      <c r="CG11867" s="102"/>
      <c r="CI11867" s="45"/>
    </row>
    <row r="11868" spans="37:87" ht="13" customHeight="1">
      <c r="AK11868" s="114"/>
      <c r="AL11868" s="41"/>
      <c r="AM11868" s="41"/>
      <c r="AN11868" s="41"/>
      <c r="AO11868" s="41"/>
      <c r="AP11868" s="41"/>
      <c r="AQ11868" s="41"/>
      <c r="AR11868" s="41"/>
      <c r="AS11868" s="41"/>
      <c r="AT11868" s="41"/>
      <c r="AU11868" s="41"/>
      <c r="AV11868" s="41"/>
      <c r="AW11868" s="41"/>
      <c r="AX11868" s="41"/>
      <c r="AY11868" s="41"/>
      <c r="AZ11868" s="41"/>
      <c r="BA11868" s="41"/>
      <c r="BB11868" s="41"/>
      <c r="BC11868" s="41"/>
      <c r="BD11868" s="41"/>
      <c r="BE11868" s="41"/>
      <c r="BF11868" s="41"/>
      <c r="BG11868" s="41"/>
      <c r="BH11868" s="41"/>
      <c r="BI11868" s="41"/>
      <c r="BJ11868" s="41"/>
      <c r="BK11868" s="41"/>
      <c r="BL11868" s="41"/>
      <c r="BM11868" s="41"/>
      <c r="BN11868" s="41"/>
      <c r="BO11868" s="41"/>
      <c r="BP11868" s="108"/>
      <c r="CG11868" s="102"/>
      <c r="CI11868" s="45"/>
    </row>
    <row r="11869" spans="37:87" ht="13" customHeight="1">
      <c r="AK11869" s="114"/>
      <c r="AL11869" s="41"/>
      <c r="AM11869" s="41"/>
      <c r="AN11869" s="41"/>
      <c r="AO11869" s="41"/>
      <c r="AP11869" s="41"/>
      <c r="AQ11869" s="41"/>
      <c r="AR11869" s="41"/>
      <c r="AS11869" s="41"/>
      <c r="AT11869" s="41"/>
      <c r="AU11869" s="41"/>
      <c r="AV11869" s="41"/>
      <c r="AW11869" s="41"/>
      <c r="AX11869" s="41"/>
      <c r="AY11869" s="41"/>
      <c r="AZ11869" s="41"/>
      <c r="BA11869" s="41"/>
      <c r="BB11869" s="41"/>
      <c r="BC11869" s="41"/>
      <c r="BD11869" s="41"/>
      <c r="BE11869" s="41"/>
      <c r="BF11869" s="41"/>
      <c r="BG11869" s="41"/>
      <c r="BH11869" s="41"/>
      <c r="BI11869" s="41"/>
      <c r="BJ11869" s="41"/>
      <c r="BK11869" s="41"/>
      <c r="BL11869" s="41"/>
      <c r="BM11869" s="41"/>
      <c r="BN11869" s="41"/>
      <c r="BO11869" s="41"/>
      <c r="BP11869" s="108"/>
      <c r="CG11869" s="102"/>
      <c r="CI11869" s="45"/>
    </row>
    <row r="11870" spans="37:87" ht="13" customHeight="1">
      <c r="AK11870" s="114"/>
      <c r="AL11870" s="41"/>
      <c r="AM11870" s="41"/>
      <c r="AN11870" s="41"/>
      <c r="AO11870" s="41"/>
      <c r="AP11870" s="41"/>
      <c r="AQ11870" s="41"/>
      <c r="AR11870" s="41"/>
      <c r="AS11870" s="41"/>
      <c r="AT11870" s="41"/>
      <c r="AU11870" s="41"/>
      <c r="AV11870" s="41"/>
      <c r="AW11870" s="41"/>
      <c r="AX11870" s="41"/>
      <c r="AY11870" s="41"/>
      <c r="AZ11870" s="41"/>
      <c r="BA11870" s="41"/>
      <c r="BB11870" s="41"/>
      <c r="BC11870" s="41"/>
      <c r="BD11870" s="41"/>
      <c r="BE11870" s="41"/>
      <c r="BF11870" s="41"/>
      <c r="BG11870" s="41"/>
      <c r="BH11870" s="41"/>
      <c r="BI11870" s="41"/>
      <c r="BJ11870" s="41"/>
      <c r="BK11870" s="41"/>
      <c r="BL11870" s="41"/>
      <c r="BM11870" s="41"/>
      <c r="BN11870" s="41"/>
      <c r="BO11870" s="41"/>
      <c r="BP11870" s="108"/>
      <c r="CG11870" s="102"/>
      <c r="CI11870" s="45"/>
    </row>
    <row r="11871" spans="37:87" ht="13" customHeight="1">
      <c r="AK11871" s="114"/>
      <c r="AL11871" s="41"/>
      <c r="AM11871" s="41"/>
      <c r="AN11871" s="41"/>
      <c r="AO11871" s="41"/>
      <c r="AP11871" s="41"/>
      <c r="AQ11871" s="41"/>
      <c r="AR11871" s="41"/>
      <c r="AS11871" s="41"/>
      <c r="AT11871" s="41"/>
      <c r="AU11871" s="41"/>
      <c r="AV11871" s="41"/>
      <c r="AW11871" s="41"/>
      <c r="AX11871" s="41"/>
      <c r="AY11871" s="41"/>
      <c r="AZ11871" s="41"/>
      <c r="BA11871" s="41"/>
      <c r="BB11871" s="41"/>
      <c r="BC11871" s="41"/>
      <c r="BD11871" s="41"/>
      <c r="BE11871" s="41"/>
      <c r="BF11871" s="41"/>
      <c r="BG11871" s="41"/>
      <c r="BH11871" s="41"/>
      <c r="BI11871" s="41"/>
      <c r="BJ11871" s="41"/>
      <c r="BK11871" s="41"/>
      <c r="BL11871" s="41"/>
      <c r="BM11871" s="41"/>
      <c r="BN11871" s="41"/>
      <c r="BO11871" s="41"/>
      <c r="BP11871" s="108"/>
      <c r="CG11871" s="102"/>
      <c r="CI11871" s="45"/>
    </row>
    <row r="11872" spans="37:87" ht="13" customHeight="1">
      <c r="AK11872" s="114"/>
      <c r="AL11872" s="41"/>
      <c r="AM11872" s="41"/>
      <c r="AN11872" s="41"/>
      <c r="AO11872" s="41"/>
      <c r="AP11872" s="41"/>
      <c r="AQ11872" s="41"/>
      <c r="AR11872" s="41"/>
      <c r="AS11872" s="41"/>
      <c r="AT11872" s="41"/>
      <c r="AU11872" s="41"/>
      <c r="AV11872" s="41"/>
      <c r="AW11872" s="41"/>
      <c r="AX11872" s="41"/>
      <c r="AY11872" s="41"/>
      <c r="AZ11872" s="41"/>
      <c r="BA11872" s="41"/>
      <c r="BB11872" s="41"/>
      <c r="BC11872" s="41"/>
      <c r="BD11872" s="41"/>
      <c r="BE11872" s="41"/>
      <c r="BF11872" s="41"/>
      <c r="BG11872" s="41"/>
      <c r="BH11872" s="41"/>
      <c r="BI11872" s="41"/>
      <c r="BJ11872" s="41"/>
      <c r="BK11872" s="41"/>
      <c r="BL11872" s="41"/>
      <c r="BM11872" s="41"/>
      <c r="BN11872" s="41"/>
      <c r="BO11872" s="41"/>
      <c r="BP11872" s="108"/>
      <c r="CG11872" s="102"/>
      <c r="CI11872" s="45"/>
    </row>
    <row r="11873" spans="37:87" ht="13" customHeight="1">
      <c r="AK11873" s="114"/>
      <c r="AL11873" s="41"/>
      <c r="AM11873" s="41"/>
      <c r="AN11873" s="41"/>
      <c r="AO11873" s="41"/>
      <c r="AP11873" s="41"/>
      <c r="AQ11873" s="41"/>
      <c r="AR11873" s="41"/>
      <c r="AS11873" s="41"/>
      <c r="AT11873" s="41"/>
      <c r="AU11873" s="41"/>
      <c r="AV11873" s="41"/>
      <c r="AW11873" s="41"/>
      <c r="AX11873" s="41"/>
      <c r="AY11873" s="41"/>
      <c r="AZ11873" s="41"/>
      <c r="BA11873" s="41"/>
      <c r="BB11873" s="41"/>
      <c r="BC11873" s="41"/>
      <c r="BD11873" s="41"/>
      <c r="BE11873" s="41"/>
      <c r="BF11873" s="41"/>
      <c r="BG11873" s="41"/>
      <c r="BH11873" s="41"/>
      <c r="BI11873" s="41"/>
      <c r="BJ11873" s="41"/>
      <c r="BK11873" s="41"/>
      <c r="BL11873" s="41"/>
      <c r="BM11873" s="41"/>
      <c r="BN11873" s="41"/>
      <c r="BO11873" s="41"/>
      <c r="BP11873" s="108"/>
      <c r="CG11873" s="102"/>
      <c r="CI11873" s="45"/>
    </row>
    <row r="11874" spans="37:87" ht="13" customHeight="1">
      <c r="AK11874" s="114"/>
      <c r="AL11874" s="41"/>
      <c r="AM11874" s="41"/>
      <c r="AN11874" s="41"/>
      <c r="AO11874" s="41"/>
      <c r="AP11874" s="41"/>
      <c r="AQ11874" s="41"/>
      <c r="AR11874" s="41"/>
      <c r="AS11874" s="41"/>
      <c r="AT11874" s="41"/>
      <c r="AU11874" s="41"/>
      <c r="AV11874" s="41"/>
      <c r="AW11874" s="41"/>
      <c r="AX11874" s="41"/>
      <c r="AY11874" s="41"/>
      <c r="AZ11874" s="41"/>
      <c r="BA11874" s="41"/>
      <c r="BB11874" s="41"/>
      <c r="BC11874" s="41"/>
      <c r="BD11874" s="41"/>
      <c r="BE11874" s="41"/>
      <c r="BF11874" s="41"/>
      <c r="BG11874" s="41"/>
      <c r="BH11874" s="41"/>
      <c r="BI11874" s="41"/>
      <c r="BJ11874" s="41"/>
      <c r="BK11874" s="41"/>
      <c r="BL11874" s="41"/>
      <c r="BM11874" s="41"/>
      <c r="BN11874" s="41"/>
      <c r="BO11874" s="41"/>
      <c r="BP11874" s="108"/>
      <c r="CG11874" s="102"/>
      <c r="CI11874" s="45"/>
    </row>
    <row r="11875" spans="37:87" ht="13" customHeight="1">
      <c r="AK11875" s="114"/>
      <c r="AL11875" s="41"/>
      <c r="AM11875" s="41"/>
      <c r="AN11875" s="41"/>
      <c r="AO11875" s="41"/>
      <c r="AP11875" s="41"/>
      <c r="AQ11875" s="41"/>
      <c r="AR11875" s="41"/>
      <c r="AS11875" s="41"/>
      <c r="AT11875" s="41"/>
      <c r="AU11875" s="41"/>
      <c r="AV11875" s="41"/>
      <c r="AW11875" s="41"/>
      <c r="AX11875" s="41"/>
      <c r="AY11875" s="41"/>
      <c r="AZ11875" s="41"/>
      <c r="BA11875" s="41"/>
      <c r="BB11875" s="41"/>
      <c r="BC11875" s="41"/>
      <c r="BD11875" s="41"/>
      <c r="BE11875" s="41"/>
      <c r="BF11875" s="41"/>
      <c r="BG11875" s="41"/>
      <c r="BH11875" s="41"/>
      <c r="BI11875" s="41"/>
      <c r="BJ11875" s="41"/>
      <c r="BK11875" s="41"/>
      <c r="BL11875" s="41"/>
      <c r="BM11875" s="41"/>
      <c r="BN11875" s="41"/>
      <c r="BO11875" s="41"/>
      <c r="BP11875" s="108"/>
      <c r="CG11875" s="102"/>
      <c r="CI11875" s="45"/>
    </row>
    <row r="11876" spans="37:87" ht="13" customHeight="1">
      <c r="AK11876" s="114"/>
      <c r="AL11876" s="41"/>
      <c r="AM11876" s="41"/>
      <c r="AN11876" s="41"/>
      <c r="AO11876" s="41"/>
      <c r="AP11876" s="41"/>
      <c r="AQ11876" s="41"/>
      <c r="AR11876" s="41"/>
      <c r="AS11876" s="41"/>
      <c r="AT11876" s="41"/>
      <c r="AU11876" s="41"/>
      <c r="AV11876" s="41"/>
      <c r="AW11876" s="41"/>
      <c r="AX11876" s="41"/>
      <c r="AY11876" s="41"/>
      <c r="AZ11876" s="41"/>
      <c r="BA11876" s="41"/>
      <c r="BB11876" s="41"/>
      <c r="BC11876" s="41"/>
      <c r="BD11876" s="41"/>
      <c r="BE11876" s="41"/>
      <c r="BF11876" s="41"/>
      <c r="BG11876" s="41"/>
      <c r="BH11876" s="41"/>
      <c r="BI11876" s="41"/>
      <c r="BJ11876" s="41"/>
      <c r="BK11876" s="41"/>
      <c r="BL11876" s="41"/>
      <c r="BM11876" s="41"/>
      <c r="BN11876" s="41"/>
      <c r="BO11876" s="41"/>
      <c r="BP11876" s="108"/>
      <c r="CG11876" s="102"/>
      <c r="CI11876" s="45"/>
    </row>
    <row r="11877" spans="37:87" ht="13" customHeight="1">
      <c r="AK11877" s="114"/>
      <c r="AL11877" s="41"/>
      <c r="AM11877" s="41"/>
      <c r="AN11877" s="41"/>
      <c r="AO11877" s="41"/>
      <c r="AP11877" s="41"/>
      <c r="AQ11877" s="41"/>
      <c r="AR11877" s="41"/>
      <c r="AS11877" s="41"/>
      <c r="AT11877" s="41"/>
      <c r="AU11877" s="41"/>
      <c r="AV11877" s="41"/>
      <c r="AW11877" s="41"/>
      <c r="AX11877" s="41"/>
      <c r="AY11877" s="41"/>
      <c r="AZ11877" s="41"/>
      <c r="BA11877" s="41"/>
      <c r="BB11877" s="41"/>
      <c r="BC11877" s="41"/>
      <c r="BD11877" s="41"/>
      <c r="BE11877" s="41"/>
      <c r="BF11877" s="41"/>
      <c r="BG11877" s="41"/>
      <c r="BH11877" s="41"/>
      <c r="BI11877" s="41"/>
      <c r="BJ11877" s="41"/>
      <c r="BK11877" s="41"/>
      <c r="BL11877" s="41"/>
      <c r="BM11877" s="41"/>
      <c r="BN11877" s="41"/>
      <c r="BO11877" s="41"/>
      <c r="BP11877" s="108"/>
      <c r="CG11877" s="102"/>
      <c r="CI11877" s="45"/>
    </row>
    <row r="11878" spans="37:87" ht="13" customHeight="1">
      <c r="AK11878" s="114"/>
      <c r="AL11878" s="41"/>
      <c r="AM11878" s="41"/>
      <c r="AN11878" s="41"/>
      <c r="AO11878" s="41"/>
      <c r="AP11878" s="41"/>
      <c r="AQ11878" s="41"/>
      <c r="AR11878" s="41"/>
      <c r="AS11878" s="41"/>
      <c r="AT11878" s="41"/>
      <c r="AU11878" s="41"/>
      <c r="AV11878" s="41"/>
      <c r="AW11878" s="41"/>
      <c r="AX11878" s="41"/>
      <c r="AY11878" s="41"/>
      <c r="AZ11878" s="41"/>
      <c r="BA11878" s="41"/>
      <c r="BB11878" s="41"/>
      <c r="BC11878" s="41"/>
      <c r="BD11878" s="41"/>
      <c r="BE11878" s="41"/>
      <c r="BF11878" s="41"/>
      <c r="BG11878" s="41"/>
      <c r="BH11878" s="41"/>
      <c r="BI11878" s="41"/>
      <c r="BJ11878" s="41"/>
      <c r="BK11878" s="41"/>
      <c r="BL11878" s="41"/>
      <c r="BM11878" s="41"/>
      <c r="BN11878" s="41"/>
      <c r="BO11878" s="41"/>
      <c r="BP11878" s="108"/>
      <c r="CG11878" s="102"/>
      <c r="CI11878" s="45"/>
    </row>
    <row r="11879" spans="37:87" ht="13" customHeight="1">
      <c r="AK11879" s="114"/>
      <c r="AL11879" s="41"/>
      <c r="AM11879" s="41"/>
      <c r="AN11879" s="41"/>
      <c r="AO11879" s="41"/>
      <c r="AP11879" s="41"/>
      <c r="AQ11879" s="41"/>
      <c r="AR11879" s="41"/>
      <c r="AS11879" s="41"/>
      <c r="AT11879" s="41"/>
      <c r="AU11879" s="41"/>
      <c r="AV11879" s="41"/>
      <c r="AW11879" s="41"/>
      <c r="AX11879" s="41"/>
      <c r="AY11879" s="41"/>
      <c r="AZ11879" s="41"/>
      <c r="BA11879" s="41"/>
      <c r="BB11879" s="41"/>
      <c r="BC11879" s="41"/>
      <c r="BD11879" s="41"/>
      <c r="BE11879" s="41"/>
      <c r="BF11879" s="41"/>
      <c r="BG11879" s="41"/>
      <c r="BH11879" s="41"/>
      <c r="BI11879" s="41"/>
      <c r="BJ11879" s="41"/>
      <c r="BK11879" s="41"/>
      <c r="BL11879" s="41"/>
      <c r="BM11879" s="41"/>
      <c r="BN11879" s="41"/>
      <c r="BO11879" s="41"/>
      <c r="BP11879" s="108"/>
      <c r="CG11879" s="102"/>
      <c r="CI11879" s="45"/>
    </row>
    <row r="11880" spans="37:87" ht="13" customHeight="1">
      <c r="AK11880" s="114"/>
      <c r="AL11880" s="41"/>
      <c r="AM11880" s="41"/>
      <c r="AN11880" s="41"/>
      <c r="AO11880" s="41"/>
      <c r="AP11880" s="41"/>
      <c r="AQ11880" s="41"/>
      <c r="AR11880" s="41"/>
      <c r="AS11880" s="41"/>
      <c r="AT11880" s="41"/>
      <c r="AU11880" s="41"/>
      <c r="AV11880" s="41"/>
      <c r="AW11880" s="41"/>
      <c r="AX11880" s="41"/>
      <c r="AY11880" s="41"/>
      <c r="AZ11880" s="41"/>
      <c r="BA11880" s="41"/>
      <c r="BB11880" s="41"/>
      <c r="BC11880" s="41"/>
      <c r="BD11880" s="41"/>
      <c r="BE11880" s="41"/>
      <c r="BF11880" s="41"/>
      <c r="BG11880" s="41"/>
      <c r="BH11880" s="41"/>
      <c r="BI11880" s="41"/>
      <c r="BJ11880" s="41"/>
      <c r="BK11880" s="41"/>
      <c r="BL11880" s="41"/>
      <c r="BM11880" s="41"/>
      <c r="BN11880" s="41"/>
      <c r="BO11880" s="41"/>
      <c r="BP11880" s="108"/>
      <c r="CG11880" s="102"/>
      <c r="CI11880" s="45"/>
    </row>
    <row r="11881" spans="37:87" ht="13" customHeight="1">
      <c r="AK11881" s="114"/>
      <c r="AL11881" s="41"/>
      <c r="AM11881" s="41"/>
      <c r="AN11881" s="41"/>
      <c r="AO11881" s="41"/>
      <c r="AP11881" s="41"/>
      <c r="AQ11881" s="41"/>
      <c r="AR11881" s="41"/>
      <c r="AS11881" s="41"/>
      <c r="AT11881" s="41"/>
      <c r="AU11881" s="41"/>
      <c r="AV11881" s="41"/>
      <c r="AW11881" s="41"/>
      <c r="AX11881" s="41"/>
      <c r="AY11881" s="41"/>
      <c r="AZ11881" s="41"/>
      <c r="BA11881" s="41"/>
      <c r="BB11881" s="41"/>
      <c r="BC11881" s="41"/>
      <c r="BD11881" s="41"/>
      <c r="BE11881" s="41"/>
      <c r="BF11881" s="41"/>
      <c r="BG11881" s="41"/>
      <c r="BH11881" s="41"/>
      <c r="BI11881" s="41"/>
      <c r="BJ11881" s="41"/>
      <c r="BK11881" s="41"/>
      <c r="BL11881" s="41"/>
      <c r="BM11881" s="41"/>
      <c r="BN11881" s="41"/>
      <c r="BO11881" s="41"/>
      <c r="BP11881" s="108"/>
      <c r="CG11881" s="102"/>
      <c r="CI11881" s="45"/>
    </row>
    <row r="11882" spans="37:87" ht="13" customHeight="1">
      <c r="AK11882" s="114"/>
      <c r="AL11882" s="41"/>
      <c r="AM11882" s="41"/>
      <c r="AN11882" s="41"/>
      <c r="AO11882" s="41"/>
      <c r="AP11882" s="41"/>
      <c r="AQ11882" s="41"/>
      <c r="AR11882" s="41"/>
      <c r="AS11882" s="41"/>
      <c r="AT11882" s="41"/>
      <c r="AU11882" s="41"/>
      <c r="AV11882" s="41"/>
      <c r="AW11882" s="41"/>
      <c r="AX11882" s="41"/>
      <c r="AY11882" s="41"/>
      <c r="AZ11882" s="41"/>
      <c r="BA11882" s="41"/>
      <c r="BB11882" s="41"/>
      <c r="BC11882" s="41"/>
      <c r="BD11882" s="41"/>
      <c r="BE11882" s="41"/>
      <c r="BF11882" s="41"/>
      <c r="BG11882" s="41"/>
      <c r="BH11882" s="41"/>
      <c r="BI11882" s="41"/>
      <c r="BJ11882" s="41"/>
      <c r="BK11882" s="41"/>
      <c r="BL11882" s="41"/>
      <c r="BM11882" s="41"/>
      <c r="BN11882" s="41"/>
      <c r="BO11882" s="41"/>
      <c r="BP11882" s="108"/>
      <c r="CG11882" s="102"/>
      <c r="CI11882" s="45"/>
    </row>
    <row r="11883" spans="37:87" ht="13" customHeight="1">
      <c r="AK11883" s="114"/>
      <c r="AL11883" s="41"/>
      <c r="AM11883" s="41"/>
      <c r="AN11883" s="41"/>
      <c r="AO11883" s="41"/>
      <c r="AP11883" s="41"/>
      <c r="AQ11883" s="41"/>
      <c r="AR11883" s="41"/>
      <c r="AS11883" s="41"/>
      <c r="AT11883" s="41"/>
      <c r="AU11883" s="41"/>
      <c r="AV11883" s="41"/>
      <c r="AW11883" s="41"/>
      <c r="AX11883" s="41"/>
      <c r="AY11883" s="41"/>
      <c r="AZ11883" s="41"/>
      <c r="BA11883" s="41"/>
      <c r="BB11883" s="41"/>
      <c r="BC11883" s="41"/>
      <c r="BD11883" s="41"/>
      <c r="BE11883" s="41"/>
      <c r="BF11883" s="41"/>
      <c r="BG11883" s="41"/>
      <c r="BH11883" s="41"/>
      <c r="BI11883" s="41"/>
      <c r="BJ11883" s="41"/>
      <c r="BK11883" s="41"/>
      <c r="BL11883" s="41"/>
      <c r="BM11883" s="41"/>
      <c r="BN11883" s="41"/>
      <c r="BO11883" s="41"/>
      <c r="BP11883" s="108"/>
      <c r="CG11883" s="102"/>
      <c r="CI11883" s="45"/>
    </row>
    <row r="11884" spans="37:87" ht="13" customHeight="1">
      <c r="AK11884" s="114"/>
      <c r="AL11884" s="41"/>
      <c r="AM11884" s="41"/>
      <c r="AN11884" s="41"/>
      <c r="AO11884" s="41"/>
      <c r="AP11884" s="41"/>
      <c r="AQ11884" s="41"/>
      <c r="AR11884" s="41"/>
      <c r="AS11884" s="41"/>
      <c r="AT11884" s="41"/>
      <c r="AU11884" s="41"/>
      <c r="AV11884" s="41"/>
      <c r="AW11884" s="41"/>
      <c r="AX11884" s="41"/>
      <c r="AY11884" s="41"/>
      <c r="AZ11884" s="41"/>
      <c r="BA11884" s="41"/>
      <c r="BB11884" s="41"/>
      <c r="BC11884" s="41"/>
      <c r="BD11884" s="41"/>
      <c r="BE11884" s="41"/>
      <c r="BF11884" s="41"/>
      <c r="BG11884" s="41"/>
      <c r="BH11884" s="41"/>
      <c r="BI11884" s="41"/>
      <c r="BJ11884" s="41"/>
      <c r="BK11884" s="41"/>
      <c r="BL11884" s="41"/>
      <c r="BM11884" s="41"/>
      <c r="BN11884" s="41"/>
      <c r="BO11884" s="41"/>
      <c r="BP11884" s="108"/>
      <c r="CG11884" s="102"/>
      <c r="CI11884" s="45"/>
    </row>
    <row r="11885" spans="37:87" ht="13" customHeight="1">
      <c r="AK11885" s="114"/>
      <c r="AL11885" s="41"/>
      <c r="AM11885" s="41"/>
      <c r="AN11885" s="41"/>
      <c r="AO11885" s="41"/>
      <c r="AP11885" s="41"/>
      <c r="AQ11885" s="41"/>
      <c r="AR11885" s="41"/>
      <c r="AS11885" s="41"/>
      <c r="AT11885" s="41"/>
      <c r="AU11885" s="41"/>
      <c r="AV11885" s="41"/>
      <c r="AW11885" s="41"/>
      <c r="AX11885" s="41"/>
      <c r="AY11885" s="41"/>
      <c r="AZ11885" s="41"/>
      <c r="BA11885" s="41"/>
      <c r="BB11885" s="41"/>
      <c r="BC11885" s="41"/>
      <c r="BD11885" s="41"/>
      <c r="BE11885" s="41"/>
      <c r="BF11885" s="41"/>
      <c r="BG11885" s="41"/>
      <c r="BH11885" s="41"/>
      <c r="BI11885" s="41"/>
      <c r="BJ11885" s="41"/>
      <c r="BK11885" s="41"/>
      <c r="BL11885" s="41"/>
      <c r="BM11885" s="41"/>
      <c r="BN11885" s="41"/>
      <c r="BO11885" s="41"/>
      <c r="BP11885" s="108"/>
      <c r="CG11885" s="102"/>
      <c r="CI11885" s="45"/>
    </row>
    <row r="11886" spans="37:87" ht="13" customHeight="1">
      <c r="AK11886" s="114"/>
      <c r="AL11886" s="41"/>
      <c r="AM11886" s="41"/>
      <c r="AN11886" s="41"/>
      <c r="AO11886" s="41"/>
      <c r="AP11886" s="41"/>
      <c r="AQ11886" s="41"/>
      <c r="AR11886" s="41"/>
      <c r="AS11886" s="41"/>
      <c r="AT11886" s="41"/>
      <c r="AU11886" s="41"/>
      <c r="AV11886" s="41"/>
      <c r="AW11886" s="41"/>
      <c r="AX11886" s="41"/>
      <c r="AY11886" s="41"/>
      <c r="AZ11886" s="41"/>
      <c r="BA11886" s="41"/>
      <c r="BB11886" s="41"/>
      <c r="BC11886" s="41"/>
      <c r="BD11886" s="41"/>
      <c r="BE11886" s="41"/>
      <c r="BF11886" s="41"/>
      <c r="BG11886" s="41"/>
      <c r="BH11886" s="41"/>
      <c r="BI11886" s="41"/>
      <c r="BJ11886" s="41"/>
      <c r="BK11886" s="41"/>
      <c r="BL11886" s="41"/>
      <c r="BM11886" s="41"/>
      <c r="BN11886" s="41"/>
      <c r="BO11886" s="41"/>
      <c r="BP11886" s="108"/>
      <c r="CG11886" s="102"/>
      <c r="CI11886" s="45"/>
    </row>
    <row r="11887" spans="37:87" ht="13" customHeight="1">
      <c r="AK11887" s="114"/>
      <c r="AL11887" s="41"/>
      <c r="AM11887" s="41"/>
      <c r="AN11887" s="41"/>
      <c r="AO11887" s="41"/>
      <c r="AP11887" s="41"/>
      <c r="AQ11887" s="41"/>
      <c r="AR11887" s="41"/>
      <c r="AS11887" s="41"/>
      <c r="AT11887" s="41"/>
      <c r="AU11887" s="41"/>
      <c r="AV11887" s="41"/>
      <c r="AW11887" s="41"/>
      <c r="AX11887" s="41"/>
      <c r="AY11887" s="41"/>
      <c r="AZ11887" s="41"/>
      <c r="BA11887" s="41"/>
      <c r="BB11887" s="41"/>
      <c r="BC11887" s="41"/>
      <c r="BD11887" s="41"/>
      <c r="BE11887" s="41"/>
      <c r="BF11887" s="41"/>
      <c r="BG11887" s="41"/>
      <c r="BH11887" s="41"/>
      <c r="BI11887" s="41"/>
      <c r="BJ11887" s="41"/>
      <c r="BK11887" s="41"/>
      <c r="BL11887" s="41"/>
      <c r="BM11887" s="41"/>
      <c r="BN11887" s="41"/>
      <c r="BO11887" s="41"/>
      <c r="BP11887" s="108"/>
      <c r="CG11887" s="102"/>
      <c r="CI11887" s="45"/>
    </row>
    <row r="11888" spans="37:87" ht="13" customHeight="1">
      <c r="AK11888" s="114"/>
      <c r="AL11888" s="41"/>
      <c r="AM11888" s="41"/>
      <c r="AN11888" s="41"/>
      <c r="AO11888" s="41"/>
      <c r="AP11888" s="41"/>
      <c r="AQ11888" s="41"/>
      <c r="AR11888" s="41"/>
      <c r="AS11888" s="41"/>
      <c r="AT11888" s="41"/>
      <c r="AU11888" s="41"/>
      <c r="AV11888" s="41"/>
      <c r="AW11888" s="41"/>
      <c r="AX11888" s="41"/>
      <c r="AY11888" s="41"/>
      <c r="AZ11888" s="41"/>
      <c r="BA11888" s="41"/>
      <c r="BB11888" s="41"/>
      <c r="BC11888" s="41"/>
      <c r="BD11888" s="41"/>
      <c r="BE11888" s="41"/>
      <c r="BF11888" s="41"/>
      <c r="BG11888" s="41"/>
      <c r="BH11888" s="41"/>
      <c r="BI11888" s="41"/>
      <c r="BJ11888" s="41"/>
      <c r="BK11888" s="41"/>
      <c r="BL11888" s="41"/>
      <c r="BM11888" s="41"/>
      <c r="BN11888" s="41"/>
      <c r="BO11888" s="41"/>
      <c r="BP11888" s="108"/>
      <c r="CG11888" s="102"/>
      <c r="CI11888" s="45"/>
    </row>
    <row r="11889" spans="37:87" ht="13" customHeight="1">
      <c r="AK11889" s="114"/>
      <c r="AL11889" s="41"/>
      <c r="AM11889" s="41"/>
      <c r="AN11889" s="41"/>
      <c r="AO11889" s="41"/>
      <c r="AP11889" s="41"/>
      <c r="AQ11889" s="41"/>
      <c r="AR11889" s="41"/>
      <c r="AS11889" s="41"/>
      <c r="AT11889" s="41"/>
      <c r="AU11889" s="41"/>
      <c r="AV11889" s="41"/>
      <c r="AW11889" s="41"/>
      <c r="AX11889" s="41"/>
      <c r="AY11889" s="41"/>
      <c r="AZ11889" s="41"/>
      <c r="BA11889" s="41"/>
      <c r="BB11889" s="41"/>
      <c r="BC11889" s="41"/>
      <c r="BD11889" s="41"/>
      <c r="BE11889" s="41"/>
      <c r="BF11889" s="41"/>
      <c r="BG11889" s="41"/>
      <c r="BH11889" s="41"/>
      <c r="BI11889" s="41"/>
      <c r="BJ11889" s="41"/>
      <c r="BK11889" s="41"/>
      <c r="BL11889" s="41"/>
      <c r="BM11889" s="41"/>
      <c r="BN11889" s="41"/>
      <c r="BO11889" s="41"/>
      <c r="BP11889" s="108"/>
      <c r="CG11889" s="102"/>
      <c r="CI11889" s="45"/>
    </row>
    <row r="11890" spans="37:87" ht="13" customHeight="1">
      <c r="AK11890" s="114"/>
      <c r="AL11890" s="41"/>
      <c r="AM11890" s="41"/>
      <c r="AN11890" s="41"/>
      <c r="AO11890" s="41"/>
      <c r="AP11890" s="41"/>
      <c r="AQ11890" s="41"/>
      <c r="AR11890" s="41"/>
      <c r="AS11890" s="41"/>
      <c r="AT11890" s="41"/>
      <c r="AU11890" s="41"/>
      <c r="AV11890" s="41"/>
      <c r="AW11890" s="41"/>
      <c r="AX11890" s="41"/>
      <c r="AY11890" s="41"/>
      <c r="AZ11890" s="41"/>
      <c r="BA11890" s="41"/>
      <c r="BB11890" s="41"/>
      <c r="BC11890" s="41"/>
      <c r="BD11890" s="41"/>
      <c r="BE11890" s="41"/>
      <c r="BF11890" s="41"/>
      <c r="BG11890" s="41"/>
      <c r="BH11890" s="41"/>
      <c r="BI11890" s="41"/>
      <c r="BJ11890" s="41"/>
      <c r="BK11890" s="41"/>
      <c r="BL11890" s="41"/>
      <c r="BM11890" s="41"/>
      <c r="BN11890" s="41"/>
      <c r="BO11890" s="41"/>
      <c r="BP11890" s="108"/>
      <c r="CG11890" s="102"/>
      <c r="CI11890" s="45"/>
    </row>
    <row r="11891" spans="37:87" ht="13" customHeight="1">
      <c r="AK11891" s="114"/>
      <c r="AL11891" s="41"/>
      <c r="AM11891" s="41"/>
      <c r="AN11891" s="41"/>
      <c r="AO11891" s="41"/>
      <c r="AP11891" s="41"/>
      <c r="AQ11891" s="41"/>
      <c r="AR11891" s="41"/>
      <c r="AS11891" s="41"/>
      <c r="AT11891" s="41"/>
      <c r="AU11891" s="41"/>
      <c r="AV11891" s="41"/>
      <c r="AW11891" s="41"/>
      <c r="AX11891" s="41"/>
      <c r="AY11891" s="41"/>
      <c r="AZ11891" s="41"/>
      <c r="BA11891" s="41"/>
      <c r="BB11891" s="41"/>
      <c r="BC11891" s="41"/>
      <c r="BD11891" s="41"/>
      <c r="BE11891" s="41"/>
      <c r="BF11891" s="41"/>
      <c r="BG11891" s="41"/>
      <c r="BH11891" s="41"/>
      <c r="BI11891" s="41"/>
      <c r="BJ11891" s="41"/>
      <c r="BK11891" s="41"/>
      <c r="BL11891" s="41"/>
      <c r="BM11891" s="41"/>
      <c r="BN11891" s="41"/>
      <c r="BO11891" s="41"/>
      <c r="BP11891" s="108"/>
      <c r="CG11891" s="102"/>
      <c r="CI11891" s="45"/>
    </row>
    <row r="11892" spans="37:87" ht="13" customHeight="1">
      <c r="AK11892" s="114"/>
      <c r="AL11892" s="41"/>
      <c r="AM11892" s="41"/>
      <c r="AN11892" s="41"/>
      <c r="AO11892" s="41"/>
      <c r="AP11892" s="41"/>
      <c r="AQ11892" s="41"/>
      <c r="AR11892" s="41"/>
      <c r="AS11892" s="41"/>
      <c r="AT11892" s="41"/>
      <c r="AU11892" s="41"/>
      <c r="AV11892" s="41"/>
      <c r="AW11892" s="41"/>
      <c r="AX11892" s="41"/>
      <c r="AY11892" s="41"/>
      <c r="AZ11892" s="41"/>
      <c r="BA11892" s="41"/>
      <c r="BB11892" s="41"/>
      <c r="BC11892" s="41"/>
      <c r="BD11892" s="41"/>
      <c r="BE11892" s="41"/>
      <c r="BF11892" s="41"/>
      <c r="BG11892" s="41"/>
      <c r="BH11892" s="41"/>
      <c r="BI11892" s="41"/>
      <c r="BJ11892" s="41"/>
      <c r="BK11892" s="41"/>
      <c r="BL11892" s="41"/>
      <c r="BM11892" s="41"/>
      <c r="BN11892" s="41"/>
      <c r="BO11892" s="41"/>
      <c r="BP11892" s="108"/>
      <c r="CG11892" s="102"/>
      <c r="CI11892" s="45"/>
    </row>
    <row r="11893" spans="37:87" ht="13" customHeight="1">
      <c r="AK11893" s="114"/>
      <c r="AL11893" s="41"/>
      <c r="AM11893" s="41"/>
      <c r="AN11893" s="41"/>
      <c r="AO11893" s="41"/>
      <c r="AP11893" s="41"/>
      <c r="AQ11893" s="41"/>
      <c r="AR11893" s="41"/>
      <c r="AS11893" s="41"/>
      <c r="AT11893" s="41"/>
      <c r="AU11893" s="41"/>
      <c r="AV11893" s="41"/>
      <c r="AW11893" s="41"/>
      <c r="AX11893" s="41"/>
      <c r="AY11893" s="41"/>
      <c r="AZ11893" s="41"/>
      <c r="BA11893" s="41"/>
      <c r="BB11893" s="41"/>
      <c r="BC11893" s="41"/>
      <c r="BD11893" s="41"/>
      <c r="BE11893" s="41"/>
      <c r="BF11893" s="41"/>
      <c r="BG11893" s="41"/>
      <c r="BH11893" s="41"/>
      <c r="BI11893" s="41"/>
      <c r="BJ11893" s="41"/>
      <c r="BK11893" s="41"/>
      <c r="BL11893" s="41"/>
      <c r="BM11893" s="41"/>
      <c r="BN11893" s="41"/>
      <c r="BO11893" s="41"/>
      <c r="BP11893" s="108"/>
      <c r="CG11893" s="102"/>
      <c r="CI11893" s="45"/>
    </row>
    <row r="11894" spans="37:87" ht="13" customHeight="1">
      <c r="AK11894" s="114"/>
      <c r="AL11894" s="41"/>
      <c r="AM11894" s="41"/>
      <c r="AN11894" s="41"/>
      <c r="AO11894" s="41"/>
      <c r="AP11894" s="41"/>
      <c r="AQ11894" s="41"/>
      <c r="AR11894" s="41"/>
      <c r="AS11894" s="41"/>
      <c r="AT11894" s="41"/>
      <c r="AU11894" s="41"/>
      <c r="AV11894" s="41"/>
      <c r="AW11894" s="41"/>
      <c r="AX11894" s="41"/>
      <c r="AY11894" s="41"/>
      <c r="AZ11894" s="41"/>
      <c r="BA11894" s="41"/>
      <c r="BB11894" s="41"/>
      <c r="BC11894" s="41"/>
      <c r="BD11894" s="41"/>
      <c r="BE11894" s="41"/>
      <c r="BF11894" s="41"/>
      <c r="BG11894" s="41"/>
      <c r="BH11894" s="41"/>
      <c r="BI11894" s="41"/>
      <c r="BJ11894" s="41"/>
      <c r="BK11894" s="41"/>
      <c r="BL11894" s="41"/>
      <c r="BM11894" s="41"/>
      <c r="BN11894" s="41"/>
      <c r="BO11894" s="41"/>
      <c r="BP11894" s="108"/>
      <c r="CG11894" s="102"/>
      <c r="CI11894" s="45"/>
    </row>
    <row r="11895" spans="37:87" ht="13" customHeight="1">
      <c r="AK11895" s="114"/>
      <c r="AL11895" s="41"/>
      <c r="AM11895" s="41"/>
      <c r="AN11895" s="41"/>
      <c r="AO11895" s="41"/>
      <c r="AP11895" s="41"/>
      <c r="AQ11895" s="41"/>
      <c r="AR11895" s="41"/>
      <c r="AS11895" s="41"/>
      <c r="AT11895" s="41"/>
      <c r="AU11895" s="41"/>
      <c r="AV11895" s="41"/>
      <c r="AW11895" s="41"/>
      <c r="AX11895" s="41"/>
      <c r="AY11895" s="41"/>
      <c r="AZ11895" s="41"/>
      <c r="BA11895" s="41"/>
      <c r="BB11895" s="41"/>
      <c r="BC11895" s="41"/>
      <c r="BD11895" s="41"/>
      <c r="BE11895" s="41"/>
      <c r="BF11895" s="41"/>
      <c r="BG11895" s="41"/>
      <c r="BH11895" s="41"/>
      <c r="BI11895" s="41"/>
      <c r="BJ11895" s="41"/>
      <c r="BK11895" s="41"/>
      <c r="BL11895" s="41"/>
      <c r="BM11895" s="41"/>
      <c r="BN11895" s="41"/>
      <c r="BO11895" s="41"/>
      <c r="BP11895" s="108"/>
      <c r="CG11895" s="102"/>
      <c r="CI11895" s="45"/>
    </row>
    <row r="11896" spans="37:87" ht="13" customHeight="1">
      <c r="AK11896" s="114"/>
      <c r="AL11896" s="41"/>
      <c r="AM11896" s="41"/>
      <c r="AN11896" s="41"/>
      <c r="AO11896" s="41"/>
      <c r="AP11896" s="41"/>
      <c r="AQ11896" s="41"/>
      <c r="AR11896" s="41"/>
      <c r="AS11896" s="41"/>
      <c r="AT11896" s="41"/>
      <c r="AU11896" s="41"/>
      <c r="AV11896" s="41"/>
      <c r="AW11896" s="41"/>
      <c r="AX11896" s="41"/>
      <c r="AY11896" s="41"/>
      <c r="AZ11896" s="41"/>
      <c r="BA11896" s="41"/>
      <c r="BB11896" s="41"/>
      <c r="BC11896" s="41"/>
      <c r="BD11896" s="41"/>
      <c r="BE11896" s="41"/>
      <c r="BF11896" s="41"/>
      <c r="BG11896" s="41"/>
      <c r="BH11896" s="41"/>
      <c r="BI11896" s="41"/>
      <c r="BJ11896" s="41"/>
      <c r="BK11896" s="41"/>
      <c r="BL11896" s="41"/>
      <c r="BM11896" s="41"/>
      <c r="BN11896" s="41"/>
      <c r="BO11896" s="41"/>
      <c r="BP11896" s="108"/>
      <c r="CG11896" s="102"/>
      <c r="CI11896" s="45"/>
    </row>
    <row r="11897" spans="37:87" ht="13" customHeight="1">
      <c r="AK11897" s="114"/>
      <c r="AL11897" s="41"/>
      <c r="AM11897" s="41"/>
      <c r="AN11897" s="41"/>
      <c r="AO11897" s="41"/>
      <c r="AP11897" s="41"/>
      <c r="AQ11897" s="41"/>
      <c r="AR11897" s="41"/>
      <c r="AS11897" s="41"/>
      <c r="AT11897" s="41"/>
      <c r="AU11897" s="41"/>
      <c r="AV11897" s="41"/>
      <c r="AW11897" s="41"/>
      <c r="AX11897" s="41"/>
      <c r="AY11897" s="41"/>
      <c r="AZ11897" s="41"/>
      <c r="BA11897" s="41"/>
      <c r="BB11897" s="41"/>
      <c r="BC11897" s="41"/>
      <c r="BD11897" s="41"/>
      <c r="BE11897" s="41"/>
      <c r="BF11897" s="41"/>
      <c r="BG11897" s="41"/>
      <c r="BH11897" s="41"/>
      <c r="BI11897" s="41"/>
      <c r="BJ11897" s="41"/>
      <c r="BK11897" s="41"/>
      <c r="BL11897" s="41"/>
      <c r="BM11897" s="41"/>
      <c r="BN11897" s="41"/>
      <c r="BO11897" s="41"/>
      <c r="BP11897" s="108"/>
      <c r="CG11897" s="102"/>
      <c r="CI11897" s="45"/>
    </row>
    <row r="11898" spans="37:87" ht="13" customHeight="1">
      <c r="AK11898" s="114"/>
      <c r="AL11898" s="41"/>
      <c r="AM11898" s="41"/>
      <c r="AN11898" s="41"/>
      <c r="AO11898" s="41"/>
      <c r="AP11898" s="41"/>
      <c r="AQ11898" s="41"/>
      <c r="AR11898" s="41"/>
      <c r="AS11898" s="41"/>
      <c r="AT11898" s="41"/>
      <c r="AU11898" s="41"/>
      <c r="AV11898" s="41"/>
      <c r="AW11898" s="41"/>
      <c r="AX11898" s="41"/>
      <c r="AY11898" s="41"/>
      <c r="AZ11898" s="41"/>
      <c r="BA11898" s="41"/>
      <c r="BB11898" s="41"/>
      <c r="BC11898" s="41"/>
      <c r="BD11898" s="41"/>
      <c r="BE11898" s="41"/>
      <c r="BF11898" s="41"/>
      <c r="BG11898" s="41"/>
      <c r="BH11898" s="41"/>
      <c r="BI11898" s="41"/>
      <c r="BJ11898" s="41"/>
      <c r="BK11898" s="41"/>
      <c r="BL11898" s="41"/>
      <c r="BM11898" s="41"/>
      <c r="BN11898" s="41"/>
      <c r="BO11898" s="41"/>
      <c r="BP11898" s="108"/>
      <c r="CG11898" s="102"/>
      <c r="CI11898" s="45"/>
    </row>
    <row r="11899" spans="37:87" ht="13" customHeight="1">
      <c r="AK11899" s="114"/>
      <c r="AL11899" s="41"/>
      <c r="AM11899" s="41"/>
      <c r="AN11899" s="41"/>
      <c r="AO11899" s="41"/>
      <c r="AP11899" s="41"/>
      <c r="AQ11899" s="41"/>
      <c r="AR11899" s="41"/>
      <c r="AS11899" s="41"/>
      <c r="AT11899" s="41"/>
      <c r="AU11899" s="41"/>
      <c r="AV11899" s="41"/>
      <c r="AW11899" s="41"/>
      <c r="AX11899" s="41"/>
      <c r="AY11899" s="41"/>
      <c r="AZ11899" s="41"/>
      <c r="BA11899" s="41"/>
      <c r="BB11899" s="41"/>
      <c r="BC11899" s="41"/>
      <c r="BD11899" s="41"/>
      <c r="BE11899" s="41"/>
      <c r="BF11899" s="41"/>
      <c r="BG11899" s="41"/>
      <c r="BH11899" s="41"/>
      <c r="BI11899" s="41"/>
      <c r="BJ11899" s="41"/>
      <c r="BK11899" s="41"/>
      <c r="BL11899" s="41"/>
      <c r="BM11899" s="41"/>
      <c r="BN11899" s="41"/>
      <c r="BO11899" s="41"/>
      <c r="BP11899" s="108"/>
      <c r="CG11899" s="102"/>
      <c r="CI11899" s="45"/>
    </row>
    <row r="11900" spans="37:87" ht="13" customHeight="1">
      <c r="AK11900" s="114"/>
      <c r="AL11900" s="41"/>
      <c r="AM11900" s="41"/>
      <c r="AN11900" s="41"/>
      <c r="AO11900" s="41"/>
      <c r="AP11900" s="41"/>
      <c r="AQ11900" s="41"/>
      <c r="AR11900" s="41"/>
      <c r="AS11900" s="41"/>
      <c r="AT11900" s="41"/>
      <c r="AU11900" s="41"/>
      <c r="AV11900" s="41"/>
      <c r="AW11900" s="41"/>
      <c r="AX11900" s="41"/>
      <c r="AY11900" s="41"/>
      <c r="AZ11900" s="41"/>
      <c r="BA11900" s="41"/>
      <c r="BB11900" s="41"/>
      <c r="BC11900" s="41"/>
      <c r="BD11900" s="41"/>
      <c r="BE11900" s="41"/>
      <c r="BF11900" s="41"/>
      <c r="BG11900" s="41"/>
      <c r="BH11900" s="41"/>
      <c r="BI11900" s="41"/>
      <c r="BJ11900" s="41"/>
      <c r="BK11900" s="41"/>
      <c r="BL11900" s="41"/>
      <c r="BM11900" s="41"/>
      <c r="BN11900" s="41"/>
      <c r="BO11900" s="41"/>
      <c r="BP11900" s="108"/>
      <c r="CG11900" s="102"/>
      <c r="CI11900" s="45"/>
    </row>
    <row r="11901" spans="37:87" ht="13" customHeight="1">
      <c r="AK11901" s="114"/>
      <c r="AL11901" s="41"/>
      <c r="AM11901" s="41"/>
      <c r="AN11901" s="41"/>
      <c r="AO11901" s="41"/>
      <c r="AP11901" s="41"/>
      <c r="AQ11901" s="41"/>
      <c r="AR11901" s="41"/>
      <c r="AS11901" s="41"/>
      <c r="AT11901" s="41"/>
      <c r="AU11901" s="41"/>
      <c r="AV11901" s="41"/>
      <c r="AW11901" s="41"/>
      <c r="AX11901" s="41"/>
      <c r="AY11901" s="41"/>
      <c r="AZ11901" s="41"/>
      <c r="BA11901" s="41"/>
      <c r="BB11901" s="41"/>
      <c r="BC11901" s="41"/>
      <c r="BD11901" s="41"/>
      <c r="BE11901" s="41"/>
      <c r="BF11901" s="41"/>
      <c r="BG11901" s="41"/>
      <c r="BH11901" s="41"/>
      <c r="BI11901" s="41"/>
      <c r="BJ11901" s="41"/>
      <c r="BK11901" s="41"/>
      <c r="BL11901" s="41"/>
      <c r="BM11901" s="41"/>
      <c r="BN11901" s="41"/>
      <c r="BO11901" s="41"/>
      <c r="BP11901" s="108"/>
      <c r="CG11901" s="102"/>
      <c r="CI11901" s="45"/>
    </row>
    <row r="11902" spans="37:87" ht="13" customHeight="1">
      <c r="AK11902" s="114"/>
      <c r="AL11902" s="41"/>
      <c r="AM11902" s="41"/>
      <c r="AN11902" s="41"/>
      <c r="AO11902" s="41"/>
      <c r="AP11902" s="41"/>
      <c r="AQ11902" s="41"/>
      <c r="AR11902" s="41"/>
      <c r="AS11902" s="41"/>
      <c r="AT11902" s="41"/>
      <c r="AU11902" s="41"/>
      <c r="AV11902" s="41"/>
      <c r="AW11902" s="41"/>
      <c r="AX11902" s="41"/>
      <c r="AY11902" s="41"/>
      <c r="AZ11902" s="41"/>
      <c r="BA11902" s="41"/>
      <c r="BB11902" s="41"/>
      <c r="BC11902" s="41"/>
      <c r="BD11902" s="41"/>
      <c r="BE11902" s="41"/>
      <c r="BF11902" s="41"/>
      <c r="BG11902" s="41"/>
      <c r="BH11902" s="41"/>
      <c r="BI11902" s="41"/>
      <c r="BJ11902" s="41"/>
      <c r="BK11902" s="41"/>
      <c r="BL11902" s="41"/>
      <c r="BM11902" s="41"/>
      <c r="BN11902" s="41"/>
      <c r="BO11902" s="41"/>
      <c r="BP11902" s="108"/>
      <c r="CG11902" s="102"/>
      <c r="CI11902" s="45"/>
    </row>
    <row r="11903" spans="37:87" ht="13" customHeight="1">
      <c r="AK11903" s="114"/>
      <c r="AL11903" s="41"/>
      <c r="AM11903" s="41"/>
      <c r="AN11903" s="41"/>
      <c r="AO11903" s="41"/>
      <c r="AP11903" s="41"/>
      <c r="AQ11903" s="41"/>
      <c r="AR11903" s="41"/>
      <c r="AS11903" s="41"/>
      <c r="AT11903" s="41"/>
      <c r="AU11903" s="41"/>
      <c r="AV11903" s="41"/>
      <c r="AW11903" s="41"/>
      <c r="AX11903" s="41"/>
      <c r="AY11903" s="41"/>
      <c r="AZ11903" s="41"/>
      <c r="BA11903" s="41"/>
      <c r="BB11903" s="41"/>
      <c r="BC11903" s="41"/>
      <c r="BD11903" s="41"/>
      <c r="BE11903" s="41"/>
      <c r="BF11903" s="41"/>
      <c r="BG11903" s="41"/>
      <c r="BH11903" s="41"/>
      <c r="BI11903" s="41"/>
      <c r="BJ11903" s="41"/>
      <c r="BK11903" s="41"/>
      <c r="BL11903" s="41"/>
      <c r="BM11903" s="41"/>
      <c r="BN11903" s="41"/>
      <c r="BO11903" s="41"/>
      <c r="BP11903" s="108"/>
      <c r="CG11903" s="102"/>
      <c r="CI11903" s="45"/>
    </row>
    <row r="11904" spans="37:87" ht="13" customHeight="1">
      <c r="AK11904" s="114"/>
      <c r="AL11904" s="41"/>
      <c r="AM11904" s="41"/>
      <c r="AN11904" s="41"/>
      <c r="AO11904" s="41"/>
      <c r="AP11904" s="41"/>
      <c r="AQ11904" s="41"/>
      <c r="AR11904" s="41"/>
      <c r="AS11904" s="41"/>
      <c r="AT11904" s="41"/>
      <c r="AU11904" s="41"/>
      <c r="AV11904" s="41"/>
      <c r="AW11904" s="41"/>
      <c r="AX11904" s="41"/>
      <c r="AY11904" s="41"/>
      <c r="AZ11904" s="41"/>
      <c r="BA11904" s="41"/>
      <c r="BB11904" s="41"/>
      <c r="BC11904" s="41"/>
      <c r="BD11904" s="41"/>
      <c r="BE11904" s="41"/>
      <c r="BF11904" s="41"/>
      <c r="BG11904" s="41"/>
      <c r="BH11904" s="41"/>
      <c r="BI11904" s="41"/>
      <c r="BJ11904" s="41"/>
      <c r="BK11904" s="41"/>
      <c r="BL11904" s="41"/>
      <c r="BM11904" s="41"/>
      <c r="BN11904" s="41"/>
      <c r="BO11904" s="41"/>
      <c r="BP11904" s="108"/>
      <c r="CG11904" s="102"/>
      <c r="CI11904" s="45"/>
    </row>
    <row r="11905" spans="37:87" ht="13" customHeight="1">
      <c r="AK11905" s="114"/>
      <c r="AL11905" s="41"/>
      <c r="AM11905" s="41"/>
      <c r="AN11905" s="41"/>
      <c r="AO11905" s="41"/>
      <c r="AP11905" s="41"/>
      <c r="AQ11905" s="41"/>
      <c r="AR11905" s="41"/>
      <c r="AS11905" s="41"/>
      <c r="AT11905" s="41"/>
      <c r="AU11905" s="41"/>
      <c r="AV11905" s="41"/>
      <c r="AW11905" s="41"/>
      <c r="AX11905" s="41"/>
      <c r="AY11905" s="41"/>
      <c r="AZ11905" s="41"/>
      <c r="BA11905" s="41"/>
      <c r="BB11905" s="41"/>
      <c r="BC11905" s="41"/>
      <c r="BD11905" s="41"/>
      <c r="BE11905" s="41"/>
      <c r="BF11905" s="41"/>
      <c r="BG11905" s="41"/>
      <c r="BH11905" s="41"/>
      <c r="BI11905" s="41"/>
      <c r="BJ11905" s="41"/>
      <c r="BK11905" s="41"/>
      <c r="BL11905" s="41"/>
      <c r="BM11905" s="41"/>
      <c r="BN11905" s="41"/>
      <c r="BO11905" s="41"/>
      <c r="BP11905" s="108"/>
      <c r="CG11905" s="102"/>
      <c r="CI11905" s="45"/>
    </row>
    <row r="11906" spans="37:87" ht="13" customHeight="1">
      <c r="AK11906" s="114"/>
      <c r="AL11906" s="41"/>
      <c r="AM11906" s="41"/>
      <c r="AN11906" s="41"/>
      <c r="AO11906" s="41"/>
      <c r="AP11906" s="41"/>
      <c r="AQ11906" s="41"/>
      <c r="AR11906" s="41"/>
      <c r="AS11906" s="41"/>
      <c r="AT11906" s="41"/>
      <c r="AU11906" s="41"/>
      <c r="AV11906" s="41"/>
      <c r="AW11906" s="41"/>
      <c r="AX11906" s="41"/>
      <c r="AY11906" s="41"/>
      <c r="AZ11906" s="41"/>
      <c r="BA11906" s="41"/>
      <c r="BB11906" s="41"/>
      <c r="BC11906" s="41"/>
      <c r="BD11906" s="41"/>
      <c r="BE11906" s="41"/>
      <c r="BF11906" s="41"/>
      <c r="BG11906" s="41"/>
      <c r="BH11906" s="41"/>
      <c r="BI11906" s="41"/>
      <c r="BJ11906" s="41"/>
      <c r="BK11906" s="41"/>
      <c r="BL11906" s="41"/>
      <c r="BM11906" s="41"/>
      <c r="BN11906" s="41"/>
      <c r="BO11906" s="41"/>
      <c r="BP11906" s="108"/>
      <c r="CG11906" s="102"/>
      <c r="CI11906" s="45"/>
    </row>
    <row r="11907" spans="37:87" ht="13" customHeight="1">
      <c r="AK11907" s="114"/>
      <c r="AL11907" s="41"/>
      <c r="AM11907" s="41"/>
      <c r="AN11907" s="41"/>
      <c r="AO11907" s="41"/>
      <c r="AP11907" s="41"/>
      <c r="AQ11907" s="41"/>
      <c r="AR11907" s="41"/>
      <c r="AS11907" s="41"/>
      <c r="AT11907" s="41"/>
      <c r="AU11907" s="41"/>
      <c r="AV11907" s="41"/>
      <c r="AW11907" s="41"/>
      <c r="AX11907" s="41"/>
      <c r="AY11907" s="41"/>
      <c r="AZ11907" s="41"/>
      <c r="BA11907" s="41"/>
      <c r="BB11907" s="41"/>
      <c r="BC11907" s="41"/>
      <c r="BD11907" s="41"/>
      <c r="BE11907" s="41"/>
      <c r="BF11907" s="41"/>
      <c r="BG11907" s="41"/>
      <c r="BH11907" s="41"/>
      <c r="BI11907" s="41"/>
      <c r="BJ11907" s="41"/>
      <c r="BK11907" s="41"/>
      <c r="BL11907" s="41"/>
      <c r="BM11907" s="41"/>
      <c r="BN11907" s="41"/>
      <c r="BO11907" s="41"/>
      <c r="BP11907" s="108"/>
      <c r="CG11907" s="102"/>
      <c r="CI11907" s="45"/>
    </row>
    <row r="11908" spans="37:87" ht="13" customHeight="1">
      <c r="AK11908" s="114"/>
      <c r="AL11908" s="41"/>
      <c r="AM11908" s="41"/>
      <c r="AN11908" s="41"/>
      <c r="AO11908" s="41"/>
      <c r="AP11908" s="41"/>
      <c r="AQ11908" s="41"/>
      <c r="AR11908" s="41"/>
      <c r="AS11908" s="41"/>
      <c r="AT11908" s="41"/>
      <c r="AU11908" s="41"/>
      <c r="AV11908" s="41"/>
      <c r="AW11908" s="41"/>
      <c r="AX11908" s="41"/>
      <c r="AY11908" s="41"/>
      <c r="AZ11908" s="41"/>
      <c r="BA11908" s="41"/>
      <c r="BB11908" s="41"/>
      <c r="BC11908" s="41"/>
      <c r="BD11908" s="41"/>
      <c r="BE11908" s="41"/>
      <c r="BF11908" s="41"/>
      <c r="BG11908" s="41"/>
      <c r="BH11908" s="41"/>
      <c r="BI11908" s="41"/>
      <c r="BJ11908" s="41"/>
      <c r="BK11908" s="41"/>
      <c r="BL11908" s="41"/>
      <c r="BM11908" s="41"/>
      <c r="BN11908" s="41"/>
      <c r="BO11908" s="41"/>
      <c r="BP11908" s="108"/>
      <c r="CG11908" s="102"/>
      <c r="CI11908" s="45"/>
    </row>
    <row r="11909" spans="37:87" ht="13" customHeight="1">
      <c r="AK11909" s="114"/>
      <c r="AL11909" s="41"/>
      <c r="AM11909" s="41"/>
      <c r="AN11909" s="41"/>
      <c r="AO11909" s="41"/>
      <c r="AP11909" s="41"/>
      <c r="AQ11909" s="41"/>
      <c r="AR11909" s="41"/>
      <c r="AS11909" s="41"/>
      <c r="AT11909" s="41"/>
      <c r="AU11909" s="41"/>
      <c r="AV11909" s="41"/>
      <c r="AW11909" s="41"/>
      <c r="AX11909" s="41"/>
      <c r="AY11909" s="41"/>
      <c r="AZ11909" s="41"/>
      <c r="BA11909" s="41"/>
      <c r="BB11909" s="41"/>
      <c r="BC11909" s="41"/>
      <c r="BD11909" s="41"/>
      <c r="BE11909" s="41"/>
      <c r="BF11909" s="41"/>
      <c r="BG11909" s="41"/>
      <c r="BH11909" s="41"/>
      <c r="BI11909" s="41"/>
      <c r="BJ11909" s="41"/>
      <c r="BK11909" s="41"/>
      <c r="BL11909" s="41"/>
      <c r="BM11909" s="41"/>
      <c r="BN11909" s="41"/>
      <c r="BO11909" s="41"/>
      <c r="BP11909" s="108"/>
      <c r="CG11909" s="102"/>
      <c r="CI11909" s="45"/>
    </row>
    <row r="11910" spans="37:87" ht="13" customHeight="1">
      <c r="AK11910" s="114"/>
      <c r="AL11910" s="41"/>
      <c r="AM11910" s="41"/>
      <c r="AN11910" s="41"/>
      <c r="AO11910" s="41"/>
      <c r="AP11910" s="41"/>
      <c r="AQ11910" s="41"/>
      <c r="AR11910" s="41"/>
      <c r="AS11910" s="41"/>
      <c r="AT11910" s="41"/>
      <c r="AU11910" s="41"/>
      <c r="AV11910" s="41"/>
      <c r="AW11910" s="41"/>
      <c r="AX11910" s="41"/>
      <c r="AY11910" s="41"/>
      <c r="AZ11910" s="41"/>
      <c r="BA11910" s="41"/>
      <c r="BB11910" s="41"/>
      <c r="BC11910" s="41"/>
      <c r="BD11910" s="41"/>
      <c r="BE11910" s="41"/>
      <c r="BF11910" s="41"/>
      <c r="BG11910" s="41"/>
      <c r="BH11910" s="41"/>
      <c r="BI11910" s="41"/>
      <c r="BJ11910" s="41"/>
      <c r="BK11910" s="41"/>
      <c r="BL11910" s="41"/>
      <c r="BM11910" s="41"/>
      <c r="BN11910" s="41"/>
      <c r="BO11910" s="41"/>
      <c r="BP11910" s="108"/>
      <c r="CG11910" s="102"/>
      <c r="CI11910" s="45"/>
    </row>
    <row r="11911" spans="37:87" ht="13" customHeight="1">
      <c r="AK11911" s="114"/>
      <c r="AL11911" s="41"/>
      <c r="AM11911" s="41"/>
      <c r="AN11911" s="41"/>
      <c r="AO11911" s="41"/>
      <c r="AP11911" s="41"/>
      <c r="AQ11911" s="41"/>
      <c r="AR11911" s="41"/>
      <c r="AS11911" s="41"/>
      <c r="AT11911" s="41"/>
      <c r="AU11911" s="41"/>
      <c r="AV11911" s="41"/>
      <c r="AW11911" s="41"/>
      <c r="AX11911" s="41"/>
      <c r="AY11911" s="41"/>
      <c r="AZ11911" s="41"/>
      <c r="BA11911" s="41"/>
      <c r="BB11911" s="41"/>
      <c r="BC11911" s="41"/>
      <c r="BD11911" s="41"/>
      <c r="BE11911" s="41"/>
      <c r="BF11911" s="41"/>
      <c r="BG11911" s="41"/>
      <c r="BH11911" s="41"/>
      <c r="BI11911" s="41"/>
      <c r="BJ11911" s="41"/>
      <c r="BK11911" s="41"/>
      <c r="BL11911" s="41"/>
      <c r="BM11911" s="41"/>
      <c r="BN11911" s="41"/>
      <c r="BO11911" s="41"/>
      <c r="BP11911" s="108"/>
      <c r="CG11911" s="102"/>
      <c r="CI11911" s="45"/>
    </row>
    <row r="11912" spans="37:87" ht="13" customHeight="1">
      <c r="AK11912" s="114"/>
      <c r="AL11912" s="41"/>
      <c r="AM11912" s="41"/>
      <c r="AN11912" s="41"/>
      <c r="AO11912" s="41"/>
      <c r="AP11912" s="41"/>
      <c r="AQ11912" s="41"/>
      <c r="AR11912" s="41"/>
      <c r="AS11912" s="41"/>
      <c r="AT11912" s="41"/>
      <c r="AU11912" s="41"/>
      <c r="AV11912" s="41"/>
      <c r="AW11912" s="41"/>
      <c r="AX11912" s="41"/>
      <c r="AY11912" s="41"/>
      <c r="AZ11912" s="41"/>
      <c r="BA11912" s="41"/>
      <c r="BB11912" s="41"/>
      <c r="BC11912" s="41"/>
      <c r="BD11912" s="41"/>
      <c r="BE11912" s="41"/>
      <c r="BF11912" s="41"/>
      <c r="BG11912" s="41"/>
      <c r="BH11912" s="41"/>
      <c r="BI11912" s="41"/>
      <c r="BJ11912" s="41"/>
      <c r="BK11912" s="41"/>
      <c r="BL11912" s="41"/>
      <c r="BM11912" s="41"/>
      <c r="BN11912" s="41"/>
      <c r="BO11912" s="41"/>
      <c r="BP11912" s="108"/>
      <c r="CG11912" s="102"/>
      <c r="CI11912" s="45"/>
    </row>
    <row r="11913" spans="37:87" ht="13" customHeight="1">
      <c r="AK11913" s="114"/>
      <c r="AL11913" s="41"/>
      <c r="AM11913" s="41"/>
      <c r="AN11913" s="41"/>
      <c r="AO11913" s="41"/>
      <c r="AP11913" s="41"/>
      <c r="AQ11913" s="41"/>
      <c r="AR11913" s="41"/>
      <c r="AS11913" s="41"/>
      <c r="AT11913" s="41"/>
      <c r="AU11913" s="41"/>
      <c r="AV11913" s="41"/>
      <c r="AW11913" s="41"/>
      <c r="AX11913" s="41"/>
      <c r="AY11913" s="41"/>
      <c r="AZ11913" s="41"/>
      <c r="BA11913" s="41"/>
      <c r="BB11913" s="41"/>
      <c r="BC11913" s="41"/>
      <c r="BD11913" s="41"/>
      <c r="BE11913" s="41"/>
      <c r="BF11913" s="41"/>
      <c r="BG11913" s="41"/>
      <c r="BH11913" s="41"/>
      <c r="BI11913" s="41"/>
      <c r="BJ11913" s="41"/>
      <c r="BK11913" s="41"/>
      <c r="BL11913" s="41"/>
      <c r="BM11913" s="41"/>
      <c r="BN11913" s="41"/>
      <c r="BO11913" s="41"/>
      <c r="BP11913" s="108"/>
      <c r="CG11913" s="102"/>
      <c r="CI11913" s="45"/>
    </row>
    <row r="11914" spans="37:87" ht="13" customHeight="1">
      <c r="AK11914" s="114"/>
      <c r="AL11914" s="41"/>
      <c r="AM11914" s="41"/>
      <c r="AN11914" s="41"/>
      <c r="AO11914" s="41"/>
      <c r="AP11914" s="41"/>
      <c r="AQ11914" s="41"/>
      <c r="AR11914" s="41"/>
      <c r="AS11914" s="41"/>
      <c r="AT11914" s="41"/>
      <c r="AU11914" s="41"/>
      <c r="AV11914" s="41"/>
      <c r="AW11914" s="41"/>
      <c r="AX11914" s="41"/>
      <c r="AY11914" s="41"/>
      <c r="AZ11914" s="41"/>
      <c r="BA11914" s="41"/>
      <c r="BB11914" s="41"/>
      <c r="BC11914" s="41"/>
      <c r="BD11914" s="41"/>
      <c r="BE11914" s="41"/>
      <c r="BF11914" s="41"/>
      <c r="BG11914" s="41"/>
      <c r="BH11914" s="41"/>
      <c r="BI11914" s="41"/>
      <c r="BJ11914" s="41"/>
      <c r="BK11914" s="41"/>
      <c r="BL11914" s="41"/>
      <c r="BM11914" s="41"/>
      <c r="BN11914" s="41"/>
      <c r="BO11914" s="41"/>
      <c r="BP11914" s="108"/>
      <c r="CG11914" s="102"/>
      <c r="CI11914" s="45"/>
    </row>
    <row r="11915" spans="37:87" ht="13" customHeight="1">
      <c r="AK11915" s="114"/>
      <c r="AL11915" s="41"/>
      <c r="AM11915" s="41"/>
      <c r="AN11915" s="41"/>
      <c r="AO11915" s="41"/>
      <c r="AP11915" s="41"/>
      <c r="AQ11915" s="41"/>
      <c r="AR11915" s="41"/>
      <c r="AS11915" s="41"/>
      <c r="AT11915" s="41"/>
      <c r="AU11915" s="41"/>
      <c r="AV11915" s="41"/>
      <c r="AW11915" s="41"/>
      <c r="AX11915" s="41"/>
      <c r="AY11915" s="41"/>
      <c r="AZ11915" s="41"/>
      <c r="BA11915" s="41"/>
      <c r="BB11915" s="41"/>
      <c r="BC11915" s="41"/>
      <c r="BD11915" s="41"/>
      <c r="BE11915" s="41"/>
      <c r="BF11915" s="41"/>
      <c r="BG11915" s="41"/>
      <c r="BH11915" s="41"/>
      <c r="BI11915" s="41"/>
      <c r="BJ11915" s="41"/>
      <c r="BK11915" s="41"/>
      <c r="BL11915" s="41"/>
      <c r="BM11915" s="41"/>
      <c r="BN11915" s="41"/>
      <c r="BO11915" s="41"/>
      <c r="BP11915" s="108"/>
      <c r="CG11915" s="102"/>
      <c r="CI11915" s="45"/>
    </row>
    <row r="11916" spans="37:87" ht="13" customHeight="1">
      <c r="AK11916" s="114"/>
      <c r="AL11916" s="41"/>
      <c r="AM11916" s="41"/>
      <c r="AN11916" s="41"/>
      <c r="AO11916" s="41"/>
      <c r="AP11916" s="41"/>
      <c r="AQ11916" s="41"/>
      <c r="AR11916" s="41"/>
      <c r="AS11916" s="41"/>
      <c r="AT11916" s="41"/>
      <c r="AU11916" s="41"/>
      <c r="AV11916" s="41"/>
      <c r="AW11916" s="41"/>
      <c r="AX11916" s="41"/>
      <c r="AY11916" s="41"/>
      <c r="AZ11916" s="41"/>
      <c r="BA11916" s="41"/>
      <c r="BB11916" s="41"/>
      <c r="BC11916" s="41"/>
      <c r="BD11916" s="41"/>
      <c r="BE11916" s="41"/>
      <c r="BF11916" s="41"/>
      <c r="BG11916" s="41"/>
      <c r="BH11916" s="41"/>
      <c r="BI11916" s="41"/>
      <c r="BJ11916" s="41"/>
      <c r="BK11916" s="41"/>
      <c r="BL11916" s="41"/>
      <c r="BM11916" s="41"/>
      <c r="BN11916" s="41"/>
      <c r="BO11916" s="41"/>
      <c r="BP11916" s="108"/>
      <c r="CG11916" s="102"/>
      <c r="CI11916" s="45"/>
    </row>
    <row r="11917" spans="37:87" ht="13" customHeight="1">
      <c r="AK11917" s="114"/>
      <c r="AL11917" s="41"/>
      <c r="AM11917" s="41"/>
      <c r="AN11917" s="41"/>
      <c r="AO11917" s="41"/>
      <c r="AP11917" s="41"/>
      <c r="AQ11917" s="41"/>
      <c r="AR11917" s="41"/>
      <c r="AS11917" s="41"/>
      <c r="AT11917" s="41"/>
      <c r="AU11917" s="41"/>
      <c r="AV11917" s="41"/>
      <c r="AW11917" s="41"/>
      <c r="AX11917" s="41"/>
      <c r="AY11917" s="41"/>
      <c r="AZ11917" s="41"/>
      <c r="BA11917" s="41"/>
      <c r="BB11917" s="41"/>
      <c r="BC11917" s="41"/>
      <c r="BD11917" s="41"/>
      <c r="BE11917" s="41"/>
      <c r="BF11917" s="41"/>
      <c r="BG11917" s="41"/>
      <c r="BH11917" s="41"/>
      <c r="BI11917" s="41"/>
      <c r="BJ11917" s="41"/>
      <c r="BK11917" s="41"/>
      <c r="BL11917" s="41"/>
      <c r="BM11917" s="41"/>
      <c r="BN11917" s="41"/>
      <c r="BO11917" s="41"/>
      <c r="BP11917" s="108"/>
      <c r="CG11917" s="102"/>
      <c r="CI11917" s="45"/>
    </row>
    <row r="11918" spans="37:87" ht="13" customHeight="1">
      <c r="AK11918" s="114"/>
      <c r="AL11918" s="41"/>
      <c r="AM11918" s="41"/>
      <c r="AN11918" s="41"/>
      <c r="AO11918" s="41"/>
      <c r="AP11918" s="41"/>
      <c r="AQ11918" s="41"/>
      <c r="AR11918" s="41"/>
      <c r="AS11918" s="41"/>
      <c r="AT11918" s="41"/>
      <c r="AU11918" s="41"/>
      <c r="AV11918" s="41"/>
      <c r="AW11918" s="41"/>
      <c r="AX11918" s="41"/>
      <c r="AY11918" s="41"/>
      <c r="AZ11918" s="41"/>
      <c r="BA11918" s="41"/>
      <c r="BB11918" s="41"/>
      <c r="BC11918" s="41"/>
      <c r="BD11918" s="41"/>
      <c r="BE11918" s="41"/>
      <c r="BF11918" s="41"/>
      <c r="BG11918" s="41"/>
      <c r="BH11918" s="41"/>
      <c r="BI11918" s="41"/>
      <c r="BJ11918" s="41"/>
      <c r="BK11918" s="41"/>
      <c r="BL11918" s="41"/>
      <c r="BM11918" s="41"/>
      <c r="BN11918" s="41"/>
      <c r="BO11918" s="41"/>
      <c r="BP11918" s="108"/>
      <c r="CG11918" s="102"/>
      <c r="CI11918" s="45"/>
    </row>
    <row r="11919" spans="37:87" ht="13" customHeight="1">
      <c r="AK11919" s="114"/>
      <c r="AL11919" s="41"/>
      <c r="AM11919" s="41"/>
      <c r="AN11919" s="41"/>
      <c r="AO11919" s="41"/>
      <c r="AP11919" s="41"/>
      <c r="AQ11919" s="41"/>
      <c r="AR11919" s="41"/>
      <c r="AS11919" s="41"/>
      <c r="AT11919" s="41"/>
      <c r="AU11919" s="41"/>
      <c r="AV11919" s="41"/>
      <c r="AW11919" s="41"/>
      <c r="AX11919" s="41"/>
      <c r="AY11919" s="41"/>
      <c r="AZ11919" s="41"/>
      <c r="BA11919" s="41"/>
      <c r="BB11919" s="41"/>
      <c r="BC11919" s="41"/>
      <c r="BD11919" s="41"/>
      <c r="BE11919" s="41"/>
      <c r="BF11919" s="41"/>
      <c r="BG11919" s="41"/>
      <c r="BH11919" s="41"/>
      <c r="BI11919" s="41"/>
      <c r="BJ11919" s="41"/>
      <c r="BK11919" s="41"/>
      <c r="BL11919" s="41"/>
      <c r="BM11919" s="41"/>
      <c r="BN11919" s="41"/>
      <c r="BO11919" s="41"/>
      <c r="BP11919" s="108"/>
      <c r="CG11919" s="102"/>
      <c r="CI11919" s="45"/>
    </row>
    <row r="11920" spans="37:87" ht="13" customHeight="1">
      <c r="AK11920" s="114"/>
      <c r="AL11920" s="41"/>
      <c r="AM11920" s="41"/>
      <c r="AN11920" s="41"/>
      <c r="AO11920" s="41"/>
      <c r="AP11920" s="41"/>
      <c r="AQ11920" s="41"/>
      <c r="AR11920" s="41"/>
      <c r="AS11920" s="41"/>
      <c r="AT11920" s="41"/>
      <c r="AU11920" s="41"/>
      <c r="AV11920" s="41"/>
      <c r="AW11920" s="41"/>
      <c r="AX11920" s="41"/>
      <c r="AY11920" s="41"/>
      <c r="AZ11920" s="41"/>
      <c r="BA11920" s="41"/>
      <c r="BB11920" s="41"/>
      <c r="BC11920" s="41"/>
      <c r="BD11920" s="41"/>
      <c r="BE11920" s="41"/>
      <c r="BF11920" s="41"/>
      <c r="BG11920" s="41"/>
      <c r="BH11920" s="41"/>
      <c r="BI11920" s="41"/>
      <c r="BJ11920" s="41"/>
      <c r="BK11920" s="41"/>
      <c r="BL11920" s="41"/>
      <c r="BM11920" s="41"/>
      <c r="BN11920" s="41"/>
      <c r="BO11920" s="41"/>
      <c r="BP11920" s="108"/>
      <c r="CG11920" s="102"/>
      <c r="CI11920" s="45"/>
    </row>
    <row r="11921" spans="37:87" ht="13" customHeight="1">
      <c r="AK11921" s="114"/>
      <c r="AL11921" s="41"/>
      <c r="AM11921" s="41"/>
      <c r="AN11921" s="41"/>
      <c r="AO11921" s="41"/>
      <c r="AP11921" s="41"/>
      <c r="AQ11921" s="41"/>
      <c r="AR11921" s="41"/>
      <c r="AS11921" s="41"/>
      <c r="AT11921" s="41"/>
      <c r="AU11921" s="41"/>
      <c r="AV11921" s="41"/>
      <c r="AW11921" s="41"/>
      <c r="AX11921" s="41"/>
      <c r="AY11921" s="41"/>
      <c r="AZ11921" s="41"/>
      <c r="BA11921" s="41"/>
      <c r="BB11921" s="41"/>
      <c r="BC11921" s="41"/>
      <c r="BD11921" s="41"/>
      <c r="BE11921" s="41"/>
      <c r="BF11921" s="41"/>
      <c r="BG11921" s="41"/>
      <c r="BH11921" s="41"/>
      <c r="BI11921" s="41"/>
      <c r="BJ11921" s="41"/>
      <c r="BK11921" s="41"/>
      <c r="BL11921" s="41"/>
      <c r="BM11921" s="41"/>
      <c r="BN11921" s="41"/>
      <c r="BO11921" s="41"/>
      <c r="BP11921" s="108"/>
      <c r="CG11921" s="102"/>
      <c r="CI11921" s="45"/>
    </row>
    <row r="11922" spans="37:87" ht="13" customHeight="1">
      <c r="AK11922" s="114"/>
      <c r="AL11922" s="41"/>
      <c r="AM11922" s="41"/>
      <c r="AN11922" s="41"/>
      <c r="AO11922" s="41"/>
      <c r="AP11922" s="41"/>
      <c r="AQ11922" s="41"/>
      <c r="AR11922" s="41"/>
      <c r="AS11922" s="41"/>
      <c r="AT11922" s="41"/>
      <c r="AU11922" s="41"/>
      <c r="AV11922" s="41"/>
      <c r="AW11922" s="41"/>
      <c r="AX11922" s="41"/>
      <c r="AY11922" s="41"/>
      <c r="AZ11922" s="41"/>
      <c r="BA11922" s="41"/>
      <c r="BB11922" s="41"/>
      <c r="BC11922" s="41"/>
      <c r="BD11922" s="41"/>
      <c r="BE11922" s="41"/>
      <c r="BF11922" s="41"/>
      <c r="BG11922" s="41"/>
      <c r="BH11922" s="41"/>
      <c r="BI11922" s="41"/>
      <c r="BJ11922" s="41"/>
      <c r="BK11922" s="41"/>
      <c r="BL11922" s="41"/>
      <c r="BM11922" s="41"/>
      <c r="BN11922" s="41"/>
      <c r="BO11922" s="41"/>
      <c r="BP11922" s="108"/>
      <c r="CG11922" s="102"/>
      <c r="CI11922" s="45"/>
    </row>
    <row r="11923" spans="37:87" ht="13" customHeight="1">
      <c r="AK11923" s="114"/>
      <c r="AL11923" s="41"/>
      <c r="AM11923" s="41"/>
      <c r="AN11923" s="41"/>
      <c r="AO11923" s="41"/>
      <c r="AP11923" s="41"/>
      <c r="AQ11923" s="41"/>
      <c r="AR11923" s="41"/>
      <c r="AS11923" s="41"/>
      <c r="AT11923" s="41"/>
      <c r="AU11923" s="41"/>
      <c r="AV11923" s="41"/>
      <c r="AW11923" s="41"/>
      <c r="AX11923" s="41"/>
      <c r="AY11923" s="41"/>
      <c r="AZ11923" s="41"/>
      <c r="BA11923" s="41"/>
      <c r="BB11923" s="41"/>
      <c r="BC11923" s="41"/>
      <c r="BD11923" s="41"/>
      <c r="BE11923" s="41"/>
      <c r="BF11923" s="41"/>
      <c r="BG11923" s="41"/>
      <c r="BH11923" s="41"/>
      <c r="BI11923" s="41"/>
      <c r="BJ11923" s="41"/>
      <c r="BK11923" s="41"/>
      <c r="BL11923" s="41"/>
      <c r="BM11923" s="41"/>
      <c r="BN11923" s="41"/>
      <c r="BO11923" s="41"/>
      <c r="BP11923" s="108"/>
      <c r="CG11923" s="102"/>
      <c r="CI11923" s="45"/>
    </row>
    <row r="11924" spans="37:87" ht="13" customHeight="1">
      <c r="AK11924" s="114"/>
      <c r="AL11924" s="41"/>
      <c r="AM11924" s="41"/>
      <c r="AN11924" s="41"/>
      <c r="AO11924" s="41"/>
      <c r="AP11924" s="41"/>
      <c r="AQ11924" s="41"/>
      <c r="AR11924" s="41"/>
      <c r="AS11924" s="41"/>
      <c r="AT11924" s="41"/>
      <c r="AU11924" s="41"/>
      <c r="AV11924" s="41"/>
      <c r="AW11924" s="41"/>
      <c r="AX11924" s="41"/>
      <c r="AY11924" s="41"/>
      <c r="AZ11924" s="41"/>
      <c r="BA11924" s="41"/>
      <c r="BB11924" s="41"/>
      <c r="BC11924" s="41"/>
      <c r="BD11924" s="41"/>
      <c r="BE11924" s="41"/>
      <c r="BF11924" s="41"/>
      <c r="BG11924" s="41"/>
      <c r="BH11924" s="41"/>
      <c r="BI11924" s="41"/>
      <c r="BJ11924" s="41"/>
      <c r="BK11924" s="41"/>
      <c r="BL11924" s="41"/>
      <c r="BM11924" s="41"/>
      <c r="BN11924" s="41"/>
      <c r="BO11924" s="41"/>
      <c r="BP11924" s="108"/>
      <c r="CG11924" s="102"/>
      <c r="CI11924" s="45"/>
    </row>
    <row r="11925" spans="37:87" ht="13" customHeight="1">
      <c r="AK11925" s="114"/>
      <c r="AL11925" s="41"/>
      <c r="AM11925" s="41"/>
      <c r="AN11925" s="41"/>
      <c r="AO11925" s="41"/>
      <c r="AP11925" s="41"/>
      <c r="AQ11925" s="41"/>
      <c r="AR11925" s="41"/>
      <c r="AS11925" s="41"/>
      <c r="AT11925" s="41"/>
      <c r="AU11925" s="41"/>
      <c r="AV11925" s="41"/>
      <c r="AW11925" s="41"/>
      <c r="AX11925" s="41"/>
      <c r="AY11925" s="41"/>
      <c r="AZ11925" s="41"/>
      <c r="BA11925" s="41"/>
      <c r="BB11925" s="41"/>
      <c r="BC11925" s="41"/>
      <c r="BD11925" s="41"/>
      <c r="BE11925" s="41"/>
      <c r="BF11925" s="41"/>
      <c r="BG11925" s="41"/>
      <c r="BH11925" s="41"/>
      <c r="BI11925" s="41"/>
      <c r="BJ11925" s="41"/>
      <c r="BK11925" s="41"/>
      <c r="BL11925" s="41"/>
      <c r="BM11925" s="41"/>
      <c r="BN11925" s="41"/>
      <c r="BO11925" s="41"/>
      <c r="BP11925" s="108"/>
      <c r="CG11925" s="102"/>
      <c r="CI11925" s="45"/>
    </row>
    <row r="11926" spans="37:87" ht="13" customHeight="1">
      <c r="AK11926" s="114"/>
      <c r="AL11926" s="41"/>
      <c r="AM11926" s="41"/>
      <c r="AN11926" s="41"/>
      <c r="AO11926" s="41"/>
      <c r="AP11926" s="41"/>
      <c r="AQ11926" s="41"/>
      <c r="AR11926" s="41"/>
      <c r="AS11926" s="41"/>
      <c r="AT11926" s="41"/>
      <c r="AU11926" s="41"/>
      <c r="AV11926" s="41"/>
      <c r="AW11926" s="41"/>
      <c r="AX11926" s="41"/>
      <c r="AY11926" s="41"/>
      <c r="AZ11926" s="41"/>
      <c r="BA11926" s="41"/>
      <c r="BB11926" s="41"/>
      <c r="BC11926" s="41"/>
      <c r="BD11926" s="41"/>
      <c r="BE11926" s="41"/>
      <c r="BF11926" s="41"/>
      <c r="BG11926" s="41"/>
      <c r="BH11926" s="41"/>
      <c r="BI11926" s="41"/>
      <c r="BJ11926" s="41"/>
      <c r="BK11926" s="41"/>
      <c r="BL11926" s="41"/>
      <c r="BM11926" s="41"/>
      <c r="BN11926" s="41"/>
      <c r="BO11926" s="41"/>
      <c r="BP11926" s="108"/>
      <c r="CG11926" s="102"/>
      <c r="CI11926" s="45"/>
    </row>
    <row r="11927" spans="37:87" ht="13" customHeight="1">
      <c r="AK11927" s="114"/>
      <c r="AL11927" s="41"/>
      <c r="AM11927" s="41"/>
      <c r="AN11927" s="41"/>
      <c r="AO11927" s="41"/>
      <c r="AP11927" s="41"/>
      <c r="AQ11927" s="41"/>
      <c r="AR11927" s="41"/>
      <c r="AS11927" s="41"/>
      <c r="AT11927" s="41"/>
      <c r="AU11927" s="41"/>
      <c r="AV11927" s="41"/>
      <c r="AW11927" s="41"/>
      <c r="AX11927" s="41"/>
      <c r="AY11927" s="41"/>
      <c r="AZ11927" s="41"/>
      <c r="BA11927" s="41"/>
      <c r="BB11927" s="41"/>
      <c r="BC11927" s="41"/>
      <c r="BD11927" s="41"/>
      <c r="BE11927" s="41"/>
      <c r="BF11927" s="41"/>
      <c r="BG11927" s="41"/>
      <c r="BH11927" s="41"/>
      <c r="BI11927" s="41"/>
      <c r="BJ11927" s="41"/>
      <c r="BK11927" s="41"/>
      <c r="BL11927" s="41"/>
      <c r="BM11927" s="41"/>
      <c r="BN11927" s="41"/>
      <c r="BO11927" s="41"/>
      <c r="BP11927" s="108"/>
      <c r="CG11927" s="102"/>
      <c r="CI11927" s="45"/>
    </row>
    <row r="11928" spans="37:87" ht="13" customHeight="1">
      <c r="AK11928" s="114"/>
      <c r="AL11928" s="41"/>
      <c r="AM11928" s="41"/>
      <c r="AN11928" s="41"/>
      <c r="AO11928" s="41"/>
      <c r="AP11928" s="41"/>
      <c r="AQ11928" s="41"/>
      <c r="AR11928" s="41"/>
      <c r="AS11928" s="41"/>
      <c r="AT11928" s="41"/>
      <c r="AU11928" s="41"/>
      <c r="AV11928" s="41"/>
      <c r="AW11928" s="41"/>
      <c r="AX11928" s="41"/>
      <c r="AY11928" s="41"/>
      <c r="AZ11928" s="41"/>
      <c r="BA11928" s="41"/>
      <c r="BB11928" s="41"/>
      <c r="BC11928" s="41"/>
      <c r="BD11928" s="41"/>
      <c r="BE11928" s="41"/>
      <c r="BF11928" s="41"/>
      <c r="BG11928" s="41"/>
      <c r="BH11928" s="41"/>
      <c r="BI11928" s="41"/>
      <c r="BJ11928" s="41"/>
      <c r="BK11928" s="41"/>
      <c r="BL11928" s="41"/>
      <c r="BM11928" s="41"/>
      <c r="BN11928" s="41"/>
      <c r="BO11928" s="41"/>
      <c r="BP11928" s="108"/>
      <c r="CG11928" s="102"/>
      <c r="CI11928" s="45"/>
    </row>
    <row r="11929" spans="37:87" ht="13" customHeight="1">
      <c r="AK11929" s="114"/>
      <c r="AL11929" s="41"/>
      <c r="AM11929" s="41"/>
      <c r="AN11929" s="41"/>
      <c r="AO11929" s="41"/>
      <c r="AP11929" s="41"/>
      <c r="AQ11929" s="41"/>
      <c r="AR11929" s="41"/>
      <c r="AS11929" s="41"/>
      <c r="AT11929" s="41"/>
      <c r="AU11929" s="41"/>
      <c r="AV11929" s="41"/>
      <c r="AW11929" s="41"/>
      <c r="AX11929" s="41"/>
      <c r="AY11929" s="41"/>
      <c r="AZ11929" s="41"/>
      <c r="BA11929" s="41"/>
      <c r="BB11929" s="41"/>
      <c r="BC11929" s="41"/>
      <c r="BD11929" s="41"/>
      <c r="BE11929" s="41"/>
      <c r="BF11929" s="41"/>
      <c r="BG11929" s="41"/>
      <c r="BH11929" s="41"/>
      <c r="BI11929" s="41"/>
      <c r="BJ11929" s="41"/>
      <c r="BK11929" s="41"/>
      <c r="BL11929" s="41"/>
      <c r="BM11929" s="41"/>
      <c r="BN11929" s="41"/>
      <c r="BO11929" s="41"/>
      <c r="BP11929" s="108"/>
      <c r="CG11929" s="102"/>
      <c r="CI11929" s="45"/>
    </row>
    <row r="11930" spans="37:87" ht="13" customHeight="1">
      <c r="AK11930" s="114"/>
      <c r="AL11930" s="41"/>
      <c r="AM11930" s="41"/>
      <c r="AN11930" s="41"/>
      <c r="AO11930" s="41"/>
      <c r="AP11930" s="41"/>
      <c r="AQ11930" s="41"/>
      <c r="AR11930" s="41"/>
      <c r="AS11930" s="41"/>
      <c r="AT11930" s="41"/>
      <c r="AU11930" s="41"/>
      <c r="AV11930" s="41"/>
      <c r="AW11930" s="41"/>
      <c r="AX11930" s="41"/>
      <c r="AY11930" s="41"/>
      <c r="AZ11930" s="41"/>
      <c r="BA11930" s="41"/>
      <c r="BB11930" s="41"/>
      <c r="BC11930" s="41"/>
      <c r="BD11930" s="41"/>
      <c r="BE11930" s="41"/>
      <c r="BF11930" s="41"/>
      <c r="BG11930" s="41"/>
      <c r="BH11930" s="41"/>
      <c r="BI11930" s="41"/>
      <c r="BJ11930" s="41"/>
      <c r="BK11930" s="41"/>
      <c r="BL11930" s="41"/>
      <c r="BM11930" s="41"/>
      <c r="BN11930" s="41"/>
      <c r="BO11930" s="41"/>
      <c r="BP11930" s="108"/>
      <c r="CG11930" s="102"/>
      <c r="CI11930" s="45"/>
    </row>
    <row r="11931" spans="37:87" ht="13" customHeight="1">
      <c r="AK11931" s="114"/>
      <c r="AL11931" s="41"/>
      <c r="AM11931" s="41"/>
      <c r="AN11931" s="41"/>
      <c r="AO11931" s="41"/>
      <c r="AP11931" s="41"/>
      <c r="AQ11931" s="41"/>
      <c r="AR11931" s="41"/>
      <c r="AS11931" s="41"/>
      <c r="AT11931" s="41"/>
      <c r="AU11931" s="41"/>
      <c r="AV11931" s="41"/>
      <c r="AW11931" s="41"/>
      <c r="AX11931" s="41"/>
      <c r="AY11931" s="41"/>
      <c r="AZ11931" s="41"/>
      <c r="BA11931" s="41"/>
      <c r="BB11931" s="41"/>
      <c r="BC11931" s="41"/>
      <c r="BD11931" s="41"/>
      <c r="BE11931" s="41"/>
      <c r="BF11931" s="41"/>
      <c r="BG11931" s="41"/>
      <c r="BH11931" s="41"/>
      <c r="BI11931" s="41"/>
      <c r="BJ11931" s="41"/>
      <c r="BK11931" s="41"/>
      <c r="BL11931" s="41"/>
      <c r="BM11931" s="41"/>
      <c r="BN11931" s="41"/>
      <c r="BO11931" s="41"/>
      <c r="BP11931" s="108"/>
      <c r="CG11931" s="102"/>
      <c r="CI11931" s="45"/>
    </row>
    <row r="11932" spans="37:87" ht="13" customHeight="1">
      <c r="AK11932" s="114"/>
      <c r="AL11932" s="41"/>
      <c r="AM11932" s="41"/>
      <c r="AN11932" s="41"/>
      <c r="AO11932" s="41"/>
      <c r="AP11932" s="41"/>
      <c r="AQ11932" s="41"/>
      <c r="AR11932" s="41"/>
      <c r="AS11932" s="41"/>
      <c r="AT11932" s="41"/>
      <c r="AU11932" s="41"/>
      <c r="AV11932" s="41"/>
      <c r="AW11932" s="41"/>
      <c r="AX11932" s="41"/>
      <c r="AY11932" s="41"/>
      <c r="AZ11932" s="41"/>
      <c r="BA11932" s="41"/>
      <c r="BB11932" s="41"/>
      <c r="BC11932" s="41"/>
      <c r="BD11932" s="41"/>
      <c r="BE11932" s="41"/>
      <c r="BF11932" s="41"/>
      <c r="BG11932" s="41"/>
      <c r="BH11932" s="41"/>
      <c r="BI11932" s="41"/>
      <c r="BJ11932" s="41"/>
      <c r="BK11932" s="41"/>
      <c r="BL11932" s="41"/>
      <c r="BM11932" s="41"/>
      <c r="BN11932" s="41"/>
      <c r="BO11932" s="41"/>
      <c r="BP11932" s="108"/>
      <c r="CG11932" s="102"/>
      <c r="CI11932" s="45"/>
    </row>
    <row r="11933" spans="37:87" ht="13" customHeight="1">
      <c r="AK11933" s="114"/>
      <c r="AL11933" s="41"/>
      <c r="AM11933" s="41"/>
      <c r="AN11933" s="41"/>
      <c r="AO11933" s="41"/>
      <c r="AP11933" s="41"/>
      <c r="AQ11933" s="41"/>
      <c r="AR11933" s="41"/>
      <c r="AS11933" s="41"/>
      <c r="AT11933" s="41"/>
      <c r="AU11933" s="41"/>
      <c r="AV11933" s="41"/>
      <c r="AW11933" s="41"/>
      <c r="AX11933" s="41"/>
      <c r="AY11933" s="41"/>
      <c r="AZ11933" s="41"/>
      <c r="BA11933" s="41"/>
      <c r="BB11933" s="41"/>
      <c r="BC11933" s="41"/>
      <c r="BD11933" s="41"/>
      <c r="BE11933" s="41"/>
      <c r="BF11933" s="41"/>
      <c r="BG11933" s="41"/>
      <c r="BH11933" s="41"/>
      <c r="BI11933" s="41"/>
      <c r="BJ11933" s="41"/>
      <c r="BK11933" s="41"/>
      <c r="BL11933" s="41"/>
      <c r="BM11933" s="41"/>
      <c r="BN11933" s="41"/>
      <c r="BO11933" s="41"/>
      <c r="BP11933" s="108"/>
      <c r="CG11933" s="102"/>
      <c r="CI11933" s="45"/>
    </row>
    <row r="11934" spans="37:87" ht="13" customHeight="1">
      <c r="AK11934" s="114"/>
      <c r="AL11934" s="41"/>
      <c r="AM11934" s="41"/>
      <c r="AN11934" s="41"/>
      <c r="AO11934" s="41"/>
      <c r="AP11934" s="41"/>
      <c r="AQ11934" s="41"/>
      <c r="AR11934" s="41"/>
      <c r="AS11934" s="41"/>
      <c r="AT11934" s="41"/>
      <c r="AU11934" s="41"/>
      <c r="AV11934" s="41"/>
      <c r="AW11934" s="41"/>
      <c r="AX11934" s="41"/>
      <c r="AY11934" s="41"/>
      <c r="AZ11934" s="41"/>
      <c r="BA11934" s="41"/>
      <c r="BB11934" s="41"/>
      <c r="BC11934" s="41"/>
      <c r="BD11934" s="41"/>
      <c r="BE11934" s="41"/>
      <c r="BF11934" s="41"/>
      <c r="BG11934" s="41"/>
      <c r="BH11934" s="41"/>
      <c r="BI11934" s="41"/>
      <c r="BJ11934" s="41"/>
      <c r="BK11934" s="41"/>
      <c r="BL11934" s="41"/>
      <c r="BM11934" s="41"/>
      <c r="BN11934" s="41"/>
      <c r="BO11934" s="41"/>
      <c r="BP11934" s="108"/>
      <c r="CG11934" s="102"/>
      <c r="CI11934" s="45"/>
    </row>
    <row r="11935" spans="37:87" ht="13" customHeight="1">
      <c r="AK11935" s="114"/>
      <c r="AL11935" s="41"/>
      <c r="AM11935" s="41"/>
      <c r="AN11935" s="41"/>
      <c r="AO11935" s="41"/>
      <c r="AP11935" s="41"/>
      <c r="AQ11935" s="41"/>
      <c r="AR11935" s="41"/>
      <c r="AS11935" s="41"/>
      <c r="AT11935" s="41"/>
      <c r="AU11935" s="41"/>
      <c r="AV11935" s="41"/>
      <c r="AW11935" s="41"/>
      <c r="AX11935" s="41"/>
      <c r="AY11935" s="41"/>
      <c r="AZ11935" s="41"/>
      <c r="BA11935" s="41"/>
      <c r="BB11935" s="41"/>
      <c r="BC11935" s="41"/>
      <c r="BD11935" s="41"/>
      <c r="BE11935" s="41"/>
      <c r="BF11935" s="41"/>
      <c r="BG11935" s="41"/>
      <c r="BH11935" s="41"/>
      <c r="BI11935" s="41"/>
      <c r="BJ11935" s="41"/>
      <c r="BK11935" s="41"/>
      <c r="BL11935" s="41"/>
      <c r="BM11935" s="41"/>
      <c r="BN11935" s="41"/>
      <c r="BO11935" s="41"/>
      <c r="BP11935" s="108"/>
      <c r="CG11935" s="102"/>
      <c r="CI11935" s="45"/>
    </row>
    <row r="11936" spans="37:87" ht="13" customHeight="1">
      <c r="AK11936" s="114"/>
      <c r="AL11936" s="41"/>
      <c r="AM11936" s="41"/>
      <c r="AN11936" s="41"/>
      <c r="AO11936" s="41"/>
      <c r="AP11936" s="41"/>
      <c r="AQ11936" s="41"/>
      <c r="AR11936" s="41"/>
      <c r="AS11936" s="41"/>
      <c r="AT11936" s="41"/>
      <c r="AU11936" s="41"/>
      <c r="AV11936" s="41"/>
      <c r="AW11936" s="41"/>
      <c r="AX11936" s="41"/>
      <c r="AY11936" s="41"/>
      <c r="AZ11936" s="41"/>
      <c r="BA11936" s="41"/>
      <c r="BB11936" s="41"/>
      <c r="BC11936" s="41"/>
      <c r="BD11936" s="41"/>
      <c r="BE11936" s="41"/>
      <c r="BF11936" s="41"/>
      <c r="BG11936" s="41"/>
      <c r="BH11936" s="41"/>
      <c r="BI11936" s="41"/>
      <c r="BJ11936" s="41"/>
      <c r="BK11936" s="41"/>
      <c r="BL11936" s="41"/>
      <c r="BM11936" s="41"/>
      <c r="BN11936" s="41"/>
      <c r="BO11936" s="41"/>
      <c r="BP11936" s="108"/>
      <c r="CG11936" s="102"/>
      <c r="CI11936" s="45"/>
    </row>
    <row r="11937" spans="37:87" ht="13" customHeight="1">
      <c r="AK11937" s="114"/>
      <c r="AL11937" s="41"/>
      <c r="AM11937" s="41"/>
      <c r="AN11937" s="41"/>
      <c r="AO11937" s="41"/>
      <c r="AP11937" s="41"/>
      <c r="AQ11937" s="41"/>
      <c r="AR11937" s="41"/>
      <c r="AS11937" s="41"/>
      <c r="AT11937" s="41"/>
      <c r="AU11937" s="41"/>
      <c r="AV11937" s="41"/>
      <c r="AW11937" s="41"/>
      <c r="AX11937" s="41"/>
      <c r="AY11937" s="41"/>
      <c r="AZ11937" s="41"/>
      <c r="BA11937" s="41"/>
      <c r="BB11937" s="41"/>
      <c r="BC11937" s="41"/>
      <c r="BD11937" s="41"/>
      <c r="BE11937" s="41"/>
      <c r="BF11937" s="41"/>
      <c r="BG11937" s="41"/>
      <c r="BH11937" s="41"/>
      <c r="BI11937" s="41"/>
      <c r="BJ11937" s="41"/>
      <c r="BK11937" s="41"/>
      <c r="BL11937" s="41"/>
      <c r="BM11937" s="41"/>
      <c r="BN11937" s="41"/>
      <c r="BO11937" s="41"/>
      <c r="BP11937" s="108"/>
      <c r="CG11937" s="102"/>
      <c r="CI11937" s="45"/>
    </row>
    <row r="11938" spans="37:87" ht="13" customHeight="1">
      <c r="AK11938" s="114"/>
      <c r="AL11938" s="41"/>
      <c r="AM11938" s="41"/>
      <c r="AN11938" s="41"/>
      <c r="AO11938" s="41"/>
      <c r="AP11938" s="41"/>
      <c r="AQ11938" s="41"/>
      <c r="AR11938" s="41"/>
      <c r="AS11938" s="41"/>
      <c r="AT11938" s="41"/>
      <c r="AU11938" s="41"/>
      <c r="AV11938" s="41"/>
      <c r="AW11938" s="41"/>
      <c r="AX11938" s="41"/>
      <c r="AY11938" s="41"/>
      <c r="AZ11938" s="41"/>
      <c r="BA11938" s="41"/>
      <c r="BB11938" s="41"/>
      <c r="BC11938" s="41"/>
      <c r="BD11938" s="41"/>
      <c r="BE11938" s="41"/>
      <c r="BF11938" s="41"/>
      <c r="BG11938" s="41"/>
      <c r="BH11938" s="41"/>
      <c r="BI11938" s="41"/>
      <c r="BJ11938" s="41"/>
      <c r="BK11938" s="41"/>
      <c r="BL11938" s="41"/>
      <c r="BM11938" s="41"/>
      <c r="BN11938" s="41"/>
      <c r="BO11938" s="41"/>
      <c r="BP11938" s="108"/>
      <c r="CG11938" s="102"/>
      <c r="CI11938" s="45"/>
    </row>
    <row r="11939" spans="37:87" ht="13" customHeight="1">
      <c r="AK11939" s="114"/>
      <c r="AL11939" s="41"/>
      <c r="AM11939" s="41"/>
      <c r="AN11939" s="41"/>
      <c r="AO11939" s="41"/>
      <c r="AP11939" s="41"/>
      <c r="AQ11939" s="41"/>
      <c r="AR11939" s="41"/>
      <c r="AS11939" s="41"/>
      <c r="AT11939" s="41"/>
      <c r="AU11939" s="41"/>
      <c r="AV11939" s="41"/>
      <c r="AW11939" s="41"/>
      <c r="AX11939" s="41"/>
      <c r="AY11939" s="41"/>
      <c r="AZ11939" s="41"/>
      <c r="BA11939" s="41"/>
      <c r="BB11939" s="41"/>
      <c r="BC11939" s="41"/>
      <c r="BD11939" s="41"/>
      <c r="BE11939" s="41"/>
      <c r="BF11939" s="41"/>
      <c r="BG11939" s="41"/>
      <c r="BH11939" s="41"/>
      <c r="BI11939" s="41"/>
      <c r="BJ11939" s="41"/>
      <c r="BK11939" s="41"/>
      <c r="BL11939" s="41"/>
      <c r="BM11939" s="41"/>
      <c r="BN11939" s="41"/>
      <c r="BO11939" s="41"/>
      <c r="BP11939" s="108"/>
      <c r="CG11939" s="102"/>
      <c r="CI11939" s="45"/>
    </row>
    <row r="11940" spans="37:87" ht="13" customHeight="1">
      <c r="AK11940" s="114"/>
      <c r="AL11940" s="41"/>
      <c r="AM11940" s="41"/>
      <c r="AN11940" s="41"/>
      <c r="AO11940" s="41"/>
      <c r="AP11940" s="41"/>
      <c r="AQ11940" s="41"/>
      <c r="AR11940" s="41"/>
      <c r="AS11940" s="41"/>
      <c r="AT11940" s="41"/>
      <c r="AU11940" s="41"/>
      <c r="AV11940" s="41"/>
      <c r="AW11940" s="41"/>
      <c r="AX11940" s="41"/>
      <c r="AY11940" s="41"/>
      <c r="AZ11940" s="41"/>
      <c r="BA11940" s="41"/>
      <c r="BB11940" s="41"/>
      <c r="BC11940" s="41"/>
      <c r="BD11940" s="41"/>
      <c r="BE11940" s="41"/>
      <c r="BF11940" s="41"/>
      <c r="BG11940" s="41"/>
      <c r="BH11940" s="41"/>
      <c r="BI11940" s="41"/>
      <c r="BJ11940" s="41"/>
      <c r="BK11940" s="41"/>
      <c r="BL11940" s="41"/>
      <c r="BM11940" s="41"/>
      <c r="BN11940" s="41"/>
      <c r="BO11940" s="41"/>
      <c r="BP11940" s="108"/>
      <c r="CG11940" s="102"/>
      <c r="CI11940" s="45"/>
    </row>
    <row r="11941" spans="37:87" ht="13" customHeight="1">
      <c r="AK11941" s="114"/>
      <c r="AL11941" s="41"/>
      <c r="AM11941" s="41"/>
      <c r="AN11941" s="41"/>
      <c r="AO11941" s="41"/>
      <c r="AP11941" s="41"/>
      <c r="AQ11941" s="41"/>
      <c r="AR11941" s="41"/>
      <c r="AS11941" s="41"/>
      <c r="AT11941" s="41"/>
      <c r="AU11941" s="41"/>
      <c r="AV11941" s="41"/>
      <c r="AW11941" s="41"/>
      <c r="AX11941" s="41"/>
      <c r="AY11941" s="41"/>
      <c r="AZ11941" s="41"/>
      <c r="BA11941" s="41"/>
      <c r="BB11941" s="41"/>
      <c r="BC11941" s="41"/>
      <c r="BD11941" s="41"/>
      <c r="BE11941" s="41"/>
      <c r="BF11941" s="41"/>
      <c r="BG11941" s="41"/>
      <c r="BH11941" s="41"/>
      <c r="BI11941" s="41"/>
      <c r="BJ11941" s="41"/>
      <c r="BK11941" s="41"/>
      <c r="BL11941" s="41"/>
      <c r="BM11941" s="41"/>
      <c r="BN11941" s="41"/>
      <c r="BO11941" s="41"/>
      <c r="BP11941" s="108"/>
      <c r="CG11941" s="102"/>
      <c r="CI11941" s="45"/>
    </row>
    <row r="11942" spans="37:87" ht="13" customHeight="1">
      <c r="AK11942" s="114"/>
      <c r="AL11942" s="41"/>
      <c r="AM11942" s="41"/>
      <c r="AN11942" s="41"/>
      <c r="AO11942" s="41"/>
      <c r="AP11942" s="41"/>
      <c r="AQ11942" s="41"/>
      <c r="AR11942" s="41"/>
      <c r="AS11942" s="41"/>
      <c r="AT11942" s="41"/>
      <c r="AU11942" s="41"/>
      <c r="AV11942" s="41"/>
      <c r="AW11942" s="41"/>
      <c r="AX11942" s="41"/>
      <c r="AY11942" s="41"/>
      <c r="AZ11942" s="41"/>
      <c r="BA11942" s="41"/>
      <c r="BB11942" s="41"/>
      <c r="BC11942" s="41"/>
      <c r="BD11942" s="41"/>
      <c r="BE11942" s="41"/>
      <c r="BF11942" s="41"/>
      <c r="BG11942" s="41"/>
      <c r="BH11942" s="41"/>
      <c r="BI11942" s="41"/>
      <c r="BJ11942" s="41"/>
      <c r="BK11942" s="41"/>
      <c r="BL11942" s="41"/>
      <c r="BM11942" s="41"/>
      <c r="BN11942" s="41"/>
      <c r="BO11942" s="41"/>
      <c r="BP11942" s="108"/>
      <c r="CG11942" s="102"/>
      <c r="CI11942" s="45"/>
    </row>
    <row r="11943" spans="37:87" ht="13" customHeight="1">
      <c r="AK11943" s="114"/>
      <c r="AL11943" s="41"/>
      <c r="AM11943" s="41"/>
      <c r="AN11943" s="41"/>
      <c r="AO11943" s="41"/>
      <c r="AP11943" s="41"/>
      <c r="AQ11943" s="41"/>
      <c r="AR11943" s="41"/>
      <c r="AS11943" s="41"/>
      <c r="AT11943" s="41"/>
      <c r="AU11943" s="41"/>
      <c r="AV11943" s="41"/>
      <c r="AW11943" s="41"/>
      <c r="AX11943" s="41"/>
      <c r="AY11943" s="41"/>
      <c r="AZ11943" s="41"/>
      <c r="BA11943" s="41"/>
      <c r="BB11943" s="41"/>
      <c r="BC11943" s="41"/>
      <c r="BD11943" s="41"/>
      <c r="BE11943" s="41"/>
      <c r="BF11943" s="41"/>
      <c r="BG11943" s="41"/>
      <c r="BH11943" s="41"/>
      <c r="BI11943" s="41"/>
      <c r="BJ11943" s="41"/>
      <c r="BK11943" s="41"/>
      <c r="BL11943" s="41"/>
      <c r="BM11943" s="41"/>
      <c r="BN11943" s="41"/>
      <c r="BO11943" s="41"/>
      <c r="BP11943" s="108"/>
      <c r="CG11943" s="102"/>
      <c r="CI11943" s="45"/>
    </row>
    <row r="11944" spans="37:87" ht="13" customHeight="1">
      <c r="AK11944" s="114"/>
      <c r="AL11944" s="41"/>
      <c r="AM11944" s="41"/>
      <c r="AN11944" s="41"/>
      <c r="AO11944" s="41"/>
      <c r="AP11944" s="41"/>
      <c r="AQ11944" s="41"/>
      <c r="AR11944" s="41"/>
      <c r="AS11944" s="41"/>
      <c r="AT11944" s="41"/>
      <c r="AU11944" s="41"/>
      <c r="AV11944" s="41"/>
      <c r="AW11944" s="41"/>
      <c r="AX11944" s="41"/>
      <c r="AY11944" s="41"/>
      <c r="AZ11944" s="41"/>
      <c r="BA11944" s="41"/>
      <c r="BB11944" s="41"/>
      <c r="BC11944" s="41"/>
      <c r="BD11944" s="41"/>
      <c r="BE11944" s="41"/>
      <c r="BF11944" s="41"/>
      <c r="BG11944" s="41"/>
      <c r="BH11944" s="41"/>
      <c r="BI11944" s="41"/>
      <c r="BJ11944" s="41"/>
      <c r="BK11944" s="41"/>
      <c r="BL11944" s="41"/>
      <c r="BM11944" s="41"/>
      <c r="BN11944" s="41"/>
      <c r="BO11944" s="41"/>
      <c r="BP11944" s="108"/>
      <c r="CG11944" s="102"/>
      <c r="CI11944" s="45"/>
    </row>
    <row r="11945" spans="37:87" ht="13" customHeight="1">
      <c r="AK11945" s="114"/>
      <c r="AL11945" s="41"/>
      <c r="AM11945" s="41"/>
      <c r="AN11945" s="41"/>
      <c r="AO11945" s="41"/>
      <c r="AP11945" s="41"/>
      <c r="AQ11945" s="41"/>
      <c r="AR11945" s="41"/>
      <c r="AS11945" s="41"/>
      <c r="AT11945" s="41"/>
      <c r="AU11945" s="41"/>
      <c r="AV11945" s="41"/>
      <c r="AW11945" s="41"/>
      <c r="AX11945" s="41"/>
      <c r="AY11945" s="41"/>
      <c r="AZ11945" s="41"/>
      <c r="BA11945" s="41"/>
      <c r="BB11945" s="41"/>
      <c r="BC11945" s="41"/>
      <c r="BD11945" s="41"/>
      <c r="BE11945" s="41"/>
      <c r="BF11945" s="41"/>
      <c r="BG11945" s="41"/>
      <c r="BH11945" s="41"/>
      <c r="BI11945" s="41"/>
      <c r="BJ11945" s="41"/>
      <c r="BK11945" s="41"/>
      <c r="BL11945" s="41"/>
      <c r="BM11945" s="41"/>
      <c r="BN11945" s="41"/>
      <c r="BO11945" s="41"/>
      <c r="BP11945" s="108"/>
      <c r="CG11945" s="102"/>
      <c r="CI11945" s="45"/>
    </row>
    <row r="11946" spans="37:87" ht="13" customHeight="1">
      <c r="AK11946" s="114"/>
      <c r="AL11946" s="41"/>
      <c r="AM11946" s="41"/>
      <c r="AN11946" s="41"/>
      <c r="AO11946" s="41"/>
      <c r="AP11946" s="41"/>
      <c r="AQ11946" s="41"/>
      <c r="AR11946" s="41"/>
      <c r="AS11946" s="41"/>
      <c r="AT11946" s="41"/>
      <c r="AU11946" s="41"/>
      <c r="AV11946" s="41"/>
      <c r="AW11946" s="41"/>
      <c r="AX11946" s="41"/>
      <c r="AY11946" s="41"/>
      <c r="AZ11946" s="41"/>
      <c r="BA11946" s="41"/>
      <c r="BB11946" s="41"/>
      <c r="BC11946" s="41"/>
      <c r="BD11946" s="41"/>
      <c r="BE11946" s="41"/>
      <c r="BF11946" s="41"/>
      <c r="BG11946" s="41"/>
      <c r="BH11946" s="41"/>
      <c r="BI11946" s="41"/>
      <c r="BJ11946" s="41"/>
      <c r="BK11946" s="41"/>
      <c r="BL11946" s="41"/>
      <c r="BM11946" s="41"/>
      <c r="BN11946" s="41"/>
      <c r="BO11946" s="41"/>
      <c r="BP11946" s="108"/>
      <c r="CG11946" s="102"/>
      <c r="CI11946" s="45"/>
    </row>
    <row r="11947" spans="37:87" ht="13" customHeight="1">
      <c r="AK11947" s="114"/>
      <c r="AL11947" s="41"/>
      <c r="AM11947" s="41"/>
      <c r="AN11947" s="41"/>
      <c r="AO11947" s="41"/>
      <c r="AP11947" s="41"/>
      <c r="AQ11947" s="41"/>
      <c r="AR11947" s="41"/>
      <c r="AS11947" s="41"/>
      <c r="AT11947" s="41"/>
      <c r="AU11947" s="41"/>
      <c r="AV11947" s="41"/>
      <c r="AW11947" s="41"/>
      <c r="AX11947" s="41"/>
      <c r="AY11947" s="41"/>
      <c r="AZ11947" s="41"/>
      <c r="BA11947" s="41"/>
      <c r="BB11947" s="41"/>
      <c r="BC11947" s="41"/>
      <c r="BD11947" s="41"/>
      <c r="BE11947" s="41"/>
      <c r="BF11947" s="41"/>
      <c r="BG11947" s="41"/>
      <c r="BH11947" s="41"/>
      <c r="BI11947" s="41"/>
      <c r="BJ11947" s="41"/>
      <c r="BK11947" s="41"/>
      <c r="BL11947" s="41"/>
      <c r="BM11947" s="41"/>
      <c r="BN11947" s="41"/>
      <c r="BO11947" s="41"/>
      <c r="BP11947" s="108"/>
      <c r="CG11947" s="102"/>
      <c r="CI11947" s="45"/>
    </row>
    <row r="11948" spans="37:87" ht="13" customHeight="1">
      <c r="AK11948" s="114"/>
      <c r="AL11948" s="41"/>
      <c r="AM11948" s="41"/>
      <c r="AN11948" s="41"/>
      <c r="AO11948" s="41"/>
      <c r="AP11948" s="41"/>
      <c r="AQ11948" s="41"/>
      <c r="AR11948" s="41"/>
      <c r="AS11948" s="41"/>
      <c r="AT11948" s="41"/>
      <c r="AU11948" s="41"/>
      <c r="AV11948" s="41"/>
      <c r="AW11948" s="41"/>
      <c r="AX11948" s="41"/>
      <c r="AY11948" s="41"/>
      <c r="AZ11948" s="41"/>
      <c r="BA11948" s="41"/>
      <c r="BB11948" s="41"/>
      <c r="BC11948" s="41"/>
      <c r="BD11948" s="41"/>
      <c r="BE11948" s="41"/>
      <c r="BF11948" s="41"/>
      <c r="BG11948" s="41"/>
      <c r="BH11948" s="41"/>
      <c r="BI11948" s="41"/>
      <c r="BJ11948" s="41"/>
      <c r="BK11948" s="41"/>
      <c r="BL11948" s="41"/>
      <c r="BM11948" s="41"/>
      <c r="BN11948" s="41"/>
      <c r="BO11948" s="41"/>
      <c r="BP11948" s="108"/>
      <c r="CG11948" s="102"/>
      <c r="CI11948" s="45"/>
    </row>
    <row r="11949" spans="37:87" ht="13" customHeight="1">
      <c r="AK11949" s="114"/>
      <c r="AL11949" s="41"/>
      <c r="AM11949" s="41"/>
      <c r="AN11949" s="41"/>
      <c r="AO11949" s="41"/>
      <c r="AP11949" s="41"/>
      <c r="AQ11949" s="41"/>
      <c r="AR11949" s="41"/>
      <c r="AS11949" s="41"/>
      <c r="AT11949" s="41"/>
      <c r="AU11949" s="41"/>
      <c r="AV11949" s="41"/>
      <c r="AW11949" s="41"/>
      <c r="AX11949" s="41"/>
      <c r="AY11949" s="41"/>
      <c r="AZ11949" s="41"/>
      <c r="BA11949" s="41"/>
      <c r="BB11949" s="41"/>
      <c r="BC11949" s="41"/>
      <c r="BD11949" s="41"/>
      <c r="BE11949" s="41"/>
      <c r="BF11949" s="41"/>
      <c r="BG11949" s="41"/>
      <c r="BH11949" s="41"/>
      <c r="BI11949" s="41"/>
      <c r="BJ11949" s="41"/>
      <c r="BK11949" s="41"/>
      <c r="BL11949" s="41"/>
      <c r="BM11949" s="41"/>
      <c r="BN11949" s="41"/>
      <c r="BO11949" s="41"/>
      <c r="BP11949" s="108"/>
      <c r="CG11949" s="102"/>
      <c r="CI11949" s="45"/>
    </row>
    <row r="11950" spans="37:87" ht="13" customHeight="1">
      <c r="AK11950" s="114"/>
      <c r="AL11950" s="41"/>
      <c r="AM11950" s="41"/>
      <c r="AN11950" s="41"/>
      <c r="AO11950" s="41"/>
      <c r="AP11950" s="41"/>
      <c r="AQ11950" s="41"/>
      <c r="AR11950" s="41"/>
      <c r="AS11950" s="41"/>
      <c r="AT11950" s="41"/>
      <c r="AU11950" s="41"/>
      <c r="AV11950" s="41"/>
      <c r="AW11950" s="41"/>
      <c r="AX11950" s="41"/>
      <c r="AY11950" s="41"/>
      <c r="AZ11950" s="41"/>
      <c r="BA11950" s="41"/>
      <c r="BB11950" s="41"/>
      <c r="BC11950" s="41"/>
      <c r="BD11950" s="41"/>
      <c r="BE11950" s="41"/>
      <c r="BF11950" s="41"/>
      <c r="BG11950" s="41"/>
      <c r="BH11950" s="41"/>
      <c r="BI11950" s="41"/>
      <c r="BJ11950" s="41"/>
      <c r="BK11950" s="41"/>
      <c r="BL11950" s="41"/>
      <c r="BM11950" s="41"/>
      <c r="BN11950" s="41"/>
      <c r="BO11950" s="41"/>
      <c r="BP11950" s="108"/>
      <c r="CG11950" s="102"/>
      <c r="CI11950" s="45"/>
    </row>
    <row r="11951" spans="37:87" ht="13" customHeight="1">
      <c r="AK11951" s="114"/>
      <c r="AL11951" s="41"/>
      <c r="AM11951" s="41"/>
      <c r="AN11951" s="41"/>
      <c r="AO11951" s="41"/>
      <c r="AP11951" s="41"/>
      <c r="AQ11951" s="41"/>
      <c r="AR11951" s="41"/>
      <c r="AS11951" s="41"/>
      <c r="AT11951" s="41"/>
      <c r="AU11951" s="41"/>
      <c r="AV11951" s="41"/>
      <c r="AW11951" s="41"/>
      <c r="AX11951" s="41"/>
      <c r="AY11951" s="41"/>
      <c r="AZ11951" s="41"/>
      <c r="BA11951" s="41"/>
      <c r="BB11951" s="41"/>
      <c r="BC11951" s="41"/>
      <c r="BD11951" s="41"/>
      <c r="BE11951" s="41"/>
      <c r="BF11951" s="41"/>
      <c r="BG11951" s="41"/>
      <c r="BH11951" s="41"/>
      <c r="BI11951" s="41"/>
      <c r="BJ11951" s="41"/>
      <c r="BK11951" s="41"/>
      <c r="BL11951" s="41"/>
      <c r="BM11951" s="41"/>
      <c r="BN11951" s="41"/>
      <c r="BO11951" s="41"/>
      <c r="BP11951" s="108"/>
      <c r="CG11951" s="102"/>
      <c r="CI11951" s="45"/>
    </row>
    <row r="11952" spans="37:87" ht="13" customHeight="1">
      <c r="AK11952" s="114"/>
      <c r="AL11952" s="41"/>
      <c r="AM11952" s="41"/>
      <c r="AN11952" s="41"/>
      <c r="AO11952" s="41"/>
      <c r="AP11952" s="41"/>
      <c r="AQ11952" s="41"/>
      <c r="AR11952" s="41"/>
      <c r="AS11952" s="41"/>
      <c r="AT11952" s="41"/>
      <c r="AU11952" s="41"/>
      <c r="AV11952" s="41"/>
      <c r="AW11952" s="41"/>
      <c r="AX11952" s="41"/>
      <c r="AY11952" s="41"/>
      <c r="AZ11952" s="41"/>
      <c r="BA11952" s="41"/>
      <c r="BB11952" s="41"/>
      <c r="BC11952" s="41"/>
      <c r="BD11952" s="41"/>
      <c r="BE11952" s="41"/>
      <c r="BF11952" s="41"/>
      <c r="BG11952" s="41"/>
      <c r="BH11952" s="41"/>
      <c r="BI11952" s="41"/>
      <c r="BJ11952" s="41"/>
      <c r="BK11952" s="41"/>
      <c r="BL11952" s="41"/>
      <c r="BM11952" s="41"/>
      <c r="BN11952" s="41"/>
      <c r="BO11952" s="41"/>
      <c r="BP11952" s="108"/>
      <c r="CG11952" s="102"/>
      <c r="CI11952" s="45"/>
    </row>
    <row r="11953" spans="37:87" ht="13" customHeight="1">
      <c r="AK11953" s="114"/>
      <c r="AL11953" s="41"/>
      <c r="AM11953" s="41"/>
      <c r="AN11953" s="41"/>
      <c r="AO11953" s="41"/>
      <c r="AP11953" s="41"/>
      <c r="AQ11953" s="41"/>
      <c r="AR11953" s="41"/>
      <c r="AS11953" s="41"/>
      <c r="AT11953" s="41"/>
      <c r="AU11953" s="41"/>
      <c r="AV11953" s="41"/>
      <c r="AW11953" s="41"/>
      <c r="AX11953" s="41"/>
      <c r="AY11953" s="41"/>
      <c r="AZ11953" s="41"/>
      <c r="BA11953" s="41"/>
      <c r="BB11953" s="41"/>
      <c r="BC11953" s="41"/>
      <c r="BD11953" s="41"/>
      <c r="BE11953" s="41"/>
      <c r="BF11953" s="41"/>
      <c r="BG11953" s="41"/>
      <c r="BH11953" s="41"/>
      <c r="BI11953" s="41"/>
      <c r="BJ11953" s="41"/>
      <c r="BK11953" s="41"/>
      <c r="BL11953" s="41"/>
      <c r="BM11953" s="41"/>
      <c r="BN11953" s="41"/>
      <c r="BO11953" s="41"/>
      <c r="BP11953" s="108"/>
      <c r="CG11953" s="102"/>
      <c r="CI11953" s="45"/>
    </row>
    <row r="11954" spans="37:87" ht="13" customHeight="1">
      <c r="AK11954" s="114"/>
      <c r="AL11954" s="41"/>
      <c r="AM11954" s="41"/>
      <c r="AN11954" s="41"/>
      <c r="AO11954" s="41"/>
      <c r="AP11954" s="41"/>
      <c r="AQ11954" s="41"/>
      <c r="AR11954" s="41"/>
      <c r="AS11954" s="41"/>
      <c r="AT11954" s="41"/>
      <c r="AU11954" s="41"/>
      <c r="AV11954" s="41"/>
      <c r="AW11954" s="41"/>
      <c r="AX11954" s="41"/>
      <c r="AY11954" s="41"/>
      <c r="AZ11954" s="41"/>
      <c r="BA11954" s="41"/>
      <c r="BB11954" s="41"/>
      <c r="BC11954" s="41"/>
      <c r="BD11954" s="41"/>
      <c r="BE11954" s="41"/>
      <c r="BF11954" s="41"/>
      <c r="BG11954" s="41"/>
      <c r="BH11954" s="41"/>
      <c r="BI11954" s="41"/>
      <c r="BJ11954" s="41"/>
      <c r="BK11954" s="41"/>
      <c r="BL11954" s="41"/>
      <c r="BM11954" s="41"/>
      <c r="BN11954" s="41"/>
      <c r="BO11954" s="41"/>
      <c r="BP11954" s="108"/>
      <c r="CG11954" s="102"/>
      <c r="CI11954" s="45"/>
    </row>
    <row r="11955" spans="37:87" ht="13" customHeight="1">
      <c r="AK11955" s="114"/>
      <c r="AL11955" s="41"/>
      <c r="AM11955" s="41"/>
      <c r="AN11955" s="41"/>
      <c r="AO11955" s="41"/>
      <c r="AP11955" s="41"/>
      <c r="AQ11955" s="41"/>
      <c r="AR11955" s="41"/>
      <c r="AS11955" s="41"/>
      <c r="AT11955" s="41"/>
      <c r="AU11955" s="41"/>
      <c r="AV11955" s="41"/>
      <c r="AW11955" s="41"/>
      <c r="AX11955" s="41"/>
      <c r="AY11955" s="41"/>
      <c r="AZ11955" s="41"/>
      <c r="BA11955" s="41"/>
      <c r="BB11955" s="41"/>
      <c r="BC11955" s="41"/>
      <c r="BD11955" s="41"/>
      <c r="BE11955" s="41"/>
      <c r="BF11955" s="41"/>
      <c r="BG11955" s="41"/>
      <c r="BH11955" s="41"/>
      <c r="BI11955" s="41"/>
      <c r="BJ11955" s="41"/>
      <c r="BK11955" s="41"/>
      <c r="BL11955" s="41"/>
      <c r="BM11955" s="41"/>
      <c r="BN11955" s="41"/>
      <c r="BO11955" s="41"/>
      <c r="BP11955" s="108"/>
      <c r="CG11955" s="102"/>
      <c r="CI11955" s="45"/>
    </row>
    <row r="11956" spans="37:87" ht="13" customHeight="1">
      <c r="AK11956" s="114"/>
      <c r="AL11956" s="41"/>
      <c r="AM11956" s="41"/>
      <c r="AN11956" s="41"/>
      <c r="AO11956" s="41"/>
      <c r="AP11956" s="41"/>
      <c r="AQ11956" s="41"/>
      <c r="AR11956" s="41"/>
      <c r="AS11956" s="41"/>
      <c r="AT11956" s="41"/>
      <c r="AU11956" s="41"/>
      <c r="AV11956" s="41"/>
      <c r="AW11956" s="41"/>
      <c r="AX11956" s="41"/>
      <c r="AY11956" s="41"/>
      <c r="AZ11956" s="41"/>
      <c r="BA11956" s="41"/>
      <c r="BB11956" s="41"/>
      <c r="BC11956" s="41"/>
      <c r="BD11956" s="41"/>
      <c r="BE11956" s="41"/>
      <c r="BF11956" s="41"/>
      <c r="BG11956" s="41"/>
      <c r="BH11956" s="41"/>
      <c r="BI11956" s="41"/>
      <c r="BJ11956" s="41"/>
      <c r="BK11956" s="41"/>
      <c r="BL11956" s="41"/>
      <c r="BM11956" s="41"/>
      <c r="BN11956" s="41"/>
      <c r="BO11956" s="41"/>
      <c r="BP11956" s="108"/>
      <c r="CG11956" s="102"/>
      <c r="CI11956" s="45"/>
    </row>
    <row r="11957" spans="37:87" ht="13" customHeight="1">
      <c r="AK11957" s="114"/>
      <c r="AL11957" s="41"/>
      <c r="AM11957" s="41"/>
      <c r="AN11957" s="41"/>
      <c r="AO11957" s="41"/>
      <c r="AP11957" s="41"/>
      <c r="AQ11957" s="41"/>
      <c r="AR11957" s="41"/>
      <c r="AS11957" s="41"/>
      <c r="AT11957" s="41"/>
      <c r="AU11957" s="41"/>
      <c r="AV11957" s="41"/>
      <c r="AW11957" s="41"/>
      <c r="AX11957" s="41"/>
      <c r="AY11957" s="41"/>
      <c r="AZ11957" s="41"/>
      <c r="BA11957" s="41"/>
      <c r="BB11957" s="41"/>
      <c r="BC11957" s="41"/>
      <c r="BD11957" s="41"/>
      <c r="BE11957" s="41"/>
      <c r="BF11957" s="41"/>
      <c r="BG11957" s="41"/>
      <c r="BH11957" s="41"/>
      <c r="BI11957" s="41"/>
      <c r="BJ11957" s="41"/>
      <c r="BK11957" s="41"/>
      <c r="BL11957" s="41"/>
      <c r="BM11957" s="41"/>
      <c r="BN11957" s="41"/>
      <c r="BO11957" s="41"/>
      <c r="BP11957" s="108"/>
      <c r="CG11957" s="102"/>
      <c r="CI11957" s="45"/>
    </row>
    <row r="11958" spans="37:87" ht="13" customHeight="1">
      <c r="AK11958" s="114"/>
      <c r="AL11958" s="41"/>
      <c r="AM11958" s="41"/>
      <c r="AN11958" s="41"/>
      <c r="AO11958" s="41"/>
      <c r="AP11958" s="41"/>
      <c r="AQ11958" s="41"/>
      <c r="AR11958" s="41"/>
      <c r="AS11958" s="41"/>
      <c r="AT11958" s="41"/>
      <c r="AU11958" s="41"/>
      <c r="AV11958" s="41"/>
      <c r="AW11958" s="41"/>
      <c r="AX11958" s="41"/>
      <c r="AY11958" s="41"/>
      <c r="AZ11958" s="41"/>
      <c r="BA11958" s="41"/>
      <c r="BB11958" s="41"/>
      <c r="BC11958" s="41"/>
      <c r="BD11958" s="41"/>
      <c r="BE11958" s="41"/>
      <c r="BF11958" s="41"/>
      <c r="BG11958" s="41"/>
      <c r="BH11958" s="41"/>
      <c r="BI11958" s="41"/>
      <c r="BJ11958" s="41"/>
      <c r="BK11958" s="41"/>
      <c r="BL11958" s="41"/>
      <c r="BM11958" s="41"/>
      <c r="BN11958" s="41"/>
      <c r="BO11958" s="41"/>
      <c r="BP11958" s="108"/>
      <c r="CG11958" s="102"/>
      <c r="CI11958" s="45"/>
    </row>
    <row r="11959" spans="37:87" ht="13" customHeight="1">
      <c r="AK11959" s="114"/>
      <c r="AL11959" s="41"/>
      <c r="AM11959" s="41"/>
      <c r="AN11959" s="41"/>
      <c r="AO11959" s="41"/>
      <c r="AP11959" s="41"/>
      <c r="AQ11959" s="41"/>
      <c r="AR11959" s="41"/>
      <c r="AS11959" s="41"/>
      <c r="AT11959" s="41"/>
      <c r="AU11959" s="41"/>
      <c r="AV11959" s="41"/>
      <c r="AW11959" s="41"/>
      <c r="AX11959" s="41"/>
      <c r="AY11959" s="41"/>
      <c r="AZ11959" s="41"/>
      <c r="BA11959" s="41"/>
      <c r="BB11959" s="41"/>
      <c r="BC11959" s="41"/>
      <c r="BD11959" s="41"/>
      <c r="BE11959" s="41"/>
      <c r="BF11959" s="41"/>
      <c r="BG11959" s="41"/>
      <c r="BH11959" s="41"/>
      <c r="BI11959" s="41"/>
      <c r="BJ11959" s="41"/>
      <c r="BK11959" s="41"/>
      <c r="BL11959" s="41"/>
      <c r="BM11959" s="41"/>
      <c r="BN11959" s="41"/>
      <c r="BO11959" s="41"/>
      <c r="BP11959" s="108"/>
      <c r="CG11959" s="102"/>
      <c r="CI11959" s="45"/>
    </row>
    <row r="11960" spans="37:87" ht="13" customHeight="1">
      <c r="AK11960" s="114"/>
      <c r="AL11960" s="41"/>
      <c r="AM11960" s="41"/>
      <c r="AN11960" s="41"/>
      <c r="AO11960" s="41"/>
      <c r="AP11960" s="41"/>
      <c r="AQ11960" s="41"/>
      <c r="AR11960" s="41"/>
      <c r="AS11960" s="41"/>
      <c r="AT11960" s="41"/>
      <c r="AU11960" s="41"/>
      <c r="AV11960" s="41"/>
      <c r="AW11960" s="41"/>
      <c r="AX11960" s="41"/>
      <c r="AY11960" s="41"/>
      <c r="AZ11960" s="41"/>
      <c r="BA11960" s="41"/>
      <c r="BB11960" s="41"/>
      <c r="BC11960" s="41"/>
      <c r="BD11960" s="41"/>
      <c r="BE11960" s="41"/>
      <c r="BF11960" s="41"/>
      <c r="BG11960" s="41"/>
      <c r="BH11960" s="41"/>
      <c r="BI11960" s="41"/>
      <c r="BJ11960" s="41"/>
      <c r="BK11960" s="41"/>
      <c r="BL11960" s="41"/>
      <c r="BM11960" s="41"/>
      <c r="BN11960" s="41"/>
      <c r="BO11960" s="41"/>
      <c r="BP11960" s="108"/>
      <c r="CG11960" s="102"/>
      <c r="CI11960" s="45"/>
    </row>
    <row r="11961" spans="37:87" ht="13" customHeight="1">
      <c r="AK11961" s="114"/>
      <c r="AL11961" s="41"/>
      <c r="AM11961" s="41"/>
      <c r="AN11961" s="41"/>
      <c r="AO11961" s="41"/>
      <c r="AP11961" s="41"/>
      <c r="AQ11961" s="41"/>
      <c r="AR11961" s="41"/>
      <c r="AS11961" s="41"/>
      <c r="AT11961" s="41"/>
      <c r="AU11961" s="41"/>
      <c r="AV11961" s="41"/>
      <c r="AW11961" s="41"/>
      <c r="AX11961" s="41"/>
      <c r="AY11961" s="41"/>
      <c r="AZ11961" s="41"/>
      <c r="BA11961" s="41"/>
      <c r="BB11961" s="41"/>
      <c r="BC11961" s="41"/>
      <c r="BD11961" s="41"/>
      <c r="BE11961" s="41"/>
      <c r="BF11961" s="41"/>
      <c r="BG11961" s="41"/>
      <c r="BH11961" s="41"/>
      <c r="BI11961" s="41"/>
      <c r="BJ11961" s="41"/>
      <c r="BK11961" s="41"/>
      <c r="BL11961" s="41"/>
      <c r="BM11961" s="41"/>
      <c r="BN11961" s="41"/>
      <c r="BO11961" s="41"/>
      <c r="BP11961" s="108"/>
      <c r="CG11961" s="102"/>
      <c r="CI11961" s="45"/>
    </row>
    <row r="11962" spans="37:87" ht="13" customHeight="1">
      <c r="AK11962" s="114"/>
      <c r="AL11962" s="41"/>
      <c r="AM11962" s="41"/>
      <c r="AN11962" s="41"/>
      <c r="AO11962" s="41"/>
      <c r="AP11962" s="41"/>
      <c r="AQ11962" s="41"/>
      <c r="AR11962" s="41"/>
      <c r="AS11962" s="41"/>
      <c r="AT11962" s="41"/>
      <c r="AU11962" s="41"/>
      <c r="AV11962" s="41"/>
      <c r="AW11962" s="41"/>
      <c r="AX11962" s="41"/>
      <c r="AY11962" s="41"/>
      <c r="AZ11962" s="41"/>
      <c r="BA11962" s="41"/>
      <c r="BB11962" s="41"/>
      <c r="BC11962" s="41"/>
      <c r="BD11962" s="41"/>
      <c r="BE11962" s="41"/>
      <c r="BF11962" s="41"/>
      <c r="BG11962" s="41"/>
      <c r="BH11962" s="41"/>
      <c r="BI11962" s="41"/>
      <c r="BJ11962" s="41"/>
      <c r="BK11962" s="41"/>
      <c r="BL11962" s="41"/>
      <c r="BM11962" s="41"/>
      <c r="BN11962" s="41"/>
      <c r="BO11962" s="41"/>
      <c r="BP11962" s="108"/>
      <c r="CG11962" s="102"/>
      <c r="CI11962" s="45"/>
    </row>
    <row r="11963" spans="37:87" ht="13" customHeight="1">
      <c r="AK11963" s="114"/>
      <c r="AL11963" s="41"/>
      <c r="AM11963" s="41"/>
      <c r="AN11963" s="41"/>
      <c r="AO11963" s="41"/>
      <c r="AP11963" s="41"/>
      <c r="AQ11963" s="41"/>
      <c r="AR11963" s="41"/>
      <c r="AS11963" s="41"/>
      <c r="AT11963" s="41"/>
      <c r="AU11963" s="41"/>
      <c r="AV11963" s="41"/>
      <c r="AW11963" s="41"/>
      <c r="AX11963" s="41"/>
      <c r="AY11963" s="41"/>
      <c r="AZ11963" s="41"/>
      <c r="BA11963" s="41"/>
      <c r="BB11963" s="41"/>
      <c r="BC11963" s="41"/>
      <c r="BD11963" s="41"/>
      <c r="BE11963" s="41"/>
      <c r="BF11963" s="41"/>
      <c r="BG11963" s="41"/>
      <c r="BH11963" s="41"/>
      <c r="BI11963" s="41"/>
      <c r="BJ11963" s="41"/>
      <c r="BK11963" s="41"/>
      <c r="BL11963" s="41"/>
      <c r="BM11963" s="41"/>
      <c r="BN11963" s="41"/>
      <c r="BO11963" s="41"/>
      <c r="BP11963" s="108"/>
      <c r="CG11963" s="102"/>
      <c r="CI11963" s="45"/>
    </row>
    <row r="11964" spans="37:87" ht="13" customHeight="1">
      <c r="AK11964" s="114"/>
      <c r="AL11964" s="41"/>
      <c r="AM11964" s="41"/>
      <c r="AN11964" s="41"/>
      <c r="AO11964" s="41"/>
      <c r="AP11964" s="41"/>
      <c r="AQ11964" s="41"/>
      <c r="AR11964" s="41"/>
      <c r="AS11964" s="41"/>
      <c r="AT11964" s="41"/>
      <c r="AU11964" s="41"/>
      <c r="AV11964" s="41"/>
      <c r="AW11964" s="41"/>
      <c r="AX11964" s="41"/>
      <c r="AY11964" s="41"/>
      <c r="AZ11964" s="41"/>
      <c r="BA11964" s="41"/>
      <c r="BB11964" s="41"/>
      <c r="BC11964" s="41"/>
      <c r="BD11964" s="41"/>
      <c r="BE11964" s="41"/>
      <c r="BF11964" s="41"/>
      <c r="BG11964" s="41"/>
      <c r="BH11964" s="41"/>
      <c r="BI11964" s="41"/>
      <c r="BJ11964" s="41"/>
      <c r="BK11964" s="41"/>
      <c r="BL11964" s="41"/>
      <c r="BM11964" s="41"/>
      <c r="BN11964" s="41"/>
      <c r="BO11964" s="41"/>
      <c r="BP11964" s="108"/>
      <c r="CG11964" s="102"/>
      <c r="CI11964" s="45"/>
    </row>
    <row r="11965" spans="37:87" ht="13" customHeight="1">
      <c r="AK11965" s="114"/>
      <c r="AL11965" s="41"/>
      <c r="AM11965" s="41"/>
      <c r="AN11965" s="41"/>
      <c r="AO11965" s="41"/>
      <c r="AP11965" s="41"/>
      <c r="AQ11965" s="41"/>
      <c r="AR11965" s="41"/>
      <c r="AS11965" s="41"/>
      <c r="AT11965" s="41"/>
      <c r="AU11965" s="41"/>
      <c r="AV11965" s="41"/>
      <c r="AW11965" s="41"/>
      <c r="AX11965" s="41"/>
      <c r="AY11965" s="41"/>
      <c r="AZ11965" s="41"/>
      <c r="BA11965" s="41"/>
      <c r="BB11965" s="41"/>
      <c r="BC11965" s="41"/>
      <c r="BD11965" s="41"/>
      <c r="BE11965" s="41"/>
      <c r="BF11965" s="41"/>
      <c r="BG11965" s="41"/>
      <c r="BH11965" s="41"/>
      <c r="BI11965" s="41"/>
      <c r="BJ11965" s="41"/>
      <c r="BK11965" s="41"/>
      <c r="BL11965" s="41"/>
      <c r="BM11965" s="41"/>
      <c r="BN11965" s="41"/>
      <c r="BO11965" s="41"/>
      <c r="BP11965" s="108"/>
      <c r="CG11965" s="102"/>
      <c r="CI11965" s="45"/>
    </row>
    <row r="11966" spans="37:87" ht="13" customHeight="1">
      <c r="AK11966" s="114"/>
      <c r="AL11966" s="41"/>
      <c r="AM11966" s="41"/>
      <c r="AN11966" s="41"/>
      <c r="AO11966" s="41"/>
      <c r="AP11966" s="41"/>
      <c r="AQ11966" s="41"/>
      <c r="AR11966" s="41"/>
      <c r="AS11966" s="41"/>
      <c r="AT11966" s="41"/>
      <c r="AU11966" s="41"/>
      <c r="AV11966" s="41"/>
      <c r="AW11966" s="41"/>
      <c r="AX11966" s="41"/>
      <c r="AY11966" s="41"/>
      <c r="AZ11966" s="41"/>
      <c r="BA11966" s="41"/>
      <c r="BB11966" s="41"/>
      <c r="BC11966" s="41"/>
      <c r="BD11966" s="41"/>
      <c r="BE11966" s="41"/>
      <c r="BF11966" s="41"/>
      <c r="BG11966" s="41"/>
      <c r="BH11966" s="41"/>
      <c r="BI11966" s="41"/>
      <c r="BJ11966" s="41"/>
      <c r="BK11966" s="41"/>
      <c r="BL11966" s="41"/>
      <c r="BM11966" s="41"/>
      <c r="BN11966" s="41"/>
      <c r="BO11966" s="41"/>
      <c r="BP11966" s="108"/>
      <c r="CG11966" s="102"/>
      <c r="CI11966" s="45"/>
    </row>
    <row r="11967" spans="37:87" ht="13" customHeight="1">
      <c r="AK11967" s="114"/>
      <c r="AL11967" s="41"/>
      <c r="AM11967" s="41"/>
      <c r="AN11967" s="41"/>
      <c r="AO11967" s="41"/>
      <c r="AP11967" s="41"/>
      <c r="AQ11967" s="41"/>
      <c r="AR11967" s="41"/>
      <c r="AS11967" s="41"/>
      <c r="AT11967" s="41"/>
      <c r="AU11967" s="41"/>
      <c r="AV11967" s="41"/>
      <c r="AW11967" s="41"/>
      <c r="AX11967" s="41"/>
      <c r="AY11967" s="41"/>
      <c r="AZ11967" s="41"/>
      <c r="BA11967" s="41"/>
      <c r="BB11967" s="41"/>
      <c r="BC11967" s="41"/>
      <c r="BD11967" s="41"/>
      <c r="BE11967" s="41"/>
      <c r="BF11967" s="41"/>
      <c r="BG11967" s="41"/>
      <c r="BH11967" s="41"/>
      <c r="BI11967" s="41"/>
      <c r="BJ11967" s="41"/>
      <c r="BK11967" s="41"/>
      <c r="BL11967" s="41"/>
      <c r="BM11967" s="41"/>
      <c r="BN11967" s="41"/>
      <c r="BO11967" s="41"/>
      <c r="BP11967" s="108"/>
      <c r="CG11967" s="102"/>
      <c r="CI11967" s="45"/>
    </row>
    <row r="11968" spans="37:87" ht="13" customHeight="1">
      <c r="AK11968" s="114"/>
      <c r="AL11968" s="41"/>
      <c r="AM11968" s="41"/>
      <c r="AN11968" s="41"/>
      <c r="AO11968" s="41"/>
      <c r="AP11968" s="41"/>
      <c r="AQ11968" s="41"/>
      <c r="AR11968" s="41"/>
      <c r="AS11968" s="41"/>
      <c r="AT11968" s="41"/>
      <c r="AU11968" s="41"/>
      <c r="AV11968" s="41"/>
      <c r="AW11968" s="41"/>
      <c r="AX11968" s="41"/>
      <c r="AY11968" s="41"/>
      <c r="AZ11968" s="41"/>
      <c r="BA11968" s="41"/>
      <c r="BB11968" s="41"/>
      <c r="BC11968" s="41"/>
      <c r="BD11968" s="41"/>
      <c r="BE11968" s="41"/>
      <c r="BF11968" s="41"/>
      <c r="BG11968" s="41"/>
      <c r="BH11968" s="41"/>
      <c r="BI11968" s="41"/>
      <c r="BJ11968" s="41"/>
      <c r="BK11968" s="41"/>
      <c r="BL11968" s="41"/>
      <c r="BM11968" s="41"/>
      <c r="BN11968" s="41"/>
      <c r="BO11968" s="41"/>
      <c r="BP11968" s="108"/>
      <c r="CG11968" s="102"/>
      <c r="CI11968" s="45"/>
    </row>
    <row r="11969" spans="37:87" ht="13" customHeight="1">
      <c r="AK11969" s="114"/>
      <c r="AL11969" s="41"/>
      <c r="AM11969" s="41"/>
      <c r="AN11969" s="41"/>
      <c r="AO11969" s="41"/>
      <c r="AP11969" s="41"/>
      <c r="AQ11969" s="41"/>
      <c r="AR11969" s="41"/>
      <c r="AS11969" s="41"/>
      <c r="AT11969" s="41"/>
      <c r="AU11969" s="41"/>
      <c r="AV11969" s="41"/>
      <c r="AW11969" s="41"/>
      <c r="AX11969" s="41"/>
      <c r="AY11969" s="41"/>
      <c r="AZ11969" s="41"/>
      <c r="BA11969" s="41"/>
      <c r="BB11969" s="41"/>
      <c r="BC11969" s="41"/>
      <c r="BD11969" s="41"/>
      <c r="BE11969" s="41"/>
      <c r="BF11969" s="41"/>
      <c r="BG11969" s="41"/>
      <c r="BH11969" s="41"/>
      <c r="BI11969" s="41"/>
      <c r="BJ11969" s="41"/>
      <c r="BK11969" s="41"/>
      <c r="BL11969" s="41"/>
      <c r="BM11969" s="41"/>
      <c r="BN11969" s="41"/>
      <c r="BO11969" s="41"/>
      <c r="BP11969" s="108"/>
      <c r="CG11969" s="102"/>
      <c r="CI11969" s="45"/>
    </row>
    <row r="11970" spans="37:87" ht="13" customHeight="1">
      <c r="AK11970" s="114"/>
      <c r="AL11970" s="41"/>
      <c r="AM11970" s="41"/>
      <c r="AN11970" s="41"/>
      <c r="AO11970" s="41"/>
      <c r="AP11970" s="41"/>
      <c r="AQ11970" s="41"/>
      <c r="AR11970" s="41"/>
      <c r="AS11970" s="41"/>
      <c r="AT11970" s="41"/>
      <c r="AU11970" s="41"/>
      <c r="AV11970" s="41"/>
      <c r="AW11970" s="41"/>
      <c r="AX11970" s="41"/>
      <c r="AY11970" s="41"/>
      <c r="AZ11970" s="41"/>
      <c r="BA11970" s="41"/>
      <c r="BB11970" s="41"/>
      <c r="BC11970" s="41"/>
      <c r="BD11970" s="41"/>
      <c r="BE11970" s="41"/>
      <c r="BF11970" s="41"/>
      <c r="BG11970" s="41"/>
      <c r="BH11970" s="41"/>
      <c r="BI11970" s="41"/>
      <c r="BJ11970" s="41"/>
      <c r="BK11970" s="41"/>
      <c r="BL11970" s="41"/>
      <c r="BM11970" s="41"/>
      <c r="BN11970" s="41"/>
      <c r="BO11970" s="41"/>
      <c r="BP11970" s="108"/>
      <c r="CG11970" s="102"/>
      <c r="CI11970" s="45"/>
    </row>
    <row r="11971" spans="37:87" ht="13" customHeight="1">
      <c r="AK11971" s="114"/>
      <c r="AL11971" s="41"/>
      <c r="AM11971" s="41"/>
      <c r="AN11971" s="41"/>
      <c r="AO11971" s="41"/>
      <c r="AP11971" s="41"/>
      <c r="AQ11971" s="41"/>
      <c r="AR11971" s="41"/>
      <c r="AS11971" s="41"/>
      <c r="AT11971" s="41"/>
      <c r="AU11971" s="41"/>
      <c r="AV11971" s="41"/>
      <c r="AW11971" s="41"/>
      <c r="AX11971" s="41"/>
      <c r="AY11971" s="41"/>
      <c r="AZ11971" s="41"/>
      <c r="BA11971" s="41"/>
      <c r="BB11971" s="41"/>
      <c r="BC11971" s="41"/>
      <c r="BD11971" s="41"/>
      <c r="BE11971" s="41"/>
      <c r="BF11971" s="41"/>
      <c r="BG11971" s="41"/>
      <c r="BH11971" s="41"/>
      <c r="BI11971" s="41"/>
      <c r="BJ11971" s="41"/>
      <c r="BK11971" s="41"/>
      <c r="BL11971" s="41"/>
      <c r="BM11971" s="41"/>
      <c r="BN11971" s="41"/>
      <c r="BO11971" s="41"/>
      <c r="BP11971" s="108"/>
      <c r="CG11971" s="102"/>
      <c r="CI11971" s="45"/>
    </row>
    <row r="11972" spans="37:87" ht="13" customHeight="1">
      <c r="AK11972" s="114"/>
      <c r="AL11972" s="41"/>
      <c r="AM11972" s="41"/>
      <c r="AN11972" s="41"/>
      <c r="AO11972" s="41"/>
      <c r="AP11972" s="41"/>
      <c r="AQ11972" s="41"/>
      <c r="AR11972" s="41"/>
      <c r="AS11972" s="41"/>
      <c r="AT11972" s="41"/>
      <c r="AU11972" s="41"/>
      <c r="AV11972" s="41"/>
      <c r="AW11972" s="41"/>
      <c r="AX11972" s="41"/>
      <c r="AY11972" s="41"/>
      <c r="AZ11972" s="41"/>
      <c r="BA11972" s="41"/>
      <c r="BB11972" s="41"/>
      <c r="BC11972" s="41"/>
      <c r="BD11972" s="41"/>
      <c r="BE11972" s="41"/>
      <c r="BF11972" s="41"/>
      <c r="BG11972" s="41"/>
      <c r="BH11972" s="41"/>
      <c r="BI11972" s="41"/>
      <c r="BJ11972" s="41"/>
      <c r="BK11972" s="41"/>
      <c r="BL11972" s="41"/>
      <c r="BM11972" s="41"/>
      <c r="BN11972" s="41"/>
      <c r="BO11972" s="41"/>
      <c r="BP11972" s="108"/>
      <c r="CG11972" s="102"/>
      <c r="CI11972" s="45"/>
    </row>
    <row r="11973" spans="37:87" ht="13" customHeight="1">
      <c r="AK11973" s="114"/>
      <c r="AL11973" s="41"/>
      <c r="AM11973" s="41"/>
      <c r="AN11973" s="41"/>
      <c r="AO11973" s="41"/>
      <c r="AP11973" s="41"/>
      <c r="AQ11973" s="41"/>
      <c r="AR11973" s="41"/>
      <c r="AS11973" s="41"/>
      <c r="AT11973" s="41"/>
      <c r="AU11973" s="41"/>
      <c r="AV11973" s="41"/>
      <c r="AW11973" s="41"/>
      <c r="AX11973" s="41"/>
      <c r="AY11973" s="41"/>
      <c r="AZ11973" s="41"/>
      <c r="BA11973" s="41"/>
      <c r="BB11973" s="41"/>
      <c r="BC11973" s="41"/>
      <c r="BD11973" s="41"/>
      <c r="BE11973" s="41"/>
      <c r="BF11973" s="41"/>
      <c r="BG11973" s="41"/>
      <c r="BH11973" s="41"/>
      <c r="BI11973" s="41"/>
      <c r="BJ11973" s="41"/>
      <c r="BK11973" s="41"/>
      <c r="BL11973" s="41"/>
      <c r="BM11973" s="41"/>
      <c r="BN11973" s="41"/>
      <c r="BO11973" s="41"/>
      <c r="BP11973" s="108"/>
      <c r="CG11973" s="102"/>
      <c r="CI11973" s="45"/>
    </row>
    <row r="11974" spans="37:87" ht="13" customHeight="1">
      <c r="AK11974" s="114"/>
      <c r="AL11974" s="41"/>
      <c r="AM11974" s="41"/>
      <c r="AN11974" s="41"/>
      <c r="AO11974" s="41"/>
      <c r="AP11974" s="41"/>
      <c r="AQ11974" s="41"/>
      <c r="AR11974" s="41"/>
      <c r="AS11974" s="41"/>
      <c r="AT11974" s="41"/>
      <c r="AU11974" s="41"/>
      <c r="AV11974" s="41"/>
      <c r="AW11974" s="41"/>
      <c r="AX11974" s="41"/>
      <c r="AY11974" s="41"/>
      <c r="AZ11974" s="41"/>
      <c r="BA11974" s="41"/>
      <c r="BB11974" s="41"/>
      <c r="BC11974" s="41"/>
      <c r="BD11974" s="41"/>
      <c r="BE11974" s="41"/>
      <c r="BF11974" s="41"/>
      <c r="BG11974" s="41"/>
      <c r="BH11974" s="41"/>
      <c r="BI11974" s="41"/>
      <c r="BJ11974" s="41"/>
      <c r="BK11974" s="41"/>
      <c r="BL11974" s="41"/>
      <c r="BM11974" s="41"/>
      <c r="BN11974" s="41"/>
      <c r="BO11974" s="41"/>
      <c r="BP11974" s="108"/>
      <c r="CG11974" s="102"/>
      <c r="CI11974" s="45"/>
    </row>
    <row r="11975" spans="37:87" ht="13" customHeight="1">
      <c r="AK11975" s="114"/>
      <c r="AL11975" s="41"/>
      <c r="AM11975" s="41"/>
      <c r="AN11975" s="41"/>
      <c r="AO11975" s="41"/>
      <c r="AP11975" s="41"/>
      <c r="AQ11975" s="41"/>
      <c r="AR11975" s="41"/>
      <c r="AS11975" s="41"/>
      <c r="AT11975" s="41"/>
      <c r="AU11975" s="41"/>
      <c r="AV11975" s="41"/>
      <c r="AW11975" s="41"/>
      <c r="AX11975" s="41"/>
      <c r="AY11975" s="41"/>
      <c r="AZ11975" s="41"/>
      <c r="BA11975" s="41"/>
      <c r="BB11975" s="41"/>
      <c r="BC11975" s="41"/>
      <c r="BD11975" s="41"/>
      <c r="BE11975" s="41"/>
      <c r="BF11975" s="41"/>
      <c r="BG11975" s="41"/>
      <c r="BH11975" s="41"/>
      <c r="BI11975" s="41"/>
      <c r="BJ11975" s="41"/>
      <c r="BK11975" s="41"/>
      <c r="BL11975" s="41"/>
      <c r="BM11975" s="41"/>
      <c r="BN11975" s="41"/>
      <c r="BO11975" s="41"/>
      <c r="BP11975" s="108"/>
      <c r="CG11975" s="102"/>
      <c r="CI11975" s="45"/>
    </row>
    <row r="11976" spans="37:87" ht="13" customHeight="1">
      <c r="AK11976" s="114"/>
      <c r="AL11976" s="41"/>
      <c r="AM11976" s="41"/>
      <c r="AN11976" s="41"/>
      <c r="AO11976" s="41"/>
      <c r="AP11976" s="41"/>
      <c r="AQ11976" s="41"/>
      <c r="AR11976" s="41"/>
      <c r="AS11976" s="41"/>
      <c r="AT11976" s="41"/>
      <c r="AU11976" s="41"/>
      <c r="AV11976" s="41"/>
      <c r="AW11976" s="41"/>
      <c r="AX11976" s="41"/>
      <c r="AY11976" s="41"/>
      <c r="AZ11976" s="41"/>
      <c r="BA11976" s="41"/>
      <c r="BB11976" s="41"/>
      <c r="BC11976" s="41"/>
      <c r="BD11976" s="41"/>
      <c r="BE11976" s="41"/>
      <c r="BF11976" s="41"/>
      <c r="BG11976" s="41"/>
      <c r="BH11976" s="41"/>
      <c r="BI11976" s="41"/>
      <c r="BJ11976" s="41"/>
      <c r="BK11976" s="41"/>
      <c r="BL11976" s="41"/>
      <c r="BM11976" s="41"/>
      <c r="BN11976" s="41"/>
      <c r="BO11976" s="41"/>
      <c r="BP11976" s="108"/>
      <c r="CG11976" s="102"/>
      <c r="CI11976" s="45"/>
    </row>
    <row r="11977" spans="37:87" ht="13" customHeight="1">
      <c r="AK11977" s="114"/>
      <c r="AL11977" s="41"/>
      <c r="AM11977" s="41"/>
      <c r="AN11977" s="41"/>
      <c r="AO11977" s="41"/>
      <c r="AP11977" s="41"/>
      <c r="AQ11977" s="41"/>
      <c r="AR11977" s="41"/>
      <c r="AS11977" s="41"/>
      <c r="AT11977" s="41"/>
      <c r="AU11977" s="41"/>
      <c r="AV11977" s="41"/>
      <c r="AW11977" s="41"/>
      <c r="AX11977" s="41"/>
      <c r="AY11977" s="41"/>
      <c r="AZ11977" s="41"/>
      <c r="BA11977" s="41"/>
      <c r="BB11977" s="41"/>
      <c r="BC11977" s="41"/>
      <c r="BD11977" s="41"/>
      <c r="BE11977" s="41"/>
      <c r="BF11977" s="41"/>
      <c r="BG11977" s="41"/>
      <c r="BH11977" s="41"/>
      <c r="BI11977" s="41"/>
      <c r="BJ11977" s="41"/>
      <c r="BK11977" s="41"/>
      <c r="BL11977" s="41"/>
      <c r="BM11977" s="41"/>
      <c r="BN11977" s="41"/>
      <c r="BO11977" s="41"/>
      <c r="BP11977" s="108"/>
      <c r="CG11977" s="102"/>
      <c r="CI11977" s="45"/>
    </row>
    <row r="11978" spans="37:87" ht="13" customHeight="1">
      <c r="AK11978" s="114"/>
      <c r="AL11978" s="41"/>
      <c r="AM11978" s="41"/>
      <c r="AN11978" s="41"/>
      <c r="AO11978" s="41"/>
      <c r="AP11978" s="41"/>
      <c r="AQ11978" s="41"/>
      <c r="AR11978" s="41"/>
      <c r="AS11978" s="41"/>
      <c r="AT11978" s="41"/>
      <c r="AU11978" s="41"/>
      <c r="AV11978" s="41"/>
      <c r="AW11978" s="41"/>
      <c r="AX11978" s="41"/>
      <c r="AY11978" s="41"/>
      <c r="AZ11978" s="41"/>
      <c r="BA11978" s="41"/>
      <c r="BB11978" s="41"/>
      <c r="BC11978" s="41"/>
      <c r="BD11978" s="41"/>
      <c r="BE11978" s="41"/>
      <c r="BF11978" s="41"/>
      <c r="BG11978" s="41"/>
      <c r="BH11978" s="41"/>
      <c r="BI11978" s="41"/>
      <c r="BJ11978" s="41"/>
      <c r="BK11978" s="41"/>
      <c r="BL11978" s="41"/>
      <c r="BM11978" s="41"/>
      <c r="BN11978" s="41"/>
      <c r="BO11978" s="41"/>
      <c r="BP11978" s="108"/>
      <c r="CG11978" s="102"/>
      <c r="CI11978" s="45"/>
    </row>
    <row r="11979" spans="37:87" ht="13" customHeight="1">
      <c r="AK11979" s="114"/>
      <c r="AL11979" s="41"/>
      <c r="AM11979" s="41"/>
      <c r="AN11979" s="41"/>
      <c r="AO11979" s="41"/>
      <c r="AP11979" s="41"/>
      <c r="AQ11979" s="41"/>
      <c r="AR11979" s="41"/>
      <c r="AS11979" s="41"/>
      <c r="AT11979" s="41"/>
      <c r="AU11979" s="41"/>
      <c r="AV11979" s="41"/>
      <c r="AW11979" s="41"/>
      <c r="AX11979" s="41"/>
      <c r="AY11979" s="41"/>
      <c r="AZ11979" s="41"/>
      <c r="BA11979" s="41"/>
      <c r="BB11979" s="41"/>
      <c r="BC11979" s="41"/>
      <c r="BD11979" s="41"/>
      <c r="BE11979" s="41"/>
      <c r="BF11979" s="41"/>
      <c r="BG11979" s="41"/>
      <c r="BH11979" s="41"/>
      <c r="BI11979" s="41"/>
      <c r="BJ11979" s="41"/>
      <c r="BK11979" s="41"/>
      <c r="BL11979" s="41"/>
      <c r="BM11979" s="41"/>
      <c r="BN11979" s="41"/>
      <c r="BO11979" s="41"/>
      <c r="BP11979" s="108"/>
      <c r="CG11979" s="102"/>
      <c r="CI11979" s="45"/>
    </row>
    <row r="11980" spans="37:87" ht="13" customHeight="1">
      <c r="AK11980" s="114"/>
      <c r="AL11980" s="41"/>
      <c r="AM11980" s="41"/>
      <c r="AN11980" s="41"/>
      <c r="AO11980" s="41"/>
      <c r="AP11980" s="41"/>
      <c r="AQ11980" s="41"/>
      <c r="AR11980" s="41"/>
      <c r="AS11980" s="41"/>
      <c r="AT11980" s="41"/>
      <c r="AU11980" s="41"/>
      <c r="AV11980" s="41"/>
      <c r="AW11980" s="41"/>
      <c r="AX11980" s="41"/>
      <c r="AY11980" s="41"/>
      <c r="AZ11980" s="41"/>
      <c r="BA11980" s="41"/>
      <c r="BB11980" s="41"/>
      <c r="BC11980" s="41"/>
      <c r="BD11980" s="41"/>
      <c r="BE11980" s="41"/>
      <c r="BF11980" s="41"/>
      <c r="BG11980" s="41"/>
      <c r="BH11980" s="41"/>
      <c r="BI11980" s="41"/>
      <c r="BJ11980" s="41"/>
      <c r="BK11980" s="41"/>
      <c r="BL11980" s="41"/>
      <c r="BM11980" s="41"/>
      <c r="BN11980" s="41"/>
      <c r="BO11980" s="41"/>
      <c r="BP11980" s="108"/>
      <c r="CG11980" s="102"/>
      <c r="CI11980" s="45"/>
    </row>
    <row r="11981" spans="37:87" ht="13" customHeight="1">
      <c r="AK11981" s="114"/>
      <c r="AL11981" s="41"/>
      <c r="AM11981" s="41"/>
      <c r="AN11981" s="41"/>
      <c r="AO11981" s="41"/>
      <c r="AP11981" s="41"/>
      <c r="AQ11981" s="41"/>
      <c r="AR11981" s="41"/>
      <c r="AS11981" s="41"/>
      <c r="AT11981" s="41"/>
      <c r="AU11981" s="41"/>
      <c r="AV11981" s="41"/>
      <c r="AW11981" s="41"/>
      <c r="AX11981" s="41"/>
      <c r="AY11981" s="41"/>
      <c r="AZ11981" s="41"/>
      <c r="BA11981" s="41"/>
      <c r="BB11981" s="41"/>
      <c r="BC11981" s="41"/>
      <c r="BD11981" s="41"/>
      <c r="BE11981" s="41"/>
      <c r="BF11981" s="41"/>
      <c r="BG11981" s="41"/>
      <c r="BH11981" s="41"/>
      <c r="BI11981" s="41"/>
      <c r="BJ11981" s="41"/>
      <c r="BK11981" s="41"/>
      <c r="BL11981" s="41"/>
      <c r="BM11981" s="41"/>
      <c r="BN11981" s="41"/>
      <c r="BO11981" s="41"/>
      <c r="BP11981" s="108"/>
      <c r="CG11981" s="102"/>
      <c r="CI11981" s="45"/>
    </row>
    <row r="11982" spans="37:87" ht="13" customHeight="1">
      <c r="AK11982" s="114"/>
      <c r="AL11982" s="41"/>
      <c r="AM11982" s="41"/>
      <c r="AN11982" s="41"/>
      <c r="AO11982" s="41"/>
      <c r="AP11982" s="41"/>
      <c r="AQ11982" s="41"/>
      <c r="AR11982" s="41"/>
      <c r="AS11982" s="41"/>
      <c r="AT11982" s="41"/>
      <c r="AU11982" s="41"/>
      <c r="AV11982" s="41"/>
      <c r="AW11982" s="41"/>
      <c r="AX11982" s="41"/>
      <c r="AY11982" s="41"/>
      <c r="AZ11982" s="41"/>
      <c r="BA11982" s="41"/>
      <c r="BB11982" s="41"/>
      <c r="BC11982" s="41"/>
      <c r="BD11982" s="41"/>
      <c r="BE11982" s="41"/>
      <c r="BF11982" s="41"/>
      <c r="BG11982" s="41"/>
      <c r="BH11982" s="41"/>
      <c r="BI11982" s="41"/>
      <c r="BJ11982" s="41"/>
      <c r="BK11982" s="41"/>
      <c r="BL11982" s="41"/>
      <c r="BM11982" s="41"/>
      <c r="BN11982" s="41"/>
      <c r="BO11982" s="41"/>
      <c r="BP11982" s="108"/>
      <c r="CG11982" s="102"/>
      <c r="CI11982" s="45"/>
    </row>
    <row r="11983" spans="37:87" ht="13" customHeight="1">
      <c r="AK11983" s="114"/>
      <c r="AL11983" s="41"/>
      <c r="AM11983" s="41"/>
      <c r="AN11983" s="41"/>
      <c r="AO11983" s="41"/>
      <c r="AP11983" s="41"/>
      <c r="AQ11983" s="41"/>
      <c r="AR11983" s="41"/>
      <c r="AS11983" s="41"/>
      <c r="AT11983" s="41"/>
      <c r="AU11983" s="41"/>
      <c r="AV11983" s="41"/>
      <c r="AW11983" s="41"/>
      <c r="AX11983" s="41"/>
      <c r="AY11983" s="41"/>
      <c r="AZ11983" s="41"/>
      <c r="BA11983" s="41"/>
      <c r="BB11983" s="41"/>
      <c r="BC11983" s="41"/>
      <c r="BD11983" s="41"/>
      <c r="BE11983" s="41"/>
      <c r="BF11983" s="41"/>
      <c r="BG11983" s="41"/>
      <c r="BH11983" s="41"/>
      <c r="BI11983" s="41"/>
      <c r="BJ11983" s="41"/>
      <c r="BK11983" s="41"/>
      <c r="BL11983" s="41"/>
      <c r="BM11983" s="41"/>
      <c r="BN11983" s="41"/>
      <c r="BO11983" s="41"/>
      <c r="BP11983" s="108"/>
      <c r="CG11983" s="102"/>
      <c r="CI11983" s="45"/>
    </row>
    <row r="11984" spans="37:87" ht="13" customHeight="1">
      <c r="AK11984" s="114"/>
      <c r="AL11984" s="41"/>
      <c r="AM11984" s="41"/>
      <c r="AN11984" s="41"/>
      <c r="AO11984" s="41"/>
      <c r="AP11984" s="41"/>
      <c r="AQ11984" s="41"/>
      <c r="AR11984" s="41"/>
      <c r="AS11984" s="41"/>
      <c r="AT11984" s="41"/>
      <c r="AU11984" s="41"/>
      <c r="AV11984" s="41"/>
      <c r="AW11984" s="41"/>
      <c r="AX11984" s="41"/>
      <c r="AY11984" s="41"/>
      <c r="AZ11984" s="41"/>
      <c r="BA11984" s="41"/>
      <c r="BB11984" s="41"/>
      <c r="BC11984" s="41"/>
      <c r="BD11984" s="41"/>
      <c r="BE11984" s="41"/>
      <c r="BF11984" s="41"/>
      <c r="BG11984" s="41"/>
      <c r="BH11984" s="41"/>
      <c r="BI11984" s="41"/>
      <c r="BJ11984" s="41"/>
      <c r="BK11984" s="41"/>
      <c r="BL11984" s="41"/>
      <c r="BM11984" s="41"/>
      <c r="BN11984" s="41"/>
      <c r="BO11984" s="41"/>
      <c r="BP11984" s="108"/>
      <c r="CG11984" s="102"/>
      <c r="CI11984" s="45"/>
    </row>
    <row r="11985" spans="37:87" ht="13" customHeight="1">
      <c r="AK11985" s="114"/>
      <c r="AL11985" s="41"/>
      <c r="AM11985" s="41"/>
      <c r="AN11985" s="41"/>
      <c r="AO11985" s="41"/>
      <c r="AP11985" s="41"/>
      <c r="AQ11985" s="41"/>
      <c r="AR11985" s="41"/>
      <c r="AS11985" s="41"/>
      <c r="AT11985" s="41"/>
      <c r="AU11985" s="41"/>
      <c r="AV11985" s="41"/>
      <c r="AW11985" s="41"/>
      <c r="AX11985" s="41"/>
      <c r="AY11985" s="41"/>
      <c r="AZ11985" s="41"/>
      <c r="BA11985" s="41"/>
      <c r="BB11985" s="41"/>
      <c r="BC11985" s="41"/>
      <c r="BD11985" s="41"/>
      <c r="BE11985" s="41"/>
      <c r="BF11985" s="41"/>
      <c r="BG11985" s="41"/>
      <c r="BH11985" s="41"/>
      <c r="BI11985" s="41"/>
      <c r="BJ11985" s="41"/>
      <c r="BK11985" s="41"/>
      <c r="BL11985" s="41"/>
      <c r="BM11985" s="41"/>
      <c r="BN11985" s="41"/>
      <c r="BO11985" s="41"/>
      <c r="BP11985" s="108"/>
      <c r="CG11985" s="102"/>
      <c r="CI11985" s="45"/>
    </row>
    <row r="11986" spans="37:87" ht="13" customHeight="1">
      <c r="AK11986" s="114"/>
      <c r="AL11986" s="41"/>
      <c r="AM11986" s="41"/>
      <c r="AN11986" s="41"/>
      <c r="AO11986" s="41"/>
      <c r="AP11986" s="41"/>
      <c r="AQ11986" s="41"/>
      <c r="AR11986" s="41"/>
      <c r="AS11986" s="41"/>
      <c r="AT11986" s="41"/>
      <c r="AU11986" s="41"/>
      <c r="AV11986" s="41"/>
      <c r="AW11986" s="41"/>
      <c r="AX11986" s="41"/>
      <c r="AY11986" s="41"/>
      <c r="AZ11986" s="41"/>
      <c r="BA11986" s="41"/>
      <c r="BB11986" s="41"/>
      <c r="BC11986" s="41"/>
      <c r="BD11986" s="41"/>
      <c r="BE11986" s="41"/>
      <c r="BF11986" s="41"/>
      <c r="BG11986" s="41"/>
      <c r="BH11986" s="41"/>
      <c r="BI11986" s="41"/>
      <c r="BJ11986" s="41"/>
      <c r="BK11986" s="41"/>
      <c r="BL11986" s="41"/>
      <c r="BM11986" s="41"/>
      <c r="BN11986" s="41"/>
      <c r="BO11986" s="41"/>
      <c r="BP11986" s="108"/>
      <c r="CG11986" s="102"/>
      <c r="CI11986" s="45"/>
    </row>
    <row r="11987" spans="37:87" ht="13" customHeight="1">
      <c r="AK11987" s="114"/>
      <c r="AL11987" s="41"/>
      <c r="AM11987" s="41"/>
      <c r="AN11987" s="41"/>
      <c r="AO11987" s="41"/>
      <c r="AP11987" s="41"/>
      <c r="AQ11987" s="41"/>
      <c r="AR11987" s="41"/>
      <c r="AS11987" s="41"/>
      <c r="AT11987" s="41"/>
      <c r="AU11987" s="41"/>
      <c r="AV11987" s="41"/>
      <c r="AW11987" s="41"/>
      <c r="AX11987" s="41"/>
      <c r="AY11987" s="41"/>
      <c r="AZ11987" s="41"/>
      <c r="BA11987" s="41"/>
      <c r="BB11987" s="41"/>
      <c r="BC11987" s="41"/>
      <c r="BD11987" s="41"/>
      <c r="BE11987" s="41"/>
      <c r="BF11987" s="41"/>
      <c r="BG11987" s="41"/>
      <c r="BH11987" s="41"/>
      <c r="BI11987" s="41"/>
      <c r="BJ11987" s="41"/>
      <c r="BK11987" s="41"/>
      <c r="BL11987" s="41"/>
      <c r="BM11987" s="41"/>
      <c r="BN11987" s="41"/>
      <c r="BO11987" s="41"/>
      <c r="BP11987" s="108"/>
      <c r="CG11987" s="102"/>
      <c r="CI11987" s="45"/>
    </row>
    <row r="11988" spans="37:87" ht="13" customHeight="1">
      <c r="AK11988" s="114"/>
      <c r="AL11988" s="41"/>
      <c r="AM11988" s="41"/>
      <c r="AN11988" s="41"/>
      <c r="AO11988" s="41"/>
      <c r="AP11988" s="41"/>
      <c r="AQ11988" s="41"/>
      <c r="AR11988" s="41"/>
      <c r="AS11988" s="41"/>
      <c r="AT11988" s="41"/>
      <c r="AU11988" s="41"/>
      <c r="AV11988" s="41"/>
      <c r="AW11988" s="41"/>
      <c r="AX11988" s="41"/>
      <c r="AY11988" s="41"/>
      <c r="AZ11988" s="41"/>
      <c r="BA11988" s="41"/>
      <c r="BB11988" s="41"/>
      <c r="BC11988" s="41"/>
      <c r="BD11988" s="41"/>
      <c r="BE11988" s="41"/>
      <c r="BF11988" s="41"/>
      <c r="BG11988" s="41"/>
      <c r="BH11988" s="41"/>
      <c r="BI11988" s="41"/>
      <c r="BJ11988" s="41"/>
      <c r="BK11988" s="41"/>
      <c r="BL11988" s="41"/>
      <c r="BM11988" s="41"/>
      <c r="BN11988" s="41"/>
      <c r="BO11988" s="41"/>
      <c r="BP11988" s="108"/>
      <c r="CG11988" s="102"/>
      <c r="CI11988" s="45"/>
    </row>
    <row r="11989" spans="37:87" ht="13" customHeight="1">
      <c r="AK11989" s="114"/>
      <c r="AL11989" s="41"/>
      <c r="AM11989" s="41"/>
      <c r="AN11989" s="41"/>
      <c r="AO11989" s="41"/>
      <c r="AP11989" s="41"/>
      <c r="AQ11989" s="41"/>
      <c r="AR11989" s="41"/>
      <c r="AS11989" s="41"/>
      <c r="AT11989" s="41"/>
      <c r="AU11989" s="41"/>
      <c r="AV11989" s="41"/>
      <c r="AW11989" s="41"/>
      <c r="AX11989" s="41"/>
      <c r="AY11989" s="41"/>
      <c r="AZ11989" s="41"/>
      <c r="BA11989" s="41"/>
      <c r="BB11989" s="41"/>
      <c r="BC11989" s="41"/>
      <c r="BD11989" s="41"/>
      <c r="BE11989" s="41"/>
      <c r="BF11989" s="41"/>
      <c r="BG11989" s="41"/>
      <c r="BH11989" s="41"/>
      <c r="BI11989" s="41"/>
      <c r="BJ11989" s="41"/>
      <c r="BK11989" s="41"/>
      <c r="BL11989" s="41"/>
      <c r="BM11989" s="41"/>
      <c r="BN11989" s="41"/>
      <c r="BO11989" s="41"/>
      <c r="BP11989" s="108"/>
      <c r="CG11989" s="102"/>
      <c r="CI11989" s="45"/>
    </row>
    <row r="11990" spans="37:87" ht="13" customHeight="1">
      <c r="AK11990" s="114"/>
      <c r="AL11990" s="41"/>
      <c r="AM11990" s="41"/>
      <c r="AN11990" s="41"/>
      <c r="AO11990" s="41"/>
      <c r="AP11990" s="41"/>
      <c r="AQ11990" s="41"/>
      <c r="AR11990" s="41"/>
      <c r="AS11990" s="41"/>
      <c r="AT11990" s="41"/>
      <c r="AU11990" s="41"/>
      <c r="AV11990" s="41"/>
      <c r="AW11990" s="41"/>
      <c r="AX11990" s="41"/>
      <c r="AY11990" s="41"/>
      <c r="AZ11990" s="41"/>
      <c r="BA11990" s="41"/>
      <c r="BB11990" s="41"/>
      <c r="BC11990" s="41"/>
      <c r="BD11990" s="41"/>
      <c r="BE11990" s="41"/>
      <c r="BF11990" s="41"/>
      <c r="BG11990" s="41"/>
      <c r="BH11990" s="41"/>
      <c r="BI11990" s="41"/>
      <c r="BJ11990" s="41"/>
      <c r="BK11990" s="41"/>
      <c r="BL11990" s="41"/>
      <c r="BM11990" s="41"/>
      <c r="BN11990" s="41"/>
      <c r="BO11990" s="41"/>
      <c r="BP11990" s="108"/>
      <c r="CG11990" s="102"/>
      <c r="CI11990" s="45"/>
    </row>
    <row r="11991" spans="37:87" ht="13" customHeight="1">
      <c r="AK11991" s="114"/>
      <c r="AL11991" s="41"/>
      <c r="AM11991" s="41"/>
      <c r="AN11991" s="41"/>
      <c r="AO11991" s="41"/>
      <c r="AP11991" s="41"/>
      <c r="AQ11991" s="41"/>
      <c r="AR11991" s="41"/>
      <c r="AS11991" s="41"/>
      <c r="AT11991" s="41"/>
      <c r="AU11991" s="41"/>
      <c r="AV11991" s="41"/>
      <c r="AW11991" s="41"/>
      <c r="AX11991" s="41"/>
      <c r="AY11991" s="41"/>
      <c r="AZ11991" s="41"/>
      <c r="BA11991" s="41"/>
      <c r="BB11991" s="41"/>
      <c r="BC11991" s="41"/>
      <c r="BD11991" s="41"/>
      <c r="BE11991" s="41"/>
      <c r="BF11991" s="41"/>
      <c r="BG11991" s="41"/>
      <c r="BH11991" s="41"/>
      <c r="BI11991" s="41"/>
      <c r="BJ11991" s="41"/>
      <c r="BK11991" s="41"/>
      <c r="BL11991" s="41"/>
      <c r="BM11991" s="41"/>
      <c r="BN11991" s="41"/>
      <c r="BO11991" s="41"/>
      <c r="BP11991" s="108"/>
      <c r="CG11991" s="102"/>
      <c r="CI11991" s="45"/>
    </row>
    <row r="11992" spans="37:87" ht="13" customHeight="1">
      <c r="AK11992" s="114"/>
      <c r="AL11992" s="41"/>
      <c r="AM11992" s="41"/>
      <c r="AN11992" s="41"/>
      <c r="AO11992" s="41"/>
      <c r="AP11992" s="41"/>
      <c r="AQ11992" s="41"/>
      <c r="AR11992" s="41"/>
      <c r="AS11992" s="41"/>
      <c r="AT11992" s="41"/>
      <c r="AU11992" s="41"/>
      <c r="AV11992" s="41"/>
      <c r="AW11992" s="41"/>
      <c r="AX11992" s="41"/>
      <c r="AY11992" s="41"/>
      <c r="AZ11992" s="41"/>
      <c r="BA11992" s="41"/>
      <c r="BB11992" s="41"/>
      <c r="BC11992" s="41"/>
      <c r="BD11992" s="41"/>
      <c r="BE11992" s="41"/>
      <c r="BF11992" s="41"/>
      <c r="BG11992" s="41"/>
      <c r="BH11992" s="41"/>
      <c r="BI11992" s="41"/>
      <c r="BJ11992" s="41"/>
      <c r="BK11992" s="41"/>
      <c r="BL11992" s="41"/>
      <c r="BM11992" s="41"/>
      <c r="BN11992" s="41"/>
      <c r="BO11992" s="41"/>
      <c r="BP11992" s="108"/>
      <c r="CG11992" s="102"/>
      <c r="CI11992" s="45"/>
    </row>
    <row r="11993" spans="37:87" ht="13" customHeight="1">
      <c r="AK11993" s="114"/>
      <c r="AL11993" s="41"/>
      <c r="AM11993" s="41"/>
      <c r="AN11993" s="41"/>
      <c r="AO11993" s="41"/>
      <c r="AP11993" s="41"/>
      <c r="AQ11993" s="41"/>
      <c r="AR11993" s="41"/>
      <c r="AS11993" s="41"/>
      <c r="AT11993" s="41"/>
      <c r="AU11993" s="41"/>
      <c r="AV11993" s="41"/>
      <c r="AW11993" s="41"/>
      <c r="AX11993" s="41"/>
      <c r="AY11993" s="41"/>
      <c r="AZ11993" s="41"/>
      <c r="BA11993" s="41"/>
      <c r="BB11993" s="41"/>
      <c r="BC11993" s="41"/>
      <c r="BD11993" s="41"/>
      <c r="BE11993" s="41"/>
      <c r="BF11993" s="41"/>
      <c r="BG11993" s="41"/>
      <c r="BH11993" s="41"/>
      <c r="BI11993" s="41"/>
      <c r="BJ11993" s="41"/>
      <c r="BK11993" s="41"/>
      <c r="BL11993" s="41"/>
      <c r="BM11993" s="41"/>
      <c r="BN11993" s="41"/>
      <c r="BO11993" s="41"/>
      <c r="BP11993" s="108"/>
      <c r="CG11993" s="102"/>
      <c r="CI11993" s="45"/>
    </row>
    <row r="11994" spans="37:87" ht="13" customHeight="1">
      <c r="AK11994" s="114"/>
      <c r="AL11994" s="41"/>
      <c r="AM11994" s="41"/>
      <c r="AN11994" s="41"/>
      <c r="AO11994" s="41"/>
      <c r="AP11994" s="41"/>
      <c r="AQ11994" s="41"/>
      <c r="AR11994" s="41"/>
      <c r="AS11994" s="41"/>
      <c r="AT11994" s="41"/>
      <c r="AU11994" s="41"/>
      <c r="AV11994" s="41"/>
      <c r="AW11994" s="41"/>
      <c r="AX11994" s="41"/>
      <c r="AY11994" s="41"/>
      <c r="AZ11994" s="41"/>
      <c r="BA11994" s="41"/>
      <c r="BB11994" s="41"/>
      <c r="BC11994" s="41"/>
      <c r="BD11994" s="41"/>
      <c r="BE11994" s="41"/>
      <c r="BF11994" s="41"/>
      <c r="BG11994" s="41"/>
      <c r="BH11994" s="41"/>
      <c r="BI11994" s="41"/>
      <c r="BJ11994" s="41"/>
      <c r="BK11994" s="41"/>
      <c r="BL11994" s="41"/>
      <c r="BM11994" s="41"/>
      <c r="BN11994" s="41"/>
      <c r="BO11994" s="41"/>
      <c r="BP11994" s="108"/>
      <c r="CG11994" s="102"/>
      <c r="CI11994" s="45"/>
    </row>
    <row r="11995" spans="37:87" ht="13" customHeight="1">
      <c r="AK11995" s="114"/>
      <c r="AL11995" s="41"/>
      <c r="AM11995" s="41"/>
      <c r="AN11995" s="41"/>
      <c r="AO11995" s="41"/>
      <c r="AP11995" s="41"/>
      <c r="AQ11995" s="41"/>
      <c r="AR11995" s="41"/>
      <c r="AS11995" s="41"/>
      <c r="AT11995" s="41"/>
      <c r="AU11995" s="41"/>
      <c r="AV11995" s="41"/>
      <c r="AW11995" s="41"/>
      <c r="AX11995" s="41"/>
      <c r="AY11995" s="41"/>
      <c r="AZ11995" s="41"/>
      <c r="BA11995" s="41"/>
      <c r="BB11995" s="41"/>
      <c r="BC11995" s="41"/>
      <c r="BD11995" s="41"/>
      <c r="BE11995" s="41"/>
      <c r="BF11995" s="41"/>
      <c r="BG11995" s="41"/>
      <c r="BH11995" s="41"/>
      <c r="BI11995" s="41"/>
      <c r="BJ11995" s="41"/>
      <c r="BK11995" s="41"/>
      <c r="BL11995" s="41"/>
      <c r="BM11995" s="41"/>
      <c r="BN11995" s="41"/>
      <c r="BO11995" s="41"/>
      <c r="BP11995" s="108"/>
      <c r="CG11995" s="102"/>
      <c r="CI11995" s="45"/>
    </row>
    <row r="11996" spans="37:87" ht="13" customHeight="1">
      <c r="AK11996" s="114"/>
      <c r="AL11996" s="41"/>
      <c r="AM11996" s="41"/>
      <c r="AN11996" s="41"/>
      <c r="AO11996" s="41"/>
      <c r="AP11996" s="41"/>
      <c r="AQ11996" s="41"/>
      <c r="AR11996" s="41"/>
      <c r="AS11996" s="41"/>
      <c r="AT11996" s="41"/>
      <c r="AU11996" s="41"/>
      <c r="AV11996" s="41"/>
      <c r="AW11996" s="41"/>
      <c r="AX11996" s="41"/>
      <c r="AY11996" s="41"/>
      <c r="AZ11996" s="41"/>
      <c r="BA11996" s="41"/>
      <c r="BB11996" s="41"/>
      <c r="BC11996" s="41"/>
      <c r="BD11996" s="41"/>
      <c r="BE11996" s="41"/>
      <c r="BF11996" s="41"/>
      <c r="BG11996" s="41"/>
      <c r="BH11996" s="41"/>
      <c r="BI11996" s="41"/>
      <c r="BJ11996" s="41"/>
      <c r="BK11996" s="41"/>
      <c r="BL11996" s="41"/>
      <c r="BM11996" s="41"/>
      <c r="BN11996" s="41"/>
      <c r="BO11996" s="41"/>
      <c r="BP11996" s="108"/>
      <c r="CG11996" s="102"/>
      <c r="CI11996" s="45"/>
    </row>
    <row r="11997" spans="37:87" ht="13" customHeight="1">
      <c r="AK11997" s="114"/>
      <c r="AL11997" s="41"/>
      <c r="AM11997" s="41"/>
      <c r="AN11997" s="41"/>
      <c r="AO11997" s="41"/>
      <c r="AP11997" s="41"/>
      <c r="AQ11997" s="41"/>
      <c r="AR11997" s="41"/>
      <c r="AS11997" s="41"/>
      <c r="AT11997" s="41"/>
      <c r="AU11997" s="41"/>
      <c r="AV11997" s="41"/>
      <c r="AW11997" s="41"/>
      <c r="AX11997" s="41"/>
      <c r="AY11997" s="41"/>
      <c r="AZ11997" s="41"/>
      <c r="BA11997" s="41"/>
      <c r="BB11997" s="41"/>
      <c r="BC11997" s="41"/>
      <c r="BD11997" s="41"/>
      <c r="BE11997" s="41"/>
      <c r="BF11997" s="41"/>
      <c r="BG11997" s="41"/>
      <c r="BH11997" s="41"/>
      <c r="BI11997" s="41"/>
      <c r="BJ11997" s="41"/>
      <c r="BK11997" s="41"/>
      <c r="BL11997" s="41"/>
      <c r="BM11997" s="41"/>
      <c r="BN11997" s="41"/>
      <c r="BO11997" s="41"/>
      <c r="BP11997" s="108"/>
      <c r="CG11997" s="102"/>
      <c r="CI11997" s="45"/>
    </row>
    <row r="11998" spans="37:87" ht="13" customHeight="1">
      <c r="AK11998" s="114"/>
      <c r="AL11998" s="41"/>
      <c r="AM11998" s="41"/>
      <c r="AN11998" s="41"/>
      <c r="AO11998" s="41"/>
      <c r="AP11998" s="41"/>
      <c r="AQ11998" s="41"/>
      <c r="AR11998" s="41"/>
      <c r="AS11998" s="41"/>
      <c r="AT11998" s="41"/>
      <c r="AU11998" s="41"/>
      <c r="AV11998" s="41"/>
      <c r="AW11998" s="41"/>
      <c r="AX11998" s="41"/>
      <c r="AY11998" s="41"/>
      <c r="AZ11998" s="41"/>
      <c r="BA11998" s="41"/>
      <c r="BB11998" s="41"/>
      <c r="BC11998" s="41"/>
      <c r="BD11998" s="41"/>
      <c r="BE11998" s="41"/>
      <c r="BF11998" s="41"/>
      <c r="BG11998" s="41"/>
      <c r="BH11998" s="41"/>
      <c r="BI11998" s="41"/>
      <c r="BJ11998" s="41"/>
      <c r="BK11998" s="41"/>
      <c r="BL11998" s="41"/>
      <c r="BM11998" s="41"/>
      <c r="BN11998" s="41"/>
      <c r="BO11998" s="41"/>
      <c r="BP11998" s="108"/>
      <c r="CG11998" s="102"/>
      <c r="CI11998" s="45"/>
    </row>
    <row r="11999" spans="37:87" ht="13" customHeight="1">
      <c r="AK11999" s="114"/>
      <c r="AL11999" s="41"/>
      <c r="AM11999" s="41"/>
      <c r="AN11999" s="41"/>
      <c r="AO11999" s="41"/>
      <c r="AP11999" s="41"/>
      <c r="AQ11999" s="41"/>
      <c r="AR11999" s="41"/>
      <c r="AS11999" s="41"/>
      <c r="AT11999" s="41"/>
      <c r="AU11999" s="41"/>
      <c r="AV11999" s="41"/>
      <c r="AW11999" s="41"/>
      <c r="AX11999" s="41"/>
      <c r="AY11999" s="41"/>
      <c r="AZ11999" s="41"/>
      <c r="BA11999" s="41"/>
      <c r="BB11999" s="41"/>
      <c r="BC11999" s="41"/>
      <c r="BD11999" s="41"/>
      <c r="BE11999" s="41"/>
      <c r="BF11999" s="41"/>
      <c r="BG11999" s="41"/>
      <c r="BH11999" s="41"/>
      <c r="BI11999" s="41"/>
      <c r="BJ11999" s="41"/>
      <c r="BK11999" s="41"/>
      <c r="BL11999" s="41"/>
      <c r="BM11999" s="41"/>
      <c r="BN11999" s="41"/>
      <c r="BO11999" s="41"/>
      <c r="BP11999" s="108"/>
      <c r="CG11999" s="102"/>
      <c r="CI11999" s="45"/>
    </row>
    <row r="12000" spans="37:87" ht="13" customHeight="1">
      <c r="AK12000" s="114"/>
      <c r="AL12000" s="41"/>
      <c r="AM12000" s="41"/>
      <c r="AN12000" s="41"/>
      <c r="AO12000" s="41"/>
      <c r="AP12000" s="41"/>
      <c r="AQ12000" s="41"/>
      <c r="AR12000" s="41"/>
      <c r="AS12000" s="41"/>
      <c r="AT12000" s="41"/>
      <c r="AU12000" s="41"/>
      <c r="AV12000" s="41"/>
      <c r="AW12000" s="41"/>
      <c r="AX12000" s="41"/>
      <c r="AY12000" s="41"/>
      <c r="AZ12000" s="41"/>
      <c r="BA12000" s="41"/>
      <c r="BB12000" s="41"/>
      <c r="BC12000" s="41"/>
      <c r="BD12000" s="41"/>
      <c r="BE12000" s="41"/>
      <c r="BF12000" s="41"/>
      <c r="BG12000" s="41"/>
      <c r="BH12000" s="41"/>
      <c r="BI12000" s="41"/>
      <c r="BJ12000" s="41"/>
      <c r="BK12000" s="41"/>
      <c r="BL12000" s="41"/>
      <c r="BM12000" s="41"/>
      <c r="BN12000" s="41"/>
      <c r="BO12000" s="41"/>
      <c r="BP12000" s="108"/>
      <c r="CG12000" s="102"/>
      <c r="CI12000" s="45"/>
    </row>
    <row r="12001" spans="37:87" ht="13" customHeight="1">
      <c r="AK12001" s="114"/>
      <c r="AL12001" s="41"/>
      <c r="AM12001" s="41"/>
      <c r="AN12001" s="41"/>
      <c r="AO12001" s="41"/>
      <c r="AP12001" s="41"/>
      <c r="AQ12001" s="41"/>
      <c r="AR12001" s="41"/>
      <c r="AS12001" s="41"/>
      <c r="AT12001" s="41"/>
      <c r="AU12001" s="41"/>
      <c r="AV12001" s="41"/>
      <c r="AW12001" s="41"/>
      <c r="AX12001" s="41"/>
      <c r="AY12001" s="41"/>
      <c r="AZ12001" s="41"/>
      <c r="BA12001" s="41"/>
      <c r="BB12001" s="41"/>
      <c r="BC12001" s="41"/>
      <c r="BD12001" s="41"/>
      <c r="BE12001" s="41"/>
      <c r="BF12001" s="41"/>
      <c r="BG12001" s="41"/>
      <c r="BH12001" s="41"/>
      <c r="BI12001" s="41"/>
      <c r="BJ12001" s="41"/>
      <c r="BK12001" s="41"/>
      <c r="BL12001" s="41"/>
      <c r="BM12001" s="41"/>
      <c r="BN12001" s="41"/>
      <c r="BO12001" s="41"/>
      <c r="BP12001" s="108"/>
      <c r="CG12001" s="102"/>
      <c r="CI12001" s="45"/>
    </row>
    <row r="12002" spans="37:87" ht="13" customHeight="1">
      <c r="AK12002" s="114"/>
      <c r="AL12002" s="41"/>
      <c r="AM12002" s="41"/>
      <c r="AN12002" s="41"/>
      <c r="AO12002" s="41"/>
      <c r="AP12002" s="41"/>
      <c r="AQ12002" s="41"/>
      <c r="AR12002" s="41"/>
      <c r="AS12002" s="41"/>
      <c r="AT12002" s="41"/>
      <c r="AU12002" s="41"/>
      <c r="AV12002" s="41"/>
      <c r="AW12002" s="41"/>
      <c r="AX12002" s="41"/>
      <c r="AY12002" s="41"/>
      <c r="AZ12002" s="41"/>
      <c r="BA12002" s="41"/>
      <c r="BB12002" s="41"/>
      <c r="BC12002" s="41"/>
      <c r="BD12002" s="41"/>
      <c r="BE12002" s="41"/>
      <c r="BF12002" s="41"/>
      <c r="BG12002" s="41"/>
      <c r="BH12002" s="41"/>
      <c r="BI12002" s="41"/>
      <c r="BJ12002" s="41"/>
      <c r="BK12002" s="41"/>
      <c r="BL12002" s="41"/>
      <c r="BM12002" s="41"/>
      <c r="BN12002" s="41"/>
      <c r="BO12002" s="41"/>
      <c r="BP12002" s="108"/>
      <c r="CG12002" s="102"/>
      <c r="CI12002" s="45"/>
    </row>
    <row r="12003" spans="37:87" ht="13" customHeight="1">
      <c r="AK12003" s="114"/>
      <c r="AL12003" s="41"/>
      <c r="AM12003" s="41"/>
      <c r="AN12003" s="41"/>
      <c r="AO12003" s="41"/>
      <c r="AP12003" s="41"/>
      <c r="AQ12003" s="41"/>
      <c r="AR12003" s="41"/>
      <c r="AS12003" s="41"/>
      <c r="AT12003" s="41"/>
      <c r="AU12003" s="41"/>
      <c r="AV12003" s="41"/>
      <c r="AW12003" s="41"/>
      <c r="AX12003" s="41"/>
      <c r="AY12003" s="41"/>
      <c r="AZ12003" s="41"/>
      <c r="BA12003" s="41"/>
      <c r="BB12003" s="41"/>
      <c r="BC12003" s="41"/>
      <c r="BD12003" s="41"/>
      <c r="BE12003" s="41"/>
      <c r="BF12003" s="41"/>
      <c r="BG12003" s="41"/>
      <c r="BH12003" s="41"/>
      <c r="BI12003" s="41"/>
      <c r="BJ12003" s="41"/>
      <c r="BK12003" s="41"/>
      <c r="BL12003" s="41"/>
      <c r="BM12003" s="41"/>
      <c r="BN12003" s="41"/>
      <c r="BO12003" s="41"/>
      <c r="BP12003" s="108"/>
      <c r="CG12003" s="102"/>
      <c r="CI12003" s="45"/>
    </row>
    <row r="12004" spans="37:87" ht="13" customHeight="1">
      <c r="AK12004" s="114"/>
      <c r="AL12004" s="41"/>
      <c r="AM12004" s="41"/>
      <c r="AN12004" s="41"/>
      <c r="AO12004" s="41"/>
      <c r="AP12004" s="41"/>
      <c r="AQ12004" s="41"/>
      <c r="AR12004" s="41"/>
      <c r="AS12004" s="41"/>
      <c r="AT12004" s="41"/>
      <c r="AU12004" s="41"/>
      <c r="AV12004" s="41"/>
      <c r="AW12004" s="41"/>
      <c r="AX12004" s="41"/>
      <c r="AY12004" s="41"/>
      <c r="AZ12004" s="41"/>
      <c r="BA12004" s="41"/>
      <c r="BB12004" s="41"/>
      <c r="BC12004" s="41"/>
      <c r="BD12004" s="41"/>
      <c r="BE12004" s="41"/>
      <c r="BF12004" s="41"/>
      <c r="BG12004" s="41"/>
      <c r="BH12004" s="41"/>
      <c r="BI12004" s="41"/>
      <c r="BJ12004" s="41"/>
      <c r="BK12004" s="41"/>
      <c r="BL12004" s="41"/>
      <c r="BM12004" s="41"/>
      <c r="BN12004" s="41"/>
      <c r="BO12004" s="41"/>
      <c r="BP12004" s="108"/>
      <c r="CG12004" s="102"/>
      <c r="CI12004" s="45"/>
    </row>
    <row r="12005" spans="37:87" ht="13" customHeight="1">
      <c r="AK12005" s="114"/>
      <c r="AL12005" s="41"/>
      <c r="AM12005" s="41"/>
      <c r="AN12005" s="41"/>
      <c r="AO12005" s="41"/>
      <c r="AP12005" s="41"/>
      <c r="AQ12005" s="41"/>
      <c r="AR12005" s="41"/>
      <c r="AS12005" s="41"/>
      <c r="AT12005" s="41"/>
      <c r="AU12005" s="41"/>
      <c r="AV12005" s="41"/>
      <c r="AW12005" s="41"/>
      <c r="AX12005" s="41"/>
      <c r="AY12005" s="41"/>
      <c r="AZ12005" s="41"/>
      <c r="BA12005" s="41"/>
      <c r="BB12005" s="41"/>
      <c r="BC12005" s="41"/>
      <c r="BD12005" s="41"/>
      <c r="BE12005" s="41"/>
      <c r="BF12005" s="41"/>
      <c r="BG12005" s="41"/>
      <c r="BH12005" s="41"/>
      <c r="BI12005" s="41"/>
      <c r="BJ12005" s="41"/>
      <c r="BK12005" s="41"/>
      <c r="BL12005" s="41"/>
      <c r="BM12005" s="41"/>
      <c r="BN12005" s="41"/>
      <c r="BO12005" s="41"/>
      <c r="BP12005" s="108"/>
      <c r="CG12005" s="102"/>
      <c r="CI12005" s="45"/>
    </row>
    <row r="12006" spans="37:87" ht="13" customHeight="1">
      <c r="AK12006" s="114"/>
      <c r="AL12006" s="41"/>
      <c r="AM12006" s="41"/>
      <c r="AN12006" s="41"/>
      <c r="AO12006" s="41"/>
      <c r="AP12006" s="41"/>
      <c r="AQ12006" s="41"/>
      <c r="AR12006" s="41"/>
      <c r="AS12006" s="41"/>
      <c r="AT12006" s="41"/>
      <c r="AU12006" s="41"/>
      <c r="AV12006" s="41"/>
      <c r="AW12006" s="41"/>
      <c r="AX12006" s="41"/>
      <c r="AY12006" s="41"/>
      <c r="AZ12006" s="41"/>
      <c r="BA12006" s="41"/>
      <c r="BB12006" s="41"/>
      <c r="BC12006" s="41"/>
      <c r="BD12006" s="41"/>
      <c r="BE12006" s="41"/>
      <c r="BF12006" s="41"/>
      <c r="BG12006" s="41"/>
      <c r="BH12006" s="41"/>
      <c r="BI12006" s="41"/>
      <c r="BJ12006" s="41"/>
      <c r="BK12006" s="41"/>
      <c r="BL12006" s="41"/>
      <c r="BM12006" s="41"/>
      <c r="BN12006" s="41"/>
      <c r="BO12006" s="41"/>
      <c r="BP12006" s="108"/>
      <c r="CG12006" s="102"/>
      <c r="CI12006" s="45"/>
    </row>
    <row r="12007" spans="37:87" ht="13" customHeight="1">
      <c r="AK12007" s="114"/>
      <c r="AL12007" s="41"/>
      <c r="AM12007" s="41"/>
      <c r="AN12007" s="41"/>
      <c r="AO12007" s="41"/>
      <c r="AP12007" s="41"/>
      <c r="AQ12007" s="41"/>
      <c r="AR12007" s="41"/>
      <c r="AS12007" s="41"/>
      <c r="AT12007" s="41"/>
      <c r="AU12007" s="41"/>
      <c r="AV12007" s="41"/>
      <c r="AW12007" s="41"/>
      <c r="AX12007" s="41"/>
      <c r="AY12007" s="41"/>
      <c r="AZ12007" s="41"/>
      <c r="BA12007" s="41"/>
      <c r="BB12007" s="41"/>
      <c r="BC12007" s="41"/>
      <c r="BD12007" s="41"/>
      <c r="BE12007" s="41"/>
      <c r="BF12007" s="41"/>
      <c r="BG12007" s="41"/>
      <c r="BH12007" s="41"/>
      <c r="BI12007" s="41"/>
      <c r="BJ12007" s="41"/>
      <c r="BK12007" s="41"/>
      <c r="BL12007" s="41"/>
      <c r="BM12007" s="41"/>
      <c r="BN12007" s="41"/>
      <c r="BO12007" s="41"/>
      <c r="BP12007" s="108"/>
      <c r="CG12007" s="102"/>
      <c r="CI12007" s="45"/>
    </row>
    <row r="12008" spans="37:87" ht="13" customHeight="1">
      <c r="AK12008" s="114"/>
      <c r="AL12008" s="41"/>
      <c r="AM12008" s="41"/>
      <c r="AN12008" s="41"/>
      <c r="AO12008" s="41"/>
      <c r="AP12008" s="41"/>
      <c r="AQ12008" s="41"/>
      <c r="AR12008" s="41"/>
      <c r="AS12008" s="41"/>
      <c r="AT12008" s="41"/>
      <c r="AU12008" s="41"/>
      <c r="AV12008" s="41"/>
      <c r="AW12008" s="41"/>
      <c r="AX12008" s="41"/>
      <c r="AY12008" s="41"/>
      <c r="AZ12008" s="41"/>
      <c r="BA12008" s="41"/>
      <c r="BB12008" s="41"/>
      <c r="BC12008" s="41"/>
      <c r="BD12008" s="41"/>
      <c r="BE12008" s="41"/>
      <c r="BF12008" s="41"/>
      <c r="BG12008" s="41"/>
      <c r="BH12008" s="41"/>
      <c r="BI12008" s="41"/>
      <c r="BJ12008" s="41"/>
      <c r="BK12008" s="41"/>
      <c r="BL12008" s="41"/>
      <c r="BM12008" s="41"/>
      <c r="BN12008" s="41"/>
      <c r="BO12008" s="41"/>
      <c r="BP12008" s="108"/>
      <c r="CG12008" s="102"/>
      <c r="CI12008" s="45"/>
    </row>
    <row r="12009" spans="37:87" ht="13" customHeight="1">
      <c r="AK12009" s="114"/>
      <c r="AL12009" s="41"/>
      <c r="AM12009" s="41"/>
      <c r="AN12009" s="41"/>
      <c r="AO12009" s="41"/>
      <c r="AP12009" s="41"/>
      <c r="AQ12009" s="41"/>
      <c r="AR12009" s="41"/>
      <c r="AS12009" s="41"/>
      <c r="AT12009" s="41"/>
      <c r="AU12009" s="41"/>
      <c r="AV12009" s="41"/>
      <c r="AW12009" s="41"/>
      <c r="AX12009" s="41"/>
      <c r="AY12009" s="41"/>
      <c r="AZ12009" s="41"/>
      <c r="BA12009" s="41"/>
      <c r="BB12009" s="41"/>
      <c r="BC12009" s="41"/>
      <c r="BD12009" s="41"/>
      <c r="BE12009" s="41"/>
      <c r="BF12009" s="41"/>
      <c r="BG12009" s="41"/>
      <c r="BH12009" s="41"/>
      <c r="BI12009" s="41"/>
      <c r="BJ12009" s="41"/>
      <c r="BK12009" s="41"/>
      <c r="BL12009" s="41"/>
      <c r="BM12009" s="41"/>
      <c r="BN12009" s="41"/>
      <c r="BO12009" s="41"/>
      <c r="BP12009" s="108"/>
      <c r="CG12009" s="102"/>
      <c r="CI12009" s="45"/>
    </row>
    <row r="12010" spans="37:87" ht="13" customHeight="1">
      <c r="AK12010" s="114"/>
      <c r="AL12010" s="41"/>
      <c r="AM12010" s="41"/>
      <c r="AN12010" s="41"/>
      <c r="AO12010" s="41"/>
      <c r="AP12010" s="41"/>
      <c r="AQ12010" s="41"/>
      <c r="AR12010" s="41"/>
      <c r="AS12010" s="41"/>
      <c r="AT12010" s="41"/>
      <c r="AU12010" s="41"/>
      <c r="AV12010" s="41"/>
      <c r="AW12010" s="41"/>
      <c r="AX12010" s="41"/>
      <c r="AY12010" s="41"/>
      <c r="AZ12010" s="41"/>
      <c r="BA12010" s="41"/>
      <c r="BB12010" s="41"/>
      <c r="BC12010" s="41"/>
      <c r="BD12010" s="41"/>
      <c r="BE12010" s="41"/>
      <c r="BF12010" s="41"/>
      <c r="BG12010" s="41"/>
      <c r="BH12010" s="41"/>
      <c r="BI12010" s="41"/>
      <c r="BJ12010" s="41"/>
      <c r="BK12010" s="41"/>
      <c r="BL12010" s="41"/>
      <c r="BM12010" s="41"/>
      <c r="BN12010" s="41"/>
      <c r="BO12010" s="41"/>
      <c r="BP12010" s="108"/>
      <c r="CG12010" s="102"/>
      <c r="CI12010" s="45"/>
    </row>
    <row r="12011" spans="37:87" ht="13" customHeight="1">
      <c r="AK12011" s="114"/>
      <c r="AL12011" s="41"/>
      <c r="AM12011" s="41"/>
      <c r="AN12011" s="41"/>
      <c r="AO12011" s="41"/>
      <c r="AP12011" s="41"/>
      <c r="AQ12011" s="41"/>
      <c r="AR12011" s="41"/>
      <c r="AS12011" s="41"/>
      <c r="AT12011" s="41"/>
      <c r="AU12011" s="41"/>
      <c r="AV12011" s="41"/>
      <c r="AW12011" s="41"/>
      <c r="AX12011" s="41"/>
      <c r="AY12011" s="41"/>
      <c r="AZ12011" s="41"/>
      <c r="BA12011" s="41"/>
      <c r="BB12011" s="41"/>
      <c r="BC12011" s="41"/>
      <c r="BD12011" s="41"/>
      <c r="BE12011" s="41"/>
      <c r="BF12011" s="41"/>
      <c r="BG12011" s="41"/>
      <c r="BH12011" s="41"/>
      <c r="BI12011" s="41"/>
      <c r="BJ12011" s="41"/>
      <c r="BK12011" s="41"/>
      <c r="BL12011" s="41"/>
      <c r="BM12011" s="41"/>
      <c r="BN12011" s="41"/>
      <c r="BO12011" s="41"/>
      <c r="BP12011" s="108"/>
      <c r="CG12011" s="102"/>
      <c r="CI12011" s="45"/>
    </row>
    <row r="12012" spans="37:87" ht="13" customHeight="1">
      <c r="AK12012" s="114"/>
      <c r="AL12012" s="41"/>
      <c r="AM12012" s="41"/>
      <c r="AN12012" s="41"/>
      <c r="AO12012" s="41"/>
      <c r="AP12012" s="41"/>
      <c r="AQ12012" s="41"/>
      <c r="AR12012" s="41"/>
      <c r="AS12012" s="41"/>
      <c r="AT12012" s="41"/>
      <c r="AU12012" s="41"/>
      <c r="AV12012" s="41"/>
      <c r="AW12012" s="41"/>
      <c r="AX12012" s="41"/>
      <c r="AY12012" s="41"/>
      <c r="AZ12012" s="41"/>
      <c r="BA12012" s="41"/>
      <c r="BB12012" s="41"/>
      <c r="BC12012" s="41"/>
      <c r="BD12012" s="41"/>
      <c r="BE12012" s="41"/>
      <c r="BF12012" s="41"/>
      <c r="BG12012" s="41"/>
      <c r="BH12012" s="41"/>
      <c r="BI12012" s="41"/>
      <c r="BJ12012" s="41"/>
      <c r="BK12012" s="41"/>
      <c r="BL12012" s="41"/>
      <c r="BM12012" s="41"/>
      <c r="BN12012" s="41"/>
      <c r="BO12012" s="41"/>
      <c r="BP12012" s="108"/>
      <c r="CG12012" s="102"/>
      <c r="CI12012" s="45"/>
    </row>
    <row r="12013" spans="37:87" ht="13" customHeight="1">
      <c r="AK12013" s="114"/>
      <c r="AL12013" s="41"/>
      <c r="AM12013" s="41"/>
      <c r="AN12013" s="41"/>
      <c r="AO12013" s="41"/>
      <c r="AP12013" s="41"/>
      <c r="AQ12013" s="41"/>
      <c r="AR12013" s="41"/>
      <c r="AS12013" s="41"/>
      <c r="AT12013" s="41"/>
      <c r="AU12013" s="41"/>
      <c r="AV12013" s="41"/>
      <c r="AW12013" s="41"/>
      <c r="AX12013" s="41"/>
      <c r="AY12013" s="41"/>
      <c r="AZ12013" s="41"/>
      <c r="BA12013" s="41"/>
      <c r="BB12013" s="41"/>
      <c r="BC12013" s="41"/>
      <c r="BD12013" s="41"/>
      <c r="BE12013" s="41"/>
      <c r="BF12013" s="41"/>
      <c r="BG12013" s="41"/>
      <c r="BH12013" s="41"/>
      <c r="BI12013" s="41"/>
      <c r="BJ12013" s="41"/>
      <c r="BK12013" s="41"/>
      <c r="BL12013" s="41"/>
      <c r="BM12013" s="41"/>
      <c r="BN12013" s="41"/>
      <c r="BO12013" s="41"/>
      <c r="BP12013" s="108"/>
      <c r="CG12013" s="102"/>
      <c r="CI12013" s="45"/>
    </row>
    <row r="12014" spans="37:87" ht="13" customHeight="1">
      <c r="AK12014" s="114"/>
      <c r="AL12014" s="41"/>
      <c r="AM12014" s="41"/>
      <c r="AN12014" s="41"/>
      <c r="AO12014" s="41"/>
      <c r="AP12014" s="41"/>
      <c r="AQ12014" s="41"/>
      <c r="AR12014" s="41"/>
      <c r="AS12014" s="41"/>
      <c r="AT12014" s="41"/>
      <c r="AU12014" s="41"/>
      <c r="AV12014" s="41"/>
      <c r="AW12014" s="41"/>
      <c r="AX12014" s="41"/>
      <c r="AY12014" s="41"/>
      <c r="AZ12014" s="41"/>
      <c r="BA12014" s="41"/>
      <c r="BB12014" s="41"/>
      <c r="BC12014" s="41"/>
      <c r="BD12014" s="41"/>
      <c r="BE12014" s="41"/>
      <c r="BF12014" s="41"/>
      <c r="BG12014" s="41"/>
      <c r="BH12014" s="41"/>
      <c r="BI12014" s="41"/>
      <c r="BJ12014" s="41"/>
      <c r="BK12014" s="41"/>
      <c r="BL12014" s="41"/>
      <c r="BM12014" s="41"/>
      <c r="BN12014" s="41"/>
      <c r="BO12014" s="41"/>
      <c r="BP12014" s="108"/>
      <c r="CG12014" s="102"/>
      <c r="CI12014" s="45"/>
    </row>
    <row r="12015" spans="37:87" ht="13" customHeight="1">
      <c r="AK12015" s="114"/>
      <c r="AL12015" s="41"/>
      <c r="AM12015" s="41"/>
      <c r="AN12015" s="41"/>
      <c r="AO12015" s="41"/>
      <c r="AP12015" s="41"/>
      <c r="AQ12015" s="41"/>
      <c r="AR12015" s="41"/>
      <c r="AS12015" s="41"/>
      <c r="AT12015" s="41"/>
      <c r="AU12015" s="41"/>
      <c r="AV12015" s="41"/>
      <c r="AW12015" s="41"/>
      <c r="AX12015" s="41"/>
      <c r="AY12015" s="41"/>
      <c r="AZ12015" s="41"/>
      <c r="BA12015" s="41"/>
      <c r="BB12015" s="41"/>
      <c r="BC12015" s="41"/>
      <c r="BD12015" s="41"/>
      <c r="BE12015" s="41"/>
      <c r="BF12015" s="41"/>
      <c r="BG12015" s="41"/>
      <c r="BH12015" s="41"/>
      <c r="BI12015" s="41"/>
      <c r="BJ12015" s="41"/>
      <c r="BK12015" s="41"/>
      <c r="BL12015" s="41"/>
      <c r="BM12015" s="41"/>
      <c r="BN12015" s="41"/>
      <c r="BO12015" s="41"/>
      <c r="BP12015" s="108"/>
      <c r="CG12015" s="102"/>
      <c r="CI12015" s="45"/>
    </row>
    <row r="12016" spans="37:87" ht="13" customHeight="1">
      <c r="AK12016" s="114"/>
      <c r="AL12016" s="41"/>
      <c r="AM12016" s="41"/>
      <c r="AN12016" s="41"/>
      <c r="AO12016" s="41"/>
      <c r="AP12016" s="41"/>
      <c r="AQ12016" s="41"/>
      <c r="AR12016" s="41"/>
      <c r="AS12016" s="41"/>
      <c r="AT12016" s="41"/>
      <c r="AU12016" s="41"/>
      <c r="AV12016" s="41"/>
      <c r="AW12016" s="41"/>
      <c r="AX12016" s="41"/>
      <c r="AY12016" s="41"/>
      <c r="AZ12016" s="41"/>
      <c r="BA12016" s="41"/>
      <c r="BB12016" s="41"/>
      <c r="BC12016" s="41"/>
      <c r="BD12016" s="41"/>
      <c r="BE12016" s="41"/>
      <c r="BF12016" s="41"/>
      <c r="BG12016" s="41"/>
      <c r="BH12016" s="41"/>
      <c r="BI12016" s="41"/>
      <c r="BJ12016" s="41"/>
      <c r="BK12016" s="41"/>
      <c r="BL12016" s="41"/>
      <c r="BM12016" s="41"/>
      <c r="BN12016" s="41"/>
      <c r="BO12016" s="41"/>
      <c r="BP12016" s="108"/>
      <c r="CG12016" s="102"/>
      <c r="CI12016" s="45"/>
    </row>
    <row r="12017" spans="37:87" ht="13" customHeight="1">
      <c r="AK12017" s="114"/>
      <c r="AL12017" s="41"/>
      <c r="AM12017" s="41"/>
      <c r="AN12017" s="41"/>
      <c r="AO12017" s="41"/>
      <c r="AP12017" s="41"/>
      <c r="AQ12017" s="41"/>
      <c r="AR12017" s="41"/>
      <c r="AS12017" s="41"/>
      <c r="AT12017" s="41"/>
      <c r="AU12017" s="41"/>
      <c r="AV12017" s="41"/>
      <c r="AW12017" s="41"/>
      <c r="AX12017" s="41"/>
      <c r="AY12017" s="41"/>
      <c r="AZ12017" s="41"/>
      <c r="BA12017" s="41"/>
      <c r="BB12017" s="41"/>
      <c r="BC12017" s="41"/>
      <c r="BD12017" s="41"/>
      <c r="BE12017" s="41"/>
      <c r="BF12017" s="41"/>
      <c r="BG12017" s="41"/>
      <c r="BH12017" s="41"/>
      <c r="BI12017" s="41"/>
      <c r="BJ12017" s="41"/>
      <c r="BK12017" s="41"/>
      <c r="BL12017" s="41"/>
      <c r="BM12017" s="41"/>
      <c r="BN12017" s="41"/>
      <c r="BO12017" s="41"/>
      <c r="BP12017" s="108"/>
      <c r="CG12017" s="102"/>
      <c r="CI12017" s="45"/>
    </row>
    <row r="12018" spans="37:87" ht="13" customHeight="1">
      <c r="AK12018" s="114"/>
      <c r="AL12018" s="41"/>
      <c r="AM12018" s="41"/>
      <c r="AN12018" s="41"/>
      <c r="AO12018" s="41"/>
      <c r="AP12018" s="41"/>
      <c r="AQ12018" s="41"/>
      <c r="AR12018" s="41"/>
      <c r="AS12018" s="41"/>
      <c r="AT12018" s="41"/>
      <c r="AU12018" s="41"/>
      <c r="AV12018" s="41"/>
      <c r="AW12018" s="41"/>
      <c r="AX12018" s="41"/>
      <c r="AY12018" s="41"/>
      <c r="AZ12018" s="41"/>
      <c r="BA12018" s="41"/>
      <c r="BB12018" s="41"/>
      <c r="BC12018" s="41"/>
      <c r="BD12018" s="41"/>
      <c r="BE12018" s="41"/>
      <c r="BF12018" s="41"/>
      <c r="BG12018" s="41"/>
      <c r="BH12018" s="41"/>
      <c r="BI12018" s="41"/>
      <c r="BJ12018" s="41"/>
      <c r="BK12018" s="41"/>
      <c r="BL12018" s="41"/>
      <c r="BM12018" s="41"/>
      <c r="BN12018" s="41"/>
      <c r="BO12018" s="41"/>
      <c r="BP12018" s="108"/>
      <c r="CG12018" s="102"/>
      <c r="CI12018" s="45"/>
    </row>
    <row r="12019" spans="37:87" ht="13" customHeight="1">
      <c r="AK12019" s="114"/>
      <c r="AL12019" s="41"/>
      <c r="AM12019" s="41"/>
      <c r="AN12019" s="41"/>
      <c r="AO12019" s="41"/>
      <c r="AP12019" s="41"/>
      <c r="AQ12019" s="41"/>
      <c r="AR12019" s="41"/>
      <c r="AS12019" s="41"/>
      <c r="AT12019" s="41"/>
      <c r="AU12019" s="41"/>
      <c r="AV12019" s="41"/>
      <c r="AW12019" s="41"/>
      <c r="AX12019" s="41"/>
      <c r="AY12019" s="41"/>
      <c r="AZ12019" s="41"/>
      <c r="BA12019" s="41"/>
      <c r="BB12019" s="41"/>
      <c r="BC12019" s="41"/>
      <c r="BD12019" s="41"/>
      <c r="BE12019" s="41"/>
      <c r="BF12019" s="41"/>
      <c r="BG12019" s="41"/>
      <c r="BH12019" s="41"/>
      <c r="BI12019" s="41"/>
      <c r="BJ12019" s="41"/>
      <c r="BK12019" s="41"/>
      <c r="BL12019" s="41"/>
      <c r="BM12019" s="41"/>
      <c r="BN12019" s="41"/>
      <c r="BO12019" s="41"/>
      <c r="BP12019" s="108"/>
      <c r="CG12019" s="102"/>
      <c r="CI12019" s="45"/>
    </row>
    <row r="12020" spans="37:87" ht="13" customHeight="1">
      <c r="AK12020" s="114"/>
      <c r="AL12020" s="41"/>
      <c r="AM12020" s="41"/>
      <c r="AN12020" s="41"/>
      <c r="AO12020" s="41"/>
      <c r="AP12020" s="41"/>
      <c r="AQ12020" s="41"/>
      <c r="AR12020" s="41"/>
      <c r="AS12020" s="41"/>
      <c r="AT12020" s="41"/>
      <c r="AU12020" s="41"/>
      <c r="AV12020" s="41"/>
      <c r="AW12020" s="41"/>
      <c r="AX12020" s="41"/>
      <c r="AY12020" s="41"/>
      <c r="AZ12020" s="41"/>
      <c r="BA12020" s="41"/>
      <c r="BB12020" s="41"/>
      <c r="BC12020" s="41"/>
      <c r="BD12020" s="41"/>
      <c r="BE12020" s="41"/>
      <c r="BF12020" s="41"/>
      <c r="BG12020" s="41"/>
      <c r="BH12020" s="41"/>
      <c r="BI12020" s="41"/>
      <c r="BJ12020" s="41"/>
      <c r="BK12020" s="41"/>
      <c r="BL12020" s="41"/>
      <c r="BM12020" s="41"/>
      <c r="BN12020" s="41"/>
      <c r="BO12020" s="41"/>
      <c r="BP12020" s="108"/>
      <c r="CG12020" s="102"/>
      <c r="CI12020" s="45"/>
    </row>
    <row r="12021" spans="37:87" ht="13" customHeight="1">
      <c r="AK12021" s="114"/>
      <c r="AL12021" s="41"/>
      <c r="AM12021" s="41"/>
      <c r="AN12021" s="41"/>
      <c r="AO12021" s="41"/>
      <c r="AP12021" s="41"/>
      <c r="AQ12021" s="41"/>
      <c r="AR12021" s="41"/>
      <c r="AS12021" s="41"/>
      <c r="AT12021" s="41"/>
      <c r="AU12021" s="41"/>
      <c r="AV12021" s="41"/>
      <c r="AW12021" s="41"/>
      <c r="AX12021" s="41"/>
      <c r="AY12021" s="41"/>
      <c r="AZ12021" s="41"/>
      <c r="BA12021" s="41"/>
      <c r="BB12021" s="41"/>
      <c r="BC12021" s="41"/>
      <c r="BD12021" s="41"/>
      <c r="BE12021" s="41"/>
      <c r="BF12021" s="41"/>
      <c r="BG12021" s="41"/>
      <c r="BH12021" s="41"/>
      <c r="BI12021" s="41"/>
      <c r="BJ12021" s="41"/>
      <c r="BK12021" s="41"/>
      <c r="BL12021" s="41"/>
      <c r="BM12021" s="41"/>
      <c r="BN12021" s="41"/>
      <c r="BO12021" s="41"/>
      <c r="BP12021" s="108"/>
      <c r="CG12021" s="102"/>
      <c r="CI12021" s="45"/>
    </row>
    <row r="12022" spans="37:87" ht="13" customHeight="1">
      <c r="AK12022" s="114"/>
      <c r="AL12022" s="41"/>
      <c r="AM12022" s="41"/>
      <c r="AN12022" s="41"/>
      <c r="AO12022" s="41"/>
      <c r="AP12022" s="41"/>
      <c r="AQ12022" s="41"/>
      <c r="AR12022" s="41"/>
      <c r="AS12022" s="41"/>
      <c r="AT12022" s="41"/>
      <c r="AU12022" s="41"/>
      <c r="AV12022" s="41"/>
      <c r="AW12022" s="41"/>
      <c r="AX12022" s="41"/>
      <c r="AY12022" s="41"/>
      <c r="AZ12022" s="41"/>
      <c r="BA12022" s="41"/>
      <c r="BB12022" s="41"/>
      <c r="BC12022" s="41"/>
      <c r="BD12022" s="41"/>
      <c r="BE12022" s="41"/>
      <c r="BF12022" s="41"/>
      <c r="BG12022" s="41"/>
      <c r="BH12022" s="41"/>
      <c r="BI12022" s="41"/>
      <c r="BJ12022" s="41"/>
      <c r="BK12022" s="41"/>
      <c r="BL12022" s="41"/>
      <c r="BM12022" s="41"/>
      <c r="BN12022" s="41"/>
      <c r="BO12022" s="41"/>
      <c r="BP12022" s="108"/>
      <c r="CG12022" s="102"/>
      <c r="CI12022" s="45"/>
    </row>
    <row r="12023" spans="37:87" ht="13" customHeight="1">
      <c r="AK12023" s="114"/>
      <c r="AL12023" s="41"/>
      <c r="AM12023" s="41"/>
      <c r="AN12023" s="41"/>
      <c r="AO12023" s="41"/>
      <c r="AP12023" s="41"/>
      <c r="AQ12023" s="41"/>
      <c r="AR12023" s="41"/>
      <c r="AS12023" s="41"/>
      <c r="AT12023" s="41"/>
      <c r="AU12023" s="41"/>
      <c r="AV12023" s="41"/>
      <c r="AW12023" s="41"/>
      <c r="AX12023" s="41"/>
      <c r="AY12023" s="41"/>
      <c r="AZ12023" s="41"/>
      <c r="BA12023" s="41"/>
      <c r="BB12023" s="41"/>
      <c r="BC12023" s="41"/>
      <c r="BD12023" s="41"/>
      <c r="BE12023" s="41"/>
      <c r="BF12023" s="41"/>
      <c r="BG12023" s="41"/>
      <c r="BH12023" s="41"/>
      <c r="BI12023" s="41"/>
      <c r="BJ12023" s="41"/>
      <c r="BK12023" s="41"/>
      <c r="BL12023" s="41"/>
      <c r="BM12023" s="41"/>
      <c r="BN12023" s="41"/>
      <c r="BO12023" s="41"/>
      <c r="BP12023" s="108"/>
      <c r="CG12023" s="102"/>
      <c r="CI12023" s="45"/>
    </row>
    <row r="12024" spans="37:87" ht="13" customHeight="1">
      <c r="AK12024" s="114"/>
      <c r="AL12024" s="41"/>
      <c r="AM12024" s="41"/>
      <c r="AN12024" s="41"/>
      <c r="AO12024" s="41"/>
      <c r="AP12024" s="41"/>
      <c r="AQ12024" s="41"/>
      <c r="AR12024" s="41"/>
      <c r="AS12024" s="41"/>
      <c r="AT12024" s="41"/>
      <c r="AU12024" s="41"/>
      <c r="AV12024" s="41"/>
      <c r="AW12024" s="41"/>
      <c r="AX12024" s="41"/>
      <c r="AY12024" s="41"/>
      <c r="AZ12024" s="41"/>
      <c r="BA12024" s="41"/>
      <c r="BB12024" s="41"/>
      <c r="BC12024" s="41"/>
      <c r="BD12024" s="41"/>
      <c r="BE12024" s="41"/>
      <c r="BF12024" s="41"/>
      <c r="BG12024" s="41"/>
      <c r="BH12024" s="41"/>
      <c r="BI12024" s="41"/>
      <c r="BJ12024" s="41"/>
      <c r="BK12024" s="41"/>
      <c r="BL12024" s="41"/>
      <c r="BM12024" s="41"/>
      <c r="BN12024" s="41"/>
      <c r="BO12024" s="41"/>
      <c r="BP12024" s="108"/>
      <c r="CG12024" s="102"/>
      <c r="CI12024" s="45"/>
    </row>
    <row r="12025" spans="37:87" ht="13" customHeight="1">
      <c r="AK12025" s="114"/>
      <c r="AL12025" s="41"/>
      <c r="AM12025" s="41"/>
      <c r="AN12025" s="41"/>
      <c r="AO12025" s="41"/>
      <c r="AP12025" s="41"/>
      <c r="AQ12025" s="41"/>
      <c r="AR12025" s="41"/>
      <c r="AS12025" s="41"/>
      <c r="AT12025" s="41"/>
      <c r="AU12025" s="41"/>
      <c r="AV12025" s="41"/>
      <c r="AW12025" s="41"/>
      <c r="AX12025" s="41"/>
      <c r="AY12025" s="41"/>
      <c r="AZ12025" s="41"/>
      <c r="BA12025" s="41"/>
      <c r="BB12025" s="41"/>
      <c r="BC12025" s="41"/>
      <c r="BD12025" s="41"/>
      <c r="BE12025" s="41"/>
      <c r="BF12025" s="41"/>
      <c r="BG12025" s="41"/>
      <c r="BH12025" s="41"/>
      <c r="BI12025" s="41"/>
      <c r="BJ12025" s="41"/>
      <c r="BK12025" s="41"/>
      <c r="BL12025" s="41"/>
      <c r="BM12025" s="41"/>
      <c r="BN12025" s="41"/>
      <c r="BO12025" s="41"/>
      <c r="BP12025" s="108"/>
      <c r="CG12025" s="102"/>
      <c r="CI12025" s="45"/>
    </row>
    <row r="12026" spans="37:87" ht="13" customHeight="1">
      <c r="AK12026" s="114"/>
      <c r="AL12026" s="41"/>
      <c r="AM12026" s="41"/>
      <c r="AN12026" s="41"/>
      <c r="AO12026" s="41"/>
      <c r="AP12026" s="41"/>
      <c r="AQ12026" s="41"/>
      <c r="AR12026" s="41"/>
      <c r="AS12026" s="41"/>
      <c r="AT12026" s="41"/>
      <c r="AU12026" s="41"/>
      <c r="AV12026" s="41"/>
      <c r="AW12026" s="41"/>
      <c r="AX12026" s="41"/>
      <c r="AY12026" s="41"/>
      <c r="AZ12026" s="41"/>
      <c r="BA12026" s="41"/>
      <c r="BB12026" s="41"/>
      <c r="BC12026" s="41"/>
      <c r="BD12026" s="41"/>
      <c r="BE12026" s="41"/>
      <c r="BF12026" s="41"/>
      <c r="BG12026" s="41"/>
      <c r="BH12026" s="41"/>
      <c r="BI12026" s="41"/>
      <c r="BJ12026" s="41"/>
      <c r="BK12026" s="41"/>
      <c r="BL12026" s="41"/>
      <c r="BM12026" s="41"/>
      <c r="BN12026" s="41"/>
      <c r="BO12026" s="41"/>
      <c r="BP12026" s="108"/>
      <c r="CG12026" s="102"/>
      <c r="CI12026" s="45"/>
    </row>
    <row r="12027" spans="37:87" ht="13" customHeight="1">
      <c r="AK12027" s="114"/>
      <c r="AL12027" s="41"/>
      <c r="AM12027" s="41"/>
      <c r="AN12027" s="41"/>
      <c r="AO12027" s="41"/>
      <c r="AP12027" s="41"/>
      <c r="AQ12027" s="41"/>
      <c r="AR12027" s="41"/>
      <c r="AS12027" s="41"/>
      <c r="AT12027" s="41"/>
      <c r="AU12027" s="41"/>
      <c r="AV12027" s="41"/>
      <c r="AW12027" s="41"/>
      <c r="AX12027" s="41"/>
      <c r="AY12027" s="41"/>
      <c r="AZ12027" s="41"/>
      <c r="BA12027" s="41"/>
      <c r="BB12027" s="41"/>
      <c r="BC12027" s="41"/>
      <c r="BD12027" s="41"/>
      <c r="BE12027" s="41"/>
      <c r="BF12027" s="41"/>
      <c r="BG12027" s="41"/>
      <c r="BH12027" s="41"/>
      <c r="BI12027" s="41"/>
      <c r="BJ12027" s="41"/>
      <c r="BK12027" s="41"/>
      <c r="BL12027" s="41"/>
      <c r="BM12027" s="41"/>
      <c r="BN12027" s="41"/>
      <c r="BO12027" s="41"/>
      <c r="BP12027" s="108"/>
      <c r="CG12027" s="102"/>
      <c r="CI12027" s="45"/>
    </row>
    <row r="12028" spans="37:87" ht="13" customHeight="1">
      <c r="AK12028" s="114"/>
      <c r="AL12028" s="41"/>
      <c r="AM12028" s="41"/>
      <c r="AN12028" s="41"/>
      <c r="AO12028" s="41"/>
      <c r="AP12028" s="41"/>
      <c r="AQ12028" s="41"/>
      <c r="AR12028" s="41"/>
      <c r="AS12028" s="41"/>
      <c r="AT12028" s="41"/>
      <c r="AU12028" s="41"/>
      <c r="AV12028" s="41"/>
      <c r="AW12028" s="41"/>
      <c r="AX12028" s="41"/>
      <c r="AY12028" s="41"/>
      <c r="AZ12028" s="41"/>
      <c r="BA12028" s="41"/>
      <c r="BB12028" s="41"/>
      <c r="BC12028" s="41"/>
      <c r="BD12028" s="41"/>
      <c r="BE12028" s="41"/>
      <c r="BF12028" s="41"/>
      <c r="BG12028" s="41"/>
      <c r="BH12028" s="41"/>
      <c r="BI12028" s="41"/>
      <c r="BJ12028" s="41"/>
      <c r="BK12028" s="41"/>
      <c r="BL12028" s="41"/>
      <c r="BM12028" s="41"/>
      <c r="BN12028" s="41"/>
      <c r="BO12028" s="41"/>
      <c r="BP12028" s="108"/>
      <c r="CG12028" s="102"/>
      <c r="CI12028" s="45"/>
    </row>
    <row r="12029" spans="37:87" ht="13" customHeight="1">
      <c r="AK12029" s="114"/>
      <c r="AL12029" s="41"/>
      <c r="AM12029" s="41"/>
      <c r="AN12029" s="41"/>
      <c r="AO12029" s="41"/>
      <c r="AP12029" s="41"/>
      <c r="AQ12029" s="41"/>
      <c r="AR12029" s="41"/>
      <c r="AS12029" s="41"/>
      <c r="AT12029" s="41"/>
      <c r="AU12029" s="41"/>
      <c r="AV12029" s="41"/>
      <c r="AW12029" s="41"/>
      <c r="AX12029" s="41"/>
      <c r="AY12029" s="41"/>
      <c r="AZ12029" s="41"/>
      <c r="BA12029" s="41"/>
      <c r="BB12029" s="41"/>
      <c r="BC12029" s="41"/>
      <c r="BD12029" s="41"/>
      <c r="BE12029" s="41"/>
      <c r="BF12029" s="41"/>
      <c r="BG12029" s="41"/>
      <c r="BH12029" s="41"/>
      <c r="BI12029" s="41"/>
      <c r="BJ12029" s="41"/>
      <c r="BK12029" s="41"/>
      <c r="BL12029" s="41"/>
      <c r="BM12029" s="41"/>
      <c r="BN12029" s="41"/>
      <c r="BO12029" s="41"/>
      <c r="BP12029" s="108"/>
      <c r="CG12029" s="102"/>
      <c r="CI12029" s="45"/>
    </row>
    <row r="12030" spans="37:87" ht="13" customHeight="1">
      <c r="AK12030" s="114"/>
      <c r="AL12030" s="41"/>
      <c r="AM12030" s="41"/>
      <c r="AN12030" s="41"/>
      <c r="AO12030" s="41"/>
      <c r="AP12030" s="41"/>
      <c r="AQ12030" s="41"/>
      <c r="AR12030" s="41"/>
      <c r="AS12030" s="41"/>
      <c r="AT12030" s="41"/>
      <c r="AU12030" s="41"/>
      <c r="AV12030" s="41"/>
      <c r="AW12030" s="41"/>
      <c r="AX12030" s="41"/>
      <c r="AY12030" s="41"/>
      <c r="AZ12030" s="41"/>
      <c r="BA12030" s="41"/>
      <c r="BB12030" s="41"/>
      <c r="BC12030" s="41"/>
      <c r="BD12030" s="41"/>
      <c r="BE12030" s="41"/>
      <c r="BF12030" s="41"/>
      <c r="BG12030" s="41"/>
      <c r="BH12030" s="41"/>
      <c r="BI12030" s="41"/>
      <c r="BJ12030" s="41"/>
      <c r="BK12030" s="41"/>
      <c r="BL12030" s="41"/>
      <c r="BM12030" s="41"/>
      <c r="BN12030" s="41"/>
      <c r="BO12030" s="41"/>
      <c r="BP12030" s="108"/>
      <c r="CG12030" s="102"/>
      <c r="CI12030" s="45"/>
    </row>
    <row r="12031" spans="37:87" ht="13" customHeight="1">
      <c r="AK12031" s="114"/>
      <c r="AL12031" s="41"/>
      <c r="AM12031" s="41"/>
      <c r="AN12031" s="41"/>
      <c r="AO12031" s="41"/>
      <c r="AP12031" s="41"/>
      <c r="AQ12031" s="41"/>
      <c r="AR12031" s="41"/>
      <c r="AS12031" s="41"/>
      <c r="AT12031" s="41"/>
      <c r="AU12031" s="41"/>
      <c r="AV12031" s="41"/>
      <c r="AW12031" s="41"/>
      <c r="AX12031" s="41"/>
      <c r="AY12031" s="41"/>
      <c r="AZ12031" s="41"/>
      <c r="BA12031" s="41"/>
      <c r="BB12031" s="41"/>
      <c r="BC12031" s="41"/>
      <c r="BD12031" s="41"/>
      <c r="BE12031" s="41"/>
      <c r="BF12031" s="41"/>
      <c r="BG12031" s="41"/>
      <c r="BH12031" s="41"/>
      <c r="BI12031" s="41"/>
      <c r="BJ12031" s="41"/>
      <c r="BK12031" s="41"/>
      <c r="BL12031" s="41"/>
      <c r="BM12031" s="41"/>
      <c r="BN12031" s="41"/>
      <c r="BO12031" s="41"/>
      <c r="BP12031" s="108"/>
      <c r="CG12031" s="102"/>
      <c r="CI12031" s="45"/>
    </row>
    <row r="12032" spans="37:87" ht="13" customHeight="1">
      <c r="AK12032" s="114"/>
      <c r="AL12032" s="41"/>
      <c r="AM12032" s="41"/>
      <c r="AN12032" s="41"/>
      <c r="AO12032" s="41"/>
      <c r="AP12032" s="41"/>
      <c r="AQ12032" s="41"/>
      <c r="AR12032" s="41"/>
      <c r="AS12032" s="41"/>
      <c r="AT12032" s="41"/>
      <c r="AU12032" s="41"/>
      <c r="AV12032" s="41"/>
      <c r="AW12032" s="41"/>
      <c r="AX12032" s="41"/>
      <c r="AY12032" s="41"/>
      <c r="AZ12032" s="41"/>
      <c r="BA12032" s="41"/>
      <c r="BB12032" s="41"/>
      <c r="BC12032" s="41"/>
      <c r="BD12032" s="41"/>
      <c r="BE12032" s="41"/>
      <c r="BF12032" s="41"/>
      <c r="BG12032" s="41"/>
      <c r="BH12032" s="41"/>
      <c r="BI12032" s="41"/>
      <c r="BJ12032" s="41"/>
      <c r="BK12032" s="41"/>
      <c r="BL12032" s="41"/>
      <c r="BM12032" s="41"/>
      <c r="BN12032" s="41"/>
      <c r="BO12032" s="41"/>
      <c r="BP12032" s="108"/>
      <c r="CG12032" s="102"/>
      <c r="CI12032" s="45"/>
    </row>
    <row r="12033" spans="37:87" ht="13" customHeight="1">
      <c r="AK12033" s="114"/>
      <c r="AL12033" s="41"/>
      <c r="AM12033" s="41"/>
      <c r="AN12033" s="41"/>
      <c r="AO12033" s="41"/>
      <c r="AP12033" s="41"/>
      <c r="AQ12033" s="41"/>
      <c r="AR12033" s="41"/>
      <c r="AS12033" s="41"/>
      <c r="AT12033" s="41"/>
      <c r="AU12033" s="41"/>
      <c r="AV12033" s="41"/>
      <c r="AW12033" s="41"/>
      <c r="AX12033" s="41"/>
      <c r="AY12033" s="41"/>
      <c r="AZ12033" s="41"/>
      <c r="BA12033" s="41"/>
      <c r="BB12033" s="41"/>
      <c r="BC12033" s="41"/>
      <c r="BD12033" s="41"/>
      <c r="BE12033" s="41"/>
      <c r="BF12033" s="41"/>
      <c r="BG12033" s="41"/>
      <c r="BH12033" s="41"/>
      <c r="BI12033" s="41"/>
      <c r="BJ12033" s="41"/>
      <c r="BK12033" s="41"/>
      <c r="BL12033" s="41"/>
      <c r="BM12033" s="41"/>
      <c r="BN12033" s="41"/>
      <c r="BO12033" s="41"/>
      <c r="BP12033" s="108"/>
      <c r="CG12033" s="102"/>
      <c r="CI12033" s="45"/>
    </row>
    <row r="12034" spans="37:87" ht="13" customHeight="1">
      <c r="AK12034" s="114"/>
      <c r="AL12034" s="41"/>
      <c r="AM12034" s="41"/>
      <c r="AN12034" s="41"/>
      <c r="AO12034" s="41"/>
      <c r="AP12034" s="41"/>
      <c r="AQ12034" s="41"/>
      <c r="AR12034" s="41"/>
      <c r="AS12034" s="41"/>
      <c r="AT12034" s="41"/>
      <c r="AU12034" s="41"/>
      <c r="AV12034" s="41"/>
      <c r="AW12034" s="41"/>
      <c r="AX12034" s="41"/>
      <c r="AY12034" s="41"/>
      <c r="AZ12034" s="41"/>
      <c r="BA12034" s="41"/>
      <c r="BB12034" s="41"/>
      <c r="BC12034" s="41"/>
      <c r="BD12034" s="41"/>
      <c r="BE12034" s="41"/>
      <c r="BF12034" s="41"/>
      <c r="BG12034" s="41"/>
      <c r="BH12034" s="41"/>
      <c r="BI12034" s="41"/>
      <c r="BJ12034" s="41"/>
      <c r="BK12034" s="41"/>
      <c r="BL12034" s="41"/>
      <c r="BM12034" s="41"/>
      <c r="BN12034" s="41"/>
      <c r="BO12034" s="41"/>
      <c r="BP12034" s="108"/>
      <c r="CG12034" s="102"/>
      <c r="CI12034" s="45"/>
    </row>
    <row r="12035" spans="37:87" ht="13" customHeight="1">
      <c r="AK12035" s="114"/>
      <c r="AL12035" s="41"/>
      <c r="AM12035" s="41"/>
      <c r="AN12035" s="41"/>
      <c r="AO12035" s="41"/>
      <c r="AP12035" s="41"/>
      <c r="AQ12035" s="41"/>
      <c r="AR12035" s="41"/>
      <c r="AS12035" s="41"/>
      <c r="AT12035" s="41"/>
      <c r="AU12035" s="41"/>
      <c r="AV12035" s="41"/>
      <c r="AW12035" s="41"/>
      <c r="AX12035" s="41"/>
      <c r="AY12035" s="41"/>
      <c r="AZ12035" s="41"/>
      <c r="BA12035" s="41"/>
      <c r="BB12035" s="41"/>
      <c r="BC12035" s="41"/>
      <c r="BD12035" s="41"/>
      <c r="BE12035" s="41"/>
      <c r="BF12035" s="41"/>
      <c r="BG12035" s="41"/>
      <c r="BH12035" s="41"/>
      <c r="BI12035" s="41"/>
      <c r="BJ12035" s="41"/>
      <c r="BK12035" s="41"/>
      <c r="BL12035" s="41"/>
      <c r="BM12035" s="41"/>
      <c r="BN12035" s="41"/>
      <c r="BO12035" s="41"/>
      <c r="BP12035" s="108"/>
      <c r="CG12035" s="102"/>
      <c r="CI12035" s="45"/>
    </row>
    <row r="12036" spans="37:87" ht="13" customHeight="1">
      <c r="AK12036" s="114"/>
      <c r="AL12036" s="41"/>
      <c r="AM12036" s="41"/>
      <c r="AN12036" s="41"/>
      <c r="AO12036" s="41"/>
      <c r="AP12036" s="41"/>
      <c r="AQ12036" s="41"/>
      <c r="AR12036" s="41"/>
      <c r="AS12036" s="41"/>
      <c r="AT12036" s="41"/>
      <c r="AU12036" s="41"/>
      <c r="AV12036" s="41"/>
      <c r="AW12036" s="41"/>
      <c r="AX12036" s="41"/>
      <c r="AY12036" s="41"/>
      <c r="AZ12036" s="41"/>
      <c r="BA12036" s="41"/>
      <c r="BB12036" s="41"/>
      <c r="BC12036" s="41"/>
      <c r="BD12036" s="41"/>
      <c r="BE12036" s="41"/>
      <c r="BF12036" s="41"/>
      <c r="BG12036" s="41"/>
      <c r="BH12036" s="41"/>
      <c r="BI12036" s="41"/>
      <c r="BJ12036" s="41"/>
      <c r="BK12036" s="41"/>
      <c r="BL12036" s="41"/>
      <c r="BM12036" s="41"/>
      <c r="BN12036" s="41"/>
      <c r="BO12036" s="41"/>
      <c r="BP12036" s="108"/>
      <c r="CG12036" s="102"/>
      <c r="CI12036" s="45"/>
    </row>
    <row r="12037" spans="37:87" ht="13" customHeight="1">
      <c r="AK12037" s="114"/>
      <c r="AL12037" s="41"/>
      <c r="AM12037" s="41"/>
      <c r="AN12037" s="41"/>
      <c r="AO12037" s="41"/>
      <c r="AP12037" s="41"/>
      <c r="AQ12037" s="41"/>
      <c r="AR12037" s="41"/>
      <c r="AS12037" s="41"/>
      <c r="AT12037" s="41"/>
      <c r="AU12037" s="41"/>
      <c r="AV12037" s="41"/>
      <c r="AW12037" s="41"/>
      <c r="AX12037" s="41"/>
      <c r="AY12037" s="41"/>
      <c r="AZ12037" s="41"/>
      <c r="BA12037" s="41"/>
      <c r="BB12037" s="41"/>
      <c r="BC12037" s="41"/>
      <c r="BD12037" s="41"/>
      <c r="BE12037" s="41"/>
      <c r="BF12037" s="41"/>
      <c r="BG12037" s="41"/>
      <c r="BH12037" s="41"/>
      <c r="BI12037" s="41"/>
      <c r="BJ12037" s="41"/>
      <c r="BK12037" s="41"/>
      <c r="BL12037" s="41"/>
      <c r="BM12037" s="41"/>
      <c r="BN12037" s="41"/>
      <c r="BO12037" s="41"/>
      <c r="BP12037" s="108"/>
      <c r="CG12037" s="102"/>
      <c r="CI12037" s="45"/>
    </row>
    <row r="12038" spans="37:87" ht="13" customHeight="1">
      <c r="AK12038" s="114"/>
      <c r="AL12038" s="41"/>
      <c r="AM12038" s="41"/>
      <c r="AN12038" s="41"/>
      <c r="AO12038" s="41"/>
      <c r="AP12038" s="41"/>
      <c r="AQ12038" s="41"/>
      <c r="AR12038" s="41"/>
      <c r="AS12038" s="41"/>
      <c r="AT12038" s="41"/>
      <c r="AU12038" s="41"/>
      <c r="AV12038" s="41"/>
      <c r="AW12038" s="41"/>
      <c r="AX12038" s="41"/>
      <c r="AY12038" s="41"/>
      <c r="AZ12038" s="41"/>
      <c r="BA12038" s="41"/>
      <c r="BB12038" s="41"/>
      <c r="BC12038" s="41"/>
      <c r="BD12038" s="41"/>
      <c r="BE12038" s="41"/>
      <c r="BF12038" s="41"/>
      <c r="BG12038" s="41"/>
      <c r="BH12038" s="41"/>
      <c r="BI12038" s="41"/>
      <c r="BJ12038" s="41"/>
      <c r="BK12038" s="41"/>
      <c r="BL12038" s="41"/>
      <c r="BM12038" s="41"/>
      <c r="BN12038" s="41"/>
      <c r="BO12038" s="41"/>
      <c r="BP12038" s="108"/>
      <c r="CG12038" s="102"/>
      <c r="CI12038" s="45"/>
    </row>
    <row r="12039" spans="37:87" ht="13" customHeight="1">
      <c r="AK12039" s="114"/>
      <c r="AL12039" s="41"/>
      <c r="AM12039" s="41"/>
      <c r="AN12039" s="41"/>
      <c r="AO12039" s="41"/>
      <c r="AP12039" s="41"/>
      <c r="AQ12039" s="41"/>
      <c r="AR12039" s="41"/>
      <c r="AS12039" s="41"/>
      <c r="AT12039" s="41"/>
      <c r="AU12039" s="41"/>
      <c r="AV12039" s="41"/>
      <c r="AW12039" s="41"/>
      <c r="AX12039" s="41"/>
      <c r="AY12039" s="41"/>
      <c r="AZ12039" s="41"/>
      <c r="BA12039" s="41"/>
      <c r="BB12039" s="41"/>
      <c r="BC12039" s="41"/>
      <c r="BD12039" s="41"/>
      <c r="BE12039" s="41"/>
      <c r="BF12039" s="41"/>
      <c r="BG12039" s="41"/>
      <c r="BH12039" s="41"/>
      <c r="BI12039" s="41"/>
      <c r="BJ12039" s="41"/>
      <c r="BK12039" s="41"/>
      <c r="BL12039" s="41"/>
      <c r="BM12039" s="41"/>
      <c r="BN12039" s="41"/>
      <c r="BO12039" s="41"/>
      <c r="BP12039" s="108"/>
      <c r="CG12039" s="102"/>
      <c r="CI12039" s="45"/>
    </row>
    <row r="12040" spans="37:87" ht="13" customHeight="1">
      <c r="AK12040" s="114"/>
      <c r="AL12040" s="41"/>
      <c r="AM12040" s="41"/>
      <c r="AN12040" s="41"/>
      <c r="AO12040" s="41"/>
      <c r="AP12040" s="41"/>
      <c r="AQ12040" s="41"/>
      <c r="AR12040" s="41"/>
      <c r="AS12040" s="41"/>
      <c r="AT12040" s="41"/>
      <c r="AU12040" s="41"/>
      <c r="AV12040" s="41"/>
      <c r="AW12040" s="41"/>
      <c r="AX12040" s="41"/>
      <c r="AY12040" s="41"/>
      <c r="AZ12040" s="41"/>
      <c r="BA12040" s="41"/>
      <c r="BB12040" s="41"/>
      <c r="BC12040" s="41"/>
      <c r="BD12040" s="41"/>
      <c r="BE12040" s="41"/>
      <c r="BF12040" s="41"/>
      <c r="BG12040" s="41"/>
      <c r="BH12040" s="41"/>
      <c r="BI12040" s="41"/>
      <c r="BJ12040" s="41"/>
      <c r="BK12040" s="41"/>
      <c r="BL12040" s="41"/>
      <c r="BM12040" s="41"/>
      <c r="BN12040" s="41"/>
      <c r="BO12040" s="41"/>
      <c r="BP12040" s="108"/>
      <c r="CG12040" s="102"/>
      <c r="CI12040" s="45"/>
    </row>
    <row r="12041" spans="37:87" ht="13" customHeight="1">
      <c r="AK12041" s="114"/>
      <c r="AL12041" s="41"/>
      <c r="AM12041" s="41"/>
      <c r="AN12041" s="41"/>
      <c r="AO12041" s="41"/>
      <c r="AP12041" s="41"/>
      <c r="AQ12041" s="41"/>
      <c r="AR12041" s="41"/>
      <c r="AS12041" s="41"/>
      <c r="AT12041" s="41"/>
      <c r="AU12041" s="41"/>
      <c r="AV12041" s="41"/>
      <c r="AW12041" s="41"/>
      <c r="AX12041" s="41"/>
      <c r="AY12041" s="41"/>
      <c r="AZ12041" s="41"/>
      <c r="BA12041" s="41"/>
      <c r="BB12041" s="41"/>
      <c r="BC12041" s="41"/>
      <c r="BD12041" s="41"/>
      <c r="BE12041" s="41"/>
      <c r="BF12041" s="41"/>
      <c r="BG12041" s="41"/>
      <c r="BH12041" s="41"/>
      <c r="BI12041" s="41"/>
      <c r="BJ12041" s="41"/>
      <c r="BK12041" s="41"/>
      <c r="BL12041" s="41"/>
      <c r="BM12041" s="41"/>
      <c r="BN12041" s="41"/>
      <c r="BO12041" s="41"/>
      <c r="BP12041" s="108"/>
      <c r="CG12041" s="102"/>
      <c r="CI12041" s="45"/>
    </row>
    <row r="12042" spans="37:87" ht="13" customHeight="1">
      <c r="AK12042" s="114"/>
      <c r="AL12042" s="41"/>
      <c r="AM12042" s="41"/>
      <c r="AN12042" s="41"/>
      <c r="AO12042" s="41"/>
      <c r="AP12042" s="41"/>
      <c r="AQ12042" s="41"/>
      <c r="AR12042" s="41"/>
      <c r="AS12042" s="41"/>
      <c r="AT12042" s="41"/>
      <c r="AU12042" s="41"/>
      <c r="AV12042" s="41"/>
      <c r="AW12042" s="41"/>
      <c r="AX12042" s="41"/>
      <c r="AY12042" s="41"/>
      <c r="AZ12042" s="41"/>
      <c r="BA12042" s="41"/>
      <c r="BB12042" s="41"/>
      <c r="BC12042" s="41"/>
      <c r="BD12042" s="41"/>
      <c r="BE12042" s="41"/>
      <c r="BF12042" s="41"/>
      <c r="BG12042" s="41"/>
      <c r="BH12042" s="41"/>
      <c r="BI12042" s="41"/>
      <c r="BJ12042" s="41"/>
      <c r="BK12042" s="41"/>
      <c r="BL12042" s="41"/>
      <c r="BM12042" s="41"/>
      <c r="BN12042" s="41"/>
      <c r="BO12042" s="41"/>
      <c r="BP12042" s="108"/>
      <c r="CG12042" s="102"/>
      <c r="CI12042" s="45"/>
    </row>
    <row r="12043" spans="37:87" ht="13" customHeight="1">
      <c r="AK12043" s="114"/>
      <c r="AL12043" s="41"/>
      <c r="AM12043" s="41"/>
      <c r="AN12043" s="41"/>
      <c r="AO12043" s="41"/>
      <c r="AP12043" s="41"/>
      <c r="AQ12043" s="41"/>
      <c r="AR12043" s="41"/>
      <c r="AS12043" s="41"/>
      <c r="AT12043" s="41"/>
      <c r="AU12043" s="41"/>
      <c r="AV12043" s="41"/>
      <c r="AW12043" s="41"/>
      <c r="AX12043" s="41"/>
      <c r="AY12043" s="41"/>
      <c r="AZ12043" s="41"/>
      <c r="BA12043" s="41"/>
      <c r="BB12043" s="41"/>
      <c r="BC12043" s="41"/>
      <c r="BD12043" s="41"/>
      <c r="BE12043" s="41"/>
      <c r="BF12043" s="41"/>
      <c r="BG12043" s="41"/>
      <c r="BH12043" s="41"/>
      <c r="BI12043" s="41"/>
      <c r="BJ12043" s="41"/>
      <c r="BK12043" s="41"/>
      <c r="BL12043" s="41"/>
      <c r="BM12043" s="41"/>
      <c r="BN12043" s="41"/>
      <c r="BO12043" s="41"/>
      <c r="BP12043" s="108"/>
      <c r="CG12043" s="102"/>
      <c r="CI12043" s="45"/>
    </row>
    <row r="12044" spans="37:87" ht="13" customHeight="1">
      <c r="AK12044" s="114"/>
      <c r="AL12044" s="41"/>
      <c r="AM12044" s="41"/>
      <c r="AN12044" s="41"/>
      <c r="AO12044" s="41"/>
      <c r="AP12044" s="41"/>
      <c r="AQ12044" s="41"/>
      <c r="AR12044" s="41"/>
      <c r="AS12044" s="41"/>
      <c r="AT12044" s="41"/>
      <c r="AU12044" s="41"/>
      <c r="AV12044" s="41"/>
      <c r="AW12044" s="41"/>
      <c r="AX12044" s="41"/>
      <c r="AY12044" s="41"/>
      <c r="AZ12044" s="41"/>
      <c r="BA12044" s="41"/>
      <c r="BB12044" s="41"/>
      <c r="BC12044" s="41"/>
      <c r="BD12044" s="41"/>
      <c r="BE12044" s="41"/>
      <c r="BF12044" s="41"/>
      <c r="BG12044" s="41"/>
      <c r="BH12044" s="41"/>
      <c r="BI12044" s="41"/>
      <c r="BJ12044" s="41"/>
      <c r="BK12044" s="41"/>
      <c r="BL12044" s="41"/>
      <c r="BM12044" s="41"/>
      <c r="BN12044" s="41"/>
      <c r="BO12044" s="41"/>
      <c r="BP12044" s="108"/>
      <c r="CG12044" s="102"/>
      <c r="CI12044" s="45"/>
    </row>
    <row r="12045" spans="37:87" ht="13" customHeight="1">
      <c r="AK12045" s="114"/>
      <c r="AL12045" s="41"/>
      <c r="AM12045" s="41"/>
      <c r="AN12045" s="41"/>
      <c r="AO12045" s="41"/>
      <c r="AP12045" s="41"/>
      <c r="AQ12045" s="41"/>
      <c r="AR12045" s="41"/>
      <c r="AS12045" s="41"/>
      <c r="AT12045" s="41"/>
      <c r="AU12045" s="41"/>
      <c r="AV12045" s="41"/>
      <c r="AW12045" s="41"/>
      <c r="AX12045" s="41"/>
      <c r="AY12045" s="41"/>
      <c r="AZ12045" s="41"/>
      <c r="BA12045" s="41"/>
      <c r="BB12045" s="41"/>
      <c r="BC12045" s="41"/>
      <c r="BD12045" s="41"/>
      <c r="BE12045" s="41"/>
      <c r="BF12045" s="41"/>
      <c r="BG12045" s="41"/>
      <c r="BH12045" s="41"/>
      <c r="BI12045" s="41"/>
      <c r="BJ12045" s="41"/>
      <c r="BK12045" s="41"/>
      <c r="BL12045" s="41"/>
      <c r="BM12045" s="41"/>
      <c r="BN12045" s="41"/>
      <c r="BO12045" s="41"/>
      <c r="BP12045" s="108"/>
      <c r="CG12045" s="102"/>
      <c r="CI12045" s="45"/>
    </row>
    <row r="12046" spans="37:87" ht="13" customHeight="1">
      <c r="AK12046" s="114"/>
      <c r="AL12046" s="41"/>
      <c r="AM12046" s="41"/>
      <c r="AN12046" s="41"/>
      <c r="AO12046" s="41"/>
      <c r="AP12046" s="41"/>
      <c r="AQ12046" s="41"/>
      <c r="AR12046" s="41"/>
      <c r="AS12046" s="41"/>
      <c r="AT12046" s="41"/>
      <c r="AU12046" s="41"/>
      <c r="AV12046" s="41"/>
      <c r="AW12046" s="41"/>
      <c r="AX12046" s="41"/>
      <c r="AY12046" s="41"/>
      <c r="AZ12046" s="41"/>
      <c r="BA12046" s="41"/>
      <c r="BB12046" s="41"/>
      <c r="BC12046" s="41"/>
      <c r="BD12046" s="41"/>
      <c r="BE12046" s="41"/>
      <c r="BF12046" s="41"/>
      <c r="BG12046" s="41"/>
      <c r="BH12046" s="41"/>
      <c r="BI12046" s="41"/>
      <c r="BJ12046" s="41"/>
      <c r="BK12046" s="41"/>
      <c r="BL12046" s="41"/>
      <c r="BM12046" s="41"/>
      <c r="BN12046" s="41"/>
      <c r="BO12046" s="41"/>
      <c r="BP12046" s="108"/>
      <c r="CG12046" s="102"/>
      <c r="CI12046" s="45"/>
    </row>
    <row r="12047" spans="37:87" ht="13" customHeight="1">
      <c r="AK12047" s="114"/>
      <c r="AL12047" s="41"/>
      <c r="AM12047" s="41"/>
      <c r="AN12047" s="41"/>
      <c r="AO12047" s="41"/>
      <c r="AP12047" s="41"/>
      <c r="AQ12047" s="41"/>
      <c r="AR12047" s="41"/>
      <c r="AS12047" s="41"/>
      <c r="AT12047" s="41"/>
      <c r="AU12047" s="41"/>
      <c r="AV12047" s="41"/>
      <c r="AW12047" s="41"/>
      <c r="AX12047" s="41"/>
      <c r="AY12047" s="41"/>
      <c r="AZ12047" s="41"/>
      <c r="BA12047" s="41"/>
      <c r="BB12047" s="41"/>
      <c r="BC12047" s="41"/>
      <c r="BD12047" s="41"/>
      <c r="BE12047" s="41"/>
      <c r="BF12047" s="41"/>
      <c r="BG12047" s="41"/>
      <c r="BH12047" s="41"/>
      <c r="BI12047" s="41"/>
      <c r="BJ12047" s="41"/>
      <c r="BK12047" s="41"/>
      <c r="BL12047" s="41"/>
      <c r="BM12047" s="41"/>
      <c r="BN12047" s="41"/>
      <c r="BO12047" s="41"/>
      <c r="BP12047" s="108"/>
      <c r="CG12047" s="102"/>
      <c r="CI12047" s="45"/>
    </row>
    <row r="12048" spans="37:87" ht="13" customHeight="1">
      <c r="AK12048" s="114"/>
      <c r="AL12048" s="41"/>
      <c r="AM12048" s="41"/>
      <c r="AN12048" s="41"/>
      <c r="AO12048" s="41"/>
      <c r="AP12048" s="41"/>
      <c r="AQ12048" s="41"/>
      <c r="AR12048" s="41"/>
      <c r="AS12048" s="41"/>
      <c r="AT12048" s="41"/>
      <c r="AU12048" s="41"/>
      <c r="AV12048" s="41"/>
      <c r="AW12048" s="41"/>
      <c r="AX12048" s="41"/>
      <c r="AY12048" s="41"/>
      <c r="AZ12048" s="41"/>
      <c r="BA12048" s="41"/>
      <c r="BB12048" s="41"/>
      <c r="BC12048" s="41"/>
      <c r="BD12048" s="41"/>
      <c r="BE12048" s="41"/>
      <c r="BF12048" s="41"/>
      <c r="BG12048" s="41"/>
      <c r="BH12048" s="41"/>
      <c r="BI12048" s="41"/>
      <c r="BJ12048" s="41"/>
      <c r="BK12048" s="41"/>
      <c r="BL12048" s="41"/>
      <c r="BM12048" s="41"/>
      <c r="BN12048" s="41"/>
      <c r="BO12048" s="41"/>
      <c r="BP12048" s="108"/>
      <c r="CG12048" s="102"/>
      <c r="CI12048" s="45"/>
    </row>
    <row r="12049" spans="37:87" ht="13" customHeight="1">
      <c r="AK12049" s="114"/>
      <c r="AL12049" s="41"/>
      <c r="AM12049" s="41"/>
      <c r="AN12049" s="41"/>
      <c r="AO12049" s="41"/>
      <c r="AP12049" s="41"/>
      <c r="AQ12049" s="41"/>
      <c r="AR12049" s="41"/>
      <c r="AS12049" s="41"/>
      <c r="AT12049" s="41"/>
      <c r="AU12049" s="41"/>
      <c r="AV12049" s="41"/>
      <c r="AW12049" s="41"/>
      <c r="AX12049" s="41"/>
      <c r="AY12049" s="41"/>
      <c r="AZ12049" s="41"/>
      <c r="BA12049" s="41"/>
      <c r="BB12049" s="41"/>
      <c r="BC12049" s="41"/>
      <c r="BD12049" s="41"/>
      <c r="BE12049" s="41"/>
      <c r="BF12049" s="41"/>
      <c r="BG12049" s="41"/>
      <c r="BH12049" s="41"/>
      <c r="BI12049" s="41"/>
      <c r="BJ12049" s="41"/>
      <c r="BK12049" s="41"/>
      <c r="BL12049" s="41"/>
      <c r="BM12049" s="41"/>
      <c r="BN12049" s="41"/>
      <c r="BO12049" s="41"/>
      <c r="BP12049" s="108"/>
      <c r="CG12049" s="102"/>
      <c r="CI12049" s="45"/>
    </row>
    <row r="12050" spans="37:87" ht="13" customHeight="1">
      <c r="AK12050" s="114"/>
      <c r="AL12050" s="41"/>
      <c r="AM12050" s="41"/>
      <c r="AN12050" s="41"/>
      <c r="AO12050" s="41"/>
      <c r="AP12050" s="41"/>
      <c r="AQ12050" s="41"/>
      <c r="AR12050" s="41"/>
      <c r="AS12050" s="41"/>
      <c r="AT12050" s="41"/>
      <c r="AU12050" s="41"/>
      <c r="AV12050" s="41"/>
      <c r="AW12050" s="41"/>
      <c r="AX12050" s="41"/>
      <c r="AY12050" s="41"/>
      <c r="AZ12050" s="41"/>
      <c r="BA12050" s="41"/>
      <c r="BB12050" s="41"/>
      <c r="BC12050" s="41"/>
      <c r="BD12050" s="41"/>
      <c r="BE12050" s="41"/>
      <c r="BF12050" s="41"/>
      <c r="BG12050" s="41"/>
      <c r="BH12050" s="41"/>
      <c r="BI12050" s="41"/>
      <c r="BJ12050" s="41"/>
      <c r="BK12050" s="41"/>
      <c r="BL12050" s="41"/>
      <c r="BM12050" s="41"/>
      <c r="BN12050" s="41"/>
      <c r="BO12050" s="41"/>
      <c r="BP12050" s="108"/>
      <c r="CG12050" s="102"/>
      <c r="CI12050" s="45"/>
    </row>
    <row r="12051" spans="37:87" ht="13" customHeight="1">
      <c r="AK12051" s="114"/>
      <c r="AL12051" s="41"/>
      <c r="AM12051" s="41"/>
      <c r="AN12051" s="41"/>
      <c r="AO12051" s="41"/>
      <c r="AP12051" s="41"/>
      <c r="AQ12051" s="41"/>
      <c r="AR12051" s="41"/>
      <c r="AS12051" s="41"/>
      <c r="AT12051" s="41"/>
      <c r="AU12051" s="41"/>
      <c r="AV12051" s="41"/>
      <c r="AW12051" s="41"/>
      <c r="AX12051" s="41"/>
      <c r="AY12051" s="41"/>
      <c r="AZ12051" s="41"/>
      <c r="BA12051" s="41"/>
      <c r="BB12051" s="41"/>
      <c r="BC12051" s="41"/>
      <c r="BD12051" s="41"/>
      <c r="BE12051" s="41"/>
      <c r="BF12051" s="41"/>
      <c r="BG12051" s="41"/>
      <c r="BH12051" s="41"/>
      <c r="BI12051" s="41"/>
      <c r="BJ12051" s="41"/>
      <c r="BK12051" s="41"/>
      <c r="BL12051" s="41"/>
      <c r="BM12051" s="41"/>
      <c r="BN12051" s="41"/>
      <c r="BO12051" s="41"/>
      <c r="BP12051" s="108"/>
      <c r="CG12051" s="102"/>
      <c r="CI12051" s="45"/>
    </row>
    <row r="12052" spans="37:87" ht="13" customHeight="1">
      <c r="AK12052" s="114"/>
      <c r="AL12052" s="41"/>
      <c r="AM12052" s="41"/>
      <c r="AN12052" s="41"/>
      <c r="AO12052" s="41"/>
      <c r="AP12052" s="41"/>
      <c r="AQ12052" s="41"/>
      <c r="AR12052" s="41"/>
      <c r="AS12052" s="41"/>
      <c r="AT12052" s="41"/>
      <c r="AU12052" s="41"/>
      <c r="AV12052" s="41"/>
      <c r="AW12052" s="41"/>
      <c r="AX12052" s="41"/>
      <c r="AY12052" s="41"/>
      <c r="AZ12052" s="41"/>
      <c r="BA12052" s="41"/>
      <c r="BB12052" s="41"/>
      <c r="BC12052" s="41"/>
      <c r="BD12052" s="41"/>
      <c r="BE12052" s="41"/>
      <c r="BF12052" s="41"/>
      <c r="BG12052" s="41"/>
      <c r="BH12052" s="41"/>
      <c r="BI12052" s="41"/>
      <c r="BJ12052" s="41"/>
      <c r="BK12052" s="41"/>
      <c r="BL12052" s="41"/>
      <c r="BM12052" s="41"/>
      <c r="BN12052" s="41"/>
      <c r="BO12052" s="41"/>
      <c r="BP12052" s="108"/>
      <c r="CG12052" s="102"/>
      <c r="CI12052" s="45"/>
    </row>
    <row r="12053" spans="37:87" ht="13" customHeight="1">
      <c r="AK12053" s="114"/>
      <c r="AL12053" s="41"/>
      <c r="AM12053" s="41"/>
      <c r="AN12053" s="41"/>
      <c r="AO12053" s="41"/>
      <c r="AP12053" s="41"/>
      <c r="AQ12053" s="41"/>
      <c r="AR12053" s="41"/>
      <c r="AS12053" s="41"/>
      <c r="AT12053" s="41"/>
      <c r="AU12053" s="41"/>
      <c r="AV12053" s="41"/>
      <c r="AW12053" s="41"/>
      <c r="AX12053" s="41"/>
      <c r="AY12053" s="41"/>
      <c r="AZ12053" s="41"/>
      <c r="BA12053" s="41"/>
      <c r="BB12053" s="41"/>
      <c r="BC12053" s="41"/>
      <c r="BD12053" s="41"/>
      <c r="BE12053" s="41"/>
      <c r="BF12053" s="41"/>
      <c r="BG12053" s="41"/>
      <c r="BH12053" s="41"/>
      <c r="BI12053" s="41"/>
      <c r="BJ12053" s="41"/>
      <c r="BK12053" s="41"/>
      <c r="BL12053" s="41"/>
      <c r="BM12053" s="41"/>
      <c r="BN12053" s="41"/>
      <c r="BO12053" s="41"/>
      <c r="BP12053" s="108"/>
      <c r="CG12053" s="102"/>
      <c r="CI12053" s="45"/>
    </row>
    <row r="12054" spans="37:87" ht="13" customHeight="1">
      <c r="AK12054" s="114"/>
      <c r="AL12054" s="41"/>
      <c r="AM12054" s="41"/>
      <c r="AN12054" s="41"/>
      <c r="AO12054" s="41"/>
      <c r="AP12054" s="41"/>
      <c r="AQ12054" s="41"/>
      <c r="AR12054" s="41"/>
      <c r="AS12054" s="41"/>
      <c r="AT12054" s="41"/>
      <c r="AU12054" s="41"/>
      <c r="AV12054" s="41"/>
      <c r="AW12054" s="41"/>
      <c r="AX12054" s="41"/>
      <c r="AY12054" s="41"/>
      <c r="AZ12054" s="41"/>
      <c r="BA12054" s="41"/>
      <c r="BB12054" s="41"/>
      <c r="BC12054" s="41"/>
      <c r="BD12054" s="41"/>
      <c r="BE12054" s="41"/>
      <c r="BF12054" s="41"/>
      <c r="BG12054" s="41"/>
      <c r="BH12054" s="41"/>
      <c r="BI12054" s="41"/>
      <c r="BJ12054" s="41"/>
      <c r="BK12054" s="41"/>
      <c r="BL12054" s="41"/>
      <c r="BM12054" s="41"/>
      <c r="BN12054" s="41"/>
      <c r="BO12054" s="41"/>
      <c r="BP12054" s="108"/>
      <c r="CG12054" s="102"/>
      <c r="CI12054" s="45"/>
    </row>
    <row r="12055" spans="37:87" ht="13" customHeight="1">
      <c r="AK12055" s="114"/>
      <c r="AL12055" s="41"/>
      <c r="AM12055" s="41"/>
      <c r="AN12055" s="41"/>
      <c r="AO12055" s="41"/>
      <c r="AP12055" s="41"/>
      <c r="AQ12055" s="41"/>
      <c r="AR12055" s="41"/>
      <c r="AS12055" s="41"/>
      <c r="AT12055" s="41"/>
      <c r="AU12055" s="41"/>
      <c r="AV12055" s="41"/>
      <c r="AW12055" s="41"/>
      <c r="AX12055" s="41"/>
      <c r="AY12055" s="41"/>
      <c r="AZ12055" s="41"/>
      <c r="BA12055" s="41"/>
      <c r="BB12055" s="41"/>
      <c r="BC12055" s="41"/>
      <c r="BD12055" s="41"/>
      <c r="BE12055" s="41"/>
      <c r="BF12055" s="41"/>
      <c r="BG12055" s="41"/>
      <c r="BH12055" s="41"/>
      <c r="BI12055" s="41"/>
      <c r="BJ12055" s="41"/>
      <c r="BK12055" s="41"/>
      <c r="BL12055" s="41"/>
      <c r="BM12055" s="41"/>
      <c r="BN12055" s="41"/>
      <c r="BO12055" s="41"/>
      <c r="BP12055" s="108"/>
      <c r="CG12055" s="102"/>
      <c r="CI12055" s="45"/>
    </row>
    <row r="12056" spans="37:87" ht="13" customHeight="1">
      <c r="AK12056" s="114"/>
      <c r="AL12056" s="41"/>
      <c r="AM12056" s="41"/>
      <c r="AN12056" s="41"/>
      <c r="AO12056" s="41"/>
      <c r="AP12056" s="41"/>
      <c r="AQ12056" s="41"/>
      <c r="AR12056" s="41"/>
      <c r="AS12056" s="41"/>
      <c r="AT12056" s="41"/>
      <c r="AU12056" s="41"/>
      <c r="AV12056" s="41"/>
      <c r="AW12056" s="41"/>
      <c r="AX12056" s="41"/>
      <c r="AY12056" s="41"/>
      <c r="AZ12056" s="41"/>
      <c r="BA12056" s="41"/>
      <c r="BB12056" s="41"/>
      <c r="BC12056" s="41"/>
      <c r="BD12056" s="41"/>
      <c r="BE12056" s="41"/>
      <c r="BF12056" s="41"/>
      <c r="BG12056" s="41"/>
      <c r="BH12056" s="41"/>
      <c r="BI12056" s="41"/>
      <c r="BJ12056" s="41"/>
      <c r="BK12056" s="41"/>
      <c r="BL12056" s="41"/>
      <c r="BM12056" s="41"/>
      <c r="BN12056" s="41"/>
      <c r="BO12056" s="41"/>
      <c r="BP12056" s="108"/>
      <c r="CG12056" s="102"/>
      <c r="CI12056" s="45"/>
    </row>
    <row r="12057" spans="37:87" ht="13" customHeight="1">
      <c r="AK12057" s="114"/>
      <c r="AL12057" s="41"/>
      <c r="AM12057" s="41"/>
      <c r="AN12057" s="41"/>
      <c r="AO12057" s="41"/>
      <c r="AP12057" s="41"/>
      <c r="AQ12057" s="41"/>
      <c r="AR12057" s="41"/>
      <c r="AS12057" s="41"/>
      <c r="AT12057" s="41"/>
      <c r="AU12057" s="41"/>
      <c r="AV12057" s="41"/>
      <c r="AW12057" s="41"/>
      <c r="AX12057" s="41"/>
      <c r="AY12057" s="41"/>
      <c r="AZ12057" s="41"/>
      <c r="BA12057" s="41"/>
      <c r="BB12057" s="41"/>
      <c r="BC12057" s="41"/>
      <c r="BD12057" s="41"/>
      <c r="BE12057" s="41"/>
      <c r="BF12057" s="41"/>
      <c r="BG12057" s="41"/>
      <c r="BH12057" s="41"/>
      <c r="BI12057" s="41"/>
      <c r="BJ12057" s="41"/>
      <c r="BK12057" s="41"/>
      <c r="BL12057" s="41"/>
      <c r="BM12057" s="41"/>
      <c r="BN12057" s="41"/>
      <c r="BO12057" s="41"/>
      <c r="BP12057" s="108"/>
      <c r="CG12057" s="102"/>
      <c r="CI12057" s="45"/>
    </row>
    <row r="12058" spans="37:87" ht="13" customHeight="1">
      <c r="AK12058" s="114"/>
      <c r="AL12058" s="41"/>
      <c r="AM12058" s="41"/>
      <c r="AN12058" s="41"/>
      <c r="AO12058" s="41"/>
      <c r="AP12058" s="41"/>
      <c r="AQ12058" s="41"/>
      <c r="AR12058" s="41"/>
      <c r="AS12058" s="41"/>
      <c r="AT12058" s="41"/>
      <c r="AU12058" s="41"/>
      <c r="AV12058" s="41"/>
      <c r="AW12058" s="41"/>
      <c r="AX12058" s="41"/>
      <c r="AY12058" s="41"/>
      <c r="AZ12058" s="41"/>
      <c r="BA12058" s="41"/>
      <c r="BB12058" s="41"/>
      <c r="BC12058" s="41"/>
      <c r="BD12058" s="41"/>
      <c r="BE12058" s="41"/>
      <c r="BF12058" s="41"/>
      <c r="BG12058" s="41"/>
      <c r="BH12058" s="41"/>
      <c r="BI12058" s="41"/>
      <c r="BJ12058" s="41"/>
      <c r="BK12058" s="41"/>
      <c r="BL12058" s="41"/>
      <c r="BM12058" s="41"/>
      <c r="BN12058" s="41"/>
      <c r="BO12058" s="41"/>
      <c r="BP12058" s="108"/>
      <c r="CG12058" s="102"/>
      <c r="CI12058" s="45"/>
    </row>
    <row r="12059" spans="37:87" ht="13" customHeight="1">
      <c r="AK12059" s="114"/>
      <c r="AL12059" s="41"/>
      <c r="AM12059" s="41"/>
      <c r="AN12059" s="41"/>
      <c r="AO12059" s="41"/>
      <c r="AP12059" s="41"/>
      <c r="AQ12059" s="41"/>
      <c r="AR12059" s="41"/>
      <c r="AS12059" s="41"/>
      <c r="AT12059" s="41"/>
      <c r="AU12059" s="41"/>
      <c r="AV12059" s="41"/>
      <c r="AW12059" s="41"/>
      <c r="AX12059" s="41"/>
      <c r="AY12059" s="41"/>
      <c r="AZ12059" s="41"/>
      <c r="BA12059" s="41"/>
      <c r="BB12059" s="41"/>
      <c r="BC12059" s="41"/>
      <c r="BD12059" s="41"/>
      <c r="BE12059" s="41"/>
      <c r="BF12059" s="41"/>
      <c r="BG12059" s="41"/>
      <c r="BH12059" s="41"/>
      <c r="BI12059" s="41"/>
      <c r="BJ12059" s="41"/>
      <c r="BK12059" s="41"/>
      <c r="BL12059" s="41"/>
      <c r="BM12059" s="41"/>
      <c r="BN12059" s="41"/>
      <c r="BO12059" s="41"/>
      <c r="BP12059" s="108"/>
      <c r="CG12059" s="102"/>
      <c r="CI12059" s="45"/>
    </row>
    <row r="12060" spans="37:87" ht="13" customHeight="1">
      <c r="AK12060" s="114"/>
      <c r="AL12060" s="41"/>
      <c r="AM12060" s="41"/>
      <c r="AN12060" s="41"/>
      <c r="AO12060" s="41"/>
      <c r="AP12060" s="41"/>
      <c r="AQ12060" s="41"/>
      <c r="AR12060" s="41"/>
      <c r="AS12060" s="41"/>
      <c r="AT12060" s="41"/>
      <c r="AU12060" s="41"/>
      <c r="AV12060" s="41"/>
      <c r="AW12060" s="41"/>
      <c r="AX12060" s="41"/>
      <c r="AY12060" s="41"/>
      <c r="AZ12060" s="41"/>
      <c r="BA12060" s="41"/>
      <c r="BB12060" s="41"/>
      <c r="BC12060" s="41"/>
      <c r="BD12060" s="41"/>
      <c r="BE12060" s="41"/>
      <c r="BF12060" s="41"/>
      <c r="BG12060" s="41"/>
      <c r="BH12060" s="41"/>
      <c r="BI12060" s="41"/>
      <c r="BJ12060" s="41"/>
      <c r="BK12060" s="41"/>
      <c r="BL12060" s="41"/>
      <c r="BM12060" s="41"/>
      <c r="BN12060" s="41"/>
      <c r="BO12060" s="41"/>
      <c r="BP12060" s="108"/>
      <c r="CG12060" s="102"/>
      <c r="CI12060" s="45"/>
    </row>
    <row r="12061" spans="37:87" ht="13" customHeight="1">
      <c r="AK12061" s="114"/>
      <c r="AL12061" s="41"/>
      <c r="AM12061" s="41"/>
      <c r="AN12061" s="41"/>
      <c r="AO12061" s="41"/>
      <c r="AP12061" s="41"/>
      <c r="AQ12061" s="41"/>
      <c r="AR12061" s="41"/>
      <c r="AS12061" s="41"/>
      <c r="AT12061" s="41"/>
      <c r="AU12061" s="41"/>
      <c r="AV12061" s="41"/>
      <c r="AW12061" s="41"/>
      <c r="AX12061" s="41"/>
      <c r="AY12061" s="41"/>
      <c r="AZ12061" s="41"/>
      <c r="BA12061" s="41"/>
      <c r="BB12061" s="41"/>
      <c r="BC12061" s="41"/>
      <c r="BD12061" s="41"/>
      <c r="BE12061" s="41"/>
      <c r="BF12061" s="41"/>
      <c r="BG12061" s="41"/>
      <c r="BH12061" s="41"/>
      <c r="BI12061" s="41"/>
      <c r="BJ12061" s="41"/>
      <c r="BK12061" s="41"/>
      <c r="BL12061" s="41"/>
      <c r="BM12061" s="41"/>
      <c r="BN12061" s="41"/>
      <c r="BO12061" s="41"/>
      <c r="BP12061" s="108"/>
      <c r="CG12061" s="102"/>
      <c r="CI12061" s="45"/>
    </row>
    <row r="12062" spans="37:87" ht="13" customHeight="1">
      <c r="AK12062" s="114"/>
      <c r="AL12062" s="41"/>
      <c r="AM12062" s="41"/>
      <c r="AN12062" s="41"/>
      <c r="AO12062" s="41"/>
      <c r="AP12062" s="41"/>
      <c r="AQ12062" s="41"/>
      <c r="AR12062" s="41"/>
      <c r="AS12062" s="41"/>
      <c r="AT12062" s="41"/>
      <c r="AU12062" s="41"/>
      <c r="AV12062" s="41"/>
      <c r="AW12062" s="41"/>
      <c r="AX12062" s="41"/>
      <c r="AY12062" s="41"/>
      <c r="AZ12062" s="41"/>
      <c r="BA12062" s="41"/>
      <c r="BB12062" s="41"/>
      <c r="BC12062" s="41"/>
      <c r="BD12062" s="41"/>
      <c r="BE12062" s="41"/>
      <c r="BF12062" s="41"/>
      <c r="BG12062" s="41"/>
      <c r="BH12062" s="41"/>
      <c r="BI12062" s="41"/>
      <c r="BJ12062" s="41"/>
      <c r="BK12062" s="41"/>
      <c r="BL12062" s="41"/>
      <c r="BM12062" s="41"/>
      <c r="BN12062" s="41"/>
      <c r="BO12062" s="41"/>
      <c r="BP12062" s="108"/>
      <c r="CG12062" s="102"/>
      <c r="CI12062" s="45"/>
    </row>
    <row r="12063" spans="37:87" ht="13" customHeight="1">
      <c r="AK12063" s="114"/>
      <c r="AL12063" s="41"/>
      <c r="AM12063" s="41"/>
      <c r="AN12063" s="41"/>
      <c r="AO12063" s="41"/>
      <c r="AP12063" s="41"/>
      <c r="AQ12063" s="41"/>
      <c r="AR12063" s="41"/>
      <c r="AS12063" s="41"/>
      <c r="AT12063" s="41"/>
      <c r="AU12063" s="41"/>
      <c r="AV12063" s="41"/>
      <c r="AW12063" s="41"/>
      <c r="AX12063" s="41"/>
      <c r="AY12063" s="41"/>
      <c r="AZ12063" s="41"/>
      <c r="BA12063" s="41"/>
      <c r="BB12063" s="41"/>
      <c r="BC12063" s="41"/>
      <c r="BD12063" s="41"/>
      <c r="BE12063" s="41"/>
      <c r="BF12063" s="41"/>
      <c r="BG12063" s="41"/>
      <c r="BH12063" s="41"/>
      <c r="BI12063" s="41"/>
      <c r="BJ12063" s="41"/>
      <c r="BK12063" s="41"/>
      <c r="BL12063" s="41"/>
      <c r="BM12063" s="41"/>
      <c r="BN12063" s="41"/>
      <c r="BO12063" s="41"/>
      <c r="BP12063" s="108"/>
      <c r="CG12063" s="102"/>
      <c r="CI12063" s="45"/>
    </row>
    <row r="12064" spans="37:87" ht="13" customHeight="1">
      <c r="AK12064" s="114"/>
      <c r="AL12064" s="41"/>
      <c r="AM12064" s="41"/>
      <c r="AN12064" s="41"/>
      <c r="AO12064" s="41"/>
      <c r="AP12064" s="41"/>
      <c r="AQ12064" s="41"/>
      <c r="AR12064" s="41"/>
      <c r="AS12064" s="41"/>
      <c r="AT12064" s="41"/>
      <c r="AU12064" s="41"/>
      <c r="AV12064" s="41"/>
      <c r="AW12064" s="41"/>
      <c r="AX12064" s="41"/>
      <c r="AY12064" s="41"/>
      <c r="AZ12064" s="41"/>
      <c r="BA12064" s="41"/>
      <c r="BB12064" s="41"/>
      <c r="BC12064" s="41"/>
      <c r="BD12064" s="41"/>
      <c r="BE12064" s="41"/>
      <c r="BF12064" s="41"/>
      <c r="BG12064" s="41"/>
      <c r="BH12064" s="41"/>
      <c r="BI12064" s="41"/>
      <c r="BJ12064" s="41"/>
      <c r="BK12064" s="41"/>
      <c r="BL12064" s="41"/>
      <c r="BM12064" s="41"/>
      <c r="BN12064" s="41"/>
      <c r="BO12064" s="41"/>
      <c r="BP12064" s="108"/>
      <c r="CG12064" s="102"/>
      <c r="CI12064" s="45"/>
    </row>
    <row r="12065" spans="37:87" ht="13" customHeight="1">
      <c r="AK12065" s="114"/>
      <c r="AL12065" s="41"/>
      <c r="AM12065" s="41"/>
      <c r="AN12065" s="41"/>
      <c r="AO12065" s="41"/>
      <c r="AP12065" s="41"/>
      <c r="AQ12065" s="41"/>
      <c r="AR12065" s="41"/>
      <c r="AS12065" s="41"/>
      <c r="AT12065" s="41"/>
      <c r="AU12065" s="41"/>
      <c r="AV12065" s="41"/>
      <c r="AW12065" s="41"/>
      <c r="AX12065" s="41"/>
      <c r="AY12065" s="41"/>
      <c r="AZ12065" s="41"/>
      <c r="BA12065" s="41"/>
      <c r="BB12065" s="41"/>
      <c r="BC12065" s="41"/>
      <c r="BD12065" s="41"/>
      <c r="BE12065" s="41"/>
      <c r="BF12065" s="41"/>
      <c r="BG12065" s="41"/>
      <c r="BH12065" s="41"/>
      <c r="BI12065" s="41"/>
      <c r="BJ12065" s="41"/>
      <c r="BK12065" s="41"/>
      <c r="BL12065" s="41"/>
      <c r="BM12065" s="41"/>
      <c r="BN12065" s="41"/>
      <c r="BO12065" s="41"/>
      <c r="BP12065" s="108"/>
      <c r="CG12065" s="102"/>
      <c r="CI12065" s="45"/>
    </row>
    <row r="12066" spans="37:87" ht="13" customHeight="1">
      <c r="AK12066" s="114"/>
      <c r="AL12066" s="41"/>
      <c r="AM12066" s="41"/>
      <c r="AN12066" s="41"/>
      <c r="AO12066" s="41"/>
      <c r="AP12066" s="41"/>
      <c r="AQ12066" s="41"/>
      <c r="AR12066" s="41"/>
      <c r="AS12066" s="41"/>
      <c r="AT12066" s="41"/>
      <c r="AU12066" s="41"/>
      <c r="AV12066" s="41"/>
      <c r="AW12066" s="41"/>
      <c r="AX12066" s="41"/>
      <c r="AY12066" s="41"/>
      <c r="AZ12066" s="41"/>
      <c r="BA12066" s="41"/>
      <c r="BB12066" s="41"/>
      <c r="BC12066" s="41"/>
      <c r="BD12066" s="41"/>
      <c r="BE12066" s="41"/>
      <c r="BF12066" s="41"/>
      <c r="BG12066" s="41"/>
      <c r="BH12066" s="41"/>
      <c r="BI12066" s="41"/>
      <c r="BJ12066" s="41"/>
      <c r="BK12066" s="41"/>
      <c r="BL12066" s="41"/>
      <c r="BM12066" s="41"/>
      <c r="BN12066" s="41"/>
      <c r="BO12066" s="41"/>
      <c r="BP12066" s="108"/>
      <c r="CG12066" s="102"/>
      <c r="CI12066" s="45"/>
    </row>
    <row r="12067" spans="37:87" ht="13" customHeight="1">
      <c r="AK12067" s="114"/>
      <c r="AL12067" s="41"/>
      <c r="AM12067" s="41"/>
      <c r="AN12067" s="41"/>
      <c r="AO12067" s="41"/>
      <c r="AP12067" s="41"/>
      <c r="AQ12067" s="41"/>
      <c r="AR12067" s="41"/>
      <c r="AS12067" s="41"/>
      <c r="AT12067" s="41"/>
      <c r="AU12067" s="41"/>
      <c r="AV12067" s="41"/>
      <c r="AW12067" s="41"/>
      <c r="AX12067" s="41"/>
      <c r="AY12067" s="41"/>
      <c r="AZ12067" s="41"/>
      <c r="BA12067" s="41"/>
      <c r="BB12067" s="41"/>
      <c r="BC12067" s="41"/>
      <c r="BD12067" s="41"/>
      <c r="BE12067" s="41"/>
      <c r="BF12067" s="41"/>
      <c r="BG12067" s="41"/>
      <c r="BH12067" s="41"/>
      <c r="BI12067" s="41"/>
      <c r="BJ12067" s="41"/>
      <c r="BK12067" s="41"/>
      <c r="BL12067" s="41"/>
      <c r="BM12067" s="41"/>
      <c r="BN12067" s="41"/>
      <c r="BO12067" s="41"/>
      <c r="BP12067" s="108"/>
      <c r="CG12067" s="102"/>
      <c r="CI12067" s="45"/>
    </row>
    <row r="12068" spans="37:87" ht="13" customHeight="1">
      <c r="AK12068" s="114"/>
      <c r="AL12068" s="41"/>
      <c r="AM12068" s="41"/>
      <c r="AN12068" s="41"/>
      <c r="AO12068" s="41"/>
      <c r="AP12068" s="41"/>
      <c r="AQ12068" s="41"/>
      <c r="AR12068" s="41"/>
      <c r="AS12068" s="41"/>
      <c r="AT12068" s="41"/>
      <c r="AU12068" s="41"/>
      <c r="AV12068" s="41"/>
      <c r="AW12068" s="41"/>
      <c r="AX12068" s="41"/>
      <c r="AY12068" s="41"/>
      <c r="AZ12068" s="41"/>
      <c r="BA12068" s="41"/>
      <c r="BB12068" s="41"/>
      <c r="BC12068" s="41"/>
      <c r="BD12068" s="41"/>
      <c r="BE12068" s="41"/>
      <c r="BF12068" s="41"/>
      <c r="BG12068" s="41"/>
      <c r="BH12068" s="41"/>
      <c r="BI12068" s="41"/>
      <c r="BJ12068" s="41"/>
      <c r="BK12068" s="41"/>
      <c r="BL12068" s="41"/>
      <c r="BM12068" s="41"/>
      <c r="BN12068" s="41"/>
      <c r="BO12068" s="41"/>
      <c r="BP12068" s="108"/>
      <c r="CG12068" s="102"/>
      <c r="CI12068" s="45"/>
    </row>
    <row r="12069" spans="37:87" ht="13" customHeight="1">
      <c r="AK12069" s="114"/>
      <c r="AL12069" s="41"/>
      <c r="AM12069" s="41"/>
      <c r="AN12069" s="41"/>
      <c r="AO12069" s="41"/>
      <c r="AP12069" s="41"/>
      <c r="AQ12069" s="41"/>
      <c r="AR12069" s="41"/>
      <c r="AS12069" s="41"/>
      <c r="AT12069" s="41"/>
      <c r="AU12069" s="41"/>
      <c r="AV12069" s="41"/>
      <c r="AW12069" s="41"/>
      <c r="AX12069" s="41"/>
      <c r="AY12069" s="41"/>
      <c r="AZ12069" s="41"/>
      <c r="BA12069" s="41"/>
      <c r="BB12069" s="41"/>
      <c r="BC12069" s="41"/>
      <c r="BD12069" s="41"/>
      <c r="BE12069" s="41"/>
      <c r="BF12069" s="41"/>
      <c r="BG12069" s="41"/>
      <c r="BH12069" s="41"/>
      <c r="BI12069" s="41"/>
      <c r="BJ12069" s="41"/>
      <c r="BK12069" s="41"/>
      <c r="BL12069" s="41"/>
      <c r="BM12069" s="41"/>
      <c r="BN12069" s="41"/>
      <c r="BO12069" s="41"/>
      <c r="BP12069" s="108"/>
      <c r="CG12069" s="102"/>
      <c r="CI12069" s="45"/>
    </row>
    <row r="12070" spans="37:87" ht="13" customHeight="1">
      <c r="AK12070" s="114"/>
      <c r="AL12070" s="41"/>
      <c r="AM12070" s="41"/>
      <c r="AN12070" s="41"/>
      <c r="AO12070" s="41"/>
      <c r="AP12070" s="41"/>
      <c r="AQ12070" s="41"/>
      <c r="AR12070" s="41"/>
      <c r="AS12070" s="41"/>
      <c r="AT12070" s="41"/>
      <c r="AU12070" s="41"/>
      <c r="AV12070" s="41"/>
      <c r="AW12070" s="41"/>
      <c r="AX12070" s="41"/>
      <c r="AY12070" s="41"/>
      <c r="AZ12070" s="41"/>
      <c r="BA12070" s="41"/>
      <c r="BB12070" s="41"/>
      <c r="BC12070" s="41"/>
      <c r="BD12070" s="41"/>
      <c r="BE12070" s="41"/>
      <c r="BF12070" s="41"/>
      <c r="BG12070" s="41"/>
      <c r="BH12070" s="41"/>
      <c r="BI12070" s="41"/>
      <c r="BJ12070" s="41"/>
      <c r="BK12070" s="41"/>
      <c r="BL12070" s="41"/>
      <c r="BM12070" s="41"/>
      <c r="BN12070" s="41"/>
      <c r="BO12070" s="41"/>
      <c r="BP12070" s="108"/>
      <c r="CG12070" s="102"/>
      <c r="CI12070" s="45"/>
    </row>
    <row r="12071" spans="37:87" ht="13" customHeight="1">
      <c r="AK12071" s="114"/>
      <c r="AL12071" s="41"/>
      <c r="AM12071" s="41"/>
      <c r="AN12071" s="41"/>
      <c r="AO12071" s="41"/>
      <c r="AP12071" s="41"/>
      <c r="AQ12071" s="41"/>
      <c r="AR12071" s="41"/>
      <c r="AS12071" s="41"/>
      <c r="AT12071" s="41"/>
      <c r="AU12071" s="41"/>
      <c r="AV12071" s="41"/>
      <c r="AW12071" s="41"/>
      <c r="AX12071" s="41"/>
      <c r="AY12071" s="41"/>
      <c r="AZ12071" s="41"/>
      <c r="BA12071" s="41"/>
      <c r="BB12071" s="41"/>
      <c r="BC12071" s="41"/>
      <c r="BD12071" s="41"/>
      <c r="BE12071" s="41"/>
      <c r="BF12071" s="41"/>
      <c r="BG12071" s="41"/>
      <c r="BH12071" s="41"/>
      <c r="BI12071" s="41"/>
      <c r="BJ12071" s="41"/>
      <c r="BK12071" s="41"/>
      <c r="BL12071" s="41"/>
      <c r="BM12071" s="41"/>
      <c r="BN12071" s="41"/>
      <c r="BO12071" s="41"/>
      <c r="BP12071" s="108"/>
      <c r="CG12071" s="102"/>
      <c r="CI12071" s="45"/>
    </row>
    <row r="12072" spans="37:87" ht="13" customHeight="1">
      <c r="AK12072" s="114"/>
      <c r="AL12072" s="41"/>
      <c r="AM12072" s="41"/>
      <c r="AN12072" s="41"/>
      <c r="AO12072" s="41"/>
      <c r="AP12072" s="41"/>
      <c r="AQ12072" s="41"/>
      <c r="AR12072" s="41"/>
      <c r="AS12072" s="41"/>
      <c r="AT12072" s="41"/>
      <c r="AU12072" s="41"/>
      <c r="AV12072" s="41"/>
      <c r="AW12072" s="41"/>
      <c r="AX12072" s="41"/>
      <c r="AY12072" s="41"/>
      <c r="AZ12072" s="41"/>
      <c r="BA12072" s="41"/>
      <c r="BB12072" s="41"/>
      <c r="BC12072" s="41"/>
      <c r="BD12072" s="41"/>
      <c r="BE12072" s="41"/>
      <c r="BF12072" s="41"/>
      <c r="BG12072" s="41"/>
      <c r="BH12072" s="41"/>
      <c r="BI12072" s="41"/>
      <c r="BJ12072" s="41"/>
      <c r="BK12072" s="41"/>
      <c r="BL12072" s="41"/>
      <c r="BM12072" s="41"/>
      <c r="BN12072" s="41"/>
      <c r="BO12072" s="41"/>
      <c r="BP12072" s="108"/>
      <c r="CG12072" s="102"/>
      <c r="CI12072" s="45"/>
    </row>
    <row r="12073" spans="37:87" ht="13" customHeight="1">
      <c r="AK12073" s="114"/>
      <c r="AL12073" s="41"/>
      <c r="AM12073" s="41"/>
      <c r="AN12073" s="41"/>
      <c r="AO12073" s="41"/>
      <c r="AP12073" s="41"/>
      <c r="AQ12073" s="41"/>
      <c r="AR12073" s="41"/>
      <c r="AS12073" s="41"/>
      <c r="AT12073" s="41"/>
      <c r="AU12073" s="41"/>
      <c r="AV12073" s="41"/>
      <c r="AW12073" s="41"/>
      <c r="AX12073" s="41"/>
      <c r="AY12073" s="41"/>
      <c r="AZ12073" s="41"/>
      <c r="BA12073" s="41"/>
      <c r="BB12073" s="41"/>
      <c r="BC12073" s="41"/>
      <c r="BD12073" s="41"/>
      <c r="BE12073" s="41"/>
      <c r="BF12073" s="41"/>
      <c r="BG12073" s="41"/>
      <c r="BH12073" s="41"/>
      <c r="BI12073" s="41"/>
      <c r="BJ12073" s="41"/>
      <c r="BK12073" s="41"/>
      <c r="BL12073" s="41"/>
      <c r="BM12073" s="41"/>
      <c r="BN12073" s="41"/>
      <c r="BO12073" s="41"/>
      <c r="BP12073" s="108"/>
      <c r="CG12073" s="102"/>
      <c r="CI12073" s="45"/>
    </row>
    <row r="12074" spans="37:87" ht="13" customHeight="1">
      <c r="AK12074" s="114"/>
      <c r="AL12074" s="41"/>
      <c r="AM12074" s="41"/>
      <c r="AN12074" s="41"/>
      <c r="AO12074" s="41"/>
      <c r="AP12074" s="41"/>
      <c r="AQ12074" s="41"/>
      <c r="AR12074" s="41"/>
      <c r="AS12074" s="41"/>
      <c r="AT12074" s="41"/>
      <c r="AU12074" s="41"/>
      <c r="AV12074" s="41"/>
      <c r="AW12074" s="41"/>
      <c r="AX12074" s="41"/>
      <c r="AY12074" s="41"/>
      <c r="AZ12074" s="41"/>
      <c r="BA12074" s="41"/>
      <c r="BB12074" s="41"/>
      <c r="BC12074" s="41"/>
      <c r="BD12074" s="41"/>
      <c r="BE12074" s="41"/>
      <c r="BF12074" s="41"/>
      <c r="BG12074" s="41"/>
      <c r="BH12074" s="41"/>
      <c r="BI12074" s="41"/>
      <c r="BJ12074" s="41"/>
      <c r="BK12074" s="41"/>
      <c r="BL12074" s="41"/>
      <c r="BM12074" s="41"/>
      <c r="BN12074" s="41"/>
      <c r="BO12074" s="41"/>
      <c r="BP12074" s="108"/>
      <c r="CG12074" s="102"/>
      <c r="CI12074" s="45"/>
    </row>
    <row r="12075" spans="37:87" ht="13" customHeight="1">
      <c r="AK12075" s="114"/>
      <c r="AL12075" s="41"/>
      <c r="AM12075" s="41"/>
      <c r="AN12075" s="41"/>
      <c r="AO12075" s="41"/>
      <c r="AP12075" s="41"/>
      <c r="AQ12075" s="41"/>
      <c r="AR12075" s="41"/>
      <c r="AS12075" s="41"/>
      <c r="AT12075" s="41"/>
      <c r="AU12075" s="41"/>
      <c r="AV12075" s="41"/>
      <c r="AW12075" s="41"/>
      <c r="AX12075" s="41"/>
      <c r="AY12075" s="41"/>
      <c r="AZ12075" s="41"/>
      <c r="BA12075" s="41"/>
      <c r="BB12075" s="41"/>
      <c r="BC12075" s="41"/>
      <c r="BD12075" s="41"/>
      <c r="BE12075" s="41"/>
      <c r="BF12075" s="41"/>
      <c r="BG12075" s="41"/>
      <c r="BH12075" s="41"/>
      <c r="BI12075" s="41"/>
      <c r="BJ12075" s="41"/>
      <c r="BK12075" s="41"/>
      <c r="BL12075" s="41"/>
      <c r="BM12075" s="41"/>
      <c r="BN12075" s="41"/>
      <c r="BO12075" s="41"/>
      <c r="BP12075" s="108"/>
      <c r="CG12075" s="102"/>
      <c r="CI12075" s="45"/>
    </row>
    <row r="12076" spans="37:87" ht="13" customHeight="1">
      <c r="AK12076" s="114"/>
      <c r="AL12076" s="41"/>
      <c r="AM12076" s="41"/>
      <c r="AN12076" s="41"/>
      <c r="AO12076" s="41"/>
      <c r="AP12076" s="41"/>
      <c r="AQ12076" s="41"/>
      <c r="AR12076" s="41"/>
      <c r="AS12076" s="41"/>
      <c r="AT12076" s="41"/>
      <c r="AU12076" s="41"/>
      <c r="AV12076" s="41"/>
      <c r="AW12076" s="41"/>
      <c r="AX12076" s="41"/>
      <c r="AY12076" s="41"/>
      <c r="AZ12076" s="41"/>
      <c r="BA12076" s="41"/>
      <c r="BB12076" s="41"/>
      <c r="BC12076" s="41"/>
      <c r="BD12076" s="41"/>
      <c r="BE12076" s="41"/>
      <c r="BF12076" s="41"/>
      <c r="BG12076" s="41"/>
      <c r="BH12076" s="41"/>
      <c r="BI12076" s="41"/>
      <c r="BJ12076" s="41"/>
      <c r="BK12076" s="41"/>
      <c r="BL12076" s="41"/>
      <c r="BM12076" s="41"/>
      <c r="BN12076" s="41"/>
      <c r="BO12076" s="41"/>
      <c r="BP12076" s="108"/>
      <c r="CG12076" s="102"/>
      <c r="CI12076" s="45"/>
    </row>
    <row r="12077" spans="37:87" ht="13" customHeight="1">
      <c r="AK12077" s="114"/>
      <c r="AL12077" s="41"/>
      <c r="AM12077" s="41"/>
      <c r="AN12077" s="41"/>
      <c r="AO12077" s="41"/>
      <c r="AP12077" s="41"/>
      <c r="AQ12077" s="41"/>
      <c r="AR12077" s="41"/>
      <c r="AS12077" s="41"/>
      <c r="AT12077" s="41"/>
      <c r="AU12077" s="41"/>
      <c r="AV12077" s="41"/>
      <c r="AW12077" s="41"/>
      <c r="AX12077" s="41"/>
      <c r="AY12077" s="41"/>
      <c r="AZ12077" s="41"/>
      <c r="BA12077" s="41"/>
      <c r="BB12077" s="41"/>
      <c r="BC12077" s="41"/>
      <c r="BD12077" s="41"/>
      <c r="BE12077" s="41"/>
      <c r="BF12077" s="41"/>
      <c r="BG12077" s="41"/>
      <c r="BH12077" s="41"/>
      <c r="BI12077" s="41"/>
      <c r="BJ12077" s="41"/>
      <c r="BK12077" s="41"/>
      <c r="BL12077" s="41"/>
      <c r="BM12077" s="41"/>
      <c r="BN12077" s="41"/>
      <c r="BO12077" s="41"/>
      <c r="BP12077" s="108"/>
      <c r="CG12077" s="102"/>
      <c r="CI12077" s="45"/>
    </row>
    <row r="12078" spans="37:87" ht="13" customHeight="1">
      <c r="AK12078" s="114"/>
      <c r="AL12078" s="41"/>
      <c r="AM12078" s="41"/>
      <c r="AN12078" s="41"/>
      <c r="AO12078" s="41"/>
      <c r="AP12078" s="41"/>
      <c r="AQ12078" s="41"/>
      <c r="AR12078" s="41"/>
      <c r="AS12078" s="41"/>
      <c r="AT12078" s="41"/>
      <c r="AU12078" s="41"/>
      <c r="AV12078" s="41"/>
      <c r="AW12078" s="41"/>
      <c r="AX12078" s="41"/>
      <c r="AY12078" s="41"/>
      <c r="AZ12078" s="41"/>
      <c r="BA12078" s="41"/>
      <c r="BB12078" s="41"/>
      <c r="BC12078" s="41"/>
      <c r="BD12078" s="41"/>
      <c r="BE12078" s="41"/>
      <c r="BF12078" s="41"/>
      <c r="BG12078" s="41"/>
      <c r="BH12078" s="41"/>
      <c r="BI12078" s="41"/>
      <c r="BJ12078" s="41"/>
      <c r="BK12078" s="41"/>
      <c r="BL12078" s="41"/>
      <c r="BM12078" s="41"/>
      <c r="BN12078" s="41"/>
      <c r="BO12078" s="41"/>
      <c r="BP12078" s="108"/>
      <c r="CG12078" s="102"/>
      <c r="CI12078" s="45"/>
    </row>
    <row r="12079" spans="37:87" ht="13" customHeight="1">
      <c r="AK12079" s="114"/>
      <c r="AL12079" s="41"/>
      <c r="AM12079" s="41"/>
      <c r="AN12079" s="41"/>
      <c r="AO12079" s="41"/>
      <c r="AP12079" s="41"/>
      <c r="AQ12079" s="41"/>
      <c r="AR12079" s="41"/>
      <c r="AS12079" s="41"/>
      <c r="AT12079" s="41"/>
      <c r="AU12079" s="41"/>
      <c r="AV12079" s="41"/>
      <c r="AW12079" s="41"/>
      <c r="AX12079" s="41"/>
      <c r="AY12079" s="41"/>
      <c r="AZ12079" s="41"/>
      <c r="BA12079" s="41"/>
      <c r="BB12079" s="41"/>
      <c r="BC12079" s="41"/>
      <c r="BD12079" s="41"/>
      <c r="BE12079" s="41"/>
      <c r="BF12079" s="41"/>
      <c r="BG12079" s="41"/>
      <c r="BH12079" s="41"/>
      <c r="BI12079" s="41"/>
      <c r="BJ12079" s="41"/>
      <c r="BK12079" s="41"/>
      <c r="BL12079" s="41"/>
      <c r="BM12079" s="41"/>
      <c r="BN12079" s="41"/>
      <c r="BO12079" s="41"/>
      <c r="BP12079" s="108"/>
      <c r="CG12079" s="102"/>
      <c r="CI12079" s="45"/>
    </row>
    <row r="12080" spans="37:87" ht="13" customHeight="1">
      <c r="AK12080" s="114"/>
      <c r="AL12080" s="41"/>
      <c r="AM12080" s="41"/>
      <c r="AN12080" s="41"/>
      <c r="AO12080" s="41"/>
      <c r="AP12080" s="41"/>
      <c r="AQ12080" s="41"/>
      <c r="AR12080" s="41"/>
      <c r="AS12080" s="41"/>
      <c r="AT12080" s="41"/>
      <c r="AU12080" s="41"/>
      <c r="AV12080" s="41"/>
      <c r="AW12080" s="41"/>
      <c r="AX12080" s="41"/>
      <c r="AY12080" s="41"/>
      <c r="AZ12080" s="41"/>
      <c r="BA12080" s="41"/>
      <c r="BB12080" s="41"/>
      <c r="BC12080" s="41"/>
      <c r="BD12080" s="41"/>
      <c r="BE12080" s="41"/>
      <c r="BF12080" s="41"/>
      <c r="BG12080" s="41"/>
      <c r="BH12080" s="41"/>
      <c r="BI12080" s="41"/>
      <c r="BJ12080" s="41"/>
      <c r="BK12080" s="41"/>
      <c r="BL12080" s="41"/>
      <c r="BM12080" s="41"/>
      <c r="BN12080" s="41"/>
      <c r="BO12080" s="41"/>
      <c r="BP12080" s="108"/>
      <c r="CG12080" s="102"/>
      <c r="CI12080" s="45"/>
    </row>
    <row r="12081" spans="37:87" ht="13" customHeight="1">
      <c r="AK12081" s="114"/>
      <c r="AL12081" s="41"/>
      <c r="AM12081" s="41"/>
      <c r="AN12081" s="41"/>
      <c r="AO12081" s="41"/>
      <c r="AP12081" s="41"/>
      <c r="AQ12081" s="41"/>
      <c r="AR12081" s="41"/>
      <c r="AS12081" s="41"/>
      <c r="AT12081" s="41"/>
      <c r="AU12081" s="41"/>
      <c r="AV12081" s="41"/>
      <c r="AW12081" s="41"/>
      <c r="AX12081" s="41"/>
      <c r="AY12081" s="41"/>
      <c r="AZ12081" s="41"/>
      <c r="BA12081" s="41"/>
      <c r="BB12081" s="41"/>
      <c r="BC12081" s="41"/>
      <c r="BD12081" s="41"/>
      <c r="BE12081" s="41"/>
      <c r="BF12081" s="41"/>
      <c r="BG12081" s="41"/>
      <c r="BH12081" s="41"/>
      <c r="BI12081" s="41"/>
      <c r="BJ12081" s="41"/>
      <c r="BK12081" s="41"/>
      <c r="BL12081" s="41"/>
      <c r="BM12081" s="41"/>
      <c r="BN12081" s="41"/>
      <c r="BO12081" s="41"/>
      <c r="BP12081" s="108"/>
      <c r="CG12081" s="102"/>
      <c r="CI12081" s="45"/>
    </row>
    <row r="12082" spans="37:87" ht="13" customHeight="1">
      <c r="AK12082" s="114"/>
      <c r="AL12082" s="41"/>
      <c r="AM12082" s="41"/>
      <c r="AN12082" s="41"/>
      <c r="AO12082" s="41"/>
      <c r="AP12082" s="41"/>
      <c r="AQ12082" s="41"/>
      <c r="AR12082" s="41"/>
      <c r="AS12082" s="41"/>
      <c r="AT12082" s="41"/>
      <c r="AU12082" s="41"/>
      <c r="AV12082" s="41"/>
      <c r="AW12082" s="41"/>
      <c r="AX12082" s="41"/>
      <c r="AY12082" s="41"/>
      <c r="AZ12082" s="41"/>
      <c r="BA12082" s="41"/>
      <c r="BB12082" s="41"/>
      <c r="BC12082" s="41"/>
      <c r="BD12082" s="41"/>
      <c r="BE12082" s="41"/>
      <c r="BF12082" s="41"/>
      <c r="BG12082" s="41"/>
      <c r="BH12082" s="41"/>
      <c r="BI12082" s="41"/>
      <c r="BJ12082" s="41"/>
      <c r="BK12082" s="41"/>
      <c r="BL12082" s="41"/>
      <c r="BM12082" s="41"/>
      <c r="BN12082" s="41"/>
      <c r="BO12082" s="41"/>
      <c r="BP12082" s="108"/>
      <c r="CG12082" s="102"/>
      <c r="CI12082" s="45"/>
    </row>
    <row r="12083" spans="37:87" ht="13" customHeight="1">
      <c r="AK12083" s="114"/>
      <c r="AL12083" s="41"/>
      <c r="AM12083" s="41"/>
      <c r="AN12083" s="41"/>
      <c r="AO12083" s="41"/>
      <c r="AP12083" s="41"/>
      <c r="AQ12083" s="41"/>
      <c r="AR12083" s="41"/>
      <c r="AS12083" s="41"/>
      <c r="AT12083" s="41"/>
      <c r="AU12083" s="41"/>
      <c r="AV12083" s="41"/>
      <c r="AW12083" s="41"/>
      <c r="AX12083" s="41"/>
      <c r="AY12083" s="41"/>
      <c r="AZ12083" s="41"/>
      <c r="BA12083" s="41"/>
      <c r="BB12083" s="41"/>
      <c r="BC12083" s="41"/>
      <c r="BD12083" s="41"/>
      <c r="BE12083" s="41"/>
      <c r="BF12083" s="41"/>
      <c r="BG12083" s="41"/>
      <c r="BH12083" s="41"/>
      <c r="BI12083" s="41"/>
      <c r="BJ12083" s="41"/>
      <c r="BK12083" s="41"/>
      <c r="BL12083" s="41"/>
      <c r="BM12083" s="41"/>
      <c r="BN12083" s="41"/>
      <c r="BO12083" s="41"/>
      <c r="BP12083" s="108"/>
      <c r="CG12083" s="102"/>
      <c r="CI12083" s="45"/>
    </row>
    <row r="12084" spans="37:87" ht="13" customHeight="1">
      <c r="AK12084" s="114"/>
      <c r="AL12084" s="41"/>
      <c r="AM12084" s="41"/>
      <c r="AN12084" s="41"/>
      <c r="AO12084" s="41"/>
      <c r="AP12084" s="41"/>
      <c r="AQ12084" s="41"/>
      <c r="AR12084" s="41"/>
      <c r="AS12084" s="41"/>
      <c r="AT12084" s="41"/>
      <c r="AU12084" s="41"/>
      <c r="AV12084" s="41"/>
      <c r="AW12084" s="41"/>
      <c r="AX12084" s="41"/>
      <c r="AY12084" s="41"/>
      <c r="AZ12084" s="41"/>
      <c r="BA12084" s="41"/>
      <c r="BB12084" s="41"/>
      <c r="BC12084" s="41"/>
      <c r="BD12084" s="41"/>
      <c r="BE12084" s="41"/>
      <c r="BF12084" s="41"/>
      <c r="BG12084" s="41"/>
      <c r="BH12084" s="41"/>
      <c r="BI12084" s="41"/>
      <c r="BJ12084" s="41"/>
      <c r="BK12084" s="41"/>
      <c r="BL12084" s="41"/>
      <c r="BM12084" s="41"/>
      <c r="BN12084" s="41"/>
      <c r="BO12084" s="41"/>
      <c r="BP12084" s="108"/>
      <c r="CG12084" s="102"/>
      <c r="CI12084" s="45"/>
    </row>
    <row r="12085" spans="37:87" ht="13" customHeight="1">
      <c r="AK12085" s="114"/>
      <c r="AL12085" s="41"/>
      <c r="AM12085" s="41"/>
      <c r="AN12085" s="41"/>
      <c r="AO12085" s="41"/>
      <c r="AP12085" s="41"/>
      <c r="AQ12085" s="41"/>
      <c r="AR12085" s="41"/>
      <c r="AS12085" s="41"/>
      <c r="AT12085" s="41"/>
      <c r="AU12085" s="41"/>
      <c r="AV12085" s="41"/>
      <c r="AW12085" s="41"/>
      <c r="AX12085" s="41"/>
      <c r="AY12085" s="41"/>
      <c r="AZ12085" s="41"/>
      <c r="BA12085" s="41"/>
      <c r="BB12085" s="41"/>
      <c r="BC12085" s="41"/>
      <c r="BD12085" s="41"/>
      <c r="BE12085" s="41"/>
      <c r="BF12085" s="41"/>
      <c r="BG12085" s="41"/>
      <c r="BH12085" s="41"/>
      <c r="BI12085" s="41"/>
      <c r="BJ12085" s="41"/>
      <c r="BK12085" s="41"/>
      <c r="BL12085" s="41"/>
      <c r="BM12085" s="41"/>
      <c r="BN12085" s="41"/>
      <c r="BO12085" s="41"/>
      <c r="BP12085" s="108"/>
      <c r="CG12085" s="102"/>
      <c r="CI12085" s="45"/>
    </row>
    <row r="12086" spans="37:87" ht="13" customHeight="1">
      <c r="AK12086" s="114"/>
      <c r="AL12086" s="41"/>
      <c r="AM12086" s="41"/>
      <c r="AN12086" s="41"/>
      <c r="AO12086" s="41"/>
      <c r="AP12086" s="41"/>
      <c r="AQ12086" s="41"/>
      <c r="AR12086" s="41"/>
      <c r="AS12086" s="41"/>
      <c r="AT12086" s="41"/>
      <c r="AU12086" s="41"/>
      <c r="AV12086" s="41"/>
      <c r="AW12086" s="41"/>
      <c r="AX12086" s="41"/>
      <c r="AY12086" s="41"/>
      <c r="AZ12086" s="41"/>
      <c r="BA12086" s="41"/>
      <c r="BB12086" s="41"/>
      <c r="BC12086" s="41"/>
      <c r="BD12086" s="41"/>
      <c r="BE12086" s="41"/>
      <c r="BF12086" s="41"/>
      <c r="BG12086" s="41"/>
      <c r="BH12086" s="41"/>
      <c r="BI12086" s="41"/>
      <c r="BJ12086" s="41"/>
      <c r="BK12086" s="41"/>
      <c r="BL12086" s="41"/>
      <c r="BM12086" s="41"/>
      <c r="BN12086" s="41"/>
      <c r="BO12086" s="41"/>
      <c r="BP12086" s="108"/>
      <c r="CG12086" s="102"/>
      <c r="CI12086" s="45"/>
    </row>
    <row r="12087" spans="37:87" ht="13" customHeight="1">
      <c r="AK12087" s="114"/>
      <c r="AL12087" s="41"/>
      <c r="AM12087" s="41"/>
      <c r="AN12087" s="41"/>
      <c r="AO12087" s="41"/>
      <c r="AP12087" s="41"/>
      <c r="AQ12087" s="41"/>
      <c r="AR12087" s="41"/>
      <c r="AS12087" s="41"/>
      <c r="AT12087" s="41"/>
      <c r="AU12087" s="41"/>
      <c r="AV12087" s="41"/>
      <c r="AW12087" s="41"/>
      <c r="AX12087" s="41"/>
      <c r="AY12087" s="41"/>
      <c r="AZ12087" s="41"/>
      <c r="BA12087" s="41"/>
      <c r="BB12087" s="41"/>
      <c r="BC12087" s="41"/>
      <c r="BD12087" s="41"/>
      <c r="BE12087" s="41"/>
      <c r="BF12087" s="41"/>
      <c r="BG12087" s="41"/>
      <c r="BH12087" s="41"/>
      <c r="BI12087" s="41"/>
      <c r="BJ12087" s="41"/>
      <c r="BK12087" s="41"/>
      <c r="BL12087" s="41"/>
      <c r="BM12087" s="41"/>
      <c r="BN12087" s="41"/>
      <c r="BO12087" s="41"/>
      <c r="BP12087" s="108"/>
      <c r="CG12087" s="102"/>
      <c r="CI12087" s="45"/>
    </row>
    <row r="12088" spans="37:87" ht="13" customHeight="1">
      <c r="AK12088" s="114"/>
      <c r="AL12088" s="41"/>
      <c r="AM12088" s="41"/>
      <c r="AN12088" s="41"/>
      <c r="AO12088" s="41"/>
      <c r="AP12088" s="41"/>
      <c r="AQ12088" s="41"/>
      <c r="AR12088" s="41"/>
      <c r="AS12088" s="41"/>
      <c r="AT12088" s="41"/>
      <c r="AU12088" s="41"/>
      <c r="AV12088" s="41"/>
      <c r="AW12088" s="41"/>
      <c r="AX12088" s="41"/>
      <c r="AY12088" s="41"/>
      <c r="AZ12088" s="41"/>
      <c r="BA12088" s="41"/>
      <c r="BB12088" s="41"/>
      <c r="BC12088" s="41"/>
      <c r="BD12088" s="41"/>
      <c r="BE12088" s="41"/>
      <c r="BF12088" s="41"/>
      <c r="BG12088" s="41"/>
      <c r="BH12088" s="41"/>
      <c r="BI12088" s="41"/>
      <c r="BJ12088" s="41"/>
      <c r="BK12088" s="41"/>
      <c r="BL12088" s="41"/>
      <c r="BM12088" s="41"/>
      <c r="BN12088" s="41"/>
      <c r="BO12088" s="41"/>
      <c r="BP12088" s="108"/>
      <c r="CG12088" s="102"/>
      <c r="CI12088" s="45"/>
    </row>
    <row r="12089" spans="37:87" ht="13" customHeight="1">
      <c r="AK12089" s="114"/>
      <c r="AL12089" s="41"/>
      <c r="AM12089" s="41"/>
      <c r="AN12089" s="41"/>
      <c r="AO12089" s="41"/>
      <c r="AP12089" s="41"/>
      <c r="AQ12089" s="41"/>
      <c r="AR12089" s="41"/>
      <c r="AS12089" s="41"/>
      <c r="AT12089" s="41"/>
      <c r="AU12089" s="41"/>
      <c r="AV12089" s="41"/>
      <c r="AW12089" s="41"/>
      <c r="AX12089" s="41"/>
      <c r="AY12089" s="41"/>
      <c r="AZ12089" s="41"/>
      <c r="BA12089" s="41"/>
      <c r="BB12089" s="41"/>
      <c r="BC12089" s="41"/>
      <c r="BD12089" s="41"/>
      <c r="BE12089" s="41"/>
      <c r="BF12089" s="41"/>
      <c r="BG12089" s="41"/>
      <c r="BH12089" s="41"/>
      <c r="BI12089" s="41"/>
      <c r="BJ12089" s="41"/>
      <c r="BK12089" s="41"/>
      <c r="BL12089" s="41"/>
      <c r="BM12089" s="41"/>
      <c r="BN12089" s="41"/>
      <c r="BO12089" s="41"/>
      <c r="BP12089" s="108"/>
      <c r="CG12089" s="102"/>
      <c r="CI12089" s="45"/>
    </row>
    <row r="12090" spans="37:87" ht="13" customHeight="1">
      <c r="AK12090" s="114"/>
      <c r="AL12090" s="41"/>
      <c r="AM12090" s="41"/>
      <c r="AN12090" s="41"/>
      <c r="AO12090" s="41"/>
      <c r="AP12090" s="41"/>
      <c r="AQ12090" s="41"/>
      <c r="AR12090" s="41"/>
      <c r="AS12090" s="41"/>
      <c r="AT12090" s="41"/>
      <c r="AU12090" s="41"/>
      <c r="AV12090" s="41"/>
      <c r="AW12090" s="41"/>
      <c r="AX12090" s="41"/>
      <c r="AY12090" s="41"/>
      <c r="AZ12090" s="41"/>
      <c r="BA12090" s="41"/>
      <c r="BB12090" s="41"/>
      <c r="BC12090" s="41"/>
      <c r="BD12090" s="41"/>
      <c r="BE12090" s="41"/>
      <c r="BF12090" s="41"/>
      <c r="BG12090" s="41"/>
      <c r="BH12090" s="41"/>
      <c r="BI12090" s="41"/>
      <c r="BJ12090" s="41"/>
      <c r="BK12090" s="41"/>
      <c r="BL12090" s="41"/>
      <c r="BM12090" s="41"/>
      <c r="BN12090" s="41"/>
      <c r="BO12090" s="41"/>
      <c r="BP12090" s="108"/>
      <c r="CG12090" s="102"/>
      <c r="CI12090" s="45"/>
    </row>
    <row r="12091" spans="37:87" ht="13" customHeight="1">
      <c r="AK12091" s="114"/>
      <c r="AL12091" s="41"/>
      <c r="AM12091" s="41"/>
      <c r="AN12091" s="41"/>
      <c r="AO12091" s="41"/>
      <c r="AP12091" s="41"/>
      <c r="AQ12091" s="41"/>
      <c r="AR12091" s="41"/>
      <c r="AS12091" s="41"/>
      <c r="AT12091" s="41"/>
      <c r="AU12091" s="41"/>
      <c r="AV12091" s="41"/>
      <c r="AW12091" s="41"/>
      <c r="AX12091" s="41"/>
      <c r="AY12091" s="41"/>
      <c r="AZ12091" s="41"/>
      <c r="BA12091" s="41"/>
      <c r="BB12091" s="41"/>
      <c r="BC12091" s="41"/>
      <c r="BD12091" s="41"/>
      <c r="BE12091" s="41"/>
      <c r="BF12091" s="41"/>
      <c r="BG12091" s="41"/>
      <c r="BH12091" s="41"/>
      <c r="BI12091" s="41"/>
      <c r="BJ12091" s="41"/>
      <c r="BK12091" s="41"/>
      <c r="BL12091" s="41"/>
      <c r="BM12091" s="41"/>
      <c r="BN12091" s="41"/>
      <c r="BO12091" s="41"/>
      <c r="BP12091" s="108"/>
      <c r="CG12091" s="102"/>
      <c r="CI12091" s="45"/>
    </row>
    <row r="12092" spans="37:87" ht="13" customHeight="1">
      <c r="AK12092" s="114"/>
      <c r="AL12092" s="41"/>
      <c r="AM12092" s="41"/>
      <c r="AN12092" s="41"/>
      <c r="AO12092" s="41"/>
      <c r="AP12092" s="41"/>
      <c r="AQ12092" s="41"/>
      <c r="AR12092" s="41"/>
      <c r="AS12092" s="41"/>
      <c r="AT12092" s="41"/>
      <c r="AU12092" s="41"/>
      <c r="AV12092" s="41"/>
      <c r="AW12092" s="41"/>
      <c r="AX12092" s="41"/>
      <c r="AY12092" s="41"/>
      <c r="AZ12092" s="41"/>
      <c r="BA12092" s="41"/>
      <c r="BB12092" s="41"/>
      <c r="BC12092" s="41"/>
      <c r="BD12092" s="41"/>
      <c r="BE12092" s="41"/>
      <c r="BF12092" s="41"/>
      <c r="BG12092" s="41"/>
      <c r="BH12092" s="41"/>
      <c r="BI12092" s="41"/>
      <c r="BJ12092" s="41"/>
      <c r="BK12092" s="41"/>
      <c r="BL12092" s="41"/>
      <c r="BM12092" s="41"/>
      <c r="BN12092" s="41"/>
      <c r="BO12092" s="41"/>
      <c r="BP12092" s="108"/>
      <c r="CG12092" s="102"/>
      <c r="CI12092" s="45"/>
    </row>
    <row r="12093" spans="37:87" ht="13" customHeight="1">
      <c r="AK12093" s="114"/>
      <c r="AL12093" s="41"/>
      <c r="AM12093" s="41"/>
      <c r="AN12093" s="41"/>
      <c r="AO12093" s="41"/>
      <c r="AP12093" s="41"/>
      <c r="AQ12093" s="41"/>
      <c r="AR12093" s="41"/>
      <c r="AS12093" s="41"/>
      <c r="AT12093" s="41"/>
      <c r="AU12093" s="41"/>
      <c r="AV12093" s="41"/>
      <c r="AW12093" s="41"/>
      <c r="AX12093" s="41"/>
      <c r="AY12093" s="41"/>
      <c r="AZ12093" s="41"/>
      <c r="BA12093" s="41"/>
      <c r="BB12093" s="41"/>
      <c r="BC12093" s="41"/>
      <c r="BD12093" s="41"/>
      <c r="BE12093" s="41"/>
      <c r="BF12093" s="41"/>
      <c r="BG12093" s="41"/>
      <c r="BH12093" s="41"/>
      <c r="BI12093" s="41"/>
      <c r="BJ12093" s="41"/>
      <c r="BK12093" s="41"/>
      <c r="BL12093" s="41"/>
      <c r="BM12093" s="41"/>
      <c r="BN12093" s="41"/>
      <c r="BO12093" s="41"/>
      <c r="BP12093" s="108"/>
      <c r="CG12093" s="102"/>
      <c r="CI12093" s="45"/>
    </row>
    <row r="12094" spans="37:87" ht="13" customHeight="1">
      <c r="AK12094" s="114"/>
      <c r="AL12094" s="41"/>
      <c r="AM12094" s="41"/>
      <c r="AN12094" s="41"/>
      <c r="AO12094" s="41"/>
      <c r="AP12094" s="41"/>
      <c r="AQ12094" s="41"/>
      <c r="AR12094" s="41"/>
      <c r="AS12094" s="41"/>
      <c r="AT12094" s="41"/>
      <c r="AU12094" s="41"/>
      <c r="AV12094" s="41"/>
      <c r="AW12094" s="41"/>
      <c r="AX12094" s="41"/>
      <c r="AY12094" s="41"/>
      <c r="AZ12094" s="41"/>
      <c r="BA12094" s="41"/>
      <c r="BB12094" s="41"/>
      <c r="BC12094" s="41"/>
      <c r="BD12094" s="41"/>
      <c r="BE12094" s="41"/>
      <c r="BF12094" s="41"/>
      <c r="BG12094" s="41"/>
      <c r="BH12094" s="41"/>
      <c r="BI12094" s="41"/>
      <c r="BJ12094" s="41"/>
      <c r="BK12094" s="41"/>
      <c r="BL12094" s="41"/>
      <c r="BM12094" s="41"/>
      <c r="BN12094" s="41"/>
      <c r="BO12094" s="41"/>
      <c r="BP12094" s="108"/>
      <c r="CG12094" s="102"/>
      <c r="CI12094" s="45"/>
    </row>
    <row r="12095" spans="37:87" ht="13" customHeight="1">
      <c r="AK12095" s="114"/>
      <c r="AL12095" s="41"/>
      <c r="AM12095" s="41"/>
      <c r="AN12095" s="41"/>
      <c r="AO12095" s="41"/>
      <c r="AP12095" s="41"/>
      <c r="AQ12095" s="41"/>
      <c r="AR12095" s="41"/>
      <c r="AS12095" s="41"/>
      <c r="AT12095" s="41"/>
      <c r="AU12095" s="41"/>
      <c r="AV12095" s="41"/>
      <c r="AW12095" s="41"/>
      <c r="AX12095" s="41"/>
      <c r="AY12095" s="41"/>
      <c r="AZ12095" s="41"/>
      <c r="BA12095" s="41"/>
      <c r="BB12095" s="41"/>
      <c r="BC12095" s="41"/>
      <c r="BD12095" s="41"/>
      <c r="BE12095" s="41"/>
      <c r="BF12095" s="41"/>
      <c r="BG12095" s="41"/>
      <c r="BH12095" s="41"/>
      <c r="BI12095" s="41"/>
      <c r="BJ12095" s="41"/>
      <c r="BK12095" s="41"/>
      <c r="BL12095" s="41"/>
      <c r="BM12095" s="41"/>
      <c r="BN12095" s="41"/>
      <c r="BO12095" s="41"/>
      <c r="BP12095" s="108"/>
      <c r="CG12095" s="102"/>
      <c r="CI12095" s="45"/>
    </row>
    <row r="12096" spans="37:87" ht="13" customHeight="1">
      <c r="AK12096" s="114"/>
      <c r="AL12096" s="41"/>
      <c r="AM12096" s="41"/>
      <c r="AN12096" s="41"/>
      <c r="AO12096" s="41"/>
      <c r="AP12096" s="41"/>
      <c r="AQ12096" s="41"/>
      <c r="AR12096" s="41"/>
      <c r="AS12096" s="41"/>
      <c r="AT12096" s="41"/>
      <c r="AU12096" s="41"/>
      <c r="AV12096" s="41"/>
      <c r="AW12096" s="41"/>
      <c r="AX12096" s="41"/>
      <c r="AY12096" s="41"/>
      <c r="AZ12096" s="41"/>
      <c r="BA12096" s="41"/>
      <c r="BB12096" s="41"/>
      <c r="BC12096" s="41"/>
      <c r="BD12096" s="41"/>
      <c r="BE12096" s="41"/>
      <c r="BF12096" s="41"/>
      <c r="BG12096" s="41"/>
      <c r="BH12096" s="41"/>
      <c r="BI12096" s="41"/>
      <c r="BJ12096" s="41"/>
      <c r="BK12096" s="41"/>
      <c r="BL12096" s="41"/>
      <c r="BM12096" s="41"/>
      <c r="BN12096" s="41"/>
      <c r="BO12096" s="41"/>
      <c r="BP12096" s="108"/>
      <c r="CG12096" s="102"/>
      <c r="CI12096" s="45"/>
    </row>
    <row r="12097" spans="37:87" ht="13" customHeight="1">
      <c r="AK12097" s="114"/>
      <c r="AL12097" s="41"/>
      <c r="AM12097" s="41"/>
      <c r="AN12097" s="41"/>
      <c r="AO12097" s="41"/>
      <c r="AP12097" s="41"/>
      <c r="AQ12097" s="41"/>
      <c r="AR12097" s="41"/>
      <c r="AS12097" s="41"/>
      <c r="AT12097" s="41"/>
      <c r="AU12097" s="41"/>
      <c r="AV12097" s="41"/>
      <c r="AW12097" s="41"/>
      <c r="AX12097" s="41"/>
      <c r="AY12097" s="41"/>
      <c r="AZ12097" s="41"/>
      <c r="BA12097" s="41"/>
      <c r="BB12097" s="41"/>
      <c r="BC12097" s="41"/>
      <c r="BD12097" s="41"/>
      <c r="BE12097" s="41"/>
      <c r="BF12097" s="41"/>
      <c r="BG12097" s="41"/>
      <c r="BH12097" s="41"/>
      <c r="BI12097" s="41"/>
      <c r="BJ12097" s="41"/>
      <c r="BK12097" s="41"/>
      <c r="BL12097" s="41"/>
      <c r="BM12097" s="41"/>
      <c r="BN12097" s="41"/>
      <c r="BO12097" s="41"/>
      <c r="BP12097" s="108"/>
      <c r="CG12097" s="102"/>
      <c r="CI12097" s="45"/>
    </row>
    <row r="12098" spans="37:87" ht="13" customHeight="1">
      <c r="AK12098" s="114"/>
      <c r="AL12098" s="41"/>
      <c r="AM12098" s="41"/>
      <c r="AN12098" s="41"/>
      <c r="AO12098" s="41"/>
      <c r="AP12098" s="41"/>
      <c r="AQ12098" s="41"/>
      <c r="AR12098" s="41"/>
      <c r="AS12098" s="41"/>
      <c r="AT12098" s="41"/>
      <c r="AU12098" s="41"/>
      <c r="AV12098" s="41"/>
      <c r="AW12098" s="41"/>
      <c r="AX12098" s="41"/>
      <c r="AY12098" s="41"/>
      <c r="AZ12098" s="41"/>
      <c r="BA12098" s="41"/>
      <c r="BB12098" s="41"/>
      <c r="BC12098" s="41"/>
      <c r="BD12098" s="41"/>
      <c r="BE12098" s="41"/>
      <c r="BF12098" s="41"/>
      <c r="BG12098" s="41"/>
      <c r="BH12098" s="41"/>
      <c r="BI12098" s="41"/>
      <c r="BJ12098" s="41"/>
      <c r="BK12098" s="41"/>
      <c r="BL12098" s="41"/>
      <c r="BM12098" s="41"/>
      <c r="BN12098" s="41"/>
      <c r="BO12098" s="41"/>
      <c r="BP12098" s="108"/>
      <c r="CG12098" s="102"/>
      <c r="CI12098" s="45"/>
    </row>
    <row r="12099" spans="37:87" ht="13" customHeight="1">
      <c r="AK12099" s="114"/>
      <c r="AL12099" s="41"/>
      <c r="AM12099" s="41"/>
      <c r="AN12099" s="41"/>
      <c r="AO12099" s="41"/>
      <c r="AP12099" s="41"/>
      <c r="AQ12099" s="41"/>
      <c r="AR12099" s="41"/>
      <c r="AS12099" s="41"/>
      <c r="AT12099" s="41"/>
      <c r="AU12099" s="41"/>
      <c r="AV12099" s="41"/>
      <c r="AW12099" s="41"/>
      <c r="AX12099" s="41"/>
      <c r="AY12099" s="41"/>
      <c r="AZ12099" s="41"/>
      <c r="BA12099" s="41"/>
      <c r="BB12099" s="41"/>
      <c r="BC12099" s="41"/>
      <c r="BD12099" s="41"/>
      <c r="BE12099" s="41"/>
      <c r="BF12099" s="41"/>
      <c r="BG12099" s="41"/>
      <c r="BH12099" s="41"/>
      <c r="BI12099" s="41"/>
      <c r="BJ12099" s="41"/>
      <c r="BK12099" s="41"/>
      <c r="BL12099" s="41"/>
      <c r="BM12099" s="41"/>
      <c r="BN12099" s="41"/>
      <c r="BO12099" s="41"/>
      <c r="BP12099" s="108"/>
      <c r="CG12099" s="102"/>
      <c r="CI12099" s="45"/>
    </row>
    <row r="12100" spans="37:87" ht="13" customHeight="1">
      <c r="AK12100" s="114"/>
      <c r="AL12100" s="41"/>
      <c r="AM12100" s="41"/>
      <c r="AN12100" s="41"/>
      <c r="AO12100" s="41"/>
      <c r="AP12100" s="41"/>
      <c r="AQ12100" s="41"/>
      <c r="AR12100" s="41"/>
      <c r="AS12100" s="41"/>
      <c r="AT12100" s="41"/>
      <c r="AU12100" s="41"/>
      <c r="AV12100" s="41"/>
      <c r="AW12100" s="41"/>
      <c r="AX12100" s="41"/>
      <c r="AY12100" s="41"/>
      <c r="AZ12100" s="41"/>
      <c r="BA12100" s="41"/>
      <c r="BB12100" s="41"/>
      <c r="BC12100" s="41"/>
      <c r="BD12100" s="41"/>
      <c r="BE12100" s="41"/>
      <c r="BF12100" s="41"/>
      <c r="BG12100" s="41"/>
      <c r="BH12100" s="41"/>
      <c r="BI12100" s="41"/>
      <c r="BJ12100" s="41"/>
      <c r="BK12100" s="41"/>
      <c r="BL12100" s="41"/>
      <c r="BM12100" s="41"/>
      <c r="BN12100" s="41"/>
      <c r="BO12100" s="41"/>
      <c r="BP12100" s="108"/>
      <c r="CG12100" s="102"/>
      <c r="CI12100" s="45"/>
    </row>
    <row r="12101" spans="37:87" ht="13" customHeight="1">
      <c r="AK12101" s="114"/>
      <c r="AL12101" s="41"/>
      <c r="AM12101" s="41"/>
      <c r="AN12101" s="41"/>
      <c r="AO12101" s="41"/>
      <c r="AP12101" s="41"/>
      <c r="AQ12101" s="41"/>
      <c r="AR12101" s="41"/>
      <c r="AS12101" s="41"/>
      <c r="AT12101" s="41"/>
      <c r="AU12101" s="41"/>
      <c r="AV12101" s="41"/>
      <c r="AW12101" s="41"/>
      <c r="AX12101" s="41"/>
      <c r="AY12101" s="41"/>
      <c r="AZ12101" s="41"/>
      <c r="BA12101" s="41"/>
      <c r="BB12101" s="41"/>
      <c r="BC12101" s="41"/>
      <c r="BD12101" s="41"/>
      <c r="BE12101" s="41"/>
      <c r="BF12101" s="41"/>
      <c r="BG12101" s="41"/>
      <c r="BH12101" s="41"/>
      <c r="BI12101" s="41"/>
      <c r="BJ12101" s="41"/>
      <c r="BK12101" s="41"/>
      <c r="BL12101" s="41"/>
      <c r="BM12101" s="41"/>
      <c r="BN12101" s="41"/>
      <c r="BO12101" s="41"/>
      <c r="BP12101" s="108"/>
      <c r="CG12101" s="102"/>
      <c r="CI12101" s="45"/>
    </row>
    <row r="12102" spans="37:87" ht="13" customHeight="1">
      <c r="AK12102" s="114"/>
      <c r="AL12102" s="41"/>
      <c r="AM12102" s="41"/>
      <c r="AN12102" s="41"/>
      <c r="AO12102" s="41"/>
      <c r="AP12102" s="41"/>
      <c r="AQ12102" s="41"/>
      <c r="AR12102" s="41"/>
      <c r="AS12102" s="41"/>
      <c r="AT12102" s="41"/>
      <c r="AU12102" s="41"/>
      <c r="AV12102" s="41"/>
      <c r="AW12102" s="41"/>
      <c r="AX12102" s="41"/>
      <c r="AY12102" s="41"/>
      <c r="AZ12102" s="41"/>
      <c r="BA12102" s="41"/>
      <c r="BB12102" s="41"/>
      <c r="BC12102" s="41"/>
      <c r="BD12102" s="41"/>
      <c r="BE12102" s="41"/>
      <c r="BF12102" s="41"/>
      <c r="BG12102" s="41"/>
      <c r="BH12102" s="41"/>
      <c r="BI12102" s="41"/>
      <c r="BJ12102" s="41"/>
      <c r="BK12102" s="41"/>
      <c r="BL12102" s="41"/>
      <c r="BM12102" s="41"/>
      <c r="BN12102" s="41"/>
      <c r="BO12102" s="41"/>
      <c r="BP12102" s="108"/>
      <c r="CG12102" s="102"/>
      <c r="CI12102" s="45"/>
    </row>
    <row r="12103" spans="37:87" ht="13" customHeight="1">
      <c r="AK12103" s="114"/>
      <c r="AL12103" s="41"/>
      <c r="AM12103" s="41"/>
      <c r="AN12103" s="41"/>
      <c r="AO12103" s="41"/>
      <c r="AP12103" s="41"/>
      <c r="AQ12103" s="41"/>
      <c r="AR12103" s="41"/>
      <c r="AS12103" s="41"/>
      <c r="AT12103" s="41"/>
      <c r="AU12103" s="41"/>
      <c r="AV12103" s="41"/>
      <c r="AW12103" s="41"/>
      <c r="AX12103" s="41"/>
      <c r="AY12103" s="41"/>
      <c r="AZ12103" s="41"/>
      <c r="BA12103" s="41"/>
      <c r="BB12103" s="41"/>
      <c r="BC12103" s="41"/>
      <c r="BD12103" s="41"/>
      <c r="BE12103" s="41"/>
      <c r="BF12103" s="41"/>
      <c r="BG12103" s="41"/>
      <c r="BH12103" s="41"/>
      <c r="BI12103" s="41"/>
      <c r="BJ12103" s="41"/>
      <c r="BK12103" s="41"/>
      <c r="BL12103" s="41"/>
      <c r="BM12103" s="41"/>
      <c r="BN12103" s="41"/>
      <c r="BO12103" s="41"/>
      <c r="BP12103" s="108"/>
      <c r="CG12103" s="102"/>
      <c r="CI12103" s="45"/>
    </row>
    <row r="12104" spans="37:87" ht="13" customHeight="1">
      <c r="AK12104" s="114"/>
      <c r="AL12104" s="41"/>
      <c r="AM12104" s="41"/>
      <c r="AN12104" s="41"/>
      <c r="AO12104" s="41"/>
      <c r="AP12104" s="41"/>
      <c r="AQ12104" s="41"/>
      <c r="AR12104" s="41"/>
      <c r="AS12104" s="41"/>
      <c r="AT12104" s="41"/>
      <c r="AU12104" s="41"/>
      <c r="AV12104" s="41"/>
      <c r="AW12104" s="41"/>
      <c r="AX12104" s="41"/>
      <c r="AY12104" s="41"/>
      <c r="AZ12104" s="41"/>
      <c r="BA12104" s="41"/>
      <c r="BB12104" s="41"/>
      <c r="BC12104" s="41"/>
      <c r="BD12104" s="41"/>
      <c r="BE12104" s="41"/>
      <c r="BF12104" s="41"/>
      <c r="BG12104" s="41"/>
      <c r="BH12104" s="41"/>
      <c r="BI12104" s="41"/>
      <c r="BJ12104" s="41"/>
      <c r="BK12104" s="41"/>
      <c r="BL12104" s="41"/>
      <c r="BM12104" s="41"/>
      <c r="BN12104" s="41"/>
      <c r="BO12104" s="41"/>
      <c r="BP12104" s="108"/>
      <c r="CG12104" s="102"/>
      <c r="CI12104" s="45"/>
    </row>
    <row r="12105" spans="37:87" ht="13" customHeight="1">
      <c r="AK12105" s="114"/>
      <c r="AL12105" s="41"/>
      <c r="AM12105" s="41"/>
      <c r="AN12105" s="41"/>
      <c r="AO12105" s="41"/>
      <c r="AP12105" s="41"/>
      <c r="AQ12105" s="41"/>
      <c r="AR12105" s="41"/>
      <c r="AS12105" s="41"/>
      <c r="AT12105" s="41"/>
      <c r="AU12105" s="41"/>
      <c r="AV12105" s="41"/>
      <c r="AW12105" s="41"/>
      <c r="AX12105" s="41"/>
      <c r="AY12105" s="41"/>
      <c r="AZ12105" s="41"/>
      <c r="BA12105" s="41"/>
      <c r="BB12105" s="41"/>
      <c r="BC12105" s="41"/>
      <c r="BD12105" s="41"/>
      <c r="BE12105" s="41"/>
      <c r="BF12105" s="41"/>
      <c r="BG12105" s="41"/>
      <c r="BH12105" s="41"/>
      <c r="BI12105" s="41"/>
      <c r="BJ12105" s="41"/>
      <c r="BK12105" s="41"/>
      <c r="BL12105" s="41"/>
      <c r="BM12105" s="41"/>
      <c r="BN12105" s="41"/>
      <c r="BO12105" s="41"/>
      <c r="BP12105" s="108"/>
      <c r="CG12105" s="102"/>
      <c r="CI12105" s="45"/>
    </row>
    <row r="12106" spans="37:87" ht="13" customHeight="1">
      <c r="AK12106" s="114"/>
      <c r="AL12106" s="41"/>
      <c r="AM12106" s="41"/>
      <c r="AN12106" s="41"/>
      <c r="AO12106" s="41"/>
      <c r="AP12106" s="41"/>
      <c r="AQ12106" s="41"/>
      <c r="AR12106" s="41"/>
      <c r="AS12106" s="41"/>
      <c r="AT12106" s="41"/>
      <c r="AU12106" s="41"/>
      <c r="AV12106" s="41"/>
      <c r="AW12106" s="41"/>
      <c r="AX12106" s="41"/>
      <c r="AY12106" s="41"/>
      <c r="AZ12106" s="41"/>
      <c r="BA12106" s="41"/>
      <c r="BB12106" s="41"/>
      <c r="BC12106" s="41"/>
      <c r="BD12106" s="41"/>
      <c r="BE12106" s="41"/>
      <c r="BF12106" s="41"/>
      <c r="BG12106" s="41"/>
      <c r="BH12106" s="41"/>
      <c r="BI12106" s="41"/>
      <c r="BJ12106" s="41"/>
      <c r="BK12106" s="41"/>
      <c r="BL12106" s="41"/>
      <c r="BM12106" s="41"/>
      <c r="BN12106" s="41"/>
      <c r="BO12106" s="41"/>
      <c r="BP12106" s="108"/>
      <c r="CG12106" s="102"/>
      <c r="CI12106" s="45"/>
    </row>
    <row r="12107" spans="37:87" ht="13" customHeight="1">
      <c r="AK12107" s="114"/>
      <c r="AL12107" s="41"/>
      <c r="AM12107" s="41"/>
      <c r="AN12107" s="41"/>
      <c r="AO12107" s="41"/>
      <c r="AP12107" s="41"/>
      <c r="AQ12107" s="41"/>
      <c r="AR12107" s="41"/>
      <c r="AS12107" s="41"/>
      <c r="AT12107" s="41"/>
      <c r="AU12107" s="41"/>
      <c r="AV12107" s="41"/>
      <c r="AW12107" s="41"/>
      <c r="AX12107" s="41"/>
      <c r="AY12107" s="41"/>
      <c r="AZ12107" s="41"/>
      <c r="BA12107" s="41"/>
      <c r="BB12107" s="41"/>
      <c r="BC12107" s="41"/>
      <c r="BD12107" s="41"/>
      <c r="BE12107" s="41"/>
      <c r="BF12107" s="41"/>
      <c r="BG12107" s="41"/>
      <c r="BH12107" s="41"/>
      <c r="BI12107" s="41"/>
      <c r="BJ12107" s="41"/>
      <c r="BK12107" s="41"/>
      <c r="BL12107" s="41"/>
      <c r="BM12107" s="41"/>
      <c r="BN12107" s="41"/>
      <c r="BO12107" s="41"/>
      <c r="BP12107" s="108"/>
      <c r="CG12107" s="102"/>
      <c r="CI12107" s="45"/>
    </row>
    <row r="12108" spans="37:87" ht="13" customHeight="1">
      <c r="AK12108" s="114"/>
      <c r="AL12108" s="41"/>
      <c r="AM12108" s="41"/>
      <c r="AN12108" s="41"/>
      <c r="AO12108" s="41"/>
      <c r="AP12108" s="41"/>
      <c r="AQ12108" s="41"/>
      <c r="AR12108" s="41"/>
      <c r="AS12108" s="41"/>
      <c r="AT12108" s="41"/>
      <c r="AU12108" s="41"/>
      <c r="AV12108" s="41"/>
      <c r="AW12108" s="41"/>
      <c r="AX12108" s="41"/>
      <c r="AY12108" s="41"/>
      <c r="AZ12108" s="41"/>
      <c r="BA12108" s="41"/>
      <c r="BB12108" s="41"/>
      <c r="BC12108" s="41"/>
      <c r="BD12108" s="41"/>
      <c r="BE12108" s="41"/>
      <c r="BF12108" s="41"/>
      <c r="BG12108" s="41"/>
      <c r="BH12108" s="41"/>
      <c r="BI12108" s="41"/>
      <c r="BJ12108" s="41"/>
      <c r="BK12108" s="41"/>
      <c r="BL12108" s="41"/>
      <c r="BM12108" s="41"/>
      <c r="BN12108" s="41"/>
      <c r="BO12108" s="41"/>
      <c r="BP12108" s="108"/>
      <c r="CG12108" s="102"/>
      <c r="CI12108" s="45"/>
    </row>
    <row r="12109" spans="37:87" ht="13" customHeight="1">
      <c r="AK12109" s="114"/>
      <c r="AL12109" s="41"/>
      <c r="AM12109" s="41"/>
      <c r="AN12109" s="41"/>
      <c r="AO12109" s="41"/>
      <c r="AP12109" s="41"/>
      <c r="AQ12109" s="41"/>
      <c r="AR12109" s="41"/>
      <c r="AS12109" s="41"/>
      <c r="AT12109" s="41"/>
      <c r="AU12109" s="41"/>
      <c r="AV12109" s="41"/>
      <c r="AW12109" s="41"/>
      <c r="AX12109" s="41"/>
      <c r="AY12109" s="41"/>
      <c r="AZ12109" s="41"/>
      <c r="BA12109" s="41"/>
      <c r="BB12109" s="41"/>
      <c r="BC12109" s="41"/>
      <c r="BD12109" s="41"/>
      <c r="BE12109" s="41"/>
      <c r="BF12109" s="41"/>
      <c r="BG12109" s="41"/>
      <c r="BH12109" s="41"/>
      <c r="BI12109" s="41"/>
      <c r="BJ12109" s="41"/>
      <c r="BK12109" s="41"/>
      <c r="BL12109" s="41"/>
      <c r="BM12109" s="41"/>
      <c r="BN12109" s="41"/>
      <c r="BO12109" s="41"/>
      <c r="BP12109" s="108"/>
      <c r="CG12109" s="102"/>
      <c r="CI12109" s="45"/>
    </row>
    <row r="12110" spans="37:87" ht="13" customHeight="1">
      <c r="AK12110" s="114"/>
      <c r="AL12110" s="41"/>
      <c r="AM12110" s="41"/>
      <c r="AN12110" s="41"/>
      <c r="AO12110" s="41"/>
      <c r="AP12110" s="41"/>
      <c r="AQ12110" s="41"/>
      <c r="AR12110" s="41"/>
      <c r="AS12110" s="41"/>
      <c r="AT12110" s="41"/>
      <c r="AU12110" s="41"/>
      <c r="AV12110" s="41"/>
      <c r="AW12110" s="41"/>
      <c r="AX12110" s="41"/>
      <c r="AY12110" s="41"/>
      <c r="AZ12110" s="41"/>
      <c r="BA12110" s="41"/>
      <c r="BB12110" s="41"/>
      <c r="BC12110" s="41"/>
      <c r="BD12110" s="41"/>
      <c r="BE12110" s="41"/>
      <c r="BF12110" s="41"/>
      <c r="BG12110" s="41"/>
      <c r="BH12110" s="41"/>
      <c r="BI12110" s="41"/>
      <c r="BJ12110" s="41"/>
      <c r="BK12110" s="41"/>
      <c r="BL12110" s="41"/>
      <c r="BM12110" s="41"/>
      <c r="BN12110" s="41"/>
      <c r="BO12110" s="41"/>
      <c r="BP12110" s="108"/>
      <c r="CG12110" s="102"/>
      <c r="CI12110" s="45"/>
    </row>
    <row r="12111" spans="37:87" ht="13" customHeight="1">
      <c r="AK12111" s="114"/>
      <c r="AL12111" s="41"/>
      <c r="AM12111" s="41"/>
      <c r="AN12111" s="41"/>
      <c r="AO12111" s="41"/>
      <c r="AP12111" s="41"/>
      <c r="AQ12111" s="41"/>
      <c r="AR12111" s="41"/>
      <c r="AS12111" s="41"/>
      <c r="AT12111" s="41"/>
      <c r="AU12111" s="41"/>
      <c r="AV12111" s="41"/>
      <c r="AW12111" s="41"/>
      <c r="AX12111" s="41"/>
      <c r="AY12111" s="41"/>
      <c r="AZ12111" s="41"/>
      <c r="BA12111" s="41"/>
      <c r="BB12111" s="41"/>
      <c r="BC12111" s="41"/>
      <c r="BD12111" s="41"/>
      <c r="BE12111" s="41"/>
      <c r="BF12111" s="41"/>
      <c r="BG12111" s="41"/>
      <c r="BH12111" s="41"/>
      <c r="BI12111" s="41"/>
      <c r="BJ12111" s="41"/>
      <c r="BK12111" s="41"/>
      <c r="BL12111" s="41"/>
      <c r="BM12111" s="41"/>
      <c r="BN12111" s="41"/>
      <c r="BO12111" s="41"/>
      <c r="BP12111" s="108"/>
      <c r="CG12111" s="102"/>
      <c r="CI12111" s="45"/>
    </row>
    <row r="12112" spans="37:87" ht="13" customHeight="1">
      <c r="AK12112" s="114"/>
      <c r="AL12112" s="41"/>
      <c r="AM12112" s="41"/>
      <c r="AN12112" s="41"/>
      <c r="AO12112" s="41"/>
      <c r="AP12112" s="41"/>
      <c r="AQ12112" s="41"/>
      <c r="AR12112" s="41"/>
      <c r="AS12112" s="41"/>
      <c r="AT12112" s="41"/>
      <c r="AU12112" s="41"/>
      <c r="AV12112" s="41"/>
      <c r="AW12112" s="41"/>
      <c r="AX12112" s="41"/>
      <c r="AY12112" s="41"/>
      <c r="AZ12112" s="41"/>
      <c r="BA12112" s="41"/>
      <c r="BB12112" s="41"/>
      <c r="BC12112" s="41"/>
      <c r="BD12112" s="41"/>
      <c r="BE12112" s="41"/>
      <c r="BF12112" s="41"/>
      <c r="BG12112" s="41"/>
      <c r="BH12112" s="41"/>
      <c r="BI12112" s="41"/>
      <c r="BJ12112" s="41"/>
      <c r="BK12112" s="41"/>
      <c r="BL12112" s="41"/>
      <c r="BM12112" s="41"/>
      <c r="BN12112" s="41"/>
      <c r="BO12112" s="41"/>
      <c r="BP12112" s="108"/>
      <c r="CG12112" s="102"/>
      <c r="CI12112" s="45"/>
    </row>
    <row r="12113" spans="37:87" ht="13" customHeight="1">
      <c r="AK12113" s="114"/>
      <c r="AL12113" s="41"/>
      <c r="AM12113" s="41"/>
      <c r="AN12113" s="41"/>
      <c r="AO12113" s="41"/>
      <c r="AP12113" s="41"/>
      <c r="AQ12113" s="41"/>
      <c r="AR12113" s="41"/>
      <c r="AS12113" s="41"/>
      <c r="AT12113" s="41"/>
      <c r="AU12113" s="41"/>
      <c r="AV12113" s="41"/>
      <c r="AW12113" s="41"/>
      <c r="AX12113" s="41"/>
      <c r="AY12113" s="41"/>
      <c r="AZ12113" s="41"/>
      <c r="BA12113" s="41"/>
      <c r="BB12113" s="41"/>
      <c r="BC12113" s="41"/>
      <c r="BD12113" s="41"/>
      <c r="BE12113" s="41"/>
      <c r="BF12113" s="41"/>
      <c r="BG12113" s="41"/>
      <c r="BH12113" s="41"/>
      <c r="BI12113" s="41"/>
      <c r="BJ12113" s="41"/>
      <c r="BK12113" s="41"/>
      <c r="BL12113" s="41"/>
      <c r="BM12113" s="41"/>
      <c r="BN12113" s="41"/>
      <c r="BO12113" s="41"/>
      <c r="BP12113" s="108"/>
      <c r="CG12113" s="102"/>
      <c r="CI12113" s="45"/>
    </row>
    <row r="12114" spans="37:87" ht="13" customHeight="1">
      <c r="AK12114" s="114"/>
      <c r="AL12114" s="41"/>
      <c r="AM12114" s="41"/>
      <c r="AN12114" s="41"/>
      <c r="AO12114" s="41"/>
      <c r="AP12114" s="41"/>
      <c r="AQ12114" s="41"/>
      <c r="AR12114" s="41"/>
      <c r="AS12114" s="41"/>
      <c r="AT12114" s="41"/>
      <c r="AU12114" s="41"/>
      <c r="AV12114" s="41"/>
      <c r="AW12114" s="41"/>
      <c r="AX12114" s="41"/>
      <c r="AY12114" s="41"/>
      <c r="AZ12114" s="41"/>
      <c r="BA12114" s="41"/>
      <c r="BB12114" s="41"/>
      <c r="BC12114" s="41"/>
      <c r="BD12114" s="41"/>
      <c r="BE12114" s="41"/>
      <c r="BF12114" s="41"/>
      <c r="BG12114" s="41"/>
      <c r="BH12114" s="41"/>
      <c r="BI12114" s="41"/>
      <c r="BJ12114" s="41"/>
      <c r="BK12114" s="41"/>
      <c r="BL12114" s="41"/>
      <c r="BM12114" s="41"/>
      <c r="BN12114" s="41"/>
      <c r="BO12114" s="41"/>
      <c r="BP12114" s="108"/>
      <c r="CG12114" s="102"/>
      <c r="CI12114" s="45"/>
    </row>
    <row r="12115" spans="37:87" ht="13" customHeight="1">
      <c r="AK12115" s="114"/>
      <c r="AL12115" s="41"/>
      <c r="AM12115" s="41"/>
      <c r="AN12115" s="41"/>
      <c r="AO12115" s="41"/>
      <c r="AP12115" s="41"/>
      <c r="AQ12115" s="41"/>
      <c r="AR12115" s="41"/>
      <c r="AS12115" s="41"/>
      <c r="AT12115" s="41"/>
      <c r="AU12115" s="41"/>
      <c r="AV12115" s="41"/>
      <c r="AW12115" s="41"/>
      <c r="AX12115" s="41"/>
      <c r="AY12115" s="41"/>
      <c r="AZ12115" s="41"/>
      <c r="BA12115" s="41"/>
      <c r="BB12115" s="41"/>
      <c r="BC12115" s="41"/>
      <c r="BD12115" s="41"/>
      <c r="BE12115" s="41"/>
      <c r="BF12115" s="41"/>
      <c r="BG12115" s="41"/>
      <c r="BH12115" s="41"/>
      <c r="BI12115" s="41"/>
      <c r="BJ12115" s="41"/>
      <c r="BK12115" s="41"/>
      <c r="BL12115" s="41"/>
      <c r="BM12115" s="41"/>
      <c r="BN12115" s="41"/>
      <c r="BO12115" s="41"/>
      <c r="BP12115" s="108"/>
      <c r="CG12115" s="102"/>
      <c r="CI12115" s="45"/>
    </row>
    <row r="12116" spans="37:87" ht="13" customHeight="1">
      <c r="AK12116" s="114"/>
      <c r="AL12116" s="41"/>
      <c r="AM12116" s="41"/>
      <c r="AN12116" s="41"/>
      <c r="AO12116" s="41"/>
      <c r="AP12116" s="41"/>
      <c r="AQ12116" s="41"/>
      <c r="AR12116" s="41"/>
      <c r="AS12116" s="41"/>
      <c r="AT12116" s="41"/>
      <c r="AU12116" s="41"/>
      <c r="AV12116" s="41"/>
      <c r="AW12116" s="41"/>
      <c r="AX12116" s="41"/>
      <c r="AY12116" s="41"/>
      <c r="AZ12116" s="41"/>
      <c r="BA12116" s="41"/>
      <c r="BB12116" s="41"/>
      <c r="BC12116" s="41"/>
      <c r="BD12116" s="41"/>
      <c r="BE12116" s="41"/>
      <c r="BF12116" s="41"/>
      <c r="BG12116" s="41"/>
      <c r="BH12116" s="41"/>
      <c r="BI12116" s="41"/>
      <c r="BJ12116" s="41"/>
      <c r="BK12116" s="41"/>
      <c r="BL12116" s="41"/>
      <c r="BM12116" s="41"/>
      <c r="BN12116" s="41"/>
      <c r="BO12116" s="41"/>
      <c r="BP12116" s="108"/>
      <c r="CG12116" s="102"/>
      <c r="CI12116" s="45"/>
    </row>
    <row r="12117" spans="37:87" ht="13" customHeight="1">
      <c r="AK12117" s="114"/>
      <c r="AL12117" s="41"/>
      <c r="AM12117" s="41"/>
      <c r="AN12117" s="41"/>
      <c r="AO12117" s="41"/>
      <c r="AP12117" s="41"/>
      <c r="AQ12117" s="41"/>
      <c r="AR12117" s="41"/>
      <c r="AS12117" s="41"/>
      <c r="AT12117" s="41"/>
      <c r="AU12117" s="41"/>
      <c r="AV12117" s="41"/>
      <c r="AW12117" s="41"/>
      <c r="AX12117" s="41"/>
      <c r="AY12117" s="41"/>
      <c r="AZ12117" s="41"/>
      <c r="BA12117" s="41"/>
      <c r="BB12117" s="41"/>
      <c r="BC12117" s="41"/>
      <c r="BD12117" s="41"/>
      <c r="BE12117" s="41"/>
      <c r="BF12117" s="41"/>
      <c r="BG12117" s="41"/>
      <c r="BH12117" s="41"/>
      <c r="BI12117" s="41"/>
      <c r="BJ12117" s="41"/>
      <c r="BK12117" s="41"/>
      <c r="BL12117" s="41"/>
      <c r="BM12117" s="41"/>
      <c r="BN12117" s="41"/>
      <c r="BO12117" s="41"/>
      <c r="BP12117" s="108"/>
      <c r="CG12117" s="102"/>
      <c r="CI12117" s="45"/>
    </row>
    <row r="12118" spans="37:87" ht="13" customHeight="1">
      <c r="AK12118" s="114"/>
      <c r="AL12118" s="41"/>
      <c r="AM12118" s="41"/>
      <c r="AN12118" s="41"/>
      <c r="AO12118" s="41"/>
      <c r="AP12118" s="41"/>
      <c r="AQ12118" s="41"/>
      <c r="AR12118" s="41"/>
      <c r="AS12118" s="41"/>
      <c r="AT12118" s="41"/>
      <c r="AU12118" s="41"/>
      <c r="AV12118" s="41"/>
      <c r="AW12118" s="41"/>
      <c r="AX12118" s="41"/>
      <c r="AY12118" s="41"/>
      <c r="AZ12118" s="41"/>
      <c r="BA12118" s="41"/>
      <c r="BB12118" s="41"/>
      <c r="BC12118" s="41"/>
      <c r="BD12118" s="41"/>
      <c r="BE12118" s="41"/>
      <c r="BF12118" s="41"/>
      <c r="BG12118" s="41"/>
      <c r="BH12118" s="41"/>
      <c r="BI12118" s="41"/>
      <c r="BJ12118" s="41"/>
      <c r="BK12118" s="41"/>
      <c r="BL12118" s="41"/>
      <c r="BM12118" s="41"/>
      <c r="BN12118" s="41"/>
      <c r="BO12118" s="41"/>
      <c r="BP12118" s="108"/>
      <c r="CG12118" s="102"/>
      <c r="CI12118" s="45"/>
    </row>
    <row r="12119" spans="37:87" ht="13" customHeight="1">
      <c r="AK12119" s="114"/>
      <c r="AL12119" s="41"/>
      <c r="AM12119" s="41"/>
      <c r="AN12119" s="41"/>
      <c r="AO12119" s="41"/>
      <c r="AP12119" s="41"/>
      <c r="AQ12119" s="41"/>
      <c r="AR12119" s="41"/>
      <c r="AS12119" s="41"/>
      <c r="AT12119" s="41"/>
      <c r="AU12119" s="41"/>
      <c r="AV12119" s="41"/>
      <c r="AW12119" s="41"/>
      <c r="AX12119" s="41"/>
      <c r="AY12119" s="41"/>
      <c r="AZ12119" s="41"/>
      <c r="BA12119" s="41"/>
      <c r="BB12119" s="41"/>
      <c r="BC12119" s="41"/>
      <c r="BD12119" s="41"/>
      <c r="BE12119" s="41"/>
      <c r="BF12119" s="41"/>
      <c r="BG12119" s="41"/>
      <c r="BH12119" s="41"/>
      <c r="BI12119" s="41"/>
      <c r="BJ12119" s="41"/>
      <c r="BK12119" s="41"/>
      <c r="BL12119" s="41"/>
      <c r="BM12119" s="41"/>
      <c r="BN12119" s="41"/>
      <c r="BO12119" s="41"/>
      <c r="BP12119" s="108"/>
      <c r="CG12119" s="102"/>
      <c r="CI12119" s="45"/>
    </row>
    <row r="12120" spans="37:87" ht="13" customHeight="1">
      <c r="AK12120" s="114"/>
      <c r="AL12120" s="41"/>
      <c r="AM12120" s="41"/>
      <c r="AN12120" s="41"/>
      <c r="AO12120" s="41"/>
      <c r="AP12120" s="41"/>
      <c r="AQ12120" s="41"/>
      <c r="AR12120" s="41"/>
      <c r="AS12120" s="41"/>
      <c r="AT12120" s="41"/>
      <c r="AU12120" s="41"/>
      <c r="AV12120" s="41"/>
      <c r="AW12120" s="41"/>
      <c r="AX12120" s="41"/>
      <c r="AY12120" s="41"/>
      <c r="AZ12120" s="41"/>
      <c r="BA12120" s="41"/>
      <c r="BB12120" s="41"/>
      <c r="BC12120" s="41"/>
      <c r="BD12120" s="41"/>
      <c r="BE12120" s="41"/>
      <c r="BF12120" s="41"/>
      <c r="BG12120" s="41"/>
      <c r="BH12120" s="41"/>
      <c r="BI12120" s="41"/>
      <c r="BJ12120" s="41"/>
      <c r="BK12120" s="41"/>
      <c r="BL12120" s="41"/>
      <c r="BM12120" s="41"/>
      <c r="BN12120" s="41"/>
      <c r="BO12120" s="41"/>
      <c r="BP12120" s="108"/>
      <c r="CG12120" s="102"/>
      <c r="CI12120" s="45"/>
    </row>
    <row r="12121" spans="37:87" ht="13" customHeight="1">
      <c r="AK12121" s="114"/>
      <c r="AL12121" s="41"/>
      <c r="AM12121" s="41"/>
      <c r="AN12121" s="41"/>
      <c r="AO12121" s="41"/>
      <c r="AP12121" s="41"/>
      <c r="AQ12121" s="41"/>
      <c r="AR12121" s="41"/>
      <c r="AS12121" s="41"/>
      <c r="AT12121" s="41"/>
      <c r="AU12121" s="41"/>
      <c r="AV12121" s="41"/>
      <c r="AW12121" s="41"/>
      <c r="AX12121" s="41"/>
      <c r="AY12121" s="41"/>
      <c r="AZ12121" s="41"/>
      <c r="BA12121" s="41"/>
      <c r="BB12121" s="41"/>
      <c r="BC12121" s="41"/>
      <c r="BD12121" s="41"/>
      <c r="BE12121" s="41"/>
      <c r="BF12121" s="41"/>
      <c r="BG12121" s="41"/>
      <c r="BH12121" s="41"/>
      <c r="BI12121" s="41"/>
      <c r="BJ12121" s="41"/>
      <c r="BK12121" s="41"/>
      <c r="BL12121" s="41"/>
      <c r="BM12121" s="41"/>
      <c r="BN12121" s="41"/>
      <c r="BO12121" s="41"/>
      <c r="BP12121" s="108"/>
      <c r="CG12121" s="102"/>
      <c r="CI12121" s="45"/>
    </row>
    <row r="12122" spans="37:87" ht="13" customHeight="1">
      <c r="AK12122" s="114"/>
      <c r="AL12122" s="41"/>
      <c r="AM12122" s="41"/>
      <c r="AN12122" s="41"/>
      <c r="AO12122" s="41"/>
      <c r="AP12122" s="41"/>
      <c r="AQ12122" s="41"/>
      <c r="AR12122" s="41"/>
      <c r="AS12122" s="41"/>
      <c r="AT12122" s="41"/>
      <c r="AU12122" s="41"/>
      <c r="AV12122" s="41"/>
      <c r="AW12122" s="41"/>
      <c r="AX12122" s="41"/>
      <c r="AY12122" s="41"/>
      <c r="AZ12122" s="41"/>
      <c r="BA12122" s="41"/>
      <c r="BB12122" s="41"/>
      <c r="BC12122" s="41"/>
      <c r="BD12122" s="41"/>
      <c r="BE12122" s="41"/>
      <c r="BF12122" s="41"/>
      <c r="BG12122" s="41"/>
      <c r="BH12122" s="41"/>
      <c r="BI12122" s="41"/>
      <c r="BJ12122" s="41"/>
      <c r="BK12122" s="41"/>
      <c r="BL12122" s="41"/>
      <c r="BM12122" s="41"/>
      <c r="BN12122" s="41"/>
      <c r="BO12122" s="41"/>
      <c r="BP12122" s="108"/>
      <c r="CG12122" s="102"/>
      <c r="CI12122" s="45"/>
    </row>
    <row r="12123" spans="37:87" ht="13" customHeight="1">
      <c r="AK12123" s="114"/>
      <c r="AL12123" s="41"/>
      <c r="AM12123" s="41"/>
      <c r="AN12123" s="41"/>
      <c r="AO12123" s="41"/>
      <c r="AP12123" s="41"/>
      <c r="AQ12123" s="41"/>
      <c r="AR12123" s="41"/>
      <c r="AS12123" s="41"/>
      <c r="AT12123" s="41"/>
      <c r="AU12123" s="41"/>
      <c r="AV12123" s="41"/>
      <c r="AW12123" s="41"/>
      <c r="AX12123" s="41"/>
      <c r="AY12123" s="41"/>
      <c r="AZ12123" s="41"/>
      <c r="BA12123" s="41"/>
      <c r="BB12123" s="41"/>
      <c r="BC12123" s="41"/>
      <c r="BD12123" s="41"/>
      <c r="BE12123" s="41"/>
      <c r="BF12123" s="41"/>
      <c r="BG12123" s="41"/>
      <c r="BH12123" s="41"/>
      <c r="BI12123" s="41"/>
      <c r="BJ12123" s="41"/>
      <c r="BK12123" s="41"/>
      <c r="BL12123" s="41"/>
      <c r="BM12123" s="41"/>
      <c r="BN12123" s="41"/>
      <c r="BO12123" s="41"/>
      <c r="BP12123" s="108"/>
      <c r="CG12123" s="102"/>
      <c r="CI12123" s="45"/>
    </row>
    <row r="12124" spans="37:87" ht="13" customHeight="1">
      <c r="AK12124" s="114"/>
      <c r="AL12124" s="41"/>
      <c r="AM12124" s="41"/>
      <c r="AN12124" s="41"/>
      <c r="AO12124" s="41"/>
      <c r="AP12124" s="41"/>
      <c r="AQ12124" s="41"/>
      <c r="AR12124" s="41"/>
      <c r="AS12124" s="41"/>
      <c r="AT12124" s="41"/>
      <c r="AU12124" s="41"/>
      <c r="AV12124" s="41"/>
      <c r="AW12124" s="41"/>
      <c r="AX12124" s="41"/>
      <c r="AY12124" s="41"/>
      <c r="AZ12124" s="41"/>
      <c r="BA12124" s="41"/>
      <c r="BB12124" s="41"/>
      <c r="BC12124" s="41"/>
      <c r="BD12124" s="41"/>
      <c r="BE12124" s="41"/>
      <c r="BF12124" s="41"/>
      <c r="BG12124" s="41"/>
      <c r="BH12124" s="41"/>
      <c r="BI12124" s="41"/>
      <c r="BJ12124" s="41"/>
      <c r="BK12124" s="41"/>
      <c r="BL12124" s="41"/>
      <c r="BM12124" s="41"/>
      <c r="BN12124" s="41"/>
      <c r="BO12124" s="41"/>
      <c r="BP12124" s="108"/>
      <c r="CG12124" s="102"/>
      <c r="CI12124" s="45"/>
    </row>
    <row r="12125" spans="37:87" ht="13" customHeight="1">
      <c r="AK12125" s="114"/>
      <c r="AL12125" s="41"/>
      <c r="AM12125" s="41"/>
      <c r="AN12125" s="41"/>
      <c r="AO12125" s="41"/>
      <c r="AP12125" s="41"/>
      <c r="AQ12125" s="41"/>
      <c r="AR12125" s="41"/>
      <c r="AS12125" s="41"/>
      <c r="AT12125" s="41"/>
      <c r="AU12125" s="41"/>
      <c r="AV12125" s="41"/>
      <c r="AW12125" s="41"/>
      <c r="AX12125" s="41"/>
      <c r="AY12125" s="41"/>
      <c r="AZ12125" s="41"/>
      <c r="BA12125" s="41"/>
      <c r="BB12125" s="41"/>
      <c r="BC12125" s="41"/>
      <c r="BD12125" s="41"/>
      <c r="BE12125" s="41"/>
      <c r="BF12125" s="41"/>
      <c r="BG12125" s="41"/>
      <c r="BH12125" s="41"/>
      <c r="BI12125" s="41"/>
      <c r="BJ12125" s="41"/>
      <c r="BK12125" s="41"/>
      <c r="BL12125" s="41"/>
      <c r="BM12125" s="41"/>
      <c r="BN12125" s="41"/>
      <c r="BO12125" s="41"/>
      <c r="BP12125" s="108"/>
      <c r="CG12125" s="102"/>
      <c r="CI12125" s="45"/>
    </row>
    <row r="12126" spans="37:87" ht="13" customHeight="1">
      <c r="AK12126" s="114"/>
      <c r="AL12126" s="41"/>
      <c r="AM12126" s="41"/>
      <c r="AN12126" s="41"/>
      <c r="AO12126" s="41"/>
      <c r="AP12126" s="41"/>
      <c r="AQ12126" s="41"/>
      <c r="AR12126" s="41"/>
      <c r="AS12126" s="41"/>
      <c r="AT12126" s="41"/>
      <c r="AU12126" s="41"/>
      <c r="AV12126" s="41"/>
      <c r="AW12126" s="41"/>
      <c r="AX12126" s="41"/>
      <c r="AY12126" s="41"/>
      <c r="AZ12126" s="41"/>
      <c r="BA12126" s="41"/>
      <c r="BB12126" s="41"/>
      <c r="BC12126" s="41"/>
      <c r="BD12126" s="41"/>
      <c r="BE12126" s="41"/>
      <c r="BF12126" s="41"/>
      <c r="BG12126" s="41"/>
      <c r="BH12126" s="41"/>
      <c r="BI12126" s="41"/>
      <c r="BJ12126" s="41"/>
      <c r="BK12126" s="41"/>
      <c r="BL12126" s="41"/>
      <c r="BM12126" s="41"/>
      <c r="BN12126" s="41"/>
      <c r="BO12126" s="41"/>
      <c r="BP12126" s="108"/>
      <c r="CG12126" s="102"/>
      <c r="CI12126" s="45"/>
    </row>
    <row r="12127" spans="37:87" ht="13" customHeight="1">
      <c r="AK12127" s="114"/>
      <c r="AL12127" s="41"/>
      <c r="AM12127" s="41"/>
      <c r="AN12127" s="41"/>
      <c r="AO12127" s="41"/>
      <c r="AP12127" s="41"/>
      <c r="AQ12127" s="41"/>
      <c r="AR12127" s="41"/>
      <c r="AS12127" s="41"/>
      <c r="AT12127" s="41"/>
      <c r="AU12127" s="41"/>
      <c r="AV12127" s="41"/>
      <c r="AW12127" s="41"/>
      <c r="AX12127" s="41"/>
      <c r="AY12127" s="41"/>
      <c r="AZ12127" s="41"/>
      <c r="BA12127" s="41"/>
      <c r="BB12127" s="41"/>
      <c r="BC12127" s="41"/>
      <c r="BD12127" s="41"/>
      <c r="BE12127" s="41"/>
      <c r="BF12127" s="41"/>
      <c r="BG12127" s="41"/>
      <c r="BH12127" s="41"/>
      <c r="BI12127" s="41"/>
      <c r="BJ12127" s="41"/>
      <c r="BK12127" s="41"/>
      <c r="BL12127" s="41"/>
      <c r="BM12127" s="41"/>
      <c r="BN12127" s="41"/>
      <c r="BO12127" s="41"/>
      <c r="BP12127" s="108"/>
      <c r="CG12127" s="102"/>
      <c r="CI12127" s="45"/>
    </row>
    <row r="12128" spans="37:87" ht="13" customHeight="1">
      <c r="AK12128" s="114"/>
      <c r="AL12128" s="41"/>
      <c r="AM12128" s="41"/>
      <c r="AN12128" s="41"/>
      <c r="AO12128" s="41"/>
      <c r="AP12128" s="41"/>
      <c r="AQ12128" s="41"/>
      <c r="AR12128" s="41"/>
      <c r="AS12128" s="41"/>
      <c r="AT12128" s="41"/>
      <c r="AU12128" s="41"/>
      <c r="AV12128" s="41"/>
      <c r="AW12128" s="41"/>
      <c r="AX12128" s="41"/>
      <c r="AY12128" s="41"/>
      <c r="AZ12128" s="41"/>
      <c r="BA12128" s="41"/>
      <c r="BB12128" s="41"/>
      <c r="BC12128" s="41"/>
      <c r="BD12128" s="41"/>
      <c r="BE12128" s="41"/>
      <c r="BF12128" s="41"/>
      <c r="BG12128" s="41"/>
      <c r="BH12128" s="41"/>
      <c r="BI12128" s="41"/>
      <c r="BJ12128" s="41"/>
      <c r="BK12128" s="41"/>
      <c r="BL12128" s="41"/>
      <c r="BM12128" s="41"/>
      <c r="BN12128" s="41"/>
      <c r="BO12128" s="41"/>
      <c r="BP12128" s="108"/>
      <c r="CG12128" s="102"/>
      <c r="CI12128" s="45"/>
    </row>
    <row r="12129" spans="37:87" ht="13" customHeight="1">
      <c r="AK12129" s="114"/>
      <c r="AL12129" s="41"/>
      <c r="AM12129" s="41"/>
      <c r="AN12129" s="41"/>
      <c r="AO12129" s="41"/>
      <c r="AP12129" s="41"/>
      <c r="AQ12129" s="41"/>
      <c r="AR12129" s="41"/>
      <c r="AS12129" s="41"/>
      <c r="AT12129" s="41"/>
      <c r="AU12129" s="41"/>
      <c r="AV12129" s="41"/>
      <c r="AW12129" s="41"/>
      <c r="AX12129" s="41"/>
      <c r="AY12129" s="41"/>
      <c r="AZ12129" s="41"/>
      <c r="BA12129" s="41"/>
      <c r="BB12129" s="41"/>
      <c r="BC12129" s="41"/>
      <c r="BD12129" s="41"/>
      <c r="BE12129" s="41"/>
      <c r="BF12129" s="41"/>
      <c r="BG12129" s="41"/>
      <c r="BH12129" s="41"/>
      <c r="BI12129" s="41"/>
      <c r="BJ12129" s="41"/>
      <c r="BK12129" s="41"/>
      <c r="BL12129" s="41"/>
      <c r="BM12129" s="41"/>
      <c r="BN12129" s="41"/>
      <c r="BO12129" s="41"/>
      <c r="BP12129" s="108"/>
      <c r="CG12129" s="102"/>
      <c r="CI12129" s="45"/>
    </row>
    <row r="12130" spans="37:87" ht="13" customHeight="1">
      <c r="AK12130" s="114"/>
      <c r="AL12130" s="41"/>
      <c r="AM12130" s="41"/>
      <c r="AN12130" s="41"/>
      <c r="AO12130" s="41"/>
      <c r="AP12130" s="41"/>
      <c r="AQ12130" s="41"/>
      <c r="AR12130" s="41"/>
      <c r="AS12130" s="41"/>
      <c r="AT12130" s="41"/>
      <c r="AU12130" s="41"/>
      <c r="AV12130" s="41"/>
      <c r="AW12130" s="41"/>
      <c r="AX12130" s="41"/>
      <c r="AY12130" s="41"/>
      <c r="AZ12130" s="41"/>
      <c r="BA12130" s="41"/>
      <c r="BB12130" s="41"/>
      <c r="BC12130" s="41"/>
      <c r="BD12130" s="41"/>
      <c r="BE12130" s="41"/>
      <c r="BF12130" s="41"/>
      <c r="BG12130" s="41"/>
      <c r="BH12130" s="41"/>
      <c r="BI12130" s="41"/>
      <c r="BJ12130" s="41"/>
      <c r="BK12130" s="41"/>
      <c r="BL12130" s="41"/>
      <c r="BM12130" s="41"/>
      <c r="BN12130" s="41"/>
      <c r="BO12130" s="41"/>
      <c r="BP12130" s="108"/>
      <c r="CG12130" s="102"/>
      <c r="CI12130" s="45"/>
    </row>
    <row r="12131" spans="37:87" ht="13" customHeight="1">
      <c r="AK12131" s="114"/>
      <c r="AL12131" s="41"/>
      <c r="AM12131" s="41"/>
      <c r="AN12131" s="41"/>
      <c r="AO12131" s="41"/>
      <c r="AP12131" s="41"/>
      <c r="AQ12131" s="41"/>
      <c r="AR12131" s="41"/>
      <c r="AS12131" s="41"/>
      <c r="AT12131" s="41"/>
      <c r="AU12131" s="41"/>
      <c r="AV12131" s="41"/>
      <c r="AW12131" s="41"/>
      <c r="AX12131" s="41"/>
      <c r="AY12131" s="41"/>
      <c r="AZ12131" s="41"/>
      <c r="BA12131" s="41"/>
      <c r="BB12131" s="41"/>
      <c r="BC12131" s="41"/>
      <c r="BD12131" s="41"/>
      <c r="BE12131" s="41"/>
      <c r="BF12131" s="41"/>
      <c r="BG12131" s="41"/>
      <c r="BH12131" s="41"/>
      <c r="BI12131" s="41"/>
      <c r="BJ12131" s="41"/>
      <c r="BK12131" s="41"/>
      <c r="BL12131" s="41"/>
      <c r="BM12131" s="41"/>
      <c r="BN12131" s="41"/>
      <c r="BO12131" s="41"/>
      <c r="BP12131" s="108"/>
      <c r="CG12131" s="102"/>
      <c r="CI12131" s="45"/>
    </row>
    <row r="12132" spans="37:87" ht="13" customHeight="1">
      <c r="AK12132" s="114"/>
      <c r="AL12132" s="41"/>
      <c r="AM12132" s="41"/>
      <c r="AN12132" s="41"/>
      <c r="AO12132" s="41"/>
      <c r="AP12132" s="41"/>
      <c r="AQ12132" s="41"/>
      <c r="AR12132" s="41"/>
      <c r="AS12132" s="41"/>
      <c r="AT12132" s="41"/>
      <c r="AU12132" s="41"/>
      <c r="AV12132" s="41"/>
      <c r="AW12132" s="41"/>
      <c r="AX12132" s="41"/>
      <c r="AY12132" s="41"/>
      <c r="AZ12132" s="41"/>
      <c r="BA12132" s="41"/>
      <c r="BB12132" s="41"/>
      <c r="BC12132" s="41"/>
      <c r="BD12132" s="41"/>
      <c r="BE12132" s="41"/>
      <c r="BF12132" s="41"/>
      <c r="BG12132" s="41"/>
      <c r="BH12132" s="41"/>
      <c r="BI12132" s="41"/>
      <c r="BJ12132" s="41"/>
      <c r="BK12132" s="41"/>
      <c r="BL12132" s="41"/>
      <c r="BM12132" s="41"/>
      <c r="BN12132" s="41"/>
      <c r="BO12132" s="41"/>
      <c r="BP12132" s="108"/>
      <c r="CG12132" s="102"/>
      <c r="CI12132" s="45"/>
    </row>
    <row r="12133" spans="37:87" ht="13" customHeight="1">
      <c r="AK12133" s="114"/>
      <c r="AL12133" s="41"/>
      <c r="AM12133" s="41"/>
      <c r="AN12133" s="41"/>
      <c r="AO12133" s="41"/>
      <c r="AP12133" s="41"/>
      <c r="AQ12133" s="41"/>
      <c r="AR12133" s="41"/>
      <c r="AS12133" s="41"/>
      <c r="AT12133" s="41"/>
      <c r="AU12133" s="41"/>
      <c r="AV12133" s="41"/>
      <c r="AW12133" s="41"/>
      <c r="AX12133" s="41"/>
      <c r="AY12133" s="41"/>
      <c r="AZ12133" s="41"/>
      <c r="BA12133" s="41"/>
      <c r="BB12133" s="41"/>
      <c r="BC12133" s="41"/>
      <c r="BD12133" s="41"/>
      <c r="BE12133" s="41"/>
      <c r="BF12133" s="41"/>
      <c r="BG12133" s="41"/>
      <c r="BH12133" s="41"/>
      <c r="BI12133" s="41"/>
      <c r="BJ12133" s="41"/>
      <c r="BK12133" s="41"/>
      <c r="BL12133" s="41"/>
      <c r="BM12133" s="41"/>
      <c r="BN12133" s="41"/>
      <c r="BO12133" s="41"/>
      <c r="BP12133" s="108"/>
      <c r="CG12133" s="102"/>
      <c r="CI12133" s="45"/>
    </row>
    <row r="12134" spans="37:87" ht="13" customHeight="1">
      <c r="AK12134" s="114"/>
      <c r="AL12134" s="41"/>
      <c r="AM12134" s="41"/>
      <c r="AN12134" s="41"/>
      <c r="AO12134" s="41"/>
      <c r="AP12134" s="41"/>
      <c r="AQ12134" s="41"/>
      <c r="AR12134" s="41"/>
      <c r="AS12134" s="41"/>
      <c r="AT12134" s="41"/>
      <c r="AU12134" s="41"/>
      <c r="AV12134" s="41"/>
      <c r="AW12134" s="41"/>
      <c r="AX12134" s="41"/>
      <c r="AY12134" s="41"/>
      <c r="AZ12134" s="41"/>
      <c r="BA12134" s="41"/>
      <c r="BB12134" s="41"/>
      <c r="BC12134" s="41"/>
      <c r="BD12134" s="41"/>
      <c r="BE12134" s="41"/>
      <c r="BF12134" s="41"/>
      <c r="BG12134" s="41"/>
      <c r="BH12134" s="41"/>
      <c r="BI12134" s="41"/>
      <c r="BJ12134" s="41"/>
      <c r="BK12134" s="41"/>
      <c r="BL12134" s="41"/>
      <c r="BM12134" s="41"/>
      <c r="BN12134" s="41"/>
      <c r="BO12134" s="41"/>
      <c r="BP12134" s="108"/>
      <c r="CG12134" s="102"/>
      <c r="CI12134" s="45"/>
    </row>
    <row r="12135" spans="37:87" ht="13" customHeight="1">
      <c r="AK12135" s="114"/>
      <c r="AL12135" s="41"/>
      <c r="AM12135" s="41"/>
      <c r="AN12135" s="41"/>
      <c r="AO12135" s="41"/>
      <c r="AP12135" s="41"/>
      <c r="AQ12135" s="41"/>
      <c r="AR12135" s="41"/>
      <c r="AS12135" s="41"/>
      <c r="AT12135" s="41"/>
      <c r="AU12135" s="41"/>
      <c r="AV12135" s="41"/>
      <c r="AW12135" s="41"/>
      <c r="AX12135" s="41"/>
      <c r="AY12135" s="41"/>
      <c r="AZ12135" s="41"/>
      <c r="BA12135" s="41"/>
      <c r="BB12135" s="41"/>
      <c r="BC12135" s="41"/>
      <c r="BD12135" s="41"/>
      <c r="BE12135" s="41"/>
      <c r="BF12135" s="41"/>
      <c r="BG12135" s="41"/>
      <c r="BH12135" s="41"/>
      <c r="BI12135" s="41"/>
      <c r="BJ12135" s="41"/>
      <c r="BK12135" s="41"/>
      <c r="BL12135" s="41"/>
      <c r="BM12135" s="41"/>
      <c r="BN12135" s="41"/>
      <c r="BO12135" s="41"/>
      <c r="BP12135" s="108"/>
      <c r="CG12135" s="102"/>
      <c r="CI12135" s="45"/>
    </row>
    <row r="12136" spans="37:87" ht="13" customHeight="1">
      <c r="AK12136" s="114"/>
      <c r="AL12136" s="41"/>
      <c r="AM12136" s="41"/>
      <c r="AN12136" s="41"/>
      <c r="AO12136" s="41"/>
      <c r="AP12136" s="41"/>
      <c r="AQ12136" s="41"/>
      <c r="AR12136" s="41"/>
      <c r="AS12136" s="41"/>
      <c r="AT12136" s="41"/>
      <c r="AU12136" s="41"/>
      <c r="AV12136" s="41"/>
      <c r="AW12136" s="41"/>
      <c r="AX12136" s="41"/>
      <c r="AY12136" s="41"/>
      <c r="AZ12136" s="41"/>
      <c r="BA12136" s="41"/>
      <c r="BB12136" s="41"/>
      <c r="BC12136" s="41"/>
      <c r="BD12136" s="41"/>
      <c r="BE12136" s="41"/>
      <c r="BF12136" s="41"/>
      <c r="BG12136" s="41"/>
      <c r="BH12136" s="41"/>
      <c r="BI12136" s="41"/>
      <c r="BJ12136" s="41"/>
      <c r="BK12136" s="41"/>
      <c r="BL12136" s="41"/>
      <c r="BM12136" s="41"/>
      <c r="BN12136" s="41"/>
      <c r="BO12136" s="41"/>
      <c r="BP12136" s="108"/>
      <c r="CG12136" s="102"/>
      <c r="CI12136" s="45"/>
    </row>
    <row r="12137" spans="37:87" ht="13" customHeight="1">
      <c r="AK12137" s="114"/>
      <c r="AL12137" s="41"/>
      <c r="AM12137" s="41"/>
      <c r="AN12137" s="41"/>
      <c r="AO12137" s="41"/>
      <c r="AP12137" s="41"/>
      <c r="AQ12137" s="41"/>
      <c r="AR12137" s="41"/>
      <c r="AS12137" s="41"/>
      <c r="AT12137" s="41"/>
      <c r="AU12137" s="41"/>
      <c r="AV12137" s="41"/>
      <c r="AW12137" s="41"/>
      <c r="AX12137" s="41"/>
      <c r="AY12137" s="41"/>
      <c r="AZ12137" s="41"/>
      <c r="BA12137" s="41"/>
      <c r="BB12137" s="41"/>
      <c r="BC12137" s="41"/>
      <c r="BD12137" s="41"/>
      <c r="BE12137" s="41"/>
      <c r="BF12137" s="41"/>
      <c r="BG12137" s="41"/>
      <c r="BH12137" s="41"/>
      <c r="BI12137" s="41"/>
      <c r="BJ12137" s="41"/>
      <c r="BK12137" s="41"/>
      <c r="BL12137" s="41"/>
      <c r="BM12137" s="41"/>
      <c r="BN12137" s="41"/>
      <c r="BO12137" s="41"/>
      <c r="BP12137" s="108"/>
      <c r="CG12137" s="102"/>
      <c r="CI12137" s="45"/>
    </row>
    <row r="12138" spans="37:87" ht="13" customHeight="1">
      <c r="AK12138" s="114"/>
      <c r="AL12138" s="41"/>
      <c r="AM12138" s="41"/>
      <c r="AN12138" s="41"/>
      <c r="AO12138" s="41"/>
      <c r="AP12138" s="41"/>
      <c r="AQ12138" s="41"/>
      <c r="AR12138" s="41"/>
      <c r="AS12138" s="41"/>
      <c r="AT12138" s="41"/>
      <c r="AU12138" s="41"/>
      <c r="AV12138" s="41"/>
      <c r="AW12138" s="41"/>
      <c r="AX12138" s="41"/>
      <c r="AY12138" s="41"/>
      <c r="AZ12138" s="41"/>
      <c r="BA12138" s="41"/>
      <c r="BB12138" s="41"/>
      <c r="BC12138" s="41"/>
      <c r="BD12138" s="41"/>
      <c r="BE12138" s="41"/>
      <c r="BF12138" s="41"/>
      <c r="BG12138" s="41"/>
      <c r="BH12138" s="41"/>
      <c r="BI12138" s="41"/>
      <c r="BJ12138" s="41"/>
      <c r="BK12138" s="41"/>
      <c r="BL12138" s="41"/>
      <c r="BM12138" s="41"/>
      <c r="BN12138" s="41"/>
      <c r="BO12138" s="41"/>
      <c r="BP12138" s="108"/>
      <c r="CG12138" s="102"/>
      <c r="CI12138" s="45"/>
    </row>
    <row r="12139" spans="37:87" ht="13" customHeight="1">
      <c r="AK12139" s="114"/>
      <c r="AL12139" s="41"/>
      <c r="AM12139" s="41"/>
      <c r="AN12139" s="41"/>
      <c r="AO12139" s="41"/>
      <c r="AP12139" s="41"/>
      <c r="AQ12139" s="41"/>
      <c r="AR12139" s="41"/>
      <c r="AS12139" s="41"/>
      <c r="AT12139" s="41"/>
      <c r="AU12139" s="41"/>
      <c r="AV12139" s="41"/>
      <c r="AW12139" s="41"/>
      <c r="AX12139" s="41"/>
      <c r="AY12139" s="41"/>
      <c r="AZ12139" s="41"/>
      <c r="BA12139" s="41"/>
      <c r="BB12139" s="41"/>
      <c r="BC12139" s="41"/>
      <c r="BD12139" s="41"/>
      <c r="BE12139" s="41"/>
      <c r="BF12139" s="41"/>
      <c r="BG12139" s="41"/>
      <c r="BH12139" s="41"/>
      <c r="BI12139" s="41"/>
      <c r="BJ12139" s="41"/>
      <c r="BK12139" s="41"/>
      <c r="BL12139" s="41"/>
      <c r="BM12139" s="41"/>
      <c r="BN12139" s="41"/>
      <c r="BO12139" s="41"/>
      <c r="BP12139" s="108"/>
      <c r="CG12139" s="102"/>
      <c r="CI12139" s="45"/>
    </row>
    <row r="12140" spans="37:87" ht="13" customHeight="1">
      <c r="AK12140" s="114"/>
      <c r="AL12140" s="41"/>
      <c r="AM12140" s="41"/>
      <c r="AN12140" s="41"/>
      <c r="AO12140" s="41"/>
      <c r="AP12140" s="41"/>
      <c r="AQ12140" s="41"/>
      <c r="AR12140" s="41"/>
      <c r="AS12140" s="41"/>
      <c r="AT12140" s="41"/>
      <c r="AU12140" s="41"/>
      <c r="AV12140" s="41"/>
      <c r="AW12140" s="41"/>
      <c r="AX12140" s="41"/>
      <c r="AY12140" s="41"/>
      <c r="AZ12140" s="41"/>
      <c r="BA12140" s="41"/>
      <c r="BB12140" s="41"/>
      <c r="BC12140" s="41"/>
      <c r="BD12140" s="41"/>
      <c r="BE12140" s="41"/>
      <c r="BF12140" s="41"/>
      <c r="BG12140" s="41"/>
      <c r="BH12140" s="41"/>
      <c r="BI12140" s="41"/>
      <c r="BJ12140" s="41"/>
      <c r="BK12140" s="41"/>
      <c r="BL12140" s="41"/>
      <c r="BM12140" s="41"/>
      <c r="BN12140" s="41"/>
      <c r="BO12140" s="41"/>
      <c r="BP12140" s="108"/>
      <c r="CG12140" s="102"/>
      <c r="CI12140" s="45"/>
    </row>
    <row r="12141" spans="37:87" ht="13" customHeight="1">
      <c r="AK12141" s="114"/>
      <c r="AL12141" s="41"/>
      <c r="AM12141" s="41"/>
      <c r="AN12141" s="41"/>
      <c r="AO12141" s="41"/>
      <c r="AP12141" s="41"/>
      <c r="AQ12141" s="41"/>
      <c r="AR12141" s="41"/>
      <c r="AS12141" s="41"/>
      <c r="AT12141" s="41"/>
      <c r="AU12141" s="41"/>
      <c r="AV12141" s="41"/>
      <c r="AW12141" s="41"/>
      <c r="AX12141" s="41"/>
      <c r="AY12141" s="41"/>
      <c r="AZ12141" s="41"/>
      <c r="BA12141" s="41"/>
      <c r="BB12141" s="41"/>
      <c r="BC12141" s="41"/>
      <c r="BD12141" s="41"/>
      <c r="BE12141" s="41"/>
      <c r="BF12141" s="41"/>
      <c r="BG12141" s="41"/>
      <c r="BH12141" s="41"/>
      <c r="BI12141" s="41"/>
      <c r="BJ12141" s="41"/>
      <c r="BK12141" s="41"/>
      <c r="BL12141" s="41"/>
      <c r="BM12141" s="41"/>
      <c r="BN12141" s="41"/>
      <c r="BO12141" s="41"/>
      <c r="BP12141" s="108"/>
      <c r="CG12141" s="102"/>
      <c r="CI12141" s="45"/>
    </row>
    <row r="12142" spans="37:87" ht="13" customHeight="1">
      <c r="AK12142" s="114"/>
      <c r="AL12142" s="41"/>
      <c r="AM12142" s="41"/>
      <c r="AN12142" s="41"/>
      <c r="AO12142" s="41"/>
      <c r="AP12142" s="41"/>
      <c r="AQ12142" s="41"/>
      <c r="AR12142" s="41"/>
      <c r="AS12142" s="41"/>
      <c r="AT12142" s="41"/>
      <c r="AU12142" s="41"/>
      <c r="AV12142" s="41"/>
      <c r="AW12142" s="41"/>
      <c r="AX12142" s="41"/>
      <c r="AY12142" s="41"/>
      <c r="AZ12142" s="41"/>
      <c r="BA12142" s="41"/>
      <c r="BB12142" s="41"/>
      <c r="BC12142" s="41"/>
      <c r="BD12142" s="41"/>
      <c r="BE12142" s="41"/>
      <c r="BF12142" s="41"/>
      <c r="BG12142" s="41"/>
      <c r="BH12142" s="41"/>
      <c r="BI12142" s="41"/>
      <c r="BJ12142" s="41"/>
      <c r="BK12142" s="41"/>
      <c r="BL12142" s="41"/>
      <c r="BM12142" s="41"/>
      <c r="BN12142" s="41"/>
      <c r="BO12142" s="41"/>
      <c r="BP12142" s="108"/>
      <c r="CG12142" s="102"/>
      <c r="CI12142" s="45"/>
    </row>
    <row r="12143" spans="37:87" ht="13" customHeight="1">
      <c r="AK12143" s="114"/>
      <c r="AL12143" s="41"/>
      <c r="AM12143" s="41"/>
      <c r="AN12143" s="41"/>
      <c r="AO12143" s="41"/>
      <c r="AP12143" s="41"/>
      <c r="AQ12143" s="41"/>
      <c r="AR12143" s="41"/>
      <c r="AS12143" s="41"/>
      <c r="AT12143" s="41"/>
      <c r="AU12143" s="41"/>
      <c r="AV12143" s="41"/>
      <c r="AW12143" s="41"/>
      <c r="AX12143" s="41"/>
      <c r="AY12143" s="41"/>
      <c r="AZ12143" s="41"/>
      <c r="BA12143" s="41"/>
      <c r="BB12143" s="41"/>
      <c r="BC12143" s="41"/>
      <c r="BD12143" s="41"/>
      <c r="BE12143" s="41"/>
      <c r="BF12143" s="41"/>
      <c r="BG12143" s="41"/>
      <c r="BH12143" s="41"/>
      <c r="BI12143" s="41"/>
      <c r="BJ12143" s="41"/>
      <c r="BK12143" s="41"/>
      <c r="BL12143" s="41"/>
      <c r="BM12143" s="41"/>
      <c r="BN12143" s="41"/>
      <c r="BO12143" s="41"/>
      <c r="BP12143" s="108"/>
      <c r="CG12143" s="102"/>
      <c r="CI12143" s="45"/>
    </row>
    <row r="12144" spans="37:87" ht="13" customHeight="1">
      <c r="AK12144" s="114"/>
      <c r="AL12144" s="41"/>
      <c r="AM12144" s="41"/>
      <c r="AN12144" s="41"/>
      <c r="AO12144" s="41"/>
      <c r="AP12144" s="41"/>
      <c r="AQ12144" s="41"/>
      <c r="AR12144" s="41"/>
      <c r="AS12144" s="41"/>
      <c r="AT12144" s="41"/>
      <c r="AU12144" s="41"/>
      <c r="AV12144" s="41"/>
      <c r="AW12144" s="41"/>
      <c r="AX12144" s="41"/>
      <c r="AY12144" s="41"/>
      <c r="AZ12144" s="41"/>
      <c r="BA12144" s="41"/>
      <c r="BB12144" s="41"/>
      <c r="BC12144" s="41"/>
      <c r="BD12144" s="41"/>
      <c r="BE12144" s="41"/>
      <c r="BF12144" s="41"/>
      <c r="BG12144" s="41"/>
      <c r="BH12144" s="41"/>
      <c r="BI12144" s="41"/>
      <c r="BJ12144" s="41"/>
      <c r="BK12144" s="41"/>
      <c r="BL12144" s="41"/>
      <c r="BM12144" s="41"/>
      <c r="BN12144" s="41"/>
      <c r="BO12144" s="41"/>
      <c r="BP12144" s="108"/>
      <c r="CG12144" s="102"/>
      <c r="CI12144" s="45"/>
    </row>
    <row r="12145" spans="37:87" ht="13" customHeight="1">
      <c r="AK12145" s="114"/>
      <c r="AL12145" s="41"/>
      <c r="AM12145" s="41"/>
      <c r="AN12145" s="41"/>
      <c r="AO12145" s="41"/>
      <c r="AP12145" s="41"/>
      <c r="AQ12145" s="41"/>
      <c r="AR12145" s="41"/>
      <c r="AS12145" s="41"/>
      <c r="AT12145" s="41"/>
      <c r="AU12145" s="41"/>
      <c r="AV12145" s="41"/>
      <c r="AW12145" s="41"/>
      <c r="AX12145" s="41"/>
      <c r="AY12145" s="41"/>
      <c r="AZ12145" s="41"/>
      <c r="BA12145" s="41"/>
      <c r="BB12145" s="41"/>
      <c r="BC12145" s="41"/>
      <c r="BD12145" s="41"/>
      <c r="BE12145" s="41"/>
      <c r="BF12145" s="41"/>
      <c r="BG12145" s="41"/>
      <c r="BH12145" s="41"/>
      <c r="BI12145" s="41"/>
      <c r="BJ12145" s="41"/>
      <c r="BK12145" s="41"/>
      <c r="BL12145" s="41"/>
      <c r="BM12145" s="41"/>
      <c r="BN12145" s="41"/>
      <c r="BO12145" s="41"/>
      <c r="BP12145" s="108"/>
      <c r="CG12145" s="102"/>
      <c r="CI12145" s="45"/>
    </row>
    <row r="12146" spans="37:87" ht="13" customHeight="1">
      <c r="AK12146" s="114"/>
      <c r="AL12146" s="41"/>
      <c r="AM12146" s="41"/>
      <c r="AN12146" s="41"/>
      <c r="AO12146" s="41"/>
      <c r="AP12146" s="41"/>
      <c r="AQ12146" s="41"/>
      <c r="AR12146" s="41"/>
      <c r="AS12146" s="41"/>
      <c r="AT12146" s="41"/>
      <c r="AU12146" s="41"/>
      <c r="AV12146" s="41"/>
      <c r="AW12146" s="41"/>
      <c r="AX12146" s="41"/>
      <c r="AY12146" s="41"/>
      <c r="AZ12146" s="41"/>
      <c r="BA12146" s="41"/>
      <c r="BB12146" s="41"/>
      <c r="BC12146" s="41"/>
      <c r="BD12146" s="41"/>
      <c r="BE12146" s="41"/>
      <c r="BF12146" s="41"/>
      <c r="BG12146" s="41"/>
      <c r="BH12146" s="41"/>
      <c r="BI12146" s="41"/>
      <c r="BJ12146" s="41"/>
      <c r="BK12146" s="41"/>
      <c r="BL12146" s="41"/>
      <c r="BM12146" s="41"/>
      <c r="BN12146" s="41"/>
      <c r="BO12146" s="41"/>
      <c r="BP12146" s="108"/>
      <c r="CG12146" s="102"/>
      <c r="CI12146" s="45"/>
    </row>
    <row r="12147" spans="37:87" ht="13" customHeight="1">
      <c r="AK12147" s="114"/>
      <c r="AL12147" s="41"/>
      <c r="AM12147" s="41"/>
      <c r="AN12147" s="41"/>
      <c r="AO12147" s="41"/>
      <c r="AP12147" s="41"/>
      <c r="AQ12147" s="41"/>
      <c r="AR12147" s="41"/>
      <c r="AS12147" s="41"/>
      <c r="AT12147" s="41"/>
      <c r="AU12147" s="41"/>
      <c r="AV12147" s="41"/>
      <c r="AW12147" s="41"/>
      <c r="AX12147" s="41"/>
      <c r="AY12147" s="41"/>
      <c r="AZ12147" s="41"/>
      <c r="BA12147" s="41"/>
      <c r="BB12147" s="41"/>
      <c r="BC12147" s="41"/>
      <c r="BD12147" s="41"/>
      <c r="BE12147" s="41"/>
      <c r="BF12147" s="41"/>
      <c r="BG12147" s="41"/>
      <c r="BH12147" s="41"/>
      <c r="BI12147" s="41"/>
      <c r="BJ12147" s="41"/>
      <c r="BK12147" s="41"/>
      <c r="BL12147" s="41"/>
      <c r="BM12147" s="41"/>
      <c r="BN12147" s="41"/>
      <c r="BO12147" s="41"/>
      <c r="BP12147" s="108"/>
      <c r="CG12147" s="102"/>
      <c r="CI12147" s="45"/>
    </row>
    <row r="12148" spans="37:87" ht="13" customHeight="1">
      <c r="AK12148" s="114"/>
      <c r="AL12148" s="41"/>
      <c r="AM12148" s="41"/>
      <c r="AN12148" s="41"/>
      <c r="AO12148" s="41"/>
      <c r="AP12148" s="41"/>
      <c r="AQ12148" s="41"/>
      <c r="AR12148" s="41"/>
      <c r="AS12148" s="41"/>
      <c r="AT12148" s="41"/>
      <c r="AU12148" s="41"/>
      <c r="AV12148" s="41"/>
      <c r="AW12148" s="41"/>
      <c r="AX12148" s="41"/>
      <c r="AY12148" s="41"/>
      <c r="AZ12148" s="41"/>
      <c r="BA12148" s="41"/>
      <c r="BB12148" s="41"/>
      <c r="BC12148" s="41"/>
      <c r="BD12148" s="41"/>
      <c r="BE12148" s="41"/>
      <c r="BF12148" s="41"/>
      <c r="BG12148" s="41"/>
      <c r="BH12148" s="41"/>
      <c r="BI12148" s="41"/>
      <c r="BJ12148" s="41"/>
      <c r="BK12148" s="41"/>
      <c r="BL12148" s="41"/>
      <c r="BM12148" s="41"/>
      <c r="BN12148" s="41"/>
      <c r="BO12148" s="41"/>
      <c r="BP12148" s="108"/>
      <c r="CG12148" s="102"/>
      <c r="CI12148" s="45"/>
    </row>
    <row r="12149" spans="37:87" ht="13" customHeight="1">
      <c r="AK12149" s="114"/>
      <c r="AL12149" s="41"/>
      <c r="AM12149" s="41"/>
      <c r="AN12149" s="41"/>
      <c r="AO12149" s="41"/>
      <c r="AP12149" s="41"/>
      <c r="AQ12149" s="41"/>
      <c r="AR12149" s="41"/>
      <c r="AS12149" s="41"/>
      <c r="AT12149" s="41"/>
      <c r="AU12149" s="41"/>
      <c r="AV12149" s="41"/>
      <c r="AW12149" s="41"/>
      <c r="AX12149" s="41"/>
      <c r="AY12149" s="41"/>
      <c r="AZ12149" s="41"/>
      <c r="BA12149" s="41"/>
      <c r="BB12149" s="41"/>
      <c r="BC12149" s="41"/>
      <c r="BD12149" s="41"/>
      <c r="BE12149" s="41"/>
      <c r="BF12149" s="41"/>
      <c r="BG12149" s="41"/>
      <c r="BH12149" s="41"/>
      <c r="BI12149" s="41"/>
      <c r="BJ12149" s="41"/>
      <c r="BK12149" s="41"/>
      <c r="BL12149" s="41"/>
      <c r="BM12149" s="41"/>
      <c r="BN12149" s="41"/>
      <c r="BO12149" s="41"/>
      <c r="BP12149" s="108"/>
      <c r="CG12149" s="102"/>
      <c r="CI12149" s="45"/>
    </row>
    <row r="12150" spans="37:87" ht="13" customHeight="1">
      <c r="AK12150" s="114"/>
      <c r="AL12150" s="41"/>
      <c r="AM12150" s="41"/>
      <c r="AN12150" s="41"/>
      <c r="AO12150" s="41"/>
      <c r="AP12150" s="41"/>
      <c r="AQ12150" s="41"/>
      <c r="AR12150" s="41"/>
      <c r="AS12150" s="41"/>
      <c r="AT12150" s="41"/>
      <c r="AU12150" s="41"/>
      <c r="AV12150" s="41"/>
      <c r="AW12150" s="41"/>
      <c r="AX12150" s="41"/>
      <c r="AY12150" s="41"/>
      <c r="AZ12150" s="41"/>
      <c r="BA12150" s="41"/>
      <c r="BB12150" s="41"/>
      <c r="BC12150" s="41"/>
      <c r="BD12150" s="41"/>
      <c r="BE12150" s="41"/>
      <c r="BF12150" s="41"/>
      <c r="BG12150" s="41"/>
      <c r="BH12150" s="41"/>
      <c r="BI12150" s="41"/>
      <c r="BJ12150" s="41"/>
      <c r="BK12150" s="41"/>
      <c r="BL12150" s="41"/>
      <c r="BM12150" s="41"/>
      <c r="BN12150" s="41"/>
      <c r="BO12150" s="41"/>
      <c r="BP12150" s="108"/>
      <c r="CG12150" s="102"/>
      <c r="CI12150" s="45"/>
    </row>
    <row r="12151" spans="37:87" ht="13" customHeight="1">
      <c r="AK12151" s="114"/>
      <c r="AL12151" s="41"/>
      <c r="AM12151" s="41"/>
      <c r="AN12151" s="41"/>
      <c r="AO12151" s="41"/>
      <c r="AP12151" s="41"/>
      <c r="AQ12151" s="41"/>
      <c r="AR12151" s="41"/>
      <c r="AS12151" s="41"/>
      <c r="AT12151" s="41"/>
      <c r="AU12151" s="41"/>
      <c r="AV12151" s="41"/>
      <c r="AW12151" s="41"/>
      <c r="AX12151" s="41"/>
      <c r="AY12151" s="41"/>
      <c r="AZ12151" s="41"/>
      <c r="BA12151" s="41"/>
      <c r="BB12151" s="41"/>
      <c r="BC12151" s="41"/>
      <c r="BD12151" s="41"/>
      <c r="BE12151" s="41"/>
      <c r="BF12151" s="41"/>
      <c r="BG12151" s="41"/>
      <c r="BH12151" s="41"/>
      <c r="BI12151" s="41"/>
      <c r="BJ12151" s="41"/>
      <c r="BK12151" s="41"/>
      <c r="BL12151" s="41"/>
      <c r="BM12151" s="41"/>
      <c r="BN12151" s="41"/>
      <c r="BO12151" s="41"/>
      <c r="BP12151" s="108"/>
      <c r="CG12151" s="102"/>
      <c r="CI12151" s="45"/>
    </row>
    <row r="12152" spans="37:87" ht="13" customHeight="1">
      <c r="AK12152" s="114"/>
      <c r="AL12152" s="41"/>
      <c r="AM12152" s="41"/>
      <c r="AN12152" s="41"/>
      <c r="AO12152" s="41"/>
      <c r="AP12152" s="41"/>
      <c r="AQ12152" s="41"/>
      <c r="AR12152" s="41"/>
      <c r="AS12152" s="41"/>
      <c r="AT12152" s="41"/>
      <c r="AU12152" s="41"/>
      <c r="AV12152" s="41"/>
      <c r="AW12152" s="41"/>
      <c r="AX12152" s="41"/>
      <c r="AY12152" s="41"/>
      <c r="AZ12152" s="41"/>
      <c r="BA12152" s="41"/>
      <c r="BB12152" s="41"/>
      <c r="BC12152" s="41"/>
      <c r="BD12152" s="41"/>
      <c r="BE12152" s="41"/>
      <c r="BF12152" s="41"/>
      <c r="BG12152" s="41"/>
      <c r="BH12152" s="41"/>
      <c r="BI12152" s="41"/>
      <c r="BJ12152" s="41"/>
      <c r="BK12152" s="41"/>
      <c r="BL12152" s="41"/>
      <c r="BM12152" s="41"/>
      <c r="BN12152" s="41"/>
      <c r="BO12152" s="41"/>
      <c r="BP12152" s="108"/>
      <c r="CG12152" s="102"/>
      <c r="CI12152" s="45"/>
    </row>
    <row r="12153" spans="37:87" ht="13" customHeight="1">
      <c r="AK12153" s="114"/>
      <c r="AL12153" s="41"/>
      <c r="AM12153" s="41"/>
      <c r="AN12153" s="41"/>
      <c r="AO12153" s="41"/>
      <c r="AP12153" s="41"/>
      <c r="AQ12153" s="41"/>
      <c r="AR12153" s="41"/>
      <c r="AS12153" s="41"/>
      <c r="AT12153" s="41"/>
      <c r="AU12153" s="41"/>
      <c r="AV12153" s="41"/>
      <c r="AW12153" s="41"/>
      <c r="AX12153" s="41"/>
      <c r="AY12153" s="41"/>
      <c r="AZ12153" s="41"/>
      <c r="BA12153" s="41"/>
      <c r="BB12153" s="41"/>
      <c r="BC12153" s="41"/>
      <c r="BD12153" s="41"/>
      <c r="BE12153" s="41"/>
      <c r="BF12153" s="41"/>
      <c r="BG12153" s="41"/>
      <c r="BH12153" s="41"/>
      <c r="BI12153" s="41"/>
      <c r="BJ12153" s="41"/>
      <c r="BK12153" s="41"/>
      <c r="BL12153" s="41"/>
      <c r="BM12153" s="41"/>
      <c r="BN12153" s="41"/>
      <c r="BO12153" s="41"/>
      <c r="BP12153" s="108"/>
      <c r="CG12153" s="102"/>
      <c r="CI12153" s="45"/>
    </row>
    <row r="12154" spans="37:87" ht="13" customHeight="1">
      <c r="AK12154" s="114"/>
      <c r="AL12154" s="41"/>
      <c r="AM12154" s="41"/>
      <c r="AN12154" s="41"/>
      <c r="AO12154" s="41"/>
      <c r="AP12154" s="41"/>
      <c r="AQ12154" s="41"/>
      <c r="AR12154" s="41"/>
      <c r="AS12154" s="41"/>
      <c r="AT12154" s="41"/>
      <c r="AU12154" s="41"/>
      <c r="AV12154" s="41"/>
      <c r="AW12154" s="41"/>
      <c r="AX12154" s="41"/>
      <c r="AY12154" s="41"/>
      <c r="AZ12154" s="41"/>
      <c r="BA12154" s="41"/>
      <c r="BB12154" s="41"/>
      <c r="BC12154" s="41"/>
      <c r="BD12154" s="41"/>
      <c r="BE12154" s="41"/>
      <c r="BF12154" s="41"/>
      <c r="BG12154" s="41"/>
      <c r="BH12154" s="41"/>
      <c r="BI12154" s="41"/>
      <c r="BJ12154" s="41"/>
      <c r="BK12154" s="41"/>
      <c r="BL12154" s="41"/>
      <c r="BM12154" s="41"/>
      <c r="BN12154" s="41"/>
      <c r="BO12154" s="41"/>
      <c r="BP12154" s="108"/>
      <c r="CG12154" s="102"/>
      <c r="CI12154" s="45"/>
    </row>
    <row r="12155" spans="37:87" ht="13" customHeight="1">
      <c r="AK12155" s="114"/>
      <c r="AL12155" s="41"/>
      <c r="AM12155" s="41"/>
      <c r="AN12155" s="41"/>
      <c r="AO12155" s="41"/>
      <c r="AP12155" s="41"/>
      <c r="AQ12155" s="41"/>
      <c r="AR12155" s="41"/>
      <c r="AS12155" s="41"/>
      <c r="AT12155" s="41"/>
      <c r="AU12155" s="41"/>
      <c r="AV12155" s="41"/>
      <c r="AW12155" s="41"/>
      <c r="AX12155" s="41"/>
      <c r="AY12155" s="41"/>
      <c r="AZ12155" s="41"/>
      <c r="BA12155" s="41"/>
      <c r="BB12155" s="41"/>
      <c r="BC12155" s="41"/>
      <c r="BD12155" s="41"/>
      <c r="BE12155" s="41"/>
      <c r="BF12155" s="41"/>
      <c r="BG12155" s="41"/>
      <c r="BH12155" s="41"/>
      <c r="BI12155" s="41"/>
      <c r="BJ12155" s="41"/>
      <c r="BK12155" s="41"/>
      <c r="BL12155" s="41"/>
      <c r="BM12155" s="41"/>
      <c r="BN12155" s="41"/>
      <c r="BO12155" s="41"/>
      <c r="BP12155" s="108"/>
      <c r="CG12155" s="102"/>
      <c r="CI12155" s="45"/>
    </row>
    <row r="12156" spans="37:87" ht="13" customHeight="1">
      <c r="AK12156" s="114"/>
      <c r="AL12156" s="41"/>
      <c r="AM12156" s="41"/>
      <c r="AN12156" s="41"/>
      <c r="AO12156" s="41"/>
      <c r="AP12156" s="41"/>
      <c r="AQ12156" s="41"/>
      <c r="AR12156" s="41"/>
      <c r="AS12156" s="41"/>
      <c r="AT12156" s="41"/>
      <c r="AU12156" s="41"/>
      <c r="AV12156" s="41"/>
      <c r="AW12156" s="41"/>
      <c r="AX12156" s="41"/>
      <c r="AY12156" s="41"/>
      <c r="AZ12156" s="41"/>
      <c r="BA12156" s="41"/>
      <c r="BB12156" s="41"/>
      <c r="BC12156" s="41"/>
      <c r="BD12156" s="41"/>
      <c r="BE12156" s="41"/>
      <c r="BF12156" s="41"/>
      <c r="BG12156" s="41"/>
      <c r="BH12156" s="41"/>
      <c r="BI12156" s="41"/>
      <c r="BJ12156" s="41"/>
      <c r="BK12156" s="41"/>
      <c r="BL12156" s="41"/>
      <c r="BM12156" s="41"/>
      <c r="BN12156" s="41"/>
      <c r="BO12156" s="41"/>
      <c r="BP12156" s="108"/>
      <c r="CG12156" s="102"/>
      <c r="CI12156" s="45"/>
    </row>
    <row r="12157" spans="37:87" ht="13" customHeight="1">
      <c r="AK12157" s="114"/>
      <c r="AL12157" s="41"/>
      <c r="AM12157" s="41"/>
      <c r="AN12157" s="41"/>
      <c r="AO12157" s="41"/>
      <c r="AP12157" s="41"/>
      <c r="AQ12157" s="41"/>
      <c r="AR12157" s="41"/>
      <c r="AS12157" s="41"/>
      <c r="AT12157" s="41"/>
      <c r="AU12157" s="41"/>
      <c r="AV12157" s="41"/>
      <c r="AW12157" s="41"/>
      <c r="AX12157" s="41"/>
      <c r="AY12157" s="41"/>
      <c r="AZ12157" s="41"/>
      <c r="BA12157" s="41"/>
      <c r="BB12157" s="41"/>
      <c r="BC12157" s="41"/>
      <c r="BD12157" s="41"/>
      <c r="BE12157" s="41"/>
      <c r="BF12157" s="41"/>
      <c r="BG12157" s="41"/>
      <c r="BH12157" s="41"/>
      <c r="BI12157" s="41"/>
      <c r="BJ12157" s="41"/>
      <c r="BK12157" s="41"/>
      <c r="BL12157" s="41"/>
      <c r="BM12157" s="41"/>
      <c r="BN12157" s="41"/>
      <c r="BO12157" s="41"/>
      <c r="BP12157" s="108"/>
      <c r="CG12157" s="102"/>
      <c r="CI12157" s="45"/>
    </row>
    <row r="12158" spans="37:87" ht="13" customHeight="1">
      <c r="AK12158" s="114"/>
      <c r="AL12158" s="41"/>
      <c r="AM12158" s="41"/>
      <c r="AN12158" s="41"/>
      <c r="AO12158" s="41"/>
      <c r="AP12158" s="41"/>
      <c r="AQ12158" s="41"/>
      <c r="AR12158" s="41"/>
      <c r="AS12158" s="41"/>
      <c r="AT12158" s="41"/>
      <c r="AU12158" s="41"/>
      <c r="AV12158" s="41"/>
      <c r="AW12158" s="41"/>
      <c r="AX12158" s="41"/>
      <c r="AY12158" s="41"/>
      <c r="AZ12158" s="41"/>
      <c r="BA12158" s="41"/>
      <c r="BB12158" s="41"/>
      <c r="BC12158" s="41"/>
      <c r="BD12158" s="41"/>
      <c r="BE12158" s="41"/>
      <c r="BF12158" s="41"/>
      <c r="BG12158" s="41"/>
      <c r="BH12158" s="41"/>
      <c r="BI12158" s="41"/>
      <c r="BJ12158" s="41"/>
      <c r="BK12158" s="41"/>
      <c r="BL12158" s="41"/>
      <c r="BM12158" s="41"/>
      <c r="BN12158" s="41"/>
      <c r="BO12158" s="41"/>
      <c r="BP12158" s="108"/>
      <c r="CG12158" s="102"/>
      <c r="CI12158" s="45"/>
    </row>
    <row r="12159" spans="37:87" ht="13" customHeight="1">
      <c r="AK12159" s="114"/>
      <c r="AL12159" s="41"/>
      <c r="AM12159" s="41"/>
      <c r="AN12159" s="41"/>
      <c r="AO12159" s="41"/>
      <c r="AP12159" s="41"/>
      <c r="AQ12159" s="41"/>
      <c r="AR12159" s="41"/>
      <c r="AS12159" s="41"/>
      <c r="AT12159" s="41"/>
      <c r="AU12159" s="41"/>
      <c r="AV12159" s="41"/>
      <c r="AW12159" s="41"/>
      <c r="AX12159" s="41"/>
      <c r="AY12159" s="41"/>
      <c r="AZ12159" s="41"/>
      <c r="BA12159" s="41"/>
      <c r="BB12159" s="41"/>
      <c r="BC12159" s="41"/>
      <c r="BD12159" s="41"/>
      <c r="BE12159" s="41"/>
      <c r="BF12159" s="41"/>
      <c r="BG12159" s="41"/>
      <c r="BH12159" s="41"/>
      <c r="BI12159" s="41"/>
      <c r="BJ12159" s="41"/>
      <c r="BK12159" s="41"/>
      <c r="BL12159" s="41"/>
      <c r="BM12159" s="41"/>
      <c r="BN12159" s="41"/>
      <c r="BO12159" s="41"/>
      <c r="BP12159" s="108"/>
      <c r="CG12159" s="102"/>
      <c r="CI12159" s="45"/>
    </row>
    <row r="12160" spans="37:87" ht="13" customHeight="1">
      <c r="AK12160" s="114"/>
      <c r="AL12160" s="41"/>
      <c r="AM12160" s="41"/>
      <c r="AN12160" s="41"/>
      <c r="AO12160" s="41"/>
      <c r="AP12160" s="41"/>
      <c r="AQ12160" s="41"/>
      <c r="AR12160" s="41"/>
      <c r="AS12160" s="41"/>
      <c r="AT12160" s="41"/>
      <c r="AU12160" s="41"/>
      <c r="AV12160" s="41"/>
      <c r="AW12160" s="41"/>
      <c r="AX12160" s="41"/>
      <c r="AY12160" s="41"/>
      <c r="AZ12160" s="41"/>
      <c r="BA12160" s="41"/>
      <c r="BB12160" s="41"/>
      <c r="BC12160" s="41"/>
      <c r="BD12160" s="41"/>
      <c r="BE12160" s="41"/>
      <c r="BF12160" s="41"/>
      <c r="BG12160" s="41"/>
      <c r="BH12160" s="41"/>
      <c r="BI12160" s="41"/>
      <c r="BJ12160" s="41"/>
      <c r="BK12160" s="41"/>
      <c r="BL12160" s="41"/>
      <c r="BM12160" s="41"/>
      <c r="BN12160" s="41"/>
      <c r="BO12160" s="41"/>
      <c r="BP12160" s="108"/>
      <c r="CG12160" s="102"/>
      <c r="CI12160" s="45"/>
    </row>
    <row r="12161" spans="37:87" ht="13" customHeight="1">
      <c r="AK12161" s="114"/>
      <c r="AL12161" s="41"/>
      <c r="AM12161" s="41"/>
      <c r="AN12161" s="41"/>
      <c r="AO12161" s="41"/>
      <c r="AP12161" s="41"/>
      <c r="AQ12161" s="41"/>
      <c r="AR12161" s="41"/>
      <c r="AS12161" s="41"/>
      <c r="AT12161" s="41"/>
      <c r="AU12161" s="41"/>
      <c r="AV12161" s="41"/>
      <c r="AW12161" s="41"/>
      <c r="AX12161" s="41"/>
      <c r="AY12161" s="41"/>
      <c r="AZ12161" s="41"/>
      <c r="BA12161" s="41"/>
      <c r="BB12161" s="41"/>
      <c r="BC12161" s="41"/>
      <c r="BD12161" s="41"/>
      <c r="BE12161" s="41"/>
      <c r="BF12161" s="41"/>
      <c r="BG12161" s="41"/>
      <c r="BH12161" s="41"/>
      <c r="BI12161" s="41"/>
      <c r="BJ12161" s="41"/>
      <c r="BK12161" s="41"/>
      <c r="BL12161" s="41"/>
      <c r="BM12161" s="41"/>
      <c r="BN12161" s="41"/>
      <c r="BO12161" s="41"/>
      <c r="BP12161" s="108"/>
      <c r="CG12161" s="102"/>
      <c r="CI12161" s="45"/>
    </row>
    <row r="12162" spans="37:87" ht="13" customHeight="1">
      <c r="AK12162" s="114"/>
      <c r="AL12162" s="41"/>
      <c r="AM12162" s="41"/>
      <c r="AN12162" s="41"/>
      <c r="AO12162" s="41"/>
      <c r="AP12162" s="41"/>
      <c r="AQ12162" s="41"/>
      <c r="AR12162" s="41"/>
      <c r="AS12162" s="41"/>
      <c r="AT12162" s="41"/>
      <c r="AU12162" s="41"/>
      <c r="AV12162" s="41"/>
      <c r="AW12162" s="41"/>
      <c r="AX12162" s="41"/>
      <c r="AY12162" s="41"/>
      <c r="AZ12162" s="41"/>
      <c r="BA12162" s="41"/>
      <c r="BB12162" s="41"/>
      <c r="BC12162" s="41"/>
      <c r="BD12162" s="41"/>
      <c r="BE12162" s="41"/>
      <c r="BF12162" s="41"/>
      <c r="BG12162" s="41"/>
      <c r="BH12162" s="41"/>
      <c r="BI12162" s="41"/>
      <c r="BJ12162" s="41"/>
      <c r="BK12162" s="41"/>
      <c r="BL12162" s="41"/>
      <c r="BM12162" s="41"/>
      <c r="BN12162" s="41"/>
      <c r="BO12162" s="41"/>
      <c r="BP12162" s="108"/>
      <c r="CG12162" s="102"/>
      <c r="CI12162" s="45"/>
    </row>
    <row r="12163" spans="37:87" ht="13" customHeight="1">
      <c r="AK12163" s="114"/>
      <c r="AL12163" s="41"/>
      <c r="AM12163" s="41"/>
      <c r="AN12163" s="41"/>
      <c r="AO12163" s="41"/>
      <c r="AP12163" s="41"/>
      <c r="AQ12163" s="41"/>
      <c r="AR12163" s="41"/>
      <c r="AS12163" s="41"/>
      <c r="AT12163" s="41"/>
      <c r="AU12163" s="41"/>
      <c r="AV12163" s="41"/>
      <c r="AW12163" s="41"/>
      <c r="AX12163" s="41"/>
      <c r="AY12163" s="41"/>
      <c r="AZ12163" s="41"/>
      <c r="BA12163" s="41"/>
      <c r="BB12163" s="41"/>
      <c r="BC12163" s="41"/>
      <c r="BD12163" s="41"/>
      <c r="BE12163" s="41"/>
      <c r="BF12163" s="41"/>
      <c r="BG12163" s="41"/>
      <c r="BH12163" s="41"/>
      <c r="BI12163" s="41"/>
      <c r="BJ12163" s="41"/>
      <c r="BK12163" s="41"/>
      <c r="BL12163" s="41"/>
      <c r="BM12163" s="41"/>
      <c r="BN12163" s="41"/>
      <c r="BO12163" s="41"/>
      <c r="BP12163" s="108"/>
      <c r="CG12163" s="102"/>
      <c r="CI12163" s="45"/>
    </row>
    <row r="12164" spans="37:87" ht="13" customHeight="1">
      <c r="AK12164" s="114"/>
      <c r="AL12164" s="41"/>
      <c r="AM12164" s="41"/>
      <c r="AN12164" s="41"/>
      <c r="AO12164" s="41"/>
      <c r="AP12164" s="41"/>
      <c r="AQ12164" s="41"/>
      <c r="AR12164" s="41"/>
      <c r="AS12164" s="41"/>
      <c r="AT12164" s="41"/>
      <c r="AU12164" s="41"/>
      <c r="AV12164" s="41"/>
      <c r="AW12164" s="41"/>
      <c r="AX12164" s="41"/>
      <c r="AY12164" s="41"/>
      <c r="AZ12164" s="41"/>
      <c r="BA12164" s="41"/>
      <c r="BB12164" s="41"/>
      <c r="BC12164" s="41"/>
      <c r="BD12164" s="41"/>
      <c r="BE12164" s="41"/>
      <c r="BF12164" s="41"/>
      <c r="BG12164" s="41"/>
      <c r="BH12164" s="41"/>
      <c r="BI12164" s="41"/>
      <c r="BJ12164" s="41"/>
      <c r="BK12164" s="41"/>
      <c r="BL12164" s="41"/>
      <c r="BM12164" s="41"/>
      <c r="BN12164" s="41"/>
      <c r="BO12164" s="41"/>
      <c r="BP12164" s="108"/>
      <c r="CG12164" s="102"/>
      <c r="CI12164" s="45"/>
    </row>
    <row r="12165" spans="37:87" ht="13" customHeight="1">
      <c r="AK12165" s="114"/>
      <c r="AL12165" s="41"/>
      <c r="AM12165" s="41"/>
      <c r="AN12165" s="41"/>
      <c r="AO12165" s="41"/>
      <c r="AP12165" s="41"/>
      <c r="AQ12165" s="41"/>
      <c r="AR12165" s="41"/>
      <c r="AS12165" s="41"/>
      <c r="AT12165" s="41"/>
      <c r="AU12165" s="41"/>
      <c r="AV12165" s="41"/>
      <c r="AW12165" s="41"/>
      <c r="AX12165" s="41"/>
      <c r="AY12165" s="41"/>
      <c r="AZ12165" s="41"/>
      <c r="BA12165" s="41"/>
      <c r="BB12165" s="41"/>
      <c r="BC12165" s="41"/>
      <c r="BD12165" s="41"/>
      <c r="BE12165" s="41"/>
      <c r="BF12165" s="41"/>
      <c r="BG12165" s="41"/>
      <c r="BH12165" s="41"/>
      <c r="BI12165" s="41"/>
      <c r="BJ12165" s="41"/>
      <c r="BK12165" s="41"/>
      <c r="BL12165" s="41"/>
      <c r="BM12165" s="41"/>
      <c r="BN12165" s="41"/>
      <c r="BO12165" s="41"/>
      <c r="BP12165" s="108"/>
      <c r="CG12165" s="102"/>
      <c r="CI12165" s="45"/>
    </row>
    <row r="12166" spans="37:87" ht="13" customHeight="1">
      <c r="AK12166" s="114"/>
      <c r="AL12166" s="41"/>
      <c r="AM12166" s="41"/>
      <c r="AN12166" s="41"/>
      <c r="AO12166" s="41"/>
      <c r="AP12166" s="41"/>
      <c r="AQ12166" s="41"/>
      <c r="AR12166" s="41"/>
      <c r="AS12166" s="41"/>
      <c r="AT12166" s="41"/>
      <c r="AU12166" s="41"/>
      <c r="AV12166" s="41"/>
      <c r="AW12166" s="41"/>
      <c r="AX12166" s="41"/>
      <c r="AY12166" s="41"/>
      <c r="AZ12166" s="41"/>
      <c r="BA12166" s="41"/>
      <c r="BB12166" s="41"/>
      <c r="BC12166" s="41"/>
      <c r="BD12166" s="41"/>
      <c r="BE12166" s="41"/>
      <c r="BF12166" s="41"/>
      <c r="BG12166" s="41"/>
      <c r="BH12166" s="41"/>
      <c r="BI12166" s="41"/>
      <c r="BJ12166" s="41"/>
      <c r="BK12166" s="41"/>
      <c r="BL12166" s="41"/>
      <c r="BM12166" s="41"/>
      <c r="BN12166" s="41"/>
      <c r="BO12166" s="41"/>
      <c r="BP12166" s="108"/>
      <c r="CG12166" s="102"/>
      <c r="CI12166" s="45"/>
    </row>
    <row r="12167" spans="37:87" ht="13" customHeight="1">
      <c r="AK12167" s="114"/>
      <c r="AL12167" s="41"/>
      <c r="AM12167" s="41"/>
      <c r="AN12167" s="41"/>
      <c r="AO12167" s="41"/>
      <c r="AP12167" s="41"/>
      <c r="AQ12167" s="41"/>
      <c r="AR12167" s="41"/>
      <c r="AS12167" s="41"/>
      <c r="AT12167" s="41"/>
      <c r="AU12167" s="41"/>
      <c r="AV12167" s="41"/>
      <c r="AW12167" s="41"/>
      <c r="AX12167" s="41"/>
      <c r="AY12167" s="41"/>
      <c r="AZ12167" s="41"/>
      <c r="BA12167" s="41"/>
      <c r="BB12167" s="41"/>
      <c r="BC12167" s="41"/>
      <c r="BD12167" s="41"/>
      <c r="BE12167" s="41"/>
      <c r="BF12167" s="41"/>
      <c r="BG12167" s="41"/>
      <c r="BH12167" s="41"/>
      <c r="BI12167" s="41"/>
      <c r="BJ12167" s="41"/>
      <c r="BK12167" s="41"/>
      <c r="BL12167" s="41"/>
      <c r="BM12167" s="41"/>
      <c r="BN12167" s="41"/>
      <c r="BO12167" s="41"/>
      <c r="BP12167" s="108"/>
      <c r="CG12167" s="102"/>
      <c r="CI12167" s="45"/>
    </row>
    <row r="12168" spans="37:87" ht="13" customHeight="1">
      <c r="AK12168" s="114"/>
      <c r="AL12168" s="41"/>
      <c r="AM12168" s="41"/>
      <c r="AN12168" s="41"/>
      <c r="AO12168" s="41"/>
      <c r="AP12168" s="41"/>
      <c r="AQ12168" s="41"/>
      <c r="AR12168" s="41"/>
      <c r="AS12168" s="41"/>
      <c r="AT12168" s="41"/>
      <c r="AU12168" s="41"/>
      <c r="AV12168" s="41"/>
      <c r="AW12168" s="41"/>
      <c r="AX12168" s="41"/>
      <c r="AY12168" s="41"/>
      <c r="AZ12168" s="41"/>
      <c r="BA12168" s="41"/>
      <c r="BB12168" s="41"/>
      <c r="BC12168" s="41"/>
      <c r="BD12168" s="41"/>
      <c r="BE12168" s="41"/>
      <c r="BF12168" s="41"/>
      <c r="BG12168" s="41"/>
      <c r="BH12168" s="41"/>
      <c r="BI12168" s="41"/>
      <c r="BJ12168" s="41"/>
      <c r="BK12168" s="41"/>
      <c r="BL12168" s="41"/>
      <c r="BM12168" s="41"/>
      <c r="BN12168" s="41"/>
      <c r="BO12168" s="41"/>
      <c r="BP12168" s="108"/>
      <c r="CG12168" s="102"/>
      <c r="CI12168" s="45"/>
    </row>
    <row r="12169" spans="37:87" ht="13" customHeight="1">
      <c r="AK12169" s="114"/>
      <c r="AL12169" s="41"/>
      <c r="AM12169" s="41"/>
      <c r="AN12169" s="41"/>
      <c r="AO12169" s="41"/>
      <c r="AP12169" s="41"/>
      <c r="AQ12169" s="41"/>
      <c r="AR12169" s="41"/>
      <c r="AS12169" s="41"/>
      <c r="AT12169" s="41"/>
      <c r="AU12169" s="41"/>
      <c r="AV12169" s="41"/>
      <c r="AW12169" s="41"/>
      <c r="AX12169" s="41"/>
      <c r="AY12169" s="41"/>
      <c r="AZ12169" s="41"/>
      <c r="BA12169" s="41"/>
      <c r="BB12169" s="41"/>
      <c r="BC12169" s="41"/>
      <c r="BD12169" s="41"/>
      <c r="BE12169" s="41"/>
      <c r="BF12169" s="41"/>
      <c r="BG12169" s="41"/>
      <c r="BH12169" s="41"/>
      <c r="BI12169" s="41"/>
      <c r="BJ12169" s="41"/>
      <c r="BK12169" s="41"/>
      <c r="BL12169" s="41"/>
      <c r="BM12169" s="41"/>
      <c r="BN12169" s="41"/>
      <c r="BO12169" s="41"/>
      <c r="BP12169" s="108"/>
      <c r="CG12169" s="102"/>
      <c r="CI12169" s="45"/>
    </row>
    <row r="12170" spans="37:87" ht="13" customHeight="1">
      <c r="AK12170" s="114"/>
      <c r="AL12170" s="41"/>
      <c r="AM12170" s="41"/>
      <c r="AN12170" s="41"/>
      <c r="AO12170" s="41"/>
      <c r="AP12170" s="41"/>
      <c r="AQ12170" s="41"/>
      <c r="AR12170" s="41"/>
      <c r="AS12170" s="41"/>
      <c r="AT12170" s="41"/>
      <c r="AU12170" s="41"/>
      <c r="AV12170" s="41"/>
      <c r="AW12170" s="41"/>
      <c r="AX12170" s="41"/>
      <c r="AY12170" s="41"/>
      <c r="AZ12170" s="41"/>
      <c r="BA12170" s="41"/>
      <c r="BB12170" s="41"/>
      <c r="BC12170" s="41"/>
      <c r="BD12170" s="41"/>
      <c r="BE12170" s="41"/>
      <c r="BF12170" s="41"/>
      <c r="BG12170" s="41"/>
      <c r="BH12170" s="41"/>
      <c r="BI12170" s="41"/>
      <c r="BJ12170" s="41"/>
      <c r="BK12170" s="41"/>
      <c r="BL12170" s="41"/>
      <c r="BM12170" s="41"/>
      <c r="BN12170" s="41"/>
      <c r="BO12170" s="41"/>
      <c r="BP12170" s="108"/>
      <c r="CG12170" s="102"/>
      <c r="CI12170" s="45"/>
    </row>
    <row r="12171" spans="37:87" ht="13" customHeight="1">
      <c r="AK12171" s="114"/>
      <c r="AL12171" s="41"/>
      <c r="AM12171" s="41"/>
      <c r="AN12171" s="41"/>
      <c r="AO12171" s="41"/>
      <c r="AP12171" s="41"/>
      <c r="AQ12171" s="41"/>
      <c r="AR12171" s="41"/>
      <c r="AS12171" s="41"/>
      <c r="AT12171" s="41"/>
      <c r="AU12171" s="41"/>
      <c r="AV12171" s="41"/>
      <c r="AW12171" s="41"/>
      <c r="AX12171" s="41"/>
      <c r="AY12171" s="41"/>
      <c r="AZ12171" s="41"/>
      <c r="BA12171" s="41"/>
      <c r="BB12171" s="41"/>
      <c r="BC12171" s="41"/>
      <c r="BD12171" s="41"/>
      <c r="BE12171" s="41"/>
      <c r="BF12171" s="41"/>
      <c r="BG12171" s="41"/>
      <c r="BH12171" s="41"/>
      <c r="BI12171" s="41"/>
      <c r="BJ12171" s="41"/>
      <c r="BK12171" s="41"/>
      <c r="BL12171" s="41"/>
      <c r="BM12171" s="41"/>
      <c r="BN12171" s="41"/>
      <c r="BO12171" s="41"/>
      <c r="BP12171" s="108"/>
      <c r="CG12171" s="102"/>
      <c r="CI12171" s="45"/>
    </row>
    <row r="12172" spans="37:87" ht="13" customHeight="1">
      <c r="AK12172" s="114"/>
      <c r="AL12172" s="41"/>
      <c r="AM12172" s="41"/>
      <c r="AN12172" s="41"/>
      <c r="AO12172" s="41"/>
      <c r="AP12172" s="41"/>
      <c r="AQ12172" s="41"/>
      <c r="AR12172" s="41"/>
      <c r="AS12172" s="41"/>
      <c r="AT12172" s="41"/>
      <c r="AU12172" s="41"/>
      <c r="AV12172" s="41"/>
      <c r="AW12172" s="41"/>
      <c r="AX12172" s="41"/>
      <c r="AY12172" s="41"/>
      <c r="AZ12172" s="41"/>
      <c r="BA12172" s="41"/>
      <c r="BB12172" s="41"/>
      <c r="BC12172" s="41"/>
      <c r="BD12172" s="41"/>
      <c r="BE12172" s="41"/>
      <c r="BF12172" s="41"/>
      <c r="BG12172" s="41"/>
      <c r="BH12172" s="41"/>
      <c r="BI12172" s="41"/>
      <c r="BJ12172" s="41"/>
      <c r="BK12172" s="41"/>
      <c r="BL12172" s="41"/>
      <c r="BM12172" s="41"/>
      <c r="BN12172" s="41"/>
      <c r="BO12172" s="41"/>
      <c r="BP12172" s="108"/>
      <c r="CG12172" s="102"/>
      <c r="CI12172" s="45"/>
    </row>
    <row r="12173" spans="37:87" ht="13" customHeight="1">
      <c r="AK12173" s="114"/>
      <c r="AL12173" s="41"/>
      <c r="AM12173" s="41"/>
      <c r="AN12173" s="41"/>
      <c r="AO12173" s="41"/>
      <c r="AP12173" s="41"/>
      <c r="AQ12173" s="41"/>
      <c r="AR12173" s="41"/>
      <c r="AS12173" s="41"/>
      <c r="AT12173" s="41"/>
      <c r="AU12173" s="41"/>
      <c r="AV12173" s="41"/>
      <c r="AW12173" s="41"/>
      <c r="AX12173" s="41"/>
      <c r="AY12173" s="41"/>
      <c r="AZ12173" s="41"/>
      <c r="BA12173" s="41"/>
      <c r="BB12173" s="41"/>
      <c r="BC12173" s="41"/>
      <c r="BD12173" s="41"/>
      <c r="BE12173" s="41"/>
      <c r="BF12173" s="41"/>
      <c r="BG12173" s="41"/>
      <c r="BH12173" s="41"/>
      <c r="BI12173" s="41"/>
      <c r="BJ12173" s="41"/>
      <c r="BK12173" s="41"/>
      <c r="BL12173" s="41"/>
      <c r="BM12173" s="41"/>
      <c r="BN12173" s="41"/>
      <c r="BO12173" s="41"/>
      <c r="BP12173" s="108"/>
      <c r="CG12173" s="102"/>
      <c r="CI12173" s="45"/>
    </row>
    <row r="12174" spans="37:87" ht="13" customHeight="1">
      <c r="AK12174" s="114"/>
      <c r="AL12174" s="41"/>
      <c r="AM12174" s="41"/>
      <c r="AN12174" s="41"/>
      <c r="AO12174" s="41"/>
      <c r="AP12174" s="41"/>
      <c r="AQ12174" s="41"/>
      <c r="AR12174" s="41"/>
      <c r="AS12174" s="41"/>
      <c r="AT12174" s="41"/>
      <c r="AU12174" s="41"/>
      <c r="AV12174" s="41"/>
      <c r="AW12174" s="41"/>
      <c r="AX12174" s="41"/>
      <c r="AY12174" s="41"/>
      <c r="AZ12174" s="41"/>
      <c r="BA12174" s="41"/>
      <c r="BB12174" s="41"/>
      <c r="BC12174" s="41"/>
      <c r="BD12174" s="41"/>
      <c r="BE12174" s="41"/>
      <c r="BF12174" s="41"/>
      <c r="BG12174" s="41"/>
      <c r="BH12174" s="41"/>
      <c r="BI12174" s="41"/>
      <c r="BJ12174" s="41"/>
      <c r="BK12174" s="41"/>
      <c r="BL12174" s="41"/>
      <c r="BM12174" s="41"/>
      <c r="BN12174" s="41"/>
      <c r="BO12174" s="41"/>
      <c r="BP12174" s="108"/>
      <c r="CG12174" s="102"/>
      <c r="CI12174" s="45"/>
    </row>
    <row r="12175" spans="37:87" ht="13" customHeight="1">
      <c r="AK12175" s="114"/>
      <c r="AL12175" s="41"/>
      <c r="AM12175" s="41"/>
      <c r="AN12175" s="41"/>
      <c r="AO12175" s="41"/>
      <c r="AP12175" s="41"/>
      <c r="AQ12175" s="41"/>
      <c r="AR12175" s="41"/>
      <c r="AS12175" s="41"/>
      <c r="AT12175" s="41"/>
      <c r="AU12175" s="41"/>
      <c r="AV12175" s="41"/>
      <c r="AW12175" s="41"/>
      <c r="AX12175" s="41"/>
      <c r="AY12175" s="41"/>
      <c r="AZ12175" s="41"/>
      <c r="BA12175" s="41"/>
      <c r="BB12175" s="41"/>
      <c r="BC12175" s="41"/>
      <c r="BD12175" s="41"/>
      <c r="BE12175" s="41"/>
      <c r="BF12175" s="41"/>
      <c r="BG12175" s="41"/>
      <c r="BH12175" s="41"/>
      <c r="BI12175" s="41"/>
      <c r="BJ12175" s="41"/>
      <c r="BK12175" s="41"/>
      <c r="BL12175" s="41"/>
      <c r="BM12175" s="41"/>
      <c r="BN12175" s="41"/>
      <c r="BO12175" s="41"/>
      <c r="BP12175" s="108"/>
      <c r="CG12175" s="102"/>
      <c r="CI12175" s="45"/>
    </row>
    <row r="12176" spans="37:87" ht="13" customHeight="1">
      <c r="AK12176" s="114"/>
      <c r="AL12176" s="41"/>
      <c r="AM12176" s="41"/>
      <c r="AN12176" s="41"/>
      <c r="AO12176" s="41"/>
      <c r="AP12176" s="41"/>
      <c r="AQ12176" s="41"/>
      <c r="AR12176" s="41"/>
      <c r="AS12176" s="41"/>
      <c r="AT12176" s="41"/>
      <c r="AU12176" s="41"/>
      <c r="AV12176" s="41"/>
      <c r="AW12176" s="41"/>
      <c r="AX12176" s="41"/>
      <c r="AY12176" s="41"/>
      <c r="AZ12176" s="41"/>
      <c r="BA12176" s="41"/>
      <c r="BB12176" s="41"/>
      <c r="BC12176" s="41"/>
      <c r="BD12176" s="41"/>
      <c r="BE12176" s="41"/>
      <c r="BF12176" s="41"/>
      <c r="BG12176" s="41"/>
      <c r="BH12176" s="41"/>
      <c r="BI12176" s="41"/>
      <c r="BJ12176" s="41"/>
      <c r="BK12176" s="41"/>
      <c r="BL12176" s="41"/>
      <c r="BM12176" s="41"/>
      <c r="BN12176" s="41"/>
      <c r="BO12176" s="41"/>
      <c r="BP12176" s="108"/>
      <c r="CG12176" s="102"/>
      <c r="CI12176" s="45"/>
    </row>
    <row r="12177" spans="37:87" ht="13" customHeight="1">
      <c r="AK12177" s="114"/>
      <c r="AL12177" s="41"/>
      <c r="AM12177" s="41"/>
      <c r="AN12177" s="41"/>
      <c r="AO12177" s="41"/>
      <c r="AP12177" s="41"/>
      <c r="AQ12177" s="41"/>
      <c r="AR12177" s="41"/>
      <c r="AS12177" s="41"/>
      <c r="AT12177" s="41"/>
      <c r="AU12177" s="41"/>
      <c r="AV12177" s="41"/>
      <c r="AW12177" s="41"/>
      <c r="AX12177" s="41"/>
      <c r="AY12177" s="41"/>
      <c r="AZ12177" s="41"/>
      <c r="BA12177" s="41"/>
      <c r="BB12177" s="41"/>
      <c r="BC12177" s="41"/>
      <c r="BD12177" s="41"/>
      <c r="BE12177" s="41"/>
      <c r="BF12177" s="41"/>
      <c r="BG12177" s="41"/>
      <c r="BH12177" s="41"/>
      <c r="BI12177" s="41"/>
      <c r="BJ12177" s="41"/>
      <c r="BK12177" s="41"/>
      <c r="BL12177" s="41"/>
      <c r="BM12177" s="41"/>
      <c r="BN12177" s="41"/>
      <c r="BO12177" s="41"/>
      <c r="BP12177" s="108"/>
      <c r="CG12177" s="102"/>
      <c r="CI12177" s="45"/>
    </row>
    <row r="12178" spans="37:87" ht="13" customHeight="1">
      <c r="AK12178" s="114"/>
      <c r="AL12178" s="41"/>
      <c r="AM12178" s="41"/>
      <c r="AN12178" s="41"/>
      <c r="AO12178" s="41"/>
      <c r="AP12178" s="41"/>
      <c r="AQ12178" s="41"/>
      <c r="AR12178" s="41"/>
      <c r="AS12178" s="41"/>
      <c r="AT12178" s="41"/>
      <c r="AU12178" s="41"/>
      <c r="AV12178" s="41"/>
      <c r="AW12178" s="41"/>
      <c r="AX12178" s="41"/>
      <c r="AY12178" s="41"/>
      <c r="AZ12178" s="41"/>
      <c r="BA12178" s="41"/>
      <c r="BB12178" s="41"/>
      <c r="BC12178" s="41"/>
      <c r="BD12178" s="41"/>
      <c r="BE12178" s="41"/>
      <c r="BF12178" s="41"/>
      <c r="BG12178" s="41"/>
      <c r="BH12178" s="41"/>
      <c r="BI12178" s="41"/>
      <c r="BJ12178" s="41"/>
      <c r="BK12178" s="41"/>
      <c r="BL12178" s="41"/>
      <c r="BM12178" s="41"/>
      <c r="BN12178" s="41"/>
      <c r="BO12178" s="41"/>
      <c r="BP12178" s="108"/>
      <c r="CG12178" s="102"/>
      <c r="CI12178" s="45"/>
    </row>
    <row r="12179" spans="37:87" ht="13" customHeight="1">
      <c r="AK12179" s="114"/>
      <c r="AL12179" s="41"/>
      <c r="AM12179" s="41"/>
      <c r="AN12179" s="41"/>
      <c r="AO12179" s="41"/>
      <c r="AP12179" s="41"/>
      <c r="AQ12179" s="41"/>
      <c r="AR12179" s="41"/>
      <c r="AS12179" s="41"/>
      <c r="AT12179" s="41"/>
      <c r="AU12179" s="41"/>
      <c r="AV12179" s="41"/>
      <c r="AW12179" s="41"/>
      <c r="AX12179" s="41"/>
      <c r="AY12179" s="41"/>
      <c r="AZ12179" s="41"/>
      <c r="BA12179" s="41"/>
      <c r="BB12179" s="41"/>
      <c r="BC12179" s="41"/>
      <c r="BD12179" s="41"/>
      <c r="BE12179" s="41"/>
      <c r="BF12179" s="41"/>
      <c r="BG12179" s="41"/>
      <c r="BH12179" s="41"/>
      <c r="BI12179" s="41"/>
      <c r="BJ12179" s="41"/>
      <c r="BK12179" s="41"/>
      <c r="BL12179" s="41"/>
      <c r="BM12179" s="41"/>
      <c r="BN12179" s="41"/>
      <c r="BO12179" s="41"/>
      <c r="BP12179" s="108"/>
      <c r="CG12179" s="102"/>
      <c r="CI12179" s="45"/>
    </row>
    <row r="12180" spans="37:87" ht="13" customHeight="1">
      <c r="AK12180" s="114"/>
      <c r="AL12180" s="41"/>
      <c r="AM12180" s="41"/>
      <c r="AN12180" s="41"/>
      <c r="AO12180" s="41"/>
      <c r="AP12180" s="41"/>
      <c r="AQ12180" s="41"/>
      <c r="AR12180" s="41"/>
      <c r="AS12180" s="41"/>
      <c r="AT12180" s="41"/>
      <c r="AU12180" s="41"/>
      <c r="AV12180" s="41"/>
      <c r="AW12180" s="41"/>
      <c r="AX12180" s="41"/>
      <c r="AY12180" s="41"/>
      <c r="AZ12180" s="41"/>
      <c r="BA12180" s="41"/>
      <c r="BB12180" s="41"/>
      <c r="BC12180" s="41"/>
      <c r="BD12180" s="41"/>
      <c r="BE12180" s="41"/>
      <c r="BF12180" s="41"/>
      <c r="BG12180" s="41"/>
      <c r="BH12180" s="41"/>
      <c r="BI12180" s="41"/>
      <c r="BJ12180" s="41"/>
      <c r="BK12180" s="41"/>
      <c r="BL12180" s="41"/>
      <c r="BM12180" s="41"/>
      <c r="BN12180" s="41"/>
      <c r="BO12180" s="41"/>
      <c r="BP12180" s="108"/>
      <c r="CG12180" s="102"/>
      <c r="CI12180" s="45"/>
    </row>
    <row r="12181" spans="37:87" ht="13" customHeight="1">
      <c r="AK12181" s="114"/>
      <c r="AL12181" s="41"/>
      <c r="AM12181" s="41"/>
      <c r="AN12181" s="41"/>
      <c r="AO12181" s="41"/>
      <c r="AP12181" s="41"/>
      <c r="AQ12181" s="41"/>
      <c r="AR12181" s="41"/>
      <c r="AS12181" s="41"/>
      <c r="AT12181" s="41"/>
      <c r="AU12181" s="41"/>
      <c r="AV12181" s="41"/>
      <c r="AW12181" s="41"/>
      <c r="AX12181" s="41"/>
      <c r="AY12181" s="41"/>
      <c r="AZ12181" s="41"/>
      <c r="BA12181" s="41"/>
      <c r="BB12181" s="41"/>
      <c r="BC12181" s="41"/>
      <c r="BD12181" s="41"/>
      <c r="BE12181" s="41"/>
      <c r="BF12181" s="41"/>
      <c r="BG12181" s="41"/>
      <c r="BH12181" s="41"/>
      <c r="BI12181" s="41"/>
      <c r="BJ12181" s="41"/>
      <c r="BK12181" s="41"/>
      <c r="BL12181" s="41"/>
      <c r="BM12181" s="41"/>
      <c r="BN12181" s="41"/>
      <c r="BO12181" s="41"/>
      <c r="BP12181" s="108"/>
      <c r="CG12181" s="102"/>
      <c r="CI12181" s="45"/>
    </row>
    <row r="12182" spans="37:87" ht="13" customHeight="1">
      <c r="AK12182" s="114"/>
      <c r="AL12182" s="41"/>
      <c r="AM12182" s="41"/>
      <c r="AN12182" s="41"/>
      <c r="AO12182" s="41"/>
      <c r="AP12182" s="41"/>
      <c r="AQ12182" s="41"/>
      <c r="AR12182" s="41"/>
      <c r="AS12182" s="41"/>
      <c r="AT12182" s="41"/>
      <c r="AU12182" s="41"/>
      <c r="AV12182" s="41"/>
      <c r="AW12182" s="41"/>
      <c r="AX12182" s="41"/>
      <c r="AY12182" s="41"/>
      <c r="AZ12182" s="41"/>
      <c r="BA12182" s="41"/>
      <c r="BB12182" s="41"/>
      <c r="BC12182" s="41"/>
      <c r="BD12182" s="41"/>
      <c r="BE12182" s="41"/>
      <c r="BF12182" s="41"/>
      <c r="BG12182" s="41"/>
      <c r="BH12182" s="41"/>
      <c r="BI12182" s="41"/>
      <c r="BJ12182" s="41"/>
      <c r="BK12182" s="41"/>
      <c r="BL12182" s="41"/>
      <c r="BM12182" s="41"/>
      <c r="BN12182" s="41"/>
      <c r="BO12182" s="41"/>
      <c r="BP12182" s="108"/>
      <c r="CG12182" s="102"/>
      <c r="CI12182" s="45"/>
    </row>
    <row r="12183" spans="37:87" ht="13" customHeight="1">
      <c r="AK12183" s="114"/>
      <c r="AL12183" s="41"/>
      <c r="AM12183" s="41"/>
      <c r="AN12183" s="41"/>
      <c r="AO12183" s="41"/>
      <c r="AP12183" s="41"/>
      <c r="AQ12183" s="41"/>
      <c r="AR12183" s="41"/>
      <c r="AS12183" s="41"/>
      <c r="AT12183" s="41"/>
      <c r="AU12183" s="41"/>
      <c r="AV12183" s="41"/>
      <c r="AW12183" s="41"/>
      <c r="AX12183" s="41"/>
      <c r="AY12183" s="41"/>
      <c r="AZ12183" s="41"/>
      <c r="BA12183" s="41"/>
      <c r="BB12183" s="41"/>
      <c r="BC12183" s="41"/>
      <c r="BD12183" s="41"/>
      <c r="BE12183" s="41"/>
      <c r="BF12183" s="41"/>
      <c r="BG12183" s="41"/>
      <c r="BH12183" s="41"/>
      <c r="BI12183" s="41"/>
      <c r="BJ12183" s="41"/>
      <c r="BK12183" s="41"/>
      <c r="BL12183" s="41"/>
      <c r="BM12183" s="41"/>
      <c r="BN12183" s="41"/>
      <c r="BO12183" s="41"/>
      <c r="BP12183" s="108"/>
      <c r="CG12183" s="102"/>
      <c r="CI12183" s="45"/>
    </row>
    <row r="12184" spans="37:87" ht="13" customHeight="1">
      <c r="AK12184" s="114"/>
      <c r="AL12184" s="41"/>
      <c r="AM12184" s="41"/>
      <c r="AN12184" s="41"/>
      <c r="AO12184" s="41"/>
      <c r="AP12184" s="41"/>
      <c r="AQ12184" s="41"/>
      <c r="AR12184" s="41"/>
      <c r="AS12184" s="41"/>
      <c r="AT12184" s="41"/>
      <c r="AU12184" s="41"/>
      <c r="AV12184" s="41"/>
      <c r="AW12184" s="41"/>
      <c r="AX12184" s="41"/>
      <c r="AY12184" s="41"/>
      <c r="AZ12184" s="41"/>
      <c r="BA12184" s="41"/>
      <c r="BB12184" s="41"/>
      <c r="BC12184" s="41"/>
      <c r="BD12184" s="41"/>
      <c r="BE12184" s="41"/>
      <c r="BF12184" s="41"/>
      <c r="BG12184" s="41"/>
      <c r="BH12184" s="41"/>
      <c r="BI12184" s="41"/>
      <c r="BJ12184" s="41"/>
      <c r="BK12184" s="41"/>
      <c r="BL12184" s="41"/>
      <c r="BM12184" s="41"/>
      <c r="BN12184" s="41"/>
      <c r="BO12184" s="41"/>
      <c r="BP12184" s="108"/>
      <c r="CG12184" s="102"/>
      <c r="CI12184" s="45"/>
    </row>
    <row r="12185" spans="37:87" ht="13" customHeight="1">
      <c r="AK12185" s="114"/>
      <c r="AL12185" s="41"/>
      <c r="AM12185" s="41"/>
      <c r="AN12185" s="41"/>
      <c r="AO12185" s="41"/>
      <c r="AP12185" s="41"/>
      <c r="AQ12185" s="41"/>
      <c r="AR12185" s="41"/>
      <c r="AS12185" s="41"/>
      <c r="AT12185" s="41"/>
      <c r="AU12185" s="41"/>
      <c r="AV12185" s="41"/>
      <c r="AW12185" s="41"/>
      <c r="AX12185" s="41"/>
      <c r="AY12185" s="41"/>
      <c r="AZ12185" s="41"/>
      <c r="BA12185" s="41"/>
      <c r="BB12185" s="41"/>
      <c r="BC12185" s="41"/>
      <c r="BD12185" s="41"/>
      <c r="BE12185" s="41"/>
      <c r="BF12185" s="41"/>
      <c r="BG12185" s="41"/>
      <c r="BH12185" s="41"/>
      <c r="BI12185" s="41"/>
      <c r="BJ12185" s="41"/>
      <c r="BK12185" s="41"/>
      <c r="BL12185" s="41"/>
      <c r="BM12185" s="41"/>
      <c r="BN12185" s="41"/>
      <c r="BO12185" s="41"/>
      <c r="BP12185" s="108"/>
      <c r="CG12185" s="102"/>
      <c r="CI12185" s="45"/>
    </row>
    <row r="12186" spans="37:87" ht="13" customHeight="1">
      <c r="AK12186" s="114"/>
      <c r="AL12186" s="41"/>
      <c r="AM12186" s="41"/>
      <c r="AN12186" s="41"/>
      <c r="AO12186" s="41"/>
      <c r="AP12186" s="41"/>
      <c r="AQ12186" s="41"/>
      <c r="AR12186" s="41"/>
      <c r="AS12186" s="41"/>
      <c r="AT12186" s="41"/>
      <c r="AU12186" s="41"/>
      <c r="AV12186" s="41"/>
      <c r="AW12186" s="41"/>
      <c r="AX12186" s="41"/>
      <c r="AY12186" s="41"/>
      <c r="AZ12186" s="41"/>
      <c r="BA12186" s="41"/>
      <c r="BB12186" s="41"/>
      <c r="BC12186" s="41"/>
      <c r="BD12186" s="41"/>
      <c r="BE12186" s="41"/>
      <c r="BF12186" s="41"/>
      <c r="BG12186" s="41"/>
      <c r="BH12186" s="41"/>
      <c r="BI12186" s="41"/>
      <c r="BJ12186" s="41"/>
      <c r="BK12186" s="41"/>
      <c r="BL12186" s="41"/>
      <c r="BM12186" s="41"/>
      <c r="BN12186" s="41"/>
      <c r="BO12186" s="41"/>
      <c r="BP12186" s="108"/>
      <c r="CG12186" s="102"/>
      <c r="CI12186" s="45"/>
    </row>
    <row r="12187" spans="37:87" ht="13" customHeight="1">
      <c r="AK12187" s="114"/>
      <c r="AL12187" s="41"/>
      <c r="AM12187" s="41"/>
      <c r="AN12187" s="41"/>
      <c r="AO12187" s="41"/>
      <c r="AP12187" s="41"/>
      <c r="AQ12187" s="41"/>
      <c r="AR12187" s="41"/>
      <c r="AS12187" s="41"/>
      <c r="AT12187" s="41"/>
      <c r="AU12187" s="41"/>
      <c r="AV12187" s="41"/>
      <c r="AW12187" s="41"/>
      <c r="AX12187" s="41"/>
      <c r="AY12187" s="41"/>
      <c r="AZ12187" s="41"/>
      <c r="BA12187" s="41"/>
      <c r="BB12187" s="41"/>
      <c r="BC12187" s="41"/>
      <c r="BD12187" s="41"/>
      <c r="BE12187" s="41"/>
      <c r="BF12187" s="41"/>
      <c r="BG12187" s="41"/>
      <c r="BH12187" s="41"/>
      <c r="BI12187" s="41"/>
      <c r="BJ12187" s="41"/>
      <c r="BK12187" s="41"/>
      <c r="BL12187" s="41"/>
      <c r="BM12187" s="41"/>
      <c r="BN12187" s="41"/>
      <c r="BO12187" s="41"/>
      <c r="BP12187" s="108"/>
      <c r="CG12187" s="102"/>
      <c r="CI12187" s="45"/>
    </row>
    <row r="12188" spans="37:87" ht="13" customHeight="1">
      <c r="AK12188" s="114"/>
      <c r="AL12188" s="41"/>
      <c r="AM12188" s="41"/>
      <c r="AN12188" s="41"/>
      <c r="AO12188" s="41"/>
      <c r="AP12188" s="41"/>
      <c r="AQ12188" s="41"/>
      <c r="AR12188" s="41"/>
      <c r="AS12188" s="41"/>
      <c r="AT12188" s="41"/>
      <c r="AU12188" s="41"/>
      <c r="AV12188" s="41"/>
      <c r="AW12188" s="41"/>
      <c r="AX12188" s="41"/>
      <c r="AY12188" s="41"/>
      <c r="AZ12188" s="41"/>
      <c r="BA12188" s="41"/>
      <c r="BB12188" s="41"/>
      <c r="BC12188" s="41"/>
      <c r="BD12188" s="41"/>
      <c r="BE12188" s="41"/>
      <c r="BF12188" s="41"/>
      <c r="BG12188" s="41"/>
      <c r="BH12188" s="41"/>
      <c r="BI12188" s="41"/>
      <c r="BJ12188" s="41"/>
      <c r="BK12188" s="41"/>
      <c r="BL12188" s="41"/>
      <c r="BM12188" s="41"/>
      <c r="BN12188" s="41"/>
      <c r="BO12188" s="41"/>
      <c r="BP12188" s="108"/>
      <c r="CG12188" s="102"/>
      <c r="CI12188" s="45"/>
    </row>
    <row r="12189" spans="37:87" ht="13" customHeight="1">
      <c r="AK12189" s="114"/>
      <c r="AL12189" s="41"/>
      <c r="AM12189" s="41"/>
      <c r="AN12189" s="41"/>
      <c r="AO12189" s="41"/>
      <c r="AP12189" s="41"/>
      <c r="AQ12189" s="41"/>
      <c r="AR12189" s="41"/>
      <c r="AS12189" s="41"/>
      <c r="AT12189" s="41"/>
      <c r="AU12189" s="41"/>
      <c r="AV12189" s="41"/>
      <c r="AW12189" s="41"/>
      <c r="AX12189" s="41"/>
      <c r="AY12189" s="41"/>
      <c r="AZ12189" s="41"/>
      <c r="BA12189" s="41"/>
      <c r="BB12189" s="41"/>
      <c r="BC12189" s="41"/>
      <c r="BD12189" s="41"/>
      <c r="BE12189" s="41"/>
      <c r="BF12189" s="41"/>
      <c r="BG12189" s="41"/>
      <c r="BH12189" s="41"/>
      <c r="BI12189" s="41"/>
      <c r="BJ12189" s="41"/>
      <c r="BK12189" s="41"/>
      <c r="BL12189" s="41"/>
      <c r="BM12189" s="41"/>
      <c r="BN12189" s="41"/>
      <c r="BO12189" s="41"/>
      <c r="BP12189" s="108"/>
      <c r="CG12189" s="102"/>
      <c r="CI12189" s="45"/>
    </row>
    <row r="12190" spans="37:87" ht="13" customHeight="1">
      <c r="AK12190" s="114"/>
      <c r="AL12190" s="41"/>
      <c r="AM12190" s="41"/>
      <c r="AN12190" s="41"/>
      <c r="AO12190" s="41"/>
      <c r="AP12190" s="41"/>
      <c r="AQ12190" s="41"/>
      <c r="AR12190" s="41"/>
      <c r="AS12190" s="41"/>
      <c r="AT12190" s="41"/>
      <c r="AU12190" s="41"/>
      <c r="AV12190" s="41"/>
      <c r="AW12190" s="41"/>
      <c r="AX12190" s="41"/>
      <c r="AY12190" s="41"/>
      <c r="AZ12190" s="41"/>
      <c r="BA12190" s="41"/>
      <c r="BB12190" s="41"/>
      <c r="BC12190" s="41"/>
      <c r="BD12190" s="41"/>
      <c r="BE12190" s="41"/>
      <c r="BF12190" s="41"/>
      <c r="BG12190" s="41"/>
      <c r="BH12190" s="41"/>
      <c r="BI12190" s="41"/>
      <c r="BJ12190" s="41"/>
      <c r="BK12190" s="41"/>
      <c r="BL12190" s="41"/>
      <c r="BM12190" s="41"/>
      <c r="BN12190" s="41"/>
      <c r="BO12190" s="41"/>
      <c r="BP12190" s="108"/>
      <c r="CG12190" s="102"/>
      <c r="CI12190" s="45"/>
    </row>
    <row r="12191" spans="37:87" ht="13" customHeight="1">
      <c r="AK12191" s="114"/>
      <c r="AL12191" s="41"/>
      <c r="AM12191" s="41"/>
      <c r="AN12191" s="41"/>
      <c r="AO12191" s="41"/>
      <c r="AP12191" s="41"/>
      <c r="AQ12191" s="41"/>
      <c r="AR12191" s="41"/>
      <c r="AS12191" s="41"/>
      <c r="AT12191" s="41"/>
      <c r="AU12191" s="41"/>
      <c r="AV12191" s="41"/>
      <c r="AW12191" s="41"/>
      <c r="AX12191" s="41"/>
      <c r="AY12191" s="41"/>
      <c r="AZ12191" s="41"/>
      <c r="BA12191" s="41"/>
      <c r="BB12191" s="41"/>
      <c r="BC12191" s="41"/>
      <c r="BD12191" s="41"/>
      <c r="BE12191" s="41"/>
      <c r="BF12191" s="41"/>
      <c r="BG12191" s="41"/>
      <c r="BH12191" s="41"/>
      <c r="BI12191" s="41"/>
      <c r="BJ12191" s="41"/>
      <c r="BK12191" s="41"/>
      <c r="BL12191" s="41"/>
      <c r="BM12191" s="41"/>
      <c r="BN12191" s="41"/>
      <c r="BO12191" s="41"/>
      <c r="BP12191" s="108"/>
      <c r="CG12191" s="102"/>
      <c r="CI12191" s="45"/>
    </row>
    <row r="12192" spans="37:87" ht="13" customHeight="1">
      <c r="AK12192" s="114"/>
      <c r="AL12192" s="41"/>
      <c r="AM12192" s="41"/>
      <c r="AN12192" s="41"/>
      <c r="AO12192" s="41"/>
      <c r="AP12192" s="41"/>
      <c r="AQ12192" s="41"/>
      <c r="AR12192" s="41"/>
      <c r="AS12192" s="41"/>
      <c r="AT12192" s="41"/>
      <c r="AU12192" s="41"/>
      <c r="AV12192" s="41"/>
      <c r="AW12192" s="41"/>
      <c r="AX12192" s="41"/>
      <c r="AY12192" s="41"/>
      <c r="AZ12192" s="41"/>
      <c r="BA12192" s="41"/>
      <c r="BB12192" s="41"/>
      <c r="BC12192" s="41"/>
      <c r="BD12192" s="41"/>
      <c r="BE12192" s="41"/>
      <c r="BF12192" s="41"/>
      <c r="BG12192" s="41"/>
      <c r="BH12192" s="41"/>
      <c r="BI12192" s="41"/>
      <c r="BJ12192" s="41"/>
      <c r="BK12192" s="41"/>
      <c r="BL12192" s="41"/>
      <c r="BM12192" s="41"/>
      <c r="BN12192" s="41"/>
      <c r="BO12192" s="41"/>
      <c r="BP12192" s="108"/>
      <c r="CG12192" s="102"/>
      <c r="CI12192" s="45"/>
    </row>
    <row r="12193" spans="37:87" ht="13" customHeight="1">
      <c r="AK12193" s="114"/>
      <c r="AL12193" s="41"/>
      <c r="AM12193" s="41"/>
      <c r="AN12193" s="41"/>
      <c r="AO12193" s="41"/>
      <c r="AP12193" s="41"/>
      <c r="AQ12193" s="41"/>
      <c r="AR12193" s="41"/>
      <c r="AS12193" s="41"/>
      <c r="AT12193" s="41"/>
      <c r="AU12193" s="41"/>
      <c r="AV12193" s="41"/>
      <c r="AW12193" s="41"/>
      <c r="AX12193" s="41"/>
      <c r="AY12193" s="41"/>
      <c r="AZ12193" s="41"/>
      <c r="BA12193" s="41"/>
      <c r="BB12193" s="41"/>
      <c r="BC12193" s="41"/>
      <c r="BD12193" s="41"/>
      <c r="BE12193" s="41"/>
      <c r="BF12193" s="41"/>
      <c r="BG12193" s="41"/>
      <c r="BH12193" s="41"/>
      <c r="BI12193" s="41"/>
      <c r="BJ12193" s="41"/>
      <c r="BK12193" s="41"/>
      <c r="BL12193" s="41"/>
      <c r="BM12193" s="41"/>
      <c r="BN12193" s="41"/>
      <c r="BO12193" s="41"/>
      <c r="BP12193" s="108"/>
      <c r="CG12193" s="102"/>
      <c r="CI12193" s="45"/>
    </row>
    <row r="12194" spans="37:87" ht="13" customHeight="1">
      <c r="AK12194" s="114"/>
      <c r="AL12194" s="41"/>
      <c r="AM12194" s="41"/>
      <c r="AN12194" s="41"/>
      <c r="AO12194" s="41"/>
      <c r="AP12194" s="41"/>
      <c r="AQ12194" s="41"/>
      <c r="AR12194" s="41"/>
      <c r="AS12194" s="41"/>
      <c r="AT12194" s="41"/>
      <c r="AU12194" s="41"/>
      <c r="AV12194" s="41"/>
      <c r="AW12194" s="41"/>
      <c r="AX12194" s="41"/>
      <c r="AY12194" s="41"/>
      <c r="AZ12194" s="41"/>
      <c r="BA12194" s="41"/>
      <c r="BB12194" s="41"/>
      <c r="BC12194" s="41"/>
      <c r="BD12194" s="41"/>
      <c r="BE12194" s="41"/>
      <c r="BF12194" s="41"/>
      <c r="BG12194" s="41"/>
      <c r="BH12194" s="41"/>
      <c r="BI12194" s="41"/>
      <c r="BJ12194" s="41"/>
      <c r="BK12194" s="41"/>
      <c r="BL12194" s="41"/>
      <c r="BM12194" s="41"/>
      <c r="BN12194" s="41"/>
      <c r="BO12194" s="41"/>
      <c r="BP12194" s="108"/>
      <c r="CG12194" s="102"/>
      <c r="CI12194" s="45"/>
    </row>
    <row r="12195" spans="37:87" ht="13" customHeight="1">
      <c r="AK12195" s="114"/>
      <c r="AL12195" s="41"/>
      <c r="AM12195" s="41"/>
      <c r="AN12195" s="41"/>
      <c r="AO12195" s="41"/>
      <c r="AP12195" s="41"/>
      <c r="AQ12195" s="41"/>
      <c r="AR12195" s="41"/>
      <c r="AS12195" s="41"/>
      <c r="AT12195" s="41"/>
      <c r="AU12195" s="41"/>
      <c r="AV12195" s="41"/>
      <c r="AW12195" s="41"/>
      <c r="AX12195" s="41"/>
      <c r="AY12195" s="41"/>
      <c r="AZ12195" s="41"/>
      <c r="BA12195" s="41"/>
      <c r="BB12195" s="41"/>
      <c r="BC12195" s="41"/>
      <c r="BD12195" s="41"/>
      <c r="BE12195" s="41"/>
      <c r="BF12195" s="41"/>
      <c r="BG12195" s="41"/>
      <c r="BH12195" s="41"/>
      <c r="BI12195" s="41"/>
      <c r="BJ12195" s="41"/>
      <c r="BK12195" s="41"/>
      <c r="BL12195" s="41"/>
      <c r="BM12195" s="41"/>
      <c r="BN12195" s="41"/>
      <c r="BO12195" s="41"/>
      <c r="BP12195" s="108"/>
      <c r="CG12195" s="102"/>
      <c r="CI12195" s="45"/>
    </row>
    <row r="12196" spans="37:87" ht="13" customHeight="1">
      <c r="AK12196" s="114"/>
      <c r="AL12196" s="41"/>
      <c r="AM12196" s="41"/>
      <c r="AN12196" s="41"/>
      <c r="AO12196" s="41"/>
      <c r="AP12196" s="41"/>
      <c r="AQ12196" s="41"/>
      <c r="AR12196" s="41"/>
      <c r="AS12196" s="41"/>
      <c r="AT12196" s="41"/>
      <c r="AU12196" s="41"/>
      <c r="AV12196" s="41"/>
      <c r="AW12196" s="41"/>
      <c r="AX12196" s="41"/>
      <c r="AY12196" s="41"/>
      <c r="AZ12196" s="41"/>
      <c r="BA12196" s="41"/>
      <c r="BB12196" s="41"/>
      <c r="BC12196" s="41"/>
      <c r="BD12196" s="41"/>
      <c r="BE12196" s="41"/>
      <c r="BF12196" s="41"/>
      <c r="BG12196" s="41"/>
      <c r="BH12196" s="41"/>
      <c r="BI12196" s="41"/>
      <c r="BJ12196" s="41"/>
      <c r="BK12196" s="41"/>
      <c r="BL12196" s="41"/>
      <c r="BM12196" s="41"/>
      <c r="BN12196" s="41"/>
      <c r="BO12196" s="41"/>
      <c r="BP12196" s="108"/>
      <c r="CG12196" s="102"/>
      <c r="CI12196" s="45"/>
    </row>
    <row r="12197" spans="37:87" ht="13" customHeight="1">
      <c r="AK12197" s="114"/>
      <c r="AL12197" s="41"/>
      <c r="AM12197" s="41"/>
      <c r="AN12197" s="41"/>
      <c r="AO12197" s="41"/>
      <c r="AP12197" s="41"/>
      <c r="AQ12197" s="41"/>
      <c r="AR12197" s="41"/>
      <c r="AS12197" s="41"/>
      <c r="AT12197" s="41"/>
      <c r="AU12197" s="41"/>
      <c r="AV12197" s="41"/>
      <c r="AW12197" s="41"/>
      <c r="AX12197" s="41"/>
      <c r="AY12197" s="41"/>
      <c r="AZ12197" s="41"/>
      <c r="BA12197" s="41"/>
      <c r="BB12197" s="41"/>
      <c r="BC12197" s="41"/>
      <c r="BD12197" s="41"/>
      <c r="BE12197" s="41"/>
      <c r="BF12197" s="41"/>
      <c r="BG12197" s="41"/>
      <c r="BH12197" s="41"/>
      <c r="BI12197" s="41"/>
      <c r="BJ12197" s="41"/>
      <c r="BK12197" s="41"/>
      <c r="BL12197" s="41"/>
      <c r="BM12197" s="41"/>
      <c r="BN12197" s="41"/>
      <c r="BO12197" s="41"/>
      <c r="BP12197" s="108"/>
      <c r="CG12197" s="102"/>
      <c r="CI12197" s="45"/>
    </row>
    <row r="12198" spans="37:87" ht="13" customHeight="1">
      <c r="AK12198" s="114"/>
      <c r="AL12198" s="41"/>
      <c r="AM12198" s="41"/>
      <c r="AN12198" s="41"/>
      <c r="AO12198" s="41"/>
      <c r="AP12198" s="41"/>
      <c r="AQ12198" s="41"/>
      <c r="AR12198" s="41"/>
      <c r="AS12198" s="41"/>
      <c r="AT12198" s="41"/>
      <c r="AU12198" s="41"/>
      <c r="AV12198" s="41"/>
      <c r="AW12198" s="41"/>
      <c r="AX12198" s="41"/>
      <c r="AY12198" s="41"/>
      <c r="AZ12198" s="41"/>
      <c r="BA12198" s="41"/>
      <c r="BB12198" s="41"/>
      <c r="BC12198" s="41"/>
      <c r="BD12198" s="41"/>
      <c r="BE12198" s="41"/>
      <c r="BF12198" s="41"/>
      <c r="BG12198" s="41"/>
      <c r="BH12198" s="41"/>
      <c r="BI12198" s="41"/>
      <c r="BJ12198" s="41"/>
      <c r="BK12198" s="41"/>
      <c r="BL12198" s="41"/>
      <c r="BM12198" s="41"/>
      <c r="BN12198" s="41"/>
      <c r="BO12198" s="41"/>
      <c r="BP12198" s="108"/>
      <c r="CG12198" s="102"/>
      <c r="CI12198" s="45"/>
    </row>
    <row r="12199" spans="37:87" ht="13" customHeight="1">
      <c r="AK12199" s="114"/>
      <c r="AL12199" s="41"/>
      <c r="AM12199" s="41"/>
      <c r="AN12199" s="41"/>
      <c r="AO12199" s="41"/>
      <c r="AP12199" s="41"/>
      <c r="AQ12199" s="41"/>
      <c r="AR12199" s="41"/>
      <c r="AS12199" s="41"/>
      <c r="AT12199" s="41"/>
      <c r="AU12199" s="41"/>
      <c r="AV12199" s="41"/>
      <c r="AW12199" s="41"/>
      <c r="AX12199" s="41"/>
      <c r="AY12199" s="41"/>
      <c r="AZ12199" s="41"/>
      <c r="BA12199" s="41"/>
      <c r="BB12199" s="41"/>
      <c r="BC12199" s="41"/>
      <c r="BD12199" s="41"/>
      <c r="BE12199" s="41"/>
      <c r="BF12199" s="41"/>
      <c r="BG12199" s="41"/>
      <c r="BH12199" s="41"/>
      <c r="BI12199" s="41"/>
      <c r="BJ12199" s="41"/>
      <c r="BK12199" s="41"/>
      <c r="BL12199" s="41"/>
      <c r="BM12199" s="41"/>
      <c r="BN12199" s="41"/>
      <c r="BO12199" s="41"/>
      <c r="BP12199" s="108"/>
      <c r="CG12199" s="102"/>
      <c r="CI12199" s="45"/>
    </row>
    <row r="12200" spans="37:87" ht="13" customHeight="1">
      <c r="AK12200" s="114"/>
      <c r="AL12200" s="41"/>
      <c r="AM12200" s="41"/>
      <c r="AN12200" s="41"/>
      <c r="AO12200" s="41"/>
      <c r="AP12200" s="41"/>
      <c r="AQ12200" s="41"/>
      <c r="AR12200" s="41"/>
      <c r="AS12200" s="41"/>
      <c r="AT12200" s="41"/>
      <c r="AU12200" s="41"/>
      <c r="AV12200" s="41"/>
      <c r="AW12200" s="41"/>
      <c r="AX12200" s="41"/>
      <c r="AY12200" s="41"/>
      <c r="AZ12200" s="41"/>
      <c r="BA12200" s="41"/>
      <c r="BB12200" s="41"/>
      <c r="BC12200" s="41"/>
      <c r="BD12200" s="41"/>
      <c r="BE12200" s="41"/>
      <c r="BF12200" s="41"/>
      <c r="BG12200" s="41"/>
      <c r="BH12200" s="41"/>
      <c r="BI12200" s="41"/>
      <c r="BJ12200" s="41"/>
      <c r="BK12200" s="41"/>
      <c r="BL12200" s="41"/>
      <c r="BM12200" s="41"/>
      <c r="BN12200" s="41"/>
      <c r="BO12200" s="41"/>
      <c r="BP12200" s="108"/>
      <c r="CG12200" s="102"/>
      <c r="CI12200" s="45"/>
    </row>
    <row r="12201" spans="37:87" ht="13" customHeight="1">
      <c r="AK12201" s="114"/>
      <c r="AL12201" s="41"/>
      <c r="AM12201" s="41"/>
      <c r="AN12201" s="41"/>
      <c r="AO12201" s="41"/>
      <c r="AP12201" s="41"/>
      <c r="AQ12201" s="41"/>
      <c r="AR12201" s="41"/>
      <c r="AS12201" s="41"/>
      <c r="AT12201" s="41"/>
      <c r="AU12201" s="41"/>
      <c r="AV12201" s="41"/>
      <c r="AW12201" s="41"/>
      <c r="AX12201" s="41"/>
      <c r="AY12201" s="41"/>
      <c r="AZ12201" s="41"/>
      <c r="BA12201" s="41"/>
      <c r="BB12201" s="41"/>
      <c r="BC12201" s="41"/>
      <c r="BD12201" s="41"/>
      <c r="BE12201" s="41"/>
      <c r="BF12201" s="41"/>
      <c r="BG12201" s="41"/>
      <c r="BH12201" s="41"/>
      <c r="BI12201" s="41"/>
      <c r="BJ12201" s="41"/>
      <c r="BK12201" s="41"/>
      <c r="BL12201" s="41"/>
      <c r="BM12201" s="41"/>
      <c r="BN12201" s="41"/>
      <c r="BO12201" s="41"/>
      <c r="BP12201" s="108"/>
      <c r="CG12201" s="102"/>
      <c r="CI12201" s="45"/>
    </row>
    <row r="12202" spans="37:87" ht="13" customHeight="1">
      <c r="AK12202" s="114"/>
      <c r="AL12202" s="41"/>
      <c r="AM12202" s="41"/>
      <c r="AN12202" s="41"/>
      <c r="AO12202" s="41"/>
      <c r="AP12202" s="41"/>
      <c r="AQ12202" s="41"/>
      <c r="AR12202" s="41"/>
      <c r="AS12202" s="41"/>
      <c r="AT12202" s="41"/>
      <c r="AU12202" s="41"/>
      <c r="AV12202" s="41"/>
      <c r="AW12202" s="41"/>
      <c r="AX12202" s="41"/>
      <c r="AY12202" s="41"/>
      <c r="AZ12202" s="41"/>
      <c r="BA12202" s="41"/>
      <c r="BB12202" s="41"/>
      <c r="BC12202" s="41"/>
      <c r="BD12202" s="41"/>
      <c r="BE12202" s="41"/>
      <c r="BF12202" s="41"/>
      <c r="BG12202" s="41"/>
      <c r="BH12202" s="41"/>
      <c r="BI12202" s="41"/>
      <c r="BJ12202" s="41"/>
      <c r="BK12202" s="41"/>
      <c r="BL12202" s="41"/>
      <c r="BM12202" s="41"/>
      <c r="BN12202" s="41"/>
      <c r="BO12202" s="41"/>
      <c r="BP12202" s="108"/>
      <c r="CG12202" s="102"/>
      <c r="CI12202" s="45"/>
    </row>
    <row r="12203" spans="37:87" ht="13" customHeight="1">
      <c r="AK12203" s="114"/>
      <c r="AL12203" s="41"/>
      <c r="AM12203" s="41"/>
      <c r="AN12203" s="41"/>
      <c r="AO12203" s="41"/>
      <c r="AP12203" s="41"/>
      <c r="AQ12203" s="41"/>
      <c r="AR12203" s="41"/>
      <c r="AS12203" s="41"/>
      <c r="AT12203" s="41"/>
      <c r="AU12203" s="41"/>
      <c r="AV12203" s="41"/>
      <c r="AW12203" s="41"/>
      <c r="AX12203" s="41"/>
      <c r="AY12203" s="41"/>
      <c r="AZ12203" s="41"/>
      <c r="BA12203" s="41"/>
      <c r="BB12203" s="41"/>
      <c r="BC12203" s="41"/>
      <c r="BD12203" s="41"/>
      <c r="BE12203" s="41"/>
      <c r="BF12203" s="41"/>
      <c r="BG12203" s="41"/>
      <c r="BH12203" s="41"/>
      <c r="BI12203" s="41"/>
      <c r="BJ12203" s="41"/>
      <c r="BK12203" s="41"/>
      <c r="BL12203" s="41"/>
      <c r="BM12203" s="41"/>
      <c r="BN12203" s="41"/>
      <c r="BO12203" s="41"/>
      <c r="BP12203" s="108"/>
      <c r="CG12203" s="102"/>
      <c r="CI12203" s="45"/>
    </row>
    <row r="12204" spans="37:87" ht="13" customHeight="1">
      <c r="AK12204" s="114"/>
      <c r="AL12204" s="41"/>
      <c r="AM12204" s="41"/>
      <c r="AN12204" s="41"/>
      <c r="AO12204" s="41"/>
      <c r="AP12204" s="41"/>
      <c r="AQ12204" s="41"/>
      <c r="AR12204" s="41"/>
      <c r="AS12204" s="41"/>
      <c r="AT12204" s="41"/>
      <c r="AU12204" s="41"/>
      <c r="AV12204" s="41"/>
      <c r="AW12204" s="41"/>
      <c r="AX12204" s="41"/>
      <c r="AY12204" s="41"/>
      <c r="AZ12204" s="41"/>
      <c r="BA12204" s="41"/>
      <c r="BB12204" s="41"/>
      <c r="BC12204" s="41"/>
      <c r="BD12204" s="41"/>
      <c r="BE12204" s="41"/>
      <c r="BF12204" s="41"/>
      <c r="BG12204" s="41"/>
      <c r="BH12204" s="41"/>
      <c r="BI12204" s="41"/>
      <c r="BJ12204" s="41"/>
      <c r="BK12204" s="41"/>
      <c r="BL12204" s="41"/>
      <c r="BM12204" s="41"/>
      <c r="BN12204" s="41"/>
      <c r="BO12204" s="41"/>
      <c r="BP12204" s="108"/>
      <c r="CG12204" s="102"/>
      <c r="CI12204" s="45"/>
    </row>
    <row r="12205" spans="37:87" ht="13" customHeight="1">
      <c r="AK12205" s="114"/>
      <c r="AL12205" s="41"/>
      <c r="AM12205" s="41"/>
      <c r="AN12205" s="41"/>
      <c r="AO12205" s="41"/>
      <c r="AP12205" s="41"/>
      <c r="AQ12205" s="41"/>
      <c r="AR12205" s="41"/>
      <c r="AS12205" s="41"/>
      <c r="AT12205" s="41"/>
      <c r="AU12205" s="41"/>
      <c r="AV12205" s="41"/>
      <c r="AW12205" s="41"/>
      <c r="AX12205" s="41"/>
      <c r="AY12205" s="41"/>
      <c r="AZ12205" s="41"/>
      <c r="BA12205" s="41"/>
      <c r="BB12205" s="41"/>
      <c r="BC12205" s="41"/>
      <c r="BD12205" s="41"/>
      <c r="BE12205" s="41"/>
      <c r="BF12205" s="41"/>
      <c r="BG12205" s="41"/>
      <c r="BH12205" s="41"/>
      <c r="BI12205" s="41"/>
      <c r="BJ12205" s="41"/>
      <c r="BK12205" s="41"/>
      <c r="BL12205" s="41"/>
      <c r="BM12205" s="41"/>
      <c r="BN12205" s="41"/>
      <c r="BO12205" s="41"/>
      <c r="BP12205" s="108"/>
      <c r="CG12205" s="102"/>
      <c r="CI12205" s="45"/>
    </row>
    <row r="12206" spans="37:87" ht="13" customHeight="1">
      <c r="AK12206" s="114"/>
      <c r="AL12206" s="41"/>
      <c r="AM12206" s="41"/>
      <c r="AN12206" s="41"/>
      <c r="AO12206" s="41"/>
      <c r="AP12206" s="41"/>
      <c r="AQ12206" s="41"/>
      <c r="AR12206" s="41"/>
      <c r="AS12206" s="41"/>
      <c r="AT12206" s="41"/>
      <c r="AU12206" s="41"/>
      <c r="AV12206" s="41"/>
      <c r="AW12206" s="41"/>
      <c r="AX12206" s="41"/>
      <c r="AY12206" s="41"/>
      <c r="AZ12206" s="41"/>
      <c r="BA12206" s="41"/>
      <c r="BB12206" s="41"/>
      <c r="BC12206" s="41"/>
      <c r="BD12206" s="41"/>
      <c r="BE12206" s="41"/>
      <c r="BF12206" s="41"/>
      <c r="BG12206" s="41"/>
      <c r="BH12206" s="41"/>
      <c r="BI12206" s="41"/>
      <c r="BJ12206" s="41"/>
      <c r="BK12206" s="41"/>
      <c r="BL12206" s="41"/>
      <c r="BM12206" s="41"/>
      <c r="BN12206" s="41"/>
      <c r="BO12206" s="41"/>
      <c r="BP12206" s="108"/>
      <c r="CG12206" s="102"/>
      <c r="CI12206" s="45"/>
    </row>
    <row r="12207" spans="37:87" ht="13" customHeight="1">
      <c r="AK12207" s="114"/>
      <c r="AL12207" s="41"/>
      <c r="AM12207" s="41"/>
      <c r="AN12207" s="41"/>
      <c r="AO12207" s="41"/>
      <c r="AP12207" s="41"/>
      <c r="AQ12207" s="41"/>
      <c r="AR12207" s="41"/>
      <c r="AS12207" s="41"/>
      <c r="AT12207" s="41"/>
      <c r="AU12207" s="41"/>
      <c r="AV12207" s="41"/>
      <c r="AW12207" s="41"/>
      <c r="AX12207" s="41"/>
      <c r="AY12207" s="41"/>
      <c r="AZ12207" s="41"/>
      <c r="BA12207" s="41"/>
      <c r="BB12207" s="41"/>
      <c r="BC12207" s="41"/>
      <c r="BD12207" s="41"/>
      <c r="BE12207" s="41"/>
      <c r="BF12207" s="41"/>
      <c r="BG12207" s="41"/>
      <c r="BH12207" s="41"/>
      <c r="BI12207" s="41"/>
      <c r="BJ12207" s="41"/>
      <c r="BK12207" s="41"/>
      <c r="BL12207" s="41"/>
      <c r="BM12207" s="41"/>
      <c r="BN12207" s="41"/>
      <c r="BO12207" s="41"/>
      <c r="BP12207" s="108"/>
      <c r="CG12207" s="102"/>
      <c r="CI12207" s="45"/>
    </row>
    <row r="12208" spans="37:87" ht="13" customHeight="1">
      <c r="AK12208" s="114"/>
      <c r="AL12208" s="41"/>
      <c r="AM12208" s="41"/>
      <c r="AN12208" s="41"/>
      <c r="AO12208" s="41"/>
      <c r="AP12208" s="41"/>
      <c r="AQ12208" s="41"/>
      <c r="AR12208" s="41"/>
      <c r="AS12208" s="41"/>
      <c r="AT12208" s="41"/>
      <c r="AU12208" s="41"/>
      <c r="AV12208" s="41"/>
      <c r="AW12208" s="41"/>
      <c r="AX12208" s="41"/>
      <c r="AY12208" s="41"/>
      <c r="AZ12208" s="41"/>
      <c r="BA12208" s="41"/>
      <c r="BB12208" s="41"/>
      <c r="BC12208" s="41"/>
      <c r="BD12208" s="41"/>
      <c r="BE12208" s="41"/>
      <c r="BF12208" s="41"/>
      <c r="BG12208" s="41"/>
      <c r="BH12208" s="41"/>
      <c r="BI12208" s="41"/>
      <c r="BJ12208" s="41"/>
      <c r="BK12208" s="41"/>
      <c r="BL12208" s="41"/>
      <c r="BM12208" s="41"/>
      <c r="BN12208" s="41"/>
      <c r="BO12208" s="41"/>
      <c r="BP12208" s="108"/>
      <c r="CG12208" s="102"/>
      <c r="CI12208" s="45"/>
    </row>
    <row r="12209" spans="37:87" ht="13" customHeight="1">
      <c r="AK12209" s="114"/>
      <c r="AL12209" s="41"/>
      <c r="AM12209" s="41"/>
      <c r="AN12209" s="41"/>
      <c r="AO12209" s="41"/>
      <c r="AP12209" s="41"/>
      <c r="AQ12209" s="41"/>
      <c r="AR12209" s="41"/>
      <c r="AS12209" s="41"/>
      <c r="AT12209" s="41"/>
      <c r="AU12209" s="41"/>
      <c r="AV12209" s="41"/>
      <c r="AW12209" s="41"/>
      <c r="AX12209" s="41"/>
      <c r="AY12209" s="41"/>
      <c r="AZ12209" s="41"/>
      <c r="BA12209" s="41"/>
      <c r="BB12209" s="41"/>
      <c r="BC12209" s="41"/>
      <c r="BD12209" s="41"/>
      <c r="BE12209" s="41"/>
      <c r="BF12209" s="41"/>
      <c r="BG12209" s="41"/>
      <c r="BH12209" s="41"/>
      <c r="BI12209" s="41"/>
      <c r="BJ12209" s="41"/>
      <c r="BK12209" s="41"/>
      <c r="BL12209" s="41"/>
      <c r="BM12209" s="41"/>
      <c r="BN12209" s="41"/>
      <c r="BO12209" s="41"/>
      <c r="BP12209" s="108"/>
      <c r="CG12209" s="102"/>
      <c r="CI12209" s="45"/>
    </row>
    <row r="12210" spans="37:87" ht="13" customHeight="1">
      <c r="AK12210" s="114"/>
      <c r="AL12210" s="41"/>
      <c r="AM12210" s="41"/>
      <c r="AN12210" s="41"/>
      <c r="AO12210" s="41"/>
      <c r="AP12210" s="41"/>
      <c r="AQ12210" s="41"/>
      <c r="AR12210" s="41"/>
      <c r="AS12210" s="41"/>
      <c r="AT12210" s="41"/>
      <c r="AU12210" s="41"/>
      <c r="AV12210" s="41"/>
      <c r="AW12210" s="41"/>
      <c r="AX12210" s="41"/>
      <c r="AY12210" s="41"/>
      <c r="AZ12210" s="41"/>
      <c r="BA12210" s="41"/>
      <c r="BB12210" s="41"/>
      <c r="BC12210" s="41"/>
      <c r="BD12210" s="41"/>
      <c r="BE12210" s="41"/>
      <c r="BF12210" s="41"/>
      <c r="BG12210" s="41"/>
      <c r="BH12210" s="41"/>
      <c r="BI12210" s="41"/>
      <c r="BJ12210" s="41"/>
      <c r="BK12210" s="41"/>
      <c r="BL12210" s="41"/>
      <c r="BM12210" s="41"/>
      <c r="BN12210" s="41"/>
      <c r="BO12210" s="41"/>
      <c r="BP12210" s="108"/>
      <c r="CG12210" s="102"/>
      <c r="CI12210" s="45"/>
    </row>
    <row r="12211" spans="37:87" ht="13" customHeight="1">
      <c r="AK12211" s="114"/>
      <c r="AL12211" s="41"/>
      <c r="AM12211" s="41"/>
      <c r="AN12211" s="41"/>
      <c r="AO12211" s="41"/>
      <c r="AP12211" s="41"/>
      <c r="AQ12211" s="41"/>
      <c r="AR12211" s="41"/>
      <c r="AS12211" s="41"/>
      <c r="AT12211" s="41"/>
      <c r="AU12211" s="41"/>
      <c r="AV12211" s="41"/>
      <c r="AW12211" s="41"/>
      <c r="AX12211" s="41"/>
      <c r="AY12211" s="41"/>
      <c r="AZ12211" s="41"/>
      <c r="BA12211" s="41"/>
      <c r="BB12211" s="41"/>
      <c r="BC12211" s="41"/>
      <c r="BD12211" s="41"/>
      <c r="BE12211" s="41"/>
      <c r="BF12211" s="41"/>
      <c r="BG12211" s="41"/>
      <c r="BH12211" s="41"/>
      <c r="BI12211" s="41"/>
      <c r="BJ12211" s="41"/>
      <c r="BK12211" s="41"/>
      <c r="BL12211" s="41"/>
      <c r="BM12211" s="41"/>
      <c r="BN12211" s="41"/>
      <c r="BO12211" s="41"/>
      <c r="BP12211" s="108"/>
      <c r="CG12211" s="102"/>
      <c r="CI12211" s="45"/>
    </row>
    <row r="12212" spans="37:87" ht="13" customHeight="1">
      <c r="AK12212" s="114"/>
      <c r="AL12212" s="41"/>
      <c r="AM12212" s="41"/>
      <c r="AN12212" s="41"/>
      <c r="AO12212" s="41"/>
      <c r="AP12212" s="41"/>
      <c r="AQ12212" s="41"/>
      <c r="AR12212" s="41"/>
      <c r="AS12212" s="41"/>
      <c r="AT12212" s="41"/>
      <c r="AU12212" s="41"/>
      <c r="AV12212" s="41"/>
      <c r="AW12212" s="41"/>
      <c r="AX12212" s="41"/>
      <c r="AY12212" s="41"/>
      <c r="AZ12212" s="41"/>
      <c r="BA12212" s="41"/>
      <c r="BB12212" s="41"/>
      <c r="BC12212" s="41"/>
      <c r="BD12212" s="41"/>
      <c r="BE12212" s="41"/>
      <c r="BF12212" s="41"/>
      <c r="BG12212" s="41"/>
      <c r="BH12212" s="41"/>
      <c r="BI12212" s="41"/>
      <c r="BJ12212" s="41"/>
      <c r="BK12212" s="41"/>
      <c r="BL12212" s="41"/>
      <c r="BM12212" s="41"/>
      <c r="BN12212" s="41"/>
      <c r="BO12212" s="41"/>
      <c r="BP12212" s="108"/>
      <c r="CG12212" s="102"/>
      <c r="CI12212" s="45"/>
    </row>
    <row r="12213" spans="37:87" ht="13" customHeight="1">
      <c r="AK12213" s="114"/>
      <c r="AL12213" s="41"/>
      <c r="AM12213" s="41"/>
      <c r="AN12213" s="41"/>
      <c r="AO12213" s="41"/>
      <c r="AP12213" s="41"/>
      <c r="AQ12213" s="41"/>
      <c r="AR12213" s="41"/>
      <c r="AS12213" s="41"/>
      <c r="AT12213" s="41"/>
      <c r="AU12213" s="41"/>
      <c r="AV12213" s="41"/>
      <c r="AW12213" s="41"/>
      <c r="AX12213" s="41"/>
      <c r="AY12213" s="41"/>
      <c r="AZ12213" s="41"/>
      <c r="BA12213" s="41"/>
      <c r="BB12213" s="41"/>
      <c r="BC12213" s="41"/>
      <c r="BD12213" s="41"/>
      <c r="BE12213" s="41"/>
      <c r="BF12213" s="41"/>
      <c r="BG12213" s="41"/>
      <c r="BH12213" s="41"/>
      <c r="BI12213" s="41"/>
      <c r="BJ12213" s="41"/>
      <c r="BK12213" s="41"/>
      <c r="BL12213" s="41"/>
      <c r="BM12213" s="41"/>
      <c r="BN12213" s="41"/>
      <c r="BO12213" s="41"/>
      <c r="BP12213" s="108"/>
      <c r="CG12213" s="102"/>
      <c r="CI12213" s="45"/>
    </row>
    <row r="12214" spans="37:87" ht="13" customHeight="1">
      <c r="AK12214" s="114"/>
      <c r="AL12214" s="41"/>
      <c r="AM12214" s="41"/>
      <c r="AN12214" s="41"/>
      <c r="AO12214" s="41"/>
      <c r="AP12214" s="41"/>
      <c r="AQ12214" s="41"/>
      <c r="AR12214" s="41"/>
      <c r="AS12214" s="41"/>
      <c r="AT12214" s="41"/>
      <c r="AU12214" s="41"/>
      <c r="AV12214" s="41"/>
      <c r="AW12214" s="41"/>
      <c r="AX12214" s="41"/>
      <c r="AY12214" s="41"/>
      <c r="AZ12214" s="41"/>
      <c r="BA12214" s="41"/>
      <c r="BB12214" s="41"/>
      <c r="BC12214" s="41"/>
      <c r="BD12214" s="41"/>
      <c r="BE12214" s="41"/>
      <c r="BF12214" s="41"/>
      <c r="BG12214" s="41"/>
      <c r="BH12214" s="41"/>
      <c r="BI12214" s="41"/>
      <c r="BJ12214" s="41"/>
      <c r="BK12214" s="41"/>
      <c r="BL12214" s="41"/>
      <c r="BM12214" s="41"/>
      <c r="BN12214" s="41"/>
      <c r="BO12214" s="41"/>
      <c r="BP12214" s="108"/>
      <c r="CG12214" s="102"/>
      <c r="CI12214" s="45"/>
    </row>
    <row r="12215" spans="37:87" ht="13" customHeight="1">
      <c r="AK12215" s="114"/>
      <c r="AL12215" s="41"/>
      <c r="AM12215" s="41"/>
      <c r="AN12215" s="41"/>
      <c r="AO12215" s="41"/>
      <c r="AP12215" s="41"/>
      <c r="AQ12215" s="41"/>
      <c r="AR12215" s="41"/>
      <c r="AS12215" s="41"/>
      <c r="AT12215" s="41"/>
      <c r="AU12215" s="41"/>
      <c r="AV12215" s="41"/>
      <c r="AW12215" s="41"/>
      <c r="AX12215" s="41"/>
      <c r="AY12215" s="41"/>
      <c r="AZ12215" s="41"/>
      <c r="BA12215" s="41"/>
      <c r="BB12215" s="41"/>
      <c r="BC12215" s="41"/>
      <c r="BD12215" s="41"/>
      <c r="BE12215" s="41"/>
      <c r="BF12215" s="41"/>
      <c r="BG12215" s="41"/>
      <c r="BH12215" s="41"/>
      <c r="BI12215" s="41"/>
      <c r="BJ12215" s="41"/>
      <c r="BK12215" s="41"/>
      <c r="BL12215" s="41"/>
      <c r="BM12215" s="41"/>
      <c r="BN12215" s="41"/>
      <c r="BO12215" s="41"/>
      <c r="BP12215" s="108"/>
      <c r="CG12215" s="102"/>
      <c r="CI12215" s="45"/>
    </row>
    <row r="12216" spans="37:87" ht="13" customHeight="1">
      <c r="AK12216" s="114"/>
      <c r="AL12216" s="41"/>
      <c r="AM12216" s="41"/>
      <c r="AN12216" s="41"/>
      <c r="AO12216" s="41"/>
      <c r="AP12216" s="41"/>
      <c r="AQ12216" s="41"/>
      <c r="AR12216" s="41"/>
      <c r="AS12216" s="41"/>
      <c r="AT12216" s="41"/>
      <c r="AU12216" s="41"/>
      <c r="AV12216" s="41"/>
      <c r="AW12216" s="41"/>
      <c r="AX12216" s="41"/>
      <c r="AY12216" s="41"/>
      <c r="AZ12216" s="41"/>
      <c r="BA12216" s="41"/>
      <c r="BB12216" s="41"/>
      <c r="BC12216" s="41"/>
      <c r="BD12216" s="41"/>
      <c r="BE12216" s="41"/>
      <c r="BF12216" s="41"/>
      <c r="BG12216" s="41"/>
      <c r="BH12216" s="41"/>
      <c r="BI12216" s="41"/>
      <c r="BJ12216" s="41"/>
      <c r="BK12216" s="41"/>
      <c r="BL12216" s="41"/>
      <c r="BM12216" s="41"/>
      <c r="BN12216" s="41"/>
      <c r="BO12216" s="41"/>
      <c r="BP12216" s="108"/>
      <c r="CG12216" s="102"/>
      <c r="CI12216" s="45"/>
    </row>
    <row r="12217" spans="37:87" ht="13" customHeight="1">
      <c r="AK12217" s="114"/>
      <c r="AL12217" s="41"/>
      <c r="AM12217" s="41"/>
      <c r="AN12217" s="41"/>
      <c r="AO12217" s="41"/>
      <c r="AP12217" s="41"/>
      <c r="AQ12217" s="41"/>
      <c r="AR12217" s="41"/>
      <c r="AS12217" s="41"/>
      <c r="AT12217" s="41"/>
      <c r="AU12217" s="41"/>
      <c r="AV12217" s="41"/>
      <c r="AW12217" s="41"/>
      <c r="AX12217" s="41"/>
      <c r="AY12217" s="41"/>
      <c r="AZ12217" s="41"/>
      <c r="BA12217" s="41"/>
      <c r="BB12217" s="41"/>
      <c r="BC12217" s="41"/>
      <c r="BD12217" s="41"/>
      <c r="BE12217" s="41"/>
      <c r="BF12217" s="41"/>
      <c r="BG12217" s="41"/>
      <c r="BH12217" s="41"/>
      <c r="BI12217" s="41"/>
      <c r="BJ12217" s="41"/>
      <c r="BK12217" s="41"/>
      <c r="BL12217" s="41"/>
      <c r="BM12217" s="41"/>
      <c r="BN12217" s="41"/>
      <c r="BO12217" s="41"/>
      <c r="BP12217" s="108"/>
      <c r="CG12217" s="102"/>
      <c r="CI12217" s="45"/>
    </row>
    <row r="12218" spans="37:87" ht="13" customHeight="1">
      <c r="AK12218" s="114"/>
      <c r="AL12218" s="41"/>
      <c r="AM12218" s="41"/>
      <c r="AN12218" s="41"/>
      <c r="AO12218" s="41"/>
      <c r="AP12218" s="41"/>
      <c r="AQ12218" s="41"/>
      <c r="AR12218" s="41"/>
      <c r="AS12218" s="41"/>
      <c r="AT12218" s="41"/>
      <c r="AU12218" s="41"/>
      <c r="AV12218" s="41"/>
      <c r="AW12218" s="41"/>
      <c r="AX12218" s="41"/>
      <c r="AY12218" s="41"/>
      <c r="AZ12218" s="41"/>
      <c r="BA12218" s="41"/>
      <c r="BB12218" s="41"/>
      <c r="BC12218" s="41"/>
      <c r="BD12218" s="41"/>
      <c r="BE12218" s="41"/>
      <c r="BF12218" s="41"/>
      <c r="BG12218" s="41"/>
      <c r="BH12218" s="41"/>
      <c r="BI12218" s="41"/>
      <c r="BJ12218" s="41"/>
      <c r="BK12218" s="41"/>
      <c r="BL12218" s="41"/>
      <c r="BM12218" s="41"/>
      <c r="BN12218" s="41"/>
      <c r="BO12218" s="41"/>
      <c r="BP12218" s="108"/>
      <c r="CG12218" s="102"/>
      <c r="CI12218" s="45"/>
    </row>
    <row r="12219" spans="37:87" ht="13" customHeight="1">
      <c r="AK12219" s="114"/>
      <c r="AL12219" s="41"/>
      <c r="AM12219" s="41"/>
      <c r="AN12219" s="41"/>
      <c r="AO12219" s="41"/>
      <c r="AP12219" s="41"/>
      <c r="AQ12219" s="41"/>
      <c r="AR12219" s="41"/>
      <c r="AS12219" s="41"/>
      <c r="AT12219" s="41"/>
      <c r="AU12219" s="41"/>
      <c r="AV12219" s="41"/>
      <c r="AW12219" s="41"/>
      <c r="AX12219" s="41"/>
      <c r="AY12219" s="41"/>
      <c r="AZ12219" s="41"/>
      <c r="BA12219" s="41"/>
      <c r="BB12219" s="41"/>
      <c r="BC12219" s="41"/>
      <c r="BD12219" s="41"/>
      <c r="BE12219" s="41"/>
      <c r="BF12219" s="41"/>
      <c r="BG12219" s="41"/>
      <c r="BH12219" s="41"/>
      <c r="BI12219" s="41"/>
      <c r="BJ12219" s="41"/>
      <c r="BK12219" s="41"/>
      <c r="BL12219" s="41"/>
      <c r="BM12219" s="41"/>
      <c r="BN12219" s="41"/>
      <c r="BO12219" s="41"/>
      <c r="BP12219" s="108"/>
      <c r="CG12219" s="102"/>
      <c r="CI12219" s="45"/>
    </row>
    <row r="12220" spans="37:87" ht="13" customHeight="1">
      <c r="AK12220" s="114"/>
      <c r="AL12220" s="41"/>
      <c r="AM12220" s="41"/>
      <c r="AN12220" s="41"/>
      <c r="AO12220" s="41"/>
      <c r="AP12220" s="41"/>
      <c r="AQ12220" s="41"/>
      <c r="AR12220" s="41"/>
      <c r="AS12220" s="41"/>
      <c r="AT12220" s="41"/>
      <c r="AU12220" s="41"/>
      <c r="AV12220" s="41"/>
      <c r="AW12220" s="41"/>
      <c r="AX12220" s="41"/>
      <c r="AY12220" s="41"/>
      <c r="AZ12220" s="41"/>
      <c r="BA12220" s="41"/>
      <c r="BB12220" s="41"/>
      <c r="BC12220" s="41"/>
      <c r="BD12220" s="41"/>
      <c r="BE12220" s="41"/>
      <c r="BF12220" s="41"/>
      <c r="BG12220" s="41"/>
      <c r="BH12220" s="41"/>
      <c r="BI12220" s="41"/>
      <c r="BJ12220" s="41"/>
      <c r="BK12220" s="41"/>
      <c r="BL12220" s="41"/>
      <c r="BM12220" s="41"/>
      <c r="BN12220" s="41"/>
      <c r="BO12220" s="41"/>
      <c r="BP12220" s="108"/>
      <c r="CG12220" s="102"/>
      <c r="CI12220" s="45"/>
    </row>
    <row r="12221" spans="37:87" ht="13" customHeight="1">
      <c r="AK12221" s="114"/>
      <c r="AL12221" s="41"/>
      <c r="AM12221" s="41"/>
      <c r="AN12221" s="41"/>
      <c r="AO12221" s="41"/>
      <c r="AP12221" s="41"/>
      <c r="AQ12221" s="41"/>
      <c r="AR12221" s="41"/>
      <c r="AS12221" s="41"/>
      <c r="AT12221" s="41"/>
      <c r="AU12221" s="41"/>
      <c r="AV12221" s="41"/>
      <c r="AW12221" s="41"/>
      <c r="AX12221" s="41"/>
      <c r="AY12221" s="41"/>
      <c r="AZ12221" s="41"/>
      <c r="BA12221" s="41"/>
      <c r="BB12221" s="41"/>
      <c r="BC12221" s="41"/>
      <c r="BD12221" s="41"/>
      <c r="BE12221" s="41"/>
      <c r="BF12221" s="41"/>
      <c r="BG12221" s="41"/>
      <c r="BH12221" s="41"/>
      <c r="BI12221" s="41"/>
      <c r="BJ12221" s="41"/>
      <c r="BK12221" s="41"/>
      <c r="BL12221" s="41"/>
      <c r="BM12221" s="41"/>
      <c r="BN12221" s="41"/>
      <c r="BO12221" s="41"/>
      <c r="BP12221" s="108"/>
      <c r="CG12221" s="102"/>
      <c r="CI12221" s="45"/>
    </row>
    <row r="12222" spans="37:87" ht="13" customHeight="1">
      <c r="AK12222" s="114"/>
      <c r="AL12222" s="41"/>
      <c r="AM12222" s="41"/>
      <c r="AN12222" s="41"/>
      <c r="AO12222" s="41"/>
      <c r="AP12222" s="41"/>
      <c r="AQ12222" s="41"/>
      <c r="AR12222" s="41"/>
      <c r="AS12222" s="41"/>
      <c r="AT12222" s="41"/>
      <c r="AU12222" s="41"/>
      <c r="AV12222" s="41"/>
      <c r="AW12222" s="41"/>
      <c r="AX12222" s="41"/>
      <c r="AY12222" s="41"/>
      <c r="AZ12222" s="41"/>
      <c r="BA12222" s="41"/>
      <c r="BB12222" s="41"/>
      <c r="BC12222" s="41"/>
      <c r="BD12222" s="41"/>
      <c r="BE12222" s="41"/>
      <c r="BF12222" s="41"/>
      <c r="BG12222" s="41"/>
      <c r="BH12222" s="41"/>
      <c r="BI12222" s="41"/>
      <c r="BJ12222" s="41"/>
      <c r="BK12222" s="41"/>
      <c r="BL12222" s="41"/>
      <c r="BM12222" s="41"/>
      <c r="BN12222" s="41"/>
      <c r="BO12222" s="41"/>
      <c r="BP12222" s="108"/>
      <c r="CG12222" s="102"/>
      <c r="CI12222" s="45"/>
    </row>
    <row r="12223" spans="37:87" ht="13" customHeight="1">
      <c r="AK12223" s="114"/>
      <c r="AL12223" s="41"/>
      <c r="AM12223" s="41"/>
      <c r="AN12223" s="41"/>
      <c r="AO12223" s="41"/>
      <c r="AP12223" s="41"/>
      <c r="AQ12223" s="41"/>
      <c r="AR12223" s="41"/>
      <c r="AS12223" s="41"/>
      <c r="AT12223" s="41"/>
      <c r="AU12223" s="41"/>
      <c r="AV12223" s="41"/>
      <c r="AW12223" s="41"/>
      <c r="AX12223" s="41"/>
      <c r="AY12223" s="41"/>
      <c r="AZ12223" s="41"/>
      <c r="BA12223" s="41"/>
      <c r="BB12223" s="41"/>
      <c r="BC12223" s="41"/>
      <c r="BD12223" s="41"/>
      <c r="BE12223" s="41"/>
      <c r="BF12223" s="41"/>
      <c r="BG12223" s="41"/>
      <c r="BH12223" s="41"/>
      <c r="BI12223" s="41"/>
      <c r="BJ12223" s="41"/>
      <c r="BK12223" s="41"/>
      <c r="BL12223" s="41"/>
      <c r="BM12223" s="41"/>
      <c r="BN12223" s="41"/>
      <c r="BO12223" s="41"/>
      <c r="BP12223" s="108"/>
      <c r="CG12223" s="102"/>
      <c r="CI12223" s="45"/>
    </row>
    <row r="12224" spans="37:87" ht="13" customHeight="1">
      <c r="AK12224" s="114"/>
      <c r="AL12224" s="41"/>
      <c r="AM12224" s="41"/>
      <c r="AN12224" s="41"/>
      <c r="AO12224" s="41"/>
      <c r="AP12224" s="41"/>
      <c r="AQ12224" s="41"/>
      <c r="AR12224" s="41"/>
      <c r="AS12224" s="41"/>
      <c r="AT12224" s="41"/>
      <c r="AU12224" s="41"/>
      <c r="AV12224" s="41"/>
      <c r="AW12224" s="41"/>
      <c r="AX12224" s="41"/>
      <c r="AY12224" s="41"/>
      <c r="AZ12224" s="41"/>
      <c r="BA12224" s="41"/>
      <c r="BB12224" s="41"/>
      <c r="BC12224" s="41"/>
      <c r="BD12224" s="41"/>
      <c r="BE12224" s="41"/>
      <c r="BF12224" s="41"/>
      <c r="BG12224" s="41"/>
      <c r="BH12224" s="41"/>
      <c r="BI12224" s="41"/>
      <c r="BJ12224" s="41"/>
      <c r="BK12224" s="41"/>
      <c r="BL12224" s="41"/>
      <c r="BM12224" s="41"/>
      <c r="BN12224" s="41"/>
      <c r="BO12224" s="41"/>
      <c r="BP12224" s="108"/>
      <c r="CG12224" s="102"/>
      <c r="CI12224" s="45"/>
    </row>
    <row r="12225" spans="37:87" ht="13" customHeight="1">
      <c r="AK12225" s="114"/>
      <c r="AL12225" s="41"/>
      <c r="AM12225" s="41"/>
      <c r="AN12225" s="41"/>
      <c r="AO12225" s="41"/>
      <c r="AP12225" s="41"/>
      <c r="AQ12225" s="41"/>
      <c r="AR12225" s="41"/>
      <c r="AS12225" s="41"/>
      <c r="AT12225" s="41"/>
      <c r="AU12225" s="41"/>
      <c r="AV12225" s="41"/>
      <c r="AW12225" s="41"/>
      <c r="AX12225" s="41"/>
      <c r="AY12225" s="41"/>
      <c r="AZ12225" s="41"/>
      <c r="BA12225" s="41"/>
      <c r="BB12225" s="41"/>
      <c r="BC12225" s="41"/>
      <c r="BD12225" s="41"/>
      <c r="BE12225" s="41"/>
      <c r="BF12225" s="41"/>
      <c r="BG12225" s="41"/>
      <c r="BH12225" s="41"/>
      <c r="BI12225" s="41"/>
      <c r="BJ12225" s="41"/>
      <c r="BK12225" s="41"/>
      <c r="BL12225" s="41"/>
      <c r="BM12225" s="41"/>
      <c r="BN12225" s="41"/>
      <c r="BO12225" s="41"/>
      <c r="BP12225" s="108"/>
      <c r="CG12225" s="102"/>
      <c r="CI12225" s="45"/>
    </row>
    <row r="12226" spans="37:87" ht="13" customHeight="1">
      <c r="AK12226" s="114"/>
      <c r="AL12226" s="41"/>
      <c r="AM12226" s="41"/>
      <c r="AN12226" s="41"/>
      <c r="AO12226" s="41"/>
      <c r="AP12226" s="41"/>
      <c r="AQ12226" s="41"/>
      <c r="AR12226" s="41"/>
      <c r="AS12226" s="41"/>
      <c r="AT12226" s="41"/>
      <c r="AU12226" s="41"/>
      <c r="AV12226" s="41"/>
      <c r="AW12226" s="41"/>
      <c r="AX12226" s="41"/>
      <c r="AY12226" s="41"/>
      <c r="AZ12226" s="41"/>
      <c r="BA12226" s="41"/>
      <c r="BB12226" s="41"/>
      <c r="BC12226" s="41"/>
      <c r="BD12226" s="41"/>
      <c r="BE12226" s="41"/>
      <c r="BF12226" s="41"/>
      <c r="BG12226" s="41"/>
      <c r="BH12226" s="41"/>
      <c r="BI12226" s="41"/>
      <c r="BJ12226" s="41"/>
      <c r="BK12226" s="41"/>
      <c r="BL12226" s="41"/>
      <c r="BM12226" s="41"/>
      <c r="BN12226" s="41"/>
      <c r="BO12226" s="41"/>
      <c r="BP12226" s="108"/>
      <c r="CG12226" s="102"/>
      <c r="CI12226" s="45"/>
    </row>
    <row r="12227" spans="37:87" ht="13" customHeight="1">
      <c r="AK12227" s="114"/>
      <c r="AL12227" s="41"/>
      <c r="AM12227" s="41"/>
      <c r="AN12227" s="41"/>
      <c r="AO12227" s="41"/>
      <c r="AP12227" s="41"/>
      <c r="AQ12227" s="41"/>
      <c r="AR12227" s="41"/>
      <c r="AS12227" s="41"/>
      <c r="AT12227" s="41"/>
      <c r="AU12227" s="41"/>
      <c r="AV12227" s="41"/>
      <c r="AW12227" s="41"/>
      <c r="AX12227" s="41"/>
      <c r="AY12227" s="41"/>
      <c r="AZ12227" s="41"/>
      <c r="BA12227" s="41"/>
      <c r="BB12227" s="41"/>
      <c r="BC12227" s="41"/>
      <c r="BD12227" s="41"/>
      <c r="BE12227" s="41"/>
      <c r="BF12227" s="41"/>
      <c r="BG12227" s="41"/>
      <c r="BH12227" s="41"/>
      <c r="BI12227" s="41"/>
      <c r="BJ12227" s="41"/>
      <c r="BK12227" s="41"/>
      <c r="BL12227" s="41"/>
      <c r="BM12227" s="41"/>
      <c r="BN12227" s="41"/>
      <c r="BO12227" s="41"/>
      <c r="BP12227" s="108"/>
      <c r="CG12227" s="102"/>
      <c r="CI12227" s="45"/>
    </row>
    <row r="12228" spans="37:87" ht="13" customHeight="1">
      <c r="AK12228" s="114"/>
      <c r="AL12228" s="41"/>
      <c r="AM12228" s="41"/>
      <c r="AN12228" s="41"/>
      <c r="AO12228" s="41"/>
      <c r="AP12228" s="41"/>
      <c r="AQ12228" s="41"/>
      <c r="AR12228" s="41"/>
      <c r="AS12228" s="41"/>
      <c r="AT12228" s="41"/>
      <c r="AU12228" s="41"/>
      <c r="AV12228" s="41"/>
      <c r="AW12228" s="41"/>
      <c r="AX12228" s="41"/>
      <c r="AY12228" s="41"/>
      <c r="AZ12228" s="41"/>
      <c r="BA12228" s="41"/>
      <c r="BB12228" s="41"/>
      <c r="BC12228" s="41"/>
      <c r="BD12228" s="41"/>
      <c r="BE12228" s="41"/>
      <c r="BF12228" s="41"/>
      <c r="BG12228" s="41"/>
      <c r="BH12228" s="41"/>
      <c r="BI12228" s="41"/>
      <c r="BJ12228" s="41"/>
      <c r="BK12228" s="41"/>
      <c r="BL12228" s="41"/>
      <c r="BM12228" s="41"/>
      <c r="BN12228" s="41"/>
      <c r="BO12228" s="41"/>
      <c r="BP12228" s="108"/>
      <c r="CG12228" s="102"/>
      <c r="CI12228" s="45"/>
    </row>
    <row r="12229" spans="37:87" ht="13" customHeight="1">
      <c r="AK12229" s="114"/>
      <c r="AL12229" s="41"/>
      <c r="AM12229" s="41"/>
      <c r="AN12229" s="41"/>
      <c r="AO12229" s="41"/>
      <c r="AP12229" s="41"/>
      <c r="AQ12229" s="41"/>
      <c r="AR12229" s="41"/>
      <c r="AS12229" s="41"/>
      <c r="AT12229" s="41"/>
      <c r="AU12229" s="41"/>
      <c r="AV12229" s="41"/>
      <c r="AW12229" s="41"/>
      <c r="AX12229" s="41"/>
      <c r="AY12229" s="41"/>
      <c r="AZ12229" s="41"/>
      <c r="BA12229" s="41"/>
      <c r="BB12229" s="41"/>
      <c r="BC12229" s="41"/>
      <c r="BD12229" s="41"/>
      <c r="BE12229" s="41"/>
      <c r="BF12229" s="41"/>
      <c r="BG12229" s="41"/>
      <c r="BH12229" s="41"/>
      <c r="BI12229" s="41"/>
      <c r="BJ12229" s="41"/>
      <c r="BK12229" s="41"/>
      <c r="BL12229" s="41"/>
      <c r="BM12229" s="41"/>
      <c r="BN12229" s="41"/>
      <c r="BO12229" s="41"/>
      <c r="BP12229" s="108"/>
      <c r="CG12229" s="102"/>
      <c r="CI12229" s="45"/>
    </row>
    <row r="12230" spans="37:87" ht="13" customHeight="1">
      <c r="AK12230" s="114"/>
      <c r="AL12230" s="41"/>
      <c r="AM12230" s="41"/>
      <c r="AN12230" s="41"/>
      <c r="AO12230" s="41"/>
      <c r="AP12230" s="41"/>
      <c r="AQ12230" s="41"/>
      <c r="AR12230" s="41"/>
      <c r="AS12230" s="41"/>
      <c r="AT12230" s="41"/>
      <c r="AU12230" s="41"/>
      <c r="AV12230" s="41"/>
      <c r="AW12230" s="41"/>
      <c r="AX12230" s="41"/>
      <c r="AY12230" s="41"/>
      <c r="AZ12230" s="41"/>
      <c r="BA12230" s="41"/>
      <c r="BB12230" s="41"/>
      <c r="BC12230" s="41"/>
      <c r="BD12230" s="41"/>
      <c r="BE12230" s="41"/>
      <c r="BF12230" s="41"/>
      <c r="BG12230" s="41"/>
      <c r="BH12230" s="41"/>
      <c r="BI12230" s="41"/>
      <c r="BJ12230" s="41"/>
      <c r="BK12230" s="41"/>
      <c r="BL12230" s="41"/>
      <c r="BM12230" s="41"/>
      <c r="BN12230" s="41"/>
      <c r="BO12230" s="41"/>
      <c r="BP12230" s="108"/>
      <c r="CG12230" s="102"/>
      <c r="CI12230" s="45"/>
    </row>
    <row r="12231" spans="37:87" ht="13" customHeight="1">
      <c r="AK12231" s="114"/>
      <c r="AL12231" s="41"/>
      <c r="AM12231" s="41"/>
      <c r="AN12231" s="41"/>
      <c r="AO12231" s="41"/>
      <c r="AP12231" s="41"/>
      <c r="AQ12231" s="41"/>
      <c r="AR12231" s="41"/>
      <c r="AS12231" s="41"/>
      <c r="AT12231" s="41"/>
      <c r="AU12231" s="41"/>
      <c r="AV12231" s="41"/>
      <c r="AW12231" s="41"/>
      <c r="AX12231" s="41"/>
      <c r="AY12231" s="41"/>
      <c r="AZ12231" s="41"/>
      <c r="BA12231" s="41"/>
      <c r="BB12231" s="41"/>
      <c r="BC12231" s="41"/>
      <c r="BD12231" s="41"/>
      <c r="BE12231" s="41"/>
      <c r="BF12231" s="41"/>
      <c r="BG12231" s="41"/>
      <c r="BH12231" s="41"/>
      <c r="BI12231" s="41"/>
      <c r="BJ12231" s="41"/>
      <c r="BK12231" s="41"/>
      <c r="BL12231" s="41"/>
      <c r="BM12231" s="41"/>
      <c r="BN12231" s="41"/>
      <c r="BO12231" s="41"/>
      <c r="BP12231" s="108"/>
      <c r="CG12231" s="102"/>
      <c r="CI12231" s="45"/>
    </row>
    <row r="12232" spans="37:87" ht="13" customHeight="1">
      <c r="AK12232" s="114"/>
      <c r="AL12232" s="41"/>
      <c r="AM12232" s="41"/>
      <c r="AN12232" s="41"/>
      <c r="AO12232" s="41"/>
      <c r="AP12232" s="41"/>
      <c r="AQ12232" s="41"/>
      <c r="AR12232" s="41"/>
      <c r="AS12232" s="41"/>
      <c r="AT12232" s="41"/>
      <c r="AU12232" s="41"/>
      <c r="AV12232" s="41"/>
      <c r="AW12232" s="41"/>
      <c r="AX12232" s="41"/>
      <c r="AY12232" s="41"/>
      <c r="AZ12232" s="41"/>
      <c r="BA12232" s="41"/>
      <c r="BB12232" s="41"/>
      <c r="BC12232" s="41"/>
      <c r="BD12232" s="41"/>
      <c r="BE12232" s="41"/>
      <c r="BF12232" s="41"/>
      <c r="BG12232" s="41"/>
      <c r="BH12232" s="41"/>
      <c r="BI12232" s="41"/>
      <c r="BJ12232" s="41"/>
      <c r="BK12232" s="41"/>
      <c r="BL12232" s="41"/>
      <c r="BM12232" s="41"/>
      <c r="BN12232" s="41"/>
      <c r="BO12232" s="41"/>
      <c r="BP12232" s="108"/>
      <c r="CG12232" s="102"/>
      <c r="CI12232" s="45"/>
    </row>
    <row r="12233" spans="37:87" ht="13" customHeight="1">
      <c r="AK12233" s="114"/>
      <c r="AL12233" s="41"/>
      <c r="AM12233" s="41"/>
      <c r="AN12233" s="41"/>
      <c r="AO12233" s="41"/>
      <c r="AP12233" s="41"/>
      <c r="AQ12233" s="41"/>
      <c r="AR12233" s="41"/>
      <c r="AS12233" s="41"/>
      <c r="AT12233" s="41"/>
      <c r="AU12233" s="41"/>
      <c r="AV12233" s="41"/>
      <c r="AW12233" s="41"/>
      <c r="AX12233" s="41"/>
      <c r="AY12233" s="41"/>
      <c r="AZ12233" s="41"/>
      <c r="BA12233" s="41"/>
      <c r="BB12233" s="41"/>
      <c r="BC12233" s="41"/>
      <c r="BD12233" s="41"/>
      <c r="BE12233" s="41"/>
      <c r="BF12233" s="41"/>
      <c r="BG12233" s="41"/>
      <c r="BH12233" s="41"/>
      <c r="BI12233" s="41"/>
      <c r="BJ12233" s="41"/>
      <c r="BK12233" s="41"/>
      <c r="BL12233" s="41"/>
      <c r="BM12233" s="41"/>
      <c r="BN12233" s="41"/>
      <c r="BO12233" s="41"/>
      <c r="BP12233" s="108"/>
      <c r="CG12233" s="102"/>
      <c r="CI12233" s="45"/>
    </row>
    <row r="12234" spans="37:87" ht="13" customHeight="1">
      <c r="AK12234" s="114"/>
      <c r="AL12234" s="41"/>
      <c r="AM12234" s="41"/>
      <c r="AN12234" s="41"/>
      <c r="AO12234" s="41"/>
      <c r="AP12234" s="41"/>
      <c r="AQ12234" s="41"/>
      <c r="AR12234" s="41"/>
      <c r="AS12234" s="41"/>
      <c r="AT12234" s="41"/>
      <c r="AU12234" s="41"/>
      <c r="AV12234" s="41"/>
      <c r="AW12234" s="41"/>
      <c r="AX12234" s="41"/>
      <c r="AY12234" s="41"/>
      <c r="AZ12234" s="41"/>
      <c r="BA12234" s="41"/>
      <c r="BB12234" s="41"/>
      <c r="BC12234" s="41"/>
      <c r="BD12234" s="41"/>
      <c r="BE12234" s="41"/>
      <c r="BF12234" s="41"/>
      <c r="BG12234" s="41"/>
      <c r="BH12234" s="41"/>
      <c r="BI12234" s="41"/>
      <c r="BJ12234" s="41"/>
      <c r="BK12234" s="41"/>
      <c r="BL12234" s="41"/>
      <c r="BM12234" s="41"/>
      <c r="BN12234" s="41"/>
      <c r="BO12234" s="41"/>
      <c r="BP12234" s="108"/>
      <c r="CG12234" s="102"/>
      <c r="CI12234" s="45"/>
    </row>
    <row r="12235" spans="37:87" ht="13" customHeight="1">
      <c r="AK12235" s="114"/>
      <c r="AL12235" s="41"/>
      <c r="AM12235" s="41"/>
      <c r="AN12235" s="41"/>
      <c r="AO12235" s="41"/>
      <c r="AP12235" s="41"/>
      <c r="AQ12235" s="41"/>
      <c r="AR12235" s="41"/>
      <c r="AS12235" s="41"/>
      <c r="AT12235" s="41"/>
      <c r="AU12235" s="41"/>
      <c r="AV12235" s="41"/>
      <c r="AW12235" s="41"/>
      <c r="AX12235" s="41"/>
      <c r="AY12235" s="41"/>
      <c r="AZ12235" s="41"/>
      <c r="BA12235" s="41"/>
      <c r="BB12235" s="41"/>
      <c r="BC12235" s="41"/>
      <c r="BD12235" s="41"/>
      <c r="BE12235" s="41"/>
      <c r="BF12235" s="41"/>
      <c r="BG12235" s="41"/>
      <c r="BH12235" s="41"/>
      <c r="BI12235" s="41"/>
      <c r="BJ12235" s="41"/>
      <c r="BK12235" s="41"/>
      <c r="BL12235" s="41"/>
      <c r="BM12235" s="41"/>
      <c r="BN12235" s="41"/>
      <c r="BO12235" s="41"/>
      <c r="BP12235" s="108"/>
      <c r="CG12235" s="102"/>
      <c r="CI12235" s="45"/>
    </row>
    <row r="12236" spans="37:87" ht="13" customHeight="1">
      <c r="AK12236" s="114"/>
      <c r="AL12236" s="41"/>
      <c r="AM12236" s="41"/>
      <c r="AN12236" s="41"/>
      <c r="AO12236" s="41"/>
      <c r="AP12236" s="41"/>
      <c r="AQ12236" s="41"/>
      <c r="AR12236" s="41"/>
      <c r="AS12236" s="41"/>
      <c r="AT12236" s="41"/>
      <c r="AU12236" s="41"/>
      <c r="AV12236" s="41"/>
      <c r="AW12236" s="41"/>
      <c r="AX12236" s="41"/>
      <c r="AY12236" s="41"/>
      <c r="AZ12236" s="41"/>
      <c r="BA12236" s="41"/>
      <c r="BB12236" s="41"/>
      <c r="BC12236" s="41"/>
      <c r="BD12236" s="41"/>
      <c r="BE12236" s="41"/>
      <c r="BF12236" s="41"/>
      <c r="BG12236" s="41"/>
      <c r="BH12236" s="41"/>
      <c r="BI12236" s="41"/>
      <c r="BJ12236" s="41"/>
      <c r="BK12236" s="41"/>
      <c r="BL12236" s="41"/>
      <c r="BM12236" s="41"/>
      <c r="BN12236" s="41"/>
      <c r="BO12236" s="41"/>
      <c r="BP12236" s="108"/>
      <c r="CG12236" s="102"/>
      <c r="CI12236" s="45"/>
    </row>
    <row r="12237" spans="37:87" ht="13" customHeight="1">
      <c r="AK12237" s="114"/>
      <c r="AL12237" s="41"/>
      <c r="AM12237" s="41"/>
      <c r="AN12237" s="41"/>
      <c r="AO12237" s="41"/>
      <c r="AP12237" s="41"/>
      <c r="AQ12237" s="41"/>
      <c r="AR12237" s="41"/>
      <c r="AS12237" s="41"/>
      <c r="AT12237" s="41"/>
      <c r="AU12237" s="41"/>
      <c r="AV12237" s="41"/>
      <c r="AW12237" s="41"/>
      <c r="AX12237" s="41"/>
      <c r="AY12237" s="41"/>
      <c r="AZ12237" s="41"/>
      <c r="BA12237" s="41"/>
      <c r="BB12237" s="41"/>
      <c r="BC12237" s="41"/>
      <c r="BD12237" s="41"/>
      <c r="BE12237" s="41"/>
      <c r="BF12237" s="41"/>
      <c r="BG12237" s="41"/>
      <c r="BH12237" s="41"/>
      <c r="BI12237" s="41"/>
      <c r="BJ12237" s="41"/>
      <c r="BK12237" s="41"/>
      <c r="BL12237" s="41"/>
      <c r="BM12237" s="41"/>
      <c r="BN12237" s="41"/>
      <c r="BO12237" s="41"/>
      <c r="BP12237" s="108"/>
      <c r="CG12237" s="102"/>
      <c r="CI12237" s="45"/>
    </row>
    <row r="12238" spans="37:87" ht="13" customHeight="1">
      <c r="AK12238" s="114"/>
      <c r="AL12238" s="41"/>
      <c r="AM12238" s="41"/>
      <c r="AN12238" s="41"/>
      <c r="AO12238" s="41"/>
      <c r="AP12238" s="41"/>
      <c r="AQ12238" s="41"/>
      <c r="AR12238" s="41"/>
      <c r="AS12238" s="41"/>
      <c r="AT12238" s="41"/>
      <c r="AU12238" s="41"/>
      <c r="AV12238" s="41"/>
      <c r="AW12238" s="41"/>
      <c r="AX12238" s="41"/>
      <c r="AY12238" s="41"/>
      <c r="AZ12238" s="41"/>
      <c r="BA12238" s="41"/>
      <c r="BB12238" s="41"/>
      <c r="BC12238" s="41"/>
      <c r="BD12238" s="41"/>
      <c r="BE12238" s="41"/>
      <c r="BF12238" s="41"/>
      <c r="BG12238" s="41"/>
      <c r="BH12238" s="41"/>
      <c r="BI12238" s="41"/>
      <c r="BJ12238" s="41"/>
      <c r="BK12238" s="41"/>
      <c r="BL12238" s="41"/>
      <c r="BM12238" s="41"/>
      <c r="BN12238" s="41"/>
      <c r="BO12238" s="41"/>
      <c r="BP12238" s="108"/>
      <c r="CG12238" s="102"/>
      <c r="CI12238" s="45"/>
    </row>
    <row r="12239" spans="37:87" ht="13" customHeight="1">
      <c r="AK12239" s="114"/>
      <c r="AL12239" s="41"/>
      <c r="AM12239" s="41"/>
      <c r="AN12239" s="41"/>
      <c r="AO12239" s="41"/>
      <c r="AP12239" s="41"/>
      <c r="AQ12239" s="41"/>
      <c r="AR12239" s="41"/>
      <c r="AS12239" s="41"/>
      <c r="AT12239" s="41"/>
      <c r="AU12239" s="41"/>
      <c r="AV12239" s="41"/>
      <c r="AW12239" s="41"/>
      <c r="AX12239" s="41"/>
      <c r="AY12239" s="41"/>
      <c r="AZ12239" s="41"/>
      <c r="BA12239" s="41"/>
      <c r="BB12239" s="41"/>
      <c r="BC12239" s="41"/>
      <c r="BD12239" s="41"/>
      <c r="BE12239" s="41"/>
      <c r="BF12239" s="41"/>
      <c r="BG12239" s="41"/>
      <c r="BH12239" s="41"/>
      <c r="BI12239" s="41"/>
      <c r="BJ12239" s="41"/>
      <c r="BK12239" s="41"/>
      <c r="BL12239" s="41"/>
      <c r="BM12239" s="41"/>
      <c r="BN12239" s="41"/>
      <c r="BO12239" s="41"/>
      <c r="BP12239" s="108"/>
      <c r="CG12239" s="102"/>
      <c r="CI12239" s="45"/>
    </row>
    <row r="12240" spans="37:87" ht="13" customHeight="1">
      <c r="AK12240" s="114"/>
      <c r="AL12240" s="41"/>
      <c r="AM12240" s="41"/>
      <c r="AN12240" s="41"/>
      <c r="AO12240" s="41"/>
      <c r="AP12240" s="41"/>
      <c r="AQ12240" s="41"/>
      <c r="AR12240" s="41"/>
      <c r="AS12240" s="41"/>
      <c r="AT12240" s="41"/>
      <c r="AU12240" s="41"/>
      <c r="AV12240" s="41"/>
      <c r="AW12240" s="41"/>
      <c r="AX12240" s="41"/>
      <c r="AY12240" s="41"/>
      <c r="AZ12240" s="41"/>
      <c r="BA12240" s="41"/>
      <c r="BB12240" s="41"/>
      <c r="BC12240" s="41"/>
      <c r="BD12240" s="41"/>
      <c r="BE12240" s="41"/>
      <c r="BF12240" s="41"/>
      <c r="BG12240" s="41"/>
      <c r="BH12240" s="41"/>
      <c r="BI12240" s="41"/>
      <c r="BJ12240" s="41"/>
      <c r="BK12240" s="41"/>
      <c r="BL12240" s="41"/>
      <c r="BM12240" s="41"/>
      <c r="BN12240" s="41"/>
      <c r="BO12240" s="41"/>
      <c r="BP12240" s="108"/>
      <c r="CG12240" s="102"/>
      <c r="CI12240" s="45"/>
    </row>
    <row r="12241" spans="37:87" ht="13" customHeight="1">
      <c r="AK12241" s="114"/>
      <c r="AL12241" s="41"/>
      <c r="AM12241" s="41"/>
      <c r="AN12241" s="41"/>
      <c r="AO12241" s="41"/>
      <c r="AP12241" s="41"/>
      <c r="AQ12241" s="41"/>
      <c r="AR12241" s="41"/>
      <c r="AS12241" s="41"/>
      <c r="AT12241" s="41"/>
      <c r="AU12241" s="41"/>
      <c r="AV12241" s="41"/>
      <c r="AW12241" s="41"/>
      <c r="AX12241" s="41"/>
      <c r="AY12241" s="41"/>
      <c r="AZ12241" s="41"/>
      <c r="BA12241" s="41"/>
      <c r="BB12241" s="41"/>
      <c r="BC12241" s="41"/>
      <c r="BD12241" s="41"/>
      <c r="BE12241" s="41"/>
      <c r="BF12241" s="41"/>
      <c r="BG12241" s="41"/>
      <c r="BH12241" s="41"/>
      <c r="BI12241" s="41"/>
      <c r="BJ12241" s="41"/>
      <c r="BK12241" s="41"/>
      <c r="BL12241" s="41"/>
      <c r="BM12241" s="41"/>
      <c r="BN12241" s="41"/>
      <c r="BO12241" s="41"/>
      <c r="BP12241" s="108"/>
      <c r="CG12241" s="102"/>
      <c r="CI12241" s="45"/>
    </row>
    <row r="12242" spans="37:87" ht="13" customHeight="1">
      <c r="AK12242" s="114"/>
      <c r="AL12242" s="41"/>
      <c r="AM12242" s="41"/>
      <c r="AN12242" s="41"/>
      <c r="AO12242" s="41"/>
      <c r="AP12242" s="41"/>
      <c r="AQ12242" s="41"/>
      <c r="AR12242" s="41"/>
      <c r="AS12242" s="41"/>
      <c r="AT12242" s="41"/>
      <c r="AU12242" s="41"/>
      <c r="AV12242" s="41"/>
      <c r="AW12242" s="41"/>
      <c r="AX12242" s="41"/>
      <c r="AY12242" s="41"/>
      <c r="AZ12242" s="41"/>
      <c r="BA12242" s="41"/>
      <c r="BB12242" s="41"/>
      <c r="BC12242" s="41"/>
      <c r="BD12242" s="41"/>
      <c r="BE12242" s="41"/>
      <c r="BF12242" s="41"/>
      <c r="BG12242" s="41"/>
      <c r="BH12242" s="41"/>
      <c r="BI12242" s="41"/>
      <c r="BJ12242" s="41"/>
      <c r="BK12242" s="41"/>
      <c r="BL12242" s="41"/>
      <c r="BM12242" s="41"/>
      <c r="BN12242" s="41"/>
      <c r="BO12242" s="41"/>
      <c r="BP12242" s="108"/>
      <c r="CG12242" s="102"/>
      <c r="CI12242" s="45"/>
    </row>
    <row r="12243" spans="37:87" ht="13" customHeight="1">
      <c r="AK12243" s="114"/>
      <c r="AL12243" s="41"/>
      <c r="AM12243" s="41"/>
      <c r="AN12243" s="41"/>
      <c r="AO12243" s="41"/>
      <c r="AP12243" s="41"/>
      <c r="AQ12243" s="41"/>
      <c r="AR12243" s="41"/>
      <c r="AS12243" s="41"/>
      <c r="AT12243" s="41"/>
      <c r="AU12243" s="41"/>
      <c r="AV12243" s="41"/>
      <c r="AW12243" s="41"/>
      <c r="AX12243" s="41"/>
      <c r="AY12243" s="41"/>
      <c r="AZ12243" s="41"/>
      <c r="BA12243" s="41"/>
      <c r="BB12243" s="41"/>
      <c r="BC12243" s="41"/>
      <c r="BD12243" s="41"/>
      <c r="BE12243" s="41"/>
      <c r="BF12243" s="41"/>
      <c r="BG12243" s="41"/>
      <c r="BH12243" s="41"/>
      <c r="BI12243" s="41"/>
      <c r="BJ12243" s="41"/>
      <c r="BK12243" s="41"/>
      <c r="BL12243" s="41"/>
      <c r="BM12243" s="41"/>
      <c r="BN12243" s="41"/>
      <c r="BO12243" s="41"/>
      <c r="BP12243" s="108"/>
      <c r="CG12243" s="102"/>
      <c r="CI12243" s="45"/>
    </row>
    <row r="12244" spans="37:87" ht="13" customHeight="1">
      <c r="AK12244" s="114"/>
      <c r="AL12244" s="41"/>
      <c r="AM12244" s="41"/>
      <c r="AN12244" s="41"/>
      <c r="AO12244" s="41"/>
      <c r="AP12244" s="41"/>
      <c r="AQ12244" s="41"/>
      <c r="AR12244" s="41"/>
      <c r="AS12244" s="41"/>
      <c r="AT12244" s="41"/>
      <c r="AU12244" s="41"/>
      <c r="AV12244" s="41"/>
      <c r="AW12244" s="41"/>
      <c r="AX12244" s="41"/>
      <c r="AY12244" s="41"/>
      <c r="AZ12244" s="41"/>
      <c r="BA12244" s="41"/>
      <c r="BB12244" s="41"/>
      <c r="BC12244" s="41"/>
      <c r="BD12244" s="41"/>
      <c r="BE12244" s="41"/>
      <c r="BF12244" s="41"/>
      <c r="BG12244" s="41"/>
      <c r="BH12244" s="41"/>
      <c r="BI12244" s="41"/>
      <c r="BJ12244" s="41"/>
      <c r="BK12244" s="41"/>
      <c r="BL12244" s="41"/>
      <c r="BM12244" s="41"/>
      <c r="BN12244" s="41"/>
      <c r="BO12244" s="41"/>
      <c r="BP12244" s="108"/>
      <c r="CG12244" s="102"/>
      <c r="CI12244" s="45"/>
    </row>
    <row r="12245" spans="37:87" ht="13" customHeight="1">
      <c r="AK12245" s="114"/>
      <c r="AL12245" s="41"/>
      <c r="AM12245" s="41"/>
      <c r="AN12245" s="41"/>
      <c r="AO12245" s="41"/>
      <c r="AP12245" s="41"/>
      <c r="AQ12245" s="41"/>
      <c r="AR12245" s="41"/>
      <c r="AS12245" s="41"/>
      <c r="AT12245" s="41"/>
      <c r="AU12245" s="41"/>
      <c r="AV12245" s="41"/>
      <c r="AW12245" s="41"/>
      <c r="AX12245" s="41"/>
      <c r="AY12245" s="41"/>
      <c r="AZ12245" s="41"/>
      <c r="BA12245" s="41"/>
      <c r="BB12245" s="41"/>
      <c r="BC12245" s="41"/>
      <c r="BD12245" s="41"/>
      <c r="BE12245" s="41"/>
      <c r="BF12245" s="41"/>
      <c r="BG12245" s="41"/>
      <c r="BH12245" s="41"/>
      <c r="BI12245" s="41"/>
      <c r="BJ12245" s="41"/>
      <c r="BK12245" s="41"/>
      <c r="BL12245" s="41"/>
      <c r="BM12245" s="41"/>
      <c r="BN12245" s="41"/>
      <c r="BO12245" s="41"/>
      <c r="BP12245" s="108"/>
      <c r="CG12245" s="102"/>
      <c r="CI12245" s="45"/>
    </row>
    <row r="12246" spans="37:87" ht="13" customHeight="1">
      <c r="AK12246" s="114"/>
      <c r="AL12246" s="41"/>
      <c r="AM12246" s="41"/>
      <c r="AN12246" s="41"/>
      <c r="AO12246" s="41"/>
      <c r="AP12246" s="41"/>
      <c r="AQ12246" s="41"/>
      <c r="AR12246" s="41"/>
      <c r="AS12246" s="41"/>
      <c r="AT12246" s="41"/>
      <c r="AU12246" s="41"/>
      <c r="AV12246" s="41"/>
      <c r="AW12246" s="41"/>
      <c r="AX12246" s="41"/>
      <c r="AY12246" s="41"/>
      <c r="AZ12246" s="41"/>
      <c r="BA12246" s="41"/>
      <c r="BB12246" s="41"/>
      <c r="BC12246" s="41"/>
      <c r="BD12246" s="41"/>
      <c r="BE12246" s="41"/>
      <c r="BF12246" s="41"/>
      <c r="BG12246" s="41"/>
      <c r="BH12246" s="41"/>
      <c r="BI12246" s="41"/>
      <c r="BJ12246" s="41"/>
      <c r="BK12246" s="41"/>
      <c r="BL12246" s="41"/>
      <c r="BM12246" s="41"/>
      <c r="BN12246" s="41"/>
      <c r="BO12246" s="41"/>
      <c r="BP12246" s="108"/>
      <c r="CG12246" s="102"/>
      <c r="CI12246" s="45"/>
    </row>
    <row r="12247" spans="37:87" ht="13" customHeight="1">
      <c r="AK12247" s="114"/>
      <c r="AL12247" s="41"/>
      <c r="AM12247" s="41"/>
      <c r="AN12247" s="41"/>
      <c r="AO12247" s="41"/>
      <c r="AP12247" s="41"/>
      <c r="AQ12247" s="41"/>
      <c r="AR12247" s="41"/>
      <c r="AS12247" s="41"/>
      <c r="AT12247" s="41"/>
      <c r="AU12247" s="41"/>
      <c r="AV12247" s="41"/>
      <c r="AW12247" s="41"/>
      <c r="AX12247" s="41"/>
      <c r="AY12247" s="41"/>
      <c r="AZ12247" s="41"/>
      <c r="BA12247" s="41"/>
      <c r="BB12247" s="41"/>
      <c r="BC12247" s="41"/>
      <c r="BD12247" s="41"/>
      <c r="BE12247" s="41"/>
      <c r="BF12247" s="41"/>
      <c r="BG12247" s="41"/>
      <c r="BH12247" s="41"/>
      <c r="BI12247" s="41"/>
      <c r="BJ12247" s="41"/>
      <c r="BK12247" s="41"/>
      <c r="BL12247" s="41"/>
      <c r="BM12247" s="41"/>
      <c r="BN12247" s="41"/>
      <c r="BO12247" s="41"/>
      <c r="BP12247" s="108"/>
      <c r="CG12247" s="102"/>
      <c r="CI12247" s="45"/>
    </row>
    <row r="12248" spans="37:87" ht="13" customHeight="1">
      <c r="AK12248" s="114"/>
      <c r="AL12248" s="41"/>
      <c r="AM12248" s="41"/>
      <c r="AN12248" s="41"/>
      <c r="AO12248" s="41"/>
      <c r="AP12248" s="41"/>
      <c r="AQ12248" s="41"/>
      <c r="AR12248" s="41"/>
      <c r="AS12248" s="41"/>
      <c r="AT12248" s="41"/>
      <c r="AU12248" s="41"/>
      <c r="AV12248" s="41"/>
      <c r="AW12248" s="41"/>
      <c r="AX12248" s="41"/>
      <c r="AY12248" s="41"/>
      <c r="AZ12248" s="41"/>
      <c r="BA12248" s="41"/>
      <c r="BB12248" s="41"/>
      <c r="BC12248" s="41"/>
      <c r="BD12248" s="41"/>
      <c r="BE12248" s="41"/>
      <c r="BF12248" s="41"/>
      <c r="BG12248" s="41"/>
      <c r="BH12248" s="41"/>
      <c r="BI12248" s="41"/>
      <c r="BJ12248" s="41"/>
      <c r="BK12248" s="41"/>
      <c r="BL12248" s="41"/>
      <c r="BM12248" s="41"/>
      <c r="BN12248" s="41"/>
      <c r="BO12248" s="41"/>
      <c r="BP12248" s="108"/>
      <c r="CG12248" s="102"/>
      <c r="CI12248" s="45"/>
    </row>
    <row r="12249" spans="37:87" ht="13" customHeight="1">
      <c r="AK12249" s="114"/>
      <c r="AL12249" s="41"/>
      <c r="AM12249" s="41"/>
      <c r="AN12249" s="41"/>
      <c r="AO12249" s="41"/>
      <c r="AP12249" s="41"/>
      <c r="AQ12249" s="41"/>
      <c r="AR12249" s="41"/>
      <c r="AS12249" s="41"/>
      <c r="AT12249" s="41"/>
      <c r="AU12249" s="41"/>
      <c r="AV12249" s="41"/>
      <c r="AW12249" s="41"/>
      <c r="AX12249" s="41"/>
      <c r="AY12249" s="41"/>
      <c r="AZ12249" s="41"/>
      <c r="BA12249" s="41"/>
      <c r="BB12249" s="41"/>
      <c r="BC12249" s="41"/>
      <c r="BD12249" s="41"/>
      <c r="BE12249" s="41"/>
      <c r="BF12249" s="41"/>
      <c r="BG12249" s="41"/>
      <c r="BH12249" s="41"/>
      <c r="BI12249" s="41"/>
      <c r="BJ12249" s="41"/>
      <c r="BK12249" s="41"/>
      <c r="BL12249" s="41"/>
      <c r="BM12249" s="41"/>
      <c r="BN12249" s="41"/>
      <c r="BO12249" s="41"/>
      <c r="BP12249" s="108"/>
      <c r="CG12249" s="102"/>
      <c r="CI12249" s="45"/>
    </row>
    <row r="12250" spans="37:87" ht="13" customHeight="1">
      <c r="AK12250" s="114"/>
      <c r="AL12250" s="41"/>
      <c r="AM12250" s="41"/>
      <c r="AN12250" s="41"/>
      <c r="AO12250" s="41"/>
      <c r="AP12250" s="41"/>
      <c r="AQ12250" s="41"/>
      <c r="AR12250" s="41"/>
      <c r="AS12250" s="41"/>
      <c r="AT12250" s="41"/>
      <c r="AU12250" s="41"/>
      <c r="AV12250" s="41"/>
      <c r="AW12250" s="41"/>
      <c r="AX12250" s="41"/>
      <c r="AY12250" s="41"/>
      <c r="AZ12250" s="41"/>
      <c r="BA12250" s="41"/>
      <c r="BB12250" s="41"/>
      <c r="BC12250" s="41"/>
      <c r="BD12250" s="41"/>
      <c r="BE12250" s="41"/>
      <c r="BF12250" s="41"/>
      <c r="BG12250" s="41"/>
      <c r="BH12250" s="41"/>
      <c r="BI12250" s="41"/>
      <c r="BJ12250" s="41"/>
      <c r="BK12250" s="41"/>
      <c r="BL12250" s="41"/>
      <c r="BM12250" s="41"/>
      <c r="BN12250" s="41"/>
      <c r="BO12250" s="41"/>
      <c r="BP12250" s="108"/>
      <c r="CG12250" s="102"/>
      <c r="CI12250" s="45"/>
    </row>
    <row r="12251" spans="37:87" ht="13" customHeight="1">
      <c r="AK12251" s="114"/>
      <c r="AL12251" s="41"/>
      <c r="AM12251" s="41"/>
      <c r="AN12251" s="41"/>
      <c r="AO12251" s="41"/>
      <c r="AP12251" s="41"/>
      <c r="AQ12251" s="41"/>
      <c r="AR12251" s="41"/>
      <c r="AS12251" s="41"/>
      <c r="AT12251" s="41"/>
      <c r="AU12251" s="41"/>
      <c r="AV12251" s="41"/>
      <c r="AW12251" s="41"/>
      <c r="AX12251" s="41"/>
      <c r="AY12251" s="41"/>
      <c r="AZ12251" s="41"/>
      <c r="BA12251" s="41"/>
      <c r="BB12251" s="41"/>
      <c r="BC12251" s="41"/>
      <c r="BD12251" s="41"/>
      <c r="BE12251" s="41"/>
      <c r="BF12251" s="41"/>
      <c r="BG12251" s="41"/>
      <c r="BH12251" s="41"/>
      <c r="BI12251" s="41"/>
      <c r="BJ12251" s="41"/>
      <c r="BK12251" s="41"/>
      <c r="BL12251" s="41"/>
      <c r="BM12251" s="41"/>
      <c r="BN12251" s="41"/>
      <c r="BO12251" s="41"/>
      <c r="BP12251" s="108"/>
      <c r="CG12251" s="102"/>
      <c r="CI12251" s="45"/>
    </row>
    <row r="12252" spans="37:87" ht="13" customHeight="1">
      <c r="AK12252" s="114"/>
      <c r="AL12252" s="41"/>
      <c r="AM12252" s="41"/>
      <c r="AN12252" s="41"/>
      <c r="AO12252" s="41"/>
      <c r="AP12252" s="41"/>
      <c r="AQ12252" s="41"/>
      <c r="AR12252" s="41"/>
      <c r="AS12252" s="41"/>
      <c r="AT12252" s="41"/>
      <c r="AU12252" s="41"/>
      <c r="AV12252" s="41"/>
      <c r="AW12252" s="41"/>
      <c r="AX12252" s="41"/>
      <c r="AY12252" s="41"/>
      <c r="AZ12252" s="41"/>
      <c r="BA12252" s="41"/>
      <c r="BB12252" s="41"/>
      <c r="BC12252" s="41"/>
      <c r="BD12252" s="41"/>
      <c r="BE12252" s="41"/>
      <c r="BF12252" s="41"/>
      <c r="BG12252" s="41"/>
      <c r="BH12252" s="41"/>
      <c r="BI12252" s="41"/>
      <c r="BJ12252" s="41"/>
      <c r="BK12252" s="41"/>
      <c r="BL12252" s="41"/>
      <c r="BM12252" s="41"/>
      <c r="BN12252" s="41"/>
      <c r="BO12252" s="41"/>
      <c r="BP12252" s="108"/>
      <c r="CG12252" s="102"/>
      <c r="CI12252" s="45"/>
    </row>
    <row r="12253" spans="37:87" ht="13" customHeight="1">
      <c r="AK12253" s="114"/>
      <c r="AL12253" s="41"/>
      <c r="AM12253" s="41"/>
      <c r="AN12253" s="41"/>
      <c r="AO12253" s="41"/>
      <c r="AP12253" s="41"/>
      <c r="AQ12253" s="41"/>
      <c r="AR12253" s="41"/>
      <c r="AS12253" s="41"/>
      <c r="AT12253" s="41"/>
      <c r="AU12253" s="41"/>
      <c r="AV12253" s="41"/>
      <c r="AW12253" s="41"/>
      <c r="AX12253" s="41"/>
      <c r="AY12253" s="41"/>
      <c r="AZ12253" s="41"/>
      <c r="BA12253" s="41"/>
      <c r="BB12253" s="41"/>
      <c r="BC12253" s="41"/>
      <c r="BD12253" s="41"/>
      <c r="BE12253" s="41"/>
      <c r="BF12253" s="41"/>
      <c r="BG12253" s="41"/>
      <c r="BH12253" s="41"/>
      <c r="BI12253" s="41"/>
      <c r="BJ12253" s="41"/>
      <c r="BK12253" s="41"/>
      <c r="BL12253" s="41"/>
      <c r="BM12253" s="41"/>
      <c r="BN12253" s="41"/>
      <c r="BO12253" s="41"/>
      <c r="BP12253" s="108"/>
      <c r="CG12253" s="102"/>
      <c r="CI12253" s="45"/>
    </row>
    <row r="12254" spans="37:87" ht="13" customHeight="1">
      <c r="AK12254" s="114"/>
      <c r="AL12254" s="41"/>
      <c r="AM12254" s="41"/>
      <c r="AN12254" s="41"/>
      <c r="AO12254" s="41"/>
      <c r="AP12254" s="41"/>
      <c r="AQ12254" s="41"/>
      <c r="AR12254" s="41"/>
      <c r="AS12254" s="41"/>
      <c r="AT12254" s="41"/>
      <c r="AU12254" s="41"/>
      <c r="AV12254" s="41"/>
      <c r="AW12254" s="41"/>
      <c r="AX12254" s="41"/>
      <c r="AY12254" s="41"/>
      <c r="AZ12254" s="41"/>
      <c r="BA12254" s="41"/>
      <c r="BB12254" s="41"/>
      <c r="BC12254" s="41"/>
      <c r="BD12254" s="41"/>
      <c r="BE12254" s="41"/>
      <c r="BF12254" s="41"/>
      <c r="BG12254" s="41"/>
      <c r="BH12254" s="41"/>
      <c r="BI12254" s="41"/>
      <c r="BJ12254" s="41"/>
      <c r="BK12254" s="41"/>
      <c r="BL12254" s="41"/>
      <c r="BM12254" s="41"/>
      <c r="BN12254" s="41"/>
      <c r="BO12254" s="41"/>
      <c r="BP12254" s="108"/>
      <c r="CG12254" s="102"/>
      <c r="CI12254" s="45"/>
    </row>
    <row r="12255" spans="37:87" ht="13" customHeight="1">
      <c r="AK12255" s="114"/>
      <c r="AL12255" s="41"/>
      <c r="AM12255" s="41"/>
      <c r="AN12255" s="41"/>
      <c r="AO12255" s="41"/>
      <c r="AP12255" s="41"/>
      <c r="AQ12255" s="41"/>
      <c r="AR12255" s="41"/>
      <c r="AS12255" s="41"/>
      <c r="AT12255" s="41"/>
      <c r="AU12255" s="41"/>
      <c r="AV12255" s="41"/>
      <c r="AW12255" s="41"/>
      <c r="AX12255" s="41"/>
      <c r="AY12255" s="41"/>
      <c r="AZ12255" s="41"/>
      <c r="BA12255" s="41"/>
      <c r="BB12255" s="41"/>
      <c r="BC12255" s="41"/>
      <c r="BD12255" s="41"/>
      <c r="BE12255" s="41"/>
      <c r="BF12255" s="41"/>
      <c r="BG12255" s="41"/>
      <c r="BH12255" s="41"/>
      <c r="BI12255" s="41"/>
      <c r="BJ12255" s="41"/>
      <c r="BK12255" s="41"/>
      <c r="BL12255" s="41"/>
      <c r="BM12255" s="41"/>
      <c r="BN12255" s="41"/>
      <c r="BO12255" s="41"/>
      <c r="BP12255" s="108"/>
      <c r="CG12255" s="102"/>
      <c r="CI12255" s="45"/>
    </row>
    <row r="12256" spans="37:87" ht="13" customHeight="1">
      <c r="AK12256" s="114"/>
      <c r="AL12256" s="41"/>
      <c r="AM12256" s="41"/>
      <c r="AN12256" s="41"/>
      <c r="AO12256" s="41"/>
      <c r="AP12256" s="41"/>
      <c r="AQ12256" s="41"/>
      <c r="AR12256" s="41"/>
      <c r="AS12256" s="41"/>
      <c r="AT12256" s="41"/>
      <c r="AU12256" s="41"/>
      <c r="AV12256" s="41"/>
      <c r="AW12256" s="41"/>
      <c r="AX12256" s="41"/>
      <c r="AY12256" s="41"/>
      <c r="AZ12256" s="41"/>
      <c r="BA12256" s="41"/>
      <c r="BB12256" s="41"/>
      <c r="BC12256" s="41"/>
      <c r="BD12256" s="41"/>
      <c r="BE12256" s="41"/>
      <c r="BF12256" s="41"/>
      <c r="BG12256" s="41"/>
      <c r="BH12256" s="41"/>
      <c r="BI12256" s="41"/>
      <c r="BJ12256" s="41"/>
      <c r="BK12256" s="41"/>
      <c r="BL12256" s="41"/>
      <c r="BM12256" s="41"/>
      <c r="BN12256" s="41"/>
      <c r="BO12256" s="41"/>
      <c r="BP12256" s="108"/>
      <c r="CG12256" s="102"/>
      <c r="CI12256" s="45"/>
    </row>
    <row r="12257" spans="37:87" ht="13" customHeight="1">
      <c r="AK12257" s="114"/>
      <c r="AL12257" s="41"/>
      <c r="AM12257" s="41"/>
      <c r="AN12257" s="41"/>
      <c r="AO12257" s="41"/>
      <c r="AP12257" s="41"/>
      <c r="AQ12257" s="41"/>
      <c r="AR12257" s="41"/>
      <c r="AS12257" s="41"/>
      <c r="AT12257" s="41"/>
      <c r="AU12257" s="41"/>
      <c r="AV12257" s="41"/>
      <c r="AW12257" s="41"/>
      <c r="AX12257" s="41"/>
      <c r="AY12257" s="41"/>
      <c r="AZ12257" s="41"/>
      <c r="BA12257" s="41"/>
      <c r="BB12257" s="41"/>
      <c r="BC12257" s="41"/>
      <c r="BD12257" s="41"/>
      <c r="BE12257" s="41"/>
      <c r="BF12257" s="41"/>
      <c r="BG12257" s="41"/>
      <c r="BH12257" s="41"/>
      <c r="BI12257" s="41"/>
      <c r="BJ12257" s="41"/>
      <c r="BK12257" s="41"/>
      <c r="BL12257" s="41"/>
      <c r="BM12257" s="41"/>
      <c r="BN12257" s="41"/>
      <c r="BO12257" s="41"/>
      <c r="BP12257" s="108"/>
      <c r="CG12257" s="102"/>
      <c r="CI12257" s="45"/>
    </row>
    <row r="12258" spans="37:87" ht="13" customHeight="1">
      <c r="AK12258" s="114"/>
      <c r="AL12258" s="41"/>
      <c r="AM12258" s="41"/>
      <c r="AN12258" s="41"/>
      <c r="AO12258" s="41"/>
      <c r="AP12258" s="41"/>
      <c r="AQ12258" s="41"/>
      <c r="AR12258" s="41"/>
      <c r="AS12258" s="41"/>
      <c r="AT12258" s="41"/>
      <c r="AU12258" s="41"/>
      <c r="AV12258" s="41"/>
      <c r="AW12258" s="41"/>
      <c r="AX12258" s="41"/>
      <c r="AY12258" s="41"/>
      <c r="AZ12258" s="41"/>
      <c r="BA12258" s="41"/>
      <c r="BB12258" s="41"/>
      <c r="BC12258" s="41"/>
      <c r="BD12258" s="41"/>
      <c r="BE12258" s="41"/>
      <c r="BF12258" s="41"/>
      <c r="BG12258" s="41"/>
      <c r="BH12258" s="41"/>
      <c r="BI12258" s="41"/>
      <c r="BJ12258" s="41"/>
      <c r="BK12258" s="41"/>
      <c r="BL12258" s="41"/>
      <c r="BM12258" s="41"/>
      <c r="BN12258" s="41"/>
      <c r="BO12258" s="41"/>
      <c r="BP12258" s="108"/>
      <c r="CG12258" s="102"/>
      <c r="CI12258" s="45"/>
    </row>
    <row r="12259" spans="37:87" ht="13" customHeight="1">
      <c r="AK12259" s="114"/>
      <c r="AL12259" s="41"/>
      <c r="AM12259" s="41"/>
      <c r="AN12259" s="41"/>
      <c r="AO12259" s="41"/>
      <c r="AP12259" s="41"/>
      <c r="AQ12259" s="41"/>
      <c r="AR12259" s="41"/>
      <c r="AS12259" s="41"/>
      <c r="AT12259" s="41"/>
      <c r="AU12259" s="41"/>
      <c r="AV12259" s="41"/>
      <c r="AW12259" s="41"/>
      <c r="AX12259" s="41"/>
      <c r="AY12259" s="41"/>
      <c r="AZ12259" s="41"/>
      <c r="BA12259" s="41"/>
      <c r="BB12259" s="41"/>
      <c r="BC12259" s="41"/>
      <c r="BD12259" s="41"/>
      <c r="BE12259" s="41"/>
      <c r="BF12259" s="41"/>
      <c r="BG12259" s="41"/>
      <c r="BH12259" s="41"/>
      <c r="BI12259" s="41"/>
      <c r="BJ12259" s="41"/>
      <c r="BK12259" s="41"/>
      <c r="BL12259" s="41"/>
      <c r="BM12259" s="41"/>
      <c r="BN12259" s="41"/>
      <c r="BO12259" s="41"/>
      <c r="BP12259" s="108"/>
      <c r="CG12259" s="102"/>
      <c r="CI12259" s="45"/>
    </row>
    <row r="12260" spans="37:87" ht="13" customHeight="1">
      <c r="AK12260" s="114"/>
      <c r="AL12260" s="41"/>
      <c r="AM12260" s="41"/>
      <c r="AN12260" s="41"/>
      <c r="AO12260" s="41"/>
      <c r="AP12260" s="41"/>
      <c r="AQ12260" s="41"/>
      <c r="AR12260" s="41"/>
      <c r="AS12260" s="41"/>
      <c r="AT12260" s="41"/>
      <c r="AU12260" s="41"/>
      <c r="AV12260" s="41"/>
      <c r="AW12260" s="41"/>
      <c r="AX12260" s="41"/>
      <c r="AY12260" s="41"/>
      <c r="AZ12260" s="41"/>
      <c r="BA12260" s="41"/>
      <c r="BB12260" s="41"/>
      <c r="BC12260" s="41"/>
      <c r="BD12260" s="41"/>
      <c r="BE12260" s="41"/>
      <c r="BF12260" s="41"/>
      <c r="BG12260" s="41"/>
      <c r="BH12260" s="41"/>
      <c r="BI12260" s="41"/>
      <c r="BJ12260" s="41"/>
      <c r="BK12260" s="41"/>
      <c r="BL12260" s="41"/>
      <c r="BM12260" s="41"/>
      <c r="BN12260" s="41"/>
      <c r="BO12260" s="41"/>
      <c r="BP12260" s="108"/>
      <c r="CG12260" s="102"/>
      <c r="CI12260" s="45"/>
    </row>
    <row r="12261" spans="37:87" ht="13" customHeight="1">
      <c r="AK12261" s="114"/>
      <c r="AL12261" s="41"/>
      <c r="AM12261" s="41"/>
      <c r="AN12261" s="41"/>
      <c r="AO12261" s="41"/>
      <c r="AP12261" s="41"/>
      <c r="AQ12261" s="41"/>
      <c r="AR12261" s="41"/>
      <c r="AS12261" s="41"/>
      <c r="AT12261" s="41"/>
      <c r="AU12261" s="41"/>
      <c r="AV12261" s="41"/>
      <c r="AW12261" s="41"/>
      <c r="AX12261" s="41"/>
      <c r="AY12261" s="41"/>
      <c r="AZ12261" s="41"/>
      <c r="BA12261" s="41"/>
      <c r="BB12261" s="41"/>
      <c r="BC12261" s="41"/>
      <c r="BD12261" s="41"/>
      <c r="BE12261" s="41"/>
      <c r="BF12261" s="41"/>
      <c r="BG12261" s="41"/>
      <c r="BH12261" s="41"/>
      <c r="BI12261" s="41"/>
      <c r="BJ12261" s="41"/>
      <c r="BK12261" s="41"/>
      <c r="BL12261" s="41"/>
      <c r="BM12261" s="41"/>
      <c r="BN12261" s="41"/>
      <c r="BO12261" s="41"/>
      <c r="BP12261" s="108"/>
      <c r="CG12261" s="102"/>
      <c r="CI12261" s="45"/>
    </row>
    <row r="12262" spans="37:87" ht="13" customHeight="1">
      <c r="AK12262" s="114"/>
      <c r="AL12262" s="41"/>
      <c r="AM12262" s="41"/>
      <c r="AN12262" s="41"/>
      <c r="AO12262" s="41"/>
      <c r="AP12262" s="41"/>
      <c r="AQ12262" s="41"/>
      <c r="AR12262" s="41"/>
      <c r="AS12262" s="41"/>
      <c r="AT12262" s="41"/>
      <c r="AU12262" s="41"/>
      <c r="AV12262" s="41"/>
      <c r="AW12262" s="41"/>
      <c r="AX12262" s="41"/>
      <c r="AY12262" s="41"/>
      <c r="AZ12262" s="41"/>
      <c r="BA12262" s="41"/>
      <c r="BB12262" s="41"/>
      <c r="BC12262" s="41"/>
      <c r="BD12262" s="41"/>
      <c r="BE12262" s="41"/>
      <c r="BF12262" s="41"/>
      <c r="BG12262" s="41"/>
      <c r="BH12262" s="41"/>
      <c r="BI12262" s="41"/>
      <c r="BJ12262" s="41"/>
      <c r="BK12262" s="41"/>
      <c r="BL12262" s="41"/>
      <c r="BM12262" s="41"/>
      <c r="BN12262" s="41"/>
      <c r="BO12262" s="41"/>
      <c r="BP12262" s="108"/>
      <c r="CG12262" s="102"/>
      <c r="CI12262" s="45"/>
    </row>
    <row r="12263" spans="37:87" ht="13" customHeight="1">
      <c r="AK12263" s="114"/>
      <c r="AL12263" s="41"/>
      <c r="AM12263" s="41"/>
      <c r="AN12263" s="41"/>
      <c r="AO12263" s="41"/>
      <c r="AP12263" s="41"/>
      <c r="AQ12263" s="41"/>
      <c r="AR12263" s="41"/>
      <c r="AS12263" s="41"/>
      <c r="AT12263" s="41"/>
      <c r="AU12263" s="41"/>
      <c r="AV12263" s="41"/>
      <c r="AW12263" s="41"/>
      <c r="AX12263" s="41"/>
      <c r="AY12263" s="41"/>
      <c r="AZ12263" s="41"/>
      <c r="BA12263" s="41"/>
      <c r="BB12263" s="41"/>
      <c r="BC12263" s="41"/>
      <c r="BD12263" s="41"/>
      <c r="BE12263" s="41"/>
      <c r="BF12263" s="41"/>
      <c r="BG12263" s="41"/>
      <c r="BH12263" s="41"/>
      <c r="BI12263" s="41"/>
      <c r="BJ12263" s="41"/>
      <c r="BK12263" s="41"/>
      <c r="BL12263" s="41"/>
      <c r="BM12263" s="41"/>
      <c r="BN12263" s="41"/>
      <c r="BO12263" s="41"/>
      <c r="BP12263" s="108"/>
      <c r="CG12263" s="102"/>
      <c r="CI12263" s="45"/>
    </row>
    <row r="12264" spans="37:87" ht="13" customHeight="1">
      <c r="AK12264" s="114"/>
      <c r="AL12264" s="41"/>
      <c r="AM12264" s="41"/>
      <c r="AN12264" s="41"/>
      <c r="AO12264" s="41"/>
      <c r="AP12264" s="41"/>
      <c r="AQ12264" s="41"/>
      <c r="AR12264" s="41"/>
      <c r="AS12264" s="41"/>
      <c r="AT12264" s="41"/>
      <c r="AU12264" s="41"/>
      <c r="AV12264" s="41"/>
      <c r="AW12264" s="41"/>
      <c r="AX12264" s="41"/>
      <c r="AY12264" s="41"/>
      <c r="AZ12264" s="41"/>
      <c r="BA12264" s="41"/>
      <c r="BB12264" s="41"/>
      <c r="BC12264" s="41"/>
      <c r="BD12264" s="41"/>
      <c r="BE12264" s="41"/>
      <c r="BF12264" s="41"/>
      <c r="BG12264" s="41"/>
      <c r="BH12264" s="41"/>
      <c r="BI12264" s="41"/>
      <c r="BJ12264" s="41"/>
      <c r="BK12264" s="41"/>
      <c r="BL12264" s="41"/>
      <c r="BM12264" s="41"/>
      <c r="BN12264" s="41"/>
      <c r="BO12264" s="41"/>
      <c r="BP12264" s="108"/>
      <c r="CG12264" s="102"/>
      <c r="CI12264" s="45"/>
    </row>
    <row r="12265" spans="37:87" ht="13" customHeight="1">
      <c r="AK12265" s="114"/>
      <c r="AL12265" s="41"/>
      <c r="AM12265" s="41"/>
      <c r="AN12265" s="41"/>
      <c r="AO12265" s="41"/>
      <c r="AP12265" s="41"/>
      <c r="AQ12265" s="41"/>
      <c r="AR12265" s="41"/>
      <c r="AS12265" s="41"/>
      <c r="AT12265" s="41"/>
      <c r="AU12265" s="41"/>
      <c r="AV12265" s="41"/>
      <c r="AW12265" s="41"/>
      <c r="AX12265" s="41"/>
      <c r="AY12265" s="41"/>
      <c r="AZ12265" s="41"/>
      <c r="BA12265" s="41"/>
      <c r="BB12265" s="41"/>
      <c r="BC12265" s="41"/>
      <c r="BD12265" s="41"/>
      <c r="BE12265" s="41"/>
      <c r="BF12265" s="41"/>
      <c r="BG12265" s="41"/>
      <c r="BH12265" s="41"/>
      <c r="BI12265" s="41"/>
      <c r="BJ12265" s="41"/>
      <c r="BK12265" s="41"/>
      <c r="BL12265" s="41"/>
      <c r="BM12265" s="41"/>
      <c r="BN12265" s="41"/>
      <c r="BO12265" s="41"/>
      <c r="BP12265" s="108"/>
      <c r="CG12265" s="102"/>
      <c r="CI12265" s="45"/>
    </row>
    <row r="12266" spans="37:87" ht="13" customHeight="1">
      <c r="AK12266" s="114"/>
      <c r="AL12266" s="41"/>
      <c r="AM12266" s="41"/>
      <c r="AN12266" s="41"/>
      <c r="AO12266" s="41"/>
      <c r="AP12266" s="41"/>
      <c r="AQ12266" s="41"/>
      <c r="AR12266" s="41"/>
      <c r="AS12266" s="41"/>
      <c r="AT12266" s="41"/>
      <c r="AU12266" s="41"/>
      <c r="AV12266" s="41"/>
      <c r="AW12266" s="41"/>
      <c r="AX12266" s="41"/>
      <c r="AY12266" s="41"/>
      <c r="AZ12266" s="41"/>
      <c r="BA12266" s="41"/>
      <c r="BB12266" s="41"/>
      <c r="BC12266" s="41"/>
      <c r="BD12266" s="41"/>
      <c r="BE12266" s="41"/>
      <c r="BF12266" s="41"/>
      <c r="BG12266" s="41"/>
      <c r="BH12266" s="41"/>
      <c r="BI12266" s="41"/>
      <c r="BJ12266" s="41"/>
      <c r="BK12266" s="41"/>
      <c r="BL12266" s="41"/>
      <c r="BM12266" s="41"/>
      <c r="BN12266" s="41"/>
      <c r="BO12266" s="41"/>
      <c r="BP12266" s="108"/>
      <c r="CG12266" s="102"/>
      <c r="CI12266" s="45"/>
    </row>
    <row r="12267" spans="37:87" ht="13" customHeight="1">
      <c r="AK12267" s="114"/>
      <c r="AL12267" s="41"/>
      <c r="AM12267" s="41"/>
      <c r="AN12267" s="41"/>
      <c r="AO12267" s="41"/>
      <c r="AP12267" s="41"/>
      <c r="AQ12267" s="41"/>
      <c r="AR12267" s="41"/>
      <c r="AS12267" s="41"/>
      <c r="AT12267" s="41"/>
      <c r="AU12267" s="41"/>
      <c r="AV12267" s="41"/>
      <c r="AW12267" s="41"/>
      <c r="AX12267" s="41"/>
      <c r="AY12267" s="41"/>
      <c r="AZ12267" s="41"/>
      <c r="BA12267" s="41"/>
      <c r="BB12267" s="41"/>
      <c r="BC12267" s="41"/>
      <c r="BD12267" s="41"/>
      <c r="BE12267" s="41"/>
      <c r="BF12267" s="41"/>
      <c r="BG12267" s="41"/>
      <c r="BH12267" s="41"/>
      <c r="BI12267" s="41"/>
      <c r="BJ12267" s="41"/>
      <c r="BK12267" s="41"/>
      <c r="BL12267" s="41"/>
      <c r="BM12267" s="41"/>
      <c r="BN12267" s="41"/>
      <c r="BO12267" s="41"/>
      <c r="BP12267" s="108"/>
      <c r="CG12267" s="102"/>
      <c r="CI12267" s="45"/>
    </row>
    <row r="12268" spans="37:87" ht="13" customHeight="1">
      <c r="AK12268" s="114"/>
      <c r="AL12268" s="41"/>
      <c r="AM12268" s="41"/>
      <c r="AN12268" s="41"/>
      <c r="AO12268" s="41"/>
      <c r="AP12268" s="41"/>
      <c r="AQ12268" s="41"/>
      <c r="AR12268" s="41"/>
      <c r="AS12268" s="41"/>
      <c r="AT12268" s="41"/>
      <c r="AU12268" s="41"/>
      <c r="AV12268" s="41"/>
      <c r="AW12268" s="41"/>
      <c r="AX12268" s="41"/>
      <c r="AY12268" s="41"/>
      <c r="AZ12268" s="41"/>
      <c r="BA12268" s="41"/>
      <c r="BB12268" s="41"/>
      <c r="BC12268" s="41"/>
      <c r="BD12268" s="41"/>
      <c r="BE12268" s="41"/>
      <c r="BF12268" s="41"/>
      <c r="BG12268" s="41"/>
      <c r="BH12268" s="41"/>
      <c r="BI12268" s="41"/>
      <c r="BJ12268" s="41"/>
      <c r="BK12268" s="41"/>
      <c r="BL12268" s="41"/>
      <c r="BM12268" s="41"/>
      <c r="BN12268" s="41"/>
      <c r="BO12268" s="41"/>
      <c r="BP12268" s="108"/>
      <c r="CG12268" s="102"/>
      <c r="CI12268" s="45"/>
    </row>
    <row r="12269" spans="37:87" ht="13" customHeight="1">
      <c r="AK12269" s="114"/>
      <c r="AL12269" s="41"/>
      <c r="AM12269" s="41"/>
      <c r="AN12269" s="41"/>
      <c r="AO12269" s="41"/>
      <c r="AP12269" s="41"/>
      <c r="AQ12269" s="41"/>
      <c r="AR12269" s="41"/>
      <c r="AS12269" s="41"/>
      <c r="AT12269" s="41"/>
      <c r="AU12269" s="41"/>
      <c r="AV12269" s="41"/>
      <c r="AW12269" s="41"/>
      <c r="AX12269" s="41"/>
      <c r="AY12269" s="41"/>
      <c r="AZ12269" s="41"/>
      <c r="BA12269" s="41"/>
      <c r="BB12269" s="41"/>
      <c r="BC12269" s="41"/>
      <c r="BD12269" s="41"/>
      <c r="BE12269" s="41"/>
      <c r="BF12269" s="41"/>
      <c r="BG12269" s="41"/>
      <c r="BH12269" s="41"/>
      <c r="BI12269" s="41"/>
      <c r="BJ12269" s="41"/>
      <c r="BK12269" s="41"/>
      <c r="BL12269" s="41"/>
      <c r="BM12269" s="41"/>
      <c r="BN12269" s="41"/>
      <c r="BO12269" s="41"/>
      <c r="BP12269" s="108"/>
      <c r="CG12269" s="102"/>
      <c r="CI12269" s="45"/>
    </row>
    <row r="12270" spans="37:87" ht="13" customHeight="1">
      <c r="AK12270" s="114"/>
      <c r="AL12270" s="41"/>
      <c r="AM12270" s="41"/>
      <c r="AN12270" s="41"/>
      <c r="AO12270" s="41"/>
      <c r="AP12270" s="41"/>
      <c r="AQ12270" s="41"/>
      <c r="AR12270" s="41"/>
      <c r="AS12270" s="41"/>
      <c r="AT12270" s="41"/>
      <c r="AU12270" s="41"/>
      <c r="AV12270" s="41"/>
      <c r="AW12270" s="41"/>
      <c r="AX12270" s="41"/>
      <c r="AY12270" s="41"/>
      <c r="AZ12270" s="41"/>
      <c r="BA12270" s="41"/>
      <c r="BB12270" s="41"/>
      <c r="BC12270" s="41"/>
      <c r="BD12270" s="41"/>
      <c r="BE12270" s="41"/>
      <c r="BF12270" s="41"/>
      <c r="BG12270" s="41"/>
      <c r="BH12270" s="41"/>
      <c r="BI12270" s="41"/>
      <c r="BJ12270" s="41"/>
      <c r="BK12270" s="41"/>
      <c r="BL12270" s="41"/>
      <c r="BM12270" s="41"/>
      <c r="BN12270" s="41"/>
      <c r="BO12270" s="41"/>
      <c r="BP12270" s="108"/>
      <c r="CG12270" s="102"/>
      <c r="CI12270" s="45"/>
    </row>
    <row r="12271" spans="37:87" ht="13" customHeight="1">
      <c r="AK12271" s="114"/>
      <c r="AL12271" s="41"/>
      <c r="AM12271" s="41"/>
      <c r="AN12271" s="41"/>
      <c r="AO12271" s="41"/>
      <c r="AP12271" s="41"/>
      <c r="AQ12271" s="41"/>
      <c r="AR12271" s="41"/>
      <c r="AS12271" s="41"/>
      <c r="AT12271" s="41"/>
      <c r="AU12271" s="41"/>
      <c r="AV12271" s="41"/>
      <c r="AW12271" s="41"/>
      <c r="AX12271" s="41"/>
      <c r="AY12271" s="41"/>
      <c r="AZ12271" s="41"/>
      <c r="BA12271" s="41"/>
      <c r="BB12271" s="41"/>
      <c r="BC12271" s="41"/>
      <c r="BD12271" s="41"/>
      <c r="BE12271" s="41"/>
      <c r="BF12271" s="41"/>
      <c r="BG12271" s="41"/>
      <c r="BH12271" s="41"/>
      <c r="BI12271" s="41"/>
      <c r="BJ12271" s="41"/>
      <c r="BK12271" s="41"/>
      <c r="BL12271" s="41"/>
      <c r="BM12271" s="41"/>
      <c r="BN12271" s="41"/>
      <c r="BO12271" s="41"/>
      <c r="BP12271" s="108"/>
      <c r="CG12271" s="102"/>
      <c r="CI12271" s="45"/>
    </row>
    <row r="12272" spans="37:87" ht="13" customHeight="1">
      <c r="AK12272" s="114"/>
      <c r="AL12272" s="41"/>
      <c r="AM12272" s="41"/>
      <c r="AN12272" s="41"/>
      <c r="AO12272" s="41"/>
      <c r="AP12272" s="41"/>
      <c r="AQ12272" s="41"/>
      <c r="AR12272" s="41"/>
      <c r="AS12272" s="41"/>
      <c r="AT12272" s="41"/>
      <c r="AU12272" s="41"/>
      <c r="AV12272" s="41"/>
      <c r="AW12272" s="41"/>
      <c r="AX12272" s="41"/>
      <c r="AY12272" s="41"/>
      <c r="AZ12272" s="41"/>
      <c r="BA12272" s="41"/>
      <c r="BB12272" s="41"/>
      <c r="BC12272" s="41"/>
      <c r="BD12272" s="41"/>
      <c r="BE12272" s="41"/>
      <c r="BF12272" s="41"/>
      <c r="BG12272" s="41"/>
      <c r="BH12272" s="41"/>
      <c r="BI12272" s="41"/>
      <c r="BJ12272" s="41"/>
      <c r="BK12272" s="41"/>
      <c r="BL12272" s="41"/>
      <c r="BM12272" s="41"/>
      <c r="BN12272" s="41"/>
      <c r="BO12272" s="41"/>
      <c r="BP12272" s="108"/>
      <c r="CG12272" s="102"/>
      <c r="CI12272" s="45"/>
    </row>
    <row r="12273" spans="37:87" ht="13" customHeight="1">
      <c r="AK12273" s="114"/>
      <c r="AL12273" s="41"/>
      <c r="AM12273" s="41"/>
      <c r="AN12273" s="41"/>
      <c r="AO12273" s="41"/>
      <c r="AP12273" s="41"/>
      <c r="AQ12273" s="41"/>
      <c r="AR12273" s="41"/>
      <c r="AS12273" s="41"/>
      <c r="AT12273" s="41"/>
      <c r="AU12273" s="41"/>
      <c r="AV12273" s="41"/>
      <c r="AW12273" s="41"/>
      <c r="AX12273" s="41"/>
      <c r="AY12273" s="41"/>
      <c r="AZ12273" s="41"/>
      <c r="BA12273" s="41"/>
      <c r="BB12273" s="41"/>
      <c r="BC12273" s="41"/>
      <c r="BD12273" s="41"/>
      <c r="BE12273" s="41"/>
      <c r="BF12273" s="41"/>
      <c r="BG12273" s="41"/>
      <c r="BH12273" s="41"/>
      <c r="BI12273" s="41"/>
      <c r="BJ12273" s="41"/>
      <c r="BK12273" s="41"/>
      <c r="BL12273" s="41"/>
      <c r="BM12273" s="41"/>
      <c r="BN12273" s="41"/>
      <c r="BO12273" s="41"/>
      <c r="BP12273" s="108"/>
      <c r="CG12273" s="102"/>
      <c r="CI12273" s="45"/>
    </row>
    <row r="12274" spans="37:87" ht="13" customHeight="1">
      <c r="AK12274" s="114"/>
      <c r="AL12274" s="41"/>
      <c r="AM12274" s="41"/>
      <c r="AN12274" s="41"/>
      <c r="AO12274" s="41"/>
      <c r="AP12274" s="41"/>
      <c r="AQ12274" s="41"/>
      <c r="AR12274" s="41"/>
      <c r="AS12274" s="41"/>
      <c r="AT12274" s="41"/>
      <c r="AU12274" s="41"/>
      <c r="AV12274" s="41"/>
      <c r="AW12274" s="41"/>
      <c r="AX12274" s="41"/>
      <c r="AY12274" s="41"/>
      <c r="AZ12274" s="41"/>
      <c r="BA12274" s="41"/>
      <c r="BB12274" s="41"/>
      <c r="BC12274" s="41"/>
      <c r="BD12274" s="41"/>
      <c r="BE12274" s="41"/>
      <c r="BF12274" s="41"/>
      <c r="BG12274" s="41"/>
      <c r="BH12274" s="41"/>
      <c r="BI12274" s="41"/>
      <c r="BJ12274" s="41"/>
      <c r="BK12274" s="41"/>
      <c r="BL12274" s="41"/>
      <c r="BM12274" s="41"/>
      <c r="BN12274" s="41"/>
      <c r="BO12274" s="41"/>
      <c r="BP12274" s="108"/>
      <c r="CG12274" s="102"/>
      <c r="CI12274" s="45"/>
    </row>
    <row r="12275" spans="37:87" ht="13" customHeight="1">
      <c r="AK12275" s="114"/>
      <c r="AL12275" s="41"/>
      <c r="AM12275" s="41"/>
      <c r="AN12275" s="41"/>
      <c r="AO12275" s="41"/>
      <c r="AP12275" s="41"/>
      <c r="AQ12275" s="41"/>
      <c r="AR12275" s="41"/>
      <c r="AS12275" s="41"/>
      <c r="AT12275" s="41"/>
      <c r="AU12275" s="41"/>
      <c r="AV12275" s="41"/>
      <c r="AW12275" s="41"/>
      <c r="AX12275" s="41"/>
      <c r="AY12275" s="41"/>
      <c r="AZ12275" s="41"/>
      <c r="BA12275" s="41"/>
      <c r="BB12275" s="41"/>
      <c r="BC12275" s="41"/>
      <c r="BD12275" s="41"/>
      <c r="BE12275" s="41"/>
      <c r="BF12275" s="41"/>
      <c r="BG12275" s="41"/>
      <c r="BH12275" s="41"/>
      <c r="BI12275" s="41"/>
      <c r="BJ12275" s="41"/>
      <c r="BK12275" s="41"/>
      <c r="BL12275" s="41"/>
      <c r="BM12275" s="41"/>
      <c r="BN12275" s="41"/>
      <c r="BO12275" s="41"/>
      <c r="BP12275" s="108"/>
      <c r="CG12275" s="102"/>
      <c r="CI12275" s="45"/>
    </row>
    <row r="12276" spans="37:87" ht="13" customHeight="1">
      <c r="AK12276" s="114"/>
      <c r="AL12276" s="41"/>
      <c r="AM12276" s="41"/>
      <c r="AN12276" s="41"/>
      <c r="AO12276" s="41"/>
      <c r="AP12276" s="41"/>
      <c r="AQ12276" s="41"/>
      <c r="AR12276" s="41"/>
      <c r="AS12276" s="41"/>
      <c r="AT12276" s="41"/>
      <c r="AU12276" s="41"/>
      <c r="AV12276" s="41"/>
      <c r="AW12276" s="41"/>
      <c r="AX12276" s="41"/>
      <c r="AY12276" s="41"/>
      <c r="AZ12276" s="41"/>
      <c r="BA12276" s="41"/>
      <c r="BB12276" s="41"/>
      <c r="BC12276" s="41"/>
      <c r="BD12276" s="41"/>
      <c r="BE12276" s="41"/>
      <c r="BF12276" s="41"/>
      <c r="BG12276" s="41"/>
      <c r="BH12276" s="41"/>
      <c r="BI12276" s="41"/>
      <c r="BJ12276" s="41"/>
      <c r="BK12276" s="41"/>
      <c r="BL12276" s="41"/>
      <c r="BM12276" s="41"/>
      <c r="BN12276" s="41"/>
      <c r="BO12276" s="41"/>
      <c r="BP12276" s="108"/>
      <c r="CG12276" s="102"/>
      <c r="CI12276" s="45"/>
    </row>
    <row r="12277" spans="37:87" ht="13" customHeight="1">
      <c r="AK12277" s="114"/>
      <c r="AL12277" s="41"/>
      <c r="AM12277" s="41"/>
      <c r="AN12277" s="41"/>
      <c r="AO12277" s="41"/>
      <c r="AP12277" s="41"/>
      <c r="AQ12277" s="41"/>
      <c r="AR12277" s="41"/>
      <c r="AS12277" s="41"/>
      <c r="AT12277" s="41"/>
      <c r="AU12277" s="41"/>
      <c r="AV12277" s="41"/>
      <c r="AW12277" s="41"/>
      <c r="AX12277" s="41"/>
      <c r="AY12277" s="41"/>
      <c r="AZ12277" s="41"/>
      <c r="BA12277" s="41"/>
      <c r="BB12277" s="41"/>
      <c r="BC12277" s="41"/>
      <c r="BD12277" s="41"/>
      <c r="BE12277" s="41"/>
      <c r="BF12277" s="41"/>
      <c r="BG12277" s="41"/>
      <c r="BH12277" s="41"/>
      <c r="BI12277" s="41"/>
      <c r="BJ12277" s="41"/>
      <c r="BK12277" s="41"/>
      <c r="BL12277" s="41"/>
      <c r="BM12277" s="41"/>
      <c r="BN12277" s="41"/>
      <c r="BO12277" s="41"/>
      <c r="BP12277" s="108"/>
      <c r="CG12277" s="102"/>
      <c r="CI12277" s="45"/>
    </row>
    <row r="12278" spans="37:87" ht="13" customHeight="1">
      <c r="AK12278" s="114"/>
      <c r="AL12278" s="41"/>
      <c r="AM12278" s="41"/>
      <c r="AN12278" s="41"/>
      <c r="AO12278" s="41"/>
      <c r="AP12278" s="41"/>
      <c r="AQ12278" s="41"/>
      <c r="AR12278" s="41"/>
      <c r="AS12278" s="41"/>
      <c r="AT12278" s="41"/>
      <c r="AU12278" s="41"/>
      <c r="AV12278" s="41"/>
      <c r="AW12278" s="41"/>
      <c r="AX12278" s="41"/>
      <c r="AY12278" s="41"/>
      <c r="AZ12278" s="41"/>
      <c r="BA12278" s="41"/>
      <c r="BB12278" s="41"/>
      <c r="BC12278" s="41"/>
      <c r="BD12278" s="41"/>
      <c r="BE12278" s="41"/>
      <c r="BF12278" s="41"/>
      <c r="BG12278" s="41"/>
      <c r="BH12278" s="41"/>
      <c r="BI12278" s="41"/>
      <c r="BJ12278" s="41"/>
      <c r="BK12278" s="41"/>
      <c r="BL12278" s="41"/>
      <c r="BM12278" s="41"/>
      <c r="BN12278" s="41"/>
      <c r="BO12278" s="41"/>
      <c r="BP12278" s="108"/>
      <c r="CG12278" s="102"/>
      <c r="CI12278" s="45"/>
    </row>
    <row r="12279" spans="37:87" ht="13" customHeight="1">
      <c r="AK12279" s="114"/>
      <c r="AL12279" s="41"/>
      <c r="AM12279" s="41"/>
      <c r="AN12279" s="41"/>
      <c r="AO12279" s="41"/>
      <c r="AP12279" s="41"/>
      <c r="AQ12279" s="41"/>
      <c r="AR12279" s="41"/>
      <c r="AS12279" s="41"/>
      <c r="AT12279" s="41"/>
      <c r="AU12279" s="41"/>
      <c r="AV12279" s="41"/>
      <c r="AW12279" s="41"/>
      <c r="AX12279" s="41"/>
      <c r="AY12279" s="41"/>
      <c r="AZ12279" s="41"/>
      <c r="BA12279" s="41"/>
      <c r="BB12279" s="41"/>
      <c r="BC12279" s="41"/>
      <c r="BD12279" s="41"/>
      <c r="BE12279" s="41"/>
      <c r="BF12279" s="41"/>
      <c r="BG12279" s="41"/>
      <c r="BH12279" s="41"/>
      <c r="BI12279" s="41"/>
      <c r="BJ12279" s="41"/>
      <c r="BK12279" s="41"/>
      <c r="BL12279" s="41"/>
      <c r="BM12279" s="41"/>
      <c r="BN12279" s="41"/>
      <c r="BO12279" s="41"/>
      <c r="BP12279" s="108"/>
      <c r="CG12279" s="102"/>
      <c r="CI12279" s="45"/>
    </row>
    <row r="12280" spans="37:87" ht="13" customHeight="1">
      <c r="AK12280" s="114"/>
      <c r="AL12280" s="41"/>
      <c r="AM12280" s="41"/>
      <c r="AN12280" s="41"/>
      <c r="AO12280" s="41"/>
      <c r="AP12280" s="41"/>
      <c r="AQ12280" s="41"/>
      <c r="AR12280" s="41"/>
      <c r="AS12280" s="41"/>
      <c r="AT12280" s="41"/>
      <c r="AU12280" s="41"/>
      <c r="AV12280" s="41"/>
      <c r="AW12280" s="41"/>
      <c r="AX12280" s="41"/>
      <c r="AY12280" s="41"/>
      <c r="AZ12280" s="41"/>
      <c r="BA12280" s="41"/>
      <c r="BB12280" s="41"/>
      <c r="BC12280" s="41"/>
      <c r="BD12280" s="41"/>
      <c r="BE12280" s="41"/>
      <c r="BF12280" s="41"/>
      <c r="BG12280" s="41"/>
      <c r="BH12280" s="41"/>
      <c r="BI12280" s="41"/>
      <c r="BJ12280" s="41"/>
      <c r="BK12280" s="41"/>
      <c r="BL12280" s="41"/>
      <c r="BM12280" s="41"/>
      <c r="BN12280" s="41"/>
      <c r="BO12280" s="41"/>
      <c r="BP12280" s="108"/>
      <c r="CG12280" s="102"/>
      <c r="CI12280" s="45"/>
    </row>
    <row r="12281" spans="37:87" ht="13" customHeight="1">
      <c r="AK12281" s="114"/>
      <c r="AL12281" s="41"/>
      <c r="AM12281" s="41"/>
      <c r="AN12281" s="41"/>
      <c r="AO12281" s="41"/>
      <c r="AP12281" s="41"/>
      <c r="AQ12281" s="41"/>
      <c r="AR12281" s="41"/>
      <c r="AS12281" s="41"/>
      <c r="AT12281" s="41"/>
      <c r="AU12281" s="41"/>
      <c r="AV12281" s="41"/>
      <c r="AW12281" s="41"/>
      <c r="AX12281" s="41"/>
      <c r="AY12281" s="41"/>
      <c r="AZ12281" s="41"/>
      <c r="BA12281" s="41"/>
      <c r="BB12281" s="41"/>
      <c r="BC12281" s="41"/>
      <c r="BD12281" s="41"/>
      <c r="BE12281" s="41"/>
      <c r="BF12281" s="41"/>
      <c r="BG12281" s="41"/>
      <c r="BH12281" s="41"/>
      <c r="BI12281" s="41"/>
      <c r="BJ12281" s="41"/>
      <c r="BK12281" s="41"/>
      <c r="BL12281" s="41"/>
      <c r="BM12281" s="41"/>
      <c r="BN12281" s="41"/>
      <c r="BO12281" s="41"/>
      <c r="BP12281" s="108"/>
      <c r="CG12281" s="102"/>
      <c r="CI12281" s="45"/>
    </row>
    <row r="12282" spans="37:87" ht="13" customHeight="1">
      <c r="AK12282" s="114"/>
      <c r="AL12282" s="41"/>
      <c r="AM12282" s="41"/>
      <c r="AN12282" s="41"/>
      <c r="AO12282" s="41"/>
      <c r="AP12282" s="41"/>
      <c r="AQ12282" s="41"/>
      <c r="AR12282" s="41"/>
      <c r="AS12282" s="41"/>
      <c r="AT12282" s="41"/>
      <c r="AU12282" s="41"/>
      <c r="AV12282" s="41"/>
      <c r="AW12282" s="41"/>
      <c r="AX12282" s="41"/>
      <c r="AY12282" s="41"/>
      <c r="AZ12282" s="41"/>
      <c r="BA12282" s="41"/>
      <c r="BB12282" s="41"/>
      <c r="BC12282" s="41"/>
      <c r="BD12282" s="41"/>
      <c r="BE12282" s="41"/>
      <c r="BF12282" s="41"/>
      <c r="BG12282" s="41"/>
      <c r="BH12282" s="41"/>
      <c r="BI12282" s="41"/>
      <c r="BJ12282" s="41"/>
      <c r="BK12282" s="41"/>
      <c r="BL12282" s="41"/>
      <c r="BM12282" s="41"/>
      <c r="BN12282" s="41"/>
      <c r="BO12282" s="41"/>
      <c r="BP12282" s="108"/>
      <c r="CG12282" s="102"/>
      <c r="CI12282" s="45"/>
    </row>
    <row r="12283" spans="37:87" ht="13" customHeight="1">
      <c r="AK12283" s="114"/>
      <c r="AL12283" s="41"/>
      <c r="AM12283" s="41"/>
      <c r="AN12283" s="41"/>
      <c r="AO12283" s="41"/>
      <c r="AP12283" s="41"/>
      <c r="AQ12283" s="41"/>
      <c r="AR12283" s="41"/>
      <c r="AS12283" s="41"/>
      <c r="AT12283" s="41"/>
      <c r="AU12283" s="41"/>
      <c r="AV12283" s="41"/>
      <c r="AW12283" s="41"/>
      <c r="AX12283" s="41"/>
      <c r="AY12283" s="41"/>
      <c r="AZ12283" s="41"/>
      <c r="BA12283" s="41"/>
      <c r="BB12283" s="41"/>
      <c r="BC12283" s="41"/>
      <c r="BD12283" s="41"/>
      <c r="BE12283" s="41"/>
      <c r="BF12283" s="41"/>
      <c r="BG12283" s="41"/>
      <c r="BH12283" s="41"/>
      <c r="BI12283" s="41"/>
      <c r="BJ12283" s="41"/>
      <c r="BK12283" s="41"/>
      <c r="BL12283" s="41"/>
      <c r="BM12283" s="41"/>
      <c r="BN12283" s="41"/>
      <c r="BO12283" s="41"/>
      <c r="BP12283" s="108"/>
      <c r="CG12283" s="102"/>
      <c r="CI12283" s="45"/>
    </row>
    <row r="12284" spans="37:87" ht="13" customHeight="1">
      <c r="AK12284" s="114"/>
      <c r="AL12284" s="41"/>
      <c r="AM12284" s="41"/>
      <c r="AN12284" s="41"/>
      <c r="AO12284" s="41"/>
      <c r="AP12284" s="41"/>
      <c r="AQ12284" s="41"/>
      <c r="AR12284" s="41"/>
      <c r="AS12284" s="41"/>
      <c r="AT12284" s="41"/>
      <c r="AU12284" s="41"/>
      <c r="AV12284" s="41"/>
      <c r="AW12284" s="41"/>
      <c r="AX12284" s="41"/>
      <c r="AY12284" s="41"/>
      <c r="AZ12284" s="41"/>
      <c r="BA12284" s="41"/>
      <c r="BB12284" s="41"/>
      <c r="BC12284" s="41"/>
      <c r="BD12284" s="41"/>
      <c r="BE12284" s="41"/>
      <c r="BF12284" s="41"/>
      <c r="BG12284" s="41"/>
      <c r="BH12284" s="41"/>
      <c r="BI12284" s="41"/>
      <c r="BJ12284" s="41"/>
      <c r="BK12284" s="41"/>
      <c r="BL12284" s="41"/>
      <c r="BM12284" s="41"/>
      <c r="BN12284" s="41"/>
      <c r="BO12284" s="41"/>
      <c r="BP12284" s="108"/>
      <c r="CG12284" s="102"/>
      <c r="CI12284" s="45"/>
    </row>
    <row r="12285" spans="37:87" ht="13" customHeight="1">
      <c r="AK12285" s="114"/>
      <c r="AL12285" s="41"/>
      <c r="AM12285" s="41"/>
      <c r="AN12285" s="41"/>
      <c r="AO12285" s="41"/>
      <c r="AP12285" s="41"/>
      <c r="AQ12285" s="41"/>
      <c r="AR12285" s="41"/>
      <c r="AS12285" s="41"/>
      <c r="AT12285" s="41"/>
      <c r="AU12285" s="41"/>
      <c r="AV12285" s="41"/>
      <c r="AW12285" s="41"/>
      <c r="AX12285" s="41"/>
      <c r="AY12285" s="41"/>
      <c r="AZ12285" s="41"/>
      <c r="BA12285" s="41"/>
      <c r="BB12285" s="41"/>
      <c r="BC12285" s="41"/>
      <c r="BD12285" s="41"/>
      <c r="BE12285" s="41"/>
      <c r="BF12285" s="41"/>
      <c r="BG12285" s="41"/>
      <c r="BH12285" s="41"/>
      <c r="BI12285" s="41"/>
      <c r="BJ12285" s="41"/>
      <c r="BK12285" s="41"/>
      <c r="BL12285" s="41"/>
      <c r="BM12285" s="41"/>
      <c r="BN12285" s="41"/>
      <c r="BO12285" s="41"/>
      <c r="BP12285" s="108"/>
      <c r="CG12285" s="102"/>
      <c r="CI12285" s="45"/>
    </row>
    <row r="12286" spans="37:87" ht="13" customHeight="1">
      <c r="AK12286" s="114"/>
      <c r="AL12286" s="41"/>
      <c r="AM12286" s="41"/>
      <c r="AN12286" s="41"/>
      <c r="AO12286" s="41"/>
      <c r="AP12286" s="41"/>
      <c r="AQ12286" s="41"/>
      <c r="AR12286" s="41"/>
      <c r="AS12286" s="41"/>
      <c r="AT12286" s="41"/>
      <c r="AU12286" s="41"/>
      <c r="AV12286" s="41"/>
      <c r="AW12286" s="41"/>
      <c r="AX12286" s="41"/>
      <c r="AY12286" s="41"/>
      <c r="AZ12286" s="41"/>
      <c r="BA12286" s="41"/>
      <c r="BB12286" s="41"/>
      <c r="BC12286" s="41"/>
      <c r="BD12286" s="41"/>
      <c r="BE12286" s="41"/>
      <c r="BF12286" s="41"/>
      <c r="BG12286" s="41"/>
      <c r="BH12286" s="41"/>
      <c r="BI12286" s="41"/>
      <c r="BJ12286" s="41"/>
      <c r="BK12286" s="41"/>
      <c r="BL12286" s="41"/>
      <c r="BM12286" s="41"/>
      <c r="BN12286" s="41"/>
      <c r="BO12286" s="41"/>
      <c r="BP12286" s="108"/>
      <c r="CG12286" s="102"/>
      <c r="CI12286" s="45"/>
    </row>
    <row r="12287" spans="37:87" ht="13" customHeight="1">
      <c r="AK12287" s="114"/>
      <c r="AL12287" s="41"/>
      <c r="AM12287" s="41"/>
      <c r="AN12287" s="41"/>
      <c r="AO12287" s="41"/>
      <c r="AP12287" s="41"/>
      <c r="AQ12287" s="41"/>
      <c r="AR12287" s="41"/>
      <c r="AS12287" s="41"/>
      <c r="AT12287" s="41"/>
      <c r="AU12287" s="41"/>
      <c r="AV12287" s="41"/>
      <c r="AW12287" s="41"/>
      <c r="AX12287" s="41"/>
      <c r="AY12287" s="41"/>
      <c r="AZ12287" s="41"/>
      <c r="BA12287" s="41"/>
      <c r="BB12287" s="41"/>
      <c r="BC12287" s="41"/>
      <c r="BD12287" s="41"/>
      <c r="BE12287" s="41"/>
      <c r="BF12287" s="41"/>
      <c r="BG12287" s="41"/>
      <c r="BH12287" s="41"/>
      <c r="BI12287" s="41"/>
      <c r="BJ12287" s="41"/>
      <c r="BK12287" s="41"/>
      <c r="BL12287" s="41"/>
      <c r="BM12287" s="41"/>
      <c r="BN12287" s="41"/>
      <c r="BO12287" s="41"/>
      <c r="BP12287" s="108"/>
      <c r="CG12287" s="102"/>
      <c r="CI12287" s="45"/>
    </row>
    <row r="12288" spans="37:87" ht="13" customHeight="1">
      <c r="AK12288" s="114"/>
      <c r="AL12288" s="41"/>
      <c r="AM12288" s="41"/>
      <c r="AN12288" s="41"/>
      <c r="AO12288" s="41"/>
      <c r="AP12288" s="41"/>
      <c r="AQ12288" s="41"/>
      <c r="AR12288" s="41"/>
      <c r="AS12288" s="41"/>
      <c r="AT12288" s="41"/>
      <c r="AU12288" s="41"/>
      <c r="AV12288" s="41"/>
      <c r="AW12288" s="41"/>
      <c r="AX12288" s="41"/>
      <c r="AY12288" s="41"/>
      <c r="AZ12288" s="41"/>
      <c r="BA12288" s="41"/>
      <c r="BB12288" s="41"/>
      <c r="BC12288" s="41"/>
      <c r="BD12288" s="41"/>
      <c r="BE12288" s="41"/>
      <c r="BF12288" s="41"/>
      <c r="BG12288" s="41"/>
      <c r="BH12288" s="41"/>
      <c r="BI12288" s="41"/>
      <c r="BJ12288" s="41"/>
      <c r="BK12288" s="41"/>
      <c r="BL12288" s="41"/>
      <c r="BM12288" s="41"/>
      <c r="BN12288" s="41"/>
      <c r="BO12288" s="41"/>
      <c r="BP12288" s="108"/>
      <c r="CG12288" s="102"/>
      <c r="CI12288" s="45"/>
    </row>
    <row r="12289" spans="37:87" ht="13" customHeight="1">
      <c r="AK12289" s="114"/>
      <c r="AL12289" s="41"/>
      <c r="AM12289" s="41"/>
      <c r="AN12289" s="41"/>
      <c r="AO12289" s="41"/>
      <c r="AP12289" s="41"/>
      <c r="AQ12289" s="41"/>
      <c r="AR12289" s="41"/>
      <c r="AS12289" s="41"/>
      <c r="AT12289" s="41"/>
      <c r="AU12289" s="41"/>
      <c r="AV12289" s="41"/>
      <c r="AW12289" s="41"/>
      <c r="AX12289" s="41"/>
      <c r="AY12289" s="41"/>
      <c r="AZ12289" s="41"/>
      <c r="BA12289" s="41"/>
      <c r="BB12289" s="41"/>
      <c r="BC12289" s="41"/>
      <c r="BD12289" s="41"/>
      <c r="BE12289" s="41"/>
      <c r="BF12289" s="41"/>
      <c r="BG12289" s="41"/>
      <c r="BH12289" s="41"/>
      <c r="BI12289" s="41"/>
      <c r="BJ12289" s="41"/>
      <c r="BK12289" s="41"/>
      <c r="BL12289" s="41"/>
      <c r="BM12289" s="41"/>
      <c r="BN12289" s="41"/>
      <c r="BO12289" s="41"/>
      <c r="BP12289" s="108"/>
      <c r="CG12289" s="102"/>
      <c r="CI12289" s="45"/>
    </row>
    <row r="12290" spans="37:87" ht="13" customHeight="1">
      <c r="AK12290" s="114"/>
      <c r="AL12290" s="41"/>
      <c r="AM12290" s="41"/>
      <c r="AN12290" s="41"/>
      <c r="AO12290" s="41"/>
      <c r="AP12290" s="41"/>
      <c r="AQ12290" s="41"/>
      <c r="AR12290" s="41"/>
      <c r="AS12290" s="41"/>
      <c r="AT12290" s="41"/>
      <c r="AU12290" s="41"/>
      <c r="AV12290" s="41"/>
      <c r="AW12290" s="41"/>
      <c r="AX12290" s="41"/>
      <c r="AY12290" s="41"/>
      <c r="AZ12290" s="41"/>
      <c r="BA12290" s="41"/>
      <c r="BB12290" s="41"/>
      <c r="BC12290" s="41"/>
      <c r="BD12290" s="41"/>
      <c r="BE12290" s="41"/>
      <c r="BF12290" s="41"/>
      <c r="BG12290" s="41"/>
      <c r="BH12290" s="41"/>
      <c r="BI12290" s="41"/>
      <c r="BJ12290" s="41"/>
      <c r="BK12290" s="41"/>
      <c r="BL12290" s="41"/>
      <c r="BM12290" s="41"/>
      <c r="BN12290" s="41"/>
      <c r="BO12290" s="41"/>
      <c r="BP12290" s="108"/>
      <c r="CG12290" s="102"/>
      <c r="CI12290" s="45"/>
    </row>
    <row r="12291" spans="37:87" ht="13" customHeight="1">
      <c r="AK12291" s="114"/>
      <c r="AL12291" s="41"/>
      <c r="AM12291" s="41"/>
      <c r="AN12291" s="41"/>
      <c r="AO12291" s="41"/>
      <c r="AP12291" s="41"/>
      <c r="AQ12291" s="41"/>
      <c r="AR12291" s="41"/>
      <c r="AS12291" s="41"/>
      <c r="AT12291" s="41"/>
      <c r="AU12291" s="41"/>
      <c r="AV12291" s="41"/>
      <c r="AW12291" s="41"/>
      <c r="AX12291" s="41"/>
      <c r="AY12291" s="41"/>
      <c r="AZ12291" s="41"/>
      <c r="BA12291" s="41"/>
      <c r="BB12291" s="41"/>
      <c r="BC12291" s="41"/>
      <c r="BD12291" s="41"/>
      <c r="BE12291" s="41"/>
      <c r="BF12291" s="41"/>
      <c r="BG12291" s="41"/>
      <c r="BH12291" s="41"/>
      <c r="BI12291" s="41"/>
      <c r="BJ12291" s="41"/>
      <c r="BK12291" s="41"/>
      <c r="BL12291" s="41"/>
      <c r="BM12291" s="41"/>
      <c r="BN12291" s="41"/>
      <c r="BO12291" s="41"/>
      <c r="BP12291" s="108"/>
      <c r="CG12291" s="102"/>
      <c r="CI12291" s="45"/>
    </row>
    <row r="12292" spans="37:87" ht="13" customHeight="1">
      <c r="AK12292" s="114"/>
      <c r="AL12292" s="41"/>
      <c r="AM12292" s="41"/>
      <c r="AN12292" s="41"/>
      <c r="AO12292" s="41"/>
      <c r="AP12292" s="41"/>
      <c r="AQ12292" s="41"/>
      <c r="AR12292" s="41"/>
      <c r="AS12292" s="41"/>
      <c r="AT12292" s="41"/>
      <c r="AU12292" s="41"/>
      <c r="AV12292" s="41"/>
      <c r="AW12292" s="41"/>
      <c r="AX12292" s="41"/>
      <c r="AY12292" s="41"/>
      <c r="AZ12292" s="41"/>
      <c r="BA12292" s="41"/>
      <c r="BB12292" s="41"/>
      <c r="BC12292" s="41"/>
      <c r="BD12292" s="41"/>
      <c r="BE12292" s="41"/>
      <c r="BF12292" s="41"/>
      <c r="BG12292" s="41"/>
      <c r="BH12292" s="41"/>
      <c r="BI12292" s="41"/>
      <c r="BJ12292" s="41"/>
      <c r="BK12292" s="41"/>
      <c r="BL12292" s="41"/>
      <c r="BM12292" s="41"/>
      <c r="BN12292" s="41"/>
      <c r="BO12292" s="41"/>
      <c r="BP12292" s="108"/>
      <c r="CG12292" s="102"/>
      <c r="CI12292" s="45"/>
    </row>
    <row r="12293" spans="37:87" ht="13" customHeight="1">
      <c r="AK12293" s="114"/>
      <c r="AL12293" s="41"/>
      <c r="AM12293" s="41"/>
      <c r="AN12293" s="41"/>
      <c r="AO12293" s="41"/>
      <c r="AP12293" s="41"/>
      <c r="AQ12293" s="41"/>
      <c r="AR12293" s="41"/>
      <c r="AS12293" s="41"/>
      <c r="AT12293" s="41"/>
      <c r="AU12293" s="41"/>
      <c r="AV12293" s="41"/>
      <c r="AW12293" s="41"/>
      <c r="AX12293" s="41"/>
      <c r="AY12293" s="41"/>
      <c r="AZ12293" s="41"/>
      <c r="BA12293" s="41"/>
      <c r="BB12293" s="41"/>
      <c r="BC12293" s="41"/>
      <c r="BD12293" s="41"/>
      <c r="BE12293" s="41"/>
      <c r="BF12293" s="41"/>
      <c r="BG12293" s="41"/>
      <c r="BH12293" s="41"/>
      <c r="BI12293" s="41"/>
      <c r="BJ12293" s="41"/>
      <c r="BK12293" s="41"/>
      <c r="BL12293" s="41"/>
      <c r="BM12293" s="41"/>
      <c r="BN12293" s="41"/>
      <c r="BO12293" s="41"/>
      <c r="BP12293" s="108"/>
      <c r="CG12293" s="102"/>
      <c r="CI12293" s="45"/>
    </row>
    <row r="12294" spans="37:87" ht="13" customHeight="1">
      <c r="AK12294" s="114"/>
      <c r="AL12294" s="41"/>
      <c r="AM12294" s="41"/>
      <c r="AN12294" s="41"/>
      <c r="AO12294" s="41"/>
      <c r="AP12294" s="41"/>
      <c r="AQ12294" s="41"/>
      <c r="AR12294" s="41"/>
      <c r="AS12294" s="41"/>
      <c r="AT12294" s="41"/>
      <c r="AU12294" s="41"/>
      <c r="AV12294" s="41"/>
      <c r="AW12294" s="41"/>
      <c r="AX12294" s="41"/>
      <c r="AY12294" s="41"/>
      <c r="AZ12294" s="41"/>
      <c r="BA12294" s="41"/>
      <c r="BB12294" s="41"/>
      <c r="BC12294" s="41"/>
      <c r="BD12294" s="41"/>
      <c r="BE12294" s="41"/>
      <c r="BF12294" s="41"/>
      <c r="BG12294" s="41"/>
      <c r="BH12294" s="41"/>
      <c r="BI12294" s="41"/>
      <c r="BJ12294" s="41"/>
      <c r="BK12294" s="41"/>
      <c r="BL12294" s="41"/>
      <c r="BM12294" s="41"/>
      <c r="BN12294" s="41"/>
      <c r="BO12294" s="41"/>
      <c r="BP12294" s="108"/>
      <c r="CG12294" s="102"/>
      <c r="CI12294" s="45"/>
    </row>
    <row r="12295" spans="37:87" ht="13" customHeight="1">
      <c r="AK12295" s="114"/>
      <c r="AL12295" s="41"/>
      <c r="AM12295" s="41"/>
      <c r="AN12295" s="41"/>
      <c r="AO12295" s="41"/>
      <c r="AP12295" s="41"/>
      <c r="AQ12295" s="41"/>
      <c r="AR12295" s="41"/>
      <c r="AS12295" s="41"/>
      <c r="AT12295" s="41"/>
      <c r="AU12295" s="41"/>
      <c r="AV12295" s="41"/>
      <c r="AW12295" s="41"/>
      <c r="AX12295" s="41"/>
      <c r="AY12295" s="41"/>
      <c r="AZ12295" s="41"/>
      <c r="BA12295" s="41"/>
      <c r="BB12295" s="41"/>
      <c r="BC12295" s="41"/>
      <c r="BD12295" s="41"/>
      <c r="BE12295" s="41"/>
      <c r="BF12295" s="41"/>
      <c r="BG12295" s="41"/>
      <c r="BH12295" s="41"/>
      <c r="BI12295" s="41"/>
      <c r="BJ12295" s="41"/>
      <c r="BK12295" s="41"/>
      <c r="BL12295" s="41"/>
      <c r="BM12295" s="41"/>
      <c r="BN12295" s="41"/>
      <c r="BO12295" s="41"/>
      <c r="BP12295" s="108"/>
      <c r="CG12295" s="102"/>
      <c r="CI12295" s="45"/>
    </row>
    <row r="12296" spans="37:87" ht="13" customHeight="1">
      <c r="AK12296" s="114"/>
      <c r="AL12296" s="41"/>
      <c r="AM12296" s="41"/>
      <c r="AN12296" s="41"/>
      <c r="AO12296" s="41"/>
      <c r="AP12296" s="41"/>
      <c r="AQ12296" s="41"/>
      <c r="AR12296" s="41"/>
      <c r="AS12296" s="41"/>
      <c r="AT12296" s="41"/>
      <c r="AU12296" s="41"/>
      <c r="AV12296" s="41"/>
      <c r="AW12296" s="41"/>
      <c r="AX12296" s="41"/>
      <c r="AY12296" s="41"/>
      <c r="AZ12296" s="41"/>
      <c r="BA12296" s="41"/>
      <c r="BB12296" s="41"/>
      <c r="BC12296" s="41"/>
      <c r="BD12296" s="41"/>
      <c r="BE12296" s="41"/>
      <c r="BF12296" s="41"/>
      <c r="BG12296" s="41"/>
      <c r="BH12296" s="41"/>
      <c r="BI12296" s="41"/>
      <c r="BJ12296" s="41"/>
      <c r="BK12296" s="41"/>
      <c r="BL12296" s="41"/>
      <c r="BM12296" s="41"/>
      <c r="BN12296" s="41"/>
      <c r="BO12296" s="41"/>
      <c r="BP12296" s="108"/>
      <c r="CG12296" s="102"/>
      <c r="CI12296" s="45"/>
    </row>
    <row r="12297" spans="37:87" ht="13" customHeight="1">
      <c r="AK12297" s="114"/>
      <c r="AL12297" s="41"/>
      <c r="AM12297" s="41"/>
      <c r="AN12297" s="41"/>
      <c r="AO12297" s="41"/>
      <c r="AP12297" s="41"/>
      <c r="AQ12297" s="41"/>
      <c r="AR12297" s="41"/>
      <c r="AS12297" s="41"/>
      <c r="AT12297" s="41"/>
      <c r="AU12297" s="41"/>
      <c r="AV12297" s="41"/>
      <c r="AW12297" s="41"/>
      <c r="AX12297" s="41"/>
      <c r="AY12297" s="41"/>
      <c r="AZ12297" s="41"/>
      <c r="BA12297" s="41"/>
      <c r="BB12297" s="41"/>
      <c r="BC12297" s="41"/>
      <c r="BD12297" s="41"/>
      <c r="BE12297" s="41"/>
      <c r="BF12297" s="41"/>
      <c r="BG12297" s="41"/>
      <c r="BH12297" s="41"/>
      <c r="BI12297" s="41"/>
      <c r="BJ12297" s="41"/>
      <c r="BK12297" s="41"/>
      <c r="BL12297" s="41"/>
      <c r="BM12297" s="41"/>
      <c r="BN12297" s="41"/>
      <c r="BO12297" s="41"/>
      <c r="BP12297" s="108"/>
      <c r="CG12297" s="102"/>
      <c r="CI12297" s="45"/>
    </row>
    <row r="12298" spans="37:87" ht="13" customHeight="1">
      <c r="AK12298" s="114"/>
      <c r="AL12298" s="41"/>
      <c r="AM12298" s="41"/>
      <c r="AN12298" s="41"/>
      <c r="AO12298" s="41"/>
      <c r="AP12298" s="41"/>
      <c r="AQ12298" s="41"/>
      <c r="AR12298" s="41"/>
      <c r="AS12298" s="41"/>
      <c r="AT12298" s="41"/>
      <c r="AU12298" s="41"/>
      <c r="AV12298" s="41"/>
      <c r="AW12298" s="41"/>
      <c r="AX12298" s="41"/>
      <c r="AY12298" s="41"/>
      <c r="AZ12298" s="41"/>
      <c r="BA12298" s="41"/>
      <c r="BB12298" s="41"/>
      <c r="BC12298" s="41"/>
      <c r="BD12298" s="41"/>
      <c r="BE12298" s="41"/>
      <c r="BF12298" s="41"/>
      <c r="BG12298" s="41"/>
      <c r="BH12298" s="41"/>
      <c r="BI12298" s="41"/>
      <c r="BJ12298" s="41"/>
      <c r="BK12298" s="41"/>
      <c r="BL12298" s="41"/>
      <c r="BM12298" s="41"/>
      <c r="BN12298" s="41"/>
      <c r="BO12298" s="41"/>
      <c r="BP12298" s="108"/>
      <c r="CG12298" s="102"/>
      <c r="CI12298" s="45"/>
    </row>
    <row r="12299" spans="37:87" ht="13" customHeight="1">
      <c r="AK12299" s="114"/>
      <c r="AL12299" s="41"/>
      <c r="AM12299" s="41"/>
      <c r="AN12299" s="41"/>
      <c r="AO12299" s="41"/>
      <c r="AP12299" s="41"/>
      <c r="AQ12299" s="41"/>
      <c r="AR12299" s="41"/>
      <c r="AS12299" s="41"/>
      <c r="AT12299" s="41"/>
      <c r="AU12299" s="41"/>
      <c r="AV12299" s="41"/>
      <c r="AW12299" s="41"/>
      <c r="AX12299" s="41"/>
      <c r="AY12299" s="41"/>
      <c r="AZ12299" s="41"/>
      <c r="BA12299" s="41"/>
      <c r="BB12299" s="41"/>
      <c r="BC12299" s="41"/>
      <c r="BD12299" s="41"/>
      <c r="BE12299" s="41"/>
      <c r="BF12299" s="41"/>
      <c r="BG12299" s="41"/>
      <c r="BH12299" s="41"/>
      <c r="BI12299" s="41"/>
      <c r="BJ12299" s="41"/>
      <c r="BK12299" s="41"/>
      <c r="BL12299" s="41"/>
      <c r="BM12299" s="41"/>
      <c r="BN12299" s="41"/>
      <c r="BO12299" s="41"/>
      <c r="BP12299" s="108"/>
      <c r="CG12299" s="102"/>
      <c r="CI12299" s="45"/>
    </row>
    <row r="12300" spans="37:87" ht="13" customHeight="1">
      <c r="AK12300" s="114"/>
      <c r="AL12300" s="41"/>
      <c r="AM12300" s="41"/>
      <c r="AN12300" s="41"/>
      <c r="AO12300" s="41"/>
      <c r="AP12300" s="41"/>
      <c r="AQ12300" s="41"/>
      <c r="AR12300" s="41"/>
      <c r="AS12300" s="41"/>
      <c r="AT12300" s="41"/>
      <c r="AU12300" s="41"/>
      <c r="AV12300" s="41"/>
      <c r="AW12300" s="41"/>
      <c r="AX12300" s="41"/>
      <c r="AY12300" s="41"/>
      <c r="AZ12300" s="41"/>
      <c r="BA12300" s="41"/>
      <c r="BB12300" s="41"/>
      <c r="BC12300" s="41"/>
      <c r="BD12300" s="41"/>
      <c r="BE12300" s="41"/>
      <c r="BF12300" s="41"/>
      <c r="BG12300" s="41"/>
      <c r="BH12300" s="41"/>
      <c r="BI12300" s="41"/>
      <c r="BJ12300" s="41"/>
      <c r="BK12300" s="41"/>
      <c r="BL12300" s="41"/>
      <c r="BM12300" s="41"/>
      <c r="BN12300" s="41"/>
      <c r="BO12300" s="41"/>
      <c r="BP12300" s="108"/>
      <c r="CG12300" s="102"/>
      <c r="CI12300" s="45"/>
    </row>
    <row r="12301" spans="37:87" ht="13" customHeight="1">
      <c r="AK12301" s="114"/>
      <c r="AL12301" s="41"/>
      <c r="AM12301" s="41"/>
      <c r="AN12301" s="41"/>
      <c r="AO12301" s="41"/>
      <c r="AP12301" s="41"/>
      <c r="AQ12301" s="41"/>
      <c r="AR12301" s="41"/>
      <c r="AS12301" s="41"/>
      <c r="AT12301" s="41"/>
      <c r="AU12301" s="41"/>
      <c r="AV12301" s="41"/>
      <c r="AW12301" s="41"/>
      <c r="AX12301" s="41"/>
      <c r="AY12301" s="41"/>
      <c r="AZ12301" s="41"/>
      <c r="BA12301" s="41"/>
      <c r="BB12301" s="41"/>
      <c r="BC12301" s="41"/>
      <c r="BD12301" s="41"/>
      <c r="BE12301" s="41"/>
      <c r="BF12301" s="41"/>
      <c r="BG12301" s="41"/>
      <c r="BH12301" s="41"/>
      <c r="BI12301" s="41"/>
      <c r="BJ12301" s="41"/>
      <c r="BK12301" s="41"/>
      <c r="BL12301" s="41"/>
      <c r="BM12301" s="41"/>
      <c r="BN12301" s="41"/>
      <c r="BO12301" s="41"/>
      <c r="BP12301" s="108"/>
      <c r="CG12301" s="102"/>
      <c r="CI12301" s="45"/>
    </row>
    <row r="12302" spans="37:87" ht="13" customHeight="1">
      <c r="AK12302" s="114"/>
      <c r="AL12302" s="41"/>
      <c r="AM12302" s="41"/>
      <c r="AN12302" s="41"/>
      <c r="AO12302" s="41"/>
      <c r="AP12302" s="41"/>
      <c r="AQ12302" s="41"/>
      <c r="AR12302" s="41"/>
      <c r="AS12302" s="41"/>
      <c r="AT12302" s="41"/>
      <c r="AU12302" s="41"/>
      <c r="AV12302" s="41"/>
      <c r="AW12302" s="41"/>
      <c r="AX12302" s="41"/>
      <c r="AY12302" s="41"/>
      <c r="AZ12302" s="41"/>
      <c r="BA12302" s="41"/>
      <c r="BB12302" s="41"/>
      <c r="BC12302" s="41"/>
      <c r="BD12302" s="41"/>
      <c r="BE12302" s="41"/>
      <c r="BF12302" s="41"/>
      <c r="BG12302" s="41"/>
      <c r="BH12302" s="41"/>
      <c r="BI12302" s="41"/>
      <c r="BJ12302" s="41"/>
      <c r="BK12302" s="41"/>
      <c r="BL12302" s="41"/>
      <c r="BM12302" s="41"/>
      <c r="BN12302" s="41"/>
      <c r="BO12302" s="41"/>
      <c r="BP12302" s="108"/>
      <c r="CG12302" s="102"/>
      <c r="CI12302" s="45"/>
    </row>
    <row r="12303" spans="37:87" ht="13" customHeight="1">
      <c r="AK12303" s="114"/>
      <c r="AL12303" s="41"/>
      <c r="AM12303" s="41"/>
      <c r="AN12303" s="41"/>
      <c r="AO12303" s="41"/>
      <c r="AP12303" s="41"/>
      <c r="AQ12303" s="41"/>
      <c r="AR12303" s="41"/>
      <c r="AS12303" s="41"/>
      <c r="AT12303" s="41"/>
      <c r="AU12303" s="41"/>
      <c r="AV12303" s="41"/>
      <c r="AW12303" s="41"/>
      <c r="AX12303" s="41"/>
      <c r="AY12303" s="41"/>
      <c r="AZ12303" s="41"/>
      <c r="BA12303" s="41"/>
      <c r="BB12303" s="41"/>
      <c r="BC12303" s="41"/>
      <c r="BD12303" s="41"/>
      <c r="BE12303" s="41"/>
      <c r="BF12303" s="41"/>
      <c r="BG12303" s="41"/>
      <c r="BH12303" s="41"/>
      <c r="BI12303" s="41"/>
      <c r="BJ12303" s="41"/>
      <c r="BK12303" s="41"/>
      <c r="BL12303" s="41"/>
      <c r="BM12303" s="41"/>
      <c r="BN12303" s="41"/>
      <c r="BO12303" s="41"/>
      <c r="BP12303" s="108"/>
      <c r="CG12303" s="102"/>
      <c r="CI12303" s="45"/>
    </row>
    <row r="12304" spans="37:87" ht="13" customHeight="1">
      <c r="AK12304" s="114"/>
      <c r="AL12304" s="41"/>
      <c r="AM12304" s="41"/>
      <c r="AN12304" s="41"/>
      <c r="AO12304" s="41"/>
      <c r="AP12304" s="41"/>
      <c r="AQ12304" s="41"/>
      <c r="AR12304" s="41"/>
      <c r="AS12304" s="41"/>
      <c r="AT12304" s="41"/>
      <c r="AU12304" s="41"/>
      <c r="AV12304" s="41"/>
      <c r="AW12304" s="41"/>
      <c r="AX12304" s="41"/>
      <c r="AY12304" s="41"/>
      <c r="AZ12304" s="41"/>
      <c r="BA12304" s="41"/>
      <c r="BB12304" s="41"/>
      <c r="BC12304" s="41"/>
      <c r="BD12304" s="41"/>
      <c r="BE12304" s="41"/>
      <c r="BF12304" s="41"/>
      <c r="BG12304" s="41"/>
      <c r="BH12304" s="41"/>
      <c r="BI12304" s="41"/>
      <c r="BJ12304" s="41"/>
      <c r="BK12304" s="41"/>
      <c r="BL12304" s="41"/>
      <c r="BM12304" s="41"/>
      <c r="BN12304" s="41"/>
      <c r="BO12304" s="41"/>
      <c r="BP12304" s="108"/>
      <c r="CG12304" s="102"/>
      <c r="CI12304" s="45"/>
    </row>
    <row r="12305" spans="37:87" ht="13" customHeight="1">
      <c r="AK12305" s="114"/>
      <c r="AL12305" s="41"/>
      <c r="AM12305" s="41"/>
      <c r="AN12305" s="41"/>
      <c r="AO12305" s="41"/>
      <c r="AP12305" s="41"/>
      <c r="AQ12305" s="41"/>
      <c r="AR12305" s="41"/>
      <c r="AS12305" s="41"/>
      <c r="AT12305" s="41"/>
      <c r="AU12305" s="41"/>
      <c r="AV12305" s="41"/>
      <c r="AW12305" s="41"/>
      <c r="AX12305" s="41"/>
      <c r="AY12305" s="41"/>
      <c r="AZ12305" s="41"/>
      <c r="BA12305" s="41"/>
      <c r="BB12305" s="41"/>
      <c r="BC12305" s="41"/>
      <c r="BD12305" s="41"/>
      <c r="BE12305" s="41"/>
      <c r="BF12305" s="41"/>
      <c r="BG12305" s="41"/>
      <c r="BH12305" s="41"/>
      <c r="BI12305" s="41"/>
      <c r="BJ12305" s="41"/>
      <c r="BK12305" s="41"/>
      <c r="BL12305" s="41"/>
      <c r="BM12305" s="41"/>
      <c r="BN12305" s="41"/>
      <c r="BO12305" s="41"/>
      <c r="BP12305" s="108"/>
      <c r="CG12305" s="102"/>
      <c r="CI12305" s="45"/>
    </row>
    <row r="12306" spans="37:87" ht="13" customHeight="1">
      <c r="AK12306" s="114"/>
      <c r="AL12306" s="41"/>
      <c r="AM12306" s="41"/>
      <c r="AN12306" s="41"/>
      <c r="AO12306" s="41"/>
      <c r="AP12306" s="41"/>
      <c r="AQ12306" s="41"/>
      <c r="AR12306" s="41"/>
      <c r="AS12306" s="41"/>
      <c r="AT12306" s="41"/>
      <c r="AU12306" s="41"/>
      <c r="AV12306" s="41"/>
      <c r="AW12306" s="41"/>
      <c r="AX12306" s="41"/>
      <c r="AY12306" s="41"/>
      <c r="AZ12306" s="41"/>
      <c r="BA12306" s="41"/>
      <c r="BB12306" s="41"/>
      <c r="BC12306" s="41"/>
      <c r="BD12306" s="41"/>
      <c r="BE12306" s="41"/>
      <c r="BF12306" s="41"/>
      <c r="BG12306" s="41"/>
      <c r="BH12306" s="41"/>
      <c r="BI12306" s="41"/>
      <c r="BJ12306" s="41"/>
      <c r="BK12306" s="41"/>
      <c r="BL12306" s="41"/>
      <c r="BM12306" s="41"/>
      <c r="BN12306" s="41"/>
      <c r="BO12306" s="41"/>
      <c r="BP12306" s="108"/>
      <c r="CG12306" s="102"/>
      <c r="CI12306" s="45"/>
    </row>
    <row r="12307" spans="37:87" ht="13" customHeight="1">
      <c r="AK12307" s="114"/>
      <c r="AL12307" s="41"/>
      <c r="AM12307" s="41"/>
      <c r="AN12307" s="41"/>
      <c r="AO12307" s="41"/>
      <c r="AP12307" s="41"/>
      <c r="AQ12307" s="41"/>
      <c r="AR12307" s="41"/>
      <c r="AS12307" s="41"/>
      <c r="AT12307" s="41"/>
      <c r="AU12307" s="41"/>
      <c r="AV12307" s="41"/>
      <c r="AW12307" s="41"/>
      <c r="AX12307" s="41"/>
      <c r="AY12307" s="41"/>
      <c r="AZ12307" s="41"/>
      <c r="BA12307" s="41"/>
      <c r="BB12307" s="41"/>
      <c r="BC12307" s="41"/>
      <c r="BD12307" s="41"/>
      <c r="BE12307" s="41"/>
      <c r="BF12307" s="41"/>
      <c r="BG12307" s="41"/>
      <c r="BH12307" s="41"/>
      <c r="BI12307" s="41"/>
      <c r="BJ12307" s="41"/>
      <c r="BK12307" s="41"/>
      <c r="BL12307" s="41"/>
      <c r="BM12307" s="41"/>
      <c r="BN12307" s="41"/>
      <c r="BO12307" s="41"/>
      <c r="BP12307" s="108"/>
      <c r="CG12307" s="102"/>
      <c r="CI12307" s="45"/>
    </row>
    <row r="12308" spans="37:87" ht="13" customHeight="1">
      <c r="AK12308" s="114"/>
      <c r="AL12308" s="41"/>
      <c r="AM12308" s="41"/>
      <c r="AN12308" s="41"/>
      <c r="AO12308" s="41"/>
      <c r="AP12308" s="41"/>
      <c r="AQ12308" s="41"/>
      <c r="AR12308" s="41"/>
      <c r="AS12308" s="41"/>
      <c r="AT12308" s="41"/>
      <c r="AU12308" s="41"/>
      <c r="AV12308" s="41"/>
      <c r="AW12308" s="41"/>
      <c r="AX12308" s="41"/>
      <c r="AY12308" s="41"/>
      <c r="AZ12308" s="41"/>
      <c r="BA12308" s="41"/>
      <c r="BB12308" s="41"/>
      <c r="BC12308" s="41"/>
      <c r="BD12308" s="41"/>
      <c r="BE12308" s="41"/>
      <c r="BF12308" s="41"/>
      <c r="BG12308" s="41"/>
      <c r="BH12308" s="41"/>
      <c r="BI12308" s="41"/>
      <c r="BJ12308" s="41"/>
      <c r="BK12308" s="41"/>
      <c r="BL12308" s="41"/>
      <c r="BM12308" s="41"/>
      <c r="BN12308" s="41"/>
      <c r="BO12308" s="41"/>
      <c r="BP12308" s="108"/>
      <c r="CG12308" s="102"/>
      <c r="CI12308" s="45"/>
    </row>
    <row r="12309" spans="37:87" ht="13" customHeight="1">
      <c r="AK12309" s="114"/>
      <c r="AL12309" s="41"/>
      <c r="AM12309" s="41"/>
      <c r="AN12309" s="41"/>
      <c r="AO12309" s="41"/>
      <c r="AP12309" s="41"/>
      <c r="AQ12309" s="41"/>
      <c r="AR12309" s="41"/>
      <c r="AS12309" s="41"/>
      <c r="AT12309" s="41"/>
      <c r="AU12309" s="41"/>
      <c r="AV12309" s="41"/>
      <c r="AW12309" s="41"/>
      <c r="AX12309" s="41"/>
      <c r="AY12309" s="41"/>
      <c r="AZ12309" s="41"/>
      <c r="BA12309" s="41"/>
      <c r="BB12309" s="41"/>
      <c r="BC12309" s="41"/>
      <c r="BD12309" s="41"/>
      <c r="BE12309" s="41"/>
      <c r="BF12309" s="41"/>
      <c r="BG12309" s="41"/>
      <c r="BH12309" s="41"/>
      <c r="BI12309" s="41"/>
      <c r="BJ12309" s="41"/>
      <c r="BK12309" s="41"/>
      <c r="BL12309" s="41"/>
      <c r="BM12309" s="41"/>
      <c r="BN12309" s="41"/>
      <c r="BO12309" s="41"/>
      <c r="BP12309" s="108"/>
      <c r="CG12309" s="102"/>
      <c r="CI12309" s="45"/>
    </row>
    <row r="12310" spans="37:87" ht="13" customHeight="1">
      <c r="AK12310" s="114"/>
      <c r="AL12310" s="41"/>
      <c r="AM12310" s="41"/>
      <c r="AN12310" s="41"/>
      <c r="AO12310" s="41"/>
      <c r="AP12310" s="41"/>
      <c r="AQ12310" s="41"/>
      <c r="AR12310" s="41"/>
      <c r="AS12310" s="41"/>
      <c r="AT12310" s="41"/>
      <c r="AU12310" s="41"/>
      <c r="AV12310" s="41"/>
      <c r="AW12310" s="41"/>
      <c r="AX12310" s="41"/>
      <c r="AY12310" s="41"/>
      <c r="AZ12310" s="41"/>
      <c r="BA12310" s="41"/>
      <c r="BB12310" s="41"/>
      <c r="BC12310" s="41"/>
      <c r="BD12310" s="41"/>
      <c r="BE12310" s="41"/>
      <c r="BF12310" s="41"/>
      <c r="BG12310" s="41"/>
      <c r="BH12310" s="41"/>
      <c r="BI12310" s="41"/>
      <c r="BJ12310" s="41"/>
      <c r="BK12310" s="41"/>
      <c r="BL12310" s="41"/>
      <c r="BM12310" s="41"/>
      <c r="BN12310" s="41"/>
      <c r="BO12310" s="41"/>
      <c r="BP12310" s="108"/>
      <c r="CG12310" s="102"/>
      <c r="CI12310" s="45"/>
    </row>
    <row r="12311" spans="37:87" ht="13" customHeight="1">
      <c r="AK12311" s="114"/>
      <c r="AL12311" s="41"/>
      <c r="AM12311" s="41"/>
      <c r="AN12311" s="41"/>
      <c r="AO12311" s="41"/>
      <c r="AP12311" s="41"/>
      <c r="AQ12311" s="41"/>
      <c r="AR12311" s="41"/>
      <c r="AS12311" s="41"/>
      <c r="AT12311" s="41"/>
      <c r="AU12311" s="41"/>
      <c r="AV12311" s="41"/>
      <c r="AW12311" s="41"/>
      <c r="AX12311" s="41"/>
      <c r="AY12311" s="41"/>
      <c r="AZ12311" s="41"/>
      <c r="BA12311" s="41"/>
      <c r="BB12311" s="41"/>
      <c r="BC12311" s="41"/>
      <c r="BD12311" s="41"/>
      <c r="BE12311" s="41"/>
      <c r="BF12311" s="41"/>
      <c r="BG12311" s="41"/>
      <c r="BH12311" s="41"/>
      <c r="BI12311" s="41"/>
      <c r="BJ12311" s="41"/>
      <c r="BK12311" s="41"/>
      <c r="BL12311" s="41"/>
      <c r="BM12311" s="41"/>
      <c r="BN12311" s="41"/>
      <c r="BO12311" s="41"/>
      <c r="BP12311" s="108"/>
      <c r="CG12311" s="102"/>
      <c r="CI12311" s="45"/>
    </row>
    <row r="12312" spans="37:87" ht="13" customHeight="1">
      <c r="AK12312" s="114"/>
      <c r="AL12312" s="41"/>
      <c r="AM12312" s="41"/>
      <c r="AN12312" s="41"/>
      <c r="AO12312" s="41"/>
      <c r="AP12312" s="41"/>
      <c r="AQ12312" s="41"/>
      <c r="AR12312" s="41"/>
      <c r="AS12312" s="41"/>
      <c r="AT12312" s="41"/>
      <c r="AU12312" s="41"/>
      <c r="AV12312" s="41"/>
      <c r="AW12312" s="41"/>
      <c r="AX12312" s="41"/>
      <c r="AY12312" s="41"/>
      <c r="AZ12312" s="41"/>
      <c r="BA12312" s="41"/>
      <c r="BB12312" s="41"/>
      <c r="BC12312" s="41"/>
      <c r="BD12312" s="41"/>
      <c r="BE12312" s="41"/>
      <c r="BF12312" s="41"/>
      <c r="BG12312" s="41"/>
      <c r="BH12312" s="41"/>
      <c r="BI12312" s="41"/>
      <c r="BJ12312" s="41"/>
      <c r="BK12312" s="41"/>
      <c r="BL12312" s="41"/>
      <c r="BM12312" s="41"/>
      <c r="BN12312" s="41"/>
      <c r="BO12312" s="41"/>
      <c r="BP12312" s="108"/>
      <c r="CG12312" s="102"/>
      <c r="CI12312" s="45"/>
    </row>
    <row r="12313" spans="37:87" ht="13" customHeight="1">
      <c r="AK12313" s="114"/>
      <c r="AL12313" s="41"/>
      <c r="AM12313" s="41"/>
      <c r="AN12313" s="41"/>
      <c r="AO12313" s="41"/>
      <c r="AP12313" s="41"/>
      <c r="AQ12313" s="41"/>
      <c r="AR12313" s="41"/>
      <c r="AS12313" s="41"/>
      <c r="AT12313" s="41"/>
      <c r="AU12313" s="41"/>
      <c r="AV12313" s="41"/>
      <c r="AW12313" s="41"/>
      <c r="AX12313" s="41"/>
      <c r="AY12313" s="41"/>
      <c r="AZ12313" s="41"/>
      <c r="BA12313" s="41"/>
      <c r="BB12313" s="41"/>
      <c r="BC12313" s="41"/>
      <c r="BD12313" s="41"/>
      <c r="BE12313" s="41"/>
      <c r="BF12313" s="41"/>
      <c r="BG12313" s="41"/>
      <c r="BH12313" s="41"/>
      <c r="BI12313" s="41"/>
      <c r="BJ12313" s="41"/>
      <c r="BK12313" s="41"/>
      <c r="BL12313" s="41"/>
      <c r="BM12313" s="41"/>
      <c r="BN12313" s="41"/>
      <c r="BO12313" s="41"/>
      <c r="BP12313" s="108"/>
      <c r="CG12313" s="102"/>
      <c r="CI12313" s="45"/>
    </row>
    <row r="12314" spans="37:87" ht="13" customHeight="1">
      <c r="AK12314" s="114"/>
      <c r="AL12314" s="41"/>
      <c r="AM12314" s="41"/>
      <c r="AN12314" s="41"/>
      <c r="AO12314" s="41"/>
      <c r="AP12314" s="41"/>
      <c r="AQ12314" s="41"/>
      <c r="AR12314" s="41"/>
      <c r="AS12314" s="41"/>
      <c r="AT12314" s="41"/>
      <c r="AU12314" s="41"/>
      <c r="AV12314" s="41"/>
      <c r="AW12314" s="41"/>
      <c r="AX12314" s="41"/>
      <c r="AY12314" s="41"/>
      <c r="AZ12314" s="41"/>
      <c r="BA12314" s="41"/>
      <c r="BB12314" s="41"/>
      <c r="BC12314" s="41"/>
      <c r="BD12314" s="41"/>
      <c r="BE12314" s="41"/>
      <c r="BF12314" s="41"/>
      <c r="BG12314" s="41"/>
      <c r="BH12314" s="41"/>
      <c r="BI12314" s="41"/>
      <c r="BJ12314" s="41"/>
      <c r="BK12314" s="41"/>
      <c r="BL12314" s="41"/>
      <c r="BM12314" s="41"/>
      <c r="BN12314" s="41"/>
      <c r="BO12314" s="41"/>
      <c r="BP12314" s="108"/>
      <c r="CG12314" s="102"/>
      <c r="CI12314" s="45"/>
    </row>
    <row r="12315" spans="37:87" ht="13" customHeight="1">
      <c r="AK12315" s="114"/>
      <c r="AL12315" s="41"/>
      <c r="AM12315" s="41"/>
      <c r="AN12315" s="41"/>
      <c r="AO12315" s="41"/>
      <c r="AP12315" s="41"/>
      <c r="AQ12315" s="41"/>
      <c r="AR12315" s="41"/>
      <c r="AS12315" s="41"/>
      <c r="AT12315" s="41"/>
      <c r="AU12315" s="41"/>
      <c r="AV12315" s="41"/>
      <c r="AW12315" s="41"/>
      <c r="AX12315" s="41"/>
      <c r="AY12315" s="41"/>
      <c r="AZ12315" s="41"/>
      <c r="BA12315" s="41"/>
      <c r="BB12315" s="41"/>
      <c r="BC12315" s="41"/>
      <c r="BD12315" s="41"/>
      <c r="BE12315" s="41"/>
      <c r="BF12315" s="41"/>
      <c r="BG12315" s="41"/>
      <c r="BH12315" s="41"/>
      <c r="BI12315" s="41"/>
      <c r="BJ12315" s="41"/>
      <c r="BK12315" s="41"/>
      <c r="BL12315" s="41"/>
      <c r="BM12315" s="41"/>
      <c r="BN12315" s="41"/>
      <c r="BO12315" s="41"/>
      <c r="BP12315" s="108"/>
      <c r="CG12315" s="102"/>
      <c r="CI12315" s="45"/>
    </row>
    <row r="12316" spans="37:87" ht="13" customHeight="1">
      <c r="AK12316" s="114"/>
      <c r="AL12316" s="41"/>
      <c r="AM12316" s="41"/>
      <c r="AN12316" s="41"/>
      <c r="AO12316" s="41"/>
      <c r="AP12316" s="41"/>
      <c r="AQ12316" s="41"/>
      <c r="AR12316" s="41"/>
      <c r="AS12316" s="41"/>
      <c r="AT12316" s="41"/>
      <c r="AU12316" s="41"/>
      <c r="AV12316" s="41"/>
      <c r="AW12316" s="41"/>
      <c r="AX12316" s="41"/>
      <c r="AY12316" s="41"/>
      <c r="AZ12316" s="41"/>
      <c r="BA12316" s="41"/>
      <c r="BB12316" s="41"/>
      <c r="BC12316" s="41"/>
      <c r="BD12316" s="41"/>
      <c r="BE12316" s="41"/>
      <c r="BF12316" s="41"/>
      <c r="BG12316" s="41"/>
      <c r="BH12316" s="41"/>
      <c r="BI12316" s="41"/>
      <c r="BJ12316" s="41"/>
      <c r="BK12316" s="41"/>
      <c r="BL12316" s="41"/>
      <c r="BM12316" s="41"/>
      <c r="BN12316" s="41"/>
      <c r="BO12316" s="41"/>
      <c r="BP12316" s="108"/>
      <c r="CG12316" s="102"/>
      <c r="CI12316" s="45"/>
    </row>
    <row r="12317" spans="37:87" ht="13" customHeight="1">
      <c r="AK12317" s="114"/>
      <c r="AL12317" s="41"/>
      <c r="AM12317" s="41"/>
      <c r="AN12317" s="41"/>
      <c r="AO12317" s="41"/>
      <c r="AP12317" s="41"/>
      <c r="AQ12317" s="41"/>
      <c r="AR12317" s="41"/>
      <c r="AS12317" s="41"/>
      <c r="AT12317" s="41"/>
      <c r="AU12317" s="41"/>
      <c r="AV12317" s="41"/>
      <c r="AW12317" s="41"/>
      <c r="AX12317" s="41"/>
      <c r="AY12317" s="41"/>
      <c r="AZ12317" s="41"/>
      <c r="BA12317" s="41"/>
      <c r="BB12317" s="41"/>
      <c r="BC12317" s="41"/>
      <c r="BD12317" s="41"/>
      <c r="BE12317" s="41"/>
      <c r="BF12317" s="41"/>
      <c r="BG12317" s="41"/>
      <c r="BH12317" s="41"/>
      <c r="BI12317" s="41"/>
      <c r="BJ12317" s="41"/>
      <c r="BK12317" s="41"/>
      <c r="BL12317" s="41"/>
      <c r="BM12317" s="41"/>
      <c r="BN12317" s="41"/>
      <c r="BO12317" s="41"/>
      <c r="BP12317" s="108"/>
      <c r="CG12317" s="102"/>
      <c r="CI12317" s="45"/>
    </row>
    <row r="12318" spans="37:87" ht="13" customHeight="1">
      <c r="AK12318" s="114"/>
      <c r="AL12318" s="41"/>
      <c r="AM12318" s="41"/>
      <c r="AN12318" s="41"/>
      <c r="AO12318" s="41"/>
      <c r="AP12318" s="41"/>
      <c r="AQ12318" s="41"/>
      <c r="AR12318" s="41"/>
      <c r="AS12318" s="41"/>
      <c r="AT12318" s="41"/>
      <c r="AU12318" s="41"/>
      <c r="AV12318" s="41"/>
      <c r="AW12318" s="41"/>
      <c r="AX12318" s="41"/>
      <c r="AY12318" s="41"/>
      <c r="AZ12318" s="41"/>
      <c r="BA12318" s="41"/>
      <c r="BB12318" s="41"/>
      <c r="BC12318" s="41"/>
      <c r="BD12318" s="41"/>
      <c r="BE12318" s="41"/>
      <c r="BF12318" s="41"/>
      <c r="BG12318" s="41"/>
      <c r="BH12318" s="41"/>
      <c r="BI12318" s="41"/>
      <c r="BJ12318" s="41"/>
      <c r="BK12318" s="41"/>
      <c r="BL12318" s="41"/>
      <c r="BM12318" s="41"/>
      <c r="BN12318" s="41"/>
      <c r="BO12318" s="41"/>
      <c r="BP12318" s="108"/>
      <c r="CG12318" s="102"/>
      <c r="CI12318" s="45"/>
    </row>
    <row r="12319" spans="37:87" ht="13" customHeight="1">
      <c r="AK12319" s="114"/>
      <c r="AL12319" s="41"/>
      <c r="AM12319" s="41"/>
      <c r="AN12319" s="41"/>
      <c r="AO12319" s="41"/>
      <c r="AP12319" s="41"/>
      <c r="AQ12319" s="41"/>
      <c r="AR12319" s="41"/>
      <c r="AS12319" s="41"/>
      <c r="AT12319" s="41"/>
      <c r="AU12319" s="41"/>
      <c r="AV12319" s="41"/>
      <c r="AW12319" s="41"/>
      <c r="AX12319" s="41"/>
      <c r="AY12319" s="41"/>
      <c r="AZ12319" s="41"/>
      <c r="BA12319" s="41"/>
      <c r="BB12319" s="41"/>
      <c r="BC12319" s="41"/>
      <c r="BD12319" s="41"/>
      <c r="BE12319" s="41"/>
      <c r="BF12319" s="41"/>
      <c r="BG12319" s="41"/>
      <c r="BH12319" s="41"/>
      <c r="BI12319" s="41"/>
      <c r="BJ12319" s="41"/>
      <c r="BK12319" s="41"/>
      <c r="BL12319" s="41"/>
      <c r="BM12319" s="41"/>
      <c r="BN12319" s="41"/>
      <c r="BO12319" s="41"/>
      <c r="BP12319" s="108"/>
      <c r="CG12319" s="102"/>
      <c r="CI12319" s="45"/>
    </row>
    <row r="12320" spans="37:87" ht="13" customHeight="1">
      <c r="AK12320" s="114"/>
      <c r="AL12320" s="41"/>
      <c r="AM12320" s="41"/>
      <c r="AN12320" s="41"/>
      <c r="AO12320" s="41"/>
      <c r="AP12320" s="41"/>
      <c r="AQ12320" s="41"/>
      <c r="AR12320" s="41"/>
      <c r="AS12320" s="41"/>
      <c r="AT12320" s="41"/>
      <c r="AU12320" s="41"/>
      <c r="AV12320" s="41"/>
      <c r="AW12320" s="41"/>
      <c r="AX12320" s="41"/>
      <c r="AY12320" s="41"/>
      <c r="AZ12320" s="41"/>
      <c r="BA12320" s="41"/>
      <c r="BB12320" s="41"/>
      <c r="BC12320" s="41"/>
      <c r="BD12320" s="41"/>
      <c r="BE12320" s="41"/>
      <c r="BF12320" s="41"/>
      <c r="BG12320" s="41"/>
      <c r="BH12320" s="41"/>
      <c r="BI12320" s="41"/>
      <c r="BJ12320" s="41"/>
      <c r="BK12320" s="41"/>
      <c r="BL12320" s="41"/>
      <c r="BM12320" s="41"/>
      <c r="BN12320" s="41"/>
      <c r="BO12320" s="41"/>
      <c r="BP12320" s="108"/>
      <c r="CG12320" s="102"/>
      <c r="CI12320" s="45"/>
    </row>
    <row r="12321" spans="37:87" ht="13" customHeight="1">
      <c r="AK12321" s="114"/>
      <c r="AL12321" s="41"/>
      <c r="AM12321" s="41"/>
      <c r="AN12321" s="41"/>
      <c r="AO12321" s="41"/>
      <c r="AP12321" s="41"/>
      <c r="AQ12321" s="41"/>
      <c r="AR12321" s="41"/>
      <c r="AS12321" s="41"/>
      <c r="AT12321" s="41"/>
      <c r="AU12321" s="41"/>
      <c r="AV12321" s="41"/>
      <c r="AW12321" s="41"/>
      <c r="AX12321" s="41"/>
      <c r="AY12321" s="41"/>
      <c r="AZ12321" s="41"/>
      <c r="BA12321" s="41"/>
      <c r="BB12321" s="41"/>
      <c r="BC12321" s="41"/>
      <c r="BD12321" s="41"/>
      <c r="BE12321" s="41"/>
      <c r="BF12321" s="41"/>
      <c r="BG12321" s="41"/>
      <c r="BH12321" s="41"/>
      <c r="BI12321" s="41"/>
      <c r="BJ12321" s="41"/>
      <c r="BK12321" s="41"/>
      <c r="BL12321" s="41"/>
      <c r="BM12321" s="41"/>
      <c r="BN12321" s="41"/>
      <c r="BO12321" s="41"/>
      <c r="BP12321" s="108"/>
      <c r="CG12321" s="102"/>
      <c r="CI12321" s="45"/>
    </row>
    <row r="12322" spans="37:87" ht="13" customHeight="1">
      <c r="AK12322" s="114"/>
      <c r="AL12322" s="41"/>
      <c r="AM12322" s="41"/>
      <c r="AN12322" s="41"/>
      <c r="AO12322" s="41"/>
      <c r="AP12322" s="41"/>
      <c r="AQ12322" s="41"/>
      <c r="AR12322" s="41"/>
      <c r="AS12322" s="41"/>
      <c r="AT12322" s="41"/>
      <c r="AU12322" s="41"/>
      <c r="AV12322" s="41"/>
      <c r="AW12322" s="41"/>
      <c r="AX12322" s="41"/>
      <c r="AY12322" s="41"/>
      <c r="AZ12322" s="41"/>
      <c r="BA12322" s="41"/>
      <c r="BB12322" s="41"/>
      <c r="BC12322" s="41"/>
      <c r="BD12322" s="41"/>
      <c r="BE12322" s="41"/>
      <c r="BF12322" s="41"/>
      <c r="BG12322" s="41"/>
      <c r="BH12322" s="41"/>
      <c r="BI12322" s="41"/>
      <c r="BJ12322" s="41"/>
      <c r="BK12322" s="41"/>
      <c r="BL12322" s="41"/>
      <c r="BM12322" s="41"/>
      <c r="BN12322" s="41"/>
      <c r="BO12322" s="41"/>
      <c r="BP12322" s="108"/>
      <c r="CG12322" s="102"/>
      <c r="CI12322" s="45"/>
    </row>
    <row r="12323" spans="37:87" ht="13" customHeight="1">
      <c r="AK12323" s="114"/>
      <c r="AL12323" s="41"/>
      <c r="AM12323" s="41"/>
      <c r="AN12323" s="41"/>
      <c r="AO12323" s="41"/>
      <c r="AP12323" s="41"/>
      <c r="AQ12323" s="41"/>
      <c r="AR12323" s="41"/>
      <c r="AS12323" s="41"/>
      <c r="AT12323" s="41"/>
      <c r="AU12323" s="41"/>
      <c r="AV12323" s="41"/>
      <c r="AW12323" s="41"/>
      <c r="AX12323" s="41"/>
      <c r="AY12323" s="41"/>
      <c r="AZ12323" s="41"/>
      <c r="BA12323" s="41"/>
      <c r="BB12323" s="41"/>
      <c r="BC12323" s="41"/>
      <c r="BD12323" s="41"/>
      <c r="BE12323" s="41"/>
      <c r="BF12323" s="41"/>
      <c r="BG12323" s="41"/>
      <c r="BH12323" s="41"/>
      <c r="BI12323" s="41"/>
      <c r="BJ12323" s="41"/>
      <c r="BK12323" s="41"/>
      <c r="BL12323" s="41"/>
      <c r="BM12323" s="41"/>
      <c r="BN12323" s="41"/>
      <c r="BO12323" s="41"/>
      <c r="BP12323" s="108"/>
      <c r="CG12323" s="102"/>
      <c r="CI12323" s="45"/>
    </row>
    <row r="12324" spans="37:87" ht="13" customHeight="1">
      <c r="AK12324" s="114"/>
      <c r="AL12324" s="41"/>
      <c r="AM12324" s="41"/>
      <c r="AN12324" s="41"/>
      <c r="AO12324" s="41"/>
      <c r="AP12324" s="41"/>
      <c r="AQ12324" s="41"/>
      <c r="AR12324" s="41"/>
      <c r="AS12324" s="41"/>
      <c r="AT12324" s="41"/>
      <c r="AU12324" s="41"/>
      <c r="AV12324" s="41"/>
      <c r="AW12324" s="41"/>
      <c r="AX12324" s="41"/>
      <c r="AY12324" s="41"/>
      <c r="AZ12324" s="41"/>
      <c r="BA12324" s="41"/>
      <c r="BB12324" s="41"/>
      <c r="BC12324" s="41"/>
      <c r="BD12324" s="41"/>
      <c r="BE12324" s="41"/>
      <c r="BF12324" s="41"/>
      <c r="BG12324" s="41"/>
      <c r="BH12324" s="41"/>
      <c r="BI12324" s="41"/>
      <c r="BJ12324" s="41"/>
      <c r="BK12324" s="41"/>
      <c r="BL12324" s="41"/>
      <c r="BM12324" s="41"/>
      <c r="BN12324" s="41"/>
      <c r="BO12324" s="41"/>
      <c r="BP12324" s="108"/>
      <c r="CG12324" s="102"/>
      <c r="CI12324" s="45"/>
    </row>
    <row r="12325" spans="37:87" ht="13" customHeight="1">
      <c r="AK12325" s="114"/>
      <c r="AL12325" s="41"/>
      <c r="AM12325" s="41"/>
      <c r="AN12325" s="41"/>
      <c r="AO12325" s="41"/>
      <c r="AP12325" s="41"/>
      <c r="AQ12325" s="41"/>
      <c r="AR12325" s="41"/>
      <c r="AS12325" s="41"/>
      <c r="AT12325" s="41"/>
      <c r="AU12325" s="41"/>
      <c r="AV12325" s="41"/>
      <c r="AW12325" s="41"/>
      <c r="AX12325" s="41"/>
      <c r="AY12325" s="41"/>
      <c r="AZ12325" s="41"/>
      <c r="BA12325" s="41"/>
      <c r="BB12325" s="41"/>
      <c r="BC12325" s="41"/>
      <c r="BD12325" s="41"/>
      <c r="BE12325" s="41"/>
      <c r="BF12325" s="41"/>
      <c r="BG12325" s="41"/>
      <c r="BH12325" s="41"/>
      <c r="BI12325" s="41"/>
      <c r="BJ12325" s="41"/>
      <c r="BK12325" s="41"/>
      <c r="BL12325" s="41"/>
      <c r="BM12325" s="41"/>
      <c r="BN12325" s="41"/>
      <c r="BO12325" s="41"/>
      <c r="BP12325" s="108"/>
      <c r="CG12325" s="102"/>
      <c r="CI12325" s="45"/>
    </row>
    <row r="12326" spans="37:87" ht="13" customHeight="1">
      <c r="AK12326" s="114"/>
      <c r="AL12326" s="41"/>
      <c r="AM12326" s="41"/>
      <c r="AN12326" s="41"/>
      <c r="AO12326" s="41"/>
      <c r="AP12326" s="41"/>
      <c r="AQ12326" s="41"/>
      <c r="AR12326" s="41"/>
      <c r="AS12326" s="41"/>
      <c r="AT12326" s="41"/>
      <c r="AU12326" s="41"/>
      <c r="AV12326" s="41"/>
      <c r="AW12326" s="41"/>
      <c r="AX12326" s="41"/>
      <c r="AY12326" s="41"/>
      <c r="AZ12326" s="41"/>
      <c r="BA12326" s="41"/>
      <c r="BB12326" s="41"/>
      <c r="BC12326" s="41"/>
      <c r="BD12326" s="41"/>
      <c r="BE12326" s="41"/>
      <c r="BF12326" s="41"/>
      <c r="BG12326" s="41"/>
      <c r="BH12326" s="41"/>
      <c r="BI12326" s="41"/>
      <c r="BJ12326" s="41"/>
      <c r="BK12326" s="41"/>
      <c r="BL12326" s="41"/>
      <c r="BM12326" s="41"/>
      <c r="BN12326" s="41"/>
      <c r="BO12326" s="41"/>
      <c r="BP12326" s="108"/>
      <c r="CG12326" s="102"/>
      <c r="CI12326" s="45"/>
    </row>
    <row r="12327" spans="37:87" ht="13" customHeight="1">
      <c r="AK12327" s="114"/>
      <c r="AL12327" s="41"/>
      <c r="AM12327" s="41"/>
      <c r="AN12327" s="41"/>
      <c r="AO12327" s="41"/>
      <c r="AP12327" s="41"/>
      <c r="AQ12327" s="41"/>
      <c r="AR12327" s="41"/>
      <c r="AS12327" s="41"/>
      <c r="AT12327" s="41"/>
      <c r="AU12327" s="41"/>
      <c r="AV12327" s="41"/>
      <c r="AW12327" s="41"/>
      <c r="AX12327" s="41"/>
      <c r="AY12327" s="41"/>
      <c r="AZ12327" s="41"/>
      <c r="BA12327" s="41"/>
      <c r="BB12327" s="41"/>
      <c r="BC12327" s="41"/>
      <c r="BD12327" s="41"/>
      <c r="BE12327" s="41"/>
      <c r="BF12327" s="41"/>
      <c r="BG12327" s="41"/>
      <c r="BH12327" s="41"/>
      <c r="BI12327" s="41"/>
      <c r="BJ12327" s="41"/>
      <c r="BK12327" s="41"/>
      <c r="BL12327" s="41"/>
      <c r="BM12327" s="41"/>
      <c r="BN12327" s="41"/>
      <c r="BO12327" s="41"/>
      <c r="BP12327" s="108"/>
      <c r="CG12327" s="102"/>
      <c r="CI12327" s="45"/>
    </row>
    <row r="12328" spans="37:87" ht="13" customHeight="1">
      <c r="AK12328" s="114"/>
      <c r="AL12328" s="41"/>
      <c r="AM12328" s="41"/>
      <c r="AN12328" s="41"/>
      <c r="AO12328" s="41"/>
      <c r="AP12328" s="41"/>
      <c r="AQ12328" s="41"/>
      <c r="AR12328" s="41"/>
      <c r="AS12328" s="41"/>
      <c r="AT12328" s="41"/>
      <c r="AU12328" s="41"/>
      <c r="AV12328" s="41"/>
      <c r="AW12328" s="41"/>
      <c r="AX12328" s="41"/>
      <c r="AY12328" s="41"/>
      <c r="AZ12328" s="41"/>
      <c r="BA12328" s="41"/>
      <c r="BB12328" s="41"/>
      <c r="BC12328" s="41"/>
      <c r="BD12328" s="41"/>
      <c r="BE12328" s="41"/>
      <c r="BF12328" s="41"/>
      <c r="BG12328" s="41"/>
      <c r="BH12328" s="41"/>
      <c r="BI12328" s="41"/>
      <c r="BJ12328" s="41"/>
      <c r="BK12328" s="41"/>
      <c r="BL12328" s="41"/>
      <c r="BM12328" s="41"/>
      <c r="BN12328" s="41"/>
      <c r="BO12328" s="41"/>
      <c r="BP12328" s="108"/>
      <c r="CG12328" s="102"/>
      <c r="CI12328" s="45"/>
    </row>
    <row r="12329" spans="37:87" ht="13" customHeight="1">
      <c r="AK12329" s="114"/>
      <c r="AL12329" s="41"/>
      <c r="AM12329" s="41"/>
      <c r="AN12329" s="41"/>
      <c r="AO12329" s="41"/>
      <c r="AP12329" s="41"/>
      <c r="AQ12329" s="41"/>
      <c r="AR12329" s="41"/>
      <c r="AS12329" s="41"/>
      <c r="AT12329" s="41"/>
      <c r="AU12329" s="41"/>
      <c r="AV12329" s="41"/>
      <c r="AW12329" s="41"/>
      <c r="AX12329" s="41"/>
      <c r="AY12329" s="41"/>
      <c r="AZ12329" s="41"/>
      <c r="BA12329" s="41"/>
      <c r="BB12329" s="41"/>
      <c r="BC12329" s="41"/>
      <c r="BD12329" s="41"/>
      <c r="BE12329" s="41"/>
      <c r="BF12329" s="41"/>
      <c r="BG12329" s="41"/>
      <c r="BH12329" s="41"/>
      <c r="BI12329" s="41"/>
      <c r="BJ12329" s="41"/>
      <c r="BK12329" s="41"/>
      <c r="BL12329" s="41"/>
      <c r="BM12329" s="41"/>
      <c r="BN12329" s="41"/>
      <c r="BO12329" s="41"/>
      <c r="BP12329" s="108"/>
      <c r="CG12329" s="102"/>
      <c r="CI12329" s="45"/>
    </row>
    <row r="12330" spans="37:87" ht="13" customHeight="1">
      <c r="AK12330" s="114"/>
      <c r="AL12330" s="41"/>
      <c r="AM12330" s="41"/>
      <c r="AN12330" s="41"/>
      <c r="AO12330" s="41"/>
      <c r="AP12330" s="41"/>
      <c r="AQ12330" s="41"/>
      <c r="AR12330" s="41"/>
      <c r="AS12330" s="41"/>
      <c r="AT12330" s="41"/>
      <c r="AU12330" s="41"/>
      <c r="AV12330" s="41"/>
      <c r="AW12330" s="41"/>
      <c r="AX12330" s="41"/>
      <c r="AY12330" s="41"/>
      <c r="AZ12330" s="41"/>
      <c r="BA12330" s="41"/>
      <c r="BB12330" s="41"/>
      <c r="BC12330" s="41"/>
      <c r="BD12330" s="41"/>
      <c r="BE12330" s="41"/>
      <c r="BF12330" s="41"/>
      <c r="BG12330" s="41"/>
      <c r="BH12330" s="41"/>
      <c r="BI12330" s="41"/>
      <c r="BJ12330" s="41"/>
      <c r="BK12330" s="41"/>
      <c r="BL12330" s="41"/>
      <c r="BM12330" s="41"/>
      <c r="BN12330" s="41"/>
      <c r="BO12330" s="41"/>
      <c r="BP12330" s="108"/>
      <c r="CG12330" s="102"/>
      <c r="CI12330" s="45"/>
    </row>
    <row r="12331" spans="37:87" ht="13" customHeight="1">
      <c r="AK12331" s="114"/>
      <c r="AL12331" s="41"/>
      <c r="AM12331" s="41"/>
      <c r="AN12331" s="41"/>
      <c r="AO12331" s="41"/>
      <c r="AP12331" s="41"/>
      <c r="AQ12331" s="41"/>
      <c r="AR12331" s="41"/>
      <c r="AS12331" s="41"/>
      <c r="AT12331" s="41"/>
      <c r="AU12331" s="41"/>
      <c r="AV12331" s="41"/>
      <c r="AW12331" s="41"/>
      <c r="AX12331" s="41"/>
      <c r="AY12331" s="41"/>
      <c r="AZ12331" s="41"/>
      <c r="BA12331" s="41"/>
      <c r="BB12331" s="41"/>
      <c r="BC12331" s="41"/>
      <c r="BD12331" s="41"/>
      <c r="BE12331" s="41"/>
      <c r="BF12331" s="41"/>
      <c r="BG12331" s="41"/>
      <c r="BH12331" s="41"/>
      <c r="BI12331" s="41"/>
      <c r="BJ12331" s="41"/>
      <c r="BK12331" s="41"/>
      <c r="BL12331" s="41"/>
      <c r="BM12331" s="41"/>
      <c r="BN12331" s="41"/>
      <c r="BO12331" s="41"/>
      <c r="BP12331" s="108"/>
      <c r="CG12331" s="102"/>
      <c r="CI12331" s="45"/>
    </row>
    <row r="12332" spans="37:87" ht="13" customHeight="1">
      <c r="AK12332" s="114"/>
      <c r="AL12332" s="41"/>
      <c r="AM12332" s="41"/>
      <c r="AN12332" s="41"/>
      <c r="AO12332" s="41"/>
      <c r="AP12332" s="41"/>
      <c r="AQ12332" s="41"/>
      <c r="AR12332" s="41"/>
      <c r="AS12332" s="41"/>
      <c r="AT12332" s="41"/>
      <c r="AU12332" s="41"/>
      <c r="AV12332" s="41"/>
      <c r="AW12332" s="41"/>
      <c r="AX12332" s="41"/>
      <c r="AY12332" s="41"/>
      <c r="AZ12332" s="41"/>
      <c r="BA12332" s="41"/>
      <c r="BB12332" s="41"/>
      <c r="BC12332" s="41"/>
      <c r="BD12332" s="41"/>
      <c r="BE12332" s="41"/>
      <c r="BF12332" s="41"/>
      <c r="BG12332" s="41"/>
      <c r="BH12332" s="41"/>
      <c r="BI12332" s="41"/>
      <c r="BJ12332" s="41"/>
      <c r="BK12332" s="41"/>
      <c r="BL12332" s="41"/>
      <c r="BM12332" s="41"/>
      <c r="BN12332" s="41"/>
      <c r="BO12332" s="41"/>
      <c r="BP12332" s="108"/>
      <c r="CG12332" s="102"/>
      <c r="CI12332" s="45"/>
    </row>
    <row r="12333" spans="37:87" ht="13" customHeight="1">
      <c r="AK12333" s="114"/>
      <c r="AL12333" s="41"/>
      <c r="AM12333" s="41"/>
      <c r="AN12333" s="41"/>
      <c r="AO12333" s="41"/>
      <c r="AP12333" s="41"/>
      <c r="AQ12333" s="41"/>
      <c r="AR12333" s="41"/>
      <c r="AS12333" s="41"/>
      <c r="AT12333" s="41"/>
      <c r="AU12333" s="41"/>
      <c r="AV12333" s="41"/>
      <c r="AW12333" s="41"/>
      <c r="AX12333" s="41"/>
      <c r="AY12333" s="41"/>
      <c r="AZ12333" s="41"/>
      <c r="BA12333" s="41"/>
      <c r="BB12333" s="41"/>
      <c r="BC12333" s="41"/>
      <c r="BD12333" s="41"/>
      <c r="BE12333" s="41"/>
      <c r="BF12333" s="41"/>
      <c r="BG12333" s="41"/>
      <c r="BH12333" s="41"/>
      <c r="BI12333" s="41"/>
      <c r="BJ12333" s="41"/>
      <c r="BK12333" s="41"/>
      <c r="BL12333" s="41"/>
      <c r="BM12333" s="41"/>
      <c r="BN12333" s="41"/>
      <c r="BO12333" s="41"/>
      <c r="BP12333" s="108"/>
      <c r="CG12333" s="102"/>
      <c r="CI12333" s="45"/>
    </row>
    <row r="12334" spans="37:87" ht="13" customHeight="1">
      <c r="AK12334" s="114"/>
      <c r="AL12334" s="41"/>
      <c r="AM12334" s="41"/>
      <c r="AN12334" s="41"/>
      <c r="AO12334" s="41"/>
      <c r="AP12334" s="41"/>
      <c r="AQ12334" s="41"/>
      <c r="AR12334" s="41"/>
      <c r="AS12334" s="41"/>
      <c r="AT12334" s="41"/>
      <c r="AU12334" s="41"/>
      <c r="AV12334" s="41"/>
      <c r="AW12334" s="41"/>
      <c r="AX12334" s="41"/>
      <c r="AY12334" s="41"/>
      <c r="AZ12334" s="41"/>
      <c r="BA12334" s="41"/>
      <c r="BB12334" s="41"/>
      <c r="BC12334" s="41"/>
      <c r="BD12334" s="41"/>
      <c r="BE12334" s="41"/>
      <c r="BF12334" s="41"/>
      <c r="BG12334" s="41"/>
      <c r="BH12334" s="41"/>
      <c r="BI12334" s="41"/>
      <c r="BJ12334" s="41"/>
      <c r="BK12334" s="41"/>
      <c r="BL12334" s="41"/>
      <c r="BM12334" s="41"/>
      <c r="BN12334" s="41"/>
      <c r="BO12334" s="41"/>
      <c r="BP12334" s="108"/>
      <c r="CG12334" s="102"/>
      <c r="CI12334" s="45"/>
    </row>
    <row r="12335" spans="37:87" ht="13" customHeight="1">
      <c r="AK12335" s="114"/>
      <c r="AL12335" s="41"/>
      <c r="AM12335" s="41"/>
      <c r="AN12335" s="41"/>
      <c r="AO12335" s="41"/>
      <c r="AP12335" s="41"/>
      <c r="AQ12335" s="41"/>
      <c r="AR12335" s="41"/>
      <c r="AS12335" s="41"/>
      <c r="AT12335" s="41"/>
      <c r="AU12335" s="41"/>
      <c r="AV12335" s="41"/>
      <c r="AW12335" s="41"/>
      <c r="AX12335" s="41"/>
      <c r="AY12335" s="41"/>
      <c r="AZ12335" s="41"/>
      <c r="BA12335" s="41"/>
      <c r="BB12335" s="41"/>
      <c r="BC12335" s="41"/>
      <c r="BD12335" s="41"/>
      <c r="BE12335" s="41"/>
      <c r="BF12335" s="41"/>
      <c r="BG12335" s="41"/>
      <c r="BH12335" s="41"/>
      <c r="BI12335" s="41"/>
      <c r="BJ12335" s="41"/>
      <c r="BK12335" s="41"/>
      <c r="BL12335" s="41"/>
      <c r="BM12335" s="41"/>
      <c r="BN12335" s="41"/>
      <c r="BO12335" s="41"/>
      <c r="BP12335" s="108"/>
      <c r="CG12335" s="102"/>
      <c r="CI12335" s="45"/>
    </row>
    <row r="12336" spans="37:87" ht="13" customHeight="1">
      <c r="AK12336" s="114"/>
      <c r="AL12336" s="41"/>
      <c r="AM12336" s="41"/>
      <c r="AN12336" s="41"/>
      <c r="AO12336" s="41"/>
      <c r="AP12336" s="41"/>
      <c r="AQ12336" s="41"/>
      <c r="AR12336" s="41"/>
      <c r="AS12336" s="41"/>
      <c r="AT12336" s="41"/>
      <c r="AU12336" s="41"/>
      <c r="AV12336" s="41"/>
      <c r="AW12336" s="41"/>
      <c r="AX12336" s="41"/>
      <c r="AY12336" s="41"/>
      <c r="AZ12336" s="41"/>
      <c r="BA12336" s="41"/>
      <c r="BB12336" s="41"/>
      <c r="BC12336" s="41"/>
      <c r="BD12336" s="41"/>
      <c r="BE12336" s="41"/>
      <c r="BF12336" s="41"/>
      <c r="BG12336" s="41"/>
      <c r="BH12336" s="41"/>
      <c r="BI12336" s="41"/>
      <c r="BJ12336" s="41"/>
      <c r="BK12336" s="41"/>
      <c r="BL12336" s="41"/>
      <c r="BM12336" s="41"/>
      <c r="BN12336" s="41"/>
      <c r="BO12336" s="41"/>
      <c r="BP12336" s="108"/>
      <c r="CG12336" s="102"/>
      <c r="CI12336" s="45"/>
    </row>
    <row r="12337" spans="37:87" ht="13" customHeight="1">
      <c r="AK12337" s="114"/>
      <c r="AL12337" s="41"/>
      <c r="AM12337" s="41"/>
      <c r="AN12337" s="41"/>
      <c r="AO12337" s="41"/>
      <c r="AP12337" s="41"/>
      <c r="AQ12337" s="41"/>
      <c r="AR12337" s="41"/>
      <c r="AS12337" s="41"/>
      <c r="AT12337" s="41"/>
      <c r="AU12337" s="41"/>
      <c r="AV12337" s="41"/>
      <c r="AW12337" s="41"/>
      <c r="AX12337" s="41"/>
      <c r="AY12337" s="41"/>
      <c r="AZ12337" s="41"/>
      <c r="BA12337" s="41"/>
      <c r="BB12337" s="41"/>
      <c r="BC12337" s="41"/>
      <c r="BD12337" s="41"/>
      <c r="BE12337" s="41"/>
      <c r="BF12337" s="41"/>
      <c r="BG12337" s="41"/>
      <c r="BH12337" s="41"/>
      <c r="BI12337" s="41"/>
      <c r="BJ12337" s="41"/>
      <c r="BK12337" s="41"/>
      <c r="BL12337" s="41"/>
      <c r="BM12337" s="41"/>
      <c r="BN12337" s="41"/>
      <c r="BO12337" s="41"/>
      <c r="BP12337" s="108"/>
      <c r="CG12337" s="102"/>
      <c r="CI12337" s="45"/>
    </row>
    <row r="12338" spans="37:87" ht="13" customHeight="1">
      <c r="AK12338" s="114"/>
      <c r="AL12338" s="41"/>
      <c r="AM12338" s="41"/>
      <c r="AN12338" s="41"/>
      <c r="AO12338" s="41"/>
      <c r="AP12338" s="41"/>
      <c r="AQ12338" s="41"/>
      <c r="AR12338" s="41"/>
      <c r="AS12338" s="41"/>
      <c r="AT12338" s="41"/>
      <c r="AU12338" s="41"/>
      <c r="AV12338" s="41"/>
      <c r="AW12338" s="41"/>
      <c r="AX12338" s="41"/>
      <c r="AY12338" s="41"/>
      <c r="AZ12338" s="41"/>
      <c r="BA12338" s="41"/>
      <c r="BB12338" s="41"/>
      <c r="BC12338" s="41"/>
      <c r="BD12338" s="41"/>
      <c r="BE12338" s="41"/>
      <c r="BF12338" s="41"/>
      <c r="BG12338" s="41"/>
      <c r="BH12338" s="41"/>
      <c r="BI12338" s="41"/>
      <c r="BJ12338" s="41"/>
      <c r="BK12338" s="41"/>
      <c r="BL12338" s="41"/>
      <c r="BM12338" s="41"/>
      <c r="BN12338" s="41"/>
      <c r="BO12338" s="41"/>
      <c r="BP12338" s="108"/>
      <c r="CG12338" s="102"/>
      <c r="CI12338" s="45"/>
    </row>
    <row r="12339" spans="37:87" ht="13" customHeight="1">
      <c r="AK12339" s="114"/>
      <c r="AL12339" s="41"/>
      <c r="AM12339" s="41"/>
      <c r="AN12339" s="41"/>
      <c r="AO12339" s="41"/>
      <c r="AP12339" s="41"/>
      <c r="AQ12339" s="41"/>
      <c r="AR12339" s="41"/>
      <c r="AS12339" s="41"/>
      <c r="AT12339" s="41"/>
      <c r="AU12339" s="41"/>
      <c r="AV12339" s="41"/>
      <c r="AW12339" s="41"/>
      <c r="AX12339" s="41"/>
      <c r="AY12339" s="41"/>
      <c r="AZ12339" s="41"/>
      <c r="BA12339" s="41"/>
      <c r="BB12339" s="41"/>
      <c r="BC12339" s="41"/>
      <c r="BD12339" s="41"/>
      <c r="BE12339" s="41"/>
      <c r="BF12339" s="41"/>
      <c r="BG12339" s="41"/>
      <c r="BH12339" s="41"/>
      <c r="BI12339" s="41"/>
      <c r="BJ12339" s="41"/>
      <c r="BK12339" s="41"/>
      <c r="BL12339" s="41"/>
      <c r="BM12339" s="41"/>
      <c r="BN12339" s="41"/>
      <c r="BO12339" s="41"/>
      <c r="BP12339" s="108"/>
      <c r="CG12339" s="102"/>
      <c r="CI12339" s="45"/>
    </row>
    <row r="12340" spans="37:87" ht="13" customHeight="1">
      <c r="AK12340" s="114"/>
      <c r="AL12340" s="41"/>
      <c r="AM12340" s="41"/>
      <c r="AN12340" s="41"/>
      <c r="AO12340" s="41"/>
      <c r="AP12340" s="41"/>
      <c r="AQ12340" s="41"/>
      <c r="AR12340" s="41"/>
      <c r="AS12340" s="41"/>
      <c r="AT12340" s="41"/>
      <c r="AU12340" s="41"/>
      <c r="AV12340" s="41"/>
      <c r="AW12340" s="41"/>
      <c r="AX12340" s="41"/>
      <c r="AY12340" s="41"/>
      <c r="AZ12340" s="41"/>
      <c r="BA12340" s="41"/>
      <c r="BB12340" s="41"/>
      <c r="BC12340" s="41"/>
      <c r="BD12340" s="41"/>
      <c r="BE12340" s="41"/>
      <c r="BF12340" s="41"/>
      <c r="BG12340" s="41"/>
      <c r="BH12340" s="41"/>
      <c r="BI12340" s="41"/>
      <c r="BJ12340" s="41"/>
      <c r="BK12340" s="41"/>
      <c r="BL12340" s="41"/>
      <c r="BM12340" s="41"/>
      <c r="BN12340" s="41"/>
      <c r="BO12340" s="41"/>
      <c r="BP12340" s="108"/>
      <c r="CG12340" s="102"/>
      <c r="CI12340" s="45"/>
    </row>
    <row r="12341" spans="37:87" ht="13" customHeight="1">
      <c r="AK12341" s="114"/>
      <c r="AL12341" s="41"/>
      <c r="AM12341" s="41"/>
      <c r="AN12341" s="41"/>
      <c r="AO12341" s="41"/>
      <c r="AP12341" s="41"/>
      <c r="AQ12341" s="41"/>
      <c r="AR12341" s="41"/>
      <c r="AS12341" s="41"/>
      <c r="AT12341" s="41"/>
      <c r="AU12341" s="41"/>
      <c r="AV12341" s="41"/>
      <c r="AW12341" s="41"/>
      <c r="AX12341" s="41"/>
      <c r="AY12341" s="41"/>
      <c r="AZ12341" s="41"/>
      <c r="BA12341" s="41"/>
      <c r="BB12341" s="41"/>
      <c r="BC12341" s="41"/>
      <c r="BD12341" s="41"/>
      <c r="BE12341" s="41"/>
      <c r="BF12341" s="41"/>
      <c r="BG12341" s="41"/>
      <c r="BH12341" s="41"/>
      <c r="BI12341" s="41"/>
      <c r="BJ12341" s="41"/>
      <c r="BK12341" s="41"/>
      <c r="BL12341" s="41"/>
      <c r="BM12341" s="41"/>
      <c r="BN12341" s="41"/>
      <c r="BO12341" s="41"/>
      <c r="BP12341" s="108"/>
      <c r="CG12341" s="102"/>
      <c r="CI12341" s="45"/>
    </row>
    <row r="12342" spans="37:87" ht="13" customHeight="1">
      <c r="AK12342" s="114"/>
      <c r="AL12342" s="41"/>
      <c r="AM12342" s="41"/>
      <c r="AN12342" s="41"/>
      <c r="AO12342" s="41"/>
      <c r="AP12342" s="41"/>
      <c r="AQ12342" s="41"/>
      <c r="AR12342" s="41"/>
      <c r="AS12342" s="41"/>
      <c r="AT12342" s="41"/>
      <c r="AU12342" s="41"/>
      <c r="AV12342" s="41"/>
      <c r="AW12342" s="41"/>
      <c r="AX12342" s="41"/>
      <c r="AY12342" s="41"/>
      <c r="AZ12342" s="41"/>
      <c r="BA12342" s="41"/>
      <c r="BB12342" s="41"/>
      <c r="BC12342" s="41"/>
      <c r="BD12342" s="41"/>
      <c r="BE12342" s="41"/>
      <c r="BF12342" s="41"/>
      <c r="BG12342" s="41"/>
      <c r="BH12342" s="41"/>
      <c r="BI12342" s="41"/>
      <c r="BJ12342" s="41"/>
      <c r="BK12342" s="41"/>
      <c r="BL12342" s="41"/>
      <c r="BM12342" s="41"/>
      <c r="BN12342" s="41"/>
      <c r="BO12342" s="41"/>
      <c r="BP12342" s="108"/>
      <c r="CG12342" s="102"/>
      <c r="CI12342" s="45"/>
    </row>
    <row r="12343" spans="37:87" ht="13" customHeight="1">
      <c r="AK12343" s="114"/>
      <c r="AL12343" s="41"/>
      <c r="AM12343" s="41"/>
      <c r="AN12343" s="41"/>
      <c r="AO12343" s="41"/>
      <c r="AP12343" s="41"/>
      <c r="AQ12343" s="41"/>
      <c r="AR12343" s="41"/>
      <c r="AS12343" s="41"/>
      <c r="AT12343" s="41"/>
      <c r="AU12343" s="41"/>
      <c r="AV12343" s="41"/>
      <c r="AW12343" s="41"/>
      <c r="AX12343" s="41"/>
      <c r="AY12343" s="41"/>
      <c r="AZ12343" s="41"/>
      <c r="BA12343" s="41"/>
      <c r="BB12343" s="41"/>
      <c r="BC12343" s="41"/>
      <c r="BD12343" s="41"/>
      <c r="BE12343" s="41"/>
      <c r="BF12343" s="41"/>
      <c r="BG12343" s="41"/>
      <c r="BH12343" s="41"/>
      <c r="BI12343" s="41"/>
      <c r="BJ12343" s="41"/>
      <c r="BK12343" s="41"/>
      <c r="BL12343" s="41"/>
      <c r="BM12343" s="41"/>
      <c r="BN12343" s="41"/>
      <c r="BO12343" s="41"/>
      <c r="BP12343" s="108"/>
      <c r="CG12343" s="102"/>
      <c r="CI12343" s="45"/>
    </row>
    <row r="12344" spans="37:87" ht="13" customHeight="1">
      <c r="AK12344" s="114"/>
      <c r="AL12344" s="41"/>
      <c r="AM12344" s="41"/>
      <c r="AN12344" s="41"/>
      <c r="AO12344" s="41"/>
      <c r="AP12344" s="41"/>
      <c r="AQ12344" s="41"/>
      <c r="AR12344" s="41"/>
      <c r="AS12344" s="41"/>
      <c r="AT12344" s="41"/>
      <c r="AU12344" s="41"/>
      <c r="AV12344" s="41"/>
      <c r="AW12344" s="41"/>
      <c r="AX12344" s="41"/>
      <c r="AY12344" s="41"/>
      <c r="AZ12344" s="41"/>
      <c r="BA12344" s="41"/>
      <c r="BB12344" s="41"/>
      <c r="BC12344" s="41"/>
      <c r="BD12344" s="41"/>
      <c r="BE12344" s="41"/>
      <c r="BF12344" s="41"/>
      <c r="BG12344" s="41"/>
      <c r="BH12344" s="41"/>
      <c r="BI12344" s="41"/>
      <c r="BJ12344" s="41"/>
      <c r="BK12344" s="41"/>
      <c r="BL12344" s="41"/>
      <c r="BM12344" s="41"/>
      <c r="BN12344" s="41"/>
      <c r="BO12344" s="41"/>
      <c r="BP12344" s="108"/>
      <c r="CG12344" s="102"/>
      <c r="CI12344" s="45"/>
    </row>
    <row r="12345" spans="37:87" ht="13" customHeight="1">
      <c r="AK12345" s="114"/>
      <c r="AL12345" s="41"/>
      <c r="AM12345" s="41"/>
      <c r="AN12345" s="41"/>
      <c r="AO12345" s="41"/>
      <c r="AP12345" s="41"/>
      <c r="AQ12345" s="41"/>
      <c r="AR12345" s="41"/>
      <c r="AS12345" s="41"/>
      <c r="AT12345" s="41"/>
      <c r="AU12345" s="41"/>
      <c r="AV12345" s="41"/>
      <c r="AW12345" s="41"/>
      <c r="AX12345" s="41"/>
      <c r="AY12345" s="41"/>
      <c r="AZ12345" s="41"/>
      <c r="BA12345" s="41"/>
      <c r="BB12345" s="41"/>
      <c r="BC12345" s="41"/>
      <c r="BD12345" s="41"/>
      <c r="BE12345" s="41"/>
      <c r="BF12345" s="41"/>
      <c r="BG12345" s="41"/>
      <c r="BH12345" s="41"/>
      <c r="BI12345" s="41"/>
      <c r="BJ12345" s="41"/>
      <c r="BK12345" s="41"/>
      <c r="BL12345" s="41"/>
      <c r="BM12345" s="41"/>
      <c r="BN12345" s="41"/>
      <c r="BO12345" s="41"/>
      <c r="BP12345" s="108"/>
      <c r="CG12345" s="102"/>
      <c r="CI12345" s="45"/>
    </row>
    <row r="12346" spans="37:87" ht="13" customHeight="1">
      <c r="AK12346" s="114"/>
      <c r="AL12346" s="41"/>
      <c r="AM12346" s="41"/>
      <c r="AN12346" s="41"/>
      <c r="AO12346" s="41"/>
      <c r="AP12346" s="41"/>
      <c r="AQ12346" s="41"/>
      <c r="AR12346" s="41"/>
      <c r="AS12346" s="41"/>
      <c r="AT12346" s="41"/>
      <c r="AU12346" s="41"/>
      <c r="AV12346" s="41"/>
      <c r="AW12346" s="41"/>
      <c r="AX12346" s="41"/>
      <c r="AY12346" s="41"/>
      <c r="AZ12346" s="41"/>
      <c r="BA12346" s="41"/>
      <c r="BB12346" s="41"/>
      <c r="BC12346" s="41"/>
      <c r="BD12346" s="41"/>
      <c r="BE12346" s="41"/>
      <c r="BF12346" s="41"/>
      <c r="BG12346" s="41"/>
      <c r="BH12346" s="41"/>
      <c r="BI12346" s="41"/>
      <c r="BJ12346" s="41"/>
      <c r="BK12346" s="41"/>
      <c r="BL12346" s="41"/>
      <c r="BM12346" s="41"/>
      <c r="BN12346" s="41"/>
      <c r="BO12346" s="41"/>
      <c r="BP12346" s="108"/>
      <c r="CG12346" s="102"/>
      <c r="CI12346" s="45"/>
    </row>
    <row r="12347" spans="37:87" ht="13" customHeight="1">
      <c r="AK12347" s="114"/>
      <c r="AL12347" s="41"/>
      <c r="AM12347" s="41"/>
      <c r="AN12347" s="41"/>
      <c r="AO12347" s="41"/>
      <c r="AP12347" s="41"/>
      <c r="AQ12347" s="41"/>
      <c r="AR12347" s="41"/>
      <c r="AS12347" s="41"/>
      <c r="AT12347" s="41"/>
      <c r="AU12347" s="41"/>
      <c r="AV12347" s="41"/>
      <c r="AW12347" s="41"/>
      <c r="AX12347" s="41"/>
      <c r="AY12347" s="41"/>
      <c r="AZ12347" s="41"/>
      <c r="BA12347" s="41"/>
      <c r="BB12347" s="41"/>
      <c r="BC12347" s="41"/>
      <c r="BD12347" s="41"/>
      <c r="BE12347" s="41"/>
      <c r="BF12347" s="41"/>
      <c r="BG12347" s="41"/>
      <c r="BH12347" s="41"/>
      <c r="BI12347" s="41"/>
      <c r="BJ12347" s="41"/>
      <c r="BK12347" s="41"/>
      <c r="BL12347" s="41"/>
      <c r="BM12347" s="41"/>
      <c r="BN12347" s="41"/>
      <c r="BO12347" s="41"/>
      <c r="BP12347" s="108"/>
      <c r="CG12347" s="102"/>
      <c r="CI12347" s="45"/>
    </row>
    <row r="12348" spans="37:87" ht="13" customHeight="1">
      <c r="AK12348" s="114"/>
      <c r="AL12348" s="41"/>
      <c r="AM12348" s="41"/>
      <c r="AN12348" s="41"/>
      <c r="AO12348" s="41"/>
      <c r="AP12348" s="41"/>
      <c r="AQ12348" s="41"/>
      <c r="AR12348" s="41"/>
      <c r="AS12348" s="41"/>
      <c r="AT12348" s="41"/>
      <c r="AU12348" s="41"/>
      <c r="AV12348" s="41"/>
      <c r="AW12348" s="41"/>
      <c r="AX12348" s="41"/>
      <c r="AY12348" s="41"/>
      <c r="AZ12348" s="41"/>
      <c r="BA12348" s="41"/>
      <c r="BB12348" s="41"/>
      <c r="BC12348" s="41"/>
      <c r="BD12348" s="41"/>
      <c r="BE12348" s="41"/>
      <c r="BF12348" s="41"/>
      <c r="BG12348" s="41"/>
      <c r="BH12348" s="41"/>
      <c r="BI12348" s="41"/>
      <c r="BJ12348" s="41"/>
      <c r="BK12348" s="41"/>
      <c r="BL12348" s="41"/>
      <c r="BM12348" s="41"/>
      <c r="BN12348" s="41"/>
      <c r="BO12348" s="41"/>
      <c r="BP12348" s="108"/>
      <c r="CG12348" s="102"/>
      <c r="CI12348" s="45"/>
    </row>
    <row r="12349" spans="37:87" ht="13" customHeight="1">
      <c r="AK12349" s="114"/>
      <c r="AL12349" s="41"/>
      <c r="AM12349" s="41"/>
      <c r="AN12349" s="41"/>
      <c r="AO12349" s="41"/>
      <c r="AP12349" s="41"/>
      <c r="AQ12349" s="41"/>
      <c r="AR12349" s="41"/>
      <c r="AS12349" s="41"/>
      <c r="AT12349" s="41"/>
      <c r="AU12349" s="41"/>
      <c r="AV12349" s="41"/>
      <c r="AW12349" s="41"/>
      <c r="AX12349" s="41"/>
      <c r="AY12349" s="41"/>
      <c r="AZ12349" s="41"/>
      <c r="BA12349" s="41"/>
      <c r="BB12349" s="41"/>
      <c r="BC12349" s="41"/>
      <c r="BD12349" s="41"/>
      <c r="BE12349" s="41"/>
      <c r="BF12349" s="41"/>
      <c r="BG12349" s="41"/>
      <c r="BH12349" s="41"/>
      <c r="BI12349" s="41"/>
      <c r="BJ12349" s="41"/>
      <c r="BK12349" s="41"/>
      <c r="BL12349" s="41"/>
      <c r="BM12349" s="41"/>
      <c r="BN12349" s="41"/>
      <c r="BO12349" s="41"/>
      <c r="BP12349" s="108"/>
      <c r="CG12349" s="102"/>
      <c r="CI12349" s="45"/>
    </row>
    <row r="12350" spans="37:87" ht="13" customHeight="1">
      <c r="AK12350" s="114"/>
      <c r="AL12350" s="41"/>
      <c r="AM12350" s="41"/>
      <c r="AN12350" s="41"/>
      <c r="AO12350" s="41"/>
      <c r="AP12350" s="41"/>
      <c r="AQ12350" s="41"/>
      <c r="AR12350" s="41"/>
      <c r="AS12350" s="41"/>
      <c r="AT12350" s="41"/>
      <c r="AU12350" s="41"/>
      <c r="AV12350" s="41"/>
      <c r="AW12350" s="41"/>
      <c r="AX12350" s="41"/>
      <c r="AY12350" s="41"/>
      <c r="AZ12350" s="41"/>
      <c r="BA12350" s="41"/>
      <c r="BB12350" s="41"/>
      <c r="BC12350" s="41"/>
      <c r="BD12350" s="41"/>
      <c r="BE12350" s="41"/>
      <c r="BF12350" s="41"/>
      <c r="BG12350" s="41"/>
      <c r="BH12350" s="41"/>
      <c r="BI12350" s="41"/>
      <c r="BJ12350" s="41"/>
      <c r="BK12350" s="41"/>
      <c r="BL12350" s="41"/>
      <c r="BM12350" s="41"/>
      <c r="BN12350" s="41"/>
      <c r="BO12350" s="41"/>
      <c r="BP12350" s="108"/>
      <c r="CG12350" s="102"/>
      <c r="CI12350" s="45"/>
    </row>
    <row r="12351" spans="37:87" ht="13" customHeight="1">
      <c r="AK12351" s="114"/>
      <c r="AL12351" s="41"/>
      <c r="AM12351" s="41"/>
      <c r="AN12351" s="41"/>
      <c r="AO12351" s="41"/>
      <c r="AP12351" s="41"/>
      <c r="AQ12351" s="41"/>
      <c r="AR12351" s="41"/>
      <c r="AS12351" s="41"/>
      <c r="AT12351" s="41"/>
      <c r="AU12351" s="41"/>
      <c r="AV12351" s="41"/>
      <c r="AW12351" s="41"/>
      <c r="AX12351" s="41"/>
      <c r="AY12351" s="41"/>
      <c r="AZ12351" s="41"/>
      <c r="BA12351" s="41"/>
      <c r="BB12351" s="41"/>
      <c r="BC12351" s="41"/>
      <c r="BD12351" s="41"/>
      <c r="BE12351" s="41"/>
      <c r="BF12351" s="41"/>
      <c r="BG12351" s="41"/>
      <c r="BH12351" s="41"/>
      <c r="BI12351" s="41"/>
      <c r="BJ12351" s="41"/>
      <c r="BK12351" s="41"/>
      <c r="BL12351" s="41"/>
      <c r="BM12351" s="41"/>
      <c r="BN12351" s="41"/>
      <c r="BO12351" s="41"/>
      <c r="BP12351" s="108"/>
      <c r="CG12351" s="102"/>
      <c r="CI12351" s="45"/>
    </row>
    <row r="12352" spans="37:87" ht="13" customHeight="1">
      <c r="AK12352" s="114"/>
      <c r="AL12352" s="41"/>
      <c r="AM12352" s="41"/>
      <c r="AN12352" s="41"/>
      <c r="AO12352" s="41"/>
      <c r="AP12352" s="41"/>
      <c r="AQ12352" s="41"/>
      <c r="AR12352" s="41"/>
      <c r="AS12352" s="41"/>
      <c r="AT12352" s="41"/>
      <c r="AU12352" s="41"/>
      <c r="AV12352" s="41"/>
      <c r="AW12352" s="41"/>
      <c r="AX12352" s="41"/>
      <c r="AY12352" s="41"/>
      <c r="AZ12352" s="41"/>
      <c r="BA12352" s="41"/>
      <c r="BB12352" s="41"/>
      <c r="BC12352" s="41"/>
      <c r="BD12352" s="41"/>
      <c r="BE12352" s="41"/>
      <c r="BF12352" s="41"/>
      <c r="BG12352" s="41"/>
      <c r="BH12352" s="41"/>
      <c r="BI12352" s="41"/>
      <c r="BJ12352" s="41"/>
      <c r="BK12352" s="41"/>
      <c r="BL12352" s="41"/>
      <c r="BM12352" s="41"/>
      <c r="BN12352" s="41"/>
      <c r="BO12352" s="41"/>
      <c r="BP12352" s="108"/>
      <c r="CG12352" s="102"/>
      <c r="CI12352" s="45"/>
    </row>
    <row r="12353" spans="37:87" ht="13" customHeight="1">
      <c r="AK12353" s="114"/>
      <c r="AL12353" s="41"/>
      <c r="AM12353" s="41"/>
      <c r="AN12353" s="41"/>
      <c r="AO12353" s="41"/>
      <c r="AP12353" s="41"/>
      <c r="AQ12353" s="41"/>
      <c r="AR12353" s="41"/>
      <c r="AS12353" s="41"/>
      <c r="AT12353" s="41"/>
      <c r="AU12353" s="41"/>
      <c r="AV12353" s="41"/>
      <c r="AW12353" s="41"/>
      <c r="AX12353" s="41"/>
      <c r="AY12353" s="41"/>
      <c r="AZ12353" s="41"/>
      <c r="BA12353" s="41"/>
      <c r="BB12353" s="41"/>
      <c r="BC12353" s="41"/>
      <c r="BD12353" s="41"/>
      <c r="BE12353" s="41"/>
      <c r="BF12353" s="41"/>
      <c r="BG12353" s="41"/>
      <c r="BH12353" s="41"/>
      <c r="BI12353" s="41"/>
      <c r="BJ12353" s="41"/>
      <c r="BK12353" s="41"/>
      <c r="BL12353" s="41"/>
      <c r="BM12353" s="41"/>
      <c r="BN12353" s="41"/>
      <c r="BO12353" s="41"/>
      <c r="BP12353" s="108"/>
      <c r="CG12353" s="102"/>
      <c r="CI12353" s="45"/>
    </row>
    <row r="12354" spans="37:87" ht="13" customHeight="1">
      <c r="AK12354" s="114"/>
      <c r="AL12354" s="41"/>
      <c r="AM12354" s="41"/>
      <c r="AN12354" s="41"/>
      <c r="AO12354" s="41"/>
      <c r="AP12354" s="41"/>
      <c r="AQ12354" s="41"/>
      <c r="AR12354" s="41"/>
      <c r="AS12354" s="41"/>
      <c r="AT12354" s="41"/>
      <c r="AU12354" s="41"/>
      <c r="AV12354" s="41"/>
      <c r="AW12354" s="41"/>
      <c r="AX12354" s="41"/>
      <c r="AY12354" s="41"/>
      <c r="AZ12354" s="41"/>
      <c r="BA12354" s="41"/>
      <c r="BB12354" s="41"/>
      <c r="BC12354" s="41"/>
      <c r="BD12354" s="41"/>
      <c r="BE12354" s="41"/>
      <c r="BF12354" s="41"/>
      <c r="BG12354" s="41"/>
      <c r="BH12354" s="41"/>
      <c r="BI12354" s="41"/>
      <c r="BJ12354" s="41"/>
      <c r="BK12354" s="41"/>
      <c r="BL12354" s="41"/>
      <c r="BM12354" s="41"/>
      <c r="BN12354" s="41"/>
      <c r="BO12354" s="41"/>
      <c r="BP12354" s="108"/>
      <c r="CG12354" s="102"/>
      <c r="CI12354" s="45"/>
    </row>
    <row r="12355" spans="37:87" ht="13" customHeight="1">
      <c r="AK12355" s="114"/>
      <c r="AL12355" s="41"/>
      <c r="AM12355" s="41"/>
      <c r="AN12355" s="41"/>
      <c r="AO12355" s="41"/>
      <c r="AP12355" s="41"/>
      <c r="AQ12355" s="41"/>
      <c r="AR12355" s="41"/>
      <c r="AS12355" s="41"/>
      <c r="AT12355" s="41"/>
      <c r="AU12355" s="41"/>
      <c r="AV12355" s="41"/>
      <c r="AW12355" s="41"/>
      <c r="AX12355" s="41"/>
      <c r="AY12355" s="41"/>
      <c r="AZ12355" s="41"/>
      <c r="BA12355" s="41"/>
      <c r="BB12355" s="41"/>
      <c r="BC12355" s="41"/>
      <c r="BD12355" s="41"/>
      <c r="BE12355" s="41"/>
      <c r="BF12355" s="41"/>
      <c r="BG12355" s="41"/>
      <c r="BH12355" s="41"/>
      <c r="BI12355" s="41"/>
      <c r="BJ12355" s="41"/>
      <c r="BK12355" s="41"/>
      <c r="BL12355" s="41"/>
      <c r="BM12355" s="41"/>
      <c r="BN12355" s="41"/>
      <c r="BO12355" s="41"/>
      <c r="BP12355" s="108"/>
      <c r="CG12355" s="102"/>
      <c r="CI12355" s="45"/>
    </row>
    <row r="12356" spans="37:87" ht="13" customHeight="1">
      <c r="AK12356" s="114"/>
      <c r="AL12356" s="41"/>
      <c r="AM12356" s="41"/>
      <c r="AN12356" s="41"/>
      <c r="AO12356" s="41"/>
      <c r="AP12356" s="41"/>
      <c r="AQ12356" s="41"/>
      <c r="AR12356" s="41"/>
      <c r="AS12356" s="41"/>
      <c r="AT12356" s="41"/>
      <c r="AU12356" s="41"/>
      <c r="AV12356" s="41"/>
      <c r="AW12356" s="41"/>
      <c r="AX12356" s="41"/>
      <c r="AY12356" s="41"/>
      <c r="AZ12356" s="41"/>
      <c r="BA12356" s="41"/>
      <c r="BB12356" s="41"/>
      <c r="BC12356" s="41"/>
      <c r="BD12356" s="41"/>
      <c r="BE12356" s="41"/>
      <c r="BF12356" s="41"/>
      <c r="BG12356" s="41"/>
      <c r="BH12356" s="41"/>
      <c r="BI12356" s="41"/>
      <c r="BJ12356" s="41"/>
      <c r="BK12356" s="41"/>
      <c r="BL12356" s="41"/>
      <c r="BM12356" s="41"/>
      <c r="BN12356" s="41"/>
      <c r="BO12356" s="41"/>
      <c r="BP12356" s="108"/>
      <c r="CG12356" s="102"/>
      <c r="CI12356" s="45"/>
    </row>
    <row r="12357" spans="37:87" ht="13" customHeight="1">
      <c r="AK12357" s="114"/>
      <c r="AL12357" s="41"/>
      <c r="AM12357" s="41"/>
      <c r="AN12357" s="41"/>
      <c r="AO12357" s="41"/>
      <c r="AP12357" s="41"/>
      <c r="AQ12357" s="41"/>
      <c r="AR12357" s="41"/>
      <c r="AS12357" s="41"/>
      <c r="AT12357" s="41"/>
      <c r="AU12357" s="41"/>
      <c r="AV12357" s="41"/>
      <c r="AW12357" s="41"/>
      <c r="AX12357" s="41"/>
      <c r="AY12357" s="41"/>
      <c r="AZ12357" s="41"/>
      <c r="BA12357" s="41"/>
      <c r="BB12357" s="41"/>
      <c r="BC12357" s="41"/>
      <c r="BD12357" s="41"/>
      <c r="BE12357" s="41"/>
      <c r="BF12357" s="41"/>
      <c r="BG12357" s="41"/>
      <c r="BH12357" s="41"/>
      <c r="BI12357" s="41"/>
      <c r="BJ12357" s="41"/>
      <c r="BK12357" s="41"/>
      <c r="BL12357" s="41"/>
      <c r="BM12357" s="41"/>
      <c r="BN12357" s="41"/>
      <c r="BO12357" s="41"/>
      <c r="BP12357" s="108"/>
      <c r="CG12357" s="102"/>
      <c r="CI12357" s="45"/>
    </row>
    <row r="12358" spans="37:87" ht="13" customHeight="1">
      <c r="AK12358" s="114"/>
      <c r="AL12358" s="41"/>
      <c r="AM12358" s="41"/>
      <c r="AN12358" s="41"/>
      <c r="AO12358" s="41"/>
      <c r="AP12358" s="41"/>
      <c r="AQ12358" s="41"/>
      <c r="AR12358" s="41"/>
      <c r="AS12358" s="41"/>
      <c r="AT12358" s="41"/>
      <c r="AU12358" s="41"/>
      <c r="AV12358" s="41"/>
      <c r="AW12358" s="41"/>
      <c r="AX12358" s="41"/>
      <c r="AY12358" s="41"/>
      <c r="AZ12358" s="41"/>
      <c r="BA12358" s="41"/>
      <c r="BB12358" s="41"/>
      <c r="BC12358" s="41"/>
      <c r="BD12358" s="41"/>
      <c r="BE12358" s="41"/>
      <c r="BF12358" s="41"/>
      <c r="BG12358" s="41"/>
      <c r="BH12358" s="41"/>
      <c r="BI12358" s="41"/>
      <c r="BJ12358" s="41"/>
      <c r="BK12358" s="41"/>
      <c r="BL12358" s="41"/>
      <c r="BM12358" s="41"/>
      <c r="BN12358" s="41"/>
      <c r="BO12358" s="41"/>
      <c r="BP12358" s="108"/>
      <c r="CG12358" s="102"/>
      <c r="CI12358" s="45"/>
    </row>
    <row r="12359" spans="37:87" ht="13" customHeight="1">
      <c r="AK12359" s="114"/>
      <c r="AL12359" s="41"/>
      <c r="AM12359" s="41"/>
      <c r="AN12359" s="41"/>
      <c r="AO12359" s="41"/>
      <c r="AP12359" s="41"/>
      <c r="AQ12359" s="41"/>
      <c r="AR12359" s="41"/>
      <c r="AS12359" s="41"/>
      <c r="AT12359" s="41"/>
      <c r="AU12359" s="41"/>
      <c r="AV12359" s="41"/>
      <c r="AW12359" s="41"/>
      <c r="AX12359" s="41"/>
      <c r="AY12359" s="41"/>
      <c r="AZ12359" s="41"/>
      <c r="BA12359" s="41"/>
      <c r="BB12359" s="41"/>
      <c r="BC12359" s="41"/>
      <c r="BD12359" s="41"/>
      <c r="BE12359" s="41"/>
      <c r="BF12359" s="41"/>
      <c r="BG12359" s="41"/>
      <c r="BH12359" s="41"/>
      <c r="BI12359" s="41"/>
      <c r="BJ12359" s="41"/>
      <c r="BK12359" s="41"/>
      <c r="BL12359" s="41"/>
      <c r="BM12359" s="41"/>
      <c r="BN12359" s="41"/>
      <c r="BO12359" s="41"/>
      <c r="BP12359" s="108"/>
      <c r="CG12359" s="102"/>
      <c r="CI12359" s="45"/>
    </row>
    <row r="12360" spans="37:87" ht="13" customHeight="1">
      <c r="AK12360" s="114"/>
      <c r="AL12360" s="41"/>
      <c r="AM12360" s="41"/>
      <c r="AN12360" s="41"/>
      <c r="AO12360" s="41"/>
      <c r="AP12360" s="41"/>
      <c r="AQ12360" s="41"/>
      <c r="AR12360" s="41"/>
      <c r="AS12360" s="41"/>
      <c r="AT12360" s="41"/>
      <c r="AU12360" s="41"/>
      <c r="AV12360" s="41"/>
      <c r="AW12360" s="41"/>
      <c r="AX12360" s="41"/>
      <c r="AY12360" s="41"/>
      <c r="AZ12360" s="41"/>
      <c r="BA12360" s="41"/>
      <c r="BB12360" s="41"/>
      <c r="BC12360" s="41"/>
      <c r="BD12360" s="41"/>
      <c r="BE12360" s="41"/>
      <c r="BF12360" s="41"/>
      <c r="BG12360" s="41"/>
      <c r="BH12360" s="41"/>
      <c r="BI12360" s="41"/>
      <c r="BJ12360" s="41"/>
      <c r="BK12360" s="41"/>
      <c r="BL12360" s="41"/>
      <c r="BM12360" s="41"/>
      <c r="BN12360" s="41"/>
      <c r="BO12360" s="41"/>
      <c r="BP12360" s="108"/>
      <c r="CG12360" s="102"/>
      <c r="CI12360" s="45"/>
    </row>
    <row r="12361" spans="37:87" ht="13" customHeight="1">
      <c r="AK12361" s="114"/>
      <c r="AL12361" s="41"/>
      <c r="AM12361" s="41"/>
      <c r="AN12361" s="41"/>
      <c r="AO12361" s="41"/>
      <c r="AP12361" s="41"/>
      <c r="AQ12361" s="41"/>
      <c r="AR12361" s="41"/>
      <c r="AS12361" s="41"/>
      <c r="AT12361" s="41"/>
      <c r="AU12361" s="41"/>
      <c r="AV12361" s="41"/>
      <c r="AW12361" s="41"/>
      <c r="AX12361" s="41"/>
      <c r="AY12361" s="41"/>
      <c r="AZ12361" s="41"/>
      <c r="BA12361" s="41"/>
      <c r="BB12361" s="41"/>
      <c r="BC12361" s="41"/>
      <c r="BD12361" s="41"/>
      <c r="BE12361" s="41"/>
      <c r="BF12361" s="41"/>
      <c r="BG12361" s="41"/>
      <c r="BH12361" s="41"/>
      <c r="BI12361" s="41"/>
      <c r="BJ12361" s="41"/>
      <c r="BK12361" s="41"/>
      <c r="BL12361" s="41"/>
      <c r="BM12361" s="41"/>
      <c r="BN12361" s="41"/>
      <c r="BO12361" s="41"/>
      <c r="BP12361" s="108"/>
      <c r="CG12361" s="102"/>
      <c r="CI12361" s="45"/>
    </row>
    <row r="12362" spans="37:87" ht="13" customHeight="1">
      <c r="AK12362" s="114"/>
      <c r="AL12362" s="41"/>
      <c r="AM12362" s="41"/>
      <c r="AN12362" s="41"/>
      <c r="AO12362" s="41"/>
      <c r="AP12362" s="41"/>
      <c r="AQ12362" s="41"/>
      <c r="AR12362" s="41"/>
      <c r="AS12362" s="41"/>
      <c r="AT12362" s="41"/>
      <c r="AU12362" s="41"/>
      <c r="AV12362" s="41"/>
      <c r="AW12362" s="41"/>
      <c r="AX12362" s="41"/>
      <c r="AY12362" s="41"/>
      <c r="AZ12362" s="41"/>
      <c r="BA12362" s="41"/>
      <c r="BB12362" s="41"/>
      <c r="BC12362" s="41"/>
      <c r="BD12362" s="41"/>
      <c r="BE12362" s="41"/>
      <c r="BF12362" s="41"/>
      <c r="BG12362" s="41"/>
      <c r="BH12362" s="41"/>
      <c r="BI12362" s="41"/>
      <c r="BJ12362" s="41"/>
      <c r="BK12362" s="41"/>
      <c r="BL12362" s="41"/>
      <c r="BM12362" s="41"/>
      <c r="BN12362" s="41"/>
      <c r="BO12362" s="41"/>
      <c r="BP12362" s="108"/>
      <c r="CG12362" s="102"/>
      <c r="CI12362" s="45"/>
    </row>
    <row r="12363" spans="37:87" ht="13" customHeight="1">
      <c r="AK12363" s="114"/>
      <c r="AL12363" s="41"/>
      <c r="AM12363" s="41"/>
      <c r="AN12363" s="41"/>
      <c r="AO12363" s="41"/>
      <c r="AP12363" s="41"/>
      <c r="AQ12363" s="41"/>
      <c r="AR12363" s="41"/>
      <c r="AS12363" s="41"/>
      <c r="AT12363" s="41"/>
      <c r="AU12363" s="41"/>
      <c r="AV12363" s="41"/>
      <c r="AW12363" s="41"/>
      <c r="AX12363" s="41"/>
      <c r="AY12363" s="41"/>
      <c r="AZ12363" s="41"/>
      <c r="BA12363" s="41"/>
      <c r="BB12363" s="41"/>
      <c r="BC12363" s="41"/>
      <c r="BD12363" s="41"/>
      <c r="BE12363" s="41"/>
      <c r="BF12363" s="41"/>
      <c r="BG12363" s="41"/>
      <c r="BH12363" s="41"/>
      <c r="BI12363" s="41"/>
      <c r="BJ12363" s="41"/>
      <c r="BK12363" s="41"/>
      <c r="BL12363" s="41"/>
      <c r="BM12363" s="41"/>
      <c r="BN12363" s="41"/>
      <c r="BO12363" s="41"/>
      <c r="BP12363" s="108"/>
      <c r="CG12363" s="102"/>
      <c r="CI12363" s="45"/>
    </row>
    <row r="12364" spans="37:87" ht="13" customHeight="1">
      <c r="AK12364" s="114"/>
      <c r="AL12364" s="41"/>
      <c r="AM12364" s="41"/>
      <c r="AN12364" s="41"/>
      <c r="AO12364" s="41"/>
      <c r="AP12364" s="41"/>
      <c r="AQ12364" s="41"/>
      <c r="AR12364" s="41"/>
      <c r="AS12364" s="41"/>
      <c r="AT12364" s="41"/>
      <c r="AU12364" s="41"/>
      <c r="AV12364" s="41"/>
      <c r="AW12364" s="41"/>
      <c r="AX12364" s="41"/>
      <c r="AY12364" s="41"/>
      <c r="AZ12364" s="41"/>
      <c r="BA12364" s="41"/>
      <c r="BB12364" s="41"/>
      <c r="BC12364" s="41"/>
      <c r="BD12364" s="41"/>
      <c r="BE12364" s="41"/>
      <c r="BF12364" s="41"/>
      <c r="BG12364" s="41"/>
      <c r="BH12364" s="41"/>
      <c r="BI12364" s="41"/>
      <c r="BJ12364" s="41"/>
      <c r="BK12364" s="41"/>
      <c r="BL12364" s="41"/>
      <c r="BM12364" s="41"/>
      <c r="BN12364" s="41"/>
      <c r="BO12364" s="41"/>
      <c r="BP12364" s="108"/>
      <c r="CG12364" s="102"/>
      <c r="CI12364" s="45"/>
    </row>
    <row r="12365" spans="37:87" ht="13" customHeight="1">
      <c r="AK12365" s="114"/>
      <c r="AL12365" s="41"/>
      <c r="AM12365" s="41"/>
      <c r="AN12365" s="41"/>
      <c r="AO12365" s="41"/>
      <c r="AP12365" s="41"/>
      <c r="AQ12365" s="41"/>
      <c r="AR12365" s="41"/>
      <c r="AS12365" s="41"/>
      <c r="AT12365" s="41"/>
      <c r="AU12365" s="41"/>
      <c r="AV12365" s="41"/>
      <c r="AW12365" s="41"/>
      <c r="AX12365" s="41"/>
      <c r="AY12365" s="41"/>
      <c r="AZ12365" s="41"/>
      <c r="BA12365" s="41"/>
      <c r="BB12365" s="41"/>
      <c r="BC12365" s="41"/>
      <c r="BD12365" s="41"/>
      <c r="BE12365" s="41"/>
      <c r="BF12365" s="41"/>
      <c r="BG12365" s="41"/>
      <c r="BH12365" s="41"/>
      <c r="BI12365" s="41"/>
      <c r="BJ12365" s="41"/>
      <c r="BK12365" s="41"/>
      <c r="BL12365" s="41"/>
      <c r="BM12365" s="41"/>
      <c r="BN12365" s="41"/>
      <c r="BO12365" s="41"/>
      <c r="BP12365" s="108"/>
      <c r="CG12365" s="102"/>
      <c r="CI12365" s="45"/>
    </row>
    <row r="12366" spans="37:87" ht="13" customHeight="1">
      <c r="AK12366" s="114"/>
      <c r="AL12366" s="41"/>
      <c r="AM12366" s="41"/>
      <c r="AN12366" s="41"/>
      <c r="AO12366" s="41"/>
      <c r="AP12366" s="41"/>
      <c r="AQ12366" s="41"/>
      <c r="AR12366" s="41"/>
      <c r="AS12366" s="41"/>
      <c r="AT12366" s="41"/>
      <c r="AU12366" s="41"/>
      <c r="AV12366" s="41"/>
      <c r="AW12366" s="41"/>
      <c r="AX12366" s="41"/>
      <c r="AY12366" s="41"/>
      <c r="AZ12366" s="41"/>
      <c r="BA12366" s="41"/>
      <c r="BB12366" s="41"/>
      <c r="BC12366" s="41"/>
      <c r="BD12366" s="41"/>
      <c r="BE12366" s="41"/>
      <c r="BF12366" s="41"/>
      <c r="BG12366" s="41"/>
      <c r="BH12366" s="41"/>
      <c r="BI12366" s="41"/>
      <c r="BJ12366" s="41"/>
      <c r="BK12366" s="41"/>
      <c r="BL12366" s="41"/>
      <c r="BM12366" s="41"/>
      <c r="BN12366" s="41"/>
      <c r="BO12366" s="41"/>
      <c r="BP12366" s="108"/>
      <c r="CG12366" s="102"/>
      <c r="CI12366" s="45"/>
    </row>
    <row r="12367" spans="37:87" ht="13" customHeight="1">
      <c r="AK12367" s="114"/>
      <c r="AL12367" s="41"/>
      <c r="AM12367" s="41"/>
      <c r="AN12367" s="41"/>
      <c r="AO12367" s="41"/>
      <c r="AP12367" s="41"/>
      <c r="AQ12367" s="41"/>
      <c r="AR12367" s="41"/>
      <c r="AS12367" s="41"/>
      <c r="AT12367" s="41"/>
      <c r="AU12367" s="41"/>
      <c r="AV12367" s="41"/>
      <c r="AW12367" s="41"/>
      <c r="AX12367" s="41"/>
      <c r="AY12367" s="41"/>
      <c r="AZ12367" s="41"/>
      <c r="BA12367" s="41"/>
      <c r="BB12367" s="41"/>
      <c r="BC12367" s="41"/>
      <c r="BD12367" s="41"/>
      <c r="BE12367" s="41"/>
      <c r="BF12367" s="41"/>
      <c r="BG12367" s="41"/>
      <c r="BH12367" s="41"/>
      <c r="BI12367" s="41"/>
      <c r="BJ12367" s="41"/>
      <c r="BK12367" s="41"/>
      <c r="BL12367" s="41"/>
      <c r="BM12367" s="41"/>
      <c r="BN12367" s="41"/>
      <c r="BO12367" s="41"/>
      <c r="BP12367" s="108"/>
      <c r="CG12367" s="102"/>
      <c r="CI12367" s="45"/>
    </row>
    <row r="12368" spans="37:87" ht="13" customHeight="1">
      <c r="AK12368" s="114"/>
      <c r="AL12368" s="41"/>
      <c r="AM12368" s="41"/>
      <c r="AN12368" s="41"/>
      <c r="AO12368" s="41"/>
      <c r="AP12368" s="41"/>
      <c r="AQ12368" s="41"/>
      <c r="AR12368" s="41"/>
      <c r="AS12368" s="41"/>
      <c r="AT12368" s="41"/>
      <c r="AU12368" s="41"/>
      <c r="AV12368" s="41"/>
      <c r="AW12368" s="41"/>
      <c r="AX12368" s="41"/>
      <c r="AY12368" s="41"/>
      <c r="AZ12368" s="41"/>
      <c r="BA12368" s="41"/>
      <c r="BB12368" s="41"/>
      <c r="BC12368" s="41"/>
      <c r="BD12368" s="41"/>
      <c r="BE12368" s="41"/>
      <c r="BF12368" s="41"/>
      <c r="BG12368" s="41"/>
      <c r="BH12368" s="41"/>
      <c r="BI12368" s="41"/>
      <c r="BJ12368" s="41"/>
      <c r="BK12368" s="41"/>
      <c r="BL12368" s="41"/>
      <c r="BM12368" s="41"/>
      <c r="BN12368" s="41"/>
      <c r="BO12368" s="41"/>
      <c r="BP12368" s="108"/>
      <c r="CG12368" s="102"/>
      <c r="CI12368" s="45"/>
    </row>
    <row r="12369" spans="37:87" ht="13" customHeight="1">
      <c r="AK12369" s="114"/>
      <c r="AL12369" s="41"/>
      <c r="AM12369" s="41"/>
      <c r="AN12369" s="41"/>
      <c r="AO12369" s="41"/>
      <c r="AP12369" s="41"/>
      <c r="AQ12369" s="41"/>
      <c r="AR12369" s="41"/>
      <c r="AS12369" s="41"/>
      <c r="AT12369" s="41"/>
      <c r="AU12369" s="41"/>
      <c r="AV12369" s="41"/>
      <c r="AW12369" s="41"/>
      <c r="AX12369" s="41"/>
      <c r="AY12369" s="41"/>
      <c r="AZ12369" s="41"/>
      <c r="BA12369" s="41"/>
      <c r="BB12369" s="41"/>
      <c r="BC12369" s="41"/>
      <c r="BD12369" s="41"/>
      <c r="BE12369" s="41"/>
      <c r="BF12369" s="41"/>
      <c r="BG12369" s="41"/>
      <c r="BH12369" s="41"/>
      <c r="BI12369" s="41"/>
      <c r="BJ12369" s="41"/>
      <c r="BK12369" s="41"/>
      <c r="BL12369" s="41"/>
      <c r="BM12369" s="41"/>
      <c r="BN12369" s="41"/>
      <c r="BO12369" s="41"/>
      <c r="BP12369" s="108"/>
      <c r="CG12369" s="102"/>
      <c r="CI12369" s="45"/>
    </row>
    <row r="12370" spans="37:87" ht="13" customHeight="1">
      <c r="AK12370" s="114"/>
      <c r="AL12370" s="41"/>
      <c r="AM12370" s="41"/>
      <c r="AN12370" s="41"/>
      <c r="AO12370" s="41"/>
      <c r="AP12370" s="41"/>
      <c r="AQ12370" s="41"/>
      <c r="AR12370" s="41"/>
      <c r="AS12370" s="41"/>
      <c r="AT12370" s="41"/>
      <c r="AU12370" s="41"/>
      <c r="AV12370" s="41"/>
      <c r="AW12370" s="41"/>
      <c r="AX12370" s="41"/>
      <c r="AY12370" s="41"/>
      <c r="AZ12370" s="41"/>
      <c r="BA12370" s="41"/>
      <c r="BB12370" s="41"/>
      <c r="BC12370" s="41"/>
      <c r="BD12370" s="41"/>
      <c r="BE12370" s="41"/>
      <c r="BF12370" s="41"/>
      <c r="BG12370" s="41"/>
      <c r="BH12370" s="41"/>
      <c r="BI12370" s="41"/>
      <c r="BJ12370" s="41"/>
      <c r="BK12370" s="41"/>
      <c r="BL12370" s="41"/>
      <c r="BM12370" s="41"/>
      <c r="BN12370" s="41"/>
      <c r="BO12370" s="41"/>
      <c r="BP12370" s="108"/>
      <c r="CG12370" s="102"/>
      <c r="CI12370" s="45"/>
    </row>
    <row r="12371" spans="37:87" ht="13" customHeight="1">
      <c r="AK12371" s="114"/>
      <c r="AL12371" s="41"/>
      <c r="AM12371" s="41"/>
      <c r="AN12371" s="41"/>
      <c r="AO12371" s="41"/>
      <c r="AP12371" s="41"/>
      <c r="AQ12371" s="41"/>
      <c r="AR12371" s="41"/>
      <c r="AS12371" s="41"/>
      <c r="AT12371" s="41"/>
      <c r="AU12371" s="41"/>
      <c r="AV12371" s="41"/>
      <c r="AW12371" s="41"/>
      <c r="AX12371" s="41"/>
      <c r="AY12371" s="41"/>
      <c r="AZ12371" s="41"/>
      <c r="BA12371" s="41"/>
      <c r="BB12371" s="41"/>
      <c r="BC12371" s="41"/>
      <c r="BD12371" s="41"/>
      <c r="BE12371" s="41"/>
      <c r="BF12371" s="41"/>
      <c r="BG12371" s="41"/>
      <c r="BH12371" s="41"/>
      <c r="BI12371" s="41"/>
      <c r="BJ12371" s="41"/>
      <c r="BK12371" s="41"/>
      <c r="BL12371" s="41"/>
      <c r="BM12371" s="41"/>
      <c r="BN12371" s="41"/>
      <c r="BO12371" s="41"/>
      <c r="BP12371" s="108"/>
      <c r="CG12371" s="102"/>
      <c r="CI12371" s="45"/>
    </row>
    <row r="12372" spans="37:87" ht="13" customHeight="1">
      <c r="AK12372" s="114"/>
      <c r="AL12372" s="41"/>
      <c r="AM12372" s="41"/>
      <c r="AN12372" s="41"/>
      <c r="AO12372" s="41"/>
      <c r="AP12372" s="41"/>
      <c r="AQ12372" s="41"/>
      <c r="AR12372" s="41"/>
      <c r="AS12372" s="41"/>
      <c r="AT12372" s="41"/>
      <c r="AU12372" s="41"/>
      <c r="AV12372" s="41"/>
      <c r="AW12372" s="41"/>
      <c r="AX12372" s="41"/>
      <c r="AY12372" s="41"/>
      <c r="AZ12372" s="41"/>
      <c r="BA12372" s="41"/>
      <c r="BB12372" s="41"/>
      <c r="BC12372" s="41"/>
      <c r="BD12372" s="41"/>
      <c r="BE12372" s="41"/>
      <c r="BF12372" s="41"/>
      <c r="BG12372" s="41"/>
      <c r="BH12372" s="41"/>
      <c r="BI12372" s="41"/>
      <c r="BJ12372" s="41"/>
      <c r="BK12372" s="41"/>
      <c r="BL12372" s="41"/>
      <c r="BM12372" s="41"/>
      <c r="BN12372" s="41"/>
      <c r="BO12372" s="41"/>
      <c r="BP12372" s="108"/>
      <c r="CG12372" s="102"/>
      <c r="CI12372" s="45"/>
    </row>
    <row r="12373" spans="37:87" ht="13" customHeight="1">
      <c r="AK12373" s="114"/>
      <c r="AL12373" s="41"/>
      <c r="AM12373" s="41"/>
      <c r="AN12373" s="41"/>
      <c r="AO12373" s="41"/>
      <c r="AP12373" s="41"/>
      <c r="AQ12373" s="41"/>
      <c r="AR12373" s="41"/>
      <c r="AS12373" s="41"/>
      <c r="AT12373" s="41"/>
      <c r="AU12373" s="41"/>
      <c r="AV12373" s="41"/>
      <c r="AW12373" s="41"/>
      <c r="AX12373" s="41"/>
      <c r="AY12373" s="41"/>
      <c r="AZ12373" s="41"/>
      <c r="BA12373" s="41"/>
      <c r="BB12373" s="41"/>
      <c r="BC12373" s="41"/>
      <c r="BD12373" s="41"/>
      <c r="BE12373" s="41"/>
      <c r="BF12373" s="41"/>
      <c r="BG12373" s="41"/>
      <c r="BH12373" s="41"/>
      <c r="BI12373" s="41"/>
      <c r="BJ12373" s="41"/>
      <c r="BK12373" s="41"/>
      <c r="BL12373" s="41"/>
      <c r="BM12373" s="41"/>
      <c r="BN12373" s="41"/>
      <c r="BO12373" s="41"/>
      <c r="BP12373" s="108"/>
      <c r="CG12373" s="102"/>
      <c r="CI12373" s="45"/>
    </row>
    <row r="12374" spans="37:87" ht="13" customHeight="1">
      <c r="AK12374" s="114"/>
      <c r="AL12374" s="41"/>
      <c r="AM12374" s="41"/>
      <c r="AN12374" s="41"/>
      <c r="AO12374" s="41"/>
      <c r="AP12374" s="41"/>
      <c r="AQ12374" s="41"/>
      <c r="AR12374" s="41"/>
      <c r="AS12374" s="41"/>
      <c r="AT12374" s="41"/>
      <c r="AU12374" s="41"/>
      <c r="AV12374" s="41"/>
      <c r="AW12374" s="41"/>
      <c r="AX12374" s="41"/>
      <c r="AY12374" s="41"/>
      <c r="AZ12374" s="41"/>
      <c r="BA12374" s="41"/>
      <c r="BB12374" s="41"/>
      <c r="BC12374" s="41"/>
      <c r="BD12374" s="41"/>
      <c r="BE12374" s="41"/>
      <c r="BF12374" s="41"/>
      <c r="BG12374" s="41"/>
      <c r="BH12374" s="41"/>
      <c r="BI12374" s="41"/>
      <c r="BJ12374" s="41"/>
      <c r="BK12374" s="41"/>
      <c r="BL12374" s="41"/>
      <c r="BM12374" s="41"/>
      <c r="BN12374" s="41"/>
      <c r="BO12374" s="41"/>
      <c r="BP12374" s="108"/>
      <c r="CG12374" s="102"/>
      <c r="CI12374" s="45"/>
    </row>
    <row r="12375" spans="37:87" ht="13" customHeight="1">
      <c r="AK12375" s="114"/>
      <c r="AL12375" s="41"/>
      <c r="AM12375" s="41"/>
      <c r="AN12375" s="41"/>
      <c r="AO12375" s="41"/>
      <c r="AP12375" s="41"/>
      <c r="AQ12375" s="41"/>
      <c r="AR12375" s="41"/>
      <c r="AS12375" s="41"/>
      <c r="AT12375" s="41"/>
      <c r="AU12375" s="41"/>
      <c r="AV12375" s="41"/>
      <c r="AW12375" s="41"/>
      <c r="AX12375" s="41"/>
      <c r="AY12375" s="41"/>
      <c r="AZ12375" s="41"/>
      <c r="BA12375" s="41"/>
      <c r="BB12375" s="41"/>
      <c r="BC12375" s="41"/>
      <c r="BD12375" s="41"/>
      <c r="BE12375" s="41"/>
      <c r="BF12375" s="41"/>
      <c r="BG12375" s="41"/>
      <c r="BH12375" s="41"/>
      <c r="BI12375" s="41"/>
      <c r="BJ12375" s="41"/>
      <c r="BK12375" s="41"/>
      <c r="BL12375" s="41"/>
      <c r="BM12375" s="41"/>
      <c r="BN12375" s="41"/>
      <c r="BO12375" s="41"/>
      <c r="BP12375" s="108"/>
      <c r="CG12375" s="102"/>
      <c r="CI12375" s="45"/>
    </row>
    <row r="12376" spans="37:87" ht="13" customHeight="1">
      <c r="AK12376" s="114"/>
      <c r="AL12376" s="41"/>
      <c r="AM12376" s="41"/>
      <c r="AN12376" s="41"/>
      <c r="AO12376" s="41"/>
      <c r="AP12376" s="41"/>
      <c r="AQ12376" s="41"/>
      <c r="AR12376" s="41"/>
      <c r="AS12376" s="41"/>
      <c r="AT12376" s="41"/>
      <c r="AU12376" s="41"/>
      <c r="AV12376" s="41"/>
      <c r="AW12376" s="41"/>
      <c r="AX12376" s="41"/>
      <c r="AY12376" s="41"/>
      <c r="AZ12376" s="41"/>
      <c r="BA12376" s="41"/>
      <c r="BB12376" s="41"/>
      <c r="BC12376" s="41"/>
      <c r="BD12376" s="41"/>
      <c r="BE12376" s="41"/>
      <c r="BF12376" s="41"/>
      <c r="BG12376" s="41"/>
      <c r="BH12376" s="41"/>
      <c r="BI12376" s="41"/>
      <c r="BJ12376" s="41"/>
      <c r="BK12376" s="41"/>
      <c r="BL12376" s="41"/>
      <c r="BM12376" s="41"/>
      <c r="BN12376" s="41"/>
      <c r="BO12376" s="41"/>
      <c r="BP12376" s="108"/>
      <c r="CG12376" s="102"/>
      <c r="CI12376" s="45"/>
    </row>
    <row r="12377" spans="37:87" ht="13" customHeight="1">
      <c r="AK12377" s="114"/>
      <c r="AL12377" s="41"/>
      <c r="AM12377" s="41"/>
      <c r="AN12377" s="41"/>
      <c r="AO12377" s="41"/>
      <c r="AP12377" s="41"/>
      <c r="AQ12377" s="41"/>
      <c r="AR12377" s="41"/>
      <c r="AS12377" s="41"/>
      <c r="AT12377" s="41"/>
      <c r="AU12377" s="41"/>
      <c r="AV12377" s="41"/>
      <c r="AW12377" s="41"/>
      <c r="AX12377" s="41"/>
      <c r="AY12377" s="41"/>
      <c r="AZ12377" s="41"/>
      <c r="BA12377" s="41"/>
      <c r="BB12377" s="41"/>
      <c r="BC12377" s="41"/>
      <c r="BD12377" s="41"/>
      <c r="BE12377" s="41"/>
      <c r="BF12377" s="41"/>
      <c r="BG12377" s="41"/>
      <c r="BH12377" s="41"/>
      <c r="BI12377" s="41"/>
      <c r="BJ12377" s="41"/>
      <c r="BK12377" s="41"/>
      <c r="BL12377" s="41"/>
      <c r="BM12377" s="41"/>
      <c r="BN12377" s="41"/>
      <c r="BO12377" s="41"/>
      <c r="BP12377" s="108"/>
      <c r="CG12377" s="102"/>
      <c r="CI12377" s="45"/>
    </row>
    <row r="12378" spans="37:87" ht="13" customHeight="1">
      <c r="AK12378" s="114"/>
      <c r="AL12378" s="41"/>
      <c r="AM12378" s="41"/>
      <c r="AN12378" s="41"/>
      <c r="AO12378" s="41"/>
      <c r="AP12378" s="41"/>
      <c r="AQ12378" s="41"/>
      <c r="AR12378" s="41"/>
      <c r="AS12378" s="41"/>
      <c r="AT12378" s="41"/>
      <c r="AU12378" s="41"/>
      <c r="AV12378" s="41"/>
      <c r="AW12378" s="41"/>
      <c r="AX12378" s="41"/>
      <c r="AY12378" s="41"/>
      <c r="AZ12378" s="41"/>
      <c r="BA12378" s="41"/>
      <c r="BB12378" s="41"/>
      <c r="BC12378" s="41"/>
      <c r="BD12378" s="41"/>
      <c r="BE12378" s="41"/>
      <c r="BF12378" s="41"/>
      <c r="BG12378" s="41"/>
      <c r="BH12378" s="41"/>
      <c r="BI12378" s="41"/>
      <c r="BJ12378" s="41"/>
      <c r="BK12378" s="41"/>
      <c r="BL12378" s="41"/>
      <c r="BM12378" s="41"/>
      <c r="BN12378" s="41"/>
      <c r="BO12378" s="41"/>
      <c r="BP12378" s="108"/>
      <c r="CG12378" s="102"/>
      <c r="CI12378" s="45"/>
    </row>
    <row r="12379" spans="37:87" ht="13" customHeight="1">
      <c r="AK12379" s="114"/>
      <c r="AL12379" s="41"/>
      <c r="AM12379" s="41"/>
      <c r="AN12379" s="41"/>
      <c r="AO12379" s="41"/>
      <c r="AP12379" s="41"/>
      <c r="AQ12379" s="41"/>
      <c r="AR12379" s="41"/>
      <c r="AS12379" s="41"/>
      <c r="AT12379" s="41"/>
      <c r="AU12379" s="41"/>
      <c r="AV12379" s="41"/>
      <c r="AW12379" s="41"/>
      <c r="AX12379" s="41"/>
      <c r="AY12379" s="41"/>
      <c r="AZ12379" s="41"/>
      <c r="BA12379" s="41"/>
      <c r="BB12379" s="41"/>
      <c r="BC12379" s="41"/>
      <c r="BD12379" s="41"/>
      <c r="BE12379" s="41"/>
      <c r="BF12379" s="41"/>
      <c r="BG12379" s="41"/>
      <c r="BH12379" s="41"/>
      <c r="BI12379" s="41"/>
      <c r="BJ12379" s="41"/>
      <c r="BK12379" s="41"/>
      <c r="BL12379" s="41"/>
      <c r="BM12379" s="41"/>
      <c r="BN12379" s="41"/>
      <c r="BO12379" s="41"/>
      <c r="BP12379" s="108"/>
      <c r="CG12379" s="102"/>
      <c r="CI12379" s="45"/>
    </row>
    <row r="12380" spans="37:87" ht="13" customHeight="1">
      <c r="AK12380" s="114"/>
      <c r="AL12380" s="41"/>
      <c r="AM12380" s="41"/>
      <c r="AN12380" s="41"/>
      <c r="AO12380" s="41"/>
      <c r="AP12380" s="41"/>
      <c r="AQ12380" s="41"/>
      <c r="AR12380" s="41"/>
      <c r="AS12380" s="41"/>
      <c r="AT12380" s="41"/>
      <c r="AU12380" s="41"/>
      <c r="AV12380" s="41"/>
      <c r="AW12380" s="41"/>
      <c r="AX12380" s="41"/>
      <c r="AY12380" s="41"/>
      <c r="AZ12380" s="41"/>
      <c r="BA12380" s="41"/>
      <c r="BB12380" s="41"/>
      <c r="BC12380" s="41"/>
      <c r="BD12380" s="41"/>
      <c r="BE12380" s="41"/>
      <c r="BF12380" s="41"/>
      <c r="BG12380" s="41"/>
      <c r="BH12380" s="41"/>
      <c r="BI12380" s="41"/>
      <c r="BJ12380" s="41"/>
      <c r="BK12380" s="41"/>
      <c r="BL12380" s="41"/>
      <c r="BM12380" s="41"/>
      <c r="BN12380" s="41"/>
      <c r="BO12380" s="41"/>
      <c r="BP12380" s="108"/>
      <c r="CG12380" s="102"/>
      <c r="CI12380" s="45"/>
    </row>
    <row r="12381" spans="37:87" ht="13" customHeight="1">
      <c r="AK12381" s="114"/>
      <c r="AL12381" s="41"/>
      <c r="AM12381" s="41"/>
      <c r="AN12381" s="41"/>
      <c r="AO12381" s="41"/>
      <c r="AP12381" s="41"/>
      <c r="AQ12381" s="41"/>
      <c r="AR12381" s="41"/>
      <c r="AS12381" s="41"/>
      <c r="AT12381" s="41"/>
      <c r="AU12381" s="41"/>
      <c r="AV12381" s="41"/>
      <c r="AW12381" s="41"/>
      <c r="AX12381" s="41"/>
      <c r="AY12381" s="41"/>
      <c r="AZ12381" s="41"/>
      <c r="BA12381" s="41"/>
      <c r="BB12381" s="41"/>
      <c r="BC12381" s="41"/>
      <c r="BD12381" s="41"/>
      <c r="BE12381" s="41"/>
      <c r="BF12381" s="41"/>
      <c r="BG12381" s="41"/>
      <c r="BH12381" s="41"/>
      <c r="BI12381" s="41"/>
      <c r="BJ12381" s="41"/>
      <c r="BK12381" s="41"/>
      <c r="BL12381" s="41"/>
      <c r="BM12381" s="41"/>
      <c r="BN12381" s="41"/>
      <c r="BO12381" s="41"/>
      <c r="BP12381" s="108"/>
      <c r="CG12381" s="102"/>
      <c r="CI12381" s="45"/>
    </row>
    <row r="12382" spans="37:87" ht="13" customHeight="1">
      <c r="AK12382" s="114"/>
      <c r="AL12382" s="41"/>
      <c r="AM12382" s="41"/>
      <c r="AN12382" s="41"/>
      <c r="AO12382" s="41"/>
      <c r="AP12382" s="41"/>
      <c r="AQ12382" s="41"/>
      <c r="AR12382" s="41"/>
      <c r="AS12382" s="41"/>
      <c r="AT12382" s="41"/>
      <c r="AU12382" s="41"/>
      <c r="AV12382" s="41"/>
      <c r="AW12382" s="41"/>
      <c r="AX12382" s="41"/>
      <c r="AY12382" s="41"/>
      <c r="AZ12382" s="41"/>
      <c r="BA12382" s="41"/>
      <c r="BB12382" s="41"/>
      <c r="BC12382" s="41"/>
      <c r="BD12382" s="41"/>
      <c r="BE12382" s="41"/>
      <c r="BF12382" s="41"/>
      <c r="BG12382" s="41"/>
      <c r="BH12382" s="41"/>
      <c r="BI12382" s="41"/>
      <c r="BJ12382" s="41"/>
      <c r="BK12382" s="41"/>
      <c r="BL12382" s="41"/>
      <c r="BM12382" s="41"/>
      <c r="BN12382" s="41"/>
      <c r="BO12382" s="41"/>
      <c r="BP12382" s="108"/>
      <c r="CG12382" s="102"/>
      <c r="CI12382" s="45"/>
    </row>
    <row r="12383" spans="37:87" ht="13" customHeight="1">
      <c r="AK12383" s="114"/>
      <c r="AL12383" s="41"/>
      <c r="AM12383" s="41"/>
      <c r="AN12383" s="41"/>
      <c r="AO12383" s="41"/>
      <c r="AP12383" s="41"/>
      <c r="AQ12383" s="41"/>
      <c r="AR12383" s="41"/>
      <c r="AS12383" s="41"/>
      <c r="AT12383" s="41"/>
      <c r="AU12383" s="41"/>
      <c r="AV12383" s="41"/>
      <c r="AW12383" s="41"/>
      <c r="AX12383" s="41"/>
      <c r="AY12383" s="41"/>
      <c r="AZ12383" s="41"/>
      <c r="BA12383" s="41"/>
      <c r="BB12383" s="41"/>
      <c r="BC12383" s="41"/>
      <c r="BD12383" s="41"/>
      <c r="BE12383" s="41"/>
      <c r="BF12383" s="41"/>
      <c r="BG12383" s="41"/>
      <c r="BH12383" s="41"/>
      <c r="BI12383" s="41"/>
      <c r="BJ12383" s="41"/>
      <c r="BK12383" s="41"/>
      <c r="BL12383" s="41"/>
      <c r="BM12383" s="41"/>
      <c r="BN12383" s="41"/>
      <c r="BO12383" s="41"/>
      <c r="BP12383" s="108"/>
      <c r="CG12383" s="102"/>
      <c r="CI12383" s="45"/>
    </row>
    <row r="12384" spans="37:87" ht="13" customHeight="1">
      <c r="AK12384" s="114"/>
      <c r="AL12384" s="41"/>
      <c r="AM12384" s="41"/>
      <c r="AN12384" s="41"/>
      <c r="AO12384" s="41"/>
      <c r="AP12384" s="41"/>
      <c r="AQ12384" s="41"/>
      <c r="AR12384" s="41"/>
      <c r="AS12384" s="41"/>
      <c r="AT12384" s="41"/>
      <c r="AU12384" s="41"/>
      <c r="AV12384" s="41"/>
      <c r="AW12384" s="41"/>
      <c r="AX12384" s="41"/>
      <c r="AY12384" s="41"/>
      <c r="AZ12384" s="41"/>
      <c r="BA12384" s="41"/>
      <c r="BB12384" s="41"/>
      <c r="BC12384" s="41"/>
      <c r="BD12384" s="41"/>
      <c r="BE12384" s="41"/>
      <c r="BF12384" s="41"/>
      <c r="BG12384" s="41"/>
      <c r="BH12384" s="41"/>
      <c r="BI12384" s="41"/>
      <c r="BJ12384" s="41"/>
      <c r="BK12384" s="41"/>
      <c r="BL12384" s="41"/>
      <c r="BM12384" s="41"/>
      <c r="BN12384" s="41"/>
      <c r="BO12384" s="41"/>
      <c r="BP12384" s="108"/>
      <c r="CG12384" s="102"/>
      <c r="CI12384" s="45"/>
    </row>
    <row r="12385" spans="37:87" ht="13" customHeight="1">
      <c r="AK12385" s="114"/>
      <c r="AL12385" s="41"/>
      <c r="AM12385" s="41"/>
      <c r="AN12385" s="41"/>
      <c r="AO12385" s="41"/>
      <c r="AP12385" s="41"/>
      <c r="AQ12385" s="41"/>
      <c r="AR12385" s="41"/>
      <c r="AS12385" s="41"/>
      <c r="AT12385" s="41"/>
      <c r="AU12385" s="41"/>
      <c r="AV12385" s="41"/>
      <c r="AW12385" s="41"/>
      <c r="AX12385" s="41"/>
      <c r="AY12385" s="41"/>
      <c r="AZ12385" s="41"/>
      <c r="BA12385" s="41"/>
      <c r="BB12385" s="41"/>
      <c r="BC12385" s="41"/>
      <c r="BD12385" s="41"/>
      <c r="BE12385" s="41"/>
      <c r="BF12385" s="41"/>
      <c r="BG12385" s="41"/>
      <c r="BH12385" s="41"/>
      <c r="BI12385" s="41"/>
      <c r="BJ12385" s="41"/>
      <c r="BK12385" s="41"/>
      <c r="BL12385" s="41"/>
      <c r="BM12385" s="41"/>
      <c r="BN12385" s="41"/>
      <c r="BO12385" s="41"/>
      <c r="BP12385" s="108"/>
      <c r="CG12385" s="102"/>
      <c r="CI12385" s="45"/>
    </row>
    <row r="12386" spans="37:87" ht="13" customHeight="1">
      <c r="AK12386" s="114"/>
      <c r="AL12386" s="41"/>
      <c r="AM12386" s="41"/>
      <c r="AN12386" s="41"/>
      <c r="AO12386" s="41"/>
      <c r="AP12386" s="41"/>
      <c r="AQ12386" s="41"/>
      <c r="AR12386" s="41"/>
      <c r="AS12386" s="41"/>
      <c r="AT12386" s="41"/>
      <c r="AU12386" s="41"/>
      <c r="AV12386" s="41"/>
      <c r="AW12386" s="41"/>
      <c r="AX12386" s="41"/>
      <c r="AY12386" s="41"/>
      <c r="AZ12386" s="41"/>
      <c r="BA12386" s="41"/>
      <c r="BB12386" s="41"/>
      <c r="BC12386" s="41"/>
      <c r="BD12386" s="41"/>
      <c r="BE12386" s="41"/>
      <c r="BF12386" s="41"/>
      <c r="BG12386" s="41"/>
      <c r="BH12386" s="41"/>
      <c r="BI12386" s="41"/>
      <c r="BJ12386" s="41"/>
      <c r="BK12386" s="41"/>
      <c r="BL12386" s="41"/>
      <c r="BM12386" s="41"/>
      <c r="BN12386" s="41"/>
      <c r="BO12386" s="41"/>
      <c r="BP12386" s="108"/>
      <c r="CG12386" s="102"/>
      <c r="CI12386" s="45"/>
    </row>
    <row r="12387" spans="37:87" ht="13" customHeight="1">
      <c r="AK12387" s="114"/>
      <c r="AL12387" s="41"/>
      <c r="AM12387" s="41"/>
      <c r="AN12387" s="41"/>
      <c r="AO12387" s="41"/>
      <c r="AP12387" s="41"/>
      <c r="AQ12387" s="41"/>
      <c r="AR12387" s="41"/>
      <c r="AS12387" s="41"/>
      <c r="AT12387" s="41"/>
      <c r="AU12387" s="41"/>
      <c r="AV12387" s="41"/>
      <c r="AW12387" s="41"/>
      <c r="AX12387" s="41"/>
      <c r="AY12387" s="41"/>
      <c r="AZ12387" s="41"/>
      <c r="BA12387" s="41"/>
      <c r="BB12387" s="41"/>
      <c r="BC12387" s="41"/>
      <c r="BD12387" s="41"/>
      <c r="BE12387" s="41"/>
      <c r="BF12387" s="41"/>
      <c r="BG12387" s="41"/>
      <c r="BH12387" s="41"/>
      <c r="BI12387" s="41"/>
      <c r="BJ12387" s="41"/>
      <c r="BK12387" s="41"/>
      <c r="BL12387" s="41"/>
      <c r="BM12387" s="41"/>
      <c r="BN12387" s="41"/>
      <c r="BO12387" s="41"/>
      <c r="BP12387" s="108"/>
      <c r="CG12387" s="102"/>
      <c r="CI12387" s="45"/>
    </row>
    <row r="12388" spans="37:87" ht="13" customHeight="1">
      <c r="AK12388" s="114"/>
      <c r="AL12388" s="41"/>
      <c r="AM12388" s="41"/>
      <c r="AN12388" s="41"/>
      <c r="AO12388" s="41"/>
      <c r="AP12388" s="41"/>
      <c r="AQ12388" s="41"/>
      <c r="AR12388" s="41"/>
      <c r="AS12388" s="41"/>
      <c r="AT12388" s="41"/>
      <c r="AU12388" s="41"/>
      <c r="AV12388" s="41"/>
      <c r="AW12388" s="41"/>
      <c r="AX12388" s="41"/>
      <c r="AY12388" s="41"/>
      <c r="AZ12388" s="41"/>
      <c r="BA12388" s="41"/>
      <c r="BB12388" s="41"/>
      <c r="BC12388" s="41"/>
      <c r="BD12388" s="41"/>
      <c r="BE12388" s="41"/>
      <c r="BF12388" s="41"/>
      <c r="BG12388" s="41"/>
      <c r="BH12388" s="41"/>
      <c r="BI12388" s="41"/>
      <c r="BJ12388" s="41"/>
      <c r="BK12388" s="41"/>
      <c r="BL12388" s="41"/>
      <c r="BM12388" s="41"/>
      <c r="BN12388" s="41"/>
      <c r="BO12388" s="41"/>
      <c r="BP12388" s="108"/>
      <c r="CG12388" s="102"/>
      <c r="CI12388" s="45"/>
    </row>
    <row r="12389" spans="37:87" ht="13" customHeight="1">
      <c r="AK12389" s="114"/>
      <c r="AL12389" s="41"/>
      <c r="AM12389" s="41"/>
      <c r="AN12389" s="41"/>
      <c r="AO12389" s="41"/>
      <c r="AP12389" s="41"/>
      <c r="AQ12389" s="41"/>
      <c r="AR12389" s="41"/>
      <c r="AS12389" s="41"/>
      <c r="AT12389" s="41"/>
      <c r="AU12389" s="41"/>
      <c r="AV12389" s="41"/>
      <c r="AW12389" s="41"/>
      <c r="AX12389" s="41"/>
      <c r="AY12389" s="41"/>
      <c r="AZ12389" s="41"/>
      <c r="BA12389" s="41"/>
      <c r="BB12389" s="41"/>
      <c r="BC12389" s="41"/>
      <c r="BD12389" s="41"/>
      <c r="BE12389" s="41"/>
      <c r="BF12389" s="41"/>
      <c r="BG12389" s="41"/>
      <c r="BH12389" s="41"/>
      <c r="BI12389" s="41"/>
      <c r="BJ12389" s="41"/>
      <c r="BK12389" s="41"/>
      <c r="BL12389" s="41"/>
      <c r="BM12389" s="41"/>
      <c r="BN12389" s="41"/>
      <c r="BO12389" s="41"/>
      <c r="BP12389" s="108"/>
      <c r="CG12389" s="102"/>
      <c r="CI12389" s="45"/>
    </row>
    <row r="12390" spans="37:87" ht="13" customHeight="1">
      <c r="AK12390" s="114"/>
      <c r="AL12390" s="41"/>
      <c r="AM12390" s="41"/>
      <c r="AN12390" s="41"/>
      <c r="AO12390" s="41"/>
      <c r="AP12390" s="41"/>
      <c r="AQ12390" s="41"/>
      <c r="AR12390" s="41"/>
      <c r="AS12390" s="41"/>
      <c r="AT12390" s="41"/>
      <c r="AU12390" s="41"/>
      <c r="AV12390" s="41"/>
      <c r="AW12390" s="41"/>
      <c r="AX12390" s="41"/>
      <c r="AY12390" s="41"/>
      <c r="AZ12390" s="41"/>
      <c r="BA12390" s="41"/>
      <c r="BB12390" s="41"/>
      <c r="BC12390" s="41"/>
      <c r="BD12390" s="41"/>
      <c r="BE12390" s="41"/>
      <c r="BF12390" s="41"/>
      <c r="BG12390" s="41"/>
      <c r="BH12390" s="41"/>
      <c r="BI12390" s="41"/>
      <c r="BJ12390" s="41"/>
      <c r="BK12390" s="41"/>
      <c r="BL12390" s="41"/>
      <c r="BM12390" s="41"/>
      <c r="BN12390" s="41"/>
      <c r="BO12390" s="41"/>
      <c r="BP12390" s="108"/>
      <c r="CG12390" s="102"/>
      <c r="CI12390" s="45"/>
    </row>
    <row r="12391" spans="37:87" ht="13" customHeight="1">
      <c r="AK12391" s="114"/>
      <c r="AL12391" s="41"/>
      <c r="AM12391" s="41"/>
      <c r="AN12391" s="41"/>
      <c r="AO12391" s="41"/>
      <c r="AP12391" s="41"/>
      <c r="AQ12391" s="41"/>
      <c r="AR12391" s="41"/>
      <c r="AS12391" s="41"/>
      <c r="AT12391" s="41"/>
      <c r="AU12391" s="41"/>
      <c r="AV12391" s="41"/>
      <c r="AW12391" s="41"/>
      <c r="AX12391" s="41"/>
      <c r="AY12391" s="41"/>
      <c r="AZ12391" s="41"/>
      <c r="BA12391" s="41"/>
      <c r="BB12391" s="41"/>
      <c r="BC12391" s="41"/>
      <c r="BD12391" s="41"/>
      <c r="BE12391" s="41"/>
      <c r="BF12391" s="41"/>
      <c r="BG12391" s="41"/>
      <c r="BH12391" s="41"/>
      <c r="BI12391" s="41"/>
      <c r="BJ12391" s="41"/>
      <c r="BK12391" s="41"/>
      <c r="BL12391" s="41"/>
      <c r="BM12391" s="41"/>
      <c r="BN12391" s="41"/>
      <c r="BO12391" s="41"/>
      <c r="BP12391" s="108"/>
      <c r="CG12391" s="102"/>
      <c r="CI12391" s="45"/>
    </row>
    <row r="12392" spans="37:87" ht="13" customHeight="1">
      <c r="AK12392" s="114"/>
      <c r="AL12392" s="41"/>
      <c r="AM12392" s="41"/>
      <c r="AN12392" s="41"/>
      <c r="AO12392" s="41"/>
      <c r="AP12392" s="41"/>
      <c r="AQ12392" s="41"/>
      <c r="AR12392" s="41"/>
      <c r="AS12392" s="41"/>
      <c r="AT12392" s="41"/>
      <c r="AU12392" s="41"/>
      <c r="AV12392" s="41"/>
      <c r="AW12392" s="41"/>
      <c r="AX12392" s="41"/>
      <c r="AY12392" s="41"/>
      <c r="AZ12392" s="41"/>
      <c r="BA12392" s="41"/>
      <c r="BB12392" s="41"/>
      <c r="BC12392" s="41"/>
      <c r="BD12392" s="41"/>
      <c r="BE12392" s="41"/>
      <c r="BF12392" s="41"/>
      <c r="BG12392" s="41"/>
      <c r="BH12392" s="41"/>
      <c r="BI12392" s="41"/>
      <c r="BJ12392" s="41"/>
      <c r="BK12392" s="41"/>
      <c r="BL12392" s="41"/>
      <c r="BM12392" s="41"/>
      <c r="BN12392" s="41"/>
      <c r="BO12392" s="41"/>
      <c r="BP12392" s="108"/>
      <c r="CG12392" s="102"/>
      <c r="CI12392" s="45"/>
    </row>
    <row r="12393" spans="37:87" ht="13" customHeight="1">
      <c r="AK12393" s="114"/>
      <c r="AL12393" s="41"/>
      <c r="AM12393" s="41"/>
      <c r="AN12393" s="41"/>
      <c r="AO12393" s="41"/>
      <c r="AP12393" s="41"/>
      <c r="AQ12393" s="41"/>
      <c r="AR12393" s="41"/>
      <c r="AS12393" s="41"/>
      <c r="AT12393" s="41"/>
      <c r="AU12393" s="41"/>
      <c r="AV12393" s="41"/>
      <c r="AW12393" s="41"/>
      <c r="AX12393" s="41"/>
      <c r="AY12393" s="41"/>
      <c r="AZ12393" s="41"/>
      <c r="BA12393" s="41"/>
      <c r="BB12393" s="41"/>
      <c r="BC12393" s="41"/>
      <c r="BD12393" s="41"/>
      <c r="BE12393" s="41"/>
      <c r="BF12393" s="41"/>
      <c r="BG12393" s="41"/>
      <c r="BH12393" s="41"/>
      <c r="BI12393" s="41"/>
      <c r="BJ12393" s="41"/>
      <c r="BK12393" s="41"/>
      <c r="BL12393" s="41"/>
      <c r="BM12393" s="41"/>
      <c r="BN12393" s="41"/>
      <c r="BO12393" s="41"/>
      <c r="BP12393" s="108"/>
      <c r="CG12393" s="102"/>
      <c r="CI12393" s="45"/>
    </row>
    <row r="12394" spans="37:87" ht="13" customHeight="1">
      <c r="AK12394" s="114"/>
      <c r="AL12394" s="41"/>
      <c r="AM12394" s="41"/>
      <c r="AN12394" s="41"/>
      <c r="AO12394" s="41"/>
      <c r="AP12394" s="41"/>
      <c r="AQ12394" s="41"/>
      <c r="AR12394" s="41"/>
      <c r="AS12394" s="41"/>
      <c r="AT12394" s="41"/>
      <c r="AU12394" s="41"/>
      <c r="AV12394" s="41"/>
      <c r="AW12394" s="41"/>
      <c r="AX12394" s="41"/>
      <c r="AY12394" s="41"/>
      <c r="AZ12394" s="41"/>
      <c r="BA12394" s="41"/>
      <c r="BB12394" s="41"/>
      <c r="BC12394" s="41"/>
      <c r="BD12394" s="41"/>
      <c r="BE12394" s="41"/>
      <c r="BF12394" s="41"/>
      <c r="BG12394" s="41"/>
      <c r="BH12394" s="41"/>
      <c r="BI12394" s="41"/>
      <c r="BJ12394" s="41"/>
      <c r="BK12394" s="41"/>
      <c r="BL12394" s="41"/>
      <c r="BM12394" s="41"/>
      <c r="BN12394" s="41"/>
      <c r="BO12394" s="41"/>
      <c r="BP12394" s="108"/>
      <c r="CG12394" s="102"/>
      <c r="CI12394" s="45"/>
    </row>
    <row r="12395" spans="37:87" ht="13" customHeight="1">
      <c r="AK12395" s="114"/>
      <c r="AL12395" s="41"/>
      <c r="AM12395" s="41"/>
      <c r="AN12395" s="41"/>
      <c r="AO12395" s="41"/>
      <c r="AP12395" s="41"/>
      <c r="AQ12395" s="41"/>
      <c r="AR12395" s="41"/>
      <c r="AS12395" s="41"/>
      <c r="AT12395" s="41"/>
      <c r="AU12395" s="41"/>
      <c r="AV12395" s="41"/>
      <c r="AW12395" s="41"/>
      <c r="AX12395" s="41"/>
      <c r="AY12395" s="41"/>
      <c r="AZ12395" s="41"/>
      <c r="BA12395" s="41"/>
      <c r="BB12395" s="41"/>
      <c r="BC12395" s="41"/>
      <c r="BD12395" s="41"/>
      <c r="BE12395" s="41"/>
      <c r="BF12395" s="41"/>
      <c r="BG12395" s="41"/>
      <c r="BH12395" s="41"/>
      <c r="BI12395" s="41"/>
      <c r="BJ12395" s="41"/>
      <c r="BK12395" s="41"/>
      <c r="BL12395" s="41"/>
      <c r="BM12395" s="41"/>
      <c r="BN12395" s="41"/>
      <c r="BO12395" s="41"/>
      <c r="BP12395" s="108"/>
      <c r="CG12395" s="102"/>
      <c r="CI12395" s="45"/>
    </row>
    <row r="12396" spans="37:87" ht="13" customHeight="1">
      <c r="AK12396" s="114"/>
      <c r="AL12396" s="41"/>
      <c r="AM12396" s="41"/>
      <c r="AN12396" s="41"/>
      <c r="AO12396" s="41"/>
      <c r="AP12396" s="41"/>
      <c r="AQ12396" s="41"/>
      <c r="AR12396" s="41"/>
      <c r="AS12396" s="41"/>
      <c r="AT12396" s="41"/>
      <c r="AU12396" s="41"/>
      <c r="AV12396" s="41"/>
      <c r="AW12396" s="41"/>
      <c r="AX12396" s="41"/>
      <c r="AY12396" s="41"/>
      <c r="AZ12396" s="41"/>
      <c r="BA12396" s="41"/>
      <c r="BB12396" s="41"/>
      <c r="BC12396" s="41"/>
      <c r="BD12396" s="41"/>
      <c r="BE12396" s="41"/>
      <c r="BF12396" s="41"/>
      <c r="BG12396" s="41"/>
      <c r="BH12396" s="41"/>
      <c r="BI12396" s="41"/>
      <c r="BJ12396" s="41"/>
      <c r="BK12396" s="41"/>
      <c r="BL12396" s="41"/>
      <c r="BM12396" s="41"/>
      <c r="BN12396" s="41"/>
      <c r="BO12396" s="41"/>
      <c r="BP12396" s="108"/>
      <c r="CG12396" s="102"/>
      <c r="CI12396" s="45"/>
    </row>
    <row r="12397" spans="37:87" ht="13" customHeight="1">
      <c r="AK12397" s="114"/>
      <c r="AL12397" s="41"/>
      <c r="AM12397" s="41"/>
      <c r="AN12397" s="41"/>
      <c r="AO12397" s="41"/>
      <c r="AP12397" s="41"/>
      <c r="AQ12397" s="41"/>
      <c r="AR12397" s="41"/>
      <c r="AS12397" s="41"/>
      <c r="AT12397" s="41"/>
      <c r="AU12397" s="41"/>
      <c r="AV12397" s="41"/>
      <c r="AW12397" s="41"/>
      <c r="AX12397" s="41"/>
      <c r="AY12397" s="41"/>
      <c r="AZ12397" s="41"/>
      <c r="BA12397" s="41"/>
      <c r="BB12397" s="41"/>
      <c r="BC12397" s="41"/>
      <c r="BD12397" s="41"/>
      <c r="BE12397" s="41"/>
      <c r="BF12397" s="41"/>
      <c r="BG12397" s="41"/>
      <c r="BH12397" s="41"/>
      <c r="BI12397" s="41"/>
      <c r="BJ12397" s="41"/>
      <c r="BK12397" s="41"/>
      <c r="BL12397" s="41"/>
      <c r="BM12397" s="41"/>
      <c r="BN12397" s="41"/>
      <c r="BO12397" s="41"/>
      <c r="BP12397" s="108"/>
      <c r="CG12397" s="102"/>
      <c r="CI12397" s="45"/>
    </row>
    <row r="12398" spans="37:87" ht="13" customHeight="1">
      <c r="AK12398" s="114"/>
      <c r="AL12398" s="41"/>
      <c r="AM12398" s="41"/>
      <c r="AN12398" s="41"/>
      <c r="AO12398" s="41"/>
      <c r="AP12398" s="41"/>
      <c r="AQ12398" s="41"/>
      <c r="AR12398" s="41"/>
      <c r="AS12398" s="41"/>
      <c r="AT12398" s="41"/>
      <c r="AU12398" s="41"/>
      <c r="AV12398" s="41"/>
      <c r="AW12398" s="41"/>
      <c r="AX12398" s="41"/>
      <c r="AY12398" s="41"/>
      <c r="AZ12398" s="41"/>
      <c r="BA12398" s="41"/>
      <c r="BB12398" s="41"/>
      <c r="BC12398" s="41"/>
      <c r="BD12398" s="41"/>
      <c r="BE12398" s="41"/>
      <c r="BF12398" s="41"/>
      <c r="BG12398" s="41"/>
      <c r="BH12398" s="41"/>
      <c r="BI12398" s="41"/>
      <c r="BJ12398" s="41"/>
      <c r="BK12398" s="41"/>
      <c r="BL12398" s="41"/>
      <c r="BM12398" s="41"/>
      <c r="BN12398" s="41"/>
      <c r="BO12398" s="41"/>
      <c r="BP12398" s="108"/>
      <c r="CG12398" s="102"/>
      <c r="CI12398" s="45"/>
    </row>
    <row r="12399" spans="37:87" ht="13" customHeight="1">
      <c r="AK12399" s="114"/>
      <c r="AL12399" s="41"/>
      <c r="AM12399" s="41"/>
      <c r="AN12399" s="41"/>
      <c r="AO12399" s="41"/>
      <c r="AP12399" s="41"/>
      <c r="AQ12399" s="41"/>
      <c r="AR12399" s="41"/>
      <c r="AS12399" s="41"/>
      <c r="AT12399" s="41"/>
      <c r="AU12399" s="41"/>
      <c r="AV12399" s="41"/>
      <c r="AW12399" s="41"/>
      <c r="AX12399" s="41"/>
      <c r="AY12399" s="41"/>
      <c r="AZ12399" s="41"/>
      <c r="BA12399" s="41"/>
      <c r="BB12399" s="41"/>
      <c r="BC12399" s="41"/>
      <c r="BD12399" s="41"/>
      <c r="BE12399" s="41"/>
      <c r="BF12399" s="41"/>
      <c r="BG12399" s="41"/>
      <c r="BH12399" s="41"/>
      <c r="BI12399" s="41"/>
      <c r="BJ12399" s="41"/>
      <c r="BK12399" s="41"/>
      <c r="BL12399" s="41"/>
      <c r="BM12399" s="41"/>
      <c r="BN12399" s="41"/>
      <c r="BO12399" s="41"/>
      <c r="BP12399" s="108"/>
      <c r="CG12399" s="102"/>
      <c r="CI12399" s="45"/>
    </row>
    <row r="12400" spans="37:87" ht="13" customHeight="1">
      <c r="AK12400" s="114"/>
      <c r="AL12400" s="41"/>
      <c r="AM12400" s="41"/>
      <c r="AN12400" s="41"/>
      <c r="AO12400" s="41"/>
      <c r="AP12400" s="41"/>
      <c r="AQ12400" s="41"/>
      <c r="AR12400" s="41"/>
      <c r="AS12400" s="41"/>
      <c r="AT12400" s="41"/>
      <c r="AU12400" s="41"/>
      <c r="AV12400" s="41"/>
      <c r="AW12400" s="41"/>
      <c r="AX12400" s="41"/>
      <c r="AY12400" s="41"/>
      <c r="AZ12400" s="41"/>
      <c r="BA12400" s="41"/>
      <c r="BB12400" s="41"/>
      <c r="BC12400" s="41"/>
      <c r="BD12400" s="41"/>
      <c r="BE12400" s="41"/>
      <c r="BF12400" s="41"/>
      <c r="BG12400" s="41"/>
      <c r="BH12400" s="41"/>
      <c r="BI12400" s="41"/>
      <c r="BJ12400" s="41"/>
      <c r="BK12400" s="41"/>
      <c r="BL12400" s="41"/>
      <c r="BM12400" s="41"/>
      <c r="BN12400" s="41"/>
      <c r="BO12400" s="41"/>
      <c r="BP12400" s="108"/>
      <c r="CG12400" s="102"/>
      <c r="CI12400" s="45"/>
    </row>
    <row r="12401" spans="37:87" ht="13" customHeight="1">
      <c r="AK12401" s="114"/>
      <c r="AL12401" s="41"/>
      <c r="AM12401" s="41"/>
      <c r="AN12401" s="41"/>
      <c r="AO12401" s="41"/>
      <c r="AP12401" s="41"/>
      <c r="AQ12401" s="41"/>
      <c r="AR12401" s="41"/>
      <c r="AS12401" s="41"/>
      <c r="AT12401" s="41"/>
      <c r="AU12401" s="41"/>
      <c r="AV12401" s="41"/>
      <c r="AW12401" s="41"/>
      <c r="AX12401" s="41"/>
      <c r="AY12401" s="41"/>
      <c r="AZ12401" s="41"/>
      <c r="BA12401" s="41"/>
      <c r="BB12401" s="41"/>
      <c r="BC12401" s="41"/>
      <c r="BD12401" s="41"/>
      <c r="BE12401" s="41"/>
      <c r="BF12401" s="41"/>
      <c r="BG12401" s="41"/>
      <c r="BH12401" s="41"/>
      <c r="BI12401" s="41"/>
      <c r="BJ12401" s="41"/>
      <c r="BK12401" s="41"/>
      <c r="BL12401" s="41"/>
      <c r="BM12401" s="41"/>
      <c r="BN12401" s="41"/>
      <c r="BO12401" s="41"/>
      <c r="BP12401" s="108"/>
      <c r="CG12401" s="102"/>
      <c r="CI12401" s="45"/>
    </row>
    <row r="12402" spans="37:87" ht="13" customHeight="1">
      <c r="AK12402" s="114"/>
      <c r="AL12402" s="41"/>
      <c r="AM12402" s="41"/>
      <c r="AN12402" s="41"/>
      <c r="AO12402" s="41"/>
      <c r="AP12402" s="41"/>
      <c r="AQ12402" s="41"/>
      <c r="AR12402" s="41"/>
      <c r="AS12402" s="41"/>
      <c r="AT12402" s="41"/>
      <c r="AU12402" s="41"/>
      <c r="AV12402" s="41"/>
      <c r="AW12402" s="41"/>
      <c r="AX12402" s="41"/>
      <c r="AY12402" s="41"/>
      <c r="AZ12402" s="41"/>
      <c r="BA12402" s="41"/>
      <c r="BB12402" s="41"/>
      <c r="BC12402" s="41"/>
      <c r="BD12402" s="41"/>
      <c r="BE12402" s="41"/>
      <c r="BF12402" s="41"/>
      <c r="BG12402" s="41"/>
      <c r="BH12402" s="41"/>
      <c r="BI12402" s="41"/>
      <c r="BJ12402" s="41"/>
      <c r="BK12402" s="41"/>
      <c r="BL12402" s="41"/>
      <c r="BM12402" s="41"/>
      <c r="BN12402" s="41"/>
      <c r="BO12402" s="41"/>
      <c r="BP12402" s="108"/>
      <c r="CG12402" s="102"/>
      <c r="CI12402" s="45"/>
    </row>
    <row r="12403" spans="37:87" ht="13" customHeight="1">
      <c r="AK12403" s="114"/>
      <c r="AL12403" s="41"/>
      <c r="AM12403" s="41"/>
      <c r="AN12403" s="41"/>
      <c r="AO12403" s="41"/>
      <c r="AP12403" s="41"/>
      <c r="AQ12403" s="41"/>
      <c r="AR12403" s="41"/>
      <c r="AS12403" s="41"/>
      <c r="AT12403" s="41"/>
      <c r="AU12403" s="41"/>
      <c r="AV12403" s="41"/>
      <c r="AW12403" s="41"/>
      <c r="AX12403" s="41"/>
      <c r="AY12403" s="41"/>
      <c r="AZ12403" s="41"/>
      <c r="BA12403" s="41"/>
      <c r="BB12403" s="41"/>
      <c r="BC12403" s="41"/>
      <c r="BD12403" s="41"/>
      <c r="BE12403" s="41"/>
      <c r="BF12403" s="41"/>
      <c r="BG12403" s="41"/>
      <c r="BH12403" s="41"/>
      <c r="BI12403" s="41"/>
      <c r="BJ12403" s="41"/>
      <c r="BK12403" s="41"/>
      <c r="BL12403" s="41"/>
      <c r="BM12403" s="41"/>
      <c r="BN12403" s="41"/>
      <c r="BO12403" s="41"/>
      <c r="BP12403" s="108"/>
      <c r="CG12403" s="102"/>
      <c r="CI12403" s="45"/>
    </row>
    <row r="12404" spans="37:87" ht="13" customHeight="1">
      <c r="AK12404" s="114"/>
      <c r="AL12404" s="41"/>
      <c r="AM12404" s="41"/>
      <c r="AN12404" s="41"/>
      <c r="AO12404" s="41"/>
      <c r="AP12404" s="41"/>
      <c r="AQ12404" s="41"/>
      <c r="AR12404" s="41"/>
      <c r="AS12404" s="41"/>
      <c r="AT12404" s="41"/>
      <c r="AU12404" s="41"/>
      <c r="AV12404" s="41"/>
      <c r="AW12404" s="41"/>
      <c r="AX12404" s="41"/>
      <c r="AY12404" s="41"/>
      <c r="AZ12404" s="41"/>
      <c r="BA12404" s="41"/>
      <c r="BB12404" s="41"/>
      <c r="BC12404" s="41"/>
      <c r="BD12404" s="41"/>
      <c r="BE12404" s="41"/>
      <c r="BF12404" s="41"/>
      <c r="BG12404" s="41"/>
      <c r="BH12404" s="41"/>
      <c r="BI12404" s="41"/>
      <c r="BJ12404" s="41"/>
      <c r="BK12404" s="41"/>
      <c r="BL12404" s="41"/>
      <c r="BM12404" s="41"/>
      <c r="BN12404" s="41"/>
      <c r="BO12404" s="41"/>
      <c r="BP12404" s="108"/>
      <c r="CG12404" s="102"/>
      <c r="CI12404" s="45"/>
    </row>
    <row r="12405" spans="37:87" ht="13" customHeight="1">
      <c r="AK12405" s="114"/>
      <c r="AL12405" s="41"/>
      <c r="AM12405" s="41"/>
      <c r="AN12405" s="41"/>
      <c r="AO12405" s="41"/>
      <c r="AP12405" s="41"/>
      <c r="AQ12405" s="41"/>
      <c r="AR12405" s="41"/>
      <c r="AS12405" s="41"/>
      <c r="AT12405" s="41"/>
      <c r="AU12405" s="41"/>
      <c r="AV12405" s="41"/>
      <c r="AW12405" s="41"/>
      <c r="AX12405" s="41"/>
      <c r="AY12405" s="41"/>
      <c r="AZ12405" s="41"/>
      <c r="BA12405" s="41"/>
      <c r="BB12405" s="41"/>
      <c r="BC12405" s="41"/>
      <c r="BD12405" s="41"/>
      <c r="BE12405" s="41"/>
      <c r="BF12405" s="41"/>
      <c r="BG12405" s="41"/>
      <c r="BH12405" s="41"/>
      <c r="BI12405" s="41"/>
      <c r="BJ12405" s="41"/>
      <c r="BK12405" s="41"/>
      <c r="BL12405" s="41"/>
      <c r="BM12405" s="41"/>
      <c r="BN12405" s="41"/>
      <c r="BO12405" s="41"/>
      <c r="BP12405" s="108"/>
      <c r="CG12405" s="102"/>
      <c r="CI12405" s="45"/>
    </row>
    <row r="12406" spans="37:87" ht="13" customHeight="1">
      <c r="AK12406" s="114"/>
      <c r="AL12406" s="41"/>
      <c r="AM12406" s="41"/>
      <c r="AN12406" s="41"/>
      <c r="AO12406" s="41"/>
      <c r="AP12406" s="41"/>
      <c r="AQ12406" s="41"/>
      <c r="AR12406" s="41"/>
      <c r="AS12406" s="41"/>
      <c r="AT12406" s="41"/>
      <c r="AU12406" s="41"/>
      <c r="AV12406" s="41"/>
      <c r="AW12406" s="41"/>
      <c r="AX12406" s="41"/>
      <c r="AY12406" s="41"/>
      <c r="AZ12406" s="41"/>
      <c r="BA12406" s="41"/>
      <c r="BB12406" s="41"/>
      <c r="BC12406" s="41"/>
      <c r="BD12406" s="41"/>
      <c r="BE12406" s="41"/>
      <c r="BF12406" s="41"/>
      <c r="BG12406" s="41"/>
      <c r="BH12406" s="41"/>
      <c r="BI12406" s="41"/>
      <c r="BJ12406" s="41"/>
      <c r="BK12406" s="41"/>
      <c r="BL12406" s="41"/>
      <c r="BM12406" s="41"/>
      <c r="BN12406" s="41"/>
      <c r="BO12406" s="41"/>
      <c r="BP12406" s="108"/>
      <c r="CG12406" s="102"/>
      <c r="CI12406" s="45"/>
    </row>
    <row r="12407" spans="37:87" ht="13" customHeight="1">
      <c r="AK12407" s="114"/>
      <c r="AL12407" s="41"/>
      <c r="AM12407" s="41"/>
      <c r="AN12407" s="41"/>
      <c r="AO12407" s="41"/>
      <c r="AP12407" s="41"/>
      <c r="AQ12407" s="41"/>
      <c r="AR12407" s="41"/>
      <c r="AS12407" s="41"/>
      <c r="AT12407" s="41"/>
      <c r="AU12407" s="41"/>
      <c r="AV12407" s="41"/>
      <c r="AW12407" s="41"/>
      <c r="AX12407" s="41"/>
      <c r="AY12407" s="41"/>
      <c r="AZ12407" s="41"/>
      <c r="BA12407" s="41"/>
      <c r="BB12407" s="41"/>
      <c r="BC12407" s="41"/>
      <c r="BD12407" s="41"/>
      <c r="BE12407" s="41"/>
      <c r="BF12407" s="41"/>
      <c r="BG12407" s="41"/>
      <c r="BH12407" s="41"/>
      <c r="BI12407" s="41"/>
      <c r="BJ12407" s="41"/>
      <c r="BK12407" s="41"/>
      <c r="BL12407" s="41"/>
      <c r="BM12407" s="41"/>
      <c r="BN12407" s="41"/>
      <c r="BO12407" s="41"/>
      <c r="BP12407" s="108"/>
      <c r="CG12407" s="102"/>
      <c r="CI12407" s="45"/>
    </row>
    <row r="12408" spans="37:87" ht="13" customHeight="1">
      <c r="AK12408" s="114"/>
      <c r="AL12408" s="41"/>
      <c r="AM12408" s="41"/>
      <c r="AN12408" s="41"/>
      <c r="AO12408" s="41"/>
      <c r="AP12408" s="41"/>
      <c r="AQ12408" s="41"/>
      <c r="AR12408" s="41"/>
      <c r="AS12408" s="41"/>
      <c r="AT12408" s="41"/>
      <c r="AU12408" s="41"/>
      <c r="AV12408" s="41"/>
      <c r="AW12408" s="41"/>
      <c r="AX12408" s="41"/>
      <c r="AY12408" s="41"/>
      <c r="AZ12408" s="41"/>
      <c r="BA12408" s="41"/>
      <c r="BB12408" s="41"/>
      <c r="BC12408" s="41"/>
      <c r="BD12408" s="41"/>
      <c r="BE12408" s="41"/>
      <c r="BF12408" s="41"/>
      <c r="BG12408" s="41"/>
      <c r="BH12408" s="41"/>
      <c r="BI12408" s="41"/>
      <c r="BJ12408" s="41"/>
      <c r="BK12408" s="41"/>
      <c r="BL12408" s="41"/>
      <c r="BM12408" s="41"/>
      <c r="BN12408" s="41"/>
      <c r="BO12408" s="41"/>
      <c r="BP12408" s="108"/>
      <c r="CG12408" s="102"/>
      <c r="CI12408" s="45"/>
    </row>
    <row r="12409" spans="37:87" ht="13" customHeight="1">
      <c r="AK12409" s="114"/>
      <c r="AL12409" s="41"/>
      <c r="AM12409" s="41"/>
      <c r="AN12409" s="41"/>
      <c r="AO12409" s="41"/>
      <c r="AP12409" s="41"/>
      <c r="AQ12409" s="41"/>
      <c r="AR12409" s="41"/>
      <c r="AS12409" s="41"/>
      <c r="AT12409" s="41"/>
      <c r="AU12409" s="41"/>
      <c r="AV12409" s="41"/>
      <c r="AW12409" s="41"/>
      <c r="AX12409" s="41"/>
      <c r="AY12409" s="41"/>
      <c r="AZ12409" s="41"/>
      <c r="BA12409" s="41"/>
      <c r="BB12409" s="41"/>
      <c r="BC12409" s="41"/>
      <c r="BD12409" s="41"/>
      <c r="BE12409" s="41"/>
      <c r="BF12409" s="41"/>
      <c r="BG12409" s="41"/>
      <c r="BH12409" s="41"/>
      <c r="BI12409" s="41"/>
      <c r="BJ12409" s="41"/>
      <c r="BK12409" s="41"/>
      <c r="BL12409" s="41"/>
      <c r="BM12409" s="41"/>
      <c r="BN12409" s="41"/>
      <c r="BO12409" s="41"/>
      <c r="BP12409" s="108"/>
      <c r="CG12409" s="102"/>
      <c r="CI12409" s="45"/>
    </row>
    <row r="12410" spans="37:87" ht="13" customHeight="1">
      <c r="AK12410" s="114"/>
      <c r="AL12410" s="41"/>
      <c r="AM12410" s="41"/>
      <c r="AN12410" s="41"/>
      <c r="AO12410" s="41"/>
      <c r="AP12410" s="41"/>
      <c r="AQ12410" s="41"/>
      <c r="AR12410" s="41"/>
      <c r="AS12410" s="41"/>
      <c r="AT12410" s="41"/>
      <c r="AU12410" s="41"/>
      <c r="AV12410" s="41"/>
      <c r="AW12410" s="41"/>
      <c r="AX12410" s="41"/>
      <c r="AY12410" s="41"/>
      <c r="AZ12410" s="41"/>
      <c r="BA12410" s="41"/>
      <c r="BB12410" s="41"/>
      <c r="BC12410" s="41"/>
      <c r="BD12410" s="41"/>
      <c r="BE12410" s="41"/>
      <c r="BF12410" s="41"/>
      <c r="BG12410" s="41"/>
      <c r="BH12410" s="41"/>
      <c r="BI12410" s="41"/>
      <c r="BJ12410" s="41"/>
      <c r="BK12410" s="41"/>
      <c r="BL12410" s="41"/>
      <c r="BM12410" s="41"/>
      <c r="BN12410" s="41"/>
      <c r="BO12410" s="41"/>
      <c r="BP12410" s="108"/>
      <c r="CG12410" s="102"/>
      <c r="CI12410" s="45"/>
    </row>
    <row r="12411" spans="37:87" ht="13" customHeight="1">
      <c r="AK12411" s="114"/>
      <c r="AL12411" s="41"/>
      <c r="AM12411" s="41"/>
      <c r="AN12411" s="41"/>
      <c r="AO12411" s="41"/>
      <c r="AP12411" s="41"/>
      <c r="AQ12411" s="41"/>
      <c r="AR12411" s="41"/>
      <c r="AS12411" s="41"/>
      <c r="AT12411" s="41"/>
      <c r="AU12411" s="41"/>
      <c r="AV12411" s="41"/>
      <c r="AW12411" s="41"/>
      <c r="AX12411" s="41"/>
      <c r="AY12411" s="41"/>
      <c r="AZ12411" s="41"/>
      <c r="BA12411" s="41"/>
      <c r="BB12411" s="41"/>
      <c r="BC12411" s="41"/>
      <c r="BD12411" s="41"/>
      <c r="BE12411" s="41"/>
      <c r="BF12411" s="41"/>
      <c r="BG12411" s="41"/>
      <c r="BH12411" s="41"/>
      <c r="BI12411" s="41"/>
      <c r="BJ12411" s="41"/>
      <c r="BK12411" s="41"/>
      <c r="BL12411" s="41"/>
      <c r="BM12411" s="41"/>
      <c r="BN12411" s="41"/>
      <c r="BO12411" s="41"/>
      <c r="BP12411" s="108"/>
      <c r="CG12411" s="102"/>
      <c r="CI12411" s="45"/>
    </row>
    <row r="12412" spans="37:87" ht="13" customHeight="1">
      <c r="AK12412" s="114"/>
      <c r="AL12412" s="41"/>
      <c r="AM12412" s="41"/>
      <c r="AN12412" s="41"/>
      <c r="AO12412" s="41"/>
      <c r="AP12412" s="41"/>
      <c r="AQ12412" s="41"/>
      <c r="AR12412" s="41"/>
      <c r="AS12412" s="41"/>
      <c r="AT12412" s="41"/>
      <c r="AU12412" s="41"/>
      <c r="AV12412" s="41"/>
      <c r="AW12412" s="41"/>
      <c r="AX12412" s="41"/>
      <c r="AY12412" s="41"/>
      <c r="AZ12412" s="41"/>
      <c r="BA12412" s="41"/>
      <c r="BB12412" s="41"/>
      <c r="BC12412" s="41"/>
      <c r="BD12412" s="41"/>
      <c r="BE12412" s="41"/>
      <c r="BF12412" s="41"/>
      <c r="BG12412" s="41"/>
      <c r="BH12412" s="41"/>
      <c r="BI12412" s="41"/>
      <c r="BJ12412" s="41"/>
      <c r="BK12412" s="41"/>
      <c r="BL12412" s="41"/>
      <c r="BM12412" s="41"/>
      <c r="BN12412" s="41"/>
      <c r="BO12412" s="41"/>
      <c r="BP12412" s="108"/>
      <c r="CG12412" s="102"/>
      <c r="CI12412" s="45"/>
    </row>
    <row r="12413" spans="37:87" ht="13" customHeight="1">
      <c r="AK12413" s="114"/>
      <c r="AL12413" s="41"/>
      <c r="AM12413" s="41"/>
      <c r="AN12413" s="41"/>
      <c r="AO12413" s="41"/>
      <c r="AP12413" s="41"/>
      <c r="AQ12413" s="41"/>
      <c r="AR12413" s="41"/>
      <c r="AS12413" s="41"/>
      <c r="AT12413" s="41"/>
      <c r="AU12413" s="41"/>
      <c r="AV12413" s="41"/>
      <c r="AW12413" s="41"/>
      <c r="AX12413" s="41"/>
      <c r="AY12413" s="41"/>
      <c r="AZ12413" s="41"/>
      <c r="BA12413" s="41"/>
      <c r="BB12413" s="41"/>
      <c r="BC12413" s="41"/>
      <c r="BD12413" s="41"/>
      <c r="BE12413" s="41"/>
      <c r="BF12413" s="41"/>
      <c r="BG12413" s="41"/>
      <c r="BH12413" s="41"/>
      <c r="BI12413" s="41"/>
      <c r="BJ12413" s="41"/>
      <c r="BK12413" s="41"/>
      <c r="BL12413" s="41"/>
      <c r="BM12413" s="41"/>
      <c r="BN12413" s="41"/>
      <c r="BO12413" s="41"/>
      <c r="BP12413" s="108"/>
      <c r="CG12413" s="102"/>
      <c r="CI12413" s="45"/>
    </row>
    <row r="12414" spans="37:87" ht="13" customHeight="1">
      <c r="AK12414" s="114"/>
      <c r="AL12414" s="41"/>
      <c r="AM12414" s="41"/>
      <c r="AN12414" s="41"/>
      <c r="AO12414" s="41"/>
      <c r="AP12414" s="41"/>
      <c r="AQ12414" s="41"/>
      <c r="AR12414" s="41"/>
      <c r="AS12414" s="41"/>
      <c r="AT12414" s="41"/>
      <c r="AU12414" s="41"/>
      <c r="AV12414" s="41"/>
      <c r="AW12414" s="41"/>
      <c r="AX12414" s="41"/>
      <c r="AY12414" s="41"/>
      <c r="AZ12414" s="41"/>
      <c r="BA12414" s="41"/>
      <c r="BB12414" s="41"/>
      <c r="BC12414" s="41"/>
      <c r="BD12414" s="41"/>
      <c r="BE12414" s="41"/>
      <c r="BF12414" s="41"/>
      <c r="BG12414" s="41"/>
      <c r="BH12414" s="41"/>
      <c r="BI12414" s="41"/>
      <c r="BJ12414" s="41"/>
      <c r="BK12414" s="41"/>
      <c r="BL12414" s="41"/>
      <c r="BM12414" s="41"/>
      <c r="BN12414" s="41"/>
      <c r="BO12414" s="41"/>
      <c r="BP12414" s="108"/>
      <c r="CG12414" s="102"/>
      <c r="CI12414" s="45"/>
    </row>
    <row r="12415" spans="37:87" ht="13" customHeight="1">
      <c r="AK12415" s="114"/>
      <c r="AL12415" s="41"/>
      <c r="AM12415" s="41"/>
      <c r="AN12415" s="41"/>
      <c r="AO12415" s="41"/>
      <c r="AP12415" s="41"/>
      <c r="AQ12415" s="41"/>
      <c r="AR12415" s="41"/>
      <c r="AS12415" s="41"/>
      <c r="AT12415" s="41"/>
      <c r="AU12415" s="41"/>
      <c r="AV12415" s="41"/>
      <c r="AW12415" s="41"/>
      <c r="AX12415" s="41"/>
      <c r="AY12415" s="41"/>
      <c r="AZ12415" s="41"/>
      <c r="BA12415" s="41"/>
      <c r="BB12415" s="41"/>
      <c r="BC12415" s="41"/>
      <c r="BD12415" s="41"/>
      <c r="BE12415" s="41"/>
      <c r="BF12415" s="41"/>
      <c r="BG12415" s="41"/>
      <c r="BH12415" s="41"/>
      <c r="BI12415" s="41"/>
      <c r="BJ12415" s="41"/>
      <c r="BK12415" s="41"/>
      <c r="BL12415" s="41"/>
      <c r="BM12415" s="41"/>
      <c r="BN12415" s="41"/>
      <c r="BO12415" s="41"/>
      <c r="BP12415" s="108"/>
      <c r="CG12415" s="102"/>
      <c r="CI12415" s="45"/>
    </row>
    <row r="12416" spans="37:87" ht="13" customHeight="1">
      <c r="AK12416" s="114"/>
      <c r="AL12416" s="41"/>
      <c r="AM12416" s="41"/>
      <c r="AN12416" s="41"/>
      <c r="AO12416" s="41"/>
      <c r="AP12416" s="41"/>
      <c r="AQ12416" s="41"/>
      <c r="AR12416" s="41"/>
      <c r="AS12416" s="41"/>
      <c r="AT12416" s="41"/>
      <c r="AU12416" s="41"/>
      <c r="AV12416" s="41"/>
      <c r="AW12416" s="41"/>
      <c r="AX12416" s="41"/>
      <c r="AY12416" s="41"/>
      <c r="AZ12416" s="41"/>
      <c r="BA12416" s="41"/>
      <c r="BB12416" s="41"/>
      <c r="BC12416" s="41"/>
      <c r="BD12416" s="41"/>
      <c r="BE12416" s="41"/>
      <c r="BF12416" s="41"/>
      <c r="BG12416" s="41"/>
      <c r="BH12416" s="41"/>
      <c r="BI12416" s="41"/>
      <c r="BJ12416" s="41"/>
      <c r="BK12416" s="41"/>
      <c r="BL12416" s="41"/>
      <c r="BM12416" s="41"/>
      <c r="BN12416" s="41"/>
      <c r="BO12416" s="41"/>
      <c r="BP12416" s="108"/>
      <c r="CG12416" s="102"/>
      <c r="CI12416" s="45"/>
    </row>
    <row r="12417" spans="37:87" ht="13" customHeight="1">
      <c r="AK12417" s="114"/>
      <c r="AL12417" s="41"/>
      <c r="AM12417" s="41"/>
      <c r="AN12417" s="41"/>
      <c r="AO12417" s="41"/>
      <c r="AP12417" s="41"/>
      <c r="AQ12417" s="41"/>
      <c r="AR12417" s="41"/>
      <c r="AS12417" s="41"/>
      <c r="AT12417" s="41"/>
      <c r="AU12417" s="41"/>
      <c r="AV12417" s="41"/>
      <c r="AW12417" s="41"/>
      <c r="AX12417" s="41"/>
      <c r="AY12417" s="41"/>
      <c r="AZ12417" s="41"/>
      <c r="BA12417" s="41"/>
      <c r="BB12417" s="41"/>
      <c r="BC12417" s="41"/>
      <c r="BD12417" s="41"/>
      <c r="BE12417" s="41"/>
      <c r="BF12417" s="41"/>
      <c r="BG12417" s="41"/>
      <c r="BH12417" s="41"/>
      <c r="BI12417" s="41"/>
      <c r="BJ12417" s="41"/>
      <c r="BK12417" s="41"/>
      <c r="BL12417" s="41"/>
      <c r="BM12417" s="41"/>
      <c r="BN12417" s="41"/>
      <c r="BO12417" s="41"/>
      <c r="BP12417" s="108"/>
      <c r="CG12417" s="102"/>
      <c r="CI12417" s="45"/>
    </row>
    <row r="12418" spans="37:87" ht="13" customHeight="1">
      <c r="AK12418" s="114"/>
      <c r="AL12418" s="41"/>
      <c r="AM12418" s="41"/>
      <c r="AN12418" s="41"/>
      <c r="AO12418" s="41"/>
      <c r="AP12418" s="41"/>
      <c r="AQ12418" s="41"/>
      <c r="AR12418" s="41"/>
      <c r="AS12418" s="41"/>
      <c r="AT12418" s="41"/>
      <c r="AU12418" s="41"/>
      <c r="AV12418" s="41"/>
      <c r="AW12418" s="41"/>
      <c r="AX12418" s="41"/>
      <c r="AY12418" s="41"/>
      <c r="AZ12418" s="41"/>
      <c r="BA12418" s="41"/>
      <c r="BB12418" s="41"/>
      <c r="BC12418" s="41"/>
      <c r="BD12418" s="41"/>
      <c r="BE12418" s="41"/>
      <c r="BF12418" s="41"/>
      <c r="BG12418" s="41"/>
      <c r="BH12418" s="41"/>
      <c r="BI12418" s="41"/>
      <c r="BJ12418" s="41"/>
      <c r="BK12418" s="41"/>
      <c r="BL12418" s="41"/>
      <c r="BM12418" s="41"/>
      <c r="BN12418" s="41"/>
      <c r="BO12418" s="41"/>
      <c r="BP12418" s="108"/>
      <c r="CG12418" s="102"/>
      <c r="CI12418" s="45"/>
    </row>
    <row r="12419" spans="37:87" ht="13" customHeight="1">
      <c r="AK12419" s="114"/>
      <c r="AL12419" s="41"/>
      <c r="AM12419" s="41"/>
      <c r="AN12419" s="41"/>
      <c r="AO12419" s="41"/>
      <c r="AP12419" s="41"/>
      <c r="AQ12419" s="41"/>
      <c r="AR12419" s="41"/>
      <c r="AS12419" s="41"/>
      <c r="AT12419" s="41"/>
      <c r="AU12419" s="41"/>
      <c r="AV12419" s="41"/>
      <c r="AW12419" s="41"/>
      <c r="AX12419" s="41"/>
      <c r="AY12419" s="41"/>
      <c r="AZ12419" s="41"/>
      <c r="BA12419" s="41"/>
      <c r="BB12419" s="41"/>
      <c r="BC12419" s="41"/>
      <c r="BD12419" s="41"/>
      <c r="BE12419" s="41"/>
      <c r="BF12419" s="41"/>
      <c r="BG12419" s="41"/>
      <c r="BH12419" s="41"/>
      <c r="BI12419" s="41"/>
      <c r="BJ12419" s="41"/>
      <c r="BK12419" s="41"/>
      <c r="BL12419" s="41"/>
      <c r="BM12419" s="41"/>
      <c r="BN12419" s="41"/>
      <c r="BO12419" s="41"/>
      <c r="BP12419" s="108"/>
      <c r="CG12419" s="102"/>
      <c r="CI12419" s="45"/>
    </row>
    <row r="12420" spans="37:87" ht="13" customHeight="1">
      <c r="AK12420" s="114"/>
      <c r="AL12420" s="41"/>
      <c r="AM12420" s="41"/>
      <c r="AN12420" s="41"/>
      <c r="AO12420" s="41"/>
      <c r="AP12420" s="41"/>
      <c r="AQ12420" s="41"/>
      <c r="AR12420" s="41"/>
      <c r="AS12420" s="41"/>
      <c r="AT12420" s="41"/>
      <c r="AU12420" s="41"/>
      <c r="AV12420" s="41"/>
      <c r="AW12420" s="41"/>
      <c r="AX12420" s="41"/>
      <c r="AY12420" s="41"/>
      <c r="AZ12420" s="41"/>
      <c r="BA12420" s="41"/>
      <c r="BB12420" s="41"/>
      <c r="BC12420" s="41"/>
      <c r="BD12420" s="41"/>
      <c r="BE12420" s="41"/>
      <c r="BF12420" s="41"/>
      <c r="BG12420" s="41"/>
      <c r="BH12420" s="41"/>
      <c r="BI12420" s="41"/>
      <c r="BJ12420" s="41"/>
      <c r="BK12420" s="41"/>
      <c r="BL12420" s="41"/>
      <c r="BM12420" s="41"/>
      <c r="BN12420" s="41"/>
      <c r="BO12420" s="41"/>
      <c r="BP12420" s="108"/>
      <c r="CG12420" s="102"/>
      <c r="CI12420" s="45"/>
    </row>
    <row r="12421" spans="37:87" ht="13" customHeight="1">
      <c r="AK12421" s="114"/>
      <c r="AL12421" s="41"/>
      <c r="AM12421" s="41"/>
      <c r="AN12421" s="41"/>
      <c r="AO12421" s="41"/>
      <c r="AP12421" s="41"/>
      <c r="AQ12421" s="41"/>
      <c r="AR12421" s="41"/>
      <c r="AS12421" s="41"/>
      <c r="AT12421" s="41"/>
      <c r="AU12421" s="41"/>
      <c r="AV12421" s="41"/>
      <c r="AW12421" s="41"/>
      <c r="AX12421" s="41"/>
      <c r="AY12421" s="41"/>
      <c r="AZ12421" s="41"/>
      <c r="BA12421" s="41"/>
      <c r="BB12421" s="41"/>
      <c r="BC12421" s="41"/>
      <c r="BD12421" s="41"/>
      <c r="BE12421" s="41"/>
      <c r="BF12421" s="41"/>
      <c r="BG12421" s="41"/>
      <c r="BH12421" s="41"/>
      <c r="BI12421" s="41"/>
      <c r="BJ12421" s="41"/>
      <c r="BK12421" s="41"/>
      <c r="BL12421" s="41"/>
      <c r="BM12421" s="41"/>
      <c r="BN12421" s="41"/>
      <c r="BO12421" s="41"/>
      <c r="BP12421" s="108"/>
      <c r="CG12421" s="102"/>
      <c r="CI12421" s="45"/>
    </row>
    <row r="12422" spans="37:87" ht="13" customHeight="1">
      <c r="AK12422" s="114"/>
      <c r="AL12422" s="41"/>
      <c r="AM12422" s="41"/>
      <c r="AN12422" s="41"/>
      <c r="AO12422" s="41"/>
      <c r="AP12422" s="41"/>
      <c r="AQ12422" s="41"/>
      <c r="AR12422" s="41"/>
      <c r="AS12422" s="41"/>
      <c r="AT12422" s="41"/>
      <c r="AU12422" s="41"/>
      <c r="AV12422" s="41"/>
      <c r="AW12422" s="41"/>
      <c r="AX12422" s="41"/>
      <c r="AY12422" s="41"/>
      <c r="AZ12422" s="41"/>
      <c r="BA12422" s="41"/>
      <c r="BB12422" s="41"/>
      <c r="BC12422" s="41"/>
      <c r="BD12422" s="41"/>
      <c r="BE12422" s="41"/>
      <c r="BF12422" s="41"/>
      <c r="BG12422" s="41"/>
      <c r="BH12422" s="41"/>
      <c r="BI12422" s="41"/>
      <c r="BJ12422" s="41"/>
      <c r="BK12422" s="41"/>
      <c r="BL12422" s="41"/>
      <c r="BM12422" s="41"/>
      <c r="BN12422" s="41"/>
      <c r="BO12422" s="41"/>
      <c r="BP12422" s="108"/>
      <c r="CG12422" s="102"/>
      <c r="CI12422" s="45"/>
    </row>
    <row r="12423" spans="37:87" ht="13" customHeight="1">
      <c r="AK12423" s="114"/>
      <c r="AL12423" s="41"/>
      <c r="AM12423" s="41"/>
      <c r="AN12423" s="41"/>
      <c r="AO12423" s="41"/>
      <c r="AP12423" s="41"/>
      <c r="AQ12423" s="41"/>
      <c r="AR12423" s="41"/>
      <c r="AS12423" s="41"/>
      <c r="AT12423" s="41"/>
      <c r="AU12423" s="41"/>
      <c r="AV12423" s="41"/>
      <c r="AW12423" s="41"/>
      <c r="AX12423" s="41"/>
      <c r="AY12423" s="41"/>
      <c r="AZ12423" s="41"/>
      <c r="BA12423" s="41"/>
      <c r="BB12423" s="41"/>
      <c r="BC12423" s="41"/>
      <c r="BD12423" s="41"/>
      <c r="BE12423" s="41"/>
      <c r="BF12423" s="41"/>
      <c r="BG12423" s="41"/>
      <c r="BH12423" s="41"/>
      <c r="BI12423" s="41"/>
      <c r="BJ12423" s="41"/>
      <c r="BK12423" s="41"/>
      <c r="BL12423" s="41"/>
      <c r="BM12423" s="41"/>
      <c r="BN12423" s="41"/>
      <c r="BO12423" s="41"/>
      <c r="BP12423" s="108"/>
      <c r="CG12423" s="102"/>
      <c r="CI12423" s="45"/>
    </row>
    <row r="12424" spans="37:87" ht="13" customHeight="1">
      <c r="AK12424" s="114"/>
      <c r="AL12424" s="41"/>
      <c r="AM12424" s="41"/>
      <c r="AN12424" s="41"/>
      <c r="AO12424" s="41"/>
      <c r="AP12424" s="41"/>
      <c r="AQ12424" s="41"/>
      <c r="AR12424" s="41"/>
      <c r="AS12424" s="41"/>
      <c r="AT12424" s="41"/>
      <c r="AU12424" s="41"/>
      <c r="AV12424" s="41"/>
      <c r="AW12424" s="41"/>
      <c r="AX12424" s="41"/>
      <c r="AY12424" s="41"/>
      <c r="AZ12424" s="41"/>
      <c r="BA12424" s="41"/>
      <c r="BB12424" s="41"/>
      <c r="BC12424" s="41"/>
      <c r="BD12424" s="41"/>
      <c r="BE12424" s="41"/>
      <c r="BF12424" s="41"/>
      <c r="BG12424" s="41"/>
      <c r="BH12424" s="41"/>
      <c r="BI12424" s="41"/>
      <c r="BJ12424" s="41"/>
      <c r="BK12424" s="41"/>
      <c r="BL12424" s="41"/>
      <c r="BM12424" s="41"/>
      <c r="BN12424" s="41"/>
      <c r="BO12424" s="41"/>
      <c r="BP12424" s="108"/>
      <c r="CG12424" s="102"/>
      <c r="CI12424" s="45"/>
    </row>
    <row r="12425" spans="37:87" ht="13" customHeight="1">
      <c r="AK12425" s="114"/>
      <c r="AL12425" s="41"/>
      <c r="AM12425" s="41"/>
      <c r="AN12425" s="41"/>
      <c r="AO12425" s="41"/>
      <c r="AP12425" s="41"/>
      <c r="AQ12425" s="41"/>
      <c r="AR12425" s="41"/>
      <c r="AS12425" s="41"/>
      <c r="AT12425" s="41"/>
      <c r="AU12425" s="41"/>
      <c r="AV12425" s="41"/>
      <c r="AW12425" s="41"/>
      <c r="AX12425" s="41"/>
      <c r="AY12425" s="41"/>
      <c r="AZ12425" s="41"/>
      <c r="BA12425" s="41"/>
      <c r="BB12425" s="41"/>
      <c r="BC12425" s="41"/>
      <c r="BD12425" s="41"/>
      <c r="BE12425" s="41"/>
      <c r="BF12425" s="41"/>
      <c r="BG12425" s="41"/>
      <c r="BH12425" s="41"/>
      <c r="BI12425" s="41"/>
      <c r="BJ12425" s="41"/>
      <c r="BK12425" s="41"/>
      <c r="BL12425" s="41"/>
      <c r="BM12425" s="41"/>
      <c r="BN12425" s="41"/>
      <c r="BO12425" s="41"/>
      <c r="BP12425" s="108"/>
      <c r="CG12425" s="102"/>
      <c r="CI12425" s="45"/>
    </row>
    <row r="12426" spans="37:87" ht="13" customHeight="1">
      <c r="AK12426" s="114"/>
      <c r="AL12426" s="41"/>
      <c r="AM12426" s="41"/>
      <c r="AN12426" s="41"/>
      <c r="AO12426" s="41"/>
      <c r="AP12426" s="41"/>
      <c r="AQ12426" s="41"/>
      <c r="AR12426" s="41"/>
      <c r="AS12426" s="41"/>
      <c r="AT12426" s="41"/>
      <c r="AU12426" s="41"/>
      <c r="AV12426" s="41"/>
      <c r="AW12426" s="41"/>
      <c r="AX12426" s="41"/>
      <c r="AY12426" s="41"/>
      <c r="AZ12426" s="41"/>
      <c r="BA12426" s="41"/>
      <c r="BB12426" s="41"/>
      <c r="BC12426" s="41"/>
      <c r="BD12426" s="41"/>
      <c r="BE12426" s="41"/>
      <c r="BF12426" s="41"/>
      <c r="BG12426" s="41"/>
      <c r="BH12426" s="41"/>
      <c r="BI12426" s="41"/>
      <c r="BJ12426" s="41"/>
      <c r="BK12426" s="41"/>
      <c r="BL12426" s="41"/>
      <c r="BM12426" s="41"/>
      <c r="BN12426" s="41"/>
      <c r="BO12426" s="41"/>
      <c r="BP12426" s="108"/>
      <c r="CG12426" s="102"/>
      <c r="CI12426" s="45"/>
    </row>
    <row r="12427" spans="37:87" ht="13" customHeight="1">
      <c r="AK12427" s="114"/>
      <c r="AL12427" s="41"/>
      <c r="AM12427" s="41"/>
      <c r="AN12427" s="41"/>
      <c r="AO12427" s="41"/>
      <c r="AP12427" s="41"/>
      <c r="AQ12427" s="41"/>
      <c r="AR12427" s="41"/>
      <c r="AS12427" s="41"/>
      <c r="AT12427" s="41"/>
      <c r="AU12427" s="41"/>
      <c r="AV12427" s="41"/>
      <c r="AW12427" s="41"/>
      <c r="AX12427" s="41"/>
      <c r="AY12427" s="41"/>
      <c r="AZ12427" s="41"/>
      <c r="BA12427" s="41"/>
      <c r="BB12427" s="41"/>
      <c r="BC12427" s="41"/>
      <c r="BD12427" s="41"/>
      <c r="BE12427" s="41"/>
      <c r="BF12427" s="41"/>
      <c r="BG12427" s="41"/>
      <c r="BH12427" s="41"/>
      <c r="BI12427" s="41"/>
      <c r="BJ12427" s="41"/>
      <c r="BK12427" s="41"/>
      <c r="BL12427" s="41"/>
      <c r="BM12427" s="41"/>
      <c r="BN12427" s="41"/>
      <c r="BO12427" s="41"/>
      <c r="BP12427" s="108"/>
      <c r="CG12427" s="102"/>
      <c r="CI12427" s="45"/>
    </row>
    <row r="12428" spans="37:87" ht="13" customHeight="1">
      <c r="AK12428" s="114"/>
      <c r="AL12428" s="41"/>
      <c r="AM12428" s="41"/>
      <c r="AN12428" s="41"/>
      <c r="AO12428" s="41"/>
      <c r="AP12428" s="41"/>
      <c r="AQ12428" s="41"/>
      <c r="AR12428" s="41"/>
      <c r="AS12428" s="41"/>
      <c r="AT12428" s="41"/>
      <c r="AU12428" s="41"/>
      <c r="AV12428" s="41"/>
      <c r="AW12428" s="41"/>
      <c r="AX12428" s="41"/>
      <c r="AY12428" s="41"/>
      <c r="AZ12428" s="41"/>
      <c r="BA12428" s="41"/>
      <c r="BB12428" s="41"/>
      <c r="BC12428" s="41"/>
      <c r="BD12428" s="41"/>
      <c r="BE12428" s="41"/>
      <c r="BF12428" s="41"/>
      <c r="BG12428" s="41"/>
      <c r="BH12428" s="41"/>
      <c r="BI12428" s="41"/>
      <c r="BJ12428" s="41"/>
      <c r="BK12428" s="41"/>
      <c r="BL12428" s="41"/>
      <c r="BM12428" s="41"/>
      <c r="BN12428" s="41"/>
      <c r="BO12428" s="41"/>
      <c r="BP12428" s="108"/>
      <c r="CG12428" s="102"/>
      <c r="CI12428" s="45"/>
    </row>
    <row r="12429" spans="37:87" ht="13" customHeight="1">
      <c r="AK12429" s="114"/>
      <c r="AL12429" s="41"/>
      <c r="AM12429" s="41"/>
      <c r="AN12429" s="41"/>
      <c r="AO12429" s="41"/>
      <c r="AP12429" s="41"/>
      <c r="AQ12429" s="41"/>
      <c r="AR12429" s="41"/>
      <c r="AS12429" s="41"/>
      <c r="AT12429" s="41"/>
      <c r="AU12429" s="41"/>
      <c r="AV12429" s="41"/>
      <c r="AW12429" s="41"/>
      <c r="AX12429" s="41"/>
      <c r="AY12429" s="41"/>
      <c r="AZ12429" s="41"/>
      <c r="BA12429" s="41"/>
      <c r="BB12429" s="41"/>
      <c r="BC12429" s="41"/>
      <c r="BD12429" s="41"/>
      <c r="BE12429" s="41"/>
      <c r="BF12429" s="41"/>
      <c r="BG12429" s="41"/>
      <c r="BH12429" s="41"/>
      <c r="BI12429" s="41"/>
      <c r="BJ12429" s="41"/>
      <c r="BK12429" s="41"/>
      <c r="BL12429" s="41"/>
      <c r="BM12429" s="41"/>
      <c r="BN12429" s="41"/>
      <c r="BO12429" s="41"/>
      <c r="BP12429" s="108"/>
      <c r="CG12429" s="102"/>
      <c r="CI12429" s="45"/>
    </row>
    <row r="12430" spans="37:87" ht="13" customHeight="1">
      <c r="AK12430" s="114"/>
      <c r="AL12430" s="41"/>
      <c r="AM12430" s="41"/>
      <c r="AN12430" s="41"/>
      <c r="AO12430" s="41"/>
      <c r="AP12430" s="41"/>
      <c r="AQ12430" s="41"/>
      <c r="AR12430" s="41"/>
      <c r="AS12430" s="41"/>
      <c r="AT12430" s="41"/>
      <c r="AU12430" s="41"/>
      <c r="AV12430" s="41"/>
      <c r="AW12430" s="41"/>
      <c r="AX12430" s="41"/>
      <c r="AY12430" s="41"/>
      <c r="AZ12430" s="41"/>
      <c r="BA12430" s="41"/>
      <c r="BB12430" s="41"/>
      <c r="BC12430" s="41"/>
      <c r="BD12430" s="41"/>
      <c r="BE12430" s="41"/>
      <c r="BF12430" s="41"/>
      <c r="BG12430" s="41"/>
      <c r="BH12430" s="41"/>
      <c r="BI12430" s="41"/>
      <c r="BJ12430" s="41"/>
      <c r="BK12430" s="41"/>
      <c r="BL12430" s="41"/>
      <c r="BM12430" s="41"/>
      <c r="BN12430" s="41"/>
      <c r="BO12430" s="41"/>
      <c r="BP12430" s="108"/>
      <c r="CG12430" s="102"/>
      <c r="CI12430" s="45"/>
    </row>
    <row r="12431" spans="37:87" ht="13" customHeight="1">
      <c r="AK12431" s="114"/>
      <c r="AL12431" s="41"/>
      <c r="AM12431" s="41"/>
      <c r="AN12431" s="41"/>
      <c r="AO12431" s="41"/>
      <c r="AP12431" s="41"/>
      <c r="AQ12431" s="41"/>
      <c r="AR12431" s="41"/>
      <c r="AS12431" s="41"/>
      <c r="AT12431" s="41"/>
      <c r="AU12431" s="41"/>
      <c r="AV12431" s="41"/>
      <c r="AW12431" s="41"/>
      <c r="AX12431" s="41"/>
      <c r="AY12431" s="41"/>
      <c r="AZ12431" s="41"/>
      <c r="BA12431" s="41"/>
      <c r="BB12431" s="41"/>
      <c r="BC12431" s="41"/>
      <c r="BD12431" s="41"/>
      <c r="BE12431" s="41"/>
      <c r="BF12431" s="41"/>
      <c r="BG12431" s="41"/>
      <c r="BH12431" s="41"/>
      <c r="BI12431" s="41"/>
      <c r="BJ12431" s="41"/>
      <c r="BK12431" s="41"/>
      <c r="BL12431" s="41"/>
      <c r="BM12431" s="41"/>
      <c r="BN12431" s="41"/>
      <c r="BO12431" s="41"/>
      <c r="BP12431" s="108"/>
      <c r="CG12431" s="102"/>
      <c r="CI12431" s="45"/>
    </row>
    <row r="12432" spans="37:87" ht="13" customHeight="1">
      <c r="AK12432" s="114"/>
      <c r="AL12432" s="41"/>
      <c r="AM12432" s="41"/>
      <c r="AN12432" s="41"/>
      <c r="AO12432" s="41"/>
      <c r="AP12432" s="41"/>
      <c r="AQ12432" s="41"/>
      <c r="AR12432" s="41"/>
      <c r="AS12432" s="41"/>
      <c r="AT12432" s="41"/>
      <c r="AU12432" s="41"/>
      <c r="AV12432" s="41"/>
      <c r="AW12432" s="41"/>
      <c r="AX12432" s="41"/>
      <c r="AY12432" s="41"/>
      <c r="AZ12432" s="41"/>
      <c r="BA12432" s="41"/>
      <c r="BB12432" s="41"/>
      <c r="BC12432" s="41"/>
      <c r="BD12432" s="41"/>
      <c r="BE12432" s="41"/>
      <c r="BF12432" s="41"/>
      <c r="BG12432" s="41"/>
      <c r="BH12432" s="41"/>
      <c r="BI12432" s="41"/>
      <c r="BJ12432" s="41"/>
      <c r="BK12432" s="41"/>
      <c r="BL12432" s="41"/>
      <c r="BM12432" s="41"/>
      <c r="BN12432" s="41"/>
      <c r="BO12432" s="41"/>
      <c r="BP12432" s="108"/>
      <c r="CG12432" s="102"/>
      <c r="CI12432" s="45"/>
    </row>
    <row r="12433" spans="37:87" ht="13" customHeight="1">
      <c r="AK12433" s="114"/>
      <c r="AL12433" s="41"/>
      <c r="AM12433" s="41"/>
      <c r="AN12433" s="41"/>
      <c r="AO12433" s="41"/>
      <c r="AP12433" s="41"/>
      <c r="AQ12433" s="41"/>
      <c r="AR12433" s="41"/>
      <c r="AS12433" s="41"/>
      <c r="AT12433" s="41"/>
      <c r="AU12433" s="41"/>
      <c r="AV12433" s="41"/>
      <c r="AW12433" s="41"/>
      <c r="AX12433" s="41"/>
      <c r="AY12433" s="41"/>
      <c r="AZ12433" s="41"/>
      <c r="BA12433" s="41"/>
      <c r="BB12433" s="41"/>
      <c r="BC12433" s="41"/>
      <c r="BD12433" s="41"/>
      <c r="BE12433" s="41"/>
      <c r="BF12433" s="41"/>
      <c r="BG12433" s="41"/>
      <c r="BH12433" s="41"/>
      <c r="BI12433" s="41"/>
      <c r="BJ12433" s="41"/>
      <c r="BK12433" s="41"/>
      <c r="BL12433" s="41"/>
      <c r="BM12433" s="41"/>
      <c r="BN12433" s="41"/>
      <c r="BO12433" s="41"/>
      <c r="BP12433" s="108"/>
      <c r="CG12433" s="102"/>
      <c r="CI12433" s="45"/>
    </row>
    <row r="12434" spans="37:87" ht="13" customHeight="1">
      <c r="AK12434" s="114"/>
      <c r="AL12434" s="41"/>
      <c r="AM12434" s="41"/>
      <c r="AN12434" s="41"/>
      <c r="AO12434" s="41"/>
      <c r="AP12434" s="41"/>
      <c r="AQ12434" s="41"/>
      <c r="AR12434" s="41"/>
      <c r="AS12434" s="41"/>
      <c r="AT12434" s="41"/>
      <c r="AU12434" s="41"/>
      <c r="AV12434" s="41"/>
      <c r="AW12434" s="41"/>
      <c r="AX12434" s="41"/>
      <c r="AY12434" s="41"/>
      <c r="AZ12434" s="41"/>
      <c r="BA12434" s="41"/>
      <c r="BB12434" s="41"/>
      <c r="BC12434" s="41"/>
      <c r="BD12434" s="41"/>
      <c r="BE12434" s="41"/>
      <c r="BF12434" s="41"/>
      <c r="BG12434" s="41"/>
      <c r="BH12434" s="41"/>
      <c r="BI12434" s="41"/>
      <c r="BJ12434" s="41"/>
      <c r="BK12434" s="41"/>
      <c r="BL12434" s="41"/>
      <c r="BM12434" s="41"/>
      <c r="BN12434" s="41"/>
      <c r="BO12434" s="41"/>
      <c r="BP12434" s="108"/>
      <c r="CG12434" s="102"/>
      <c r="CI12434" s="45"/>
    </row>
    <row r="12435" spans="37:87" ht="13" customHeight="1">
      <c r="AK12435" s="114"/>
      <c r="AL12435" s="41"/>
      <c r="AM12435" s="41"/>
      <c r="AN12435" s="41"/>
      <c r="AO12435" s="41"/>
      <c r="AP12435" s="41"/>
      <c r="AQ12435" s="41"/>
      <c r="AR12435" s="41"/>
      <c r="AS12435" s="41"/>
      <c r="AT12435" s="41"/>
      <c r="AU12435" s="41"/>
      <c r="AV12435" s="41"/>
      <c r="AW12435" s="41"/>
      <c r="AX12435" s="41"/>
      <c r="AY12435" s="41"/>
      <c r="AZ12435" s="41"/>
      <c r="BA12435" s="41"/>
      <c r="BB12435" s="41"/>
      <c r="BC12435" s="41"/>
      <c r="BD12435" s="41"/>
      <c r="BE12435" s="41"/>
      <c r="BF12435" s="41"/>
      <c r="BG12435" s="41"/>
      <c r="BH12435" s="41"/>
      <c r="BI12435" s="41"/>
      <c r="BJ12435" s="41"/>
      <c r="BK12435" s="41"/>
      <c r="BL12435" s="41"/>
      <c r="BM12435" s="41"/>
      <c r="BN12435" s="41"/>
      <c r="BO12435" s="41"/>
      <c r="BP12435" s="108"/>
      <c r="CG12435" s="102"/>
      <c r="CI12435" s="45"/>
    </row>
    <row r="12436" spans="37:87" ht="13" customHeight="1">
      <c r="AK12436" s="114"/>
      <c r="AL12436" s="41"/>
      <c r="AM12436" s="41"/>
      <c r="AN12436" s="41"/>
      <c r="AO12436" s="41"/>
      <c r="AP12436" s="41"/>
      <c r="AQ12436" s="41"/>
      <c r="AR12436" s="41"/>
      <c r="AS12436" s="41"/>
      <c r="AT12436" s="41"/>
      <c r="AU12436" s="41"/>
      <c r="AV12436" s="41"/>
      <c r="AW12436" s="41"/>
      <c r="AX12436" s="41"/>
      <c r="AY12436" s="41"/>
      <c r="AZ12436" s="41"/>
      <c r="BA12436" s="41"/>
      <c r="BB12436" s="41"/>
      <c r="BC12436" s="41"/>
      <c r="BD12436" s="41"/>
      <c r="BE12436" s="41"/>
      <c r="BF12436" s="41"/>
      <c r="BG12436" s="41"/>
      <c r="BH12436" s="41"/>
      <c r="BI12436" s="41"/>
      <c r="BJ12436" s="41"/>
      <c r="BK12436" s="41"/>
      <c r="BL12436" s="41"/>
      <c r="BM12436" s="41"/>
      <c r="BN12436" s="41"/>
      <c r="BO12436" s="41"/>
      <c r="BP12436" s="108"/>
      <c r="CG12436" s="102"/>
      <c r="CI12436" s="45"/>
    </row>
    <row r="12437" spans="37:87" ht="13" customHeight="1">
      <c r="AK12437" s="114"/>
      <c r="AL12437" s="41"/>
      <c r="AM12437" s="41"/>
      <c r="AN12437" s="41"/>
      <c r="AO12437" s="41"/>
      <c r="AP12437" s="41"/>
      <c r="AQ12437" s="41"/>
      <c r="AR12437" s="41"/>
      <c r="AS12437" s="41"/>
      <c r="AT12437" s="41"/>
      <c r="AU12437" s="41"/>
      <c r="AV12437" s="41"/>
      <c r="AW12437" s="41"/>
      <c r="AX12437" s="41"/>
      <c r="AY12437" s="41"/>
      <c r="AZ12437" s="41"/>
      <c r="BA12437" s="41"/>
      <c r="BB12437" s="41"/>
      <c r="BC12437" s="41"/>
      <c r="BD12437" s="41"/>
      <c r="BE12437" s="41"/>
      <c r="BF12437" s="41"/>
      <c r="BG12437" s="41"/>
      <c r="BH12437" s="41"/>
      <c r="BI12437" s="41"/>
      <c r="BJ12437" s="41"/>
      <c r="BK12437" s="41"/>
      <c r="BL12437" s="41"/>
      <c r="BM12437" s="41"/>
      <c r="BN12437" s="41"/>
      <c r="BO12437" s="41"/>
      <c r="BP12437" s="108"/>
      <c r="CG12437" s="102"/>
      <c r="CI12437" s="45"/>
    </row>
    <row r="12438" spans="37:87" ht="13" customHeight="1">
      <c r="AK12438" s="114"/>
      <c r="AL12438" s="41"/>
      <c r="AM12438" s="41"/>
      <c r="AN12438" s="41"/>
      <c r="AO12438" s="41"/>
      <c r="AP12438" s="41"/>
      <c r="AQ12438" s="41"/>
      <c r="AR12438" s="41"/>
      <c r="AS12438" s="41"/>
      <c r="AT12438" s="41"/>
      <c r="AU12438" s="41"/>
      <c r="AV12438" s="41"/>
      <c r="AW12438" s="41"/>
      <c r="AX12438" s="41"/>
      <c r="AY12438" s="41"/>
      <c r="AZ12438" s="41"/>
      <c r="BA12438" s="41"/>
      <c r="BB12438" s="41"/>
      <c r="BC12438" s="41"/>
      <c r="BD12438" s="41"/>
      <c r="BE12438" s="41"/>
      <c r="BF12438" s="41"/>
      <c r="BG12438" s="41"/>
      <c r="BH12438" s="41"/>
      <c r="BI12438" s="41"/>
      <c r="BJ12438" s="41"/>
      <c r="BK12438" s="41"/>
      <c r="BL12438" s="41"/>
      <c r="BM12438" s="41"/>
      <c r="BN12438" s="41"/>
      <c r="BO12438" s="41"/>
      <c r="BP12438" s="108"/>
      <c r="CG12438" s="102"/>
      <c r="CI12438" s="45"/>
    </row>
    <row r="12439" spans="37:87" ht="13" customHeight="1">
      <c r="AK12439" s="114"/>
      <c r="AL12439" s="41"/>
      <c r="AM12439" s="41"/>
      <c r="AN12439" s="41"/>
      <c r="AO12439" s="41"/>
      <c r="AP12439" s="41"/>
      <c r="AQ12439" s="41"/>
      <c r="AR12439" s="41"/>
      <c r="AS12439" s="41"/>
      <c r="AT12439" s="41"/>
      <c r="AU12439" s="41"/>
      <c r="AV12439" s="41"/>
      <c r="AW12439" s="41"/>
      <c r="AX12439" s="41"/>
      <c r="AY12439" s="41"/>
      <c r="AZ12439" s="41"/>
      <c r="BA12439" s="41"/>
      <c r="BB12439" s="41"/>
      <c r="BC12439" s="41"/>
      <c r="BD12439" s="41"/>
      <c r="BE12439" s="41"/>
      <c r="BF12439" s="41"/>
      <c r="BG12439" s="41"/>
      <c r="BH12439" s="41"/>
      <c r="BI12439" s="41"/>
      <c r="BJ12439" s="41"/>
      <c r="BK12439" s="41"/>
      <c r="BL12439" s="41"/>
      <c r="BM12439" s="41"/>
      <c r="BN12439" s="41"/>
      <c r="BO12439" s="41"/>
      <c r="BP12439" s="108"/>
      <c r="CG12439" s="102"/>
      <c r="CI12439" s="45"/>
    </row>
    <row r="12440" spans="37:87" ht="13" customHeight="1">
      <c r="AK12440" s="114"/>
      <c r="AL12440" s="41"/>
      <c r="AM12440" s="41"/>
      <c r="AN12440" s="41"/>
      <c r="AO12440" s="41"/>
      <c r="AP12440" s="41"/>
      <c r="AQ12440" s="41"/>
      <c r="AR12440" s="41"/>
      <c r="AS12440" s="41"/>
      <c r="AT12440" s="41"/>
      <c r="AU12440" s="41"/>
      <c r="AV12440" s="41"/>
      <c r="AW12440" s="41"/>
      <c r="AX12440" s="41"/>
      <c r="AY12440" s="41"/>
      <c r="AZ12440" s="41"/>
      <c r="BA12440" s="41"/>
      <c r="BB12440" s="41"/>
      <c r="BC12440" s="41"/>
      <c r="BD12440" s="41"/>
      <c r="BE12440" s="41"/>
      <c r="BF12440" s="41"/>
      <c r="BG12440" s="41"/>
      <c r="BH12440" s="41"/>
      <c r="BI12440" s="41"/>
      <c r="BJ12440" s="41"/>
      <c r="BK12440" s="41"/>
      <c r="BL12440" s="41"/>
      <c r="BM12440" s="41"/>
      <c r="BN12440" s="41"/>
      <c r="BO12440" s="41"/>
      <c r="BP12440" s="108"/>
      <c r="CG12440" s="102"/>
      <c r="CI12440" s="45"/>
    </row>
    <row r="12441" spans="37:87" ht="13" customHeight="1">
      <c r="AK12441" s="114"/>
      <c r="AL12441" s="41"/>
      <c r="AM12441" s="41"/>
      <c r="AN12441" s="41"/>
      <c r="AO12441" s="41"/>
      <c r="AP12441" s="41"/>
      <c r="AQ12441" s="41"/>
      <c r="AR12441" s="41"/>
      <c r="AS12441" s="41"/>
      <c r="AT12441" s="41"/>
      <c r="AU12441" s="41"/>
      <c r="AV12441" s="41"/>
      <c r="AW12441" s="41"/>
      <c r="AX12441" s="41"/>
      <c r="AY12441" s="41"/>
      <c r="AZ12441" s="41"/>
      <c r="BA12441" s="41"/>
      <c r="BB12441" s="41"/>
      <c r="BC12441" s="41"/>
      <c r="BD12441" s="41"/>
      <c r="BE12441" s="41"/>
      <c r="BF12441" s="41"/>
      <c r="BG12441" s="41"/>
      <c r="BH12441" s="41"/>
      <c r="BI12441" s="41"/>
      <c r="BJ12441" s="41"/>
      <c r="BK12441" s="41"/>
      <c r="BL12441" s="41"/>
      <c r="BM12441" s="41"/>
      <c r="BN12441" s="41"/>
      <c r="BO12441" s="41"/>
      <c r="BP12441" s="108"/>
      <c r="CG12441" s="102"/>
      <c r="CI12441" s="45"/>
    </row>
    <row r="12442" spans="37:87" ht="13" customHeight="1">
      <c r="AK12442" s="114"/>
      <c r="AL12442" s="41"/>
      <c r="AM12442" s="41"/>
      <c r="AN12442" s="41"/>
      <c r="AO12442" s="41"/>
      <c r="AP12442" s="41"/>
      <c r="AQ12442" s="41"/>
      <c r="AR12442" s="41"/>
      <c r="AS12442" s="41"/>
      <c r="AT12442" s="41"/>
      <c r="AU12442" s="41"/>
      <c r="AV12442" s="41"/>
      <c r="AW12442" s="41"/>
      <c r="AX12442" s="41"/>
      <c r="AY12442" s="41"/>
      <c r="AZ12442" s="41"/>
      <c r="BA12442" s="41"/>
      <c r="BB12442" s="41"/>
      <c r="BC12442" s="41"/>
      <c r="BD12442" s="41"/>
      <c r="BE12442" s="41"/>
      <c r="BF12442" s="41"/>
      <c r="BG12442" s="41"/>
      <c r="BH12442" s="41"/>
      <c r="BI12442" s="41"/>
      <c r="BJ12442" s="41"/>
      <c r="BK12442" s="41"/>
      <c r="BL12442" s="41"/>
      <c r="BM12442" s="41"/>
      <c r="BN12442" s="41"/>
      <c r="BO12442" s="41"/>
      <c r="BP12442" s="108"/>
      <c r="CG12442" s="102"/>
      <c r="CI12442" s="45"/>
    </row>
    <row r="12443" spans="37:87" ht="13" customHeight="1">
      <c r="AK12443" s="114"/>
      <c r="AL12443" s="41"/>
      <c r="AM12443" s="41"/>
      <c r="AN12443" s="41"/>
      <c r="AO12443" s="41"/>
      <c r="AP12443" s="41"/>
      <c r="AQ12443" s="41"/>
      <c r="AR12443" s="41"/>
      <c r="AS12443" s="41"/>
      <c r="AT12443" s="41"/>
      <c r="AU12443" s="41"/>
      <c r="AV12443" s="41"/>
      <c r="AW12443" s="41"/>
      <c r="AX12443" s="41"/>
      <c r="AY12443" s="41"/>
      <c r="AZ12443" s="41"/>
      <c r="BA12443" s="41"/>
      <c r="BB12443" s="41"/>
      <c r="BC12443" s="41"/>
      <c r="BD12443" s="41"/>
      <c r="BE12443" s="41"/>
      <c r="BF12443" s="41"/>
      <c r="BG12443" s="41"/>
      <c r="BH12443" s="41"/>
      <c r="BI12443" s="41"/>
      <c r="BJ12443" s="41"/>
      <c r="BK12443" s="41"/>
      <c r="BL12443" s="41"/>
      <c r="BM12443" s="41"/>
      <c r="BN12443" s="41"/>
      <c r="BO12443" s="41"/>
      <c r="BP12443" s="108"/>
      <c r="CG12443" s="102"/>
      <c r="CI12443" s="45"/>
    </row>
    <row r="12444" spans="37:87" ht="13" customHeight="1">
      <c r="AK12444" s="114"/>
      <c r="AL12444" s="41"/>
      <c r="AM12444" s="41"/>
      <c r="AN12444" s="41"/>
      <c r="AO12444" s="41"/>
      <c r="AP12444" s="41"/>
      <c r="AQ12444" s="41"/>
      <c r="AR12444" s="41"/>
      <c r="AS12444" s="41"/>
      <c r="AT12444" s="41"/>
      <c r="AU12444" s="41"/>
      <c r="AV12444" s="41"/>
      <c r="AW12444" s="41"/>
      <c r="AX12444" s="41"/>
      <c r="AY12444" s="41"/>
      <c r="AZ12444" s="41"/>
      <c r="BA12444" s="41"/>
      <c r="BB12444" s="41"/>
      <c r="BC12444" s="41"/>
      <c r="BD12444" s="41"/>
      <c r="BE12444" s="41"/>
      <c r="BF12444" s="41"/>
      <c r="BG12444" s="41"/>
      <c r="BH12444" s="41"/>
      <c r="BI12444" s="41"/>
      <c r="BJ12444" s="41"/>
      <c r="BK12444" s="41"/>
      <c r="BL12444" s="41"/>
      <c r="BM12444" s="41"/>
      <c r="BN12444" s="41"/>
      <c r="BO12444" s="41"/>
      <c r="BP12444" s="108"/>
      <c r="CG12444" s="102"/>
      <c r="CI12444" s="45"/>
    </row>
    <row r="12445" spans="37:87" ht="13" customHeight="1">
      <c r="AK12445" s="114"/>
      <c r="AL12445" s="41"/>
      <c r="AM12445" s="41"/>
      <c r="AN12445" s="41"/>
      <c r="AO12445" s="41"/>
      <c r="AP12445" s="41"/>
      <c r="AQ12445" s="41"/>
      <c r="AR12445" s="41"/>
      <c r="AS12445" s="41"/>
      <c r="AT12445" s="41"/>
      <c r="AU12445" s="41"/>
      <c r="AV12445" s="41"/>
      <c r="AW12445" s="41"/>
      <c r="AX12445" s="41"/>
      <c r="AY12445" s="41"/>
      <c r="AZ12445" s="41"/>
      <c r="BA12445" s="41"/>
      <c r="BB12445" s="41"/>
      <c r="BC12445" s="41"/>
      <c r="BD12445" s="41"/>
      <c r="BE12445" s="41"/>
      <c r="BF12445" s="41"/>
      <c r="BG12445" s="41"/>
      <c r="BH12445" s="41"/>
      <c r="BI12445" s="41"/>
      <c r="BJ12445" s="41"/>
      <c r="BK12445" s="41"/>
      <c r="BL12445" s="41"/>
      <c r="BM12445" s="41"/>
      <c r="BN12445" s="41"/>
      <c r="BO12445" s="41"/>
      <c r="BP12445" s="108"/>
      <c r="CG12445" s="102"/>
      <c r="CI12445" s="45"/>
    </row>
    <row r="12446" spans="37:87" ht="13" customHeight="1">
      <c r="AK12446" s="114"/>
      <c r="AL12446" s="41"/>
      <c r="AM12446" s="41"/>
      <c r="AN12446" s="41"/>
      <c r="AO12446" s="41"/>
      <c r="AP12446" s="41"/>
      <c r="AQ12446" s="41"/>
      <c r="AR12446" s="41"/>
      <c r="AS12446" s="41"/>
      <c r="AT12446" s="41"/>
      <c r="AU12446" s="41"/>
      <c r="AV12446" s="41"/>
      <c r="AW12446" s="41"/>
      <c r="AX12446" s="41"/>
      <c r="AY12446" s="41"/>
      <c r="AZ12446" s="41"/>
      <c r="BA12446" s="41"/>
      <c r="BB12446" s="41"/>
      <c r="BC12446" s="41"/>
      <c r="BD12446" s="41"/>
      <c r="BE12446" s="41"/>
      <c r="BF12446" s="41"/>
      <c r="BG12446" s="41"/>
      <c r="BH12446" s="41"/>
      <c r="BI12446" s="41"/>
      <c r="BJ12446" s="41"/>
      <c r="BK12446" s="41"/>
      <c r="BL12446" s="41"/>
      <c r="BM12446" s="41"/>
      <c r="BN12446" s="41"/>
      <c r="BO12446" s="41"/>
      <c r="BP12446" s="108"/>
      <c r="CG12446" s="102"/>
      <c r="CI12446" s="45"/>
    </row>
    <row r="12447" spans="37:87" ht="13" customHeight="1">
      <c r="AK12447" s="114"/>
      <c r="AL12447" s="41"/>
      <c r="AM12447" s="41"/>
      <c r="AN12447" s="41"/>
      <c r="AO12447" s="41"/>
      <c r="AP12447" s="41"/>
      <c r="AQ12447" s="41"/>
      <c r="AR12447" s="41"/>
      <c r="AS12447" s="41"/>
      <c r="AT12447" s="41"/>
      <c r="AU12447" s="41"/>
      <c r="AV12447" s="41"/>
      <c r="AW12447" s="41"/>
      <c r="AX12447" s="41"/>
      <c r="AY12447" s="41"/>
      <c r="AZ12447" s="41"/>
      <c r="BA12447" s="41"/>
      <c r="BB12447" s="41"/>
      <c r="BC12447" s="41"/>
      <c r="BD12447" s="41"/>
      <c r="BE12447" s="41"/>
      <c r="BF12447" s="41"/>
      <c r="BG12447" s="41"/>
      <c r="BH12447" s="41"/>
      <c r="BI12447" s="41"/>
      <c r="BJ12447" s="41"/>
      <c r="BK12447" s="41"/>
      <c r="BL12447" s="41"/>
      <c r="BM12447" s="41"/>
      <c r="BN12447" s="41"/>
      <c r="BO12447" s="41"/>
      <c r="BP12447" s="108"/>
      <c r="CG12447" s="102"/>
      <c r="CI12447" s="45"/>
    </row>
    <row r="12448" spans="37:87" ht="13" customHeight="1">
      <c r="AK12448" s="114"/>
      <c r="AL12448" s="41"/>
      <c r="AM12448" s="41"/>
      <c r="AN12448" s="41"/>
      <c r="AO12448" s="41"/>
      <c r="AP12448" s="41"/>
      <c r="AQ12448" s="41"/>
      <c r="AR12448" s="41"/>
      <c r="AS12448" s="41"/>
      <c r="AT12448" s="41"/>
      <c r="AU12448" s="41"/>
      <c r="AV12448" s="41"/>
      <c r="AW12448" s="41"/>
      <c r="AX12448" s="41"/>
      <c r="AY12448" s="41"/>
      <c r="AZ12448" s="41"/>
      <c r="BA12448" s="41"/>
      <c r="BB12448" s="41"/>
      <c r="BC12448" s="41"/>
      <c r="BD12448" s="41"/>
      <c r="BE12448" s="41"/>
      <c r="BF12448" s="41"/>
      <c r="BG12448" s="41"/>
      <c r="BH12448" s="41"/>
      <c r="BI12448" s="41"/>
      <c r="BJ12448" s="41"/>
      <c r="BK12448" s="41"/>
      <c r="BL12448" s="41"/>
      <c r="BM12448" s="41"/>
      <c r="BN12448" s="41"/>
      <c r="BO12448" s="41"/>
      <c r="BP12448" s="108"/>
      <c r="CG12448" s="102"/>
      <c r="CI12448" s="45"/>
    </row>
    <row r="12449" spans="37:87" ht="13" customHeight="1">
      <c r="AK12449" s="114"/>
      <c r="AL12449" s="41"/>
      <c r="AM12449" s="41"/>
      <c r="AN12449" s="41"/>
      <c r="AO12449" s="41"/>
      <c r="AP12449" s="41"/>
      <c r="AQ12449" s="41"/>
      <c r="AR12449" s="41"/>
      <c r="AS12449" s="41"/>
      <c r="AT12449" s="41"/>
      <c r="AU12449" s="41"/>
      <c r="AV12449" s="41"/>
      <c r="AW12449" s="41"/>
      <c r="AX12449" s="41"/>
      <c r="AY12449" s="41"/>
      <c r="AZ12449" s="41"/>
      <c r="BA12449" s="41"/>
      <c r="BB12449" s="41"/>
      <c r="BC12449" s="41"/>
      <c r="BD12449" s="41"/>
      <c r="BE12449" s="41"/>
      <c r="BF12449" s="41"/>
      <c r="BG12449" s="41"/>
      <c r="BH12449" s="41"/>
      <c r="BI12449" s="41"/>
      <c r="BJ12449" s="41"/>
      <c r="BK12449" s="41"/>
      <c r="BL12449" s="41"/>
      <c r="BM12449" s="41"/>
      <c r="BN12449" s="41"/>
      <c r="BO12449" s="41"/>
      <c r="BP12449" s="108"/>
      <c r="CG12449" s="102"/>
      <c r="CI12449" s="45"/>
    </row>
    <row r="12450" spans="37:87" ht="13" customHeight="1">
      <c r="AK12450" s="114"/>
      <c r="AL12450" s="41"/>
      <c r="AM12450" s="41"/>
      <c r="AN12450" s="41"/>
      <c r="AO12450" s="41"/>
      <c r="AP12450" s="41"/>
      <c r="AQ12450" s="41"/>
      <c r="AR12450" s="41"/>
      <c r="AS12450" s="41"/>
      <c r="AT12450" s="41"/>
      <c r="AU12450" s="41"/>
      <c r="AV12450" s="41"/>
      <c r="AW12450" s="41"/>
      <c r="AX12450" s="41"/>
      <c r="AY12450" s="41"/>
      <c r="AZ12450" s="41"/>
      <c r="BA12450" s="41"/>
      <c r="BB12450" s="41"/>
      <c r="BC12450" s="41"/>
      <c r="BD12450" s="41"/>
      <c r="BE12450" s="41"/>
      <c r="BF12450" s="41"/>
      <c r="BG12450" s="41"/>
      <c r="BH12450" s="41"/>
      <c r="BI12450" s="41"/>
      <c r="BJ12450" s="41"/>
      <c r="BK12450" s="41"/>
      <c r="BL12450" s="41"/>
      <c r="BM12450" s="41"/>
      <c r="BN12450" s="41"/>
      <c r="BO12450" s="41"/>
      <c r="BP12450" s="108"/>
      <c r="CG12450" s="102"/>
      <c r="CI12450" s="45"/>
    </row>
    <row r="12451" spans="37:87" ht="13" customHeight="1">
      <c r="AK12451" s="114"/>
      <c r="AL12451" s="41"/>
      <c r="AM12451" s="41"/>
      <c r="AN12451" s="41"/>
      <c r="AO12451" s="41"/>
      <c r="AP12451" s="41"/>
      <c r="AQ12451" s="41"/>
      <c r="AR12451" s="41"/>
      <c r="AS12451" s="41"/>
      <c r="AT12451" s="41"/>
      <c r="AU12451" s="41"/>
      <c r="AV12451" s="41"/>
      <c r="AW12451" s="41"/>
      <c r="AX12451" s="41"/>
      <c r="AY12451" s="41"/>
      <c r="AZ12451" s="41"/>
      <c r="BA12451" s="41"/>
      <c r="BB12451" s="41"/>
      <c r="BC12451" s="41"/>
      <c r="BD12451" s="41"/>
      <c r="BE12451" s="41"/>
      <c r="BF12451" s="41"/>
      <c r="BG12451" s="41"/>
      <c r="BH12451" s="41"/>
      <c r="BI12451" s="41"/>
      <c r="BJ12451" s="41"/>
      <c r="BK12451" s="41"/>
      <c r="BL12451" s="41"/>
      <c r="BM12451" s="41"/>
      <c r="BN12451" s="41"/>
      <c r="BO12451" s="41"/>
      <c r="BP12451" s="108"/>
      <c r="CG12451" s="102"/>
      <c r="CI12451" s="45"/>
    </row>
    <row r="12452" spans="37:87" ht="13" customHeight="1">
      <c r="AK12452" s="114"/>
      <c r="AL12452" s="41"/>
      <c r="AM12452" s="41"/>
      <c r="AN12452" s="41"/>
      <c r="AO12452" s="41"/>
      <c r="AP12452" s="41"/>
      <c r="AQ12452" s="41"/>
      <c r="AR12452" s="41"/>
      <c r="AS12452" s="41"/>
      <c r="AT12452" s="41"/>
      <c r="AU12452" s="41"/>
      <c r="AV12452" s="41"/>
      <c r="AW12452" s="41"/>
      <c r="AX12452" s="41"/>
      <c r="AY12452" s="41"/>
      <c r="AZ12452" s="41"/>
      <c r="BA12452" s="41"/>
      <c r="BB12452" s="41"/>
      <c r="BC12452" s="41"/>
      <c r="BD12452" s="41"/>
      <c r="BE12452" s="41"/>
      <c r="BF12452" s="41"/>
      <c r="BG12452" s="41"/>
      <c r="BH12452" s="41"/>
      <c r="BI12452" s="41"/>
      <c r="BJ12452" s="41"/>
      <c r="BK12452" s="41"/>
      <c r="BL12452" s="41"/>
      <c r="BM12452" s="41"/>
      <c r="BN12452" s="41"/>
      <c r="BO12452" s="41"/>
      <c r="BP12452" s="108"/>
      <c r="CG12452" s="102"/>
      <c r="CI12452" s="45"/>
    </row>
    <row r="12453" spans="37:87" ht="13" customHeight="1">
      <c r="AK12453" s="114"/>
      <c r="AL12453" s="41"/>
      <c r="AM12453" s="41"/>
      <c r="AN12453" s="41"/>
      <c r="AO12453" s="41"/>
      <c r="AP12453" s="41"/>
      <c r="AQ12453" s="41"/>
      <c r="AR12453" s="41"/>
      <c r="AS12453" s="41"/>
      <c r="AT12453" s="41"/>
      <c r="AU12453" s="41"/>
      <c r="AV12453" s="41"/>
      <c r="AW12453" s="41"/>
      <c r="AX12453" s="41"/>
      <c r="AY12453" s="41"/>
      <c r="AZ12453" s="41"/>
      <c r="BA12453" s="41"/>
      <c r="BB12453" s="41"/>
      <c r="BC12453" s="41"/>
      <c r="BD12453" s="41"/>
      <c r="BE12453" s="41"/>
      <c r="BF12453" s="41"/>
      <c r="BG12453" s="41"/>
      <c r="BH12453" s="41"/>
      <c r="BI12453" s="41"/>
      <c r="BJ12453" s="41"/>
      <c r="BK12453" s="41"/>
      <c r="BL12453" s="41"/>
      <c r="BM12453" s="41"/>
      <c r="BN12453" s="41"/>
      <c r="BO12453" s="41"/>
      <c r="BP12453" s="108"/>
      <c r="CG12453" s="102"/>
      <c r="CI12453" s="45"/>
    </row>
    <row r="12454" spans="37:87" ht="13" customHeight="1">
      <c r="AK12454" s="114"/>
      <c r="AL12454" s="41"/>
      <c r="AM12454" s="41"/>
      <c r="AN12454" s="41"/>
      <c r="AO12454" s="41"/>
      <c r="AP12454" s="41"/>
      <c r="AQ12454" s="41"/>
      <c r="AR12454" s="41"/>
      <c r="AS12454" s="41"/>
      <c r="AT12454" s="41"/>
      <c r="AU12454" s="41"/>
      <c r="AV12454" s="41"/>
      <c r="AW12454" s="41"/>
      <c r="AX12454" s="41"/>
      <c r="AY12454" s="41"/>
      <c r="AZ12454" s="41"/>
      <c r="BA12454" s="41"/>
      <c r="BB12454" s="41"/>
      <c r="BC12454" s="41"/>
      <c r="BD12454" s="41"/>
      <c r="BE12454" s="41"/>
      <c r="BF12454" s="41"/>
      <c r="BG12454" s="41"/>
      <c r="BH12454" s="41"/>
      <c r="BI12454" s="41"/>
      <c r="BJ12454" s="41"/>
      <c r="BK12454" s="41"/>
      <c r="BL12454" s="41"/>
      <c r="BM12454" s="41"/>
      <c r="BN12454" s="41"/>
      <c r="BO12454" s="41"/>
      <c r="BP12454" s="108"/>
      <c r="CG12454" s="102"/>
      <c r="CI12454" s="45"/>
    </row>
    <row r="12455" spans="37:87" ht="13" customHeight="1">
      <c r="AK12455" s="114"/>
      <c r="AL12455" s="41"/>
      <c r="AM12455" s="41"/>
      <c r="AN12455" s="41"/>
      <c r="AO12455" s="41"/>
      <c r="AP12455" s="41"/>
      <c r="AQ12455" s="41"/>
      <c r="AR12455" s="41"/>
      <c r="AS12455" s="41"/>
      <c r="AT12455" s="41"/>
      <c r="AU12455" s="41"/>
      <c r="AV12455" s="41"/>
      <c r="AW12455" s="41"/>
      <c r="AX12455" s="41"/>
      <c r="AY12455" s="41"/>
      <c r="AZ12455" s="41"/>
      <c r="BA12455" s="41"/>
      <c r="BB12455" s="41"/>
      <c r="BC12455" s="41"/>
      <c r="BD12455" s="41"/>
      <c r="BE12455" s="41"/>
      <c r="BF12455" s="41"/>
      <c r="BG12455" s="41"/>
      <c r="BH12455" s="41"/>
      <c r="BI12455" s="41"/>
      <c r="BJ12455" s="41"/>
      <c r="BK12455" s="41"/>
      <c r="BL12455" s="41"/>
      <c r="BM12455" s="41"/>
      <c r="BN12455" s="41"/>
      <c r="BO12455" s="41"/>
      <c r="BP12455" s="108"/>
      <c r="CG12455" s="102"/>
      <c r="CI12455" s="45"/>
    </row>
    <row r="12456" spans="37:87" ht="13" customHeight="1">
      <c r="AK12456" s="114"/>
      <c r="AL12456" s="41"/>
      <c r="AM12456" s="41"/>
      <c r="AN12456" s="41"/>
      <c r="AO12456" s="41"/>
      <c r="AP12456" s="41"/>
      <c r="AQ12456" s="41"/>
      <c r="AR12456" s="41"/>
      <c r="AS12456" s="41"/>
      <c r="AT12456" s="41"/>
      <c r="AU12456" s="41"/>
      <c r="AV12456" s="41"/>
      <c r="AW12456" s="41"/>
      <c r="AX12456" s="41"/>
      <c r="AY12456" s="41"/>
      <c r="AZ12456" s="41"/>
      <c r="BA12456" s="41"/>
      <c r="BB12456" s="41"/>
      <c r="BC12456" s="41"/>
      <c r="BD12456" s="41"/>
      <c r="BE12456" s="41"/>
      <c r="BF12456" s="41"/>
      <c r="BG12456" s="41"/>
      <c r="BH12456" s="41"/>
      <c r="BI12456" s="41"/>
      <c r="BJ12456" s="41"/>
      <c r="BK12456" s="41"/>
      <c r="BL12456" s="41"/>
      <c r="BM12456" s="41"/>
      <c r="BN12456" s="41"/>
      <c r="BO12456" s="41"/>
      <c r="BP12456" s="108"/>
      <c r="CG12456" s="102"/>
      <c r="CI12456" s="45"/>
    </row>
    <row r="12457" spans="37:87" ht="13" customHeight="1">
      <c r="AK12457" s="114"/>
      <c r="AL12457" s="41"/>
      <c r="AM12457" s="41"/>
      <c r="AN12457" s="41"/>
      <c r="AO12457" s="41"/>
      <c r="AP12457" s="41"/>
      <c r="AQ12457" s="41"/>
      <c r="AR12457" s="41"/>
      <c r="AS12457" s="41"/>
      <c r="AT12457" s="41"/>
      <c r="AU12457" s="41"/>
      <c r="AV12457" s="41"/>
      <c r="AW12457" s="41"/>
      <c r="AX12457" s="41"/>
      <c r="AY12457" s="41"/>
      <c r="AZ12457" s="41"/>
      <c r="BA12457" s="41"/>
      <c r="BB12457" s="41"/>
      <c r="BC12457" s="41"/>
      <c r="BD12457" s="41"/>
      <c r="BE12457" s="41"/>
      <c r="BF12457" s="41"/>
      <c r="BG12457" s="41"/>
      <c r="BH12457" s="41"/>
      <c r="BI12457" s="41"/>
      <c r="BJ12457" s="41"/>
      <c r="BK12457" s="41"/>
      <c r="BL12457" s="41"/>
      <c r="BM12457" s="41"/>
      <c r="BN12457" s="41"/>
      <c r="BO12457" s="41"/>
      <c r="BP12457" s="108"/>
      <c r="CG12457" s="102"/>
      <c r="CI12457" s="45"/>
    </row>
    <row r="12458" spans="37:87" ht="13" customHeight="1">
      <c r="AK12458" s="114"/>
      <c r="AL12458" s="41"/>
      <c r="AM12458" s="41"/>
      <c r="AN12458" s="41"/>
      <c r="AO12458" s="41"/>
      <c r="AP12458" s="41"/>
      <c r="AQ12458" s="41"/>
      <c r="AR12458" s="41"/>
      <c r="AS12458" s="41"/>
      <c r="AT12458" s="41"/>
      <c r="AU12458" s="41"/>
      <c r="AV12458" s="41"/>
      <c r="AW12458" s="41"/>
      <c r="AX12458" s="41"/>
      <c r="AY12458" s="41"/>
      <c r="AZ12458" s="41"/>
      <c r="BA12458" s="41"/>
      <c r="BB12458" s="41"/>
      <c r="BC12458" s="41"/>
      <c r="BD12458" s="41"/>
      <c r="BE12458" s="41"/>
      <c r="BF12458" s="41"/>
      <c r="BG12458" s="41"/>
      <c r="BH12458" s="41"/>
      <c r="BI12458" s="41"/>
      <c r="BJ12458" s="41"/>
      <c r="BK12458" s="41"/>
      <c r="BL12458" s="41"/>
      <c r="BM12458" s="41"/>
      <c r="BN12458" s="41"/>
      <c r="BO12458" s="41"/>
      <c r="BP12458" s="108"/>
      <c r="CG12458" s="102"/>
      <c r="CI12458" s="45"/>
    </row>
    <row r="12459" spans="37:87" ht="13" customHeight="1">
      <c r="AK12459" s="114"/>
      <c r="AL12459" s="41"/>
      <c r="AM12459" s="41"/>
      <c r="AN12459" s="41"/>
      <c r="AO12459" s="41"/>
      <c r="AP12459" s="41"/>
      <c r="AQ12459" s="41"/>
      <c r="AR12459" s="41"/>
      <c r="AS12459" s="41"/>
      <c r="AT12459" s="41"/>
      <c r="AU12459" s="41"/>
      <c r="AV12459" s="41"/>
      <c r="AW12459" s="41"/>
      <c r="AX12459" s="41"/>
      <c r="AY12459" s="41"/>
      <c r="AZ12459" s="41"/>
      <c r="BA12459" s="41"/>
      <c r="BB12459" s="41"/>
      <c r="BC12459" s="41"/>
      <c r="BD12459" s="41"/>
      <c r="BE12459" s="41"/>
      <c r="BF12459" s="41"/>
      <c r="BG12459" s="41"/>
      <c r="BH12459" s="41"/>
      <c r="BI12459" s="41"/>
      <c r="BJ12459" s="41"/>
      <c r="BK12459" s="41"/>
      <c r="BL12459" s="41"/>
      <c r="BM12459" s="41"/>
      <c r="BN12459" s="41"/>
      <c r="BO12459" s="41"/>
      <c r="BP12459" s="108"/>
      <c r="CG12459" s="102"/>
      <c r="CI12459" s="45"/>
    </row>
    <row r="12460" spans="37:87" ht="13" customHeight="1">
      <c r="AK12460" s="114"/>
      <c r="AL12460" s="41"/>
      <c r="AM12460" s="41"/>
      <c r="AN12460" s="41"/>
      <c r="AO12460" s="41"/>
      <c r="AP12460" s="41"/>
      <c r="AQ12460" s="41"/>
      <c r="AR12460" s="41"/>
      <c r="AS12460" s="41"/>
      <c r="AT12460" s="41"/>
      <c r="AU12460" s="41"/>
      <c r="AV12460" s="41"/>
      <c r="AW12460" s="41"/>
      <c r="AX12460" s="41"/>
      <c r="AY12460" s="41"/>
      <c r="AZ12460" s="41"/>
      <c r="BA12460" s="41"/>
      <c r="BB12460" s="41"/>
      <c r="BC12460" s="41"/>
      <c r="BD12460" s="41"/>
      <c r="BE12460" s="41"/>
      <c r="BF12460" s="41"/>
      <c r="BG12460" s="41"/>
      <c r="BH12460" s="41"/>
      <c r="BI12460" s="41"/>
      <c r="BJ12460" s="41"/>
      <c r="BK12460" s="41"/>
      <c r="BL12460" s="41"/>
      <c r="BM12460" s="41"/>
      <c r="BN12460" s="41"/>
      <c r="BO12460" s="41"/>
      <c r="BP12460" s="108"/>
      <c r="CG12460" s="102"/>
      <c r="CI12460" s="45"/>
    </row>
    <row r="12461" spans="37:87" ht="13" customHeight="1">
      <c r="AK12461" s="114"/>
      <c r="AL12461" s="41"/>
      <c r="AM12461" s="41"/>
      <c r="AN12461" s="41"/>
      <c r="AO12461" s="41"/>
      <c r="AP12461" s="41"/>
      <c r="AQ12461" s="41"/>
      <c r="AR12461" s="41"/>
      <c r="AS12461" s="41"/>
      <c r="AT12461" s="41"/>
      <c r="AU12461" s="41"/>
      <c r="AV12461" s="41"/>
      <c r="AW12461" s="41"/>
      <c r="AX12461" s="41"/>
      <c r="AY12461" s="41"/>
      <c r="AZ12461" s="41"/>
      <c r="BA12461" s="41"/>
      <c r="BB12461" s="41"/>
      <c r="BC12461" s="41"/>
      <c r="BD12461" s="41"/>
      <c r="BE12461" s="41"/>
      <c r="BF12461" s="41"/>
      <c r="BG12461" s="41"/>
      <c r="BH12461" s="41"/>
      <c r="BI12461" s="41"/>
      <c r="BJ12461" s="41"/>
      <c r="BK12461" s="41"/>
      <c r="BL12461" s="41"/>
      <c r="BM12461" s="41"/>
      <c r="BN12461" s="41"/>
      <c r="BO12461" s="41"/>
      <c r="BP12461" s="108"/>
      <c r="CG12461" s="102"/>
      <c r="CI12461" s="45"/>
    </row>
    <row r="12462" spans="37:87" ht="13" customHeight="1">
      <c r="AK12462" s="114"/>
      <c r="AL12462" s="41"/>
      <c r="AM12462" s="41"/>
      <c r="AN12462" s="41"/>
      <c r="AO12462" s="41"/>
      <c r="AP12462" s="41"/>
      <c r="AQ12462" s="41"/>
      <c r="AR12462" s="41"/>
      <c r="AS12462" s="41"/>
      <c r="AT12462" s="41"/>
      <c r="AU12462" s="41"/>
      <c r="AV12462" s="41"/>
      <c r="AW12462" s="41"/>
      <c r="AX12462" s="41"/>
      <c r="AY12462" s="41"/>
      <c r="AZ12462" s="41"/>
      <c r="BA12462" s="41"/>
      <c r="BB12462" s="41"/>
      <c r="BC12462" s="41"/>
      <c r="BD12462" s="41"/>
      <c r="BE12462" s="41"/>
      <c r="BF12462" s="41"/>
      <c r="BG12462" s="41"/>
      <c r="BH12462" s="41"/>
      <c r="BI12462" s="41"/>
      <c r="BJ12462" s="41"/>
      <c r="BK12462" s="41"/>
      <c r="BL12462" s="41"/>
      <c r="BM12462" s="41"/>
      <c r="BN12462" s="41"/>
      <c r="BO12462" s="41"/>
      <c r="BP12462" s="108"/>
      <c r="CG12462" s="102"/>
      <c r="CI12462" s="45"/>
    </row>
    <row r="12463" spans="37:87" ht="13" customHeight="1">
      <c r="AK12463" s="114"/>
      <c r="AL12463" s="41"/>
      <c r="AM12463" s="41"/>
      <c r="AN12463" s="41"/>
      <c r="AO12463" s="41"/>
      <c r="AP12463" s="41"/>
      <c r="AQ12463" s="41"/>
      <c r="AR12463" s="41"/>
      <c r="AS12463" s="41"/>
      <c r="AT12463" s="41"/>
      <c r="AU12463" s="41"/>
      <c r="AV12463" s="41"/>
      <c r="AW12463" s="41"/>
      <c r="AX12463" s="41"/>
      <c r="AY12463" s="41"/>
      <c r="AZ12463" s="41"/>
      <c r="BA12463" s="41"/>
      <c r="BB12463" s="41"/>
      <c r="BC12463" s="41"/>
      <c r="BD12463" s="41"/>
      <c r="BE12463" s="41"/>
      <c r="BF12463" s="41"/>
      <c r="BG12463" s="41"/>
      <c r="BH12463" s="41"/>
      <c r="BI12463" s="41"/>
      <c r="BJ12463" s="41"/>
      <c r="BK12463" s="41"/>
      <c r="BL12463" s="41"/>
      <c r="BM12463" s="41"/>
      <c r="BN12463" s="41"/>
      <c r="BO12463" s="41"/>
      <c r="BP12463" s="108"/>
      <c r="CG12463" s="102"/>
      <c r="CI12463" s="45"/>
    </row>
    <row r="12464" spans="37:87" ht="13" customHeight="1">
      <c r="AK12464" s="114"/>
      <c r="AL12464" s="41"/>
      <c r="AM12464" s="41"/>
      <c r="AN12464" s="41"/>
      <c r="AO12464" s="41"/>
      <c r="AP12464" s="41"/>
      <c r="AQ12464" s="41"/>
      <c r="AR12464" s="41"/>
      <c r="AS12464" s="41"/>
      <c r="AT12464" s="41"/>
      <c r="AU12464" s="41"/>
      <c r="AV12464" s="41"/>
      <c r="AW12464" s="41"/>
      <c r="AX12464" s="41"/>
      <c r="AY12464" s="41"/>
      <c r="AZ12464" s="41"/>
      <c r="BA12464" s="41"/>
      <c r="BB12464" s="41"/>
      <c r="BC12464" s="41"/>
      <c r="BD12464" s="41"/>
      <c r="BE12464" s="41"/>
      <c r="BF12464" s="41"/>
      <c r="BG12464" s="41"/>
      <c r="BH12464" s="41"/>
      <c r="BI12464" s="41"/>
      <c r="BJ12464" s="41"/>
      <c r="BK12464" s="41"/>
      <c r="BL12464" s="41"/>
      <c r="BM12464" s="41"/>
      <c r="BN12464" s="41"/>
      <c r="BO12464" s="41"/>
      <c r="BP12464" s="108"/>
      <c r="CG12464" s="102"/>
      <c r="CI12464" s="45"/>
    </row>
    <row r="12465" spans="37:87" ht="13" customHeight="1">
      <c r="AK12465" s="114"/>
      <c r="AL12465" s="41"/>
      <c r="AM12465" s="41"/>
      <c r="AN12465" s="41"/>
      <c r="AO12465" s="41"/>
      <c r="AP12465" s="41"/>
      <c r="AQ12465" s="41"/>
      <c r="AR12465" s="41"/>
      <c r="AS12465" s="41"/>
      <c r="AT12465" s="41"/>
      <c r="AU12465" s="41"/>
      <c r="AV12465" s="41"/>
      <c r="AW12465" s="41"/>
      <c r="AX12465" s="41"/>
      <c r="AY12465" s="41"/>
      <c r="AZ12465" s="41"/>
      <c r="BA12465" s="41"/>
      <c r="BB12465" s="41"/>
      <c r="BC12465" s="41"/>
      <c r="BD12465" s="41"/>
      <c r="BE12465" s="41"/>
      <c r="BF12465" s="41"/>
      <c r="BG12465" s="41"/>
      <c r="BH12465" s="41"/>
      <c r="BI12465" s="41"/>
      <c r="BJ12465" s="41"/>
      <c r="BK12465" s="41"/>
      <c r="BL12465" s="41"/>
      <c r="BM12465" s="41"/>
      <c r="BN12465" s="41"/>
      <c r="BO12465" s="41"/>
      <c r="BP12465" s="108"/>
      <c r="CG12465" s="102"/>
      <c r="CI12465" s="45"/>
    </row>
    <row r="12466" spans="37:87" ht="13" customHeight="1">
      <c r="AK12466" s="114"/>
      <c r="AL12466" s="41"/>
      <c r="AM12466" s="41"/>
      <c r="AN12466" s="41"/>
      <c r="AO12466" s="41"/>
      <c r="AP12466" s="41"/>
      <c r="AQ12466" s="41"/>
      <c r="AR12466" s="41"/>
      <c r="AS12466" s="41"/>
      <c r="AT12466" s="41"/>
      <c r="AU12466" s="41"/>
      <c r="AV12466" s="41"/>
      <c r="AW12466" s="41"/>
      <c r="AX12466" s="41"/>
      <c r="AY12466" s="41"/>
      <c r="AZ12466" s="41"/>
      <c r="BA12466" s="41"/>
      <c r="BB12466" s="41"/>
      <c r="BC12466" s="41"/>
      <c r="BD12466" s="41"/>
      <c r="BE12466" s="41"/>
      <c r="BF12466" s="41"/>
      <c r="BG12466" s="41"/>
      <c r="BH12466" s="41"/>
      <c r="BI12466" s="41"/>
      <c r="BJ12466" s="41"/>
      <c r="BK12466" s="41"/>
      <c r="BL12466" s="41"/>
      <c r="BM12466" s="41"/>
      <c r="BN12466" s="41"/>
      <c r="BO12466" s="41"/>
      <c r="BP12466" s="108"/>
      <c r="CG12466" s="102"/>
      <c r="CI12466" s="45"/>
    </row>
    <row r="12467" spans="37:87" ht="13" customHeight="1">
      <c r="AK12467" s="114"/>
      <c r="AL12467" s="41"/>
      <c r="AM12467" s="41"/>
      <c r="AN12467" s="41"/>
      <c r="AO12467" s="41"/>
      <c r="AP12467" s="41"/>
      <c r="AQ12467" s="41"/>
      <c r="AR12467" s="41"/>
      <c r="AS12467" s="41"/>
      <c r="AT12467" s="41"/>
      <c r="AU12467" s="41"/>
      <c r="AV12467" s="41"/>
      <c r="AW12467" s="41"/>
      <c r="AX12467" s="41"/>
      <c r="AY12467" s="41"/>
      <c r="AZ12467" s="41"/>
      <c r="BA12467" s="41"/>
      <c r="BB12467" s="41"/>
      <c r="BC12467" s="41"/>
      <c r="BD12467" s="41"/>
      <c r="BE12467" s="41"/>
      <c r="BF12467" s="41"/>
      <c r="BG12467" s="41"/>
      <c r="BH12467" s="41"/>
      <c r="BI12467" s="41"/>
      <c r="BJ12467" s="41"/>
      <c r="BK12467" s="41"/>
      <c r="BL12467" s="41"/>
      <c r="BM12467" s="41"/>
      <c r="BN12467" s="41"/>
      <c r="BO12467" s="41"/>
      <c r="BP12467" s="108"/>
      <c r="CG12467" s="102"/>
      <c r="CI12467" s="45"/>
    </row>
    <row r="12468" spans="37:87" ht="13" customHeight="1">
      <c r="AK12468" s="114"/>
      <c r="AL12468" s="41"/>
      <c r="AM12468" s="41"/>
      <c r="AN12468" s="41"/>
      <c r="AO12468" s="41"/>
      <c r="AP12468" s="41"/>
      <c r="AQ12468" s="41"/>
      <c r="AR12468" s="41"/>
      <c r="AS12468" s="41"/>
      <c r="AT12468" s="41"/>
      <c r="AU12468" s="41"/>
      <c r="AV12468" s="41"/>
      <c r="AW12468" s="41"/>
      <c r="AX12468" s="41"/>
      <c r="AY12468" s="41"/>
      <c r="AZ12468" s="41"/>
      <c r="BA12468" s="41"/>
      <c r="BB12468" s="41"/>
      <c r="BC12468" s="41"/>
      <c r="BD12468" s="41"/>
      <c r="BE12468" s="41"/>
      <c r="BF12468" s="41"/>
      <c r="BG12468" s="41"/>
      <c r="BH12468" s="41"/>
      <c r="BI12468" s="41"/>
      <c r="BJ12468" s="41"/>
      <c r="BK12468" s="41"/>
      <c r="BL12468" s="41"/>
      <c r="BM12468" s="41"/>
      <c r="BN12468" s="41"/>
      <c r="BO12468" s="41"/>
      <c r="BP12468" s="108"/>
      <c r="CG12468" s="102"/>
      <c r="CI12468" s="45"/>
    </row>
    <row r="12469" spans="37:87" ht="13" customHeight="1">
      <c r="AK12469" s="114"/>
      <c r="AL12469" s="41"/>
      <c r="AM12469" s="41"/>
      <c r="AN12469" s="41"/>
      <c r="AO12469" s="41"/>
      <c r="AP12469" s="41"/>
      <c r="AQ12469" s="41"/>
      <c r="AR12469" s="41"/>
      <c r="AS12469" s="41"/>
      <c r="AT12469" s="41"/>
      <c r="AU12469" s="41"/>
      <c r="AV12469" s="41"/>
      <c r="AW12469" s="41"/>
      <c r="AX12469" s="41"/>
      <c r="AY12469" s="41"/>
      <c r="AZ12469" s="41"/>
      <c r="BA12469" s="41"/>
      <c r="BB12469" s="41"/>
      <c r="BC12469" s="41"/>
      <c r="BD12469" s="41"/>
      <c r="BE12469" s="41"/>
      <c r="BF12469" s="41"/>
      <c r="BG12469" s="41"/>
      <c r="BH12469" s="41"/>
      <c r="BI12469" s="41"/>
      <c r="BJ12469" s="41"/>
      <c r="BK12469" s="41"/>
      <c r="BL12469" s="41"/>
      <c r="BM12469" s="41"/>
      <c r="BN12469" s="41"/>
      <c r="BO12469" s="41"/>
      <c r="BP12469" s="108"/>
      <c r="CG12469" s="102"/>
      <c r="CI12469" s="45"/>
    </row>
    <row r="12470" spans="37:87" ht="13" customHeight="1">
      <c r="AK12470" s="114"/>
      <c r="AL12470" s="41"/>
      <c r="AM12470" s="41"/>
      <c r="AN12470" s="41"/>
      <c r="AO12470" s="41"/>
      <c r="AP12470" s="41"/>
      <c r="AQ12470" s="41"/>
      <c r="AR12470" s="41"/>
      <c r="AS12470" s="41"/>
      <c r="AT12470" s="41"/>
      <c r="AU12470" s="41"/>
      <c r="AV12470" s="41"/>
      <c r="AW12470" s="41"/>
      <c r="AX12470" s="41"/>
      <c r="AY12470" s="41"/>
      <c r="AZ12470" s="41"/>
      <c r="BA12470" s="41"/>
      <c r="BB12470" s="41"/>
      <c r="BC12470" s="41"/>
      <c r="BD12470" s="41"/>
      <c r="BE12470" s="41"/>
      <c r="BF12470" s="41"/>
      <c r="BG12470" s="41"/>
      <c r="BH12470" s="41"/>
      <c r="BI12470" s="41"/>
      <c r="BJ12470" s="41"/>
      <c r="BK12470" s="41"/>
      <c r="BL12470" s="41"/>
      <c r="BM12470" s="41"/>
      <c r="BN12470" s="41"/>
      <c r="BO12470" s="41"/>
      <c r="BP12470" s="108"/>
      <c r="CG12470" s="102"/>
      <c r="CI12470" s="45"/>
    </row>
    <row r="12471" spans="37:87" ht="13" customHeight="1">
      <c r="AK12471" s="114"/>
      <c r="AL12471" s="41"/>
      <c r="AM12471" s="41"/>
      <c r="AN12471" s="41"/>
      <c r="AO12471" s="41"/>
      <c r="AP12471" s="41"/>
      <c r="AQ12471" s="41"/>
      <c r="AR12471" s="41"/>
      <c r="AS12471" s="41"/>
      <c r="AT12471" s="41"/>
      <c r="AU12471" s="41"/>
      <c r="AV12471" s="41"/>
      <c r="AW12471" s="41"/>
      <c r="AX12471" s="41"/>
      <c r="AY12471" s="41"/>
      <c r="AZ12471" s="41"/>
      <c r="BA12471" s="41"/>
      <c r="BB12471" s="41"/>
      <c r="BC12471" s="41"/>
      <c r="BD12471" s="41"/>
      <c r="BE12471" s="41"/>
      <c r="BF12471" s="41"/>
      <c r="BG12471" s="41"/>
      <c r="BH12471" s="41"/>
      <c r="BI12471" s="41"/>
      <c r="BJ12471" s="41"/>
      <c r="BK12471" s="41"/>
      <c r="BL12471" s="41"/>
      <c r="BM12471" s="41"/>
      <c r="BN12471" s="41"/>
      <c r="BO12471" s="41"/>
      <c r="BP12471" s="108"/>
      <c r="CG12471" s="102"/>
      <c r="CI12471" s="45"/>
    </row>
    <row r="12472" spans="37:87" ht="13" customHeight="1">
      <c r="AK12472" s="114"/>
      <c r="AL12472" s="41"/>
      <c r="AM12472" s="41"/>
      <c r="AN12472" s="41"/>
      <c r="AO12472" s="41"/>
      <c r="AP12472" s="41"/>
      <c r="AQ12472" s="41"/>
      <c r="AR12472" s="41"/>
      <c r="AS12472" s="41"/>
      <c r="AT12472" s="41"/>
      <c r="AU12472" s="41"/>
      <c r="AV12472" s="41"/>
      <c r="AW12472" s="41"/>
      <c r="AX12472" s="41"/>
      <c r="AY12472" s="41"/>
      <c r="AZ12472" s="41"/>
      <c r="BA12472" s="41"/>
      <c r="BB12472" s="41"/>
      <c r="BC12472" s="41"/>
      <c r="BD12472" s="41"/>
      <c r="BE12472" s="41"/>
      <c r="BF12472" s="41"/>
      <c r="BG12472" s="41"/>
      <c r="BH12472" s="41"/>
      <c r="BI12472" s="41"/>
      <c r="BJ12472" s="41"/>
      <c r="BK12472" s="41"/>
      <c r="BL12472" s="41"/>
      <c r="BM12472" s="41"/>
      <c r="BN12472" s="41"/>
      <c r="BO12472" s="41"/>
      <c r="BP12472" s="108"/>
      <c r="CG12472" s="102"/>
      <c r="CI12472" s="45"/>
    </row>
    <row r="12473" spans="37:87" ht="13" customHeight="1">
      <c r="AK12473" s="114"/>
      <c r="AL12473" s="41"/>
      <c r="AM12473" s="41"/>
      <c r="AN12473" s="41"/>
      <c r="AO12473" s="41"/>
      <c r="AP12473" s="41"/>
      <c r="AQ12473" s="41"/>
      <c r="AR12473" s="41"/>
      <c r="AS12473" s="41"/>
      <c r="AT12473" s="41"/>
      <c r="AU12473" s="41"/>
      <c r="AV12473" s="41"/>
      <c r="AW12473" s="41"/>
      <c r="AX12473" s="41"/>
      <c r="AY12473" s="41"/>
      <c r="AZ12473" s="41"/>
      <c r="BA12473" s="41"/>
      <c r="BB12473" s="41"/>
      <c r="BC12473" s="41"/>
      <c r="BD12473" s="41"/>
      <c r="BE12473" s="41"/>
      <c r="BF12473" s="41"/>
      <c r="BG12473" s="41"/>
      <c r="BH12473" s="41"/>
      <c r="BI12473" s="41"/>
      <c r="BJ12473" s="41"/>
      <c r="BK12473" s="41"/>
      <c r="BL12473" s="41"/>
      <c r="BM12473" s="41"/>
      <c r="BN12473" s="41"/>
      <c r="BO12473" s="41"/>
      <c r="BP12473" s="108"/>
      <c r="CG12473" s="102"/>
      <c r="CI12473" s="45"/>
    </row>
    <row r="12474" spans="37:87" ht="13" customHeight="1">
      <c r="AK12474" s="114"/>
      <c r="AL12474" s="41"/>
      <c r="AM12474" s="41"/>
      <c r="AN12474" s="41"/>
      <c r="AO12474" s="41"/>
      <c r="AP12474" s="41"/>
      <c r="AQ12474" s="41"/>
      <c r="AR12474" s="41"/>
      <c r="AS12474" s="41"/>
      <c r="AT12474" s="41"/>
      <c r="AU12474" s="41"/>
      <c r="AV12474" s="41"/>
      <c r="AW12474" s="41"/>
      <c r="AX12474" s="41"/>
      <c r="AY12474" s="41"/>
      <c r="AZ12474" s="41"/>
      <c r="BA12474" s="41"/>
      <c r="BB12474" s="41"/>
      <c r="BC12474" s="41"/>
      <c r="BD12474" s="41"/>
      <c r="BE12474" s="41"/>
      <c r="BF12474" s="41"/>
      <c r="BG12474" s="41"/>
      <c r="BH12474" s="41"/>
      <c r="BI12474" s="41"/>
      <c r="BJ12474" s="41"/>
      <c r="BK12474" s="41"/>
      <c r="BL12474" s="41"/>
      <c r="BM12474" s="41"/>
      <c r="BN12474" s="41"/>
      <c r="BO12474" s="41"/>
      <c r="BP12474" s="108"/>
      <c r="CG12474" s="102"/>
      <c r="CI12474" s="45"/>
    </row>
    <row r="12475" spans="37:87" ht="13" customHeight="1">
      <c r="AK12475" s="114"/>
      <c r="AL12475" s="41"/>
      <c r="AM12475" s="41"/>
      <c r="AN12475" s="41"/>
      <c r="AO12475" s="41"/>
      <c r="AP12475" s="41"/>
      <c r="AQ12475" s="41"/>
      <c r="AR12475" s="41"/>
      <c r="AS12475" s="41"/>
      <c r="AT12475" s="41"/>
      <c r="AU12475" s="41"/>
      <c r="AV12475" s="41"/>
      <c r="AW12475" s="41"/>
      <c r="AX12475" s="41"/>
      <c r="AY12475" s="41"/>
      <c r="AZ12475" s="41"/>
      <c r="BA12475" s="41"/>
      <c r="BB12475" s="41"/>
      <c r="BC12475" s="41"/>
      <c r="BD12475" s="41"/>
      <c r="BE12475" s="41"/>
      <c r="BF12475" s="41"/>
      <c r="BG12475" s="41"/>
      <c r="BH12475" s="41"/>
      <c r="BI12475" s="41"/>
      <c r="BJ12475" s="41"/>
      <c r="BK12475" s="41"/>
      <c r="BL12475" s="41"/>
      <c r="BM12475" s="41"/>
      <c r="BN12475" s="41"/>
      <c r="BO12475" s="41"/>
      <c r="BP12475" s="108"/>
      <c r="CG12475" s="102"/>
      <c r="CI12475" s="45"/>
    </row>
    <row r="12476" spans="37:87" ht="13" customHeight="1">
      <c r="AK12476" s="114"/>
      <c r="AL12476" s="41"/>
      <c r="AM12476" s="41"/>
      <c r="AN12476" s="41"/>
      <c r="AO12476" s="41"/>
      <c r="AP12476" s="41"/>
      <c r="AQ12476" s="41"/>
      <c r="AR12476" s="41"/>
      <c r="AS12476" s="41"/>
      <c r="AT12476" s="41"/>
      <c r="AU12476" s="41"/>
      <c r="AV12476" s="41"/>
      <c r="AW12476" s="41"/>
      <c r="AX12476" s="41"/>
      <c r="AY12476" s="41"/>
      <c r="AZ12476" s="41"/>
      <c r="BA12476" s="41"/>
      <c r="BB12476" s="41"/>
      <c r="BC12476" s="41"/>
      <c r="BD12476" s="41"/>
      <c r="BE12476" s="41"/>
      <c r="BF12476" s="41"/>
      <c r="BG12476" s="41"/>
      <c r="BH12476" s="41"/>
      <c r="BI12476" s="41"/>
      <c r="BJ12476" s="41"/>
      <c r="BK12476" s="41"/>
      <c r="BL12476" s="41"/>
      <c r="BM12476" s="41"/>
      <c r="BN12476" s="41"/>
      <c r="BO12476" s="41"/>
      <c r="BP12476" s="108"/>
      <c r="CG12476" s="102"/>
      <c r="CI12476" s="45"/>
    </row>
    <row r="12477" spans="37:87" ht="13" customHeight="1">
      <c r="AK12477" s="114"/>
      <c r="AL12477" s="41"/>
      <c r="AM12477" s="41"/>
      <c r="AN12477" s="41"/>
      <c r="AO12477" s="41"/>
      <c r="AP12477" s="41"/>
      <c r="AQ12477" s="41"/>
      <c r="AR12477" s="41"/>
      <c r="AS12477" s="41"/>
      <c r="AT12477" s="41"/>
      <c r="AU12477" s="41"/>
      <c r="AV12477" s="41"/>
      <c r="AW12477" s="41"/>
      <c r="AX12477" s="41"/>
      <c r="AY12477" s="41"/>
      <c r="AZ12477" s="41"/>
      <c r="BA12477" s="41"/>
      <c r="BB12477" s="41"/>
      <c r="BC12477" s="41"/>
      <c r="BD12477" s="41"/>
      <c r="BE12477" s="41"/>
      <c r="BF12477" s="41"/>
      <c r="BG12477" s="41"/>
      <c r="BH12477" s="41"/>
      <c r="BI12477" s="41"/>
      <c r="BJ12477" s="41"/>
      <c r="BK12477" s="41"/>
      <c r="BL12477" s="41"/>
      <c r="BM12477" s="41"/>
      <c r="BN12477" s="41"/>
      <c r="BO12477" s="41"/>
      <c r="BP12477" s="108"/>
      <c r="CG12477" s="102"/>
      <c r="CI12477" s="45"/>
    </row>
    <row r="12478" spans="37:87" ht="13" customHeight="1">
      <c r="AK12478" s="114"/>
      <c r="AL12478" s="41"/>
      <c r="AM12478" s="41"/>
      <c r="AN12478" s="41"/>
      <c r="AO12478" s="41"/>
      <c r="AP12478" s="41"/>
      <c r="AQ12478" s="41"/>
      <c r="AR12478" s="41"/>
      <c r="AS12478" s="41"/>
      <c r="AT12478" s="41"/>
      <c r="AU12478" s="41"/>
      <c r="AV12478" s="41"/>
      <c r="AW12478" s="41"/>
      <c r="AX12478" s="41"/>
      <c r="AY12478" s="41"/>
      <c r="AZ12478" s="41"/>
      <c r="BA12478" s="41"/>
      <c r="BB12478" s="41"/>
      <c r="BC12478" s="41"/>
      <c r="BD12478" s="41"/>
      <c r="BE12478" s="41"/>
      <c r="BF12478" s="41"/>
      <c r="BG12478" s="41"/>
      <c r="BH12478" s="41"/>
      <c r="BI12478" s="41"/>
      <c r="BJ12478" s="41"/>
      <c r="BK12478" s="41"/>
      <c r="BL12478" s="41"/>
      <c r="BM12478" s="41"/>
      <c r="BN12478" s="41"/>
      <c r="BO12478" s="41"/>
      <c r="BP12478" s="108"/>
      <c r="CG12478" s="102"/>
      <c r="CI12478" s="45"/>
    </row>
    <row r="12479" spans="37:87" ht="13" customHeight="1">
      <c r="AK12479" s="114"/>
      <c r="AL12479" s="41"/>
      <c r="AM12479" s="41"/>
      <c r="AN12479" s="41"/>
      <c r="AO12479" s="41"/>
      <c r="AP12479" s="41"/>
      <c r="AQ12479" s="41"/>
      <c r="AR12479" s="41"/>
      <c r="AS12479" s="41"/>
      <c r="AT12479" s="41"/>
      <c r="AU12479" s="41"/>
      <c r="AV12479" s="41"/>
      <c r="AW12479" s="41"/>
      <c r="AX12479" s="41"/>
      <c r="AY12479" s="41"/>
      <c r="AZ12479" s="41"/>
      <c r="BA12479" s="41"/>
      <c r="BB12479" s="41"/>
      <c r="BC12479" s="41"/>
      <c r="BD12479" s="41"/>
      <c r="BE12479" s="41"/>
      <c r="BF12479" s="41"/>
      <c r="BG12479" s="41"/>
      <c r="BH12479" s="41"/>
      <c r="BI12479" s="41"/>
      <c r="BJ12479" s="41"/>
      <c r="BK12479" s="41"/>
      <c r="BL12479" s="41"/>
      <c r="BM12479" s="41"/>
      <c r="BN12479" s="41"/>
      <c r="BO12479" s="41"/>
      <c r="BP12479" s="108"/>
      <c r="CG12479" s="102"/>
      <c r="CI12479" s="45"/>
    </row>
    <row r="12480" spans="37:87" ht="13" customHeight="1">
      <c r="AK12480" s="114"/>
      <c r="AL12480" s="41"/>
      <c r="AM12480" s="41"/>
      <c r="AN12480" s="41"/>
      <c r="AO12480" s="41"/>
      <c r="AP12480" s="41"/>
      <c r="AQ12480" s="41"/>
      <c r="AR12480" s="41"/>
      <c r="AS12480" s="41"/>
      <c r="AT12480" s="41"/>
      <c r="AU12480" s="41"/>
      <c r="AV12480" s="41"/>
      <c r="AW12480" s="41"/>
      <c r="AX12480" s="41"/>
      <c r="AY12480" s="41"/>
      <c r="AZ12480" s="41"/>
      <c r="BA12480" s="41"/>
      <c r="BB12480" s="41"/>
      <c r="BC12480" s="41"/>
      <c r="BD12480" s="41"/>
      <c r="BE12480" s="41"/>
      <c r="BF12480" s="41"/>
      <c r="BG12480" s="41"/>
      <c r="BH12480" s="41"/>
      <c r="BI12480" s="41"/>
      <c r="BJ12480" s="41"/>
      <c r="BK12480" s="41"/>
      <c r="BL12480" s="41"/>
      <c r="BM12480" s="41"/>
      <c r="BN12480" s="41"/>
      <c r="BO12480" s="41"/>
      <c r="BP12480" s="108"/>
      <c r="CG12480" s="102"/>
      <c r="CI12480" s="45"/>
    </row>
    <row r="12481" spans="37:87" ht="13" customHeight="1">
      <c r="AK12481" s="114"/>
      <c r="AL12481" s="41"/>
      <c r="AM12481" s="41"/>
      <c r="AN12481" s="41"/>
      <c r="AO12481" s="41"/>
      <c r="AP12481" s="41"/>
      <c r="AQ12481" s="41"/>
      <c r="AR12481" s="41"/>
      <c r="AS12481" s="41"/>
      <c r="AT12481" s="41"/>
      <c r="AU12481" s="41"/>
      <c r="AV12481" s="41"/>
      <c r="AW12481" s="41"/>
      <c r="AX12481" s="41"/>
      <c r="AY12481" s="41"/>
      <c r="AZ12481" s="41"/>
      <c r="BA12481" s="41"/>
      <c r="BB12481" s="41"/>
      <c r="BC12481" s="41"/>
      <c r="BD12481" s="41"/>
      <c r="BE12481" s="41"/>
      <c r="BF12481" s="41"/>
      <c r="BG12481" s="41"/>
      <c r="BH12481" s="41"/>
      <c r="BI12481" s="41"/>
      <c r="BJ12481" s="41"/>
      <c r="BK12481" s="41"/>
      <c r="BL12481" s="41"/>
      <c r="BM12481" s="41"/>
      <c r="BN12481" s="41"/>
      <c r="BO12481" s="41"/>
      <c r="BP12481" s="108"/>
      <c r="CG12481" s="102"/>
      <c r="CI12481" s="45"/>
    </row>
    <row r="12482" spans="37:87" ht="13" customHeight="1">
      <c r="AK12482" s="114"/>
      <c r="AL12482" s="41"/>
      <c r="AM12482" s="41"/>
      <c r="AN12482" s="41"/>
      <c r="AO12482" s="41"/>
      <c r="AP12482" s="41"/>
      <c r="AQ12482" s="41"/>
      <c r="AR12482" s="41"/>
      <c r="AS12482" s="41"/>
      <c r="AT12482" s="41"/>
      <c r="AU12482" s="41"/>
      <c r="AV12482" s="41"/>
      <c r="AW12482" s="41"/>
      <c r="AX12482" s="41"/>
      <c r="AY12482" s="41"/>
      <c r="AZ12482" s="41"/>
      <c r="BA12482" s="41"/>
      <c r="BB12482" s="41"/>
      <c r="BC12482" s="41"/>
      <c r="BD12482" s="41"/>
      <c r="BE12482" s="41"/>
      <c r="BF12482" s="41"/>
      <c r="BG12482" s="41"/>
      <c r="BH12482" s="41"/>
      <c r="BI12482" s="41"/>
      <c r="BJ12482" s="41"/>
      <c r="BK12482" s="41"/>
      <c r="BL12482" s="41"/>
      <c r="BM12482" s="41"/>
      <c r="BN12482" s="41"/>
      <c r="BO12482" s="41"/>
      <c r="BP12482" s="108"/>
      <c r="CG12482" s="102"/>
      <c r="CI12482" s="45"/>
    </row>
    <row r="12483" spans="37:87" ht="13" customHeight="1">
      <c r="AK12483" s="114"/>
      <c r="AL12483" s="41"/>
      <c r="AM12483" s="41"/>
      <c r="AN12483" s="41"/>
      <c r="AO12483" s="41"/>
      <c r="AP12483" s="41"/>
      <c r="AQ12483" s="41"/>
      <c r="AR12483" s="41"/>
      <c r="AS12483" s="41"/>
      <c r="AT12483" s="41"/>
      <c r="AU12483" s="41"/>
      <c r="AV12483" s="41"/>
      <c r="AW12483" s="41"/>
      <c r="AX12483" s="41"/>
      <c r="AY12483" s="41"/>
      <c r="AZ12483" s="41"/>
      <c r="BA12483" s="41"/>
      <c r="BB12483" s="41"/>
      <c r="BC12483" s="41"/>
      <c r="BD12483" s="41"/>
      <c r="BE12483" s="41"/>
      <c r="BF12483" s="41"/>
      <c r="BG12483" s="41"/>
      <c r="BH12483" s="41"/>
      <c r="BI12483" s="41"/>
      <c r="BJ12483" s="41"/>
      <c r="BK12483" s="41"/>
      <c r="BL12483" s="41"/>
      <c r="BM12483" s="41"/>
      <c r="BN12483" s="41"/>
      <c r="BO12483" s="41"/>
      <c r="BP12483" s="108"/>
      <c r="CG12483" s="102"/>
      <c r="CI12483" s="45"/>
    </row>
    <row r="12484" spans="37:87" ht="13" customHeight="1">
      <c r="AK12484" s="114"/>
      <c r="AL12484" s="41"/>
      <c r="AM12484" s="41"/>
      <c r="AN12484" s="41"/>
      <c r="AO12484" s="41"/>
      <c r="AP12484" s="41"/>
      <c r="AQ12484" s="41"/>
      <c r="AR12484" s="41"/>
      <c r="AS12484" s="41"/>
      <c r="AT12484" s="41"/>
      <c r="AU12484" s="41"/>
      <c r="AV12484" s="41"/>
      <c r="AW12484" s="41"/>
      <c r="AX12484" s="41"/>
      <c r="AY12484" s="41"/>
      <c r="AZ12484" s="41"/>
      <c r="BA12484" s="41"/>
      <c r="BB12484" s="41"/>
      <c r="BC12484" s="41"/>
      <c r="BD12484" s="41"/>
      <c r="BE12484" s="41"/>
      <c r="BF12484" s="41"/>
      <c r="BG12484" s="41"/>
      <c r="BH12484" s="41"/>
      <c r="BI12484" s="41"/>
      <c r="BJ12484" s="41"/>
      <c r="BK12484" s="41"/>
      <c r="BL12484" s="41"/>
      <c r="BM12484" s="41"/>
      <c r="BN12484" s="41"/>
      <c r="BO12484" s="41"/>
      <c r="BP12484" s="108"/>
      <c r="CG12484" s="102"/>
      <c r="CI12484" s="45"/>
    </row>
    <row r="12485" spans="37:87" ht="13" customHeight="1">
      <c r="AK12485" s="114"/>
      <c r="AL12485" s="41"/>
      <c r="AM12485" s="41"/>
      <c r="AN12485" s="41"/>
      <c r="AO12485" s="41"/>
      <c r="AP12485" s="41"/>
      <c r="AQ12485" s="41"/>
      <c r="AR12485" s="41"/>
      <c r="AS12485" s="41"/>
      <c r="AT12485" s="41"/>
      <c r="AU12485" s="41"/>
      <c r="AV12485" s="41"/>
      <c r="AW12485" s="41"/>
      <c r="AX12485" s="41"/>
      <c r="AY12485" s="41"/>
      <c r="AZ12485" s="41"/>
      <c r="BA12485" s="41"/>
      <c r="BB12485" s="41"/>
      <c r="BC12485" s="41"/>
      <c r="BD12485" s="41"/>
      <c r="BE12485" s="41"/>
      <c r="BF12485" s="41"/>
      <c r="BG12485" s="41"/>
      <c r="BH12485" s="41"/>
      <c r="BI12485" s="41"/>
      <c r="BJ12485" s="41"/>
      <c r="BK12485" s="41"/>
      <c r="BL12485" s="41"/>
      <c r="BM12485" s="41"/>
      <c r="BN12485" s="41"/>
      <c r="BO12485" s="41"/>
      <c r="BP12485" s="108"/>
      <c r="CG12485" s="102"/>
      <c r="CI12485" s="45"/>
    </row>
    <row r="12486" spans="37:87" ht="13" customHeight="1">
      <c r="AK12486" s="114"/>
      <c r="AL12486" s="41"/>
      <c r="AM12486" s="41"/>
      <c r="AN12486" s="41"/>
      <c r="AO12486" s="41"/>
      <c r="AP12486" s="41"/>
      <c r="AQ12486" s="41"/>
      <c r="AR12486" s="41"/>
      <c r="AS12486" s="41"/>
      <c r="AT12486" s="41"/>
      <c r="AU12486" s="41"/>
      <c r="AV12486" s="41"/>
      <c r="AW12486" s="41"/>
      <c r="AX12486" s="41"/>
      <c r="AY12486" s="41"/>
      <c r="AZ12486" s="41"/>
      <c r="BA12486" s="41"/>
      <c r="BB12486" s="41"/>
      <c r="BC12486" s="41"/>
      <c r="BD12486" s="41"/>
      <c r="BE12486" s="41"/>
      <c r="BF12486" s="41"/>
      <c r="BG12486" s="41"/>
      <c r="BH12486" s="41"/>
      <c r="BI12486" s="41"/>
      <c r="BJ12486" s="41"/>
      <c r="BK12486" s="41"/>
      <c r="BL12486" s="41"/>
      <c r="BM12486" s="41"/>
      <c r="BN12486" s="41"/>
      <c r="BO12486" s="41"/>
      <c r="BP12486" s="108"/>
      <c r="CG12486" s="102"/>
      <c r="CI12486" s="45"/>
    </row>
    <row r="12487" spans="37:87" ht="13" customHeight="1">
      <c r="AK12487" s="114"/>
      <c r="AL12487" s="41"/>
      <c r="AM12487" s="41"/>
      <c r="AN12487" s="41"/>
      <c r="AO12487" s="41"/>
      <c r="AP12487" s="41"/>
      <c r="AQ12487" s="41"/>
      <c r="AR12487" s="41"/>
      <c r="AS12487" s="41"/>
      <c r="AT12487" s="41"/>
      <c r="AU12487" s="41"/>
      <c r="AV12487" s="41"/>
      <c r="AW12487" s="41"/>
      <c r="AX12487" s="41"/>
      <c r="AY12487" s="41"/>
      <c r="AZ12487" s="41"/>
      <c r="BA12487" s="41"/>
      <c r="BB12487" s="41"/>
      <c r="BC12487" s="41"/>
      <c r="BD12487" s="41"/>
      <c r="BE12487" s="41"/>
      <c r="BF12487" s="41"/>
      <c r="BG12487" s="41"/>
      <c r="BH12487" s="41"/>
      <c r="BI12487" s="41"/>
      <c r="BJ12487" s="41"/>
      <c r="BK12487" s="41"/>
      <c r="BL12487" s="41"/>
      <c r="BM12487" s="41"/>
      <c r="BN12487" s="41"/>
      <c r="BO12487" s="41"/>
      <c r="BP12487" s="108"/>
      <c r="CG12487" s="102"/>
      <c r="CI12487" s="45"/>
    </row>
    <row r="12488" spans="37:87" ht="13" customHeight="1">
      <c r="AK12488" s="114"/>
      <c r="AL12488" s="41"/>
      <c r="AM12488" s="41"/>
      <c r="AN12488" s="41"/>
      <c r="AO12488" s="41"/>
      <c r="AP12488" s="41"/>
      <c r="AQ12488" s="41"/>
      <c r="AR12488" s="41"/>
      <c r="AS12488" s="41"/>
      <c r="AT12488" s="41"/>
      <c r="AU12488" s="41"/>
      <c r="AV12488" s="41"/>
      <c r="AW12488" s="41"/>
      <c r="AX12488" s="41"/>
      <c r="AY12488" s="41"/>
      <c r="AZ12488" s="41"/>
      <c r="BA12488" s="41"/>
      <c r="BB12488" s="41"/>
      <c r="BC12488" s="41"/>
      <c r="BD12488" s="41"/>
      <c r="BE12488" s="41"/>
      <c r="BF12488" s="41"/>
      <c r="BG12488" s="41"/>
      <c r="BH12488" s="41"/>
      <c r="BI12488" s="41"/>
      <c r="BJ12488" s="41"/>
      <c r="BK12488" s="41"/>
      <c r="BL12488" s="41"/>
      <c r="BM12488" s="41"/>
      <c r="BN12488" s="41"/>
      <c r="BO12488" s="41"/>
      <c r="BP12488" s="108"/>
      <c r="CG12488" s="102"/>
      <c r="CI12488" s="45"/>
    </row>
    <row r="12489" spans="37:87" ht="13" customHeight="1">
      <c r="AK12489" s="114"/>
      <c r="AL12489" s="41"/>
      <c r="AM12489" s="41"/>
      <c r="AN12489" s="41"/>
      <c r="AO12489" s="41"/>
      <c r="AP12489" s="41"/>
      <c r="AQ12489" s="41"/>
      <c r="AR12489" s="41"/>
      <c r="AS12489" s="41"/>
      <c r="AT12489" s="41"/>
      <c r="AU12489" s="41"/>
      <c r="AV12489" s="41"/>
      <c r="AW12489" s="41"/>
      <c r="AX12489" s="41"/>
      <c r="AY12489" s="41"/>
      <c r="AZ12489" s="41"/>
      <c r="BA12489" s="41"/>
      <c r="BB12489" s="41"/>
      <c r="BC12489" s="41"/>
      <c r="BD12489" s="41"/>
      <c r="BE12489" s="41"/>
      <c r="BF12489" s="41"/>
      <c r="BG12489" s="41"/>
      <c r="BH12489" s="41"/>
      <c r="BI12489" s="41"/>
      <c r="BJ12489" s="41"/>
      <c r="BK12489" s="41"/>
      <c r="BL12489" s="41"/>
      <c r="BM12489" s="41"/>
      <c r="BN12489" s="41"/>
      <c r="BO12489" s="41"/>
      <c r="BP12489" s="108"/>
      <c r="CG12489" s="102"/>
      <c r="CI12489" s="45"/>
    </row>
    <row r="12490" spans="37:87" ht="13" customHeight="1">
      <c r="AK12490" s="114"/>
      <c r="AL12490" s="41"/>
      <c r="AM12490" s="41"/>
      <c r="AN12490" s="41"/>
      <c r="AO12490" s="41"/>
      <c r="AP12490" s="41"/>
      <c r="AQ12490" s="41"/>
      <c r="AR12490" s="41"/>
      <c r="AS12490" s="41"/>
      <c r="AT12490" s="41"/>
      <c r="AU12490" s="41"/>
      <c r="AV12490" s="41"/>
      <c r="AW12490" s="41"/>
      <c r="AX12490" s="41"/>
      <c r="AY12490" s="41"/>
      <c r="AZ12490" s="41"/>
      <c r="BA12490" s="41"/>
      <c r="BB12490" s="41"/>
      <c r="BC12490" s="41"/>
      <c r="BD12490" s="41"/>
      <c r="BE12490" s="41"/>
      <c r="BF12490" s="41"/>
      <c r="BG12490" s="41"/>
      <c r="BH12490" s="41"/>
      <c r="BI12490" s="41"/>
      <c r="BJ12490" s="41"/>
      <c r="BK12490" s="41"/>
      <c r="BL12490" s="41"/>
      <c r="BM12490" s="41"/>
      <c r="BN12490" s="41"/>
      <c r="BO12490" s="41"/>
      <c r="BP12490" s="108"/>
      <c r="CG12490" s="102"/>
      <c r="CI12490" s="45"/>
    </row>
    <row r="12491" spans="37:87" ht="13" customHeight="1">
      <c r="AK12491" s="114"/>
      <c r="AL12491" s="41"/>
      <c r="AM12491" s="41"/>
      <c r="AN12491" s="41"/>
      <c r="AO12491" s="41"/>
      <c r="AP12491" s="41"/>
      <c r="AQ12491" s="41"/>
      <c r="AR12491" s="41"/>
      <c r="AS12491" s="41"/>
      <c r="AT12491" s="41"/>
      <c r="AU12491" s="41"/>
      <c r="AV12491" s="41"/>
      <c r="AW12491" s="41"/>
      <c r="AX12491" s="41"/>
      <c r="AY12491" s="41"/>
      <c r="AZ12491" s="41"/>
      <c r="BA12491" s="41"/>
      <c r="BB12491" s="41"/>
      <c r="BC12491" s="41"/>
      <c r="BD12491" s="41"/>
      <c r="BE12491" s="41"/>
      <c r="BF12491" s="41"/>
      <c r="BG12491" s="41"/>
      <c r="BH12491" s="41"/>
      <c r="BI12491" s="41"/>
      <c r="BJ12491" s="41"/>
      <c r="BK12491" s="41"/>
      <c r="BL12491" s="41"/>
      <c r="BM12491" s="41"/>
      <c r="BN12491" s="41"/>
      <c r="BO12491" s="41"/>
      <c r="BP12491" s="108"/>
      <c r="CG12491" s="102"/>
      <c r="CI12491" s="45"/>
    </row>
    <row r="12492" spans="37:87" ht="13" customHeight="1">
      <c r="AK12492" s="114"/>
      <c r="AL12492" s="41"/>
      <c r="AM12492" s="41"/>
      <c r="AN12492" s="41"/>
      <c r="AO12492" s="41"/>
      <c r="AP12492" s="41"/>
      <c r="AQ12492" s="41"/>
      <c r="AR12492" s="41"/>
      <c r="AS12492" s="41"/>
      <c r="AT12492" s="41"/>
      <c r="AU12492" s="41"/>
      <c r="AV12492" s="41"/>
      <c r="AW12492" s="41"/>
      <c r="AX12492" s="41"/>
      <c r="AY12492" s="41"/>
      <c r="AZ12492" s="41"/>
      <c r="BA12492" s="41"/>
      <c r="BB12492" s="41"/>
      <c r="BC12492" s="41"/>
      <c r="BD12492" s="41"/>
      <c r="BE12492" s="41"/>
      <c r="BF12492" s="41"/>
      <c r="BG12492" s="41"/>
      <c r="BH12492" s="41"/>
      <c r="BI12492" s="41"/>
      <c r="BJ12492" s="41"/>
      <c r="BK12492" s="41"/>
      <c r="BL12492" s="41"/>
      <c r="BM12492" s="41"/>
      <c r="BN12492" s="41"/>
      <c r="BO12492" s="41"/>
      <c r="BP12492" s="108"/>
      <c r="CG12492" s="102"/>
      <c r="CI12492" s="45"/>
    </row>
    <row r="12493" spans="37:87" ht="13" customHeight="1">
      <c r="AK12493" s="114"/>
      <c r="AL12493" s="41"/>
      <c r="AM12493" s="41"/>
      <c r="AN12493" s="41"/>
      <c r="AO12493" s="41"/>
      <c r="AP12493" s="41"/>
      <c r="AQ12493" s="41"/>
      <c r="AR12493" s="41"/>
      <c r="AS12493" s="41"/>
      <c r="AT12493" s="41"/>
      <c r="AU12493" s="41"/>
      <c r="AV12493" s="41"/>
      <c r="AW12493" s="41"/>
      <c r="AX12493" s="41"/>
      <c r="AY12493" s="41"/>
      <c r="AZ12493" s="41"/>
      <c r="BA12493" s="41"/>
      <c r="BB12493" s="41"/>
      <c r="BC12493" s="41"/>
      <c r="BD12493" s="41"/>
      <c r="BE12493" s="41"/>
      <c r="BF12493" s="41"/>
      <c r="BG12493" s="41"/>
      <c r="BH12493" s="41"/>
      <c r="BI12493" s="41"/>
      <c r="BJ12493" s="41"/>
      <c r="BK12493" s="41"/>
      <c r="BL12493" s="41"/>
      <c r="BM12493" s="41"/>
      <c r="BN12493" s="41"/>
      <c r="BO12493" s="41"/>
      <c r="BP12493" s="108"/>
      <c r="CG12493" s="102"/>
      <c r="CI12493" s="45"/>
    </row>
    <row r="12494" spans="37:87" ht="13" customHeight="1">
      <c r="AK12494" s="114"/>
      <c r="AL12494" s="41"/>
      <c r="AM12494" s="41"/>
      <c r="AN12494" s="41"/>
      <c r="AO12494" s="41"/>
      <c r="AP12494" s="41"/>
      <c r="AQ12494" s="41"/>
      <c r="AR12494" s="41"/>
      <c r="AS12494" s="41"/>
      <c r="AT12494" s="41"/>
      <c r="AU12494" s="41"/>
      <c r="AV12494" s="41"/>
      <c r="AW12494" s="41"/>
      <c r="AX12494" s="41"/>
      <c r="AY12494" s="41"/>
      <c r="AZ12494" s="41"/>
      <c r="BA12494" s="41"/>
      <c r="BB12494" s="41"/>
      <c r="BC12494" s="41"/>
      <c r="BD12494" s="41"/>
      <c r="BE12494" s="41"/>
      <c r="BF12494" s="41"/>
      <c r="BG12494" s="41"/>
      <c r="BH12494" s="41"/>
      <c r="BI12494" s="41"/>
      <c r="BJ12494" s="41"/>
      <c r="BK12494" s="41"/>
      <c r="BL12494" s="41"/>
      <c r="BM12494" s="41"/>
      <c r="BN12494" s="41"/>
      <c r="BO12494" s="41"/>
      <c r="BP12494" s="108"/>
      <c r="CG12494" s="102"/>
      <c r="CI12494" s="45"/>
    </row>
    <row r="12495" spans="37:87" ht="13" customHeight="1">
      <c r="AK12495" s="114"/>
      <c r="AL12495" s="41"/>
      <c r="AM12495" s="41"/>
      <c r="AN12495" s="41"/>
      <c r="AO12495" s="41"/>
      <c r="AP12495" s="41"/>
      <c r="AQ12495" s="41"/>
      <c r="AR12495" s="41"/>
      <c r="AS12495" s="41"/>
      <c r="AT12495" s="41"/>
      <c r="AU12495" s="41"/>
      <c r="AV12495" s="41"/>
      <c r="AW12495" s="41"/>
      <c r="AX12495" s="41"/>
      <c r="AY12495" s="41"/>
      <c r="AZ12495" s="41"/>
      <c r="BA12495" s="41"/>
      <c r="BB12495" s="41"/>
      <c r="BC12495" s="41"/>
      <c r="BD12495" s="41"/>
      <c r="BE12495" s="41"/>
      <c r="BF12495" s="41"/>
      <c r="BG12495" s="41"/>
      <c r="BH12495" s="41"/>
      <c r="BI12495" s="41"/>
      <c r="BJ12495" s="41"/>
      <c r="BK12495" s="41"/>
      <c r="BL12495" s="41"/>
      <c r="BM12495" s="41"/>
      <c r="BN12495" s="41"/>
      <c r="BO12495" s="41"/>
      <c r="BP12495" s="108"/>
      <c r="CG12495" s="102"/>
      <c r="CI12495" s="45"/>
    </row>
    <row r="12496" spans="37:87" ht="13" customHeight="1">
      <c r="AK12496" s="114"/>
      <c r="AL12496" s="41"/>
      <c r="AM12496" s="41"/>
      <c r="AN12496" s="41"/>
      <c r="AO12496" s="41"/>
      <c r="AP12496" s="41"/>
      <c r="AQ12496" s="41"/>
      <c r="AR12496" s="41"/>
      <c r="AS12496" s="41"/>
      <c r="AT12496" s="41"/>
      <c r="AU12496" s="41"/>
      <c r="AV12496" s="41"/>
      <c r="AW12496" s="41"/>
      <c r="AX12496" s="41"/>
      <c r="AY12496" s="41"/>
      <c r="AZ12496" s="41"/>
      <c r="BA12496" s="41"/>
      <c r="BB12496" s="41"/>
      <c r="BC12496" s="41"/>
      <c r="BD12496" s="41"/>
      <c r="BE12496" s="41"/>
      <c r="BF12496" s="41"/>
      <c r="BG12496" s="41"/>
      <c r="BH12496" s="41"/>
      <c r="BI12496" s="41"/>
      <c r="BJ12496" s="41"/>
      <c r="BK12496" s="41"/>
      <c r="BL12496" s="41"/>
      <c r="BM12496" s="41"/>
      <c r="BN12496" s="41"/>
      <c r="BO12496" s="41"/>
      <c r="BP12496" s="108"/>
      <c r="CG12496" s="102"/>
      <c r="CI12496" s="45"/>
    </row>
    <row r="12497" spans="37:87" ht="13" customHeight="1">
      <c r="AK12497" s="114"/>
      <c r="AL12497" s="41"/>
      <c r="AM12497" s="41"/>
      <c r="AN12497" s="41"/>
      <c r="AO12497" s="41"/>
      <c r="AP12497" s="41"/>
      <c r="AQ12497" s="41"/>
      <c r="AR12497" s="41"/>
      <c r="AS12497" s="41"/>
      <c r="AT12497" s="41"/>
      <c r="AU12497" s="41"/>
      <c r="AV12497" s="41"/>
      <c r="AW12497" s="41"/>
      <c r="AX12497" s="41"/>
      <c r="AY12497" s="41"/>
      <c r="AZ12497" s="41"/>
      <c r="BA12497" s="41"/>
      <c r="BB12497" s="41"/>
      <c r="BC12497" s="41"/>
      <c r="BD12497" s="41"/>
      <c r="BE12497" s="41"/>
      <c r="BF12497" s="41"/>
      <c r="BG12497" s="41"/>
      <c r="BH12497" s="41"/>
      <c r="BI12497" s="41"/>
      <c r="BJ12497" s="41"/>
      <c r="BK12497" s="41"/>
      <c r="BL12497" s="41"/>
      <c r="BM12497" s="41"/>
      <c r="BN12497" s="41"/>
      <c r="BO12497" s="41"/>
      <c r="BP12497" s="108"/>
      <c r="CG12497" s="102"/>
      <c r="CI12497" s="45"/>
    </row>
    <row r="12498" spans="37:87" ht="13" customHeight="1">
      <c r="AK12498" s="114"/>
      <c r="AL12498" s="41"/>
      <c r="AM12498" s="41"/>
      <c r="AN12498" s="41"/>
      <c r="AO12498" s="41"/>
      <c r="AP12498" s="41"/>
      <c r="AQ12498" s="41"/>
      <c r="AR12498" s="41"/>
      <c r="AS12498" s="41"/>
      <c r="AT12498" s="41"/>
      <c r="AU12498" s="41"/>
      <c r="AV12498" s="41"/>
      <c r="AW12498" s="41"/>
      <c r="AX12498" s="41"/>
      <c r="AY12498" s="41"/>
      <c r="AZ12498" s="41"/>
      <c r="BA12498" s="41"/>
      <c r="BB12498" s="41"/>
      <c r="BC12498" s="41"/>
      <c r="BD12498" s="41"/>
      <c r="BE12498" s="41"/>
      <c r="BF12498" s="41"/>
      <c r="BG12498" s="41"/>
      <c r="BH12498" s="41"/>
      <c r="BI12498" s="41"/>
      <c r="BJ12498" s="41"/>
      <c r="BK12498" s="41"/>
      <c r="BL12498" s="41"/>
      <c r="BM12498" s="41"/>
      <c r="BN12498" s="41"/>
      <c r="BO12498" s="41"/>
      <c r="BP12498" s="108"/>
      <c r="CG12498" s="102"/>
      <c r="CI12498" s="45"/>
    </row>
    <row r="12499" spans="37:87" ht="13" customHeight="1">
      <c r="AK12499" s="114"/>
      <c r="AL12499" s="41"/>
      <c r="AM12499" s="41"/>
      <c r="AN12499" s="41"/>
      <c r="AO12499" s="41"/>
      <c r="AP12499" s="41"/>
      <c r="AQ12499" s="41"/>
      <c r="AR12499" s="41"/>
      <c r="AS12499" s="41"/>
      <c r="AT12499" s="41"/>
      <c r="AU12499" s="41"/>
      <c r="AV12499" s="41"/>
      <c r="AW12499" s="41"/>
      <c r="AX12499" s="41"/>
      <c r="AY12499" s="41"/>
      <c r="AZ12499" s="41"/>
      <c r="BA12499" s="41"/>
      <c r="BB12499" s="41"/>
      <c r="BC12499" s="41"/>
      <c r="BD12499" s="41"/>
      <c r="BE12499" s="41"/>
      <c r="BF12499" s="41"/>
      <c r="BG12499" s="41"/>
      <c r="BH12499" s="41"/>
      <c r="BI12499" s="41"/>
      <c r="BJ12499" s="41"/>
      <c r="BK12499" s="41"/>
      <c r="BL12499" s="41"/>
      <c r="BM12499" s="41"/>
      <c r="BN12499" s="41"/>
      <c r="BO12499" s="41"/>
      <c r="BP12499" s="108"/>
      <c r="CG12499" s="102"/>
      <c r="CI12499" s="45"/>
    </row>
    <row r="12500" spans="37:87" ht="13" customHeight="1">
      <c r="AK12500" s="114"/>
      <c r="AL12500" s="41"/>
      <c r="AM12500" s="41"/>
      <c r="AN12500" s="41"/>
      <c r="AO12500" s="41"/>
      <c r="AP12500" s="41"/>
      <c r="AQ12500" s="41"/>
      <c r="AR12500" s="41"/>
      <c r="AS12500" s="41"/>
      <c r="AT12500" s="41"/>
      <c r="AU12500" s="41"/>
      <c r="AV12500" s="41"/>
      <c r="AW12500" s="41"/>
      <c r="AX12500" s="41"/>
      <c r="AY12500" s="41"/>
      <c r="AZ12500" s="41"/>
      <c r="BA12500" s="41"/>
      <c r="BB12500" s="41"/>
      <c r="BC12500" s="41"/>
      <c r="BD12500" s="41"/>
      <c r="BE12500" s="41"/>
      <c r="BF12500" s="41"/>
      <c r="BG12500" s="41"/>
      <c r="BH12500" s="41"/>
      <c r="BI12500" s="41"/>
      <c r="BJ12500" s="41"/>
      <c r="BK12500" s="41"/>
      <c r="BL12500" s="41"/>
      <c r="BM12500" s="41"/>
      <c r="BN12500" s="41"/>
      <c r="BO12500" s="41"/>
      <c r="BP12500" s="108"/>
      <c r="CG12500" s="102"/>
      <c r="CI12500" s="45"/>
    </row>
    <row r="12501" spans="37:87" ht="13" customHeight="1">
      <c r="AK12501" s="114"/>
      <c r="AL12501" s="41"/>
      <c r="AM12501" s="41"/>
      <c r="AN12501" s="41"/>
      <c r="AO12501" s="41"/>
      <c r="AP12501" s="41"/>
      <c r="AQ12501" s="41"/>
      <c r="AR12501" s="41"/>
      <c r="AS12501" s="41"/>
      <c r="AT12501" s="41"/>
      <c r="AU12501" s="41"/>
      <c r="AV12501" s="41"/>
      <c r="AW12501" s="41"/>
      <c r="AX12501" s="41"/>
      <c r="AY12501" s="41"/>
      <c r="AZ12501" s="41"/>
      <c r="BA12501" s="41"/>
      <c r="BB12501" s="41"/>
      <c r="BC12501" s="41"/>
      <c r="BD12501" s="41"/>
      <c r="BE12501" s="41"/>
      <c r="BF12501" s="41"/>
      <c r="BG12501" s="41"/>
      <c r="BH12501" s="41"/>
      <c r="BI12501" s="41"/>
      <c r="BJ12501" s="41"/>
      <c r="BK12501" s="41"/>
      <c r="BL12501" s="41"/>
      <c r="BM12501" s="41"/>
      <c r="BN12501" s="41"/>
      <c r="BO12501" s="41"/>
      <c r="BP12501" s="108"/>
      <c r="CG12501" s="102"/>
      <c r="CI12501" s="45"/>
    </row>
    <row r="12502" spans="37:87" ht="13" customHeight="1">
      <c r="AK12502" s="114"/>
      <c r="AL12502" s="41"/>
      <c r="AM12502" s="41"/>
      <c r="AN12502" s="41"/>
      <c r="AO12502" s="41"/>
      <c r="AP12502" s="41"/>
      <c r="AQ12502" s="41"/>
      <c r="AR12502" s="41"/>
      <c r="AS12502" s="41"/>
      <c r="AT12502" s="41"/>
      <c r="AU12502" s="41"/>
      <c r="AV12502" s="41"/>
      <c r="AW12502" s="41"/>
      <c r="AX12502" s="41"/>
      <c r="AY12502" s="41"/>
      <c r="AZ12502" s="41"/>
      <c r="BA12502" s="41"/>
      <c r="BB12502" s="41"/>
      <c r="BC12502" s="41"/>
      <c r="BD12502" s="41"/>
      <c r="BE12502" s="41"/>
      <c r="BF12502" s="41"/>
      <c r="BG12502" s="41"/>
      <c r="BH12502" s="41"/>
      <c r="BI12502" s="41"/>
      <c r="BJ12502" s="41"/>
      <c r="BK12502" s="41"/>
      <c r="BL12502" s="41"/>
      <c r="BM12502" s="41"/>
      <c r="BN12502" s="41"/>
      <c r="BO12502" s="41"/>
      <c r="BP12502" s="108"/>
      <c r="CG12502" s="102"/>
      <c r="CI12502" s="45"/>
    </row>
    <row r="12503" spans="37:87" ht="13" customHeight="1">
      <c r="AK12503" s="114"/>
      <c r="AL12503" s="41"/>
      <c r="AM12503" s="41"/>
      <c r="AN12503" s="41"/>
      <c r="AO12503" s="41"/>
      <c r="AP12503" s="41"/>
      <c r="AQ12503" s="41"/>
      <c r="AR12503" s="41"/>
      <c r="AS12503" s="41"/>
      <c r="AT12503" s="41"/>
      <c r="AU12503" s="41"/>
      <c r="AV12503" s="41"/>
      <c r="AW12503" s="41"/>
      <c r="AX12503" s="41"/>
      <c r="AY12503" s="41"/>
      <c r="AZ12503" s="41"/>
      <c r="BA12503" s="41"/>
      <c r="BB12503" s="41"/>
      <c r="BC12503" s="41"/>
      <c r="BD12503" s="41"/>
      <c r="BE12503" s="41"/>
      <c r="BF12503" s="41"/>
      <c r="BG12503" s="41"/>
      <c r="BH12503" s="41"/>
      <c r="BI12503" s="41"/>
      <c r="BJ12503" s="41"/>
      <c r="BK12503" s="41"/>
      <c r="BL12503" s="41"/>
      <c r="BM12503" s="41"/>
      <c r="BN12503" s="41"/>
      <c r="BO12503" s="41"/>
      <c r="BP12503" s="108"/>
      <c r="CG12503" s="102"/>
      <c r="CI12503" s="45"/>
    </row>
    <row r="12504" spans="37:87" ht="13" customHeight="1">
      <c r="AK12504" s="114"/>
      <c r="AL12504" s="41"/>
      <c r="AM12504" s="41"/>
      <c r="AN12504" s="41"/>
      <c r="AO12504" s="41"/>
      <c r="AP12504" s="41"/>
      <c r="AQ12504" s="41"/>
      <c r="AR12504" s="41"/>
      <c r="AS12504" s="41"/>
      <c r="AT12504" s="41"/>
      <c r="AU12504" s="41"/>
      <c r="AV12504" s="41"/>
      <c r="AW12504" s="41"/>
      <c r="AX12504" s="41"/>
      <c r="AY12504" s="41"/>
      <c r="AZ12504" s="41"/>
      <c r="BA12504" s="41"/>
      <c r="BB12504" s="41"/>
      <c r="BC12504" s="41"/>
      <c r="BD12504" s="41"/>
      <c r="BE12504" s="41"/>
      <c r="BF12504" s="41"/>
      <c r="BG12504" s="41"/>
      <c r="BH12504" s="41"/>
      <c r="BI12504" s="41"/>
      <c r="BJ12504" s="41"/>
      <c r="BK12504" s="41"/>
      <c r="BL12504" s="41"/>
      <c r="BM12504" s="41"/>
      <c r="BN12504" s="41"/>
      <c r="BO12504" s="41"/>
      <c r="BP12504" s="108"/>
      <c r="CG12504" s="102"/>
      <c r="CI12504" s="45"/>
    </row>
    <row r="12505" spans="37:87" ht="13" customHeight="1">
      <c r="AK12505" s="114"/>
      <c r="AL12505" s="41"/>
      <c r="AM12505" s="41"/>
      <c r="AN12505" s="41"/>
      <c r="AO12505" s="41"/>
      <c r="AP12505" s="41"/>
      <c r="AQ12505" s="41"/>
      <c r="AR12505" s="41"/>
      <c r="AS12505" s="41"/>
      <c r="AT12505" s="41"/>
      <c r="AU12505" s="41"/>
      <c r="AV12505" s="41"/>
      <c r="AW12505" s="41"/>
      <c r="AX12505" s="41"/>
      <c r="AY12505" s="41"/>
      <c r="AZ12505" s="41"/>
      <c r="BA12505" s="41"/>
      <c r="BB12505" s="41"/>
      <c r="BC12505" s="41"/>
      <c r="BD12505" s="41"/>
      <c r="BE12505" s="41"/>
      <c r="BF12505" s="41"/>
      <c r="BG12505" s="41"/>
      <c r="BH12505" s="41"/>
      <c r="BI12505" s="41"/>
      <c r="BJ12505" s="41"/>
      <c r="BK12505" s="41"/>
      <c r="BL12505" s="41"/>
      <c r="BM12505" s="41"/>
      <c r="BN12505" s="41"/>
      <c r="BO12505" s="41"/>
      <c r="BP12505" s="108"/>
      <c r="CG12505" s="102"/>
      <c r="CI12505" s="45"/>
    </row>
    <row r="12506" spans="37:87" ht="13" customHeight="1">
      <c r="AK12506" s="114"/>
      <c r="AL12506" s="41"/>
      <c r="AM12506" s="41"/>
      <c r="AN12506" s="41"/>
      <c r="AO12506" s="41"/>
      <c r="AP12506" s="41"/>
      <c r="AQ12506" s="41"/>
      <c r="AR12506" s="41"/>
      <c r="AS12506" s="41"/>
      <c r="AT12506" s="41"/>
      <c r="AU12506" s="41"/>
      <c r="AV12506" s="41"/>
      <c r="AW12506" s="41"/>
      <c r="AX12506" s="41"/>
      <c r="AY12506" s="41"/>
      <c r="AZ12506" s="41"/>
      <c r="BA12506" s="41"/>
      <c r="BB12506" s="41"/>
      <c r="BC12506" s="41"/>
      <c r="BD12506" s="41"/>
      <c r="BE12506" s="41"/>
      <c r="BF12506" s="41"/>
      <c r="BG12506" s="41"/>
      <c r="BH12506" s="41"/>
      <c r="BI12506" s="41"/>
      <c r="BJ12506" s="41"/>
      <c r="BK12506" s="41"/>
      <c r="BL12506" s="41"/>
      <c r="BM12506" s="41"/>
      <c r="BN12506" s="41"/>
      <c r="BO12506" s="41"/>
      <c r="BP12506" s="108"/>
      <c r="CG12506" s="102"/>
      <c r="CI12506" s="45"/>
    </row>
    <row r="12507" spans="37:87" ht="13" customHeight="1">
      <c r="AK12507" s="114"/>
      <c r="AL12507" s="41"/>
      <c r="AM12507" s="41"/>
      <c r="AN12507" s="41"/>
      <c r="AO12507" s="41"/>
      <c r="AP12507" s="41"/>
      <c r="AQ12507" s="41"/>
      <c r="AR12507" s="41"/>
      <c r="AS12507" s="41"/>
      <c r="AT12507" s="41"/>
      <c r="AU12507" s="41"/>
      <c r="AV12507" s="41"/>
      <c r="AW12507" s="41"/>
      <c r="AX12507" s="41"/>
      <c r="AY12507" s="41"/>
      <c r="AZ12507" s="41"/>
      <c r="BA12507" s="41"/>
      <c r="BB12507" s="41"/>
      <c r="BC12507" s="41"/>
      <c r="BD12507" s="41"/>
      <c r="BE12507" s="41"/>
      <c r="BF12507" s="41"/>
      <c r="BG12507" s="41"/>
      <c r="BH12507" s="41"/>
      <c r="BI12507" s="41"/>
      <c r="BJ12507" s="41"/>
      <c r="BK12507" s="41"/>
      <c r="BL12507" s="41"/>
      <c r="BM12507" s="41"/>
      <c r="BN12507" s="41"/>
      <c r="BO12507" s="41"/>
      <c r="BP12507" s="108"/>
      <c r="CG12507" s="102"/>
      <c r="CI12507" s="45"/>
    </row>
    <row r="12508" spans="37:87" ht="13" customHeight="1">
      <c r="AK12508" s="114"/>
      <c r="AL12508" s="41"/>
      <c r="AM12508" s="41"/>
      <c r="AN12508" s="41"/>
      <c r="AO12508" s="41"/>
      <c r="AP12508" s="41"/>
      <c r="AQ12508" s="41"/>
      <c r="AR12508" s="41"/>
      <c r="AS12508" s="41"/>
      <c r="AT12508" s="41"/>
      <c r="AU12508" s="41"/>
      <c r="AV12508" s="41"/>
      <c r="AW12508" s="41"/>
      <c r="AX12508" s="41"/>
      <c r="AY12508" s="41"/>
      <c r="AZ12508" s="41"/>
      <c r="BA12508" s="41"/>
      <c r="BB12508" s="41"/>
      <c r="BC12508" s="41"/>
      <c r="BD12508" s="41"/>
      <c r="BE12508" s="41"/>
      <c r="BF12508" s="41"/>
      <c r="BG12508" s="41"/>
      <c r="BH12508" s="41"/>
      <c r="BI12508" s="41"/>
      <c r="BJ12508" s="41"/>
      <c r="BK12508" s="41"/>
      <c r="BL12508" s="41"/>
      <c r="BM12508" s="41"/>
      <c r="BN12508" s="41"/>
      <c r="BO12508" s="41"/>
      <c r="BP12508" s="108"/>
      <c r="CG12508" s="102"/>
      <c r="CI12508" s="45"/>
    </row>
    <row r="12509" spans="37:87" ht="13" customHeight="1">
      <c r="AK12509" s="114"/>
      <c r="AL12509" s="41"/>
      <c r="AM12509" s="41"/>
      <c r="AN12509" s="41"/>
      <c r="AO12509" s="41"/>
      <c r="AP12509" s="41"/>
      <c r="AQ12509" s="41"/>
      <c r="AR12509" s="41"/>
      <c r="AS12509" s="41"/>
      <c r="AT12509" s="41"/>
      <c r="AU12509" s="41"/>
      <c r="AV12509" s="41"/>
      <c r="AW12509" s="41"/>
      <c r="AX12509" s="41"/>
      <c r="AY12509" s="41"/>
      <c r="AZ12509" s="41"/>
      <c r="BA12509" s="41"/>
      <c r="BB12509" s="41"/>
      <c r="BC12509" s="41"/>
      <c r="BD12509" s="41"/>
      <c r="BE12509" s="41"/>
      <c r="BF12509" s="41"/>
      <c r="BG12509" s="41"/>
      <c r="BH12509" s="41"/>
      <c r="BI12509" s="41"/>
      <c r="BJ12509" s="41"/>
      <c r="BK12509" s="41"/>
      <c r="BL12509" s="41"/>
      <c r="BM12509" s="41"/>
      <c r="BN12509" s="41"/>
      <c r="BO12509" s="41"/>
      <c r="BP12509" s="108"/>
      <c r="CG12509" s="102"/>
      <c r="CI12509" s="45"/>
    </row>
    <row r="12510" spans="37:87" ht="13" customHeight="1">
      <c r="AK12510" s="114"/>
      <c r="AL12510" s="41"/>
      <c r="AM12510" s="41"/>
      <c r="AN12510" s="41"/>
      <c r="AO12510" s="41"/>
      <c r="AP12510" s="41"/>
      <c r="AQ12510" s="41"/>
      <c r="AR12510" s="41"/>
      <c r="AS12510" s="41"/>
      <c r="AT12510" s="41"/>
      <c r="AU12510" s="41"/>
      <c r="AV12510" s="41"/>
      <c r="AW12510" s="41"/>
      <c r="AX12510" s="41"/>
      <c r="AY12510" s="41"/>
      <c r="AZ12510" s="41"/>
      <c r="BA12510" s="41"/>
      <c r="BB12510" s="41"/>
      <c r="BC12510" s="41"/>
      <c r="BD12510" s="41"/>
      <c r="BE12510" s="41"/>
      <c r="BF12510" s="41"/>
      <c r="BG12510" s="41"/>
      <c r="BH12510" s="41"/>
      <c r="BI12510" s="41"/>
      <c r="BJ12510" s="41"/>
      <c r="BK12510" s="41"/>
      <c r="BL12510" s="41"/>
      <c r="BM12510" s="41"/>
      <c r="BN12510" s="41"/>
      <c r="BO12510" s="41"/>
      <c r="BP12510" s="108"/>
      <c r="CG12510" s="102"/>
      <c r="CI12510" s="45"/>
    </row>
    <row r="12511" spans="37:87" ht="13" customHeight="1">
      <c r="AK12511" s="114"/>
      <c r="AL12511" s="41"/>
      <c r="AM12511" s="41"/>
      <c r="AN12511" s="41"/>
      <c r="AO12511" s="41"/>
      <c r="AP12511" s="41"/>
      <c r="AQ12511" s="41"/>
      <c r="AR12511" s="41"/>
      <c r="AS12511" s="41"/>
      <c r="AT12511" s="41"/>
      <c r="AU12511" s="41"/>
      <c r="AV12511" s="41"/>
      <c r="AW12511" s="41"/>
      <c r="AX12511" s="41"/>
      <c r="AY12511" s="41"/>
      <c r="AZ12511" s="41"/>
      <c r="BA12511" s="41"/>
      <c r="BB12511" s="41"/>
      <c r="BC12511" s="41"/>
      <c r="BD12511" s="41"/>
      <c r="BE12511" s="41"/>
      <c r="BF12511" s="41"/>
      <c r="BG12511" s="41"/>
      <c r="BH12511" s="41"/>
      <c r="BI12511" s="41"/>
      <c r="BJ12511" s="41"/>
      <c r="BK12511" s="41"/>
      <c r="BL12511" s="41"/>
      <c r="BM12511" s="41"/>
      <c r="BN12511" s="41"/>
      <c r="BO12511" s="41"/>
      <c r="BP12511" s="108"/>
      <c r="CG12511" s="102"/>
      <c r="CI12511" s="45"/>
    </row>
    <row r="12512" spans="37:87" ht="13" customHeight="1">
      <c r="AK12512" s="114"/>
      <c r="AL12512" s="41"/>
      <c r="AM12512" s="41"/>
      <c r="AN12512" s="41"/>
      <c r="AO12512" s="41"/>
      <c r="AP12512" s="41"/>
      <c r="AQ12512" s="41"/>
      <c r="AR12512" s="41"/>
      <c r="AS12512" s="41"/>
      <c r="AT12512" s="41"/>
      <c r="AU12512" s="41"/>
      <c r="AV12512" s="41"/>
      <c r="AW12512" s="41"/>
      <c r="AX12512" s="41"/>
      <c r="AY12512" s="41"/>
      <c r="AZ12512" s="41"/>
      <c r="BA12512" s="41"/>
      <c r="BB12512" s="41"/>
      <c r="BC12512" s="41"/>
      <c r="BD12512" s="41"/>
      <c r="BE12512" s="41"/>
      <c r="BF12512" s="41"/>
      <c r="BG12512" s="41"/>
      <c r="BH12512" s="41"/>
      <c r="BI12512" s="41"/>
      <c r="BJ12512" s="41"/>
      <c r="BK12512" s="41"/>
      <c r="BL12512" s="41"/>
      <c r="BM12512" s="41"/>
      <c r="BN12512" s="41"/>
      <c r="BO12512" s="41"/>
      <c r="BP12512" s="108"/>
      <c r="CG12512" s="102"/>
      <c r="CI12512" s="45"/>
    </row>
    <row r="12513" spans="37:87" ht="13" customHeight="1">
      <c r="AK12513" s="114"/>
      <c r="AL12513" s="41"/>
      <c r="AM12513" s="41"/>
      <c r="AN12513" s="41"/>
      <c r="AO12513" s="41"/>
      <c r="AP12513" s="41"/>
      <c r="AQ12513" s="41"/>
      <c r="AR12513" s="41"/>
      <c r="AS12513" s="41"/>
      <c r="AT12513" s="41"/>
      <c r="AU12513" s="41"/>
      <c r="AV12513" s="41"/>
      <c r="AW12513" s="41"/>
      <c r="AX12513" s="41"/>
      <c r="AY12513" s="41"/>
      <c r="AZ12513" s="41"/>
      <c r="BA12513" s="41"/>
      <c r="BB12513" s="41"/>
      <c r="BC12513" s="41"/>
      <c r="BD12513" s="41"/>
      <c r="BE12513" s="41"/>
      <c r="BF12513" s="41"/>
      <c r="BG12513" s="41"/>
      <c r="BH12513" s="41"/>
      <c r="BI12513" s="41"/>
      <c r="BJ12513" s="41"/>
      <c r="BK12513" s="41"/>
      <c r="BL12513" s="41"/>
      <c r="BM12513" s="41"/>
      <c r="BN12513" s="41"/>
      <c r="BO12513" s="41"/>
      <c r="BP12513" s="108"/>
      <c r="CG12513" s="102"/>
      <c r="CI12513" s="45"/>
    </row>
    <row r="12514" spans="37:87" ht="13" customHeight="1">
      <c r="AK12514" s="114"/>
      <c r="AL12514" s="41"/>
      <c r="AM12514" s="41"/>
      <c r="AN12514" s="41"/>
      <c r="AO12514" s="41"/>
      <c r="AP12514" s="41"/>
      <c r="AQ12514" s="41"/>
      <c r="AR12514" s="41"/>
      <c r="AS12514" s="41"/>
      <c r="AT12514" s="41"/>
      <c r="AU12514" s="41"/>
      <c r="AV12514" s="41"/>
      <c r="AW12514" s="41"/>
      <c r="AX12514" s="41"/>
      <c r="AY12514" s="41"/>
      <c r="AZ12514" s="41"/>
      <c r="BA12514" s="41"/>
      <c r="BB12514" s="41"/>
      <c r="BC12514" s="41"/>
      <c r="BD12514" s="41"/>
      <c r="BE12514" s="41"/>
      <c r="BF12514" s="41"/>
      <c r="BG12514" s="41"/>
      <c r="BH12514" s="41"/>
      <c r="BI12514" s="41"/>
      <c r="BJ12514" s="41"/>
      <c r="BK12514" s="41"/>
      <c r="BL12514" s="41"/>
      <c r="BM12514" s="41"/>
      <c r="BN12514" s="41"/>
      <c r="BO12514" s="41"/>
      <c r="BP12514" s="108"/>
      <c r="CG12514" s="102"/>
      <c r="CI12514" s="45"/>
    </row>
    <row r="12515" spans="37:87" ht="13" customHeight="1">
      <c r="AK12515" s="114"/>
      <c r="AL12515" s="41"/>
      <c r="AM12515" s="41"/>
      <c r="AN12515" s="41"/>
      <c r="AO12515" s="41"/>
      <c r="AP12515" s="41"/>
      <c r="AQ12515" s="41"/>
      <c r="AR12515" s="41"/>
      <c r="AS12515" s="41"/>
      <c r="AT12515" s="41"/>
      <c r="AU12515" s="41"/>
      <c r="AV12515" s="41"/>
      <c r="AW12515" s="41"/>
      <c r="AX12515" s="41"/>
      <c r="AY12515" s="41"/>
      <c r="AZ12515" s="41"/>
      <c r="BA12515" s="41"/>
      <c r="BB12515" s="41"/>
      <c r="BC12515" s="41"/>
      <c r="BD12515" s="41"/>
      <c r="BE12515" s="41"/>
      <c r="BF12515" s="41"/>
      <c r="BG12515" s="41"/>
      <c r="BH12515" s="41"/>
      <c r="BI12515" s="41"/>
      <c r="BJ12515" s="41"/>
      <c r="BK12515" s="41"/>
      <c r="BL12515" s="41"/>
      <c r="BM12515" s="41"/>
      <c r="BN12515" s="41"/>
      <c r="BO12515" s="41"/>
      <c r="BP12515" s="108"/>
      <c r="CG12515" s="102"/>
      <c r="CI12515" s="45"/>
    </row>
    <row r="12516" spans="37:87" ht="13" customHeight="1">
      <c r="AK12516" s="114"/>
      <c r="AL12516" s="41"/>
      <c r="AM12516" s="41"/>
      <c r="AN12516" s="41"/>
      <c r="AO12516" s="41"/>
      <c r="AP12516" s="41"/>
      <c r="AQ12516" s="41"/>
      <c r="AR12516" s="41"/>
      <c r="AS12516" s="41"/>
      <c r="AT12516" s="41"/>
      <c r="AU12516" s="41"/>
      <c r="AV12516" s="41"/>
      <c r="AW12516" s="41"/>
      <c r="AX12516" s="41"/>
      <c r="AY12516" s="41"/>
      <c r="AZ12516" s="41"/>
      <c r="BA12516" s="41"/>
      <c r="BB12516" s="41"/>
      <c r="BC12516" s="41"/>
      <c r="BD12516" s="41"/>
      <c r="BE12516" s="41"/>
      <c r="BF12516" s="41"/>
      <c r="BG12516" s="41"/>
      <c r="BH12516" s="41"/>
      <c r="BI12516" s="41"/>
      <c r="BJ12516" s="41"/>
      <c r="BK12516" s="41"/>
      <c r="BL12516" s="41"/>
      <c r="BM12516" s="41"/>
      <c r="BN12516" s="41"/>
      <c r="BO12516" s="41"/>
      <c r="BP12516" s="108"/>
      <c r="CG12516" s="102"/>
      <c r="CI12516" s="45"/>
    </row>
    <row r="12517" spans="37:87" ht="13" customHeight="1">
      <c r="AK12517" s="114"/>
      <c r="AL12517" s="41"/>
      <c r="AM12517" s="41"/>
      <c r="AN12517" s="41"/>
      <c r="AO12517" s="41"/>
      <c r="AP12517" s="41"/>
      <c r="AQ12517" s="41"/>
      <c r="AR12517" s="41"/>
      <c r="AS12517" s="41"/>
      <c r="AT12517" s="41"/>
      <c r="AU12517" s="41"/>
      <c r="AV12517" s="41"/>
      <c r="AW12517" s="41"/>
      <c r="AX12517" s="41"/>
      <c r="AY12517" s="41"/>
      <c r="AZ12517" s="41"/>
      <c r="BA12517" s="41"/>
      <c r="BB12517" s="41"/>
      <c r="BC12517" s="41"/>
      <c r="BD12517" s="41"/>
      <c r="BE12517" s="41"/>
      <c r="BF12517" s="41"/>
      <c r="BG12517" s="41"/>
      <c r="BH12517" s="41"/>
      <c r="BI12517" s="41"/>
      <c r="BJ12517" s="41"/>
      <c r="BK12517" s="41"/>
      <c r="BL12517" s="41"/>
      <c r="BM12517" s="41"/>
      <c r="BN12517" s="41"/>
      <c r="BO12517" s="41"/>
      <c r="BP12517" s="108"/>
      <c r="CG12517" s="102"/>
      <c r="CI12517" s="45"/>
    </row>
    <row r="12518" spans="37:87" ht="13" customHeight="1">
      <c r="AK12518" s="114"/>
      <c r="AL12518" s="41"/>
      <c r="AM12518" s="41"/>
      <c r="AN12518" s="41"/>
      <c r="AO12518" s="41"/>
      <c r="AP12518" s="41"/>
      <c r="AQ12518" s="41"/>
      <c r="AR12518" s="41"/>
      <c r="AS12518" s="41"/>
      <c r="AT12518" s="41"/>
      <c r="AU12518" s="41"/>
      <c r="AV12518" s="41"/>
      <c r="AW12518" s="41"/>
      <c r="AX12518" s="41"/>
      <c r="AY12518" s="41"/>
      <c r="AZ12518" s="41"/>
      <c r="BA12518" s="41"/>
      <c r="BB12518" s="41"/>
      <c r="BC12518" s="41"/>
      <c r="BD12518" s="41"/>
      <c r="BE12518" s="41"/>
      <c r="BF12518" s="41"/>
      <c r="BG12518" s="41"/>
      <c r="BH12518" s="41"/>
      <c r="BI12518" s="41"/>
      <c r="BJ12518" s="41"/>
      <c r="BK12518" s="41"/>
      <c r="BL12518" s="41"/>
      <c r="BM12518" s="41"/>
      <c r="BN12518" s="41"/>
      <c r="BO12518" s="41"/>
      <c r="BP12518" s="108"/>
      <c r="CG12518" s="102"/>
      <c r="CI12518" s="45"/>
    </row>
    <row r="12519" spans="37:87" ht="13" customHeight="1">
      <c r="AK12519" s="114"/>
      <c r="AL12519" s="41"/>
      <c r="AM12519" s="41"/>
      <c r="AN12519" s="41"/>
      <c r="AO12519" s="41"/>
      <c r="AP12519" s="41"/>
      <c r="AQ12519" s="41"/>
      <c r="AR12519" s="41"/>
      <c r="AS12519" s="41"/>
      <c r="AT12519" s="41"/>
      <c r="AU12519" s="41"/>
      <c r="AV12519" s="41"/>
      <c r="AW12519" s="41"/>
      <c r="AX12519" s="41"/>
      <c r="AY12519" s="41"/>
      <c r="AZ12519" s="41"/>
      <c r="BA12519" s="41"/>
      <c r="BB12519" s="41"/>
      <c r="BC12519" s="41"/>
      <c r="BD12519" s="41"/>
      <c r="BE12519" s="41"/>
      <c r="BF12519" s="41"/>
      <c r="BG12519" s="41"/>
      <c r="BH12519" s="41"/>
      <c r="BI12519" s="41"/>
      <c r="BJ12519" s="41"/>
      <c r="BK12519" s="41"/>
      <c r="BL12519" s="41"/>
      <c r="BM12519" s="41"/>
      <c r="BN12519" s="41"/>
      <c r="BO12519" s="41"/>
      <c r="BP12519" s="108"/>
      <c r="CG12519" s="102"/>
      <c r="CI12519" s="45"/>
    </row>
    <row r="12520" spans="37:87" ht="13" customHeight="1">
      <c r="AK12520" s="114"/>
      <c r="AL12520" s="41"/>
      <c r="AM12520" s="41"/>
      <c r="AN12520" s="41"/>
      <c r="AO12520" s="41"/>
      <c r="AP12520" s="41"/>
      <c r="AQ12520" s="41"/>
      <c r="AR12520" s="41"/>
      <c r="AS12520" s="41"/>
      <c r="AT12520" s="41"/>
      <c r="AU12520" s="41"/>
      <c r="AV12520" s="41"/>
      <c r="AW12520" s="41"/>
      <c r="AX12520" s="41"/>
      <c r="AY12520" s="41"/>
      <c r="AZ12520" s="41"/>
      <c r="BA12520" s="41"/>
      <c r="BB12520" s="41"/>
      <c r="BC12520" s="41"/>
      <c r="BD12520" s="41"/>
      <c r="BE12520" s="41"/>
      <c r="BF12520" s="41"/>
      <c r="BG12520" s="41"/>
      <c r="BH12520" s="41"/>
      <c r="BI12520" s="41"/>
      <c r="BJ12520" s="41"/>
      <c r="BK12520" s="41"/>
      <c r="BL12520" s="41"/>
      <c r="BM12520" s="41"/>
      <c r="BN12520" s="41"/>
      <c r="BO12520" s="41"/>
      <c r="BP12520" s="108"/>
      <c r="CG12520" s="102"/>
      <c r="CI12520" s="45"/>
    </row>
    <row r="12521" spans="37:87" ht="13" customHeight="1">
      <c r="AK12521" s="114"/>
      <c r="AL12521" s="41"/>
      <c r="AM12521" s="41"/>
      <c r="AN12521" s="41"/>
      <c r="AO12521" s="41"/>
      <c r="AP12521" s="41"/>
      <c r="AQ12521" s="41"/>
      <c r="AR12521" s="41"/>
      <c r="AS12521" s="41"/>
      <c r="AT12521" s="41"/>
      <c r="AU12521" s="41"/>
      <c r="AV12521" s="41"/>
      <c r="AW12521" s="41"/>
      <c r="AX12521" s="41"/>
      <c r="AY12521" s="41"/>
      <c r="AZ12521" s="41"/>
      <c r="BA12521" s="41"/>
      <c r="BB12521" s="41"/>
      <c r="BC12521" s="41"/>
      <c r="BD12521" s="41"/>
      <c r="BE12521" s="41"/>
      <c r="BF12521" s="41"/>
      <c r="BG12521" s="41"/>
      <c r="BH12521" s="41"/>
      <c r="BI12521" s="41"/>
      <c r="BJ12521" s="41"/>
      <c r="BK12521" s="41"/>
      <c r="BL12521" s="41"/>
      <c r="BM12521" s="41"/>
      <c r="BN12521" s="41"/>
      <c r="BO12521" s="41"/>
      <c r="BP12521" s="108"/>
      <c r="CG12521" s="102"/>
      <c r="CI12521" s="45"/>
    </row>
    <row r="12522" spans="37:87" ht="13" customHeight="1">
      <c r="AK12522" s="114"/>
      <c r="AL12522" s="41"/>
      <c r="AM12522" s="41"/>
      <c r="AN12522" s="41"/>
      <c r="AO12522" s="41"/>
      <c r="AP12522" s="41"/>
      <c r="AQ12522" s="41"/>
      <c r="AR12522" s="41"/>
      <c r="AS12522" s="41"/>
      <c r="AT12522" s="41"/>
      <c r="AU12522" s="41"/>
      <c r="AV12522" s="41"/>
      <c r="AW12522" s="41"/>
      <c r="AX12522" s="41"/>
      <c r="AY12522" s="41"/>
      <c r="AZ12522" s="41"/>
      <c r="BA12522" s="41"/>
      <c r="BB12522" s="41"/>
      <c r="BC12522" s="41"/>
      <c r="BD12522" s="41"/>
      <c r="BE12522" s="41"/>
      <c r="BF12522" s="41"/>
      <c r="BG12522" s="41"/>
      <c r="BH12522" s="41"/>
      <c r="BI12522" s="41"/>
      <c r="BJ12522" s="41"/>
      <c r="BK12522" s="41"/>
      <c r="BL12522" s="41"/>
      <c r="BM12522" s="41"/>
      <c r="BN12522" s="41"/>
      <c r="BO12522" s="41"/>
      <c r="BP12522" s="108"/>
      <c r="CG12522" s="102"/>
      <c r="CI12522" s="45"/>
    </row>
    <row r="12523" spans="37:87" ht="13" customHeight="1">
      <c r="AK12523" s="114"/>
      <c r="AL12523" s="41"/>
      <c r="AM12523" s="41"/>
      <c r="AN12523" s="41"/>
      <c r="AO12523" s="41"/>
      <c r="AP12523" s="41"/>
      <c r="AQ12523" s="41"/>
      <c r="AR12523" s="41"/>
      <c r="AS12523" s="41"/>
      <c r="AT12523" s="41"/>
      <c r="AU12523" s="41"/>
      <c r="AV12523" s="41"/>
      <c r="AW12523" s="41"/>
      <c r="AX12523" s="41"/>
      <c r="AY12523" s="41"/>
      <c r="AZ12523" s="41"/>
      <c r="BA12523" s="41"/>
      <c r="BB12523" s="41"/>
      <c r="BC12523" s="41"/>
      <c r="BD12523" s="41"/>
      <c r="BE12523" s="41"/>
      <c r="BF12523" s="41"/>
      <c r="BG12523" s="41"/>
      <c r="BH12523" s="41"/>
      <c r="BI12523" s="41"/>
      <c r="BJ12523" s="41"/>
      <c r="BK12523" s="41"/>
      <c r="BL12523" s="41"/>
      <c r="BM12523" s="41"/>
      <c r="BN12523" s="41"/>
      <c r="BO12523" s="41"/>
      <c r="BP12523" s="108"/>
      <c r="CG12523" s="102"/>
      <c r="CI12523" s="45"/>
    </row>
    <row r="12524" spans="37:87" ht="13" customHeight="1">
      <c r="AK12524" s="114"/>
      <c r="AL12524" s="41"/>
      <c r="AM12524" s="41"/>
      <c r="AN12524" s="41"/>
      <c r="AO12524" s="41"/>
      <c r="AP12524" s="41"/>
      <c r="AQ12524" s="41"/>
      <c r="AR12524" s="41"/>
      <c r="AS12524" s="41"/>
      <c r="AT12524" s="41"/>
      <c r="AU12524" s="41"/>
      <c r="AV12524" s="41"/>
      <c r="AW12524" s="41"/>
      <c r="AX12524" s="41"/>
      <c r="AY12524" s="41"/>
      <c r="AZ12524" s="41"/>
      <c r="BA12524" s="41"/>
      <c r="BB12524" s="41"/>
      <c r="BC12524" s="41"/>
      <c r="BD12524" s="41"/>
      <c r="BE12524" s="41"/>
      <c r="BF12524" s="41"/>
      <c r="BG12524" s="41"/>
      <c r="BH12524" s="41"/>
      <c r="BI12524" s="41"/>
      <c r="BJ12524" s="41"/>
      <c r="BK12524" s="41"/>
      <c r="BL12524" s="41"/>
      <c r="BM12524" s="41"/>
      <c r="BN12524" s="41"/>
      <c r="BO12524" s="41"/>
      <c r="BP12524" s="108"/>
      <c r="CG12524" s="102"/>
      <c r="CI12524" s="45"/>
    </row>
    <row r="12525" spans="37:87" ht="13" customHeight="1">
      <c r="AK12525" s="114"/>
      <c r="AL12525" s="41"/>
      <c r="AM12525" s="41"/>
      <c r="AN12525" s="41"/>
      <c r="AO12525" s="41"/>
      <c r="AP12525" s="41"/>
      <c r="AQ12525" s="41"/>
      <c r="AR12525" s="41"/>
      <c r="AS12525" s="41"/>
      <c r="AT12525" s="41"/>
      <c r="AU12525" s="41"/>
      <c r="AV12525" s="41"/>
      <c r="AW12525" s="41"/>
      <c r="AX12525" s="41"/>
      <c r="AY12525" s="41"/>
      <c r="AZ12525" s="41"/>
      <c r="BA12525" s="41"/>
      <c r="BB12525" s="41"/>
      <c r="BC12525" s="41"/>
      <c r="BD12525" s="41"/>
      <c r="BE12525" s="41"/>
      <c r="BF12525" s="41"/>
      <c r="BG12525" s="41"/>
      <c r="BH12525" s="41"/>
      <c r="BI12525" s="41"/>
      <c r="BJ12525" s="41"/>
      <c r="BK12525" s="41"/>
      <c r="BL12525" s="41"/>
      <c r="BM12525" s="41"/>
      <c r="BN12525" s="41"/>
      <c r="BO12525" s="41"/>
      <c r="BP12525" s="108"/>
      <c r="CG12525" s="102"/>
      <c r="CI12525" s="45"/>
    </row>
    <row r="12526" spans="37:87" ht="13" customHeight="1">
      <c r="AK12526" s="114"/>
      <c r="AL12526" s="41"/>
      <c r="AM12526" s="41"/>
      <c r="AN12526" s="41"/>
      <c r="AO12526" s="41"/>
      <c r="AP12526" s="41"/>
      <c r="AQ12526" s="41"/>
      <c r="AR12526" s="41"/>
      <c r="AS12526" s="41"/>
      <c r="AT12526" s="41"/>
      <c r="AU12526" s="41"/>
      <c r="AV12526" s="41"/>
      <c r="AW12526" s="41"/>
      <c r="AX12526" s="41"/>
      <c r="AY12526" s="41"/>
      <c r="AZ12526" s="41"/>
      <c r="BA12526" s="41"/>
      <c r="BB12526" s="41"/>
      <c r="BC12526" s="41"/>
      <c r="BD12526" s="41"/>
      <c r="BE12526" s="41"/>
      <c r="BF12526" s="41"/>
      <c r="BG12526" s="41"/>
      <c r="BH12526" s="41"/>
      <c r="BI12526" s="41"/>
      <c r="BJ12526" s="41"/>
      <c r="BK12526" s="41"/>
      <c r="BL12526" s="41"/>
      <c r="BM12526" s="41"/>
      <c r="BN12526" s="41"/>
      <c r="BO12526" s="41"/>
      <c r="BP12526" s="108"/>
      <c r="CG12526" s="102"/>
      <c r="CI12526" s="45"/>
    </row>
    <row r="12527" spans="37:87" ht="13" customHeight="1">
      <c r="AK12527" s="114"/>
      <c r="AL12527" s="41"/>
      <c r="AM12527" s="41"/>
      <c r="AN12527" s="41"/>
      <c r="AO12527" s="41"/>
      <c r="AP12527" s="41"/>
      <c r="AQ12527" s="41"/>
      <c r="AR12527" s="41"/>
      <c r="AS12527" s="41"/>
      <c r="AT12527" s="41"/>
      <c r="AU12527" s="41"/>
      <c r="AV12527" s="41"/>
      <c r="AW12527" s="41"/>
      <c r="AX12527" s="41"/>
      <c r="AY12527" s="41"/>
      <c r="AZ12527" s="41"/>
      <c r="BA12527" s="41"/>
      <c r="BB12527" s="41"/>
      <c r="BC12527" s="41"/>
      <c r="BD12527" s="41"/>
      <c r="BE12527" s="41"/>
      <c r="BF12527" s="41"/>
      <c r="BG12527" s="41"/>
      <c r="BH12527" s="41"/>
      <c r="BI12527" s="41"/>
      <c r="BJ12527" s="41"/>
      <c r="BK12527" s="41"/>
      <c r="BL12527" s="41"/>
      <c r="BM12527" s="41"/>
      <c r="BN12527" s="41"/>
      <c r="BO12527" s="41"/>
      <c r="BP12527" s="108"/>
      <c r="CG12527" s="102"/>
      <c r="CI12527" s="45"/>
    </row>
    <row r="12528" spans="37:87" ht="13" customHeight="1">
      <c r="AK12528" s="114"/>
      <c r="AL12528" s="41"/>
      <c r="AM12528" s="41"/>
      <c r="AN12528" s="41"/>
      <c r="AO12528" s="41"/>
      <c r="AP12528" s="41"/>
      <c r="AQ12528" s="41"/>
      <c r="AR12528" s="41"/>
      <c r="AS12528" s="41"/>
      <c r="AT12528" s="41"/>
      <c r="AU12528" s="41"/>
      <c r="AV12528" s="41"/>
      <c r="AW12528" s="41"/>
      <c r="AX12528" s="41"/>
      <c r="AY12528" s="41"/>
      <c r="AZ12528" s="41"/>
      <c r="BA12528" s="41"/>
      <c r="BB12528" s="41"/>
      <c r="BC12528" s="41"/>
      <c r="BD12528" s="41"/>
      <c r="BE12528" s="41"/>
      <c r="BF12528" s="41"/>
      <c r="BG12528" s="41"/>
      <c r="BH12528" s="41"/>
      <c r="BI12528" s="41"/>
      <c r="BJ12528" s="41"/>
      <c r="BK12528" s="41"/>
      <c r="BL12528" s="41"/>
      <c r="BM12528" s="41"/>
      <c r="BN12528" s="41"/>
      <c r="BO12528" s="41"/>
      <c r="BP12528" s="108"/>
      <c r="CG12528" s="102"/>
      <c r="CI12528" s="45"/>
    </row>
    <row r="12529" spans="37:87" ht="13" customHeight="1">
      <c r="AK12529" s="114"/>
      <c r="AL12529" s="41"/>
      <c r="AM12529" s="41"/>
      <c r="AN12529" s="41"/>
      <c r="AO12529" s="41"/>
      <c r="AP12529" s="41"/>
      <c r="AQ12529" s="41"/>
      <c r="AR12529" s="41"/>
      <c r="AS12529" s="41"/>
      <c r="AT12529" s="41"/>
      <c r="AU12529" s="41"/>
      <c r="AV12529" s="41"/>
      <c r="AW12529" s="41"/>
      <c r="AX12529" s="41"/>
      <c r="AY12529" s="41"/>
      <c r="AZ12529" s="41"/>
      <c r="BA12529" s="41"/>
      <c r="BB12529" s="41"/>
      <c r="BC12529" s="41"/>
      <c r="BD12529" s="41"/>
      <c r="BE12529" s="41"/>
      <c r="BF12529" s="41"/>
      <c r="BG12529" s="41"/>
      <c r="BH12529" s="41"/>
      <c r="BI12529" s="41"/>
      <c r="BJ12529" s="41"/>
      <c r="BK12529" s="41"/>
      <c r="BL12529" s="41"/>
      <c r="BM12529" s="41"/>
      <c r="BN12529" s="41"/>
      <c r="BO12529" s="41"/>
      <c r="BP12529" s="108"/>
      <c r="CG12529" s="102"/>
      <c r="CI12529" s="45"/>
    </row>
    <row r="12530" spans="37:87" ht="13" customHeight="1">
      <c r="AK12530" s="114"/>
      <c r="AL12530" s="41"/>
      <c r="AM12530" s="41"/>
      <c r="AN12530" s="41"/>
      <c r="AO12530" s="41"/>
      <c r="AP12530" s="41"/>
      <c r="AQ12530" s="41"/>
      <c r="AR12530" s="41"/>
      <c r="AS12530" s="41"/>
      <c r="AT12530" s="41"/>
      <c r="AU12530" s="41"/>
      <c r="AV12530" s="41"/>
      <c r="AW12530" s="41"/>
      <c r="AX12530" s="41"/>
      <c r="AY12530" s="41"/>
      <c r="AZ12530" s="41"/>
      <c r="BA12530" s="41"/>
      <c r="BB12530" s="41"/>
      <c r="BC12530" s="41"/>
      <c r="BD12530" s="41"/>
      <c r="BE12530" s="41"/>
      <c r="BF12530" s="41"/>
      <c r="BG12530" s="41"/>
      <c r="BH12530" s="41"/>
      <c r="BI12530" s="41"/>
      <c r="BJ12530" s="41"/>
      <c r="BK12530" s="41"/>
      <c r="BL12530" s="41"/>
      <c r="BM12530" s="41"/>
      <c r="BN12530" s="41"/>
      <c r="BO12530" s="41"/>
      <c r="BP12530" s="108"/>
      <c r="CG12530" s="102"/>
      <c r="CI12530" s="45"/>
    </row>
    <row r="12531" spans="37:87" ht="13" customHeight="1">
      <c r="AK12531" s="114"/>
      <c r="AL12531" s="41"/>
      <c r="AM12531" s="41"/>
      <c r="AN12531" s="41"/>
      <c r="AO12531" s="41"/>
      <c r="AP12531" s="41"/>
      <c r="AQ12531" s="41"/>
      <c r="AR12531" s="41"/>
      <c r="AS12531" s="41"/>
      <c r="AT12531" s="41"/>
      <c r="AU12531" s="41"/>
      <c r="AV12531" s="41"/>
      <c r="AW12531" s="41"/>
      <c r="AX12531" s="41"/>
      <c r="AY12531" s="41"/>
      <c r="AZ12531" s="41"/>
      <c r="BA12531" s="41"/>
      <c r="BB12531" s="41"/>
      <c r="BC12531" s="41"/>
      <c r="BD12531" s="41"/>
      <c r="BE12531" s="41"/>
      <c r="BF12531" s="41"/>
      <c r="BG12531" s="41"/>
      <c r="BH12531" s="41"/>
      <c r="BI12531" s="41"/>
      <c r="BJ12531" s="41"/>
      <c r="BK12531" s="41"/>
      <c r="BL12531" s="41"/>
      <c r="BM12531" s="41"/>
      <c r="BN12531" s="41"/>
      <c r="BO12531" s="41"/>
      <c r="BP12531" s="108"/>
      <c r="CG12531" s="102"/>
      <c r="CI12531" s="45"/>
    </row>
    <row r="12532" spans="37:87" ht="13" customHeight="1">
      <c r="AK12532" s="114"/>
      <c r="AL12532" s="41"/>
      <c r="AM12532" s="41"/>
      <c r="AN12532" s="41"/>
      <c r="AO12532" s="41"/>
      <c r="AP12532" s="41"/>
      <c r="AQ12532" s="41"/>
      <c r="AR12532" s="41"/>
      <c r="AS12532" s="41"/>
      <c r="AT12532" s="41"/>
      <c r="AU12532" s="41"/>
      <c r="AV12532" s="41"/>
      <c r="AW12532" s="41"/>
      <c r="AX12532" s="41"/>
      <c r="AY12532" s="41"/>
      <c r="AZ12532" s="41"/>
      <c r="BA12532" s="41"/>
      <c r="BB12532" s="41"/>
      <c r="BC12532" s="41"/>
      <c r="BD12532" s="41"/>
      <c r="BE12532" s="41"/>
      <c r="BF12532" s="41"/>
      <c r="BG12532" s="41"/>
      <c r="BH12532" s="41"/>
      <c r="BI12532" s="41"/>
      <c r="BJ12532" s="41"/>
      <c r="BK12532" s="41"/>
      <c r="BL12532" s="41"/>
      <c r="BM12532" s="41"/>
      <c r="BN12532" s="41"/>
      <c r="BO12532" s="41"/>
      <c r="BP12532" s="108"/>
      <c r="CG12532" s="102"/>
      <c r="CI12532" s="45"/>
    </row>
    <row r="12533" spans="37:87" ht="13" customHeight="1">
      <c r="AK12533" s="114"/>
      <c r="AL12533" s="41"/>
      <c r="AM12533" s="41"/>
      <c r="AN12533" s="41"/>
      <c r="AO12533" s="41"/>
      <c r="AP12533" s="41"/>
      <c r="AQ12533" s="41"/>
      <c r="AR12533" s="41"/>
      <c r="AS12533" s="41"/>
      <c r="AT12533" s="41"/>
      <c r="AU12533" s="41"/>
      <c r="AV12533" s="41"/>
      <c r="AW12533" s="41"/>
      <c r="AX12533" s="41"/>
      <c r="AY12533" s="41"/>
      <c r="AZ12533" s="41"/>
      <c r="BA12533" s="41"/>
      <c r="BB12533" s="41"/>
      <c r="BC12533" s="41"/>
      <c r="BD12533" s="41"/>
      <c r="BE12533" s="41"/>
      <c r="BF12533" s="41"/>
      <c r="BG12533" s="41"/>
      <c r="BH12533" s="41"/>
      <c r="BI12533" s="41"/>
      <c r="BJ12533" s="41"/>
      <c r="BK12533" s="41"/>
      <c r="BL12533" s="41"/>
      <c r="BM12533" s="41"/>
      <c r="BN12533" s="41"/>
      <c r="BO12533" s="41"/>
      <c r="BP12533" s="108"/>
      <c r="CG12533" s="102"/>
      <c r="CI12533" s="45"/>
    </row>
    <row r="12534" spans="37:87" ht="13" customHeight="1">
      <c r="AK12534" s="114"/>
      <c r="AL12534" s="41"/>
      <c r="AM12534" s="41"/>
      <c r="AN12534" s="41"/>
      <c r="AO12534" s="41"/>
      <c r="AP12534" s="41"/>
      <c r="AQ12534" s="41"/>
      <c r="AR12534" s="41"/>
      <c r="AS12534" s="41"/>
      <c r="AT12534" s="41"/>
      <c r="AU12534" s="41"/>
      <c r="AV12534" s="41"/>
      <c r="AW12534" s="41"/>
      <c r="AX12534" s="41"/>
      <c r="AY12534" s="41"/>
      <c r="AZ12534" s="41"/>
      <c r="BA12534" s="41"/>
      <c r="BB12534" s="41"/>
      <c r="BC12534" s="41"/>
      <c r="BD12534" s="41"/>
      <c r="BE12534" s="41"/>
      <c r="BF12534" s="41"/>
      <c r="BG12534" s="41"/>
      <c r="BH12534" s="41"/>
      <c r="BI12534" s="41"/>
      <c r="BJ12534" s="41"/>
      <c r="BK12534" s="41"/>
      <c r="BL12534" s="41"/>
      <c r="BM12534" s="41"/>
      <c r="BN12534" s="41"/>
      <c r="BO12534" s="41"/>
      <c r="BP12534" s="108"/>
      <c r="CG12534" s="102"/>
      <c r="CI12534" s="45"/>
    </row>
    <row r="12535" spans="37:87" ht="13" customHeight="1">
      <c r="AK12535" s="114"/>
      <c r="AL12535" s="41"/>
      <c r="AM12535" s="41"/>
      <c r="AN12535" s="41"/>
      <c r="AO12535" s="41"/>
      <c r="AP12535" s="41"/>
      <c r="AQ12535" s="41"/>
      <c r="AR12535" s="41"/>
      <c r="AS12535" s="41"/>
      <c r="AT12535" s="41"/>
      <c r="AU12535" s="41"/>
      <c r="AV12535" s="41"/>
      <c r="AW12535" s="41"/>
      <c r="AX12535" s="41"/>
      <c r="AY12535" s="41"/>
      <c r="AZ12535" s="41"/>
      <c r="BA12535" s="41"/>
      <c r="BB12535" s="41"/>
      <c r="BC12535" s="41"/>
      <c r="BD12535" s="41"/>
      <c r="BE12535" s="41"/>
      <c r="BF12535" s="41"/>
      <c r="BG12535" s="41"/>
      <c r="BH12535" s="41"/>
      <c r="BI12535" s="41"/>
      <c r="BJ12535" s="41"/>
      <c r="BK12535" s="41"/>
      <c r="BL12535" s="41"/>
      <c r="BM12535" s="41"/>
      <c r="BN12535" s="41"/>
      <c r="BO12535" s="41"/>
      <c r="BP12535" s="108"/>
      <c r="CG12535" s="102"/>
      <c r="CI12535" s="45"/>
    </row>
    <row r="12536" spans="37:87" ht="13" customHeight="1">
      <c r="AK12536" s="114"/>
      <c r="AL12536" s="41"/>
      <c r="AM12536" s="41"/>
      <c r="AN12536" s="41"/>
      <c r="AO12536" s="41"/>
      <c r="AP12536" s="41"/>
      <c r="AQ12536" s="41"/>
      <c r="AR12536" s="41"/>
      <c r="AS12536" s="41"/>
      <c r="AT12536" s="41"/>
      <c r="AU12536" s="41"/>
      <c r="AV12536" s="41"/>
      <c r="AW12536" s="41"/>
      <c r="AX12536" s="41"/>
      <c r="AY12536" s="41"/>
      <c r="AZ12536" s="41"/>
      <c r="BA12536" s="41"/>
      <c r="BB12536" s="41"/>
      <c r="BC12536" s="41"/>
      <c r="BD12536" s="41"/>
      <c r="BE12536" s="41"/>
      <c r="BF12536" s="41"/>
      <c r="BG12536" s="41"/>
      <c r="BH12536" s="41"/>
      <c r="BI12536" s="41"/>
      <c r="BJ12536" s="41"/>
      <c r="BK12536" s="41"/>
      <c r="BL12536" s="41"/>
      <c r="BM12536" s="41"/>
      <c r="BN12536" s="41"/>
      <c r="BO12536" s="41"/>
      <c r="BP12536" s="108"/>
      <c r="CG12536" s="102"/>
      <c r="CI12536" s="45"/>
    </row>
    <row r="12537" spans="37:87" ht="13" customHeight="1">
      <c r="AK12537" s="114"/>
      <c r="AL12537" s="41"/>
      <c r="AM12537" s="41"/>
      <c r="AN12537" s="41"/>
      <c r="AO12537" s="41"/>
      <c r="AP12537" s="41"/>
      <c r="AQ12537" s="41"/>
      <c r="AR12537" s="41"/>
      <c r="AS12537" s="41"/>
      <c r="AT12537" s="41"/>
      <c r="AU12537" s="41"/>
      <c r="AV12537" s="41"/>
      <c r="AW12537" s="41"/>
      <c r="AX12537" s="41"/>
      <c r="AY12537" s="41"/>
      <c r="AZ12537" s="41"/>
      <c r="BA12537" s="41"/>
      <c r="BB12537" s="41"/>
      <c r="BC12537" s="41"/>
      <c r="BD12537" s="41"/>
      <c r="BE12537" s="41"/>
      <c r="BF12537" s="41"/>
      <c r="BG12537" s="41"/>
      <c r="BH12537" s="41"/>
      <c r="BI12537" s="41"/>
      <c r="BJ12537" s="41"/>
      <c r="BK12537" s="41"/>
      <c r="BL12537" s="41"/>
      <c r="BM12537" s="41"/>
      <c r="BN12537" s="41"/>
      <c r="BO12537" s="41"/>
      <c r="BP12537" s="108"/>
      <c r="CG12537" s="102"/>
      <c r="CI12537" s="45"/>
    </row>
    <row r="12538" spans="37:87" ht="13" customHeight="1">
      <c r="AK12538" s="114"/>
      <c r="AL12538" s="41"/>
      <c r="AM12538" s="41"/>
      <c r="AN12538" s="41"/>
      <c r="AO12538" s="41"/>
      <c r="AP12538" s="41"/>
      <c r="AQ12538" s="41"/>
      <c r="AR12538" s="41"/>
      <c r="AS12538" s="41"/>
      <c r="AT12538" s="41"/>
      <c r="AU12538" s="41"/>
      <c r="AV12538" s="41"/>
      <c r="AW12538" s="41"/>
      <c r="AX12538" s="41"/>
      <c r="AY12538" s="41"/>
      <c r="AZ12538" s="41"/>
      <c r="BA12538" s="41"/>
      <c r="BB12538" s="41"/>
      <c r="BC12538" s="41"/>
      <c r="BD12538" s="41"/>
      <c r="BE12538" s="41"/>
      <c r="BF12538" s="41"/>
      <c r="BG12538" s="41"/>
      <c r="BH12538" s="41"/>
      <c r="BI12538" s="41"/>
      <c r="BJ12538" s="41"/>
      <c r="BK12538" s="41"/>
      <c r="BL12538" s="41"/>
      <c r="BM12538" s="41"/>
      <c r="BN12538" s="41"/>
      <c r="BO12538" s="41"/>
      <c r="BP12538" s="108"/>
      <c r="CG12538" s="102"/>
      <c r="CI12538" s="45"/>
    </row>
    <row r="12539" spans="37:87" ht="13" customHeight="1">
      <c r="AK12539" s="114"/>
      <c r="AL12539" s="41"/>
      <c r="AM12539" s="41"/>
      <c r="AN12539" s="41"/>
      <c r="AO12539" s="41"/>
      <c r="AP12539" s="41"/>
      <c r="AQ12539" s="41"/>
      <c r="AR12539" s="41"/>
      <c r="AS12539" s="41"/>
      <c r="AT12539" s="41"/>
      <c r="AU12539" s="41"/>
      <c r="AV12539" s="41"/>
      <c r="AW12539" s="41"/>
      <c r="AX12539" s="41"/>
      <c r="AY12539" s="41"/>
      <c r="AZ12539" s="41"/>
      <c r="BA12539" s="41"/>
      <c r="BB12539" s="41"/>
      <c r="BC12539" s="41"/>
      <c r="BD12539" s="41"/>
      <c r="BE12539" s="41"/>
      <c r="BF12539" s="41"/>
      <c r="BG12539" s="41"/>
      <c r="BH12539" s="41"/>
      <c r="BI12539" s="41"/>
      <c r="BJ12539" s="41"/>
      <c r="BK12539" s="41"/>
      <c r="BL12539" s="41"/>
      <c r="BM12539" s="41"/>
      <c r="BN12539" s="41"/>
      <c r="BO12539" s="41"/>
      <c r="BP12539" s="108"/>
      <c r="CG12539" s="102"/>
      <c r="CI12539" s="45"/>
    </row>
    <row r="12540" spans="37:87" ht="13" customHeight="1">
      <c r="AK12540" s="114"/>
      <c r="AL12540" s="41"/>
      <c r="AM12540" s="41"/>
      <c r="AN12540" s="41"/>
      <c r="AO12540" s="41"/>
      <c r="AP12540" s="41"/>
      <c r="AQ12540" s="41"/>
      <c r="AR12540" s="41"/>
      <c r="AS12540" s="41"/>
      <c r="AT12540" s="41"/>
      <c r="AU12540" s="41"/>
      <c r="AV12540" s="41"/>
      <c r="AW12540" s="41"/>
      <c r="AX12540" s="41"/>
      <c r="AY12540" s="41"/>
      <c r="AZ12540" s="41"/>
      <c r="BA12540" s="41"/>
      <c r="BB12540" s="41"/>
      <c r="BC12540" s="41"/>
      <c r="BD12540" s="41"/>
      <c r="BE12540" s="41"/>
      <c r="BF12540" s="41"/>
      <c r="BG12540" s="41"/>
      <c r="BH12540" s="41"/>
      <c r="BI12540" s="41"/>
      <c r="BJ12540" s="41"/>
      <c r="BK12540" s="41"/>
      <c r="BL12540" s="41"/>
      <c r="BM12540" s="41"/>
      <c r="BN12540" s="41"/>
      <c r="BO12540" s="41"/>
      <c r="BP12540" s="108"/>
      <c r="CG12540" s="102"/>
      <c r="CI12540" s="45"/>
    </row>
    <row r="12541" spans="37:87" ht="13" customHeight="1">
      <c r="AK12541" s="114"/>
      <c r="AL12541" s="41"/>
      <c r="AM12541" s="41"/>
      <c r="AN12541" s="41"/>
      <c r="AO12541" s="41"/>
      <c r="AP12541" s="41"/>
      <c r="AQ12541" s="41"/>
      <c r="AR12541" s="41"/>
      <c r="AS12541" s="41"/>
      <c r="AT12541" s="41"/>
      <c r="AU12541" s="41"/>
      <c r="AV12541" s="41"/>
      <c r="AW12541" s="41"/>
      <c r="AX12541" s="41"/>
      <c r="AY12541" s="41"/>
      <c r="AZ12541" s="41"/>
      <c r="BA12541" s="41"/>
      <c r="BB12541" s="41"/>
      <c r="BC12541" s="41"/>
      <c r="BD12541" s="41"/>
      <c r="BE12541" s="41"/>
      <c r="BF12541" s="41"/>
      <c r="BG12541" s="41"/>
      <c r="BH12541" s="41"/>
      <c r="BI12541" s="41"/>
      <c r="BJ12541" s="41"/>
      <c r="BK12541" s="41"/>
      <c r="BL12541" s="41"/>
      <c r="BM12541" s="41"/>
      <c r="BN12541" s="41"/>
      <c r="BO12541" s="41"/>
      <c r="BP12541" s="108"/>
      <c r="CG12541" s="102"/>
      <c r="CI12541" s="45"/>
    </row>
    <row r="12542" spans="37:87" ht="13" customHeight="1">
      <c r="AK12542" s="114"/>
      <c r="AL12542" s="41"/>
      <c r="AM12542" s="41"/>
      <c r="AN12542" s="41"/>
      <c r="AO12542" s="41"/>
      <c r="AP12542" s="41"/>
      <c r="AQ12542" s="41"/>
      <c r="AR12542" s="41"/>
      <c r="AS12542" s="41"/>
      <c r="AT12542" s="41"/>
      <c r="AU12542" s="41"/>
      <c r="AV12542" s="41"/>
      <c r="AW12542" s="41"/>
      <c r="AX12542" s="41"/>
      <c r="AY12542" s="41"/>
      <c r="AZ12542" s="41"/>
      <c r="BA12542" s="41"/>
      <c r="BB12542" s="41"/>
      <c r="BC12542" s="41"/>
      <c r="BD12542" s="41"/>
      <c r="BE12542" s="41"/>
      <c r="BF12542" s="41"/>
      <c r="BG12542" s="41"/>
      <c r="BH12542" s="41"/>
      <c r="BI12542" s="41"/>
      <c r="BJ12542" s="41"/>
      <c r="BK12542" s="41"/>
      <c r="BL12542" s="41"/>
      <c r="BM12542" s="41"/>
      <c r="BN12542" s="41"/>
      <c r="BO12542" s="41"/>
      <c r="BP12542" s="108"/>
      <c r="CG12542" s="102"/>
      <c r="CI12542" s="45"/>
    </row>
    <row r="12543" spans="37:87" ht="13" customHeight="1">
      <c r="AK12543" s="114"/>
      <c r="AL12543" s="41"/>
      <c r="AM12543" s="41"/>
      <c r="AN12543" s="41"/>
      <c r="AO12543" s="41"/>
      <c r="AP12543" s="41"/>
      <c r="AQ12543" s="41"/>
      <c r="AR12543" s="41"/>
      <c r="AS12543" s="41"/>
      <c r="AT12543" s="41"/>
      <c r="AU12543" s="41"/>
      <c r="AV12543" s="41"/>
      <c r="AW12543" s="41"/>
      <c r="AX12543" s="41"/>
      <c r="AY12543" s="41"/>
      <c r="AZ12543" s="41"/>
      <c r="BA12543" s="41"/>
      <c r="BB12543" s="41"/>
      <c r="BC12543" s="41"/>
      <c r="BD12543" s="41"/>
      <c r="BE12543" s="41"/>
      <c r="BF12543" s="41"/>
      <c r="BG12543" s="41"/>
      <c r="BH12543" s="41"/>
      <c r="BI12543" s="41"/>
      <c r="BJ12543" s="41"/>
      <c r="BK12543" s="41"/>
      <c r="BL12543" s="41"/>
      <c r="BM12543" s="41"/>
      <c r="BN12543" s="41"/>
      <c r="BO12543" s="41"/>
      <c r="BP12543" s="108"/>
      <c r="CG12543" s="102"/>
      <c r="CI12543" s="45"/>
    </row>
    <row r="12544" spans="37:87" ht="13" customHeight="1">
      <c r="AK12544" s="114"/>
      <c r="AL12544" s="41"/>
      <c r="AM12544" s="41"/>
      <c r="AN12544" s="41"/>
      <c r="AO12544" s="41"/>
      <c r="AP12544" s="41"/>
      <c r="AQ12544" s="41"/>
      <c r="AR12544" s="41"/>
      <c r="AS12544" s="41"/>
      <c r="AT12544" s="41"/>
      <c r="AU12544" s="41"/>
      <c r="AV12544" s="41"/>
      <c r="AW12544" s="41"/>
      <c r="AX12544" s="41"/>
      <c r="AY12544" s="41"/>
      <c r="AZ12544" s="41"/>
      <c r="BA12544" s="41"/>
      <c r="BB12544" s="41"/>
      <c r="BC12544" s="41"/>
      <c r="BD12544" s="41"/>
      <c r="BE12544" s="41"/>
      <c r="BF12544" s="41"/>
      <c r="BG12544" s="41"/>
      <c r="BH12544" s="41"/>
      <c r="BI12544" s="41"/>
      <c r="BJ12544" s="41"/>
      <c r="BK12544" s="41"/>
      <c r="BL12544" s="41"/>
      <c r="BM12544" s="41"/>
      <c r="BN12544" s="41"/>
      <c r="BO12544" s="41"/>
      <c r="BP12544" s="108"/>
      <c r="CG12544" s="102"/>
      <c r="CI12544" s="45"/>
    </row>
    <row r="12545" spans="37:87" ht="13" customHeight="1">
      <c r="AK12545" s="114"/>
      <c r="AL12545" s="41"/>
      <c r="AM12545" s="41"/>
      <c r="AN12545" s="41"/>
      <c r="AO12545" s="41"/>
      <c r="AP12545" s="41"/>
      <c r="AQ12545" s="41"/>
      <c r="AR12545" s="41"/>
      <c r="AS12545" s="41"/>
      <c r="AT12545" s="41"/>
      <c r="AU12545" s="41"/>
      <c r="AV12545" s="41"/>
      <c r="AW12545" s="41"/>
      <c r="AX12545" s="41"/>
      <c r="AY12545" s="41"/>
      <c r="AZ12545" s="41"/>
      <c r="BA12545" s="41"/>
      <c r="BB12545" s="41"/>
      <c r="BC12545" s="41"/>
      <c r="BD12545" s="41"/>
      <c r="BE12545" s="41"/>
      <c r="BF12545" s="41"/>
      <c r="BG12545" s="41"/>
      <c r="BH12545" s="41"/>
      <c r="BI12545" s="41"/>
      <c r="BJ12545" s="41"/>
      <c r="BK12545" s="41"/>
      <c r="BL12545" s="41"/>
      <c r="BM12545" s="41"/>
      <c r="BN12545" s="41"/>
      <c r="BO12545" s="41"/>
      <c r="BP12545" s="108"/>
      <c r="CG12545" s="102"/>
      <c r="CI12545" s="45"/>
    </row>
    <row r="12546" spans="37:87" ht="13" customHeight="1">
      <c r="AK12546" s="114"/>
      <c r="AL12546" s="41"/>
      <c r="AM12546" s="41"/>
      <c r="AN12546" s="41"/>
      <c r="AO12546" s="41"/>
      <c r="AP12546" s="41"/>
      <c r="AQ12546" s="41"/>
      <c r="AR12546" s="41"/>
      <c r="AS12546" s="41"/>
      <c r="AT12546" s="41"/>
      <c r="AU12546" s="41"/>
      <c r="AV12546" s="41"/>
      <c r="AW12546" s="41"/>
      <c r="AX12546" s="41"/>
      <c r="AY12546" s="41"/>
      <c r="AZ12546" s="41"/>
      <c r="BA12546" s="41"/>
      <c r="BB12546" s="41"/>
      <c r="BC12546" s="41"/>
      <c r="BD12546" s="41"/>
      <c r="BE12546" s="41"/>
      <c r="BF12546" s="41"/>
      <c r="BG12546" s="41"/>
      <c r="BH12546" s="41"/>
      <c r="BI12546" s="41"/>
      <c r="BJ12546" s="41"/>
      <c r="BK12546" s="41"/>
      <c r="BL12546" s="41"/>
      <c r="BM12546" s="41"/>
      <c r="BN12546" s="41"/>
      <c r="BO12546" s="41"/>
      <c r="BP12546" s="108"/>
      <c r="CG12546" s="102"/>
      <c r="CI12546" s="45"/>
    </row>
    <row r="12547" spans="37:87" ht="13" customHeight="1">
      <c r="AK12547" s="114"/>
      <c r="AL12547" s="41"/>
      <c r="AM12547" s="41"/>
      <c r="AN12547" s="41"/>
      <c r="AO12547" s="41"/>
      <c r="AP12547" s="41"/>
      <c r="AQ12547" s="41"/>
      <c r="AR12547" s="41"/>
      <c r="AS12547" s="41"/>
      <c r="AT12547" s="41"/>
      <c r="AU12547" s="41"/>
      <c r="AV12547" s="41"/>
      <c r="AW12547" s="41"/>
      <c r="AX12547" s="41"/>
      <c r="AY12547" s="41"/>
      <c r="AZ12547" s="41"/>
      <c r="BA12547" s="41"/>
      <c r="BB12547" s="41"/>
      <c r="BC12547" s="41"/>
      <c r="BD12547" s="41"/>
      <c r="BE12547" s="41"/>
      <c r="BF12547" s="41"/>
      <c r="BG12547" s="41"/>
      <c r="BH12547" s="41"/>
      <c r="BI12547" s="41"/>
      <c r="BJ12547" s="41"/>
      <c r="BK12547" s="41"/>
      <c r="BL12547" s="41"/>
      <c r="BM12547" s="41"/>
      <c r="BN12547" s="41"/>
      <c r="BO12547" s="41"/>
      <c r="BP12547" s="108"/>
      <c r="CG12547" s="102"/>
      <c r="CI12547" s="45"/>
    </row>
    <row r="12548" spans="37:87" ht="13" customHeight="1">
      <c r="AK12548" s="114"/>
      <c r="AL12548" s="41"/>
      <c r="AM12548" s="41"/>
      <c r="AN12548" s="41"/>
      <c r="AO12548" s="41"/>
      <c r="AP12548" s="41"/>
      <c r="AQ12548" s="41"/>
      <c r="AR12548" s="41"/>
      <c r="AS12548" s="41"/>
      <c r="AT12548" s="41"/>
      <c r="AU12548" s="41"/>
      <c r="AV12548" s="41"/>
      <c r="AW12548" s="41"/>
      <c r="AX12548" s="41"/>
      <c r="AY12548" s="41"/>
      <c r="AZ12548" s="41"/>
      <c r="BA12548" s="41"/>
      <c r="BB12548" s="41"/>
      <c r="BC12548" s="41"/>
      <c r="BD12548" s="41"/>
      <c r="BE12548" s="41"/>
      <c r="BF12548" s="41"/>
      <c r="BG12548" s="41"/>
      <c r="BH12548" s="41"/>
      <c r="BI12548" s="41"/>
      <c r="BJ12548" s="41"/>
      <c r="BK12548" s="41"/>
      <c r="BL12548" s="41"/>
      <c r="BM12548" s="41"/>
      <c r="BN12548" s="41"/>
      <c r="BO12548" s="41"/>
      <c r="BP12548" s="108"/>
      <c r="CG12548" s="102"/>
      <c r="CI12548" s="45"/>
    </row>
    <row r="12549" spans="37:87" ht="13" customHeight="1">
      <c r="AK12549" s="114"/>
      <c r="AL12549" s="41"/>
      <c r="AM12549" s="41"/>
      <c r="AN12549" s="41"/>
      <c r="AO12549" s="41"/>
      <c r="AP12549" s="41"/>
      <c r="AQ12549" s="41"/>
      <c r="AR12549" s="41"/>
      <c r="AS12549" s="41"/>
      <c r="AT12549" s="41"/>
      <c r="AU12549" s="41"/>
      <c r="AV12549" s="41"/>
      <c r="AW12549" s="41"/>
      <c r="AX12549" s="41"/>
      <c r="AY12549" s="41"/>
      <c r="AZ12549" s="41"/>
      <c r="BA12549" s="41"/>
      <c r="BB12549" s="41"/>
      <c r="BC12549" s="41"/>
      <c r="BD12549" s="41"/>
      <c r="BE12549" s="41"/>
      <c r="BF12549" s="41"/>
      <c r="BG12549" s="41"/>
      <c r="BH12549" s="41"/>
      <c r="BI12549" s="41"/>
      <c r="BJ12549" s="41"/>
      <c r="BK12549" s="41"/>
      <c r="BL12549" s="41"/>
      <c r="BM12549" s="41"/>
      <c r="BN12549" s="41"/>
      <c r="BO12549" s="41"/>
      <c r="BP12549" s="108"/>
      <c r="CG12549" s="102"/>
      <c r="CI12549" s="45"/>
    </row>
    <row r="12550" spans="37:87" ht="13" customHeight="1">
      <c r="AK12550" s="114"/>
      <c r="AL12550" s="41"/>
      <c r="AM12550" s="41"/>
      <c r="AN12550" s="41"/>
      <c r="AO12550" s="41"/>
      <c r="AP12550" s="41"/>
      <c r="AQ12550" s="41"/>
      <c r="AR12550" s="41"/>
      <c r="AS12550" s="41"/>
      <c r="AT12550" s="41"/>
      <c r="AU12550" s="41"/>
      <c r="AV12550" s="41"/>
      <c r="AW12550" s="41"/>
      <c r="AX12550" s="41"/>
      <c r="AY12550" s="41"/>
      <c r="AZ12550" s="41"/>
      <c r="BA12550" s="41"/>
      <c r="BB12550" s="41"/>
      <c r="BC12550" s="41"/>
      <c r="BD12550" s="41"/>
      <c r="BE12550" s="41"/>
      <c r="BF12550" s="41"/>
      <c r="BG12550" s="41"/>
      <c r="BH12550" s="41"/>
      <c r="BI12550" s="41"/>
      <c r="BJ12550" s="41"/>
      <c r="BK12550" s="41"/>
      <c r="BL12550" s="41"/>
      <c r="BM12550" s="41"/>
      <c r="BN12550" s="41"/>
      <c r="BO12550" s="41"/>
      <c r="BP12550" s="108"/>
      <c r="CG12550" s="102"/>
      <c r="CI12550" s="45"/>
    </row>
    <row r="12551" spans="37:87" ht="13" customHeight="1">
      <c r="AK12551" s="114"/>
      <c r="AL12551" s="41"/>
      <c r="AM12551" s="41"/>
      <c r="AN12551" s="41"/>
      <c r="AO12551" s="41"/>
      <c r="AP12551" s="41"/>
      <c r="AQ12551" s="41"/>
      <c r="AR12551" s="41"/>
      <c r="AS12551" s="41"/>
      <c r="AT12551" s="41"/>
      <c r="AU12551" s="41"/>
      <c r="AV12551" s="41"/>
      <c r="AW12551" s="41"/>
      <c r="AX12551" s="41"/>
      <c r="AY12551" s="41"/>
      <c r="AZ12551" s="41"/>
      <c r="BA12551" s="41"/>
      <c r="BB12551" s="41"/>
      <c r="BC12551" s="41"/>
      <c r="BD12551" s="41"/>
      <c r="BE12551" s="41"/>
      <c r="BF12551" s="41"/>
      <c r="BG12551" s="41"/>
      <c r="BH12551" s="41"/>
      <c r="BI12551" s="41"/>
      <c r="BJ12551" s="41"/>
      <c r="BK12551" s="41"/>
      <c r="BL12551" s="41"/>
      <c r="BM12551" s="41"/>
      <c r="BN12551" s="41"/>
      <c r="BO12551" s="41"/>
      <c r="BP12551" s="108"/>
      <c r="CG12551" s="102"/>
      <c r="CI12551" s="45"/>
    </row>
    <row r="12552" spans="37:87" ht="13" customHeight="1">
      <c r="AK12552" s="114"/>
      <c r="AL12552" s="41"/>
      <c r="AM12552" s="41"/>
      <c r="AN12552" s="41"/>
      <c r="AO12552" s="41"/>
      <c r="AP12552" s="41"/>
      <c r="AQ12552" s="41"/>
      <c r="AR12552" s="41"/>
      <c r="AS12552" s="41"/>
      <c r="AT12552" s="41"/>
      <c r="AU12552" s="41"/>
      <c r="AV12552" s="41"/>
      <c r="AW12552" s="41"/>
      <c r="AX12552" s="41"/>
      <c r="AY12552" s="41"/>
      <c r="AZ12552" s="41"/>
      <c r="BA12552" s="41"/>
      <c r="BB12552" s="41"/>
      <c r="BC12552" s="41"/>
      <c r="BD12552" s="41"/>
      <c r="BE12552" s="41"/>
      <c r="BF12552" s="41"/>
      <c r="BG12552" s="41"/>
      <c r="BH12552" s="41"/>
      <c r="BI12552" s="41"/>
      <c r="BJ12552" s="41"/>
      <c r="BK12552" s="41"/>
      <c r="BL12552" s="41"/>
      <c r="BM12552" s="41"/>
      <c r="BN12552" s="41"/>
      <c r="BO12552" s="41"/>
      <c r="BP12552" s="108"/>
      <c r="CG12552" s="102"/>
      <c r="CI12552" s="45"/>
    </row>
    <row r="12553" spans="37:87" ht="13" customHeight="1">
      <c r="AK12553" s="114"/>
      <c r="AL12553" s="41"/>
      <c r="AM12553" s="41"/>
      <c r="AN12553" s="41"/>
      <c r="AO12553" s="41"/>
      <c r="AP12553" s="41"/>
      <c r="AQ12553" s="41"/>
      <c r="AR12553" s="41"/>
      <c r="AS12553" s="41"/>
      <c r="AT12553" s="41"/>
      <c r="AU12553" s="41"/>
      <c r="AV12553" s="41"/>
      <c r="AW12553" s="41"/>
      <c r="AX12553" s="41"/>
      <c r="AY12553" s="41"/>
      <c r="AZ12553" s="41"/>
      <c r="BA12553" s="41"/>
      <c r="BB12553" s="41"/>
      <c r="BC12553" s="41"/>
      <c r="BD12553" s="41"/>
      <c r="BE12553" s="41"/>
      <c r="BF12553" s="41"/>
      <c r="BG12553" s="41"/>
      <c r="BH12553" s="41"/>
      <c r="BI12553" s="41"/>
      <c r="BJ12553" s="41"/>
      <c r="BK12553" s="41"/>
      <c r="BL12553" s="41"/>
      <c r="BM12553" s="41"/>
      <c r="BN12553" s="41"/>
      <c r="BO12553" s="41"/>
      <c r="BP12553" s="108"/>
      <c r="CG12553" s="102"/>
      <c r="CI12553" s="45"/>
    </row>
    <row r="12554" spans="37:87" ht="13" customHeight="1">
      <c r="AK12554" s="114"/>
      <c r="AL12554" s="41"/>
      <c r="AM12554" s="41"/>
      <c r="AN12554" s="41"/>
      <c r="AO12554" s="41"/>
      <c r="AP12554" s="41"/>
      <c r="AQ12554" s="41"/>
      <c r="AR12554" s="41"/>
      <c r="AS12554" s="41"/>
      <c r="AT12554" s="41"/>
      <c r="AU12554" s="41"/>
      <c r="AV12554" s="41"/>
      <c r="AW12554" s="41"/>
      <c r="AX12554" s="41"/>
      <c r="AY12554" s="41"/>
      <c r="AZ12554" s="41"/>
      <c r="BA12554" s="41"/>
      <c r="BB12554" s="41"/>
      <c r="BC12554" s="41"/>
      <c r="BD12554" s="41"/>
      <c r="BE12554" s="41"/>
      <c r="BF12554" s="41"/>
      <c r="BG12554" s="41"/>
      <c r="BH12554" s="41"/>
      <c r="BI12554" s="41"/>
      <c r="BJ12554" s="41"/>
      <c r="BK12554" s="41"/>
      <c r="BL12554" s="41"/>
      <c r="BM12554" s="41"/>
      <c r="BN12554" s="41"/>
      <c r="BO12554" s="41"/>
      <c r="BP12554" s="108"/>
      <c r="CG12554" s="102"/>
      <c r="CI12554" s="45"/>
    </row>
    <row r="12555" spans="37:87" ht="13" customHeight="1">
      <c r="AK12555" s="114"/>
      <c r="AL12555" s="41"/>
      <c r="AM12555" s="41"/>
      <c r="AN12555" s="41"/>
      <c r="AO12555" s="41"/>
      <c r="AP12555" s="41"/>
      <c r="AQ12555" s="41"/>
      <c r="AR12555" s="41"/>
      <c r="AS12555" s="41"/>
      <c r="AT12555" s="41"/>
      <c r="AU12555" s="41"/>
      <c r="AV12555" s="41"/>
      <c r="AW12555" s="41"/>
      <c r="AX12555" s="41"/>
      <c r="AY12555" s="41"/>
      <c r="AZ12555" s="41"/>
      <c r="BA12555" s="41"/>
      <c r="BB12555" s="41"/>
      <c r="BC12555" s="41"/>
      <c r="BD12555" s="41"/>
      <c r="BE12555" s="41"/>
      <c r="BF12555" s="41"/>
      <c r="BG12555" s="41"/>
      <c r="BH12555" s="41"/>
      <c r="BI12555" s="41"/>
      <c r="BJ12555" s="41"/>
      <c r="BK12555" s="41"/>
      <c r="BL12555" s="41"/>
      <c r="BM12555" s="41"/>
      <c r="BN12555" s="41"/>
      <c r="BO12555" s="41"/>
      <c r="BP12555" s="108"/>
      <c r="CG12555" s="102"/>
      <c r="CI12555" s="45"/>
    </row>
    <row r="12556" spans="37:87" ht="13" customHeight="1">
      <c r="AK12556" s="114"/>
      <c r="AL12556" s="41"/>
      <c r="AM12556" s="41"/>
      <c r="AN12556" s="41"/>
      <c r="AO12556" s="41"/>
      <c r="AP12556" s="41"/>
      <c r="AQ12556" s="41"/>
      <c r="AR12556" s="41"/>
      <c r="AS12556" s="41"/>
      <c r="AT12556" s="41"/>
      <c r="AU12556" s="41"/>
      <c r="AV12556" s="41"/>
      <c r="AW12556" s="41"/>
      <c r="AX12556" s="41"/>
      <c r="AY12556" s="41"/>
      <c r="AZ12556" s="41"/>
      <c r="BA12556" s="41"/>
      <c r="BB12556" s="41"/>
      <c r="BC12556" s="41"/>
      <c r="BD12556" s="41"/>
      <c r="BE12556" s="41"/>
      <c r="BF12556" s="41"/>
      <c r="BG12556" s="41"/>
      <c r="BH12556" s="41"/>
      <c r="BI12556" s="41"/>
      <c r="BJ12556" s="41"/>
      <c r="BK12556" s="41"/>
      <c r="BL12556" s="41"/>
      <c r="BM12556" s="41"/>
      <c r="BN12556" s="41"/>
      <c r="BO12556" s="41"/>
      <c r="BP12556" s="108"/>
      <c r="CG12556" s="102"/>
      <c r="CI12556" s="45"/>
    </row>
    <row r="12557" spans="37:87" ht="13" customHeight="1">
      <c r="AK12557" s="114"/>
      <c r="AL12557" s="41"/>
      <c r="AM12557" s="41"/>
      <c r="AN12557" s="41"/>
      <c r="AO12557" s="41"/>
      <c r="AP12557" s="41"/>
      <c r="AQ12557" s="41"/>
      <c r="AR12557" s="41"/>
      <c r="AS12557" s="41"/>
      <c r="AT12557" s="41"/>
      <c r="AU12557" s="41"/>
      <c r="AV12557" s="41"/>
      <c r="AW12557" s="41"/>
      <c r="AX12557" s="41"/>
      <c r="AY12557" s="41"/>
      <c r="AZ12557" s="41"/>
      <c r="BA12557" s="41"/>
      <c r="BB12557" s="41"/>
      <c r="BC12557" s="41"/>
      <c r="BD12557" s="41"/>
      <c r="BE12557" s="41"/>
      <c r="BF12557" s="41"/>
      <c r="BG12557" s="41"/>
      <c r="BH12557" s="41"/>
      <c r="BI12557" s="41"/>
      <c r="BJ12557" s="41"/>
      <c r="BK12557" s="41"/>
      <c r="BL12557" s="41"/>
      <c r="BM12557" s="41"/>
      <c r="BN12557" s="41"/>
      <c r="BO12557" s="41"/>
      <c r="BP12557" s="108"/>
      <c r="CG12557" s="102"/>
      <c r="CI12557" s="45"/>
    </row>
    <row r="12558" spans="37:87" ht="13" customHeight="1">
      <c r="AK12558" s="114"/>
      <c r="AL12558" s="41"/>
      <c r="AM12558" s="41"/>
      <c r="AN12558" s="41"/>
      <c r="AO12558" s="41"/>
      <c r="AP12558" s="41"/>
      <c r="AQ12558" s="41"/>
      <c r="AR12558" s="41"/>
      <c r="AS12558" s="41"/>
      <c r="AT12558" s="41"/>
      <c r="AU12558" s="41"/>
      <c r="AV12558" s="41"/>
      <c r="AW12558" s="41"/>
      <c r="AX12558" s="41"/>
      <c r="AY12558" s="41"/>
      <c r="AZ12558" s="41"/>
      <c r="BA12558" s="41"/>
      <c r="BB12558" s="41"/>
      <c r="BC12558" s="41"/>
      <c r="BD12558" s="41"/>
      <c r="BE12558" s="41"/>
      <c r="BF12558" s="41"/>
      <c r="BG12558" s="41"/>
      <c r="BH12558" s="41"/>
      <c r="BI12558" s="41"/>
      <c r="BJ12558" s="41"/>
      <c r="BK12558" s="41"/>
      <c r="BL12558" s="41"/>
      <c r="BM12558" s="41"/>
      <c r="BN12558" s="41"/>
      <c r="BO12558" s="41"/>
      <c r="BP12558" s="108"/>
      <c r="CG12558" s="102"/>
      <c r="CI12558" s="45"/>
    </row>
    <row r="12559" spans="37:87" ht="13" customHeight="1">
      <c r="AK12559" s="114"/>
      <c r="AL12559" s="41"/>
      <c r="AM12559" s="41"/>
      <c r="AN12559" s="41"/>
      <c r="AO12559" s="41"/>
      <c r="AP12559" s="41"/>
      <c r="AQ12559" s="41"/>
      <c r="AR12559" s="41"/>
      <c r="AS12559" s="41"/>
      <c r="AT12559" s="41"/>
      <c r="AU12559" s="41"/>
      <c r="AV12559" s="41"/>
      <c r="AW12559" s="41"/>
      <c r="AX12559" s="41"/>
      <c r="AY12559" s="41"/>
      <c r="AZ12559" s="41"/>
      <c r="BA12559" s="41"/>
      <c r="BB12559" s="41"/>
      <c r="BC12559" s="41"/>
      <c r="BD12559" s="41"/>
      <c r="BE12559" s="41"/>
      <c r="BF12559" s="41"/>
      <c r="BG12559" s="41"/>
      <c r="BH12559" s="41"/>
      <c r="BI12559" s="41"/>
      <c r="BJ12559" s="41"/>
      <c r="BK12559" s="41"/>
      <c r="BL12559" s="41"/>
      <c r="BM12559" s="41"/>
      <c r="BN12559" s="41"/>
      <c r="BO12559" s="41"/>
      <c r="BP12559" s="108"/>
      <c r="CG12559" s="102"/>
      <c r="CI12559" s="45"/>
    </row>
    <row r="12560" spans="37:87" ht="13" customHeight="1">
      <c r="AK12560" s="114"/>
      <c r="AL12560" s="41"/>
      <c r="AM12560" s="41"/>
      <c r="AN12560" s="41"/>
      <c r="AO12560" s="41"/>
      <c r="AP12560" s="41"/>
      <c r="AQ12560" s="41"/>
      <c r="AR12560" s="41"/>
      <c r="AS12560" s="41"/>
      <c r="AT12560" s="41"/>
      <c r="AU12560" s="41"/>
      <c r="AV12560" s="41"/>
      <c r="AW12560" s="41"/>
      <c r="AX12560" s="41"/>
      <c r="AY12560" s="41"/>
      <c r="AZ12560" s="41"/>
      <c r="BA12560" s="41"/>
      <c r="BB12560" s="41"/>
      <c r="BC12560" s="41"/>
      <c r="BD12560" s="41"/>
      <c r="BE12560" s="41"/>
      <c r="BF12560" s="41"/>
      <c r="BG12560" s="41"/>
      <c r="BH12560" s="41"/>
      <c r="BI12560" s="41"/>
      <c r="BJ12560" s="41"/>
      <c r="BK12560" s="41"/>
      <c r="BL12560" s="41"/>
      <c r="BM12560" s="41"/>
      <c r="BN12560" s="41"/>
      <c r="BO12560" s="41"/>
      <c r="BP12560" s="108"/>
      <c r="CG12560" s="102"/>
      <c r="CI12560" s="45"/>
    </row>
    <row r="12561" spans="37:87" ht="13" customHeight="1">
      <c r="AK12561" s="114"/>
      <c r="AL12561" s="41"/>
      <c r="AM12561" s="41"/>
      <c r="AN12561" s="41"/>
      <c r="AO12561" s="41"/>
      <c r="AP12561" s="41"/>
      <c r="AQ12561" s="41"/>
      <c r="AR12561" s="41"/>
      <c r="AS12561" s="41"/>
      <c r="AT12561" s="41"/>
      <c r="AU12561" s="41"/>
      <c r="AV12561" s="41"/>
      <c r="AW12561" s="41"/>
      <c r="AX12561" s="41"/>
      <c r="AY12561" s="41"/>
      <c r="AZ12561" s="41"/>
      <c r="BA12561" s="41"/>
      <c r="BB12561" s="41"/>
      <c r="BC12561" s="41"/>
      <c r="BD12561" s="41"/>
      <c r="BE12561" s="41"/>
      <c r="BF12561" s="41"/>
      <c r="BG12561" s="41"/>
      <c r="BH12561" s="41"/>
      <c r="BI12561" s="41"/>
      <c r="BJ12561" s="41"/>
      <c r="BK12561" s="41"/>
      <c r="BL12561" s="41"/>
      <c r="BM12561" s="41"/>
      <c r="BN12561" s="41"/>
      <c r="BO12561" s="41"/>
      <c r="BP12561" s="108"/>
      <c r="CG12561" s="102"/>
      <c r="CI12561" s="45"/>
    </row>
    <row r="12562" spans="37:87" ht="13" customHeight="1">
      <c r="AK12562" s="114"/>
      <c r="AL12562" s="41"/>
      <c r="AM12562" s="41"/>
      <c r="AN12562" s="41"/>
      <c r="AO12562" s="41"/>
      <c r="AP12562" s="41"/>
      <c r="AQ12562" s="41"/>
      <c r="AR12562" s="41"/>
      <c r="AS12562" s="41"/>
      <c r="AT12562" s="41"/>
      <c r="AU12562" s="41"/>
      <c r="AV12562" s="41"/>
      <c r="AW12562" s="41"/>
      <c r="AX12562" s="41"/>
      <c r="AY12562" s="41"/>
      <c r="AZ12562" s="41"/>
      <c r="BA12562" s="41"/>
      <c r="BB12562" s="41"/>
      <c r="BC12562" s="41"/>
      <c r="BD12562" s="41"/>
      <c r="BE12562" s="41"/>
      <c r="BF12562" s="41"/>
      <c r="BG12562" s="41"/>
      <c r="BH12562" s="41"/>
      <c r="BI12562" s="41"/>
      <c r="BJ12562" s="41"/>
      <c r="BK12562" s="41"/>
      <c r="BL12562" s="41"/>
      <c r="BM12562" s="41"/>
      <c r="BN12562" s="41"/>
      <c r="BO12562" s="41"/>
      <c r="BP12562" s="108"/>
      <c r="CG12562" s="102"/>
      <c r="CI12562" s="45"/>
    </row>
    <row r="12563" spans="37:87" ht="13" customHeight="1">
      <c r="AK12563" s="114"/>
      <c r="AL12563" s="41"/>
      <c r="AM12563" s="41"/>
      <c r="AN12563" s="41"/>
      <c r="AO12563" s="41"/>
      <c r="AP12563" s="41"/>
      <c r="AQ12563" s="41"/>
      <c r="AR12563" s="41"/>
      <c r="AS12563" s="41"/>
      <c r="AT12563" s="41"/>
      <c r="AU12563" s="41"/>
      <c r="AV12563" s="41"/>
      <c r="AW12563" s="41"/>
      <c r="AX12563" s="41"/>
      <c r="AY12563" s="41"/>
      <c r="AZ12563" s="41"/>
      <c r="BA12563" s="41"/>
      <c r="BB12563" s="41"/>
      <c r="BC12563" s="41"/>
      <c r="BD12563" s="41"/>
      <c r="BE12563" s="41"/>
      <c r="BF12563" s="41"/>
      <c r="BG12563" s="41"/>
      <c r="BH12563" s="41"/>
      <c r="BI12563" s="41"/>
      <c r="BJ12563" s="41"/>
      <c r="BK12563" s="41"/>
      <c r="BL12563" s="41"/>
      <c r="BM12563" s="41"/>
      <c r="BN12563" s="41"/>
      <c r="BO12563" s="41"/>
      <c r="BP12563" s="108"/>
      <c r="CG12563" s="102"/>
      <c r="CI12563" s="45"/>
    </row>
    <row r="12564" spans="37:87" ht="13" customHeight="1">
      <c r="AK12564" s="114"/>
      <c r="AL12564" s="41"/>
      <c r="AM12564" s="41"/>
      <c r="AN12564" s="41"/>
      <c r="AO12564" s="41"/>
      <c r="AP12564" s="41"/>
      <c r="AQ12564" s="41"/>
      <c r="AR12564" s="41"/>
      <c r="AS12564" s="41"/>
      <c r="AT12564" s="41"/>
      <c r="AU12564" s="41"/>
      <c r="AV12564" s="41"/>
      <c r="AW12564" s="41"/>
      <c r="AX12564" s="41"/>
      <c r="AY12564" s="41"/>
      <c r="AZ12564" s="41"/>
      <c r="BA12564" s="41"/>
      <c r="BB12564" s="41"/>
      <c r="BC12564" s="41"/>
      <c r="BD12564" s="41"/>
      <c r="BE12564" s="41"/>
      <c r="BF12564" s="41"/>
      <c r="BG12564" s="41"/>
      <c r="BH12564" s="41"/>
      <c r="BI12564" s="41"/>
      <c r="BJ12564" s="41"/>
      <c r="BK12564" s="41"/>
      <c r="BL12564" s="41"/>
      <c r="BM12564" s="41"/>
      <c r="BN12564" s="41"/>
      <c r="BO12564" s="41"/>
      <c r="BP12564" s="108"/>
      <c r="CG12564" s="102"/>
      <c r="CI12564" s="45"/>
    </row>
    <row r="12565" spans="37:87" ht="13" customHeight="1">
      <c r="AK12565" s="114"/>
      <c r="AL12565" s="41"/>
      <c r="AM12565" s="41"/>
      <c r="AN12565" s="41"/>
      <c r="AO12565" s="41"/>
      <c r="AP12565" s="41"/>
      <c r="AQ12565" s="41"/>
      <c r="AR12565" s="41"/>
      <c r="AS12565" s="41"/>
      <c r="AT12565" s="41"/>
      <c r="AU12565" s="41"/>
      <c r="AV12565" s="41"/>
      <c r="AW12565" s="41"/>
      <c r="AX12565" s="41"/>
      <c r="AY12565" s="41"/>
      <c r="AZ12565" s="41"/>
      <c r="BA12565" s="41"/>
      <c r="BB12565" s="41"/>
      <c r="BC12565" s="41"/>
      <c r="BD12565" s="41"/>
      <c r="BE12565" s="41"/>
      <c r="BF12565" s="41"/>
      <c r="BG12565" s="41"/>
      <c r="BH12565" s="41"/>
      <c r="BI12565" s="41"/>
      <c r="BJ12565" s="41"/>
      <c r="BK12565" s="41"/>
      <c r="BL12565" s="41"/>
      <c r="BM12565" s="41"/>
      <c r="BN12565" s="41"/>
      <c r="BO12565" s="41"/>
      <c r="BP12565" s="108"/>
      <c r="CG12565" s="102"/>
      <c r="CI12565" s="45"/>
    </row>
    <row r="12566" spans="37:87" ht="13" customHeight="1">
      <c r="AK12566" s="114"/>
      <c r="AL12566" s="41"/>
      <c r="AM12566" s="41"/>
      <c r="AN12566" s="41"/>
      <c r="AO12566" s="41"/>
      <c r="AP12566" s="41"/>
      <c r="AQ12566" s="41"/>
      <c r="AR12566" s="41"/>
      <c r="AS12566" s="41"/>
      <c r="AT12566" s="41"/>
      <c r="AU12566" s="41"/>
      <c r="AV12566" s="41"/>
      <c r="AW12566" s="41"/>
      <c r="AX12566" s="41"/>
      <c r="AY12566" s="41"/>
      <c r="AZ12566" s="41"/>
      <c r="BA12566" s="41"/>
      <c r="BB12566" s="41"/>
      <c r="BC12566" s="41"/>
      <c r="BD12566" s="41"/>
      <c r="BE12566" s="41"/>
      <c r="BF12566" s="41"/>
      <c r="BG12566" s="41"/>
      <c r="BH12566" s="41"/>
      <c r="BI12566" s="41"/>
      <c r="BJ12566" s="41"/>
      <c r="BK12566" s="41"/>
      <c r="BL12566" s="41"/>
      <c r="BM12566" s="41"/>
      <c r="BN12566" s="41"/>
      <c r="BO12566" s="41"/>
      <c r="BP12566" s="108"/>
      <c r="CG12566" s="102"/>
      <c r="CI12566" s="45"/>
    </row>
    <row r="12567" spans="37:87" ht="13" customHeight="1">
      <c r="AK12567" s="114"/>
      <c r="AL12567" s="41"/>
      <c r="AM12567" s="41"/>
      <c r="AN12567" s="41"/>
      <c r="AO12567" s="41"/>
      <c r="AP12567" s="41"/>
      <c r="AQ12567" s="41"/>
      <c r="AR12567" s="41"/>
      <c r="AS12567" s="41"/>
      <c r="AT12567" s="41"/>
      <c r="AU12567" s="41"/>
      <c r="AV12567" s="41"/>
      <c r="AW12567" s="41"/>
      <c r="AX12567" s="41"/>
      <c r="AY12567" s="41"/>
      <c r="AZ12567" s="41"/>
      <c r="BA12567" s="41"/>
      <c r="BB12567" s="41"/>
      <c r="BC12567" s="41"/>
      <c r="BD12567" s="41"/>
      <c r="BE12567" s="41"/>
      <c r="BF12567" s="41"/>
      <c r="BG12567" s="41"/>
      <c r="BH12567" s="41"/>
      <c r="BI12567" s="41"/>
      <c r="BJ12567" s="41"/>
      <c r="BK12567" s="41"/>
      <c r="BL12567" s="41"/>
      <c r="BM12567" s="41"/>
      <c r="BN12567" s="41"/>
      <c r="BO12567" s="41"/>
      <c r="BP12567" s="108"/>
      <c r="CG12567" s="102"/>
      <c r="CI12567" s="45"/>
    </row>
    <row r="12568" spans="37:87" ht="13" customHeight="1">
      <c r="AK12568" s="114"/>
      <c r="AL12568" s="41"/>
      <c r="AM12568" s="41"/>
      <c r="AN12568" s="41"/>
      <c r="AO12568" s="41"/>
      <c r="AP12568" s="41"/>
      <c r="AQ12568" s="41"/>
      <c r="AR12568" s="41"/>
      <c r="AS12568" s="41"/>
      <c r="AT12568" s="41"/>
      <c r="AU12568" s="41"/>
      <c r="AV12568" s="41"/>
      <c r="AW12568" s="41"/>
      <c r="AX12568" s="41"/>
      <c r="AY12568" s="41"/>
      <c r="AZ12568" s="41"/>
      <c r="BA12568" s="41"/>
      <c r="BB12568" s="41"/>
      <c r="BC12568" s="41"/>
      <c r="BD12568" s="41"/>
      <c r="BE12568" s="41"/>
      <c r="BF12568" s="41"/>
      <c r="BG12568" s="41"/>
      <c r="BH12568" s="41"/>
      <c r="BI12568" s="41"/>
      <c r="BJ12568" s="41"/>
      <c r="BK12568" s="41"/>
      <c r="BL12568" s="41"/>
      <c r="BM12568" s="41"/>
      <c r="BN12568" s="41"/>
      <c r="BO12568" s="41"/>
      <c r="BP12568" s="108"/>
      <c r="CG12568" s="102"/>
      <c r="CI12568" s="45"/>
    </row>
    <row r="12569" spans="37:87" ht="13" customHeight="1">
      <c r="AK12569" s="114"/>
      <c r="AL12569" s="41"/>
      <c r="AM12569" s="41"/>
      <c r="AN12569" s="41"/>
      <c r="AO12569" s="41"/>
      <c r="AP12569" s="41"/>
      <c r="AQ12569" s="41"/>
      <c r="AR12569" s="41"/>
      <c r="AS12569" s="41"/>
      <c r="AT12569" s="41"/>
      <c r="AU12569" s="41"/>
      <c r="AV12569" s="41"/>
      <c r="AW12569" s="41"/>
      <c r="AX12569" s="41"/>
      <c r="AY12569" s="41"/>
      <c r="AZ12569" s="41"/>
      <c r="BA12569" s="41"/>
      <c r="BB12569" s="41"/>
      <c r="BC12569" s="41"/>
      <c r="BD12569" s="41"/>
      <c r="BE12569" s="41"/>
      <c r="BF12569" s="41"/>
      <c r="BG12569" s="41"/>
      <c r="BH12569" s="41"/>
      <c r="BI12569" s="41"/>
      <c r="BJ12569" s="41"/>
      <c r="BK12569" s="41"/>
      <c r="BL12569" s="41"/>
      <c r="BM12569" s="41"/>
      <c r="BN12569" s="41"/>
      <c r="BO12569" s="41"/>
      <c r="BP12569" s="108"/>
      <c r="CG12569" s="102"/>
      <c r="CI12569" s="45"/>
    </row>
    <row r="12570" spans="37:87" ht="13" customHeight="1">
      <c r="AK12570" s="114"/>
      <c r="AL12570" s="41"/>
      <c r="AM12570" s="41"/>
      <c r="AN12570" s="41"/>
      <c r="AO12570" s="41"/>
      <c r="AP12570" s="41"/>
      <c r="AQ12570" s="41"/>
      <c r="AR12570" s="41"/>
      <c r="AS12570" s="41"/>
      <c r="AT12570" s="41"/>
      <c r="AU12570" s="41"/>
      <c r="AV12570" s="41"/>
      <c r="AW12570" s="41"/>
      <c r="AX12570" s="41"/>
      <c r="AY12570" s="41"/>
      <c r="AZ12570" s="41"/>
      <c r="BA12570" s="41"/>
      <c r="BB12570" s="41"/>
      <c r="BC12570" s="41"/>
      <c r="BD12570" s="41"/>
      <c r="BE12570" s="41"/>
      <c r="BF12570" s="41"/>
      <c r="BG12570" s="41"/>
      <c r="BH12570" s="41"/>
      <c r="BI12570" s="41"/>
      <c r="BJ12570" s="41"/>
      <c r="BK12570" s="41"/>
      <c r="BL12570" s="41"/>
      <c r="BM12570" s="41"/>
      <c r="BN12570" s="41"/>
      <c r="BO12570" s="41"/>
      <c r="BP12570" s="108"/>
      <c r="CG12570" s="102"/>
      <c r="CI12570" s="45"/>
    </row>
    <row r="12571" spans="37:87" ht="13" customHeight="1">
      <c r="AK12571" s="114"/>
      <c r="AL12571" s="41"/>
      <c r="AM12571" s="41"/>
      <c r="AN12571" s="41"/>
      <c r="AO12571" s="41"/>
      <c r="AP12571" s="41"/>
      <c r="AQ12571" s="41"/>
      <c r="AR12571" s="41"/>
      <c r="AS12571" s="41"/>
      <c r="AT12571" s="41"/>
      <c r="AU12571" s="41"/>
      <c r="AV12571" s="41"/>
      <c r="AW12571" s="41"/>
      <c r="AX12571" s="41"/>
      <c r="AY12571" s="41"/>
      <c r="AZ12571" s="41"/>
      <c r="BA12571" s="41"/>
      <c r="BB12571" s="41"/>
      <c r="BC12571" s="41"/>
      <c r="BD12571" s="41"/>
      <c r="BE12571" s="41"/>
      <c r="BF12571" s="41"/>
      <c r="BG12571" s="41"/>
      <c r="BH12571" s="41"/>
      <c r="BI12571" s="41"/>
      <c r="BJ12571" s="41"/>
      <c r="BK12571" s="41"/>
      <c r="BL12571" s="41"/>
      <c r="BM12571" s="41"/>
      <c r="BN12571" s="41"/>
      <c r="BO12571" s="41"/>
      <c r="BP12571" s="108"/>
      <c r="CG12571" s="102"/>
      <c r="CI12571" s="45"/>
    </row>
    <row r="12572" spans="37:87" ht="13" customHeight="1">
      <c r="AK12572" s="114"/>
      <c r="AL12572" s="41"/>
      <c r="AM12572" s="41"/>
      <c r="AN12572" s="41"/>
      <c r="AO12572" s="41"/>
      <c r="AP12572" s="41"/>
      <c r="AQ12572" s="41"/>
      <c r="AR12572" s="41"/>
      <c r="AS12572" s="41"/>
      <c r="AT12572" s="41"/>
      <c r="AU12572" s="41"/>
      <c r="AV12572" s="41"/>
      <c r="AW12572" s="41"/>
      <c r="AX12572" s="41"/>
      <c r="AY12572" s="41"/>
      <c r="AZ12572" s="41"/>
      <c r="BA12572" s="41"/>
      <c r="BB12572" s="41"/>
      <c r="BC12572" s="41"/>
      <c r="BD12572" s="41"/>
      <c r="BE12572" s="41"/>
      <c r="BF12572" s="41"/>
      <c r="BG12572" s="41"/>
      <c r="BH12572" s="41"/>
      <c r="BI12572" s="41"/>
      <c r="BJ12572" s="41"/>
      <c r="BK12572" s="41"/>
      <c r="BL12572" s="41"/>
      <c r="BM12572" s="41"/>
      <c r="BN12572" s="41"/>
      <c r="BO12572" s="41"/>
      <c r="BP12572" s="108"/>
      <c r="CG12572" s="102"/>
      <c r="CI12572" s="45"/>
    </row>
    <row r="12573" spans="37:87" ht="13" customHeight="1">
      <c r="AK12573" s="114"/>
      <c r="AL12573" s="41"/>
      <c r="AM12573" s="41"/>
      <c r="AN12573" s="41"/>
      <c r="AO12573" s="41"/>
      <c r="AP12573" s="41"/>
      <c r="AQ12573" s="41"/>
      <c r="AR12573" s="41"/>
      <c r="AS12573" s="41"/>
      <c r="AT12573" s="41"/>
      <c r="AU12573" s="41"/>
      <c r="AV12573" s="41"/>
      <c r="AW12573" s="41"/>
      <c r="AX12573" s="41"/>
      <c r="AY12573" s="41"/>
      <c r="AZ12573" s="41"/>
      <c r="BA12573" s="41"/>
      <c r="BB12573" s="41"/>
      <c r="BC12573" s="41"/>
      <c r="BD12573" s="41"/>
      <c r="BE12573" s="41"/>
      <c r="BF12573" s="41"/>
      <c r="BG12573" s="41"/>
      <c r="BH12573" s="41"/>
      <c r="BI12573" s="41"/>
      <c r="BJ12573" s="41"/>
      <c r="BK12573" s="41"/>
      <c r="BL12573" s="41"/>
      <c r="BM12573" s="41"/>
      <c r="BN12573" s="41"/>
      <c r="BO12573" s="41"/>
      <c r="BP12573" s="108"/>
      <c r="CG12573" s="102"/>
      <c r="CI12573" s="45"/>
    </row>
    <row r="12574" spans="37:87" ht="13" customHeight="1">
      <c r="AK12574" s="114"/>
      <c r="AL12574" s="41"/>
      <c r="AM12574" s="41"/>
      <c r="AN12574" s="41"/>
      <c r="AO12574" s="41"/>
      <c r="AP12574" s="41"/>
      <c r="AQ12574" s="41"/>
      <c r="AR12574" s="41"/>
      <c r="AS12574" s="41"/>
      <c r="AT12574" s="41"/>
      <c r="AU12574" s="41"/>
      <c r="AV12574" s="41"/>
      <c r="AW12574" s="41"/>
      <c r="AX12574" s="41"/>
      <c r="AY12574" s="41"/>
      <c r="AZ12574" s="41"/>
      <c r="BA12574" s="41"/>
      <c r="BB12574" s="41"/>
      <c r="BC12574" s="41"/>
      <c r="BD12574" s="41"/>
      <c r="BE12574" s="41"/>
      <c r="BF12574" s="41"/>
      <c r="BG12574" s="41"/>
      <c r="BH12574" s="41"/>
      <c r="BI12574" s="41"/>
      <c r="BJ12574" s="41"/>
      <c r="BK12574" s="41"/>
      <c r="BL12574" s="41"/>
      <c r="BM12574" s="41"/>
      <c r="BN12574" s="41"/>
      <c r="BO12574" s="41"/>
      <c r="BP12574" s="108"/>
      <c r="CG12574" s="102"/>
      <c r="CI12574" s="45"/>
    </row>
    <row r="12575" spans="37:87" ht="13" customHeight="1">
      <c r="AK12575" s="114"/>
      <c r="AL12575" s="41"/>
      <c r="AM12575" s="41"/>
      <c r="AN12575" s="41"/>
      <c r="AO12575" s="41"/>
      <c r="AP12575" s="41"/>
      <c r="AQ12575" s="41"/>
      <c r="AR12575" s="41"/>
      <c r="AS12575" s="41"/>
      <c r="AT12575" s="41"/>
      <c r="AU12575" s="41"/>
      <c r="AV12575" s="41"/>
      <c r="AW12575" s="41"/>
      <c r="AX12575" s="41"/>
      <c r="AY12575" s="41"/>
      <c r="AZ12575" s="41"/>
      <c r="BA12575" s="41"/>
      <c r="BB12575" s="41"/>
      <c r="BC12575" s="41"/>
      <c r="BD12575" s="41"/>
      <c r="BE12575" s="41"/>
      <c r="BF12575" s="41"/>
      <c r="BG12575" s="41"/>
      <c r="BH12575" s="41"/>
      <c r="BI12575" s="41"/>
      <c r="BJ12575" s="41"/>
      <c r="BK12575" s="41"/>
      <c r="BL12575" s="41"/>
      <c r="BM12575" s="41"/>
      <c r="BN12575" s="41"/>
      <c r="BO12575" s="41"/>
      <c r="BP12575" s="108"/>
      <c r="CG12575" s="102"/>
      <c r="CI12575" s="45"/>
    </row>
    <row r="12576" spans="37:87" ht="13" customHeight="1">
      <c r="AK12576" s="114"/>
      <c r="AL12576" s="41"/>
      <c r="AM12576" s="41"/>
      <c r="AN12576" s="41"/>
      <c r="AO12576" s="41"/>
      <c r="AP12576" s="41"/>
      <c r="AQ12576" s="41"/>
      <c r="AR12576" s="41"/>
      <c r="AS12576" s="41"/>
      <c r="AT12576" s="41"/>
      <c r="AU12576" s="41"/>
      <c r="AV12576" s="41"/>
      <c r="AW12576" s="41"/>
      <c r="AX12576" s="41"/>
      <c r="AY12576" s="41"/>
      <c r="AZ12576" s="41"/>
      <c r="BA12576" s="41"/>
      <c r="BB12576" s="41"/>
      <c r="BC12576" s="41"/>
      <c r="BD12576" s="41"/>
      <c r="BE12576" s="41"/>
      <c r="BF12576" s="41"/>
      <c r="BG12576" s="41"/>
      <c r="BH12576" s="41"/>
      <c r="BI12576" s="41"/>
      <c r="BJ12576" s="41"/>
      <c r="BK12576" s="41"/>
      <c r="BL12576" s="41"/>
      <c r="BM12576" s="41"/>
      <c r="BN12576" s="41"/>
      <c r="BO12576" s="41"/>
      <c r="BP12576" s="108"/>
      <c r="CG12576" s="102"/>
      <c r="CI12576" s="45"/>
    </row>
    <row r="12577" spans="37:87" ht="13" customHeight="1">
      <c r="AK12577" s="114"/>
      <c r="AL12577" s="41"/>
      <c r="AM12577" s="41"/>
      <c r="AN12577" s="41"/>
      <c r="AO12577" s="41"/>
      <c r="AP12577" s="41"/>
      <c r="AQ12577" s="41"/>
      <c r="AR12577" s="41"/>
      <c r="AS12577" s="41"/>
      <c r="AT12577" s="41"/>
      <c r="AU12577" s="41"/>
      <c r="AV12577" s="41"/>
      <c r="AW12577" s="41"/>
      <c r="AX12577" s="41"/>
      <c r="AY12577" s="41"/>
      <c r="AZ12577" s="41"/>
      <c r="BA12577" s="41"/>
      <c r="BB12577" s="41"/>
      <c r="BC12577" s="41"/>
      <c r="BD12577" s="41"/>
      <c r="BE12577" s="41"/>
      <c r="BF12577" s="41"/>
      <c r="BG12577" s="41"/>
      <c r="BH12577" s="41"/>
      <c r="BI12577" s="41"/>
      <c r="BJ12577" s="41"/>
      <c r="BK12577" s="41"/>
      <c r="BL12577" s="41"/>
      <c r="BM12577" s="41"/>
      <c r="BN12577" s="41"/>
      <c r="BO12577" s="41"/>
      <c r="BP12577" s="108"/>
      <c r="CG12577" s="102"/>
      <c r="CI12577" s="45"/>
    </row>
    <row r="12578" spans="37:87" ht="13" customHeight="1">
      <c r="AK12578" s="114"/>
      <c r="AL12578" s="41"/>
      <c r="AM12578" s="41"/>
      <c r="AN12578" s="41"/>
      <c r="AO12578" s="41"/>
      <c r="AP12578" s="41"/>
      <c r="AQ12578" s="41"/>
      <c r="AR12578" s="41"/>
      <c r="AS12578" s="41"/>
      <c r="AT12578" s="41"/>
      <c r="AU12578" s="41"/>
      <c r="AV12578" s="41"/>
      <c r="AW12578" s="41"/>
      <c r="AX12578" s="41"/>
      <c r="AY12578" s="41"/>
      <c r="AZ12578" s="41"/>
      <c r="BA12578" s="41"/>
      <c r="BB12578" s="41"/>
      <c r="BC12578" s="41"/>
      <c r="BD12578" s="41"/>
      <c r="BE12578" s="41"/>
      <c r="BF12578" s="41"/>
      <c r="BG12578" s="41"/>
      <c r="BH12578" s="41"/>
      <c r="BI12578" s="41"/>
      <c r="BJ12578" s="41"/>
      <c r="BK12578" s="41"/>
      <c r="BL12578" s="41"/>
      <c r="BM12578" s="41"/>
      <c r="BN12578" s="41"/>
      <c r="BO12578" s="41"/>
      <c r="BP12578" s="108"/>
      <c r="CG12578" s="102"/>
      <c r="CI12578" s="45"/>
    </row>
    <row r="12579" spans="37:87" ht="13" customHeight="1">
      <c r="AK12579" s="114"/>
      <c r="AL12579" s="41"/>
      <c r="AM12579" s="41"/>
      <c r="AN12579" s="41"/>
      <c r="AO12579" s="41"/>
      <c r="AP12579" s="41"/>
      <c r="AQ12579" s="41"/>
      <c r="AR12579" s="41"/>
      <c r="AS12579" s="41"/>
      <c r="AT12579" s="41"/>
      <c r="AU12579" s="41"/>
      <c r="AV12579" s="41"/>
      <c r="AW12579" s="41"/>
      <c r="AX12579" s="41"/>
      <c r="AY12579" s="41"/>
      <c r="AZ12579" s="41"/>
      <c r="BA12579" s="41"/>
      <c r="BB12579" s="41"/>
      <c r="BC12579" s="41"/>
      <c r="BD12579" s="41"/>
      <c r="BE12579" s="41"/>
      <c r="BF12579" s="41"/>
      <c r="BG12579" s="41"/>
      <c r="BH12579" s="41"/>
      <c r="BI12579" s="41"/>
      <c r="BJ12579" s="41"/>
      <c r="BK12579" s="41"/>
      <c r="BL12579" s="41"/>
      <c r="BM12579" s="41"/>
      <c r="BN12579" s="41"/>
      <c r="BO12579" s="41"/>
      <c r="BP12579" s="108"/>
      <c r="CG12579" s="102"/>
      <c r="CI12579" s="45"/>
    </row>
    <row r="12580" spans="37:87" ht="13" customHeight="1">
      <c r="AK12580" s="114"/>
      <c r="AL12580" s="41"/>
      <c r="AM12580" s="41"/>
      <c r="AN12580" s="41"/>
      <c r="AO12580" s="41"/>
      <c r="AP12580" s="41"/>
      <c r="AQ12580" s="41"/>
      <c r="AR12580" s="41"/>
      <c r="AS12580" s="41"/>
      <c r="AT12580" s="41"/>
      <c r="AU12580" s="41"/>
      <c r="AV12580" s="41"/>
      <c r="AW12580" s="41"/>
      <c r="AX12580" s="41"/>
      <c r="AY12580" s="41"/>
      <c r="AZ12580" s="41"/>
      <c r="BA12580" s="41"/>
      <c r="BB12580" s="41"/>
      <c r="BC12580" s="41"/>
      <c r="BD12580" s="41"/>
      <c r="BE12580" s="41"/>
      <c r="BF12580" s="41"/>
      <c r="BG12580" s="41"/>
      <c r="BH12580" s="41"/>
      <c r="BI12580" s="41"/>
      <c r="BJ12580" s="41"/>
      <c r="BK12580" s="41"/>
      <c r="BL12580" s="41"/>
      <c r="BM12580" s="41"/>
      <c r="BN12580" s="41"/>
      <c r="BO12580" s="41"/>
      <c r="BP12580" s="108"/>
      <c r="CG12580" s="102"/>
      <c r="CI12580" s="45"/>
    </row>
    <row r="12581" spans="37:87" ht="13" customHeight="1">
      <c r="AK12581" s="114"/>
      <c r="AL12581" s="41"/>
      <c r="AM12581" s="41"/>
      <c r="AN12581" s="41"/>
      <c r="AO12581" s="41"/>
      <c r="AP12581" s="41"/>
      <c r="AQ12581" s="41"/>
      <c r="AR12581" s="41"/>
      <c r="AS12581" s="41"/>
      <c r="AT12581" s="41"/>
      <c r="AU12581" s="41"/>
      <c r="AV12581" s="41"/>
      <c r="AW12581" s="41"/>
      <c r="AX12581" s="41"/>
      <c r="AY12581" s="41"/>
      <c r="AZ12581" s="41"/>
      <c r="BA12581" s="41"/>
      <c r="BB12581" s="41"/>
      <c r="BC12581" s="41"/>
      <c r="BD12581" s="41"/>
      <c r="BE12581" s="41"/>
      <c r="BF12581" s="41"/>
      <c r="BG12581" s="41"/>
      <c r="BH12581" s="41"/>
      <c r="BI12581" s="41"/>
      <c r="BJ12581" s="41"/>
      <c r="BK12581" s="41"/>
      <c r="BL12581" s="41"/>
      <c r="BM12581" s="41"/>
      <c r="BN12581" s="41"/>
      <c r="BO12581" s="41"/>
      <c r="BP12581" s="108"/>
      <c r="CG12581" s="102"/>
      <c r="CI12581" s="45"/>
    </row>
    <row r="12582" spans="37:87" ht="13" customHeight="1">
      <c r="AK12582" s="114"/>
      <c r="AL12582" s="41"/>
      <c r="AM12582" s="41"/>
      <c r="AN12582" s="41"/>
      <c r="AO12582" s="41"/>
      <c r="AP12582" s="41"/>
      <c r="AQ12582" s="41"/>
      <c r="AR12582" s="41"/>
      <c r="AS12582" s="41"/>
      <c r="AT12582" s="41"/>
      <c r="AU12582" s="41"/>
      <c r="AV12582" s="41"/>
      <c r="AW12582" s="41"/>
      <c r="AX12582" s="41"/>
      <c r="AY12582" s="41"/>
      <c r="AZ12582" s="41"/>
      <c r="BA12582" s="41"/>
      <c r="BB12582" s="41"/>
      <c r="BC12582" s="41"/>
      <c r="BD12582" s="41"/>
      <c r="BE12582" s="41"/>
      <c r="BF12582" s="41"/>
      <c r="BG12582" s="41"/>
      <c r="BH12582" s="41"/>
      <c r="BI12582" s="41"/>
      <c r="BJ12582" s="41"/>
      <c r="BK12582" s="41"/>
      <c r="BL12582" s="41"/>
      <c r="BM12582" s="41"/>
      <c r="BN12582" s="41"/>
      <c r="BO12582" s="41"/>
      <c r="BP12582" s="108"/>
      <c r="CG12582" s="102"/>
      <c r="CI12582" s="45"/>
    </row>
    <row r="12583" spans="37:87" ht="13" customHeight="1">
      <c r="AK12583" s="114"/>
      <c r="AL12583" s="41"/>
      <c r="AM12583" s="41"/>
      <c r="AN12583" s="41"/>
      <c r="AO12583" s="41"/>
      <c r="AP12583" s="41"/>
      <c r="AQ12583" s="41"/>
      <c r="AR12583" s="41"/>
      <c r="AS12583" s="41"/>
      <c r="AT12583" s="41"/>
      <c r="AU12583" s="41"/>
      <c r="AV12583" s="41"/>
      <c r="AW12583" s="41"/>
      <c r="AX12583" s="41"/>
      <c r="AY12583" s="41"/>
      <c r="AZ12583" s="41"/>
      <c r="BA12583" s="41"/>
      <c r="BB12583" s="41"/>
      <c r="BC12583" s="41"/>
      <c r="BD12583" s="41"/>
      <c r="BE12583" s="41"/>
      <c r="BF12583" s="41"/>
      <c r="BG12583" s="41"/>
      <c r="BH12583" s="41"/>
      <c r="BI12583" s="41"/>
      <c r="BJ12583" s="41"/>
      <c r="BK12583" s="41"/>
      <c r="BL12583" s="41"/>
      <c r="BM12583" s="41"/>
      <c r="BN12583" s="41"/>
      <c r="BO12583" s="41"/>
      <c r="BP12583" s="108"/>
      <c r="CG12583" s="102"/>
      <c r="CI12583" s="45"/>
    </row>
    <row r="12584" spans="37:87" ht="13" customHeight="1">
      <c r="AK12584" s="114"/>
      <c r="AL12584" s="41"/>
      <c r="AM12584" s="41"/>
      <c r="AN12584" s="41"/>
      <c r="AO12584" s="41"/>
      <c r="AP12584" s="41"/>
      <c r="AQ12584" s="41"/>
      <c r="AR12584" s="41"/>
      <c r="AS12584" s="41"/>
      <c r="AT12584" s="41"/>
      <c r="AU12584" s="41"/>
      <c r="AV12584" s="41"/>
      <c r="AW12584" s="41"/>
      <c r="AX12584" s="41"/>
      <c r="AY12584" s="41"/>
      <c r="AZ12584" s="41"/>
      <c r="BA12584" s="41"/>
      <c r="BB12584" s="41"/>
      <c r="BC12584" s="41"/>
      <c r="BD12584" s="41"/>
      <c r="BE12584" s="41"/>
      <c r="BF12584" s="41"/>
      <c r="BG12584" s="41"/>
      <c r="BH12584" s="41"/>
      <c r="BI12584" s="41"/>
      <c r="BJ12584" s="41"/>
      <c r="BK12584" s="41"/>
      <c r="BL12584" s="41"/>
      <c r="BM12584" s="41"/>
      <c r="BN12584" s="41"/>
      <c r="BO12584" s="41"/>
      <c r="BP12584" s="108"/>
      <c r="CG12584" s="102"/>
      <c r="CI12584" s="45"/>
    </row>
    <row r="12585" spans="37:87" ht="13" customHeight="1">
      <c r="AK12585" s="114"/>
      <c r="AL12585" s="41"/>
      <c r="AM12585" s="41"/>
      <c r="AN12585" s="41"/>
      <c r="AO12585" s="41"/>
      <c r="AP12585" s="41"/>
      <c r="AQ12585" s="41"/>
      <c r="AR12585" s="41"/>
      <c r="AS12585" s="41"/>
      <c r="AT12585" s="41"/>
      <c r="AU12585" s="41"/>
      <c r="AV12585" s="41"/>
      <c r="AW12585" s="41"/>
      <c r="AX12585" s="41"/>
      <c r="AY12585" s="41"/>
      <c r="AZ12585" s="41"/>
      <c r="BA12585" s="41"/>
      <c r="BB12585" s="41"/>
      <c r="BC12585" s="41"/>
      <c r="BD12585" s="41"/>
      <c r="BE12585" s="41"/>
      <c r="BF12585" s="41"/>
      <c r="BG12585" s="41"/>
      <c r="BH12585" s="41"/>
      <c r="BI12585" s="41"/>
      <c r="BJ12585" s="41"/>
      <c r="BK12585" s="41"/>
      <c r="BL12585" s="41"/>
      <c r="BM12585" s="41"/>
      <c r="BN12585" s="41"/>
      <c r="BO12585" s="41"/>
      <c r="BP12585" s="108"/>
      <c r="CG12585" s="102"/>
      <c r="CI12585" s="45"/>
    </row>
    <row r="12586" spans="37:87" ht="13" customHeight="1">
      <c r="AK12586" s="114"/>
      <c r="AL12586" s="41"/>
      <c r="AM12586" s="41"/>
      <c r="AN12586" s="41"/>
      <c r="AO12586" s="41"/>
      <c r="AP12586" s="41"/>
      <c r="AQ12586" s="41"/>
      <c r="AR12586" s="41"/>
      <c r="AS12586" s="41"/>
      <c r="AT12586" s="41"/>
      <c r="AU12586" s="41"/>
      <c r="AV12586" s="41"/>
      <c r="AW12586" s="41"/>
      <c r="AX12586" s="41"/>
      <c r="AY12586" s="41"/>
      <c r="AZ12586" s="41"/>
      <c r="BA12586" s="41"/>
      <c r="BB12586" s="41"/>
      <c r="BC12586" s="41"/>
      <c r="BD12586" s="41"/>
      <c r="BE12586" s="41"/>
      <c r="BF12586" s="41"/>
      <c r="BG12586" s="41"/>
      <c r="BH12586" s="41"/>
      <c r="BI12586" s="41"/>
      <c r="BJ12586" s="41"/>
      <c r="BK12586" s="41"/>
      <c r="BL12586" s="41"/>
      <c r="BM12586" s="41"/>
      <c r="BN12586" s="41"/>
      <c r="BO12586" s="41"/>
      <c r="BP12586" s="108"/>
      <c r="CG12586" s="102"/>
      <c r="CI12586" s="45"/>
    </row>
    <row r="12587" spans="37:87" ht="13" customHeight="1">
      <c r="AK12587" s="114"/>
      <c r="AL12587" s="41"/>
      <c r="AM12587" s="41"/>
      <c r="AN12587" s="41"/>
      <c r="AO12587" s="41"/>
      <c r="AP12587" s="41"/>
      <c r="AQ12587" s="41"/>
      <c r="AR12587" s="41"/>
      <c r="AS12587" s="41"/>
      <c r="AT12587" s="41"/>
      <c r="AU12587" s="41"/>
      <c r="AV12587" s="41"/>
      <c r="AW12587" s="41"/>
      <c r="AX12587" s="41"/>
      <c r="AY12587" s="41"/>
      <c r="AZ12587" s="41"/>
      <c r="BA12587" s="41"/>
      <c r="BB12587" s="41"/>
      <c r="BC12587" s="41"/>
      <c r="BD12587" s="41"/>
      <c r="BE12587" s="41"/>
      <c r="BF12587" s="41"/>
      <c r="BG12587" s="41"/>
      <c r="BH12587" s="41"/>
      <c r="BI12587" s="41"/>
      <c r="BJ12587" s="41"/>
      <c r="BK12587" s="41"/>
      <c r="BL12587" s="41"/>
      <c r="BM12587" s="41"/>
      <c r="BN12587" s="41"/>
      <c r="BO12587" s="41"/>
      <c r="BP12587" s="108"/>
      <c r="CG12587" s="102"/>
      <c r="CI12587" s="45"/>
    </row>
    <row r="12588" spans="37:87" ht="13" customHeight="1">
      <c r="AK12588" s="114"/>
      <c r="AL12588" s="41"/>
      <c r="AM12588" s="41"/>
      <c r="AN12588" s="41"/>
      <c r="AO12588" s="41"/>
      <c r="AP12588" s="41"/>
      <c r="AQ12588" s="41"/>
      <c r="AR12588" s="41"/>
      <c r="AS12588" s="41"/>
      <c r="AT12588" s="41"/>
      <c r="AU12588" s="41"/>
      <c r="AV12588" s="41"/>
      <c r="AW12588" s="41"/>
      <c r="AX12588" s="41"/>
      <c r="AY12588" s="41"/>
      <c r="AZ12588" s="41"/>
      <c r="BA12588" s="41"/>
      <c r="BB12588" s="41"/>
      <c r="BC12588" s="41"/>
      <c r="BD12588" s="41"/>
      <c r="BE12588" s="41"/>
      <c r="BF12588" s="41"/>
      <c r="BG12588" s="41"/>
      <c r="BH12588" s="41"/>
      <c r="BI12588" s="41"/>
      <c r="BJ12588" s="41"/>
      <c r="BK12588" s="41"/>
      <c r="BL12588" s="41"/>
      <c r="BM12588" s="41"/>
      <c r="BN12588" s="41"/>
      <c r="BO12588" s="41"/>
      <c r="BP12588" s="108"/>
      <c r="CG12588" s="102"/>
      <c r="CI12588" s="45"/>
    </row>
    <row r="12589" spans="37:87" ht="13" customHeight="1">
      <c r="AK12589" s="114"/>
      <c r="AL12589" s="41"/>
      <c r="AM12589" s="41"/>
      <c r="AN12589" s="41"/>
      <c r="AO12589" s="41"/>
      <c r="AP12589" s="41"/>
      <c r="AQ12589" s="41"/>
      <c r="AR12589" s="41"/>
      <c r="AS12589" s="41"/>
      <c r="AT12589" s="41"/>
      <c r="AU12589" s="41"/>
      <c r="AV12589" s="41"/>
      <c r="AW12589" s="41"/>
      <c r="AX12589" s="41"/>
      <c r="AY12589" s="41"/>
      <c r="AZ12589" s="41"/>
      <c r="BA12589" s="41"/>
      <c r="BB12589" s="41"/>
      <c r="BC12589" s="41"/>
      <c r="BD12589" s="41"/>
      <c r="BE12589" s="41"/>
      <c r="BF12589" s="41"/>
      <c r="BG12589" s="41"/>
      <c r="BH12589" s="41"/>
      <c r="BI12589" s="41"/>
      <c r="BJ12589" s="41"/>
      <c r="BK12589" s="41"/>
      <c r="BL12589" s="41"/>
      <c r="BM12589" s="41"/>
      <c r="BN12589" s="41"/>
      <c r="BO12589" s="41"/>
      <c r="BP12589" s="108"/>
      <c r="CG12589" s="102"/>
      <c r="CI12589" s="45"/>
    </row>
    <row r="12590" spans="37:87" ht="13" customHeight="1">
      <c r="AK12590" s="114"/>
      <c r="AL12590" s="41"/>
      <c r="AM12590" s="41"/>
      <c r="AN12590" s="41"/>
      <c r="AO12590" s="41"/>
      <c r="AP12590" s="41"/>
      <c r="AQ12590" s="41"/>
      <c r="AR12590" s="41"/>
      <c r="AS12590" s="41"/>
      <c r="AT12590" s="41"/>
      <c r="AU12590" s="41"/>
      <c r="AV12590" s="41"/>
      <c r="AW12590" s="41"/>
      <c r="AX12590" s="41"/>
      <c r="AY12590" s="41"/>
      <c r="AZ12590" s="41"/>
      <c r="BA12590" s="41"/>
      <c r="BB12590" s="41"/>
      <c r="BC12590" s="41"/>
      <c r="BD12590" s="41"/>
      <c r="BE12590" s="41"/>
      <c r="BF12590" s="41"/>
      <c r="BG12590" s="41"/>
      <c r="BH12590" s="41"/>
      <c r="BI12590" s="41"/>
      <c r="BJ12590" s="41"/>
      <c r="BK12590" s="41"/>
      <c r="BL12590" s="41"/>
      <c r="BM12590" s="41"/>
      <c r="BN12590" s="41"/>
      <c r="BO12590" s="41"/>
      <c r="BP12590" s="108"/>
      <c r="CG12590" s="102"/>
      <c r="CI12590" s="45"/>
    </row>
    <row r="12591" spans="37:87" ht="13" customHeight="1">
      <c r="AK12591" s="114"/>
      <c r="AL12591" s="41"/>
      <c r="AM12591" s="41"/>
      <c r="AN12591" s="41"/>
      <c r="AO12591" s="41"/>
      <c r="AP12591" s="41"/>
      <c r="AQ12591" s="41"/>
      <c r="AR12591" s="41"/>
      <c r="AS12591" s="41"/>
      <c r="AT12591" s="41"/>
      <c r="AU12591" s="41"/>
      <c r="AV12591" s="41"/>
      <c r="AW12591" s="41"/>
      <c r="AX12591" s="41"/>
      <c r="AY12591" s="41"/>
      <c r="AZ12591" s="41"/>
      <c r="BA12591" s="41"/>
      <c r="BB12591" s="41"/>
      <c r="BC12591" s="41"/>
      <c r="BD12591" s="41"/>
      <c r="BE12591" s="41"/>
      <c r="BF12591" s="41"/>
      <c r="BG12591" s="41"/>
      <c r="BH12591" s="41"/>
      <c r="BI12591" s="41"/>
      <c r="BJ12591" s="41"/>
      <c r="BK12591" s="41"/>
      <c r="BL12591" s="41"/>
      <c r="BM12591" s="41"/>
      <c r="BN12591" s="41"/>
      <c r="BO12591" s="41"/>
      <c r="BP12591" s="108"/>
      <c r="CG12591" s="102"/>
      <c r="CI12591" s="45"/>
    </row>
    <row r="12592" spans="37:87" ht="13" customHeight="1">
      <c r="AK12592" s="114"/>
      <c r="AL12592" s="41"/>
      <c r="AM12592" s="41"/>
      <c r="AN12592" s="41"/>
      <c r="AO12592" s="41"/>
      <c r="AP12592" s="41"/>
      <c r="AQ12592" s="41"/>
      <c r="AR12592" s="41"/>
      <c r="AS12592" s="41"/>
      <c r="AT12592" s="41"/>
      <c r="AU12592" s="41"/>
      <c r="AV12592" s="41"/>
      <c r="AW12592" s="41"/>
      <c r="AX12592" s="41"/>
      <c r="AY12592" s="41"/>
      <c r="AZ12592" s="41"/>
      <c r="BA12592" s="41"/>
      <c r="BB12592" s="41"/>
      <c r="BC12592" s="41"/>
      <c r="BD12592" s="41"/>
      <c r="BE12592" s="41"/>
      <c r="BF12592" s="41"/>
      <c r="BG12592" s="41"/>
      <c r="BH12592" s="41"/>
      <c r="BI12592" s="41"/>
      <c r="BJ12592" s="41"/>
      <c r="BK12592" s="41"/>
      <c r="BL12592" s="41"/>
      <c r="BM12592" s="41"/>
      <c r="BN12592" s="41"/>
      <c r="BO12592" s="41"/>
      <c r="BP12592" s="108"/>
      <c r="CG12592" s="102"/>
      <c r="CI12592" s="45"/>
    </row>
    <row r="12593" spans="37:87" ht="13" customHeight="1">
      <c r="AK12593" s="114"/>
      <c r="AL12593" s="41"/>
      <c r="AM12593" s="41"/>
      <c r="AN12593" s="41"/>
      <c r="AO12593" s="41"/>
      <c r="AP12593" s="41"/>
      <c r="AQ12593" s="41"/>
      <c r="AR12593" s="41"/>
      <c r="AS12593" s="41"/>
      <c r="AT12593" s="41"/>
      <c r="AU12593" s="41"/>
      <c r="AV12593" s="41"/>
      <c r="AW12593" s="41"/>
      <c r="AX12593" s="41"/>
      <c r="AY12593" s="41"/>
      <c r="AZ12593" s="41"/>
      <c r="BA12593" s="41"/>
      <c r="BB12593" s="41"/>
      <c r="BC12593" s="41"/>
      <c r="BD12593" s="41"/>
      <c r="BE12593" s="41"/>
      <c r="BF12593" s="41"/>
      <c r="BG12593" s="41"/>
      <c r="BH12593" s="41"/>
      <c r="BI12593" s="41"/>
      <c r="BJ12593" s="41"/>
      <c r="BK12593" s="41"/>
      <c r="BL12593" s="41"/>
      <c r="BM12593" s="41"/>
      <c r="BN12593" s="41"/>
      <c r="BO12593" s="41"/>
      <c r="BP12593" s="108"/>
      <c r="CG12593" s="102"/>
      <c r="CI12593" s="45"/>
    </row>
    <row r="12594" spans="37:87" ht="13" customHeight="1">
      <c r="AK12594" s="114"/>
      <c r="AL12594" s="41"/>
      <c r="AM12594" s="41"/>
      <c r="AN12594" s="41"/>
      <c r="AO12594" s="41"/>
      <c r="AP12594" s="41"/>
      <c r="AQ12594" s="41"/>
      <c r="AR12594" s="41"/>
      <c r="AS12594" s="41"/>
      <c r="AT12594" s="41"/>
      <c r="AU12594" s="41"/>
      <c r="AV12594" s="41"/>
      <c r="AW12594" s="41"/>
      <c r="AX12594" s="41"/>
      <c r="AY12594" s="41"/>
      <c r="AZ12594" s="41"/>
      <c r="BA12594" s="41"/>
      <c r="BB12594" s="41"/>
      <c r="BC12594" s="41"/>
      <c r="BD12594" s="41"/>
      <c r="BE12594" s="41"/>
      <c r="BF12594" s="41"/>
      <c r="BG12594" s="41"/>
      <c r="BH12594" s="41"/>
      <c r="BI12594" s="41"/>
      <c r="BJ12594" s="41"/>
      <c r="BK12594" s="41"/>
      <c r="BL12594" s="41"/>
      <c r="BM12594" s="41"/>
      <c r="BN12594" s="41"/>
      <c r="BO12594" s="41"/>
      <c r="BP12594" s="108"/>
      <c r="CG12594" s="102"/>
      <c r="CI12594" s="45"/>
    </row>
    <row r="12595" spans="37:87" ht="13" customHeight="1">
      <c r="AK12595" s="114"/>
      <c r="AL12595" s="41"/>
      <c r="AM12595" s="41"/>
      <c r="AN12595" s="41"/>
      <c r="AO12595" s="41"/>
      <c r="AP12595" s="41"/>
      <c r="AQ12595" s="41"/>
      <c r="AR12595" s="41"/>
      <c r="AS12595" s="41"/>
      <c r="AT12595" s="41"/>
      <c r="AU12595" s="41"/>
      <c r="AV12595" s="41"/>
      <c r="AW12595" s="41"/>
      <c r="AX12595" s="41"/>
      <c r="AY12595" s="41"/>
      <c r="AZ12595" s="41"/>
      <c r="BA12595" s="41"/>
      <c r="BB12595" s="41"/>
      <c r="BC12595" s="41"/>
      <c r="BD12595" s="41"/>
      <c r="BE12595" s="41"/>
      <c r="BF12595" s="41"/>
      <c r="BG12595" s="41"/>
      <c r="BH12595" s="41"/>
      <c r="BI12595" s="41"/>
      <c r="BJ12595" s="41"/>
      <c r="BK12595" s="41"/>
      <c r="BL12595" s="41"/>
      <c r="BM12595" s="41"/>
      <c r="BN12595" s="41"/>
      <c r="BO12595" s="41"/>
      <c r="BP12595" s="108"/>
      <c r="CG12595" s="102"/>
      <c r="CI12595" s="45"/>
    </row>
    <row r="12596" spans="37:87" ht="13" customHeight="1">
      <c r="AK12596" s="114"/>
      <c r="AL12596" s="41"/>
      <c r="AM12596" s="41"/>
      <c r="AN12596" s="41"/>
      <c r="AO12596" s="41"/>
      <c r="AP12596" s="41"/>
      <c r="AQ12596" s="41"/>
      <c r="AR12596" s="41"/>
      <c r="AS12596" s="41"/>
      <c r="AT12596" s="41"/>
      <c r="AU12596" s="41"/>
      <c r="AV12596" s="41"/>
      <c r="AW12596" s="41"/>
      <c r="AX12596" s="41"/>
      <c r="AY12596" s="41"/>
      <c r="AZ12596" s="41"/>
      <c r="BA12596" s="41"/>
      <c r="BB12596" s="41"/>
      <c r="BC12596" s="41"/>
      <c r="BD12596" s="41"/>
      <c r="BE12596" s="41"/>
      <c r="BF12596" s="41"/>
      <c r="BG12596" s="41"/>
      <c r="BH12596" s="41"/>
      <c r="BI12596" s="41"/>
      <c r="BJ12596" s="41"/>
      <c r="BK12596" s="41"/>
      <c r="BL12596" s="41"/>
      <c r="BM12596" s="41"/>
      <c r="BN12596" s="41"/>
      <c r="BO12596" s="41"/>
      <c r="BP12596" s="108"/>
      <c r="CG12596" s="102"/>
      <c r="CI12596" s="45"/>
    </row>
    <row r="12597" spans="37:87" ht="13" customHeight="1">
      <c r="AK12597" s="114"/>
      <c r="AL12597" s="41"/>
      <c r="AM12597" s="41"/>
      <c r="AN12597" s="41"/>
      <c r="AO12597" s="41"/>
      <c r="AP12597" s="41"/>
      <c r="AQ12597" s="41"/>
      <c r="AR12597" s="41"/>
      <c r="AS12597" s="41"/>
      <c r="AT12597" s="41"/>
      <c r="AU12597" s="41"/>
      <c r="AV12597" s="41"/>
      <c r="AW12597" s="41"/>
      <c r="AX12597" s="41"/>
      <c r="AY12597" s="41"/>
      <c r="AZ12597" s="41"/>
      <c r="BA12597" s="41"/>
      <c r="BB12597" s="41"/>
      <c r="BC12597" s="41"/>
      <c r="BD12597" s="41"/>
      <c r="BE12597" s="41"/>
      <c r="BF12597" s="41"/>
      <c r="BG12597" s="41"/>
      <c r="BH12597" s="41"/>
      <c r="BI12597" s="41"/>
      <c r="BJ12597" s="41"/>
      <c r="BK12597" s="41"/>
      <c r="BL12597" s="41"/>
      <c r="BM12597" s="41"/>
      <c r="BN12597" s="41"/>
      <c r="BO12597" s="41"/>
      <c r="BP12597" s="108"/>
      <c r="CG12597" s="102"/>
      <c r="CI12597" s="45"/>
    </row>
    <row r="12598" spans="37:87" ht="13" customHeight="1">
      <c r="AK12598" s="114"/>
      <c r="AL12598" s="41"/>
      <c r="AM12598" s="41"/>
      <c r="AN12598" s="41"/>
      <c r="AO12598" s="41"/>
      <c r="AP12598" s="41"/>
      <c r="AQ12598" s="41"/>
      <c r="AR12598" s="41"/>
      <c r="AS12598" s="41"/>
      <c r="AT12598" s="41"/>
      <c r="AU12598" s="41"/>
      <c r="AV12598" s="41"/>
      <c r="AW12598" s="41"/>
      <c r="AX12598" s="41"/>
      <c r="AY12598" s="41"/>
      <c r="AZ12598" s="41"/>
      <c r="BA12598" s="41"/>
      <c r="BB12598" s="41"/>
      <c r="BC12598" s="41"/>
      <c r="BD12598" s="41"/>
      <c r="BE12598" s="41"/>
      <c r="BF12598" s="41"/>
      <c r="BG12598" s="41"/>
      <c r="BH12598" s="41"/>
      <c r="BI12598" s="41"/>
      <c r="BJ12598" s="41"/>
      <c r="BK12598" s="41"/>
      <c r="BL12598" s="41"/>
      <c r="BM12598" s="41"/>
      <c r="BN12598" s="41"/>
      <c r="BO12598" s="41"/>
      <c r="BP12598" s="108"/>
      <c r="CG12598" s="102"/>
      <c r="CI12598" s="45"/>
    </row>
    <row r="12599" spans="37:87" ht="13" customHeight="1">
      <c r="AK12599" s="114"/>
      <c r="AL12599" s="41"/>
      <c r="AM12599" s="41"/>
      <c r="AN12599" s="41"/>
      <c r="AO12599" s="41"/>
      <c r="AP12599" s="41"/>
      <c r="AQ12599" s="41"/>
      <c r="AR12599" s="41"/>
      <c r="AS12599" s="41"/>
      <c r="AT12599" s="41"/>
      <c r="AU12599" s="41"/>
      <c r="AV12599" s="41"/>
      <c r="AW12599" s="41"/>
      <c r="AX12599" s="41"/>
      <c r="AY12599" s="41"/>
      <c r="AZ12599" s="41"/>
      <c r="BA12599" s="41"/>
      <c r="BB12599" s="41"/>
      <c r="BC12599" s="41"/>
      <c r="BD12599" s="41"/>
      <c r="BE12599" s="41"/>
      <c r="BF12599" s="41"/>
      <c r="BG12599" s="41"/>
      <c r="BH12599" s="41"/>
      <c r="BI12599" s="41"/>
      <c r="BJ12599" s="41"/>
      <c r="BK12599" s="41"/>
      <c r="BL12599" s="41"/>
      <c r="BM12599" s="41"/>
      <c r="BN12599" s="41"/>
      <c r="BO12599" s="41"/>
      <c r="BP12599" s="108"/>
      <c r="CG12599" s="102"/>
      <c r="CI12599" s="45"/>
    </row>
    <row r="12600" spans="37:87" ht="13" customHeight="1">
      <c r="AK12600" s="114"/>
      <c r="AL12600" s="41"/>
      <c r="AM12600" s="41"/>
      <c r="AN12600" s="41"/>
      <c r="AO12600" s="41"/>
      <c r="AP12600" s="41"/>
      <c r="AQ12600" s="41"/>
      <c r="AR12600" s="41"/>
      <c r="AS12600" s="41"/>
      <c r="AT12600" s="41"/>
      <c r="AU12600" s="41"/>
      <c r="AV12600" s="41"/>
      <c r="AW12600" s="41"/>
      <c r="AX12600" s="41"/>
      <c r="AY12600" s="41"/>
      <c r="AZ12600" s="41"/>
      <c r="BA12600" s="41"/>
      <c r="BB12600" s="41"/>
      <c r="BC12600" s="41"/>
      <c r="BD12600" s="41"/>
      <c r="BE12600" s="41"/>
      <c r="BF12600" s="41"/>
      <c r="BG12600" s="41"/>
      <c r="BH12600" s="41"/>
      <c r="BI12600" s="41"/>
      <c r="BJ12600" s="41"/>
      <c r="BK12600" s="41"/>
      <c r="BL12600" s="41"/>
      <c r="BM12600" s="41"/>
      <c r="BN12600" s="41"/>
      <c r="BO12600" s="41"/>
      <c r="BP12600" s="108"/>
      <c r="CG12600" s="102"/>
      <c r="CI12600" s="45"/>
    </row>
    <row r="12601" spans="37:87" ht="13" customHeight="1">
      <c r="AK12601" s="114"/>
      <c r="AL12601" s="41"/>
      <c r="AM12601" s="41"/>
      <c r="AN12601" s="41"/>
      <c r="AO12601" s="41"/>
      <c r="AP12601" s="41"/>
      <c r="AQ12601" s="41"/>
      <c r="AR12601" s="41"/>
      <c r="AS12601" s="41"/>
      <c r="AT12601" s="41"/>
      <c r="AU12601" s="41"/>
      <c r="AV12601" s="41"/>
      <c r="AW12601" s="41"/>
      <c r="AX12601" s="41"/>
      <c r="AY12601" s="41"/>
      <c r="AZ12601" s="41"/>
      <c r="BA12601" s="41"/>
      <c r="BB12601" s="41"/>
      <c r="BC12601" s="41"/>
      <c r="BD12601" s="41"/>
      <c r="BE12601" s="41"/>
      <c r="BF12601" s="41"/>
      <c r="BG12601" s="41"/>
      <c r="BH12601" s="41"/>
      <c r="BI12601" s="41"/>
      <c r="BJ12601" s="41"/>
      <c r="BK12601" s="41"/>
      <c r="BL12601" s="41"/>
      <c r="BM12601" s="41"/>
      <c r="BN12601" s="41"/>
      <c r="BO12601" s="41"/>
      <c r="BP12601" s="108"/>
      <c r="CG12601" s="102"/>
      <c r="CI12601" s="45"/>
    </row>
    <row r="12602" spans="37:87" ht="13" customHeight="1">
      <c r="AK12602" s="114"/>
      <c r="AL12602" s="41"/>
      <c r="AM12602" s="41"/>
      <c r="AN12602" s="41"/>
      <c r="AO12602" s="41"/>
      <c r="AP12602" s="41"/>
      <c r="AQ12602" s="41"/>
      <c r="AR12602" s="41"/>
      <c r="AS12602" s="41"/>
      <c r="AT12602" s="41"/>
      <c r="AU12602" s="41"/>
      <c r="AV12602" s="41"/>
      <c r="AW12602" s="41"/>
      <c r="AX12602" s="41"/>
      <c r="AY12602" s="41"/>
      <c r="AZ12602" s="41"/>
      <c r="BA12602" s="41"/>
      <c r="BB12602" s="41"/>
      <c r="BC12602" s="41"/>
      <c r="BD12602" s="41"/>
      <c r="BE12602" s="41"/>
      <c r="BF12602" s="41"/>
      <c r="BG12602" s="41"/>
      <c r="BH12602" s="41"/>
      <c r="BI12602" s="41"/>
      <c r="BJ12602" s="41"/>
      <c r="BK12602" s="41"/>
      <c r="BL12602" s="41"/>
      <c r="BM12602" s="41"/>
      <c r="BN12602" s="41"/>
      <c r="BO12602" s="41"/>
      <c r="BP12602" s="108"/>
      <c r="CG12602" s="102"/>
      <c r="CI12602" s="45"/>
    </row>
    <row r="12603" spans="37:87" ht="13" customHeight="1">
      <c r="AK12603" s="114"/>
      <c r="AL12603" s="41"/>
      <c r="AM12603" s="41"/>
      <c r="AN12603" s="41"/>
      <c r="AO12603" s="41"/>
      <c r="AP12603" s="41"/>
      <c r="AQ12603" s="41"/>
      <c r="AR12603" s="41"/>
      <c r="AS12603" s="41"/>
      <c r="AT12603" s="41"/>
      <c r="AU12603" s="41"/>
      <c r="AV12603" s="41"/>
      <c r="AW12603" s="41"/>
      <c r="AX12603" s="41"/>
      <c r="AY12603" s="41"/>
      <c r="AZ12603" s="41"/>
      <c r="BA12603" s="41"/>
      <c r="BB12603" s="41"/>
      <c r="BC12603" s="41"/>
      <c r="BD12603" s="41"/>
      <c r="BE12603" s="41"/>
      <c r="BF12603" s="41"/>
      <c r="BG12603" s="41"/>
      <c r="BH12603" s="41"/>
      <c r="BI12603" s="41"/>
      <c r="BJ12603" s="41"/>
      <c r="BK12603" s="41"/>
      <c r="BL12603" s="41"/>
      <c r="BM12603" s="41"/>
      <c r="BN12603" s="41"/>
      <c r="BO12603" s="41"/>
      <c r="BP12603" s="108"/>
      <c r="CG12603" s="102"/>
      <c r="CI12603" s="45"/>
    </row>
    <row r="12604" spans="37:87" ht="13" customHeight="1">
      <c r="AK12604" s="114"/>
      <c r="AL12604" s="41"/>
      <c r="AM12604" s="41"/>
      <c r="AN12604" s="41"/>
      <c r="AO12604" s="41"/>
      <c r="AP12604" s="41"/>
      <c r="AQ12604" s="41"/>
      <c r="AR12604" s="41"/>
      <c r="AS12604" s="41"/>
      <c r="AT12604" s="41"/>
      <c r="AU12604" s="41"/>
      <c r="AV12604" s="41"/>
      <c r="AW12604" s="41"/>
      <c r="AX12604" s="41"/>
      <c r="AY12604" s="41"/>
      <c r="AZ12604" s="41"/>
      <c r="BA12604" s="41"/>
      <c r="BB12604" s="41"/>
      <c r="BC12604" s="41"/>
      <c r="BD12604" s="41"/>
      <c r="BE12604" s="41"/>
      <c r="BF12604" s="41"/>
      <c r="BG12604" s="41"/>
      <c r="BH12604" s="41"/>
      <c r="BI12604" s="41"/>
      <c r="BJ12604" s="41"/>
      <c r="BK12604" s="41"/>
      <c r="BL12604" s="41"/>
      <c r="BM12604" s="41"/>
      <c r="BN12604" s="41"/>
      <c r="BO12604" s="41"/>
      <c r="BP12604" s="108"/>
      <c r="CG12604" s="102"/>
      <c r="CI12604" s="45"/>
    </row>
    <row r="12605" spans="37:87" ht="13" customHeight="1">
      <c r="AK12605" s="114"/>
      <c r="AL12605" s="41"/>
      <c r="AM12605" s="41"/>
      <c r="AN12605" s="41"/>
      <c r="AO12605" s="41"/>
      <c r="AP12605" s="41"/>
      <c r="AQ12605" s="41"/>
      <c r="AR12605" s="41"/>
      <c r="AS12605" s="41"/>
      <c r="AT12605" s="41"/>
      <c r="AU12605" s="41"/>
      <c r="AV12605" s="41"/>
      <c r="AW12605" s="41"/>
      <c r="AX12605" s="41"/>
      <c r="AY12605" s="41"/>
      <c r="AZ12605" s="41"/>
      <c r="BA12605" s="41"/>
      <c r="BB12605" s="41"/>
      <c r="BC12605" s="41"/>
      <c r="BD12605" s="41"/>
      <c r="BE12605" s="41"/>
      <c r="BF12605" s="41"/>
      <c r="BG12605" s="41"/>
      <c r="BH12605" s="41"/>
      <c r="BI12605" s="41"/>
      <c r="BJ12605" s="41"/>
      <c r="BK12605" s="41"/>
      <c r="BL12605" s="41"/>
      <c r="BM12605" s="41"/>
      <c r="BN12605" s="41"/>
      <c r="BO12605" s="41"/>
      <c r="BP12605" s="108"/>
      <c r="CG12605" s="102"/>
      <c r="CI12605" s="45"/>
    </row>
    <row r="12606" spans="37:87" ht="13" customHeight="1">
      <c r="AK12606" s="114"/>
      <c r="AL12606" s="41"/>
      <c r="AM12606" s="41"/>
      <c r="AN12606" s="41"/>
      <c r="AO12606" s="41"/>
      <c r="AP12606" s="41"/>
      <c r="AQ12606" s="41"/>
      <c r="AR12606" s="41"/>
      <c r="AS12606" s="41"/>
      <c r="AT12606" s="41"/>
      <c r="AU12606" s="41"/>
      <c r="AV12606" s="41"/>
      <c r="AW12606" s="41"/>
      <c r="AX12606" s="41"/>
      <c r="AY12606" s="41"/>
      <c r="AZ12606" s="41"/>
      <c r="BA12606" s="41"/>
      <c r="BB12606" s="41"/>
      <c r="BC12606" s="41"/>
      <c r="BD12606" s="41"/>
      <c r="BE12606" s="41"/>
      <c r="BF12606" s="41"/>
      <c r="BG12606" s="41"/>
      <c r="BH12606" s="41"/>
      <c r="BI12606" s="41"/>
      <c r="BJ12606" s="41"/>
      <c r="BK12606" s="41"/>
      <c r="BL12606" s="41"/>
      <c r="BM12606" s="41"/>
      <c r="BN12606" s="41"/>
      <c r="BO12606" s="41"/>
      <c r="BP12606" s="108"/>
      <c r="CG12606" s="102"/>
      <c r="CI12606" s="45"/>
    </row>
    <row r="12607" spans="37:87" ht="13" customHeight="1">
      <c r="AK12607" s="114"/>
      <c r="AL12607" s="41"/>
      <c r="AM12607" s="41"/>
      <c r="AN12607" s="41"/>
      <c r="AO12607" s="41"/>
      <c r="AP12607" s="41"/>
      <c r="AQ12607" s="41"/>
      <c r="AR12607" s="41"/>
      <c r="AS12607" s="41"/>
      <c r="AT12607" s="41"/>
      <c r="AU12607" s="41"/>
      <c r="AV12607" s="41"/>
      <c r="AW12607" s="41"/>
      <c r="AX12607" s="41"/>
      <c r="AY12607" s="41"/>
      <c r="AZ12607" s="41"/>
      <c r="BA12607" s="41"/>
      <c r="BB12607" s="41"/>
      <c r="BC12607" s="41"/>
      <c r="BD12607" s="41"/>
      <c r="BE12607" s="41"/>
      <c r="BF12607" s="41"/>
      <c r="BG12607" s="41"/>
      <c r="BH12607" s="41"/>
      <c r="BI12607" s="41"/>
      <c r="BJ12607" s="41"/>
      <c r="BK12607" s="41"/>
      <c r="BL12607" s="41"/>
      <c r="BM12607" s="41"/>
      <c r="BN12607" s="41"/>
      <c r="BO12607" s="41"/>
      <c r="BP12607" s="108"/>
      <c r="CG12607" s="102"/>
      <c r="CI12607" s="45"/>
    </row>
    <row r="12608" spans="37:87" ht="13" customHeight="1">
      <c r="AK12608" s="114"/>
      <c r="AL12608" s="41"/>
      <c r="AM12608" s="41"/>
      <c r="AN12608" s="41"/>
      <c r="AO12608" s="41"/>
      <c r="AP12608" s="41"/>
      <c r="AQ12608" s="41"/>
      <c r="AR12608" s="41"/>
      <c r="AS12608" s="41"/>
      <c r="AT12608" s="41"/>
      <c r="AU12608" s="41"/>
      <c r="AV12608" s="41"/>
      <c r="AW12608" s="41"/>
      <c r="AX12608" s="41"/>
      <c r="AY12608" s="41"/>
      <c r="AZ12608" s="41"/>
      <c r="BA12608" s="41"/>
      <c r="BB12608" s="41"/>
      <c r="BC12608" s="41"/>
      <c r="BD12608" s="41"/>
      <c r="BE12608" s="41"/>
      <c r="BF12608" s="41"/>
      <c r="BG12608" s="41"/>
      <c r="BH12608" s="41"/>
      <c r="BI12608" s="41"/>
      <c r="BJ12608" s="41"/>
      <c r="BK12608" s="41"/>
      <c r="BL12608" s="41"/>
      <c r="BM12608" s="41"/>
      <c r="BN12608" s="41"/>
      <c r="BO12608" s="41"/>
      <c r="BP12608" s="108"/>
      <c r="CG12608" s="102"/>
      <c r="CI12608" s="45"/>
    </row>
    <row r="12609" spans="37:87" ht="13" customHeight="1">
      <c r="AK12609" s="114"/>
      <c r="AL12609" s="41"/>
      <c r="AM12609" s="41"/>
      <c r="AN12609" s="41"/>
      <c r="AO12609" s="41"/>
      <c r="AP12609" s="41"/>
      <c r="AQ12609" s="41"/>
      <c r="AR12609" s="41"/>
      <c r="AS12609" s="41"/>
      <c r="AT12609" s="41"/>
      <c r="AU12609" s="41"/>
      <c r="AV12609" s="41"/>
      <c r="AW12609" s="41"/>
      <c r="AX12609" s="41"/>
      <c r="AY12609" s="41"/>
      <c r="AZ12609" s="41"/>
      <c r="BA12609" s="41"/>
      <c r="BB12609" s="41"/>
      <c r="BC12609" s="41"/>
      <c r="BD12609" s="41"/>
      <c r="BE12609" s="41"/>
      <c r="BF12609" s="41"/>
      <c r="BG12609" s="41"/>
      <c r="BH12609" s="41"/>
      <c r="BI12609" s="41"/>
      <c r="BJ12609" s="41"/>
      <c r="BK12609" s="41"/>
      <c r="BL12609" s="41"/>
      <c r="BM12609" s="41"/>
      <c r="BN12609" s="41"/>
      <c r="BO12609" s="41"/>
      <c r="BP12609" s="108"/>
      <c r="CG12609" s="102"/>
      <c r="CI12609" s="45"/>
    </row>
    <row r="12610" spans="37:87" ht="13" customHeight="1">
      <c r="AK12610" s="114"/>
      <c r="AL12610" s="41"/>
      <c r="AM12610" s="41"/>
      <c r="AN12610" s="41"/>
      <c r="AO12610" s="41"/>
      <c r="AP12610" s="41"/>
      <c r="AQ12610" s="41"/>
      <c r="AR12610" s="41"/>
      <c r="AS12610" s="41"/>
      <c r="AT12610" s="41"/>
      <c r="AU12610" s="41"/>
      <c r="AV12610" s="41"/>
      <c r="AW12610" s="41"/>
      <c r="AX12610" s="41"/>
      <c r="AY12610" s="41"/>
      <c r="AZ12610" s="41"/>
      <c r="BA12610" s="41"/>
      <c r="BB12610" s="41"/>
      <c r="BC12610" s="41"/>
      <c r="BD12610" s="41"/>
      <c r="BE12610" s="41"/>
      <c r="BF12610" s="41"/>
      <c r="BG12610" s="41"/>
      <c r="BH12610" s="41"/>
      <c r="BI12610" s="41"/>
      <c r="BJ12610" s="41"/>
      <c r="BK12610" s="41"/>
      <c r="BL12610" s="41"/>
      <c r="BM12610" s="41"/>
      <c r="BN12610" s="41"/>
      <c r="BO12610" s="41"/>
      <c r="BP12610" s="108"/>
      <c r="CG12610" s="102"/>
      <c r="CI12610" s="45"/>
    </row>
    <row r="12611" spans="37:87" ht="13" customHeight="1">
      <c r="AK12611" s="114"/>
      <c r="AL12611" s="41"/>
      <c r="AM12611" s="41"/>
      <c r="AN12611" s="41"/>
      <c r="AO12611" s="41"/>
      <c r="AP12611" s="41"/>
      <c r="AQ12611" s="41"/>
      <c r="AR12611" s="41"/>
      <c r="AS12611" s="41"/>
      <c r="AT12611" s="41"/>
      <c r="AU12611" s="41"/>
      <c r="AV12611" s="41"/>
      <c r="AW12611" s="41"/>
      <c r="AX12611" s="41"/>
      <c r="AY12611" s="41"/>
      <c r="AZ12611" s="41"/>
      <c r="BA12611" s="41"/>
      <c r="BB12611" s="41"/>
      <c r="BC12611" s="41"/>
      <c r="BD12611" s="41"/>
      <c r="BE12611" s="41"/>
      <c r="BF12611" s="41"/>
      <c r="BG12611" s="41"/>
      <c r="BH12611" s="41"/>
      <c r="BI12611" s="41"/>
      <c r="BJ12611" s="41"/>
      <c r="BK12611" s="41"/>
      <c r="BL12611" s="41"/>
      <c r="BM12611" s="41"/>
      <c r="BN12611" s="41"/>
      <c r="BO12611" s="41"/>
      <c r="BP12611" s="108"/>
      <c r="CG12611" s="102"/>
      <c r="CI12611" s="45"/>
    </row>
    <row r="12612" spans="37:87" ht="13" customHeight="1">
      <c r="AK12612" s="114"/>
      <c r="AL12612" s="41"/>
      <c r="AM12612" s="41"/>
      <c r="AN12612" s="41"/>
      <c r="AO12612" s="41"/>
      <c r="AP12612" s="41"/>
      <c r="AQ12612" s="41"/>
      <c r="AR12612" s="41"/>
      <c r="AS12612" s="41"/>
      <c r="AT12612" s="41"/>
      <c r="AU12612" s="41"/>
      <c r="AV12612" s="41"/>
      <c r="AW12612" s="41"/>
      <c r="AX12612" s="41"/>
      <c r="AY12612" s="41"/>
      <c r="AZ12612" s="41"/>
      <c r="BA12612" s="41"/>
      <c r="BB12612" s="41"/>
      <c r="BC12612" s="41"/>
      <c r="BD12612" s="41"/>
      <c r="BE12612" s="41"/>
      <c r="BF12612" s="41"/>
      <c r="BG12612" s="41"/>
      <c r="BH12612" s="41"/>
      <c r="BI12612" s="41"/>
      <c r="BJ12612" s="41"/>
      <c r="BK12612" s="41"/>
      <c r="BL12612" s="41"/>
      <c r="BM12612" s="41"/>
      <c r="BN12612" s="41"/>
      <c r="BO12612" s="41"/>
      <c r="BP12612" s="108"/>
      <c r="CG12612" s="102"/>
      <c r="CI12612" s="45"/>
    </row>
    <row r="12613" spans="37:87" ht="13" customHeight="1">
      <c r="AK12613" s="114"/>
      <c r="AL12613" s="41"/>
      <c r="AM12613" s="41"/>
      <c r="AN12613" s="41"/>
      <c r="AO12613" s="41"/>
      <c r="AP12613" s="41"/>
      <c r="AQ12613" s="41"/>
      <c r="AR12613" s="41"/>
      <c r="AS12613" s="41"/>
      <c r="AT12613" s="41"/>
      <c r="AU12613" s="41"/>
      <c r="AV12613" s="41"/>
      <c r="AW12613" s="41"/>
      <c r="AX12613" s="41"/>
      <c r="AY12613" s="41"/>
      <c r="AZ12613" s="41"/>
      <c r="BA12613" s="41"/>
      <c r="BB12613" s="41"/>
      <c r="BC12613" s="41"/>
      <c r="BD12613" s="41"/>
      <c r="BE12613" s="41"/>
      <c r="BF12613" s="41"/>
      <c r="BG12613" s="41"/>
      <c r="BH12613" s="41"/>
      <c r="BI12613" s="41"/>
      <c r="BJ12613" s="41"/>
      <c r="BK12613" s="41"/>
      <c r="BL12613" s="41"/>
      <c r="BM12613" s="41"/>
      <c r="BN12613" s="41"/>
      <c r="BO12613" s="41"/>
      <c r="BP12613" s="108"/>
      <c r="CG12613" s="102"/>
      <c r="CI12613" s="45"/>
    </row>
    <row r="12614" spans="37:87" ht="13" customHeight="1">
      <c r="AK12614" s="114"/>
      <c r="AL12614" s="41"/>
      <c r="AM12614" s="41"/>
      <c r="AN12614" s="41"/>
      <c r="AO12614" s="41"/>
      <c r="AP12614" s="41"/>
      <c r="AQ12614" s="41"/>
      <c r="AR12614" s="41"/>
      <c r="AS12614" s="41"/>
      <c r="AT12614" s="41"/>
      <c r="AU12614" s="41"/>
      <c r="AV12614" s="41"/>
      <c r="AW12614" s="41"/>
      <c r="AX12614" s="41"/>
      <c r="AY12614" s="41"/>
      <c r="AZ12614" s="41"/>
      <c r="BA12614" s="41"/>
      <c r="BB12614" s="41"/>
      <c r="BC12614" s="41"/>
      <c r="BD12614" s="41"/>
      <c r="BE12614" s="41"/>
      <c r="BF12614" s="41"/>
      <c r="BG12614" s="41"/>
      <c r="BH12614" s="41"/>
      <c r="BI12614" s="41"/>
      <c r="BJ12614" s="41"/>
      <c r="BK12614" s="41"/>
      <c r="BL12614" s="41"/>
      <c r="BM12614" s="41"/>
      <c r="BN12614" s="41"/>
      <c r="BO12614" s="41"/>
      <c r="BP12614" s="108"/>
      <c r="CG12614" s="102"/>
      <c r="CI12614" s="45"/>
    </row>
    <row r="12615" spans="37:87" ht="13" customHeight="1">
      <c r="AK12615" s="114"/>
      <c r="AL12615" s="41"/>
      <c r="AM12615" s="41"/>
      <c r="AN12615" s="41"/>
      <c r="AO12615" s="41"/>
      <c r="AP12615" s="41"/>
      <c r="AQ12615" s="41"/>
      <c r="AR12615" s="41"/>
      <c r="AS12615" s="41"/>
      <c r="AT12615" s="41"/>
      <c r="AU12615" s="41"/>
      <c r="AV12615" s="41"/>
      <c r="AW12615" s="41"/>
      <c r="AX12615" s="41"/>
      <c r="AY12615" s="41"/>
      <c r="AZ12615" s="41"/>
      <c r="BA12615" s="41"/>
      <c r="BB12615" s="41"/>
      <c r="BC12615" s="41"/>
      <c r="BD12615" s="41"/>
      <c r="BE12615" s="41"/>
      <c r="BF12615" s="41"/>
      <c r="BG12615" s="41"/>
      <c r="BH12615" s="41"/>
      <c r="BI12615" s="41"/>
      <c r="BJ12615" s="41"/>
      <c r="BK12615" s="41"/>
      <c r="BL12615" s="41"/>
      <c r="BM12615" s="41"/>
      <c r="BN12615" s="41"/>
      <c r="BO12615" s="41"/>
      <c r="BP12615" s="108"/>
      <c r="CG12615" s="102"/>
      <c r="CI12615" s="45"/>
    </row>
    <row r="12616" spans="37:87" ht="13" customHeight="1">
      <c r="AK12616" s="114"/>
      <c r="AL12616" s="41"/>
      <c r="AM12616" s="41"/>
      <c r="AN12616" s="41"/>
      <c r="AO12616" s="41"/>
      <c r="AP12616" s="41"/>
      <c r="AQ12616" s="41"/>
      <c r="AR12616" s="41"/>
      <c r="AS12616" s="41"/>
      <c r="AT12616" s="41"/>
      <c r="AU12616" s="41"/>
      <c r="AV12616" s="41"/>
      <c r="AW12616" s="41"/>
      <c r="AX12616" s="41"/>
      <c r="AY12616" s="41"/>
      <c r="AZ12616" s="41"/>
      <c r="BA12616" s="41"/>
      <c r="BB12616" s="41"/>
      <c r="BC12616" s="41"/>
      <c r="BD12616" s="41"/>
      <c r="BE12616" s="41"/>
      <c r="BF12616" s="41"/>
      <c r="BG12616" s="41"/>
      <c r="BH12616" s="41"/>
      <c r="BI12616" s="41"/>
      <c r="BJ12616" s="41"/>
      <c r="BK12616" s="41"/>
      <c r="BL12616" s="41"/>
      <c r="BM12616" s="41"/>
      <c r="BN12616" s="41"/>
      <c r="BO12616" s="41"/>
      <c r="BP12616" s="108"/>
      <c r="CG12616" s="102"/>
      <c r="CI12616" s="45"/>
    </row>
    <row r="12617" spans="37:87" ht="13" customHeight="1">
      <c r="AK12617" s="114"/>
      <c r="AL12617" s="41"/>
      <c r="AM12617" s="41"/>
      <c r="AN12617" s="41"/>
      <c r="AO12617" s="41"/>
      <c r="AP12617" s="41"/>
      <c r="AQ12617" s="41"/>
      <c r="AR12617" s="41"/>
      <c r="AS12617" s="41"/>
      <c r="AT12617" s="41"/>
      <c r="AU12617" s="41"/>
      <c r="AV12617" s="41"/>
      <c r="AW12617" s="41"/>
      <c r="AX12617" s="41"/>
      <c r="AY12617" s="41"/>
      <c r="AZ12617" s="41"/>
      <c r="BA12617" s="41"/>
      <c r="BB12617" s="41"/>
      <c r="BC12617" s="41"/>
      <c r="BD12617" s="41"/>
      <c r="BE12617" s="41"/>
      <c r="BF12617" s="41"/>
      <c r="BG12617" s="41"/>
      <c r="BH12617" s="41"/>
      <c r="BI12617" s="41"/>
      <c r="BJ12617" s="41"/>
      <c r="BK12617" s="41"/>
      <c r="BL12617" s="41"/>
      <c r="BM12617" s="41"/>
      <c r="BN12617" s="41"/>
      <c r="BO12617" s="41"/>
      <c r="BP12617" s="108"/>
      <c r="CG12617" s="102"/>
      <c r="CI12617" s="45"/>
    </row>
    <row r="12618" spans="37:87" ht="13" customHeight="1">
      <c r="AK12618" s="114"/>
      <c r="AL12618" s="41"/>
      <c r="AM12618" s="41"/>
      <c r="AN12618" s="41"/>
      <c r="AO12618" s="41"/>
      <c r="AP12618" s="41"/>
      <c r="AQ12618" s="41"/>
      <c r="AR12618" s="41"/>
      <c r="AS12618" s="41"/>
      <c r="AT12618" s="41"/>
      <c r="AU12618" s="41"/>
      <c r="AV12618" s="41"/>
      <c r="AW12618" s="41"/>
      <c r="AX12618" s="41"/>
      <c r="AY12618" s="41"/>
      <c r="AZ12618" s="41"/>
      <c r="BA12618" s="41"/>
      <c r="BB12618" s="41"/>
      <c r="BC12618" s="41"/>
      <c r="BD12618" s="41"/>
      <c r="BE12618" s="41"/>
      <c r="BF12618" s="41"/>
      <c r="BG12618" s="41"/>
      <c r="BH12618" s="41"/>
      <c r="BI12618" s="41"/>
      <c r="BJ12618" s="41"/>
      <c r="BK12618" s="41"/>
      <c r="BL12618" s="41"/>
      <c r="BM12618" s="41"/>
      <c r="BN12618" s="41"/>
      <c r="BO12618" s="41"/>
      <c r="BP12618" s="108"/>
      <c r="CG12618" s="102"/>
      <c r="CI12618" s="45"/>
    </row>
    <row r="12619" spans="37:87" ht="13" customHeight="1">
      <c r="AK12619" s="114"/>
      <c r="AL12619" s="41"/>
      <c r="AM12619" s="41"/>
      <c r="AN12619" s="41"/>
      <c r="AO12619" s="41"/>
      <c r="AP12619" s="41"/>
      <c r="AQ12619" s="41"/>
      <c r="AR12619" s="41"/>
      <c r="AS12619" s="41"/>
      <c r="AT12619" s="41"/>
      <c r="AU12619" s="41"/>
      <c r="AV12619" s="41"/>
      <c r="AW12619" s="41"/>
      <c r="AX12619" s="41"/>
      <c r="AY12619" s="41"/>
      <c r="AZ12619" s="41"/>
      <c r="BA12619" s="41"/>
      <c r="BB12619" s="41"/>
      <c r="BC12619" s="41"/>
      <c r="BD12619" s="41"/>
      <c r="BE12619" s="41"/>
      <c r="BF12619" s="41"/>
      <c r="BG12619" s="41"/>
      <c r="BH12619" s="41"/>
      <c r="BI12619" s="41"/>
      <c r="BJ12619" s="41"/>
      <c r="BK12619" s="41"/>
      <c r="BL12619" s="41"/>
      <c r="BM12619" s="41"/>
      <c r="BN12619" s="41"/>
      <c r="BO12619" s="41"/>
      <c r="BP12619" s="108"/>
      <c r="CG12619" s="102"/>
      <c r="CI12619" s="45"/>
    </row>
    <row r="12620" spans="37:87" ht="13" customHeight="1">
      <c r="AK12620" s="114"/>
      <c r="AL12620" s="41"/>
      <c r="AM12620" s="41"/>
      <c r="AN12620" s="41"/>
      <c r="AO12620" s="41"/>
      <c r="AP12620" s="41"/>
      <c r="AQ12620" s="41"/>
      <c r="AR12620" s="41"/>
      <c r="AS12620" s="41"/>
      <c r="AT12620" s="41"/>
      <c r="AU12620" s="41"/>
      <c r="AV12620" s="41"/>
      <c r="AW12620" s="41"/>
      <c r="AX12620" s="41"/>
      <c r="AY12620" s="41"/>
      <c r="AZ12620" s="41"/>
      <c r="BA12620" s="41"/>
      <c r="BB12620" s="41"/>
      <c r="BC12620" s="41"/>
      <c r="BD12620" s="41"/>
      <c r="BE12620" s="41"/>
      <c r="BF12620" s="41"/>
      <c r="BG12620" s="41"/>
      <c r="BH12620" s="41"/>
      <c r="BI12620" s="41"/>
      <c r="BJ12620" s="41"/>
      <c r="BK12620" s="41"/>
      <c r="BL12620" s="41"/>
      <c r="BM12620" s="41"/>
      <c r="BN12620" s="41"/>
      <c r="BO12620" s="41"/>
      <c r="BP12620" s="108"/>
      <c r="CG12620" s="102"/>
      <c r="CI12620" s="45"/>
    </row>
    <row r="12621" spans="37:87" ht="13" customHeight="1">
      <c r="AK12621" s="114"/>
      <c r="AL12621" s="41"/>
      <c r="AM12621" s="41"/>
      <c r="AN12621" s="41"/>
      <c r="AO12621" s="41"/>
      <c r="AP12621" s="41"/>
      <c r="AQ12621" s="41"/>
      <c r="AR12621" s="41"/>
      <c r="AS12621" s="41"/>
      <c r="AT12621" s="41"/>
      <c r="AU12621" s="41"/>
      <c r="AV12621" s="41"/>
      <c r="AW12621" s="41"/>
      <c r="AX12621" s="41"/>
      <c r="AY12621" s="41"/>
      <c r="AZ12621" s="41"/>
      <c r="BA12621" s="41"/>
      <c r="BB12621" s="41"/>
      <c r="BC12621" s="41"/>
      <c r="BD12621" s="41"/>
      <c r="BE12621" s="41"/>
      <c r="BF12621" s="41"/>
      <c r="BG12621" s="41"/>
      <c r="BH12621" s="41"/>
      <c r="BI12621" s="41"/>
      <c r="BJ12621" s="41"/>
      <c r="BK12621" s="41"/>
      <c r="BL12621" s="41"/>
      <c r="BM12621" s="41"/>
      <c r="BN12621" s="41"/>
      <c r="BO12621" s="41"/>
      <c r="BP12621" s="108"/>
      <c r="CG12621" s="102"/>
      <c r="CI12621" s="45"/>
    </row>
    <row r="12622" spans="37:87" ht="13" customHeight="1">
      <c r="AK12622" s="114"/>
      <c r="AL12622" s="41"/>
      <c r="AM12622" s="41"/>
      <c r="AN12622" s="41"/>
      <c r="AO12622" s="41"/>
      <c r="AP12622" s="41"/>
      <c r="AQ12622" s="41"/>
      <c r="AR12622" s="41"/>
      <c r="AS12622" s="41"/>
      <c r="AT12622" s="41"/>
      <c r="AU12622" s="41"/>
      <c r="AV12622" s="41"/>
      <c r="AW12622" s="41"/>
      <c r="AX12622" s="41"/>
      <c r="AY12622" s="41"/>
      <c r="AZ12622" s="41"/>
      <c r="BA12622" s="41"/>
      <c r="BB12622" s="41"/>
      <c r="BC12622" s="41"/>
      <c r="BD12622" s="41"/>
      <c r="BE12622" s="41"/>
      <c r="BF12622" s="41"/>
      <c r="BG12622" s="41"/>
      <c r="BH12622" s="41"/>
      <c r="BI12622" s="41"/>
      <c r="BJ12622" s="41"/>
      <c r="BK12622" s="41"/>
      <c r="BL12622" s="41"/>
      <c r="BM12622" s="41"/>
      <c r="BN12622" s="41"/>
      <c r="BO12622" s="41"/>
      <c r="BP12622" s="108"/>
      <c r="CG12622" s="102"/>
      <c r="CI12622" s="45"/>
    </row>
    <row r="12623" spans="37:87" ht="13" customHeight="1">
      <c r="AK12623" s="114"/>
      <c r="AL12623" s="41"/>
      <c r="AM12623" s="41"/>
      <c r="AN12623" s="41"/>
      <c r="AO12623" s="41"/>
      <c r="AP12623" s="41"/>
      <c r="AQ12623" s="41"/>
      <c r="AR12623" s="41"/>
      <c r="AS12623" s="41"/>
      <c r="AT12623" s="41"/>
      <c r="AU12623" s="41"/>
      <c r="AV12623" s="41"/>
      <c r="AW12623" s="41"/>
      <c r="AX12623" s="41"/>
      <c r="AY12623" s="41"/>
      <c r="AZ12623" s="41"/>
      <c r="BA12623" s="41"/>
      <c r="BB12623" s="41"/>
      <c r="BC12623" s="41"/>
      <c r="BD12623" s="41"/>
      <c r="BE12623" s="41"/>
      <c r="BF12623" s="41"/>
      <c r="BG12623" s="41"/>
      <c r="BH12623" s="41"/>
      <c r="BI12623" s="41"/>
      <c r="BJ12623" s="41"/>
      <c r="BK12623" s="41"/>
      <c r="BL12623" s="41"/>
      <c r="BM12623" s="41"/>
      <c r="BN12623" s="41"/>
      <c r="BO12623" s="41"/>
      <c r="BP12623" s="108"/>
      <c r="CG12623" s="102"/>
      <c r="CI12623" s="45"/>
    </row>
    <row r="12624" spans="37:87" ht="13" customHeight="1">
      <c r="AK12624" s="114"/>
      <c r="AL12624" s="41"/>
      <c r="AM12624" s="41"/>
      <c r="AN12624" s="41"/>
      <c r="AO12624" s="41"/>
      <c r="AP12624" s="41"/>
      <c r="AQ12624" s="41"/>
      <c r="AR12624" s="41"/>
      <c r="AS12624" s="41"/>
      <c r="AT12624" s="41"/>
      <c r="AU12624" s="41"/>
      <c r="AV12624" s="41"/>
      <c r="AW12624" s="41"/>
      <c r="AX12624" s="41"/>
      <c r="AY12624" s="41"/>
      <c r="AZ12624" s="41"/>
      <c r="BA12624" s="41"/>
      <c r="BB12624" s="41"/>
      <c r="BC12624" s="41"/>
      <c r="BD12624" s="41"/>
      <c r="BE12624" s="41"/>
      <c r="BF12624" s="41"/>
      <c r="BG12624" s="41"/>
      <c r="BH12624" s="41"/>
      <c r="BI12624" s="41"/>
      <c r="BJ12624" s="41"/>
      <c r="BK12624" s="41"/>
      <c r="BL12624" s="41"/>
      <c r="BM12624" s="41"/>
      <c r="BN12624" s="41"/>
      <c r="BO12624" s="41"/>
      <c r="BP12624" s="108"/>
      <c r="CG12624" s="102"/>
      <c r="CI12624" s="45"/>
    </row>
    <row r="12625" spans="37:87" ht="13" customHeight="1">
      <c r="AK12625" s="114"/>
      <c r="AL12625" s="41"/>
      <c r="AM12625" s="41"/>
      <c r="AN12625" s="41"/>
      <c r="AO12625" s="41"/>
      <c r="AP12625" s="41"/>
      <c r="AQ12625" s="41"/>
      <c r="AR12625" s="41"/>
      <c r="AS12625" s="41"/>
      <c r="AT12625" s="41"/>
      <c r="AU12625" s="41"/>
      <c r="AV12625" s="41"/>
      <c r="AW12625" s="41"/>
      <c r="AX12625" s="41"/>
      <c r="AY12625" s="41"/>
      <c r="AZ12625" s="41"/>
      <c r="BA12625" s="41"/>
      <c r="BB12625" s="41"/>
      <c r="BC12625" s="41"/>
      <c r="BD12625" s="41"/>
      <c r="BE12625" s="41"/>
      <c r="BF12625" s="41"/>
      <c r="BG12625" s="41"/>
      <c r="BH12625" s="41"/>
      <c r="BI12625" s="41"/>
      <c r="BJ12625" s="41"/>
      <c r="BK12625" s="41"/>
      <c r="BL12625" s="41"/>
      <c r="BM12625" s="41"/>
      <c r="BN12625" s="41"/>
      <c r="BO12625" s="41"/>
      <c r="BP12625" s="108"/>
      <c r="CG12625" s="102"/>
      <c r="CI12625" s="45"/>
    </row>
    <row r="12626" spans="37:87" ht="13" customHeight="1">
      <c r="AK12626" s="114"/>
      <c r="AL12626" s="41"/>
      <c r="AM12626" s="41"/>
      <c r="AN12626" s="41"/>
      <c r="AO12626" s="41"/>
      <c r="AP12626" s="41"/>
      <c r="AQ12626" s="41"/>
      <c r="AR12626" s="41"/>
      <c r="AS12626" s="41"/>
      <c r="AT12626" s="41"/>
      <c r="AU12626" s="41"/>
      <c r="AV12626" s="41"/>
      <c r="AW12626" s="41"/>
      <c r="AX12626" s="41"/>
      <c r="AY12626" s="41"/>
      <c r="AZ12626" s="41"/>
      <c r="BA12626" s="41"/>
      <c r="BB12626" s="41"/>
      <c r="BC12626" s="41"/>
      <c r="BD12626" s="41"/>
      <c r="BE12626" s="41"/>
      <c r="BF12626" s="41"/>
      <c r="BG12626" s="41"/>
      <c r="BH12626" s="41"/>
      <c r="BI12626" s="41"/>
      <c r="BJ12626" s="41"/>
      <c r="BK12626" s="41"/>
      <c r="BL12626" s="41"/>
      <c r="BM12626" s="41"/>
      <c r="BN12626" s="41"/>
      <c r="BO12626" s="41"/>
      <c r="BP12626" s="108"/>
      <c r="CG12626" s="102"/>
      <c r="CI12626" s="45"/>
    </row>
    <row r="12627" spans="37:87" ht="13" customHeight="1">
      <c r="AK12627" s="114"/>
      <c r="AL12627" s="41"/>
      <c r="AM12627" s="41"/>
      <c r="AN12627" s="41"/>
      <c r="AO12627" s="41"/>
      <c r="AP12627" s="41"/>
      <c r="AQ12627" s="41"/>
      <c r="AR12627" s="41"/>
      <c r="AS12627" s="41"/>
      <c r="AT12627" s="41"/>
      <c r="AU12627" s="41"/>
      <c r="AV12627" s="41"/>
      <c r="AW12627" s="41"/>
      <c r="AX12627" s="41"/>
      <c r="AY12627" s="41"/>
      <c r="AZ12627" s="41"/>
      <c r="BA12627" s="41"/>
      <c r="BB12627" s="41"/>
      <c r="BC12627" s="41"/>
      <c r="BD12627" s="41"/>
      <c r="BE12627" s="41"/>
      <c r="BF12627" s="41"/>
      <c r="BG12627" s="41"/>
      <c r="BH12627" s="41"/>
      <c r="BI12627" s="41"/>
      <c r="BJ12627" s="41"/>
      <c r="BK12627" s="41"/>
      <c r="BL12627" s="41"/>
      <c r="BM12627" s="41"/>
      <c r="BN12627" s="41"/>
      <c r="BO12627" s="41"/>
      <c r="BP12627" s="108"/>
      <c r="CG12627" s="102"/>
      <c r="CI12627" s="45"/>
    </row>
    <row r="12628" spans="37:87" ht="13" customHeight="1">
      <c r="AK12628" s="114"/>
      <c r="AL12628" s="41"/>
      <c r="AM12628" s="41"/>
      <c r="AN12628" s="41"/>
      <c r="AO12628" s="41"/>
      <c r="AP12628" s="41"/>
      <c r="AQ12628" s="41"/>
      <c r="AR12628" s="41"/>
      <c r="AS12628" s="41"/>
      <c r="AT12628" s="41"/>
      <c r="AU12628" s="41"/>
      <c r="AV12628" s="41"/>
      <c r="AW12628" s="41"/>
      <c r="AX12628" s="41"/>
      <c r="AY12628" s="41"/>
      <c r="AZ12628" s="41"/>
      <c r="BA12628" s="41"/>
      <c r="BB12628" s="41"/>
      <c r="BC12628" s="41"/>
      <c r="BD12628" s="41"/>
      <c r="BE12628" s="41"/>
      <c r="BF12628" s="41"/>
      <c r="BG12628" s="41"/>
      <c r="BH12628" s="41"/>
      <c r="BI12628" s="41"/>
      <c r="BJ12628" s="41"/>
      <c r="BK12628" s="41"/>
      <c r="BL12628" s="41"/>
      <c r="BM12628" s="41"/>
      <c r="BN12628" s="41"/>
      <c r="BO12628" s="41"/>
      <c r="BP12628" s="108"/>
      <c r="CG12628" s="102"/>
      <c r="CI12628" s="45"/>
    </row>
    <row r="12629" spans="37:87" ht="13" customHeight="1">
      <c r="AK12629" s="114"/>
      <c r="AL12629" s="41"/>
      <c r="AM12629" s="41"/>
      <c r="AN12629" s="41"/>
      <c r="AO12629" s="41"/>
      <c r="AP12629" s="41"/>
      <c r="AQ12629" s="41"/>
      <c r="AR12629" s="41"/>
      <c r="AS12629" s="41"/>
      <c r="AT12629" s="41"/>
      <c r="AU12629" s="41"/>
      <c r="AV12629" s="41"/>
      <c r="AW12629" s="41"/>
      <c r="AX12629" s="41"/>
      <c r="AY12629" s="41"/>
      <c r="AZ12629" s="41"/>
      <c r="BA12629" s="41"/>
      <c r="BB12629" s="41"/>
      <c r="BC12629" s="41"/>
      <c r="BD12629" s="41"/>
      <c r="BE12629" s="41"/>
      <c r="BF12629" s="41"/>
      <c r="BG12629" s="41"/>
      <c r="BH12629" s="41"/>
      <c r="BI12629" s="41"/>
      <c r="BJ12629" s="41"/>
      <c r="BK12629" s="41"/>
      <c r="BL12629" s="41"/>
      <c r="BM12629" s="41"/>
      <c r="BN12629" s="41"/>
      <c r="BO12629" s="41"/>
      <c r="BP12629" s="108"/>
      <c r="CG12629" s="102"/>
      <c r="CI12629" s="45"/>
    </row>
    <row r="12630" spans="37:87" ht="13" customHeight="1">
      <c r="AK12630" s="114"/>
      <c r="AL12630" s="41"/>
      <c r="AM12630" s="41"/>
      <c r="AN12630" s="41"/>
      <c r="AO12630" s="41"/>
      <c r="AP12630" s="41"/>
      <c r="AQ12630" s="41"/>
      <c r="AR12630" s="41"/>
      <c r="AS12630" s="41"/>
      <c r="AT12630" s="41"/>
      <c r="AU12630" s="41"/>
      <c r="AV12630" s="41"/>
      <c r="AW12630" s="41"/>
      <c r="AX12630" s="41"/>
      <c r="AY12630" s="41"/>
      <c r="AZ12630" s="41"/>
      <c r="BA12630" s="41"/>
      <c r="BB12630" s="41"/>
      <c r="BC12630" s="41"/>
      <c r="BD12630" s="41"/>
      <c r="BE12630" s="41"/>
      <c r="BF12630" s="41"/>
      <c r="BG12630" s="41"/>
      <c r="BH12630" s="41"/>
      <c r="BI12630" s="41"/>
      <c r="BJ12630" s="41"/>
      <c r="BK12630" s="41"/>
      <c r="BL12630" s="41"/>
      <c r="BM12630" s="41"/>
      <c r="BN12630" s="41"/>
      <c r="BO12630" s="41"/>
      <c r="BP12630" s="108"/>
      <c r="CG12630" s="102"/>
      <c r="CI12630" s="45"/>
    </row>
    <row r="12631" spans="37:87" ht="13" customHeight="1">
      <c r="AK12631" s="114"/>
      <c r="AL12631" s="41"/>
      <c r="AM12631" s="41"/>
      <c r="AN12631" s="41"/>
      <c r="AO12631" s="41"/>
      <c r="AP12631" s="41"/>
      <c r="AQ12631" s="41"/>
      <c r="AR12631" s="41"/>
      <c r="AS12631" s="41"/>
      <c r="AT12631" s="41"/>
      <c r="AU12631" s="41"/>
      <c r="AV12631" s="41"/>
      <c r="AW12631" s="41"/>
      <c r="AX12631" s="41"/>
      <c r="AY12631" s="41"/>
      <c r="AZ12631" s="41"/>
      <c r="BA12631" s="41"/>
      <c r="BB12631" s="41"/>
      <c r="BC12631" s="41"/>
      <c r="BD12631" s="41"/>
      <c r="BE12631" s="41"/>
      <c r="BF12631" s="41"/>
      <c r="BG12631" s="41"/>
      <c r="BH12631" s="41"/>
      <c r="BI12631" s="41"/>
      <c r="BJ12631" s="41"/>
      <c r="BK12631" s="41"/>
      <c r="BL12631" s="41"/>
      <c r="BM12631" s="41"/>
      <c r="BN12631" s="41"/>
      <c r="BO12631" s="41"/>
      <c r="BP12631" s="108"/>
      <c r="CG12631" s="102"/>
      <c r="CI12631" s="45"/>
    </row>
    <row r="12632" spans="37:87" ht="13" customHeight="1">
      <c r="AK12632" s="114"/>
      <c r="AL12632" s="41"/>
      <c r="AM12632" s="41"/>
      <c r="AN12632" s="41"/>
      <c r="AO12632" s="41"/>
      <c r="AP12632" s="41"/>
      <c r="AQ12632" s="41"/>
      <c r="AR12632" s="41"/>
      <c r="AS12632" s="41"/>
      <c r="AT12632" s="41"/>
      <c r="AU12632" s="41"/>
      <c r="AV12632" s="41"/>
      <c r="AW12632" s="41"/>
      <c r="AX12632" s="41"/>
      <c r="AY12632" s="41"/>
      <c r="AZ12632" s="41"/>
      <c r="BA12632" s="41"/>
      <c r="BB12632" s="41"/>
      <c r="BC12632" s="41"/>
      <c r="BD12632" s="41"/>
      <c r="BE12632" s="41"/>
      <c r="BF12632" s="41"/>
      <c r="BG12632" s="41"/>
      <c r="BH12632" s="41"/>
      <c r="BI12632" s="41"/>
      <c r="BJ12632" s="41"/>
      <c r="BK12632" s="41"/>
      <c r="BL12632" s="41"/>
      <c r="BM12632" s="41"/>
      <c r="BN12632" s="41"/>
      <c r="BO12632" s="41"/>
      <c r="BP12632" s="108"/>
      <c r="CG12632" s="102"/>
      <c r="CI12632" s="45"/>
    </row>
    <row r="12633" spans="37:87" ht="13" customHeight="1">
      <c r="AK12633" s="114"/>
      <c r="AL12633" s="41"/>
      <c r="AM12633" s="41"/>
      <c r="AN12633" s="41"/>
      <c r="AO12633" s="41"/>
      <c r="AP12633" s="41"/>
      <c r="AQ12633" s="41"/>
      <c r="AR12633" s="41"/>
      <c r="AS12633" s="41"/>
      <c r="AT12633" s="41"/>
      <c r="AU12633" s="41"/>
      <c r="AV12633" s="41"/>
      <c r="AW12633" s="41"/>
      <c r="AX12633" s="41"/>
      <c r="AY12633" s="41"/>
      <c r="AZ12633" s="41"/>
      <c r="BA12633" s="41"/>
      <c r="BB12633" s="41"/>
      <c r="BC12633" s="41"/>
      <c r="BD12633" s="41"/>
      <c r="BE12633" s="41"/>
      <c r="BF12633" s="41"/>
      <c r="BG12633" s="41"/>
      <c r="BH12633" s="41"/>
      <c r="BI12633" s="41"/>
      <c r="BJ12633" s="41"/>
      <c r="BK12633" s="41"/>
      <c r="BL12633" s="41"/>
      <c r="BM12633" s="41"/>
      <c r="BN12633" s="41"/>
      <c r="BO12633" s="41"/>
      <c r="BP12633" s="108"/>
      <c r="CG12633" s="102"/>
      <c r="CI12633" s="45"/>
    </row>
    <row r="12634" spans="37:87" ht="13" customHeight="1">
      <c r="AK12634" s="114"/>
      <c r="AL12634" s="41"/>
      <c r="AM12634" s="41"/>
      <c r="AN12634" s="41"/>
      <c r="AO12634" s="41"/>
      <c r="AP12634" s="41"/>
      <c r="AQ12634" s="41"/>
      <c r="AR12634" s="41"/>
      <c r="AS12634" s="41"/>
      <c r="AT12634" s="41"/>
      <c r="AU12634" s="41"/>
      <c r="AV12634" s="41"/>
      <c r="AW12634" s="41"/>
      <c r="AX12634" s="41"/>
      <c r="AY12634" s="41"/>
      <c r="AZ12634" s="41"/>
      <c r="BA12634" s="41"/>
      <c r="BB12634" s="41"/>
      <c r="BC12634" s="41"/>
      <c r="BD12634" s="41"/>
      <c r="BE12634" s="41"/>
      <c r="BF12634" s="41"/>
      <c r="BG12634" s="41"/>
      <c r="BH12634" s="41"/>
      <c r="BI12634" s="41"/>
      <c r="BJ12634" s="41"/>
      <c r="BK12634" s="41"/>
      <c r="BL12634" s="41"/>
      <c r="BM12634" s="41"/>
      <c r="BN12634" s="41"/>
      <c r="BO12634" s="41"/>
      <c r="BP12634" s="108"/>
      <c r="CG12634" s="102"/>
      <c r="CI12634" s="45"/>
    </row>
    <row r="12635" spans="37:87" ht="13" customHeight="1">
      <c r="AK12635" s="114"/>
      <c r="AL12635" s="41"/>
      <c r="AM12635" s="41"/>
      <c r="AN12635" s="41"/>
      <c r="AO12635" s="41"/>
      <c r="AP12635" s="41"/>
      <c r="AQ12635" s="41"/>
      <c r="AR12635" s="41"/>
      <c r="AS12635" s="41"/>
      <c r="AT12635" s="41"/>
      <c r="AU12635" s="41"/>
      <c r="AV12635" s="41"/>
      <c r="AW12635" s="41"/>
      <c r="AX12635" s="41"/>
      <c r="AY12635" s="41"/>
      <c r="AZ12635" s="41"/>
      <c r="BA12635" s="41"/>
      <c r="BB12635" s="41"/>
      <c r="BC12635" s="41"/>
      <c r="BD12635" s="41"/>
      <c r="BE12635" s="41"/>
      <c r="BF12635" s="41"/>
      <c r="BG12635" s="41"/>
      <c r="BH12635" s="41"/>
      <c r="BI12635" s="41"/>
      <c r="BJ12635" s="41"/>
      <c r="BK12635" s="41"/>
      <c r="BL12635" s="41"/>
      <c r="BM12635" s="41"/>
      <c r="BN12635" s="41"/>
      <c r="BO12635" s="41"/>
      <c r="BP12635" s="108"/>
      <c r="CG12635" s="102"/>
      <c r="CI12635" s="45"/>
    </row>
    <row r="12636" spans="37:87" ht="13" customHeight="1">
      <c r="AK12636" s="114"/>
      <c r="AL12636" s="41"/>
      <c r="AM12636" s="41"/>
      <c r="AN12636" s="41"/>
      <c r="AO12636" s="41"/>
      <c r="AP12636" s="41"/>
      <c r="AQ12636" s="41"/>
      <c r="AR12636" s="41"/>
      <c r="AS12636" s="41"/>
      <c r="AT12636" s="41"/>
      <c r="AU12636" s="41"/>
      <c r="AV12636" s="41"/>
      <c r="AW12636" s="41"/>
      <c r="AX12636" s="41"/>
      <c r="AY12636" s="41"/>
      <c r="AZ12636" s="41"/>
      <c r="BA12636" s="41"/>
      <c r="BB12636" s="41"/>
      <c r="BC12636" s="41"/>
      <c r="BD12636" s="41"/>
      <c r="BE12636" s="41"/>
      <c r="BF12636" s="41"/>
      <c r="BG12636" s="41"/>
      <c r="BH12636" s="41"/>
      <c r="BI12636" s="41"/>
      <c r="BJ12636" s="41"/>
      <c r="BK12636" s="41"/>
      <c r="BL12636" s="41"/>
      <c r="BM12636" s="41"/>
      <c r="BN12636" s="41"/>
      <c r="BO12636" s="41"/>
      <c r="BP12636" s="108"/>
      <c r="CG12636" s="102"/>
      <c r="CI12636" s="45"/>
    </row>
    <row r="12637" spans="37:87" ht="13" customHeight="1">
      <c r="AK12637" s="114"/>
      <c r="AL12637" s="41"/>
      <c r="AM12637" s="41"/>
      <c r="AN12637" s="41"/>
      <c r="AO12637" s="41"/>
      <c r="AP12637" s="41"/>
      <c r="AQ12637" s="41"/>
      <c r="AR12637" s="41"/>
      <c r="AS12637" s="41"/>
      <c r="AT12637" s="41"/>
      <c r="AU12637" s="41"/>
      <c r="AV12637" s="41"/>
      <c r="AW12637" s="41"/>
      <c r="AX12637" s="41"/>
      <c r="AY12637" s="41"/>
      <c r="AZ12637" s="41"/>
      <c r="BA12637" s="41"/>
      <c r="BB12637" s="41"/>
      <c r="BC12637" s="41"/>
      <c r="BD12637" s="41"/>
      <c r="BE12637" s="41"/>
      <c r="BF12637" s="41"/>
      <c r="BG12637" s="41"/>
      <c r="BH12637" s="41"/>
      <c r="BI12637" s="41"/>
      <c r="BJ12637" s="41"/>
      <c r="BK12637" s="41"/>
      <c r="BL12637" s="41"/>
      <c r="BM12637" s="41"/>
      <c r="BN12637" s="41"/>
      <c r="BO12637" s="41"/>
      <c r="BP12637" s="108"/>
      <c r="CG12637" s="102"/>
      <c r="CI12637" s="45"/>
    </row>
    <row r="12638" spans="37:87" ht="13" customHeight="1">
      <c r="AK12638" s="114"/>
      <c r="AL12638" s="41"/>
      <c r="AM12638" s="41"/>
      <c r="AN12638" s="41"/>
      <c r="AO12638" s="41"/>
      <c r="AP12638" s="41"/>
      <c r="AQ12638" s="41"/>
      <c r="AR12638" s="41"/>
      <c r="AS12638" s="41"/>
      <c r="AT12638" s="41"/>
      <c r="AU12638" s="41"/>
      <c r="AV12638" s="41"/>
      <c r="AW12638" s="41"/>
      <c r="AX12638" s="41"/>
      <c r="AY12638" s="41"/>
      <c r="AZ12638" s="41"/>
      <c r="BA12638" s="41"/>
      <c r="BB12638" s="41"/>
      <c r="BC12638" s="41"/>
      <c r="BD12638" s="41"/>
      <c r="BE12638" s="41"/>
      <c r="BF12638" s="41"/>
      <c r="BG12638" s="41"/>
      <c r="BH12638" s="41"/>
      <c r="BI12638" s="41"/>
      <c r="BJ12638" s="41"/>
      <c r="BK12638" s="41"/>
      <c r="BL12638" s="41"/>
      <c r="BM12638" s="41"/>
      <c r="BN12638" s="41"/>
      <c r="BO12638" s="41"/>
      <c r="BP12638" s="108"/>
      <c r="CG12638" s="102"/>
      <c r="CI12638" s="45"/>
    </row>
    <row r="12639" spans="37:87" ht="13" customHeight="1">
      <c r="AK12639" s="114"/>
      <c r="AL12639" s="41"/>
      <c r="AM12639" s="41"/>
      <c r="AN12639" s="41"/>
      <c r="AO12639" s="41"/>
      <c r="AP12639" s="41"/>
      <c r="AQ12639" s="41"/>
      <c r="AR12639" s="41"/>
      <c r="AS12639" s="41"/>
      <c r="AT12639" s="41"/>
      <c r="AU12639" s="41"/>
      <c r="AV12639" s="41"/>
      <c r="AW12639" s="41"/>
      <c r="AX12639" s="41"/>
      <c r="AY12639" s="41"/>
      <c r="AZ12639" s="41"/>
      <c r="BA12639" s="41"/>
      <c r="BB12639" s="41"/>
      <c r="BC12639" s="41"/>
      <c r="BD12639" s="41"/>
      <c r="BE12639" s="41"/>
      <c r="BF12639" s="41"/>
      <c r="BG12639" s="41"/>
      <c r="BH12639" s="41"/>
      <c r="BI12639" s="41"/>
      <c r="BJ12639" s="41"/>
      <c r="BK12639" s="41"/>
      <c r="BL12639" s="41"/>
      <c r="BM12639" s="41"/>
      <c r="BN12639" s="41"/>
      <c r="BO12639" s="41"/>
      <c r="BP12639" s="108"/>
      <c r="CG12639" s="102"/>
      <c r="CI12639" s="45"/>
    </row>
    <row r="12640" spans="37:87" ht="13" customHeight="1">
      <c r="AK12640" s="114"/>
      <c r="AL12640" s="41"/>
      <c r="AM12640" s="41"/>
      <c r="AN12640" s="41"/>
      <c r="AO12640" s="41"/>
      <c r="AP12640" s="41"/>
      <c r="AQ12640" s="41"/>
      <c r="AR12640" s="41"/>
      <c r="AS12640" s="41"/>
      <c r="AT12640" s="41"/>
      <c r="AU12640" s="41"/>
      <c r="AV12640" s="41"/>
      <c r="AW12640" s="41"/>
      <c r="AX12640" s="41"/>
      <c r="AY12640" s="41"/>
      <c r="AZ12640" s="41"/>
      <c r="BA12640" s="41"/>
      <c r="BB12640" s="41"/>
      <c r="BC12640" s="41"/>
      <c r="BD12640" s="41"/>
      <c r="BE12640" s="41"/>
      <c r="BF12640" s="41"/>
      <c r="BG12640" s="41"/>
      <c r="BH12640" s="41"/>
      <c r="BI12640" s="41"/>
      <c r="BJ12640" s="41"/>
      <c r="BK12640" s="41"/>
      <c r="BL12640" s="41"/>
      <c r="BM12640" s="41"/>
      <c r="BN12640" s="41"/>
      <c r="BO12640" s="41"/>
      <c r="BP12640" s="108"/>
      <c r="CG12640" s="102"/>
      <c r="CI12640" s="45"/>
    </row>
    <row r="12641" spans="37:87" ht="13" customHeight="1">
      <c r="AK12641" s="114"/>
      <c r="AL12641" s="41"/>
      <c r="AM12641" s="41"/>
      <c r="AN12641" s="41"/>
      <c r="AO12641" s="41"/>
      <c r="AP12641" s="41"/>
      <c r="AQ12641" s="41"/>
      <c r="AR12641" s="41"/>
      <c r="AS12641" s="41"/>
      <c r="AT12641" s="41"/>
      <c r="AU12641" s="41"/>
      <c r="AV12641" s="41"/>
      <c r="AW12641" s="41"/>
      <c r="AX12641" s="41"/>
      <c r="AY12641" s="41"/>
      <c r="AZ12641" s="41"/>
      <c r="BA12641" s="41"/>
      <c r="BB12641" s="41"/>
      <c r="BC12641" s="41"/>
      <c r="BD12641" s="41"/>
      <c r="BE12641" s="41"/>
      <c r="BF12641" s="41"/>
      <c r="BG12641" s="41"/>
      <c r="BH12641" s="41"/>
      <c r="BI12641" s="41"/>
      <c r="BJ12641" s="41"/>
      <c r="BK12641" s="41"/>
      <c r="BL12641" s="41"/>
      <c r="BM12641" s="41"/>
      <c r="BN12641" s="41"/>
      <c r="BO12641" s="41"/>
      <c r="BP12641" s="108"/>
      <c r="CG12641" s="102"/>
      <c r="CI12641" s="45"/>
    </row>
    <row r="12642" spans="37:87" ht="13" customHeight="1">
      <c r="AK12642" s="114"/>
      <c r="AL12642" s="41"/>
      <c r="AM12642" s="41"/>
      <c r="AN12642" s="41"/>
      <c r="AO12642" s="41"/>
      <c r="AP12642" s="41"/>
      <c r="AQ12642" s="41"/>
      <c r="AR12642" s="41"/>
      <c r="AS12642" s="41"/>
      <c r="AT12642" s="41"/>
      <c r="AU12642" s="41"/>
      <c r="AV12642" s="41"/>
      <c r="AW12642" s="41"/>
      <c r="AX12642" s="41"/>
      <c r="AY12642" s="41"/>
      <c r="AZ12642" s="41"/>
      <c r="BA12642" s="41"/>
      <c r="BB12642" s="41"/>
      <c r="BC12642" s="41"/>
      <c r="BD12642" s="41"/>
      <c r="BE12642" s="41"/>
      <c r="BF12642" s="41"/>
      <c r="BG12642" s="41"/>
      <c r="BH12642" s="41"/>
      <c r="BI12642" s="41"/>
      <c r="BJ12642" s="41"/>
      <c r="BK12642" s="41"/>
      <c r="BL12642" s="41"/>
      <c r="BM12642" s="41"/>
      <c r="BN12642" s="41"/>
      <c r="BO12642" s="41"/>
      <c r="BP12642" s="108"/>
      <c r="CG12642" s="102"/>
      <c r="CI12642" s="45"/>
    </row>
    <row r="12643" spans="37:87" ht="13" customHeight="1">
      <c r="AK12643" s="114"/>
      <c r="AL12643" s="41"/>
      <c r="AM12643" s="41"/>
      <c r="AN12643" s="41"/>
      <c r="AO12643" s="41"/>
      <c r="AP12643" s="41"/>
      <c r="AQ12643" s="41"/>
      <c r="AR12643" s="41"/>
      <c r="AS12643" s="41"/>
      <c r="AT12643" s="41"/>
      <c r="AU12643" s="41"/>
      <c r="AV12643" s="41"/>
      <c r="AW12643" s="41"/>
      <c r="AX12643" s="41"/>
      <c r="AY12643" s="41"/>
      <c r="AZ12643" s="41"/>
      <c r="BA12643" s="41"/>
      <c r="BB12643" s="41"/>
      <c r="BC12643" s="41"/>
      <c r="BD12643" s="41"/>
      <c r="BE12643" s="41"/>
      <c r="BF12643" s="41"/>
      <c r="BG12643" s="41"/>
      <c r="BH12643" s="41"/>
      <c r="BI12643" s="41"/>
      <c r="BJ12643" s="41"/>
      <c r="BK12643" s="41"/>
      <c r="BL12643" s="41"/>
      <c r="BM12643" s="41"/>
      <c r="BN12643" s="41"/>
      <c r="BO12643" s="41"/>
      <c r="BP12643" s="108"/>
      <c r="CG12643" s="102"/>
      <c r="CI12643" s="45"/>
    </row>
    <row r="12644" spans="37:87" ht="13" customHeight="1">
      <c r="AK12644" s="114"/>
      <c r="AL12644" s="41"/>
      <c r="AM12644" s="41"/>
      <c r="AN12644" s="41"/>
      <c r="AO12644" s="41"/>
      <c r="AP12644" s="41"/>
      <c r="AQ12644" s="41"/>
      <c r="AR12644" s="41"/>
      <c r="AS12644" s="41"/>
      <c r="AT12644" s="41"/>
      <c r="AU12644" s="41"/>
      <c r="AV12644" s="41"/>
      <c r="AW12644" s="41"/>
      <c r="AX12644" s="41"/>
      <c r="AY12644" s="41"/>
      <c r="AZ12644" s="41"/>
      <c r="BA12644" s="41"/>
      <c r="BB12644" s="41"/>
      <c r="BC12644" s="41"/>
      <c r="BD12644" s="41"/>
      <c r="BE12644" s="41"/>
      <c r="BF12644" s="41"/>
      <c r="BG12644" s="41"/>
      <c r="BH12644" s="41"/>
      <c r="BI12644" s="41"/>
      <c r="BJ12644" s="41"/>
      <c r="BK12644" s="41"/>
      <c r="BL12644" s="41"/>
      <c r="BM12644" s="41"/>
      <c r="BN12644" s="41"/>
      <c r="BO12644" s="41"/>
      <c r="BP12644" s="108"/>
      <c r="CG12644" s="102"/>
      <c r="CI12644" s="45"/>
    </row>
    <row r="12645" spans="37:87" ht="13" customHeight="1">
      <c r="AK12645" s="114"/>
      <c r="AL12645" s="41"/>
      <c r="AM12645" s="41"/>
      <c r="AN12645" s="41"/>
      <c r="AO12645" s="41"/>
      <c r="AP12645" s="41"/>
      <c r="AQ12645" s="41"/>
      <c r="AR12645" s="41"/>
      <c r="AS12645" s="41"/>
      <c r="AT12645" s="41"/>
      <c r="AU12645" s="41"/>
      <c r="AV12645" s="41"/>
      <c r="AW12645" s="41"/>
      <c r="AX12645" s="41"/>
      <c r="AY12645" s="41"/>
      <c r="AZ12645" s="41"/>
      <c r="BA12645" s="41"/>
      <c r="BB12645" s="41"/>
      <c r="BC12645" s="41"/>
      <c r="BD12645" s="41"/>
      <c r="BE12645" s="41"/>
      <c r="BF12645" s="41"/>
      <c r="BG12645" s="41"/>
      <c r="BH12645" s="41"/>
      <c r="BI12645" s="41"/>
      <c r="BJ12645" s="41"/>
      <c r="BK12645" s="41"/>
      <c r="BL12645" s="41"/>
      <c r="BM12645" s="41"/>
      <c r="BN12645" s="41"/>
      <c r="BO12645" s="41"/>
      <c r="BP12645" s="108"/>
      <c r="CG12645" s="102"/>
      <c r="CI12645" s="45"/>
    </row>
    <row r="12646" spans="37:87" ht="13" customHeight="1">
      <c r="AK12646" s="114"/>
      <c r="AL12646" s="41"/>
      <c r="AM12646" s="41"/>
      <c r="AN12646" s="41"/>
      <c r="AO12646" s="41"/>
      <c r="AP12646" s="41"/>
      <c r="AQ12646" s="41"/>
      <c r="AR12646" s="41"/>
      <c r="AS12646" s="41"/>
      <c r="AT12646" s="41"/>
      <c r="AU12646" s="41"/>
      <c r="AV12646" s="41"/>
      <c r="AW12646" s="41"/>
      <c r="AX12646" s="41"/>
      <c r="AY12646" s="41"/>
      <c r="AZ12646" s="41"/>
      <c r="BA12646" s="41"/>
      <c r="BB12646" s="41"/>
      <c r="BC12646" s="41"/>
      <c r="BD12646" s="41"/>
      <c r="BE12646" s="41"/>
      <c r="BF12646" s="41"/>
      <c r="BG12646" s="41"/>
      <c r="BH12646" s="41"/>
      <c r="BI12646" s="41"/>
      <c r="BJ12646" s="41"/>
      <c r="BK12646" s="41"/>
      <c r="BL12646" s="41"/>
      <c r="BM12646" s="41"/>
      <c r="BN12646" s="41"/>
      <c r="BO12646" s="41"/>
      <c r="BP12646" s="108"/>
      <c r="CG12646" s="102"/>
      <c r="CI12646" s="45"/>
    </row>
    <row r="12647" spans="37:87" ht="13" customHeight="1">
      <c r="AK12647" s="114"/>
      <c r="AL12647" s="41"/>
      <c r="AM12647" s="41"/>
      <c r="AN12647" s="41"/>
      <c r="AO12647" s="41"/>
      <c r="AP12647" s="41"/>
      <c r="AQ12647" s="41"/>
      <c r="AR12647" s="41"/>
      <c r="AS12647" s="41"/>
      <c r="AT12647" s="41"/>
      <c r="AU12647" s="41"/>
      <c r="AV12647" s="41"/>
      <c r="AW12647" s="41"/>
      <c r="AX12647" s="41"/>
      <c r="AY12647" s="41"/>
      <c r="AZ12647" s="41"/>
      <c r="BA12647" s="41"/>
      <c r="BB12647" s="41"/>
      <c r="BC12647" s="41"/>
      <c r="BD12647" s="41"/>
      <c r="BE12647" s="41"/>
      <c r="BF12647" s="41"/>
      <c r="BG12647" s="41"/>
      <c r="BH12647" s="41"/>
      <c r="BI12647" s="41"/>
      <c r="BJ12647" s="41"/>
      <c r="BK12647" s="41"/>
      <c r="BL12647" s="41"/>
      <c r="BM12647" s="41"/>
      <c r="BN12647" s="41"/>
      <c r="BO12647" s="41"/>
      <c r="BP12647" s="108"/>
      <c r="CG12647" s="102"/>
      <c r="CI12647" s="45"/>
    </row>
    <row r="12648" spans="37:87" ht="13" customHeight="1">
      <c r="AK12648" s="114"/>
      <c r="AL12648" s="41"/>
      <c r="AM12648" s="41"/>
      <c r="AN12648" s="41"/>
      <c r="AO12648" s="41"/>
      <c r="AP12648" s="41"/>
      <c r="AQ12648" s="41"/>
      <c r="AR12648" s="41"/>
      <c r="AS12648" s="41"/>
      <c r="AT12648" s="41"/>
      <c r="AU12648" s="41"/>
      <c r="AV12648" s="41"/>
      <c r="AW12648" s="41"/>
      <c r="AX12648" s="41"/>
      <c r="AY12648" s="41"/>
      <c r="AZ12648" s="41"/>
      <c r="BA12648" s="41"/>
      <c r="BB12648" s="41"/>
      <c r="BC12648" s="41"/>
      <c r="BD12648" s="41"/>
      <c r="BE12648" s="41"/>
      <c r="BF12648" s="41"/>
      <c r="BG12648" s="41"/>
      <c r="BH12648" s="41"/>
      <c r="BI12648" s="41"/>
      <c r="BJ12648" s="41"/>
      <c r="BK12648" s="41"/>
      <c r="BL12648" s="41"/>
      <c r="BM12648" s="41"/>
      <c r="BN12648" s="41"/>
      <c r="BO12648" s="41"/>
      <c r="BP12648" s="108"/>
      <c r="CG12648" s="102"/>
      <c r="CI12648" s="45"/>
    </row>
    <row r="12649" spans="37:87" ht="13" customHeight="1">
      <c r="AK12649" s="114"/>
      <c r="AL12649" s="41"/>
      <c r="AM12649" s="41"/>
      <c r="AN12649" s="41"/>
      <c r="AO12649" s="41"/>
      <c r="AP12649" s="41"/>
      <c r="AQ12649" s="41"/>
      <c r="AR12649" s="41"/>
      <c r="AS12649" s="41"/>
      <c r="AT12649" s="41"/>
      <c r="AU12649" s="41"/>
      <c r="AV12649" s="41"/>
      <c r="AW12649" s="41"/>
      <c r="AX12649" s="41"/>
      <c r="AY12649" s="41"/>
      <c r="AZ12649" s="41"/>
      <c r="BA12649" s="41"/>
      <c r="BB12649" s="41"/>
      <c r="BC12649" s="41"/>
      <c r="BD12649" s="41"/>
      <c r="BE12649" s="41"/>
      <c r="BF12649" s="41"/>
      <c r="BG12649" s="41"/>
      <c r="BH12649" s="41"/>
      <c r="BI12649" s="41"/>
      <c r="BJ12649" s="41"/>
      <c r="BK12649" s="41"/>
      <c r="BL12649" s="41"/>
      <c r="BM12649" s="41"/>
      <c r="BN12649" s="41"/>
      <c r="BO12649" s="41"/>
      <c r="BP12649" s="108"/>
      <c r="CG12649" s="102"/>
      <c r="CI12649" s="45"/>
    </row>
    <row r="12650" spans="37:87" ht="13" customHeight="1">
      <c r="AK12650" s="114"/>
      <c r="AL12650" s="41"/>
      <c r="AM12650" s="41"/>
      <c r="AN12650" s="41"/>
      <c r="AO12650" s="41"/>
      <c r="AP12650" s="41"/>
      <c r="AQ12650" s="41"/>
      <c r="AR12650" s="41"/>
      <c r="AS12650" s="41"/>
      <c r="AT12650" s="41"/>
      <c r="AU12650" s="41"/>
      <c r="AV12650" s="41"/>
      <c r="AW12650" s="41"/>
      <c r="AX12650" s="41"/>
      <c r="AY12650" s="41"/>
      <c r="AZ12650" s="41"/>
      <c r="BA12650" s="41"/>
      <c r="BB12650" s="41"/>
      <c r="BC12650" s="41"/>
      <c r="BD12650" s="41"/>
      <c r="BE12650" s="41"/>
      <c r="BF12650" s="41"/>
      <c r="BG12650" s="41"/>
      <c r="BH12650" s="41"/>
      <c r="BI12650" s="41"/>
      <c r="BJ12650" s="41"/>
      <c r="BK12650" s="41"/>
      <c r="BL12650" s="41"/>
      <c r="BM12650" s="41"/>
      <c r="BN12650" s="41"/>
      <c r="BO12650" s="41"/>
      <c r="BP12650" s="108"/>
      <c r="CG12650" s="102"/>
      <c r="CI12650" s="45"/>
    </row>
    <row r="12651" spans="37:87" ht="13" customHeight="1">
      <c r="AK12651" s="114"/>
      <c r="AL12651" s="41"/>
      <c r="AM12651" s="41"/>
      <c r="AN12651" s="41"/>
      <c r="AO12651" s="41"/>
      <c r="AP12651" s="41"/>
      <c r="AQ12651" s="41"/>
      <c r="AR12651" s="41"/>
      <c r="AS12651" s="41"/>
      <c r="AT12651" s="41"/>
      <c r="AU12651" s="41"/>
      <c r="AV12651" s="41"/>
      <c r="AW12651" s="41"/>
      <c r="AX12651" s="41"/>
      <c r="AY12651" s="41"/>
      <c r="AZ12651" s="41"/>
      <c r="BA12651" s="41"/>
      <c r="BB12651" s="41"/>
      <c r="BC12651" s="41"/>
      <c r="BD12651" s="41"/>
      <c r="BE12651" s="41"/>
      <c r="BF12651" s="41"/>
      <c r="BG12651" s="41"/>
      <c r="BH12651" s="41"/>
      <c r="BI12651" s="41"/>
      <c r="BJ12651" s="41"/>
      <c r="BK12651" s="41"/>
      <c r="BL12651" s="41"/>
      <c r="BM12651" s="41"/>
      <c r="BN12651" s="41"/>
      <c r="BO12651" s="41"/>
      <c r="BP12651" s="108"/>
      <c r="CG12651" s="102"/>
      <c r="CI12651" s="45"/>
    </row>
    <row r="12652" spans="37:87" ht="13" customHeight="1">
      <c r="AK12652" s="114"/>
      <c r="AL12652" s="41"/>
      <c r="AM12652" s="41"/>
      <c r="AN12652" s="41"/>
      <c r="AO12652" s="41"/>
      <c r="AP12652" s="41"/>
      <c r="AQ12652" s="41"/>
      <c r="AR12652" s="41"/>
      <c r="AS12652" s="41"/>
      <c r="AT12652" s="41"/>
      <c r="AU12652" s="41"/>
      <c r="AV12652" s="41"/>
      <c r="AW12652" s="41"/>
      <c r="AX12652" s="41"/>
      <c r="AY12652" s="41"/>
      <c r="AZ12652" s="41"/>
      <c r="BA12652" s="41"/>
      <c r="BB12652" s="41"/>
      <c r="BC12652" s="41"/>
      <c r="BD12652" s="41"/>
      <c r="BE12652" s="41"/>
      <c r="BF12652" s="41"/>
      <c r="BG12652" s="41"/>
      <c r="BH12652" s="41"/>
      <c r="BI12652" s="41"/>
      <c r="BJ12652" s="41"/>
      <c r="BK12652" s="41"/>
      <c r="BL12652" s="41"/>
      <c r="BM12652" s="41"/>
      <c r="BN12652" s="41"/>
      <c r="BO12652" s="41"/>
      <c r="BP12652" s="108"/>
      <c r="CG12652" s="102"/>
      <c r="CI12652" s="45"/>
    </row>
    <row r="12653" spans="37:87" ht="13" customHeight="1">
      <c r="AK12653" s="114"/>
      <c r="AL12653" s="41"/>
      <c r="AM12653" s="41"/>
      <c r="AN12653" s="41"/>
      <c r="AO12653" s="41"/>
      <c r="AP12653" s="41"/>
      <c r="AQ12653" s="41"/>
      <c r="AR12653" s="41"/>
      <c r="AS12653" s="41"/>
      <c r="AT12653" s="41"/>
      <c r="AU12653" s="41"/>
      <c r="AV12653" s="41"/>
      <c r="AW12653" s="41"/>
      <c r="AX12653" s="41"/>
      <c r="AY12653" s="41"/>
      <c r="AZ12653" s="41"/>
      <c r="BA12653" s="41"/>
      <c r="BB12653" s="41"/>
      <c r="BC12653" s="41"/>
      <c r="BD12653" s="41"/>
      <c r="BE12653" s="41"/>
      <c r="BF12653" s="41"/>
      <c r="BG12653" s="41"/>
      <c r="BH12653" s="41"/>
      <c r="BI12653" s="41"/>
      <c r="BJ12653" s="41"/>
      <c r="BK12653" s="41"/>
      <c r="BL12653" s="41"/>
      <c r="BM12653" s="41"/>
      <c r="BN12653" s="41"/>
      <c r="BO12653" s="41"/>
      <c r="BP12653" s="108"/>
      <c r="CG12653" s="102"/>
      <c r="CI12653" s="45"/>
    </row>
    <row r="12654" spans="37:87" ht="13" customHeight="1">
      <c r="AK12654" s="114"/>
      <c r="AL12654" s="41"/>
      <c r="AM12654" s="41"/>
      <c r="AN12654" s="41"/>
      <c r="AO12654" s="41"/>
      <c r="AP12654" s="41"/>
      <c r="AQ12654" s="41"/>
      <c r="AR12654" s="41"/>
      <c r="AS12654" s="41"/>
      <c r="AT12654" s="41"/>
      <c r="AU12654" s="41"/>
      <c r="AV12654" s="41"/>
      <c r="AW12654" s="41"/>
      <c r="AX12654" s="41"/>
      <c r="AY12654" s="41"/>
      <c r="AZ12654" s="41"/>
      <c r="BA12654" s="41"/>
      <c r="BB12654" s="41"/>
      <c r="BC12654" s="41"/>
      <c r="BD12654" s="41"/>
      <c r="BE12654" s="41"/>
      <c r="BF12654" s="41"/>
      <c r="BG12654" s="41"/>
      <c r="BH12654" s="41"/>
      <c r="BI12654" s="41"/>
      <c r="BJ12654" s="41"/>
      <c r="BK12654" s="41"/>
      <c r="BL12654" s="41"/>
      <c r="BM12654" s="41"/>
      <c r="BN12654" s="41"/>
      <c r="BO12654" s="41"/>
      <c r="BP12654" s="108"/>
      <c r="CG12654" s="102"/>
      <c r="CI12654" s="45"/>
    </row>
    <row r="12655" spans="37:87" ht="13" customHeight="1">
      <c r="AK12655" s="114"/>
      <c r="AL12655" s="41"/>
      <c r="AM12655" s="41"/>
      <c r="AN12655" s="41"/>
      <c r="AO12655" s="41"/>
      <c r="AP12655" s="41"/>
      <c r="AQ12655" s="41"/>
      <c r="AR12655" s="41"/>
      <c r="AS12655" s="41"/>
      <c r="AT12655" s="41"/>
      <c r="AU12655" s="41"/>
      <c r="AV12655" s="41"/>
      <c r="AW12655" s="41"/>
      <c r="AX12655" s="41"/>
      <c r="AY12655" s="41"/>
      <c r="AZ12655" s="41"/>
      <c r="BA12655" s="41"/>
      <c r="BB12655" s="41"/>
      <c r="BC12655" s="41"/>
      <c r="BD12655" s="41"/>
      <c r="BE12655" s="41"/>
      <c r="BF12655" s="41"/>
      <c r="BG12655" s="41"/>
      <c r="BH12655" s="41"/>
      <c r="BI12655" s="41"/>
      <c r="BJ12655" s="41"/>
      <c r="BK12655" s="41"/>
      <c r="BL12655" s="41"/>
      <c r="BM12655" s="41"/>
      <c r="BN12655" s="41"/>
      <c r="BO12655" s="41"/>
      <c r="BP12655" s="108"/>
      <c r="CG12655" s="102"/>
      <c r="CI12655" s="45"/>
    </row>
    <row r="12656" spans="37:87" ht="13" customHeight="1">
      <c r="AK12656" s="114"/>
      <c r="AL12656" s="41"/>
      <c r="AM12656" s="41"/>
      <c r="AN12656" s="41"/>
      <c r="AO12656" s="41"/>
      <c r="AP12656" s="41"/>
      <c r="AQ12656" s="41"/>
      <c r="AR12656" s="41"/>
      <c r="AS12656" s="41"/>
      <c r="AT12656" s="41"/>
      <c r="AU12656" s="41"/>
      <c r="AV12656" s="41"/>
      <c r="AW12656" s="41"/>
      <c r="AX12656" s="41"/>
      <c r="AY12656" s="41"/>
      <c r="AZ12656" s="41"/>
      <c r="BA12656" s="41"/>
      <c r="BB12656" s="41"/>
      <c r="BC12656" s="41"/>
      <c r="BD12656" s="41"/>
      <c r="BE12656" s="41"/>
      <c r="BF12656" s="41"/>
      <c r="BG12656" s="41"/>
      <c r="BH12656" s="41"/>
      <c r="BI12656" s="41"/>
      <c r="BJ12656" s="41"/>
      <c r="BK12656" s="41"/>
      <c r="BL12656" s="41"/>
      <c r="BM12656" s="41"/>
      <c r="BN12656" s="41"/>
      <c r="BO12656" s="41"/>
      <c r="BP12656" s="108"/>
      <c r="CG12656" s="102"/>
      <c r="CI12656" s="45"/>
    </row>
    <row r="12657" spans="37:87" ht="13" customHeight="1">
      <c r="AK12657" s="114"/>
      <c r="AL12657" s="41"/>
      <c r="AM12657" s="41"/>
      <c r="AN12657" s="41"/>
      <c r="AO12657" s="41"/>
      <c r="AP12657" s="41"/>
      <c r="AQ12657" s="41"/>
      <c r="AR12657" s="41"/>
      <c r="AS12657" s="41"/>
      <c r="AT12657" s="41"/>
      <c r="AU12657" s="41"/>
      <c r="AV12657" s="41"/>
      <c r="AW12657" s="41"/>
      <c r="AX12657" s="41"/>
      <c r="AY12657" s="41"/>
      <c r="AZ12657" s="41"/>
      <c r="BA12657" s="41"/>
      <c r="BB12657" s="41"/>
      <c r="BC12657" s="41"/>
      <c r="BD12657" s="41"/>
      <c r="BE12657" s="41"/>
      <c r="BF12657" s="41"/>
      <c r="BG12657" s="41"/>
      <c r="BH12657" s="41"/>
      <c r="BI12657" s="41"/>
      <c r="BJ12657" s="41"/>
      <c r="BK12657" s="41"/>
      <c r="BL12657" s="41"/>
      <c r="BM12657" s="41"/>
      <c r="BN12657" s="41"/>
      <c r="BO12657" s="41"/>
      <c r="BP12657" s="108"/>
      <c r="CG12657" s="102"/>
      <c r="CI12657" s="45"/>
    </row>
    <row r="12658" spans="37:87" ht="13" customHeight="1">
      <c r="AK12658" s="114"/>
      <c r="AL12658" s="41"/>
      <c r="AM12658" s="41"/>
      <c r="AN12658" s="41"/>
      <c r="AO12658" s="41"/>
      <c r="AP12658" s="41"/>
      <c r="AQ12658" s="41"/>
      <c r="AR12658" s="41"/>
      <c r="AS12658" s="41"/>
      <c r="AT12658" s="41"/>
      <c r="AU12658" s="41"/>
      <c r="AV12658" s="41"/>
      <c r="AW12658" s="41"/>
      <c r="AX12658" s="41"/>
      <c r="AY12658" s="41"/>
      <c r="AZ12658" s="41"/>
      <c r="BA12658" s="41"/>
      <c r="BB12658" s="41"/>
      <c r="BC12658" s="41"/>
      <c r="BD12658" s="41"/>
      <c r="BE12658" s="41"/>
      <c r="BF12658" s="41"/>
      <c r="BG12658" s="41"/>
      <c r="BH12658" s="41"/>
      <c r="BI12658" s="41"/>
      <c r="BJ12658" s="41"/>
      <c r="BK12658" s="41"/>
      <c r="BL12658" s="41"/>
      <c r="BM12658" s="41"/>
      <c r="BN12658" s="41"/>
      <c r="BO12658" s="41"/>
      <c r="BP12658" s="108"/>
      <c r="CG12658" s="102"/>
      <c r="CI12658" s="45"/>
    </row>
    <row r="12659" spans="37:87" ht="13" customHeight="1">
      <c r="AK12659" s="114"/>
      <c r="AL12659" s="41"/>
      <c r="AM12659" s="41"/>
      <c r="AN12659" s="41"/>
      <c r="AO12659" s="41"/>
      <c r="AP12659" s="41"/>
      <c r="AQ12659" s="41"/>
      <c r="AR12659" s="41"/>
      <c r="AS12659" s="41"/>
      <c r="AT12659" s="41"/>
      <c r="AU12659" s="41"/>
      <c r="AV12659" s="41"/>
      <c r="AW12659" s="41"/>
      <c r="AX12659" s="41"/>
      <c r="AY12659" s="41"/>
      <c r="AZ12659" s="41"/>
      <c r="BA12659" s="41"/>
      <c r="BB12659" s="41"/>
      <c r="BC12659" s="41"/>
      <c r="BD12659" s="41"/>
      <c r="BE12659" s="41"/>
      <c r="BF12659" s="41"/>
      <c r="BG12659" s="41"/>
      <c r="BH12659" s="41"/>
      <c r="BI12659" s="41"/>
      <c r="BJ12659" s="41"/>
      <c r="BK12659" s="41"/>
      <c r="BL12659" s="41"/>
      <c r="BM12659" s="41"/>
      <c r="BN12659" s="41"/>
      <c r="BO12659" s="41"/>
      <c r="BP12659" s="108"/>
      <c r="CG12659" s="102"/>
      <c r="CI12659" s="45"/>
    </row>
    <row r="12660" spans="37:87" ht="13" customHeight="1">
      <c r="AK12660" s="114"/>
      <c r="AL12660" s="41"/>
      <c r="AM12660" s="41"/>
      <c r="AN12660" s="41"/>
      <c r="AO12660" s="41"/>
      <c r="AP12660" s="41"/>
      <c r="AQ12660" s="41"/>
      <c r="AR12660" s="41"/>
      <c r="AS12660" s="41"/>
      <c r="AT12660" s="41"/>
      <c r="AU12660" s="41"/>
      <c r="AV12660" s="41"/>
      <c r="AW12660" s="41"/>
      <c r="AX12660" s="41"/>
      <c r="AY12660" s="41"/>
      <c r="AZ12660" s="41"/>
      <c r="BA12660" s="41"/>
      <c r="BB12660" s="41"/>
      <c r="BC12660" s="41"/>
      <c r="BD12660" s="41"/>
      <c r="BE12660" s="41"/>
      <c r="BF12660" s="41"/>
      <c r="BG12660" s="41"/>
      <c r="BH12660" s="41"/>
      <c r="BI12660" s="41"/>
      <c r="BJ12660" s="41"/>
      <c r="BK12660" s="41"/>
      <c r="BL12660" s="41"/>
      <c r="BM12660" s="41"/>
      <c r="BN12660" s="41"/>
      <c r="BO12660" s="41"/>
      <c r="BP12660" s="108"/>
      <c r="CG12660" s="102"/>
      <c r="CI12660" s="45"/>
    </row>
    <row r="12661" spans="37:87" ht="13" customHeight="1">
      <c r="AK12661" s="114"/>
      <c r="AL12661" s="41"/>
      <c r="AM12661" s="41"/>
      <c r="AN12661" s="41"/>
      <c r="AO12661" s="41"/>
      <c r="AP12661" s="41"/>
      <c r="AQ12661" s="41"/>
      <c r="AR12661" s="41"/>
      <c r="AS12661" s="41"/>
      <c r="AT12661" s="41"/>
      <c r="AU12661" s="41"/>
      <c r="AV12661" s="41"/>
      <c r="AW12661" s="41"/>
      <c r="AX12661" s="41"/>
      <c r="AY12661" s="41"/>
      <c r="AZ12661" s="41"/>
      <c r="BA12661" s="41"/>
      <c r="BB12661" s="41"/>
      <c r="BC12661" s="41"/>
      <c r="BD12661" s="41"/>
      <c r="BE12661" s="41"/>
      <c r="BF12661" s="41"/>
      <c r="BG12661" s="41"/>
      <c r="BH12661" s="41"/>
      <c r="BI12661" s="41"/>
      <c r="BJ12661" s="41"/>
      <c r="BK12661" s="41"/>
      <c r="BL12661" s="41"/>
      <c r="BM12661" s="41"/>
      <c r="BN12661" s="41"/>
      <c r="BO12661" s="41"/>
      <c r="BP12661" s="108"/>
      <c r="CG12661" s="102"/>
      <c r="CI12661" s="45"/>
    </row>
    <row r="12662" spans="37:87" ht="13" customHeight="1">
      <c r="AK12662" s="114"/>
      <c r="AL12662" s="41"/>
      <c r="AM12662" s="41"/>
      <c r="AN12662" s="41"/>
      <c r="AO12662" s="41"/>
      <c r="AP12662" s="41"/>
      <c r="AQ12662" s="41"/>
      <c r="AR12662" s="41"/>
      <c r="AS12662" s="41"/>
      <c r="AT12662" s="41"/>
      <c r="AU12662" s="41"/>
      <c r="AV12662" s="41"/>
      <c r="AW12662" s="41"/>
      <c r="AX12662" s="41"/>
      <c r="AY12662" s="41"/>
      <c r="AZ12662" s="41"/>
      <c r="BA12662" s="41"/>
      <c r="BB12662" s="41"/>
      <c r="BC12662" s="41"/>
      <c r="BD12662" s="41"/>
      <c r="BE12662" s="41"/>
      <c r="BF12662" s="41"/>
      <c r="BG12662" s="41"/>
      <c r="BH12662" s="41"/>
      <c r="BI12662" s="41"/>
      <c r="BJ12662" s="41"/>
      <c r="BK12662" s="41"/>
      <c r="BL12662" s="41"/>
      <c r="BM12662" s="41"/>
      <c r="BN12662" s="41"/>
      <c r="BO12662" s="41"/>
      <c r="BP12662" s="108"/>
      <c r="CG12662" s="102"/>
      <c r="CI12662" s="45"/>
    </row>
    <row r="12663" spans="37:87" ht="13" customHeight="1">
      <c r="AK12663" s="114"/>
      <c r="AL12663" s="41"/>
      <c r="AM12663" s="41"/>
      <c r="AN12663" s="41"/>
      <c r="AO12663" s="41"/>
      <c r="AP12663" s="41"/>
      <c r="AQ12663" s="41"/>
      <c r="AR12663" s="41"/>
      <c r="AS12663" s="41"/>
      <c r="AT12663" s="41"/>
      <c r="AU12663" s="41"/>
      <c r="AV12663" s="41"/>
      <c r="AW12663" s="41"/>
      <c r="AX12663" s="41"/>
      <c r="AY12663" s="41"/>
      <c r="AZ12663" s="41"/>
      <c r="BA12663" s="41"/>
      <c r="BB12663" s="41"/>
      <c r="BC12663" s="41"/>
      <c r="BD12663" s="41"/>
      <c r="BE12663" s="41"/>
      <c r="BF12663" s="41"/>
      <c r="BG12663" s="41"/>
      <c r="BH12663" s="41"/>
      <c r="BI12663" s="41"/>
      <c r="BJ12663" s="41"/>
      <c r="BK12663" s="41"/>
      <c r="BL12663" s="41"/>
      <c r="BM12663" s="41"/>
      <c r="BN12663" s="41"/>
      <c r="BO12663" s="41"/>
      <c r="BP12663" s="108"/>
      <c r="CG12663" s="102"/>
      <c r="CI12663" s="45"/>
    </row>
    <row r="12664" spans="37:87" ht="13" customHeight="1">
      <c r="AK12664" s="114"/>
      <c r="AL12664" s="41"/>
      <c r="AM12664" s="41"/>
      <c r="AN12664" s="41"/>
      <c r="AO12664" s="41"/>
      <c r="AP12664" s="41"/>
      <c r="AQ12664" s="41"/>
      <c r="AR12664" s="41"/>
      <c r="AS12664" s="41"/>
      <c r="AT12664" s="41"/>
      <c r="AU12664" s="41"/>
      <c r="AV12664" s="41"/>
      <c r="AW12664" s="41"/>
      <c r="AX12664" s="41"/>
      <c r="AY12664" s="41"/>
      <c r="AZ12664" s="41"/>
      <c r="BA12664" s="41"/>
      <c r="BB12664" s="41"/>
      <c r="BC12664" s="41"/>
      <c r="BD12664" s="41"/>
      <c r="BE12664" s="41"/>
      <c r="BF12664" s="41"/>
      <c r="BG12664" s="41"/>
      <c r="BH12664" s="41"/>
      <c r="BI12664" s="41"/>
      <c r="BJ12664" s="41"/>
      <c r="BK12664" s="41"/>
      <c r="BL12664" s="41"/>
      <c r="BM12664" s="41"/>
      <c r="BN12664" s="41"/>
      <c r="BO12664" s="41"/>
      <c r="BP12664" s="108"/>
      <c r="CG12664" s="102"/>
      <c r="CI12664" s="45"/>
    </row>
    <row r="12665" spans="37:87" ht="13" customHeight="1">
      <c r="AK12665" s="114"/>
      <c r="AL12665" s="41"/>
      <c r="AM12665" s="41"/>
      <c r="AN12665" s="41"/>
      <c r="AO12665" s="41"/>
      <c r="AP12665" s="41"/>
      <c r="AQ12665" s="41"/>
      <c r="AR12665" s="41"/>
      <c r="AS12665" s="41"/>
      <c r="AT12665" s="41"/>
      <c r="AU12665" s="41"/>
      <c r="AV12665" s="41"/>
      <c r="AW12665" s="41"/>
      <c r="AX12665" s="41"/>
      <c r="AY12665" s="41"/>
      <c r="AZ12665" s="41"/>
      <c r="BA12665" s="41"/>
      <c r="BB12665" s="41"/>
      <c r="BC12665" s="41"/>
      <c r="BD12665" s="41"/>
      <c r="BE12665" s="41"/>
      <c r="BF12665" s="41"/>
      <c r="BG12665" s="41"/>
      <c r="BH12665" s="41"/>
      <c r="BI12665" s="41"/>
      <c r="BJ12665" s="41"/>
      <c r="BK12665" s="41"/>
      <c r="BL12665" s="41"/>
      <c r="BM12665" s="41"/>
      <c r="BN12665" s="41"/>
      <c r="BO12665" s="41"/>
      <c r="BP12665" s="108"/>
      <c r="CG12665" s="102"/>
      <c r="CI12665" s="45"/>
    </row>
    <row r="12666" spans="37:87" ht="13" customHeight="1">
      <c r="AK12666" s="114"/>
      <c r="AL12666" s="41"/>
      <c r="AM12666" s="41"/>
      <c r="AN12666" s="41"/>
      <c r="AO12666" s="41"/>
      <c r="AP12666" s="41"/>
      <c r="AQ12666" s="41"/>
      <c r="AR12666" s="41"/>
      <c r="AS12666" s="41"/>
      <c r="AT12666" s="41"/>
      <c r="AU12666" s="41"/>
      <c r="AV12666" s="41"/>
      <c r="AW12666" s="41"/>
      <c r="AX12666" s="41"/>
      <c r="AY12666" s="41"/>
      <c r="AZ12666" s="41"/>
      <c r="BA12666" s="41"/>
      <c r="BB12666" s="41"/>
      <c r="BC12666" s="41"/>
      <c r="BD12666" s="41"/>
      <c r="BE12666" s="41"/>
      <c r="BF12666" s="41"/>
      <c r="BG12666" s="41"/>
      <c r="BH12666" s="41"/>
      <c r="BI12666" s="41"/>
      <c r="BJ12666" s="41"/>
      <c r="BK12666" s="41"/>
      <c r="BL12666" s="41"/>
      <c r="BM12666" s="41"/>
      <c r="BN12666" s="41"/>
      <c r="BO12666" s="41"/>
      <c r="BP12666" s="108"/>
      <c r="CG12666" s="102"/>
      <c r="CI12666" s="45"/>
    </row>
    <row r="12667" spans="37:87" ht="13" customHeight="1">
      <c r="AK12667" s="114"/>
      <c r="AL12667" s="41"/>
      <c r="AM12667" s="41"/>
      <c r="AN12667" s="41"/>
      <c r="AO12667" s="41"/>
      <c r="AP12667" s="41"/>
      <c r="AQ12667" s="41"/>
      <c r="AR12667" s="41"/>
      <c r="AS12667" s="41"/>
      <c r="AT12667" s="41"/>
      <c r="AU12667" s="41"/>
      <c r="AV12667" s="41"/>
      <c r="AW12667" s="41"/>
      <c r="AX12667" s="41"/>
      <c r="AY12667" s="41"/>
      <c r="AZ12667" s="41"/>
      <c r="BA12667" s="41"/>
      <c r="BB12667" s="41"/>
      <c r="BC12667" s="41"/>
      <c r="BD12667" s="41"/>
      <c r="BE12667" s="41"/>
      <c r="BF12667" s="41"/>
      <c r="BG12667" s="41"/>
      <c r="BH12667" s="41"/>
      <c r="BI12667" s="41"/>
      <c r="BJ12667" s="41"/>
      <c r="BK12667" s="41"/>
      <c r="BL12667" s="41"/>
      <c r="BM12667" s="41"/>
      <c r="BN12667" s="41"/>
      <c r="BO12667" s="41"/>
      <c r="BP12667" s="108"/>
      <c r="CG12667" s="102"/>
      <c r="CI12667" s="45"/>
    </row>
    <row r="12668" spans="37:87" ht="13" customHeight="1">
      <c r="AK12668" s="114"/>
      <c r="AL12668" s="41"/>
      <c r="AM12668" s="41"/>
      <c r="AN12668" s="41"/>
      <c r="AO12668" s="41"/>
      <c r="AP12668" s="41"/>
      <c r="AQ12668" s="41"/>
      <c r="AR12668" s="41"/>
      <c r="AS12668" s="41"/>
      <c r="AT12668" s="41"/>
      <c r="AU12668" s="41"/>
      <c r="AV12668" s="41"/>
      <c r="AW12668" s="41"/>
      <c r="AX12668" s="41"/>
      <c r="AY12668" s="41"/>
      <c r="AZ12668" s="41"/>
      <c r="BA12668" s="41"/>
      <c r="BB12668" s="41"/>
      <c r="BC12668" s="41"/>
      <c r="BD12668" s="41"/>
      <c r="BE12668" s="41"/>
      <c r="BF12668" s="41"/>
      <c r="BG12668" s="41"/>
      <c r="BH12668" s="41"/>
      <c r="BI12668" s="41"/>
      <c r="BJ12668" s="41"/>
      <c r="BK12668" s="41"/>
      <c r="BL12668" s="41"/>
      <c r="BM12668" s="41"/>
      <c r="BN12668" s="41"/>
      <c r="BO12668" s="41"/>
      <c r="BP12668" s="108"/>
      <c r="CG12668" s="102"/>
      <c r="CI12668" s="45"/>
    </row>
    <row r="12669" spans="37:87" ht="13" customHeight="1">
      <c r="AK12669" s="114"/>
      <c r="AL12669" s="41"/>
      <c r="AM12669" s="41"/>
      <c r="AN12669" s="41"/>
      <c r="AO12669" s="41"/>
      <c r="AP12669" s="41"/>
      <c r="AQ12669" s="41"/>
      <c r="AR12669" s="41"/>
      <c r="AS12669" s="41"/>
      <c r="AT12669" s="41"/>
      <c r="AU12669" s="41"/>
      <c r="AV12669" s="41"/>
      <c r="AW12669" s="41"/>
      <c r="AX12669" s="41"/>
      <c r="AY12669" s="41"/>
      <c r="AZ12669" s="41"/>
      <c r="BA12669" s="41"/>
      <c r="BB12669" s="41"/>
      <c r="BC12669" s="41"/>
      <c r="BD12669" s="41"/>
      <c r="BE12669" s="41"/>
      <c r="BF12669" s="41"/>
      <c r="BG12669" s="41"/>
      <c r="BH12669" s="41"/>
      <c r="BI12669" s="41"/>
      <c r="BJ12669" s="41"/>
      <c r="BK12669" s="41"/>
      <c r="BL12669" s="41"/>
      <c r="BM12669" s="41"/>
      <c r="BN12669" s="41"/>
      <c r="BO12669" s="41"/>
      <c r="BP12669" s="108"/>
      <c r="CG12669" s="102"/>
      <c r="CI12669" s="45"/>
    </row>
    <row r="12670" spans="37:87" ht="13" customHeight="1">
      <c r="AK12670" s="114"/>
      <c r="AL12670" s="41"/>
      <c r="AM12670" s="41"/>
      <c r="AN12670" s="41"/>
      <c r="AO12670" s="41"/>
      <c r="AP12670" s="41"/>
      <c r="AQ12670" s="41"/>
      <c r="AR12670" s="41"/>
      <c r="AS12670" s="41"/>
      <c r="AT12670" s="41"/>
      <c r="AU12670" s="41"/>
      <c r="AV12670" s="41"/>
      <c r="AW12670" s="41"/>
      <c r="AX12670" s="41"/>
      <c r="AY12670" s="41"/>
      <c r="AZ12670" s="41"/>
      <c r="BA12670" s="41"/>
      <c r="BB12670" s="41"/>
      <c r="BC12670" s="41"/>
      <c r="BD12670" s="41"/>
      <c r="BE12670" s="41"/>
      <c r="BF12670" s="41"/>
      <c r="BG12670" s="41"/>
      <c r="BH12670" s="41"/>
      <c r="BI12670" s="41"/>
      <c r="BJ12670" s="41"/>
      <c r="BK12670" s="41"/>
      <c r="BL12670" s="41"/>
      <c r="BM12670" s="41"/>
      <c r="BN12670" s="41"/>
      <c r="BO12670" s="41"/>
      <c r="BP12670" s="108"/>
      <c r="CG12670" s="102"/>
      <c r="CI12670" s="45"/>
    </row>
    <row r="12671" spans="37:87" ht="13" customHeight="1">
      <c r="AK12671" s="114"/>
      <c r="AL12671" s="41"/>
      <c r="AM12671" s="41"/>
      <c r="AN12671" s="41"/>
      <c r="AO12671" s="41"/>
      <c r="AP12671" s="41"/>
      <c r="AQ12671" s="41"/>
      <c r="AR12671" s="41"/>
      <c r="AS12671" s="41"/>
      <c r="AT12671" s="41"/>
      <c r="AU12671" s="41"/>
      <c r="AV12671" s="41"/>
      <c r="AW12671" s="41"/>
      <c r="AX12671" s="41"/>
      <c r="AY12671" s="41"/>
      <c r="AZ12671" s="41"/>
      <c r="BA12671" s="41"/>
      <c r="BB12671" s="41"/>
      <c r="BC12671" s="41"/>
      <c r="BD12671" s="41"/>
      <c r="BE12671" s="41"/>
      <c r="BF12671" s="41"/>
      <c r="BG12671" s="41"/>
      <c r="BH12671" s="41"/>
      <c r="BI12671" s="41"/>
      <c r="BJ12671" s="41"/>
      <c r="BK12671" s="41"/>
      <c r="BL12671" s="41"/>
      <c r="BM12671" s="41"/>
      <c r="BN12671" s="41"/>
      <c r="BO12671" s="41"/>
      <c r="BP12671" s="108"/>
      <c r="CG12671" s="102"/>
      <c r="CI12671" s="45"/>
    </row>
    <row r="12672" spans="37:87" ht="13" customHeight="1">
      <c r="AK12672" s="114"/>
      <c r="AL12672" s="41"/>
      <c r="AM12672" s="41"/>
      <c r="AN12672" s="41"/>
      <c r="AO12672" s="41"/>
      <c r="AP12672" s="41"/>
      <c r="AQ12672" s="41"/>
      <c r="AR12672" s="41"/>
      <c r="AS12672" s="41"/>
      <c r="AT12672" s="41"/>
      <c r="AU12672" s="41"/>
      <c r="AV12672" s="41"/>
      <c r="AW12672" s="41"/>
      <c r="AX12672" s="41"/>
      <c r="AY12672" s="41"/>
      <c r="AZ12672" s="41"/>
      <c r="BA12672" s="41"/>
      <c r="BB12672" s="41"/>
      <c r="BC12672" s="41"/>
      <c r="BD12672" s="41"/>
      <c r="BE12672" s="41"/>
      <c r="BF12672" s="41"/>
      <c r="BG12672" s="41"/>
      <c r="BH12672" s="41"/>
      <c r="BI12672" s="41"/>
      <c r="BJ12672" s="41"/>
      <c r="BK12672" s="41"/>
      <c r="BL12672" s="41"/>
      <c r="BM12672" s="41"/>
      <c r="BN12672" s="41"/>
      <c r="BO12672" s="41"/>
      <c r="BP12672" s="108"/>
      <c r="CG12672" s="102"/>
      <c r="CI12672" s="45"/>
    </row>
    <row r="12673" spans="37:87" ht="13" customHeight="1">
      <c r="AK12673" s="114"/>
      <c r="AL12673" s="41"/>
      <c r="AM12673" s="41"/>
      <c r="AN12673" s="41"/>
      <c r="AO12673" s="41"/>
      <c r="AP12673" s="41"/>
      <c r="AQ12673" s="41"/>
      <c r="AR12673" s="41"/>
      <c r="AS12673" s="41"/>
      <c r="AT12673" s="41"/>
      <c r="AU12673" s="41"/>
      <c r="AV12673" s="41"/>
      <c r="AW12673" s="41"/>
      <c r="AX12673" s="41"/>
      <c r="AY12673" s="41"/>
      <c r="AZ12673" s="41"/>
      <c r="BA12673" s="41"/>
      <c r="BB12673" s="41"/>
      <c r="BC12673" s="41"/>
      <c r="BD12673" s="41"/>
      <c r="BE12673" s="41"/>
      <c r="BF12673" s="41"/>
      <c r="BG12673" s="41"/>
      <c r="BH12673" s="41"/>
      <c r="BI12673" s="41"/>
      <c r="BJ12673" s="41"/>
      <c r="BK12673" s="41"/>
      <c r="BL12673" s="41"/>
      <c r="BM12673" s="41"/>
      <c r="BN12673" s="41"/>
      <c r="BO12673" s="41"/>
      <c r="BP12673" s="108"/>
      <c r="CG12673" s="102"/>
      <c r="CI12673" s="45"/>
    </row>
    <row r="12674" spans="37:87" ht="13" customHeight="1">
      <c r="AK12674" s="114"/>
      <c r="AL12674" s="41"/>
      <c r="AM12674" s="41"/>
      <c r="AN12674" s="41"/>
      <c r="AO12674" s="41"/>
      <c r="AP12674" s="41"/>
      <c r="AQ12674" s="41"/>
      <c r="AR12674" s="41"/>
      <c r="AS12674" s="41"/>
      <c r="AT12674" s="41"/>
      <c r="AU12674" s="41"/>
      <c r="AV12674" s="41"/>
      <c r="AW12674" s="41"/>
      <c r="AX12674" s="41"/>
      <c r="AY12674" s="41"/>
      <c r="AZ12674" s="41"/>
      <c r="BA12674" s="41"/>
      <c r="BB12674" s="41"/>
      <c r="BC12674" s="41"/>
      <c r="BD12674" s="41"/>
      <c r="BE12674" s="41"/>
      <c r="BF12674" s="41"/>
      <c r="BG12674" s="41"/>
      <c r="BH12674" s="41"/>
      <c r="BI12674" s="41"/>
      <c r="BJ12674" s="41"/>
      <c r="BK12674" s="41"/>
      <c r="BL12674" s="41"/>
      <c r="BM12674" s="41"/>
      <c r="BN12674" s="41"/>
      <c r="BO12674" s="41"/>
      <c r="BP12674" s="108"/>
      <c r="CG12674" s="102"/>
      <c r="CI12674" s="45"/>
    </row>
    <row r="12675" spans="37:87" ht="13" customHeight="1">
      <c r="AK12675" s="114"/>
      <c r="AL12675" s="41"/>
      <c r="AM12675" s="41"/>
      <c r="AN12675" s="41"/>
      <c r="AO12675" s="41"/>
      <c r="AP12675" s="41"/>
      <c r="AQ12675" s="41"/>
      <c r="AR12675" s="41"/>
      <c r="AS12675" s="41"/>
      <c r="AT12675" s="41"/>
      <c r="AU12675" s="41"/>
      <c r="AV12675" s="41"/>
      <c r="AW12675" s="41"/>
      <c r="AX12675" s="41"/>
      <c r="AY12675" s="41"/>
      <c r="AZ12675" s="41"/>
      <c r="BA12675" s="41"/>
      <c r="BB12675" s="41"/>
      <c r="BC12675" s="41"/>
      <c r="BD12675" s="41"/>
      <c r="BE12675" s="41"/>
      <c r="BF12675" s="41"/>
      <c r="BG12675" s="41"/>
      <c r="BH12675" s="41"/>
      <c r="BI12675" s="41"/>
      <c r="BJ12675" s="41"/>
      <c r="BK12675" s="41"/>
      <c r="BL12675" s="41"/>
      <c r="BM12675" s="41"/>
      <c r="BN12675" s="41"/>
      <c r="BO12675" s="41"/>
      <c r="BP12675" s="108"/>
      <c r="CG12675" s="102"/>
      <c r="CI12675" s="45"/>
    </row>
    <row r="12676" spans="37:87" ht="13" customHeight="1">
      <c r="AK12676" s="114"/>
      <c r="AL12676" s="41"/>
      <c r="AM12676" s="41"/>
      <c r="AN12676" s="41"/>
      <c r="AO12676" s="41"/>
      <c r="AP12676" s="41"/>
      <c r="AQ12676" s="41"/>
      <c r="AR12676" s="41"/>
      <c r="AS12676" s="41"/>
      <c r="AT12676" s="41"/>
      <c r="AU12676" s="41"/>
      <c r="AV12676" s="41"/>
      <c r="AW12676" s="41"/>
      <c r="AX12676" s="41"/>
      <c r="AY12676" s="41"/>
      <c r="AZ12676" s="41"/>
      <c r="BA12676" s="41"/>
      <c r="BB12676" s="41"/>
      <c r="BC12676" s="41"/>
      <c r="BD12676" s="41"/>
      <c r="BE12676" s="41"/>
      <c r="BF12676" s="41"/>
      <c r="BG12676" s="41"/>
      <c r="BH12676" s="41"/>
      <c r="BI12676" s="41"/>
      <c r="BJ12676" s="41"/>
      <c r="BK12676" s="41"/>
      <c r="BL12676" s="41"/>
      <c r="BM12676" s="41"/>
      <c r="BN12676" s="41"/>
      <c r="BO12676" s="41"/>
      <c r="BP12676" s="108"/>
      <c r="CG12676" s="102"/>
      <c r="CI12676" s="45"/>
    </row>
    <row r="12677" spans="37:87" ht="13" customHeight="1">
      <c r="AK12677" s="114"/>
      <c r="AL12677" s="41"/>
      <c r="AM12677" s="41"/>
      <c r="AN12677" s="41"/>
      <c r="AO12677" s="41"/>
      <c r="AP12677" s="41"/>
      <c r="AQ12677" s="41"/>
      <c r="AR12677" s="41"/>
      <c r="AS12677" s="41"/>
      <c r="AT12677" s="41"/>
      <c r="AU12677" s="41"/>
      <c r="AV12677" s="41"/>
      <c r="AW12677" s="41"/>
      <c r="AX12677" s="41"/>
      <c r="AY12677" s="41"/>
      <c r="AZ12677" s="41"/>
      <c r="BA12677" s="41"/>
      <c r="BB12677" s="41"/>
      <c r="BC12677" s="41"/>
      <c r="BD12677" s="41"/>
      <c r="BE12677" s="41"/>
      <c r="BF12677" s="41"/>
      <c r="BG12677" s="41"/>
      <c r="BH12677" s="41"/>
      <c r="BI12677" s="41"/>
      <c r="BJ12677" s="41"/>
      <c r="BK12677" s="41"/>
      <c r="BL12677" s="41"/>
      <c r="BM12677" s="41"/>
      <c r="BN12677" s="41"/>
      <c r="BO12677" s="41"/>
      <c r="BP12677" s="108"/>
      <c r="CG12677" s="102"/>
      <c r="CI12677" s="45"/>
    </row>
    <row r="12678" spans="37:87" ht="13" customHeight="1">
      <c r="AK12678" s="114"/>
      <c r="AL12678" s="41"/>
      <c r="AM12678" s="41"/>
      <c r="AN12678" s="41"/>
      <c r="AO12678" s="41"/>
      <c r="AP12678" s="41"/>
      <c r="AQ12678" s="41"/>
      <c r="AR12678" s="41"/>
      <c r="AS12678" s="41"/>
      <c r="AT12678" s="41"/>
      <c r="AU12678" s="41"/>
      <c r="AV12678" s="41"/>
      <c r="AW12678" s="41"/>
      <c r="AX12678" s="41"/>
      <c r="AY12678" s="41"/>
      <c r="AZ12678" s="41"/>
      <c r="BA12678" s="41"/>
      <c r="BB12678" s="41"/>
      <c r="BC12678" s="41"/>
      <c r="BD12678" s="41"/>
      <c r="BE12678" s="41"/>
      <c r="BF12678" s="41"/>
      <c r="BG12678" s="41"/>
      <c r="BH12678" s="41"/>
      <c r="BI12678" s="41"/>
      <c r="BJ12678" s="41"/>
      <c r="BK12678" s="41"/>
      <c r="BL12678" s="41"/>
      <c r="BM12678" s="41"/>
      <c r="BN12678" s="41"/>
      <c r="BO12678" s="41"/>
      <c r="BP12678" s="108"/>
      <c r="CG12678" s="102"/>
      <c r="CI12678" s="45"/>
    </row>
    <row r="12679" spans="37:87" ht="13" customHeight="1">
      <c r="AK12679" s="114"/>
      <c r="AL12679" s="41"/>
      <c r="AM12679" s="41"/>
      <c r="AN12679" s="41"/>
      <c r="AO12679" s="41"/>
      <c r="AP12679" s="41"/>
      <c r="AQ12679" s="41"/>
      <c r="AR12679" s="41"/>
      <c r="AS12679" s="41"/>
      <c r="AT12679" s="41"/>
      <c r="AU12679" s="41"/>
      <c r="AV12679" s="41"/>
      <c r="AW12679" s="41"/>
      <c r="AX12679" s="41"/>
      <c r="AY12679" s="41"/>
      <c r="AZ12679" s="41"/>
      <c r="BA12679" s="41"/>
      <c r="BB12679" s="41"/>
      <c r="BC12679" s="41"/>
      <c r="BD12679" s="41"/>
      <c r="BE12679" s="41"/>
      <c r="BF12679" s="41"/>
      <c r="BG12679" s="41"/>
      <c r="BH12679" s="41"/>
      <c r="BI12679" s="41"/>
      <c r="BJ12679" s="41"/>
      <c r="BK12679" s="41"/>
      <c r="BL12679" s="41"/>
      <c r="BM12679" s="41"/>
      <c r="BN12679" s="41"/>
      <c r="BO12679" s="41"/>
      <c r="BP12679" s="108"/>
      <c r="CG12679" s="102"/>
      <c r="CI12679" s="45"/>
    </row>
    <row r="12680" spans="37:87" ht="13" customHeight="1">
      <c r="AK12680" s="114"/>
      <c r="AL12680" s="41"/>
      <c r="AM12680" s="41"/>
      <c r="AN12680" s="41"/>
      <c r="AO12680" s="41"/>
      <c r="AP12680" s="41"/>
      <c r="AQ12680" s="41"/>
      <c r="AR12680" s="41"/>
      <c r="AS12680" s="41"/>
      <c r="AT12680" s="41"/>
      <c r="AU12680" s="41"/>
      <c r="AV12680" s="41"/>
      <c r="AW12680" s="41"/>
      <c r="AX12680" s="41"/>
      <c r="AY12680" s="41"/>
      <c r="AZ12680" s="41"/>
      <c r="BA12680" s="41"/>
      <c r="BB12680" s="41"/>
      <c r="BC12680" s="41"/>
      <c r="BD12680" s="41"/>
      <c r="BE12680" s="41"/>
      <c r="BF12680" s="41"/>
      <c r="BG12680" s="41"/>
      <c r="BH12680" s="41"/>
      <c r="BI12680" s="41"/>
      <c r="BJ12680" s="41"/>
      <c r="BK12680" s="41"/>
      <c r="BL12680" s="41"/>
      <c r="BM12680" s="41"/>
      <c r="BN12680" s="41"/>
      <c r="BO12680" s="41"/>
      <c r="BP12680" s="108"/>
      <c r="CG12680" s="102"/>
      <c r="CI12680" s="45"/>
    </row>
    <row r="12681" spans="37:87" ht="13" customHeight="1">
      <c r="AK12681" s="114"/>
      <c r="AL12681" s="41"/>
      <c r="AM12681" s="41"/>
      <c r="AN12681" s="41"/>
      <c r="AO12681" s="41"/>
      <c r="AP12681" s="41"/>
      <c r="AQ12681" s="41"/>
      <c r="AR12681" s="41"/>
      <c r="AS12681" s="41"/>
      <c r="AT12681" s="41"/>
      <c r="AU12681" s="41"/>
      <c r="AV12681" s="41"/>
      <c r="AW12681" s="41"/>
      <c r="AX12681" s="41"/>
      <c r="AY12681" s="41"/>
      <c r="AZ12681" s="41"/>
      <c r="BA12681" s="41"/>
      <c r="BB12681" s="41"/>
      <c r="BC12681" s="41"/>
      <c r="BD12681" s="41"/>
      <c r="BE12681" s="41"/>
      <c r="BF12681" s="41"/>
      <c r="BG12681" s="41"/>
      <c r="BH12681" s="41"/>
      <c r="BI12681" s="41"/>
      <c r="BJ12681" s="41"/>
      <c r="BK12681" s="41"/>
      <c r="BL12681" s="41"/>
      <c r="BM12681" s="41"/>
      <c r="BN12681" s="41"/>
      <c r="BO12681" s="41"/>
      <c r="BP12681" s="108"/>
      <c r="CG12681" s="102"/>
      <c r="CI12681" s="45"/>
    </row>
    <row r="12682" spans="37:87" ht="13" customHeight="1">
      <c r="AK12682" s="114"/>
      <c r="AL12682" s="41"/>
      <c r="AM12682" s="41"/>
      <c r="AN12682" s="41"/>
      <c r="AO12682" s="41"/>
      <c r="AP12682" s="41"/>
      <c r="AQ12682" s="41"/>
      <c r="AR12682" s="41"/>
      <c r="AS12682" s="41"/>
      <c r="AT12682" s="41"/>
      <c r="AU12682" s="41"/>
      <c r="AV12682" s="41"/>
      <c r="AW12682" s="41"/>
      <c r="AX12682" s="41"/>
      <c r="AY12682" s="41"/>
      <c r="AZ12682" s="41"/>
      <c r="BA12682" s="41"/>
      <c r="BB12682" s="41"/>
      <c r="BC12682" s="41"/>
      <c r="BD12682" s="41"/>
      <c r="BE12682" s="41"/>
      <c r="BF12682" s="41"/>
      <c r="BG12682" s="41"/>
      <c r="BH12682" s="41"/>
      <c r="BI12682" s="41"/>
      <c r="BJ12682" s="41"/>
      <c r="BK12682" s="41"/>
      <c r="BL12682" s="41"/>
      <c r="BM12682" s="41"/>
      <c r="BN12682" s="41"/>
      <c r="BO12682" s="41"/>
      <c r="BP12682" s="108"/>
      <c r="CG12682" s="102"/>
      <c r="CI12682" s="45"/>
    </row>
    <row r="12683" spans="37:87" ht="13" customHeight="1">
      <c r="AK12683" s="114"/>
      <c r="AL12683" s="41"/>
      <c r="AM12683" s="41"/>
      <c r="AN12683" s="41"/>
      <c r="AO12683" s="41"/>
      <c r="AP12683" s="41"/>
      <c r="AQ12683" s="41"/>
      <c r="AR12683" s="41"/>
      <c r="AS12683" s="41"/>
      <c r="AT12683" s="41"/>
      <c r="AU12683" s="41"/>
      <c r="AV12683" s="41"/>
      <c r="AW12683" s="41"/>
      <c r="AX12683" s="41"/>
      <c r="AY12683" s="41"/>
      <c r="AZ12683" s="41"/>
      <c r="BA12683" s="41"/>
      <c r="BB12683" s="41"/>
      <c r="BC12683" s="41"/>
      <c r="BD12683" s="41"/>
      <c r="BE12683" s="41"/>
      <c r="BF12683" s="41"/>
      <c r="BG12683" s="41"/>
      <c r="BH12683" s="41"/>
      <c r="BI12683" s="41"/>
      <c r="BJ12683" s="41"/>
      <c r="BK12683" s="41"/>
      <c r="BL12683" s="41"/>
      <c r="BM12683" s="41"/>
      <c r="BN12683" s="41"/>
      <c r="BO12683" s="41"/>
      <c r="BP12683" s="108"/>
      <c r="CG12683" s="102"/>
      <c r="CI12683" s="45"/>
    </row>
    <row r="12684" spans="37:87" ht="13" customHeight="1">
      <c r="AK12684" s="114"/>
      <c r="AL12684" s="41"/>
      <c r="AM12684" s="41"/>
      <c r="AN12684" s="41"/>
      <c r="AO12684" s="41"/>
      <c r="AP12684" s="41"/>
      <c r="AQ12684" s="41"/>
      <c r="AR12684" s="41"/>
      <c r="AS12684" s="41"/>
      <c r="AT12684" s="41"/>
      <c r="AU12684" s="41"/>
      <c r="AV12684" s="41"/>
      <c r="AW12684" s="41"/>
      <c r="AX12684" s="41"/>
      <c r="AY12684" s="41"/>
      <c r="AZ12684" s="41"/>
      <c r="BA12684" s="41"/>
      <c r="BB12684" s="41"/>
      <c r="BC12684" s="41"/>
      <c r="BD12684" s="41"/>
      <c r="BE12684" s="41"/>
      <c r="BF12684" s="41"/>
      <c r="BG12684" s="41"/>
      <c r="BH12684" s="41"/>
      <c r="BI12684" s="41"/>
      <c r="BJ12684" s="41"/>
      <c r="BK12684" s="41"/>
      <c r="BL12684" s="41"/>
      <c r="BM12684" s="41"/>
      <c r="BN12684" s="41"/>
      <c r="BO12684" s="41"/>
      <c r="BP12684" s="108"/>
      <c r="CG12684" s="102"/>
      <c r="CI12684" s="45"/>
    </row>
    <row r="12685" spans="37:87" ht="13" customHeight="1">
      <c r="AK12685" s="114"/>
      <c r="AL12685" s="41"/>
      <c r="AM12685" s="41"/>
      <c r="AN12685" s="41"/>
      <c r="AO12685" s="41"/>
      <c r="AP12685" s="41"/>
      <c r="AQ12685" s="41"/>
      <c r="AR12685" s="41"/>
      <c r="AS12685" s="41"/>
      <c r="AT12685" s="41"/>
      <c r="AU12685" s="41"/>
      <c r="AV12685" s="41"/>
      <c r="AW12685" s="41"/>
      <c r="AX12685" s="41"/>
      <c r="AY12685" s="41"/>
      <c r="AZ12685" s="41"/>
      <c r="BA12685" s="41"/>
      <c r="BB12685" s="41"/>
      <c r="BC12685" s="41"/>
      <c r="BD12685" s="41"/>
      <c r="BE12685" s="41"/>
      <c r="BF12685" s="41"/>
      <c r="BG12685" s="41"/>
      <c r="BH12685" s="41"/>
      <c r="BI12685" s="41"/>
      <c r="BJ12685" s="41"/>
      <c r="BK12685" s="41"/>
      <c r="BL12685" s="41"/>
      <c r="BM12685" s="41"/>
      <c r="BN12685" s="41"/>
      <c r="BO12685" s="41"/>
      <c r="BP12685" s="108"/>
      <c r="CG12685" s="102"/>
      <c r="CI12685" s="45"/>
    </row>
    <row r="12686" spans="37:87" ht="13" customHeight="1">
      <c r="AK12686" s="114"/>
      <c r="AL12686" s="41"/>
      <c r="AM12686" s="41"/>
      <c r="AN12686" s="41"/>
      <c r="AO12686" s="41"/>
      <c r="AP12686" s="41"/>
      <c r="AQ12686" s="41"/>
      <c r="AR12686" s="41"/>
      <c r="AS12686" s="41"/>
      <c r="AT12686" s="41"/>
      <c r="AU12686" s="41"/>
      <c r="AV12686" s="41"/>
      <c r="AW12686" s="41"/>
      <c r="AX12686" s="41"/>
      <c r="AY12686" s="41"/>
      <c r="AZ12686" s="41"/>
      <c r="BA12686" s="41"/>
      <c r="BB12686" s="41"/>
      <c r="BC12686" s="41"/>
      <c r="BD12686" s="41"/>
      <c r="BE12686" s="41"/>
      <c r="BF12686" s="41"/>
      <c r="BG12686" s="41"/>
      <c r="BH12686" s="41"/>
      <c r="BI12686" s="41"/>
      <c r="BJ12686" s="41"/>
      <c r="BK12686" s="41"/>
      <c r="BL12686" s="41"/>
      <c r="BM12686" s="41"/>
      <c r="BN12686" s="41"/>
      <c r="BO12686" s="41"/>
      <c r="BP12686" s="108"/>
      <c r="CG12686" s="102"/>
      <c r="CI12686" s="45"/>
    </row>
    <row r="12687" spans="37:87" ht="13" customHeight="1">
      <c r="AK12687" s="114"/>
      <c r="AL12687" s="41"/>
      <c r="AM12687" s="41"/>
      <c r="AN12687" s="41"/>
      <c r="AO12687" s="41"/>
      <c r="AP12687" s="41"/>
      <c r="AQ12687" s="41"/>
      <c r="AR12687" s="41"/>
      <c r="AS12687" s="41"/>
      <c r="AT12687" s="41"/>
      <c r="AU12687" s="41"/>
      <c r="AV12687" s="41"/>
      <c r="AW12687" s="41"/>
      <c r="AX12687" s="41"/>
      <c r="AY12687" s="41"/>
      <c r="AZ12687" s="41"/>
      <c r="BA12687" s="41"/>
      <c r="BB12687" s="41"/>
      <c r="BC12687" s="41"/>
      <c r="BD12687" s="41"/>
      <c r="BE12687" s="41"/>
      <c r="BF12687" s="41"/>
      <c r="BG12687" s="41"/>
      <c r="BH12687" s="41"/>
      <c r="BI12687" s="41"/>
      <c r="BJ12687" s="41"/>
      <c r="BK12687" s="41"/>
      <c r="BL12687" s="41"/>
      <c r="BM12687" s="41"/>
      <c r="BN12687" s="41"/>
      <c r="BO12687" s="41"/>
      <c r="BP12687" s="108"/>
      <c r="CG12687" s="102"/>
      <c r="CI12687" s="45"/>
    </row>
    <row r="12688" spans="37:87" ht="13" customHeight="1">
      <c r="AK12688" s="114"/>
      <c r="AL12688" s="41"/>
      <c r="AM12688" s="41"/>
      <c r="AN12688" s="41"/>
      <c r="AO12688" s="41"/>
      <c r="AP12688" s="41"/>
      <c r="AQ12688" s="41"/>
      <c r="AR12688" s="41"/>
      <c r="AS12688" s="41"/>
      <c r="AT12688" s="41"/>
      <c r="AU12688" s="41"/>
      <c r="AV12688" s="41"/>
      <c r="AW12688" s="41"/>
      <c r="AX12688" s="41"/>
      <c r="AY12688" s="41"/>
      <c r="AZ12688" s="41"/>
      <c r="BA12688" s="41"/>
      <c r="BB12688" s="41"/>
      <c r="BC12688" s="41"/>
      <c r="BD12688" s="41"/>
      <c r="BE12688" s="41"/>
      <c r="BF12688" s="41"/>
      <c r="BG12688" s="41"/>
      <c r="BH12688" s="41"/>
      <c r="BI12688" s="41"/>
      <c r="BJ12688" s="41"/>
      <c r="BK12688" s="41"/>
      <c r="BL12688" s="41"/>
      <c r="BM12688" s="41"/>
      <c r="BN12688" s="41"/>
      <c r="BO12688" s="41"/>
      <c r="BP12688" s="108"/>
      <c r="CG12688" s="102"/>
      <c r="CI12688" s="45"/>
    </row>
    <row r="12689" spans="37:87" ht="13" customHeight="1">
      <c r="AK12689" s="114"/>
      <c r="AL12689" s="41"/>
      <c r="AM12689" s="41"/>
      <c r="AN12689" s="41"/>
      <c r="AO12689" s="41"/>
      <c r="AP12689" s="41"/>
      <c r="AQ12689" s="41"/>
      <c r="AR12689" s="41"/>
      <c r="AS12689" s="41"/>
      <c r="AT12689" s="41"/>
      <c r="AU12689" s="41"/>
      <c r="AV12689" s="41"/>
      <c r="AW12689" s="41"/>
      <c r="AX12689" s="41"/>
      <c r="AY12689" s="41"/>
      <c r="AZ12689" s="41"/>
      <c r="BA12689" s="41"/>
      <c r="BB12689" s="41"/>
      <c r="BC12689" s="41"/>
      <c r="BD12689" s="41"/>
      <c r="BE12689" s="41"/>
      <c r="BF12689" s="41"/>
      <c r="BG12689" s="41"/>
      <c r="BH12689" s="41"/>
      <c r="BI12689" s="41"/>
      <c r="BJ12689" s="41"/>
      <c r="BK12689" s="41"/>
      <c r="BL12689" s="41"/>
      <c r="BM12689" s="41"/>
      <c r="BN12689" s="41"/>
      <c r="BO12689" s="41"/>
      <c r="BP12689" s="108"/>
      <c r="CG12689" s="102"/>
      <c r="CI12689" s="45"/>
    </row>
    <row r="12690" spans="37:87" ht="13" customHeight="1">
      <c r="AK12690" s="114"/>
      <c r="AL12690" s="41"/>
      <c r="AM12690" s="41"/>
      <c r="AN12690" s="41"/>
      <c r="AO12690" s="41"/>
      <c r="AP12690" s="41"/>
      <c r="AQ12690" s="41"/>
      <c r="AR12690" s="41"/>
      <c r="AS12690" s="41"/>
      <c r="AT12690" s="41"/>
      <c r="AU12690" s="41"/>
      <c r="AV12690" s="41"/>
      <c r="AW12690" s="41"/>
      <c r="AX12690" s="41"/>
      <c r="AY12690" s="41"/>
      <c r="AZ12690" s="41"/>
      <c r="BA12690" s="41"/>
      <c r="BB12690" s="41"/>
      <c r="BC12690" s="41"/>
      <c r="BD12690" s="41"/>
      <c r="BE12690" s="41"/>
      <c r="BF12690" s="41"/>
      <c r="BG12690" s="41"/>
      <c r="BH12690" s="41"/>
      <c r="BI12690" s="41"/>
      <c r="BJ12690" s="41"/>
      <c r="BK12690" s="41"/>
      <c r="BL12690" s="41"/>
      <c r="BM12690" s="41"/>
      <c r="BN12690" s="41"/>
      <c r="BO12690" s="41"/>
      <c r="BP12690" s="108"/>
      <c r="CG12690" s="102"/>
      <c r="CI12690" s="45"/>
    </row>
    <row r="12691" spans="37:87" ht="13" customHeight="1">
      <c r="AK12691" s="114"/>
      <c r="AL12691" s="41"/>
      <c r="AM12691" s="41"/>
      <c r="AN12691" s="41"/>
      <c r="AO12691" s="41"/>
      <c r="AP12691" s="41"/>
      <c r="AQ12691" s="41"/>
      <c r="AR12691" s="41"/>
      <c r="AS12691" s="41"/>
      <c r="AT12691" s="41"/>
      <c r="AU12691" s="41"/>
      <c r="AV12691" s="41"/>
      <c r="AW12691" s="41"/>
      <c r="AX12691" s="41"/>
      <c r="AY12691" s="41"/>
      <c r="AZ12691" s="41"/>
      <c r="BA12691" s="41"/>
      <c r="BB12691" s="41"/>
      <c r="BC12691" s="41"/>
      <c r="BD12691" s="41"/>
      <c r="BE12691" s="41"/>
      <c r="BF12691" s="41"/>
      <c r="BG12691" s="41"/>
      <c r="BH12691" s="41"/>
      <c r="BI12691" s="41"/>
      <c r="BJ12691" s="41"/>
      <c r="BK12691" s="41"/>
      <c r="BL12691" s="41"/>
      <c r="BM12691" s="41"/>
      <c r="BN12691" s="41"/>
      <c r="BO12691" s="41"/>
      <c r="BP12691" s="108"/>
      <c r="CG12691" s="102"/>
      <c r="CI12691" s="45"/>
    </row>
    <row r="12692" spans="37:87" ht="13" customHeight="1">
      <c r="AK12692" s="114"/>
      <c r="AL12692" s="41"/>
      <c r="AM12692" s="41"/>
      <c r="AN12692" s="41"/>
      <c r="AO12692" s="41"/>
      <c r="AP12692" s="41"/>
      <c r="AQ12692" s="41"/>
      <c r="AR12692" s="41"/>
      <c r="AS12692" s="41"/>
      <c r="AT12692" s="41"/>
      <c r="AU12692" s="41"/>
      <c r="AV12692" s="41"/>
      <c r="AW12692" s="41"/>
      <c r="AX12692" s="41"/>
      <c r="AY12692" s="41"/>
      <c r="AZ12692" s="41"/>
      <c r="BA12692" s="41"/>
      <c r="BB12692" s="41"/>
      <c r="BC12692" s="41"/>
      <c r="BD12692" s="41"/>
      <c r="BE12692" s="41"/>
      <c r="BF12692" s="41"/>
      <c r="BG12692" s="41"/>
      <c r="BH12692" s="41"/>
      <c r="BI12692" s="41"/>
      <c r="BJ12692" s="41"/>
      <c r="BK12692" s="41"/>
      <c r="BL12692" s="41"/>
      <c r="BM12692" s="41"/>
      <c r="BN12692" s="41"/>
      <c r="BO12692" s="41"/>
      <c r="BP12692" s="108"/>
      <c r="CG12692" s="102"/>
      <c r="CI12692" s="45"/>
    </row>
    <row r="12693" spans="37:87" ht="13" customHeight="1">
      <c r="AK12693" s="114"/>
      <c r="AL12693" s="41"/>
      <c r="AM12693" s="41"/>
      <c r="AN12693" s="41"/>
      <c r="AO12693" s="41"/>
      <c r="AP12693" s="41"/>
      <c r="AQ12693" s="41"/>
      <c r="AR12693" s="41"/>
      <c r="AS12693" s="41"/>
      <c r="AT12693" s="41"/>
      <c r="AU12693" s="41"/>
      <c r="AV12693" s="41"/>
      <c r="AW12693" s="41"/>
      <c r="AX12693" s="41"/>
      <c r="AY12693" s="41"/>
      <c r="AZ12693" s="41"/>
      <c r="BA12693" s="41"/>
      <c r="BB12693" s="41"/>
      <c r="BC12693" s="41"/>
      <c r="BD12693" s="41"/>
      <c r="BE12693" s="41"/>
      <c r="BF12693" s="41"/>
      <c r="BG12693" s="41"/>
      <c r="BH12693" s="41"/>
      <c r="BI12693" s="41"/>
      <c r="BJ12693" s="41"/>
      <c r="BK12693" s="41"/>
      <c r="BL12693" s="41"/>
      <c r="BM12693" s="41"/>
      <c r="BN12693" s="41"/>
      <c r="BO12693" s="41"/>
      <c r="BP12693" s="108"/>
      <c r="CG12693" s="102"/>
      <c r="CI12693" s="45"/>
    </row>
    <row r="12694" spans="37:87" ht="13" customHeight="1">
      <c r="AK12694" s="114"/>
      <c r="AL12694" s="41"/>
      <c r="AM12694" s="41"/>
      <c r="AN12694" s="41"/>
      <c r="AO12694" s="41"/>
      <c r="AP12694" s="41"/>
      <c r="AQ12694" s="41"/>
      <c r="AR12694" s="41"/>
      <c r="AS12694" s="41"/>
      <c r="AT12694" s="41"/>
      <c r="AU12694" s="41"/>
      <c r="AV12694" s="41"/>
      <c r="AW12694" s="41"/>
      <c r="AX12694" s="41"/>
      <c r="AY12694" s="41"/>
      <c r="AZ12694" s="41"/>
      <c r="BA12694" s="41"/>
      <c r="BB12694" s="41"/>
      <c r="BC12694" s="41"/>
      <c r="BD12694" s="41"/>
      <c r="BE12694" s="41"/>
      <c r="BF12694" s="41"/>
      <c r="BG12694" s="41"/>
      <c r="BH12694" s="41"/>
      <c r="BI12694" s="41"/>
      <c r="BJ12694" s="41"/>
      <c r="BK12694" s="41"/>
      <c r="BL12694" s="41"/>
      <c r="BM12694" s="41"/>
      <c r="BN12694" s="41"/>
      <c r="BO12694" s="41"/>
      <c r="BP12694" s="108"/>
      <c r="CG12694" s="102"/>
      <c r="CI12694" s="45"/>
    </row>
    <row r="12695" spans="37:87" ht="13" customHeight="1">
      <c r="AK12695" s="114"/>
      <c r="AL12695" s="41"/>
      <c r="AM12695" s="41"/>
      <c r="AN12695" s="41"/>
      <c r="AO12695" s="41"/>
      <c r="AP12695" s="41"/>
      <c r="AQ12695" s="41"/>
      <c r="AR12695" s="41"/>
      <c r="AS12695" s="41"/>
      <c r="AT12695" s="41"/>
      <c r="AU12695" s="41"/>
      <c r="AV12695" s="41"/>
      <c r="AW12695" s="41"/>
      <c r="AX12695" s="41"/>
      <c r="AY12695" s="41"/>
      <c r="AZ12695" s="41"/>
      <c r="BA12695" s="41"/>
      <c r="BB12695" s="41"/>
      <c r="BC12695" s="41"/>
      <c r="BD12695" s="41"/>
      <c r="BE12695" s="41"/>
      <c r="BF12695" s="41"/>
      <c r="BG12695" s="41"/>
      <c r="BH12695" s="41"/>
      <c r="BI12695" s="41"/>
      <c r="BJ12695" s="41"/>
      <c r="BK12695" s="41"/>
      <c r="BL12695" s="41"/>
      <c r="BM12695" s="41"/>
      <c r="BN12695" s="41"/>
      <c r="BO12695" s="41"/>
      <c r="BP12695" s="108"/>
      <c r="CG12695" s="102"/>
      <c r="CI12695" s="45"/>
    </row>
    <row r="12696" spans="37:87" ht="13" customHeight="1">
      <c r="AK12696" s="114"/>
      <c r="AL12696" s="41"/>
      <c r="AM12696" s="41"/>
      <c r="AN12696" s="41"/>
      <c r="AO12696" s="41"/>
      <c r="AP12696" s="41"/>
      <c r="AQ12696" s="41"/>
      <c r="AR12696" s="41"/>
      <c r="AS12696" s="41"/>
      <c r="AT12696" s="41"/>
      <c r="AU12696" s="41"/>
      <c r="AV12696" s="41"/>
      <c r="AW12696" s="41"/>
      <c r="AX12696" s="41"/>
      <c r="AY12696" s="41"/>
      <c r="AZ12696" s="41"/>
      <c r="BA12696" s="41"/>
      <c r="BB12696" s="41"/>
      <c r="BC12696" s="41"/>
      <c r="BD12696" s="41"/>
      <c r="BE12696" s="41"/>
      <c r="BF12696" s="41"/>
      <c r="BG12696" s="41"/>
      <c r="BH12696" s="41"/>
      <c r="BI12696" s="41"/>
      <c r="BJ12696" s="41"/>
      <c r="BK12696" s="41"/>
      <c r="BL12696" s="41"/>
      <c r="BM12696" s="41"/>
      <c r="BN12696" s="41"/>
      <c r="BO12696" s="41"/>
      <c r="BP12696" s="108"/>
      <c r="CG12696" s="102"/>
      <c r="CI12696" s="45"/>
    </row>
    <row r="12697" spans="37:87" ht="13" customHeight="1">
      <c r="AK12697" s="114"/>
      <c r="AL12697" s="41"/>
      <c r="AM12697" s="41"/>
      <c r="AN12697" s="41"/>
      <c r="AO12697" s="41"/>
      <c r="AP12697" s="41"/>
      <c r="AQ12697" s="41"/>
      <c r="AR12697" s="41"/>
      <c r="AS12697" s="41"/>
      <c r="AT12697" s="41"/>
      <c r="AU12697" s="41"/>
      <c r="AV12697" s="41"/>
      <c r="AW12697" s="41"/>
      <c r="AX12697" s="41"/>
      <c r="AY12697" s="41"/>
      <c r="AZ12697" s="41"/>
      <c r="BA12697" s="41"/>
      <c r="BB12697" s="41"/>
      <c r="BC12697" s="41"/>
      <c r="BD12697" s="41"/>
      <c r="BE12697" s="41"/>
      <c r="BF12697" s="41"/>
      <c r="BG12697" s="41"/>
      <c r="BH12697" s="41"/>
      <c r="BI12697" s="41"/>
      <c r="BJ12697" s="41"/>
      <c r="BK12697" s="41"/>
      <c r="BL12697" s="41"/>
      <c r="BM12697" s="41"/>
      <c r="BN12697" s="41"/>
      <c r="BO12697" s="41"/>
      <c r="BP12697" s="108"/>
      <c r="CG12697" s="102"/>
      <c r="CI12697" s="45"/>
    </row>
    <row r="12698" spans="37:87" ht="13" customHeight="1">
      <c r="AK12698" s="114"/>
      <c r="AL12698" s="41"/>
      <c r="AM12698" s="41"/>
      <c r="AN12698" s="41"/>
      <c r="AO12698" s="41"/>
      <c r="AP12698" s="41"/>
      <c r="AQ12698" s="41"/>
      <c r="AR12698" s="41"/>
      <c r="AS12698" s="41"/>
      <c r="AT12698" s="41"/>
      <c r="AU12698" s="41"/>
      <c r="AV12698" s="41"/>
      <c r="AW12698" s="41"/>
      <c r="AX12698" s="41"/>
      <c r="AY12698" s="41"/>
      <c r="AZ12698" s="41"/>
      <c r="BA12698" s="41"/>
      <c r="BB12698" s="41"/>
      <c r="BC12698" s="41"/>
      <c r="BD12698" s="41"/>
      <c r="BE12698" s="41"/>
      <c r="BF12698" s="41"/>
      <c r="BG12698" s="41"/>
      <c r="BH12698" s="41"/>
      <c r="BI12698" s="41"/>
      <c r="BJ12698" s="41"/>
      <c r="BK12698" s="41"/>
      <c r="BL12698" s="41"/>
      <c r="BM12698" s="41"/>
      <c r="BN12698" s="41"/>
      <c r="BO12698" s="41"/>
      <c r="BP12698" s="108"/>
      <c r="CG12698" s="102"/>
      <c r="CI12698" s="45"/>
    </row>
    <row r="12699" spans="37:87" ht="13" customHeight="1">
      <c r="AK12699" s="114"/>
      <c r="AL12699" s="41"/>
      <c r="AM12699" s="41"/>
      <c r="AN12699" s="41"/>
      <c r="AO12699" s="41"/>
      <c r="AP12699" s="41"/>
      <c r="AQ12699" s="41"/>
      <c r="AR12699" s="41"/>
      <c r="AS12699" s="41"/>
      <c r="AT12699" s="41"/>
      <c r="AU12699" s="41"/>
      <c r="AV12699" s="41"/>
      <c r="AW12699" s="41"/>
      <c r="AX12699" s="41"/>
      <c r="AY12699" s="41"/>
      <c r="AZ12699" s="41"/>
      <c r="BA12699" s="41"/>
      <c r="BB12699" s="41"/>
      <c r="BC12699" s="41"/>
      <c r="BD12699" s="41"/>
      <c r="BE12699" s="41"/>
      <c r="BF12699" s="41"/>
      <c r="BG12699" s="41"/>
      <c r="BH12699" s="41"/>
      <c r="BI12699" s="41"/>
      <c r="BJ12699" s="41"/>
      <c r="BK12699" s="41"/>
      <c r="BL12699" s="41"/>
      <c r="BM12699" s="41"/>
      <c r="BN12699" s="41"/>
      <c r="BO12699" s="41"/>
      <c r="BP12699" s="108"/>
      <c r="CG12699" s="102"/>
      <c r="CI12699" s="45"/>
    </row>
    <row r="12700" spans="37:87" ht="13" customHeight="1">
      <c r="AK12700" s="114"/>
      <c r="AL12700" s="41"/>
      <c r="AM12700" s="41"/>
      <c r="AN12700" s="41"/>
      <c r="AO12700" s="41"/>
      <c r="AP12700" s="41"/>
      <c r="AQ12700" s="41"/>
      <c r="AR12700" s="41"/>
      <c r="AS12700" s="41"/>
      <c r="AT12700" s="41"/>
      <c r="AU12700" s="41"/>
      <c r="AV12700" s="41"/>
      <c r="AW12700" s="41"/>
      <c r="AX12700" s="41"/>
      <c r="AY12700" s="41"/>
      <c r="AZ12700" s="41"/>
      <c r="BA12700" s="41"/>
      <c r="BB12700" s="41"/>
      <c r="BC12700" s="41"/>
      <c r="BD12700" s="41"/>
      <c r="BE12700" s="41"/>
      <c r="BF12700" s="41"/>
      <c r="BG12700" s="41"/>
      <c r="BH12700" s="41"/>
      <c r="BI12700" s="41"/>
      <c r="BJ12700" s="41"/>
      <c r="BK12700" s="41"/>
      <c r="BL12700" s="41"/>
      <c r="BM12700" s="41"/>
      <c r="BN12700" s="41"/>
      <c r="BO12700" s="41"/>
      <c r="BP12700" s="108"/>
      <c r="CG12700" s="102"/>
      <c r="CI12700" s="45"/>
    </row>
    <row r="12701" spans="37:87" ht="13" customHeight="1">
      <c r="AK12701" s="114"/>
      <c r="AL12701" s="41"/>
      <c r="AM12701" s="41"/>
      <c r="AN12701" s="41"/>
      <c r="AO12701" s="41"/>
      <c r="AP12701" s="41"/>
      <c r="AQ12701" s="41"/>
      <c r="AR12701" s="41"/>
      <c r="AS12701" s="41"/>
      <c r="AT12701" s="41"/>
      <c r="AU12701" s="41"/>
      <c r="AV12701" s="41"/>
      <c r="AW12701" s="41"/>
      <c r="AX12701" s="41"/>
      <c r="AY12701" s="41"/>
      <c r="AZ12701" s="41"/>
      <c r="BA12701" s="41"/>
      <c r="BB12701" s="41"/>
      <c r="BC12701" s="41"/>
      <c r="BD12701" s="41"/>
      <c r="BE12701" s="41"/>
      <c r="BF12701" s="41"/>
      <c r="BG12701" s="41"/>
      <c r="BH12701" s="41"/>
      <c r="BI12701" s="41"/>
      <c r="BJ12701" s="41"/>
      <c r="BK12701" s="41"/>
      <c r="BL12701" s="41"/>
      <c r="BM12701" s="41"/>
      <c r="BN12701" s="41"/>
      <c r="BO12701" s="41"/>
      <c r="BP12701" s="108"/>
      <c r="CG12701" s="102"/>
      <c r="CI12701" s="45"/>
    </row>
    <row r="12702" spans="37:87" ht="13" customHeight="1">
      <c r="AK12702" s="114"/>
      <c r="AL12702" s="41"/>
      <c r="AM12702" s="41"/>
      <c r="AN12702" s="41"/>
      <c r="AO12702" s="41"/>
      <c r="AP12702" s="41"/>
      <c r="AQ12702" s="41"/>
      <c r="AR12702" s="41"/>
      <c r="AS12702" s="41"/>
      <c r="AT12702" s="41"/>
      <c r="AU12702" s="41"/>
      <c r="AV12702" s="41"/>
      <c r="AW12702" s="41"/>
      <c r="AX12702" s="41"/>
      <c r="AY12702" s="41"/>
      <c r="AZ12702" s="41"/>
      <c r="BA12702" s="41"/>
      <c r="BB12702" s="41"/>
      <c r="BC12702" s="41"/>
      <c r="BD12702" s="41"/>
      <c r="BE12702" s="41"/>
      <c r="BF12702" s="41"/>
      <c r="BG12702" s="41"/>
      <c r="BH12702" s="41"/>
      <c r="BI12702" s="41"/>
      <c r="BJ12702" s="41"/>
      <c r="BK12702" s="41"/>
      <c r="BL12702" s="41"/>
      <c r="BM12702" s="41"/>
      <c r="BN12702" s="41"/>
      <c r="BO12702" s="41"/>
      <c r="BP12702" s="108"/>
      <c r="CG12702" s="102"/>
      <c r="CI12702" s="45"/>
    </row>
    <row r="12703" spans="37:87" ht="13" customHeight="1">
      <c r="AK12703" s="114"/>
      <c r="AL12703" s="41"/>
      <c r="AM12703" s="41"/>
      <c r="AN12703" s="41"/>
      <c r="AO12703" s="41"/>
      <c r="AP12703" s="41"/>
      <c r="AQ12703" s="41"/>
      <c r="AR12703" s="41"/>
      <c r="AS12703" s="41"/>
      <c r="AT12703" s="41"/>
      <c r="AU12703" s="41"/>
      <c r="AV12703" s="41"/>
      <c r="AW12703" s="41"/>
      <c r="AX12703" s="41"/>
      <c r="AY12703" s="41"/>
      <c r="AZ12703" s="41"/>
      <c r="BA12703" s="41"/>
      <c r="BB12703" s="41"/>
      <c r="BC12703" s="41"/>
      <c r="BD12703" s="41"/>
      <c r="BE12703" s="41"/>
      <c r="BF12703" s="41"/>
      <c r="BG12703" s="41"/>
      <c r="BH12703" s="41"/>
      <c r="BI12703" s="41"/>
      <c r="BJ12703" s="41"/>
      <c r="BK12703" s="41"/>
      <c r="BL12703" s="41"/>
      <c r="BM12703" s="41"/>
      <c r="BN12703" s="41"/>
      <c r="BO12703" s="41"/>
      <c r="BP12703" s="108"/>
      <c r="CG12703" s="102"/>
      <c r="CI12703" s="45"/>
    </row>
    <row r="12704" spans="37:87" ht="13" customHeight="1">
      <c r="AK12704" s="114"/>
      <c r="AL12704" s="41"/>
      <c r="AM12704" s="41"/>
      <c r="AN12704" s="41"/>
      <c r="AO12704" s="41"/>
      <c r="AP12704" s="41"/>
      <c r="AQ12704" s="41"/>
      <c r="AR12704" s="41"/>
      <c r="AS12704" s="41"/>
      <c r="AT12704" s="41"/>
      <c r="AU12704" s="41"/>
      <c r="AV12704" s="41"/>
      <c r="AW12704" s="41"/>
      <c r="AX12704" s="41"/>
      <c r="AY12704" s="41"/>
      <c r="AZ12704" s="41"/>
      <c r="BA12704" s="41"/>
      <c r="BB12704" s="41"/>
      <c r="BC12704" s="41"/>
      <c r="BD12704" s="41"/>
      <c r="BE12704" s="41"/>
      <c r="BF12704" s="41"/>
      <c r="BG12704" s="41"/>
      <c r="BH12704" s="41"/>
      <c r="BI12704" s="41"/>
      <c r="BJ12704" s="41"/>
      <c r="BK12704" s="41"/>
      <c r="BL12704" s="41"/>
      <c r="BM12704" s="41"/>
      <c r="BN12704" s="41"/>
      <c r="BO12704" s="41"/>
      <c r="BP12704" s="108"/>
      <c r="CG12704" s="102"/>
      <c r="CI12704" s="45"/>
    </row>
    <row r="12705" spans="37:87" ht="13" customHeight="1">
      <c r="AK12705" s="114"/>
      <c r="AL12705" s="41"/>
      <c r="AM12705" s="41"/>
      <c r="AN12705" s="41"/>
      <c r="AO12705" s="41"/>
      <c r="AP12705" s="41"/>
      <c r="AQ12705" s="41"/>
      <c r="AR12705" s="41"/>
      <c r="AS12705" s="41"/>
      <c r="AT12705" s="41"/>
      <c r="AU12705" s="41"/>
      <c r="AV12705" s="41"/>
      <c r="AW12705" s="41"/>
      <c r="AX12705" s="41"/>
      <c r="AY12705" s="41"/>
      <c r="AZ12705" s="41"/>
      <c r="BA12705" s="41"/>
      <c r="BB12705" s="41"/>
      <c r="BC12705" s="41"/>
      <c r="BD12705" s="41"/>
      <c r="BE12705" s="41"/>
      <c r="BF12705" s="41"/>
      <c r="BG12705" s="41"/>
      <c r="BH12705" s="41"/>
      <c r="BI12705" s="41"/>
      <c r="BJ12705" s="41"/>
      <c r="BK12705" s="41"/>
      <c r="BL12705" s="41"/>
      <c r="BM12705" s="41"/>
      <c r="BN12705" s="41"/>
      <c r="BO12705" s="41"/>
      <c r="BP12705" s="108"/>
      <c r="CG12705" s="102"/>
      <c r="CI12705" s="45"/>
    </row>
    <row r="12706" spans="37:87" ht="13" customHeight="1">
      <c r="AK12706" s="114"/>
      <c r="AL12706" s="41"/>
      <c r="AM12706" s="41"/>
      <c r="AN12706" s="41"/>
      <c r="AO12706" s="41"/>
      <c r="AP12706" s="41"/>
      <c r="AQ12706" s="41"/>
      <c r="AR12706" s="41"/>
      <c r="AS12706" s="41"/>
      <c r="AT12706" s="41"/>
      <c r="AU12706" s="41"/>
      <c r="AV12706" s="41"/>
      <c r="AW12706" s="41"/>
      <c r="AX12706" s="41"/>
      <c r="AY12706" s="41"/>
      <c r="AZ12706" s="41"/>
      <c r="BA12706" s="41"/>
      <c r="BB12706" s="41"/>
      <c r="BC12706" s="41"/>
      <c r="BD12706" s="41"/>
      <c r="BE12706" s="41"/>
      <c r="BF12706" s="41"/>
      <c r="BG12706" s="41"/>
      <c r="BH12706" s="41"/>
      <c r="BI12706" s="41"/>
      <c r="BJ12706" s="41"/>
      <c r="BK12706" s="41"/>
      <c r="BL12706" s="41"/>
      <c r="BM12706" s="41"/>
      <c r="BN12706" s="41"/>
      <c r="BO12706" s="41"/>
      <c r="BP12706" s="108"/>
      <c r="CG12706" s="102"/>
      <c r="CI12706" s="45"/>
    </row>
    <row r="12707" spans="37:87" ht="13" customHeight="1">
      <c r="AK12707" s="114"/>
      <c r="AL12707" s="41"/>
      <c r="AM12707" s="41"/>
      <c r="AN12707" s="41"/>
      <c r="AO12707" s="41"/>
      <c r="AP12707" s="41"/>
      <c r="AQ12707" s="41"/>
      <c r="AR12707" s="41"/>
      <c r="AS12707" s="41"/>
      <c r="AT12707" s="41"/>
      <c r="AU12707" s="41"/>
      <c r="AV12707" s="41"/>
      <c r="AW12707" s="41"/>
      <c r="AX12707" s="41"/>
      <c r="AY12707" s="41"/>
      <c r="AZ12707" s="41"/>
      <c r="BA12707" s="41"/>
      <c r="BB12707" s="41"/>
      <c r="BC12707" s="41"/>
      <c r="BD12707" s="41"/>
      <c r="BE12707" s="41"/>
      <c r="BF12707" s="41"/>
      <c r="BG12707" s="41"/>
      <c r="BH12707" s="41"/>
      <c r="BI12707" s="41"/>
      <c r="BJ12707" s="41"/>
      <c r="BK12707" s="41"/>
      <c r="BL12707" s="41"/>
      <c r="BM12707" s="41"/>
      <c r="BN12707" s="41"/>
      <c r="BO12707" s="41"/>
      <c r="BP12707" s="108"/>
      <c r="CG12707" s="102"/>
      <c r="CI12707" s="45"/>
    </row>
    <row r="12708" spans="37:87" ht="13" customHeight="1">
      <c r="AK12708" s="114"/>
      <c r="AL12708" s="41"/>
      <c r="AM12708" s="41"/>
      <c r="AN12708" s="41"/>
      <c r="AO12708" s="41"/>
      <c r="AP12708" s="41"/>
      <c r="AQ12708" s="41"/>
      <c r="AR12708" s="41"/>
      <c r="AS12708" s="41"/>
      <c r="AT12708" s="41"/>
      <c r="AU12708" s="41"/>
      <c r="AV12708" s="41"/>
      <c r="AW12708" s="41"/>
      <c r="AX12708" s="41"/>
      <c r="AY12708" s="41"/>
      <c r="AZ12708" s="41"/>
      <c r="BA12708" s="41"/>
      <c r="BB12708" s="41"/>
      <c r="BC12708" s="41"/>
      <c r="BD12708" s="41"/>
      <c r="BE12708" s="41"/>
      <c r="BF12708" s="41"/>
      <c r="BG12708" s="41"/>
      <c r="BH12708" s="41"/>
      <c r="BI12708" s="41"/>
      <c r="BJ12708" s="41"/>
      <c r="BK12708" s="41"/>
      <c r="BL12708" s="41"/>
      <c r="BM12708" s="41"/>
      <c r="BN12708" s="41"/>
      <c r="BO12708" s="41"/>
      <c r="BP12708" s="108"/>
      <c r="CG12708" s="102"/>
      <c r="CI12708" s="45"/>
    </row>
    <row r="12709" spans="37:87" ht="13" customHeight="1">
      <c r="AK12709" s="114"/>
      <c r="AL12709" s="41"/>
      <c r="AM12709" s="41"/>
      <c r="AN12709" s="41"/>
      <c r="AO12709" s="41"/>
      <c r="AP12709" s="41"/>
      <c r="AQ12709" s="41"/>
      <c r="AR12709" s="41"/>
      <c r="AS12709" s="41"/>
      <c r="AT12709" s="41"/>
      <c r="AU12709" s="41"/>
      <c r="AV12709" s="41"/>
      <c r="AW12709" s="41"/>
      <c r="AX12709" s="41"/>
      <c r="AY12709" s="41"/>
      <c r="AZ12709" s="41"/>
      <c r="BA12709" s="41"/>
      <c r="BB12709" s="41"/>
      <c r="BC12709" s="41"/>
      <c r="BD12709" s="41"/>
      <c r="BE12709" s="41"/>
      <c r="BF12709" s="41"/>
      <c r="BG12709" s="41"/>
      <c r="BH12709" s="41"/>
      <c r="BI12709" s="41"/>
      <c r="BJ12709" s="41"/>
      <c r="BK12709" s="41"/>
      <c r="BL12709" s="41"/>
      <c r="BM12709" s="41"/>
      <c r="BN12709" s="41"/>
      <c r="BO12709" s="41"/>
      <c r="BP12709" s="108"/>
      <c r="CG12709" s="102"/>
      <c r="CI12709" s="45"/>
    </row>
    <row r="12710" spans="37:87" ht="13" customHeight="1">
      <c r="AK12710" s="114"/>
      <c r="AL12710" s="41"/>
      <c r="AM12710" s="41"/>
      <c r="AN12710" s="41"/>
      <c r="AO12710" s="41"/>
      <c r="AP12710" s="41"/>
      <c r="AQ12710" s="41"/>
      <c r="AR12710" s="41"/>
      <c r="AS12710" s="41"/>
      <c r="AT12710" s="41"/>
      <c r="AU12710" s="41"/>
      <c r="AV12710" s="41"/>
      <c r="AW12710" s="41"/>
      <c r="AX12710" s="41"/>
      <c r="AY12710" s="41"/>
      <c r="AZ12710" s="41"/>
      <c r="BA12710" s="41"/>
      <c r="BB12710" s="41"/>
      <c r="BC12710" s="41"/>
      <c r="BD12710" s="41"/>
      <c r="BE12710" s="41"/>
      <c r="BF12710" s="41"/>
      <c r="BG12710" s="41"/>
      <c r="BH12710" s="41"/>
      <c r="BI12710" s="41"/>
      <c r="BJ12710" s="41"/>
      <c r="BK12710" s="41"/>
      <c r="BL12710" s="41"/>
      <c r="BM12710" s="41"/>
      <c r="BN12710" s="41"/>
      <c r="BO12710" s="41"/>
      <c r="BP12710" s="108"/>
      <c r="CG12710" s="102"/>
      <c r="CI12710" s="45"/>
    </row>
    <row r="12711" spans="37:87" ht="13" customHeight="1">
      <c r="AK12711" s="114"/>
      <c r="AL12711" s="41"/>
      <c r="AM12711" s="41"/>
      <c r="AN12711" s="41"/>
      <c r="AO12711" s="41"/>
      <c r="AP12711" s="41"/>
      <c r="AQ12711" s="41"/>
      <c r="AR12711" s="41"/>
      <c r="AS12711" s="41"/>
      <c r="AT12711" s="41"/>
      <c r="AU12711" s="41"/>
      <c r="AV12711" s="41"/>
      <c r="AW12711" s="41"/>
      <c r="AX12711" s="41"/>
      <c r="AY12711" s="41"/>
      <c r="AZ12711" s="41"/>
      <c r="BA12711" s="41"/>
      <c r="BB12711" s="41"/>
      <c r="BC12711" s="41"/>
      <c r="BD12711" s="41"/>
      <c r="BE12711" s="41"/>
      <c r="BF12711" s="41"/>
      <c r="BG12711" s="41"/>
      <c r="BH12711" s="41"/>
      <c r="BI12711" s="41"/>
      <c r="BJ12711" s="41"/>
      <c r="BK12711" s="41"/>
      <c r="BL12711" s="41"/>
      <c r="BM12711" s="41"/>
      <c r="BN12711" s="41"/>
      <c r="BO12711" s="41"/>
      <c r="BP12711" s="108"/>
      <c r="CG12711" s="102"/>
      <c r="CI12711" s="45"/>
    </row>
    <row r="12712" spans="37:87" ht="13" customHeight="1">
      <c r="AK12712" s="114"/>
      <c r="AL12712" s="41"/>
      <c r="AM12712" s="41"/>
      <c r="AN12712" s="41"/>
      <c r="AO12712" s="41"/>
      <c r="AP12712" s="41"/>
      <c r="AQ12712" s="41"/>
      <c r="AR12712" s="41"/>
      <c r="AS12712" s="41"/>
      <c r="AT12712" s="41"/>
      <c r="AU12712" s="41"/>
      <c r="AV12712" s="41"/>
      <c r="AW12712" s="41"/>
      <c r="AX12712" s="41"/>
      <c r="AY12712" s="41"/>
      <c r="AZ12712" s="41"/>
      <c r="BA12712" s="41"/>
      <c r="BB12712" s="41"/>
      <c r="BC12712" s="41"/>
      <c r="BD12712" s="41"/>
      <c r="BE12712" s="41"/>
      <c r="BF12712" s="41"/>
      <c r="BG12712" s="41"/>
      <c r="BH12712" s="41"/>
      <c r="BI12712" s="41"/>
      <c r="BJ12712" s="41"/>
      <c r="BK12712" s="41"/>
      <c r="BL12712" s="41"/>
      <c r="BM12712" s="41"/>
      <c r="BN12712" s="41"/>
      <c r="BO12712" s="41"/>
      <c r="BP12712" s="108"/>
      <c r="CG12712" s="102"/>
      <c r="CI12712" s="45"/>
    </row>
    <row r="12713" spans="37:87" ht="13" customHeight="1">
      <c r="AK12713" s="114"/>
      <c r="AL12713" s="41"/>
      <c r="AM12713" s="41"/>
      <c r="AN12713" s="41"/>
      <c r="AO12713" s="41"/>
      <c r="AP12713" s="41"/>
      <c r="AQ12713" s="41"/>
      <c r="AR12713" s="41"/>
      <c r="AS12713" s="41"/>
      <c r="AT12713" s="41"/>
      <c r="AU12713" s="41"/>
      <c r="AV12713" s="41"/>
      <c r="AW12713" s="41"/>
      <c r="AX12713" s="41"/>
      <c r="AY12713" s="41"/>
      <c r="AZ12713" s="41"/>
      <c r="BA12713" s="41"/>
      <c r="BB12713" s="41"/>
      <c r="BC12713" s="41"/>
      <c r="BD12713" s="41"/>
      <c r="BE12713" s="41"/>
      <c r="BF12713" s="41"/>
      <c r="BG12713" s="41"/>
      <c r="BH12713" s="41"/>
      <c r="BI12713" s="41"/>
      <c r="BJ12713" s="41"/>
      <c r="BK12713" s="41"/>
      <c r="BL12713" s="41"/>
      <c r="BM12713" s="41"/>
      <c r="BN12713" s="41"/>
      <c r="BO12713" s="41"/>
      <c r="BP12713" s="108"/>
      <c r="CG12713" s="102"/>
      <c r="CI12713" s="45"/>
    </row>
    <row r="12714" spans="37:87" ht="13" customHeight="1">
      <c r="AK12714" s="114"/>
      <c r="AL12714" s="41"/>
      <c r="AM12714" s="41"/>
      <c r="AN12714" s="41"/>
      <c r="AO12714" s="41"/>
      <c r="AP12714" s="41"/>
      <c r="AQ12714" s="41"/>
      <c r="AR12714" s="41"/>
      <c r="AS12714" s="41"/>
      <c r="AT12714" s="41"/>
      <c r="AU12714" s="41"/>
      <c r="AV12714" s="41"/>
      <c r="AW12714" s="41"/>
      <c r="AX12714" s="41"/>
      <c r="AY12714" s="41"/>
      <c r="AZ12714" s="41"/>
      <c r="BA12714" s="41"/>
      <c r="BB12714" s="41"/>
      <c r="BC12714" s="41"/>
      <c r="BD12714" s="41"/>
      <c r="BE12714" s="41"/>
      <c r="BF12714" s="41"/>
      <c r="BG12714" s="41"/>
      <c r="BH12714" s="41"/>
      <c r="BI12714" s="41"/>
      <c r="BJ12714" s="41"/>
      <c r="BK12714" s="41"/>
      <c r="BL12714" s="41"/>
      <c r="BM12714" s="41"/>
      <c r="BN12714" s="41"/>
      <c r="BO12714" s="41"/>
      <c r="BP12714" s="108"/>
      <c r="CG12714" s="102"/>
      <c r="CI12714" s="45"/>
    </row>
    <row r="12715" spans="37:87" ht="13" customHeight="1">
      <c r="AK12715" s="114"/>
      <c r="AL12715" s="41"/>
      <c r="AM12715" s="41"/>
      <c r="AN12715" s="41"/>
      <c r="AO12715" s="41"/>
      <c r="AP12715" s="41"/>
      <c r="AQ12715" s="41"/>
      <c r="AR12715" s="41"/>
      <c r="AS12715" s="41"/>
      <c r="AT12715" s="41"/>
      <c r="AU12715" s="41"/>
      <c r="AV12715" s="41"/>
      <c r="AW12715" s="41"/>
      <c r="AX12715" s="41"/>
      <c r="AY12715" s="41"/>
      <c r="AZ12715" s="41"/>
      <c r="BA12715" s="41"/>
      <c r="BB12715" s="41"/>
      <c r="BC12715" s="41"/>
      <c r="BD12715" s="41"/>
      <c r="BE12715" s="41"/>
      <c r="BF12715" s="41"/>
      <c r="BG12715" s="41"/>
      <c r="BH12715" s="41"/>
      <c r="BI12715" s="41"/>
      <c r="BJ12715" s="41"/>
      <c r="BK12715" s="41"/>
      <c r="BL12715" s="41"/>
      <c r="BM12715" s="41"/>
      <c r="BN12715" s="41"/>
      <c r="BO12715" s="41"/>
      <c r="BP12715" s="108"/>
      <c r="CG12715" s="102"/>
      <c r="CI12715" s="45"/>
    </row>
    <row r="12716" spans="37:87" ht="13" customHeight="1">
      <c r="AK12716" s="114"/>
      <c r="AL12716" s="41"/>
      <c r="AM12716" s="41"/>
      <c r="AN12716" s="41"/>
      <c r="AO12716" s="41"/>
      <c r="AP12716" s="41"/>
      <c r="AQ12716" s="41"/>
      <c r="AR12716" s="41"/>
      <c r="AS12716" s="41"/>
      <c r="AT12716" s="41"/>
      <c r="AU12716" s="41"/>
      <c r="AV12716" s="41"/>
      <c r="AW12716" s="41"/>
      <c r="AX12716" s="41"/>
      <c r="AY12716" s="41"/>
      <c r="AZ12716" s="41"/>
      <c r="BA12716" s="41"/>
      <c r="BB12716" s="41"/>
      <c r="BC12716" s="41"/>
      <c r="BD12716" s="41"/>
      <c r="BE12716" s="41"/>
      <c r="BF12716" s="41"/>
      <c r="BG12716" s="41"/>
      <c r="BH12716" s="41"/>
      <c r="BI12716" s="41"/>
      <c r="BJ12716" s="41"/>
      <c r="BK12716" s="41"/>
      <c r="BL12716" s="41"/>
      <c r="BM12716" s="41"/>
      <c r="BN12716" s="41"/>
      <c r="BO12716" s="41"/>
      <c r="BP12716" s="108"/>
      <c r="CG12716" s="102"/>
      <c r="CI12716" s="45"/>
    </row>
    <row r="12717" spans="37:87" ht="13" customHeight="1">
      <c r="AK12717" s="114"/>
      <c r="AL12717" s="41"/>
      <c r="AM12717" s="41"/>
      <c r="AN12717" s="41"/>
      <c r="AO12717" s="41"/>
      <c r="AP12717" s="41"/>
      <c r="AQ12717" s="41"/>
      <c r="AR12717" s="41"/>
      <c r="AS12717" s="41"/>
      <c r="AT12717" s="41"/>
      <c r="AU12717" s="41"/>
      <c r="AV12717" s="41"/>
      <c r="AW12717" s="41"/>
      <c r="AX12717" s="41"/>
      <c r="AY12717" s="41"/>
      <c r="AZ12717" s="41"/>
      <c r="BA12717" s="41"/>
      <c r="BB12717" s="41"/>
      <c r="BC12717" s="41"/>
      <c r="BD12717" s="41"/>
      <c r="BE12717" s="41"/>
      <c r="BF12717" s="41"/>
      <c r="BG12717" s="41"/>
      <c r="BH12717" s="41"/>
      <c r="BI12717" s="41"/>
      <c r="BJ12717" s="41"/>
      <c r="BK12717" s="41"/>
      <c r="BL12717" s="41"/>
      <c r="BM12717" s="41"/>
      <c r="BN12717" s="41"/>
      <c r="BO12717" s="41"/>
      <c r="BP12717" s="108"/>
      <c r="CG12717" s="102"/>
      <c r="CI12717" s="45"/>
    </row>
    <row r="12718" spans="37:87" ht="13" customHeight="1">
      <c r="AK12718" s="114"/>
      <c r="AL12718" s="41"/>
      <c r="AM12718" s="41"/>
      <c r="AN12718" s="41"/>
      <c r="AO12718" s="41"/>
      <c r="AP12718" s="41"/>
      <c r="AQ12718" s="41"/>
      <c r="AR12718" s="41"/>
      <c r="AS12718" s="41"/>
      <c r="AT12718" s="41"/>
      <c r="AU12718" s="41"/>
      <c r="AV12718" s="41"/>
      <c r="AW12718" s="41"/>
      <c r="AX12718" s="41"/>
      <c r="AY12718" s="41"/>
      <c r="AZ12718" s="41"/>
      <c r="BA12718" s="41"/>
      <c r="BB12718" s="41"/>
      <c r="BC12718" s="41"/>
      <c r="BD12718" s="41"/>
      <c r="BE12718" s="41"/>
      <c r="BF12718" s="41"/>
      <c r="BG12718" s="41"/>
      <c r="BH12718" s="41"/>
      <c r="BI12718" s="41"/>
      <c r="BJ12718" s="41"/>
      <c r="BK12718" s="41"/>
      <c r="BL12718" s="41"/>
      <c r="BM12718" s="41"/>
      <c r="BN12718" s="41"/>
      <c r="BO12718" s="41"/>
      <c r="BP12718" s="108"/>
      <c r="CG12718" s="102"/>
      <c r="CI12718" s="45"/>
    </row>
    <row r="12719" spans="37:87" ht="13" customHeight="1">
      <c r="AK12719" s="114"/>
      <c r="AL12719" s="41"/>
      <c r="AM12719" s="41"/>
      <c r="AN12719" s="41"/>
      <c r="AO12719" s="41"/>
      <c r="AP12719" s="41"/>
      <c r="AQ12719" s="41"/>
      <c r="AR12719" s="41"/>
      <c r="AS12719" s="41"/>
      <c r="AT12719" s="41"/>
      <c r="AU12719" s="41"/>
      <c r="AV12719" s="41"/>
      <c r="AW12719" s="41"/>
      <c r="AX12719" s="41"/>
      <c r="AY12719" s="41"/>
      <c r="AZ12719" s="41"/>
      <c r="BA12719" s="41"/>
      <c r="BB12719" s="41"/>
      <c r="BC12719" s="41"/>
      <c r="BD12719" s="41"/>
      <c r="BE12719" s="41"/>
      <c r="BF12719" s="41"/>
      <c r="BG12719" s="41"/>
      <c r="BH12719" s="41"/>
      <c r="BI12719" s="41"/>
      <c r="BJ12719" s="41"/>
      <c r="BK12719" s="41"/>
      <c r="BL12719" s="41"/>
      <c r="BM12719" s="41"/>
      <c r="BN12719" s="41"/>
      <c r="BO12719" s="41"/>
      <c r="BP12719" s="108"/>
      <c r="CG12719" s="102"/>
      <c r="CI12719" s="45"/>
    </row>
    <row r="12720" spans="37:87" ht="13" customHeight="1">
      <c r="AK12720" s="114"/>
      <c r="AL12720" s="41"/>
      <c r="AM12720" s="41"/>
      <c r="AN12720" s="41"/>
      <c r="AO12720" s="41"/>
      <c r="AP12720" s="41"/>
      <c r="AQ12720" s="41"/>
      <c r="AR12720" s="41"/>
      <c r="AS12720" s="41"/>
      <c r="AT12720" s="41"/>
      <c r="AU12720" s="41"/>
      <c r="AV12720" s="41"/>
      <c r="AW12720" s="41"/>
      <c r="AX12720" s="41"/>
      <c r="AY12720" s="41"/>
      <c r="AZ12720" s="41"/>
      <c r="BA12720" s="41"/>
      <c r="BB12720" s="41"/>
      <c r="BC12720" s="41"/>
      <c r="BD12720" s="41"/>
      <c r="BE12720" s="41"/>
      <c r="BF12720" s="41"/>
      <c r="BG12720" s="41"/>
      <c r="BH12720" s="41"/>
      <c r="BI12720" s="41"/>
      <c r="BJ12720" s="41"/>
      <c r="BK12720" s="41"/>
      <c r="BL12720" s="41"/>
      <c r="BM12720" s="41"/>
      <c r="BN12720" s="41"/>
      <c r="BO12720" s="41"/>
      <c r="BP12720" s="108"/>
      <c r="CG12720" s="102"/>
      <c r="CI12720" s="45"/>
    </row>
    <row r="12721" spans="37:87" ht="13" customHeight="1">
      <c r="AK12721" s="114"/>
      <c r="AL12721" s="41"/>
      <c r="AM12721" s="41"/>
      <c r="AN12721" s="41"/>
      <c r="AO12721" s="41"/>
      <c r="AP12721" s="41"/>
      <c r="AQ12721" s="41"/>
      <c r="AR12721" s="41"/>
      <c r="AS12721" s="41"/>
      <c r="AT12721" s="41"/>
      <c r="AU12721" s="41"/>
      <c r="AV12721" s="41"/>
      <c r="AW12721" s="41"/>
      <c r="AX12721" s="41"/>
      <c r="AY12721" s="41"/>
      <c r="AZ12721" s="41"/>
      <c r="BA12721" s="41"/>
      <c r="BB12721" s="41"/>
      <c r="BC12721" s="41"/>
      <c r="BD12721" s="41"/>
      <c r="BE12721" s="41"/>
      <c r="BF12721" s="41"/>
      <c r="BG12721" s="41"/>
      <c r="BH12721" s="41"/>
      <c r="BI12721" s="41"/>
      <c r="BJ12721" s="41"/>
      <c r="BK12721" s="41"/>
      <c r="BL12721" s="41"/>
      <c r="BM12721" s="41"/>
      <c r="BN12721" s="41"/>
      <c r="BO12721" s="41"/>
      <c r="BP12721" s="108"/>
      <c r="CG12721" s="102"/>
      <c r="CI12721" s="45"/>
    </row>
    <row r="12722" spans="37:87" ht="13" customHeight="1">
      <c r="AK12722" s="114"/>
      <c r="AL12722" s="41"/>
      <c r="AM12722" s="41"/>
      <c r="AN12722" s="41"/>
      <c r="AO12722" s="41"/>
      <c r="AP12722" s="41"/>
      <c r="AQ12722" s="41"/>
      <c r="AR12722" s="41"/>
      <c r="AS12722" s="41"/>
      <c r="AT12722" s="41"/>
      <c r="AU12722" s="41"/>
      <c r="AV12722" s="41"/>
      <c r="AW12722" s="41"/>
      <c r="AX12722" s="41"/>
      <c r="AY12722" s="41"/>
      <c r="AZ12722" s="41"/>
      <c r="BA12722" s="41"/>
      <c r="BB12722" s="41"/>
      <c r="BC12722" s="41"/>
      <c r="BD12722" s="41"/>
      <c r="BE12722" s="41"/>
      <c r="BF12722" s="41"/>
      <c r="BG12722" s="41"/>
      <c r="BH12722" s="41"/>
      <c r="BI12722" s="41"/>
      <c r="BJ12722" s="41"/>
      <c r="BK12722" s="41"/>
      <c r="BL12722" s="41"/>
      <c r="BM12722" s="41"/>
      <c r="BN12722" s="41"/>
      <c r="BO12722" s="41"/>
      <c r="BP12722" s="108"/>
      <c r="CG12722" s="102"/>
      <c r="CI12722" s="45"/>
    </row>
    <row r="12723" spans="37:87" ht="13" customHeight="1">
      <c r="AK12723" s="114"/>
      <c r="AL12723" s="41"/>
      <c r="AM12723" s="41"/>
      <c r="AN12723" s="41"/>
      <c r="AO12723" s="41"/>
      <c r="AP12723" s="41"/>
      <c r="AQ12723" s="41"/>
      <c r="AR12723" s="41"/>
      <c r="AS12723" s="41"/>
      <c r="AT12723" s="41"/>
      <c r="AU12723" s="41"/>
      <c r="AV12723" s="41"/>
      <c r="AW12723" s="41"/>
      <c r="AX12723" s="41"/>
      <c r="AY12723" s="41"/>
      <c r="AZ12723" s="41"/>
      <c r="BA12723" s="41"/>
      <c r="BB12723" s="41"/>
      <c r="BC12723" s="41"/>
      <c r="BD12723" s="41"/>
      <c r="BE12723" s="41"/>
      <c r="BF12723" s="41"/>
      <c r="BG12723" s="41"/>
      <c r="BH12723" s="41"/>
      <c r="BI12723" s="41"/>
      <c r="BJ12723" s="41"/>
      <c r="BK12723" s="41"/>
      <c r="BL12723" s="41"/>
      <c r="BM12723" s="41"/>
      <c r="BN12723" s="41"/>
      <c r="BO12723" s="41"/>
      <c r="BP12723" s="108"/>
      <c r="CG12723" s="102"/>
      <c r="CI12723" s="45"/>
    </row>
    <row r="12724" spans="37:87" ht="13" customHeight="1">
      <c r="AK12724" s="114"/>
      <c r="AL12724" s="41"/>
      <c r="AM12724" s="41"/>
      <c r="AN12724" s="41"/>
      <c r="AO12724" s="41"/>
      <c r="AP12724" s="41"/>
      <c r="AQ12724" s="41"/>
      <c r="AR12724" s="41"/>
      <c r="AS12724" s="41"/>
      <c r="AT12724" s="41"/>
      <c r="AU12724" s="41"/>
      <c r="AV12724" s="41"/>
      <c r="AW12724" s="41"/>
      <c r="AX12724" s="41"/>
      <c r="AY12724" s="41"/>
      <c r="AZ12724" s="41"/>
      <c r="BA12724" s="41"/>
      <c r="BB12724" s="41"/>
      <c r="BC12724" s="41"/>
      <c r="BD12724" s="41"/>
      <c r="BE12724" s="41"/>
      <c r="BF12724" s="41"/>
      <c r="BG12724" s="41"/>
      <c r="BH12724" s="41"/>
      <c r="BI12724" s="41"/>
      <c r="BJ12724" s="41"/>
      <c r="BK12724" s="41"/>
      <c r="BL12724" s="41"/>
      <c r="BM12724" s="41"/>
      <c r="BN12724" s="41"/>
      <c r="BO12724" s="41"/>
      <c r="BP12724" s="108"/>
      <c r="CG12724" s="102"/>
      <c r="CI12724" s="45"/>
    </row>
    <row r="12725" spans="37:87" ht="13" customHeight="1">
      <c r="AK12725" s="114"/>
      <c r="AL12725" s="41"/>
      <c r="AM12725" s="41"/>
      <c r="AN12725" s="41"/>
      <c r="AO12725" s="41"/>
      <c r="AP12725" s="41"/>
      <c r="AQ12725" s="41"/>
      <c r="AR12725" s="41"/>
      <c r="AS12725" s="41"/>
      <c r="AT12725" s="41"/>
      <c r="AU12725" s="41"/>
      <c r="AV12725" s="41"/>
      <c r="AW12725" s="41"/>
      <c r="AX12725" s="41"/>
      <c r="AY12725" s="41"/>
      <c r="AZ12725" s="41"/>
      <c r="BA12725" s="41"/>
      <c r="BB12725" s="41"/>
      <c r="BC12725" s="41"/>
      <c r="BD12725" s="41"/>
      <c r="BE12725" s="41"/>
      <c r="BF12725" s="41"/>
      <c r="BG12725" s="41"/>
      <c r="BH12725" s="41"/>
      <c r="BI12725" s="41"/>
      <c r="BJ12725" s="41"/>
      <c r="BK12725" s="41"/>
      <c r="BL12725" s="41"/>
      <c r="BM12725" s="41"/>
      <c r="BN12725" s="41"/>
      <c r="BO12725" s="41"/>
      <c r="BP12725" s="108"/>
      <c r="CG12725" s="102"/>
      <c r="CI12725" s="45"/>
    </row>
    <row r="12726" spans="37:87" ht="13" customHeight="1">
      <c r="AK12726" s="114"/>
      <c r="AL12726" s="41"/>
      <c r="AM12726" s="41"/>
      <c r="AN12726" s="41"/>
      <c r="AO12726" s="41"/>
      <c r="AP12726" s="41"/>
      <c r="AQ12726" s="41"/>
      <c r="AR12726" s="41"/>
      <c r="AS12726" s="41"/>
      <c r="AT12726" s="41"/>
      <c r="AU12726" s="41"/>
      <c r="AV12726" s="41"/>
      <c r="AW12726" s="41"/>
      <c r="AX12726" s="41"/>
      <c r="AY12726" s="41"/>
      <c r="AZ12726" s="41"/>
      <c r="BA12726" s="41"/>
      <c r="BB12726" s="41"/>
      <c r="BC12726" s="41"/>
      <c r="BD12726" s="41"/>
      <c r="BE12726" s="41"/>
      <c r="BF12726" s="41"/>
      <c r="BG12726" s="41"/>
      <c r="BH12726" s="41"/>
      <c r="BI12726" s="41"/>
      <c r="BJ12726" s="41"/>
      <c r="BK12726" s="41"/>
      <c r="BL12726" s="41"/>
      <c r="BM12726" s="41"/>
      <c r="BN12726" s="41"/>
      <c r="BO12726" s="41"/>
      <c r="BP12726" s="108"/>
      <c r="CG12726" s="102"/>
      <c r="CI12726" s="45"/>
    </row>
    <row r="12727" spans="37:87" ht="13" customHeight="1">
      <c r="AK12727" s="114"/>
      <c r="AL12727" s="41"/>
      <c r="AM12727" s="41"/>
      <c r="AN12727" s="41"/>
      <c r="AO12727" s="41"/>
      <c r="AP12727" s="41"/>
      <c r="AQ12727" s="41"/>
      <c r="AR12727" s="41"/>
      <c r="AS12727" s="41"/>
      <c r="AT12727" s="41"/>
      <c r="AU12727" s="41"/>
      <c r="AV12727" s="41"/>
      <c r="AW12727" s="41"/>
      <c r="AX12727" s="41"/>
      <c r="AY12727" s="41"/>
      <c r="AZ12727" s="41"/>
      <c r="BA12727" s="41"/>
      <c r="BB12727" s="41"/>
      <c r="BC12727" s="41"/>
      <c r="BD12727" s="41"/>
      <c r="BE12727" s="41"/>
      <c r="BF12727" s="41"/>
      <c r="BG12727" s="41"/>
      <c r="BH12727" s="41"/>
      <c r="BI12727" s="41"/>
      <c r="BJ12727" s="41"/>
      <c r="BK12727" s="41"/>
      <c r="BL12727" s="41"/>
      <c r="BM12727" s="41"/>
      <c r="BN12727" s="41"/>
      <c r="BO12727" s="41"/>
      <c r="BP12727" s="108"/>
      <c r="CG12727" s="102"/>
      <c r="CI12727" s="45"/>
    </row>
    <row r="12728" spans="37:87" ht="13" customHeight="1">
      <c r="AK12728" s="114"/>
      <c r="AL12728" s="41"/>
      <c r="AM12728" s="41"/>
      <c r="AN12728" s="41"/>
      <c r="AO12728" s="41"/>
      <c r="AP12728" s="41"/>
      <c r="AQ12728" s="41"/>
      <c r="AR12728" s="41"/>
      <c r="AS12728" s="41"/>
      <c r="AT12728" s="41"/>
      <c r="AU12728" s="41"/>
      <c r="AV12728" s="41"/>
      <c r="AW12728" s="41"/>
      <c r="AX12728" s="41"/>
      <c r="AY12728" s="41"/>
      <c r="AZ12728" s="41"/>
      <c r="BA12728" s="41"/>
      <c r="BB12728" s="41"/>
      <c r="BC12728" s="41"/>
      <c r="BD12728" s="41"/>
      <c r="BE12728" s="41"/>
      <c r="BF12728" s="41"/>
      <c r="BG12728" s="41"/>
      <c r="BH12728" s="41"/>
      <c r="BI12728" s="41"/>
      <c r="BJ12728" s="41"/>
      <c r="BK12728" s="41"/>
      <c r="BL12728" s="41"/>
      <c r="BM12728" s="41"/>
      <c r="BN12728" s="41"/>
      <c r="BO12728" s="41"/>
      <c r="BP12728" s="108"/>
      <c r="CG12728" s="102"/>
      <c r="CI12728" s="45"/>
    </row>
    <row r="12729" spans="37:87" ht="13" customHeight="1">
      <c r="AK12729" s="114"/>
      <c r="AL12729" s="41"/>
      <c r="AM12729" s="41"/>
      <c r="AN12729" s="41"/>
      <c r="AO12729" s="41"/>
      <c r="AP12729" s="41"/>
      <c r="AQ12729" s="41"/>
      <c r="AR12729" s="41"/>
      <c r="AS12729" s="41"/>
      <c r="AT12729" s="41"/>
      <c r="AU12729" s="41"/>
      <c r="AV12729" s="41"/>
      <c r="AW12729" s="41"/>
      <c r="AX12729" s="41"/>
      <c r="AY12729" s="41"/>
      <c r="AZ12729" s="41"/>
      <c r="BA12729" s="41"/>
      <c r="BB12729" s="41"/>
      <c r="BC12729" s="41"/>
      <c r="BD12729" s="41"/>
      <c r="BE12729" s="41"/>
      <c r="BF12729" s="41"/>
      <c r="BG12729" s="41"/>
      <c r="BH12729" s="41"/>
      <c r="BI12729" s="41"/>
      <c r="BJ12729" s="41"/>
      <c r="BK12729" s="41"/>
      <c r="BL12729" s="41"/>
      <c r="BM12729" s="41"/>
      <c r="BN12729" s="41"/>
      <c r="BO12729" s="41"/>
      <c r="BP12729" s="108"/>
      <c r="CG12729" s="102"/>
      <c r="CI12729" s="45"/>
    </row>
    <row r="12730" spans="37:87" ht="13" customHeight="1">
      <c r="AK12730" s="114"/>
      <c r="AL12730" s="41"/>
      <c r="AM12730" s="41"/>
      <c r="AN12730" s="41"/>
      <c r="AO12730" s="41"/>
      <c r="AP12730" s="41"/>
      <c r="AQ12730" s="41"/>
      <c r="AR12730" s="41"/>
      <c r="AS12730" s="41"/>
      <c r="AT12730" s="41"/>
      <c r="AU12730" s="41"/>
      <c r="AV12730" s="41"/>
      <c r="AW12730" s="41"/>
      <c r="AX12730" s="41"/>
      <c r="AY12730" s="41"/>
      <c r="AZ12730" s="41"/>
      <c r="BA12730" s="41"/>
      <c r="BB12730" s="41"/>
      <c r="BC12730" s="41"/>
      <c r="BD12730" s="41"/>
      <c r="BE12730" s="41"/>
      <c r="BF12730" s="41"/>
      <c r="BG12730" s="41"/>
      <c r="BH12730" s="41"/>
      <c r="BI12730" s="41"/>
      <c r="BJ12730" s="41"/>
      <c r="BK12730" s="41"/>
      <c r="BL12730" s="41"/>
      <c r="BM12730" s="41"/>
      <c r="BN12730" s="41"/>
      <c r="BO12730" s="41"/>
      <c r="BP12730" s="108"/>
      <c r="CG12730" s="102"/>
      <c r="CI12730" s="45"/>
    </row>
    <row r="12731" spans="37:87" ht="13" customHeight="1">
      <c r="AK12731" s="114"/>
      <c r="AL12731" s="41"/>
      <c r="AM12731" s="41"/>
      <c r="AN12731" s="41"/>
      <c r="AO12731" s="41"/>
      <c r="AP12731" s="41"/>
      <c r="AQ12731" s="41"/>
      <c r="AR12731" s="41"/>
      <c r="AS12731" s="41"/>
      <c r="AT12731" s="41"/>
      <c r="AU12731" s="41"/>
      <c r="AV12731" s="41"/>
      <c r="AW12731" s="41"/>
      <c r="AX12731" s="41"/>
      <c r="AY12731" s="41"/>
      <c r="AZ12731" s="41"/>
      <c r="BA12731" s="41"/>
      <c r="BB12731" s="41"/>
      <c r="BC12731" s="41"/>
      <c r="BD12731" s="41"/>
      <c r="BE12731" s="41"/>
      <c r="BF12731" s="41"/>
      <c r="BG12731" s="41"/>
      <c r="BH12731" s="41"/>
      <c r="BI12731" s="41"/>
      <c r="BJ12731" s="41"/>
      <c r="BK12731" s="41"/>
      <c r="BL12731" s="41"/>
      <c r="BM12731" s="41"/>
      <c r="BN12731" s="41"/>
      <c r="BO12731" s="41"/>
      <c r="BP12731" s="108"/>
      <c r="CG12731" s="102"/>
      <c r="CI12731" s="45"/>
    </row>
    <row r="12732" spans="37:87" ht="13" customHeight="1">
      <c r="AK12732" s="114"/>
      <c r="AL12732" s="41"/>
      <c r="AM12732" s="41"/>
      <c r="AN12732" s="41"/>
      <c r="AO12732" s="41"/>
      <c r="AP12732" s="41"/>
      <c r="AQ12732" s="41"/>
      <c r="AR12732" s="41"/>
      <c r="AS12732" s="41"/>
      <c r="AT12732" s="41"/>
      <c r="AU12732" s="41"/>
      <c r="AV12732" s="41"/>
      <c r="AW12732" s="41"/>
      <c r="AX12732" s="41"/>
      <c r="AY12732" s="41"/>
      <c r="AZ12732" s="41"/>
      <c r="BA12732" s="41"/>
      <c r="BB12732" s="41"/>
      <c r="BC12732" s="41"/>
      <c r="BD12732" s="41"/>
      <c r="BE12732" s="41"/>
      <c r="BF12732" s="41"/>
      <c r="BG12732" s="41"/>
      <c r="BH12732" s="41"/>
      <c r="BI12732" s="41"/>
      <c r="BJ12732" s="41"/>
      <c r="BK12732" s="41"/>
      <c r="BL12732" s="41"/>
      <c r="BM12732" s="41"/>
      <c r="BN12732" s="41"/>
      <c r="BO12732" s="41"/>
      <c r="BP12732" s="108"/>
      <c r="CG12732" s="102"/>
      <c r="CI12732" s="45"/>
    </row>
    <row r="12733" spans="37:87" ht="13" customHeight="1">
      <c r="AK12733" s="114"/>
      <c r="AL12733" s="41"/>
      <c r="AM12733" s="41"/>
      <c r="AN12733" s="41"/>
      <c r="AO12733" s="41"/>
      <c r="AP12733" s="41"/>
      <c r="AQ12733" s="41"/>
      <c r="AR12733" s="41"/>
      <c r="AS12733" s="41"/>
      <c r="AT12733" s="41"/>
      <c r="AU12733" s="41"/>
      <c r="AV12733" s="41"/>
      <c r="AW12733" s="41"/>
      <c r="AX12733" s="41"/>
      <c r="AY12733" s="41"/>
      <c r="AZ12733" s="41"/>
      <c r="BA12733" s="41"/>
      <c r="BB12733" s="41"/>
      <c r="BC12733" s="41"/>
      <c r="BD12733" s="41"/>
      <c r="BE12733" s="41"/>
      <c r="BF12733" s="41"/>
      <c r="BG12733" s="41"/>
      <c r="BH12733" s="41"/>
      <c r="BI12733" s="41"/>
      <c r="BJ12733" s="41"/>
      <c r="BK12733" s="41"/>
      <c r="BL12733" s="41"/>
      <c r="BM12733" s="41"/>
      <c r="BN12733" s="41"/>
      <c r="BO12733" s="41"/>
      <c r="BP12733" s="108"/>
      <c r="CG12733" s="102"/>
      <c r="CI12733" s="45"/>
    </row>
    <row r="12734" spans="37:87" ht="13" customHeight="1">
      <c r="AK12734" s="114"/>
      <c r="AL12734" s="41"/>
      <c r="AM12734" s="41"/>
      <c r="AN12734" s="41"/>
      <c r="AO12734" s="41"/>
      <c r="AP12734" s="41"/>
      <c r="AQ12734" s="41"/>
      <c r="AR12734" s="41"/>
      <c r="AS12734" s="41"/>
      <c r="AT12734" s="41"/>
      <c r="AU12734" s="41"/>
      <c r="AV12734" s="41"/>
      <c r="AW12734" s="41"/>
      <c r="AX12734" s="41"/>
      <c r="AY12734" s="41"/>
      <c r="AZ12734" s="41"/>
      <c r="BA12734" s="41"/>
      <c r="BB12734" s="41"/>
      <c r="BC12734" s="41"/>
      <c r="BD12734" s="41"/>
      <c r="BE12734" s="41"/>
      <c r="BF12734" s="41"/>
      <c r="BG12734" s="41"/>
      <c r="BH12734" s="41"/>
      <c r="BI12734" s="41"/>
      <c r="BJ12734" s="41"/>
      <c r="BK12734" s="41"/>
      <c r="BL12734" s="41"/>
      <c r="BM12734" s="41"/>
      <c r="BN12734" s="41"/>
      <c r="BO12734" s="41"/>
      <c r="BP12734" s="108"/>
      <c r="CG12734" s="102"/>
      <c r="CI12734" s="45"/>
    </row>
    <row r="12735" spans="37:87" ht="13" customHeight="1">
      <c r="AK12735" s="114"/>
      <c r="AL12735" s="41"/>
      <c r="AM12735" s="41"/>
      <c r="AN12735" s="41"/>
      <c r="AO12735" s="41"/>
      <c r="AP12735" s="41"/>
      <c r="AQ12735" s="41"/>
      <c r="AR12735" s="41"/>
      <c r="AS12735" s="41"/>
      <c r="AT12735" s="41"/>
      <c r="AU12735" s="41"/>
      <c r="AV12735" s="41"/>
      <c r="AW12735" s="41"/>
      <c r="AX12735" s="41"/>
      <c r="AY12735" s="41"/>
      <c r="AZ12735" s="41"/>
      <c r="BA12735" s="41"/>
      <c r="BB12735" s="41"/>
      <c r="BC12735" s="41"/>
      <c r="BD12735" s="41"/>
      <c r="BE12735" s="41"/>
      <c r="BF12735" s="41"/>
      <c r="BG12735" s="41"/>
      <c r="BH12735" s="41"/>
      <c r="BI12735" s="41"/>
      <c r="BJ12735" s="41"/>
      <c r="BK12735" s="41"/>
      <c r="BL12735" s="41"/>
      <c r="BM12735" s="41"/>
      <c r="BN12735" s="41"/>
      <c r="BO12735" s="41"/>
      <c r="BP12735" s="108"/>
      <c r="CG12735" s="102"/>
      <c r="CI12735" s="45"/>
    </row>
    <row r="12736" spans="37:87" ht="13" customHeight="1">
      <c r="AK12736" s="114"/>
      <c r="AL12736" s="41"/>
      <c r="AM12736" s="41"/>
      <c r="AN12736" s="41"/>
      <c r="AO12736" s="41"/>
      <c r="AP12736" s="41"/>
      <c r="AQ12736" s="41"/>
      <c r="AR12736" s="41"/>
      <c r="AS12736" s="41"/>
      <c r="AT12736" s="41"/>
      <c r="AU12736" s="41"/>
      <c r="AV12736" s="41"/>
      <c r="AW12736" s="41"/>
      <c r="AX12736" s="41"/>
      <c r="AY12736" s="41"/>
      <c r="AZ12736" s="41"/>
      <c r="BA12736" s="41"/>
      <c r="BB12736" s="41"/>
      <c r="BC12736" s="41"/>
      <c r="BD12736" s="41"/>
      <c r="BE12736" s="41"/>
      <c r="BF12736" s="41"/>
      <c r="BG12736" s="41"/>
      <c r="BH12736" s="41"/>
      <c r="BI12736" s="41"/>
      <c r="BJ12736" s="41"/>
      <c r="BK12736" s="41"/>
      <c r="BL12736" s="41"/>
      <c r="BM12736" s="41"/>
      <c r="BN12736" s="41"/>
      <c r="BO12736" s="41"/>
      <c r="BP12736" s="108"/>
      <c r="CG12736" s="102"/>
      <c r="CI12736" s="45"/>
    </row>
    <row r="12737" spans="37:87" ht="13" customHeight="1">
      <c r="AK12737" s="114"/>
      <c r="AL12737" s="41"/>
      <c r="AM12737" s="41"/>
      <c r="AN12737" s="41"/>
      <c r="AO12737" s="41"/>
      <c r="AP12737" s="41"/>
      <c r="AQ12737" s="41"/>
      <c r="AR12737" s="41"/>
      <c r="AS12737" s="41"/>
      <c r="AT12737" s="41"/>
      <c r="AU12737" s="41"/>
      <c r="AV12737" s="41"/>
      <c r="AW12737" s="41"/>
      <c r="AX12737" s="41"/>
      <c r="AY12737" s="41"/>
      <c r="AZ12737" s="41"/>
      <c r="BA12737" s="41"/>
      <c r="BB12737" s="41"/>
      <c r="BC12737" s="41"/>
      <c r="BD12737" s="41"/>
      <c r="BE12737" s="41"/>
      <c r="BF12737" s="41"/>
      <c r="BG12737" s="41"/>
      <c r="BH12737" s="41"/>
      <c r="BI12737" s="41"/>
      <c r="BJ12737" s="41"/>
      <c r="BK12737" s="41"/>
      <c r="BL12737" s="41"/>
      <c r="BM12737" s="41"/>
      <c r="BN12737" s="41"/>
      <c r="BO12737" s="41"/>
      <c r="BP12737" s="108"/>
      <c r="CG12737" s="102"/>
      <c r="CI12737" s="45"/>
    </row>
    <row r="12738" spans="37:87" ht="13" customHeight="1">
      <c r="AK12738" s="114"/>
      <c r="AL12738" s="41"/>
      <c r="AM12738" s="41"/>
      <c r="AN12738" s="41"/>
      <c r="AO12738" s="41"/>
      <c r="AP12738" s="41"/>
      <c r="AQ12738" s="41"/>
      <c r="AR12738" s="41"/>
      <c r="AS12738" s="41"/>
      <c r="AT12738" s="41"/>
      <c r="AU12738" s="41"/>
      <c r="AV12738" s="41"/>
      <c r="AW12738" s="41"/>
      <c r="AX12738" s="41"/>
      <c r="AY12738" s="41"/>
      <c r="AZ12738" s="41"/>
      <c r="BA12738" s="41"/>
      <c r="BB12738" s="41"/>
      <c r="BC12738" s="41"/>
      <c r="BD12738" s="41"/>
      <c r="BE12738" s="41"/>
      <c r="BF12738" s="41"/>
      <c r="BG12738" s="41"/>
      <c r="BH12738" s="41"/>
      <c r="BI12738" s="41"/>
      <c r="BJ12738" s="41"/>
      <c r="BK12738" s="41"/>
      <c r="BL12738" s="41"/>
      <c r="BM12738" s="41"/>
      <c r="BN12738" s="41"/>
      <c r="BO12738" s="41"/>
      <c r="BP12738" s="108"/>
      <c r="CG12738" s="102"/>
      <c r="CI12738" s="45"/>
    </row>
    <row r="12739" spans="37:87" ht="13" customHeight="1">
      <c r="AK12739" s="114"/>
      <c r="AL12739" s="41"/>
      <c r="AM12739" s="41"/>
      <c r="AN12739" s="41"/>
      <c r="AO12739" s="41"/>
      <c r="AP12739" s="41"/>
      <c r="AQ12739" s="41"/>
      <c r="AR12739" s="41"/>
      <c r="AS12739" s="41"/>
      <c r="AT12739" s="41"/>
      <c r="AU12739" s="41"/>
      <c r="AV12739" s="41"/>
      <c r="AW12739" s="41"/>
      <c r="AX12739" s="41"/>
      <c r="AY12739" s="41"/>
      <c r="AZ12739" s="41"/>
      <c r="BA12739" s="41"/>
      <c r="BB12739" s="41"/>
      <c r="BC12739" s="41"/>
      <c r="BD12739" s="41"/>
      <c r="BE12739" s="41"/>
      <c r="BF12739" s="41"/>
      <c r="BG12739" s="41"/>
      <c r="BH12739" s="41"/>
      <c r="BI12739" s="41"/>
      <c r="BJ12739" s="41"/>
      <c r="BK12739" s="41"/>
      <c r="BL12739" s="41"/>
      <c r="BM12739" s="41"/>
      <c r="BN12739" s="41"/>
      <c r="BO12739" s="41"/>
      <c r="BP12739" s="108"/>
      <c r="CG12739" s="102"/>
      <c r="CI12739" s="45"/>
    </row>
    <row r="12740" spans="37:87" ht="13" customHeight="1">
      <c r="AK12740" s="114"/>
      <c r="AL12740" s="41"/>
      <c r="AM12740" s="41"/>
      <c r="AN12740" s="41"/>
      <c r="AO12740" s="41"/>
      <c r="AP12740" s="41"/>
      <c r="AQ12740" s="41"/>
      <c r="AR12740" s="41"/>
      <c r="AS12740" s="41"/>
      <c r="AT12740" s="41"/>
      <c r="AU12740" s="41"/>
      <c r="AV12740" s="41"/>
      <c r="AW12740" s="41"/>
      <c r="AX12740" s="41"/>
      <c r="AY12740" s="41"/>
      <c r="AZ12740" s="41"/>
      <c r="BA12740" s="41"/>
      <c r="BB12740" s="41"/>
      <c r="BC12740" s="41"/>
      <c r="BD12740" s="41"/>
      <c r="BE12740" s="41"/>
      <c r="BF12740" s="41"/>
      <c r="BG12740" s="41"/>
      <c r="BH12740" s="41"/>
      <c r="BI12740" s="41"/>
      <c r="BJ12740" s="41"/>
      <c r="BK12740" s="41"/>
      <c r="BL12740" s="41"/>
      <c r="BM12740" s="41"/>
      <c r="BN12740" s="41"/>
      <c r="BO12740" s="41"/>
      <c r="BP12740" s="108"/>
      <c r="CG12740" s="102"/>
      <c r="CI12740" s="45"/>
    </row>
    <row r="12741" spans="37:87" ht="13" customHeight="1">
      <c r="AK12741" s="114"/>
      <c r="AL12741" s="41"/>
      <c r="AM12741" s="41"/>
      <c r="AN12741" s="41"/>
      <c r="AO12741" s="41"/>
      <c r="AP12741" s="41"/>
      <c r="AQ12741" s="41"/>
      <c r="AR12741" s="41"/>
      <c r="AS12741" s="41"/>
      <c r="AT12741" s="41"/>
      <c r="AU12741" s="41"/>
      <c r="AV12741" s="41"/>
      <c r="AW12741" s="41"/>
      <c r="AX12741" s="41"/>
      <c r="AY12741" s="41"/>
      <c r="AZ12741" s="41"/>
      <c r="BA12741" s="41"/>
      <c r="BB12741" s="41"/>
      <c r="BC12741" s="41"/>
      <c r="BD12741" s="41"/>
      <c r="BE12741" s="41"/>
      <c r="BF12741" s="41"/>
      <c r="BG12741" s="41"/>
      <c r="BH12741" s="41"/>
      <c r="BI12741" s="41"/>
      <c r="BJ12741" s="41"/>
      <c r="BK12741" s="41"/>
      <c r="BL12741" s="41"/>
      <c r="BM12741" s="41"/>
      <c r="BN12741" s="41"/>
      <c r="BO12741" s="41"/>
      <c r="BP12741" s="108"/>
      <c r="CG12741" s="102"/>
      <c r="CI12741" s="45"/>
    </row>
    <row r="12742" spans="37:87" ht="13" customHeight="1">
      <c r="AK12742" s="114"/>
      <c r="AL12742" s="41"/>
      <c r="AM12742" s="41"/>
      <c r="AN12742" s="41"/>
      <c r="AO12742" s="41"/>
      <c r="AP12742" s="41"/>
      <c r="AQ12742" s="41"/>
      <c r="AR12742" s="41"/>
      <c r="AS12742" s="41"/>
      <c r="AT12742" s="41"/>
      <c r="AU12742" s="41"/>
      <c r="AV12742" s="41"/>
      <c r="AW12742" s="41"/>
      <c r="AX12742" s="41"/>
      <c r="AY12742" s="41"/>
      <c r="AZ12742" s="41"/>
      <c r="BA12742" s="41"/>
      <c r="BB12742" s="41"/>
      <c r="BC12742" s="41"/>
      <c r="BD12742" s="41"/>
      <c r="BE12742" s="41"/>
      <c r="BF12742" s="41"/>
      <c r="BG12742" s="41"/>
      <c r="BH12742" s="41"/>
      <c r="BI12742" s="41"/>
      <c r="BJ12742" s="41"/>
      <c r="BK12742" s="41"/>
      <c r="BL12742" s="41"/>
      <c r="BM12742" s="41"/>
      <c r="BN12742" s="41"/>
      <c r="BO12742" s="41"/>
      <c r="BP12742" s="108"/>
      <c r="CG12742" s="102"/>
      <c r="CI12742" s="45"/>
    </row>
    <row r="12743" spans="37:87" ht="13" customHeight="1">
      <c r="AK12743" s="114"/>
      <c r="AL12743" s="41"/>
      <c r="AM12743" s="41"/>
      <c r="AN12743" s="41"/>
      <c r="AO12743" s="41"/>
      <c r="AP12743" s="41"/>
      <c r="AQ12743" s="41"/>
      <c r="AR12743" s="41"/>
      <c r="AS12743" s="41"/>
      <c r="AT12743" s="41"/>
      <c r="AU12743" s="41"/>
      <c r="AV12743" s="41"/>
      <c r="AW12743" s="41"/>
      <c r="AX12743" s="41"/>
      <c r="AY12743" s="41"/>
      <c r="AZ12743" s="41"/>
      <c r="BA12743" s="41"/>
      <c r="BB12743" s="41"/>
      <c r="BC12743" s="41"/>
      <c r="BD12743" s="41"/>
      <c r="BE12743" s="41"/>
      <c r="BF12743" s="41"/>
      <c r="BG12743" s="41"/>
      <c r="BH12743" s="41"/>
      <c r="BI12743" s="41"/>
      <c r="BJ12743" s="41"/>
      <c r="BK12743" s="41"/>
      <c r="BL12743" s="41"/>
      <c r="BM12743" s="41"/>
      <c r="BN12743" s="41"/>
      <c r="BO12743" s="41"/>
      <c r="BP12743" s="108"/>
      <c r="CG12743" s="102"/>
      <c r="CI12743" s="45"/>
    </row>
    <row r="12744" spans="37:87" ht="13" customHeight="1">
      <c r="AK12744" s="114"/>
      <c r="AL12744" s="41"/>
      <c r="AM12744" s="41"/>
      <c r="AN12744" s="41"/>
      <c r="AO12744" s="41"/>
      <c r="AP12744" s="41"/>
      <c r="AQ12744" s="41"/>
      <c r="AR12744" s="41"/>
      <c r="AS12744" s="41"/>
      <c r="AT12744" s="41"/>
      <c r="AU12744" s="41"/>
      <c r="AV12744" s="41"/>
      <c r="AW12744" s="41"/>
      <c r="AX12744" s="41"/>
      <c r="AY12744" s="41"/>
      <c r="AZ12744" s="41"/>
      <c r="BA12744" s="41"/>
      <c r="BB12744" s="41"/>
      <c r="BC12744" s="41"/>
      <c r="BD12744" s="41"/>
      <c r="BE12744" s="41"/>
      <c r="BF12744" s="41"/>
      <c r="BG12744" s="41"/>
      <c r="BH12744" s="41"/>
      <c r="BI12744" s="41"/>
      <c r="BJ12744" s="41"/>
      <c r="BK12744" s="41"/>
      <c r="BL12744" s="41"/>
      <c r="BM12744" s="41"/>
      <c r="BN12744" s="41"/>
      <c r="BO12744" s="41"/>
      <c r="BP12744" s="108"/>
      <c r="CG12744" s="102"/>
      <c r="CI12744" s="45"/>
    </row>
    <row r="12745" spans="37:87" ht="13" customHeight="1">
      <c r="AK12745" s="114"/>
      <c r="AL12745" s="41"/>
      <c r="AM12745" s="41"/>
      <c r="AN12745" s="41"/>
      <c r="AO12745" s="41"/>
      <c r="AP12745" s="41"/>
      <c r="AQ12745" s="41"/>
      <c r="AR12745" s="41"/>
      <c r="AS12745" s="41"/>
      <c r="AT12745" s="41"/>
      <c r="AU12745" s="41"/>
      <c r="AV12745" s="41"/>
      <c r="AW12745" s="41"/>
      <c r="AX12745" s="41"/>
      <c r="AY12745" s="41"/>
      <c r="AZ12745" s="41"/>
      <c r="BA12745" s="41"/>
      <c r="BB12745" s="41"/>
      <c r="BC12745" s="41"/>
      <c r="BD12745" s="41"/>
      <c r="BE12745" s="41"/>
      <c r="BF12745" s="41"/>
      <c r="BG12745" s="41"/>
      <c r="BH12745" s="41"/>
      <c r="BI12745" s="41"/>
      <c r="BJ12745" s="41"/>
      <c r="BK12745" s="41"/>
      <c r="BL12745" s="41"/>
      <c r="BM12745" s="41"/>
      <c r="BN12745" s="41"/>
      <c r="BO12745" s="41"/>
      <c r="BP12745" s="108"/>
      <c r="CG12745" s="102"/>
      <c r="CI12745" s="45"/>
    </row>
    <row r="12746" spans="37:87" ht="13" customHeight="1">
      <c r="AK12746" s="114"/>
      <c r="AL12746" s="41"/>
      <c r="AM12746" s="41"/>
      <c r="AN12746" s="41"/>
      <c r="AO12746" s="41"/>
      <c r="AP12746" s="41"/>
      <c r="AQ12746" s="41"/>
      <c r="AR12746" s="41"/>
      <c r="AS12746" s="41"/>
      <c r="AT12746" s="41"/>
      <c r="AU12746" s="41"/>
      <c r="AV12746" s="41"/>
      <c r="AW12746" s="41"/>
      <c r="AX12746" s="41"/>
      <c r="AY12746" s="41"/>
      <c r="AZ12746" s="41"/>
      <c r="BA12746" s="41"/>
      <c r="BB12746" s="41"/>
      <c r="BC12746" s="41"/>
      <c r="BD12746" s="41"/>
      <c r="BE12746" s="41"/>
      <c r="BF12746" s="41"/>
      <c r="BG12746" s="41"/>
      <c r="BH12746" s="41"/>
      <c r="BI12746" s="41"/>
      <c r="BJ12746" s="41"/>
      <c r="BK12746" s="41"/>
      <c r="BL12746" s="41"/>
      <c r="BM12746" s="41"/>
      <c r="BN12746" s="41"/>
      <c r="BO12746" s="41"/>
      <c r="BP12746" s="108"/>
      <c r="CG12746" s="102"/>
      <c r="CI12746" s="45"/>
    </row>
    <row r="12747" spans="37:87" ht="13" customHeight="1">
      <c r="AK12747" s="114"/>
      <c r="AL12747" s="41"/>
      <c r="AM12747" s="41"/>
      <c r="AN12747" s="41"/>
      <c r="AO12747" s="41"/>
      <c r="AP12747" s="41"/>
      <c r="AQ12747" s="41"/>
      <c r="AR12747" s="41"/>
      <c r="AS12747" s="41"/>
      <c r="AT12747" s="41"/>
      <c r="AU12747" s="41"/>
      <c r="AV12747" s="41"/>
      <c r="AW12747" s="41"/>
      <c r="AX12747" s="41"/>
      <c r="AY12747" s="41"/>
      <c r="AZ12747" s="41"/>
      <c r="BA12747" s="41"/>
      <c r="BB12747" s="41"/>
      <c r="BC12747" s="41"/>
      <c r="BD12747" s="41"/>
      <c r="BE12747" s="41"/>
      <c r="BF12747" s="41"/>
      <c r="BG12747" s="41"/>
      <c r="BH12747" s="41"/>
      <c r="BI12747" s="41"/>
      <c r="BJ12747" s="41"/>
      <c r="BK12747" s="41"/>
      <c r="BL12747" s="41"/>
      <c r="BM12747" s="41"/>
      <c r="BN12747" s="41"/>
      <c r="BO12747" s="41"/>
      <c r="BP12747" s="108"/>
      <c r="CG12747" s="102"/>
      <c r="CI12747" s="45"/>
    </row>
    <row r="12748" spans="37:87" ht="13" customHeight="1">
      <c r="AK12748" s="114"/>
      <c r="AL12748" s="41"/>
      <c r="AM12748" s="41"/>
      <c r="AN12748" s="41"/>
      <c r="AO12748" s="41"/>
      <c r="AP12748" s="41"/>
      <c r="AQ12748" s="41"/>
      <c r="AR12748" s="41"/>
      <c r="AS12748" s="41"/>
      <c r="AT12748" s="41"/>
      <c r="AU12748" s="41"/>
      <c r="AV12748" s="41"/>
      <c r="AW12748" s="41"/>
      <c r="AX12748" s="41"/>
      <c r="AY12748" s="41"/>
      <c r="AZ12748" s="41"/>
      <c r="BA12748" s="41"/>
      <c r="BB12748" s="41"/>
      <c r="BC12748" s="41"/>
      <c r="BD12748" s="41"/>
      <c r="BE12748" s="41"/>
      <c r="BF12748" s="41"/>
      <c r="BG12748" s="41"/>
      <c r="BH12748" s="41"/>
      <c r="BI12748" s="41"/>
      <c r="BJ12748" s="41"/>
      <c r="BK12748" s="41"/>
      <c r="BL12748" s="41"/>
      <c r="BM12748" s="41"/>
      <c r="BN12748" s="41"/>
      <c r="BO12748" s="41"/>
      <c r="BP12748" s="108"/>
      <c r="CG12748" s="102"/>
      <c r="CI12748" s="45"/>
    </row>
    <row r="12749" spans="37:87" ht="13" customHeight="1">
      <c r="AK12749" s="114"/>
      <c r="AL12749" s="41"/>
      <c r="AM12749" s="41"/>
      <c r="AN12749" s="41"/>
      <c r="AO12749" s="41"/>
      <c r="AP12749" s="41"/>
      <c r="AQ12749" s="41"/>
      <c r="AR12749" s="41"/>
      <c r="AS12749" s="41"/>
      <c r="AT12749" s="41"/>
      <c r="AU12749" s="41"/>
      <c r="AV12749" s="41"/>
      <c r="AW12749" s="41"/>
      <c r="AX12749" s="41"/>
      <c r="AY12749" s="41"/>
      <c r="AZ12749" s="41"/>
      <c r="BA12749" s="41"/>
      <c r="BB12749" s="41"/>
      <c r="BC12749" s="41"/>
      <c r="BD12749" s="41"/>
      <c r="BE12749" s="41"/>
      <c r="BF12749" s="41"/>
      <c r="BG12749" s="41"/>
      <c r="BH12749" s="41"/>
      <c r="BI12749" s="41"/>
      <c r="BJ12749" s="41"/>
      <c r="BK12749" s="41"/>
      <c r="BL12749" s="41"/>
      <c r="BM12749" s="41"/>
      <c r="BN12749" s="41"/>
      <c r="BO12749" s="41"/>
      <c r="BP12749" s="108"/>
      <c r="CG12749" s="102"/>
      <c r="CI12749" s="45"/>
    </row>
    <row r="12750" spans="37:87" ht="13" customHeight="1">
      <c r="AK12750" s="114"/>
      <c r="AL12750" s="41"/>
      <c r="AM12750" s="41"/>
      <c r="AN12750" s="41"/>
      <c r="AO12750" s="41"/>
      <c r="AP12750" s="41"/>
      <c r="AQ12750" s="41"/>
      <c r="AR12750" s="41"/>
      <c r="AS12750" s="41"/>
      <c r="AT12750" s="41"/>
      <c r="AU12750" s="41"/>
      <c r="AV12750" s="41"/>
      <c r="AW12750" s="41"/>
      <c r="AX12750" s="41"/>
      <c r="AY12750" s="41"/>
      <c r="AZ12750" s="41"/>
      <c r="BA12750" s="41"/>
      <c r="BB12750" s="41"/>
      <c r="BC12750" s="41"/>
      <c r="BD12750" s="41"/>
      <c r="BE12750" s="41"/>
      <c r="BF12750" s="41"/>
      <c r="BG12750" s="41"/>
      <c r="BH12750" s="41"/>
      <c r="BI12750" s="41"/>
      <c r="BJ12750" s="41"/>
      <c r="BK12750" s="41"/>
      <c r="BL12750" s="41"/>
      <c r="BM12750" s="41"/>
      <c r="BN12750" s="41"/>
      <c r="BO12750" s="41"/>
      <c r="BP12750" s="108"/>
      <c r="CG12750" s="102"/>
      <c r="CI12750" s="45"/>
    </row>
    <row r="12751" spans="37:87" ht="13" customHeight="1">
      <c r="AK12751" s="114"/>
      <c r="AL12751" s="41"/>
      <c r="AM12751" s="41"/>
      <c r="AN12751" s="41"/>
      <c r="AO12751" s="41"/>
      <c r="AP12751" s="41"/>
      <c r="AQ12751" s="41"/>
      <c r="AR12751" s="41"/>
      <c r="AS12751" s="41"/>
      <c r="AT12751" s="41"/>
      <c r="AU12751" s="41"/>
      <c r="AV12751" s="41"/>
      <c r="AW12751" s="41"/>
      <c r="AX12751" s="41"/>
      <c r="AY12751" s="41"/>
      <c r="AZ12751" s="41"/>
      <c r="BA12751" s="41"/>
      <c r="BB12751" s="41"/>
      <c r="BC12751" s="41"/>
      <c r="BD12751" s="41"/>
      <c r="BE12751" s="41"/>
      <c r="BF12751" s="41"/>
      <c r="BG12751" s="41"/>
      <c r="BH12751" s="41"/>
      <c r="BI12751" s="41"/>
      <c r="BJ12751" s="41"/>
      <c r="BK12751" s="41"/>
      <c r="BL12751" s="41"/>
      <c r="BM12751" s="41"/>
      <c r="BN12751" s="41"/>
      <c r="BO12751" s="41"/>
      <c r="BP12751" s="108"/>
      <c r="CG12751" s="102"/>
      <c r="CI12751" s="45"/>
    </row>
    <row r="12752" spans="37:87" ht="13" customHeight="1">
      <c r="AK12752" s="114"/>
      <c r="AL12752" s="41"/>
      <c r="AM12752" s="41"/>
      <c r="AN12752" s="41"/>
      <c r="AO12752" s="41"/>
      <c r="AP12752" s="41"/>
      <c r="AQ12752" s="41"/>
      <c r="AR12752" s="41"/>
      <c r="AS12752" s="41"/>
      <c r="AT12752" s="41"/>
      <c r="AU12752" s="41"/>
      <c r="AV12752" s="41"/>
      <c r="AW12752" s="41"/>
      <c r="AX12752" s="41"/>
      <c r="AY12752" s="41"/>
      <c r="AZ12752" s="41"/>
      <c r="BA12752" s="41"/>
      <c r="BB12752" s="41"/>
      <c r="BC12752" s="41"/>
      <c r="BD12752" s="41"/>
      <c r="BE12752" s="41"/>
      <c r="BF12752" s="41"/>
      <c r="BG12752" s="41"/>
      <c r="BH12752" s="41"/>
      <c r="BI12752" s="41"/>
      <c r="BJ12752" s="41"/>
      <c r="BK12752" s="41"/>
      <c r="BL12752" s="41"/>
      <c r="BM12752" s="41"/>
      <c r="BN12752" s="41"/>
      <c r="BO12752" s="41"/>
      <c r="BP12752" s="108"/>
      <c r="CG12752" s="102"/>
      <c r="CI12752" s="45"/>
    </row>
    <row r="12753" spans="37:87" ht="13" customHeight="1">
      <c r="AK12753" s="114"/>
      <c r="AL12753" s="41"/>
      <c r="AM12753" s="41"/>
      <c r="AN12753" s="41"/>
      <c r="AO12753" s="41"/>
      <c r="AP12753" s="41"/>
      <c r="AQ12753" s="41"/>
      <c r="AR12753" s="41"/>
      <c r="AS12753" s="41"/>
      <c r="AT12753" s="41"/>
      <c r="AU12753" s="41"/>
      <c r="AV12753" s="41"/>
      <c r="AW12753" s="41"/>
      <c r="AX12753" s="41"/>
      <c r="AY12753" s="41"/>
      <c r="AZ12753" s="41"/>
      <c r="BA12753" s="41"/>
      <c r="BB12753" s="41"/>
      <c r="BC12753" s="41"/>
      <c r="BD12753" s="41"/>
      <c r="BE12753" s="41"/>
      <c r="BF12753" s="41"/>
      <c r="BG12753" s="41"/>
      <c r="BH12753" s="41"/>
      <c r="BI12753" s="41"/>
      <c r="BJ12753" s="41"/>
      <c r="BK12753" s="41"/>
      <c r="BL12753" s="41"/>
      <c r="BM12753" s="41"/>
      <c r="BN12753" s="41"/>
      <c r="BO12753" s="41"/>
      <c r="BP12753" s="108"/>
      <c r="CG12753" s="102"/>
      <c r="CI12753" s="45"/>
    </row>
    <row r="12754" spans="37:87" ht="13" customHeight="1">
      <c r="AK12754" s="114"/>
      <c r="AL12754" s="41"/>
      <c r="AM12754" s="41"/>
      <c r="AN12754" s="41"/>
      <c r="AO12754" s="41"/>
      <c r="AP12754" s="41"/>
      <c r="AQ12754" s="41"/>
      <c r="AR12754" s="41"/>
      <c r="AS12754" s="41"/>
      <c r="AT12754" s="41"/>
      <c r="AU12754" s="41"/>
      <c r="AV12754" s="41"/>
      <c r="AW12754" s="41"/>
      <c r="AX12754" s="41"/>
      <c r="AY12754" s="41"/>
      <c r="AZ12754" s="41"/>
      <c r="BA12754" s="41"/>
      <c r="BB12754" s="41"/>
      <c r="BC12754" s="41"/>
      <c r="BD12754" s="41"/>
      <c r="BE12754" s="41"/>
      <c r="BF12754" s="41"/>
      <c r="BG12754" s="41"/>
      <c r="BH12754" s="41"/>
      <c r="BI12754" s="41"/>
      <c r="BJ12754" s="41"/>
      <c r="BK12754" s="41"/>
      <c r="BL12754" s="41"/>
      <c r="BM12754" s="41"/>
      <c r="BN12754" s="41"/>
      <c r="BO12754" s="41"/>
      <c r="BP12754" s="108"/>
      <c r="CG12754" s="102"/>
      <c r="CI12754" s="45"/>
    </row>
    <row r="12755" spans="37:87" ht="13" customHeight="1">
      <c r="AK12755" s="114"/>
      <c r="AL12755" s="41"/>
      <c r="AM12755" s="41"/>
      <c r="AN12755" s="41"/>
      <c r="AO12755" s="41"/>
      <c r="AP12755" s="41"/>
      <c r="AQ12755" s="41"/>
      <c r="AR12755" s="41"/>
      <c r="AS12755" s="41"/>
      <c r="AT12755" s="41"/>
      <c r="AU12755" s="41"/>
      <c r="AV12755" s="41"/>
      <c r="AW12755" s="41"/>
      <c r="AX12755" s="41"/>
      <c r="AY12755" s="41"/>
      <c r="AZ12755" s="41"/>
      <c r="BA12755" s="41"/>
      <c r="BB12755" s="41"/>
      <c r="BC12755" s="41"/>
      <c r="BD12755" s="41"/>
      <c r="BE12755" s="41"/>
      <c r="BF12755" s="41"/>
      <c r="BG12755" s="41"/>
      <c r="BH12755" s="41"/>
      <c r="BI12755" s="41"/>
      <c r="BJ12755" s="41"/>
      <c r="BK12755" s="41"/>
      <c r="BL12755" s="41"/>
      <c r="BM12755" s="41"/>
      <c r="BN12755" s="41"/>
      <c r="BO12755" s="41"/>
      <c r="BP12755" s="108"/>
      <c r="CG12755" s="102"/>
      <c r="CI12755" s="45"/>
    </row>
    <row r="12756" spans="37:87" ht="13" customHeight="1">
      <c r="AK12756" s="114"/>
      <c r="AL12756" s="41"/>
      <c r="AM12756" s="41"/>
      <c r="AN12756" s="41"/>
      <c r="AO12756" s="41"/>
      <c r="AP12756" s="41"/>
      <c r="AQ12756" s="41"/>
      <c r="AR12756" s="41"/>
      <c r="AS12756" s="41"/>
      <c r="AT12756" s="41"/>
      <c r="AU12756" s="41"/>
      <c r="AV12756" s="41"/>
      <c r="AW12756" s="41"/>
      <c r="AX12756" s="41"/>
      <c r="AY12756" s="41"/>
      <c r="AZ12756" s="41"/>
      <c r="BA12756" s="41"/>
      <c r="BB12756" s="41"/>
      <c r="BC12756" s="41"/>
      <c r="BD12756" s="41"/>
      <c r="BE12756" s="41"/>
      <c r="BF12756" s="41"/>
      <c r="BG12756" s="41"/>
      <c r="BH12756" s="41"/>
      <c r="BI12756" s="41"/>
      <c r="BJ12756" s="41"/>
      <c r="BK12756" s="41"/>
      <c r="BL12756" s="41"/>
      <c r="BM12756" s="41"/>
      <c r="BN12756" s="41"/>
      <c r="BO12756" s="41"/>
      <c r="BP12756" s="108"/>
      <c r="CG12756" s="102"/>
      <c r="CI12756" s="45"/>
    </row>
    <row r="12757" spans="37:87" ht="13" customHeight="1">
      <c r="AK12757" s="114"/>
      <c r="AL12757" s="41"/>
      <c r="AM12757" s="41"/>
      <c r="AN12757" s="41"/>
      <c r="AO12757" s="41"/>
      <c r="AP12757" s="41"/>
      <c r="AQ12757" s="41"/>
      <c r="AR12757" s="41"/>
      <c r="AS12757" s="41"/>
      <c r="AT12757" s="41"/>
      <c r="AU12757" s="41"/>
      <c r="AV12757" s="41"/>
      <c r="AW12757" s="41"/>
      <c r="AX12757" s="41"/>
      <c r="AY12757" s="41"/>
      <c r="AZ12757" s="41"/>
      <c r="BA12757" s="41"/>
      <c r="BB12757" s="41"/>
      <c r="BC12757" s="41"/>
      <c r="BD12757" s="41"/>
      <c r="BE12757" s="41"/>
      <c r="BF12757" s="41"/>
      <c r="BG12757" s="41"/>
      <c r="BH12757" s="41"/>
      <c r="BI12757" s="41"/>
      <c r="BJ12757" s="41"/>
      <c r="BK12757" s="41"/>
      <c r="BL12757" s="41"/>
      <c r="BM12757" s="41"/>
      <c r="BN12757" s="41"/>
      <c r="BO12757" s="41"/>
      <c r="BP12757" s="108"/>
      <c r="CG12757" s="102"/>
      <c r="CI12757" s="45"/>
    </row>
    <row r="12758" spans="37:87" ht="13" customHeight="1">
      <c r="AK12758" s="114"/>
      <c r="AL12758" s="41"/>
      <c r="AM12758" s="41"/>
      <c r="AN12758" s="41"/>
      <c r="AO12758" s="41"/>
      <c r="AP12758" s="41"/>
      <c r="AQ12758" s="41"/>
      <c r="AR12758" s="41"/>
      <c r="AS12758" s="41"/>
      <c r="AT12758" s="41"/>
      <c r="AU12758" s="41"/>
      <c r="AV12758" s="41"/>
      <c r="AW12758" s="41"/>
      <c r="AX12758" s="41"/>
      <c r="AY12758" s="41"/>
      <c r="AZ12758" s="41"/>
      <c r="BA12758" s="41"/>
      <c r="BB12758" s="41"/>
      <c r="BC12758" s="41"/>
      <c r="BD12758" s="41"/>
      <c r="BE12758" s="41"/>
      <c r="BF12758" s="41"/>
      <c r="BG12758" s="41"/>
      <c r="BH12758" s="41"/>
      <c r="BI12758" s="41"/>
      <c r="BJ12758" s="41"/>
      <c r="BK12758" s="41"/>
      <c r="BL12758" s="41"/>
      <c r="BM12758" s="41"/>
      <c r="BN12758" s="41"/>
      <c r="BO12758" s="41"/>
      <c r="BP12758" s="108"/>
      <c r="CG12758" s="102"/>
      <c r="CI12758" s="45"/>
    </row>
    <row r="12759" spans="37:87" ht="13" customHeight="1">
      <c r="AK12759" s="114"/>
      <c r="AL12759" s="41"/>
      <c r="AM12759" s="41"/>
      <c r="AN12759" s="41"/>
      <c r="AO12759" s="41"/>
      <c r="AP12759" s="41"/>
      <c r="AQ12759" s="41"/>
      <c r="AR12759" s="41"/>
      <c r="AS12759" s="41"/>
      <c r="AT12759" s="41"/>
      <c r="AU12759" s="41"/>
      <c r="AV12759" s="41"/>
      <c r="AW12759" s="41"/>
      <c r="AX12759" s="41"/>
      <c r="AY12759" s="41"/>
      <c r="AZ12759" s="41"/>
      <c r="BA12759" s="41"/>
      <c r="BB12759" s="41"/>
      <c r="BC12759" s="41"/>
      <c r="BD12759" s="41"/>
      <c r="BE12759" s="41"/>
      <c r="BF12759" s="41"/>
      <c r="BG12759" s="41"/>
      <c r="BH12759" s="41"/>
      <c r="BI12759" s="41"/>
      <c r="BJ12759" s="41"/>
      <c r="BK12759" s="41"/>
      <c r="BL12759" s="41"/>
      <c r="BM12759" s="41"/>
      <c r="BN12759" s="41"/>
      <c r="BO12759" s="41"/>
      <c r="BP12759" s="108"/>
      <c r="CG12759" s="102"/>
      <c r="CI12759" s="45"/>
    </row>
    <row r="12760" spans="37:87" ht="13" customHeight="1">
      <c r="AK12760" s="114"/>
      <c r="AL12760" s="41"/>
      <c r="AM12760" s="41"/>
      <c r="AN12760" s="41"/>
      <c r="AO12760" s="41"/>
      <c r="AP12760" s="41"/>
      <c r="AQ12760" s="41"/>
      <c r="AR12760" s="41"/>
      <c r="AS12760" s="41"/>
      <c r="AT12760" s="41"/>
      <c r="AU12760" s="41"/>
      <c r="AV12760" s="41"/>
      <c r="AW12760" s="41"/>
      <c r="AX12760" s="41"/>
      <c r="AY12760" s="41"/>
      <c r="AZ12760" s="41"/>
      <c r="BA12760" s="41"/>
      <c r="BB12760" s="41"/>
      <c r="BC12760" s="41"/>
      <c r="BD12760" s="41"/>
      <c r="BE12760" s="41"/>
      <c r="BF12760" s="41"/>
      <c r="BG12760" s="41"/>
      <c r="BH12760" s="41"/>
      <c r="BI12760" s="41"/>
      <c r="BJ12760" s="41"/>
      <c r="BK12760" s="41"/>
      <c r="BL12760" s="41"/>
      <c r="BM12760" s="41"/>
      <c r="BN12760" s="41"/>
      <c r="BO12760" s="41"/>
      <c r="BP12760" s="108"/>
      <c r="CG12760" s="102"/>
      <c r="CI12760" s="45"/>
    </row>
    <row r="12761" spans="37:87" ht="13" customHeight="1">
      <c r="AK12761" s="114"/>
      <c r="AL12761" s="41"/>
      <c r="AM12761" s="41"/>
      <c r="AN12761" s="41"/>
      <c r="AO12761" s="41"/>
      <c r="AP12761" s="41"/>
      <c r="AQ12761" s="41"/>
      <c r="AR12761" s="41"/>
      <c r="AS12761" s="41"/>
      <c r="AT12761" s="41"/>
      <c r="AU12761" s="41"/>
      <c r="AV12761" s="41"/>
      <c r="AW12761" s="41"/>
      <c r="AX12761" s="41"/>
      <c r="AY12761" s="41"/>
      <c r="AZ12761" s="41"/>
      <c r="BA12761" s="41"/>
      <c r="BB12761" s="41"/>
      <c r="BC12761" s="41"/>
      <c r="BD12761" s="41"/>
      <c r="BE12761" s="41"/>
      <c r="BF12761" s="41"/>
      <c r="BG12761" s="41"/>
      <c r="BH12761" s="41"/>
      <c r="BI12761" s="41"/>
      <c r="BJ12761" s="41"/>
      <c r="BK12761" s="41"/>
      <c r="BL12761" s="41"/>
      <c r="BM12761" s="41"/>
      <c r="BN12761" s="41"/>
      <c r="BO12761" s="41"/>
      <c r="BP12761" s="108"/>
      <c r="CG12761" s="102"/>
      <c r="CI12761" s="45"/>
    </row>
    <row r="12762" spans="37:87" ht="13" customHeight="1">
      <c r="AK12762" s="114"/>
      <c r="AL12762" s="41"/>
      <c r="AM12762" s="41"/>
      <c r="AN12762" s="41"/>
      <c r="AO12762" s="41"/>
      <c r="AP12762" s="41"/>
      <c r="AQ12762" s="41"/>
      <c r="AR12762" s="41"/>
      <c r="AS12762" s="41"/>
      <c r="AT12762" s="41"/>
      <c r="AU12762" s="41"/>
      <c r="AV12762" s="41"/>
      <c r="AW12762" s="41"/>
      <c r="AX12762" s="41"/>
      <c r="AY12762" s="41"/>
      <c r="AZ12762" s="41"/>
      <c r="BA12762" s="41"/>
      <c r="BB12762" s="41"/>
      <c r="BC12762" s="41"/>
      <c r="BD12762" s="41"/>
      <c r="BE12762" s="41"/>
      <c r="BF12762" s="41"/>
      <c r="BG12762" s="41"/>
      <c r="BH12762" s="41"/>
      <c r="BI12762" s="41"/>
      <c r="BJ12762" s="41"/>
      <c r="BK12762" s="41"/>
      <c r="BL12762" s="41"/>
      <c r="BM12762" s="41"/>
      <c r="BN12762" s="41"/>
      <c r="BO12762" s="41"/>
      <c r="BP12762" s="108"/>
      <c r="CG12762" s="102"/>
      <c r="CI12762" s="45"/>
    </row>
    <row r="12763" spans="37:87" ht="13" customHeight="1">
      <c r="AK12763" s="114"/>
      <c r="AL12763" s="41"/>
      <c r="AM12763" s="41"/>
      <c r="AN12763" s="41"/>
      <c r="AO12763" s="41"/>
      <c r="AP12763" s="41"/>
      <c r="AQ12763" s="41"/>
      <c r="AR12763" s="41"/>
      <c r="AS12763" s="41"/>
      <c r="AT12763" s="41"/>
      <c r="AU12763" s="41"/>
      <c r="AV12763" s="41"/>
      <c r="AW12763" s="41"/>
      <c r="AX12763" s="41"/>
      <c r="AY12763" s="41"/>
      <c r="AZ12763" s="41"/>
      <c r="BA12763" s="41"/>
      <c r="BB12763" s="41"/>
      <c r="BC12763" s="41"/>
      <c r="BD12763" s="41"/>
      <c r="BE12763" s="41"/>
      <c r="BF12763" s="41"/>
      <c r="BG12763" s="41"/>
      <c r="BH12763" s="41"/>
      <c r="BI12763" s="41"/>
      <c r="BJ12763" s="41"/>
      <c r="BK12763" s="41"/>
      <c r="BL12763" s="41"/>
      <c r="BM12763" s="41"/>
      <c r="BN12763" s="41"/>
      <c r="BO12763" s="41"/>
      <c r="BP12763" s="108"/>
      <c r="CG12763" s="102"/>
      <c r="CI12763" s="45"/>
    </row>
    <row r="12764" spans="37:87" ht="13" customHeight="1">
      <c r="AK12764" s="114"/>
      <c r="AL12764" s="41"/>
      <c r="AM12764" s="41"/>
      <c r="AN12764" s="41"/>
      <c r="AO12764" s="41"/>
      <c r="AP12764" s="41"/>
      <c r="AQ12764" s="41"/>
      <c r="AR12764" s="41"/>
      <c r="AS12764" s="41"/>
      <c r="AT12764" s="41"/>
      <c r="AU12764" s="41"/>
      <c r="AV12764" s="41"/>
      <c r="AW12764" s="41"/>
      <c r="AX12764" s="41"/>
      <c r="AY12764" s="41"/>
      <c r="AZ12764" s="41"/>
      <c r="BA12764" s="41"/>
      <c r="BB12764" s="41"/>
      <c r="BC12764" s="41"/>
      <c r="BD12764" s="41"/>
      <c r="BE12764" s="41"/>
      <c r="BF12764" s="41"/>
      <c r="BG12764" s="41"/>
      <c r="BH12764" s="41"/>
      <c r="BI12764" s="41"/>
      <c r="BJ12764" s="41"/>
      <c r="BK12764" s="41"/>
      <c r="BL12764" s="41"/>
      <c r="BM12764" s="41"/>
      <c r="BN12764" s="41"/>
      <c r="BO12764" s="41"/>
      <c r="BP12764" s="108"/>
      <c r="CG12764" s="102"/>
      <c r="CI12764" s="45"/>
    </row>
    <row r="12765" spans="37:87" ht="13" customHeight="1">
      <c r="AK12765" s="114"/>
      <c r="AL12765" s="41"/>
      <c r="AM12765" s="41"/>
      <c r="AN12765" s="41"/>
      <c r="AO12765" s="41"/>
      <c r="AP12765" s="41"/>
      <c r="AQ12765" s="41"/>
      <c r="AR12765" s="41"/>
      <c r="AS12765" s="41"/>
      <c r="AT12765" s="41"/>
      <c r="AU12765" s="41"/>
      <c r="AV12765" s="41"/>
      <c r="AW12765" s="41"/>
      <c r="AX12765" s="41"/>
      <c r="AY12765" s="41"/>
      <c r="AZ12765" s="41"/>
      <c r="BA12765" s="41"/>
      <c r="BB12765" s="41"/>
      <c r="BC12765" s="41"/>
      <c r="BD12765" s="41"/>
      <c r="BE12765" s="41"/>
      <c r="BF12765" s="41"/>
      <c r="BG12765" s="41"/>
      <c r="BH12765" s="41"/>
      <c r="BI12765" s="41"/>
      <c r="BJ12765" s="41"/>
      <c r="BK12765" s="41"/>
      <c r="BL12765" s="41"/>
      <c r="BM12765" s="41"/>
      <c r="BN12765" s="41"/>
      <c r="BO12765" s="41"/>
      <c r="BP12765" s="108"/>
      <c r="CG12765" s="102"/>
      <c r="CI12765" s="45"/>
    </row>
    <row r="12766" spans="37:87" ht="13" customHeight="1">
      <c r="AK12766" s="114"/>
      <c r="AL12766" s="41"/>
      <c r="AM12766" s="41"/>
      <c r="AN12766" s="41"/>
      <c r="AO12766" s="41"/>
      <c r="AP12766" s="41"/>
      <c r="AQ12766" s="41"/>
      <c r="AR12766" s="41"/>
      <c r="AS12766" s="41"/>
      <c r="AT12766" s="41"/>
      <c r="AU12766" s="41"/>
      <c r="AV12766" s="41"/>
      <c r="AW12766" s="41"/>
      <c r="AX12766" s="41"/>
      <c r="AY12766" s="41"/>
      <c r="AZ12766" s="41"/>
      <c r="BA12766" s="41"/>
      <c r="BB12766" s="41"/>
      <c r="BC12766" s="41"/>
      <c r="BD12766" s="41"/>
      <c r="BE12766" s="41"/>
      <c r="BF12766" s="41"/>
      <c r="BG12766" s="41"/>
      <c r="BH12766" s="41"/>
      <c r="BI12766" s="41"/>
      <c r="BJ12766" s="41"/>
      <c r="BK12766" s="41"/>
      <c r="BL12766" s="41"/>
      <c r="BM12766" s="41"/>
      <c r="BN12766" s="41"/>
      <c r="BO12766" s="41"/>
      <c r="BP12766" s="108"/>
      <c r="CG12766" s="102"/>
      <c r="CI12766" s="45"/>
    </row>
    <row r="12767" spans="37:87" ht="13" customHeight="1">
      <c r="AK12767" s="114"/>
      <c r="AL12767" s="41"/>
      <c r="AM12767" s="41"/>
      <c r="AN12767" s="41"/>
      <c r="AO12767" s="41"/>
      <c r="AP12767" s="41"/>
      <c r="AQ12767" s="41"/>
      <c r="AR12767" s="41"/>
      <c r="AS12767" s="41"/>
      <c r="AT12767" s="41"/>
      <c r="AU12767" s="41"/>
      <c r="AV12767" s="41"/>
      <c r="AW12767" s="41"/>
      <c r="AX12767" s="41"/>
      <c r="AY12767" s="41"/>
      <c r="AZ12767" s="41"/>
      <c r="BA12767" s="41"/>
      <c r="BB12767" s="41"/>
      <c r="BC12767" s="41"/>
      <c r="BD12767" s="41"/>
      <c r="BE12767" s="41"/>
      <c r="BF12767" s="41"/>
      <c r="BG12767" s="41"/>
      <c r="BH12767" s="41"/>
      <c r="BI12767" s="41"/>
      <c r="BJ12767" s="41"/>
      <c r="BK12767" s="41"/>
      <c r="BL12767" s="41"/>
      <c r="BM12767" s="41"/>
      <c r="BN12767" s="41"/>
      <c r="BO12767" s="41"/>
      <c r="BP12767" s="108"/>
      <c r="CG12767" s="102"/>
      <c r="CI12767" s="45"/>
    </row>
    <row r="12768" spans="37:87" ht="13" customHeight="1">
      <c r="AK12768" s="114"/>
      <c r="AL12768" s="41"/>
      <c r="AM12768" s="41"/>
      <c r="AN12768" s="41"/>
      <c r="AO12768" s="41"/>
      <c r="AP12768" s="41"/>
      <c r="AQ12768" s="41"/>
      <c r="AR12768" s="41"/>
      <c r="AS12768" s="41"/>
      <c r="AT12768" s="41"/>
      <c r="AU12768" s="41"/>
      <c r="AV12768" s="41"/>
      <c r="AW12768" s="41"/>
      <c r="AX12768" s="41"/>
      <c r="AY12768" s="41"/>
      <c r="AZ12768" s="41"/>
      <c r="BA12768" s="41"/>
      <c r="BB12768" s="41"/>
      <c r="BC12768" s="41"/>
      <c r="BD12768" s="41"/>
      <c r="BE12768" s="41"/>
      <c r="BF12768" s="41"/>
      <c r="BG12768" s="41"/>
      <c r="BH12768" s="41"/>
      <c r="BI12768" s="41"/>
      <c r="BJ12768" s="41"/>
      <c r="BK12768" s="41"/>
      <c r="BL12768" s="41"/>
      <c r="BM12768" s="41"/>
      <c r="BN12768" s="41"/>
      <c r="BO12768" s="41"/>
      <c r="BP12768" s="108"/>
      <c r="CG12768" s="102"/>
      <c r="CI12768" s="45"/>
    </row>
    <row r="12769" spans="37:87" ht="13" customHeight="1">
      <c r="AK12769" s="114"/>
      <c r="AL12769" s="41"/>
      <c r="AM12769" s="41"/>
      <c r="AN12769" s="41"/>
      <c r="AO12769" s="41"/>
      <c r="AP12769" s="41"/>
      <c r="AQ12769" s="41"/>
      <c r="AR12769" s="41"/>
      <c r="AS12769" s="41"/>
      <c r="AT12769" s="41"/>
      <c r="AU12769" s="41"/>
      <c r="AV12769" s="41"/>
      <c r="AW12769" s="41"/>
      <c r="AX12769" s="41"/>
      <c r="AY12769" s="41"/>
      <c r="AZ12769" s="41"/>
      <c r="BA12769" s="41"/>
      <c r="BB12769" s="41"/>
      <c r="BC12769" s="41"/>
      <c r="BD12769" s="41"/>
      <c r="BE12769" s="41"/>
      <c r="BF12769" s="41"/>
      <c r="BG12769" s="41"/>
      <c r="BH12769" s="41"/>
      <c r="BI12769" s="41"/>
      <c r="BJ12769" s="41"/>
      <c r="BK12769" s="41"/>
      <c r="BL12769" s="41"/>
      <c r="BM12769" s="41"/>
      <c r="BN12769" s="41"/>
      <c r="BO12769" s="41"/>
      <c r="BP12769" s="108"/>
      <c r="CG12769" s="102"/>
      <c r="CI12769" s="45"/>
    </row>
    <row r="12770" spans="37:87" ht="13" customHeight="1">
      <c r="AK12770" s="114"/>
      <c r="AL12770" s="41"/>
      <c r="AM12770" s="41"/>
      <c r="AN12770" s="41"/>
      <c r="AO12770" s="41"/>
      <c r="AP12770" s="41"/>
      <c r="AQ12770" s="41"/>
      <c r="AR12770" s="41"/>
      <c r="AS12770" s="41"/>
      <c r="AT12770" s="41"/>
      <c r="AU12770" s="41"/>
      <c r="AV12770" s="41"/>
      <c r="AW12770" s="41"/>
      <c r="AX12770" s="41"/>
      <c r="AY12770" s="41"/>
      <c r="AZ12770" s="41"/>
      <c r="BA12770" s="41"/>
      <c r="BB12770" s="41"/>
      <c r="BC12770" s="41"/>
      <c r="BD12770" s="41"/>
      <c r="BE12770" s="41"/>
      <c r="BF12770" s="41"/>
      <c r="BG12770" s="41"/>
      <c r="BH12770" s="41"/>
      <c r="BI12770" s="41"/>
      <c r="BJ12770" s="41"/>
      <c r="BK12770" s="41"/>
      <c r="BL12770" s="41"/>
      <c r="BM12770" s="41"/>
      <c r="BN12770" s="41"/>
      <c r="BO12770" s="41"/>
      <c r="BP12770" s="108"/>
      <c r="CG12770" s="102"/>
      <c r="CI12770" s="45"/>
    </row>
    <row r="12771" spans="37:87" ht="13" customHeight="1">
      <c r="AK12771" s="114"/>
      <c r="AL12771" s="41"/>
      <c r="AM12771" s="41"/>
      <c r="AN12771" s="41"/>
      <c r="AO12771" s="41"/>
      <c r="AP12771" s="41"/>
      <c r="AQ12771" s="41"/>
      <c r="AR12771" s="41"/>
      <c r="AS12771" s="41"/>
      <c r="AT12771" s="41"/>
      <c r="AU12771" s="41"/>
      <c r="AV12771" s="41"/>
      <c r="AW12771" s="41"/>
      <c r="AX12771" s="41"/>
      <c r="AY12771" s="41"/>
      <c r="AZ12771" s="41"/>
      <c r="BA12771" s="41"/>
      <c r="BB12771" s="41"/>
      <c r="BC12771" s="41"/>
      <c r="BD12771" s="41"/>
      <c r="BE12771" s="41"/>
      <c r="BF12771" s="41"/>
      <c r="BG12771" s="41"/>
      <c r="BH12771" s="41"/>
      <c r="BI12771" s="41"/>
      <c r="BJ12771" s="41"/>
      <c r="BK12771" s="41"/>
      <c r="BL12771" s="41"/>
      <c r="BM12771" s="41"/>
      <c r="BN12771" s="41"/>
      <c r="BO12771" s="41"/>
      <c r="BP12771" s="108"/>
      <c r="CG12771" s="102"/>
      <c r="CI12771" s="45"/>
    </row>
    <row r="12772" spans="37:87" ht="13" customHeight="1">
      <c r="AK12772" s="114"/>
      <c r="AL12772" s="41"/>
      <c r="AM12772" s="41"/>
      <c r="AN12772" s="41"/>
      <c r="AO12772" s="41"/>
      <c r="AP12772" s="41"/>
      <c r="AQ12772" s="41"/>
      <c r="AR12772" s="41"/>
      <c r="AS12772" s="41"/>
      <c r="AT12772" s="41"/>
      <c r="AU12772" s="41"/>
      <c r="AV12772" s="41"/>
      <c r="AW12772" s="41"/>
      <c r="AX12772" s="41"/>
      <c r="AY12772" s="41"/>
      <c r="AZ12772" s="41"/>
      <c r="BA12772" s="41"/>
      <c r="BB12772" s="41"/>
      <c r="BC12772" s="41"/>
      <c r="BD12772" s="41"/>
      <c r="BE12772" s="41"/>
      <c r="BF12772" s="41"/>
      <c r="BG12772" s="41"/>
      <c r="BH12772" s="41"/>
      <c r="BI12772" s="41"/>
      <c r="BJ12772" s="41"/>
      <c r="BK12772" s="41"/>
      <c r="BL12772" s="41"/>
      <c r="BM12772" s="41"/>
      <c r="BN12772" s="41"/>
      <c r="BO12772" s="41"/>
      <c r="BP12772" s="108"/>
      <c r="CG12772" s="102"/>
      <c r="CI12772" s="45"/>
    </row>
    <row r="12773" spans="37:87" ht="13" customHeight="1">
      <c r="AK12773" s="114"/>
      <c r="AL12773" s="41"/>
      <c r="AM12773" s="41"/>
      <c r="AN12773" s="41"/>
      <c r="AO12773" s="41"/>
      <c r="AP12773" s="41"/>
      <c r="AQ12773" s="41"/>
      <c r="AR12773" s="41"/>
      <c r="AS12773" s="41"/>
      <c r="AT12773" s="41"/>
      <c r="AU12773" s="41"/>
      <c r="AV12773" s="41"/>
      <c r="AW12773" s="41"/>
      <c r="AX12773" s="41"/>
      <c r="AY12773" s="41"/>
      <c r="AZ12773" s="41"/>
      <c r="BA12773" s="41"/>
      <c r="BB12773" s="41"/>
      <c r="BC12773" s="41"/>
      <c r="BD12773" s="41"/>
      <c r="BE12773" s="41"/>
      <c r="BF12773" s="41"/>
      <c r="BG12773" s="41"/>
      <c r="BH12773" s="41"/>
      <c r="BI12773" s="41"/>
      <c r="BJ12773" s="41"/>
      <c r="BK12773" s="41"/>
      <c r="BL12773" s="41"/>
      <c r="BM12773" s="41"/>
      <c r="BN12773" s="41"/>
      <c r="BO12773" s="41"/>
      <c r="BP12773" s="108"/>
      <c r="CG12773" s="102"/>
      <c r="CI12773" s="45"/>
    </row>
    <row r="12774" spans="37:87" ht="13" customHeight="1">
      <c r="AK12774" s="114"/>
      <c r="AL12774" s="41"/>
      <c r="AM12774" s="41"/>
      <c r="AN12774" s="41"/>
      <c r="AO12774" s="41"/>
      <c r="AP12774" s="41"/>
      <c r="AQ12774" s="41"/>
      <c r="AR12774" s="41"/>
      <c r="AS12774" s="41"/>
      <c r="AT12774" s="41"/>
      <c r="AU12774" s="41"/>
      <c r="AV12774" s="41"/>
      <c r="AW12774" s="41"/>
      <c r="AX12774" s="41"/>
      <c r="AY12774" s="41"/>
      <c r="AZ12774" s="41"/>
      <c r="BA12774" s="41"/>
      <c r="BB12774" s="41"/>
      <c r="BC12774" s="41"/>
      <c r="BD12774" s="41"/>
      <c r="BE12774" s="41"/>
      <c r="BF12774" s="41"/>
      <c r="BG12774" s="41"/>
      <c r="BH12774" s="41"/>
      <c r="BI12774" s="41"/>
      <c r="BJ12774" s="41"/>
      <c r="BK12774" s="41"/>
      <c r="BL12774" s="41"/>
      <c r="BM12774" s="41"/>
      <c r="BN12774" s="41"/>
      <c r="BO12774" s="41"/>
      <c r="BP12774" s="108"/>
      <c r="CG12774" s="102"/>
      <c r="CI12774" s="45"/>
    </row>
    <row r="12775" spans="37:87" ht="13" customHeight="1">
      <c r="AK12775" s="114"/>
      <c r="AL12775" s="41"/>
      <c r="AM12775" s="41"/>
      <c r="AN12775" s="41"/>
      <c r="AO12775" s="41"/>
      <c r="AP12775" s="41"/>
      <c r="AQ12775" s="41"/>
      <c r="AR12775" s="41"/>
      <c r="AS12775" s="41"/>
      <c r="AT12775" s="41"/>
      <c r="AU12775" s="41"/>
      <c r="AV12775" s="41"/>
      <c r="AW12775" s="41"/>
      <c r="AX12775" s="41"/>
      <c r="AY12775" s="41"/>
      <c r="AZ12775" s="41"/>
      <c r="BA12775" s="41"/>
      <c r="BB12775" s="41"/>
      <c r="BC12775" s="41"/>
      <c r="BD12775" s="41"/>
      <c r="BE12775" s="41"/>
      <c r="BF12775" s="41"/>
      <c r="BG12775" s="41"/>
      <c r="BH12775" s="41"/>
      <c r="BI12775" s="41"/>
      <c r="BJ12775" s="41"/>
      <c r="BK12775" s="41"/>
      <c r="BL12775" s="41"/>
      <c r="BM12775" s="41"/>
      <c r="BN12775" s="41"/>
      <c r="BO12775" s="41"/>
      <c r="BP12775" s="108"/>
      <c r="CG12775" s="102"/>
      <c r="CI12775" s="45"/>
    </row>
    <row r="12776" spans="37:87" ht="13" customHeight="1">
      <c r="AK12776" s="114"/>
      <c r="AL12776" s="41"/>
      <c r="AM12776" s="41"/>
      <c r="AN12776" s="41"/>
      <c r="AO12776" s="41"/>
      <c r="AP12776" s="41"/>
      <c r="AQ12776" s="41"/>
      <c r="AR12776" s="41"/>
      <c r="AS12776" s="41"/>
      <c r="AT12776" s="41"/>
      <c r="AU12776" s="41"/>
      <c r="AV12776" s="41"/>
      <c r="AW12776" s="41"/>
      <c r="AX12776" s="41"/>
      <c r="AY12776" s="41"/>
      <c r="AZ12776" s="41"/>
      <c r="BA12776" s="41"/>
      <c r="BB12776" s="41"/>
      <c r="BC12776" s="41"/>
      <c r="BD12776" s="41"/>
      <c r="BE12776" s="41"/>
      <c r="BF12776" s="41"/>
      <c r="BG12776" s="41"/>
      <c r="BH12776" s="41"/>
      <c r="BI12776" s="41"/>
      <c r="BJ12776" s="41"/>
      <c r="BK12776" s="41"/>
      <c r="BL12776" s="41"/>
      <c r="BM12776" s="41"/>
      <c r="BN12776" s="41"/>
      <c r="BO12776" s="41"/>
      <c r="BP12776" s="108"/>
      <c r="CG12776" s="102"/>
      <c r="CI12776" s="45"/>
    </row>
    <row r="12777" spans="37:87" ht="13" customHeight="1">
      <c r="AK12777" s="114"/>
      <c r="AL12777" s="41"/>
      <c r="AM12777" s="41"/>
      <c r="AN12777" s="41"/>
      <c r="AO12777" s="41"/>
      <c r="AP12777" s="41"/>
      <c r="AQ12777" s="41"/>
      <c r="AR12777" s="41"/>
      <c r="AS12777" s="41"/>
      <c r="AT12777" s="41"/>
      <c r="AU12777" s="41"/>
      <c r="AV12777" s="41"/>
      <c r="AW12777" s="41"/>
      <c r="AX12777" s="41"/>
      <c r="AY12777" s="41"/>
      <c r="AZ12777" s="41"/>
      <c r="BA12777" s="41"/>
      <c r="BB12777" s="41"/>
      <c r="BC12777" s="41"/>
      <c r="BD12777" s="41"/>
      <c r="BE12777" s="41"/>
      <c r="BF12777" s="41"/>
      <c r="BG12777" s="41"/>
      <c r="BH12777" s="41"/>
      <c r="BI12777" s="41"/>
      <c r="BJ12777" s="41"/>
      <c r="BK12777" s="41"/>
      <c r="BL12777" s="41"/>
      <c r="BM12777" s="41"/>
      <c r="BN12777" s="41"/>
      <c r="BO12777" s="41"/>
      <c r="BP12777" s="108"/>
      <c r="CG12777" s="102"/>
      <c r="CI12777" s="45"/>
    </row>
    <row r="12778" spans="37:87" ht="13" customHeight="1">
      <c r="AK12778" s="114"/>
      <c r="AL12778" s="41"/>
      <c r="AM12778" s="41"/>
      <c r="AN12778" s="41"/>
      <c r="AO12778" s="41"/>
      <c r="AP12778" s="41"/>
      <c r="AQ12778" s="41"/>
      <c r="AR12778" s="41"/>
      <c r="AS12778" s="41"/>
      <c r="AT12778" s="41"/>
      <c r="AU12778" s="41"/>
      <c r="AV12778" s="41"/>
      <c r="AW12778" s="41"/>
      <c r="AX12778" s="41"/>
      <c r="AY12778" s="41"/>
      <c r="AZ12778" s="41"/>
      <c r="BA12778" s="41"/>
      <c r="BB12778" s="41"/>
      <c r="BC12778" s="41"/>
      <c r="BD12778" s="41"/>
      <c r="BE12778" s="41"/>
      <c r="BF12778" s="41"/>
      <c r="BG12778" s="41"/>
      <c r="BH12778" s="41"/>
      <c r="BI12778" s="41"/>
      <c r="BJ12778" s="41"/>
      <c r="BK12778" s="41"/>
      <c r="BL12778" s="41"/>
      <c r="BM12778" s="41"/>
      <c r="BN12778" s="41"/>
      <c r="BO12778" s="41"/>
      <c r="BP12778" s="108"/>
      <c r="CG12778" s="102"/>
      <c r="CI12778" s="45"/>
    </row>
    <row r="12779" spans="37:87" ht="13" customHeight="1">
      <c r="AK12779" s="114"/>
      <c r="AL12779" s="41"/>
      <c r="AM12779" s="41"/>
      <c r="AN12779" s="41"/>
      <c r="AO12779" s="41"/>
      <c r="AP12779" s="41"/>
      <c r="AQ12779" s="41"/>
      <c r="AR12779" s="41"/>
      <c r="AS12779" s="41"/>
      <c r="AT12779" s="41"/>
      <c r="AU12779" s="41"/>
      <c r="AV12779" s="41"/>
      <c r="AW12779" s="41"/>
      <c r="AX12779" s="41"/>
      <c r="AY12779" s="41"/>
      <c r="AZ12779" s="41"/>
      <c r="BA12779" s="41"/>
      <c r="BB12779" s="41"/>
      <c r="BC12779" s="41"/>
      <c r="BD12779" s="41"/>
      <c r="BE12779" s="41"/>
      <c r="BF12779" s="41"/>
      <c r="BG12779" s="41"/>
      <c r="BH12779" s="41"/>
      <c r="BI12779" s="41"/>
      <c r="BJ12779" s="41"/>
      <c r="BK12779" s="41"/>
      <c r="BL12779" s="41"/>
      <c r="BM12779" s="41"/>
      <c r="BN12779" s="41"/>
      <c r="BO12779" s="41"/>
      <c r="BP12779" s="108"/>
      <c r="CG12779" s="102"/>
      <c r="CI12779" s="45"/>
    </row>
    <row r="12780" spans="37:87" ht="13" customHeight="1">
      <c r="AK12780" s="114"/>
      <c r="AL12780" s="41"/>
      <c r="AM12780" s="41"/>
      <c r="AN12780" s="41"/>
      <c r="AO12780" s="41"/>
      <c r="AP12780" s="41"/>
      <c r="AQ12780" s="41"/>
      <c r="AR12780" s="41"/>
      <c r="AS12780" s="41"/>
      <c r="AT12780" s="41"/>
      <c r="AU12780" s="41"/>
      <c r="AV12780" s="41"/>
      <c r="AW12780" s="41"/>
      <c r="AX12780" s="41"/>
      <c r="AY12780" s="41"/>
      <c r="AZ12780" s="41"/>
      <c r="BA12780" s="41"/>
      <c r="BB12780" s="41"/>
      <c r="BC12780" s="41"/>
      <c r="BD12780" s="41"/>
      <c r="BE12780" s="41"/>
      <c r="BF12780" s="41"/>
      <c r="BG12780" s="41"/>
      <c r="BH12780" s="41"/>
      <c r="BI12780" s="41"/>
      <c r="BJ12780" s="41"/>
      <c r="BK12780" s="41"/>
      <c r="BL12780" s="41"/>
      <c r="BM12780" s="41"/>
      <c r="BN12780" s="41"/>
      <c r="BO12780" s="41"/>
      <c r="BP12780" s="108"/>
      <c r="CG12780" s="102"/>
      <c r="CI12780" s="45"/>
    </row>
    <row r="12781" spans="37:87" ht="13" customHeight="1">
      <c r="AK12781" s="114"/>
      <c r="AL12781" s="41"/>
      <c r="AM12781" s="41"/>
      <c r="AN12781" s="41"/>
      <c r="AO12781" s="41"/>
      <c r="AP12781" s="41"/>
      <c r="AQ12781" s="41"/>
      <c r="AR12781" s="41"/>
      <c r="AS12781" s="41"/>
      <c r="AT12781" s="41"/>
      <c r="AU12781" s="41"/>
      <c r="AV12781" s="41"/>
      <c r="AW12781" s="41"/>
      <c r="AX12781" s="41"/>
      <c r="AY12781" s="41"/>
      <c r="AZ12781" s="41"/>
      <c r="BA12781" s="41"/>
      <c r="BB12781" s="41"/>
      <c r="BC12781" s="41"/>
      <c r="BD12781" s="41"/>
      <c r="BE12781" s="41"/>
      <c r="BF12781" s="41"/>
      <c r="BG12781" s="41"/>
      <c r="BH12781" s="41"/>
      <c r="BI12781" s="41"/>
      <c r="BJ12781" s="41"/>
      <c r="BK12781" s="41"/>
      <c r="BL12781" s="41"/>
      <c r="BM12781" s="41"/>
      <c r="BN12781" s="41"/>
      <c r="BO12781" s="41"/>
      <c r="BP12781" s="108"/>
      <c r="CG12781" s="102"/>
      <c r="CI12781" s="45"/>
    </row>
    <row r="12782" spans="37:87" ht="13" customHeight="1">
      <c r="AK12782" s="114"/>
      <c r="AL12782" s="41"/>
      <c r="AM12782" s="41"/>
      <c r="AN12782" s="41"/>
      <c r="AO12782" s="41"/>
      <c r="AP12782" s="41"/>
      <c r="AQ12782" s="41"/>
      <c r="AR12782" s="41"/>
      <c r="AS12782" s="41"/>
      <c r="AT12782" s="41"/>
      <c r="AU12782" s="41"/>
      <c r="AV12782" s="41"/>
      <c r="AW12782" s="41"/>
      <c r="AX12782" s="41"/>
      <c r="AY12782" s="41"/>
      <c r="AZ12782" s="41"/>
      <c r="BA12782" s="41"/>
      <c r="BB12782" s="41"/>
      <c r="BC12782" s="41"/>
      <c r="BD12782" s="41"/>
      <c r="BE12782" s="41"/>
      <c r="BF12782" s="41"/>
      <c r="BG12782" s="41"/>
      <c r="BH12782" s="41"/>
      <c r="BI12782" s="41"/>
      <c r="BJ12782" s="41"/>
      <c r="BK12782" s="41"/>
      <c r="BL12782" s="41"/>
      <c r="BM12782" s="41"/>
      <c r="BN12782" s="41"/>
      <c r="BO12782" s="41"/>
      <c r="BP12782" s="108"/>
      <c r="CG12782" s="102"/>
      <c r="CI12782" s="45"/>
    </row>
    <row r="12783" spans="37:87" ht="13" customHeight="1">
      <c r="AK12783" s="114"/>
      <c r="AL12783" s="41"/>
      <c r="AM12783" s="41"/>
      <c r="AN12783" s="41"/>
      <c r="AO12783" s="41"/>
      <c r="AP12783" s="41"/>
      <c r="AQ12783" s="41"/>
      <c r="AR12783" s="41"/>
      <c r="AS12783" s="41"/>
      <c r="AT12783" s="41"/>
      <c r="AU12783" s="41"/>
      <c r="AV12783" s="41"/>
      <c r="AW12783" s="41"/>
      <c r="AX12783" s="41"/>
      <c r="AY12783" s="41"/>
      <c r="AZ12783" s="41"/>
      <c r="BA12783" s="41"/>
      <c r="BB12783" s="41"/>
      <c r="BC12783" s="41"/>
      <c r="BD12783" s="41"/>
      <c r="BE12783" s="41"/>
      <c r="BF12783" s="41"/>
      <c r="BG12783" s="41"/>
      <c r="BH12783" s="41"/>
      <c r="BI12783" s="41"/>
      <c r="BJ12783" s="41"/>
      <c r="BK12783" s="41"/>
      <c r="BL12783" s="41"/>
      <c r="BM12783" s="41"/>
      <c r="BN12783" s="41"/>
      <c r="BO12783" s="41"/>
      <c r="BP12783" s="108"/>
      <c r="CG12783" s="102"/>
      <c r="CI12783" s="45"/>
    </row>
    <row r="12784" spans="37:87" ht="13" customHeight="1">
      <c r="AK12784" s="114"/>
      <c r="AL12784" s="41"/>
      <c r="AM12784" s="41"/>
      <c r="AN12784" s="41"/>
      <c r="AO12784" s="41"/>
      <c r="AP12784" s="41"/>
      <c r="AQ12784" s="41"/>
      <c r="AR12784" s="41"/>
      <c r="AS12784" s="41"/>
      <c r="AT12784" s="41"/>
      <c r="AU12784" s="41"/>
      <c r="AV12784" s="41"/>
      <c r="AW12784" s="41"/>
      <c r="AX12784" s="41"/>
      <c r="AY12784" s="41"/>
      <c r="AZ12784" s="41"/>
      <c r="BA12784" s="41"/>
      <c r="BB12784" s="41"/>
      <c r="BC12784" s="41"/>
      <c r="BD12784" s="41"/>
      <c r="BE12784" s="41"/>
      <c r="BF12784" s="41"/>
      <c r="BG12784" s="41"/>
      <c r="BH12784" s="41"/>
      <c r="BI12784" s="41"/>
      <c r="BJ12784" s="41"/>
      <c r="BK12784" s="41"/>
      <c r="BL12784" s="41"/>
      <c r="BM12784" s="41"/>
      <c r="BN12784" s="41"/>
      <c r="BO12784" s="41"/>
      <c r="BP12784" s="108"/>
      <c r="CG12784" s="102"/>
      <c r="CI12784" s="45"/>
    </row>
    <row r="12785" spans="37:87" ht="13" customHeight="1">
      <c r="AK12785" s="114"/>
      <c r="AL12785" s="41"/>
      <c r="AM12785" s="41"/>
      <c r="AN12785" s="41"/>
      <c r="AO12785" s="41"/>
      <c r="AP12785" s="41"/>
      <c r="AQ12785" s="41"/>
      <c r="AR12785" s="41"/>
      <c r="AS12785" s="41"/>
      <c r="AT12785" s="41"/>
      <c r="AU12785" s="41"/>
      <c r="AV12785" s="41"/>
      <c r="AW12785" s="41"/>
      <c r="AX12785" s="41"/>
      <c r="AY12785" s="41"/>
      <c r="AZ12785" s="41"/>
      <c r="BA12785" s="41"/>
      <c r="BB12785" s="41"/>
      <c r="BC12785" s="41"/>
      <c r="BD12785" s="41"/>
      <c r="BE12785" s="41"/>
      <c r="BF12785" s="41"/>
      <c r="BG12785" s="41"/>
      <c r="BH12785" s="41"/>
      <c r="BI12785" s="41"/>
      <c r="BJ12785" s="41"/>
      <c r="BK12785" s="41"/>
      <c r="BL12785" s="41"/>
      <c r="BM12785" s="41"/>
      <c r="BN12785" s="41"/>
      <c r="BO12785" s="41"/>
      <c r="BP12785" s="108"/>
      <c r="CG12785" s="102"/>
      <c r="CI12785" s="45"/>
    </row>
    <row r="12786" spans="37:87" ht="13" customHeight="1">
      <c r="AK12786" s="114"/>
      <c r="AL12786" s="41"/>
      <c r="AM12786" s="41"/>
      <c r="AN12786" s="41"/>
      <c r="AO12786" s="41"/>
      <c r="AP12786" s="41"/>
      <c r="AQ12786" s="41"/>
      <c r="AR12786" s="41"/>
      <c r="AS12786" s="41"/>
      <c r="AT12786" s="41"/>
      <c r="AU12786" s="41"/>
      <c r="AV12786" s="41"/>
      <c r="AW12786" s="41"/>
      <c r="AX12786" s="41"/>
      <c r="AY12786" s="41"/>
      <c r="AZ12786" s="41"/>
      <c r="BA12786" s="41"/>
      <c r="BB12786" s="41"/>
      <c r="BC12786" s="41"/>
      <c r="BD12786" s="41"/>
      <c r="BE12786" s="41"/>
      <c r="BF12786" s="41"/>
      <c r="BG12786" s="41"/>
      <c r="BH12786" s="41"/>
      <c r="BI12786" s="41"/>
      <c r="BJ12786" s="41"/>
      <c r="BK12786" s="41"/>
      <c r="BL12786" s="41"/>
      <c r="BM12786" s="41"/>
      <c r="BN12786" s="41"/>
      <c r="BO12786" s="41"/>
      <c r="BP12786" s="108"/>
      <c r="CG12786" s="102"/>
      <c r="CI12786" s="45"/>
    </row>
    <row r="12787" spans="37:87" ht="13" customHeight="1">
      <c r="AK12787" s="114"/>
      <c r="AL12787" s="41"/>
      <c r="AM12787" s="41"/>
      <c r="AN12787" s="41"/>
      <c r="AO12787" s="41"/>
      <c r="AP12787" s="41"/>
      <c r="AQ12787" s="41"/>
      <c r="AR12787" s="41"/>
      <c r="AS12787" s="41"/>
      <c r="AT12787" s="41"/>
      <c r="AU12787" s="41"/>
      <c r="AV12787" s="41"/>
      <c r="AW12787" s="41"/>
      <c r="AX12787" s="41"/>
      <c r="AY12787" s="41"/>
      <c r="AZ12787" s="41"/>
      <c r="BA12787" s="41"/>
      <c r="BB12787" s="41"/>
      <c r="BC12787" s="41"/>
      <c r="BD12787" s="41"/>
      <c r="BE12787" s="41"/>
      <c r="BF12787" s="41"/>
      <c r="BG12787" s="41"/>
      <c r="BH12787" s="41"/>
      <c r="BI12787" s="41"/>
      <c r="BJ12787" s="41"/>
      <c r="BK12787" s="41"/>
      <c r="BL12787" s="41"/>
      <c r="BM12787" s="41"/>
      <c r="BN12787" s="41"/>
      <c r="BO12787" s="41"/>
      <c r="BP12787" s="108"/>
      <c r="CG12787" s="102"/>
      <c r="CI12787" s="45"/>
    </row>
    <row r="12788" spans="37:87" ht="13" customHeight="1">
      <c r="AK12788" s="114"/>
      <c r="AL12788" s="41"/>
      <c r="AM12788" s="41"/>
      <c r="AN12788" s="41"/>
      <c r="AO12788" s="41"/>
      <c r="AP12788" s="41"/>
      <c r="AQ12788" s="41"/>
      <c r="AR12788" s="41"/>
      <c r="AS12788" s="41"/>
      <c r="AT12788" s="41"/>
      <c r="AU12788" s="41"/>
      <c r="AV12788" s="41"/>
      <c r="AW12788" s="41"/>
      <c r="AX12788" s="41"/>
      <c r="AY12788" s="41"/>
      <c r="AZ12788" s="41"/>
      <c r="BA12788" s="41"/>
      <c r="BB12788" s="41"/>
      <c r="BC12788" s="41"/>
      <c r="BD12788" s="41"/>
      <c r="BE12788" s="41"/>
      <c r="BF12788" s="41"/>
      <c r="BG12788" s="41"/>
      <c r="BH12788" s="41"/>
      <c r="BI12788" s="41"/>
      <c r="BJ12788" s="41"/>
      <c r="BK12788" s="41"/>
      <c r="BL12788" s="41"/>
      <c r="BM12788" s="41"/>
      <c r="BN12788" s="41"/>
      <c r="BO12788" s="41"/>
      <c r="BP12788" s="108"/>
      <c r="CG12788" s="102"/>
      <c r="CI12788" s="45"/>
    </row>
    <row r="12789" spans="37:87" ht="13" customHeight="1">
      <c r="AK12789" s="114"/>
      <c r="AL12789" s="41"/>
      <c r="AM12789" s="41"/>
      <c r="AN12789" s="41"/>
      <c r="AO12789" s="41"/>
      <c r="AP12789" s="41"/>
      <c r="AQ12789" s="41"/>
      <c r="AR12789" s="41"/>
      <c r="AS12789" s="41"/>
      <c r="AT12789" s="41"/>
      <c r="AU12789" s="41"/>
      <c r="AV12789" s="41"/>
      <c r="AW12789" s="41"/>
      <c r="AX12789" s="41"/>
      <c r="AY12789" s="41"/>
      <c r="AZ12789" s="41"/>
      <c r="BA12789" s="41"/>
      <c r="BB12789" s="41"/>
      <c r="BC12789" s="41"/>
      <c r="BD12789" s="41"/>
      <c r="BE12789" s="41"/>
      <c r="BF12789" s="41"/>
      <c r="BG12789" s="41"/>
      <c r="BH12789" s="41"/>
      <c r="BI12789" s="41"/>
      <c r="BJ12789" s="41"/>
      <c r="BK12789" s="41"/>
      <c r="BL12789" s="41"/>
      <c r="BM12789" s="41"/>
      <c r="BN12789" s="41"/>
      <c r="BO12789" s="41"/>
      <c r="BP12789" s="108"/>
      <c r="CG12789" s="102"/>
      <c r="CI12789" s="45"/>
    </row>
    <row r="12790" spans="37:87" ht="13" customHeight="1">
      <c r="AK12790" s="114"/>
      <c r="AL12790" s="41"/>
      <c r="AM12790" s="41"/>
      <c r="AN12790" s="41"/>
      <c r="AO12790" s="41"/>
      <c r="AP12790" s="41"/>
      <c r="AQ12790" s="41"/>
      <c r="AR12790" s="41"/>
      <c r="AS12790" s="41"/>
      <c r="AT12790" s="41"/>
      <c r="AU12790" s="41"/>
      <c r="AV12790" s="41"/>
      <c r="AW12790" s="41"/>
      <c r="AX12790" s="41"/>
      <c r="AY12790" s="41"/>
      <c r="AZ12790" s="41"/>
      <c r="BA12790" s="41"/>
      <c r="BB12790" s="41"/>
      <c r="BC12790" s="41"/>
      <c r="BD12790" s="41"/>
      <c r="BE12790" s="41"/>
      <c r="BF12790" s="41"/>
      <c r="BG12790" s="41"/>
      <c r="BH12790" s="41"/>
      <c r="BI12790" s="41"/>
      <c r="BJ12790" s="41"/>
      <c r="BK12790" s="41"/>
      <c r="BL12790" s="41"/>
      <c r="BM12790" s="41"/>
      <c r="BN12790" s="41"/>
      <c r="BO12790" s="41"/>
      <c r="BP12790" s="108"/>
      <c r="CG12790" s="102"/>
      <c r="CI12790" s="45"/>
    </row>
    <row r="12791" spans="37:87" ht="13" customHeight="1">
      <c r="AK12791" s="114"/>
      <c r="AL12791" s="41"/>
      <c r="AM12791" s="41"/>
      <c r="AN12791" s="41"/>
      <c r="AO12791" s="41"/>
      <c r="AP12791" s="41"/>
      <c r="AQ12791" s="41"/>
      <c r="AR12791" s="41"/>
      <c r="AS12791" s="41"/>
      <c r="AT12791" s="41"/>
      <c r="AU12791" s="41"/>
      <c r="AV12791" s="41"/>
      <c r="AW12791" s="41"/>
      <c r="AX12791" s="41"/>
      <c r="AY12791" s="41"/>
      <c r="AZ12791" s="41"/>
      <c r="BA12791" s="41"/>
      <c r="BB12791" s="41"/>
      <c r="BC12791" s="41"/>
      <c r="BD12791" s="41"/>
      <c r="BE12791" s="41"/>
      <c r="BF12791" s="41"/>
      <c r="BG12791" s="41"/>
      <c r="BH12791" s="41"/>
      <c r="BI12791" s="41"/>
      <c r="BJ12791" s="41"/>
      <c r="BK12791" s="41"/>
      <c r="BL12791" s="41"/>
      <c r="BM12791" s="41"/>
      <c r="BN12791" s="41"/>
      <c r="BO12791" s="41"/>
      <c r="BP12791" s="108"/>
      <c r="CG12791" s="102"/>
      <c r="CI12791" s="45"/>
    </row>
    <row r="12792" spans="37:87" ht="13" customHeight="1">
      <c r="AK12792" s="114"/>
      <c r="AL12792" s="41"/>
      <c r="AM12792" s="41"/>
      <c r="AN12792" s="41"/>
      <c r="AO12792" s="41"/>
      <c r="AP12792" s="41"/>
      <c r="AQ12792" s="41"/>
      <c r="AR12792" s="41"/>
      <c r="AS12792" s="41"/>
      <c r="AT12792" s="41"/>
      <c r="AU12792" s="41"/>
      <c r="AV12792" s="41"/>
      <c r="AW12792" s="41"/>
      <c r="AX12792" s="41"/>
      <c r="AY12792" s="41"/>
      <c r="AZ12792" s="41"/>
      <c r="BA12792" s="41"/>
      <c r="BB12792" s="41"/>
      <c r="BC12792" s="41"/>
      <c r="BD12792" s="41"/>
      <c r="BE12792" s="41"/>
      <c r="BF12792" s="41"/>
      <c r="BG12792" s="41"/>
      <c r="BH12792" s="41"/>
      <c r="BI12792" s="41"/>
      <c r="BJ12792" s="41"/>
      <c r="BK12792" s="41"/>
      <c r="BL12792" s="41"/>
      <c r="BM12792" s="41"/>
      <c r="BN12792" s="41"/>
      <c r="BO12792" s="41"/>
      <c r="BP12792" s="108"/>
      <c r="CG12792" s="102"/>
      <c r="CI12792" s="45"/>
    </row>
    <row r="12793" spans="37:87" ht="13" customHeight="1">
      <c r="AK12793" s="114"/>
      <c r="AL12793" s="41"/>
      <c r="AM12793" s="41"/>
      <c r="AN12793" s="41"/>
      <c r="AO12793" s="41"/>
      <c r="AP12793" s="41"/>
      <c r="AQ12793" s="41"/>
      <c r="AR12793" s="41"/>
      <c r="AS12793" s="41"/>
      <c r="AT12793" s="41"/>
      <c r="AU12793" s="41"/>
      <c r="AV12793" s="41"/>
      <c r="AW12793" s="41"/>
      <c r="AX12793" s="41"/>
      <c r="AY12793" s="41"/>
      <c r="AZ12793" s="41"/>
      <c r="BA12793" s="41"/>
      <c r="BB12793" s="41"/>
      <c r="BC12793" s="41"/>
      <c r="BD12793" s="41"/>
      <c r="BE12793" s="41"/>
      <c r="BF12793" s="41"/>
      <c r="BG12793" s="41"/>
      <c r="BH12793" s="41"/>
      <c r="BI12793" s="41"/>
      <c r="BJ12793" s="41"/>
      <c r="BK12793" s="41"/>
      <c r="BL12793" s="41"/>
      <c r="BM12793" s="41"/>
      <c r="BN12793" s="41"/>
      <c r="BO12793" s="41"/>
      <c r="BP12793" s="108"/>
      <c r="CG12793" s="102"/>
      <c r="CI12793" s="45"/>
    </row>
    <row r="12794" spans="37:87" ht="13" customHeight="1">
      <c r="AK12794" s="114"/>
      <c r="AL12794" s="41"/>
      <c r="AM12794" s="41"/>
      <c r="AN12794" s="41"/>
      <c r="AO12794" s="41"/>
      <c r="AP12794" s="41"/>
      <c r="AQ12794" s="41"/>
      <c r="AR12794" s="41"/>
      <c r="AS12794" s="41"/>
      <c r="AT12794" s="41"/>
      <c r="AU12794" s="41"/>
      <c r="AV12794" s="41"/>
      <c r="AW12794" s="41"/>
      <c r="AX12794" s="41"/>
      <c r="AY12794" s="41"/>
      <c r="AZ12794" s="41"/>
      <c r="BA12794" s="41"/>
      <c r="BB12794" s="41"/>
      <c r="BC12794" s="41"/>
      <c r="BD12794" s="41"/>
      <c r="BE12794" s="41"/>
      <c r="BF12794" s="41"/>
      <c r="BG12794" s="41"/>
      <c r="BH12794" s="41"/>
      <c r="BI12794" s="41"/>
      <c r="BJ12794" s="41"/>
      <c r="BK12794" s="41"/>
      <c r="BL12794" s="41"/>
      <c r="BM12794" s="41"/>
      <c r="BN12794" s="41"/>
      <c r="BO12794" s="41"/>
      <c r="BP12794" s="108"/>
      <c r="CG12794" s="102"/>
      <c r="CI12794" s="45"/>
    </row>
    <row r="12795" spans="37:87" ht="13" customHeight="1">
      <c r="AK12795" s="114"/>
      <c r="AL12795" s="41"/>
      <c r="AM12795" s="41"/>
      <c r="AN12795" s="41"/>
      <c r="AO12795" s="41"/>
      <c r="AP12795" s="41"/>
      <c r="AQ12795" s="41"/>
      <c r="AR12795" s="41"/>
      <c r="AS12795" s="41"/>
      <c r="AT12795" s="41"/>
      <c r="AU12795" s="41"/>
      <c r="AV12795" s="41"/>
      <c r="AW12795" s="41"/>
      <c r="AX12795" s="41"/>
      <c r="AY12795" s="41"/>
      <c r="AZ12795" s="41"/>
      <c r="BA12795" s="41"/>
      <c r="BB12795" s="41"/>
      <c r="BC12795" s="41"/>
      <c r="BD12795" s="41"/>
      <c r="BE12795" s="41"/>
      <c r="BF12795" s="41"/>
      <c r="BG12795" s="41"/>
      <c r="BH12795" s="41"/>
      <c r="BI12795" s="41"/>
      <c r="BJ12795" s="41"/>
      <c r="BK12795" s="41"/>
      <c r="BL12795" s="41"/>
      <c r="BM12795" s="41"/>
      <c r="BN12795" s="41"/>
      <c r="BO12795" s="41"/>
      <c r="BP12795" s="108"/>
      <c r="CG12795" s="102"/>
      <c r="CI12795" s="45"/>
    </row>
    <row r="12796" spans="37:87" ht="13" customHeight="1">
      <c r="AK12796" s="114"/>
      <c r="AL12796" s="41"/>
      <c r="AM12796" s="41"/>
      <c r="AN12796" s="41"/>
      <c r="AO12796" s="41"/>
      <c r="AP12796" s="41"/>
      <c r="AQ12796" s="41"/>
      <c r="AR12796" s="41"/>
      <c r="AS12796" s="41"/>
      <c r="AT12796" s="41"/>
      <c r="AU12796" s="41"/>
      <c r="AV12796" s="41"/>
      <c r="AW12796" s="41"/>
      <c r="AX12796" s="41"/>
      <c r="AY12796" s="41"/>
      <c r="AZ12796" s="41"/>
      <c r="BA12796" s="41"/>
      <c r="BB12796" s="41"/>
      <c r="BC12796" s="41"/>
      <c r="BD12796" s="41"/>
      <c r="BE12796" s="41"/>
      <c r="BF12796" s="41"/>
      <c r="BG12796" s="41"/>
      <c r="BH12796" s="41"/>
      <c r="BI12796" s="41"/>
      <c r="BJ12796" s="41"/>
      <c r="BK12796" s="41"/>
      <c r="BL12796" s="41"/>
      <c r="BM12796" s="41"/>
      <c r="BN12796" s="41"/>
      <c r="BO12796" s="41"/>
      <c r="BP12796" s="108"/>
      <c r="CG12796" s="102"/>
      <c r="CI12796" s="45"/>
    </row>
    <row r="12797" spans="37:87" ht="13" customHeight="1">
      <c r="AK12797" s="114"/>
      <c r="AL12797" s="41"/>
      <c r="AM12797" s="41"/>
      <c r="AN12797" s="41"/>
      <c r="AO12797" s="41"/>
      <c r="AP12797" s="41"/>
      <c r="AQ12797" s="41"/>
      <c r="AR12797" s="41"/>
      <c r="AS12797" s="41"/>
      <c r="AT12797" s="41"/>
      <c r="AU12797" s="41"/>
      <c r="AV12797" s="41"/>
      <c r="AW12797" s="41"/>
      <c r="AX12797" s="41"/>
      <c r="AY12797" s="41"/>
      <c r="AZ12797" s="41"/>
      <c r="BA12797" s="41"/>
      <c r="BB12797" s="41"/>
      <c r="BC12797" s="41"/>
      <c r="BD12797" s="41"/>
      <c r="BE12797" s="41"/>
      <c r="BF12797" s="41"/>
      <c r="BG12797" s="41"/>
      <c r="BH12797" s="41"/>
      <c r="BI12797" s="41"/>
      <c r="BJ12797" s="41"/>
      <c r="BK12797" s="41"/>
      <c r="BL12797" s="41"/>
      <c r="BM12797" s="41"/>
      <c r="BN12797" s="41"/>
      <c r="BO12797" s="41"/>
      <c r="BP12797" s="108"/>
      <c r="CG12797" s="102"/>
      <c r="CI12797" s="45"/>
    </row>
    <row r="12798" spans="37:87" ht="13" customHeight="1">
      <c r="AK12798" s="114"/>
      <c r="AL12798" s="41"/>
      <c r="AM12798" s="41"/>
      <c r="AN12798" s="41"/>
      <c r="AO12798" s="41"/>
      <c r="AP12798" s="41"/>
      <c r="AQ12798" s="41"/>
      <c r="AR12798" s="41"/>
      <c r="AS12798" s="41"/>
      <c r="AT12798" s="41"/>
      <c r="AU12798" s="41"/>
      <c r="AV12798" s="41"/>
      <c r="AW12798" s="41"/>
      <c r="AX12798" s="41"/>
      <c r="AY12798" s="41"/>
      <c r="AZ12798" s="41"/>
      <c r="BA12798" s="41"/>
      <c r="BB12798" s="41"/>
      <c r="BC12798" s="41"/>
      <c r="BD12798" s="41"/>
      <c r="BE12798" s="41"/>
      <c r="BF12798" s="41"/>
      <c r="BG12798" s="41"/>
      <c r="BH12798" s="41"/>
      <c r="BI12798" s="41"/>
      <c r="BJ12798" s="41"/>
      <c r="BK12798" s="41"/>
      <c r="BL12798" s="41"/>
      <c r="BM12798" s="41"/>
      <c r="BN12798" s="41"/>
      <c r="BO12798" s="41"/>
      <c r="BP12798" s="108"/>
      <c r="CG12798" s="102"/>
      <c r="CI12798" s="45"/>
    </row>
    <row r="12799" spans="37:87" ht="13" customHeight="1">
      <c r="AK12799" s="114"/>
      <c r="AL12799" s="41"/>
      <c r="AM12799" s="41"/>
      <c r="AN12799" s="41"/>
      <c r="AO12799" s="41"/>
      <c r="AP12799" s="41"/>
      <c r="AQ12799" s="41"/>
      <c r="AR12799" s="41"/>
      <c r="AS12799" s="41"/>
      <c r="AT12799" s="41"/>
      <c r="AU12799" s="41"/>
      <c r="AV12799" s="41"/>
      <c r="AW12799" s="41"/>
      <c r="AX12799" s="41"/>
      <c r="AY12799" s="41"/>
      <c r="AZ12799" s="41"/>
      <c r="BA12799" s="41"/>
      <c r="BB12799" s="41"/>
      <c r="BC12799" s="41"/>
      <c r="BD12799" s="41"/>
      <c r="BE12799" s="41"/>
      <c r="BF12799" s="41"/>
      <c r="BG12799" s="41"/>
      <c r="BH12799" s="41"/>
      <c r="BI12799" s="41"/>
      <c r="BJ12799" s="41"/>
      <c r="BK12799" s="41"/>
      <c r="BL12799" s="41"/>
      <c r="BM12799" s="41"/>
      <c r="BN12799" s="41"/>
      <c r="BO12799" s="41"/>
      <c r="BP12799" s="108"/>
      <c r="CG12799" s="102"/>
      <c r="CI12799" s="45"/>
    </row>
    <row r="12800" spans="37:87" ht="13" customHeight="1">
      <c r="AK12800" s="114"/>
      <c r="AL12800" s="41"/>
      <c r="AM12800" s="41"/>
      <c r="AN12800" s="41"/>
      <c r="AO12800" s="41"/>
      <c r="AP12800" s="41"/>
      <c r="AQ12800" s="41"/>
      <c r="AR12800" s="41"/>
      <c r="AS12800" s="41"/>
      <c r="AT12800" s="41"/>
      <c r="AU12800" s="41"/>
      <c r="AV12800" s="41"/>
      <c r="AW12800" s="41"/>
      <c r="AX12800" s="41"/>
      <c r="AY12800" s="41"/>
      <c r="AZ12800" s="41"/>
      <c r="BA12800" s="41"/>
      <c r="BB12800" s="41"/>
      <c r="BC12800" s="41"/>
      <c r="BD12800" s="41"/>
      <c r="BE12800" s="41"/>
      <c r="BF12800" s="41"/>
      <c r="BG12800" s="41"/>
      <c r="BH12800" s="41"/>
      <c r="BI12800" s="41"/>
      <c r="BJ12800" s="41"/>
      <c r="BK12800" s="41"/>
      <c r="BL12800" s="41"/>
      <c r="BM12800" s="41"/>
      <c r="BN12800" s="41"/>
      <c r="BO12800" s="41"/>
      <c r="BP12800" s="108"/>
      <c r="CG12800" s="102"/>
      <c r="CI12800" s="45"/>
    </row>
    <row r="12801" spans="37:87" ht="13" customHeight="1">
      <c r="AK12801" s="114"/>
      <c r="AL12801" s="41"/>
      <c r="AM12801" s="41"/>
      <c r="AN12801" s="41"/>
      <c r="AO12801" s="41"/>
      <c r="AP12801" s="41"/>
      <c r="AQ12801" s="41"/>
      <c r="AR12801" s="41"/>
      <c r="AS12801" s="41"/>
      <c r="AT12801" s="41"/>
      <c r="AU12801" s="41"/>
      <c r="AV12801" s="41"/>
      <c r="AW12801" s="41"/>
      <c r="AX12801" s="41"/>
      <c r="AY12801" s="41"/>
      <c r="AZ12801" s="41"/>
      <c r="BA12801" s="41"/>
      <c r="BB12801" s="41"/>
      <c r="BC12801" s="41"/>
      <c r="BD12801" s="41"/>
      <c r="BE12801" s="41"/>
      <c r="BF12801" s="41"/>
      <c r="BG12801" s="41"/>
      <c r="BH12801" s="41"/>
      <c r="BI12801" s="41"/>
      <c r="BJ12801" s="41"/>
      <c r="BK12801" s="41"/>
      <c r="BL12801" s="41"/>
      <c r="BM12801" s="41"/>
      <c r="BN12801" s="41"/>
      <c r="BO12801" s="41"/>
      <c r="BP12801" s="108"/>
      <c r="CG12801" s="102"/>
      <c r="CI12801" s="45"/>
    </row>
    <row r="12802" spans="37:87" ht="13" customHeight="1">
      <c r="AK12802" s="114"/>
      <c r="AL12802" s="41"/>
      <c r="AM12802" s="41"/>
      <c r="AN12802" s="41"/>
      <c r="AO12802" s="41"/>
      <c r="AP12802" s="41"/>
      <c r="AQ12802" s="41"/>
      <c r="AR12802" s="41"/>
      <c r="AS12802" s="41"/>
      <c r="AT12802" s="41"/>
      <c r="AU12802" s="41"/>
      <c r="AV12802" s="41"/>
      <c r="AW12802" s="41"/>
      <c r="AX12802" s="41"/>
      <c r="AY12802" s="41"/>
      <c r="AZ12802" s="41"/>
      <c r="BA12802" s="41"/>
      <c r="BB12802" s="41"/>
      <c r="BC12802" s="41"/>
      <c r="BD12802" s="41"/>
      <c r="BE12802" s="41"/>
      <c r="BF12802" s="41"/>
      <c r="BG12802" s="41"/>
      <c r="BH12802" s="41"/>
      <c r="BI12802" s="41"/>
      <c r="BJ12802" s="41"/>
      <c r="BK12802" s="41"/>
      <c r="BL12802" s="41"/>
      <c r="BM12802" s="41"/>
      <c r="BN12802" s="41"/>
      <c r="BO12802" s="41"/>
      <c r="BP12802" s="108"/>
      <c r="CG12802" s="102"/>
      <c r="CI12802" s="45"/>
    </row>
    <row r="12803" spans="37:87" ht="13" customHeight="1">
      <c r="AK12803" s="114"/>
      <c r="AL12803" s="41"/>
      <c r="AM12803" s="41"/>
      <c r="AN12803" s="41"/>
      <c r="AO12803" s="41"/>
      <c r="AP12803" s="41"/>
      <c r="AQ12803" s="41"/>
      <c r="AR12803" s="41"/>
      <c r="AS12803" s="41"/>
      <c r="AT12803" s="41"/>
      <c r="AU12803" s="41"/>
      <c r="AV12803" s="41"/>
      <c r="AW12803" s="41"/>
      <c r="AX12803" s="41"/>
      <c r="AY12803" s="41"/>
      <c r="AZ12803" s="41"/>
      <c r="BA12803" s="41"/>
      <c r="BB12803" s="41"/>
      <c r="BC12803" s="41"/>
      <c r="BD12803" s="41"/>
      <c r="BE12803" s="41"/>
      <c r="BF12803" s="41"/>
      <c r="BG12803" s="41"/>
      <c r="BH12803" s="41"/>
      <c r="BI12803" s="41"/>
      <c r="BJ12803" s="41"/>
      <c r="BK12803" s="41"/>
      <c r="BL12803" s="41"/>
      <c r="BM12803" s="41"/>
      <c r="BN12803" s="41"/>
      <c r="BO12803" s="41"/>
      <c r="BP12803" s="108"/>
      <c r="CG12803" s="102"/>
      <c r="CI12803" s="45"/>
    </row>
    <row r="12804" spans="37:87" ht="13" customHeight="1">
      <c r="AK12804" s="114"/>
      <c r="AL12804" s="41"/>
      <c r="AM12804" s="41"/>
      <c r="AN12804" s="41"/>
      <c r="AO12804" s="41"/>
      <c r="AP12804" s="41"/>
      <c r="AQ12804" s="41"/>
      <c r="AR12804" s="41"/>
      <c r="AS12804" s="41"/>
      <c r="AT12804" s="41"/>
      <c r="AU12804" s="41"/>
      <c r="AV12804" s="41"/>
      <c r="AW12804" s="41"/>
      <c r="AX12804" s="41"/>
      <c r="AY12804" s="41"/>
      <c r="AZ12804" s="41"/>
      <c r="BA12804" s="41"/>
      <c r="BB12804" s="41"/>
      <c r="BC12804" s="41"/>
      <c r="BD12804" s="41"/>
      <c r="BE12804" s="41"/>
      <c r="BF12804" s="41"/>
      <c r="BG12804" s="41"/>
      <c r="BH12804" s="41"/>
      <c r="BI12804" s="41"/>
      <c r="BJ12804" s="41"/>
      <c r="BK12804" s="41"/>
      <c r="BL12804" s="41"/>
      <c r="BM12804" s="41"/>
      <c r="BN12804" s="41"/>
      <c r="BO12804" s="41"/>
      <c r="BP12804" s="108"/>
      <c r="CG12804" s="102"/>
      <c r="CI12804" s="45"/>
    </row>
    <row r="12805" spans="37:87" ht="13" customHeight="1">
      <c r="AK12805" s="114"/>
      <c r="AL12805" s="41"/>
      <c r="AM12805" s="41"/>
      <c r="AN12805" s="41"/>
      <c r="AO12805" s="41"/>
      <c r="AP12805" s="41"/>
      <c r="AQ12805" s="41"/>
      <c r="AR12805" s="41"/>
      <c r="AS12805" s="41"/>
      <c r="AT12805" s="41"/>
      <c r="AU12805" s="41"/>
      <c r="AV12805" s="41"/>
      <c r="AW12805" s="41"/>
      <c r="AX12805" s="41"/>
      <c r="AY12805" s="41"/>
      <c r="AZ12805" s="41"/>
      <c r="BA12805" s="41"/>
      <c r="BB12805" s="41"/>
      <c r="BC12805" s="41"/>
      <c r="BD12805" s="41"/>
      <c r="BE12805" s="41"/>
      <c r="BF12805" s="41"/>
      <c r="BG12805" s="41"/>
      <c r="BH12805" s="41"/>
      <c r="BI12805" s="41"/>
      <c r="BJ12805" s="41"/>
      <c r="BK12805" s="41"/>
      <c r="BL12805" s="41"/>
      <c r="BM12805" s="41"/>
      <c r="BN12805" s="41"/>
      <c r="BO12805" s="41"/>
      <c r="BP12805" s="108"/>
      <c r="CG12805" s="102"/>
      <c r="CI12805" s="45"/>
    </row>
    <row r="12806" spans="37:87" ht="13" customHeight="1">
      <c r="AK12806" s="114"/>
      <c r="AL12806" s="41"/>
      <c r="AM12806" s="41"/>
      <c r="AN12806" s="41"/>
      <c r="AO12806" s="41"/>
      <c r="AP12806" s="41"/>
      <c r="AQ12806" s="41"/>
      <c r="AR12806" s="41"/>
      <c r="AS12806" s="41"/>
      <c r="AT12806" s="41"/>
      <c r="AU12806" s="41"/>
      <c r="AV12806" s="41"/>
      <c r="AW12806" s="41"/>
      <c r="AX12806" s="41"/>
      <c r="AY12806" s="41"/>
      <c r="AZ12806" s="41"/>
      <c r="BA12806" s="41"/>
      <c r="BB12806" s="41"/>
      <c r="BC12806" s="41"/>
      <c r="BD12806" s="41"/>
      <c r="BE12806" s="41"/>
      <c r="BF12806" s="41"/>
      <c r="BG12806" s="41"/>
      <c r="BH12806" s="41"/>
      <c r="BI12806" s="41"/>
      <c r="BJ12806" s="41"/>
      <c r="BK12806" s="41"/>
      <c r="BL12806" s="41"/>
      <c r="BM12806" s="41"/>
      <c r="BN12806" s="41"/>
      <c r="BO12806" s="41"/>
      <c r="BP12806" s="108"/>
      <c r="CG12806" s="102"/>
      <c r="CI12806" s="45"/>
    </row>
    <row r="12807" spans="37:87" ht="13" customHeight="1">
      <c r="AK12807" s="114"/>
      <c r="AL12807" s="41"/>
      <c r="AM12807" s="41"/>
      <c r="AN12807" s="41"/>
      <c r="AO12807" s="41"/>
      <c r="AP12807" s="41"/>
      <c r="AQ12807" s="41"/>
      <c r="AR12807" s="41"/>
      <c r="AS12807" s="41"/>
      <c r="AT12807" s="41"/>
      <c r="AU12807" s="41"/>
      <c r="AV12807" s="41"/>
      <c r="AW12807" s="41"/>
      <c r="AX12807" s="41"/>
      <c r="AY12807" s="41"/>
      <c r="AZ12807" s="41"/>
      <c r="BA12807" s="41"/>
      <c r="BB12807" s="41"/>
      <c r="BC12807" s="41"/>
      <c r="BD12807" s="41"/>
      <c r="BE12807" s="41"/>
      <c r="BF12807" s="41"/>
      <c r="BG12807" s="41"/>
      <c r="BH12807" s="41"/>
      <c r="BI12807" s="41"/>
      <c r="BJ12807" s="41"/>
      <c r="BK12807" s="41"/>
      <c r="BL12807" s="41"/>
      <c r="BM12807" s="41"/>
      <c r="BN12807" s="41"/>
      <c r="BO12807" s="41"/>
      <c r="BP12807" s="108"/>
      <c r="CG12807" s="102"/>
      <c r="CI12807" s="45"/>
    </row>
    <row r="12808" spans="37:87" ht="13" customHeight="1">
      <c r="AK12808" s="114"/>
      <c r="AL12808" s="41"/>
      <c r="AM12808" s="41"/>
      <c r="AN12808" s="41"/>
      <c r="AO12808" s="41"/>
      <c r="AP12808" s="41"/>
      <c r="AQ12808" s="41"/>
      <c r="AR12808" s="41"/>
      <c r="AS12808" s="41"/>
      <c r="AT12808" s="41"/>
      <c r="AU12808" s="41"/>
      <c r="AV12808" s="41"/>
      <c r="AW12808" s="41"/>
      <c r="AX12808" s="41"/>
      <c r="AY12808" s="41"/>
      <c r="AZ12808" s="41"/>
      <c r="BA12808" s="41"/>
      <c r="BB12808" s="41"/>
      <c r="BC12808" s="41"/>
      <c r="BD12808" s="41"/>
      <c r="BE12808" s="41"/>
      <c r="BF12808" s="41"/>
      <c r="BG12808" s="41"/>
      <c r="BH12808" s="41"/>
      <c r="BI12808" s="41"/>
      <c r="BJ12808" s="41"/>
      <c r="BK12808" s="41"/>
      <c r="BL12808" s="41"/>
      <c r="BM12808" s="41"/>
      <c r="BN12808" s="41"/>
      <c r="BO12808" s="41"/>
      <c r="BP12808" s="108"/>
      <c r="CG12808" s="102"/>
      <c r="CI12808" s="45"/>
    </row>
    <row r="12809" spans="37:87" ht="13" customHeight="1">
      <c r="AK12809" s="114"/>
      <c r="AL12809" s="41"/>
      <c r="AM12809" s="41"/>
      <c r="AN12809" s="41"/>
      <c r="AO12809" s="41"/>
      <c r="AP12809" s="41"/>
      <c r="AQ12809" s="41"/>
      <c r="AR12809" s="41"/>
      <c r="AS12809" s="41"/>
      <c r="AT12809" s="41"/>
      <c r="AU12809" s="41"/>
      <c r="AV12809" s="41"/>
      <c r="AW12809" s="41"/>
      <c r="AX12809" s="41"/>
      <c r="AY12809" s="41"/>
      <c r="AZ12809" s="41"/>
      <c r="BA12809" s="41"/>
      <c r="BB12809" s="41"/>
      <c r="BC12809" s="41"/>
      <c r="BD12809" s="41"/>
      <c r="BE12809" s="41"/>
      <c r="BF12809" s="41"/>
      <c r="BG12809" s="41"/>
      <c r="BH12809" s="41"/>
      <c r="BI12809" s="41"/>
      <c r="BJ12809" s="41"/>
      <c r="BK12809" s="41"/>
      <c r="BL12809" s="41"/>
      <c r="BM12809" s="41"/>
      <c r="BN12809" s="41"/>
      <c r="BO12809" s="41"/>
      <c r="BP12809" s="108"/>
      <c r="CG12809" s="102"/>
      <c r="CI12809" s="45"/>
    </row>
    <row r="12810" spans="37:87" ht="13" customHeight="1">
      <c r="AK12810" s="114"/>
      <c r="AL12810" s="41"/>
      <c r="AM12810" s="41"/>
      <c r="AN12810" s="41"/>
      <c r="AO12810" s="41"/>
      <c r="AP12810" s="41"/>
      <c r="AQ12810" s="41"/>
      <c r="AR12810" s="41"/>
      <c r="AS12810" s="41"/>
      <c r="AT12810" s="41"/>
      <c r="AU12810" s="41"/>
      <c r="AV12810" s="41"/>
      <c r="AW12810" s="41"/>
      <c r="AX12810" s="41"/>
      <c r="AY12810" s="41"/>
      <c r="AZ12810" s="41"/>
      <c r="BA12810" s="41"/>
      <c r="BB12810" s="41"/>
      <c r="BC12810" s="41"/>
      <c r="BD12810" s="41"/>
      <c r="BE12810" s="41"/>
      <c r="BF12810" s="41"/>
      <c r="BG12810" s="41"/>
      <c r="BH12810" s="41"/>
      <c r="BI12810" s="41"/>
      <c r="BJ12810" s="41"/>
      <c r="BK12810" s="41"/>
      <c r="BL12810" s="41"/>
      <c r="BM12810" s="41"/>
      <c r="BN12810" s="41"/>
      <c r="BO12810" s="41"/>
      <c r="BP12810" s="108"/>
      <c r="CG12810" s="102"/>
      <c r="CI12810" s="45"/>
    </row>
    <row r="12811" spans="37:87" ht="13" customHeight="1">
      <c r="AK12811" s="114"/>
      <c r="AL12811" s="41"/>
      <c r="AM12811" s="41"/>
      <c r="AN12811" s="41"/>
      <c r="AO12811" s="41"/>
      <c r="AP12811" s="41"/>
      <c r="AQ12811" s="41"/>
      <c r="AR12811" s="41"/>
      <c r="AS12811" s="41"/>
      <c r="AT12811" s="41"/>
      <c r="AU12811" s="41"/>
      <c r="AV12811" s="41"/>
      <c r="AW12811" s="41"/>
      <c r="AX12811" s="41"/>
      <c r="AY12811" s="41"/>
      <c r="AZ12811" s="41"/>
      <c r="BA12811" s="41"/>
      <c r="BB12811" s="41"/>
      <c r="BC12811" s="41"/>
      <c r="BD12811" s="41"/>
      <c r="BE12811" s="41"/>
      <c r="BF12811" s="41"/>
      <c r="BG12811" s="41"/>
      <c r="BH12811" s="41"/>
      <c r="BI12811" s="41"/>
      <c r="BJ12811" s="41"/>
      <c r="BK12811" s="41"/>
      <c r="BL12811" s="41"/>
      <c r="BM12811" s="41"/>
      <c r="BN12811" s="41"/>
      <c r="BO12811" s="41"/>
      <c r="BP12811" s="108"/>
      <c r="CG12811" s="102"/>
      <c r="CI12811" s="45"/>
    </row>
    <row r="12812" spans="37:87" ht="13" customHeight="1">
      <c r="AK12812" s="114"/>
      <c r="AL12812" s="41"/>
      <c r="AM12812" s="41"/>
      <c r="AN12812" s="41"/>
      <c r="AO12812" s="41"/>
      <c r="AP12812" s="41"/>
      <c r="AQ12812" s="41"/>
      <c r="AR12812" s="41"/>
      <c r="AS12812" s="41"/>
      <c r="AT12812" s="41"/>
      <c r="AU12812" s="41"/>
      <c r="AV12812" s="41"/>
      <c r="AW12812" s="41"/>
      <c r="AX12812" s="41"/>
      <c r="AY12812" s="41"/>
      <c r="AZ12812" s="41"/>
      <c r="BA12812" s="41"/>
      <c r="BB12812" s="41"/>
      <c r="BC12812" s="41"/>
      <c r="BD12812" s="41"/>
      <c r="BE12812" s="41"/>
      <c r="BF12812" s="41"/>
      <c r="BG12812" s="41"/>
      <c r="BH12812" s="41"/>
      <c r="BI12812" s="41"/>
      <c r="BJ12812" s="41"/>
      <c r="BK12812" s="41"/>
      <c r="BL12812" s="41"/>
      <c r="BM12812" s="41"/>
      <c r="BN12812" s="41"/>
      <c r="BO12812" s="41"/>
      <c r="BP12812" s="108"/>
      <c r="CG12812" s="102"/>
      <c r="CI12812" s="45"/>
    </row>
    <row r="12813" spans="37:87" ht="13" customHeight="1">
      <c r="AK12813" s="114"/>
      <c r="AL12813" s="41"/>
      <c r="AM12813" s="41"/>
      <c r="AN12813" s="41"/>
      <c r="AO12813" s="41"/>
      <c r="AP12813" s="41"/>
      <c r="AQ12813" s="41"/>
      <c r="AR12813" s="41"/>
      <c r="AS12813" s="41"/>
      <c r="AT12813" s="41"/>
      <c r="AU12813" s="41"/>
      <c r="AV12813" s="41"/>
      <c r="AW12813" s="41"/>
      <c r="AX12813" s="41"/>
      <c r="AY12813" s="41"/>
      <c r="AZ12813" s="41"/>
      <c r="BA12813" s="41"/>
      <c r="BB12813" s="41"/>
      <c r="BC12813" s="41"/>
      <c r="BD12813" s="41"/>
      <c r="BE12813" s="41"/>
      <c r="BF12813" s="41"/>
      <c r="BG12813" s="41"/>
      <c r="BH12813" s="41"/>
      <c r="BI12813" s="41"/>
      <c r="BJ12813" s="41"/>
      <c r="BK12813" s="41"/>
      <c r="BL12813" s="41"/>
      <c r="BM12813" s="41"/>
      <c r="BN12813" s="41"/>
      <c r="BO12813" s="41"/>
      <c r="BP12813" s="108"/>
      <c r="CG12813" s="102"/>
      <c r="CI12813" s="45"/>
    </row>
    <row r="12814" spans="37:87" ht="13" customHeight="1">
      <c r="AK12814" s="114"/>
      <c r="AL12814" s="41"/>
      <c r="AM12814" s="41"/>
      <c r="AN12814" s="41"/>
      <c r="AO12814" s="41"/>
      <c r="AP12814" s="41"/>
      <c r="AQ12814" s="41"/>
      <c r="AR12814" s="41"/>
      <c r="AS12814" s="41"/>
      <c r="AT12814" s="41"/>
      <c r="AU12814" s="41"/>
      <c r="AV12814" s="41"/>
      <c r="AW12814" s="41"/>
      <c r="AX12814" s="41"/>
      <c r="AY12814" s="41"/>
      <c r="AZ12814" s="41"/>
      <c r="BA12814" s="41"/>
      <c r="BB12814" s="41"/>
      <c r="BC12814" s="41"/>
      <c r="BD12814" s="41"/>
      <c r="BE12814" s="41"/>
      <c r="BF12814" s="41"/>
      <c r="BG12814" s="41"/>
      <c r="BH12814" s="41"/>
      <c r="BI12814" s="41"/>
      <c r="BJ12814" s="41"/>
      <c r="BK12814" s="41"/>
      <c r="BL12814" s="41"/>
      <c r="BM12814" s="41"/>
      <c r="BN12814" s="41"/>
      <c r="BO12814" s="41"/>
      <c r="BP12814" s="108"/>
      <c r="CG12814" s="102"/>
      <c r="CI12814" s="45"/>
    </row>
    <row r="12815" spans="37:87" ht="13" customHeight="1">
      <c r="AK12815" s="114"/>
      <c r="AL12815" s="41"/>
      <c r="AM12815" s="41"/>
      <c r="AN12815" s="41"/>
      <c r="AO12815" s="41"/>
      <c r="AP12815" s="41"/>
      <c r="AQ12815" s="41"/>
      <c r="AR12815" s="41"/>
      <c r="AS12815" s="41"/>
      <c r="AT12815" s="41"/>
      <c r="AU12815" s="41"/>
      <c r="AV12815" s="41"/>
      <c r="AW12815" s="41"/>
      <c r="AX12815" s="41"/>
      <c r="AY12815" s="41"/>
      <c r="AZ12815" s="41"/>
      <c r="BA12815" s="41"/>
      <c r="BB12815" s="41"/>
      <c r="BC12815" s="41"/>
      <c r="BD12815" s="41"/>
      <c r="BE12815" s="41"/>
      <c r="BF12815" s="41"/>
      <c r="BG12815" s="41"/>
      <c r="BH12815" s="41"/>
      <c r="BI12815" s="41"/>
      <c r="BJ12815" s="41"/>
      <c r="BK12815" s="41"/>
      <c r="BL12815" s="41"/>
      <c r="BM12815" s="41"/>
      <c r="BN12815" s="41"/>
      <c r="BO12815" s="41"/>
      <c r="BP12815" s="108"/>
      <c r="CG12815" s="102"/>
      <c r="CI12815" s="45"/>
    </row>
    <row r="12816" spans="37:87" ht="13" customHeight="1">
      <c r="AK12816" s="114"/>
      <c r="AL12816" s="41"/>
      <c r="AM12816" s="41"/>
      <c r="AN12816" s="41"/>
      <c r="AO12816" s="41"/>
      <c r="AP12816" s="41"/>
      <c r="AQ12816" s="41"/>
      <c r="AR12816" s="41"/>
      <c r="AS12816" s="41"/>
      <c r="AT12816" s="41"/>
      <c r="AU12816" s="41"/>
      <c r="AV12816" s="41"/>
      <c r="AW12816" s="41"/>
      <c r="AX12816" s="41"/>
      <c r="AY12816" s="41"/>
      <c r="AZ12816" s="41"/>
      <c r="BA12816" s="41"/>
      <c r="BB12816" s="41"/>
      <c r="BC12816" s="41"/>
      <c r="BD12816" s="41"/>
      <c r="BE12816" s="41"/>
      <c r="BF12816" s="41"/>
      <c r="BG12816" s="41"/>
      <c r="BH12816" s="41"/>
      <c r="BI12816" s="41"/>
      <c r="BJ12816" s="41"/>
      <c r="BK12816" s="41"/>
      <c r="BL12816" s="41"/>
      <c r="BM12816" s="41"/>
      <c r="BN12816" s="41"/>
      <c r="BO12816" s="41"/>
      <c r="BP12816" s="108"/>
      <c r="CG12816" s="102"/>
      <c r="CI12816" s="45"/>
    </row>
    <row r="12817" spans="37:87" ht="13" customHeight="1">
      <c r="AK12817" s="114"/>
      <c r="AL12817" s="41"/>
      <c r="AM12817" s="41"/>
      <c r="AN12817" s="41"/>
      <c r="AO12817" s="41"/>
      <c r="AP12817" s="41"/>
      <c r="AQ12817" s="41"/>
      <c r="AR12817" s="41"/>
      <c r="AS12817" s="41"/>
      <c r="AT12817" s="41"/>
      <c r="AU12817" s="41"/>
      <c r="AV12817" s="41"/>
      <c r="AW12817" s="41"/>
      <c r="AX12817" s="41"/>
      <c r="AY12817" s="41"/>
      <c r="AZ12817" s="41"/>
      <c r="BA12817" s="41"/>
      <c r="BB12817" s="41"/>
      <c r="BC12817" s="41"/>
      <c r="BD12817" s="41"/>
      <c r="BE12817" s="41"/>
      <c r="BF12817" s="41"/>
      <c r="BG12817" s="41"/>
      <c r="BH12817" s="41"/>
      <c r="BI12817" s="41"/>
      <c r="BJ12817" s="41"/>
      <c r="BK12817" s="41"/>
      <c r="BL12817" s="41"/>
      <c r="BM12817" s="41"/>
      <c r="BN12817" s="41"/>
      <c r="BO12817" s="41"/>
      <c r="BP12817" s="108"/>
      <c r="CG12817" s="102"/>
      <c r="CI12817" s="45"/>
    </row>
    <row r="12818" spans="37:87" ht="13" customHeight="1">
      <c r="AK12818" s="114"/>
      <c r="AL12818" s="41"/>
      <c r="AM12818" s="41"/>
      <c r="AN12818" s="41"/>
      <c r="AO12818" s="41"/>
      <c r="AP12818" s="41"/>
      <c r="AQ12818" s="41"/>
      <c r="AR12818" s="41"/>
      <c r="AS12818" s="41"/>
      <c r="AT12818" s="41"/>
      <c r="AU12818" s="41"/>
      <c r="AV12818" s="41"/>
      <c r="AW12818" s="41"/>
      <c r="AX12818" s="41"/>
      <c r="AY12818" s="41"/>
      <c r="AZ12818" s="41"/>
      <c r="BA12818" s="41"/>
      <c r="BB12818" s="41"/>
      <c r="BC12818" s="41"/>
      <c r="BD12818" s="41"/>
      <c r="BE12818" s="41"/>
      <c r="BF12818" s="41"/>
      <c r="BG12818" s="41"/>
      <c r="BH12818" s="41"/>
      <c r="BI12818" s="41"/>
      <c r="BJ12818" s="41"/>
      <c r="BK12818" s="41"/>
      <c r="BL12818" s="41"/>
      <c r="BM12818" s="41"/>
      <c r="BN12818" s="41"/>
      <c r="BO12818" s="41"/>
      <c r="BP12818" s="108"/>
      <c r="CG12818" s="102"/>
      <c r="CI12818" s="45"/>
    </row>
    <row r="12819" spans="37:87" ht="13" customHeight="1">
      <c r="AK12819" s="114"/>
      <c r="AL12819" s="41"/>
      <c r="AM12819" s="41"/>
      <c r="AN12819" s="41"/>
      <c r="AO12819" s="41"/>
      <c r="AP12819" s="41"/>
      <c r="AQ12819" s="41"/>
      <c r="AR12819" s="41"/>
      <c r="AS12819" s="41"/>
      <c r="AT12819" s="41"/>
      <c r="AU12819" s="41"/>
      <c r="AV12819" s="41"/>
      <c r="AW12819" s="41"/>
      <c r="AX12819" s="41"/>
      <c r="AY12819" s="41"/>
      <c r="AZ12819" s="41"/>
      <c r="BA12819" s="41"/>
      <c r="BB12819" s="41"/>
      <c r="BC12819" s="41"/>
      <c r="BD12819" s="41"/>
      <c r="BE12819" s="41"/>
      <c r="BF12819" s="41"/>
      <c r="BG12819" s="41"/>
      <c r="BH12819" s="41"/>
      <c r="BI12819" s="41"/>
      <c r="BJ12819" s="41"/>
      <c r="BK12819" s="41"/>
      <c r="BL12819" s="41"/>
      <c r="BM12819" s="41"/>
      <c r="BN12819" s="41"/>
      <c r="BO12819" s="41"/>
      <c r="BP12819" s="108"/>
      <c r="CG12819" s="102"/>
      <c r="CI12819" s="45"/>
    </row>
    <row r="12820" spans="37:87" ht="13" customHeight="1">
      <c r="AK12820" s="114"/>
      <c r="AL12820" s="41"/>
      <c r="AM12820" s="41"/>
      <c r="AN12820" s="41"/>
      <c r="AO12820" s="41"/>
      <c r="AP12820" s="41"/>
      <c r="AQ12820" s="41"/>
      <c r="AR12820" s="41"/>
      <c r="AS12820" s="41"/>
      <c r="AT12820" s="41"/>
      <c r="AU12820" s="41"/>
      <c r="AV12820" s="41"/>
      <c r="AW12820" s="41"/>
      <c r="AX12820" s="41"/>
      <c r="AY12820" s="41"/>
      <c r="AZ12820" s="41"/>
      <c r="BA12820" s="41"/>
      <c r="BB12820" s="41"/>
      <c r="BC12820" s="41"/>
      <c r="BD12820" s="41"/>
      <c r="BE12820" s="41"/>
      <c r="BF12820" s="41"/>
      <c r="BG12820" s="41"/>
      <c r="BH12820" s="41"/>
      <c r="BI12820" s="41"/>
      <c r="BJ12820" s="41"/>
      <c r="BK12820" s="41"/>
      <c r="BL12820" s="41"/>
      <c r="BM12820" s="41"/>
      <c r="BN12820" s="41"/>
      <c r="BO12820" s="41"/>
      <c r="BP12820" s="108"/>
      <c r="CG12820" s="102"/>
      <c r="CI12820" s="45"/>
    </row>
    <row r="12821" spans="37:87" ht="13" customHeight="1">
      <c r="AK12821" s="114"/>
      <c r="AL12821" s="41"/>
      <c r="AM12821" s="41"/>
      <c r="AN12821" s="41"/>
      <c r="AO12821" s="41"/>
      <c r="AP12821" s="41"/>
      <c r="AQ12821" s="41"/>
      <c r="AR12821" s="41"/>
      <c r="AS12821" s="41"/>
      <c r="AT12821" s="41"/>
      <c r="AU12821" s="41"/>
      <c r="AV12821" s="41"/>
      <c r="AW12821" s="41"/>
      <c r="AX12821" s="41"/>
      <c r="AY12821" s="41"/>
      <c r="AZ12821" s="41"/>
      <c r="BA12821" s="41"/>
      <c r="BB12821" s="41"/>
      <c r="BC12821" s="41"/>
      <c r="BD12821" s="41"/>
      <c r="BE12821" s="41"/>
      <c r="BF12821" s="41"/>
      <c r="BG12821" s="41"/>
      <c r="BH12821" s="41"/>
      <c r="BI12821" s="41"/>
      <c r="BJ12821" s="41"/>
      <c r="BK12821" s="41"/>
      <c r="BL12821" s="41"/>
      <c r="BM12821" s="41"/>
      <c r="BN12821" s="41"/>
      <c r="BO12821" s="41"/>
      <c r="BP12821" s="108"/>
      <c r="CG12821" s="102"/>
      <c r="CI12821" s="45"/>
    </row>
    <row r="12822" spans="37:87" ht="13" customHeight="1">
      <c r="AK12822" s="114"/>
      <c r="AL12822" s="41"/>
      <c r="AM12822" s="41"/>
      <c r="AN12822" s="41"/>
      <c r="AO12822" s="41"/>
      <c r="AP12822" s="41"/>
      <c r="AQ12822" s="41"/>
      <c r="AR12822" s="41"/>
      <c r="AS12822" s="41"/>
      <c r="AT12822" s="41"/>
      <c r="AU12822" s="41"/>
      <c r="AV12822" s="41"/>
      <c r="AW12822" s="41"/>
      <c r="AX12822" s="41"/>
      <c r="AY12822" s="41"/>
      <c r="AZ12822" s="41"/>
      <c r="BA12822" s="41"/>
      <c r="BB12822" s="41"/>
      <c r="BC12822" s="41"/>
      <c r="BD12822" s="41"/>
      <c r="BE12822" s="41"/>
      <c r="BF12822" s="41"/>
      <c r="BG12822" s="41"/>
      <c r="BH12822" s="41"/>
      <c r="BI12822" s="41"/>
      <c r="BJ12822" s="41"/>
      <c r="BK12822" s="41"/>
      <c r="BL12822" s="41"/>
      <c r="BM12822" s="41"/>
      <c r="BN12822" s="41"/>
      <c r="BO12822" s="41"/>
      <c r="BP12822" s="108"/>
      <c r="CG12822" s="102"/>
      <c r="CI12822" s="45"/>
    </row>
    <row r="12823" spans="37:87" ht="13" customHeight="1">
      <c r="AK12823" s="114"/>
      <c r="AL12823" s="41"/>
      <c r="AM12823" s="41"/>
      <c r="AN12823" s="41"/>
      <c r="AO12823" s="41"/>
      <c r="AP12823" s="41"/>
      <c r="AQ12823" s="41"/>
      <c r="AR12823" s="41"/>
      <c r="AS12823" s="41"/>
      <c r="AT12823" s="41"/>
      <c r="AU12823" s="41"/>
      <c r="AV12823" s="41"/>
      <c r="AW12823" s="41"/>
      <c r="AX12823" s="41"/>
      <c r="AY12823" s="41"/>
      <c r="AZ12823" s="41"/>
      <c r="BA12823" s="41"/>
      <c r="BB12823" s="41"/>
      <c r="BC12823" s="41"/>
      <c r="BD12823" s="41"/>
      <c r="BE12823" s="41"/>
      <c r="BF12823" s="41"/>
      <c r="BG12823" s="41"/>
      <c r="BH12823" s="41"/>
      <c r="BI12823" s="41"/>
      <c r="BJ12823" s="41"/>
      <c r="BK12823" s="41"/>
      <c r="BL12823" s="41"/>
      <c r="BM12823" s="41"/>
      <c r="BN12823" s="41"/>
      <c r="BO12823" s="41"/>
      <c r="BP12823" s="108"/>
      <c r="CG12823" s="102"/>
      <c r="CI12823" s="45"/>
    </row>
    <row r="12824" spans="37:87" ht="13" customHeight="1">
      <c r="AK12824" s="114"/>
      <c r="AL12824" s="41"/>
      <c r="AM12824" s="41"/>
      <c r="AN12824" s="41"/>
      <c r="AO12824" s="41"/>
      <c r="AP12824" s="41"/>
      <c r="AQ12824" s="41"/>
      <c r="AR12824" s="41"/>
      <c r="AS12824" s="41"/>
      <c r="AT12824" s="41"/>
      <c r="AU12824" s="41"/>
      <c r="AV12824" s="41"/>
      <c r="AW12824" s="41"/>
      <c r="AX12824" s="41"/>
      <c r="AY12824" s="41"/>
      <c r="AZ12824" s="41"/>
      <c r="BA12824" s="41"/>
      <c r="BB12824" s="41"/>
      <c r="BC12824" s="41"/>
      <c r="BD12824" s="41"/>
      <c r="BE12824" s="41"/>
      <c r="BF12824" s="41"/>
      <c r="BG12824" s="41"/>
      <c r="BH12824" s="41"/>
      <c r="BI12824" s="41"/>
      <c r="BJ12824" s="41"/>
      <c r="BK12824" s="41"/>
      <c r="BL12824" s="41"/>
      <c r="BM12824" s="41"/>
      <c r="BN12824" s="41"/>
      <c r="BO12824" s="41"/>
      <c r="BP12824" s="108"/>
      <c r="CG12824" s="102"/>
      <c r="CI12824" s="45"/>
    </row>
    <row r="12825" spans="37:87" ht="13" customHeight="1">
      <c r="AK12825" s="114"/>
      <c r="AL12825" s="41"/>
      <c r="AM12825" s="41"/>
      <c r="AN12825" s="41"/>
      <c r="AO12825" s="41"/>
      <c r="AP12825" s="41"/>
      <c r="AQ12825" s="41"/>
      <c r="AR12825" s="41"/>
      <c r="AS12825" s="41"/>
      <c r="AT12825" s="41"/>
      <c r="AU12825" s="41"/>
      <c r="AV12825" s="41"/>
      <c r="AW12825" s="41"/>
      <c r="AX12825" s="41"/>
      <c r="AY12825" s="41"/>
      <c r="AZ12825" s="41"/>
      <c r="BA12825" s="41"/>
      <c r="BB12825" s="41"/>
      <c r="BC12825" s="41"/>
      <c r="BD12825" s="41"/>
      <c r="BE12825" s="41"/>
      <c r="BF12825" s="41"/>
      <c r="BG12825" s="41"/>
      <c r="BH12825" s="41"/>
      <c r="BI12825" s="41"/>
      <c r="BJ12825" s="41"/>
      <c r="BK12825" s="41"/>
      <c r="BL12825" s="41"/>
      <c r="BM12825" s="41"/>
      <c r="BN12825" s="41"/>
      <c r="BO12825" s="41"/>
      <c r="BP12825" s="108"/>
      <c r="CG12825" s="102"/>
      <c r="CI12825" s="45"/>
    </row>
    <row r="12826" spans="37:87" ht="13" customHeight="1">
      <c r="AK12826" s="114"/>
      <c r="AL12826" s="41"/>
      <c r="AM12826" s="41"/>
      <c r="AN12826" s="41"/>
      <c r="AO12826" s="41"/>
      <c r="AP12826" s="41"/>
      <c r="AQ12826" s="41"/>
      <c r="AR12826" s="41"/>
      <c r="AS12826" s="41"/>
      <c r="AT12826" s="41"/>
      <c r="AU12826" s="41"/>
      <c r="AV12826" s="41"/>
      <c r="AW12826" s="41"/>
      <c r="AX12826" s="41"/>
      <c r="AY12826" s="41"/>
      <c r="AZ12826" s="41"/>
      <c r="BA12826" s="41"/>
      <c r="BB12826" s="41"/>
      <c r="BC12826" s="41"/>
      <c r="BD12826" s="41"/>
      <c r="BE12826" s="41"/>
      <c r="BF12826" s="41"/>
      <c r="BG12826" s="41"/>
      <c r="BH12826" s="41"/>
      <c r="BI12826" s="41"/>
      <c r="BJ12826" s="41"/>
      <c r="BK12826" s="41"/>
      <c r="BL12826" s="41"/>
      <c r="BM12826" s="41"/>
      <c r="BN12826" s="41"/>
      <c r="BO12826" s="41"/>
      <c r="BP12826" s="108"/>
      <c r="CG12826" s="102"/>
      <c r="CI12826" s="45"/>
    </row>
    <row r="12827" spans="37:87" ht="13" customHeight="1">
      <c r="AK12827" s="114"/>
      <c r="AL12827" s="41"/>
      <c r="AM12827" s="41"/>
      <c r="AN12827" s="41"/>
      <c r="AO12827" s="41"/>
      <c r="AP12827" s="41"/>
      <c r="AQ12827" s="41"/>
      <c r="AR12827" s="41"/>
      <c r="AS12827" s="41"/>
      <c r="AT12827" s="41"/>
      <c r="AU12827" s="41"/>
      <c r="AV12827" s="41"/>
      <c r="AW12827" s="41"/>
      <c r="AX12827" s="41"/>
      <c r="AY12827" s="41"/>
      <c r="AZ12827" s="41"/>
      <c r="BA12827" s="41"/>
      <c r="BB12827" s="41"/>
      <c r="BC12827" s="41"/>
      <c r="BD12827" s="41"/>
      <c r="BE12827" s="41"/>
      <c r="BF12827" s="41"/>
      <c r="BG12827" s="41"/>
      <c r="BH12827" s="41"/>
      <c r="BI12827" s="41"/>
      <c r="BJ12827" s="41"/>
      <c r="BK12827" s="41"/>
      <c r="BL12827" s="41"/>
      <c r="BM12827" s="41"/>
      <c r="BN12827" s="41"/>
      <c r="BO12827" s="41"/>
      <c r="BP12827" s="108"/>
      <c r="CG12827" s="102"/>
      <c r="CI12827" s="45"/>
    </row>
    <row r="12828" spans="37:87" ht="13" customHeight="1">
      <c r="AK12828" s="114"/>
      <c r="AL12828" s="41"/>
      <c r="AM12828" s="41"/>
      <c r="AN12828" s="41"/>
      <c r="AO12828" s="41"/>
      <c r="AP12828" s="41"/>
      <c r="AQ12828" s="41"/>
      <c r="AR12828" s="41"/>
      <c r="AS12828" s="41"/>
      <c r="AT12828" s="41"/>
      <c r="AU12828" s="41"/>
      <c r="AV12828" s="41"/>
      <c r="AW12828" s="41"/>
      <c r="AX12828" s="41"/>
      <c r="AY12828" s="41"/>
      <c r="AZ12828" s="41"/>
      <c r="BA12828" s="41"/>
      <c r="BB12828" s="41"/>
      <c r="BC12828" s="41"/>
      <c r="BD12828" s="41"/>
      <c r="BE12828" s="41"/>
      <c r="BF12828" s="41"/>
      <c r="BG12828" s="41"/>
      <c r="BH12828" s="41"/>
      <c r="BI12828" s="41"/>
      <c r="BJ12828" s="41"/>
      <c r="BK12828" s="41"/>
      <c r="BL12828" s="41"/>
      <c r="BM12828" s="41"/>
      <c r="BN12828" s="41"/>
      <c r="BO12828" s="41"/>
      <c r="BP12828" s="108"/>
      <c r="CG12828" s="102"/>
      <c r="CI12828" s="45"/>
    </row>
    <row r="12829" spans="37:87" ht="13" customHeight="1">
      <c r="AK12829" s="114"/>
      <c r="AL12829" s="41"/>
      <c r="AM12829" s="41"/>
      <c r="AN12829" s="41"/>
      <c r="AO12829" s="41"/>
      <c r="AP12829" s="41"/>
      <c r="AQ12829" s="41"/>
      <c r="AR12829" s="41"/>
      <c r="AS12829" s="41"/>
      <c r="AT12829" s="41"/>
      <c r="AU12829" s="41"/>
      <c r="AV12829" s="41"/>
      <c r="AW12829" s="41"/>
      <c r="AX12829" s="41"/>
      <c r="AY12829" s="41"/>
      <c r="AZ12829" s="41"/>
      <c r="BA12829" s="41"/>
      <c r="BB12829" s="41"/>
      <c r="BC12829" s="41"/>
      <c r="BD12829" s="41"/>
      <c r="BE12829" s="41"/>
      <c r="BF12829" s="41"/>
      <c r="BG12829" s="41"/>
      <c r="BH12829" s="41"/>
      <c r="BI12829" s="41"/>
      <c r="BJ12829" s="41"/>
      <c r="BK12829" s="41"/>
      <c r="BL12829" s="41"/>
      <c r="BM12829" s="41"/>
      <c r="BN12829" s="41"/>
      <c r="BO12829" s="41"/>
      <c r="BP12829" s="108"/>
      <c r="CG12829" s="102"/>
      <c r="CI12829" s="45"/>
    </row>
    <row r="12830" spans="37:87" ht="13" customHeight="1">
      <c r="AK12830" s="114"/>
      <c r="AL12830" s="41"/>
      <c r="AM12830" s="41"/>
      <c r="AN12830" s="41"/>
      <c r="AO12830" s="41"/>
      <c r="AP12830" s="41"/>
      <c r="AQ12830" s="41"/>
      <c r="AR12830" s="41"/>
      <c r="AS12830" s="41"/>
      <c r="AT12830" s="41"/>
      <c r="AU12830" s="41"/>
      <c r="AV12830" s="41"/>
      <c r="AW12830" s="41"/>
      <c r="AX12830" s="41"/>
      <c r="AY12830" s="41"/>
      <c r="AZ12830" s="41"/>
      <c r="BA12830" s="41"/>
      <c r="BB12830" s="41"/>
      <c r="BC12830" s="41"/>
      <c r="BD12830" s="41"/>
      <c r="BE12830" s="41"/>
      <c r="BF12830" s="41"/>
      <c r="BG12830" s="41"/>
      <c r="BH12830" s="41"/>
      <c r="BI12830" s="41"/>
      <c r="BJ12830" s="41"/>
      <c r="BK12830" s="41"/>
      <c r="BL12830" s="41"/>
      <c r="BM12830" s="41"/>
      <c r="BN12830" s="41"/>
      <c r="BO12830" s="41"/>
      <c r="BP12830" s="108"/>
      <c r="CG12830" s="102"/>
      <c r="CI12830" s="45"/>
    </row>
    <row r="12831" spans="37:87" ht="13" customHeight="1">
      <c r="AK12831" s="114"/>
      <c r="AL12831" s="41"/>
      <c r="AM12831" s="41"/>
      <c r="AN12831" s="41"/>
      <c r="AO12831" s="41"/>
      <c r="AP12831" s="41"/>
      <c r="AQ12831" s="41"/>
      <c r="AR12831" s="41"/>
      <c r="AS12831" s="41"/>
      <c r="AT12831" s="41"/>
      <c r="AU12831" s="41"/>
      <c r="AV12831" s="41"/>
      <c r="AW12831" s="41"/>
      <c r="AX12831" s="41"/>
      <c r="AY12831" s="41"/>
      <c r="AZ12831" s="41"/>
      <c r="BA12831" s="41"/>
      <c r="BB12831" s="41"/>
      <c r="BC12831" s="41"/>
      <c r="BD12831" s="41"/>
      <c r="BE12831" s="41"/>
      <c r="BF12831" s="41"/>
      <c r="BG12831" s="41"/>
      <c r="BH12831" s="41"/>
      <c r="BI12831" s="41"/>
      <c r="BJ12831" s="41"/>
      <c r="BK12831" s="41"/>
      <c r="BL12831" s="41"/>
      <c r="BM12831" s="41"/>
      <c r="BN12831" s="41"/>
      <c r="BO12831" s="41"/>
      <c r="BP12831" s="108"/>
      <c r="CG12831" s="102"/>
      <c r="CI12831" s="45"/>
    </row>
    <row r="12832" spans="37:87" ht="13" customHeight="1">
      <c r="AK12832" s="114"/>
      <c r="AL12832" s="41"/>
      <c r="AM12832" s="41"/>
      <c r="AN12832" s="41"/>
      <c r="AO12832" s="41"/>
      <c r="AP12832" s="41"/>
      <c r="AQ12832" s="41"/>
      <c r="AR12832" s="41"/>
      <c r="AS12832" s="41"/>
      <c r="AT12832" s="41"/>
      <c r="AU12832" s="41"/>
      <c r="AV12832" s="41"/>
      <c r="AW12832" s="41"/>
      <c r="AX12832" s="41"/>
      <c r="AY12832" s="41"/>
      <c r="AZ12832" s="41"/>
      <c r="BA12832" s="41"/>
      <c r="BB12832" s="41"/>
      <c r="BC12832" s="41"/>
      <c r="BD12832" s="41"/>
      <c r="BE12832" s="41"/>
      <c r="BF12832" s="41"/>
      <c r="BG12832" s="41"/>
      <c r="BH12832" s="41"/>
      <c r="BI12832" s="41"/>
      <c r="BJ12832" s="41"/>
      <c r="BK12832" s="41"/>
      <c r="BL12832" s="41"/>
      <c r="BM12832" s="41"/>
      <c r="BN12832" s="41"/>
      <c r="BO12832" s="41"/>
      <c r="BP12832" s="108"/>
      <c r="CG12832" s="102"/>
      <c r="CI12832" s="45"/>
    </row>
    <row r="12833" spans="37:87" ht="13" customHeight="1">
      <c r="AK12833" s="114"/>
      <c r="AL12833" s="41"/>
      <c r="AM12833" s="41"/>
      <c r="AN12833" s="41"/>
      <c r="AO12833" s="41"/>
      <c r="AP12833" s="41"/>
      <c r="AQ12833" s="41"/>
      <c r="AR12833" s="41"/>
      <c r="AS12833" s="41"/>
      <c r="AT12833" s="41"/>
      <c r="AU12833" s="41"/>
      <c r="AV12833" s="41"/>
      <c r="AW12833" s="41"/>
      <c r="AX12833" s="41"/>
      <c r="AY12833" s="41"/>
      <c r="AZ12833" s="41"/>
      <c r="BA12833" s="41"/>
      <c r="BB12833" s="41"/>
      <c r="BC12833" s="41"/>
      <c r="BD12833" s="41"/>
      <c r="BE12833" s="41"/>
      <c r="BF12833" s="41"/>
      <c r="BG12833" s="41"/>
      <c r="BH12833" s="41"/>
      <c r="BI12833" s="41"/>
      <c r="BJ12833" s="41"/>
      <c r="BK12833" s="41"/>
      <c r="BL12833" s="41"/>
      <c r="BM12833" s="41"/>
      <c r="BN12833" s="41"/>
      <c r="BO12833" s="41"/>
      <c r="BP12833" s="108"/>
      <c r="CG12833" s="102"/>
      <c r="CI12833" s="45"/>
    </row>
    <row r="12834" spans="37:87" ht="13" customHeight="1">
      <c r="AK12834" s="114"/>
      <c r="AL12834" s="41"/>
      <c r="AM12834" s="41"/>
      <c r="AN12834" s="41"/>
      <c r="AO12834" s="41"/>
      <c r="AP12834" s="41"/>
      <c r="AQ12834" s="41"/>
      <c r="AR12834" s="41"/>
      <c r="AS12834" s="41"/>
      <c r="AT12834" s="41"/>
      <c r="AU12834" s="41"/>
      <c r="AV12834" s="41"/>
      <c r="AW12834" s="41"/>
      <c r="AX12834" s="41"/>
      <c r="AY12834" s="41"/>
      <c r="AZ12834" s="41"/>
      <c r="BA12834" s="41"/>
      <c r="BB12834" s="41"/>
      <c r="BC12834" s="41"/>
      <c r="BD12834" s="41"/>
      <c r="BE12834" s="41"/>
      <c r="BF12834" s="41"/>
      <c r="BG12834" s="41"/>
      <c r="BH12834" s="41"/>
      <c r="BI12834" s="41"/>
      <c r="BJ12834" s="41"/>
      <c r="BK12834" s="41"/>
      <c r="BL12834" s="41"/>
      <c r="BM12834" s="41"/>
      <c r="BN12834" s="41"/>
      <c r="BO12834" s="41"/>
      <c r="BP12834" s="108"/>
      <c r="CG12834" s="102"/>
      <c r="CI12834" s="45"/>
    </row>
    <row r="12835" spans="37:87" ht="13" customHeight="1">
      <c r="AK12835" s="114"/>
      <c r="AL12835" s="41"/>
      <c r="AM12835" s="41"/>
      <c r="AN12835" s="41"/>
      <c r="AO12835" s="41"/>
      <c r="AP12835" s="41"/>
      <c r="AQ12835" s="41"/>
      <c r="AR12835" s="41"/>
      <c r="AS12835" s="41"/>
      <c r="AT12835" s="41"/>
      <c r="AU12835" s="41"/>
      <c r="AV12835" s="41"/>
      <c r="AW12835" s="41"/>
      <c r="AX12835" s="41"/>
      <c r="AY12835" s="41"/>
      <c r="AZ12835" s="41"/>
      <c r="BA12835" s="41"/>
      <c r="BB12835" s="41"/>
      <c r="BC12835" s="41"/>
      <c r="BD12835" s="41"/>
      <c r="BE12835" s="41"/>
      <c r="BF12835" s="41"/>
      <c r="BG12835" s="41"/>
      <c r="BH12835" s="41"/>
      <c r="BI12835" s="41"/>
      <c r="BJ12835" s="41"/>
      <c r="BK12835" s="41"/>
      <c r="BL12835" s="41"/>
      <c r="BM12835" s="41"/>
      <c r="BN12835" s="41"/>
      <c r="BO12835" s="41"/>
      <c r="BP12835" s="108"/>
      <c r="CG12835" s="102"/>
      <c r="CI12835" s="45"/>
    </row>
    <row r="12836" spans="37:87" ht="13" customHeight="1">
      <c r="AK12836" s="114"/>
      <c r="AL12836" s="41"/>
      <c r="AM12836" s="41"/>
      <c r="AN12836" s="41"/>
      <c r="AO12836" s="41"/>
      <c r="AP12836" s="41"/>
      <c r="AQ12836" s="41"/>
      <c r="AR12836" s="41"/>
      <c r="AS12836" s="41"/>
      <c r="AT12836" s="41"/>
      <c r="AU12836" s="41"/>
      <c r="AV12836" s="41"/>
      <c r="AW12836" s="41"/>
      <c r="AX12836" s="41"/>
      <c r="AY12836" s="41"/>
      <c r="AZ12836" s="41"/>
      <c r="BA12836" s="41"/>
      <c r="BB12836" s="41"/>
      <c r="BC12836" s="41"/>
      <c r="BD12836" s="41"/>
      <c r="BE12836" s="41"/>
      <c r="BF12836" s="41"/>
      <c r="BG12836" s="41"/>
      <c r="BH12836" s="41"/>
      <c r="BI12836" s="41"/>
      <c r="BJ12836" s="41"/>
      <c r="BK12836" s="41"/>
      <c r="BL12836" s="41"/>
      <c r="BM12836" s="41"/>
      <c r="BN12836" s="41"/>
      <c r="BO12836" s="41"/>
      <c r="BP12836" s="108"/>
      <c r="CG12836" s="102"/>
      <c r="CI12836" s="45"/>
    </row>
    <row r="12837" spans="37:87" ht="13" customHeight="1">
      <c r="AK12837" s="114"/>
      <c r="AL12837" s="41"/>
      <c r="AM12837" s="41"/>
      <c r="AN12837" s="41"/>
      <c r="AO12837" s="41"/>
      <c r="AP12837" s="41"/>
      <c r="AQ12837" s="41"/>
      <c r="AR12837" s="41"/>
      <c r="AS12837" s="41"/>
      <c r="AT12837" s="41"/>
      <c r="AU12837" s="41"/>
      <c r="AV12837" s="41"/>
      <c r="AW12837" s="41"/>
      <c r="AX12837" s="41"/>
      <c r="AY12837" s="41"/>
      <c r="AZ12837" s="41"/>
      <c r="BA12837" s="41"/>
      <c r="BB12837" s="41"/>
      <c r="BC12837" s="41"/>
      <c r="BD12837" s="41"/>
      <c r="BE12837" s="41"/>
      <c r="BF12837" s="41"/>
      <c r="BG12837" s="41"/>
      <c r="BH12837" s="41"/>
      <c r="BI12837" s="41"/>
      <c r="BJ12837" s="41"/>
      <c r="BK12837" s="41"/>
      <c r="BL12837" s="41"/>
      <c r="BM12837" s="41"/>
      <c r="BN12837" s="41"/>
      <c r="BO12837" s="41"/>
      <c r="BP12837" s="108"/>
      <c r="CG12837" s="102"/>
      <c r="CI12837" s="45"/>
    </row>
    <row r="12838" spans="37:87" ht="13" customHeight="1">
      <c r="AK12838" s="114"/>
      <c r="AL12838" s="41"/>
      <c r="AM12838" s="41"/>
      <c r="AN12838" s="41"/>
      <c r="AO12838" s="41"/>
      <c r="AP12838" s="41"/>
      <c r="AQ12838" s="41"/>
      <c r="AR12838" s="41"/>
      <c r="AS12838" s="41"/>
      <c r="AT12838" s="41"/>
      <c r="AU12838" s="41"/>
      <c r="AV12838" s="41"/>
      <c r="AW12838" s="41"/>
      <c r="AX12838" s="41"/>
      <c r="AY12838" s="41"/>
      <c r="AZ12838" s="41"/>
      <c r="BA12838" s="41"/>
      <c r="BB12838" s="41"/>
      <c r="BC12838" s="41"/>
      <c r="BD12838" s="41"/>
      <c r="BE12838" s="41"/>
      <c r="BF12838" s="41"/>
      <c r="BG12838" s="41"/>
      <c r="BH12838" s="41"/>
      <c r="BI12838" s="41"/>
      <c r="BJ12838" s="41"/>
      <c r="BK12838" s="41"/>
      <c r="BL12838" s="41"/>
      <c r="BM12838" s="41"/>
      <c r="BN12838" s="41"/>
      <c r="BO12838" s="41"/>
      <c r="BP12838" s="108"/>
      <c r="CG12838" s="102"/>
      <c r="CI12838" s="45"/>
    </row>
    <row r="12839" spans="37:87" ht="13" customHeight="1">
      <c r="AK12839" s="114"/>
      <c r="AL12839" s="41"/>
      <c r="AM12839" s="41"/>
      <c r="AN12839" s="41"/>
      <c r="AO12839" s="41"/>
      <c r="AP12839" s="41"/>
      <c r="AQ12839" s="41"/>
      <c r="AR12839" s="41"/>
      <c r="AS12839" s="41"/>
      <c r="AT12839" s="41"/>
      <c r="AU12839" s="41"/>
      <c r="AV12839" s="41"/>
      <c r="AW12839" s="41"/>
      <c r="AX12839" s="41"/>
      <c r="AY12839" s="41"/>
      <c r="AZ12839" s="41"/>
      <c r="BA12839" s="41"/>
      <c r="BB12839" s="41"/>
      <c r="BC12839" s="41"/>
      <c r="BD12839" s="41"/>
      <c r="BE12839" s="41"/>
      <c r="BF12839" s="41"/>
      <c r="BG12839" s="41"/>
      <c r="BH12839" s="41"/>
      <c r="BI12839" s="41"/>
      <c r="BJ12839" s="41"/>
      <c r="BK12839" s="41"/>
      <c r="BL12839" s="41"/>
      <c r="BM12839" s="41"/>
      <c r="BN12839" s="41"/>
      <c r="BO12839" s="41"/>
      <c r="BP12839" s="108"/>
      <c r="CG12839" s="102"/>
      <c r="CI12839" s="45"/>
    </row>
    <row r="12840" spans="37:87" ht="13" customHeight="1">
      <c r="AK12840" s="114"/>
      <c r="AL12840" s="41"/>
      <c r="AM12840" s="41"/>
      <c r="AN12840" s="41"/>
      <c r="AO12840" s="41"/>
      <c r="AP12840" s="41"/>
      <c r="AQ12840" s="41"/>
      <c r="AR12840" s="41"/>
      <c r="AS12840" s="41"/>
      <c r="AT12840" s="41"/>
      <c r="AU12840" s="41"/>
      <c r="AV12840" s="41"/>
      <c r="AW12840" s="41"/>
      <c r="AX12840" s="41"/>
      <c r="AY12840" s="41"/>
      <c r="AZ12840" s="41"/>
      <c r="BA12840" s="41"/>
      <c r="BB12840" s="41"/>
      <c r="BC12840" s="41"/>
      <c r="BD12840" s="41"/>
      <c r="BE12840" s="41"/>
      <c r="BF12840" s="41"/>
      <c r="BG12840" s="41"/>
      <c r="BH12840" s="41"/>
      <c r="BI12840" s="41"/>
      <c r="BJ12840" s="41"/>
      <c r="BK12840" s="41"/>
      <c r="BL12840" s="41"/>
      <c r="BM12840" s="41"/>
      <c r="BN12840" s="41"/>
      <c r="BO12840" s="41"/>
      <c r="BP12840" s="108"/>
      <c r="CG12840" s="102"/>
      <c r="CI12840" s="45"/>
    </row>
    <row r="12841" spans="37:87" ht="13" customHeight="1">
      <c r="AK12841" s="114"/>
      <c r="AL12841" s="41"/>
      <c r="AM12841" s="41"/>
      <c r="AN12841" s="41"/>
      <c r="AO12841" s="41"/>
      <c r="AP12841" s="41"/>
      <c r="AQ12841" s="41"/>
      <c r="AR12841" s="41"/>
      <c r="AS12841" s="41"/>
      <c r="AT12841" s="41"/>
      <c r="AU12841" s="41"/>
      <c r="AV12841" s="41"/>
      <c r="AW12841" s="41"/>
      <c r="AX12841" s="41"/>
      <c r="AY12841" s="41"/>
      <c r="AZ12841" s="41"/>
      <c r="BA12841" s="41"/>
      <c r="BB12841" s="41"/>
      <c r="BC12841" s="41"/>
      <c r="BD12841" s="41"/>
      <c r="BE12841" s="41"/>
      <c r="BF12841" s="41"/>
      <c r="BG12841" s="41"/>
      <c r="BH12841" s="41"/>
      <c r="BI12841" s="41"/>
      <c r="BJ12841" s="41"/>
      <c r="BK12841" s="41"/>
      <c r="BL12841" s="41"/>
      <c r="BM12841" s="41"/>
      <c r="BN12841" s="41"/>
      <c r="BO12841" s="41"/>
      <c r="BP12841" s="108"/>
      <c r="CG12841" s="102"/>
      <c r="CI12841" s="45"/>
    </row>
    <row r="12842" spans="37:87" ht="13" customHeight="1">
      <c r="AK12842" s="114"/>
      <c r="AL12842" s="41"/>
      <c r="AM12842" s="41"/>
      <c r="AN12842" s="41"/>
      <c r="AO12842" s="41"/>
      <c r="AP12842" s="41"/>
      <c r="AQ12842" s="41"/>
      <c r="AR12842" s="41"/>
      <c r="AS12842" s="41"/>
      <c r="AT12842" s="41"/>
      <c r="AU12842" s="41"/>
      <c r="AV12842" s="41"/>
      <c r="AW12842" s="41"/>
      <c r="AX12842" s="41"/>
      <c r="AY12842" s="41"/>
      <c r="AZ12842" s="41"/>
      <c r="BA12842" s="41"/>
      <c r="BB12842" s="41"/>
      <c r="BC12842" s="41"/>
      <c r="BD12842" s="41"/>
      <c r="BE12842" s="41"/>
      <c r="BF12842" s="41"/>
      <c r="BG12842" s="41"/>
      <c r="BH12842" s="41"/>
      <c r="BI12842" s="41"/>
      <c r="BJ12842" s="41"/>
      <c r="BK12842" s="41"/>
      <c r="BL12842" s="41"/>
      <c r="BM12842" s="41"/>
      <c r="BN12842" s="41"/>
      <c r="BO12842" s="41"/>
      <c r="BP12842" s="108"/>
      <c r="CG12842" s="102"/>
      <c r="CI12842" s="45"/>
    </row>
    <row r="12843" spans="37:87" ht="13" customHeight="1">
      <c r="AK12843" s="114"/>
      <c r="AL12843" s="41"/>
      <c r="AM12843" s="41"/>
      <c r="AN12843" s="41"/>
      <c r="AO12843" s="41"/>
      <c r="AP12843" s="41"/>
      <c r="AQ12843" s="41"/>
      <c r="AR12843" s="41"/>
      <c r="AS12843" s="41"/>
      <c r="AT12843" s="41"/>
      <c r="AU12843" s="41"/>
      <c r="AV12843" s="41"/>
      <c r="AW12843" s="41"/>
      <c r="AX12843" s="41"/>
      <c r="AY12843" s="41"/>
      <c r="AZ12843" s="41"/>
      <c r="BA12843" s="41"/>
      <c r="BB12843" s="41"/>
      <c r="BC12843" s="41"/>
      <c r="BD12843" s="41"/>
      <c r="BE12843" s="41"/>
      <c r="BF12843" s="41"/>
      <c r="BG12843" s="41"/>
      <c r="BH12843" s="41"/>
      <c r="BI12843" s="41"/>
      <c r="BJ12843" s="41"/>
      <c r="BK12843" s="41"/>
      <c r="BL12843" s="41"/>
      <c r="BM12843" s="41"/>
      <c r="BN12843" s="41"/>
      <c r="BO12843" s="41"/>
      <c r="BP12843" s="108"/>
      <c r="CG12843" s="102"/>
      <c r="CI12843" s="45"/>
    </row>
    <row r="12844" spans="37:87" ht="13" customHeight="1">
      <c r="AK12844" s="114"/>
      <c r="AL12844" s="41"/>
      <c r="AM12844" s="41"/>
      <c r="AN12844" s="41"/>
      <c r="AO12844" s="41"/>
      <c r="AP12844" s="41"/>
      <c r="AQ12844" s="41"/>
      <c r="AR12844" s="41"/>
      <c r="AS12844" s="41"/>
      <c r="AT12844" s="41"/>
      <c r="AU12844" s="41"/>
      <c r="AV12844" s="41"/>
      <c r="AW12844" s="41"/>
      <c r="AX12844" s="41"/>
      <c r="AY12844" s="41"/>
      <c r="AZ12844" s="41"/>
      <c r="BA12844" s="41"/>
      <c r="BB12844" s="41"/>
      <c r="BC12844" s="41"/>
      <c r="BD12844" s="41"/>
      <c r="BE12844" s="41"/>
      <c r="BF12844" s="41"/>
      <c r="BG12844" s="41"/>
      <c r="BH12844" s="41"/>
      <c r="BI12844" s="41"/>
      <c r="BJ12844" s="41"/>
      <c r="BK12844" s="41"/>
      <c r="BL12844" s="41"/>
      <c r="BM12844" s="41"/>
      <c r="BN12844" s="41"/>
      <c r="BO12844" s="41"/>
      <c r="BP12844" s="108"/>
      <c r="CG12844" s="102"/>
      <c r="CI12844" s="45"/>
    </row>
    <row r="12845" spans="37:87" ht="13" customHeight="1">
      <c r="AK12845" s="114"/>
      <c r="AL12845" s="41"/>
      <c r="AM12845" s="41"/>
      <c r="AN12845" s="41"/>
      <c r="AO12845" s="41"/>
      <c r="AP12845" s="41"/>
      <c r="AQ12845" s="41"/>
      <c r="AR12845" s="41"/>
      <c r="AS12845" s="41"/>
      <c r="AT12845" s="41"/>
      <c r="AU12845" s="41"/>
      <c r="AV12845" s="41"/>
      <c r="AW12845" s="41"/>
      <c r="AX12845" s="41"/>
      <c r="AY12845" s="41"/>
      <c r="AZ12845" s="41"/>
      <c r="BA12845" s="41"/>
      <c r="BB12845" s="41"/>
      <c r="BC12845" s="41"/>
      <c r="BD12845" s="41"/>
      <c r="BE12845" s="41"/>
      <c r="BF12845" s="41"/>
      <c r="BG12845" s="41"/>
      <c r="BH12845" s="41"/>
      <c r="BI12845" s="41"/>
      <c r="BJ12845" s="41"/>
      <c r="BK12845" s="41"/>
      <c r="BL12845" s="41"/>
      <c r="BM12845" s="41"/>
      <c r="BN12845" s="41"/>
      <c r="BO12845" s="41"/>
      <c r="BP12845" s="108"/>
      <c r="CG12845" s="102"/>
      <c r="CI12845" s="45"/>
    </row>
    <row r="12846" spans="37:87" ht="13" customHeight="1">
      <c r="AK12846" s="114"/>
      <c r="AL12846" s="41"/>
      <c r="AM12846" s="41"/>
      <c r="AN12846" s="41"/>
      <c r="AO12846" s="41"/>
      <c r="AP12846" s="41"/>
      <c r="AQ12846" s="41"/>
      <c r="AR12846" s="41"/>
      <c r="AS12846" s="41"/>
      <c r="AT12846" s="41"/>
      <c r="AU12846" s="41"/>
      <c r="AV12846" s="41"/>
      <c r="AW12846" s="41"/>
      <c r="AX12846" s="41"/>
      <c r="AY12846" s="41"/>
      <c r="AZ12846" s="41"/>
      <c r="BA12846" s="41"/>
      <c r="BB12846" s="41"/>
      <c r="BC12846" s="41"/>
      <c r="BD12846" s="41"/>
      <c r="BE12846" s="41"/>
      <c r="BF12846" s="41"/>
      <c r="BG12846" s="41"/>
      <c r="BH12846" s="41"/>
      <c r="BI12846" s="41"/>
      <c r="BJ12846" s="41"/>
      <c r="BK12846" s="41"/>
      <c r="BL12846" s="41"/>
      <c r="BM12846" s="41"/>
      <c r="BN12846" s="41"/>
      <c r="BO12846" s="41"/>
      <c r="BP12846" s="108"/>
      <c r="CG12846" s="102"/>
      <c r="CI12846" s="45"/>
    </row>
    <row r="12847" spans="37:87" ht="13" customHeight="1">
      <c r="AK12847" s="114"/>
      <c r="AL12847" s="41"/>
      <c r="AM12847" s="41"/>
      <c r="AN12847" s="41"/>
      <c r="AO12847" s="41"/>
      <c r="AP12847" s="41"/>
      <c r="AQ12847" s="41"/>
      <c r="AR12847" s="41"/>
      <c r="AS12847" s="41"/>
      <c r="AT12847" s="41"/>
      <c r="AU12847" s="41"/>
      <c r="AV12847" s="41"/>
      <c r="AW12847" s="41"/>
      <c r="AX12847" s="41"/>
      <c r="AY12847" s="41"/>
      <c r="AZ12847" s="41"/>
      <c r="BA12847" s="41"/>
      <c r="BB12847" s="41"/>
      <c r="BC12847" s="41"/>
      <c r="BD12847" s="41"/>
      <c r="BE12847" s="41"/>
      <c r="BF12847" s="41"/>
      <c r="BG12847" s="41"/>
      <c r="BH12847" s="41"/>
      <c r="BI12847" s="41"/>
      <c r="BJ12847" s="41"/>
      <c r="BK12847" s="41"/>
      <c r="BL12847" s="41"/>
      <c r="BM12847" s="41"/>
      <c r="BN12847" s="41"/>
      <c r="BO12847" s="41"/>
      <c r="BP12847" s="108"/>
      <c r="CG12847" s="102"/>
      <c r="CI12847" s="45"/>
    </row>
    <row r="12848" spans="37:87" ht="13" customHeight="1">
      <c r="AK12848" s="114"/>
      <c r="AL12848" s="41"/>
      <c r="AM12848" s="41"/>
      <c r="AN12848" s="41"/>
      <c r="AO12848" s="41"/>
      <c r="AP12848" s="41"/>
      <c r="AQ12848" s="41"/>
      <c r="AR12848" s="41"/>
      <c r="AS12848" s="41"/>
      <c r="AT12848" s="41"/>
      <c r="AU12848" s="41"/>
      <c r="AV12848" s="41"/>
      <c r="AW12848" s="41"/>
      <c r="AX12848" s="41"/>
      <c r="AY12848" s="41"/>
      <c r="AZ12848" s="41"/>
      <c r="BA12848" s="41"/>
      <c r="BB12848" s="41"/>
      <c r="BC12848" s="41"/>
      <c r="BD12848" s="41"/>
      <c r="BE12848" s="41"/>
      <c r="BF12848" s="41"/>
      <c r="BG12848" s="41"/>
      <c r="BH12848" s="41"/>
      <c r="BI12848" s="41"/>
      <c r="BJ12848" s="41"/>
      <c r="BK12848" s="41"/>
      <c r="BL12848" s="41"/>
      <c r="BM12848" s="41"/>
      <c r="BN12848" s="41"/>
      <c r="BO12848" s="41"/>
      <c r="BP12848" s="108"/>
      <c r="CG12848" s="102"/>
      <c r="CI12848" s="45"/>
    </row>
    <row r="12849" spans="37:87" ht="13" customHeight="1">
      <c r="AK12849" s="114"/>
      <c r="AL12849" s="41"/>
      <c r="AM12849" s="41"/>
      <c r="AN12849" s="41"/>
      <c r="AO12849" s="41"/>
      <c r="AP12849" s="41"/>
      <c r="AQ12849" s="41"/>
      <c r="AR12849" s="41"/>
      <c r="AS12849" s="41"/>
      <c r="AT12849" s="41"/>
      <c r="AU12849" s="41"/>
      <c r="AV12849" s="41"/>
      <c r="AW12849" s="41"/>
      <c r="AX12849" s="41"/>
      <c r="AY12849" s="41"/>
      <c r="AZ12849" s="41"/>
      <c r="BA12849" s="41"/>
      <c r="BB12849" s="41"/>
      <c r="BC12849" s="41"/>
      <c r="BD12849" s="41"/>
      <c r="BE12849" s="41"/>
      <c r="BF12849" s="41"/>
      <c r="BG12849" s="41"/>
      <c r="BH12849" s="41"/>
      <c r="BI12849" s="41"/>
      <c r="BJ12849" s="41"/>
      <c r="BK12849" s="41"/>
      <c r="BL12849" s="41"/>
      <c r="BM12849" s="41"/>
      <c r="BN12849" s="41"/>
      <c r="BO12849" s="41"/>
      <c r="BP12849" s="108"/>
      <c r="CG12849" s="102"/>
      <c r="CI12849" s="45"/>
    </row>
    <row r="12850" spans="37:87" ht="13" customHeight="1">
      <c r="AK12850" s="114"/>
      <c r="AL12850" s="41"/>
      <c r="AM12850" s="41"/>
      <c r="AN12850" s="41"/>
      <c r="AO12850" s="41"/>
      <c r="AP12850" s="41"/>
      <c r="AQ12850" s="41"/>
      <c r="AR12850" s="41"/>
      <c r="AS12850" s="41"/>
      <c r="AT12850" s="41"/>
      <c r="AU12850" s="41"/>
      <c r="AV12850" s="41"/>
      <c r="AW12850" s="41"/>
      <c r="AX12850" s="41"/>
      <c r="AY12850" s="41"/>
      <c r="AZ12850" s="41"/>
      <c r="BA12850" s="41"/>
      <c r="BB12850" s="41"/>
      <c r="BC12850" s="41"/>
      <c r="BD12850" s="41"/>
      <c r="BE12850" s="41"/>
      <c r="BF12850" s="41"/>
      <c r="BG12850" s="41"/>
      <c r="BH12850" s="41"/>
      <c r="BI12850" s="41"/>
      <c r="BJ12850" s="41"/>
      <c r="BK12850" s="41"/>
      <c r="BL12850" s="41"/>
      <c r="BM12850" s="41"/>
      <c r="BN12850" s="41"/>
      <c r="BO12850" s="41"/>
      <c r="BP12850" s="108"/>
      <c r="CG12850" s="102"/>
      <c r="CI12850" s="45"/>
    </row>
    <row r="12851" spans="37:87" ht="13" customHeight="1">
      <c r="AK12851" s="114"/>
      <c r="AL12851" s="41"/>
      <c r="AM12851" s="41"/>
      <c r="AN12851" s="41"/>
      <c r="AO12851" s="41"/>
      <c r="AP12851" s="41"/>
      <c r="AQ12851" s="41"/>
      <c r="AR12851" s="41"/>
      <c r="AS12851" s="41"/>
      <c r="AT12851" s="41"/>
      <c r="AU12851" s="41"/>
      <c r="AV12851" s="41"/>
      <c r="AW12851" s="41"/>
      <c r="AX12851" s="41"/>
      <c r="AY12851" s="41"/>
      <c r="AZ12851" s="41"/>
      <c r="BA12851" s="41"/>
      <c r="BB12851" s="41"/>
      <c r="BC12851" s="41"/>
      <c r="BD12851" s="41"/>
      <c r="BE12851" s="41"/>
      <c r="BF12851" s="41"/>
      <c r="BG12851" s="41"/>
      <c r="BH12851" s="41"/>
      <c r="BI12851" s="41"/>
      <c r="BJ12851" s="41"/>
      <c r="BK12851" s="41"/>
      <c r="BL12851" s="41"/>
      <c r="BM12851" s="41"/>
      <c r="BN12851" s="41"/>
      <c r="BO12851" s="41"/>
      <c r="BP12851" s="108"/>
      <c r="CG12851" s="102"/>
      <c r="CI12851" s="45"/>
    </row>
    <row r="12852" spans="37:87" ht="13" customHeight="1">
      <c r="AK12852" s="114"/>
      <c r="AL12852" s="41"/>
      <c r="AM12852" s="41"/>
      <c r="AN12852" s="41"/>
      <c r="AO12852" s="41"/>
      <c r="AP12852" s="41"/>
      <c r="AQ12852" s="41"/>
      <c r="AR12852" s="41"/>
      <c r="AS12852" s="41"/>
      <c r="AT12852" s="41"/>
      <c r="AU12852" s="41"/>
      <c r="AV12852" s="41"/>
      <c r="AW12852" s="41"/>
      <c r="AX12852" s="41"/>
      <c r="AY12852" s="41"/>
      <c r="AZ12852" s="41"/>
      <c r="BA12852" s="41"/>
      <c r="BB12852" s="41"/>
      <c r="BC12852" s="41"/>
      <c r="BD12852" s="41"/>
      <c r="BE12852" s="41"/>
      <c r="BF12852" s="41"/>
      <c r="BG12852" s="41"/>
      <c r="BH12852" s="41"/>
      <c r="BI12852" s="41"/>
      <c r="BJ12852" s="41"/>
      <c r="BK12852" s="41"/>
      <c r="BL12852" s="41"/>
      <c r="BM12852" s="41"/>
      <c r="BN12852" s="41"/>
      <c r="BO12852" s="41"/>
      <c r="BP12852" s="108"/>
      <c r="CG12852" s="102"/>
      <c r="CI12852" s="45"/>
    </row>
    <row r="12853" spans="37:87" ht="13" customHeight="1">
      <c r="AK12853" s="114"/>
      <c r="AL12853" s="41"/>
      <c r="AM12853" s="41"/>
      <c r="AN12853" s="41"/>
      <c r="AO12853" s="41"/>
      <c r="AP12853" s="41"/>
      <c r="AQ12853" s="41"/>
      <c r="AR12853" s="41"/>
      <c r="AS12853" s="41"/>
      <c r="AT12853" s="41"/>
      <c r="AU12853" s="41"/>
      <c r="AV12853" s="41"/>
      <c r="AW12853" s="41"/>
      <c r="AX12853" s="41"/>
      <c r="AY12853" s="41"/>
      <c r="AZ12853" s="41"/>
      <c r="BA12853" s="41"/>
      <c r="BB12853" s="41"/>
      <c r="BC12853" s="41"/>
      <c r="BD12853" s="41"/>
      <c r="BE12853" s="41"/>
      <c r="BF12853" s="41"/>
      <c r="BG12853" s="41"/>
      <c r="BH12853" s="41"/>
      <c r="BI12853" s="41"/>
      <c r="BJ12853" s="41"/>
      <c r="BK12853" s="41"/>
      <c r="BL12853" s="41"/>
      <c r="BM12853" s="41"/>
      <c r="BN12853" s="41"/>
      <c r="BO12853" s="41"/>
      <c r="BP12853" s="108"/>
      <c r="CG12853" s="102"/>
      <c r="CI12853" s="45"/>
    </row>
    <row r="12854" spans="37:87" ht="13" customHeight="1">
      <c r="AK12854" s="114"/>
      <c r="AL12854" s="41"/>
      <c r="AM12854" s="41"/>
      <c r="AN12854" s="41"/>
      <c r="AO12854" s="41"/>
      <c r="AP12854" s="41"/>
      <c r="AQ12854" s="41"/>
      <c r="AR12854" s="41"/>
      <c r="AS12854" s="41"/>
      <c r="AT12854" s="41"/>
      <c r="AU12854" s="41"/>
      <c r="AV12854" s="41"/>
      <c r="AW12854" s="41"/>
      <c r="AX12854" s="41"/>
      <c r="AY12854" s="41"/>
      <c r="AZ12854" s="41"/>
      <c r="BA12854" s="41"/>
      <c r="BB12854" s="41"/>
      <c r="BC12854" s="41"/>
      <c r="BD12854" s="41"/>
      <c r="BE12854" s="41"/>
      <c r="BF12854" s="41"/>
      <c r="BG12854" s="41"/>
      <c r="BH12854" s="41"/>
      <c r="BI12854" s="41"/>
      <c r="BJ12854" s="41"/>
      <c r="BK12854" s="41"/>
      <c r="BL12854" s="41"/>
      <c r="BM12854" s="41"/>
      <c r="BN12854" s="41"/>
      <c r="BO12854" s="41"/>
      <c r="BP12854" s="108"/>
      <c r="CG12854" s="102"/>
      <c r="CI12854" s="45"/>
    </row>
    <row r="12855" spans="37:87" ht="13" customHeight="1">
      <c r="AK12855" s="114"/>
      <c r="AL12855" s="41"/>
      <c r="AM12855" s="41"/>
      <c r="AN12855" s="41"/>
      <c r="AO12855" s="41"/>
      <c r="AP12855" s="41"/>
      <c r="AQ12855" s="41"/>
      <c r="AR12855" s="41"/>
      <c r="AS12855" s="41"/>
      <c r="AT12855" s="41"/>
      <c r="AU12855" s="41"/>
      <c r="AV12855" s="41"/>
      <c r="AW12855" s="41"/>
      <c r="AX12855" s="41"/>
      <c r="AY12855" s="41"/>
      <c r="AZ12855" s="41"/>
      <c r="BA12855" s="41"/>
      <c r="BB12855" s="41"/>
      <c r="BC12855" s="41"/>
      <c r="BD12855" s="41"/>
      <c r="BE12855" s="41"/>
      <c r="BF12855" s="41"/>
      <c r="BG12855" s="41"/>
      <c r="BH12855" s="41"/>
      <c r="BI12855" s="41"/>
      <c r="BJ12855" s="41"/>
      <c r="BK12855" s="41"/>
      <c r="BL12855" s="41"/>
      <c r="BM12855" s="41"/>
      <c r="BN12855" s="41"/>
      <c r="BO12855" s="41"/>
      <c r="BP12855" s="108"/>
      <c r="CG12855" s="102"/>
      <c r="CI12855" s="45"/>
    </row>
    <row r="12856" spans="37:87" ht="13" customHeight="1">
      <c r="AK12856" s="114"/>
      <c r="AL12856" s="41"/>
      <c r="AM12856" s="41"/>
      <c r="AN12856" s="41"/>
      <c r="AO12856" s="41"/>
      <c r="AP12856" s="41"/>
      <c r="AQ12856" s="41"/>
      <c r="AR12856" s="41"/>
      <c r="AS12856" s="41"/>
      <c r="AT12856" s="41"/>
      <c r="AU12856" s="41"/>
      <c r="AV12856" s="41"/>
      <c r="AW12856" s="41"/>
      <c r="AX12856" s="41"/>
      <c r="AY12856" s="41"/>
      <c r="AZ12856" s="41"/>
      <c r="BA12856" s="41"/>
      <c r="BB12856" s="41"/>
      <c r="BC12856" s="41"/>
      <c r="BD12856" s="41"/>
      <c r="BE12856" s="41"/>
      <c r="BF12856" s="41"/>
      <c r="BG12856" s="41"/>
      <c r="BH12856" s="41"/>
      <c r="BI12856" s="41"/>
      <c r="BJ12856" s="41"/>
      <c r="BK12856" s="41"/>
      <c r="BL12856" s="41"/>
      <c r="BM12856" s="41"/>
      <c r="BN12856" s="41"/>
      <c r="BO12856" s="41"/>
      <c r="BP12856" s="108"/>
      <c r="CG12856" s="102"/>
      <c r="CI12856" s="45"/>
    </row>
    <row r="12857" spans="37:87" ht="13" customHeight="1">
      <c r="AK12857" s="114"/>
      <c r="AL12857" s="41"/>
      <c r="AM12857" s="41"/>
      <c r="AN12857" s="41"/>
      <c r="AO12857" s="41"/>
      <c r="AP12857" s="41"/>
      <c r="AQ12857" s="41"/>
      <c r="AR12857" s="41"/>
      <c r="AS12857" s="41"/>
      <c r="AT12857" s="41"/>
      <c r="AU12857" s="41"/>
      <c r="AV12857" s="41"/>
      <c r="AW12857" s="41"/>
      <c r="AX12857" s="41"/>
      <c r="AY12857" s="41"/>
      <c r="AZ12857" s="41"/>
      <c r="BA12857" s="41"/>
      <c r="BB12857" s="41"/>
      <c r="BC12857" s="41"/>
      <c r="BD12857" s="41"/>
      <c r="BE12857" s="41"/>
      <c r="BF12857" s="41"/>
      <c r="BG12857" s="41"/>
      <c r="BH12857" s="41"/>
      <c r="BI12857" s="41"/>
      <c r="BJ12857" s="41"/>
      <c r="BK12857" s="41"/>
      <c r="BL12857" s="41"/>
      <c r="BM12857" s="41"/>
      <c r="BN12857" s="41"/>
      <c r="BO12857" s="41"/>
      <c r="BP12857" s="108"/>
      <c r="CG12857" s="102"/>
      <c r="CI12857" s="45"/>
    </row>
    <row r="12858" spans="37:87" ht="13" customHeight="1">
      <c r="AK12858" s="114"/>
      <c r="AL12858" s="41"/>
      <c r="AM12858" s="41"/>
      <c r="AN12858" s="41"/>
      <c r="AO12858" s="41"/>
      <c r="AP12858" s="41"/>
      <c r="AQ12858" s="41"/>
      <c r="AR12858" s="41"/>
      <c r="AS12858" s="41"/>
      <c r="AT12858" s="41"/>
      <c r="AU12858" s="41"/>
      <c r="AV12858" s="41"/>
      <c r="AW12858" s="41"/>
      <c r="AX12858" s="41"/>
      <c r="AY12858" s="41"/>
      <c r="AZ12858" s="41"/>
      <c r="BA12858" s="41"/>
      <c r="BB12858" s="41"/>
      <c r="BC12858" s="41"/>
      <c r="BD12858" s="41"/>
      <c r="BE12858" s="41"/>
      <c r="BF12858" s="41"/>
      <c r="BG12858" s="41"/>
      <c r="BH12858" s="41"/>
      <c r="BI12858" s="41"/>
      <c r="BJ12858" s="41"/>
      <c r="BK12858" s="41"/>
      <c r="BL12858" s="41"/>
      <c r="BM12858" s="41"/>
      <c r="BN12858" s="41"/>
      <c r="BO12858" s="41"/>
      <c r="BP12858" s="108"/>
      <c r="CG12858" s="102"/>
      <c r="CI12858" s="45"/>
    </row>
    <row r="12859" spans="37:87" ht="13" customHeight="1">
      <c r="AK12859" s="114"/>
      <c r="AL12859" s="41"/>
      <c r="AM12859" s="41"/>
      <c r="AN12859" s="41"/>
      <c r="AO12859" s="41"/>
      <c r="AP12859" s="41"/>
      <c r="AQ12859" s="41"/>
      <c r="AR12859" s="41"/>
      <c r="AS12859" s="41"/>
      <c r="AT12859" s="41"/>
      <c r="AU12859" s="41"/>
      <c r="AV12859" s="41"/>
      <c r="AW12859" s="41"/>
      <c r="AX12859" s="41"/>
      <c r="AY12859" s="41"/>
      <c r="AZ12859" s="41"/>
      <c r="BA12859" s="41"/>
      <c r="BB12859" s="41"/>
      <c r="BC12859" s="41"/>
      <c r="BD12859" s="41"/>
      <c r="BE12859" s="41"/>
      <c r="BF12859" s="41"/>
      <c r="BG12859" s="41"/>
      <c r="BH12859" s="41"/>
      <c r="BI12859" s="41"/>
      <c r="BJ12859" s="41"/>
      <c r="BK12859" s="41"/>
      <c r="BL12859" s="41"/>
      <c r="BM12859" s="41"/>
      <c r="BN12859" s="41"/>
      <c r="BO12859" s="41"/>
      <c r="BP12859" s="108"/>
      <c r="CG12859" s="102"/>
      <c r="CI12859" s="45"/>
    </row>
    <row r="12860" spans="37:87" ht="13" customHeight="1">
      <c r="AK12860" s="114"/>
      <c r="AL12860" s="41"/>
      <c r="AM12860" s="41"/>
      <c r="AN12860" s="41"/>
      <c r="AO12860" s="41"/>
      <c r="AP12860" s="41"/>
      <c r="AQ12860" s="41"/>
      <c r="AR12860" s="41"/>
      <c r="AS12860" s="41"/>
      <c r="AT12860" s="41"/>
      <c r="AU12860" s="41"/>
      <c r="AV12860" s="41"/>
      <c r="AW12860" s="41"/>
      <c r="AX12860" s="41"/>
      <c r="AY12860" s="41"/>
      <c r="AZ12860" s="41"/>
      <c r="BA12860" s="41"/>
      <c r="BB12860" s="41"/>
      <c r="BC12860" s="41"/>
      <c r="BD12860" s="41"/>
      <c r="BE12860" s="41"/>
      <c r="BF12860" s="41"/>
      <c r="BG12860" s="41"/>
      <c r="BH12860" s="41"/>
      <c r="BI12860" s="41"/>
      <c r="BJ12860" s="41"/>
      <c r="BK12860" s="41"/>
      <c r="BL12860" s="41"/>
      <c r="BM12860" s="41"/>
      <c r="BN12860" s="41"/>
      <c r="BO12860" s="41"/>
      <c r="BP12860" s="108"/>
      <c r="CG12860" s="102"/>
      <c r="CI12860" s="45"/>
    </row>
    <row r="12861" spans="37:87" ht="13" customHeight="1">
      <c r="AK12861" s="114"/>
      <c r="AL12861" s="41"/>
      <c r="AM12861" s="41"/>
      <c r="AN12861" s="41"/>
      <c r="AO12861" s="41"/>
      <c r="AP12861" s="41"/>
      <c r="AQ12861" s="41"/>
      <c r="AR12861" s="41"/>
      <c r="AS12861" s="41"/>
      <c r="AT12861" s="41"/>
      <c r="AU12861" s="41"/>
      <c r="AV12861" s="41"/>
      <c r="AW12861" s="41"/>
      <c r="AX12861" s="41"/>
      <c r="AY12861" s="41"/>
      <c r="AZ12861" s="41"/>
      <c r="BA12861" s="41"/>
      <c r="BB12861" s="41"/>
      <c r="BC12861" s="41"/>
      <c r="BD12861" s="41"/>
      <c r="BE12861" s="41"/>
      <c r="BF12861" s="41"/>
      <c r="BG12861" s="41"/>
      <c r="BH12861" s="41"/>
      <c r="BI12861" s="41"/>
      <c r="BJ12861" s="41"/>
      <c r="BK12861" s="41"/>
      <c r="BL12861" s="41"/>
      <c r="BM12861" s="41"/>
      <c r="BN12861" s="41"/>
      <c r="BO12861" s="41"/>
      <c r="BP12861" s="108"/>
      <c r="CG12861" s="102"/>
      <c r="CI12861" s="45"/>
    </row>
    <row r="12862" spans="37:87" ht="13" customHeight="1">
      <c r="AK12862" s="114"/>
      <c r="AL12862" s="41"/>
      <c r="AM12862" s="41"/>
      <c r="AN12862" s="41"/>
      <c r="AO12862" s="41"/>
      <c r="AP12862" s="41"/>
      <c r="AQ12862" s="41"/>
      <c r="AR12862" s="41"/>
      <c r="AS12862" s="41"/>
      <c r="AT12862" s="41"/>
      <c r="AU12862" s="41"/>
      <c r="AV12862" s="41"/>
      <c r="AW12862" s="41"/>
      <c r="AX12862" s="41"/>
      <c r="AY12862" s="41"/>
      <c r="AZ12862" s="41"/>
      <c r="BA12862" s="41"/>
      <c r="BB12862" s="41"/>
      <c r="BC12862" s="41"/>
      <c r="BD12862" s="41"/>
      <c r="BE12862" s="41"/>
      <c r="BF12862" s="41"/>
      <c r="BG12862" s="41"/>
      <c r="BH12862" s="41"/>
      <c r="BI12862" s="41"/>
      <c r="BJ12862" s="41"/>
      <c r="BK12862" s="41"/>
      <c r="BL12862" s="41"/>
      <c r="BM12862" s="41"/>
      <c r="BN12862" s="41"/>
      <c r="BO12862" s="41"/>
      <c r="BP12862" s="108"/>
      <c r="CG12862" s="102"/>
      <c r="CI12862" s="45"/>
    </row>
    <row r="12863" spans="37:87" ht="13" customHeight="1">
      <c r="AK12863" s="114"/>
      <c r="AL12863" s="41"/>
      <c r="AM12863" s="41"/>
      <c r="AN12863" s="41"/>
      <c r="AO12863" s="41"/>
      <c r="AP12863" s="41"/>
      <c r="AQ12863" s="41"/>
      <c r="AR12863" s="41"/>
      <c r="AS12863" s="41"/>
      <c r="AT12863" s="41"/>
      <c r="AU12863" s="41"/>
      <c r="AV12863" s="41"/>
      <c r="AW12863" s="41"/>
      <c r="AX12863" s="41"/>
      <c r="AY12863" s="41"/>
      <c r="AZ12863" s="41"/>
      <c r="BA12863" s="41"/>
      <c r="BB12863" s="41"/>
      <c r="BC12863" s="41"/>
      <c r="BD12863" s="41"/>
      <c r="BE12863" s="41"/>
      <c r="BF12863" s="41"/>
      <c r="BG12863" s="41"/>
      <c r="BH12863" s="41"/>
      <c r="BI12863" s="41"/>
      <c r="BJ12863" s="41"/>
      <c r="BK12863" s="41"/>
      <c r="BL12863" s="41"/>
      <c r="BM12863" s="41"/>
      <c r="BN12863" s="41"/>
      <c r="BO12863" s="41"/>
      <c r="BP12863" s="108"/>
      <c r="CG12863" s="102"/>
      <c r="CI12863" s="45"/>
    </row>
    <row r="12864" spans="37:87" ht="13" customHeight="1">
      <c r="AK12864" s="114"/>
      <c r="AL12864" s="41"/>
      <c r="AM12864" s="41"/>
      <c r="AN12864" s="41"/>
      <c r="AO12864" s="41"/>
      <c r="AP12864" s="41"/>
      <c r="AQ12864" s="41"/>
      <c r="AR12864" s="41"/>
      <c r="AS12864" s="41"/>
      <c r="AT12864" s="41"/>
      <c r="AU12864" s="41"/>
      <c r="AV12864" s="41"/>
      <c r="AW12864" s="41"/>
      <c r="AX12864" s="41"/>
      <c r="AY12864" s="41"/>
      <c r="AZ12864" s="41"/>
      <c r="BA12864" s="41"/>
      <c r="BB12864" s="41"/>
      <c r="BC12864" s="41"/>
      <c r="BD12864" s="41"/>
      <c r="BE12864" s="41"/>
      <c r="BF12864" s="41"/>
      <c r="BG12864" s="41"/>
      <c r="BH12864" s="41"/>
      <c r="BI12864" s="41"/>
      <c r="BJ12864" s="41"/>
      <c r="BK12864" s="41"/>
      <c r="BL12864" s="41"/>
      <c r="BM12864" s="41"/>
      <c r="BN12864" s="41"/>
      <c r="BO12864" s="41"/>
      <c r="BP12864" s="108"/>
      <c r="CG12864" s="102"/>
      <c r="CI12864" s="45"/>
    </row>
    <row r="12865" spans="37:87" ht="13" customHeight="1">
      <c r="AK12865" s="114"/>
      <c r="AL12865" s="41"/>
      <c r="AM12865" s="41"/>
      <c r="AN12865" s="41"/>
      <c r="AO12865" s="41"/>
      <c r="AP12865" s="41"/>
      <c r="AQ12865" s="41"/>
      <c r="AR12865" s="41"/>
      <c r="AS12865" s="41"/>
      <c r="AT12865" s="41"/>
      <c r="AU12865" s="41"/>
      <c r="AV12865" s="41"/>
      <c r="AW12865" s="41"/>
      <c r="AX12865" s="41"/>
      <c r="AY12865" s="41"/>
      <c r="AZ12865" s="41"/>
      <c r="BA12865" s="41"/>
      <c r="BB12865" s="41"/>
      <c r="BC12865" s="41"/>
      <c r="BD12865" s="41"/>
      <c r="BE12865" s="41"/>
      <c r="BF12865" s="41"/>
      <c r="BG12865" s="41"/>
      <c r="BH12865" s="41"/>
      <c r="BI12865" s="41"/>
      <c r="BJ12865" s="41"/>
      <c r="BK12865" s="41"/>
      <c r="BL12865" s="41"/>
      <c r="BM12865" s="41"/>
      <c r="BN12865" s="41"/>
      <c r="BO12865" s="41"/>
      <c r="BP12865" s="108"/>
      <c r="CG12865" s="102"/>
      <c r="CI12865" s="45"/>
    </row>
    <row r="12866" spans="37:87" ht="13" customHeight="1">
      <c r="AK12866" s="114"/>
      <c r="AL12866" s="41"/>
      <c r="AM12866" s="41"/>
      <c r="AN12866" s="41"/>
      <c r="AO12866" s="41"/>
      <c r="AP12866" s="41"/>
      <c r="AQ12866" s="41"/>
      <c r="AR12866" s="41"/>
      <c r="AS12866" s="41"/>
      <c r="AT12866" s="41"/>
      <c r="AU12866" s="41"/>
      <c r="AV12866" s="41"/>
      <c r="AW12866" s="41"/>
      <c r="AX12866" s="41"/>
      <c r="AY12866" s="41"/>
      <c r="AZ12866" s="41"/>
      <c r="BA12866" s="41"/>
      <c r="BB12866" s="41"/>
      <c r="BC12866" s="41"/>
      <c r="BD12866" s="41"/>
      <c r="BE12866" s="41"/>
      <c r="BF12866" s="41"/>
      <c r="BG12866" s="41"/>
      <c r="BH12866" s="41"/>
      <c r="BI12866" s="41"/>
      <c r="BJ12866" s="41"/>
      <c r="BK12866" s="41"/>
      <c r="BL12866" s="41"/>
      <c r="BM12866" s="41"/>
      <c r="BN12866" s="41"/>
      <c r="BO12866" s="41"/>
      <c r="BP12866" s="108"/>
      <c r="CG12866" s="102"/>
      <c r="CI12866" s="45"/>
    </row>
    <row r="12867" spans="37:87" ht="13" customHeight="1">
      <c r="AK12867" s="114"/>
      <c r="AL12867" s="41"/>
      <c r="AM12867" s="41"/>
      <c r="AN12867" s="41"/>
      <c r="AO12867" s="41"/>
      <c r="AP12867" s="41"/>
      <c r="AQ12867" s="41"/>
      <c r="AR12867" s="41"/>
      <c r="AS12867" s="41"/>
      <c r="AT12867" s="41"/>
      <c r="AU12867" s="41"/>
      <c r="AV12867" s="41"/>
      <c r="AW12867" s="41"/>
      <c r="AX12867" s="41"/>
      <c r="AY12867" s="41"/>
      <c r="AZ12867" s="41"/>
      <c r="BA12867" s="41"/>
      <c r="BB12867" s="41"/>
      <c r="BC12867" s="41"/>
      <c r="BD12867" s="41"/>
      <c r="BE12867" s="41"/>
      <c r="BF12867" s="41"/>
      <c r="BG12867" s="41"/>
      <c r="BH12867" s="41"/>
      <c r="BI12867" s="41"/>
      <c r="BJ12867" s="41"/>
      <c r="BK12867" s="41"/>
      <c r="BL12867" s="41"/>
      <c r="BM12867" s="41"/>
      <c r="BN12867" s="41"/>
      <c r="BO12867" s="41"/>
      <c r="BP12867" s="108"/>
      <c r="CG12867" s="102"/>
      <c r="CI12867" s="45"/>
    </row>
    <row r="12868" spans="37:87" ht="13" customHeight="1">
      <c r="AK12868" s="114"/>
      <c r="AL12868" s="41"/>
      <c r="AM12868" s="41"/>
      <c r="AN12868" s="41"/>
      <c r="AO12868" s="41"/>
      <c r="AP12868" s="41"/>
      <c r="AQ12868" s="41"/>
      <c r="AR12868" s="41"/>
      <c r="AS12868" s="41"/>
      <c r="AT12868" s="41"/>
      <c r="AU12868" s="41"/>
      <c r="AV12868" s="41"/>
      <c r="AW12868" s="41"/>
      <c r="AX12868" s="41"/>
      <c r="AY12868" s="41"/>
      <c r="AZ12868" s="41"/>
      <c r="BA12868" s="41"/>
      <c r="BB12868" s="41"/>
      <c r="BC12868" s="41"/>
      <c r="BD12868" s="41"/>
      <c r="BE12868" s="41"/>
      <c r="BF12868" s="41"/>
      <c r="BG12868" s="41"/>
      <c r="BH12868" s="41"/>
      <c r="BI12868" s="41"/>
      <c r="BJ12868" s="41"/>
      <c r="BK12868" s="41"/>
      <c r="BL12868" s="41"/>
      <c r="BM12868" s="41"/>
      <c r="BN12868" s="41"/>
      <c r="BO12868" s="41"/>
      <c r="BP12868" s="108"/>
      <c r="CG12868" s="102"/>
      <c r="CI12868" s="45"/>
    </row>
    <row r="12869" spans="37:87" ht="13" customHeight="1">
      <c r="AK12869" s="114"/>
      <c r="AL12869" s="41"/>
      <c r="AM12869" s="41"/>
      <c r="AN12869" s="41"/>
      <c r="AO12869" s="41"/>
      <c r="AP12869" s="41"/>
      <c r="AQ12869" s="41"/>
      <c r="AR12869" s="41"/>
      <c r="AS12869" s="41"/>
      <c r="AT12869" s="41"/>
      <c r="AU12869" s="41"/>
      <c r="AV12869" s="41"/>
      <c r="AW12869" s="41"/>
      <c r="AX12869" s="41"/>
      <c r="AY12869" s="41"/>
      <c r="AZ12869" s="41"/>
      <c r="BA12869" s="41"/>
      <c r="BB12869" s="41"/>
      <c r="BC12869" s="41"/>
      <c r="BD12869" s="41"/>
      <c r="BE12869" s="41"/>
      <c r="BF12869" s="41"/>
      <c r="BG12869" s="41"/>
      <c r="BH12869" s="41"/>
      <c r="BI12869" s="41"/>
      <c r="BJ12869" s="41"/>
      <c r="BK12869" s="41"/>
      <c r="BL12869" s="41"/>
      <c r="BM12869" s="41"/>
      <c r="BN12869" s="41"/>
      <c r="BO12869" s="41"/>
      <c r="BP12869" s="108"/>
      <c r="CG12869" s="102"/>
      <c r="CI12869" s="45"/>
    </row>
    <row r="12870" spans="37:87" ht="13" customHeight="1">
      <c r="AK12870" s="114"/>
      <c r="AL12870" s="41"/>
      <c r="AM12870" s="41"/>
      <c r="AN12870" s="41"/>
      <c r="AO12870" s="41"/>
      <c r="AP12870" s="41"/>
      <c r="AQ12870" s="41"/>
      <c r="AR12870" s="41"/>
      <c r="AS12870" s="41"/>
      <c r="AT12870" s="41"/>
      <c r="AU12870" s="41"/>
      <c r="AV12870" s="41"/>
      <c r="AW12870" s="41"/>
      <c r="AX12870" s="41"/>
      <c r="AY12870" s="41"/>
      <c r="AZ12870" s="41"/>
      <c r="BA12870" s="41"/>
      <c r="BB12870" s="41"/>
      <c r="BC12870" s="41"/>
      <c r="BD12870" s="41"/>
      <c r="BE12870" s="41"/>
      <c r="BF12870" s="41"/>
      <c r="BG12870" s="41"/>
      <c r="BH12870" s="41"/>
      <c r="BI12870" s="41"/>
      <c r="BJ12870" s="41"/>
      <c r="BK12870" s="41"/>
      <c r="BL12870" s="41"/>
      <c r="BM12870" s="41"/>
      <c r="BN12870" s="41"/>
      <c r="BO12870" s="41"/>
      <c r="BP12870" s="108"/>
      <c r="CG12870" s="102"/>
      <c r="CI12870" s="45"/>
    </row>
    <row r="12871" spans="37:87" ht="13" customHeight="1">
      <c r="AK12871" s="114"/>
      <c r="AL12871" s="41"/>
      <c r="AM12871" s="41"/>
      <c r="AN12871" s="41"/>
      <c r="AO12871" s="41"/>
      <c r="AP12871" s="41"/>
      <c r="AQ12871" s="41"/>
      <c r="AR12871" s="41"/>
      <c r="AS12871" s="41"/>
      <c r="AT12871" s="41"/>
      <c r="AU12871" s="41"/>
      <c r="AV12871" s="41"/>
      <c r="AW12871" s="41"/>
      <c r="AX12871" s="41"/>
      <c r="AY12871" s="41"/>
      <c r="AZ12871" s="41"/>
      <c r="BA12871" s="41"/>
      <c r="BB12871" s="41"/>
      <c r="BC12871" s="41"/>
      <c r="BD12871" s="41"/>
      <c r="BE12871" s="41"/>
      <c r="BF12871" s="41"/>
      <c r="BG12871" s="41"/>
      <c r="BH12871" s="41"/>
      <c r="BI12871" s="41"/>
      <c r="BJ12871" s="41"/>
      <c r="BK12871" s="41"/>
      <c r="BL12871" s="41"/>
      <c r="BM12871" s="41"/>
      <c r="BN12871" s="41"/>
      <c r="BO12871" s="41"/>
      <c r="BP12871" s="108"/>
      <c r="CG12871" s="102"/>
      <c r="CI12871" s="45"/>
    </row>
    <row r="12872" spans="37:87" ht="13" customHeight="1">
      <c r="AK12872" s="114"/>
      <c r="AL12872" s="41"/>
      <c r="AM12872" s="41"/>
      <c r="AN12872" s="41"/>
      <c r="AO12872" s="41"/>
      <c r="AP12872" s="41"/>
      <c r="AQ12872" s="41"/>
      <c r="AR12872" s="41"/>
      <c r="AS12872" s="41"/>
      <c r="AT12872" s="41"/>
      <c r="AU12872" s="41"/>
      <c r="AV12872" s="41"/>
      <c r="AW12872" s="41"/>
      <c r="AX12872" s="41"/>
      <c r="AY12872" s="41"/>
      <c r="AZ12872" s="41"/>
      <c r="BA12872" s="41"/>
      <c r="BB12872" s="41"/>
      <c r="BC12872" s="41"/>
      <c r="BD12872" s="41"/>
      <c r="BE12872" s="41"/>
      <c r="BF12872" s="41"/>
      <c r="BG12872" s="41"/>
      <c r="BH12872" s="41"/>
      <c r="BI12872" s="41"/>
      <c r="BJ12872" s="41"/>
      <c r="BK12872" s="41"/>
      <c r="BL12872" s="41"/>
      <c r="BM12872" s="41"/>
      <c r="BN12872" s="41"/>
      <c r="BO12872" s="41"/>
      <c r="BP12872" s="108"/>
      <c r="CG12872" s="102"/>
      <c r="CI12872" s="45"/>
    </row>
    <row r="12873" spans="37:87" ht="13" customHeight="1">
      <c r="AK12873" s="114"/>
      <c r="AL12873" s="41"/>
      <c r="AM12873" s="41"/>
      <c r="AN12873" s="41"/>
      <c r="AO12873" s="41"/>
      <c r="AP12873" s="41"/>
      <c r="AQ12873" s="41"/>
      <c r="AR12873" s="41"/>
      <c r="AS12873" s="41"/>
      <c r="AT12873" s="41"/>
      <c r="AU12873" s="41"/>
      <c r="AV12873" s="41"/>
      <c r="AW12873" s="41"/>
      <c r="AX12873" s="41"/>
      <c r="AY12873" s="41"/>
      <c r="AZ12873" s="41"/>
      <c r="BA12873" s="41"/>
      <c r="BB12873" s="41"/>
      <c r="BC12873" s="41"/>
      <c r="BD12873" s="41"/>
      <c r="BE12873" s="41"/>
      <c r="BF12873" s="41"/>
      <c r="BG12873" s="41"/>
      <c r="BH12873" s="41"/>
      <c r="BI12873" s="41"/>
      <c r="BJ12873" s="41"/>
      <c r="BK12873" s="41"/>
      <c r="BL12873" s="41"/>
      <c r="BM12873" s="41"/>
      <c r="BN12873" s="41"/>
      <c r="BO12873" s="41"/>
      <c r="BP12873" s="108"/>
      <c r="CG12873" s="102"/>
      <c r="CI12873" s="45"/>
    </row>
    <row r="12874" spans="37:87" ht="13" customHeight="1">
      <c r="AK12874" s="114"/>
      <c r="AL12874" s="41"/>
      <c r="AM12874" s="41"/>
      <c r="AN12874" s="41"/>
      <c r="AO12874" s="41"/>
      <c r="AP12874" s="41"/>
      <c r="AQ12874" s="41"/>
      <c r="AR12874" s="41"/>
      <c r="AS12874" s="41"/>
      <c r="AT12874" s="41"/>
      <c r="AU12874" s="41"/>
      <c r="AV12874" s="41"/>
      <c r="AW12874" s="41"/>
      <c r="AX12874" s="41"/>
      <c r="AY12874" s="41"/>
      <c r="AZ12874" s="41"/>
      <c r="BA12874" s="41"/>
      <c r="BB12874" s="41"/>
      <c r="BC12874" s="41"/>
      <c r="BD12874" s="41"/>
      <c r="BE12874" s="41"/>
      <c r="BF12874" s="41"/>
      <c r="BG12874" s="41"/>
      <c r="BH12874" s="41"/>
      <c r="BI12874" s="41"/>
      <c r="BJ12874" s="41"/>
      <c r="BK12874" s="41"/>
      <c r="BL12874" s="41"/>
      <c r="BM12874" s="41"/>
      <c r="BN12874" s="41"/>
      <c r="BO12874" s="41"/>
      <c r="BP12874" s="108"/>
      <c r="CG12874" s="102"/>
      <c r="CI12874" s="45"/>
    </row>
    <row r="12875" spans="37:87" ht="13" customHeight="1">
      <c r="AK12875" s="114"/>
      <c r="AL12875" s="41"/>
      <c r="AM12875" s="41"/>
      <c r="AN12875" s="41"/>
      <c r="AO12875" s="41"/>
      <c r="AP12875" s="41"/>
      <c r="AQ12875" s="41"/>
      <c r="AR12875" s="41"/>
      <c r="AS12875" s="41"/>
      <c r="AT12875" s="41"/>
      <c r="AU12875" s="41"/>
      <c r="AV12875" s="41"/>
      <c r="AW12875" s="41"/>
      <c r="AX12875" s="41"/>
      <c r="AY12875" s="41"/>
      <c r="AZ12875" s="41"/>
      <c r="BA12875" s="41"/>
      <c r="BB12875" s="41"/>
      <c r="BC12875" s="41"/>
      <c r="BD12875" s="41"/>
      <c r="BE12875" s="41"/>
      <c r="BF12875" s="41"/>
      <c r="BG12875" s="41"/>
      <c r="BH12875" s="41"/>
      <c r="BI12875" s="41"/>
      <c r="BJ12875" s="41"/>
      <c r="BK12875" s="41"/>
      <c r="BL12875" s="41"/>
      <c r="BM12875" s="41"/>
      <c r="BN12875" s="41"/>
      <c r="BO12875" s="41"/>
      <c r="BP12875" s="108"/>
      <c r="CG12875" s="102"/>
      <c r="CI12875" s="45"/>
    </row>
    <row r="12876" spans="37:87" ht="13" customHeight="1">
      <c r="AK12876" s="114"/>
      <c r="AL12876" s="41"/>
      <c r="AM12876" s="41"/>
      <c r="AN12876" s="41"/>
      <c r="AO12876" s="41"/>
      <c r="AP12876" s="41"/>
      <c r="AQ12876" s="41"/>
      <c r="AR12876" s="41"/>
      <c r="AS12876" s="41"/>
      <c r="AT12876" s="41"/>
      <c r="AU12876" s="41"/>
      <c r="AV12876" s="41"/>
      <c r="AW12876" s="41"/>
      <c r="AX12876" s="41"/>
      <c r="AY12876" s="41"/>
      <c r="AZ12876" s="41"/>
      <c r="BA12876" s="41"/>
      <c r="BB12876" s="41"/>
      <c r="BC12876" s="41"/>
      <c r="BD12876" s="41"/>
      <c r="BE12876" s="41"/>
      <c r="BF12876" s="41"/>
      <c r="BG12876" s="41"/>
      <c r="BH12876" s="41"/>
      <c r="BI12876" s="41"/>
      <c r="BJ12876" s="41"/>
      <c r="BK12876" s="41"/>
      <c r="BL12876" s="41"/>
      <c r="BM12876" s="41"/>
      <c r="BN12876" s="41"/>
      <c r="BO12876" s="41"/>
      <c r="BP12876" s="108"/>
      <c r="CG12876" s="102"/>
      <c r="CI12876" s="45"/>
    </row>
    <row r="12877" spans="37:87" ht="13" customHeight="1">
      <c r="AK12877" s="114"/>
      <c r="AL12877" s="41"/>
      <c r="AM12877" s="41"/>
      <c r="AN12877" s="41"/>
      <c r="AO12877" s="41"/>
      <c r="AP12877" s="41"/>
      <c r="AQ12877" s="41"/>
      <c r="AR12877" s="41"/>
      <c r="AS12877" s="41"/>
      <c r="AT12877" s="41"/>
      <c r="AU12877" s="41"/>
      <c r="AV12877" s="41"/>
      <c r="AW12877" s="41"/>
      <c r="AX12877" s="41"/>
      <c r="AY12877" s="41"/>
      <c r="AZ12877" s="41"/>
      <c r="BA12877" s="41"/>
      <c r="BB12877" s="41"/>
      <c r="BC12877" s="41"/>
      <c r="BD12877" s="41"/>
      <c r="BE12877" s="41"/>
      <c r="BF12877" s="41"/>
      <c r="BG12877" s="41"/>
      <c r="BH12877" s="41"/>
      <c r="BI12877" s="41"/>
      <c r="BJ12877" s="41"/>
      <c r="BK12877" s="41"/>
      <c r="BL12877" s="41"/>
      <c r="BM12877" s="41"/>
      <c r="BN12877" s="41"/>
      <c r="BO12877" s="41"/>
      <c r="BP12877" s="108"/>
      <c r="CG12877" s="102"/>
      <c r="CI12877" s="45"/>
    </row>
    <row r="12878" spans="37:87" ht="13" customHeight="1">
      <c r="AK12878" s="114"/>
      <c r="AL12878" s="41"/>
      <c r="AM12878" s="41"/>
      <c r="AN12878" s="41"/>
      <c r="AO12878" s="41"/>
      <c r="AP12878" s="41"/>
      <c r="AQ12878" s="41"/>
      <c r="AR12878" s="41"/>
      <c r="AS12878" s="41"/>
      <c r="AT12878" s="41"/>
      <c r="AU12878" s="41"/>
      <c r="AV12878" s="41"/>
      <c r="AW12878" s="41"/>
      <c r="AX12878" s="41"/>
      <c r="AY12878" s="41"/>
      <c r="AZ12878" s="41"/>
      <c r="BA12878" s="41"/>
      <c r="BB12878" s="41"/>
      <c r="BC12878" s="41"/>
      <c r="BD12878" s="41"/>
      <c r="BE12878" s="41"/>
      <c r="BF12878" s="41"/>
      <c r="BG12878" s="41"/>
      <c r="BH12878" s="41"/>
      <c r="BI12878" s="41"/>
      <c r="BJ12878" s="41"/>
      <c r="BK12878" s="41"/>
      <c r="BL12878" s="41"/>
      <c r="BM12878" s="41"/>
      <c r="BN12878" s="41"/>
      <c r="BO12878" s="41"/>
      <c r="BP12878" s="108"/>
      <c r="CG12878" s="102"/>
      <c r="CI12878" s="45"/>
    </row>
    <row r="12879" spans="37:87" ht="13" customHeight="1">
      <c r="AK12879" s="114"/>
      <c r="AL12879" s="41"/>
      <c r="AM12879" s="41"/>
      <c r="AN12879" s="41"/>
      <c r="AO12879" s="41"/>
      <c r="AP12879" s="41"/>
      <c r="AQ12879" s="41"/>
      <c r="AR12879" s="41"/>
      <c r="AS12879" s="41"/>
      <c r="AT12879" s="41"/>
      <c r="AU12879" s="41"/>
      <c r="AV12879" s="41"/>
      <c r="AW12879" s="41"/>
      <c r="AX12879" s="41"/>
      <c r="AY12879" s="41"/>
      <c r="AZ12879" s="41"/>
      <c r="BA12879" s="41"/>
      <c r="BB12879" s="41"/>
      <c r="BC12879" s="41"/>
      <c r="BD12879" s="41"/>
      <c r="BE12879" s="41"/>
      <c r="BF12879" s="41"/>
      <c r="BG12879" s="41"/>
      <c r="BH12879" s="41"/>
      <c r="BI12879" s="41"/>
      <c r="BJ12879" s="41"/>
      <c r="BK12879" s="41"/>
      <c r="BL12879" s="41"/>
      <c r="BM12879" s="41"/>
      <c r="BN12879" s="41"/>
      <c r="BO12879" s="41"/>
      <c r="BP12879" s="108"/>
      <c r="CG12879" s="102"/>
      <c r="CI12879" s="45"/>
    </row>
    <row r="12880" spans="37:87" ht="13" customHeight="1">
      <c r="AK12880" s="114"/>
      <c r="AL12880" s="41"/>
      <c r="AM12880" s="41"/>
      <c r="AN12880" s="41"/>
      <c r="AO12880" s="41"/>
      <c r="AP12880" s="41"/>
      <c r="AQ12880" s="41"/>
      <c r="AR12880" s="41"/>
      <c r="AS12880" s="41"/>
      <c r="AT12880" s="41"/>
      <c r="AU12880" s="41"/>
      <c r="AV12880" s="41"/>
      <c r="AW12880" s="41"/>
      <c r="AX12880" s="41"/>
      <c r="AY12880" s="41"/>
      <c r="AZ12880" s="41"/>
      <c r="BA12880" s="41"/>
      <c r="BB12880" s="41"/>
      <c r="BC12880" s="41"/>
      <c r="BD12880" s="41"/>
      <c r="BE12880" s="41"/>
      <c r="BF12880" s="41"/>
      <c r="BG12880" s="41"/>
      <c r="BH12880" s="41"/>
      <c r="BI12880" s="41"/>
      <c r="BJ12880" s="41"/>
      <c r="BK12880" s="41"/>
      <c r="BL12880" s="41"/>
      <c r="BM12880" s="41"/>
      <c r="BN12880" s="41"/>
      <c r="BO12880" s="41"/>
      <c r="BP12880" s="108"/>
      <c r="CG12880" s="102"/>
      <c r="CI12880" s="45"/>
    </row>
    <row r="12881" spans="37:87" ht="13" customHeight="1">
      <c r="AK12881" s="114"/>
      <c r="AL12881" s="41"/>
      <c r="AM12881" s="41"/>
      <c r="AN12881" s="41"/>
      <c r="AO12881" s="41"/>
      <c r="AP12881" s="41"/>
      <c r="AQ12881" s="41"/>
      <c r="AR12881" s="41"/>
      <c r="AS12881" s="41"/>
      <c r="AT12881" s="41"/>
      <c r="AU12881" s="41"/>
      <c r="AV12881" s="41"/>
      <c r="AW12881" s="41"/>
      <c r="AX12881" s="41"/>
      <c r="AY12881" s="41"/>
      <c r="AZ12881" s="41"/>
      <c r="BA12881" s="41"/>
      <c r="BB12881" s="41"/>
      <c r="BC12881" s="41"/>
      <c r="BD12881" s="41"/>
      <c r="BE12881" s="41"/>
      <c r="BF12881" s="41"/>
      <c r="BG12881" s="41"/>
      <c r="BH12881" s="41"/>
      <c r="BI12881" s="41"/>
      <c r="BJ12881" s="41"/>
      <c r="BK12881" s="41"/>
      <c r="BL12881" s="41"/>
      <c r="BM12881" s="41"/>
      <c r="BN12881" s="41"/>
      <c r="BO12881" s="41"/>
      <c r="BP12881" s="108"/>
      <c r="CG12881" s="102"/>
      <c r="CI12881" s="45"/>
    </row>
    <row r="12882" spans="37:87" ht="13" customHeight="1">
      <c r="AK12882" s="114"/>
      <c r="AL12882" s="41"/>
      <c r="AM12882" s="41"/>
      <c r="AN12882" s="41"/>
      <c r="AO12882" s="41"/>
      <c r="AP12882" s="41"/>
      <c r="AQ12882" s="41"/>
      <c r="AR12882" s="41"/>
      <c r="AS12882" s="41"/>
      <c r="AT12882" s="41"/>
      <c r="AU12882" s="41"/>
      <c r="AV12882" s="41"/>
      <c r="AW12882" s="41"/>
      <c r="AX12882" s="41"/>
      <c r="AY12882" s="41"/>
      <c r="AZ12882" s="41"/>
      <c r="BA12882" s="41"/>
      <c r="BB12882" s="41"/>
      <c r="BC12882" s="41"/>
      <c r="BD12882" s="41"/>
      <c r="BE12882" s="41"/>
      <c r="BF12882" s="41"/>
      <c r="BG12882" s="41"/>
      <c r="BH12882" s="41"/>
      <c r="BI12882" s="41"/>
      <c r="BJ12882" s="41"/>
      <c r="BK12882" s="41"/>
      <c r="BL12882" s="41"/>
      <c r="BM12882" s="41"/>
      <c r="BN12882" s="41"/>
      <c r="BO12882" s="41"/>
      <c r="BP12882" s="108"/>
      <c r="CG12882" s="102"/>
      <c r="CI12882" s="45"/>
    </row>
    <row r="12883" spans="37:87" ht="13" customHeight="1">
      <c r="AK12883" s="114"/>
      <c r="AL12883" s="41"/>
      <c r="AM12883" s="41"/>
      <c r="AN12883" s="41"/>
      <c r="AO12883" s="41"/>
      <c r="AP12883" s="41"/>
      <c r="AQ12883" s="41"/>
      <c r="AR12883" s="41"/>
      <c r="AS12883" s="41"/>
      <c r="AT12883" s="41"/>
      <c r="AU12883" s="41"/>
      <c r="AV12883" s="41"/>
      <c r="AW12883" s="41"/>
      <c r="AX12883" s="41"/>
      <c r="AY12883" s="41"/>
      <c r="AZ12883" s="41"/>
      <c r="BA12883" s="41"/>
      <c r="BB12883" s="41"/>
      <c r="BC12883" s="41"/>
      <c r="BD12883" s="41"/>
      <c r="BE12883" s="41"/>
      <c r="BF12883" s="41"/>
      <c r="BG12883" s="41"/>
      <c r="BH12883" s="41"/>
      <c r="BI12883" s="41"/>
      <c r="BJ12883" s="41"/>
      <c r="BK12883" s="41"/>
      <c r="BL12883" s="41"/>
      <c r="BM12883" s="41"/>
      <c r="BN12883" s="41"/>
      <c r="BO12883" s="41"/>
      <c r="BP12883" s="108"/>
      <c r="CG12883" s="102"/>
      <c r="CI12883" s="45"/>
    </row>
    <row r="12884" spans="37:87" ht="13" customHeight="1">
      <c r="AK12884" s="114"/>
      <c r="AL12884" s="41"/>
      <c r="AM12884" s="41"/>
      <c r="AN12884" s="41"/>
      <c r="AO12884" s="41"/>
      <c r="AP12884" s="41"/>
      <c r="AQ12884" s="41"/>
      <c r="AR12884" s="41"/>
      <c r="AS12884" s="41"/>
      <c r="AT12884" s="41"/>
      <c r="AU12884" s="41"/>
      <c r="AV12884" s="41"/>
      <c r="AW12884" s="41"/>
      <c r="AX12884" s="41"/>
      <c r="AY12884" s="41"/>
      <c r="AZ12884" s="41"/>
      <c r="BA12884" s="41"/>
      <c r="BB12884" s="41"/>
      <c r="BC12884" s="41"/>
      <c r="BD12884" s="41"/>
      <c r="BE12884" s="41"/>
      <c r="BF12884" s="41"/>
      <c r="BG12884" s="41"/>
      <c r="BH12884" s="41"/>
      <c r="BI12884" s="41"/>
      <c r="BJ12884" s="41"/>
      <c r="BK12884" s="41"/>
      <c r="BL12884" s="41"/>
      <c r="BM12884" s="41"/>
      <c r="BN12884" s="41"/>
      <c r="BO12884" s="41"/>
      <c r="BP12884" s="108"/>
      <c r="CG12884" s="102"/>
      <c r="CI12884" s="45"/>
    </row>
    <row r="12885" spans="37:87" ht="13" customHeight="1">
      <c r="AK12885" s="114"/>
      <c r="AL12885" s="41"/>
      <c r="AM12885" s="41"/>
      <c r="AN12885" s="41"/>
      <c r="AO12885" s="41"/>
      <c r="AP12885" s="41"/>
      <c r="AQ12885" s="41"/>
      <c r="AR12885" s="41"/>
      <c r="AS12885" s="41"/>
      <c r="AT12885" s="41"/>
      <c r="AU12885" s="41"/>
      <c r="AV12885" s="41"/>
      <c r="AW12885" s="41"/>
      <c r="AX12885" s="41"/>
      <c r="AY12885" s="41"/>
      <c r="AZ12885" s="41"/>
      <c r="BA12885" s="41"/>
      <c r="BB12885" s="41"/>
      <c r="BC12885" s="41"/>
      <c r="BD12885" s="41"/>
      <c r="BE12885" s="41"/>
      <c r="BF12885" s="41"/>
      <c r="BG12885" s="41"/>
      <c r="BH12885" s="41"/>
      <c r="BI12885" s="41"/>
      <c r="BJ12885" s="41"/>
      <c r="BK12885" s="41"/>
      <c r="BL12885" s="41"/>
      <c r="BM12885" s="41"/>
      <c r="BN12885" s="41"/>
      <c r="BO12885" s="41"/>
      <c r="BP12885" s="108"/>
      <c r="CG12885" s="102"/>
      <c r="CI12885" s="45"/>
    </row>
    <row r="12886" spans="37:87" ht="13" customHeight="1">
      <c r="AK12886" s="114"/>
      <c r="AL12886" s="41"/>
      <c r="AM12886" s="41"/>
      <c r="AN12886" s="41"/>
      <c r="AO12886" s="41"/>
      <c r="AP12886" s="41"/>
      <c r="AQ12886" s="41"/>
      <c r="AR12886" s="41"/>
      <c r="AS12886" s="41"/>
      <c r="AT12886" s="41"/>
      <c r="AU12886" s="41"/>
      <c r="AV12886" s="41"/>
      <c r="AW12886" s="41"/>
      <c r="AX12886" s="41"/>
      <c r="AY12886" s="41"/>
      <c r="AZ12886" s="41"/>
      <c r="BA12886" s="41"/>
      <c r="BB12886" s="41"/>
      <c r="BC12886" s="41"/>
      <c r="BD12886" s="41"/>
      <c r="BE12886" s="41"/>
      <c r="BF12886" s="41"/>
      <c r="BG12886" s="41"/>
      <c r="BH12886" s="41"/>
      <c r="BI12886" s="41"/>
      <c r="BJ12886" s="41"/>
      <c r="BK12886" s="41"/>
      <c r="BL12886" s="41"/>
      <c r="BM12886" s="41"/>
      <c r="BN12886" s="41"/>
      <c r="BO12886" s="41"/>
      <c r="BP12886" s="108"/>
      <c r="CG12886" s="102"/>
      <c r="CI12886" s="45"/>
    </row>
    <row r="12887" spans="37:87" ht="13" customHeight="1">
      <c r="AK12887" s="114"/>
      <c r="AL12887" s="41"/>
      <c r="AM12887" s="41"/>
      <c r="AN12887" s="41"/>
      <c r="AO12887" s="41"/>
      <c r="AP12887" s="41"/>
      <c r="AQ12887" s="41"/>
      <c r="AR12887" s="41"/>
      <c r="AS12887" s="41"/>
      <c r="AT12887" s="41"/>
      <c r="AU12887" s="41"/>
      <c r="AV12887" s="41"/>
      <c r="AW12887" s="41"/>
      <c r="AX12887" s="41"/>
      <c r="AY12887" s="41"/>
      <c r="AZ12887" s="41"/>
      <c r="BA12887" s="41"/>
      <c r="BB12887" s="41"/>
      <c r="BC12887" s="41"/>
      <c r="BD12887" s="41"/>
      <c r="BE12887" s="41"/>
      <c r="BF12887" s="41"/>
      <c r="BG12887" s="41"/>
      <c r="BH12887" s="41"/>
      <c r="BI12887" s="41"/>
      <c r="BJ12887" s="41"/>
      <c r="BK12887" s="41"/>
      <c r="BL12887" s="41"/>
      <c r="BM12887" s="41"/>
      <c r="BN12887" s="41"/>
      <c r="BO12887" s="41"/>
      <c r="BP12887" s="108"/>
      <c r="CG12887" s="102"/>
      <c r="CI12887" s="45"/>
    </row>
    <row r="12888" spans="37:87" ht="13" customHeight="1">
      <c r="AK12888" s="114"/>
      <c r="AL12888" s="41"/>
      <c r="AM12888" s="41"/>
      <c r="AN12888" s="41"/>
      <c r="AO12888" s="41"/>
      <c r="AP12888" s="41"/>
      <c r="AQ12888" s="41"/>
      <c r="AR12888" s="41"/>
      <c r="AS12888" s="41"/>
      <c r="AT12888" s="41"/>
      <c r="AU12888" s="41"/>
      <c r="AV12888" s="41"/>
      <c r="AW12888" s="41"/>
      <c r="AX12888" s="41"/>
      <c r="AY12888" s="41"/>
      <c r="AZ12888" s="41"/>
      <c r="BA12888" s="41"/>
      <c r="BB12888" s="41"/>
      <c r="BC12888" s="41"/>
      <c r="BD12888" s="41"/>
      <c r="BE12888" s="41"/>
      <c r="BF12888" s="41"/>
      <c r="BG12888" s="41"/>
      <c r="BH12888" s="41"/>
      <c r="BI12888" s="41"/>
      <c r="BJ12888" s="41"/>
      <c r="BK12888" s="41"/>
      <c r="BL12888" s="41"/>
      <c r="BM12888" s="41"/>
      <c r="BN12888" s="41"/>
      <c r="BO12888" s="41"/>
      <c r="BP12888" s="108"/>
      <c r="CG12888" s="102"/>
      <c r="CI12888" s="45"/>
    </row>
    <row r="12889" spans="37:87" ht="13" customHeight="1">
      <c r="AK12889" s="114"/>
      <c r="AL12889" s="41"/>
      <c r="AM12889" s="41"/>
      <c r="AN12889" s="41"/>
      <c r="AO12889" s="41"/>
      <c r="AP12889" s="41"/>
      <c r="AQ12889" s="41"/>
      <c r="AR12889" s="41"/>
      <c r="AS12889" s="41"/>
      <c r="AT12889" s="41"/>
      <c r="AU12889" s="41"/>
      <c r="AV12889" s="41"/>
      <c r="AW12889" s="41"/>
      <c r="AX12889" s="41"/>
      <c r="AY12889" s="41"/>
      <c r="AZ12889" s="41"/>
      <c r="BA12889" s="41"/>
      <c r="BB12889" s="41"/>
      <c r="BC12889" s="41"/>
      <c r="BD12889" s="41"/>
      <c r="BE12889" s="41"/>
      <c r="BF12889" s="41"/>
      <c r="BG12889" s="41"/>
      <c r="BH12889" s="41"/>
      <c r="BI12889" s="41"/>
      <c r="BJ12889" s="41"/>
      <c r="BK12889" s="41"/>
      <c r="BL12889" s="41"/>
      <c r="BM12889" s="41"/>
      <c r="BN12889" s="41"/>
      <c r="BO12889" s="41"/>
      <c r="BP12889" s="108"/>
      <c r="CG12889" s="102"/>
      <c r="CI12889" s="45"/>
    </row>
    <row r="12890" spans="37:87" ht="13" customHeight="1">
      <c r="AK12890" s="114"/>
      <c r="AL12890" s="41"/>
      <c r="AM12890" s="41"/>
      <c r="AN12890" s="41"/>
      <c r="AO12890" s="41"/>
      <c r="AP12890" s="41"/>
      <c r="AQ12890" s="41"/>
      <c r="AR12890" s="41"/>
      <c r="AS12890" s="41"/>
      <c r="AT12890" s="41"/>
      <c r="AU12890" s="41"/>
      <c r="AV12890" s="41"/>
      <c r="AW12890" s="41"/>
      <c r="AX12890" s="41"/>
      <c r="AY12890" s="41"/>
      <c r="AZ12890" s="41"/>
      <c r="BA12890" s="41"/>
      <c r="BB12890" s="41"/>
      <c r="BC12890" s="41"/>
      <c r="BD12890" s="41"/>
      <c r="BE12890" s="41"/>
      <c r="BF12890" s="41"/>
      <c r="BG12890" s="41"/>
      <c r="BH12890" s="41"/>
      <c r="BI12890" s="41"/>
      <c r="BJ12890" s="41"/>
      <c r="BK12890" s="41"/>
      <c r="BL12890" s="41"/>
      <c r="BM12890" s="41"/>
      <c r="BN12890" s="41"/>
      <c r="BO12890" s="41"/>
      <c r="BP12890" s="108"/>
      <c r="CG12890" s="102"/>
      <c r="CI12890" s="45"/>
    </row>
    <row r="12891" spans="37:87" ht="13" customHeight="1">
      <c r="AK12891" s="114"/>
      <c r="AL12891" s="41"/>
      <c r="AM12891" s="41"/>
      <c r="AN12891" s="41"/>
      <c r="AO12891" s="41"/>
      <c r="AP12891" s="41"/>
      <c r="AQ12891" s="41"/>
      <c r="AR12891" s="41"/>
      <c r="AS12891" s="41"/>
      <c r="AT12891" s="41"/>
      <c r="AU12891" s="41"/>
      <c r="AV12891" s="41"/>
      <c r="AW12891" s="41"/>
      <c r="AX12891" s="41"/>
      <c r="AY12891" s="41"/>
      <c r="AZ12891" s="41"/>
      <c r="BA12891" s="41"/>
      <c r="BB12891" s="41"/>
      <c r="BC12891" s="41"/>
      <c r="BD12891" s="41"/>
      <c r="BE12891" s="41"/>
      <c r="BF12891" s="41"/>
      <c r="BG12891" s="41"/>
      <c r="BH12891" s="41"/>
      <c r="BI12891" s="41"/>
      <c r="BJ12891" s="41"/>
      <c r="BK12891" s="41"/>
      <c r="BL12891" s="41"/>
      <c r="BM12891" s="41"/>
      <c r="BN12891" s="41"/>
      <c r="BO12891" s="41"/>
      <c r="BP12891" s="108"/>
      <c r="CG12891" s="102"/>
      <c r="CI12891" s="45"/>
    </row>
    <row r="12892" spans="37:87" ht="13" customHeight="1">
      <c r="AK12892" s="114"/>
      <c r="AL12892" s="41"/>
      <c r="AM12892" s="41"/>
      <c r="AN12892" s="41"/>
      <c r="AO12892" s="41"/>
      <c r="AP12892" s="41"/>
      <c r="AQ12892" s="41"/>
      <c r="AR12892" s="41"/>
      <c r="AS12892" s="41"/>
      <c r="AT12892" s="41"/>
      <c r="AU12892" s="41"/>
      <c r="AV12892" s="41"/>
      <c r="AW12892" s="41"/>
      <c r="AX12892" s="41"/>
      <c r="AY12892" s="41"/>
      <c r="AZ12892" s="41"/>
      <c r="BA12892" s="41"/>
      <c r="BB12892" s="41"/>
      <c r="BC12892" s="41"/>
      <c r="BD12892" s="41"/>
      <c r="BE12892" s="41"/>
      <c r="BF12892" s="41"/>
      <c r="BG12892" s="41"/>
      <c r="BH12892" s="41"/>
      <c r="BI12892" s="41"/>
      <c r="BJ12892" s="41"/>
      <c r="BK12892" s="41"/>
      <c r="BL12892" s="41"/>
      <c r="BM12892" s="41"/>
      <c r="BN12892" s="41"/>
      <c r="BO12892" s="41"/>
      <c r="BP12892" s="108"/>
      <c r="CG12892" s="102"/>
      <c r="CI12892" s="45"/>
    </row>
    <row r="12893" spans="37:87" ht="13" customHeight="1">
      <c r="AK12893" s="114"/>
      <c r="AL12893" s="41"/>
      <c r="AM12893" s="41"/>
      <c r="AN12893" s="41"/>
      <c r="AO12893" s="41"/>
      <c r="AP12893" s="41"/>
      <c r="AQ12893" s="41"/>
      <c r="AR12893" s="41"/>
      <c r="AS12893" s="41"/>
      <c r="AT12893" s="41"/>
      <c r="AU12893" s="41"/>
      <c r="AV12893" s="41"/>
      <c r="AW12893" s="41"/>
      <c r="AX12893" s="41"/>
      <c r="AY12893" s="41"/>
      <c r="AZ12893" s="41"/>
      <c r="BA12893" s="41"/>
      <c r="BB12893" s="41"/>
      <c r="BC12893" s="41"/>
      <c r="BD12893" s="41"/>
      <c r="BE12893" s="41"/>
      <c r="BF12893" s="41"/>
      <c r="BG12893" s="41"/>
      <c r="BH12893" s="41"/>
      <c r="BI12893" s="41"/>
      <c r="BJ12893" s="41"/>
      <c r="BK12893" s="41"/>
      <c r="BL12893" s="41"/>
      <c r="BM12893" s="41"/>
      <c r="BN12893" s="41"/>
      <c r="BO12893" s="41"/>
      <c r="BP12893" s="108"/>
      <c r="CG12893" s="102"/>
      <c r="CI12893" s="45"/>
    </row>
    <row r="12894" spans="37:87" ht="13" customHeight="1">
      <c r="AK12894" s="114"/>
      <c r="AL12894" s="41"/>
      <c r="AM12894" s="41"/>
      <c r="AN12894" s="41"/>
      <c r="AO12894" s="41"/>
      <c r="AP12894" s="41"/>
      <c r="AQ12894" s="41"/>
      <c r="AR12894" s="41"/>
      <c r="AS12894" s="41"/>
      <c r="AT12894" s="41"/>
      <c r="AU12894" s="41"/>
      <c r="AV12894" s="41"/>
      <c r="AW12894" s="41"/>
      <c r="AX12894" s="41"/>
      <c r="AY12894" s="41"/>
      <c r="AZ12894" s="41"/>
      <c r="BA12894" s="41"/>
      <c r="BB12894" s="41"/>
      <c r="BC12894" s="41"/>
      <c r="BD12894" s="41"/>
      <c r="BE12894" s="41"/>
      <c r="BF12894" s="41"/>
      <c r="BG12894" s="41"/>
      <c r="BH12894" s="41"/>
      <c r="BI12894" s="41"/>
      <c r="BJ12894" s="41"/>
      <c r="BK12894" s="41"/>
      <c r="BL12894" s="41"/>
      <c r="BM12894" s="41"/>
      <c r="BN12894" s="41"/>
      <c r="BO12894" s="41"/>
      <c r="BP12894" s="108"/>
      <c r="CG12894" s="102"/>
      <c r="CI12894" s="45"/>
    </row>
    <row r="12895" spans="37:87" ht="13" customHeight="1">
      <c r="AK12895" s="114"/>
      <c r="AL12895" s="41"/>
      <c r="AM12895" s="41"/>
      <c r="AN12895" s="41"/>
      <c r="AO12895" s="41"/>
      <c r="AP12895" s="41"/>
      <c r="AQ12895" s="41"/>
      <c r="AR12895" s="41"/>
      <c r="AS12895" s="41"/>
      <c r="AT12895" s="41"/>
      <c r="AU12895" s="41"/>
      <c r="AV12895" s="41"/>
      <c r="AW12895" s="41"/>
      <c r="AX12895" s="41"/>
      <c r="AY12895" s="41"/>
      <c r="AZ12895" s="41"/>
      <c r="BA12895" s="41"/>
      <c r="BB12895" s="41"/>
      <c r="BC12895" s="41"/>
      <c r="BD12895" s="41"/>
      <c r="BE12895" s="41"/>
      <c r="BF12895" s="41"/>
      <c r="BG12895" s="41"/>
      <c r="BH12895" s="41"/>
      <c r="BI12895" s="41"/>
      <c r="BJ12895" s="41"/>
      <c r="BK12895" s="41"/>
      <c r="BL12895" s="41"/>
      <c r="BM12895" s="41"/>
      <c r="BN12895" s="41"/>
      <c r="BO12895" s="41"/>
      <c r="BP12895" s="108"/>
      <c r="CG12895" s="102"/>
      <c r="CI12895" s="45"/>
    </row>
    <row r="12896" spans="37:87" ht="13" customHeight="1">
      <c r="AK12896" s="114"/>
      <c r="AL12896" s="41"/>
      <c r="AM12896" s="41"/>
      <c r="AN12896" s="41"/>
      <c r="AO12896" s="41"/>
      <c r="AP12896" s="41"/>
      <c r="AQ12896" s="41"/>
      <c r="AR12896" s="41"/>
      <c r="AS12896" s="41"/>
      <c r="AT12896" s="41"/>
      <c r="AU12896" s="41"/>
      <c r="AV12896" s="41"/>
      <c r="AW12896" s="41"/>
      <c r="AX12896" s="41"/>
      <c r="AY12896" s="41"/>
      <c r="AZ12896" s="41"/>
      <c r="BA12896" s="41"/>
      <c r="BB12896" s="41"/>
      <c r="BC12896" s="41"/>
      <c r="BD12896" s="41"/>
      <c r="BE12896" s="41"/>
      <c r="BF12896" s="41"/>
      <c r="BG12896" s="41"/>
      <c r="BH12896" s="41"/>
      <c r="BI12896" s="41"/>
      <c r="BJ12896" s="41"/>
      <c r="BK12896" s="41"/>
      <c r="BL12896" s="41"/>
      <c r="BM12896" s="41"/>
      <c r="BN12896" s="41"/>
      <c r="BO12896" s="41"/>
      <c r="BP12896" s="108"/>
      <c r="CG12896" s="102"/>
      <c r="CI12896" s="45"/>
    </row>
    <row r="12897" spans="37:87" ht="13" customHeight="1">
      <c r="AK12897" s="114"/>
      <c r="AL12897" s="41"/>
      <c r="AM12897" s="41"/>
      <c r="AN12897" s="41"/>
      <c r="AO12897" s="41"/>
      <c r="AP12897" s="41"/>
      <c r="AQ12897" s="41"/>
      <c r="AR12897" s="41"/>
      <c r="AS12897" s="41"/>
      <c r="AT12897" s="41"/>
      <c r="AU12897" s="41"/>
      <c r="AV12897" s="41"/>
      <c r="AW12897" s="41"/>
      <c r="AX12897" s="41"/>
      <c r="AY12897" s="41"/>
      <c r="AZ12897" s="41"/>
      <c r="BA12897" s="41"/>
      <c r="BB12897" s="41"/>
      <c r="BC12897" s="41"/>
      <c r="BD12897" s="41"/>
      <c r="BE12897" s="41"/>
      <c r="BF12897" s="41"/>
      <c r="BG12897" s="41"/>
      <c r="BH12897" s="41"/>
      <c r="BI12897" s="41"/>
      <c r="BJ12897" s="41"/>
      <c r="BK12897" s="41"/>
      <c r="BL12897" s="41"/>
      <c r="BM12897" s="41"/>
      <c r="BN12897" s="41"/>
      <c r="BO12897" s="41"/>
      <c r="BP12897" s="108"/>
      <c r="CG12897" s="102"/>
      <c r="CI12897" s="45"/>
    </row>
    <row r="12898" spans="37:87" ht="13" customHeight="1">
      <c r="AK12898" s="114"/>
      <c r="AL12898" s="41"/>
      <c r="AM12898" s="41"/>
      <c r="AN12898" s="41"/>
      <c r="AO12898" s="41"/>
      <c r="AP12898" s="41"/>
      <c r="AQ12898" s="41"/>
      <c r="AR12898" s="41"/>
      <c r="AS12898" s="41"/>
      <c r="AT12898" s="41"/>
      <c r="AU12898" s="41"/>
      <c r="AV12898" s="41"/>
      <c r="AW12898" s="41"/>
      <c r="AX12898" s="41"/>
      <c r="AY12898" s="41"/>
      <c r="AZ12898" s="41"/>
      <c r="BA12898" s="41"/>
      <c r="BB12898" s="41"/>
      <c r="BC12898" s="41"/>
      <c r="BD12898" s="41"/>
      <c r="BE12898" s="41"/>
      <c r="BF12898" s="41"/>
      <c r="BG12898" s="41"/>
      <c r="BH12898" s="41"/>
      <c r="BI12898" s="41"/>
      <c r="BJ12898" s="41"/>
      <c r="BK12898" s="41"/>
      <c r="BL12898" s="41"/>
      <c r="BM12898" s="41"/>
      <c r="BN12898" s="41"/>
      <c r="BO12898" s="41"/>
      <c r="BP12898" s="108"/>
      <c r="CG12898" s="102"/>
      <c r="CI12898" s="45"/>
    </row>
    <row r="12899" spans="37:87" ht="13" customHeight="1">
      <c r="AK12899" s="114"/>
      <c r="AL12899" s="41"/>
      <c r="AM12899" s="41"/>
      <c r="AN12899" s="41"/>
      <c r="AO12899" s="41"/>
      <c r="AP12899" s="41"/>
      <c r="AQ12899" s="41"/>
      <c r="AR12899" s="41"/>
      <c r="AS12899" s="41"/>
      <c r="AT12899" s="41"/>
      <c r="AU12899" s="41"/>
      <c r="AV12899" s="41"/>
      <c r="AW12899" s="41"/>
      <c r="AX12899" s="41"/>
      <c r="AY12899" s="41"/>
      <c r="AZ12899" s="41"/>
      <c r="BA12899" s="41"/>
      <c r="BB12899" s="41"/>
      <c r="BC12899" s="41"/>
      <c r="BD12899" s="41"/>
      <c r="BE12899" s="41"/>
      <c r="BF12899" s="41"/>
      <c r="BG12899" s="41"/>
      <c r="BH12899" s="41"/>
      <c r="BI12899" s="41"/>
      <c r="BJ12899" s="41"/>
      <c r="BK12899" s="41"/>
      <c r="BL12899" s="41"/>
      <c r="BM12899" s="41"/>
      <c r="BN12899" s="41"/>
      <c r="BO12899" s="41"/>
      <c r="BP12899" s="108"/>
      <c r="CG12899" s="102"/>
      <c r="CI12899" s="45"/>
    </row>
    <row r="12900" spans="37:87" ht="13" customHeight="1">
      <c r="AK12900" s="114"/>
      <c r="AL12900" s="41"/>
      <c r="AM12900" s="41"/>
      <c r="AN12900" s="41"/>
      <c r="AO12900" s="41"/>
      <c r="AP12900" s="41"/>
      <c r="AQ12900" s="41"/>
      <c r="AR12900" s="41"/>
      <c r="AS12900" s="41"/>
      <c r="AT12900" s="41"/>
      <c r="AU12900" s="41"/>
      <c r="AV12900" s="41"/>
      <c r="AW12900" s="41"/>
      <c r="AX12900" s="41"/>
      <c r="AY12900" s="41"/>
      <c r="AZ12900" s="41"/>
      <c r="BA12900" s="41"/>
      <c r="BB12900" s="41"/>
      <c r="BC12900" s="41"/>
      <c r="BD12900" s="41"/>
      <c r="BE12900" s="41"/>
      <c r="BF12900" s="41"/>
      <c r="BG12900" s="41"/>
      <c r="BH12900" s="41"/>
      <c r="BI12900" s="41"/>
      <c r="BJ12900" s="41"/>
      <c r="BK12900" s="41"/>
      <c r="BL12900" s="41"/>
      <c r="BM12900" s="41"/>
      <c r="BN12900" s="41"/>
      <c r="BO12900" s="41"/>
      <c r="BP12900" s="108"/>
      <c r="CG12900" s="102"/>
      <c r="CI12900" s="45"/>
    </row>
    <row r="12901" spans="37:87" ht="13" customHeight="1">
      <c r="AK12901" s="114"/>
      <c r="AL12901" s="41"/>
      <c r="AM12901" s="41"/>
      <c r="AN12901" s="41"/>
      <c r="AO12901" s="41"/>
      <c r="AP12901" s="41"/>
      <c r="AQ12901" s="41"/>
      <c r="AR12901" s="41"/>
      <c r="AS12901" s="41"/>
      <c r="AT12901" s="41"/>
      <c r="AU12901" s="41"/>
      <c r="AV12901" s="41"/>
      <c r="AW12901" s="41"/>
      <c r="AX12901" s="41"/>
      <c r="AY12901" s="41"/>
      <c r="AZ12901" s="41"/>
      <c r="BA12901" s="41"/>
      <c r="BB12901" s="41"/>
      <c r="BC12901" s="41"/>
      <c r="BD12901" s="41"/>
      <c r="BE12901" s="41"/>
      <c r="BF12901" s="41"/>
      <c r="BG12901" s="41"/>
      <c r="BH12901" s="41"/>
      <c r="BI12901" s="41"/>
      <c r="BJ12901" s="41"/>
      <c r="BK12901" s="41"/>
      <c r="BL12901" s="41"/>
      <c r="BM12901" s="41"/>
      <c r="BN12901" s="41"/>
      <c r="BO12901" s="41"/>
      <c r="BP12901" s="108"/>
      <c r="CG12901" s="102"/>
      <c r="CI12901" s="45"/>
    </row>
    <row r="12902" spans="37:87" ht="13" customHeight="1">
      <c r="AK12902" s="114"/>
      <c r="AL12902" s="41"/>
      <c r="AM12902" s="41"/>
      <c r="AN12902" s="41"/>
      <c r="AO12902" s="41"/>
      <c r="AP12902" s="41"/>
      <c r="AQ12902" s="41"/>
      <c r="AR12902" s="41"/>
      <c r="AS12902" s="41"/>
      <c r="AT12902" s="41"/>
      <c r="AU12902" s="41"/>
      <c r="AV12902" s="41"/>
      <c r="AW12902" s="41"/>
      <c r="AX12902" s="41"/>
      <c r="AY12902" s="41"/>
      <c r="AZ12902" s="41"/>
      <c r="BA12902" s="41"/>
      <c r="BB12902" s="41"/>
      <c r="BC12902" s="41"/>
      <c r="BD12902" s="41"/>
      <c r="BE12902" s="41"/>
      <c r="BF12902" s="41"/>
      <c r="BG12902" s="41"/>
      <c r="BH12902" s="41"/>
      <c r="BI12902" s="41"/>
      <c r="BJ12902" s="41"/>
      <c r="BK12902" s="41"/>
      <c r="BL12902" s="41"/>
      <c r="BM12902" s="41"/>
      <c r="BN12902" s="41"/>
      <c r="BO12902" s="41"/>
      <c r="BP12902" s="108"/>
      <c r="CG12902" s="102"/>
      <c r="CI12902" s="45"/>
    </row>
    <row r="12903" spans="37:87" ht="13" customHeight="1">
      <c r="AK12903" s="114"/>
      <c r="AL12903" s="41"/>
      <c r="AM12903" s="41"/>
      <c r="AN12903" s="41"/>
      <c r="AO12903" s="41"/>
      <c r="AP12903" s="41"/>
      <c r="AQ12903" s="41"/>
      <c r="AR12903" s="41"/>
      <c r="AS12903" s="41"/>
      <c r="AT12903" s="41"/>
      <c r="AU12903" s="41"/>
      <c r="AV12903" s="41"/>
      <c r="AW12903" s="41"/>
      <c r="AX12903" s="41"/>
      <c r="AY12903" s="41"/>
      <c r="AZ12903" s="41"/>
      <c r="BA12903" s="41"/>
      <c r="BB12903" s="41"/>
      <c r="BC12903" s="41"/>
      <c r="BD12903" s="41"/>
      <c r="BE12903" s="41"/>
      <c r="BF12903" s="41"/>
      <c r="BG12903" s="41"/>
      <c r="BH12903" s="41"/>
      <c r="BI12903" s="41"/>
      <c r="BJ12903" s="41"/>
      <c r="BK12903" s="41"/>
      <c r="BL12903" s="41"/>
      <c r="BM12903" s="41"/>
      <c r="BN12903" s="41"/>
      <c r="BO12903" s="41"/>
      <c r="BP12903" s="108"/>
      <c r="CG12903" s="102"/>
      <c r="CI12903" s="45"/>
    </row>
    <row r="12904" spans="37:87" ht="13" customHeight="1">
      <c r="AK12904" s="114"/>
      <c r="AL12904" s="41"/>
      <c r="AM12904" s="41"/>
      <c r="AN12904" s="41"/>
      <c r="AO12904" s="41"/>
      <c r="AP12904" s="41"/>
      <c r="AQ12904" s="41"/>
      <c r="AR12904" s="41"/>
      <c r="AS12904" s="41"/>
      <c r="AT12904" s="41"/>
      <c r="AU12904" s="41"/>
      <c r="AV12904" s="41"/>
      <c r="AW12904" s="41"/>
      <c r="AX12904" s="41"/>
      <c r="AY12904" s="41"/>
      <c r="AZ12904" s="41"/>
      <c r="BA12904" s="41"/>
      <c r="BB12904" s="41"/>
      <c r="BC12904" s="41"/>
      <c r="BD12904" s="41"/>
      <c r="BE12904" s="41"/>
      <c r="BF12904" s="41"/>
      <c r="BG12904" s="41"/>
      <c r="BH12904" s="41"/>
      <c r="BI12904" s="41"/>
      <c r="BJ12904" s="41"/>
      <c r="BK12904" s="41"/>
      <c r="BL12904" s="41"/>
      <c r="BM12904" s="41"/>
      <c r="BN12904" s="41"/>
      <c r="BO12904" s="41"/>
      <c r="BP12904" s="108"/>
      <c r="CG12904" s="102"/>
      <c r="CI12904" s="45"/>
    </row>
    <row r="12905" spans="37:87" ht="13" customHeight="1">
      <c r="AK12905" s="114"/>
      <c r="AL12905" s="41"/>
      <c r="AM12905" s="41"/>
      <c r="AN12905" s="41"/>
      <c r="AO12905" s="41"/>
      <c r="AP12905" s="41"/>
      <c r="AQ12905" s="41"/>
      <c r="AR12905" s="41"/>
      <c r="AS12905" s="41"/>
      <c r="AT12905" s="41"/>
      <c r="AU12905" s="41"/>
      <c r="AV12905" s="41"/>
      <c r="AW12905" s="41"/>
      <c r="AX12905" s="41"/>
      <c r="AY12905" s="41"/>
      <c r="AZ12905" s="41"/>
      <c r="BA12905" s="41"/>
      <c r="BB12905" s="41"/>
      <c r="BC12905" s="41"/>
      <c r="BD12905" s="41"/>
      <c r="BE12905" s="41"/>
      <c r="BF12905" s="41"/>
      <c r="BG12905" s="41"/>
      <c r="BH12905" s="41"/>
      <c r="BI12905" s="41"/>
      <c r="BJ12905" s="41"/>
      <c r="BK12905" s="41"/>
      <c r="BL12905" s="41"/>
      <c r="BM12905" s="41"/>
      <c r="BN12905" s="41"/>
      <c r="BO12905" s="41"/>
      <c r="BP12905" s="108"/>
      <c r="CG12905" s="102"/>
      <c r="CI12905" s="45"/>
    </row>
    <row r="12906" spans="37:87" ht="13" customHeight="1">
      <c r="AK12906" s="114"/>
      <c r="AL12906" s="41"/>
      <c r="AM12906" s="41"/>
      <c r="AN12906" s="41"/>
      <c r="AO12906" s="41"/>
      <c r="AP12906" s="41"/>
      <c r="AQ12906" s="41"/>
      <c r="AR12906" s="41"/>
      <c r="AS12906" s="41"/>
      <c r="AT12906" s="41"/>
      <c r="AU12906" s="41"/>
      <c r="AV12906" s="41"/>
      <c r="AW12906" s="41"/>
      <c r="AX12906" s="41"/>
      <c r="AY12906" s="41"/>
      <c r="AZ12906" s="41"/>
      <c r="BA12906" s="41"/>
      <c r="BB12906" s="41"/>
      <c r="BC12906" s="41"/>
      <c r="BD12906" s="41"/>
      <c r="BE12906" s="41"/>
      <c r="BF12906" s="41"/>
      <c r="BG12906" s="41"/>
      <c r="BH12906" s="41"/>
      <c r="BI12906" s="41"/>
      <c r="BJ12906" s="41"/>
      <c r="BK12906" s="41"/>
      <c r="BL12906" s="41"/>
      <c r="BM12906" s="41"/>
      <c r="BN12906" s="41"/>
      <c r="BO12906" s="41"/>
      <c r="BP12906" s="108"/>
      <c r="CG12906" s="102"/>
      <c r="CI12906" s="45"/>
    </row>
    <row r="12907" spans="37:87" ht="13" customHeight="1">
      <c r="AK12907" s="114"/>
      <c r="AL12907" s="41"/>
      <c r="AM12907" s="41"/>
      <c r="AN12907" s="41"/>
      <c r="AO12907" s="41"/>
      <c r="AP12907" s="41"/>
      <c r="AQ12907" s="41"/>
      <c r="AR12907" s="41"/>
      <c r="AS12907" s="41"/>
      <c r="AT12907" s="41"/>
      <c r="AU12907" s="41"/>
      <c r="AV12907" s="41"/>
      <c r="AW12907" s="41"/>
      <c r="AX12907" s="41"/>
      <c r="AY12907" s="41"/>
      <c r="AZ12907" s="41"/>
      <c r="BA12907" s="41"/>
      <c r="BB12907" s="41"/>
      <c r="BC12907" s="41"/>
      <c r="BD12907" s="41"/>
      <c r="BE12907" s="41"/>
      <c r="BF12907" s="41"/>
      <c r="BG12907" s="41"/>
      <c r="BH12907" s="41"/>
      <c r="BI12907" s="41"/>
      <c r="BJ12907" s="41"/>
      <c r="BK12907" s="41"/>
      <c r="BL12907" s="41"/>
      <c r="BM12907" s="41"/>
      <c r="BN12907" s="41"/>
      <c r="BO12907" s="41"/>
      <c r="BP12907" s="108"/>
      <c r="CG12907" s="102"/>
      <c r="CI12907" s="45"/>
    </row>
    <row r="12908" spans="37:87" ht="13" customHeight="1">
      <c r="AK12908" s="114"/>
      <c r="AL12908" s="41"/>
      <c r="AM12908" s="41"/>
      <c r="AN12908" s="41"/>
      <c r="AO12908" s="41"/>
      <c r="AP12908" s="41"/>
      <c r="AQ12908" s="41"/>
      <c r="AR12908" s="41"/>
      <c r="AS12908" s="41"/>
      <c r="AT12908" s="41"/>
      <c r="AU12908" s="41"/>
      <c r="AV12908" s="41"/>
      <c r="AW12908" s="41"/>
      <c r="AX12908" s="41"/>
      <c r="AY12908" s="41"/>
      <c r="AZ12908" s="41"/>
      <c r="BA12908" s="41"/>
      <c r="BB12908" s="41"/>
      <c r="BC12908" s="41"/>
      <c r="BD12908" s="41"/>
      <c r="BE12908" s="41"/>
      <c r="BF12908" s="41"/>
      <c r="BG12908" s="41"/>
      <c r="BH12908" s="41"/>
      <c r="BI12908" s="41"/>
      <c r="BJ12908" s="41"/>
      <c r="BK12908" s="41"/>
      <c r="BL12908" s="41"/>
      <c r="BM12908" s="41"/>
      <c r="BN12908" s="41"/>
      <c r="BO12908" s="41"/>
      <c r="BP12908" s="108"/>
      <c r="CG12908" s="102"/>
      <c r="CI12908" s="45"/>
    </row>
    <row r="12909" spans="37:87" ht="13" customHeight="1">
      <c r="AK12909" s="114"/>
      <c r="AL12909" s="41"/>
      <c r="AM12909" s="41"/>
      <c r="AN12909" s="41"/>
      <c r="AO12909" s="41"/>
      <c r="AP12909" s="41"/>
      <c r="AQ12909" s="41"/>
      <c r="AR12909" s="41"/>
      <c r="AS12909" s="41"/>
      <c r="AT12909" s="41"/>
      <c r="AU12909" s="41"/>
      <c r="AV12909" s="41"/>
      <c r="AW12909" s="41"/>
      <c r="AX12909" s="41"/>
      <c r="AY12909" s="41"/>
      <c r="AZ12909" s="41"/>
      <c r="BA12909" s="41"/>
      <c r="BB12909" s="41"/>
      <c r="BC12909" s="41"/>
      <c r="BD12909" s="41"/>
      <c r="BE12909" s="41"/>
      <c r="BF12909" s="41"/>
      <c r="BG12909" s="41"/>
      <c r="BH12909" s="41"/>
      <c r="BI12909" s="41"/>
      <c r="BJ12909" s="41"/>
      <c r="BK12909" s="41"/>
      <c r="BL12909" s="41"/>
      <c r="BM12909" s="41"/>
      <c r="BN12909" s="41"/>
      <c r="BO12909" s="41"/>
      <c r="BP12909" s="108"/>
      <c r="CG12909" s="102"/>
      <c r="CI12909" s="45"/>
    </row>
    <row r="12910" spans="37:87" ht="13" customHeight="1">
      <c r="AK12910" s="114"/>
      <c r="AL12910" s="41"/>
      <c r="AM12910" s="41"/>
      <c r="AN12910" s="41"/>
      <c r="AO12910" s="41"/>
      <c r="AP12910" s="41"/>
      <c r="AQ12910" s="41"/>
      <c r="AR12910" s="41"/>
      <c r="AS12910" s="41"/>
      <c r="AT12910" s="41"/>
      <c r="AU12910" s="41"/>
      <c r="AV12910" s="41"/>
      <c r="AW12910" s="41"/>
      <c r="AX12910" s="41"/>
      <c r="AY12910" s="41"/>
      <c r="AZ12910" s="41"/>
      <c r="BA12910" s="41"/>
      <c r="BB12910" s="41"/>
      <c r="BC12910" s="41"/>
      <c r="BD12910" s="41"/>
      <c r="BE12910" s="41"/>
      <c r="BF12910" s="41"/>
      <c r="BG12910" s="41"/>
      <c r="BH12910" s="41"/>
      <c r="BI12910" s="41"/>
      <c r="BJ12910" s="41"/>
      <c r="BK12910" s="41"/>
      <c r="BL12910" s="41"/>
      <c r="BM12910" s="41"/>
      <c r="BN12910" s="41"/>
      <c r="BO12910" s="41"/>
      <c r="BP12910" s="108"/>
      <c r="CG12910" s="102"/>
      <c r="CI12910" s="45"/>
    </row>
    <row r="12911" spans="37:87" ht="13" customHeight="1">
      <c r="AK12911" s="114"/>
      <c r="AL12911" s="41"/>
      <c r="AM12911" s="41"/>
      <c r="AN12911" s="41"/>
      <c r="AO12911" s="41"/>
      <c r="AP12911" s="41"/>
      <c r="AQ12911" s="41"/>
      <c r="AR12911" s="41"/>
      <c r="AS12911" s="41"/>
      <c r="AT12911" s="41"/>
      <c r="AU12911" s="41"/>
      <c r="AV12911" s="41"/>
      <c r="AW12911" s="41"/>
      <c r="AX12911" s="41"/>
      <c r="AY12911" s="41"/>
      <c r="AZ12911" s="41"/>
      <c r="BA12911" s="41"/>
      <c r="BB12911" s="41"/>
      <c r="BC12911" s="41"/>
      <c r="BD12911" s="41"/>
      <c r="BE12911" s="41"/>
      <c r="BF12911" s="41"/>
      <c r="BG12911" s="41"/>
      <c r="BH12911" s="41"/>
      <c r="BI12911" s="41"/>
      <c r="BJ12911" s="41"/>
      <c r="BK12911" s="41"/>
      <c r="BL12911" s="41"/>
      <c r="BM12911" s="41"/>
      <c r="BN12911" s="41"/>
      <c r="BO12911" s="41"/>
      <c r="BP12911" s="108"/>
      <c r="CG12911" s="102"/>
      <c r="CI12911" s="45"/>
    </row>
    <row r="12912" spans="37:87" ht="13" customHeight="1">
      <c r="AK12912" s="114"/>
      <c r="AL12912" s="41"/>
      <c r="AM12912" s="41"/>
      <c r="AN12912" s="41"/>
      <c r="AO12912" s="41"/>
      <c r="AP12912" s="41"/>
      <c r="AQ12912" s="41"/>
      <c r="AR12912" s="41"/>
      <c r="AS12912" s="41"/>
      <c r="AT12912" s="41"/>
      <c r="AU12912" s="41"/>
      <c r="AV12912" s="41"/>
      <c r="AW12912" s="41"/>
      <c r="AX12912" s="41"/>
      <c r="AY12912" s="41"/>
      <c r="AZ12912" s="41"/>
      <c r="BA12912" s="41"/>
      <c r="BB12912" s="41"/>
      <c r="BC12912" s="41"/>
      <c r="BD12912" s="41"/>
      <c r="BE12912" s="41"/>
      <c r="BF12912" s="41"/>
      <c r="BG12912" s="41"/>
      <c r="BH12912" s="41"/>
      <c r="BI12912" s="41"/>
      <c r="BJ12912" s="41"/>
      <c r="BK12912" s="41"/>
      <c r="BL12912" s="41"/>
      <c r="BM12912" s="41"/>
      <c r="BN12912" s="41"/>
      <c r="BO12912" s="41"/>
      <c r="BP12912" s="108"/>
      <c r="CG12912" s="102"/>
      <c r="CI12912" s="45"/>
    </row>
    <row r="12913" spans="37:87" ht="13" customHeight="1">
      <c r="AK12913" s="114"/>
      <c r="AL12913" s="41"/>
      <c r="AM12913" s="41"/>
      <c r="AN12913" s="41"/>
      <c r="AO12913" s="41"/>
      <c r="AP12913" s="41"/>
      <c r="AQ12913" s="41"/>
      <c r="AR12913" s="41"/>
      <c r="AS12913" s="41"/>
      <c r="AT12913" s="41"/>
      <c r="AU12913" s="41"/>
      <c r="AV12913" s="41"/>
      <c r="AW12913" s="41"/>
      <c r="AX12913" s="41"/>
      <c r="AY12913" s="41"/>
      <c r="AZ12913" s="41"/>
      <c r="BA12913" s="41"/>
      <c r="BB12913" s="41"/>
      <c r="BC12913" s="41"/>
      <c r="BD12913" s="41"/>
      <c r="BE12913" s="41"/>
      <c r="BF12913" s="41"/>
      <c r="BG12913" s="41"/>
      <c r="BH12913" s="41"/>
      <c r="BI12913" s="41"/>
      <c r="BJ12913" s="41"/>
      <c r="BK12913" s="41"/>
      <c r="BL12913" s="41"/>
      <c r="BM12913" s="41"/>
      <c r="BN12913" s="41"/>
      <c r="BO12913" s="41"/>
      <c r="BP12913" s="108"/>
      <c r="CG12913" s="102"/>
      <c r="CI12913" s="45"/>
    </row>
    <row r="12914" spans="37:87" ht="13" customHeight="1">
      <c r="AK12914" s="114"/>
      <c r="AL12914" s="41"/>
      <c r="AM12914" s="41"/>
      <c r="AN12914" s="41"/>
      <c r="AO12914" s="41"/>
      <c r="AP12914" s="41"/>
      <c r="AQ12914" s="41"/>
      <c r="AR12914" s="41"/>
      <c r="AS12914" s="41"/>
      <c r="AT12914" s="41"/>
      <c r="AU12914" s="41"/>
      <c r="AV12914" s="41"/>
      <c r="AW12914" s="41"/>
      <c r="AX12914" s="41"/>
      <c r="AY12914" s="41"/>
      <c r="AZ12914" s="41"/>
      <c r="BA12914" s="41"/>
      <c r="BB12914" s="41"/>
      <c r="BC12914" s="41"/>
      <c r="BD12914" s="41"/>
      <c r="BE12914" s="41"/>
      <c r="BF12914" s="41"/>
      <c r="BG12914" s="41"/>
      <c r="BH12914" s="41"/>
      <c r="BI12914" s="41"/>
      <c r="BJ12914" s="41"/>
      <c r="BK12914" s="41"/>
      <c r="BL12914" s="41"/>
      <c r="BM12914" s="41"/>
      <c r="BN12914" s="41"/>
      <c r="BO12914" s="41"/>
      <c r="BP12914" s="108"/>
      <c r="CG12914" s="102"/>
      <c r="CI12914" s="45"/>
    </row>
    <row r="12915" spans="37:87" ht="13" customHeight="1">
      <c r="AK12915" s="114"/>
      <c r="AL12915" s="41"/>
      <c r="AM12915" s="41"/>
      <c r="AN12915" s="41"/>
      <c r="AO12915" s="41"/>
      <c r="AP12915" s="41"/>
      <c r="AQ12915" s="41"/>
      <c r="AR12915" s="41"/>
      <c r="AS12915" s="41"/>
      <c r="AT12915" s="41"/>
      <c r="AU12915" s="41"/>
      <c r="AV12915" s="41"/>
      <c r="AW12915" s="41"/>
      <c r="AX12915" s="41"/>
      <c r="AY12915" s="41"/>
      <c r="AZ12915" s="41"/>
      <c r="BA12915" s="41"/>
      <c r="BB12915" s="41"/>
      <c r="BC12915" s="41"/>
      <c r="BD12915" s="41"/>
      <c r="BE12915" s="41"/>
      <c r="BF12915" s="41"/>
      <c r="BG12915" s="41"/>
      <c r="BH12915" s="41"/>
      <c r="BI12915" s="41"/>
      <c r="BJ12915" s="41"/>
      <c r="BK12915" s="41"/>
      <c r="BL12915" s="41"/>
      <c r="BM12915" s="41"/>
      <c r="BN12915" s="41"/>
      <c r="BO12915" s="41"/>
      <c r="BP12915" s="108"/>
      <c r="CG12915" s="102"/>
      <c r="CI12915" s="45"/>
    </row>
    <row r="12916" spans="37:87" ht="13" customHeight="1">
      <c r="AK12916" s="114"/>
      <c r="AL12916" s="41"/>
      <c r="AM12916" s="41"/>
      <c r="AN12916" s="41"/>
      <c r="AO12916" s="41"/>
      <c r="AP12916" s="41"/>
      <c r="AQ12916" s="41"/>
      <c r="AR12916" s="41"/>
      <c r="AS12916" s="41"/>
      <c r="AT12916" s="41"/>
      <c r="AU12916" s="41"/>
      <c r="AV12916" s="41"/>
      <c r="AW12916" s="41"/>
      <c r="AX12916" s="41"/>
      <c r="AY12916" s="41"/>
      <c r="AZ12916" s="41"/>
      <c r="BA12916" s="41"/>
      <c r="BB12916" s="41"/>
      <c r="BC12916" s="41"/>
      <c r="BD12916" s="41"/>
      <c r="BE12916" s="41"/>
      <c r="BF12916" s="41"/>
      <c r="BG12916" s="41"/>
      <c r="BH12916" s="41"/>
      <c r="BI12916" s="41"/>
      <c r="BJ12916" s="41"/>
      <c r="BK12916" s="41"/>
      <c r="BL12916" s="41"/>
      <c r="BM12916" s="41"/>
      <c r="BN12916" s="41"/>
      <c r="BO12916" s="41"/>
      <c r="BP12916" s="108"/>
      <c r="CG12916" s="102"/>
      <c r="CI12916" s="45"/>
    </row>
    <row r="12917" spans="37:87" ht="13" customHeight="1">
      <c r="AK12917" s="114"/>
      <c r="AL12917" s="41"/>
      <c r="AM12917" s="41"/>
      <c r="AN12917" s="41"/>
      <c r="AO12917" s="41"/>
      <c r="AP12917" s="41"/>
      <c r="AQ12917" s="41"/>
      <c r="AR12917" s="41"/>
      <c r="AS12917" s="41"/>
      <c r="AT12917" s="41"/>
      <c r="AU12917" s="41"/>
      <c r="AV12917" s="41"/>
      <c r="AW12917" s="41"/>
      <c r="AX12917" s="41"/>
      <c r="AY12917" s="41"/>
      <c r="AZ12917" s="41"/>
      <c r="BA12917" s="41"/>
      <c r="BB12917" s="41"/>
      <c r="BC12917" s="41"/>
      <c r="BD12917" s="41"/>
      <c r="BE12917" s="41"/>
      <c r="BF12917" s="41"/>
      <c r="BG12917" s="41"/>
      <c r="BH12917" s="41"/>
      <c r="BI12917" s="41"/>
      <c r="BJ12917" s="41"/>
      <c r="BK12917" s="41"/>
      <c r="BL12917" s="41"/>
      <c r="BM12917" s="41"/>
      <c r="BN12917" s="41"/>
      <c r="BO12917" s="41"/>
      <c r="BP12917" s="108"/>
      <c r="CG12917" s="102"/>
      <c r="CI12917" s="45"/>
    </row>
    <row r="12918" spans="37:87" ht="13" customHeight="1">
      <c r="AK12918" s="114"/>
      <c r="AL12918" s="41"/>
      <c r="AM12918" s="41"/>
      <c r="AN12918" s="41"/>
      <c r="AO12918" s="41"/>
      <c r="AP12918" s="41"/>
      <c r="AQ12918" s="41"/>
      <c r="AR12918" s="41"/>
      <c r="AS12918" s="41"/>
      <c r="AT12918" s="41"/>
      <c r="AU12918" s="41"/>
      <c r="AV12918" s="41"/>
      <c r="AW12918" s="41"/>
      <c r="AX12918" s="41"/>
      <c r="AY12918" s="41"/>
      <c r="AZ12918" s="41"/>
      <c r="BA12918" s="41"/>
      <c r="BB12918" s="41"/>
      <c r="BC12918" s="41"/>
      <c r="BD12918" s="41"/>
      <c r="BE12918" s="41"/>
      <c r="BF12918" s="41"/>
      <c r="BG12918" s="41"/>
      <c r="BH12918" s="41"/>
      <c r="BI12918" s="41"/>
      <c r="BJ12918" s="41"/>
      <c r="BK12918" s="41"/>
      <c r="BL12918" s="41"/>
      <c r="BM12918" s="41"/>
      <c r="BN12918" s="41"/>
      <c r="BO12918" s="41"/>
      <c r="BP12918" s="108"/>
      <c r="CG12918" s="102"/>
      <c r="CI12918" s="45"/>
    </row>
    <row r="12919" spans="37:87" ht="13" customHeight="1">
      <c r="AK12919" s="114"/>
      <c r="AL12919" s="41"/>
      <c r="AM12919" s="41"/>
      <c r="AN12919" s="41"/>
      <c r="AO12919" s="41"/>
      <c r="AP12919" s="41"/>
      <c r="AQ12919" s="41"/>
      <c r="AR12919" s="41"/>
      <c r="AS12919" s="41"/>
      <c r="AT12919" s="41"/>
      <c r="AU12919" s="41"/>
      <c r="AV12919" s="41"/>
      <c r="AW12919" s="41"/>
      <c r="AX12919" s="41"/>
      <c r="AY12919" s="41"/>
      <c r="AZ12919" s="41"/>
      <c r="BA12919" s="41"/>
      <c r="BB12919" s="41"/>
      <c r="BC12919" s="41"/>
      <c r="BD12919" s="41"/>
      <c r="BE12919" s="41"/>
      <c r="BF12919" s="41"/>
      <c r="BG12919" s="41"/>
      <c r="BH12919" s="41"/>
      <c r="BI12919" s="41"/>
      <c r="BJ12919" s="41"/>
      <c r="BK12919" s="41"/>
      <c r="BL12919" s="41"/>
      <c r="BM12919" s="41"/>
      <c r="BN12919" s="41"/>
      <c r="BO12919" s="41"/>
      <c r="BP12919" s="108"/>
      <c r="CG12919" s="102"/>
      <c r="CI12919" s="45"/>
    </row>
    <row r="12920" spans="37:87" ht="13" customHeight="1">
      <c r="AK12920" s="114"/>
      <c r="AL12920" s="41"/>
      <c r="AM12920" s="41"/>
      <c r="AN12920" s="41"/>
      <c r="AO12920" s="41"/>
      <c r="AP12920" s="41"/>
      <c r="AQ12920" s="41"/>
      <c r="AR12920" s="41"/>
      <c r="AS12920" s="41"/>
      <c r="AT12920" s="41"/>
      <c r="AU12920" s="41"/>
      <c r="AV12920" s="41"/>
      <c r="AW12920" s="41"/>
      <c r="AX12920" s="41"/>
      <c r="AY12920" s="41"/>
      <c r="AZ12920" s="41"/>
      <c r="BA12920" s="41"/>
      <c r="BB12920" s="41"/>
      <c r="BC12920" s="41"/>
      <c r="BD12920" s="41"/>
      <c r="BE12920" s="41"/>
      <c r="BF12920" s="41"/>
      <c r="BG12920" s="41"/>
      <c r="BH12920" s="41"/>
      <c r="BI12920" s="41"/>
      <c r="BJ12920" s="41"/>
      <c r="BK12920" s="41"/>
      <c r="BL12920" s="41"/>
      <c r="BM12920" s="41"/>
      <c r="BN12920" s="41"/>
      <c r="BO12920" s="41"/>
      <c r="BP12920" s="108"/>
      <c r="CG12920" s="102"/>
      <c r="CI12920" s="45"/>
    </row>
    <row r="12921" spans="37:87" ht="13" customHeight="1">
      <c r="AK12921" s="114"/>
      <c r="AL12921" s="41"/>
      <c r="AM12921" s="41"/>
      <c r="AN12921" s="41"/>
      <c r="AO12921" s="41"/>
      <c r="AP12921" s="41"/>
      <c r="AQ12921" s="41"/>
      <c r="AR12921" s="41"/>
      <c r="AS12921" s="41"/>
      <c r="AT12921" s="41"/>
      <c r="AU12921" s="41"/>
      <c r="AV12921" s="41"/>
      <c r="AW12921" s="41"/>
      <c r="AX12921" s="41"/>
      <c r="AY12921" s="41"/>
      <c r="AZ12921" s="41"/>
      <c r="BA12921" s="41"/>
      <c r="BB12921" s="41"/>
      <c r="BC12921" s="41"/>
      <c r="BD12921" s="41"/>
      <c r="BE12921" s="41"/>
      <c r="BF12921" s="41"/>
      <c r="BG12921" s="41"/>
      <c r="BH12921" s="41"/>
      <c r="BI12921" s="41"/>
      <c r="BJ12921" s="41"/>
      <c r="BK12921" s="41"/>
      <c r="BL12921" s="41"/>
      <c r="BM12921" s="41"/>
      <c r="BN12921" s="41"/>
      <c r="BO12921" s="41"/>
      <c r="BP12921" s="108"/>
      <c r="CG12921" s="102"/>
      <c r="CI12921" s="45"/>
    </row>
    <row r="12922" spans="37:87" ht="13" customHeight="1">
      <c r="AK12922" s="114"/>
      <c r="AL12922" s="41"/>
      <c r="AM12922" s="41"/>
      <c r="AN12922" s="41"/>
      <c r="AO12922" s="41"/>
      <c r="AP12922" s="41"/>
      <c r="AQ12922" s="41"/>
      <c r="AR12922" s="41"/>
      <c r="AS12922" s="41"/>
      <c r="AT12922" s="41"/>
      <c r="AU12922" s="41"/>
      <c r="AV12922" s="41"/>
      <c r="AW12922" s="41"/>
      <c r="AX12922" s="41"/>
      <c r="AY12922" s="41"/>
      <c r="AZ12922" s="41"/>
      <c r="BA12922" s="41"/>
      <c r="BB12922" s="41"/>
      <c r="BC12922" s="41"/>
      <c r="BD12922" s="41"/>
      <c r="BE12922" s="41"/>
      <c r="BF12922" s="41"/>
      <c r="BG12922" s="41"/>
      <c r="BH12922" s="41"/>
      <c r="BI12922" s="41"/>
      <c r="BJ12922" s="41"/>
      <c r="BK12922" s="41"/>
      <c r="BL12922" s="41"/>
      <c r="BM12922" s="41"/>
      <c r="BN12922" s="41"/>
      <c r="BO12922" s="41"/>
      <c r="BP12922" s="108"/>
      <c r="CG12922" s="102"/>
      <c r="CI12922" s="45"/>
    </row>
    <row r="12923" spans="37:87" ht="13" customHeight="1">
      <c r="AK12923" s="114"/>
      <c r="AL12923" s="41"/>
      <c r="AM12923" s="41"/>
      <c r="AN12923" s="41"/>
      <c r="AO12923" s="41"/>
      <c r="AP12923" s="41"/>
      <c r="AQ12923" s="41"/>
      <c r="AR12923" s="41"/>
      <c r="AS12923" s="41"/>
      <c r="AT12923" s="41"/>
      <c r="AU12923" s="41"/>
      <c r="AV12923" s="41"/>
      <c r="AW12923" s="41"/>
      <c r="AX12923" s="41"/>
      <c r="AY12923" s="41"/>
      <c r="AZ12923" s="41"/>
      <c r="BA12923" s="41"/>
      <c r="BB12923" s="41"/>
      <c r="BC12923" s="41"/>
      <c r="BD12923" s="41"/>
      <c r="BE12923" s="41"/>
      <c r="BF12923" s="41"/>
      <c r="BG12923" s="41"/>
      <c r="BH12923" s="41"/>
      <c r="BI12923" s="41"/>
      <c r="BJ12923" s="41"/>
      <c r="BK12923" s="41"/>
      <c r="BL12923" s="41"/>
      <c r="BM12923" s="41"/>
      <c r="BN12923" s="41"/>
      <c r="BO12923" s="41"/>
      <c r="BP12923" s="108"/>
      <c r="CG12923" s="102"/>
      <c r="CI12923" s="45"/>
    </row>
    <row r="12924" spans="37:87" ht="13" customHeight="1">
      <c r="AK12924" s="114"/>
      <c r="AL12924" s="41"/>
      <c r="AM12924" s="41"/>
      <c r="AN12924" s="41"/>
      <c r="AO12924" s="41"/>
      <c r="AP12924" s="41"/>
      <c r="AQ12924" s="41"/>
      <c r="AR12924" s="41"/>
      <c r="AS12924" s="41"/>
      <c r="AT12924" s="41"/>
      <c r="AU12924" s="41"/>
      <c r="AV12924" s="41"/>
      <c r="AW12924" s="41"/>
      <c r="AX12924" s="41"/>
      <c r="AY12924" s="41"/>
      <c r="AZ12924" s="41"/>
      <c r="BA12924" s="41"/>
      <c r="BB12924" s="41"/>
      <c r="BC12924" s="41"/>
      <c r="BD12924" s="41"/>
      <c r="BE12924" s="41"/>
      <c r="BF12924" s="41"/>
      <c r="BG12924" s="41"/>
      <c r="BH12924" s="41"/>
      <c r="BI12924" s="41"/>
      <c r="BJ12924" s="41"/>
      <c r="BK12924" s="41"/>
      <c r="BL12924" s="41"/>
      <c r="BM12924" s="41"/>
      <c r="BN12924" s="41"/>
      <c r="BO12924" s="41"/>
      <c r="BP12924" s="108"/>
      <c r="CG12924" s="102"/>
      <c r="CI12924" s="45"/>
    </row>
    <row r="12925" spans="37:87" ht="13" customHeight="1">
      <c r="AK12925" s="114"/>
      <c r="AL12925" s="41"/>
      <c r="AM12925" s="41"/>
      <c r="AN12925" s="41"/>
      <c r="AO12925" s="41"/>
      <c r="AP12925" s="41"/>
      <c r="AQ12925" s="41"/>
      <c r="AR12925" s="41"/>
      <c r="AS12925" s="41"/>
      <c r="AT12925" s="41"/>
      <c r="AU12925" s="41"/>
      <c r="AV12925" s="41"/>
      <c r="AW12925" s="41"/>
      <c r="AX12925" s="41"/>
      <c r="AY12925" s="41"/>
      <c r="AZ12925" s="41"/>
      <c r="BA12925" s="41"/>
      <c r="BB12925" s="41"/>
      <c r="BC12925" s="41"/>
      <c r="BD12925" s="41"/>
      <c r="BE12925" s="41"/>
      <c r="BF12925" s="41"/>
      <c r="BG12925" s="41"/>
      <c r="BH12925" s="41"/>
      <c r="BI12925" s="41"/>
      <c r="BJ12925" s="41"/>
      <c r="BK12925" s="41"/>
      <c r="BL12925" s="41"/>
      <c r="BM12925" s="41"/>
      <c r="BN12925" s="41"/>
      <c r="BO12925" s="41"/>
      <c r="BP12925" s="108"/>
      <c r="CG12925" s="102"/>
      <c r="CI12925" s="45"/>
    </row>
    <row r="12926" spans="37:87" ht="13" customHeight="1">
      <c r="AK12926" s="114"/>
      <c r="AL12926" s="41"/>
      <c r="AM12926" s="41"/>
      <c r="AN12926" s="41"/>
      <c r="AO12926" s="41"/>
      <c r="AP12926" s="41"/>
      <c r="AQ12926" s="41"/>
      <c r="AR12926" s="41"/>
      <c r="AS12926" s="41"/>
      <c r="AT12926" s="41"/>
      <c r="AU12926" s="41"/>
      <c r="AV12926" s="41"/>
      <c r="AW12926" s="41"/>
      <c r="AX12926" s="41"/>
      <c r="AY12926" s="41"/>
      <c r="AZ12926" s="41"/>
      <c r="BA12926" s="41"/>
      <c r="BB12926" s="41"/>
      <c r="BC12926" s="41"/>
      <c r="BD12926" s="41"/>
      <c r="BE12926" s="41"/>
      <c r="BF12926" s="41"/>
      <c r="BG12926" s="41"/>
      <c r="BH12926" s="41"/>
      <c r="BI12926" s="41"/>
      <c r="BJ12926" s="41"/>
      <c r="BK12926" s="41"/>
      <c r="BL12926" s="41"/>
      <c r="BM12926" s="41"/>
      <c r="BN12926" s="41"/>
      <c r="BO12926" s="41"/>
      <c r="BP12926" s="108"/>
      <c r="CG12926" s="102"/>
      <c r="CI12926" s="45"/>
    </row>
    <row r="12927" spans="37:87" ht="13" customHeight="1">
      <c r="AK12927" s="114"/>
      <c r="AL12927" s="41"/>
      <c r="AM12927" s="41"/>
      <c r="AN12927" s="41"/>
      <c r="AO12927" s="41"/>
      <c r="AP12927" s="41"/>
      <c r="AQ12927" s="41"/>
      <c r="AR12927" s="41"/>
      <c r="AS12927" s="41"/>
      <c r="AT12927" s="41"/>
      <c r="AU12927" s="41"/>
      <c r="AV12927" s="41"/>
      <c r="AW12927" s="41"/>
      <c r="AX12927" s="41"/>
      <c r="AY12927" s="41"/>
      <c r="AZ12927" s="41"/>
      <c r="BA12927" s="41"/>
      <c r="BB12927" s="41"/>
      <c r="BC12927" s="41"/>
      <c r="BD12927" s="41"/>
      <c r="BE12927" s="41"/>
      <c r="BF12927" s="41"/>
      <c r="BG12927" s="41"/>
      <c r="BH12927" s="41"/>
      <c r="BI12927" s="41"/>
      <c r="BJ12927" s="41"/>
      <c r="BK12927" s="41"/>
      <c r="BL12927" s="41"/>
      <c r="BM12927" s="41"/>
      <c r="BN12927" s="41"/>
      <c r="BO12927" s="41"/>
      <c r="BP12927" s="108"/>
      <c r="CG12927" s="102"/>
      <c r="CI12927" s="45"/>
    </row>
    <row r="12928" spans="37:87" ht="13" customHeight="1">
      <c r="AK12928" s="114"/>
      <c r="AL12928" s="41"/>
      <c r="AM12928" s="41"/>
      <c r="AN12928" s="41"/>
      <c r="AO12928" s="41"/>
      <c r="AP12928" s="41"/>
      <c r="AQ12928" s="41"/>
      <c r="AR12928" s="41"/>
      <c r="AS12928" s="41"/>
      <c r="AT12928" s="41"/>
      <c r="AU12928" s="41"/>
      <c r="AV12928" s="41"/>
      <c r="AW12928" s="41"/>
      <c r="AX12928" s="41"/>
      <c r="AY12928" s="41"/>
      <c r="AZ12928" s="41"/>
      <c r="BA12928" s="41"/>
      <c r="BB12928" s="41"/>
      <c r="BC12928" s="41"/>
      <c r="BD12928" s="41"/>
      <c r="BE12928" s="41"/>
      <c r="BF12928" s="41"/>
      <c r="BG12928" s="41"/>
      <c r="BH12928" s="41"/>
      <c r="BI12928" s="41"/>
      <c r="BJ12928" s="41"/>
      <c r="BK12928" s="41"/>
      <c r="BL12928" s="41"/>
      <c r="BM12928" s="41"/>
      <c r="BN12928" s="41"/>
      <c r="BO12928" s="41"/>
      <c r="BP12928" s="108"/>
      <c r="CG12928" s="102"/>
      <c r="CI12928" s="45"/>
    </row>
    <row r="12929" spans="37:87" ht="13" customHeight="1">
      <c r="AK12929" s="114"/>
      <c r="AL12929" s="41"/>
      <c r="AM12929" s="41"/>
      <c r="AN12929" s="41"/>
      <c r="AO12929" s="41"/>
      <c r="AP12929" s="41"/>
      <c r="AQ12929" s="41"/>
      <c r="AR12929" s="41"/>
      <c r="AS12929" s="41"/>
      <c r="AT12929" s="41"/>
      <c r="AU12929" s="41"/>
      <c r="AV12929" s="41"/>
      <c r="AW12929" s="41"/>
      <c r="AX12929" s="41"/>
      <c r="AY12929" s="41"/>
      <c r="AZ12929" s="41"/>
      <c r="BA12929" s="41"/>
      <c r="BB12929" s="41"/>
      <c r="BC12929" s="41"/>
      <c r="BD12929" s="41"/>
      <c r="BE12929" s="41"/>
      <c r="BF12929" s="41"/>
      <c r="BG12929" s="41"/>
      <c r="BH12929" s="41"/>
      <c r="BI12929" s="41"/>
      <c r="BJ12929" s="41"/>
      <c r="BK12929" s="41"/>
      <c r="BL12929" s="41"/>
      <c r="BM12929" s="41"/>
      <c r="BN12929" s="41"/>
      <c r="BO12929" s="41"/>
      <c r="BP12929" s="108"/>
      <c r="CG12929" s="102"/>
      <c r="CI12929" s="45"/>
    </row>
    <row r="12930" spans="37:87" ht="13" customHeight="1">
      <c r="AK12930" s="114"/>
      <c r="AL12930" s="41"/>
      <c r="AM12930" s="41"/>
      <c r="AN12930" s="41"/>
      <c r="AO12930" s="41"/>
      <c r="AP12930" s="41"/>
      <c r="AQ12930" s="41"/>
      <c r="AR12930" s="41"/>
      <c r="AS12930" s="41"/>
      <c r="AT12930" s="41"/>
      <c r="AU12930" s="41"/>
      <c r="AV12930" s="41"/>
      <c r="AW12930" s="41"/>
      <c r="AX12930" s="41"/>
      <c r="AY12930" s="41"/>
      <c r="AZ12930" s="41"/>
      <c r="BA12930" s="41"/>
      <c r="BB12930" s="41"/>
      <c r="BC12930" s="41"/>
      <c r="BD12930" s="41"/>
      <c r="BE12930" s="41"/>
      <c r="BF12930" s="41"/>
      <c r="BG12930" s="41"/>
      <c r="BH12930" s="41"/>
      <c r="BI12930" s="41"/>
      <c r="BJ12930" s="41"/>
      <c r="BK12930" s="41"/>
      <c r="BL12930" s="41"/>
      <c r="BM12930" s="41"/>
      <c r="BN12930" s="41"/>
      <c r="BO12930" s="41"/>
      <c r="BP12930" s="108"/>
      <c r="CG12930" s="102"/>
      <c r="CI12930" s="45"/>
    </row>
    <row r="12931" spans="37:87" ht="13" customHeight="1">
      <c r="AK12931" s="114"/>
      <c r="AL12931" s="41"/>
      <c r="AM12931" s="41"/>
      <c r="AN12931" s="41"/>
      <c r="AO12931" s="41"/>
      <c r="AP12931" s="41"/>
      <c r="AQ12931" s="41"/>
      <c r="AR12931" s="41"/>
      <c r="AS12931" s="41"/>
      <c r="AT12931" s="41"/>
      <c r="AU12931" s="41"/>
      <c r="AV12931" s="41"/>
      <c r="AW12931" s="41"/>
      <c r="AX12931" s="41"/>
      <c r="AY12931" s="41"/>
      <c r="AZ12931" s="41"/>
      <c r="BA12931" s="41"/>
      <c r="BB12931" s="41"/>
      <c r="BC12931" s="41"/>
      <c r="BD12931" s="41"/>
      <c r="BE12931" s="41"/>
      <c r="BF12931" s="41"/>
      <c r="BG12931" s="41"/>
      <c r="BH12931" s="41"/>
      <c r="BI12931" s="41"/>
      <c r="BJ12931" s="41"/>
      <c r="BK12931" s="41"/>
      <c r="BL12931" s="41"/>
      <c r="BM12931" s="41"/>
      <c r="BN12931" s="41"/>
      <c r="BO12931" s="41"/>
      <c r="BP12931" s="108"/>
      <c r="CG12931" s="102"/>
      <c r="CI12931" s="45"/>
    </row>
    <row r="12932" spans="37:87" ht="13" customHeight="1">
      <c r="AK12932" s="114"/>
      <c r="AL12932" s="41"/>
      <c r="AM12932" s="41"/>
      <c r="AN12932" s="41"/>
      <c r="AO12932" s="41"/>
      <c r="AP12932" s="41"/>
      <c r="AQ12932" s="41"/>
      <c r="AR12932" s="41"/>
      <c r="AS12932" s="41"/>
      <c r="AT12932" s="41"/>
      <c r="AU12932" s="41"/>
      <c r="AV12932" s="41"/>
      <c r="AW12932" s="41"/>
      <c r="AX12932" s="41"/>
      <c r="AY12932" s="41"/>
      <c r="AZ12932" s="41"/>
      <c r="BA12932" s="41"/>
      <c r="BB12932" s="41"/>
      <c r="BC12932" s="41"/>
      <c r="BD12932" s="41"/>
      <c r="BE12932" s="41"/>
      <c r="BF12932" s="41"/>
      <c r="BG12932" s="41"/>
      <c r="BH12932" s="41"/>
      <c r="BI12932" s="41"/>
      <c r="BJ12932" s="41"/>
      <c r="BK12932" s="41"/>
      <c r="BL12932" s="41"/>
      <c r="BM12932" s="41"/>
      <c r="BN12932" s="41"/>
      <c r="BO12932" s="41"/>
      <c r="BP12932" s="108"/>
      <c r="CG12932" s="102"/>
      <c r="CI12932" s="45"/>
    </row>
    <row r="12933" spans="37:87" ht="13" customHeight="1">
      <c r="AK12933" s="114"/>
      <c r="AL12933" s="41"/>
      <c r="AM12933" s="41"/>
      <c r="AN12933" s="41"/>
      <c r="AO12933" s="41"/>
      <c r="AP12933" s="41"/>
      <c r="AQ12933" s="41"/>
      <c r="AR12933" s="41"/>
      <c r="AS12933" s="41"/>
      <c r="AT12933" s="41"/>
      <c r="AU12933" s="41"/>
      <c r="AV12933" s="41"/>
      <c r="AW12933" s="41"/>
      <c r="AX12933" s="41"/>
      <c r="AY12933" s="41"/>
      <c r="AZ12933" s="41"/>
      <c r="BA12933" s="41"/>
      <c r="BB12933" s="41"/>
      <c r="BC12933" s="41"/>
      <c r="BD12933" s="41"/>
      <c r="BE12933" s="41"/>
      <c r="BF12933" s="41"/>
      <c r="BG12933" s="41"/>
      <c r="BH12933" s="41"/>
      <c r="BI12933" s="41"/>
      <c r="BJ12933" s="41"/>
      <c r="BK12933" s="41"/>
      <c r="BL12933" s="41"/>
      <c r="BM12933" s="41"/>
      <c r="BN12933" s="41"/>
      <c r="BO12933" s="41"/>
      <c r="BP12933" s="108"/>
      <c r="CG12933" s="102"/>
      <c r="CI12933" s="45"/>
    </row>
    <row r="12934" spans="37:87" ht="13" customHeight="1">
      <c r="AK12934" s="114"/>
      <c r="AL12934" s="41"/>
      <c r="AM12934" s="41"/>
      <c r="AN12934" s="41"/>
      <c r="AO12934" s="41"/>
      <c r="AP12934" s="41"/>
      <c r="AQ12934" s="41"/>
      <c r="AR12934" s="41"/>
      <c r="AS12934" s="41"/>
      <c r="AT12934" s="41"/>
      <c r="AU12934" s="41"/>
      <c r="AV12934" s="41"/>
      <c r="AW12934" s="41"/>
      <c r="AX12934" s="41"/>
      <c r="AY12934" s="41"/>
      <c r="AZ12934" s="41"/>
      <c r="BA12934" s="41"/>
      <c r="BB12934" s="41"/>
      <c r="BC12934" s="41"/>
      <c r="BD12934" s="41"/>
      <c r="BE12934" s="41"/>
      <c r="BF12934" s="41"/>
      <c r="BG12934" s="41"/>
      <c r="BH12934" s="41"/>
      <c r="BI12934" s="41"/>
      <c r="BJ12934" s="41"/>
      <c r="BK12934" s="41"/>
      <c r="BL12934" s="41"/>
      <c r="BM12934" s="41"/>
      <c r="BN12934" s="41"/>
      <c r="BO12934" s="41"/>
      <c r="BP12934" s="108"/>
      <c r="CG12934" s="102"/>
      <c r="CI12934" s="45"/>
    </row>
    <row r="12935" spans="37:87" ht="13" customHeight="1">
      <c r="AK12935" s="114"/>
      <c r="AL12935" s="41"/>
      <c r="AM12935" s="41"/>
      <c r="AN12935" s="41"/>
      <c r="AO12935" s="41"/>
      <c r="AP12935" s="41"/>
      <c r="AQ12935" s="41"/>
      <c r="AR12935" s="41"/>
      <c r="AS12935" s="41"/>
      <c r="AT12935" s="41"/>
      <c r="AU12935" s="41"/>
      <c r="AV12935" s="41"/>
      <c r="AW12935" s="41"/>
      <c r="AX12935" s="41"/>
      <c r="AY12935" s="41"/>
      <c r="AZ12935" s="41"/>
      <c r="BA12935" s="41"/>
      <c r="BB12935" s="41"/>
      <c r="BC12935" s="41"/>
      <c r="BD12935" s="41"/>
      <c r="BE12935" s="41"/>
      <c r="BF12935" s="41"/>
      <c r="BG12935" s="41"/>
      <c r="BH12935" s="41"/>
      <c r="BI12935" s="41"/>
      <c r="BJ12935" s="41"/>
      <c r="BK12935" s="41"/>
      <c r="BL12935" s="41"/>
      <c r="BM12935" s="41"/>
      <c r="BN12935" s="41"/>
      <c r="BO12935" s="41"/>
      <c r="BP12935" s="108"/>
      <c r="CG12935" s="102"/>
      <c r="CI12935" s="45"/>
    </row>
    <row r="12936" spans="37:87" ht="13" customHeight="1">
      <c r="AK12936" s="114"/>
      <c r="AL12936" s="41"/>
      <c r="AM12936" s="41"/>
      <c r="AN12936" s="41"/>
      <c r="AO12936" s="41"/>
      <c r="AP12936" s="41"/>
      <c r="AQ12936" s="41"/>
      <c r="AR12936" s="41"/>
      <c r="AS12936" s="41"/>
      <c r="AT12936" s="41"/>
      <c r="AU12936" s="41"/>
      <c r="AV12936" s="41"/>
      <c r="AW12936" s="41"/>
      <c r="AX12936" s="41"/>
      <c r="AY12936" s="41"/>
      <c r="AZ12936" s="41"/>
      <c r="BA12936" s="41"/>
      <c r="BB12936" s="41"/>
      <c r="BC12936" s="41"/>
      <c r="BD12936" s="41"/>
      <c r="BE12936" s="41"/>
      <c r="BF12936" s="41"/>
      <c r="BG12936" s="41"/>
      <c r="BH12936" s="41"/>
      <c r="BI12936" s="41"/>
      <c r="BJ12936" s="41"/>
      <c r="BK12936" s="41"/>
      <c r="BL12936" s="41"/>
      <c r="BM12936" s="41"/>
      <c r="BN12936" s="41"/>
      <c r="BO12936" s="41"/>
      <c r="BP12936" s="108"/>
      <c r="CG12936" s="102"/>
      <c r="CI12936" s="45"/>
    </row>
    <row r="12937" spans="37:87" ht="13" customHeight="1">
      <c r="AK12937" s="114"/>
      <c r="AL12937" s="41"/>
      <c r="AM12937" s="41"/>
      <c r="AN12937" s="41"/>
      <c r="AO12937" s="41"/>
      <c r="AP12937" s="41"/>
      <c r="AQ12937" s="41"/>
      <c r="AR12937" s="41"/>
      <c r="AS12937" s="41"/>
      <c r="AT12937" s="41"/>
      <c r="AU12937" s="41"/>
      <c r="AV12937" s="41"/>
      <c r="AW12937" s="41"/>
      <c r="AX12937" s="41"/>
      <c r="AY12937" s="41"/>
      <c r="AZ12937" s="41"/>
      <c r="BA12937" s="41"/>
      <c r="BB12937" s="41"/>
      <c r="BC12937" s="41"/>
      <c r="BD12937" s="41"/>
      <c r="BE12937" s="41"/>
      <c r="BF12937" s="41"/>
      <c r="BG12937" s="41"/>
      <c r="BH12937" s="41"/>
      <c r="BI12937" s="41"/>
      <c r="BJ12937" s="41"/>
      <c r="BK12937" s="41"/>
      <c r="BL12937" s="41"/>
      <c r="BM12937" s="41"/>
      <c r="BN12937" s="41"/>
      <c r="BO12937" s="41"/>
      <c r="BP12937" s="108"/>
      <c r="CG12937" s="102"/>
      <c r="CI12937" s="45"/>
    </row>
    <row r="12938" spans="37:87" ht="13" customHeight="1">
      <c r="AK12938" s="114"/>
      <c r="AL12938" s="41"/>
      <c r="AM12938" s="41"/>
      <c r="AN12938" s="41"/>
      <c r="AO12938" s="41"/>
      <c r="AP12938" s="41"/>
      <c r="AQ12938" s="41"/>
      <c r="AR12938" s="41"/>
      <c r="AS12938" s="41"/>
      <c r="AT12938" s="41"/>
      <c r="AU12938" s="41"/>
      <c r="AV12938" s="41"/>
      <c r="AW12938" s="41"/>
      <c r="AX12938" s="41"/>
      <c r="AY12938" s="41"/>
      <c r="AZ12938" s="41"/>
      <c r="BA12938" s="41"/>
      <c r="BB12938" s="41"/>
      <c r="BC12938" s="41"/>
      <c r="BD12938" s="41"/>
      <c r="BE12938" s="41"/>
      <c r="BF12938" s="41"/>
      <c r="BG12938" s="41"/>
      <c r="BH12938" s="41"/>
      <c r="BI12938" s="41"/>
      <c r="BJ12938" s="41"/>
      <c r="BK12938" s="41"/>
      <c r="BL12938" s="41"/>
      <c r="BM12938" s="41"/>
      <c r="BN12938" s="41"/>
      <c r="BO12938" s="41"/>
      <c r="BP12938" s="108"/>
      <c r="CG12938" s="102"/>
      <c r="CI12938" s="45"/>
    </row>
    <row r="12939" spans="37:87" ht="13" customHeight="1">
      <c r="AK12939" s="114"/>
      <c r="AL12939" s="41"/>
      <c r="AM12939" s="41"/>
      <c r="AN12939" s="41"/>
      <c r="AO12939" s="41"/>
      <c r="AP12939" s="41"/>
      <c r="AQ12939" s="41"/>
      <c r="AR12939" s="41"/>
      <c r="AS12939" s="41"/>
      <c r="AT12939" s="41"/>
      <c r="AU12939" s="41"/>
      <c r="AV12939" s="41"/>
      <c r="AW12939" s="41"/>
      <c r="AX12939" s="41"/>
      <c r="AY12939" s="41"/>
      <c r="AZ12939" s="41"/>
      <c r="BA12939" s="41"/>
      <c r="BB12939" s="41"/>
      <c r="BC12939" s="41"/>
      <c r="BD12939" s="41"/>
      <c r="BE12939" s="41"/>
      <c r="BF12939" s="41"/>
      <c r="BG12939" s="41"/>
      <c r="BH12939" s="41"/>
      <c r="BI12939" s="41"/>
      <c r="BJ12939" s="41"/>
      <c r="BK12939" s="41"/>
      <c r="BL12939" s="41"/>
      <c r="BM12939" s="41"/>
      <c r="BN12939" s="41"/>
      <c r="BO12939" s="41"/>
      <c r="BP12939" s="108"/>
      <c r="CG12939" s="102"/>
      <c r="CI12939" s="45"/>
    </row>
    <row r="12940" spans="37:87" ht="13" customHeight="1">
      <c r="AK12940" s="114"/>
      <c r="AL12940" s="41"/>
      <c r="AM12940" s="41"/>
      <c r="AN12940" s="41"/>
      <c r="AO12940" s="41"/>
      <c r="AP12940" s="41"/>
      <c r="AQ12940" s="41"/>
      <c r="AR12940" s="41"/>
      <c r="AS12940" s="41"/>
      <c r="AT12940" s="41"/>
      <c r="AU12940" s="41"/>
      <c r="AV12940" s="41"/>
      <c r="AW12940" s="41"/>
      <c r="AX12940" s="41"/>
      <c r="AY12940" s="41"/>
      <c r="AZ12940" s="41"/>
      <c r="BA12940" s="41"/>
      <c r="BB12940" s="41"/>
      <c r="BC12940" s="41"/>
      <c r="BD12940" s="41"/>
      <c r="BE12940" s="41"/>
      <c r="BF12940" s="41"/>
      <c r="BG12940" s="41"/>
      <c r="BH12940" s="41"/>
      <c r="BI12940" s="41"/>
      <c r="BJ12940" s="41"/>
      <c r="BK12940" s="41"/>
      <c r="BL12940" s="41"/>
      <c r="BM12940" s="41"/>
      <c r="BN12940" s="41"/>
      <c r="BO12940" s="41"/>
      <c r="BP12940" s="108"/>
      <c r="CG12940" s="102"/>
      <c r="CI12940" s="45"/>
    </row>
    <row r="12941" spans="37:87" ht="13" customHeight="1">
      <c r="AK12941" s="114"/>
      <c r="AL12941" s="41"/>
      <c r="AM12941" s="41"/>
      <c r="AN12941" s="41"/>
      <c r="AO12941" s="41"/>
      <c r="AP12941" s="41"/>
      <c r="AQ12941" s="41"/>
      <c r="AR12941" s="41"/>
      <c r="AS12941" s="41"/>
      <c r="AT12941" s="41"/>
      <c r="AU12941" s="41"/>
      <c r="AV12941" s="41"/>
      <c r="AW12941" s="41"/>
      <c r="AX12941" s="41"/>
      <c r="AY12941" s="41"/>
      <c r="AZ12941" s="41"/>
      <c r="BA12941" s="41"/>
      <c r="BB12941" s="41"/>
      <c r="BC12941" s="41"/>
      <c r="BD12941" s="41"/>
      <c r="BE12941" s="41"/>
      <c r="BF12941" s="41"/>
      <c r="BG12941" s="41"/>
      <c r="BH12941" s="41"/>
      <c r="BI12941" s="41"/>
      <c r="BJ12941" s="41"/>
      <c r="BK12941" s="41"/>
      <c r="BL12941" s="41"/>
      <c r="BM12941" s="41"/>
      <c r="BN12941" s="41"/>
      <c r="BO12941" s="41"/>
      <c r="BP12941" s="108"/>
      <c r="CG12941" s="102"/>
      <c r="CI12941" s="45"/>
    </row>
    <row r="12942" spans="37:87" ht="13" customHeight="1">
      <c r="AK12942" s="114"/>
      <c r="AL12942" s="41"/>
      <c r="AM12942" s="41"/>
      <c r="AN12942" s="41"/>
      <c r="AO12942" s="41"/>
      <c r="AP12942" s="41"/>
      <c r="AQ12942" s="41"/>
      <c r="AR12942" s="41"/>
      <c r="AS12942" s="41"/>
      <c r="AT12942" s="41"/>
      <c r="AU12942" s="41"/>
      <c r="AV12942" s="41"/>
      <c r="AW12942" s="41"/>
      <c r="AX12942" s="41"/>
      <c r="AY12942" s="41"/>
      <c r="AZ12942" s="41"/>
      <c r="BA12942" s="41"/>
      <c r="BB12942" s="41"/>
      <c r="BC12942" s="41"/>
      <c r="BD12942" s="41"/>
      <c r="BE12942" s="41"/>
      <c r="BF12942" s="41"/>
      <c r="BG12942" s="41"/>
      <c r="BH12942" s="41"/>
      <c r="BI12942" s="41"/>
      <c r="BJ12942" s="41"/>
      <c r="BK12942" s="41"/>
      <c r="BL12942" s="41"/>
      <c r="BM12942" s="41"/>
      <c r="BN12942" s="41"/>
      <c r="BO12942" s="41"/>
      <c r="BP12942" s="108"/>
      <c r="CG12942" s="102"/>
      <c r="CI12942" s="45"/>
    </row>
    <row r="12943" spans="37:87" ht="13" customHeight="1">
      <c r="AK12943" s="114"/>
      <c r="AL12943" s="41"/>
      <c r="AM12943" s="41"/>
      <c r="AN12943" s="41"/>
      <c r="AO12943" s="41"/>
      <c r="AP12943" s="41"/>
      <c r="AQ12943" s="41"/>
      <c r="AR12943" s="41"/>
      <c r="AS12943" s="41"/>
      <c r="AT12943" s="41"/>
      <c r="AU12943" s="41"/>
      <c r="AV12943" s="41"/>
      <c r="AW12943" s="41"/>
      <c r="AX12943" s="41"/>
      <c r="AY12943" s="41"/>
      <c r="AZ12943" s="41"/>
      <c r="BA12943" s="41"/>
      <c r="BB12943" s="41"/>
      <c r="BC12943" s="41"/>
      <c r="BD12943" s="41"/>
      <c r="BE12943" s="41"/>
      <c r="BF12943" s="41"/>
      <c r="BG12943" s="41"/>
      <c r="BH12943" s="41"/>
      <c r="BI12943" s="41"/>
      <c r="BJ12943" s="41"/>
      <c r="BK12943" s="41"/>
      <c r="BL12943" s="41"/>
      <c r="BM12943" s="41"/>
      <c r="BN12943" s="41"/>
      <c r="BO12943" s="41"/>
      <c r="BP12943" s="108"/>
      <c r="CG12943" s="102"/>
      <c r="CI12943" s="45"/>
    </row>
    <row r="12944" spans="37:87" ht="13" customHeight="1">
      <c r="AK12944" s="114"/>
      <c r="AL12944" s="41"/>
      <c r="AM12944" s="41"/>
      <c r="AN12944" s="41"/>
      <c r="AO12944" s="41"/>
      <c r="AP12944" s="41"/>
      <c r="AQ12944" s="41"/>
      <c r="AR12944" s="41"/>
      <c r="AS12944" s="41"/>
      <c r="AT12944" s="41"/>
      <c r="AU12944" s="41"/>
      <c r="AV12944" s="41"/>
      <c r="AW12944" s="41"/>
      <c r="AX12944" s="41"/>
      <c r="AY12944" s="41"/>
      <c r="AZ12944" s="41"/>
      <c r="BA12944" s="41"/>
      <c r="BB12944" s="41"/>
      <c r="BC12944" s="41"/>
      <c r="BD12944" s="41"/>
      <c r="BE12944" s="41"/>
      <c r="BF12944" s="41"/>
      <c r="BG12944" s="41"/>
      <c r="BH12944" s="41"/>
      <c r="BI12944" s="41"/>
      <c r="BJ12944" s="41"/>
      <c r="BK12944" s="41"/>
      <c r="BL12944" s="41"/>
      <c r="BM12944" s="41"/>
      <c r="BN12944" s="41"/>
      <c r="BO12944" s="41"/>
      <c r="BP12944" s="108"/>
      <c r="CG12944" s="102"/>
      <c r="CI12944" s="45"/>
    </row>
    <row r="12945" spans="37:87" ht="13" customHeight="1">
      <c r="AK12945" s="114"/>
      <c r="AL12945" s="41"/>
      <c r="AM12945" s="41"/>
      <c r="AN12945" s="41"/>
      <c r="AO12945" s="41"/>
      <c r="AP12945" s="41"/>
      <c r="AQ12945" s="41"/>
      <c r="AR12945" s="41"/>
      <c r="AS12945" s="41"/>
      <c r="AT12945" s="41"/>
      <c r="AU12945" s="41"/>
      <c r="AV12945" s="41"/>
      <c r="AW12945" s="41"/>
      <c r="AX12945" s="41"/>
      <c r="AY12945" s="41"/>
      <c r="AZ12945" s="41"/>
      <c r="BA12945" s="41"/>
      <c r="BB12945" s="41"/>
      <c r="BC12945" s="41"/>
      <c r="BD12945" s="41"/>
      <c r="BE12945" s="41"/>
      <c r="BF12945" s="41"/>
      <c r="BG12945" s="41"/>
      <c r="BH12945" s="41"/>
      <c r="BI12945" s="41"/>
      <c r="BJ12945" s="41"/>
      <c r="BK12945" s="41"/>
      <c r="BL12945" s="41"/>
      <c r="BM12945" s="41"/>
      <c r="BN12945" s="41"/>
      <c r="BO12945" s="41"/>
      <c r="BP12945" s="108"/>
      <c r="CG12945" s="102"/>
      <c r="CI12945" s="45"/>
    </row>
    <row r="12946" spans="37:87" ht="13" customHeight="1">
      <c r="AK12946" s="114"/>
      <c r="AL12946" s="41"/>
      <c r="AM12946" s="41"/>
      <c r="AN12946" s="41"/>
      <c r="AO12946" s="41"/>
      <c r="AP12946" s="41"/>
      <c r="AQ12946" s="41"/>
      <c r="AR12946" s="41"/>
      <c r="AS12946" s="41"/>
      <c r="AT12946" s="41"/>
      <c r="AU12946" s="41"/>
      <c r="AV12946" s="41"/>
      <c r="AW12946" s="41"/>
      <c r="AX12946" s="41"/>
      <c r="AY12946" s="41"/>
      <c r="AZ12946" s="41"/>
      <c r="BA12946" s="41"/>
      <c r="BB12946" s="41"/>
      <c r="BC12946" s="41"/>
      <c r="BD12946" s="41"/>
      <c r="BE12946" s="41"/>
      <c r="BF12946" s="41"/>
      <c r="BG12946" s="41"/>
      <c r="BH12946" s="41"/>
      <c r="BI12946" s="41"/>
      <c r="BJ12946" s="41"/>
      <c r="BK12946" s="41"/>
      <c r="BL12946" s="41"/>
      <c r="BM12946" s="41"/>
      <c r="BN12946" s="41"/>
      <c r="BO12946" s="41"/>
      <c r="BP12946" s="108"/>
      <c r="CG12946" s="102"/>
      <c r="CI12946" s="45"/>
    </row>
    <row r="12947" spans="37:87" ht="13" customHeight="1">
      <c r="AK12947" s="114"/>
      <c r="AL12947" s="41"/>
      <c r="AM12947" s="41"/>
      <c r="AN12947" s="41"/>
      <c r="AO12947" s="41"/>
      <c r="AP12947" s="41"/>
      <c r="AQ12947" s="41"/>
      <c r="AR12947" s="41"/>
      <c r="AS12947" s="41"/>
      <c r="AT12947" s="41"/>
      <c r="AU12947" s="41"/>
      <c r="AV12947" s="41"/>
      <c r="AW12947" s="41"/>
      <c r="AX12947" s="41"/>
      <c r="AY12947" s="41"/>
      <c r="AZ12947" s="41"/>
      <c r="BA12947" s="41"/>
      <c r="BB12947" s="41"/>
      <c r="BC12947" s="41"/>
      <c r="BD12947" s="41"/>
      <c r="BE12947" s="41"/>
      <c r="BF12947" s="41"/>
      <c r="BG12947" s="41"/>
      <c r="BH12947" s="41"/>
      <c r="BI12947" s="41"/>
      <c r="BJ12947" s="41"/>
      <c r="BK12947" s="41"/>
      <c r="BL12947" s="41"/>
      <c r="BM12947" s="41"/>
      <c r="BN12947" s="41"/>
      <c r="BO12947" s="41"/>
      <c r="BP12947" s="108"/>
      <c r="CG12947" s="102"/>
      <c r="CI12947" s="45"/>
    </row>
    <row r="12948" spans="37:87" ht="13" customHeight="1">
      <c r="AK12948" s="114"/>
      <c r="AL12948" s="41"/>
      <c r="AM12948" s="41"/>
      <c r="AN12948" s="41"/>
      <c r="AO12948" s="41"/>
      <c r="AP12948" s="41"/>
      <c r="AQ12948" s="41"/>
      <c r="AR12948" s="41"/>
      <c r="AS12948" s="41"/>
      <c r="AT12948" s="41"/>
      <c r="AU12948" s="41"/>
      <c r="AV12948" s="41"/>
      <c r="AW12948" s="41"/>
      <c r="AX12948" s="41"/>
      <c r="AY12948" s="41"/>
      <c r="AZ12948" s="41"/>
      <c r="BA12948" s="41"/>
      <c r="BB12948" s="41"/>
      <c r="BC12948" s="41"/>
      <c r="BD12948" s="41"/>
      <c r="BE12948" s="41"/>
      <c r="BF12948" s="41"/>
      <c r="BG12948" s="41"/>
      <c r="BH12948" s="41"/>
      <c r="BI12948" s="41"/>
      <c r="BJ12948" s="41"/>
      <c r="BK12948" s="41"/>
      <c r="BL12948" s="41"/>
      <c r="BM12948" s="41"/>
      <c r="BN12948" s="41"/>
      <c r="BO12948" s="41"/>
      <c r="BP12948" s="108"/>
      <c r="CG12948" s="102"/>
      <c r="CI12948" s="45"/>
    </row>
    <row r="12949" spans="37:87" ht="13" customHeight="1">
      <c r="AK12949" s="114"/>
      <c r="AL12949" s="41"/>
      <c r="AM12949" s="41"/>
      <c r="AN12949" s="41"/>
      <c r="AO12949" s="41"/>
      <c r="AP12949" s="41"/>
      <c r="AQ12949" s="41"/>
      <c r="AR12949" s="41"/>
      <c r="AS12949" s="41"/>
      <c r="AT12949" s="41"/>
      <c r="AU12949" s="41"/>
      <c r="AV12949" s="41"/>
      <c r="AW12949" s="41"/>
      <c r="AX12949" s="41"/>
      <c r="AY12949" s="41"/>
      <c r="AZ12949" s="41"/>
      <c r="BA12949" s="41"/>
      <c r="BB12949" s="41"/>
      <c r="BC12949" s="41"/>
      <c r="BD12949" s="41"/>
      <c r="BE12949" s="41"/>
      <c r="BF12949" s="41"/>
      <c r="BG12949" s="41"/>
      <c r="BH12949" s="41"/>
      <c r="BI12949" s="41"/>
      <c r="BJ12949" s="41"/>
      <c r="BK12949" s="41"/>
      <c r="BL12949" s="41"/>
      <c r="BM12949" s="41"/>
      <c r="BN12949" s="41"/>
      <c r="BO12949" s="41"/>
      <c r="BP12949" s="108"/>
      <c r="CG12949" s="102"/>
      <c r="CI12949" s="45"/>
    </row>
    <row r="12950" spans="37:87" ht="13" customHeight="1">
      <c r="AK12950" s="114"/>
      <c r="AL12950" s="41"/>
      <c r="AM12950" s="41"/>
      <c r="AN12950" s="41"/>
      <c r="AO12950" s="41"/>
      <c r="AP12950" s="41"/>
      <c r="AQ12950" s="41"/>
      <c r="AR12950" s="41"/>
      <c r="AS12950" s="41"/>
      <c r="AT12950" s="41"/>
      <c r="AU12950" s="41"/>
      <c r="AV12950" s="41"/>
      <c r="AW12950" s="41"/>
      <c r="AX12950" s="41"/>
      <c r="AY12950" s="41"/>
      <c r="AZ12950" s="41"/>
      <c r="BA12950" s="41"/>
      <c r="BB12950" s="41"/>
      <c r="BC12950" s="41"/>
      <c r="BD12950" s="41"/>
      <c r="BE12950" s="41"/>
      <c r="BF12950" s="41"/>
      <c r="BG12950" s="41"/>
      <c r="BH12950" s="41"/>
      <c r="BI12950" s="41"/>
      <c r="BJ12950" s="41"/>
      <c r="BK12950" s="41"/>
      <c r="BL12950" s="41"/>
      <c r="BM12950" s="41"/>
      <c r="BN12950" s="41"/>
      <c r="BO12950" s="41"/>
      <c r="BP12950" s="108"/>
      <c r="CG12950" s="102"/>
      <c r="CI12950" s="45"/>
    </row>
    <row r="12951" spans="37:87" ht="13" customHeight="1">
      <c r="AK12951" s="114"/>
      <c r="AL12951" s="41"/>
      <c r="AM12951" s="41"/>
      <c r="AN12951" s="41"/>
      <c r="AO12951" s="41"/>
      <c r="AP12951" s="41"/>
      <c r="AQ12951" s="41"/>
      <c r="AR12951" s="41"/>
      <c r="AS12951" s="41"/>
      <c r="AT12951" s="41"/>
      <c r="AU12951" s="41"/>
      <c r="AV12951" s="41"/>
      <c r="AW12951" s="41"/>
      <c r="AX12951" s="41"/>
      <c r="AY12951" s="41"/>
      <c r="AZ12951" s="41"/>
      <c r="BA12951" s="41"/>
      <c r="BB12951" s="41"/>
      <c r="BC12951" s="41"/>
      <c r="BD12951" s="41"/>
      <c r="BE12951" s="41"/>
      <c r="BF12951" s="41"/>
      <c r="BG12951" s="41"/>
      <c r="BH12951" s="41"/>
      <c r="BI12951" s="41"/>
      <c r="BJ12951" s="41"/>
      <c r="BK12951" s="41"/>
      <c r="BL12951" s="41"/>
      <c r="BM12951" s="41"/>
      <c r="BN12951" s="41"/>
      <c r="BO12951" s="41"/>
      <c r="BP12951" s="108"/>
      <c r="CG12951" s="102"/>
      <c r="CI12951" s="45"/>
    </row>
    <row r="12952" spans="37:87" ht="13" customHeight="1">
      <c r="AK12952" s="114"/>
      <c r="AL12952" s="41"/>
      <c r="AM12952" s="41"/>
      <c r="AN12952" s="41"/>
      <c r="AO12952" s="41"/>
      <c r="AP12952" s="41"/>
      <c r="AQ12952" s="41"/>
      <c r="AR12952" s="41"/>
      <c r="AS12952" s="41"/>
      <c r="AT12952" s="41"/>
      <c r="AU12952" s="41"/>
      <c r="AV12952" s="41"/>
      <c r="AW12952" s="41"/>
      <c r="AX12952" s="41"/>
      <c r="AY12952" s="41"/>
      <c r="AZ12952" s="41"/>
      <c r="BA12952" s="41"/>
      <c r="BB12952" s="41"/>
      <c r="BC12952" s="41"/>
      <c r="BD12952" s="41"/>
      <c r="BE12952" s="41"/>
      <c r="BF12952" s="41"/>
      <c r="BG12952" s="41"/>
      <c r="BH12952" s="41"/>
      <c r="BI12952" s="41"/>
      <c r="BJ12952" s="41"/>
      <c r="BK12952" s="41"/>
      <c r="BL12952" s="41"/>
      <c r="BM12952" s="41"/>
      <c r="BN12952" s="41"/>
      <c r="BO12952" s="41"/>
      <c r="BP12952" s="108"/>
      <c r="CG12952" s="102"/>
      <c r="CI12952" s="45"/>
    </row>
    <row r="12953" spans="37:87" ht="13" customHeight="1">
      <c r="AK12953" s="114"/>
      <c r="AL12953" s="41"/>
      <c r="AM12953" s="41"/>
      <c r="AN12953" s="41"/>
      <c r="AO12953" s="41"/>
      <c r="AP12953" s="41"/>
      <c r="AQ12953" s="41"/>
      <c r="AR12953" s="41"/>
      <c r="AS12953" s="41"/>
      <c r="AT12953" s="41"/>
      <c r="AU12953" s="41"/>
      <c r="AV12953" s="41"/>
      <c r="AW12953" s="41"/>
      <c r="AX12953" s="41"/>
      <c r="AY12953" s="41"/>
      <c r="AZ12953" s="41"/>
      <c r="BA12953" s="41"/>
      <c r="BB12953" s="41"/>
      <c r="BC12953" s="41"/>
      <c r="BD12953" s="41"/>
      <c r="BE12953" s="41"/>
      <c r="BF12953" s="41"/>
      <c r="BG12953" s="41"/>
      <c r="BH12953" s="41"/>
      <c r="BI12953" s="41"/>
      <c r="BJ12953" s="41"/>
      <c r="BK12953" s="41"/>
      <c r="BL12953" s="41"/>
      <c r="BM12953" s="41"/>
      <c r="BN12953" s="41"/>
      <c r="BO12953" s="41"/>
      <c r="BP12953" s="108"/>
      <c r="CG12953" s="102"/>
      <c r="CI12953" s="45"/>
    </row>
    <row r="12954" spans="37:87" ht="13" customHeight="1">
      <c r="AK12954" s="114"/>
      <c r="AL12954" s="41"/>
      <c r="AM12954" s="41"/>
      <c r="AN12954" s="41"/>
      <c r="AO12954" s="41"/>
      <c r="AP12954" s="41"/>
      <c r="AQ12954" s="41"/>
      <c r="AR12954" s="41"/>
      <c r="AS12954" s="41"/>
      <c r="AT12954" s="41"/>
      <c r="AU12954" s="41"/>
      <c r="AV12954" s="41"/>
      <c r="AW12954" s="41"/>
      <c r="AX12954" s="41"/>
      <c r="AY12954" s="41"/>
      <c r="AZ12954" s="41"/>
      <c r="BA12954" s="41"/>
      <c r="BB12954" s="41"/>
      <c r="BC12954" s="41"/>
      <c r="BD12954" s="41"/>
      <c r="BE12954" s="41"/>
      <c r="BF12954" s="41"/>
      <c r="BG12954" s="41"/>
      <c r="BH12954" s="41"/>
      <c r="BI12954" s="41"/>
      <c r="BJ12954" s="41"/>
      <c r="BK12954" s="41"/>
      <c r="BL12954" s="41"/>
      <c r="BM12954" s="41"/>
      <c r="BN12954" s="41"/>
      <c r="BO12954" s="41"/>
      <c r="BP12954" s="108"/>
      <c r="CG12954" s="102"/>
      <c r="CI12954" s="45"/>
    </row>
    <row r="12955" spans="37:87" ht="13" customHeight="1">
      <c r="AK12955" s="114"/>
      <c r="AL12955" s="41"/>
      <c r="AM12955" s="41"/>
      <c r="AN12955" s="41"/>
      <c r="AO12955" s="41"/>
      <c r="AP12955" s="41"/>
      <c r="AQ12955" s="41"/>
      <c r="AR12955" s="41"/>
      <c r="AS12955" s="41"/>
      <c r="AT12955" s="41"/>
      <c r="AU12955" s="41"/>
      <c r="AV12955" s="41"/>
      <c r="AW12955" s="41"/>
      <c r="AX12955" s="41"/>
      <c r="AY12955" s="41"/>
      <c r="AZ12955" s="41"/>
      <c r="BA12955" s="41"/>
      <c r="BB12955" s="41"/>
      <c r="BC12955" s="41"/>
      <c r="BD12955" s="41"/>
      <c r="BE12955" s="41"/>
      <c r="BF12955" s="41"/>
      <c r="BG12955" s="41"/>
      <c r="BH12955" s="41"/>
      <c r="BI12955" s="41"/>
      <c r="BJ12955" s="41"/>
      <c r="BK12955" s="41"/>
      <c r="BL12955" s="41"/>
      <c r="BM12955" s="41"/>
      <c r="BN12955" s="41"/>
      <c r="BO12955" s="41"/>
      <c r="BP12955" s="108"/>
      <c r="CG12955" s="102"/>
      <c r="CI12955" s="45"/>
    </row>
    <row r="12956" spans="37:87" ht="13" customHeight="1">
      <c r="AK12956" s="114"/>
      <c r="AL12956" s="41"/>
      <c r="AM12956" s="41"/>
      <c r="AN12956" s="41"/>
      <c r="AO12956" s="41"/>
      <c r="AP12956" s="41"/>
      <c r="AQ12956" s="41"/>
      <c r="AR12956" s="41"/>
      <c r="AS12956" s="41"/>
      <c r="AT12956" s="41"/>
      <c r="AU12956" s="41"/>
      <c r="AV12956" s="41"/>
      <c r="AW12956" s="41"/>
      <c r="AX12956" s="41"/>
      <c r="AY12956" s="41"/>
      <c r="AZ12956" s="41"/>
      <c r="BA12956" s="41"/>
      <c r="BB12956" s="41"/>
      <c r="BC12956" s="41"/>
      <c r="BD12956" s="41"/>
      <c r="BE12956" s="41"/>
      <c r="BF12956" s="41"/>
      <c r="BG12956" s="41"/>
      <c r="BH12956" s="41"/>
      <c r="BI12956" s="41"/>
      <c r="BJ12956" s="41"/>
      <c r="BK12956" s="41"/>
      <c r="BL12956" s="41"/>
      <c r="BM12956" s="41"/>
      <c r="BN12956" s="41"/>
      <c r="BO12956" s="41"/>
      <c r="BP12956" s="108"/>
      <c r="CG12956" s="102"/>
      <c r="CI12956" s="45"/>
    </row>
    <row r="12957" spans="37:87" ht="13" customHeight="1">
      <c r="AK12957" s="114"/>
      <c r="AL12957" s="41"/>
      <c r="AM12957" s="41"/>
      <c r="AN12957" s="41"/>
      <c r="AO12957" s="41"/>
      <c r="AP12957" s="41"/>
      <c r="AQ12957" s="41"/>
      <c r="AR12957" s="41"/>
      <c r="AS12957" s="41"/>
      <c r="AT12957" s="41"/>
      <c r="AU12957" s="41"/>
      <c r="AV12957" s="41"/>
      <c r="AW12957" s="41"/>
      <c r="AX12957" s="41"/>
      <c r="AY12957" s="41"/>
      <c r="AZ12957" s="41"/>
      <c r="BA12957" s="41"/>
      <c r="BB12957" s="41"/>
      <c r="BC12957" s="41"/>
      <c r="BD12957" s="41"/>
      <c r="BE12957" s="41"/>
      <c r="BF12957" s="41"/>
      <c r="BG12957" s="41"/>
      <c r="BH12957" s="41"/>
      <c r="BI12957" s="41"/>
      <c r="BJ12957" s="41"/>
      <c r="BK12957" s="41"/>
      <c r="BL12957" s="41"/>
      <c r="BM12957" s="41"/>
      <c r="BN12957" s="41"/>
      <c r="BO12957" s="41"/>
      <c r="BP12957" s="108"/>
      <c r="CG12957" s="102"/>
      <c r="CI12957" s="45"/>
    </row>
    <row r="12958" spans="37:87" ht="13" customHeight="1">
      <c r="AK12958" s="114"/>
      <c r="AL12958" s="41"/>
      <c r="AM12958" s="41"/>
      <c r="AN12958" s="41"/>
      <c r="AO12958" s="41"/>
      <c r="AP12958" s="41"/>
      <c r="AQ12958" s="41"/>
      <c r="AR12958" s="41"/>
      <c r="AS12958" s="41"/>
      <c r="AT12958" s="41"/>
      <c r="AU12958" s="41"/>
      <c r="AV12958" s="41"/>
      <c r="AW12958" s="41"/>
      <c r="AX12958" s="41"/>
      <c r="AY12958" s="41"/>
      <c r="AZ12958" s="41"/>
      <c r="BA12958" s="41"/>
      <c r="BB12958" s="41"/>
      <c r="BC12958" s="41"/>
      <c r="BD12958" s="41"/>
      <c r="BE12958" s="41"/>
      <c r="BF12958" s="41"/>
      <c r="BG12958" s="41"/>
      <c r="BH12958" s="41"/>
      <c r="BI12958" s="41"/>
      <c r="BJ12958" s="41"/>
      <c r="BK12958" s="41"/>
      <c r="BL12958" s="41"/>
      <c r="BM12958" s="41"/>
      <c r="BN12958" s="41"/>
      <c r="BO12958" s="41"/>
      <c r="BP12958" s="108"/>
      <c r="CG12958" s="102"/>
      <c r="CI12958" s="45"/>
    </row>
    <row r="12959" spans="37:87" ht="13" customHeight="1">
      <c r="AK12959" s="114"/>
      <c r="AL12959" s="41"/>
      <c r="AM12959" s="41"/>
      <c r="AN12959" s="41"/>
      <c r="AO12959" s="41"/>
      <c r="AP12959" s="41"/>
      <c r="AQ12959" s="41"/>
      <c r="AR12959" s="41"/>
      <c r="AS12959" s="41"/>
      <c r="AT12959" s="41"/>
      <c r="AU12959" s="41"/>
      <c r="AV12959" s="41"/>
      <c r="AW12959" s="41"/>
      <c r="AX12959" s="41"/>
      <c r="AY12959" s="41"/>
      <c r="AZ12959" s="41"/>
      <c r="BA12959" s="41"/>
      <c r="BB12959" s="41"/>
      <c r="BC12959" s="41"/>
      <c r="BD12959" s="41"/>
      <c r="BE12959" s="41"/>
      <c r="BF12959" s="41"/>
      <c r="BG12959" s="41"/>
      <c r="BH12959" s="41"/>
      <c r="BI12959" s="41"/>
      <c r="BJ12959" s="41"/>
      <c r="BK12959" s="41"/>
      <c r="BL12959" s="41"/>
      <c r="BM12959" s="41"/>
      <c r="BN12959" s="41"/>
      <c r="BO12959" s="41"/>
      <c r="BP12959" s="108"/>
      <c r="CG12959" s="102"/>
      <c r="CI12959" s="45"/>
    </row>
    <row r="12960" spans="37:87" ht="13" customHeight="1">
      <c r="AK12960" s="114"/>
      <c r="AL12960" s="41"/>
      <c r="AM12960" s="41"/>
      <c r="AN12960" s="41"/>
      <c r="AO12960" s="41"/>
      <c r="AP12960" s="41"/>
      <c r="AQ12960" s="41"/>
      <c r="AR12960" s="41"/>
      <c r="AS12960" s="41"/>
      <c r="AT12960" s="41"/>
      <c r="AU12960" s="41"/>
      <c r="AV12960" s="41"/>
      <c r="AW12960" s="41"/>
      <c r="AX12960" s="41"/>
      <c r="AY12960" s="41"/>
      <c r="AZ12960" s="41"/>
      <c r="BA12960" s="41"/>
      <c r="BB12960" s="41"/>
      <c r="BC12960" s="41"/>
      <c r="BD12960" s="41"/>
      <c r="BE12960" s="41"/>
      <c r="BF12960" s="41"/>
      <c r="BG12960" s="41"/>
      <c r="BH12960" s="41"/>
      <c r="BI12960" s="41"/>
      <c r="BJ12960" s="41"/>
      <c r="BK12960" s="41"/>
      <c r="BL12960" s="41"/>
      <c r="BM12960" s="41"/>
      <c r="BN12960" s="41"/>
      <c r="BO12960" s="41"/>
      <c r="BP12960" s="108"/>
      <c r="CG12960" s="102"/>
      <c r="CI12960" s="45"/>
    </row>
    <row r="12961" spans="37:87" ht="13" customHeight="1">
      <c r="AK12961" s="114"/>
      <c r="AL12961" s="41"/>
      <c r="AM12961" s="41"/>
      <c r="AN12961" s="41"/>
      <c r="AO12961" s="41"/>
      <c r="AP12961" s="41"/>
      <c r="AQ12961" s="41"/>
      <c r="AR12961" s="41"/>
      <c r="AS12961" s="41"/>
      <c r="AT12961" s="41"/>
      <c r="AU12961" s="41"/>
      <c r="AV12961" s="41"/>
      <c r="AW12961" s="41"/>
      <c r="AX12961" s="41"/>
      <c r="AY12961" s="41"/>
      <c r="AZ12961" s="41"/>
      <c r="BA12961" s="41"/>
      <c r="BB12961" s="41"/>
      <c r="BC12961" s="41"/>
      <c r="BD12961" s="41"/>
      <c r="BE12961" s="41"/>
      <c r="BF12961" s="41"/>
      <c r="BG12961" s="41"/>
      <c r="BH12961" s="41"/>
      <c r="BI12961" s="41"/>
      <c r="BJ12961" s="41"/>
      <c r="BK12961" s="41"/>
      <c r="BL12961" s="41"/>
      <c r="BM12961" s="41"/>
      <c r="BN12961" s="41"/>
      <c r="BO12961" s="41"/>
      <c r="BP12961" s="108"/>
      <c r="CG12961" s="102"/>
      <c r="CI12961" s="45"/>
    </row>
    <row r="12962" spans="37:87" ht="13" customHeight="1">
      <c r="AK12962" s="114"/>
      <c r="AL12962" s="41"/>
      <c r="AM12962" s="41"/>
      <c r="AN12962" s="41"/>
      <c r="AO12962" s="41"/>
      <c r="AP12962" s="41"/>
      <c r="AQ12962" s="41"/>
      <c r="AR12962" s="41"/>
      <c r="AS12962" s="41"/>
      <c r="AT12962" s="41"/>
      <c r="AU12962" s="41"/>
      <c r="AV12962" s="41"/>
      <c r="AW12962" s="41"/>
      <c r="AX12962" s="41"/>
      <c r="AY12962" s="41"/>
      <c r="AZ12962" s="41"/>
      <c r="BA12962" s="41"/>
      <c r="BB12962" s="41"/>
      <c r="BC12962" s="41"/>
      <c r="BD12962" s="41"/>
      <c r="BE12962" s="41"/>
      <c r="BF12962" s="41"/>
      <c r="BG12962" s="41"/>
      <c r="BH12962" s="41"/>
      <c r="BI12962" s="41"/>
      <c r="BJ12962" s="41"/>
      <c r="BK12962" s="41"/>
      <c r="BL12962" s="41"/>
      <c r="BM12962" s="41"/>
      <c r="BN12962" s="41"/>
      <c r="BO12962" s="41"/>
      <c r="BP12962" s="108"/>
      <c r="CG12962" s="102"/>
      <c r="CI12962" s="45"/>
    </row>
    <row r="12963" spans="37:87" ht="13" customHeight="1">
      <c r="AK12963" s="114"/>
      <c r="AL12963" s="41"/>
      <c r="AM12963" s="41"/>
      <c r="AN12963" s="41"/>
      <c r="AO12963" s="41"/>
      <c r="AP12963" s="41"/>
      <c r="AQ12963" s="41"/>
      <c r="AR12963" s="41"/>
      <c r="AS12963" s="41"/>
      <c r="AT12963" s="41"/>
      <c r="AU12963" s="41"/>
      <c r="AV12963" s="41"/>
      <c r="AW12963" s="41"/>
      <c r="AX12963" s="41"/>
      <c r="AY12963" s="41"/>
      <c r="AZ12963" s="41"/>
      <c r="BA12963" s="41"/>
      <c r="BB12963" s="41"/>
      <c r="BC12963" s="41"/>
      <c r="BD12963" s="41"/>
      <c r="BE12963" s="41"/>
      <c r="BF12963" s="41"/>
      <c r="BG12963" s="41"/>
      <c r="BH12963" s="41"/>
      <c r="BI12963" s="41"/>
      <c r="BJ12963" s="41"/>
      <c r="BK12963" s="41"/>
      <c r="BL12963" s="41"/>
      <c r="BM12963" s="41"/>
      <c r="BN12963" s="41"/>
      <c r="BO12963" s="41"/>
      <c r="BP12963" s="108"/>
      <c r="CG12963" s="102"/>
      <c r="CI12963" s="45"/>
    </row>
    <row r="12964" spans="37:87" ht="13" customHeight="1">
      <c r="AK12964" s="114"/>
      <c r="AL12964" s="41"/>
      <c r="AM12964" s="41"/>
      <c r="AN12964" s="41"/>
      <c r="AO12964" s="41"/>
      <c r="AP12964" s="41"/>
      <c r="AQ12964" s="41"/>
      <c r="AR12964" s="41"/>
      <c r="AS12964" s="41"/>
      <c r="AT12964" s="41"/>
      <c r="AU12964" s="41"/>
      <c r="AV12964" s="41"/>
      <c r="AW12964" s="41"/>
      <c r="AX12964" s="41"/>
      <c r="AY12964" s="41"/>
      <c r="AZ12964" s="41"/>
      <c r="BA12964" s="41"/>
      <c r="BB12964" s="41"/>
      <c r="BC12964" s="41"/>
      <c r="BD12964" s="41"/>
      <c r="BE12964" s="41"/>
      <c r="BF12964" s="41"/>
      <c r="BG12964" s="41"/>
      <c r="BH12964" s="41"/>
      <c r="BI12964" s="41"/>
      <c r="BJ12964" s="41"/>
      <c r="BK12964" s="41"/>
      <c r="BL12964" s="41"/>
      <c r="BM12964" s="41"/>
      <c r="BN12964" s="41"/>
      <c r="BO12964" s="41"/>
      <c r="BP12964" s="108"/>
      <c r="CG12964" s="102"/>
      <c r="CI12964" s="45"/>
    </row>
    <row r="12965" spans="37:87" ht="13" customHeight="1">
      <c r="AK12965" s="114"/>
      <c r="AL12965" s="41"/>
      <c r="AM12965" s="41"/>
      <c r="AN12965" s="41"/>
      <c r="AO12965" s="41"/>
      <c r="AP12965" s="41"/>
      <c r="AQ12965" s="41"/>
      <c r="AR12965" s="41"/>
      <c r="AS12965" s="41"/>
      <c r="AT12965" s="41"/>
      <c r="AU12965" s="41"/>
      <c r="AV12965" s="41"/>
      <c r="AW12965" s="41"/>
      <c r="AX12965" s="41"/>
      <c r="AY12965" s="41"/>
      <c r="AZ12965" s="41"/>
      <c r="BA12965" s="41"/>
      <c r="BB12965" s="41"/>
      <c r="BC12965" s="41"/>
      <c r="BD12965" s="41"/>
      <c r="BE12965" s="41"/>
      <c r="BF12965" s="41"/>
      <c r="BG12965" s="41"/>
      <c r="BH12965" s="41"/>
      <c r="BI12965" s="41"/>
      <c r="BJ12965" s="41"/>
      <c r="BK12965" s="41"/>
      <c r="BL12965" s="41"/>
      <c r="BM12965" s="41"/>
      <c r="BN12965" s="41"/>
      <c r="BO12965" s="41"/>
      <c r="BP12965" s="108"/>
      <c r="CG12965" s="102"/>
      <c r="CI12965" s="45"/>
    </row>
    <row r="12966" spans="37:87" ht="13" customHeight="1">
      <c r="AK12966" s="114"/>
      <c r="AL12966" s="41"/>
      <c r="AM12966" s="41"/>
      <c r="AN12966" s="41"/>
      <c r="AO12966" s="41"/>
      <c r="AP12966" s="41"/>
      <c r="AQ12966" s="41"/>
      <c r="AR12966" s="41"/>
      <c r="AS12966" s="41"/>
      <c r="AT12966" s="41"/>
      <c r="AU12966" s="41"/>
      <c r="AV12966" s="41"/>
      <c r="AW12966" s="41"/>
      <c r="AX12966" s="41"/>
      <c r="AY12966" s="41"/>
      <c r="AZ12966" s="41"/>
      <c r="BA12966" s="41"/>
      <c r="BB12966" s="41"/>
      <c r="BC12966" s="41"/>
      <c r="BD12966" s="41"/>
      <c r="BE12966" s="41"/>
      <c r="BF12966" s="41"/>
      <c r="BG12966" s="41"/>
      <c r="BH12966" s="41"/>
      <c r="BI12966" s="41"/>
      <c r="BJ12966" s="41"/>
      <c r="BK12966" s="41"/>
      <c r="BL12966" s="41"/>
      <c r="BM12966" s="41"/>
      <c r="BN12966" s="41"/>
      <c r="BO12966" s="41"/>
      <c r="BP12966" s="108"/>
      <c r="CG12966" s="102"/>
      <c r="CI12966" s="45"/>
    </row>
    <row r="12967" spans="37:87" ht="13" customHeight="1">
      <c r="AK12967" s="114"/>
      <c r="AL12967" s="41"/>
      <c r="AM12967" s="41"/>
      <c r="AN12967" s="41"/>
      <c r="AO12967" s="41"/>
      <c r="AP12967" s="41"/>
      <c r="AQ12967" s="41"/>
      <c r="AR12967" s="41"/>
      <c r="AS12967" s="41"/>
      <c r="AT12967" s="41"/>
      <c r="AU12967" s="41"/>
      <c r="AV12967" s="41"/>
      <c r="AW12967" s="41"/>
      <c r="AX12967" s="41"/>
      <c r="AY12967" s="41"/>
      <c r="AZ12967" s="41"/>
      <c r="BA12967" s="41"/>
      <c r="BB12967" s="41"/>
      <c r="BC12967" s="41"/>
      <c r="BD12967" s="41"/>
      <c r="BE12967" s="41"/>
      <c r="BF12967" s="41"/>
      <c r="BG12967" s="41"/>
      <c r="BH12967" s="41"/>
      <c r="BI12967" s="41"/>
      <c r="BJ12967" s="41"/>
      <c r="BK12967" s="41"/>
      <c r="BL12967" s="41"/>
      <c r="BM12967" s="41"/>
      <c r="BN12967" s="41"/>
      <c r="BO12967" s="41"/>
      <c r="BP12967" s="108"/>
      <c r="CG12967" s="102"/>
      <c r="CI12967" s="45"/>
    </row>
    <row r="12968" spans="37:87" ht="13" customHeight="1">
      <c r="AK12968" s="114"/>
      <c r="AL12968" s="41"/>
      <c r="AM12968" s="41"/>
      <c r="AN12968" s="41"/>
      <c r="AO12968" s="41"/>
      <c r="AP12968" s="41"/>
      <c r="AQ12968" s="41"/>
      <c r="AR12968" s="41"/>
      <c r="AS12968" s="41"/>
      <c r="AT12968" s="41"/>
      <c r="AU12968" s="41"/>
      <c r="AV12968" s="41"/>
      <c r="AW12968" s="41"/>
      <c r="AX12968" s="41"/>
      <c r="AY12968" s="41"/>
      <c r="AZ12968" s="41"/>
      <c r="BA12968" s="41"/>
      <c r="BB12968" s="41"/>
      <c r="BC12968" s="41"/>
      <c r="BD12968" s="41"/>
      <c r="BE12968" s="41"/>
      <c r="BF12968" s="41"/>
      <c r="BG12968" s="41"/>
      <c r="BH12968" s="41"/>
      <c r="BI12968" s="41"/>
      <c r="BJ12968" s="41"/>
      <c r="BK12968" s="41"/>
      <c r="BL12968" s="41"/>
      <c r="BM12968" s="41"/>
      <c r="BN12968" s="41"/>
      <c r="BO12968" s="41"/>
      <c r="BP12968" s="108"/>
      <c r="CG12968" s="102"/>
      <c r="CI12968" s="45"/>
    </row>
    <row r="12969" spans="37:87" ht="13" customHeight="1">
      <c r="AK12969" s="114"/>
      <c r="AL12969" s="41"/>
      <c r="AM12969" s="41"/>
      <c r="AN12969" s="41"/>
      <c r="AO12969" s="41"/>
      <c r="AP12969" s="41"/>
      <c r="AQ12969" s="41"/>
      <c r="AR12969" s="41"/>
      <c r="AS12969" s="41"/>
      <c r="AT12969" s="41"/>
      <c r="AU12969" s="41"/>
      <c r="AV12969" s="41"/>
      <c r="AW12969" s="41"/>
      <c r="AX12969" s="41"/>
      <c r="AY12969" s="41"/>
      <c r="AZ12969" s="41"/>
      <c r="BA12969" s="41"/>
      <c r="BB12969" s="41"/>
      <c r="BC12969" s="41"/>
      <c r="BD12969" s="41"/>
      <c r="BE12969" s="41"/>
      <c r="BF12969" s="41"/>
      <c r="BG12969" s="41"/>
      <c r="BH12969" s="41"/>
      <c r="BI12969" s="41"/>
      <c r="BJ12969" s="41"/>
      <c r="BK12969" s="41"/>
      <c r="BL12969" s="41"/>
      <c r="BM12969" s="41"/>
      <c r="BN12969" s="41"/>
      <c r="BO12969" s="41"/>
      <c r="BP12969" s="108"/>
      <c r="CG12969" s="102"/>
      <c r="CI12969" s="45"/>
    </row>
    <row r="12970" spans="37:87" ht="13" customHeight="1">
      <c r="AK12970" s="114"/>
      <c r="AL12970" s="41"/>
      <c r="AM12970" s="41"/>
      <c r="AN12970" s="41"/>
      <c r="AO12970" s="41"/>
      <c r="AP12970" s="41"/>
      <c r="AQ12970" s="41"/>
      <c r="AR12970" s="41"/>
      <c r="AS12970" s="41"/>
      <c r="AT12970" s="41"/>
      <c r="AU12970" s="41"/>
      <c r="AV12970" s="41"/>
      <c r="AW12970" s="41"/>
      <c r="AX12970" s="41"/>
      <c r="AY12970" s="41"/>
      <c r="AZ12970" s="41"/>
      <c r="BA12970" s="41"/>
      <c r="BB12970" s="41"/>
      <c r="BC12970" s="41"/>
      <c r="BD12970" s="41"/>
      <c r="BE12970" s="41"/>
      <c r="BF12970" s="41"/>
      <c r="BG12970" s="41"/>
      <c r="BH12970" s="41"/>
      <c r="BI12970" s="41"/>
      <c r="BJ12970" s="41"/>
      <c r="BK12970" s="41"/>
      <c r="BL12970" s="41"/>
      <c r="BM12970" s="41"/>
      <c r="BN12970" s="41"/>
      <c r="BO12970" s="41"/>
      <c r="BP12970" s="108"/>
      <c r="CG12970" s="102"/>
      <c r="CI12970" s="45"/>
    </row>
    <row r="12971" spans="37:87" ht="13" customHeight="1">
      <c r="AK12971" s="114"/>
      <c r="AL12971" s="41"/>
      <c r="AM12971" s="41"/>
      <c r="AN12971" s="41"/>
      <c r="AO12971" s="41"/>
      <c r="AP12971" s="41"/>
      <c r="AQ12971" s="41"/>
      <c r="AR12971" s="41"/>
      <c r="AS12971" s="41"/>
      <c r="AT12971" s="41"/>
      <c r="AU12971" s="41"/>
      <c r="AV12971" s="41"/>
      <c r="AW12971" s="41"/>
      <c r="AX12971" s="41"/>
      <c r="AY12971" s="41"/>
      <c r="AZ12971" s="41"/>
      <c r="BA12971" s="41"/>
      <c r="BB12971" s="41"/>
      <c r="BC12971" s="41"/>
      <c r="BD12971" s="41"/>
      <c r="BE12971" s="41"/>
      <c r="BF12971" s="41"/>
      <c r="BG12971" s="41"/>
      <c r="BH12971" s="41"/>
      <c r="BI12971" s="41"/>
      <c r="BJ12971" s="41"/>
      <c r="BK12971" s="41"/>
      <c r="BL12971" s="41"/>
      <c r="BM12971" s="41"/>
      <c r="BN12971" s="41"/>
      <c r="BO12971" s="41"/>
      <c r="BP12971" s="108"/>
      <c r="CG12971" s="102"/>
      <c r="CI12971" s="45"/>
    </row>
    <row r="12972" spans="37:87" ht="13" customHeight="1">
      <c r="AK12972" s="114"/>
      <c r="AL12972" s="41"/>
      <c r="AM12972" s="41"/>
      <c r="AN12972" s="41"/>
      <c r="AO12972" s="41"/>
      <c r="AP12972" s="41"/>
      <c r="AQ12972" s="41"/>
      <c r="AR12972" s="41"/>
      <c r="AS12972" s="41"/>
      <c r="AT12972" s="41"/>
      <c r="AU12972" s="41"/>
      <c r="AV12972" s="41"/>
      <c r="AW12972" s="41"/>
      <c r="AX12972" s="41"/>
      <c r="AY12972" s="41"/>
      <c r="AZ12972" s="41"/>
      <c r="BA12972" s="41"/>
      <c r="BB12972" s="41"/>
      <c r="BC12972" s="41"/>
      <c r="BD12972" s="41"/>
      <c r="BE12972" s="41"/>
      <c r="BF12972" s="41"/>
      <c r="BG12972" s="41"/>
      <c r="BH12972" s="41"/>
      <c r="BI12972" s="41"/>
      <c r="BJ12972" s="41"/>
      <c r="BK12972" s="41"/>
      <c r="BL12972" s="41"/>
      <c r="BM12972" s="41"/>
      <c r="BN12972" s="41"/>
      <c r="BO12972" s="41"/>
      <c r="BP12972" s="108"/>
      <c r="CG12972" s="102"/>
      <c r="CI12972" s="45"/>
    </row>
    <row r="12973" spans="37:87" ht="13" customHeight="1">
      <c r="AK12973" s="114"/>
      <c r="AL12973" s="41"/>
      <c r="AM12973" s="41"/>
      <c r="AN12973" s="41"/>
      <c r="AO12973" s="41"/>
      <c r="AP12973" s="41"/>
      <c r="AQ12973" s="41"/>
      <c r="AR12973" s="41"/>
      <c r="AS12973" s="41"/>
      <c r="AT12973" s="41"/>
      <c r="AU12973" s="41"/>
      <c r="AV12973" s="41"/>
      <c r="AW12973" s="41"/>
      <c r="AX12973" s="41"/>
      <c r="AY12973" s="41"/>
      <c r="AZ12973" s="41"/>
      <c r="BA12973" s="41"/>
      <c r="BB12973" s="41"/>
      <c r="BC12973" s="41"/>
      <c r="BD12973" s="41"/>
      <c r="BE12973" s="41"/>
      <c r="BF12973" s="41"/>
      <c r="BG12973" s="41"/>
      <c r="BH12973" s="41"/>
      <c r="BI12973" s="41"/>
      <c r="BJ12973" s="41"/>
      <c r="BK12973" s="41"/>
      <c r="BL12973" s="41"/>
      <c r="BM12973" s="41"/>
      <c r="BN12973" s="41"/>
      <c r="BO12973" s="41"/>
      <c r="BP12973" s="108"/>
      <c r="CG12973" s="102"/>
      <c r="CI12973" s="45"/>
    </row>
    <row r="12974" spans="37:87" ht="13" customHeight="1">
      <c r="AK12974" s="114"/>
      <c r="AL12974" s="41"/>
      <c r="AM12974" s="41"/>
      <c r="AN12974" s="41"/>
      <c r="AO12974" s="41"/>
      <c r="AP12974" s="41"/>
      <c r="AQ12974" s="41"/>
      <c r="AR12974" s="41"/>
      <c r="AS12974" s="41"/>
      <c r="AT12974" s="41"/>
      <c r="AU12974" s="41"/>
      <c r="AV12974" s="41"/>
      <c r="AW12974" s="41"/>
      <c r="AX12974" s="41"/>
      <c r="AY12974" s="41"/>
      <c r="AZ12974" s="41"/>
      <c r="BA12974" s="41"/>
      <c r="BB12974" s="41"/>
      <c r="BC12974" s="41"/>
      <c r="BD12974" s="41"/>
      <c r="BE12974" s="41"/>
      <c r="BF12974" s="41"/>
      <c r="BG12974" s="41"/>
      <c r="BH12974" s="41"/>
      <c r="BI12974" s="41"/>
      <c r="BJ12974" s="41"/>
      <c r="BK12974" s="41"/>
      <c r="BL12974" s="41"/>
      <c r="BM12974" s="41"/>
      <c r="BN12974" s="41"/>
      <c r="BO12974" s="41"/>
      <c r="BP12974" s="108"/>
      <c r="CG12974" s="102"/>
      <c r="CI12974" s="45"/>
    </row>
    <row r="12975" spans="37:87" ht="13" customHeight="1">
      <c r="AK12975" s="114"/>
      <c r="AL12975" s="41"/>
      <c r="AM12975" s="41"/>
      <c r="AN12975" s="41"/>
      <c r="AO12975" s="41"/>
      <c r="AP12975" s="41"/>
      <c r="AQ12975" s="41"/>
      <c r="AR12975" s="41"/>
      <c r="AS12975" s="41"/>
      <c r="AT12975" s="41"/>
      <c r="AU12975" s="41"/>
      <c r="AV12975" s="41"/>
      <c r="AW12975" s="41"/>
      <c r="AX12975" s="41"/>
      <c r="AY12975" s="41"/>
      <c r="AZ12975" s="41"/>
      <c r="BA12975" s="41"/>
      <c r="BB12975" s="41"/>
      <c r="BC12975" s="41"/>
      <c r="BD12975" s="41"/>
      <c r="BE12975" s="41"/>
      <c r="BF12975" s="41"/>
      <c r="BG12975" s="41"/>
      <c r="BH12975" s="41"/>
      <c r="BI12975" s="41"/>
      <c r="BJ12975" s="41"/>
      <c r="BK12975" s="41"/>
      <c r="BL12975" s="41"/>
      <c r="BM12975" s="41"/>
      <c r="BN12975" s="41"/>
      <c r="BO12975" s="41"/>
      <c r="BP12975" s="108"/>
      <c r="CG12975" s="102"/>
      <c r="CI12975" s="45"/>
    </row>
    <row r="12976" spans="37:87" ht="13" customHeight="1">
      <c r="AK12976" s="114"/>
      <c r="AL12976" s="41"/>
      <c r="AM12976" s="41"/>
      <c r="AN12976" s="41"/>
      <c r="AO12976" s="41"/>
      <c r="AP12976" s="41"/>
      <c r="AQ12976" s="41"/>
      <c r="AR12976" s="41"/>
      <c r="AS12976" s="41"/>
      <c r="AT12976" s="41"/>
      <c r="AU12976" s="41"/>
      <c r="AV12976" s="41"/>
      <c r="AW12976" s="41"/>
      <c r="AX12976" s="41"/>
      <c r="AY12976" s="41"/>
      <c r="AZ12976" s="41"/>
      <c r="BA12976" s="41"/>
      <c r="BB12976" s="41"/>
      <c r="BC12976" s="41"/>
      <c r="BD12976" s="41"/>
      <c r="BE12976" s="41"/>
      <c r="BF12976" s="41"/>
      <c r="BG12976" s="41"/>
      <c r="BH12976" s="41"/>
      <c r="BI12976" s="41"/>
      <c r="BJ12976" s="41"/>
      <c r="BK12976" s="41"/>
      <c r="BL12976" s="41"/>
      <c r="BM12976" s="41"/>
      <c r="BN12976" s="41"/>
      <c r="BO12976" s="41"/>
      <c r="BP12976" s="108"/>
      <c r="CG12976" s="102"/>
      <c r="CI12976" s="45"/>
    </row>
    <row r="12977" spans="37:87" ht="13" customHeight="1">
      <c r="AK12977" s="114"/>
      <c r="AL12977" s="41"/>
      <c r="AM12977" s="41"/>
      <c r="AN12977" s="41"/>
      <c r="AO12977" s="41"/>
      <c r="AP12977" s="41"/>
      <c r="AQ12977" s="41"/>
      <c r="AR12977" s="41"/>
      <c r="AS12977" s="41"/>
      <c r="AT12977" s="41"/>
      <c r="AU12977" s="41"/>
      <c r="AV12977" s="41"/>
      <c r="AW12977" s="41"/>
      <c r="AX12977" s="41"/>
      <c r="AY12977" s="41"/>
      <c r="AZ12977" s="41"/>
      <c r="BA12977" s="41"/>
      <c r="BB12977" s="41"/>
      <c r="BC12977" s="41"/>
      <c r="BD12977" s="41"/>
      <c r="BE12977" s="41"/>
      <c r="BF12977" s="41"/>
      <c r="BG12977" s="41"/>
      <c r="BH12977" s="41"/>
      <c r="BI12977" s="41"/>
      <c r="BJ12977" s="41"/>
      <c r="BK12977" s="41"/>
      <c r="BL12977" s="41"/>
      <c r="BM12977" s="41"/>
      <c r="BN12977" s="41"/>
      <c r="BO12977" s="41"/>
      <c r="BP12977" s="108"/>
      <c r="CG12977" s="102"/>
      <c r="CI12977" s="45"/>
    </row>
    <row r="12978" spans="37:87" ht="13" customHeight="1">
      <c r="AK12978" s="114"/>
      <c r="AL12978" s="41"/>
      <c r="AM12978" s="41"/>
      <c r="AN12978" s="41"/>
      <c r="AO12978" s="41"/>
      <c r="AP12978" s="41"/>
      <c r="AQ12978" s="41"/>
      <c r="AR12978" s="41"/>
      <c r="AS12978" s="41"/>
      <c r="AT12978" s="41"/>
      <c r="AU12978" s="41"/>
      <c r="AV12978" s="41"/>
      <c r="AW12978" s="41"/>
      <c r="AX12978" s="41"/>
      <c r="AY12978" s="41"/>
      <c r="AZ12978" s="41"/>
      <c r="BA12978" s="41"/>
      <c r="BB12978" s="41"/>
      <c r="BC12978" s="41"/>
      <c r="BD12978" s="41"/>
      <c r="BE12978" s="41"/>
      <c r="BF12978" s="41"/>
      <c r="BG12978" s="41"/>
      <c r="BH12978" s="41"/>
      <c r="BI12978" s="41"/>
      <c r="BJ12978" s="41"/>
      <c r="BK12978" s="41"/>
      <c r="BL12978" s="41"/>
      <c r="BM12978" s="41"/>
      <c r="BN12978" s="41"/>
      <c r="BO12978" s="41"/>
      <c r="BP12978" s="108"/>
      <c r="CG12978" s="102"/>
      <c r="CI12978" s="45"/>
    </row>
    <row r="12979" spans="37:87" ht="13" customHeight="1">
      <c r="AK12979" s="114"/>
      <c r="AL12979" s="41"/>
      <c r="AM12979" s="41"/>
      <c r="AN12979" s="41"/>
      <c r="AO12979" s="41"/>
      <c r="AP12979" s="41"/>
      <c r="AQ12979" s="41"/>
      <c r="AR12979" s="41"/>
      <c r="AS12979" s="41"/>
      <c r="AT12979" s="41"/>
      <c r="AU12979" s="41"/>
      <c r="AV12979" s="41"/>
      <c r="AW12979" s="41"/>
      <c r="AX12979" s="41"/>
      <c r="AY12979" s="41"/>
      <c r="AZ12979" s="41"/>
      <c r="BA12979" s="41"/>
      <c r="BB12979" s="41"/>
      <c r="BC12979" s="41"/>
      <c r="BD12979" s="41"/>
      <c r="BE12979" s="41"/>
      <c r="BF12979" s="41"/>
      <c r="BG12979" s="41"/>
      <c r="BH12979" s="41"/>
      <c r="BI12979" s="41"/>
      <c r="BJ12979" s="41"/>
      <c r="BK12979" s="41"/>
      <c r="BL12979" s="41"/>
      <c r="BM12979" s="41"/>
      <c r="BN12979" s="41"/>
      <c r="BO12979" s="41"/>
      <c r="BP12979" s="108"/>
      <c r="CG12979" s="102"/>
      <c r="CI12979" s="45"/>
    </row>
    <row r="12980" spans="37:87" ht="13" customHeight="1">
      <c r="AK12980" s="114"/>
      <c r="AL12980" s="41"/>
      <c r="AM12980" s="41"/>
      <c r="AN12980" s="41"/>
      <c r="AO12980" s="41"/>
      <c r="AP12980" s="41"/>
      <c r="AQ12980" s="41"/>
      <c r="AR12980" s="41"/>
      <c r="AS12980" s="41"/>
      <c r="AT12980" s="41"/>
      <c r="AU12980" s="41"/>
      <c r="AV12980" s="41"/>
      <c r="AW12980" s="41"/>
      <c r="AX12980" s="41"/>
      <c r="AY12980" s="41"/>
      <c r="AZ12980" s="41"/>
      <c r="BA12980" s="41"/>
      <c r="BB12980" s="41"/>
      <c r="BC12980" s="41"/>
      <c r="BD12980" s="41"/>
      <c r="BE12980" s="41"/>
      <c r="BF12980" s="41"/>
      <c r="BG12980" s="41"/>
      <c r="BH12980" s="41"/>
      <c r="BI12980" s="41"/>
      <c r="BJ12980" s="41"/>
      <c r="BK12980" s="41"/>
      <c r="BL12980" s="41"/>
      <c r="BM12980" s="41"/>
      <c r="BN12980" s="41"/>
      <c r="BO12980" s="41"/>
      <c r="BP12980" s="108"/>
      <c r="CG12980" s="102"/>
      <c r="CI12980" s="45"/>
    </row>
    <row r="12981" spans="37:87" ht="13" customHeight="1">
      <c r="AK12981" s="114"/>
      <c r="AL12981" s="41"/>
      <c r="AM12981" s="41"/>
      <c r="AN12981" s="41"/>
      <c r="AO12981" s="41"/>
      <c r="AP12981" s="41"/>
      <c r="AQ12981" s="41"/>
      <c r="AR12981" s="41"/>
      <c r="AS12981" s="41"/>
      <c r="AT12981" s="41"/>
      <c r="AU12981" s="41"/>
      <c r="AV12981" s="41"/>
      <c r="AW12981" s="41"/>
      <c r="AX12981" s="41"/>
      <c r="AY12981" s="41"/>
      <c r="AZ12981" s="41"/>
      <c r="BA12981" s="41"/>
      <c r="BB12981" s="41"/>
      <c r="BC12981" s="41"/>
      <c r="BD12981" s="41"/>
      <c r="BE12981" s="41"/>
      <c r="BF12981" s="41"/>
      <c r="BG12981" s="41"/>
      <c r="BH12981" s="41"/>
      <c r="BI12981" s="41"/>
      <c r="BJ12981" s="41"/>
      <c r="BK12981" s="41"/>
      <c r="BL12981" s="41"/>
      <c r="BM12981" s="41"/>
      <c r="BN12981" s="41"/>
      <c r="BO12981" s="41"/>
      <c r="BP12981" s="108"/>
      <c r="CG12981" s="102"/>
      <c r="CI12981" s="45"/>
    </row>
    <row r="12982" spans="37:87" ht="13" customHeight="1">
      <c r="AK12982" s="114"/>
      <c r="AL12982" s="41"/>
      <c r="AM12982" s="41"/>
      <c r="AN12982" s="41"/>
      <c r="AO12982" s="41"/>
      <c r="AP12982" s="41"/>
      <c r="AQ12982" s="41"/>
      <c r="AR12982" s="41"/>
      <c r="AS12982" s="41"/>
      <c r="AT12982" s="41"/>
      <c r="AU12982" s="41"/>
      <c r="AV12982" s="41"/>
      <c r="AW12982" s="41"/>
      <c r="AX12982" s="41"/>
      <c r="AY12982" s="41"/>
      <c r="AZ12982" s="41"/>
      <c r="BA12982" s="41"/>
      <c r="BB12982" s="41"/>
      <c r="BC12982" s="41"/>
      <c r="BD12982" s="41"/>
      <c r="BE12982" s="41"/>
      <c r="BF12982" s="41"/>
      <c r="BG12982" s="41"/>
      <c r="BH12982" s="41"/>
      <c r="BI12982" s="41"/>
      <c r="BJ12982" s="41"/>
      <c r="BK12982" s="41"/>
      <c r="BL12982" s="41"/>
      <c r="BM12982" s="41"/>
      <c r="BN12982" s="41"/>
      <c r="BO12982" s="41"/>
      <c r="BP12982" s="108"/>
      <c r="CG12982" s="102"/>
      <c r="CI12982" s="45"/>
    </row>
    <row r="12983" spans="37:87" ht="13" customHeight="1">
      <c r="AK12983" s="114"/>
      <c r="AL12983" s="41"/>
      <c r="AM12983" s="41"/>
      <c r="AN12983" s="41"/>
      <c r="AO12983" s="41"/>
      <c r="AP12983" s="41"/>
      <c r="AQ12983" s="41"/>
      <c r="AR12983" s="41"/>
      <c r="AS12983" s="41"/>
      <c r="AT12983" s="41"/>
      <c r="AU12983" s="41"/>
      <c r="AV12983" s="41"/>
      <c r="AW12983" s="41"/>
      <c r="AX12983" s="41"/>
      <c r="AY12983" s="41"/>
      <c r="AZ12983" s="41"/>
      <c r="BA12983" s="41"/>
      <c r="BB12983" s="41"/>
      <c r="BC12983" s="41"/>
      <c r="BD12983" s="41"/>
      <c r="BE12983" s="41"/>
      <c r="BF12983" s="41"/>
      <c r="BG12983" s="41"/>
      <c r="BH12983" s="41"/>
      <c r="BI12983" s="41"/>
      <c r="BJ12983" s="41"/>
      <c r="BK12983" s="41"/>
      <c r="BL12983" s="41"/>
      <c r="BM12983" s="41"/>
      <c r="BN12983" s="41"/>
      <c r="BO12983" s="41"/>
      <c r="BP12983" s="108"/>
      <c r="CG12983" s="102"/>
      <c r="CI12983" s="45"/>
    </row>
    <row r="12984" spans="37:87" ht="13" customHeight="1">
      <c r="AK12984" s="114"/>
      <c r="AL12984" s="41"/>
      <c r="AM12984" s="41"/>
      <c r="AN12984" s="41"/>
      <c r="AO12984" s="41"/>
      <c r="AP12984" s="41"/>
      <c r="AQ12984" s="41"/>
      <c r="AR12984" s="41"/>
      <c r="AS12984" s="41"/>
      <c r="AT12984" s="41"/>
      <c r="AU12984" s="41"/>
      <c r="AV12984" s="41"/>
      <c r="AW12984" s="41"/>
      <c r="AX12984" s="41"/>
      <c r="AY12984" s="41"/>
      <c r="AZ12984" s="41"/>
      <c r="BA12984" s="41"/>
      <c r="BB12984" s="41"/>
      <c r="BC12984" s="41"/>
      <c r="BD12984" s="41"/>
      <c r="BE12984" s="41"/>
      <c r="BF12984" s="41"/>
      <c r="BG12984" s="41"/>
      <c r="BH12984" s="41"/>
      <c r="BI12984" s="41"/>
      <c r="BJ12984" s="41"/>
      <c r="BK12984" s="41"/>
      <c r="BL12984" s="41"/>
      <c r="BM12984" s="41"/>
      <c r="BN12984" s="41"/>
      <c r="BO12984" s="41"/>
      <c r="BP12984" s="108"/>
      <c r="CG12984" s="102"/>
      <c r="CI12984" s="45"/>
    </row>
    <row r="12985" spans="37:87" ht="13" customHeight="1">
      <c r="AK12985" s="114"/>
      <c r="AL12985" s="41"/>
      <c r="AM12985" s="41"/>
      <c r="AN12985" s="41"/>
      <c r="AO12985" s="41"/>
      <c r="AP12985" s="41"/>
      <c r="AQ12985" s="41"/>
      <c r="AR12985" s="41"/>
      <c r="AS12985" s="41"/>
      <c r="AT12985" s="41"/>
      <c r="AU12985" s="41"/>
      <c r="AV12985" s="41"/>
      <c r="AW12985" s="41"/>
      <c r="AX12985" s="41"/>
      <c r="AY12985" s="41"/>
      <c r="AZ12985" s="41"/>
      <c r="BA12985" s="41"/>
      <c r="BB12985" s="41"/>
      <c r="BC12985" s="41"/>
      <c r="BD12985" s="41"/>
      <c r="BE12985" s="41"/>
      <c r="BF12985" s="41"/>
      <c r="BG12985" s="41"/>
      <c r="BH12985" s="41"/>
      <c r="BI12985" s="41"/>
      <c r="BJ12985" s="41"/>
      <c r="BK12985" s="41"/>
      <c r="BL12985" s="41"/>
      <c r="BM12985" s="41"/>
      <c r="BN12985" s="41"/>
      <c r="BO12985" s="41"/>
      <c r="BP12985" s="108"/>
      <c r="CG12985" s="102"/>
      <c r="CI12985" s="45"/>
    </row>
    <row r="12986" spans="37:87" ht="13" customHeight="1">
      <c r="AK12986" s="114"/>
      <c r="AL12986" s="41"/>
      <c r="AM12986" s="41"/>
      <c r="AN12986" s="41"/>
      <c r="AO12986" s="41"/>
      <c r="AP12986" s="41"/>
      <c r="AQ12986" s="41"/>
      <c r="AR12986" s="41"/>
      <c r="AS12986" s="41"/>
      <c r="AT12986" s="41"/>
      <c r="AU12986" s="41"/>
      <c r="AV12986" s="41"/>
      <c r="AW12986" s="41"/>
      <c r="AX12986" s="41"/>
      <c r="AY12986" s="41"/>
      <c r="AZ12986" s="41"/>
      <c r="BA12986" s="41"/>
      <c r="BB12986" s="41"/>
      <c r="BC12986" s="41"/>
      <c r="BD12986" s="41"/>
      <c r="BE12986" s="41"/>
      <c r="BF12986" s="41"/>
      <c r="BG12986" s="41"/>
      <c r="BH12986" s="41"/>
      <c r="BI12986" s="41"/>
      <c r="BJ12986" s="41"/>
      <c r="BK12986" s="41"/>
      <c r="BL12986" s="41"/>
      <c r="BM12986" s="41"/>
      <c r="BN12986" s="41"/>
      <c r="BO12986" s="41"/>
      <c r="BP12986" s="108"/>
      <c r="CG12986" s="102"/>
      <c r="CI12986" s="45"/>
    </row>
    <row r="12987" spans="37:87" ht="13" customHeight="1">
      <c r="AK12987" s="114"/>
      <c r="AL12987" s="41"/>
      <c r="AM12987" s="41"/>
      <c r="AN12987" s="41"/>
      <c r="AO12987" s="41"/>
      <c r="AP12987" s="41"/>
      <c r="AQ12987" s="41"/>
      <c r="AR12987" s="41"/>
      <c r="AS12987" s="41"/>
      <c r="AT12987" s="41"/>
      <c r="AU12987" s="41"/>
      <c r="AV12987" s="41"/>
      <c r="AW12987" s="41"/>
      <c r="AX12987" s="41"/>
      <c r="AY12987" s="41"/>
      <c r="AZ12987" s="41"/>
      <c r="BA12987" s="41"/>
      <c r="BB12987" s="41"/>
      <c r="BC12987" s="41"/>
      <c r="BD12987" s="41"/>
      <c r="BE12987" s="41"/>
      <c r="BF12987" s="41"/>
      <c r="BG12987" s="41"/>
      <c r="BH12987" s="41"/>
      <c r="BI12987" s="41"/>
      <c r="BJ12987" s="41"/>
      <c r="BK12987" s="41"/>
      <c r="BL12987" s="41"/>
      <c r="BM12987" s="41"/>
      <c r="BN12987" s="41"/>
      <c r="BO12987" s="41"/>
      <c r="BP12987" s="108"/>
      <c r="CG12987" s="102"/>
      <c r="CI12987" s="45"/>
    </row>
    <row r="12988" spans="37:87" ht="13" customHeight="1">
      <c r="AK12988" s="114"/>
      <c r="AL12988" s="41"/>
      <c r="AM12988" s="41"/>
      <c r="AN12988" s="41"/>
      <c r="AO12988" s="41"/>
      <c r="AP12988" s="41"/>
      <c r="AQ12988" s="41"/>
      <c r="AR12988" s="41"/>
      <c r="AS12988" s="41"/>
      <c r="AT12988" s="41"/>
      <c r="AU12988" s="41"/>
      <c r="AV12988" s="41"/>
      <c r="AW12988" s="41"/>
      <c r="AX12988" s="41"/>
      <c r="AY12988" s="41"/>
      <c r="AZ12988" s="41"/>
      <c r="BA12988" s="41"/>
      <c r="BB12988" s="41"/>
      <c r="BC12988" s="41"/>
      <c r="BD12988" s="41"/>
      <c r="BE12988" s="41"/>
      <c r="BF12988" s="41"/>
      <c r="BG12988" s="41"/>
      <c r="BH12988" s="41"/>
      <c r="BI12988" s="41"/>
      <c r="BJ12988" s="41"/>
      <c r="BK12988" s="41"/>
      <c r="BL12988" s="41"/>
      <c r="BM12988" s="41"/>
      <c r="BN12988" s="41"/>
      <c r="BO12988" s="41"/>
      <c r="BP12988" s="108"/>
      <c r="CG12988" s="102"/>
      <c r="CI12988" s="45"/>
    </row>
    <row r="12989" spans="37:87" ht="13" customHeight="1">
      <c r="AK12989" s="114"/>
      <c r="AL12989" s="41"/>
      <c r="AM12989" s="41"/>
      <c r="AN12989" s="41"/>
      <c r="AO12989" s="41"/>
      <c r="AP12989" s="41"/>
      <c r="AQ12989" s="41"/>
      <c r="AR12989" s="41"/>
      <c r="AS12989" s="41"/>
      <c r="AT12989" s="41"/>
      <c r="AU12989" s="41"/>
      <c r="AV12989" s="41"/>
      <c r="AW12989" s="41"/>
      <c r="AX12989" s="41"/>
      <c r="AY12989" s="41"/>
      <c r="AZ12989" s="41"/>
      <c r="BA12989" s="41"/>
      <c r="BB12989" s="41"/>
      <c r="BC12989" s="41"/>
      <c r="BD12989" s="41"/>
      <c r="BE12989" s="41"/>
      <c r="BF12989" s="41"/>
      <c r="BG12989" s="41"/>
      <c r="BH12989" s="41"/>
      <c r="BI12989" s="41"/>
      <c r="BJ12989" s="41"/>
      <c r="BK12989" s="41"/>
      <c r="BL12989" s="41"/>
      <c r="BM12989" s="41"/>
      <c r="BN12989" s="41"/>
      <c r="BO12989" s="41"/>
      <c r="BP12989" s="108"/>
      <c r="CG12989" s="102"/>
      <c r="CI12989" s="45"/>
    </row>
    <row r="12990" spans="37:87" ht="13" customHeight="1">
      <c r="AK12990" s="114"/>
      <c r="AL12990" s="41"/>
      <c r="AM12990" s="41"/>
      <c r="AN12990" s="41"/>
      <c r="AO12990" s="41"/>
      <c r="AP12990" s="41"/>
      <c r="AQ12990" s="41"/>
      <c r="AR12990" s="41"/>
      <c r="AS12990" s="41"/>
      <c r="AT12990" s="41"/>
      <c r="AU12990" s="41"/>
      <c r="AV12990" s="41"/>
      <c r="AW12990" s="41"/>
      <c r="AX12990" s="41"/>
      <c r="AY12990" s="41"/>
      <c r="AZ12990" s="41"/>
      <c r="BA12990" s="41"/>
      <c r="BB12990" s="41"/>
      <c r="BC12990" s="41"/>
      <c r="BD12990" s="41"/>
      <c r="BE12990" s="41"/>
      <c r="BF12990" s="41"/>
      <c r="BG12990" s="41"/>
      <c r="BH12990" s="41"/>
      <c r="BI12990" s="41"/>
      <c r="BJ12990" s="41"/>
      <c r="BK12990" s="41"/>
      <c r="BL12990" s="41"/>
      <c r="BM12990" s="41"/>
      <c r="BN12990" s="41"/>
      <c r="BO12990" s="41"/>
      <c r="BP12990" s="108"/>
      <c r="CG12990" s="102"/>
      <c r="CI12990" s="45"/>
    </row>
    <row r="12991" spans="37:87" ht="13" customHeight="1">
      <c r="AK12991" s="114"/>
      <c r="AL12991" s="41"/>
      <c r="AM12991" s="41"/>
      <c r="AN12991" s="41"/>
      <c r="AO12991" s="41"/>
      <c r="AP12991" s="41"/>
      <c r="AQ12991" s="41"/>
      <c r="AR12991" s="41"/>
      <c r="AS12991" s="41"/>
      <c r="AT12991" s="41"/>
      <c r="AU12991" s="41"/>
      <c r="AV12991" s="41"/>
      <c r="AW12991" s="41"/>
      <c r="AX12991" s="41"/>
      <c r="AY12991" s="41"/>
      <c r="AZ12991" s="41"/>
      <c r="BA12991" s="41"/>
      <c r="BB12991" s="41"/>
      <c r="BC12991" s="41"/>
      <c r="BD12991" s="41"/>
      <c r="BE12991" s="41"/>
      <c r="BF12991" s="41"/>
      <c r="BG12991" s="41"/>
      <c r="BH12991" s="41"/>
      <c r="BI12991" s="41"/>
      <c r="BJ12991" s="41"/>
      <c r="BK12991" s="41"/>
      <c r="BL12991" s="41"/>
      <c r="BM12991" s="41"/>
      <c r="BN12991" s="41"/>
      <c r="BO12991" s="41"/>
      <c r="BP12991" s="108"/>
      <c r="CG12991" s="102"/>
      <c r="CI12991" s="45"/>
    </row>
    <row r="12992" spans="37:87" ht="13" customHeight="1">
      <c r="AK12992" s="114"/>
      <c r="AL12992" s="41"/>
      <c r="AM12992" s="41"/>
      <c r="AN12992" s="41"/>
      <c r="AO12992" s="41"/>
      <c r="AP12992" s="41"/>
      <c r="AQ12992" s="41"/>
      <c r="AR12992" s="41"/>
      <c r="AS12992" s="41"/>
      <c r="AT12992" s="41"/>
      <c r="AU12992" s="41"/>
      <c r="AV12992" s="41"/>
      <c r="AW12992" s="41"/>
      <c r="AX12992" s="41"/>
      <c r="AY12992" s="41"/>
      <c r="AZ12992" s="41"/>
      <c r="BA12992" s="41"/>
      <c r="BB12992" s="41"/>
      <c r="BC12992" s="41"/>
      <c r="BD12992" s="41"/>
      <c r="BE12992" s="41"/>
      <c r="BF12992" s="41"/>
      <c r="BG12992" s="41"/>
      <c r="BH12992" s="41"/>
      <c r="BI12992" s="41"/>
      <c r="BJ12992" s="41"/>
      <c r="BK12992" s="41"/>
      <c r="BL12992" s="41"/>
      <c r="BM12992" s="41"/>
      <c r="BN12992" s="41"/>
      <c r="BO12992" s="41"/>
      <c r="BP12992" s="108"/>
      <c r="CG12992" s="102"/>
      <c r="CI12992" s="45"/>
    </row>
    <row r="12993" spans="37:87" ht="13" customHeight="1">
      <c r="AK12993" s="114"/>
      <c r="AL12993" s="41"/>
      <c r="AM12993" s="41"/>
      <c r="AN12993" s="41"/>
      <c r="AO12993" s="41"/>
      <c r="AP12993" s="41"/>
      <c r="AQ12993" s="41"/>
      <c r="AR12993" s="41"/>
      <c r="AS12993" s="41"/>
      <c r="AT12993" s="41"/>
      <c r="AU12993" s="41"/>
      <c r="AV12993" s="41"/>
      <c r="AW12993" s="41"/>
      <c r="AX12993" s="41"/>
      <c r="AY12993" s="41"/>
      <c r="AZ12993" s="41"/>
      <c r="BA12993" s="41"/>
      <c r="BB12993" s="41"/>
      <c r="BC12993" s="41"/>
      <c r="BD12993" s="41"/>
      <c r="BE12993" s="41"/>
      <c r="BF12993" s="41"/>
      <c r="BG12993" s="41"/>
      <c r="BH12993" s="41"/>
      <c r="BI12993" s="41"/>
      <c r="BJ12993" s="41"/>
      <c r="BK12993" s="41"/>
      <c r="BL12993" s="41"/>
      <c r="BM12993" s="41"/>
      <c r="BN12993" s="41"/>
      <c r="BO12993" s="41"/>
      <c r="BP12993" s="108"/>
      <c r="CG12993" s="102"/>
      <c r="CI12993" s="45"/>
    </row>
    <row r="12994" spans="37:87" ht="13" customHeight="1">
      <c r="AK12994" s="114"/>
      <c r="AL12994" s="41"/>
      <c r="AM12994" s="41"/>
      <c r="AN12994" s="41"/>
      <c r="AO12994" s="41"/>
      <c r="AP12994" s="41"/>
      <c r="AQ12994" s="41"/>
      <c r="AR12994" s="41"/>
      <c r="AS12994" s="41"/>
      <c r="AT12994" s="41"/>
      <c r="AU12994" s="41"/>
      <c r="AV12994" s="41"/>
      <c r="AW12994" s="41"/>
      <c r="AX12994" s="41"/>
      <c r="AY12994" s="41"/>
      <c r="AZ12994" s="41"/>
      <c r="BA12994" s="41"/>
      <c r="BB12994" s="41"/>
      <c r="BC12994" s="41"/>
      <c r="BD12994" s="41"/>
      <c r="BE12994" s="41"/>
      <c r="BF12994" s="41"/>
      <c r="BG12994" s="41"/>
      <c r="BH12994" s="41"/>
      <c r="BI12994" s="41"/>
      <c r="BJ12994" s="41"/>
      <c r="BK12994" s="41"/>
      <c r="BL12994" s="41"/>
      <c r="BM12994" s="41"/>
      <c r="BN12994" s="41"/>
      <c r="BO12994" s="41"/>
      <c r="BP12994" s="108"/>
      <c r="CG12994" s="102"/>
      <c r="CI12994" s="45"/>
    </row>
    <row r="12995" spans="37:87" ht="13" customHeight="1">
      <c r="AK12995" s="114"/>
      <c r="AL12995" s="41"/>
      <c r="AM12995" s="41"/>
      <c r="AN12995" s="41"/>
      <c r="AO12995" s="41"/>
      <c r="AP12995" s="41"/>
      <c r="AQ12995" s="41"/>
      <c r="AR12995" s="41"/>
      <c r="AS12995" s="41"/>
      <c r="AT12995" s="41"/>
      <c r="AU12995" s="41"/>
      <c r="AV12995" s="41"/>
      <c r="AW12995" s="41"/>
      <c r="AX12995" s="41"/>
      <c r="AY12995" s="41"/>
      <c r="AZ12995" s="41"/>
      <c r="BA12995" s="41"/>
      <c r="BB12995" s="41"/>
      <c r="BC12995" s="41"/>
      <c r="BD12995" s="41"/>
      <c r="BE12995" s="41"/>
      <c r="BF12995" s="41"/>
      <c r="BG12995" s="41"/>
      <c r="BH12995" s="41"/>
      <c r="BI12995" s="41"/>
      <c r="BJ12995" s="41"/>
      <c r="BK12995" s="41"/>
      <c r="BL12995" s="41"/>
      <c r="BM12995" s="41"/>
      <c r="BN12995" s="41"/>
      <c r="BO12995" s="41"/>
      <c r="BP12995" s="108"/>
      <c r="CG12995" s="102"/>
      <c r="CI12995" s="45"/>
    </row>
    <row r="12996" spans="37:87" ht="13" customHeight="1">
      <c r="AK12996" s="114"/>
      <c r="AL12996" s="41"/>
      <c r="AM12996" s="41"/>
      <c r="AN12996" s="41"/>
      <c r="AO12996" s="41"/>
      <c r="AP12996" s="41"/>
      <c r="AQ12996" s="41"/>
      <c r="AR12996" s="41"/>
      <c r="AS12996" s="41"/>
      <c r="AT12996" s="41"/>
      <c r="AU12996" s="41"/>
      <c r="AV12996" s="41"/>
      <c r="AW12996" s="41"/>
      <c r="AX12996" s="41"/>
      <c r="AY12996" s="41"/>
      <c r="AZ12996" s="41"/>
      <c r="BA12996" s="41"/>
      <c r="BB12996" s="41"/>
      <c r="BC12996" s="41"/>
      <c r="BD12996" s="41"/>
      <c r="BE12996" s="41"/>
      <c r="BF12996" s="41"/>
      <c r="BG12996" s="41"/>
      <c r="BH12996" s="41"/>
      <c r="BI12996" s="41"/>
      <c r="BJ12996" s="41"/>
      <c r="BK12996" s="41"/>
      <c r="BL12996" s="41"/>
      <c r="BM12996" s="41"/>
      <c r="BN12996" s="41"/>
      <c r="BO12996" s="41"/>
      <c r="BP12996" s="108"/>
      <c r="CG12996" s="102"/>
      <c r="CI12996" s="45"/>
    </row>
    <row r="12997" spans="37:87" ht="13" customHeight="1">
      <c r="AK12997" s="114"/>
      <c r="AL12997" s="41"/>
      <c r="AM12997" s="41"/>
      <c r="AN12997" s="41"/>
      <c r="AO12997" s="41"/>
      <c r="AP12997" s="41"/>
      <c r="AQ12997" s="41"/>
      <c r="AR12997" s="41"/>
      <c r="AS12997" s="41"/>
      <c r="AT12997" s="41"/>
      <c r="AU12997" s="41"/>
      <c r="AV12997" s="41"/>
      <c r="AW12997" s="41"/>
      <c r="AX12997" s="41"/>
      <c r="AY12997" s="41"/>
      <c r="AZ12997" s="41"/>
      <c r="BA12997" s="41"/>
      <c r="BB12997" s="41"/>
      <c r="BC12997" s="41"/>
      <c r="BD12997" s="41"/>
      <c r="BE12997" s="41"/>
      <c r="BF12997" s="41"/>
      <c r="BG12997" s="41"/>
      <c r="BH12997" s="41"/>
      <c r="BI12997" s="41"/>
      <c r="BJ12997" s="41"/>
      <c r="BK12997" s="41"/>
      <c r="BL12997" s="41"/>
      <c r="BM12997" s="41"/>
      <c r="BN12997" s="41"/>
      <c r="BO12997" s="41"/>
      <c r="BP12997" s="108"/>
      <c r="CG12997" s="102"/>
      <c r="CI12997" s="45"/>
    </row>
    <row r="12998" spans="37:87" ht="13" customHeight="1">
      <c r="AK12998" s="114"/>
      <c r="AL12998" s="41"/>
      <c r="AM12998" s="41"/>
      <c r="AN12998" s="41"/>
      <c r="AO12998" s="41"/>
      <c r="AP12998" s="41"/>
      <c r="AQ12998" s="41"/>
      <c r="AR12998" s="41"/>
      <c r="AS12998" s="41"/>
      <c r="AT12998" s="41"/>
      <c r="AU12998" s="41"/>
      <c r="AV12998" s="41"/>
      <c r="AW12998" s="41"/>
      <c r="AX12998" s="41"/>
      <c r="AY12998" s="41"/>
      <c r="AZ12998" s="41"/>
      <c r="BA12998" s="41"/>
      <c r="BB12998" s="41"/>
      <c r="BC12998" s="41"/>
      <c r="BD12998" s="41"/>
      <c r="BE12998" s="41"/>
      <c r="BF12998" s="41"/>
      <c r="BG12998" s="41"/>
      <c r="BH12998" s="41"/>
      <c r="BI12998" s="41"/>
      <c r="BJ12998" s="41"/>
      <c r="BK12998" s="41"/>
      <c r="BL12998" s="41"/>
      <c r="BM12998" s="41"/>
      <c r="BN12998" s="41"/>
      <c r="BO12998" s="41"/>
      <c r="BP12998" s="108"/>
      <c r="CG12998" s="102"/>
      <c r="CI12998" s="45"/>
    </row>
    <row r="12999" spans="37:87" ht="13" customHeight="1">
      <c r="AK12999" s="114"/>
      <c r="AL12999" s="41"/>
      <c r="AM12999" s="41"/>
      <c r="AN12999" s="41"/>
      <c r="AO12999" s="41"/>
      <c r="AP12999" s="41"/>
      <c r="AQ12999" s="41"/>
      <c r="AR12999" s="41"/>
      <c r="AS12999" s="41"/>
      <c r="AT12999" s="41"/>
      <c r="AU12999" s="41"/>
      <c r="AV12999" s="41"/>
      <c r="AW12999" s="41"/>
      <c r="AX12999" s="41"/>
      <c r="AY12999" s="41"/>
      <c r="AZ12999" s="41"/>
      <c r="BA12999" s="41"/>
      <c r="BB12999" s="41"/>
      <c r="BC12999" s="41"/>
      <c r="BD12999" s="41"/>
      <c r="BE12999" s="41"/>
      <c r="BF12999" s="41"/>
      <c r="BG12999" s="41"/>
      <c r="BH12999" s="41"/>
      <c r="BI12999" s="41"/>
      <c r="BJ12999" s="41"/>
      <c r="BK12999" s="41"/>
      <c r="BL12999" s="41"/>
      <c r="BM12999" s="41"/>
      <c r="BN12999" s="41"/>
      <c r="BO12999" s="41"/>
      <c r="BP12999" s="108"/>
      <c r="CG12999" s="102"/>
      <c r="CI12999" s="45"/>
    </row>
    <row r="13000" spans="37:87" ht="13" customHeight="1">
      <c r="AK13000" s="114"/>
      <c r="AL13000" s="41"/>
      <c r="AM13000" s="41"/>
      <c r="AN13000" s="41"/>
      <c r="AO13000" s="41"/>
      <c r="AP13000" s="41"/>
      <c r="AQ13000" s="41"/>
      <c r="AR13000" s="41"/>
      <c r="AS13000" s="41"/>
      <c r="AT13000" s="41"/>
      <c r="AU13000" s="41"/>
      <c r="AV13000" s="41"/>
      <c r="AW13000" s="41"/>
      <c r="AX13000" s="41"/>
      <c r="AY13000" s="41"/>
      <c r="AZ13000" s="41"/>
      <c r="BA13000" s="41"/>
      <c r="BB13000" s="41"/>
      <c r="BC13000" s="41"/>
      <c r="BD13000" s="41"/>
      <c r="BE13000" s="41"/>
      <c r="BF13000" s="41"/>
      <c r="BG13000" s="41"/>
      <c r="BH13000" s="41"/>
      <c r="BI13000" s="41"/>
      <c r="BJ13000" s="41"/>
      <c r="BK13000" s="41"/>
      <c r="BL13000" s="41"/>
      <c r="BM13000" s="41"/>
      <c r="BN13000" s="41"/>
      <c r="BO13000" s="41"/>
      <c r="BP13000" s="108"/>
      <c r="CG13000" s="102"/>
      <c r="CI13000" s="45"/>
    </row>
    <row r="13001" spans="37:87" ht="13" customHeight="1">
      <c r="AK13001" s="114"/>
      <c r="AL13001" s="41"/>
      <c r="AM13001" s="41"/>
      <c r="AN13001" s="41"/>
      <c r="AO13001" s="41"/>
      <c r="AP13001" s="41"/>
      <c r="AQ13001" s="41"/>
      <c r="AR13001" s="41"/>
      <c r="AS13001" s="41"/>
      <c r="AT13001" s="41"/>
      <c r="AU13001" s="41"/>
      <c r="AV13001" s="41"/>
      <c r="AW13001" s="41"/>
      <c r="AX13001" s="41"/>
      <c r="AY13001" s="41"/>
      <c r="AZ13001" s="41"/>
      <c r="BA13001" s="41"/>
      <c r="BB13001" s="41"/>
      <c r="BC13001" s="41"/>
      <c r="BD13001" s="41"/>
      <c r="BE13001" s="41"/>
      <c r="BF13001" s="41"/>
      <c r="BG13001" s="41"/>
      <c r="BH13001" s="41"/>
      <c r="BI13001" s="41"/>
      <c r="BJ13001" s="41"/>
      <c r="BK13001" s="41"/>
      <c r="BL13001" s="41"/>
      <c r="BM13001" s="41"/>
      <c r="BN13001" s="41"/>
      <c r="BO13001" s="41"/>
      <c r="BP13001" s="108"/>
      <c r="CG13001" s="102"/>
      <c r="CI13001" s="45"/>
    </row>
    <row r="13002" spans="37:87" ht="13" customHeight="1">
      <c r="AK13002" s="114"/>
      <c r="AL13002" s="41"/>
      <c r="AM13002" s="41"/>
      <c r="AN13002" s="41"/>
      <c r="AO13002" s="41"/>
      <c r="AP13002" s="41"/>
      <c r="AQ13002" s="41"/>
      <c r="AR13002" s="41"/>
      <c r="AS13002" s="41"/>
      <c r="AT13002" s="41"/>
      <c r="AU13002" s="41"/>
      <c r="AV13002" s="41"/>
      <c r="AW13002" s="41"/>
      <c r="AX13002" s="41"/>
      <c r="AY13002" s="41"/>
      <c r="AZ13002" s="41"/>
      <c r="BA13002" s="41"/>
      <c r="BB13002" s="41"/>
      <c r="BC13002" s="41"/>
      <c r="BD13002" s="41"/>
      <c r="BE13002" s="41"/>
      <c r="BF13002" s="41"/>
      <c r="BG13002" s="41"/>
      <c r="BH13002" s="41"/>
      <c r="BI13002" s="41"/>
      <c r="BJ13002" s="41"/>
      <c r="BK13002" s="41"/>
      <c r="BL13002" s="41"/>
      <c r="BM13002" s="41"/>
      <c r="BN13002" s="41"/>
      <c r="BO13002" s="41"/>
      <c r="BP13002" s="108"/>
      <c r="CG13002" s="102"/>
      <c r="CI13002" s="45"/>
    </row>
    <row r="13003" spans="37:87" ht="13" customHeight="1">
      <c r="AK13003" s="114"/>
      <c r="AL13003" s="41"/>
      <c r="AM13003" s="41"/>
      <c r="AN13003" s="41"/>
      <c r="AO13003" s="41"/>
      <c r="AP13003" s="41"/>
      <c r="AQ13003" s="41"/>
      <c r="AR13003" s="41"/>
      <c r="AS13003" s="41"/>
      <c r="AT13003" s="41"/>
      <c r="AU13003" s="41"/>
      <c r="AV13003" s="41"/>
      <c r="AW13003" s="41"/>
      <c r="AX13003" s="41"/>
      <c r="AY13003" s="41"/>
      <c r="AZ13003" s="41"/>
      <c r="BA13003" s="41"/>
      <c r="BB13003" s="41"/>
      <c r="BC13003" s="41"/>
      <c r="BD13003" s="41"/>
      <c r="BE13003" s="41"/>
      <c r="BF13003" s="41"/>
      <c r="BG13003" s="41"/>
      <c r="BH13003" s="41"/>
      <c r="BI13003" s="41"/>
      <c r="BJ13003" s="41"/>
      <c r="BK13003" s="41"/>
      <c r="BL13003" s="41"/>
      <c r="BM13003" s="41"/>
      <c r="BN13003" s="41"/>
      <c r="BO13003" s="41"/>
      <c r="BP13003" s="108"/>
      <c r="CG13003" s="102"/>
      <c r="CI13003" s="45"/>
    </row>
    <row r="13004" spans="37:87" ht="13" customHeight="1">
      <c r="AK13004" s="114"/>
      <c r="AL13004" s="41"/>
      <c r="AM13004" s="41"/>
      <c r="AN13004" s="41"/>
      <c r="AO13004" s="41"/>
      <c r="AP13004" s="41"/>
      <c r="AQ13004" s="41"/>
      <c r="AR13004" s="41"/>
      <c r="AS13004" s="41"/>
      <c r="AT13004" s="41"/>
      <c r="AU13004" s="41"/>
      <c r="AV13004" s="41"/>
      <c r="AW13004" s="41"/>
      <c r="AX13004" s="41"/>
      <c r="AY13004" s="41"/>
      <c r="AZ13004" s="41"/>
      <c r="BA13004" s="41"/>
      <c r="BB13004" s="41"/>
      <c r="BC13004" s="41"/>
      <c r="BD13004" s="41"/>
      <c r="BE13004" s="41"/>
      <c r="BF13004" s="41"/>
      <c r="BG13004" s="41"/>
      <c r="BH13004" s="41"/>
      <c r="BI13004" s="41"/>
      <c r="BJ13004" s="41"/>
      <c r="BK13004" s="41"/>
      <c r="BL13004" s="41"/>
      <c r="BM13004" s="41"/>
      <c r="BN13004" s="41"/>
      <c r="BO13004" s="41"/>
      <c r="BP13004" s="108"/>
      <c r="CG13004" s="102"/>
      <c r="CI13004" s="45"/>
    </row>
    <row r="13005" spans="37:87" ht="13" customHeight="1">
      <c r="AK13005" s="114"/>
      <c r="AL13005" s="41"/>
      <c r="AM13005" s="41"/>
      <c r="AN13005" s="41"/>
      <c r="AO13005" s="41"/>
      <c r="AP13005" s="41"/>
      <c r="AQ13005" s="41"/>
      <c r="AR13005" s="41"/>
      <c r="AS13005" s="41"/>
      <c r="AT13005" s="41"/>
      <c r="AU13005" s="41"/>
      <c r="AV13005" s="41"/>
      <c r="AW13005" s="41"/>
      <c r="AX13005" s="41"/>
      <c r="AY13005" s="41"/>
      <c r="AZ13005" s="41"/>
      <c r="BA13005" s="41"/>
      <c r="BB13005" s="41"/>
      <c r="BC13005" s="41"/>
      <c r="BD13005" s="41"/>
      <c r="BE13005" s="41"/>
      <c r="BF13005" s="41"/>
      <c r="BG13005" s="41"/>
      <c r="BH13005" s="41"/>
      <c r="BI13005" s="41"/>
      <c r="BJ13005" s="41"/>
      <c r="BK13005" s="41"/>
      <c r="BL13005" s="41"/>
      <c r="BM13005" s="41"/>
      <c r="BN13005" s="41"/>
      <c r="BO13005" s="41"/>
      <c r="BP13005" s="108"/>
      <c r="CG13005" s="102"/>
      <c r="CI13005" s="45"/>
    </row>
    <row r="13006" spans="37:87" ht="13" customHeight="1">
      <c r="AK13006" s="114"/>
      <c r="AL13006" s="41"/>
      <c r="AM13006" s="41"/>
      <c r="AN13006" s="41"/>
      <c r="AO13006" s="41"/>
      <c r="AP13006" s="41"/>
      <c r="AQ13006" s="41"/>
      <c r="AR13006" s="41"/>
      <c r="AS13006" s="41"/>
      <c r="AT13006" s="41"/>
      <c r="AU13006" s="41"/>
      <c r="AV13006" s="41"/>
      <c r="AW13006" s="41"/>
      <c r="AX13006" s="41"/>
      <c r="AY13006" s="41"/>
      <c r="AZ13006" s="41"/>
      <c r="BA13006" s="41"/>
      <c r="BB13006" s="41"/>
      <c r="BC13006" s="41"/>
      <c r="BD13006" s="41"/>
      <c r="BE13006" s="41"/>
      <c r="BF13006" s="41"/>
      <c r="BG13006" s="41"/>
      <c r="BH13006" s="41"/>
      <c r="BI13006" s="41"/>
      <c r="BJ13006" s="41"/>
      <c r="BK13006" s="41"/>
      <c r="BL13006" s="41"/>
      <c r="BM13006" s="41"/>
      <c r="BN13006" s="41"/>
      <c r="BO13006" s="41"/>
      <c r="BP13006" s="108"/>
      <c r="CG13006" s="102"/>
      <c r="CI13006" s="45"/>
    </row>
    <row r="13007" spans="37:87" ht="13" customHeight="1">
      <c r="AK13007" s="114"/>
      <c r="AL13007" s="41"/>
      <c r="AM13007" s="41"/>
      <c r="AN13007" s="41"/>
      <c r="AO13007" s="41"/>
      <c r="AP13007" s="41"/>
      <c r="AQ13007" s="41"/>
      <c r="AR13007" s="41"/>
      <c r="AS13007" s="41"/>
      <c r="AT13007" s="41"/>
      <c r="AU13007" s="41"/>
      <c r="AV13007" s="41"/>
      <c r="AW13007" s="41"/>
      <c r="AX13007" s="41"/>
      <c r="AY13007" s="41"/>
      <c r="AZ13007" s="41"/>
      <c r="BA13007" s="41"/>
      <c r="BB13007" s="41"/>
      <c r="BC13007" s="41"/>
      <c r="BD13007" s="41"/>
      <c r="BE13007" s="41"/>
      <c r="BF13007" s="41"/>
      <c r="BG13007" s="41"/>
      <c r="BH13007" s="41"/>
      <c r="BI13007" s="41"/>
      <c r="BJ13007" s="41"/>
      <c r="BK13007" s="41"/>
      <c r="BL13007" s="41"/>
      <c r="BM13007" s="41"/>
      <c r="BN13007" s="41"/>
      <c r="BO13007" s="41"/>
      <c r="BP13007" s="108"/>
      <c r="CG13007" s="102"/>
      <c r="CI13007" s="45"/>
    </row>
    <row r="13008" spans="37:87" ht="13" customHeight="1">
      <c r="AK13008" s="114"/>
      <c r="AL13008" s="41"/>
      <c r="AM13008" s="41"/>
      <c r="AN13008" s="41"/>
      <c r="AO13008" s="41"/>
      <c r="AP13008" s="41"/>
      <c r="AQ13008" s="41"/>
      <c r="AR13008" s="41"/>
      <c r="AS13008" s="41"/>
      <c r="AT13008" s="41"/>
      <c r="AU13008" s="41"/>
      <c r="AV13008" s="41"/>
      <c r="AW13008" s="41"/>
      <c r="AX13008" s="41"/>
      <c r="AY13008" s="41"/>
      <c r="AZ13008" s="41"/>
      <c r="BA13008" s="41"/>
      <c r="BB13008" s="41"/>
      <c r="BC13008" s="41"/>
      <c r="BD13008" s="41"/>
      <c r="BE13008" s="41"/>
      <c r="BF13008" s="41"/>
      <c r="BG13008" s="41"/>
      <c r="BH13008" s="41"/>
      <c r="BI13008" s="41"/>
      <c r="BJ13008" s="41"/>
      <c r="BK13008" s="41"/>
      <c r="BL13008" s="41"/>
      <c r="BM13008" s="41"/>
      <c r="BN13008" s="41"/>
      <c r="BO13008" s="41"/>
      <c r="BP13008" s="108"/>
      <c r="CG13008" s="102"/>
      <c r="CI13008" s="45"/>
    </row>
    <row r="13009" spans="37:87" ht="13" customHeight="1">
      <c r="AK13009" s="114"/>
      <c r="AL13009" s="41"/>
      <c r="AM13009" s="41"/>
      <c r="AN13009" s="41"/>
      <c r="AO13009" s="41"/>
      <c r="AP13009" s="41"/>
      <c r="AQ13009" s="41"/>
      <c r="AR13009" s="41"/>
      <c r="AS13009" s="41"/>
      <c r="AT13009" s="41"/>
      <c r="AU13009" s="41"/>
      <c r="AV13009" s="41"/>
      <c r="AW13009" s="41"/>
      <c r="AX13009" s="41"/>
      <c r="AY13009" s="41"/>
      <c r="AZ13009" s="41"/>
      <c r="BA13009" s="41"/>
      <c r="BB13009" s="41"/>
      <c r="BC13009" s="41"/>
      <c r="BD13009" s="41"/>
      <c r="BE13009" s="41"/>
      <c r="BF13009" s="41"/>
      <c r="BG13009" s="41"/>
      <c r="BH13009" s="41"/>
      <c r="BI13009" s="41"/>
      <c r="BJ13009" s="41"/>
      <c r="BK13009" s="41"/>
      <c r="BL13009" s="41"/>
      <c r="BM13009" s="41"/>
      <c r="BN13009" s="41"/>
      <c r="BO13009" s="41"/>
      <c r="BP13009" s="108"/>
      <c r="CG13009" s="102"/>
      <c r="CI13009" s="45"/>
    </row>
    <row r="13010" spans="37:87" ht="13" customHeight="1">
      <c r="AK13010" s="114"/>
      <c r="AL13010" s="41"/>
      <c r="AM13010" s="41"/>
      <c r="AN13010" s="41"/>
      <c r="AO13010" s="41"/>
      <c r="AP13010" s="41"/>
      <c r="AQ13010" s="41"/>
      <c r="AR13010" s="41"/>
      <c r="AS13010" s="41"/>
      <c r="AT13010" s="41"/>
      <c r="AU13010" s="41"/>
      <c r="AV13010" s="41"/>
      <c r="AW13010" s="41"/>
      <c r="AX13010" s="41"/>
      <c r="AY13010" s="41"/>
      <c r="AZ13010" s="41"/>
      <c r="BA13010" s="41"/>
      <c r="BB13010" s="41"/>
      <c r="BC13010" s="41"/>
      <c r="BD13010" s="41"/>
      <c r="BE13010" s="41"/>
      <c r="BF13010" s="41"/>
      <c r="BG13010" s="41"/>
      <c r="BH13010" s="41"/>
      <c r="BI13010" s="41"/>
      <c r="BJ13010" s="41"/>
      <c r="BK13010" s="41"/>
      <c r="BL13010" s="41"/>
      <c r="BM13010" s="41"/>
      <c r="BN13010" s="41"/>
      <c r="BO13010" s="41"/>
      <c r="BP13010" s="108"/>
      <c r="CG13010" s="102"/>
      <c r="CI13010" s="45"/>
    </row>
    <row r="13011" spans="37:87" ht="13" customHeight="1">
      <c r="AK13011" s="114"/>
      <c r="AL13011" s="41"/>
      <c r="AM13011" s="41"/>
      <c r="AN13011" s="41"/>
      <c r="AO13011" s="41"/>
      <c r="AP13011" s="41"/>
      <c r="AQ13011" s="41"/>
      <c r="AR13011" s="41"/>
      <c r="AS13011" s="41"/>
      <c r="AT13011" s="41"/>
      <c r="AU13011" s="41"/>
      <c r="AV13011" s="41"/>
      <c r="AW13011" s="41"/>
      <c r="AX13011" s="41"/>
      <c r="AY13011" s="41"/>
      <c r="AZ13011" s="41"/>
      <c r="BA13011" s="41"/>
      <c r="BB13011" s="41"/>
      <c r="BC13011" s="41"/>
      <c r="BD13011" s="41"/>
      <c r="BE13011" s="41"/>
      <c r="BF13011" s="41"/>
      <c r="BG13011" s="41"/>
      <c r="BH13011" s="41"/>
      <c r="BI13011" s="41"/>
      <c r="BJ13011" s="41"/>
      <c r="BK13011" s="41"/>
      <c r="BL13011" s="41"/>
      <c r="BM13011" s="41"/>
      <c r="BN13011" s="41"/>
      <c r="BO13011" s="41"/>
      <c r="BP13011" s="108"/>
      <c r="CG13011" s="102"/>
      <c r="CI13011" s="45"/>
    </row>
    <row r="13012" spans="37:87" ht="13" customHeight="1">
      <c r="AK13012" s="114"/>
      <c r="AL13012" s="41"/>
      <c r="AM13012" s="41"/>
      <c r="AN13012" s="41"/>
      <c r="AO13012" s="41"/>
      <c r="AP13012" s="41"/>
      <c r="AQ13012" s="41"/>
      <c r="AR13012" s="41"/>
      <c r="AS13012" s="41"/>
      <c r="AT13012" s="41"/>
      <c r="AU13012" s="41"/>
      <c r="AV13012" s="41"/>
      <c r="AW13012" s="41"/>
      <c r="AX13012" s="41"/>
      <c r="AY13012" s="41"/>
      <c r="AZ13012" s="41"/>
      <c r="BA13012" s="41"/>
      <c r="BB13012" s="41"/>
      <c r="BC13012" s="41"/>
      <c r="BD13012" s="41"/>
      <c r="BE13012" s="41"/>
      <c r="BF13012" s="41"/>
      <c r="BG13012" s="41"/>
      <c r="BH13012" s="41"/>
      <c r="BI13012" s="41"/>
      <c r="BJ13012" s="41"/>
      <c r="BK13012" s="41"/>
      <c r="BL13012" s="41"/>
      <c r="BM13012" s="41"/>
      <c r="BN13012" s="41"/>
      <c r="BO13012" s="41"/>
      <c r="BP13012" s="108"/>
      <c r="CG13012" s="102"/>
      <c r="CI13012" s="45"/>
    </row>
    <row r="13013" spans="37:87" ht="13" customHeight="1">
      <c r="AK13013" s="114"/>
      <c r="AL13013" s="41"/>
      <c r="AM13013" s="41"/>
      <c r="AN13013" s="41"/>
      <c r="AO13013" s="41"/>
      <c r="AP13013" s="41"/>
      <c r="AQ13013" s="41"/>
      <c r="AR13013" s="41"/>
      <c r="AS13013" s="41"/>
      <c r="AT13013" s="41"/>
      <c r="AU13013" s="41"/>
      <c r="AV13013" s="41"/>
      <c r="AW13013" s="41"/>
      <c r="AX13013" s="41"/>
      <c r="AY13013" s="41"/>
      <c r="AZ13013" s="41"/>
      <c r="BA13013" s="41"/>
      <c r="BB13013" s="41"/>
      <c r="BC13013" s="41"/>
      <c r="BD13013" s="41"/>
      <c r="BE13013" s="41"/>
      <c r="BF13013" s="41"/>
      <c r="BG13013" s="41"/>
      <c r="BH13013" s="41"/>
      <c r="BI13013" s="41"/>
      <c r="BJ13013" s="41"/>
      <c r="BK13013" s="41"/>
      <c r="BL13013" s="41"/>
      <c r="BM13013" s="41"/>
      <c r="BN13013" s="41"/>
      <c r="BO13013" s="41"/>
      <c r="BP13013" s="108"/>
      <c r="CG13013" s="102"/>
      <c r="CI13013" s="45"/>
    </row>
    <row r="13014" spans="37:87" ht="13" customHeight="1">
      <c r="AK13014" s="114"/>
      <c r="AL13014" s="41"/>
      <c r="AM13014" s="41"/>
      <c r="AN13014" s="41"/>
      <c r="AO13014" s="41"/>
      <c r="AP13014" s="41"/>
      <c r="AQ13014" s="41"/>
      <c r="AR13014" s="41"/>
      <c r="AS13014" s="41"/>
      <c r="AT13014" s="41"/>
      <c r="AU13014" s="41"/>
      <c r="AV13014" s="41"/>
      <c r="AW13014" s="41"/>
      <c r="AX13014" s="41"/>
      <c r="AY13014" s="41"/>
      <c r="AZ13014" s="41"/>
      <c r="BA13014" s="41"/>
      <c r="BB13014" s="41"/>
      <c r="BC13014" s="41"/>
      <c r="BD13014" s="41"/>
      <c r="BE13014" s="41"/>
      <c r="BF13014" s="41"/>
      <c r="BG13014" s="41"/>
      <c r="BH13014" s="41"/>
      <c r="BI13014" s="41"/>
      <c r="BJ13014" s="41"/>
      <c r="BK13014" s="41"/>
      <c r="BL13014" s="41"/>
      <c r="BM13014" s="41"/>
      <c r="BN13014" s="41"/>
      <c r="BO13014" s="41"/>
      <c r="BP13014" s="108"/>
      <c r="CG13014" s="102"/>
      <c r="CI13014" s="45"/>
    </row>
    <row r="13015" spans="37:87" ht="13" customHeight="1">
      <c r="AK13015" s="114"/>
      <c r="AL13015" s="41"/>
      <c r="AM13015" s="41"/>
      <c r="AN13015" s="41"/>
      <c r="AO13015" s="41"/>
      <c r="AP13015" s="41"/>
      <c r="AQ13015" s="41"/>
      <c r="AR13015" s="41"/>
      <c r="AS13015" s="41"/>
      <c r="AT13015" s="41"/>
      <c r="AU13015" s="41"/>
      <c r="AV13015" s="41"/>
      <c r="AW13015" s="41"/>
      <c r="AX13015" s="41"/>
      <c r="AY13015" s="41"/>
      <c r="AZ13015" s="41"/>
      <c r="BA13015" s="41"/>
      <c r="BB13015" s="41"/>
      <c r="BC13015" s="41"/>
      <c r="BD13015" s="41"/>
      <c r="BE13015" s="41"/>
      <c r="BF13015" s="41"/>
      <c r="BG13015" s="41"/>
      <c r="BH13015" s="41"/>
      <c r="BI13015" s="41"/>
      <c r="BJ13015" s="41"/>
      <c r="BK13015" s="41"/>
      <c r="BL13015" s="41"/>
      <c r="BM13015" s="41"/>
      <c r="BN13015" s="41"/>
      <c r="BO13015" s="41"/>
      <c r="BP13015" s="108"/>
      <c r="CG13015" s="102"/>
      <c r="CI13015" s="45"/>
    </row>
    <row r="13016" spans="37:87" ht="13" customHeight="1">
      <c r="AK13016" s="114"/>
      <c r="AL13016" s="41"/>
      <c r="AM13016" s="41"/>
      <c r="AN13016" s="41"/>
      <c r="AO13016" s="41"/>
      <c r="AP13016" s="41"/>
      <c r="AQ13016" s="41"/>
      <c r="AR13016" s="41"/>
      <c r="AS13016" s="41"/>
      <c r="AT13016" s="41"/>
      <c r="AU13016" s="41"/>
      <c r="AV13016" s="41"/>
      <c r="AW13016" s="41"/>
      <c r="AX13016" s="41"/>
      <c r="AY13016" s="41"/>
      <c r="AZ13016" s="41"/>
      <c r="BA13016" s="41"/>
      <c r="BB13016" s="41"/>
      <c r="BC13016" s="41"/>
      <c r="BD13016" s="41"/>
      <c r="BE13016" s="41"/>
      <c r="BF13016" s="41"/>
      <c r="BG13016" s="41"/>
      <c r="BH13016" s="41"/>
      <c r="BI13016" s="41"/>
      <c r="BJ13016" s="41"/>
      <c r="BK13016" s="41"/>
      <c r="BL13016" s="41"/>
      <c r="BM13016" s="41"/>
      <c r="BN13016" s="41"/>
      <c r="BO13016" s="41"/>
      <c r="BP13016" s="108"/>
      <c r="CG13016" s="102"/>
      <c r="CI13016" s="45"/>
    </row>
    <row r="13017" spans="37:87" ht="13" customHeight="1">
      <c r="AK13017" s="114"/>
      <c r="AL13017" s="41"/>
      <c r="AM13017" s="41"/>
      <c r="AN13017" s="41"/>
      <c r="AO13017" s="41"/>
      <c r="AP13017" s="41"/>
      <c r="AQ13017" s="41"/>
      <c r="AR13017" s="41"/>
      <c r="AS13017" s="41"/>
      <c r="AT13017" s="41"/>
      <c r="AU13017" s="41"/>
      <c r="AV13017" s="41"/>
      <c r="AW13017" s="41"/>
      <c r="AX13017" s="41"/>
      <c r="AY13017" s="41"/>
      <c r="AZ13017" s="41"/>
      <c r="BA13017" s="41"/>
      <c r="BB13017" s="41"/>
      <c r="BC13017" s="41"/>
      <c r="BD13017" s="41"/>
      <c r="BE13017" s="41"/>
      <c r="BF13017" s="41"/>
      <c r="BG13017" s="41"/>
      <c r="BH13017" s="41"/>
      <c r="BI13017" s="41"/>
      <c r="BJ13017" s="41"/>
      <c r="BK13017" s="41"/>
      <c r="BL13017" s="41"/>
      <c r="BM13017" s="41"/>
      <c r="BN13017" s="41"/>
      <c r="BO13017" s="41"/>
      <c r="BP13017" s="108"/>
      <c r="CG13017" s="102"/>
      <c r="CI13017" s="45"/>
    </row>
    <row r="13018" spans="37:87" ht="13" customHeight="1">
      <c r="AK13018" s="114"/>
      <c r="AL13018" s="41"/>
      <c r="AM13018" s="41"/>
      <c r="AN13018" s="41"/>
      <c r="AO13018" s="41"/>
      <c r="AP13018" s="41"/>
      <c r="AQ13018" s="41"/>
      <c r="AR13018" s="41"/>
      <c r="AS13018" s="41"/>
      <c r="AT13018" s="41"/>
      <c r="AU13018" s="41"/>
      <c r="AV13018" s="41"/>
      <c r="AW13018" s="41"/>
      <c r="AX13018" s="41"/>
      <c r="AY13018" s="41"/>
      <c r="AZ13018" s="41"/>
      <c r="BA13018" s="41"/>
      <c r="BB13018" s="41"/>
      <c r="BC13018" s="41"/>
      <c r="BD13018" s="41"/>
      <c r="BE13018" s="41"/>
      <c r="BF13018" s="41"/>
      <c r="BG13018" s="41"/>
      <c r="BH13018" s="41"/>
      <c r="BI13018" s="41"/>
      <c r="BJ13018" s="41"/>
      <c r="BK13018" s="41"/>
      <c r="BL13018" s="41"/>
      <c r="BM13018" s="41"/>
      <c r="BN13018" s="41"/>
      <c r="BO13018" s="41"/>
      <c r="BP13018" s="108"/>
      <c r="CG13018" s="102"/>
      <c r="CI13018" s="45"/>
    </row>
    <row r="13019" spans="37:87" ht="13" customHeight="1">
      <c r="AK13019" s="114"/>
      <c r="AL13019" s="41"/>
      <c r="AM13019" s="41"/>
      <c r="AN13019" s="41"/>
      <c r="AO13019" s="41"/>
      <c r="AP13019" s="41"/>
      <c r="AQ13019" s="41"/>
      <c r="AR13019" s="41"/>
      <c r="AS13019" s="41"/>
      <c r="AT13019" s="41"/>
      <c r="AU13019" s="41"/>
      <c r="AV13019" s="41"/>
      <c r="AW13019" s="41"/>
      <c r="AX13019" s="41"/>
      <c r="AY13019" s="41"/>
      <c r="AZ13019" s="41"/>
      <c r="BA13019" s="41"/>
      <c r="BB13019" s="41"/>
      <c r="BC13019" s="41"/>
      <c r="BD13019" s="41"/>
      <c r="BE13019" s="41"/>
      <c r="BF13019" s="41"/>
      <c r="BG13019" s="41"/>
      <c r="BH13019" s="41"/>
      <c r="BI13019" s="41"/>
      <c r="BJ13019" s="41"/>
      <c r="BK13019" s="41"/>
      <c r="BL13019" s="41"/>
      <c r="BM13019" s="41"/>
      <c r="BN13019" s="41"/>
      <c r="BO13019" s="41"/>
      <c r="BP13019" s="108"/>
      <c r="CG13019" s="102"/>
      <c r="CI13019" s="45"/>
    </row>
    <row r="13020" spans="37:87" ht="13" customHeight="1">
      <c r="AK13020" s="114"/>
      <c r="AL13020" s="41"/>
      <c r="AM13020" s="41"/>
      <c r="AN13020" s="41"/>
      <c r="AO13020" s="41"/>
      <c r="AP13020" s="41"/>
      <c r="AQ13020" s="41"/>
      <c r="AR13020" s="41"/>
      <c r="AS13020" s="41"/>
      <c r="AT13020" s="41"/>
      <c r="AU13020" s="41"/>
      <c r="AV13020" s="41"/>
      <c r="AW13020" s="41"/>
      <c r="AX13020" s="41"/>
      <c r="AY13020" s="41"/>
      <c r="AZ13020" s="41"/>
      <c r="BA13020" s="41"/>
      <c r="BB13020" s="41"/>
      <c r="BC13020" s="41"/>
      <c r="BD13020" s="41"/>
      <c r="BE13020" s="41"/>
      <c r="BF13020" s="41"/>
      <c r="BG13020" s="41"/>
      <c r="BH13020" s="41"/>
      <c r="BI13020" s="41"/>
      <c r="BJ13020" s="41"/>
      <c r="BK13020" s="41"/>
      <c r="BL13020" s="41"/>
      <c r="BM13020" s="41"/>
      <c r="BN13020" s="41"/>
      <c r="BO13020" s="41"/>
      <c r="BP13020" s="108"/>
      <c r="CG13020" s="102"/>
      <c r="CI13020" s="45"/>
    </row>
    <row r="13021" spans="37:87" ht="13" customHeight="1">
      <c r="AK13021" s="114"/>
      <c r="AL13021" s="41"/>
      <c r="AM13021" s="41"/>
      <c r="AN13021" s="41"/>
      <c r="AO13021" s="41"/>
      <c r="AP13021" s="41"/>
      <c r="AQ13021" s="41"/>
      <c r="AR13021" s="41"/>
      <c r="AS13021" s="41"/>
      <c r="AT13021" s="41"/>
      <c r="AU13021" s="41"/>
      <c r="AV13021" s="41"/>
      <c r="AW13021" s="41"/>
      <c r="AX13021" s="41"/>
      <c r="AY13021" s="41"/>
      <c r="AZ13021" s="41"/>
      <c r="BA13021" s="41"/>
      <c r="BB13021" s="41"/>
      <c r="BC13021" s="41"/>
      <c r="BD13021" s="41"/>
      <c r="BE13021" s="41"/>
      <c r="BF13021" s="41"/>
      <c r="BG13021" s="41"/>
      <c r="BH13021" s="41"/>
      <c r="BI13021" s="41"/>
      <c r="BJ13021" s="41"/>
      <c r="BK13021" s="41"/>
      <c r="BL13021" s="41"/>
      <c r="BM13021" s="41"/>
      <c r="BN13021" s="41"/>
      <c r="BO13021" s="41"/>
      <c r="BP13021" s="108"/>
      <c r="CG13021" s="102"/>
      <c r="CI13021" s="45"/>
    </row>
    <row r="13022" spans="37:87" ht="13" customHeight="1">
      <c r="AK13022" s="114"/>
      <c r="AL13022" s="41"/>
      <c r="AM13022" s="41"/>
      <c r="AN13022" s="41"/>
      <c r="AO13022" s="41"/>
      <c r="AP13022" s="41"/>
      <c r="AQ13022" s="41"/>
      <c r="AR13022" s="41"/>
      <c r="AS13022" s="41"/>
      <c r="AT13022" s="41"/>
      <c r="AU13022" s="41"/>
      <c r="AV13022" s="41"/>
      <c r="AW13022" s="41"/>
      <c r="AX13022" s="41"/>
      <c r="AY13022" s="41"/>
      <c r="AZ13022" s="41"/>
      <c r="BA13022" s="41"/>
      <c r="BB13022" s="41"/>
      <c r="BC13022" s="41"/>
      <c r="BD13022" s="41"/>
      <c r="BE13022" s="41"/>
      <c r="BF13022" s="41"/>
      <c r="BG13022" s="41"/>
      <c r="BH13022" s="41"/>
      <c r="BI13022" s="41"/>
      <c r="BJ13022" s="41"/>
      <c r="BK13022" s="41"/>
      <c r="BL13022" s="41"/>
      <c r="BM13022" s="41"/>
      <c r="BN13022" s="41"/>
      <c r="BO13022" s="41"/>
      <c r="BP13022" s="108"/>
      <c r="CG13022" s="102"/>
      <c r="CI13022" s="45"/>
    </row>
    <row r="13023" spans="37:87" ht="13" customHeight="1">
      <c r="AK13023" s="114"/>
      <c r="AL13023" s="41"/>
      <c r="AM13023" s="41"/>
      <c r="AN13023" s="41"/>
      <c r="AO13023" s="41"/>
      <c r="AP13023" s="41"/>
      <c r="AQ13023" s="41"/>
      <c r="AR13023" s="41"/>
      <c r="AS13023" s="41"/>
      <c r="AT13023" s="41"/>
      <c r="AU13023" s="41"/>
      <c r="AV13023" s="41"/>
      <c r="AW13023" s="41"/>
      <c r="AX13023" s="41"/>
      <c r="AY13023" s="41"/>
      <c r="AZ13023" s="41"/>
      <c r="BA13023" s="41"/>
      <c r="BB13023" s="41"/>
      <c r="BC13023" s="41"/>
      <c r="BD13023" s="41"/>
      <c r="BE13023" s="41"/>
      <c r="BF13023" s="41"/>
      <c r="BG13023" s="41"/>
      <c r="BH13023" s="41"/>
      <c r="BI13023" s="41"/>
      <c r="BJ13023" s="41"/>
      <c r="BK13023" s="41"/>
      <c r="BL13023" s="41"/>
      <c r="BM13023" s="41"/>
      <c r="BN13023" s="41"/>
      <c r="BO13023" s="41"/>
      <c r="BP13023" s="108"/>
      <c r="CG13023" s="102"/>
      <c r="CI13023" s="45"/>
    </row>
    <row r="13024" spans="37:87" ht="13" customHeight="1">
      <c r="AK13024" s="114"/>
      <c r="AL13024" s="41"/>
      <c r="AM13024" s="41"/>
      <c r="AN13024" s="41"/>
      <c r="AO13024" s="41"/>
      <c r="AP13024" s="41"/>
      <c r="AQ13024" s="41"/>
      <c r="AR13024" s="41"/>
      <c r="AS13024" s="41"/>
      <c r="AT13024" s="41"/>
      <c r="AU13024" s="41"/>
      <c r="AV13024" s="41"/>
      <c r="AW13024" s="41"/>
      <c r="AX13024" s="41"/>
      <c r="AY13024" s="41"/>
      <c r="AZ13024" s="41"/>
      <c r="BA13024" s="41"/>
      <c r="BB13024" s="41"/>
      <c r="BC13024" s="41"/>
      <c r="BD13024" s="41"/>
      <c r="BE13024" s="41"/>
      <c r="BF13024" s="41"/>
      <c r="BG13024" s="41"/>
      <c r="BH13024" s="41"/>
      <c r="BI13024" s="41"/>
      <c r="BJ13024" s="41"/>
      <c r="BK13024" s="41"/>
      <c r="BL13024" s="41"/>
      <c r="BM13024" s="41"/>
      <c r="BN13024" s="41"/>
      <c r="BO13024" s="41"/>
      <c r="BP13024" s="108"/>
      <c r="CG13024" s="102"/>
      <c r="CI13024" s="45"/>
    </row>
    <row r="13025" spans="37:87" ht="13" customHeight="1">
      <c r="AK13025" s="114"/>
      <c r="AL13025" s="41"/>
      <c r="AM13025" s="41"/>
      <c r="AN13025" s="41"/>
      <c r="AO13025" s="41"/>
      <c r="AP13025" s="41"/>
      <c r="AQ13025" s="41"/>
      <c r="AR13025" s="41"/>
      <c r="AS13025" s="41"/>
      <c r="AT13025" s="41"/>
      <c r="AU13025" s="41"/>
      <c r="AV13025" s="41"/>
      <c r="AW13025" s="41"/>
      <c r="AX13025" s="41"/>
      <c r="AY13025" s="41"/>
      <c r="AZ13025" s="41"/>
      <c r="BA13025" s="41"/>
      <c r="BB13025" s="41"/>
      <c r="BC13025" s="41"/>
      <c r="BD13025" s="41"/>
      <c r="BE13025" s="41"/>
      <c r="BF13025" s="41"/>
      <c r="BG13025" s="41"/>
      <c r="BH13025" s="41"/>
      <c r="BI13025" s="41"/>
      <c r="BJ13025" s="41"/>
      <c r="BK13025" s="41"/>
      <c r="BL13025" s="41"/>
      <c r="BM13025" s="41"/>
      <c r="BN13025" s="41"/>
      <c r="BO13025" s="41"/>
      <c r="BP13025" s="108"/>
      <c r="CG13025" s="102"/>
      <c r="CI13025" s="45"/>
    </row>
    <row r="13026" spans="37:87" ht="13" customHeight="1">
      <c r="AK13026" s="114"/>
      <c r="AL13026" s="41"/>
      <c r="AM13026" s="41"/>
      <c r="AN13026" s="41"/>
      <c r="AO13026" s="41"/>
      <c r="AP13026" s="41"/>
      <c r="AQ13026" s="41"/>
      <c r="AR13026" s="41"/>
      <c r="AS13026" s="41"/>
      <c r="AT13026" s="41"/>
      <c r="AU13026" s="41"/>
      <c r="AV13026" s="41"/>
      <c r="AW13026" s="41"/>
      <c r="AX13026" s="41"/>
      <c r="AY13026" s="41"/>
      <c r="AZ13026" s="41"/>
      <c r="BA13026" s="41"/>
      <c r="BB13026" s="41"/>
      <c r="BC13026" s="41"/>
      <c r="BD13026" s="41"/>
      <c r="BE13026" s="41"/>
      <c r="BF13026" s="41"/>
      <c r="BG13026" s="41"/>
      <c r="BH13026" s="41"/>
      <c r="BI13026" s="41"/>
      <c r="BJ13026" s="41"/>
      <c r="BK13026" s="41"/>
      <c r="BL13026" s="41"/>
      <c r="BM13026" s="41"/>
      <c r="BN13026" s="41"/>
      <c r="BO13026" s="41"/>
      <c r="BP13026" s="108"/>
      <c r="CG13026" s="102"/>
      <c r="CI13026" s="45"/>
    </row>
    <row r="13027" spans="37:87" ht="13" customHeight="1">
      <c r="AK13027" s="114"/>
      <c r="AL13027" s="41"/>
      <c r="AM13027" s="41"/>
      <c r="AN13027" s="41"/>
      <c r="AO13027" s="41"/>
      <c r="AP13027" s="41"/>
      <c r="AQ13027" s="41"/>
      <c r="AR13027" s="41"/>
      <c r="AS13027" s="41"/>
      <c r="AT13027" s="41"/>
      <c r="AU13027" s="41"/>
      <c r="AV13027" s="41"/>
      <c r="AW13027" s="41"/>
      <c r="AX13027" s="41"/>
      <c r="AY13027" s="41"/>
      <c r="AZ13027" s="41"/>
      <c r="BA13027" s="41"/>
      <c r="BB13027" s="41"/>
      <c r="BC13027" s="41"/>
      <c r="BD13027" s="41"/>
      <c r="BE13027" s="41"/>
      <c r="BF13027" s="41"/>
      <c r="BG13027" s="41"/>
      <c r="BH13027" s="41"/>
      <c r="BI13027" s="41"/>
      <c r="BJ13027" s="41"/>
      <c r="BK13027" s="41"/>
      <c r="BL13027" s="41"/>
      <c r="BM13027" s="41"/>
      <c r="BN13027" s="41"/>
      <c r="BO13027" s="41"/>
      <c r="BP13027" s="108"/>
      <c r="CG13027" s="102"/>
      <c r="CI13027" s="45"/>
    </row>
    <row r="13028" spans="37:87" ht="13" customHeight="1">
      <c r="AK13028" s="114"/>
      <c r="AL13028" s="41"/>
      <c r="AM13028" s="41"/>
      <c r="AN13028" s="41"/>
      <c r="AO13028" s="41"/>
      <c r="AP13028" s="41"/>
      <c r="AQ13028" s="41"/>
      <c r="AR13028" s="41"/>
      <c r="AS13028" s="41"/>
      <c r="AT13028" s="41"/>
      <c r="AU13028" s="41"/>
      <c r="AV13028" s="41"/>
      <c r="AW13028" s="41"/>
      <c r="AX13028" s="41"/>
      <c r="AY13028" s="41"/>
      <c r="AZ13028" s="41"/>
      <c r="BA13028" s="41"/>
      <c r="BB13028" s="41"/>
      <c r="BC13028" s="41"/>
      <c r="BD13028" s="41"/>
      <c r="BE13028" s="41"/>
      <c r="BF13028" s="41"/>
      <c r="BG13028" s="41"/>
      <c r="BH13028" s="41"/>
      <c r="BI13028" s="41"/>
      <c r="BJ13028" s="41"/>
      <c r="BK13028" s="41"/>
      <c r="BL13028" s="41"/>
      <c r="BM13028" s="41"/>
      <c r="BN13028" s="41"/>
      <c r="BO13028" s="41"/>
      <c r="BP13028" s="108"/>
      <c r="CG13028" s="102"/>
      <c r="CI13028" s="45"/>
    </row>
    <row r="13029" spans="37:87" ht="13" customHeight="1">
      <c r="AK13029" s="114"/>
      <c r="AL13029" s="41"/>
      <c r="AM13029" s="41"/>
      <c r="AN13029" s="41"/>
      <c r="AO13029" s="41"/>
      <c r="AP13029" s="41"/>
      <c r="AQ13029" s="41"/>
      <c r="AR13029" s="41"/>
      <c r="AS13029" s="41"/>
      <c r="AT13029" s="41"/>
      <c r="AU13029" s="41"/>
      <c r="AV13029" s="41"/>
      <c r="AW13029" s="41"/>
      <c r="AX13029" s="41"/>
      <c r="AY13029" s="41"/>
      <c r="AZ13029" s="41"/>
      <c r="BA13029" s="41"/>
      <c r="BB13029" s="41"/>
      <c r="BC13029" s="41"/>
      <c r="BD13029" s="41"/>
      <c r="BE13029" s="41"/>
      <c r="BF13029" s="41"/>
      <c r="BG13029" s="41"/>
      <c r="BH13029" s="41"/>
      <c r="BI13029" s="41"/>
      <c r="BJ13029" s="41"/>
      <c r="BK13029" s="41"/>
      <c r="BL13029" s="41"/>
      <c r="BM13029" s="41"/>
      <c r="BN13029" s="41"/>
      <c r="BO13029" s="41"/>
      <c r="BP13029" s="108"/>
      <c r="CG13029" s="102"/>
      <c r="CI13029" s="45"/>
    </row>
    <row r="13030" spans="37:87" ht="13" customHeight="1">
      <c r="AK13030" s="114"/>
      <c r="AL13030" s="41"/>
      <c r="AM13030" s="41"/>
      <c r="AN13030" s="41"/>
      <c r="AO13030" s="41"/>
      <c r="AP13030" s="41"/>
      <c r="AQ13030" s="41"/>
      <c r="AR13030" s="41"/>
      <c r="AS13030" s="41"/>
      <c r="AT13030" s="41"/>
      <c r="AU13030" s="41"/>
      <c r="AV13030" s="41"/>
      <c r="AW13030" s="41"/>
      <c r="AX13030" s="41"/>
      <c r="AY13030" s="41"/>
      <c r="AZ13030" s="41"/>
      <c r="BA13030" s="41"/>
      <c r="BB13030" s="41"/>
      <c r="BC13030" s="41"/>
      <c r="BD13030" s="41"/>
      <c r="BE13030" s="41"/>
      <c r="BF13030" s="41"/>
      <c r="BG13030" s="41"/>
      <c r="BH13030" s="41"/>
      <c r="BI13030" s="41"/>
      <c r="BJ13030" s="41"/>
      <c r="BK13030" s="41"/>
      <c r="BL13030" s="41"/>
      <c r="BM13030" s="41"/>
      <c r="BN13030" s="41"/>
      <c r="BO13030" s="41"/>
      <c r="BP13030" s="108"/>
      <c r="CG13030" s="102"/>
      <c r="CI13030" s="45"/>
    </row>
    <row r="13031" spans="37:87" ht="13" customHeight="1">
      <c r="AK13031" s="114"/>
      <c r="AL13031" s="41"/>
      <c r="AM13031" s="41"/>
      <c r="AN13031" s="41"/>
      <c r="AO13031" s="41"/>
      <c r="AP13031" s="41"/>
      <c r="AQ13031" s="41"/>
      <c r="AR13031" s="41"/>
      <c r="AS13031" s="41"/>
      <c r="AT13031" s="41"/>
      <c r="AU13031" s="41"/>
      <c r="AV13031" s="41"/>
      <c r="AW13031" s="41"/>
      <c r="AX13031" s="41"/>
      <c r="AY13031" s="41"/>
      <c r="AZ13031" s="41"/>
      <c r="BA13031" s="41"/>
      <c r="BB13031" s="41"/>
      <c r="BC13031" s="41"/>
      <c r="BD13031" s="41"/>
      <c r="BE13031" s="41"/>
      <c r="BF13031" s="41"/>
      <c r="BG13031" s="41"/>
      <c r="BH13031" s="41"/>
      <c r="BI13031" s="41"/>
      <c r="BJ13031" s="41"/>
      <c r="BK13031" s="41"/>
      <c r="BL13031" s="41"/>
      <c r="BM13031" s="41"/>
      <c r="BN13031" s="41"/>
      <c r="BO13031" s="41"/>
      <c r="BP13031" s="108"/>
      <c r="CG13031" s="102"/>
      <c r="CI13031" s="45"/>
    </row>
    <row r="13032" spans="37:87" ht="13" customHeight="1">
      <c r="AK13032" s="114"/>
      <c r="AL13032" s="41"/>
      <c r="AM13032" s="41"/>
      <c r="AN13032" s="41"/>
      <c r="AO13032" s="41"/>
      <c r="AP13032" s="41"/>
      <c r="AQ13032" s="41"/>
      <c r="AR13032" s="41"/>
      <c r="AS13032" s="41"/>
      <c r="AT13032" s="41"/>
      <c r="AU13032" s="41"/>
      <c r="AV13032" s="41"/>
      <c r="AW13032" s="41"/>
      <c r="AX13032" s="41"/>
      <c r="AY13032" s="41"/>
      <c r="AZ13032" s="41"/>
      <c r="BA13032" s="41"/>
      <c r="BB13032" s="41"/>
      <c r="BC13032" s="41"/>
      <c r="BD13032" s="41"/>
      <c r="BE13032" s="41"/>
      <c r="BF13032" s="41"/>
      <c r="BG13032" s="41"/>
      <c r="BH13032" s="41"/>
      <c r="BI13032" s="41"/>
      <c r="BJ13032" s="41"/>
      <c r="BK13032" s="41"/>
      <c r="BL13032" s="41"/>
      <c r="BM13032" s="41"/>
      <c r="BN13032" s="41"/>
      <c r="BO13032" s="41"/>
      <c r="BP13032" s="108"/>
      <c r="CG13032" s="102"/>
      <c r="CI13032" s="45"/>
    </row>
    <row r="13033" spans="37:87" ht="13" customHeight="1">
      <c r="AK13033" s="114"/>
      <c r="AL13033" s="41"/>
      <c r="AM13033" s="41"/>
      <c r="AN13033" s="41"/>
      <c r="AO13033" s="41"/>
      <c r="AP13033" s="41"/>
      <c r="AQ13033" s="41"/>
      <c r="AR13033" s="41"/>
      <c r="AS13033" s="41"/>
      <c r="AT13033" s="41"/>
      <c r="AU13033" s="41"/>
      <c r="AV13033" s="41"/>
      <c r="AW13033" s="41"/>
      <c r="AX13033" s="41"/>
      <c r="AY13033" s="41"/>
      <c r="AZ13033" s="41"/>
      <c r="BA13033" s="41"/>
      <c r="BB13033" s="41"/>
      <c r="BC13033" s="41"/>
      <c r="BD13033" s="41"/>
      <c r="BE13033" s="41"/>
      <c r="BF13033" s="41"/>
      <c r="BG13033" s="41"/>
      <c r="BH13033" s="41"/>
      <c r="BI13033" s="41"/>
      <c r="BJ13033" s="41"/>
      <c r="BK13033" s="41"/>
      <c r="BL13033" s="41"/>
      <c r="BM13033" s="41"/>
      <c r="BN13033" s="41"/>
      <c r="BO13033" s="41"/>
      <c r="BP13033" s="108"/>
      <c r="CG13033" s="102"/>
      <c r="CI13033" s="45"/>
    </row>
    <row r="13034" spans="37:87" ht="13" customHeight="1">
      <c r="AK13034" s="114"/>
      <c r="AL13034" s="41"/>
      <c r="AM13034" s="41"/>
      <c r="AN13034" s="41"/>
      <c r="AO13034" s="41"/>
      <c r="AP13034" s="41"/>
      <c r="AQ13034" s="41"/>
      <c r="AR13034" s="41"/>
      <c r="AS13034" s="41"/>
      <c r="AT13034" s="41"/>
      <c r="AU13034" s="41"/>
      <c r="AV13034" s="41"/>
      <c r="AW13034" s="41"/>
      <c r="AX13034" s="41"/>
      <c r="AY13034" s="41"/>
      <c r="AZ13034" s="41"/>
      <c r="BA13034" s="41"/>
      <c r="BB13034" s="41"/>
      <c r="BC13034" s="41"/>
      <c r="BD13034" s="41"/>
      <c r="BE13034" s="41"/>
      <c r="BF13034" s="41"/>
      <c r="BG13034" s="41"/>
      <c r="BH13034" s="41"/>
      <c r="BI13034" s="41"/>
      <c r="BJ13034" s="41"/>
      <c r="BK13034" s="41"/>
      <c r="BL13034" s="41"/>
      <c r="BM13034" s="41"/>
      <c r="BN13034" s="41"/>
      <c r="BO13034" s="41"/>
      <c r="BP13034" s="108"/>
      <c r="CG13034" s="102"/>
      <c r="CI13034" s="45"/>
    </row>
    <row r="13035" spans="37:87" ht="13" customHeight="1">
      <c r="AK13035" s="114"/>
      <c r="AL13035" s="41"/>
      <c r="AM13035" s="41"/>
      <c r="AN13035" s="41"/>
      <c r="AO13035" s="41"/>
      <c r="AP13035" s="41"/>
      <c r="AQ13035" s="41"/>
      <c r="AR13035" s="41"/>
      <c r="AS13035" s="41"/>
      <c r="AT13035" s="41"/>
      <c r="AU13035" s="41"/>
      <c r="AV13035" s="41"/>
      <c r="AW13035" s="41"/>
      <c r="AX13035" s="41"/>
      <c r="AY13035" s="41"/>
      <c r="AZ13035" s="41"/>
      <c r="BA13035" s="41"/>
      <c r="BB13035" s="41"/>
      <c r="BC13035" s="41"/>
      <c r="BD13035" s="41"/>
      <c r="BE13035" s="41"/>
      <c r="BF13035" s="41"/>
      <c r="BG13035" s="41"/>
      <c r="BH13035" s="41"/>
      <c r="BI13035" s="41"/>
      <c r="BJ13035" s="41"/>
      <c r="BK13035" s="41"/>
      <c r="BL13035" s="41"/>
      <c r="BM13035" s="41"/>
      <c r="BN13035" s="41"/>
      <c r="BO13035" s="41"/>
      <c r="BP13035" s="108"/>
      <c r="CG13035" s="102"/>
      <c r="CI13035" s="45"/>
    </row>
    <row r="13036" spans="37:87" ht="13" customHeight="1">
      <c r="AK13036" s="114"/>
      <c r="AL13036" s="41"/>
      <c r="AM13036" s="41"/>
      <c r="AN13036" s="41"/>
      <c r="AO13036" s="41"/>
      <c r="AP13036" s="41"/>
      <c r="AQ13036" s="41"/>
      <c r="AR13036" s="41"/>
      <c r="AS13036" s="41"/>
      <c r="AT13036" s="41"/>
      <c r="AU13036" s="41"/>
      <c r="AV13036" s="41"/>
      <c r="AW13036" s="41"/>
      <c r="AX13036" s="41"/>
      <c r="AY13036" s="41"/>
      <c r="AZ13036" s="41"/>
      <c r="BA13036" s="41"/>
      <c r="BB13036" s="41"/>
      <c r="BC13036" s="41"/>
      <c r="BD13036" s="41"/>
      <c r="BE13036" s="41"/>
      <c r="BF13036" s="41"/>
      <c r="BG13036" s="41"/>
      <c r="BH13036" s="41"/>
      <c r="BI13036" s="41"/>
      <c r="BJ13036" s="41"/>
      <c r="BK13036" s="41"/>
      <c r="BL13036" s="41"/>
      <c r="BM13036" s="41"/>
      <c r="BN13036" s="41"/>
      <c r="BO13036" s="41"/>
      <c r="BP13036" s="108"/>
      <c r="CG13036" s="102"/>
      <c r="CI13036" s="45"/>
    </row>
    <row r="13037" spans="37:87" ht="13" customHeight="1">
      <c r="AK13037" s="114"/>
      <c r="AL13037" s="41"/>
      <c r="AM13037" s="41"/>
      <c r="AN13037" s="41"/>
      <c r="AO13037" s="41"/>
      <c r="AP13037" s="41"/>
      <c r="AQ13037" s="41"/>
      <c r="AR13037" s="41"/>
      <c r="AS13037" s="41"/>
      <c r="AT13037" s="41"/>
      <c r="AU13037" s="41"/>
      <c r="AV13037" s="41"/>
      <c r="AW13037" s="41"/>
      <c r="AX13037" s="41"/>
      <c r="AY13037" s="41"/>
      <c r="AZ13037" s="41"/>
      <c r="BA13037" s="41"/>
      <c r="BB13037" s="41"/>
      <c r="BC13037" s="41"/>
      <c r="BD13037" s="41"/>
      <c r="BE13037" s="41"/>
      <c r="BF13037" s="41"/>
      <c r="BG13037" s="41"/>
      <c r="BH13037" s="41"/>
      <c r="BI13037" s="41"/>
      <c r="BJ13037" s="41"/>
      <c r="BK13037" s="41"/>
      <c r="BL13037" s="41"/>
      <c r="BM13037" s="41"/>
      <c r="BN13037" s="41"/>
      <c r="BO13037" s="41"/>
      <c r="BP13037" s="108"/>
      <c r="CG13037" s="102"/>
      <c r="CI13037" s="45"/>
    </row>
    <row r="13038" spans="37:87" ht="13" customHeight="1">
      <c r="AK13038" s="114"/>
      <c r="AL13038" s="41"/>
      <c r="AM13038" s="41"/>
      <c r="AN13038" s="41"/>
      <c r="AO13038" s="41"/>
      <c r="AP13038" s="41"/>
      <c r="AQ13038" s="41"/>
      <c r="AR13038" s="41"/>
      <c r="AS13038" s="41"/>
      <c r="AT13038" s="41"/>
      <c r="AU13038" s="41"/>
      <c r="AV13038" s="41"/>
      <c r="AW13038" s="41"/>
      <c r="AX13038" s="41"/>
      <c r="AY13038" s="41"/>
      <c r="AZ13038" s="41"/>
      <c r="BA13038" s="41"/>
      <c r="BB13038" s="41"/>
      <c r="BC13038" s="41"/>
      <c r="BD13038" s="41"/>
      <c r="BE13038" s="41"/>
      <c r="BF13038" s="41"/>
      <c r="BG13038" s="41"/>
      <c r="BH13038" s="41"/>
      <c r="BI13038" s="41"/>
      <c r="BJ13038" s="41"/>
      <c r="BK13038" s="41"/>
      <c r="BL13038" s="41"/>
      <c r="BM13038" s="41"/>
      <c r="BN13038" s="41"/>
      <c r="BO13038" s="41"/>
      <c r="BP13038" s="108"/>
      <c r="CG13038" s="102"/>
      <c r="CI13038" s="45"/>
    </row>
    <row r="13039" spans="37:87" ht="13" customHeight="1">
      <c r="AK13039" s="114"/>
      <c r="AL13039" s="41"/>
      <c r="AM13039" s="41"/>
      <c r="AN13039" s="41"/>
      <c r="AO13039" s="41"/>
      <c r="AP13039" s="41"/>
      <c r="AQ13039" s="41"/>
      <c r="AR13039" s="41"/>
      <c r="AS13039" s="41"/>
      <c r="AT13039" s="41"/>
      <c r="AU13039" s="41"/>
      <c r="AV13039" s="41"/>
      <c r="AW13039" s="41"/>
      <c r="AX13039" s="41"/>
      <c r="AY13039" s="41"/>
      <c r="AZ13039" s="41"/>
      <c r="BA13039" s="41"/>
      <c r="BB13039" s="41"/>
      <c r="BC13039" s="41"/>
      <c r="BD13039" s="41"/>
      <c r="BE13039" s="41"/>
      <c r="BF13039" s="41"/>
      <c r="BG13039" s="41"/>
      <c r="BH13039" s="41"/>
      <c r="BI13039" s="41"/>
      <c r="BJ13039" s="41"/>
      <c r="BK13039" s="41"/>
      <c r="BL13039" s="41"/>
      <c r="BM13039" s="41"/>
      <c r="BN13039" s="41"/>
      <c r="BO13039" s="41"/>
      <c r="BP13039" s="108"/>
      <c r="CG13039" s="102"/>
      <c r="CI13039" s="45"/>
    </row>
    <row r="13040" spans="37:87" ht="13" customHeight="1">
      <c r="AK13040" s="114"/>
      <c r="AL13040" s="41"/>
      <c r="AM13040" s="41"/>
      <c r="AN13040" s="41"/>
      <c r="AO13040" s="41"/>
      <c r="AP13040" s="41"/>
      <c r="AQ13040" s="41"/>
      <c r="AR13040" s="41"/>
      <c r="AS13040" s="41"/>
      <c r="AT13040" s="41"/>
      <c r="AU13040" s="41"/>
      <c r="AV13040" s="41"/>
      <c r="AW13040" s="41"/>
      <c r="AX13040" s="41"/>
      <c r="AY13040" s="41"/>
      <c r="AZ13040" s="41"/>
      <c r="BA13040" s="41"/>
      <c r="BB13040" s="41"/>
      <c r="BC13040" s="41"/>
      <c r="BD13040" s="41"/>
      <c r="BE13040" s="41"/>
      <c r="BF13040" s="41"/>
      <c r="BG13040" s="41"/>
      <c r="BH13040" s="41"/>
      <c r="BI13040" s="41"/>
      <c r="BJ13040" s="41"/>
      <c r="BK13040" s="41"/>
      <c r="BL13040" s="41"/>
      <c r="BM13040" s="41"/>
      <c r="BN13040" s="41"/>
      <c r="BO13040" s="41"/>
      <c r="BP13040" s="108"/>
      <c r="CG13040" s="102"/>
      <c r="CI13040" s="45"/>
    </row>
    <row r="13041" spans="37:87" ht="13" customHeight="1">
      <c r="AK13041" s="114"/>
      <c r="AL13041" s="41"/>
      <c r="AM13041" s="41"/>
      <c r="AN13041" s="41"/>
      <c r="AO13041" s="41"/>
      <c r="AP13041" s="41"/>
      <c r="AQ13041" s="41"/>
      <c r="AR13041" s="41"/>
      <c r="AS13041" s="41"/>
      <c r="AT13041" s="41"/>
      <c r="AU13041" s="41"/>
      <c r="AV13041" s="41"/>
      <c r="AW13041" s="41"/>
      <c r="AX13041" s="41"/>
      <c r="AY13041" s="41"/>
      <c r="AZ13041" s="41"/>
      <c r="BA13041" s="41"/>
      <c r="BB13041" s="41"/>
      <c r="BC13041" s="41"/>
      <c r="BD13041" s="41"/>
      <c r="BE13041" s="41"/>
      <c r="BF13041" s="41"/>
      <c r="BG13041" s="41"/>
      <c r="BH13041" s="41"/>
      <c r="BI13041" s="41"/>
      <c r="BJ13041" s="41"/>
      <c r="BK13041" s="41"/>
      <c r="BL13041" s="41"/>
      <c r="BM13041" s="41"/>
      <c r="BN13041" s="41"/>
      <c r="BO13041" s="41"/>
      <c r="BP13041" s="108"/>
      <c r="CG13041" s="102"/>
      <c r="CI13041" s="45"/>
    </row>
    <row r="13042" spans="37:87" ht="13" customHeight="1">
      <c r="AK13042" s="114"/>
      <c r="AL13042" s="41"/>
      <c r="AM13042" s="41"/>
      <c r="AN13042" s="41"/>
      <c r="AO13042" s="41"/>
      <c r="AP13042" s="41"/>
      <c r="AQ13042" s="41"/>
      <c r="AR13042" s="41"/>
      <c r="AS13042" s="41"/>
      <c r="AT13042" s="41"/>
      <c r="AU13042" s="41"/>
      <c r="AV13042" s="41"/>
      <c r="AW13042" s="41"/>
      <c r="AX13042" s="41"/>
      <c r="AY13042" s="41"/>
      <c r="AZ13042" s="41"/>
      <c r="BA13042" s="41"/>
      <c r="BB13042" s="41"/>
      <c r="BC13042" s="41"/>
      <c r="BD13042" s="41"/>
      <c r="BE13042" s="41"/>
      <c r="BF13042" s="41"/>
      <c r="BG13042" s="41"/>
      <c r="BH13042" s="41"/>
      <c r="BI13042" s="41"/>
      <c r="BJ13042" s="41"/>
      <c r="BK13042" s="41"/>
      <c r="BL13042" s="41"/>
      <c r="BM13042" s="41"/>
      <c r="BN13042" s="41"/>
      <c r="BO13042" s="41"/>
      <c r="BP13042" s="108"/>
      <c r="CG13042" s="102"/>
      <c r="CI13042" s="45"/>
    </row>
    <row r="13043" spans="37:87" ht="13" customHeight="1">
      <c r="AK13043" s="114"/>
      <c r="AL13043" s="41"/>
      <c r="AM13043" s="41"/>
      <c r="AN13043" s="41"/>
      <c r="AO13043" s="41"/>
      <c r="AP13043" s="41"/>
      <c r="AQ13043" s="41"/>
      <c r="AR13043" s="41"/>
      <c r="AS13043" s="41"/>
      <c r="AT13043" s="41"/>
      <c r="AU13043" s="41"/>
      <c r="AV13043" s="41"/>
      <c r="AW13043" s="41"/>
      <c r="AX13043" s="41"/>
      <c r="AY13043" s="41"/>
      <c r="AZ13043" s="41"/>
      <c r="BA13043" s="41"/>
      <c r="BB13043" s="41"/>
      <c r="BC13043" s="41"/>
      <c r="BD13043" s="41"/>
      <c r="BE13043" s="41"/>
      <c r="BF13043" s="41"/>
      <c r="BG13043" s="41"/>
      <c r="BH13043" s="41"/>
      <c r="BI13043" s="41"/>
      <c r="BJ13043" s="41"/>
      <c r="BK13043" s="41"/>
      <c r="BL13043" s="41"/>
      <c r="BM13043" s="41"/>
      <c r="BN13043" s="41"/>
      <c r="BO13043" s="41"/>
      <c r="BP13043" s="108"/>
      <c r="CG13043" s="102"/>
      <c r="CI13043" s="45"/>
    </row>
    <row r="13044" spans="37:87" ht="13" customHeight="1">
      <c r="AK13044" s="114"/>
      <c r="AL13044" s="41"/>
      <c r="AM13044" s="41"/>
      <c r="AN13044" s="41"/>
      <c r="AO13044" s="41"/>
      <c r="AP13044" s="41"/>
      <c r="AQ13044" s="41"/>
      <c r="AR13044" s="41"/>
      <c r="AS13044" s="41"/>
      <c r="AT13044" s="41"/>
      <c r="AU13044" s="41"/>
      <c r="AV13044" s="41"/>
      <c r="AW13044" s="41"/>
      <c r="AX13044" s="41"/>
      <c r="AY13044" s="41"/>
      <c r="AZ13044" s="41"/>
      <c r="BA13044" s="41"/>
      <c r="BB13044" s="41"/>
      <c r="BC13044" s="41"/>
      <c r="BD13044" s="41"/>
      <c r="BE13044" s="41"/>
      <c r="BF13044" s="41"/>
      <c r="BG13044" s="41"/>
      <c r="BH13044" s="41"/>
      <c r="BI13044" s="41"/>
      <c r="BJ13044" s="41"/>
      <c r="BK13044" s="41"/>
      <c r="BL13044" s="41"/>
      <c r="BM13044" s="41"/>
      <c r="BN13044" s="41"/>
      <c r="BO13044" s="41"/>
      <c r="BP13044" s="108"/>
      <c r="CG13044" s="102"/>
      <c r="CI13044" s="45"/>
    </row>
    <row r="13045" spans="37:87" ht="13" customHeight="1">
      <c r="AK13045" s="114"/>
      <c r="AL13045" s="41"/>
      <c r="AM13045" s="41"/>
      <c r="AN13045" s="41"/>
      <c r="AO13045" s="41"/>
      <c r="AP13045" s="41"/>
      <c r="AQ13045" s="41"/>
      <c r="AR13045" s="41"/>
      <c r="AS13045" s="41"/>
      <c r="AT13045" s="41"/>
      <c r="AU13045" s="41"/>
      <c r="AV13045" s="41"/>
      <c r="AW13045" s="41"/>
      <c r="AX13045" s="41"/>
      <c r="AY13045" s="41"/>
      <c r="AZ13045" s="41"/>
      <c r="BA13045" s="41"/>
      <c r="BB13045" s="41"/>
      <c r="BC13045" s="41"/>
      <c r="BD13045" s="41"/>
      <c r="BE13045" s="41"/>
      <c r="BF13045" s="41"/>
      <c r="BG13045" s="41"/>
      <c r="BH13045" s="41"/>
      <c r="BI13045" s="41"/>
      <c r="BJ13045" s="41"/>
      <c r="BK13045" s="41"/>
      <c r="BL13045" s="41"/>
      <c r="BM13045" s="41"/>
      <c r="BN13045" s="41"/>
      <c r="BO13045" s="41"/>
      <c r="BP13045" s="108"/>
      <c r="CG13045" s="102"/>
      <c r="CI13045" s="45"/>
    </row>
    <row r="13046" spans="37:87" ht="13" customHeight="1">
      <c r="AK13046" s="114"/>
      <c r="AL13046" s="41"/>
      <c r="AM13046" s="41"/>
      <c r="AN13046" s="41"/>
      <c r="AO13046" s="41"/>
      <c r="AP13046" s="41"/>
      <c r="AQ13046" s="41"/>
      <c r="AR13046" s="41"/>
      <c r="AS13046" s="41"/>
      <c r="AT13046" s="41"/>
      <c r="AU13046" s="41"/>
      <c r="AV13046" s="41"/>
      <c r="AW13046" s="41"/>
      <c r="AX13046" s="41"/>
      <c r="AY13046" s="41"/>
      <c r="AZ13046" s="41"/>
      <c r="BA13046" s="41"/>
      <c r="BB13046" s="41"/>
      <c r="BC13046" s="41"/>
      <c r="BD13046" s="41"/>
      <c r="BE13046" s="41"/>
      <c r="BF13046" s="41"/>
      <c r="BG13046" s="41"/>
      <c r="BH13046" s="41"/>
      <c r="BI13046" s="41"/>
      <c r="BJ13046" s="41"/>
      <c r="BK13046" s="41"/>
      <c r="BL13046" s="41"/>
      <c r="BM13046" s="41"/>
      <c r="BN13046" s="41"/>
      <c r="BO13046" s="41"/>
      <c r="BP13046" s="108"/>
      <c r="CG13046" s="102"/>
      <c r="CI13046" s="45"/>
    </row>
    <row r="13047" spans="37:87" ht="13" customHeight="1">
      <c r="AK13047" s="114"/>
      <c r="AL13047" s="41"/>
      <c r="AM13047" s="41"/>
      <c r="AN13047" s="41"/>
      <c r="AO13047" s="41"/>
      <c r="AP13047" s="41"/>
      <c r="AQ13047" s="41"/>
      <c r="AR13047" s="41"/>
      <c r="AS13047" s="41"/>
      <c r="AT13047" s="41"/>
      <c r="AU13047" s="41"/>
      <c r="AV13047" s="41"/>
      <c r="AW13047" s="41"/>
      <c r="AX13047" s="41"/>
      <c r="AY13047" s="41"/>
      <c r="AZ13047" s="41"/>
      <c r="BA13047" s="41"/>
      <c r="BB13047" s="41"/>
      <c r="BC13047" s="41"/>
      <c r="BD13047" s="41"/>
      <c r="BE13047" s="41"/>
      <c r="BF13047" s="41"/>
      <c r="BG13047" s="41"/>
      <c r="BH13047" s="41"/>
      <c r="BI13047" s="41"/>
      <c r="BJ13047" s="41"/>
      <c r="BK13047" s="41"/>
      <c r="BL13047" s="41"/>
      <c r="BM13047" s="41"/>
      <c r="BN13047" s="41"/>
      <c r="BO13047" s="41"/>
      <c r="BP13047" s="108"/>
      <c r="CG13047" s="102"/>
      <c r="CI13047" s="45"/>
    </row>
    <row r="13048" spans="37:87" ht="13" customHeight="1">
      <c r="AK13048" s="114"/>
      <c r="AL13048" s="41"/>
      <c r="AM13048" s="41"/>
      <c r="AN13048" s="41"/>
      <c r="AO13048" s="41"/>
      <c r="AP13048" s="41"/>
      <c r="AQ13048" s="41"/>
      <c r="AR13048" s="41"/>
      <c r="AS13048" s="41"/>
      <c r="AT13048" s="41"/>
      <c r="AU13048" s="41"/>
      <c r="AV13048" s="41"/>
      <c r="AW13048" s="41"/>
      <c r="AX13048" s="41"/>
      <c r="AY13048" s="41"/>
      <c r="AZ13048" s="41"/>
      <c r="BA13048" s="41"/>
      <c r="BB13048" s="41"/>
      <c r="BC13048" s="41"/>
      <c r="BD13048" s="41"/>
      <c r="BE13048" s="41"/>
      <c r="BF13048" s="41"/>
      <c r="BG13048" s="41"/>
      <c r="BH13048" s="41"/>
      <c r="BI13048" s="41"/>
      <c r="BJ13048" s="41"/>
      <c r="BK13048" s="41"/>
      <c r="BL13048" s="41"/>
      <c r="BM13048" s="41"/>
      <c r="BN13048" s="41"/>
      <c r="BO13048" s="41"/>
      <c r="BP13048" s="108"/>
      <c r="CG13048" s="102"/>
      <c r="CI13048" s="45"/>
    </row>
    <row r="13049" spans="37:87" ht="13" customHeight="1">
      <c r="AK13049" s="114"/>
      <c r="AL13049" s="41"/>
      <c r="AM13049" s="41"/>
      <c r="AN13049" s="41"/>
      <c r="AO13049" s="41"/>
      <c r="AP13049" s="41"/>
      <c r="AQ13049" s="41"/>
      <c r="AR13049" s="41"/>
      <c r="AS13049" s="41"/>
      <c r="AT13049" s="41"/>
      <c r="AU13049" s="41"/>
      <c r="AV13049" s="41"/>
      <c r="AW13049" s="41"/>
      <c r="AX13049" s="41"/>
      <c r="AY13049" s="41"/>
      <c r="AZ13049" s="41"/>
      <c r="BA13049" s="41"/>
      <c r="BB13049" s="41"/>
      <c r="BC13049" s="41"/>
      <c r="BD13049" s="41"/>
      <c r="BE13049" s="41"/>
      <c r="BF13049" s="41"/>
      <c r="BG13049" s="41"/>
      <c r="BH13049" s="41"/>
      <c r="BI13049" s="41"/>
      <c r="BJ13049" s="41"/>
      <c r="BK13049" s="41"/>
      <c r="BL13049" s="41"/>
      <c r="BM13049" s="41"/>
      <c r="BN13049" s="41"/>
      <c r="BO13049" s="41"/>
      <c r="BP13049" s="108"/>
      <c r="CG13049" s="102"/>
      <c r="CI13049" s="45"/>
    </row>
    <row r="13050" spans="37:87" ht="13" customHeight="1">
      <c r="AK13050" s="114"/>
      <c r="AL13050" s="41"/>
      <c r="AM13050" s="41"/>
      <c r="AN13050" s="41"/>
      <c r="AO13050" s="41"/>
      <c r="AP13050" s="41"/>
      <c r="AQ13050" s="41"/>
      <c r="AR13050" s="41"/>
      <c r="AS13050" s="41"/>
      <c r="AT13050" s="41"/>
      <c r="AU13050" s="41"/>
      <c r="AV13050" s="41"/>
      <c r="AW13050" s="41"/>
      <c r="AX13050" s="41"/>
      <c r="AY13050" s="41"/>
      <c r="AZ13050" s="41"/>
      <c r="BA13050" s="41"/>
      <c r="BB13050" s="41"/>
      <c r="BC13050" s="41"/>
      <c r="BD13050" s="41"/>
      <c r="BE13050" s="41"/>
      <c r="BF13050" s="41"/>
      <c r="BG13050" s="41"/>
      <c r="BH13050" s="41"/>
      <c r="BI13050" s="41"/>
      <c r="BJ13050" s="41"/>
      <c r="BK13050" s="41"/>
      <c r="BL13050" s="41"/>
      <c r="BM13050" s="41"/>
      <c r="BN13050" s="41"/>
      <c r="BO13050" s="41"/>
      <c r="BP13050" s="108"/>
      <c r="CG13050" s="102"/>
      <c r="CI13050" s="45"/>
    </row>
    <row r="13051" spans="37:87" ht="13" customHeight="1">
      <c r="AK13051" s="114"/>
      <c r="AL13051" s="41"/>
      <c r="AM13051" s="41"/>
      <c r="AN13051" s="41"/>
      <c r="AO13051" s="41"/>
      <c r="AP13051" s="41"/>
      <c r="AQ13051" s="41"/>
      <c r="AR13051" s="41"/>
      <c r="AS13051" s="41"/>
      <c r="AT13051" s="41"/>
      <c r="AU13051" s="41"/>
      <c r="AV13051" s="41"/>
      <c r="AW13051" s="41"/>
      <c r="AX13051" s="41"/>
      <c r="AY13051" s="41"/>
      <c r="AZ13051" s="41"/>
      <c r="BA13051" s="41"/>
      <c r="BB13051" s="41"/>
      <c r="BC13051" s="41"/>
      <c r="BD13051" s="41"/>
      <c r="BE13051" s="41"/>
      <c r="BF13051" s="41"/>
      <c r="BG13051" s="41"/>
      <c r="BH13051" s="41"/>
      <c r="BI13051" s="41"/>
      <c r="BJ13051" s="41"/>
      <c r="BK13051" s="41"/>
      <c r="BL13051" s="41"/>
      <c r="BM13051" s="41"/>
      <c r="BN13051" s="41"/>
      <c r="BO13051" s="41"/>
      <c r="BP13051" s="108"/>
      <c r="CG13051" s="102"/>
      <c r="CI13051" s="45"/>
    </row>
    <row r="13052" spans="37:87" ht="13" customHeight="1">
      <c r="AK13052" s="114"/>
      <c r="AL13052" s="41"/>
      <c r="AM13052" s="41"/>
      <c r="AN13052" s="41"/>
      <c r="AO13052" s="41"/>
      <c r="AP13052" s="41"/>
      <c r="AQ13052" s="41"/>
      <c r="AR13052" s="41"/>
      <c r="AS13052" s="41"/>
      <c r="AT13052" s="41"/>
      <c r="AU13052" s="41"/>
      <c r="AV13052" s="41"/>
      <c r="AW13052" s="41"/>
      <c r="AX13052" s="41"/>
      <c r="AY13052" s="41"/>
      <c r="AZ13052" s="41"/>
      <c r="BA13052" s="41"/>
      <c r="BB13052" s="41"/>
      <c r="BC13052" s="41"/>
      <c r="BD13052" s="41"/>
      <c r="BE13052" s="41"/>
      <c r="BF13052" s="41"/>
      <c r="BG13052" s="41"/>
      <c r="BH13052" s="41"/>
      <c r="BI13052" s="41"/>
      <c r="BJ13052" s="41"/>
      <c r="BK13052" s="41"/>
      <c r="BL13052" s="41"/>
      <c r="BM13052" s="41"/>
      <c r="BN13052" s="41"/>
      <c r="BO13052" s="41"/>
      <c r="BP13052" s="108"/>
      <c r="CG13052" s="102"/>
      <c r="CI13052" s="45"/>
    </row>
    <row r="13053" spans="37:87" ht="13" customHeight="1">
      <c r="AK13053" s="114"/>
      <c r="AL13053" s="41"/>
      <c r="AM13053" s="41"/>
      <c r="AN13053" s="41"/>
      <c r="AO13053" s="41"/>
      <c r="AP13053" s="41"/>
      <c r="AQ13053" s="41"/>
      <c r="AR13053" s="41"/>
      <c r="AS13053" s="41"/>
      <c r="AT13053" s="41"/>
      <c r="AU13053" s="41"/>
      <c r="AV13053" s="41"/>
      <c r="AW13053" s="41"/>
      <c r="AX13053" s="41"/>
      <c r="AY13053" s="41"/>
      <c r="AZ13053" s="41"/>
      <c r="BA13053" s="41"/>
      <c r="BB13053" s="41"/>
      <c r="BC13053" s="41"/>
      <c r="BD13053" s="41"/>
      <c r="BE13053" s="41"/>
      <c r="BF13053" s="41"/>
      <c r="BG13053" s="41"/>
      <c r="BH13053" s="41"/>
      <c r="BI13053" s="41"/>
      <c r="BJ13053" s="41"/>
      <c r="BK13053" s="41"/>
      <c r="BL13053" s="41"/>
      <c r="BM13053" s="41"/>
      <c r="BN13053" s="41"/>
      <c r="BO13053" s="41"/>
      <c r="BP13053" s="108"/>
      <c r="CG13053" s="102"/>
      <c r="CI13053" s="45"/>
    </row>
    <row r="13054" spans="37:87" ht="13" customHeight="1">
      <c r="AK13054" s="114"/>
      <c r="AL13054" s="41"/>
      <c r="AM13054" s="41"/>
      <c r="AN13054" s="41"/>
      <c r="AO13054" s="41"/>
      <c r="AP13054" s="41"/>
      <c r="AQ13054" s="41"/>
      <c r="AR13054" s="41"/>
      <c r="AS13054" s="41"/>
      <c r="AT13054" s="41"/>
      <c r="AU13054" s="41"/>
      <c r="AV13054" s="41"/>
      <c r="AW13054" s="41"/>
      <c r="AX13054" s="41"/>
      <c r="AY13054" s="41"/>
      <c r="AZ13054" s="41"/>
      <c r="BA13054" s="41"/>
      <c r="BB13054" s="41"/>
      <c r="BC13054" s="41"/>
      <c r="BD13054" s="41"/>
      <c r="BE13054" s="41"/>
      <c r="BF13054" s="41"/>
      <c r="BG13054" s="41"/>
      <c r="BH13054" s="41"/>
      <c r="BI13054" s="41"/>
      <c r="BJ13054" s="41"/>
      <c r="BK13054" s="41"/>
      <c r="BL13054" s="41"/>
      <c r="BM13054" s="41"/>
      <c r="BN13054" s="41"/>
      <c r="BO13054" s="41"/>
      <c r="BP13054" s="108"/>
      <c r="CG13054" s="102"/>
      <c r="CI13054" s="45"/>
    </row>
    <row r="13055" spans="37:87" ht="13" customHeight="1">
      <c r="AK13055" s="114"/>
      <c r="AL13055" s="41"/>
      <c r="AM13055" s="41"/>
      <c r="AN13055" s="41"/>
      <c r="AO13055" s="41"/>
      <c r="AP13055" s="41"/>
      <c r="AQ13055" s="41"/>
      <c r="AR13055" s="41"/>
      <c r="AS13055" s="41"/>
      <c r="AT13055" s="41"/>
      <c r="AU13055" s="41"/>
      <c r="AV13055" s="41"/>
      <c r="AW13055" s="41"/>
      <c r="AX13055" s="41"/>
      <c r="AY13055" s="41"/>
      <c r="AZ13055" s="41"/>
      <c r="BA13055" s="41"/>
      <c r="BB13055" s="41"/>
      <c r="BC13055" s="41"/>
      <c r="BD13055" s="41"/>
      <c r="BE13055" s="41"/>
      <c r="BF13055" s="41"/>
      <c r="BG13055" s="41"/>
      <c r="BH13055" s="41"/>
      <c r="BI13055" s="41"/>
      <c r="BJ13055" s="41"/>
      <c r="BK13055" s="41"/>
      <c r="BL13055" s="41"/>
      <c r="BM13055" s="41"/>
      <c r="BN13055" s="41"/>
      <c r="BO13055" s="41"/>
      <c r="BP13055" s="108"/>
      <c r="CG13055" s="102"/>
      <c r="CI13055" s="45"/>
    </row>
    <row r="13056" spans="37:87" ht="13" customHeight="1">
      <c r="AK13056" s="114"/>
      <c r="AL13056" s="41"/>
      <c r="AM13056" s="41"/>
      <c r="AN13056" s="41"/>
      <c r="AO13056" s="41"/>
      <c r="AP13056" s="41"/>
      <c r="AQ13056" s="41"/>
      <c r="AR13056" s="41"/>
      <c r="AS13056" s="41"/>
      <c r="AT13056" s="41"/>
      <c r="AU13056" s="41"/>
      <c r="AV13056" s="41"/>
      <c r="AW13056" s="41"/>
      <c r="AX13056" s="41"/>
      <c r="AY13056" s="41"/>
      <c r="AZ13056" s="41"/>
      <c r="BA13056" s="41"/>
      <c r="BB13056" s="41"/>
      <c r="BC13056" s="41"/>
      <c r="BD13056" s="41"/>
      <c r="BE13056" s="41"/>
      <c r="BF13056" s="41"/>
      <c r="BG13056" s="41"/>
      <c r="BH13056" s="41"/>
      <c r="BI13056" s="41"/>
      <c r="BJ13056" s="41"/>
      <c r="BK13056" s="41"/>
      <c r="BL13056" s="41"/>
      <c r="BM13056" s="41"/>
      <c r="BN13056" s="41"/>
      <c r="BO13056" s="41"/>
      <c r="BP13056" s="108"/>
      <c r="CG13056" s="102"/>
      <c r="CI13056" s="45"/>
    </row>
    <row r="13057" spans="37:87" ht="13" customHeight="1">
      <c r="AK13057" s="114"/>
      <c r="AL13057" s="41"/>
      <c r="AM13057" s="41"/>
      <c r="AN13057" s="41"/>
      <c r="AO13057" s="41"/>
      <c r="AP13057" s="41"/>
      <c r="AQ13057" s="41"/>
      <c r="AR13057" s="41"/>
      <c r="AS13057" s="41"/>
      <c r="AT13057" s="41"/>
      <c r="AU13057" s="41"/>
      <c r="AV13057" s="41"/>
      <c r="AW13057" s="41"/>
      <c r="AX13057" s="41"/>
      <c r="AY13057" s="41"/>
      <c r="AZ13057" s="41"/>
      <c r="BA13057" s="41"/>
      <c r="BB13057" s="41"/>
      <c r="BC13057" s="41"/>
      <c r="BD13057" s="41"/>
      <c r="BE13057" s="41"/>
      <c r="BF13057" s="41"/>
      <c r="BG13057" s="41"/>
      <c r="BH13057" s="41"/>
      <c r="BI13057" s="41"/>
      <c r="BJ13057" s="41"/>
      <c r="BK13057" s="41"/>
      <c r="BL13057" s="41"/>
      <c r="BM13057" s="41"/>
      <c r="BN13057" s="41"/>
      <c r="BO13057" s="41"/>
      <c r="BP13057" s="108"/>
      <c r="CG13057" s="102"/>
      <c r="CI13057" s="45"/>
    </row>
    <row r="13058" spans="37:87" ht="13" customHeight="1">
      <c r="AK13058" s="114"/>
      <c r="AL13058" s="41"/>
      <c r="AM13058" s="41"/>
      <c r="AN13058" s="41"/>
      <c r="AO13058" s="41"/>
      <c r="AP13058" s="41"/>
      <c r="AQ13058" s="41"/>
      <c r="AR13058" s="41"/>
      <c r="AS13058" s="41"/>
      <c r="AT13058" s="41"/>
      <c r="AU13058" s="41"/>
      <c r="AV13058" s="41"/>
      <c r="AW13058" s="41"/>
      <c r="AX13058" s="41"/>
      <c r="AY13058" s="41"/>
      <c r="AZ13058" s="41"/>
      <c r="BA13058" s="41"/>
      <c r="BB13058" s="41"/>
      <c r="BC13058" s="41"/>
      <c r="BD13058" s="41"/>
      <c r="BE13058" s="41"/>
      <c r="BF13058" s="41"/>
      <c r="BG13058" s="41"/>
      <c r="BH13058" s="41"/>
      <c r="BI13058" s="41"/>
      <c r="BJ13058" s="41"/>
      <c r="BK13058" s="41"/>
      <c r="BL13058" s="41"/>
      <c r="BM13058" s="41"/>
      <c r="BN13058" s="41"/>
      <c r="BO13058" s="41"/>
      <c r="BP13058" s="108"/>
      <c r="CG13058" s="102"/>
      <c r="CI13058" s="45"/>
    </row>
    <row r="13059" spans="37:87" ht="13" customHeight="1">
      <c r="AK13059" s="114"/>
      <c r="AL13059" s="41"/>
      <c r="AM13059" s="41"/>
      <c r="AN13059" s="41"/>
      <c r="AO13059" s="41"/>
      <c r="AP13059" s="41"/>
      <c r="AQ13059" s="41"/>
      <c r="AR13059" s="41"/>
      <c r="AS13059" s="41"/>
      <c r="AT13059" s="41"/>
      <c r="AU13059" s="41"/>
      <c r="AV13059" s="41"/>
      <c r="AW13059" s="41"/>
      <c r="AX13059" s="41"/>
      <c r="AY13059" s="41"/>
      <c r="AZ13059" s="41"/>
      <c r="BA13059" s="41"/>
      <c r="BB13059" s="41"/>
      <c r="BC13059" s="41"/>
      <c r="BD13059" s="41"/>
      <c r="BE13059" s="41"/>
      <c r="BF13059" s="41"/>
      <c r="BG13059" s="41"/>
      <c r="BH13059" s="41"/>
      <c r="BI13059" s="41"/>
      <c r="BJ13059" s="41"/>
      <c r="BK13059" s="41"/>
      <c r="BL13059" s="41"/>
      <c r="BM13059" s="41"/>
      <c r="BN13059" s="41"/>
      <c r="BO13059" s="41"/>
      <c r="BP13059" s="108"/>
      <c r="CG13059" s="102"/>
      <c r="CI13059" s="45"/>
    </row>
    <row r="13060" spans="37:87" ht="13" customHeight="1">
      <c r="AK13060" s="114"/>
      <c r="AL13060" s="41"/>
      <c r="AM13060" s="41"/>
      <c r="AN13060" s="41"/>
      <c r="AO13060" s="41"/>
      <c r="AP13060" s="41"/>
      <c r="AQ13060" s="41"/>
      <c r="AR13060" s="41"/>
      <c r="AS13060" s="41"/>
      <c r="AT13060" s="41"/>
      <c r="AU13060" s="41"/>
      <c r="AV13060" s="41"/>
      <c r="AW13060" s="41"/>
      <c r="AX13060" s="41"/>
      <c r="AY13060" s="41"/>
      <c r="AZ13060" s="41"/>
      <c r="BA13060" s="41"/>
      <c r="BB13060" s="41"/>
      <c r="BC13060" s="41"/>
      <c r="BD13060" s="41"/>
      <c r="BE13060" s="41"/>
      <c r="BF13060" s="41"/>
      <c r="BG13060" s="41"/>
      <c r="BH13060" s="41"/>
      <c r="BI13060" s="41"/>
      <c r="BJ13060" s="41"/>
      <c r="BK13060" s="41"/>
      <c r="BL13060" s="41"/>
      <c r="BM13060" s="41"/>
      <c r="BN13060" s="41"/>
      <c r="BO13060" s="41"/>
      <c r="BP13060" s="108"/>
      <c r="CG13060" s="102"/>
      <c r="CI13060" s="45"/>
    </row>
    <row r="13061" spans="37:87" ht="13" customHeight="1">
      <c r="AK13061" s="114"/>
      <c r="AL13061" s="41"/>
      <c r="AM13061" s="41"/>
      <c r="AN13061" s="41"/>
      <c r="AO13061" s="41"/>
      <c r="AP13061" s="41"/>
      <c r="AQ13061" s="41"/>
      <c r="AR13061" s="41"/>
      <c r="AS13061" s="41"/>
      <c r="AT13061" s="41"/>
      <c r="AU13061" s="41"/>
      <c r="AV13061" s="41"/>
      <c r="AW13061" s="41"/>
      <c r="AX13061" s="41"/>
      <c r="AY13061" s="41"/>
      <c r="AZ13061" s="41"/>
      <c r="BA13061" s="41"/>
      <c r="BB13061" s="41"/>
      <c r="BC13061" s="41"/>
      <c r="BD13061" s="41"/>
      <c r="BE13061" s="41"/>
      <c r="BF13061" s="41"/>
      <c r="BG13061" s="41"/>
      <c r="BH13061" s="41"/>
      <c r="BI13061" s="41"/>
      <c r="BJ13061" s="41"/>
      <c r="BK13061" s="41"/>
      <c r="BL13061" s="41"/>
      <c r="BM13061" s="41"/>
      <c r="BN13061" s="41"/>
      <c r="BO13061" s="41"/>
      <c r="BP13061" s="108"/>
      <c r="CG13061" s="102"/>
      <c r="CI13061" s="45"/>
    </row>
    <row r="13062" spans="37:87" ht="13" customHeight="1">
      <c r="AK13062" s="114"/>
      <c r="AL13062" s="41"/>
      <c r="AM13062" s="41"/>
      <c r="AN13062" s="41"/>
      <c r="AO13062" s="41"/>
      <c r="AP13062" s="41"/>
      <c r="AQ13062" s="41"/>
      <c r="AR13062" s="41"/>
      <c r="AS13062" s="41"/>
      <c r="AT13062" s="41"/>
      <c r="AU13062" s="41"/>
      <c r="AV13062" s="41"/>
      <c r="AW13062" s="41"/>
      <c r="AX13062" s="41"/>
      <c r="AY13062" s="41"/>
      <c r="AZ13062" s="41"/>
      <c r="BA13062" s="41"/>
      <c r="BB13062" s="41"/>
      <c r="BC13062" s="41"/>
      <c r="BD13062" s="41"/>
      <c r="BE13062" s="41"/>
      <c r="BF13062" s="41"/>
      <c r="BG13062" s="41"/>
      <c r="BH13062" s="41"/>
      <c r="BI13062" s="41"/>
      <c r="BJ13062" s="41"/>
      <c r="BK13062" s="41"/>
      <c r="BL13062" s="41"/>
      <c r="BM13062" s="41"/>
      <c r="BN13062" s="41"/>
      <c r="BO13062" s="41"/>
      <c r="BP13062" s="108"/>
      <c r="CG13062" s="102"/>
      <c r="CI13062" s="45"/>
    </row>
    <row r="13063" spans="37:87" ht="13" customHeight="1">
      <c r="AK13063" s="114"/>
      <c r="AL13063" s="41"/>
      <c r="AM13063" s="41"/>
      <c r="AN13063" s="41"/>
      <c r="AO13063" s="41"/>
      <c r="AP13063" s="41"/>
      <c r="AQ13063" s="41"/>
      <c r="AR13063" s="41"/>
      <c r="AS13063" s="41"/>
      <c r="AT13063" s="41"/>
      <c r="AU13063" s="41"/>
      <c r="AV13063" s="41"/>
      <c r="AW13063" s="41"/>
      <c r="AX13063" s="41"/>
      <c r="AY13063" s="41"/>
      <c r="AZ13063" s="41"/>
      <c r="BA13063" s="41"/>
      <c r="BB13063" s="41"/>
      <c r="BC13063" s="41"/>
      <c r="BD13063" s="41"/>
      <c r="BE13063" s="41"/>
      <c r="BF13063" s="41"/>
      <c r="BG13063" s="41"/>
      <c r="BH13063" s="41"/>
      <c r="BI13063" s="41"/>
      <c r="BJ13063" s="41"/>
      <c r="BK13063" s="41"/>
      <c r="BL13063" s="41"/>
      <c r="BM13063" s="41"/>
      <c r="BN13063" s="41"/>
      <c r="BO13063" s="41"/>
      <c r="BP13063" s="108"/>
      <c r="CG13063" s="102"/>
      <c r="CI13063" s="45"/>
    </row>
    <row r="13064" spans="37:87" ht="13" customHeight="1">
      <c r="AK13064" s="114"/>
      <c r="AL13064" s="41"/>
      <c r="AM13064" s="41"/>
      <c r="AN13064" s="41"/>
      <c r="AO13064" s="41"/>
      <c r="AP13064" s="41"/>
      <c r="AQ13064" s="41"/>
      <c r="AR13064" s="41"/>
      <c r="AS13064" s="41"/>
      <c r="AT13064" s="41"/>
      <c r="AU13064" s="41"/>
      <c r="AV13064" s="41"/>
      <c r="AW13064" s="41"/>
      <c r="AX13064" s="41"/>
      <c r="AY13064" s="41"/>
      <c r="AZ13064" s="41"/>
      <c r="BA13064" s="41"/>
      <c r="BB13064" s="41"/>
      <c r="BC13064" s="41"/>
      <c r="BD13064" s="41"/>
      <c r="BE13064" s="41"/>
      <c r="BF13064" s="41"/>
      <c r="BG13064" s="41"/>
      <c r="BH13064" s="41"/>
      <c r="BI13064" s="41"/>
      <c r="BJ13064" s="41"/>
      <c r="BK13064" s="41"/>
      <c r="BL13064" s="41"/>
      <c r="BM13064" s="41"/>
      <c r="BN13064" s="41"/>
      <c r="BO13064" s="41"/>
      <c r="BP13064" s="108"/>
      <c r="CG13064" s="102"/>
      <c r="CI13064" s="45"/>
    </row>
    <row r="13065" spans="37:87" ht="13" customHeight="1">
      <c r="AK13065" s="114"/>
      <c r="AL13065" s="41"/>
      <c r="AM13065" s="41"/>
      <c r="AN13065" s="41"/>
      <c r="AO13065" s="41"/>
      <c r="AP13065" s="41"/>
      <c r="AQ13065" s="41"/>
      <c r="AR13065" s="41"/>
      <c r="AS13065" s="41"/>
      <c r="AT13065" s="41"/>
      <c r="AU13065" s="41"/>
      <c r="AV13065" s="41"/>
      <c r="AW13065" s="41"/>
      <c r="AX13065" s="41"/>
      <c r="AY13065" s="41"/>
      <c r="AZ13065" s="41"/>
      <c r="BA13065" s="41"/>
      <c r="BB13065" s="41"/>
      <c r="BC13065" s="41"/>
      <c r="BD13065" s="41"/>
      <c r="BE13065" s="41"/>
      <c r="BF13065" s="41"/>
      <c r="BG13065" s="41"/>
      <c r="BH13065" s="41"/>
      <c r="BI13065" s="41"/>
      <c r="BJ13065" s="41"/>
      <c r="BK13065" s="41"/>
      <c r="BL13065" s="41"/>
      <c r="BM13065" s="41"/>
      <c r="BN13065" s="41"/>
      <c r="BO13065" s="41"/>
      <c r="BP13065" s="108"/>
      <c r="CG13065" s="102"/>
      <c r="CI13065" s="45"/>
    </row>
    <row r="13066" spans="37:87" ht="13" customHeight="1">
      <c r="AK13066" s="114"/>
      <c r="AL13066" s="41"/>
      <c r="AM13066" s="41"/>
      <c r="AN13066" s="41"/>
      <c r="AO13066" s="41"/>
      <c r="AP13066" s="41"/>
      <c r="AQ13066" s="41"/>
      <c r="AR13066" s="41"/>
      <c r="AS13066" s="41"/>
      <c r="AT13066" s="41"/>
      <c r="AU13066" s="41"/>
      <c r="AV13066" s="41"/>
      <c r="AW13066" s="41"/>
      <c r="AX13066" s="41"/>
      <c r="AY13066" s="41"/>
      <c r="AZ13066" s="41"/>
      <c r="BA13066" s="41"/>
      <c r="BB13066" s="41"/>
      <c r="BC13066" s="41"/>
      <c r="BD13066" s="41"/>
      <c r="BE13066" s="41"/>
      <c r="BF13066" s="41"/>
      <c r="BG13066" s="41"/>
      <c r="BH13066" s="41"/>
      <c r="BI13066" s="41"/>
      <c r="BJ13066" s="41"/>
      <c r="BK13066" s="41"/>
      <c r="BL13066" s="41"/>
      <c r="BM13066" s="41"/>
      <c r="BN13066" s="41"/>
      <c r="BO13066" s="41"/>
      <c r="BP13066" s="108"/>
      <c r="CG13066" s="102"/>
      <c r="CI13066" s="45"/>
    </row>
    <row r="13067" spans="37:87" ht="13" customHeight="1">
      <c r="AK13067" s="114"/>
      <c r="AL13067" s="41"/>
      <c r="AM13067" s="41"/>
      <c r="AN13067" s="41"/>
      <c r="AO13067" s="41"/>
      <c r="AP13067" s="41"/>
      <c r="AQ13067" s="41"/>
      <c r="AR13067" s="41"/>
      <c r="AS13067" s="41"/>
      <c r="AT13067" s="41"/>
      <c r="AU13067" s="41"/>
      <c r="AV13067" s="41"/>
      <c r="AW13067" s="41"/>
      <c r="AX13067" s="41"/>
      <c r="AY13067" s="41"/>
      <c r="AZ13067" s="41"/>
      <c r="BA13067" s="41"/>
      <c r="BB13067" s="41"/>
      <c r="BC13067" s="41"/>
      <c r="BD13067" s="41"/>
      <c r="BE13067" s="41"/>
      <c r="BF13067" s="41"/>
      <c r="BG13067" s="41"/>
      <c r="BH13067" s="41"/>
      <c r="BI13067" s="41"/>
      <c r="BJ13067" s="41"/>
      <c r="BK13067" s="41"/>
      <c r="BL13067" s="41"/>
      <c r="BM13067" s="41"/>
      <c r="BN13067" s="41"/>
      <c r="BO13067" s="41"/>
      <c r="BP13067" s="108"/>
      <c r="CG13067" s="102"/>
      <c r="CI13067" s="45"/>
    </row>
    <row r="13068" spans="37:87" ht="13" customHeight="1">
      <c r="AK13068" s="114"/>
      <c r="AL13068" s="41"/>
      <c r="AM13068" s="41"/>
      <c r="AN13068" s="41"/>
      <c r="AO13068" s="41"/>
      <c r="AP13068" s="41"/>
      <c r="AQ13068" s="41"/>
      <c r="AR13068" s="41"/>
      <c r="AS13068" s="41"/>
      <c r="AT13068" s="41"/>
      <c r="AU13068" s="41"/>
      <c r="AV13068" s="41"/>
      <c r="AW13068" s="41"/>
      <c r="AX13068" s="41"/>
      <c r="AY13068" s="41"/>
      <c r="AZ13068" s="41"/>
      <c r="BA13068" s="41"/>
      <c r="BB13068" s="41"/>
      <c r="BC13068" s="41"/>
      <c r="BD13068" s="41"/>
      <c r="BE13068" s="41"/>
      <c r="BF13068" s="41"/>
      <c r="BG13068" s="41"/>
      <c r="BH13068" s="41"/>
      <c r="BI13068" s="41"/>
      <c r="BJ13068" s="41"/>
      <c r="BK13068" s="41"/>
      <c r="BL13068" s="41"/>
      <c r="BM13068" s="41"/>
      <c r="BN13068" s="41"/>
      <c r="BO13068" s="41"/>
      <c r="BP13068" s="108"/>
      <c r="CG13068" s="102"/>
      <c r="CI13068" s="45"/>
    </row>
    <row r="13069" spans="37:87" ht="13" customHeight="1">
      <c r="AK13069" s="114"/>
      <c r="AL13069" s="41"/>
      <c r="AM13069" s="41"/>
      <c r="AN13069" s="41"/>
      <c r="AO13069" s="41"/>
      <c r="AP13069" s="41"/>
      <c r="AQ13069" s="41"/>
      <c r="AR13069" s="41"/>
      <c r="AS13069" s="41"/>
      <c r="AT13069" s="41"/>
      <c r="AU13069" s="41"/>
      <c r="AV13069" s="41"/>
      <c r="AW13069" s="41"/>
      <c r="AX13069" s="41"/>
      <c r="AY13069" s="41"/>
      <c r="AZ13069" s="41"/>
      <c r="BA13069" s="41"/>
      <c r="BB13069" s="41"/>
      <c r="BC13069" s="41"/>
      <c r="BD13069" s="41"/>
      <c r="BE13069" s="41"/>
      <c r="BF13069" s="41"/>
      <c r="BG13069" s="41"/>
      <c r="BH13069" s="41"/>
      <c r="BI13069" s="41"/>
      <c r="BJ13069" s="41"/>
      <c r="BK13069" s="41"/>
      <c r="BL13069" s="41"/>
      <c r="BM13069" s="41"/>
      <c r="BN13069" s="41"/>
      <c r="BO13069" s="41"/>
      <c r="BP13069" s="108"/>
      <c r="CG13069" s="102"/>
      <c r="CI13069" s="45"/>
    </row>
    <row r="13070" spans="37:87" ht="13" customHeight="1">
      <c r="AK13070" s="114"/>
      <c r="AL13070" s="41"/>
      <c r="AM13070" s="41"/>
      <c r="AN13070" s="41"/>
      <c r="AO13070" s="41"/>
      <c r="AP13070" s="41"/>
      <c r="AQ13070" s="41"/>
      <c r="AR13070" s="41"/>
      <c r="AS13070" s="41"/>
      <c r="AT13070" s="41"/>
      <c r="AU13070" s="41"/>
      <c r="AV13070" s="41"/>
      <c r="AW13070" s="41"/>
      <c r="AX13070" s="41"/>
      <c r="AY13070" s="41"/>
      <c r="AZ13070" s="41"/>
      <c r="BA13070" s="41"/>
      <c r="BB13070" s="41"/>
      <c r="BC13070" s="41"/>
      <c r="BD13070" s="41"/>
      <c r="BE13070" s="41"/>
      <c r="BF13070" s="41"/>
      <c r="BG13070" s="41"/>
      <c r="BH13070" s="41"/>
      <c r="BI13070" s="41"/>
      <c r="BJ13070" s="41"/>
      <c r="BK13070" s="41"/>
      <c r="BL13070" s="41"/>
      <c r="BM13070" s="41"/>
      <c r="BN13070" s="41"/>
      <c r="BO13070" s="41"/>
      <c r="BP13070" s="108"/>
      <c r="CG13070" s="102"/>
      <c r="CI13070" s="45"/>
    </row>
    <row r="13071" spans="37:87" ht="13" customHeight="1">
      <c r="AK13071" s="114"/>
      <c r="AL13071" s="41"/>
      <c r="AM13071" s="41"/>
      <c r="AN13071" s="41"/>
      <c r="AO13071" s="41"/>
      <c r="AP13071" s="41"/>
      <c r="AQ13071" s="41"/>
      <c r="AR13071" s="41"/>
      <c r="AS13071" s="41"/>
      <c r="AT13071" s="41"/>
      <c r="AU13071" s="41"/>
      <c r="AV13071" s="41"/>
      <c r="AW13071" s="41"/>
      <c r="AX13071" s="41"/>
      <c r="AY13071" s="41"/>
      <c r="AZ13071" s="41"/>
      <c r="BA13071" s="41"/>
      <c r="BB13071" s="41"/>
      <c r="BC13071" s="41"/>
      <c r="BD13071" s="41"/>
      <c r="BE13071" s="41"/>
      <c r="BF13071" s="41"/>
      <c r="BG13071" s="41"/>
      <c r="BH13071" s="41"/>
      <c r="BI13071" s="41"/>
      <c r="BJ13071" s="41"/>
      <c r="BK13071" s="41"/>
      <c r="BL13071" s="41"/>
      <c r="BM13071" s="41"/>
      <c r="BN13071" s="41"/>
      <c r="BO13071" s="41"/>
      <c r="BP13071" s="108"/>
      <c r="CG13071" s="102"/>
      <c r="CI13071" s="45"/>
    </row>
    <row r="13072" spans="37:87" ht="13" customHeight="1">
      <c r="AK13072" s="114"/>
      <c r="AL13072" s="41"/>
      <c r="AM13072" s="41"/>
      <c r="AN13072" s="41"/>
      <c r="AO13072" s="41"/>
      <c r="AP13072" s="41"/>
      <c r="AQ13072" s="41"/>
      <c r="AR13072" s="41"/>
      <c r="AS13072" s="41"/>
      <c r="AT13072" s="41"/>
      <c r="AU13072" s="41"/>
      <c r="AV13072" s="41"/>
      <c r="AW13072" s="41"/>
      <c r="AX13072" s="41"/>
      <c r="AY13072" s="41"/>
      <c r="AZ13072" s="41"/>
      <c r="BA13072" s="41"/>
      <c r="BB13072" s="41"/>
      <c r="BC13072" s="41"/>
      <c r="BD13072" s="41"/>
      <c r="BE13072" s="41"/>
      <c r="BF13072" s="41"/>
      <c r="BG13072" s="41"/>
      <c r="BH13072" s="41"/>
      <c r="BI13072" s="41"/>
      <c r="BJ13072" s="41"/>
      <c r="BK13072" s="41"/>
      <c r="BL13072" s="41"/>
      <c r="BM13072" s="41"/>
      <c r="BN13072" s="41"/>
      <c r="BO13072" s="41"/>
      <c r="BP13072" s="108"/>
      <c r="CG13072" s="102"/>
      <c r="CI13072" s="45"/>
    </row>
    <row r="13073" spans="37:87" ht="13" customHeight="1">
      <c r="AK13073" s="114"/>
      <c r="AL13073" s="41"/>
      <c r="AM13073" s="41"/>
      <c r="AN13073" s="41"/>
      <c r="AO13073" s="41"/>
      <c r="AP13073" s="41"/>
      <c r="AQ13073" s="41"/>
      <c r="AR13073" s="41"/>
      <c r="AS13073" s="41"/>
      <c r="AT13073" s="41"/>
      <c r="AU13073" s="41"/>
      <c r="AV13073" s="41"/>
      <c r="AW13073" s="41"/>
      <c r="AX13073" s="41"/>
      <c r="AY13073" s="41"/>
      <c r="AZ13073" s="41"/>
      <c r="BA13073" s="41"/>
      <c r="BB13073" s="41"/>
      <c r="BC13073" s="41"/>
      <c r="BD13073" s="41"/>
      <c r="BE13073" s="41"/>
      <c r="BF13073" s="41"/>
      <c r="BG13073" s="41"/>
      <c r="BH13073" s="41"/>
      <c r="BI13073" s="41"/>
      <c r="BJ13073" s="41"/>
      <c r="BK13073" s="41"/>
      <c r="BL13073" s="41"/>
      <c r="BM13073" s="41"/>
      <c r="BN13073" s="41"/>
      <c r="BO13073" s="41"/>
      <c r="BP13073" s="108"/>
      <c r="CG13073" s="102"/>
      <c r="CI13073" s="45"/>
    </row>
    <row r="13074" spans="37:87" ht="13" customHeight="1">
      <c r="AK13074" s="114"/>
      <c r="AL13074" s="41"/>
      <c r="AM13074" s="41"/>
      <c r="AN13074" s="41"/>
      <c r="AO13074" s="41"/>
      <c r="AP13074" s="41"/>
      <c r="AQ13074" s="41"/>
      <c r="AR13074" s="41"/>
      <c r="AS13074" s="41"/>
      <c r="AT13074" s="41"/>
      <c r="AU13074" s="41"/>
      <c r="AV13074" s="41"/>
      <c r="AW13074" s="41"/>
      <c r="AX13074" s="41"/>
      <c r="AY13074" s="41"/>
      <c r="AZ13074" s="41"/>
      <c r="BA13074" s="41"/>
      <c r="BB13074" s="41"/>
      <c r="BC13074" s="41"/>
      <c r="BD13074" s="41"/>
      <c r="BE13074" s="41"/>
      <c r="BF13074" s="41"/>
      <c r="BG13074" s="41"/>
      <c r="BH13074" s="41"/>
      <c r="BI13074" s="41"/>
      <c r="BJ13074" s="41"/>
      <c r="BK13074" s="41"/>
      <c r="BL13074" s="41"/>
      <c r="BM13074" s="41"/>
      <c r="BN13074" s="41"/>
      <c r="BO13074" s="41"/>
      <c r="BP13074" s="108"/>
      <c r="CG13074" s="102"/>
      <c r="CI13074" s="45"/>
    </row>
    <row r="13075" spans="37:87" ht="13" customHeight="1">
      <c r="AK13075" s="114"/>
      <c r="AL13075" s="41"/>
      <c r="AM13075" s="41"/>
      <c r="AN13075" s="41"/>
      <c r="AO13075" s="41"/>
      <c r="AP13075" s="41"/>
      <c r="AQ13075" s="41"/>
      <c r="AR13075" s="41"/>
      <c r="AS13075" s="41"/>
      <c r="AT13075" s="41"/>
      <c r="AU13075" s="41"/>
      <c r="AV13075" s="41"/>
      <c r="AW13075" s="41"/>
      <c r="AX13075" s="41"/>
      <c r="AY13075" s="41"/>
      <c r="AZ13075" s="41"/>
      <c r="BA13075" s="41"/>
      <c r="BB13075" s="41"/>
      <c r="BC13075" s="41"/>
      <c r="BD13075" s="41"/>
      <c r="BE13075" s="41"/>
      <c r="BF13075" s="41"/>
      <c r="BG13075" s="41"/>
      <c r="BH13075" s="41"/>
      <c r="BI13075" s="41"/>
      <c r="BJ13075" s="41"/>
      <c r="BK13075" s="41"/>
      <c r="BL13075" s="41"/>
      <c r="BM13075" s="41"/>
      <c r="BN13075" s="41"/>
      <c r="BO13075" s="41"/>
      <c r="BP13075" s="108"/>
      <c r="CG13075" s="102"/>
      <c r="CI13075" s="45"/>
    </row>
    <row r="13076" spans="37:87" ht="13" customHeight="1">
      <c r="AK13076" s="114"/>
      <c r="AL13076" s="41"/>
      <c r="AM13076" s="41"/>
      <c r="AN13076" s="41"/>
      <c r="AO13076" s="41"/>
      <c r="AP13076" s="41"/>
      <c r="AQ13076" s="41"/>
      <c r="AR13076" s="41"/>
      <c r="AS13076" s="41"/>
      <c r="AT13076" s="41"/>
      <c r="AU13076" s="41"/>
      <c r="AV13076" s="41"/>
      <c r="AW13076" s="41"/>
      <c r="AX13076" s="41"/>
      <c r="AY13076" s="41"/>
      <c r="AZ13076" s="41"/>
      <c r="BA13076" s="41"/>
      <c r="BB13076" s="41"/>
      <c r="BC13076" s="41"/>
      <c r="BD13076" s="41"/>
      <c r="BE13076" s="41"/>
      <c r="BF13076" s="41"/>
      <c r="BG13076" s="41"/>
      <c r="BH13076" s="41"/>
      <c r="BI13076" s="41"/>
      <c r="BJ13076" s="41"/>
      <c r="BK13076" s="41"/>
      <c r="BL13076" s="41"/>
      <c r="BM13076" s="41"/>
      <c r="BN13076" s="41"/>
      <c r="BO13076" s="41"/>
      <c r="BP13076" s="108"/>
      <c r="CG13076" s="102"/>
      <c r="CI13076" s="45"/>
    </row>
    <row r="13077" spans="37:87" ht="13" customHeight="1">
      <c r="AK13077" s="114"/>
      <c r="AL13077" s="41"/>
      <c r="AM13077" s="41"/>
      <c r="AN13077" s="41"/>
      <c r="AO13077" s="41"/>
      <c r="AP13077" s="41"/>
      <c r="AQ13077" s="41"/>
      <c r="AR13077" s="41"/>
      <c r="AS13077" s="41"/>
      <c r="AT13077" s="41"/>
      <c r="AU13077" s="41"/>
      <c r="AV13077" s="41"/>
      <c r="AW13077" s="41"/>
      <c r="AX13077" s="41"/>
      <c r="AY13077" s="41"/>
      <c r="AZ13077" s="41"/>
      <c r="BA13077" s="41"/>
      <c r="BB13077" s="41"/>
      <c r="BC13077" s="41"/>
      <c r="BD13077" s="41"/>
      <c r="BE13077" s="41"/>
      <c r="BF13077" s="41"/>
      <c r="BG13077" s="41"/>
      <c r="BH13077" s="41"/>
      <c r="BI13077" s="41"/>
      <c r="BJ13077" s="41"/>
      <c r="BK13077" s="41"/>
      <c r="BL13077" s="41"/>
      <c r="BM13077" s="41"/>
      <c r="BN13077" s="41"/>
      <c r="BO13077" s="41"/>
      <c r="BP13077" s="108"/>
      <c r="CG13077" s="102"/>
      <c r="CI13077" s="45"/>
    </row>
    <row r="13078" spans="37:87" ht="13" customHeight="1">
      <c r="AK13078" s="114"/>
      <c r="AL13078" s="41"/>
      <c r="AM13078" s="41"/>
      <c r="AN13078" s="41"/>
      <c r="AO13078" s="41"/>
      <c r="AP13078" s="41"/>
      <c r="AQ13078" s="41"/>
      <c r="AR13078" s="41"/>
      <c r="AS13078" s="41"/>
      <c r="AT13078" s="41"/>
      <c r="AU13078" s="41"/>
      <c r="AV13078" s="41"/>
      <c r="AW13078" s="41"/>
      <c r="AX13078" s="41"/>
      <c r="AY13078" s="41"/>
      <c r="AZ13078" s="41"/>
      <c r="BA13078" s="41"/>
      <c r="BB13078" s="41"/>
      <c r="BC13078" s="41"/>
      <c r="BD13078" s="41"/>
      <c r="BE13078" s="41"/>
      <c r="BF13078" s="41"/>
      <c r="BG13078" s="41"/>
      <c r="BH13078" s="41"/>
      <c r="BI13078" s="41"/>
      <c r="BJ13078" s="41"/>
      <c r="BK13078" s="41"/>
      <c r="BL13078" s="41"/>
      <c r="BM13078" s="41"/>
      <c r="BN13078" s="41"/>
      <c r="BO13078" s="41"/>
      <c r="BP13078" s="108"/>
      <c r="CG13078" s="102"/>
      <c r="CI13078" s="45"/>
    </row>
    <row r="13079" spans="37:87" ht="13" customHeight="1">
      <c r="AK13079" s="114"/>
      <c r="AL13079" s="41"/>
      <c r="AM13079" s="41"/>
      <c r="AN13079" s="41"/>
      <c r="AO13079" s="41"/>
      <c r="AP13079" s="41"/>
      <c r="AQ13079" s="41"/>
      <c r="AR13079" s="41"/>
      <c r="AS13079" s="41"/>
      <c r="AT13079" s="41"/>
      <c r="AU13079" s="41"/>
      <c r="AV13079" s="41"/>
      <c r="AW13079" s="41"/>
      <c r="AX13079" s="41"/>
      <c r="AY13079" s="41"/>
      <c r="AZ13079" s="41"/>
      <c r="BA13079" s="41"/>
      <c r="BB13079" s="41"/>
      <c r="BC13079" s="41"/>
      <c r="BD13079" s="41"/>
      <c r="BE13079" s="41"/>
      <c r="BF13079" s="41"/>
      <c r="BG13079" s="41"/>
      <c r="BH13079" s="41"/>
      <c r="BI13079" s="41"/>
      <c r="BJ13079" s="41"/>
      <c r="BK13079" s="41"/>
      <c r="BL13079" s="41"/>
      <c r="BM13079" s="41"/>
      <c r="BN13079" s="41"/>
      <c r="BO13079" s="41"/>
      <c r="BP13079" s="108"/>
      <c r="CG13079" s="102"/>
      <c r="CI13079" s="45"/>
    </row>
    <row r="13080" spans="37:87" ht="13" customHeight="1">
      <c r="AK13080" s="114"/>
      <c r="AL13080" s="41"/>
      <c r="AM13080" s="41"/>
      <c r="AN13080" s="41"/>
      <c r="AO13080" s="41"/>
      <c r="AP13080" s="41"/>
      <c r="AQ13080" s="41"/>
      <c r="AR13080" s="41"/>
      <c r="AS13080" s="41"/>
      <c r="AT13080" s="41"/>
      <c r="AU13080" s="41"/>
      <c r="AV13080" s="41"/>
      <c r="AW13080" s="41"/>
      <c r="AX13080" s="41"/>
      <c r="AY13080" s="41"/>
      <c r="AZ13080" s="41"/>
      <c r="BA13080" s="41"/>
      <c r="BB13080" s="41"/>
      <c r="BC13080" s="41"/>
      <c r="BD13080" s="41"/>
      <c r="BE13080" s="41"/>
      <c r="BF13080" s="41"/>
      <c r="BG13080" s="41"/>
      <c r="BH13080" s="41"/>
      <c r="BI13080" s="41"/>
      <c r="BJ13080" s="41"/>
      <c r="BK13080" s="41"/>
      <c r="BL13080" s="41"/>
      <c r="BM13080" s="41"/>
      <c r="BN13080" s="41"/>
      <c r="BO13080" s="41"/>
      <c r="BP13080" s="108"/>
      <c r="CG13080" s="102"/>
      <c r="CI13080" s="45"/>
    </row>
    <row r="13081" spans="37:87" ht="13" customHeight="1">
      <c r="AK13081" s="114"/>
      <c r="AL13081" s="41"/>
      <c r="AM13081" s="41"/>
      <c r="AN13081" s="41"/>
      <c r="AO13081" s="41"/>
      <c r="AP13081" s="41"/>
      <c r="AQ13081" s="41"/>
      <c r="AR13081" s="41"/>
      <c r="AS13081" s="41"/>
      <c r="AT13081" s="41"/>
      <c r="AU13081" s="41"/>
      <c r="AV13081" s="41"/>
      <c r="AW13081" s="41"/>
      <c r="AX13081" s="41"/>
      <c r="AY13081" s="41"/>
      <c r="AZ13081" s="41"/>
      <c r="BA13081" s="41"/>
      <c r="BB13081" s="41"/>
      <c r="BC13081" s="41"/>
      <c r="BD13081" s="41"/>
      <c r="BE13081" s="41"/>
      <c r="BF13081" s="41"/>
      <c r="BG13081" s="41"/>
      <c r="BH13081" s="41"/>
      <c r="BI13081" s="41"/>
      <c r="BJ13081" s="41"/>
      <c r="BK13081" s="41"/>
      <c r="BL13081" s="41"/>
      <c r="BM13081" s="41"/>
      <c r="BN13081" s="41"/>
      <c r="BO13081" s="41"/>
      <c r="BP13081" s="108"/>
      <c r="CG13081" s="102"/>
      <c r="CI13081" s="45"/>
    </row>
    <row r="13082" spans="37:87" ht="13" customHeight="1">
      <c r="AK13082" s="114"/>
      <c r="AL13082" s="41"/>
      <c r="AM13082" s="41"/>
      <c r="AN13082" s="41"/>
      <c r="AO13082" s="41"/>
      <c r="AP13082" s="41"/>
      <c r="AQ13082" s="41"/>
      <c r="AR13082" s="41"/>
      <c r="AS13082" s="41"/>
      <c r="AT13082" s="41"/>
      <c r="AU13082" s="41"/>
      <c r="AV13082" s="41"/>
      <c r="AW13082" s="41"/>
      <c r="AX13082" s="41"/>
      <c r="AY13082" s="41"/>
      <c r="AZ13082" s="41"/>
      <c r="BA13082" s="41"/>
      <c r="BB13082" s="41"/>
      <c r="BC13082" s="41"/>
      <c r="BD13082" s="41"/>
      <c r="BE13082" s="41"/>
      <c r="BF13082" s="41"/>
      <c r="BG13082" s="41"/>
      <c r="BH13082" s="41"/>
      <c r="BI13082" s="41"/>
      <c r="BJ13082" s="41"/>
      <c r="BK13082" s="41"/>
      <c r="BL13082" s="41"/>
      <c r="BM13082" s="41"/>
      <c r="BN13082" s="41"/>
      <c r="BO13082" s="41"/>
      <c r="BP13082" s="108"/>
      <c r="CG13082" s="102"/>
      <c r="CI13082" s="45"/>
    </row>
    <row r="13083" spans="37:87" ht="13" customHeight="1">
      <c r="AK13083" s="114"/>
      <c r="AL13083" s="41"/>
      <c r="AM13083" s="41"/>
      <c r="AN13083" s="41"/>
      <c r="AO13083" s="41"/>
      <c r="AP13083" s="41"/>
      <c r="AQ13083" s="41"/>
      <c r="AR13083" s="41"/>
      <c r="AS13083" s="41"/>
      <c r="AT13083" s="41"/>
      <c r="AU13083" s="41"/>
      <c r="AV13083" s="41"/>
      <c r="AW13083" s="41"/>
      <c r="AX13083" s="41"/>
      <c r="AY13083" s="41"/>
      <c r="AZ13083" s="41"/>
      <c r="BA13083" s="41"/>
      <c r="BB13083" s="41"/>
      <c r="BC13083" s="41"/>
      <c r="BD13083" s="41"/>
      <c r="BE13083" s="41"/>
      <c r="BF13083" s="41"/>
      <c r="BG13083" s="41"/>
      <c r="BH13083" s="41"/>
      <c r="BI13083" s="41"/>
      <c r="BJ13083" s="41"/>
      <c r="BK13083" s="41"/>
      <c r="BL13083" s="41"/>
      <c r="BM13083" s="41"/>
      <c r="BN13083" s="41"/>
      <c r="BO13083" s="41"/>
      <c r="BP13083" s="108"/>
      <c r="CG13083" s="102"/>
      <c r="CI13083" s="45"/>
    </row>
    <row r="13084" spans="37:87" ht="13" customHeight="1">
      <c r="AK13084" s="114"/>
      <c r="AL13084" s="41"/>
      <c r="AM13084" s="41"/>
      <c r="AN13084" s="41"/>
      <c r="AO13084" s="41"/>
      <c r="AP13084" s="41"/>
      <c r="AQ13084" s="41"/>
      <c r="AR13084" s="41"/>
      <c r="AS13084" s="41"/>
      <c r="AT13084" s="41"/>
      <c r="AU13084" s="41"/>
      <c r="AV13084" s="41"/>
      <c r="AW13084" s="41"/>
      <c r="AX13084" s="41"/>
      <c r="AY13084" s="41"/>
      <c r="AZ13084" s="41"/>
      <c r="BA13084" s="41"/>
      <c r="BB13084" s="41"/>
      <c r="BC13084" s="41"/>
      <c r="BD13084" s="41"/>
      <c r="BE13084" s="41"/>
      <c r="BF13084" s="41"/>
      <c r="BG13084" s="41"/>
      <c r="BH13084" s="41"/>
      <c r="BI13084" s="41"/>
      <c r="BJ13084" s="41"/>
      <c r="BK13084" s="41"/>
      <c r="BL13084" s="41"/>
      <c r="BM13084" s="41"/>
      <c r="BN13084" s="41"/>
      <c r="BO13084" s="41"/>
      <c r="BP13084" s="108"/>
      <c r="CG13084" s="102"/>
      <c r="CI13084" s="45"/>
    </row>
    <row r="13085" spans="37:87" ht="13" customHeight="1">
      <c r="AK13085" s="114"/>
      <c r="AL13085" s="41"/>
      <c r="AM13085" s="41"/>
      <c r="AN13085" s="41"/>
      <c r="AO13085" s="41"/>
      <c r="AP13085" s="41"/>
      <c r="AQ13085" s="41"/>
      <c r="AR13085" s="41"/>
      <c r="AS13085" s="41"/>
      <c r="AT13085" s="41"/>
      <c r="AU13085" s="41"/>
      <c r="AV13085" s="41"/>
      <c r="AW13085" s="41"/>
      <c r="AX13085" s="41"/>
      <c r="AY13085" s="41"/>
      <c r="AZ13085" s="41"/>
      <c r="BA13085" s="41"/>
      <c r="BB13085" s="41"/>
      <c r="BC13085" s="41"/>
      <c r="BD13085" s="41"/>
      <c r="BE13085" s="41"/>
      <c r="BF13085" s="41"/>
      <c r="BG13085" s="41"/>
      <c r="BH13085" s="41"/>
      <c r="BI13085" s="41"/>
      <c r="BJ13085" s="41"/>
      <c r="BK13085" s="41"/>
      <c r="BL13085" s="41"/>
      <c r="BM13085" s="41"/>
      <c r="BN13085" s="41"/>
      <c r="BO13085" s="41"/>
      <c r="BP13085" s="108"/>
      <c r="CG13085" s="102"/>
      <c r="CI13085" s="45"/>
    </row>
    <row r="13086" spans="37:87" ht="13" customHeight="1">
      <c r="AK13086" s="114"/>
      <c r="AL13086" s="41"/>
      <c r="AM13086" s="41"/>
      <c r="AN13086" s="41"/>
      <c r="AO13086" s="41"/>
      <c r="AP13086" s="41"/>
      <c r="AQ13086" s="41"/>
      <c r="AR13086" s="41"/>
      <c r="AS13086" s="41"/>
      <c r="AT13086" s="41"/>
      <c r="AU13086" s="41"/>
      <c r="AV13086" s="41"/>
      <c r="AW13086" s="41"/>
      <c r="AX13086" s="41"/>
      <c r="AY13086" s="41"/>
      <c r="AZ13086" s="41"/>
      <c r="BA13086" s="41"/>
      <c r="BB13086" s="41"/>
      <c r="BC13086" s="41"/>
      <c r="BD13086" s="41"/>
      <c r="BE13086" s="41"/>
      <c r="BF13086" s="41"/>
      <c r="BG13086" s="41"/>
      <c r="BH13086" s="41"/>
      <c r="BI13086" s="41"/>
      <c r="BJ13086" s="41"/>
      <c r="BK13086" s="41"/>
      <c r="BL13086" s="41"/>
      <c r="BM13086" s="41"/>
      <c r="BN13086" s="41"/>
      <c r="BO13086" s="41"/>
      <c r="BP13086" s="108"/>
      <c r="CG13086" s="102"/>
      <c r="CI13086" s="45"/>
    </row>
    <row r="13087" spans="37:87" ht="13" customHeight="1">
      <c r="AK13087" s="114"/>
      <c r="AL13087" s="41"/>
      <c r="AM13087" s="41"/>
      <c r="AN13087" s="41"/>
      <c r="AO13087" s="41"/>
      <c r="AP13087" s="41"/>
      <c r="AQ13087" s="41"/>
      <c r="AR13087" s="41"/>
      <c r="AS13087" s="41"/>
      <c r="AT13087" s="41"/>
      <c r="AU13087" s="41"/>
      <c r="AV13087" s="41"/>
      <c r="AW13087" s="41"/>
      <c r="AX13087" s="41"/>
      <c r="AY13087" s="41"/>
      <c r="AZ13087" s="41"/>
      <c r="BA13087" s="41"/>
      <c r="BB13087" s="41"/>
      <c r="BC13087" s="41"/>
      <c r="BD13087" s="41"/>
      <c r="BE13087" s="41"/>
      <c r="BF13087" s="41"/>
      <c r="BG13087" s="41"/>
      <c r="BH13087" s="41"/>
      <c r="BI13087" s="41"/>
      <c r="BJ13087" s="41"/>
      <c r="BK13087" s="41"/>
      <c r="BL13087" s="41"/>
      <c r="BM13087" s="41"/>
      <c r="BN13087" s="41"/>
      <c r="BO13087" s="41"/>
      <c r="BP13087" s="108"/>
      <c r="CG13087" s="102"/>
      <c r="CI13087" s="45"/>
    </row>
    <row r="13088" spans="37:87" ht="13" customHeight="1">
      <c r="AK13088" s="114"/>
      <c r="AL13088" s="41"/>
      <c r="AM13088" s="41"/>
      <c r="AN13088" s="41"/>
      <c r="AO13088" s="41"/>
      <c r="AP13088" s="41"/>
      <c r="AQ13088" s="41"/>
      <c r="AR13088" s="41"/>
      <c r="AS13088" s="41"/>
      <c r="AT13088" s="41"/>
      <c r="AU13088" s="41"/>
      <c r="AV13088" s="41"/>
      <c r="AW13088" s="41"/>
      <c r="AX13088" s="41"/>
      <c r="AY13088" s="41"/>
      <c r="AZ13088" s="41"/>
      <c r="BA13088" s="41"/>
      <c r="BB13088" s="41"/>
      <c r="BC13088" s="41"/>
      <c r="BD13088" s="41"/>
      <c r="BE13088" s="41"/>
      <c r="BF13088" s="41"/>
      <c r="BG13088" s="41"/>
      <c r="BH13088" s="41"/>
      <c r="BI13088" s="41"/>
      <c r="BJ13088" s="41"/>
      <c r="BK13088" s="41"/>
      <c r="BL13088" s="41"/>
      <c r="BM13088" s="41"/>
      <c r="BN13088" s="41"/>
      <c r="BO13088" s="41"/>
      <c r="BP13088" s="108"/>
      <c r="CG13088" s="102"/>
      <c r="CI13088" s="45"/>
    </row>
    <row r="13089" spans="37:87" ht="13" customHeight="1">
      <c r="AK13089" s="114"/>
      <c r="AL13089" s="41"/>
      <c r="AM13089" s="41"/>
      <c r="AN13089" s="41"/>
      <c r="AO13089" s="41"/>
      <c r="AP13089" s="41"/>
      <c r="AQ13089" s="41"/>
      <c r="AR13089" s="41"/>
      <c r="AS13089" s="41"/>
      <c r="AT13089" s="41"/>
      <c r="AU13089" s="41"/>
      <c r="AV13089" s="41"/>
      <c r="AW13089" s="41"/>
      <c r="AX13089" s="41"/>
      <c r="AY13089" s="41"/>
      <c r="AZ13089" s="41"/>
      <c r="BA13089" s="41"/>
      <c r="BB13089" s="41"/>
      <c r="BC13089" s="41"/>
      <c r="BD13089" s="41"/>
      <c r="BE13089" s="41"/>
      <c r="BF13089" s="41"/>
      <c r="BG13089" s="41"/>
      <c r="BH13089" s="41"/>
      <c r="BI13089" s="41"/>
      <c r="BJ13089" s="41"/>
      <c r="BK13089" s="41"/>
      <c r="BL13089" s="41"/>
      <c r="BM13089" s="41"/>
      <c r="BN13089" s="41"/>
      <c r="BO13089" s="41"/>
      <c r="BP13089" s="108"/>
      <c r="CG13089" s="102"/>
      <c r="CI13089" s="45"/>
    </row>
    <row r="13090" spans="37:87" ht="13" customHeight="1">
      <c r="AK13090" s="114"/>
      <c r="AL13090" s="41"/>
      <c r="AM13090" s="41"/>
      <c r="AN13090" s="41"/>
      <c r="AO13090" s="41"/>
      <c r="AP13090" s="41"/>
      <c r="AQ13090" s="41"/>
      <c r="AR13090" s="41"/>
      <c r="AS13090" s="41"/>
      <c r="AT13090" s="41"/>
      <c r="AU13090" s="41"/>
      <c r="AV13090" s="41"/>
      <c r="AW13090" s="41"/>
      <c r="AX13090" s="41"/>
      <c r="AY13090" s="41"/>
      <c r="AZ13090" s="41"/>
      <c r="BA13090" s="41"/>
      <c r="BB13090" s="41"/>
      <c r="BC13090" s="41"/>
      <c r="BD13090" s="41"/>
      <c r="BE13090" s="41"/>
      <c r="BF13090" s="41"/>
      <c r="BG13090" s="41"/>
      <c r="BH13090" s="41"/>
      <c r="BI13090" s="41"/>
      <c r="BJ13090" s="41"/>
      <c r="BK13090" s="41"/>
      <c r="BL13090" s="41"/>
      <c r="BM13090" s="41"/>
      <c r="BN13090" s="41"/>
      <c r="BO13090" s="41"/>
      <c r="BP13090" s="108"/>
      <c r="CG13090" s="102"/>
      <c r="CI13090" s="45"/>
    </row>
    <row r="13091" spans="37:87" ht="13" customHeight="1">
      <c r="AK13091" s="114"/>
      <c r="AL13091" s="41"/>
      <c r="AM13091" s="41"/>
      <c r="AN13091" s="41"/>
      <c r="AO13091" s="41"/>
      <c r="AP13091" s="41"/>
      <c r="AQ13091" s="41"/>
      <c r="AR13091" s="41"/>
      <c r="AS13091" s="41"/>
      <c r="AT13091" s="41"/>
      <c r="AU13091" s="41"/>
      <c r="AV13091" s="41"/>
      <c r="AW13091" s="41"/>
      <c r="AX13091" s="41"/>
      <c r="AY13091" s="41"/>
      <c r="AZ13091" s="41"/>
      <c r="BA13091" s="41"/>
      <c r="BB13091" s="41"/>
      <c r="BC13091" s="41"/>
      <c r="BD13091" s="41"/>
      <c r="BE13091" s="41"/>
      <c r="BF13091" s="41"/>
      <c r="BG13091" s="41"/>
      <c r="BH13091" s="41"/>
      <c r="BI13091" s="41"/>
      <c r="BJ13091" s="41"/>
      <c r="BK13091" s="41"/>
      <c r="BL13091" s="41"/>
      <c r="BM13091" s="41"/>
      <c r="BN13091" s="41"/>
      <c r="BO13091" s="41"/>
      <c r="BP13091" s="108"/>
      <c r="CG13091" s="102"/>
      <c r="CI13091" s="45"/>
    </row>
    <row r="13092" spans="37:87" ht="13" customHeight="1">
      <c r="AK13092" s="114"/>
      <c r="AL13092" s="41"/>
      <c r="AM13092" s="41"/>
      <c r="AN13092" s="41"/>
      <c r="AO13092" s="41"/>
      <c r="AP13092" s="41"/>
      <c r="AQ13092" s="41"/>
      <c r="AR13092" s="41"/>
      <c r="AS13092" s="41"/>
      <c r="AT13092" s="41"/>
      <c r="AU13092" s="41"/>
      <c r="AV13092" s="41"/>
      <c r="AW13092" s="41"/>
      <c r="AX13092" s="41"/>
      <c r="AY13092" s="41"/>
      <c r="AZ13092" s="41"/>
      <c r="BA13092" s="41"/>
      <c r="BB13092" s="41"/>
      <c r="BC13092" s="41"/>
      <c r="BD13092" s="41"/>
      <c r="BE13092" s="41"/>
      <c r="BF13092" s="41"/>
      <c r="BG13092" s="41"/>
      <c r="BH13092" s="41"/>
      <c r="BI13092" s="41"/>
      <c r="BJ13092" s="41"/>
      <c r="BK13092" s="41"/>
      <c r="BL13092" s="41"/>
      <c r="BM13092" s="41"/>
      <c r="BN13092" s="41"/>
      <c r="BO13092" s="41"/>
      <c r="BP13092" s="108"/>
      <c r="CG13092" s="102"/>
      <c r="CI13092" s="45"/>
    </row>
    <row r="13093" spans="37:87" ht="13" customHeight="1">
      <c r="AK13093" s="114"/>
      <c r="AL13093" s="41"/>
      <c r="AM13093" s="41"/>
      <c r="AN13093" s="41"/>
      <c r="AO13093" s="41"/>
      <c r="AP13093" s="41"/>
      <c r="AQ13093" s="41"/>
      <c r="AR13093" s="41"/>
      <c r="AS13093" s="41"/>
      <c r="AT13093" s="41"/>
      <c r="AU13093" s="41"/>
      <c r="AV13093" s="41"/>
      <c r="AW13093" s="41"/>
      <c r="AX13093" s="41"/>
      <c r="AY13093" s="41"/>
      <c r="AZ13093" s="41"/>
      <c r="BA13093" s="41"/>
      <c r="BB13093" s="41"/>
      <c r="BC13093" s="41"/>
      <c r="BD13093" s="41"/>
      <c r="BE13093" s="41"/>
      <c r="BF13093" s="41"/>
      <c r="BG13093" s="41"/>
      <c r="BH13093" s="41"/>
      <c r="BI13093" s="41"/>
      <c r="BJ13093" s="41"/>
      <c r="BK13093" s="41"/>
      <c r="BL13093" s="41"/>
      <c r="BM13093" s="41"/>
      <c r="BN13093" s="41"/>
      <c r="BO13093" s="41"/>
      <c r="BP13093" s="108"/>
      <c r="CG13093" s="102"/>
      <c r="CI13093" s="45"/>
    </row>
    <row r="13094" spans="37:87" ht="13" customHeight="1">
      <c r="AK13094" s="114"/>
      <c r="AL13094" s="41"/>
      <c r="AM13094" s="41"/>
      <c r="AN13094" s="41"/>
      <c r="AO13094" s="41"/>
      <c r="AP13094" s="41"/>
      <c r="AQ13094" s="41"/>
      <c r="AR13094" s="41"/>
      <c r="AS13094" s="41"/>
      <c r="AT13094" s="41"/>
      <c r="AU13094" s="41"/>
      <c r="AV13094" s="41"/>
      <c r="AW13094" s="41"/>
      <c r="AX13094" s="41"/>
      <c r="AY13094" s="41"/>
      <c r="AZ13094" s="41"/>
      <c r="BA13094" s="41"/>
      <c r="BB13094" s="41"/>
      <c r="BC13094" s="41"/>
      <c r="BD13094" s="41"/>
      <c r="BE13094" s="41"/>
      <c r="BF13094" s="41"/>
      <c r="BG13094" s="41"/>
      <c r="BH13094" s="41"/>
      <c r="BI13094" s="41"/>
      <c r="BJ13094" s="41"/>
      <c r="BK13094" s="41"/>
      <c r="BL13094" s="41"/>
      <c r="BM13094" s="41"/>
      <c r="BN13094" s="41"/>
      <c r="BO13094" s="41"/>
      <c r="BP13094" s="108"/>
      <c r="CG13094" s="102"/>
      <c r="CI13094" s="45"/>
    </row>
    <row r="13095" spans="37:87" ht="13" customHeight="1">
      <c r="AK13095" s="114"/>
      <c r="AL13095" s="41"/>
      <c r="AM13095" s="41"/>
      <c r="AN13095" s="41"/>
      <c r="AO13095" s="41"/>
      <c r="AP13095" s="41"/>
      <c r="AQ13095" s="41"/>
      <c r="AR13095" s="41"/>
      <c r="AS13095" s="41"/>
      <c r="AT13095" s="41"/>
      <c r="AU13095" s="41"/>
      <c r="AV13095" s="41"/>
      <c r="AW13095" s="41"/>
      <c r="AX13095" s="41"/>
      <c r="AY13095" s="41"/>
      <c r="AZ13095" s="41"/>
      <c r="BA13095" s="41"/>
      <c r="BB13095" s="41"/>
      <c r="BC13095" s="41"/>
      <c r="BD13095" s="41"/>
      <c r="BE13095" s="41"/>
      <c r="BF13095" s="41"/>
      <c r="BG13095" s="41"/>
      <c r="BH13095" s="41"/>
      <c r="BI13095" s="41"/>
      <c r="BJ13095" s="41"/>
      <c r="BK13095" s="41"/>
      <c r="BL13095" s="41"/>
      <c r="BM13095" s="41"/>
      <c r="BN13095" s="41"/>
      <c r="BO13095" s="41"/>
      <c r="BP13095" s="108"/>
      <c r="CG13095" s="102"/>
      <c r="CI13095" s="45"/>
    </row>
    <row r="13096" spans="37:87" ht="13" customHeight="1">
      <c r="AK13096" s="114"/>
      <c r="AL13096" s="41"/>
      <c r="AM13096" s="41"/>
      <c r="AN13096" s="41"/>
      <c r="AO13096" s="41"/>
      <c r="AP13096" s="41"/>
      <c r="AQ13096" s="41"/>
      <c r="AR13096" s="41"/>
      <c r="AS13096" s="41"/>
      <c r="AT13096" s="41"/>
      <c r="AU13096" s="41"/>
      <c r="AV13096" s="41"/>
      <c r="AW13096" s="41"/>
      <c r="AX13096" s="41"/>
      <c r="AY13096" s="41"/>
      <c r="AZ13096" s="41"/>
      <c r="BA13096" s="41"/>
      <c r="BB13096" s="41"/>
      <c r="BC13096" s="41"/>
      <c r="BD13096" s="41"/>
      <c r="BE13096" s="41"/>
      <c r="BF13096" s="41"/>
      <c r="BG13096" s="41"/>
      <c r="BH13096" s="41"/>
      <c r="BI13096" s="41"/>
      <c r="BJ13096" s="41"/>
      <c r="BK13096" s="41"/>
      <c r="BL13096" s="41"/>
      <c r="BM13096" s="41"/>
      <c r="BN13096" s="41"/>
      <c r="BO13096" s="41"/>
      <c r="BP13096" s="108"/>
      <c r="CG13096" s="102"/>
      <c r="CI13096" s="45"/>
    </row>
    <row r="13097" spans="37:87" ht="13" customHeight="1">
      <c r="AK13097" s="114"/>
      <c r="AL13097" s="41"/>
      <c r="AM13097" s="41"/>
      <c r="AN13097" s="41"/>
      <c r="AO13097" s="41"/>
      <c r="AP13097" s="41"/>
      <c r="AQ13097" s="41"/>
      <c r="AR13097" s="41"/>
      <c r="AS13097" s="41"/>
      <c r="AT13097" s="41"/>
      <c r="AU13097" s="41"/>
      <c r="AV13097" s="41"/>
      <c r="AW13097" s="41"/>
      <c r="AX13097" s="41"/>
      <c r="AY13097" s="41"/>
      <c r="AZ13097" s="41"/>
      <c r="BA13097" s="41"/>
      <c r="BB13097" s="41"/>
      <c r="BC13097" s="41"/>
      <c r="BD13097" s="41"/>
      <c r="BE13097" s="41"/>
      <c r="BF13097" s="41"/>
      <c r="BG13097" s="41"/>
      <c r="BH13097" s="41"/>
      <c r="BI13097" s="41"/>
      <c r="BJ13097" s="41"/>
      <c r="BK13097" s="41"/>
      <c r="BL13097" s="41"/>
      <c r="BM13097" s="41"/>
      <c r="BN13097" s="41"/>
      <c r="BO13097" s="41"/>
      <c r="BP13097" s="108"/>
      <c r="CG13097" s="102"/>
      <c r="CI13097" s="45"/>
    </row>
    <row r="13098" spans="37:87" ht="13" customHeight="1">
      <c r="AK13098" s="114"/>
      <c r="AL13098" s="41"/>
      <c r="AM13098" s="41"/>
      <c r="AN13098" s="41"/>
      <c r="AO13098" s="41"/>
      <c r="AP13098" s="41"/>
      <c r="AQ13098" s="41"/>
      <c r="AR13098" s="41"/>
      <c r="AS13098" s="41"/>
      <c r="AT13098" s="41"/>
      <c r="AU13098" s="41"/>
      <c r="AV13098" s="41"/>
      <c r="AW13098" s="41"/>
      <c r="AX13098" s="41"/>
      <c r="AY13098" s="41"/>
      <c r="AZ13098" s="41"/>
      <c r="BA13098" s="41"/>
      <c r="BB13098" s="41"/>
      <c r="BC13098" s="41"/>
      <c r="BD13098" s="41"/>
      <c r="BE13098" s="41"/>
      <c r="BF13098" s="41"/>
      <c r="BG13098" s="41"/>
      <c r="BH13098" s="41"/>
      <c r="BI13098" s="41"/>
      <c r="BJ13098" s="41"/>
      <c r="BK13098" s="41"/>
      <c r="BL13098" s="41"/>
      <c r="BM13098" s="41"/>
      <c r="BN13098" s="41"/>
      <c r="BO13098" s="41"/>
      <c r="BP13098" s="108"/>
      <c r="CG13098" s="102"/>
      <c r="CI13098" s="45"/>
    </row>
    <row r="13099" spans="37:87" ht="13" customHeight="1">
      <c r="AK13099" s="114"/>
      <c r="AL13099" s="41"/>
      <c r="AM13099" s="41"/>
      <c r="AN13099" s="41"/>
      <c r="AO13099" s="41"/>
      <c r="AP13099" s="41"/>
      <c r="AQ13099" s="41"/>
      <c r="AR13099" s="41"/>
      <c r="AS13099" s="41"/>
      <c r="AT13099" s="41"/>
      <c r="AU13099" s="41"/>
      <c r="AV13099" s="41"/>
      <c r="AW13099" s="41"/>
      <c r="AX13099" s="41"/>
      <c r="AY13099" s="41"/>
      <c r="AZ13099" s="41"/>
      <c r="BA13099" s="41"/>
      <c r="BB13099" s="41"/>
      <c r="BC13099" s="41"/>
      <c r="BD13099" s="41"/>
      <c r="BE13099" s="41"/>
      <c r="BF13099" s="41"/>
      <c r="BG13099" s="41"/>
      <c r="BH13099" s="41"/>
      <c r="BI13099" s="41"/>
      <c r="BJ13099" s="41"/>
      <c r="BK13099" s="41"/>
      <c r="BL13099" s="41"/>
      <c r="BM13099" s="41"/>
      <c r="BN13099" s="41"/>
      <c r="BO13099" s="41"/>
      <c r="BP13099" s="108"/>
      <c r="CG13099" s="102"/>
      <c r="CI13099" s="45"/>
    </row>
    <row r="13100" spans="37:87" ht="13" customHeight="1">
      <c r="AK13100" s="114"/>
      <c r="AL13100" s="41"/>
      <c r="AM13100" s="41"/>
      <c r="AN13100" s="41"/>
      <c r="AO13100" s="41"/>
      <c r="AP13100" s="41"/>
      <c r="AQ13100" s="41"/>
      <c r="AR13100" s="41"/>
      <c r="AS13100" s="41"/>
      <c r="AT13100" s="41"/>
      <c r="AU13100" s="41"/>
      <c r="AV13100" s="41"/>
      <c r="AW13100" s="41"/>
      <c r="AX13100" s="41"/>
      <c r="AY13100" s="41"/>
      <c r="AZ13100" s="41"/>
      <c r="BA13100" s="41"/>
      <c r="BB13100" s="41"/>
      <c r="BC13100" s="41"/>
      <c r="BD13100" s="41"/>
      <c r="BE13100" s="41"/>
      <c r="BF13100" s="41"/>
      <c r="BG13100" s="41"/>
      <c r="BH13100" s="41"/>
      <c r="BI13100" s="41"/>
      <c r="BJ13100" s="41"/>
      <c r="BK13100" s="41"/>
      <c r="BL13100" s="41"/>
      <c r="BM13100" s="41"/>
      <c r="BN13100" s="41"/>
      <c r="BO13100" s="41"/>
      <c r="BP13100" s="108"/>
      <c r="CG13100" s="102"/>
      <c r="CI13100" s="45"/>
    </row>
    <row r="13101" spans="37:87" ht="13" customHeight="1">
      <c r="AK13101" s="114"/>
      <c r="AL13101" s="41"/>
      <c r="AM13101" s="41"/>
      <c r="AN13101" s="41"/>
      <c r="AO13101" s="41"/>
      <c r="AP13101" s="41"/>
      <c r="AQ13101" s="41"/>
      <c r="AR13101" s="41"/>
      <c r="AS13101" s="41"/>
      <c r="AT13101" s="41"/>
      <c r="AU13101" s="41"/>
      <c r="AV13101" s="41"/>
      <c r="AW13101" s="41"/>
      <c r="AX13101" s="41"/>
      <c r="AY13101" s="41"/>
      <c r="AZ13101" s="41"/>
      <c r="BA13101" s="41"/>
      <c r="BB13101" s="41"/>
      <c r="BC13101" s="41"/>
      <c r="BD13101" s="41"/>
      <c r="BE13101" s="41"/>
      <c r="BF13101" s="41"/>
      <c r="BG13101" s="41"/>
      <c r="BH13101" s="41"/>
      <c r="BI13101" s="41"/>
      <c r="BJ13101" s="41"/>
      <c r="BK13101" s="41"/>
      <c r="BL13101" s="41"/>
      <c r="BM13101" s="41"/>
      <c r="BN13101" s="41"/>
      <c r="BO13101" s="41"/>
      <c r="BP13101" s="108"/>
      <c r="CG13101" s="102"/>
      <c r="CI13101" s="45"/>
    </row>
    <row r="13102" spans="37:87" ht="13" customHeight="1">
      <c r="AK13102" s="114"/>
      <c r="AL13102" s="41"/>
      <c r="AM13102" s="41"/>
      <c r="AN13102" s="41"/>
      <c r="AO13102" s="41"/>
      <c r="AP13102" s="41"/>
      <c r="AQ13102" s="41"/>
      <c r="AR13102" s="41"/>
      <c r="AS13102" s="41"/>
      <c r="AT13102" s="41"/>
      <c r="AU13102" s="41"/>
      <c r="AV13102" s="41"/>
      <c r="AW13102" s="41"/>
      <c r="AX13102" s="41"/>
      <c r="AY13102" s="41"/>
      <c r="AZ13102" s="41"/>
      <c r="BA13102" s="41"/>
      <c r="BB13102" s="41"/>
      <c r="BC13102" s="41"/>
      <c r="BD13102" s="41"/>
      <c r="BE13102" s="41"/>
      <c r="BF13102" s="41"/>
      <c r="BG13102" s="41"/>
      <c r="BH13102" s="41"/>
      <c r="BI13102" s="41"/>
      <c r="BJ13102" s="41"/>
      <c r="BK13102" s="41"/>
      <c r="BL13102" s="41"/>
      <c r="BM13102" s="41"/>
      <c r="BN13102" s="41"/>
      <c r="BO13102" s="41"/>
      <c r="BP13102" s="108"/>
      <c r="CG13102" s="102"/>
      <c r="CI13102" s="45"/>
    </row>
    <row r="13103" spans="37:87" ht="13" customHeight="1">
      <c r="AK13103" s="114"/>
      <c r="AL13103" s="41"/>
      <c r="AM13103" s="41"/>
      <c r="AN13103" s="41"/>
      <c r="AO13103" s="41"/>
      <c r="AP13103" s="41"/>
      <c r="AQ13103" s="41"/>
      <c r="AR13103" s="41"/>
      <c r="AS13103" s="41"/>
      <c r="AT13103" s="41"/>
      <c r="AU13103" s="41"/>
      <c r="AV13103" s="41"/>
      <c r="AW13103" s="41"/>
      <c r="AX13103" s="41"/>
      <c r="AY13103" s="41"/>
      <c r="AZ13103" s="41"/>
      <c r="BA13103" s="41"/>
      <c r="BB13103" s="41"/>
      <c r="BC13103" s="41"/>
      <c r="BD13103" s="41"/>
      <c r="BE13103" s="41"/>
      <c r="BF13103" s="41"/>
      <c r="BG13103" s="41"/>
      <c r="BH13103" s="41"/>
      <c r="BI13103" s="41"/>
      <c r="BJ13103" s="41"/>
      <c r="BK13103" s="41"/>
      <c r="BL13103" s="41"/>
      <c r="BM13103" s="41"/>
      <c r="BN13103" s="41"/>
      <c r="BO13103" s="41"/>
      <c r="BP13103" s="108"/>
      <c r="CG13103" s="102"/>
      <c r="CI13103" s="45"/>
    </row>
    <row r="13104" spans="37:87" ht="13" customHeight="1">
      <c r="AK13104" s="114"/>
      <c r="AL13104" s="41"/>
      <c r="AM13104" s="41"/>
      <c r="AN13104" s="41"/>
      <c r="AO13104" s="41"/>
      <c r="AP13104" s="41"/>
      <c r="AQ13104" s="41"/>
      <c r="AR13104" s="41"/>
      <c r="AS13104" s="41"/>
      <c r="AT13104" s="41"/>
      <c r="AU13104" s="41"/>
      <c r="AV13104" s="41"/>
      <c r="AW13104" s="41"/>
      <c r="AX13104" s="41"/>
      <c r="AY13104" s="41"/>
      <c r="AZ13104" s="41"/>
      <c r="BA13104" s="41"/>
      <c r="BB13104" s="41"/>
      <c r="BC13104" s="41"/>
      <c r="BD13104" s="41"/>
      <c r="BE13104" s="41"/>
      <c r="BF13104" s="41"/>
      <c r="BG13104" s="41"/>
      <c r="BH13104" s="41"/>
      <c r="BI13104" s="41"/>
      <c r="BJ13104" s="41"/>
      <c r="BK13104" s="41"/>
      <c r="BL13104" s="41"/>
      <c r="BM13104" s="41"/>
      <c r="BN13104" s="41"/>
      <c r="BO13104" s="41"/>
      <c r="BP13104" s="108"/>
      <c r="CG13104" s="102"/>
      <c r="CI13104" s="45"/>
    </row>
    <row r="13105" spans="37:87" ht="13" customHeight="1">
      <c r="AK13105" s="114"/>
      <c r="AL13105" s="41"/>
      <c r="AM13105" s="41"/>
      <c r="AN13105" s="41"/>
      <c r="AO13105" s="41"/>
      <c r="AP13105" s="41"/>
      <c r="AQ13105" s="41"/>
      <c r="AR13105" s="41"/>
      <c r="AS13105" s="41"/>
      <c r="AT13105" s="41"/>
      <c r="AU13105" s="41"/>
      <c r="AV13105" s="41"/>
      <c r="AW13105" s="41"/>
      <c r="AX13105" s="41"/>
      <c r="AY13105" s="41"/>
      <c r="AZ13105" s="41"/>
      <c r="BA13105" s="41"/>
      <c r="BB13105" s="41"/>
      <c r="BC13105" s="41"/>
      <c r="BD13105" s="41"/>
      <c r="BE13105" s="41"/>
      <c r="BF13105" s="41"/>
      <c r="BG13105" s="41"/>
      <c r="BH13105" s="41"/>
      <c r="BI13105" s="41"/>
      <c r="BJ13105" s="41"/>
      <c r="BK13105" s="41"/>
      <c r="BL13105" s="41"/>
      <c r="BM13105" s="41"/>
      <c r="BN13105" s="41"/>
      <c r="BO13105" s="41"/>
      <c r="BP13105" s="108"/>
      <c r="CG13105" s="102"/>
      <c r="CI13105" s="45"/>
    </row>
    <row r="13106" spans="37:87" ht="13" customHeight="1">
      <c r="AK13106" s="114"/>
      <c r="AL13106" s="41"/>
      <c r="AM13106" s="41"/>
      <c r="AN13106" s="41"/>
      <c r="AO13106" s="41"/>
      <c r="AP13106" s="41"/>
      <c r="AQ13106" s="41"/>
      <c r="AR13106" s="41"/>
      <c r="AS13106" s="41"/>
      <c r="AT13106" s="41"/>
      <c r="AU13106" s="41"/>
      <c r="AV13106" s="41"/>
      <c r="AW13106" s="41"/>
      <c r="AX13106" s="41"/>
      <c r="AY13106" s="41"/>
      <c r="AZ13106" s="41"/>
      <c r="BA13106" s="41"/>
      <c r="BB13106" s="41"/>
      <c r="BC13106" s="41"/>
      <c r="BD13106" s="41"/>
      <c r="BE13106" s="41"/>
      <c r="BF13106" s="41"/>
      <c r="BG13106" s="41"/>
      <c r="BH13106" s="41"/>
      <c r="BI13106" s="41"/>
      <c r="BJ13106" s="41"/>
      <c r="BK13106" s="41"/>
      <c r="BL13106" s="41"/>
      <c r="BM13106" s="41"/>
      <c r="BN13106" s="41"/>
      <c r="BO13106" s="41"/>
      <c r="BP13106" s="108"/>
      <c r="CG13106" s="102"/>
      <c r="CI13106" s="45"/>
    </row>
    <row r="13107" spans="37:87" ht="13" customHeight="1">
      <c r="AK13107" s="114"/>
      <c r="AL13107" s="41"/>
      <c r="AM13107" s="41"/>
      <c r="AN13107" s="41"/>
      <c r="AO13107" s="41"/>
      <c r="AP13107" s="41"/>
      <c r="AQ13107" s="41"/>
      <c r="AR13107" s="41"/>
      <c r="AS13107" s="41"/>
      <c r="AT13107" s="41"/>
      <c r="AU13107" s="41"/>
      <c r="AV13107" s="41"/>
      <c r="AW13107" s="41"/>
      <c r="AX13107" s="41"/>
      <c r="AY13107" s="41"/>
      <c r="AZ13107" s="41"/>
      <c r="BA13107" s="41"/>
      <c r="BB13107" s="41"/>
      <c r="BC13107" s="41"/>
      <c r="BD13107" s="41"/>
      <c r="BE13107" s="41"/>
      <c r="BF13107" s="41"/>
      <c r="BG13107" s="41"/>
      <c r="BH13107" s="41"/>
      <c r="BI13107" s="41"/>
      <c r="BJ13107" s="41"/>
      <c r="BK13107" s="41"/>
      <c r="BL13107" s="41"/>
      <c r="BM13107" s="41"/>
      <c r="BN13107" s="41"/>
      <c r="BO13107" s="41"/>
      <c r="BP13107" s="108"/>
      <c r="CG13107" s="102"/>
      <c r="CI13107" s="45"/>
    </row>
    <row r="13108" spans="37:87" ht="13" customHeight="1">
      <c r="AK13108" s="114"/>
      <c r="AL13108" s="41"/>
      <c r="AM13108" s="41"/>
      <c r="AN13108" s="41"/>
      <c r="AO13108" s="41"/>
      <c r="AP13108" s="41"/>
      <c r="AQ13108" s="41"/>
      <c r="AR13108" s="41"/>
      <c r="AS13108" s="41"/>
      <c r="AT13108" s="41"/>
      <c r="AU13108" s="41"/>
      <c r="AV13108" s="41"/>
      <c r="AW13108" s="41"/>
      <c r="AX13108" s="41"/>
      <c r="AY13108" s="41"/>
      <c r="AZ13108" s="41"/>
      <c r="BA13108" s="41"/>
      <c r="BB13108" s="41"/>
      <c r="BC13108" s="41"/>
      <c r="BD13108" s="41"/>
      <c r="BE13108" s="41"/>
      <c r="BF13108" s="41"/>
      <c r="BG13108" s="41"/>
      <c r="BH13108" s="41"/>
      <c r="BI13108" s="41"/>
      <c r="BJ13108" s="41"/>
      <c r="BK13108" s="41"/>
      <c r="BL13108" s="41"/>
      <c r="BM13108" s="41"/>
      <c r="BN13108" s="41"/>
      <c r="BO13108" s="41"/>
      <c r="BP13108" s="108"/>
      <c r="CG13108" s="102"/>
      <c r="CI13108" s="45"/>
    </row>
    <row r="13109" spans="37:87" ht="13" customHeight="1">
      <c r="AK13109" s="114"/>
      <c r="AL13109" s="41"/>
      <c r="AM13109" s="41"/>
      <c r="AN13109" s="41"/>
      <c r="AO13109" s="41"/>
      <c r="AP13109" s="41"/>
      <c r="AQ13109" s="41"/>
      <c r="AR13109" s="41"/>
      <c r="AS13109" s="41"/>
      <c r="AT13109" s="41"/>
      <c r="AU13109" s="41"/>
      <c r="AV13109" s="41"/>
      <c r="AW13109" s="41"/>
      <c r="AX13109" s="41"/>
      <c r="AY13109" s="41"/>
      <c r="AZ13109" s="41"/>
      <c r="BA13109" s="41"/>
      <c r="BB13109" s="41"/>
      <c r="BC13109" s="41"/>
      <c r="BD13109" s="41"/>
      <c r="BE13109" s="41"/>
      <c r="BF13109" s="41"/>
      <c r="BG13109" s="41"/>
      <c r="BH13109" s="41"/>
      <c r="BI13109" s="41"/>
      <c r="BJ13109" s="41"/>
      <c r="BK13109" s="41"/>
      <c r="BL13109" s="41"/>
      <c r="BM13109" s="41"/>
      <c r="BN13109" s="41"/>
      <c r="BO13109" s="41"/>
      <c r="BP13109" s="108"/>
      <c r="CG13109" s="102"/>
      <c r="CI13109" s="45"/>
    </row>
    <row r="13110" spans="37:87" ht="13" customHeight="1">
      <c r="AK13110" s="114"/>
      <c r="AL13110" s="41"/>
      <c r="AM13110" s="41"/>
      <c r="AN13110" s="41"/>
      <c r="AO13110" s="41"/>
      <c r="AP13110" s="41"/>
      <c r="AQ13110" s="41"/>
      <c r="AR13110" s="41"/>
      <c r="AS13110" s="41"/>
      <c r="AT13110" s="41"/>
      <c r="AU13110" s="41"/>
      <c r="AV13110" s="41"/>
      <c r="AW13110" s="41"/>
      <c r="AX13110" s="41"/>
      <c r="AY13110" s="41"/>
      <c r="AZ13110" s="41"/>
      <c r="BA13110" s="41"/>
      <c r="BB13110" s="41"/>
      <c r="BC13110" s="41"/>
      <c r="BD13110" s="41"/>
      <c r="BE13110" s="41"/>
      <c r="BF13110" s="41"/>
      <c r="BG13110" s="41"/>
      <c r="BH13110" s="41"/>
      <c r="BI13110" s="41"/>
      <c r="BJ13110" s="41"/>
      <c r="BK13110" s="41"/>
      <c r="BL13110" s="41"/>
      <c r="BM13110" s="41"/>
      <c r="BN13110" s="41"/>
      <c r="BO13110" s="41"/>
      <c r="BP13110" s="108"/>
      <c r="CG13110" s="102"/>
      <c r="CI13110" s="45"/>
    </row>
    <row r="13111" spans="37:87" ht="13" customHeight="1">
      <c r="AK13111" s="114"/>
      <c r="AL13111" s="41"/>
      <c r="AM13111" s="41"/>
      <c r="AN13111" s="41"/>
      <c r="AO13111" s="41"/>
      <c r="AP13111" s="41"/>
      <c r="AQ13111" s="41"/>
      <c r="AR13111" s="41"/>
      <c r="AS13111" s="41"/>
      <c r="AT13111" s="41"/>
      <c r="AU13111" s="41"/>
      <c r="AV13111" s="41"/>
      <c r="AW13111" s="41"/>
      <c r="AX13111" s="41"/>
      <c r="AY13111" s="41"/>
      <c r="AZ13111" s="41"/>
      <c r="BA13111" s="41"/>
      <c r="BB13111" s="41"/>
      <c r="BC13111" s="41"/>
      <c r="BD13111" s="41"/>
      <c r="BE13111" s="41"/>
      <c r="BF13111" s="41"/>
      <c r="BG13111" s="41"/>
      <c r="BH13111" s="41"/>
      <c r="BI13111" s="41"/>
      <c r="BJ13111" s="41"/>
      <c r="BK13111" s="41"/>
      <c r="BL13111" s="41"/>
      <c r="BM13111" s="41"/>
      <c r="BN13111" s="41"/>
      <c r="BO13111" s="41"/>
      <c r="BP13111" s="108"/>
      <c r="CG13111" s="102"/>
      <c r="CI13111" s="45"/>
    </row>
    <row r="13112" spans="37:87" ht="13" customHeight="1">
      <c r="AK13112" s="114"/>
      <c r="AL13112" s="41"/>
      <c r="AM13112" s="41"/>
      <c r="AN13112" s="41"/>
      <c r="AO13112" s="41"/>
      <c r="AP13112" s="41"/>
      <c r="AQ13112" s="41"/>
      <c r="AR13112" s="41"/>
      <c r="AS13112" s="41"/>
      <c r="AT13112" s="41"/>
      <c r="AU13112" s="41"/>
      <c r="AV13112" s="41"/>
      <c r="AW13112" s="41"/>
      <c r="AX13112" s="41"/>
      <c r="AY13112" s="41"/>
      <c r="AZ13112" s="41"/>
      <c r="BA13112" s="41"/>
      <c r="BB13112" s="41"/>
      <c r="BC13112" s="41"/>
      <c r="BD13112" s="41"/>
      <c r="BE13112" s="41"/>
      <c r="BF13112" s="41"/>
      <c r="BG13112" s="41"/>
      <c r="BH13112" s="41"/>
      <c r="BI13112" s="41"/>
      <c r="BJ13112" s="41"/>
      <c r="BK13112" s="41"/>
      <c r="BL13112" s="41"/>
      <c r="BM13112" s="41"/>
      <c r="BN13112" s="41"/>
      <c r="BO13112" s="41"/>
      <c r="BP13112" s="108"/>
      <c r="CG13112" s="102"/>
      <c r="CI13112" s="45"/>
    </row>
    <row r="13113" spans="37:87" ht="13" customHeight="1">
      <c r="AK13113" s="114"/>
      <c r="AL13113" s="41"/>
      <c r="AM13113" s="41"/>
      <c r="AN13113" s="41"/>
      <c r="AO13113" s="41"/>
      <c r="AP13113" s="41"/>
      <c r="AQ13113" s="41"/>
      <c r="AR13113" s="41"/>
      <c r="AS13113" s="41"/>
      <c r="AT13113" s="41"/>
      <c r="AU13113" s="41"/>
      <c r="AV13113" s="41"/>
      <c r="AW13113" s="41"/>
      <c r="AX13113" s="41"/>
      <c r="AY13113" s="41"/>
      <c r="AZ13113" s="41"/>
      <c r="BA13113" s="41"/>
      <c r="BB13113" s="41"/>
      <c r="BC13113" s="41"/>
      <c r="BD13113" s="41"/>
      <c r="BE13113" s="41"/>
      <c r="BF13113" s="41"/>
      <c r="BG13113" s="41"/>
      <c r="BH13113" s="41"/>
      <c r="BI13113" s="41"/>
      <c r="BJ13113" s="41"/>
      <c r="BK13113" s="41"/>
      <c r="BL13113" s="41"/>
      <c r="BM13113" s="41"/>
      <c r="BN13113" s="41"/>
      <c r="BO13113" s="41"/>
      <c r="BP13113" s="108"/>
      <c r="CG13113" s="102"/>
      <c r="CI13113" s="45"/>
    </row>
    <row r="13114" spans="37:87" ht="13" customHeight="1">
      <c r="AK13114" s="114"/>
      <c r="AL13114" s="41"/>
      <c r="AM13114" s="41"/>
      <c r="AN13114" s="41"/>
      <c r="AO13114" s="41"/>
      <c r="AP13114" s="41"/>
      <c r="AQ13114" s="41"/>
      <c r="AR13114" s="41"/>
      <c r="AS13114" s="41"/>
      <c r="AT13114" s="41"/>
      <c r="AU13114" s="41"/>
      <c r="AV13114" s="41"/>
      <c r="AW13114" s="41"/>
      <c r="AX13114" s="41"/>
      <c r="AY13114" s="41"/>
      <c r="AZ13114" s="41"/>
      <c r="BA13114" s="41"/>
      <c r="BB13114" s="41"/>
      <c r="BC13114" s="41"/>
      <c r="BD13114" s="41"/>
      <c r="BE13114" s="41"/>
      <c r="BF13114" s="41"/>
      <c r="BG13114" s="41"/>
      <c r="BH13114" s="41"/>
      <c r="BI13114" s="41"/>
      <c r="BJ13114" s="41"/>
      <c r="BK13114" s="41"/>
      <c r="BL13114" s="41"/>
      <c r="BM13114" s="41"/>
      <c r="BN13114" s="41"/>
      <c r="BO13114" s="41"/>
      <c r="BP13114" s="108"/>
      <c r="CG13114" s="102"/>
      <c r="CI13114" s="45"/>
    </row>
    <row r="13115" spans="37:87" ht="13" customHeight="1">
      <c r="AK13115" s="114"/>
      <c r="AL13115" s="41"/>
      <c r="AM13115" s="41"/>
      <c r="AN13115" s="41"/>
      <c r="AO13115" s="41"/>
      <c r="AP13115" s="41"/>
      <c r="AQ13115" s="41"/>
      <c r="AR13115" s="41"/>
      <c r="AS13115" s="41"/>
      <c r="AT13115" s="41"/>
      <c r="AU13115" s="41"/>
      <c r="AV13115" s="41"/>
      <c r="AW13115" s="41"/>
      <c r="AX13115" s="41"/>
      <c r="AY13115" s="41"/>
      <c r="AZ13115" s="41"/>
      <c r="BA13115" s="41"/>
      <c r="BB13115" s="41"/>
      <c r="BC13115" s="41"/>
      <c r="BD13115" s="41"/>
      <c r="BE13115" s="41"/>
      <c r="BF13115" s="41"/>
      <c r="BG13115" s="41"/>
      <c r="BH13115" s="41"/>
      <c r="BI13115" s="41"/>
      <c r="BJ13115" s="41"/>
      <c r="BK13115" s="41"/>
      <c r="BL13115" s="41"/>
      <c r="BM13115" s="41"/>
      <c r="BN13115" s="41"/>
      <c r="BO13115" s="41"/>
      <c r="BP13115" s="108"/>
      <c r="CG13115" s="102"/>
      <c r="CI13115" s="45"/>
    </row>
    <row r="13116" spans="37:87" ht="13" customHeight="1">
      <c r="AK13116" s="114"/>
      <c r="AL13116" s="41"/>
      <c r="AM13116" s="41"/>
      <c r="AN13116" s="41"/>
      <c r="AO13116" s="41"/>
      <c r="AP13116" s="41"/>
      <c r="AQ13116" s="41"/>
      <c r="AR13116" s="41"/>
      <c r="AS13116" s="41"/>
      <c r="AT13116" s="41"/>
      <c r="AU13116" s="41"/>
      <c r="AV13116" s="41"/>
      <c r="AW13116" s="41"/>
      <c r="AX13116" s="41"/>
      <c r="AY13116" s="41"/>
      <c r="AZ13116" s="41"/>
      <c r="BA13116" s="41"/>
      <c r="BB13116" s="41"/>
      <c r="BC13116" s="41"/>
      <c r="BD13116" s="41"/>
      <c r="BE13116" s="41"/>
      <c r="BF13116" s="41"/>
      <c r="BG13116" s="41"/>
      <c r="BH13116" s="41"/>
      <c r="BI13116" s="41"/>
      <c r="BJ13116" s="41"/>
      <c r="BK13116" s="41"/>
      <c r="BL13116" s="41"/>
      <c r="BM13116" s="41"/>
      <c r="BN13116" s="41"/>
      <c r="BO13116" s="41"/>
      <c r="BP13116" s="108"/>
      <c r="CG13116" s="102"/>
      <c r="CI13116" s="45"/>
    </row>
    <row r="13117" spans="37:87" ht="13" customHeight="1">
      <c r="AK13117" s="114"/>
      <c r="AL13117" s="41"/>
      <c r="AM13117" s="41"/>
      <c r="AN13117" s="41"/>
      <c r="AO13117" s="41"/>
      <c r="AP13117" s="41"/>
      <c r="AQ13117" s="41"/>
      <c r="AR13117" s="41"/>
      <c r="AS13117" s="41"/>
      <c r="AT13117" s="41"/>
      <c r="AU13117" s="41"/>
      <c r="AV13117" s="41"/>
      <c r="AW13117" s="41"/>
      <c r="AX13117" s="41"/>
      <c r="AY13117" s="41"/>
      <c r="AZ13117" s="41"/>
      <c r="BA13117" s="41"/>
      <c r="BB13117" s="41"/>
      <c r="BC13117" s="41"/>
      <c r="BD13117" s="41"/>
      <c r="BE13117" s="41"/>
      <c r="BF13117" s="41"/>
      <c r="BG13117" s="41"/>
      <c r="BH13117" s="41"/>
      <c r="BI13117" s="41"/>
      <c r="BJ13117" s="41"/>
      <c r="BK13117" s="41"/>
      <c r="BL13117" s="41"/>
      <c r="BM13117" s="41"/>
      <c r="BN13117" s="41"/>
      <c r="BO13117" s="41"/>
      <c r="BP13117" s="108"/>
      <c r="CG13117" s="102"/>
      <c r="CI13117" s="45"/>
    </row>
    <row r="13118" spans="37:87" ht="13" customHeight="1">
      <c r="AK13118" s="114"/>
      <c r="AL13118" s="41"/>
      <c r="AM13118" s="41"/>
      <c r="AN13118" s="41"/>
      <c r="AO13118" s="41"/>
      <c r="AP13118" s="41"/>
      <c r="AQ13118" s="41"/>
      <c r="AR13118" s="41"/>
      <c r="AS13118" s="41"/>
      <c r="AT13118" s="41"/>
      <c r="AU13118" s="41"/>
      <c r="AV13118" s="41"/>
      <c r="AW13118" s="41"/>
      <c r="AX13118" s="41"/>
      <c r="AY13118" s="41"/>
      <c r="AZ13118" s="41"/>
      <c r="BA13118" s="41"/>
      <c r="BB13118" s="41"/>
      <c r="BC13118" s="41"/>
      <c r="BD13118" s="41"/>
      <c r="BE13118" s="41"/>
      <c r="BF13118" s="41"/>
      <c r="BG13118" s="41"/>
      <c r="BH13118" s="41"/>
      <c r="BI13118" s="41"/>
      <c r="BJ13118" s="41"/>
      <c r="BK13118" s="41"/>
      <c r="BL13118" s="41"/>
      <c r="BM13118" s="41"/>
      <c r="BN13118" s="41"/>
      <c r="BO13118" s="41"/>
      <c r="BP13118" s="108"/>
      <c r="CG13118" s="102"/>
      <c r="CI13118" s="45"/>
    </row>
    <row r="13119" spans="37:87" ht="13" customHeight="1">
      <c r="AK13119" s="114"/>
      <c r="AL13119" s="41"/>
      <c r="AM13119" s="41"/>
      <c r="AN13119" s="41"/>
      <c r="AO13119" s="41"/>
      <c r="AP13119" s="41"/>
      <c r="AQ13119" s="41"/>
      <c r="AR13119" s="41"/>
      <c r="AS13119" s="41"/>
      <c r="AT13119" s="41"/>
      <c r="AU13119" s="41"/>
      <c r="AV13119" s="41"/>
      <c r="AW13119" s="41"/>
      <c r="AX13119" s="41"/>
      <c r="AY13119" s="41"/>
      <c r="AZ13119" s="41"/>
      <c r="BA13119" s="41"/>
      <c r="BB13119" s="41"/>
      <c r="BC13119" s="41"/>
      <c r="BD13119" s="41"/>
      <c r="BE13119" s="41"/>
      <c r="BF13119" s="41"/>
      <c r="BG13119" s="41"/>
      <c r="BH13119" s="41"/>
      <c r="BI13119" s="41"/>
      <c r="BJ13119" s="41"/>
      <c r="BK13119" s="41"/>
      <c r="BL13119" s="41"/>
      <c r="BM13119" s="41"/>
      <c r="BN13119" s="41"/>
      <c r="BO13119" s="41"/>
      <c r="BP13119" s="108"/>
      <c r="CG13119" s="102"/>
      <c r="CI13119" s="45"/>
    </row>
    <row r="13120" spans="37:87" ht="13" customHeight="1">
      <c r="AK13120" s="114"/>
      <c r="AL13120" s="41"/>
      <c r="AM13120" s="41"/>
      <c r="AN13120" s="41"/>
      <c r="AO13120" s="41"/>
      <c r="AP13120" s="41"/>
      <c r="AQ13120" s="41"/>
      <c r="AR13120" s="41"/>
      <c r="AS13120" s="41"/>
      <c r="AT13120" s="41"/>
      <c r="AU13120" s="41"/>
      <c r="AV13120" s="41"/>
      <c r="AW13120" s="41"/>
      <c r="AX13120" s="41"/>
      <c r="AY13120" s="41"/>
      <c r="AZ13120" s="41"/>
      <c r="BA13120" s="41"/>
      <c r="BB13120" s="41"/>
      <c r="BC13120" s="41"/>
      <c r="BD13120" s="41"/>
      <c r="BE13120" s="41"/>
      <c r="BF13120" s="41"/>
      <c r="BG13120" s="41"/>
      <c r="BH13120" s="41"/>
      <c r="BI13120" s="41"/>
      <c r="BJ13120" s="41"/>
      <c r="BK13120" s="41"/>
      <c r="BL13120" s="41"/>
      <c r="BM13120" s="41"/>
      <c r="BN13120" s="41"/>
      <c r="BO13120" s="41"/>
      <c r="BP13120" s="108"/>
      <c r="CG13120" s="102"/>
      <c r="CI13120" s="45"/>
    </row>
    <row r="13121" spans="37:87" ht="13" customHeight="1">
      <c r="AK13121" s="114"/>
      <c r="AL13121" s="41"/>
      <c r="AM13121" s="41"/>
      <c r="AN13121" s="41"/>
      <c r="AO13121" s="41"/>
      <c r="AP13121" s="41"/>
      <c r="AQ13121" s="41"/>
      <c r="AR13121" s="41"/>
      <c r="AS13121" s="41"/>
      <c r="AT13121" s="41"/>
      <c r="AU13121" s="41"/>
      <c r="AV13121" s="41"/>
      <c r="AW13121" s="41"/>
      <c r="AX13121" s="41"/>
      <c r="AY13121" s="41"/>
      <c r="AZ13121" s="41"/>
      <c r="BA13121" s="41"/>
      <c r="BB13121" s="41"/>
      <c r="BC13121" s="41"/>
      <c r="BD13121" s="41"/>
      <c r="BE13121" s="41"/>
      <c r="BF13121" s="41"/>
      <c r="BG13121" s="41"/>
      <c r="BH13121" s="41"/>
      <c r="BI13121" s="41"/>
      <c r="BJ13121" s="41"/>
      <c r="BK13121" s="41"/>
      <c r="BL13121" s="41"/>
      <c r="BM13121" s="41"/>
      <c r="BN13121" s="41"/>
      <c r="BO13121" s="41"/>
      <c r="BP13121" s="108"/>
      <c r="CG13121" s="102"/>
      <c r="CI13121" s="45"/>
    </row>
    <row r="13122" spans="37:87" ht="13" customHeight="1">
      <c r="AK13122" s="114"/>
      <c r="AL13122" s="41"/>
      <c r="AM13122" s="41"/>
      <c r="AN13122" s="41"/>
      <c r="AO13122" s="41"/>
      <c r="AP13122" s="41"/>
      <c r="AQ13122" s="41"/>
      <c r="AR13122" s="41"/>
      <c r="AS13122" s="41"/>
      <c r="AT13122" s="41"/>
      <c r="AU13122" s="41"/>
      <c r="AV13122" s="41"/>
      <c r="AW13122" s="41"/>
      <c r="AX13122" s="41"/>
      <c r="AY13122" s="41"/>
      <c r="AZ13122" s="41"/>
      <c r="BA13122" s="41"/>
      <c r="BB13122" s="41"/>
      <c r="BC13122" s="41"/>
      <c r="BD13122" s="41"/>
      <c r="BE13122" s="41"/>
      <c r="BF13122" s="41"/>
      <c r="BG13122" s="41"/>
      <c r="BH13122" s="41"/>
      <c r="BI13122" s="41"/>
      <c r="BJ13122" s="41"/>
      <c r="BK13122" s="41"/>
      <c r="BL13122" s="41"/>
      <c r="BM13122" s="41"/>
      <c r="BN13122" s="41"/>
      <c r="BO13122" s="41"/>
      <c r="BP13122" s="108"/>
      <c r="CG13122" s="102"/>
      <c r="CI13122" s="45"/>
    </row>
    <row r="13123" spans="37:87" ht="13" customHeight="1">
      <c r="AK13123" s="114"/>
      <c r="AL13123" s="41"/>
      <c r="AM13123" s="41"/>
      <c r="AN13123" s="41"/>
      <c r="AO13123" s="41"/>
      <c r="AP13123" s="41"/>
      <c r="AQ13123" s="41"/>
      <c r="AR13123" s="41"/>
      <c r="AS13123" s="41"/>
      <c r="AT13123" s="41"/>
      <c r="AU13123" s="41"/>
      <c r="AV13123" s="41"/>
      <c r="AW13123" s="41"/>
      <c r="AX13123" s="41"/>
      <c r="AY13123" s="41"/>
      <c r="AZ13123" s="41"/>
      <c r="BA13123" s="41"/>
      <c r="BB13123" s="41"/>
      <c r="BC13123" s="41"/>
      <c r="BD13123" s="41"/>
      <c r="BE13123" s="41"/>
      <c r="BF13123" s="41"/>
      <c r="BG13123" s="41"/>
      <c r="BH13123" s="41"/>
      <c r="BI13123" s="41"/>
      <c r="BJ13123" s="41"/>
      <c r="BK13123" s="41"/>
      <c r="BL13123" s="41"/>
      <c r="BM13123" s="41"/>
      <c r="BN13123" s="41"/>
      <c r="BO13123" s="41"/>
      <c r="BP13123" s="108"/>
      <c r="CG13123" s="102"/>
      <c r="CI13123" s="45"/>
    </row>
    <row r="13124" spans="37:87" ht="13" customHeight="1">
      <c r="AK13124" s="114"/>
      <c r="AL13124" s="41"/>
      <c r="AM13124" s="41"/>
      <c r="AN13124" s="41"/>
      <c r="AO13124" s="41"/>
      <c r="AP13124" s="41"/>
      <c r="AQ13124" s="41"/>
      <c r="AR13124" s="41"/>
      <c r="AS13124" s="41"/>
      <c r="AT13124" s="41"/>
      <c r="AU13124" s="41"/>
      <c r="AV13124" s="41"/>
      <c r="AW13124" s="41"/>
      <c r="AX13124" s="41"/>
      <c r="AY13124" s="41"/>
      <c r="AZ13124" s="41"/>
      <c r="BA13124" s="41"/>
      <c r="BB13124" s="41"/>
      <c r="BC13124" s="41"/>
      <c r="BD13124" s="41"/>
      <c r="BE13124" s="41"/>
      <c r="BF13124" s="41"/>
      <c r="BG13124" s="41"/>
      <c r="BH13124" s="41"/>
      <c r="BI13124" s="41"/>
      <c r="BJ13124" s="41"/>
      <c r="BK13124" s="41"/>
      <c r="BL13124" s="41"/>
      <c r="BM13124" s="41"/>
      <c r="BN13124" s="41"/>
      <c r="BO13124" s="41"/>
      <c r="BP13124" s="108"/>
      <c r="CG13124" s="102"/>
      <c r="CI13124" s="45"/>
    </row>
    <row r="13125" spans="37:87" ht="13" customHeight="1">
      <c r="AK13125" s="114"/>
      <c r="AL13125" s="41"/>
      <c r="AM13125" s="41"/>
      <c r="AN13125" s="41"/>
      <c r="AO13125" s="41"/>
      <c r="AP13125" s="41"/>
      <c r="AQ13125" s="41"/>
      <c r="AR13125" s="41"/>
      <c r="AS13125" s="41"/>
      <c r="AT13125" s="41"/>
      <c r="AU13125" s="41"/>
      <c r="AV13125" s="41"/>
      <c r="AW13125" s="41"/>
      <c r="AX13125" s="41"/>
      <c r="AY13125" s="41"/>
      <c r="AZ13125" s="41"/>
      <c r="BA13125" s="41"/>
      <c r="BB13125" s="41"/>
      <c r="BC13125" s="41"/>
      <c r="BD13125" s="41"/>
      <c r="BE13125" s="41"/>
      <c r="BF13125" s="41"/>
      <c r="BG13125" s="41"/>
      <c r="BH13125" s="41"/>
      <c r="BI13125" s="41"/>
      <c r="BJ13125" s="41"/>
      <c r="BK13125" s="41"/>
      <c r="BL13125" s="41"/>
      <c r="BM13125" s="41"/>
      <c r="BN13125" s="41"/>
      <c r="BO13125" s="41"/>
      <c r="BP13125" s="108"/>
      <c r="CG13125" s="102"/>
      <c r="CI13125" s="45"/>
    </row>
    <row r="13126" spans="37:87" ht="13" customHeight="1">
      <c r="AK13126" s="114"/>
      <c r="AL13126" s="41"/>
      <c r="AM13126" s="41"/>
      <c r="AN13126" s="41"/>
      <c r="AO13126" s="41"/>
      <c r="AP13126" s="41"/>
      <c r="AQ13126" s="41"/>
      <c r="AR13126" s="41"/>
      <c r="AS13126" s="41"/>
      <c r="AT13126" s="41"/>
      <c r="AU13126" s="41"/>
      <c r="AV13126" s="41"/>
      <c r="AW13126" s="41"/>
      <c r="AX13126" s="41"/>
      <c r="AY13126" s="41"/>
      <c r="AZ13126" s="41"/>
      <c r="BA13126" s="41"/>
      <c r="BB13126" s="41"/>
      <c r="BC13126" s="41"/>
      <c r="BD13126" s="41"/>
      <c r="BE13126" s="41"/>
      <c r="BF13126" s="41"/>
      <c r="BG13126" s="41"/>
      <c r="BH13126" s="41"/>
      <c r="BI13126" s="41"/>
      <c r="BJ13126" s="41"/>
      <c r="BK13126" s="41"/>
      <c r="BL13126" s="41"/>
      <c r="BM13126" s="41"/>
      <c r="BN13126" s="41"/>
      <c r="BO13126" s="41"/>
      <c r="BP13126" s="108"/>
      <c r="CG13126" s="102"/>
      <c r="CI13126" s="45"/>
    </row>
    <row r="13127" spans="37:87" ht="13" customHeight="1">
      <c r="AK13127" s="114"/>
      <c r="AL13127" s="41"/>
      <c r="AM13127" s="41"/>
      <c r="AN13127" s="41"/>
      <c r="AO13127" s="41"/>
      <c r="AP13127" s="41"/>
      <c r="AQ13127" s="41"/>
      <c r="AR13127" s="41"/>
      <c r="AS13127" s="41"/>
      <c r="AT13127" s="41"/>
      <c r="AU13127" s="41"/>
      <c r="AV13127" s="41"/>
      <c r="AW13127" s="41"/>
      <c r="AX13127" s="41"/>
      <c r="AY13127" s="41"/>
      <c r="AZ13127" s="41"/>
      <c r="BA13127" s="41"/>
      <c r="BB13127" s="41"/>
      <c r="BC13127" s="41"/>
      <c r="BD13127" s="41"/>
      <c r="BE13127" s="41"/>
      <c r="BF13127" s="41"/>
      <c r="BG13127" s="41"/>
      <c r="BH13127" s="41"/>
      <c r="BI13127" s="41"/>
      <c r="BJ13127" s="41"/>
      <c r="BK13127" s="41"/>
      <c r="BL13127" s="41"/>
      <c r="BM13127" s="41"/>
      <c r="BN13127" s="41"/>
      <c r="BO13127" s="41"/>
      <c r="BP13127" s="108"/>
      <c r="CG13127" s="102"/>
      <c r="CI13127" s="45"/>
    </row>
    <row r="13128" spans="37:87" ht="13" customHeight="1">
      <c r="AK13128" s="114"/>
      <c r="AL13128" s="41"/>
      <c r="AM13128" s="41"/>
      <c r="AN13128" s="41"/>
      <c r="AO13128" s="41"/>
      <c r="AP13128" s="41"/>
      <c r="AQ13128" s="41"/>
      <c r="AR13128" s="41"/>
      <c r="AS13128" s="41"/>
      <c r="AT13128" s="41"/>
      <c r="AU13128" s="41"/>
      <c r="AV13128" s="41"/>
      <c r="AW13128" s="41"/>
      <c r="AX13128" s="41"/>
      <c r="AY13128" s="41"/>
      <c r="AZ13128" s="41"/>
      <c r="BA13128" s="41"/>
      <c r="BB13128" s="41"/>
      <c r="BC13128" s="41"/>
      <c r="BD13128" s="41"/>
      <c r="BE13128" s="41"/>
      <c r="BF13128" s="41"/>
      <c r="BG13128" s="41"/>
      <c r="BH13128" s="41"/>
      <c r="BI13128" s="41"/>
      <c r="BJ13128" s="41"/>
      <c r="BK13128" s="41"/>
      <c r="BL13128" s="41"/>
      <c r="BM13128" s="41"/>
      <c r="BN13128" s="41"/>
      <c r="BO13128" s="41"/>
      <c r="BP13128" s="108"/>
      <c r="CG13128" s="102"/>
      <c r="CI13128" s="45"/>
    </row>
    <row r="13129" spans="37:87" ht="13" customHeight="1">
      <c r="AK13129" s="114"/>
      <c r="AL13129" s="41"/>
      <c r="AM13129" s="41"/>
      <c r="AN13129" s="41"/>
      <c r="AO13129" s="41"/>
      <c r="AP13129" s="41"/>
      <c r="AQ13129" s="41"/>
      <c r="AR13129" s="41"/>
      <c r="AS13129" s="41"/>
      <c r="AT13129" s="41"/>
      <c r="AU13129" s="41"/>
      <c r="AV13129" s="41"/>
      <c r="AW13129" s="41"/>
      <c r="AX13129" s="41"/>
      <c r="AY13129" s="41"/>
      <c r="AZ13129" s="41"/>
      <c r="BA13129" s="41"/>
      <c r="BB13129" s="41"/>
      <c r="BC13129" s="41"/>
      <c r="BD13129" s="41"/>
      <c r="BE13129" s="41"/>
      <c r="BF13129" s="41"/>
      <c r="BG13129" s="41"/>
      <c r="BH13129" s="41"/>
      <c r="BI13129" s="41"/>
      <c r="BJ13129" s="41"/>
      <c r="BK13129" s="41"/>
      <c r="BL13129" s="41"/>
      <c r="BM13129" s="41"/>
      <c r="BN13129" s="41"/>
      <c r="BO13129" s="41"/>
      <c r="BP13129" s="108"/>
      <c r="CG13129" s="102"/>
      <c r="CI13129" s="45"/>
    </row>
    <row r="13130" spans="37:87" ht="13" customHeight="1">
      <c r="AK13130" s="114"/>
      <c r="AL13130" s="41"/>
      <c r="AM13130" s="41"/>
      <c r="AN13130" s="41"/>
      <c r="AO13130" s="41"/>
      <c r="AP13130" s="41"/>
      <c r="AQ13130" s="41"/>
      <c r="AR13130" s="41"/>
      <c r="AS13130" s="41"/>
      <c r="AT13130" s="41"/>
      <c r="AU13130" s="41"/>
      <c r="AV13130" s="41"/>
      <c r="AW13130" s="41"/>
      <c r="AX13130" s="41"/>
      <c r="AY13130" s="41"/>
      <c r="AZ13130" s="41"/>
      <c r="BA13130" s="41"/>
      <c r="BB13130" s="41"/>
      <c r="BC13130" s="41"/>
      <c r="BD13130" s="41"/>
      <c r="BE13130" s="41"/>
      <c r="BF13130" s="41"/>
      <c r="BG13130" s="41"/>
      <c r="BH13130" s="41"/>
      <c r="BI13130" s="41"/>
      <c r="BJ13130" s="41"/>
      <c r="BK13130" s="41"/>
      <c r="BL13130" s="41"/>
      <c r="BM13130" s="41"/>
      <c r="BN13130" s="41"/>
      <c r="BO13130" s="41"/>
      <c r="BP13130" s="108"/>
      <c r="CG13130" s="102"/>
      <c r="CI13130" s="45"/>
    </row>
    <row r="13131" spans="37:87" ht="13" customHeight="1">
      <c r="AK13131" s="114"/>
      <c r="AL13131" s="41"/>
      <c r="AM13131" s="41"/>
      <c r="AN13131" s="41"/>
      <c r="AO13131" s="41"/>
      <c r="AP13131" s="41"/>
      <c r="AQ13131" s="41"/>
      <c r="AR13131" s="41"/>
      <c r="AS13131" s="41"/>
      <c r="AT13131" s="41"/>
      <c r="AU13131" s="41"/>
      <c r="AV13131" s="41"/>
      <c r="AW13131" s="41"/>
      <c r="AX13131" s="41"/>
      <c r="AY13131" s="41"/>
      <c r="AZ13131" s="41"/>
      <c r="BA13131" s="41"/>
      <c r="BB13131" s="41"/>
      <c r="BC13131" s="41"/>
      <c r="BD13131" s="41"/>
      <c r="BE13131" s="41"/>
      <c r="BF13131" s="41"/>
      <c r="BG13131" s="41"/>
      <c r="BH13131" s="41"/>
      <c r="BI13131" s="41"/>
      <c r="BJ13131" s="41"/>
      <c r="BK13131" s="41"/>
      <c r="BL13131" s="41"/>
      <c r="BM13131" s="41"/>
      <c r="BN13131" s="41"/>
      <c r="BO13131" s="41"/>
      <c r="BP13131" s="108"/>
      <c r="CG13131" s="102"/>
      <c r="CI13131" s="45"/>
    </row>
    <row r="13132" spans="37:87" ht="13" customHeight="1">
      <c r="AK13132" s="114"/>
      <c r="AL13132" s="41"/>
      <c r="AM13132" s="41"/>
      <c r="AN13132" s="41"/>
      <c r="AO13132" s="41"/>
      <c r="AP13132" s="41"/>
      <c r="AQ13132" s="41"/>
      <c r="AR13132" s="41"/>
      <c r="AS13132" s="41"/>
      <c r="AT13132" s="41"/>
      <c r="AU13132" s="41"/>
      <c r="AV13132" s="41"/>
      <c r="AW13132" s="41"/>
      <c r="AX13132" s="41"/>
      <c r="AY13132" s="41"/>
      <c r="AZ13132" s="41"/>
      <c r="BA13132" s="41"/>
      <c r="BB13132" s="41"/>
      <c r="BC13132" s="41"/>
      <c r="BD13132" s="41"/>
      <c r="BE13132" s="41"/>
      <c r="BF13132" s="41"/>
      <c r="BG13132" s="41"/>
      <c r="BH13132" s="41"/>
      <c r="BI13132" s="41"/>
      <c r="BJ13132" s="41"/>
      <c r="BK13132" s="41"/>
      <c r="BL13132" s="41"/>
      <c r="BM13132" s="41"/>
      <c r="BN13132" s="41"/>
      <c r="BO13132" s="41"/>
      <c r="BP13132" s="108"/>
      <c r="CG13132" s="102"/>
      <c r="CI13132" s="45"/>
    </row>
    <row r="13133" spans="37:87" ht="13" customHeight="1">
      <c r="AK13133" s="114"/>
      <c r="AL13133" s="41"/>
      <c r="AM13133" s="41"/>
      <c r="AN13133" s="41"/>
      <c r="AO13133" s="41"/>
      <c r="AP13133" s="41"/>
      <c r="AQ13133" s="41"/>
      <c r="AR13133" s="41"/>
      <c r="AS13133" s="41"/>
      <c r="AT13133" s="41"/>
      <c r="AU13133" s="41"/>
      <c r="AV13133" s="41"/>
      <c r="AW13133" s="41"/>
      <c r="AX13133" s="41"/>
      <c r="AY13133" s="41"/>
      <c r="AZ13133" s="41"/>
      <c r="BA13133" s="41"/>
      <c r="BB13133" s="41"/>
      <c r="BC13133" s="41"/>
      <c r="BD13133" s="41"/>
      <c r="BE13133" s="41"/>
      <c r="BF13133" s="41"/>
      <c r="BG13133" s="41"/>
      <c r="BH13133" s="41"/>
      <c r="BI13133" s="41"/>
      <c r="BJ13133" s="41"/>
      <c r="BK13133" s="41"/>
      <c r="BL13133" s="41"/>
      <c r="BM13133" s="41"/>
      <c r="BN13133" s="41"/>
      <c r="BO13133" s="41"/>
      <c r="BP13133" s="108"/>
      <c r="CG13133" s="102"/>
      <c r="CI13133" s="45"/>
    </row>
    <row r="13134" spans="37:87" ht="13" customHeight="1">
      <c r="AK13134" s="114"/>
      <c r="AL13134" s="41"/>
      <c r="AM13134" s="41"/>
      <c r="AN13134" s="41"/>
      <c r="AO13134" s="41"/>
      <c r="AP13134" s="41"/>
      <c r="AQ13134" s="41"/>
      <c r="AR13134" s="41"/>
      <c r="AS13134" s="41"/>
      <c r="AT13134" s="41"/>
      <c r="AU13134" s="41"/>
      <c r="AV13134" s="41"/>
      <c r="AW13134" s="41"/>
      <c r="AX13134" s="41"/>
      <c r="AY13134" s="41"/>
      <c r="AZ13134" s="41"/>
      <c r="BA13134" s="41"/>
      <c r="BB13134" s="41"/>
      <c r="BC13134" s="41"/>
      <c r="BD13134" s="41"/>
      <c r="BE13134" s="41"/>
      <c r="BF13134" s="41"/>
      <c r="BG13134" s="41"/>
      <c r="BH13134" s="41"/>
      <c r="BI13134" s="41"/>
      <c r="BJ13134" s="41"/>
      <c r="BK13134" s="41"/>
      <c r="BL13134" s="41"/>
      <c r="BM13134" s="41"/>
      <c r="BN13134" s="41"/>
      <c r="BO13134" s="41"/>
      <c r="BP13134" s="108"/>
      <c r="CG13134" s="102"/>
      <c r="CI13134" s="45"/>
    </row>
    <row r="13135" spans="37:87" ht="13" customHeight="1">
      <c r="AK13135" s="114"/>
      <c r="AL13135" s="41"/>
      <c r="AM13135" s="41"/>
      <c r="AN13135" s="41"/>
      <c r="AO13135" s="41"/>
      <c r="AP13135" s="41"/>
      <c r="AQ13135" s="41"/>
      <c r="AR13135" s="41"/>
      <c r="AS13135" s="41"/>
      <c r="AT13135" s="41"/>
      <c r="AU13135" s="41"/>
      <c r="AV13135" s="41"/>
      <c r="AW13135" s="41"/>
      <c r="AX13135" s="41"/>
      <c r="AY13135" s="41"/>
      <c r="AZ13135" s="41"/>
      <c r="BA13135" s="41"/>
      <c r="BB13135" s="41"/>
      <c r="BC13135" s="41"/>
      <c r="BD13135" s="41"/>
      <c r="BE13135" s="41"/>
      <c r="BF13135" s="41"/>
      <c r="BG13135" s="41"/>
      <c r="BH13135" s="41"/>
      <c r="BI13135" s="41"/>
      <c r="BJ13135" s="41"/>
      <c r="BK13135" s="41"/>
      <c r="BL13135" s="41"/>
      <c r="BM13135" s="41"/>
      <c r="BN13135" s="41"/>
      <c r="BO13135" s="41"/>
      <c r="BP13135" s="108"/>
      <c r="CG13135" s="102"/>
      <c r="CI13135" s="45"/>
    </row>
    <row r="13136" spans="37:87" ht="13" customHeight="1">
      <c r="AK13136" s="114"/>
      <c r="AL13136" s="41"/>
      <c r="AM13136" s="41"/>
      <c r="AN13136" s="41"/>
      <c r="AO13136" s="41"/>
      <c r="AP13136" s="41"/>
      <c r="AQ13136" s="41"/>
      <c r="AR13136" s="41"/>
      <c r="AS13136" s="41"/>
      <c r="AT13136" s="41"/>
      <c r="AU13136" s="41"/>
      <c r="AV13136" s="41"/>
      <c r="AW13136" s="41"/>
      <c r="AX13136" s="41"/>
      <c r="AY13136" s="41"/>
      <c r="AZ13136" s="41"/>
      <c r="BA13136" s="41"/>
      <c r="BB13136" s="41"/>
      <c r="BC13136" s="41"/>
      <c r="BD13136" s="41"/>
      <c r="BE13136" s="41"/>
      <c r="BF13136" s="41"/>
      <c r="BG13136" s="41"/>
      <c r="BH13136" s="41"/>
      <c r="BI13136" s="41"/>
      <c r="BJ13136" s="41"/>
      <c r="BK13136" s="41"/>
      <c r="BL13136" s="41"/>
      <c r="BM13136" s="41"/>
      <c r="BN13136" s="41"/>
      <c r="BO13136" s="41"/>
      <c r="BP13136" s="108"/>
      <c r="CG13136" s="102"/>
      <c r="CI13136" s="45"/>
    </row>
    <row r="13137" spans="37:87" ht="13" customHeight="1">
      <c r="AK13137" s="114"/>
      <c r="AL13137" s="41"/>
      <c r="AM13137" s="41"/>
      <c r="AN13137" s="41"/>
      <c r="AO13137" s="41"/>
      <c r="AP13137" s="41"/>
      <c r="AQ13137" s="41"/>
      <c r="AR13137" s="41"/>
      <c r="AS13137" s="41"/>
      <c r="AT13137" s="41"/>
      <c r="AU13137" s="41"/>
      <c r="AV13137" s="41"/>
      <c r="AW13137" s="41"/>
      <c r="AX13137" s="41"/>
      <c r="AY13137" s="41"/>
      <c r="AZ13137" s="41"/>
      <c r="BA13137" s="41"/>
      <c r="BB13137" s="41"/>
      <c r="BC13137" s="41"/>
      <c r="BD13137" s="41"/>
      <c r="BE13137" s="41"/>
      <c r="BF13137" s="41"/>
      <c r="BG13137" s="41"/>
      <c r="BH13137" s="41"/>
      <c r="BI13137" s="41"/>
      <c r="BJ13137" s="41"/>
      <c r="BK13137" s="41"/>
      <c r="BL13137" s="41"/>
      <c r="BM13137" s="41"/>
      <c r="BN13137" s="41"/>
      <c r="BO13137" s="41"/>
      <c r="BP13137" s="108"/>
      <c r="CG13137" s="102"/>
      <c r="CI13137" s="45"/>
    </row>
    <row r="13138" spans="37:87" ht="13" customHeight="1">
      <c r="AK13138" s="114"/>
      <c r="AL13138" s="41"/>
      <c r="AM13138" s="41"/>
      <c r="AN13138" s="41"/>
      <c r="AO13138" s="41"/>
      <c r="AP13138" s="41"/>
      <c r="AQ13138" s="41"/>
      <c r="AR13138" s="41"/>
      <c r="AS13138" s="41"/>
      <c r="AT13138" s="41"/>
      <c r="AU13138" s="41"/>
      <c r="AV13138" s="41"/>
      <c r="AW13138" s="41"/>
      <c r="AX13138" s="41"/>
      <c r="AY13138" s="41"/>
      <c r="AZ13138" s="41"/>
      <c r="BA13138" s="41"/>
      <c r="BB13138" s="41"/>
      <c r="BC13138" s="41"/>
      <c r="BD13138" s="41"/>
      <c r="BE13138" s="41"/>
      <c r="BF13138" s="41"/>
      <c r="BG13138" s="41"/>
      <c r="BH13138" s="41"/>
      <c r="BI13138" s="41"/>
      <c r="BJ13138" s="41"/>
      <c r="BK13138" s="41"/>
      <c r="BL13138" s="41"/>
      <c r="BM13138" s="41"/>
      <c r="BN13138" s="41"/>
      <c r="BO13138" s="41"/>
      <c r="BP13138" s="108"/>
      <c r="CG13138" s="102"/>
      <c r="CI13138" s="45"/>
    </row>
    <row r="13139" spans="37:87" ht="13" customHeight="1">
      <c r="AK13139" s="114"/>
      <c r="AL13139" s="41"/>
      <c r="AM13139" s="41"/>
      <c r="AN13139" s="41"/>
      <c r="AO13139" s="41"/>
      <c r="AP13139" s="41"/>
      <c r="AQ13139" s="41"/>
      <c r="AR13139" s="41"/>
      <c r="AS13139" s="41"/>
      <c r="AT13139" s="41"/>
      <c r="AU13139" s="41"/>
      <c r="AV13139" s="41"/>
      <c r="AW13139" s="41"/>
      <c r="AX13139" s="41"/>
      <c r="AY13139" s="41"/>
      <c r="AZ13139" s="41"/>
      <c r="BA13139" s="41"/>
      <c r="BB13139" s="41"/>
      <c r="BC13139" s="41"/>
      <c r="BD13139" s="41"/>
      <c r="BE13139" s="41"/>
      <c r="BF13139" s="41"/>
      <c r="BG13139" s="41"/>
      <c r="BH13139" s="41"/>
      <c r="BI13139" s="41"/>
      <c r="BJ13139" s="41"/>
      <c r="BK13139" s="41"/>
      <c r="BL13139" s="41"/>
      <c r="BM13139" s="41"/>
      <c r="BN13139" s="41"/>
      <c r="BO13139" s="41"/>
      <c r="BP13139" s="108"/>
      <c r="CG13139" s="102"/>
      <c r="CI13139" s="45"/>
    </row>
    <row r="13140" spans="37:87" ht="13" customHeight="1">
      <c r="AK13140" s="114"/>
      <c r="AL13140" s="41"/>
      <c r="AM13140" s="41"/>
      <c r="AN13140" s="41"/>
      <c r="AO13140" s="41"/>
      <c r="AP13140" s="41"/>
      <c r="AQ13140" s="41"/>
      <c r="AR13140" s="41"/>
      <c r="AS13140" s="41"/>
      <c r="AT13140" s="41"/>
      <c r="AU13140" s="41"/>
      <c r="AV13140" s="41"/>
      <c r="AW13140" s="41"/>
      <c r="AX13140" s="41"/>
      <c r="AY13140" s="41"/>
      <c r="AZ13140" s="41"/>
      <c r="BA13140" s="41"/>
      <c r="BB13140" s="41"/>
      <c r="BC13140" s="41"/>
      <c r="BD13140" s="41"/>
      <c r="BE13140" s="41"/>
      <c r="BF13140" s="41"/>
      <c r="BG13140" s="41"/>
      <c r="BH13140" s="41"/>
      <c r="BI13140" s="41"/>
      <c r="BJ13140" s="41"/>
      <c r="BK13140" s="41"/>
      <c r="BL13140" s="41"/>
      <c r="BM13140" s="41"/>
      <c r="BN13140" s="41"/>
      <c r="BO13140" s="41"/>
      <c r="BP13140" s="108"/>
      <c r="CG13140" s="102"/>
      <c r="CI13140" s="45"/>
    </row>
    <row r="13141" spans="37:87" ht="13" customHeight="1">
      <c r="AK13141" s="114"/>
      <c r="AL13141" s="41"/>
      <c r="AM13141" s="41"/>
      <c r="AN13141" s="41"/>
      <c r="AO13141" s="41"/>
      <c r="AP13141" s="41"/>
      <c r="AQ13141" s="41"/>
      <c r="AR13141" s="41"/>
      <c r="AS13141" s="41"/>
      <c r="AT13141" s="41"/>
      <c r="AU13141" s="41"/>
      <c r="AV13141" s="41"/>
      <c r="AW13141" s="41"/>
      <c r="AX13141" s="41"/>
      <c r="AY13141" s="41"/>
      <c r="AZ13141" s="41"/>
      <c r="BA13141" s="41"/>
      <c r="BB13141" s="41"/>
      <c r="BC13141" s="41"/>
      <c r="BD13141" s="41"/>
      <c r="BE13141" s="41"/>
      <c r="BF13141" s="41"/>
      <c r="BG13141" s="41"/>
      <c r="BH13141" s="41"/>
      <c r="BI13141" s="41"/>
      <c r="BJ13141" s="41"/>
      <c r="BK13141" s="41"/>
      <c r="BL13141" s="41"/>
      <c r="BM13141" s="41"/>
      <c r="BN13141" s="41"/>
      <c r="BO13141" s="41"/>
      <c r="BP13141" s="108"/>
      <c r="CG13141" s="102"/>
      <c r="CI13141" s="45"/>
    </row>
    <row r="13142" spans="37:87" ht="13" customHeight="1">
      <c r="AK13142" s="114"/>
      <c r="AL13142" s="41"/>
      <c r="AM13142" s="41"/>
      <c r="AN13142" s="41"/>
      <c r="AO13142" s="41"/>
      <c r="AP13142" s="41"/>
      <c r="AQ13142" s="41"/>
      <c r="AR13142" s="41"/>
      <c r="AS13142" s="41"/>
      <c r="AT13142" s="41"/>
      <c r="AU13142" s="41"/>
      <c r="AV13142" s="41"/>
      <c r="AW13142" s="41"/>
      <c r="AX13142" s="41"/>
      <c r="AY13142" s="41"/>
      <c r="AZ13142" s="41"/>
      <c r="BA13142" s="41"/>
      <c r="BB13142" s="41"/>
      <c r="BC13142" s="41"/>
      <c r="BD13142" s="41"/>
      <c r="BE13142" s="41"/>
      <c r="BF13142" s="41"/>
      <c r="BG13142" s="41"/>
      <c r="BH13142" s="41"/>
      <c r="BI13142" s="41"/>
      <c r="BJ13142" s="41"/>
      <c r="BK13142" s="41"/>
      <c r="BL13142" s="41"/>
      <c r="BM13142" s="41"/>
      <c r="BN13142" s="41"/>
      <c r="BO13142" s="41"/>
      <c r="BP13142" s="108"/>
      <c r="CG13142" s="102"/>
      <c r="CI13142" s="45"/>
    </row>
    <row r="13143" spans="37:87" ht="13" customHeight="1">
      <c r="AK13143" s="114"/>
      <c r="AL13143" s="41"/>
      <c r="AM13143" s="41"/>
      <c r="AN13143" s="41"/>
      <c r="AO13143" s="41"/>
      <c r="AP13143" s="41"/>
      <c r="AQ13143" s="41"/>
      <c r="AR13143" s="41"/>
      <c r="AS13143" s="41"/>
      <c r="AT13143" s="41"/>
      <c r="AU13143" s="41"/>
      <c r="AV13143" s="41"/>
      <c r="AW13143" s="41"/>
      <c r="AX13143" s="41"/>
      <c r="AY13143" s="41"/>
      <c r="AZ13143" s="41"/>
      <c r="BA13143" s="41"/>
      <c r="BB13143" s="41"/>
      <c r="BC13143" s="41"/>
      <c r="BD13143" s="41"/>
      <c r="BE13143" s="41"/>
      <c r="BF13143" s="41"/>
      <c r="BG13143" s="41"/>
      <c r="BH13143" s="41"/>
      <c r="BI13143" s="41"/>
      <c r="BJ13143" s="41"/>
      <c r="BK13143" s="41"/>
      <c r="BL13143" s="41"/>
      <c r="BM13143" s="41"/>
      <c r="BN13143" s="41"/>
      <c r="BO13143" s="41"/>
      <c r="BP13143" s="108"/>
      <c r="CG13143" s="102"/>
      <c r="CI13143" s="45"/>
    </row>
    <row r="13144" spans="37:87" ht="13" customHeight="1">
      <c r="AK13144" s="114"/>
      <c r="AL13144" s="41"/>
      <c r="AM13144" s="41"/>
      <c r="AN13144" s="41"/>
      <c r="AO13144" s="41"/>
      <c r="AP13144" s="41"/>
      <c r="AQ13144" s="41"/>
      <c r="AR13144" s="41"/>
      <c r="AS13144" s="41"/>
      <c r="AT13144" s="41"/>
      <c r="AU13144" s="41"/>
      <c r="AV13144" s="41"/>
      <c r="AW13144" s="41"/>
      <c r="AX13144" s="41"/>
      <c r="AY13144" s="41"/>
      <c r="AZ13144" s="41"/>
      <c r="BA13144" s="41"/>
      <c r="BB13144" s="41"/>
      <c r="BC13144" s="41"/>
      <c r="BD13144" s="41"/>
      <c r="BE13144" s="41"/>
      <c r="BF13144" s="41"/>
      <c r="BG13144" s="41"/>
      <c r="BH13144" s="41"/>
      <c r="BI13144" s="41"/>
      <c r="BJ13144" s="41"/>
      <c r="BK13144" s="41"/>
      <c r="BL13144" s="41"/>
      <c r="BM13144" s="41"/>
      <c r="BN13144" s="41"/>
      <c r="BO13144" s="41"/>
      <c r="BP13144" s="108"/>
      <c r="CG13144" s="102"/>
      <c r="CI13144" s="45"/>
    </row>
    <row r="13145" spans="37:87" ht="13" customHeight="1">
      <c r="AK13145" s="114"/>
      <c r="AL13145" s="41"/>
      <c r="AM13145" s="41"/>
      <c r="AN13145" s="41"/>
      <c r="AO13145" s="41"/>
      <c r="AP13145" s="41"/>
      <c r="AQ13145" s="41"/>
      <c r="AR13145" s="41"/>
      <c r="AS13145" s="41"/>
      <c r="AT13145" s="41"/>
      <c r="AU13145" s="41"/>
      <c r="AV13145" s="41"/>
      <c r="AW13145" s="41"/>
      <c r="AX13145" s="41"/>
      <c r="AY13145" s="41"/>
      <c r="AZ13145" s="41"/>
      <c r="BA13145" s="41"/>
      <c r="BB13145" s="41"/>
      <c r="BC13145" s="41"/>
      <c r="BD13145" s="41"/>
      <c r="BE13145" s="41"/>
      <c r="BF13145" s="41"/>
      <c r="BG13145" s="41"/>
      <c r="BH13145" s="41"/>
      <c r="BI13145" s="41"/>
      <c r="BJ13145" s="41"/>
      <c r="BK13145" s="41"/>
      <c r="BL13145" s="41"/>
      <c r="BM13145" s="41"/>
      <c r="BN13145" s="41"/>
      <c r="BO13145" s="41"/>
      <c r="BP13145" s="108"/>
      <c r="CG13145" s="102"/>
      <c r="CI13145" s="45"/>
    </row>
    <row r="13146" spans="37:87" ht="13" customHeight="1">
      <c r="AK13146" s="114"/>
      <c r="AL13146" s="41"/>
      <c r="AM13146" s="41"/>
      <c r="AN13146" s="41"/>
      <c r="AO13146" s="41"/>
      <c r="AP13146" s="41"/>
      <c r="AQ13146" s="41"/>
      <c r="AR13146" s="41"/>
      <c r="AS13146" s="41"/>
      <c r="AT13146" s="41"/>
      <c r="AU13146" s="41"/>
      <c r="AV13146" s="41"/>
      <c r="AW13146" s="41"/>
      <c r="AX13146" s="41"/>
      <c r="AY13146" s="41"/>
      <c r="AZ13146" s="41"/>
      <c r="BA13146" s="41"/>
      <c r="BB13146" s="41"/>
      <c r="BC13146" s="41"/>
      <c r="BD13146" s="41"/>
      <c r="BE13146" s="41"/>
      <c r="BF13146" s="41"/>
      <c r="BG13146" s="41"/>
      <c r="BH13146" s="41"/>
      <c r="BI13146" s="41"/>
      <c r="BJ13146" s="41"/>
      <c r="BK13146" s="41"/>
      <c r="BL13146" s="41"/>
      <c r="BM13146" s="41"/>
      <c r="BN13146" s="41"/>
      <c r="BO13146" s="41"/>
      <c r="BP13146" s="108"/>
      <c r="CG13146" s="102"/>
      <c r="CI13146" s="45"/>
    </row>
    <row r="13147" spans="37:87" ht="13" customHeight="1">
      <c r="AK13147" s="114"/>
      <c r="AL13147" s="41"/>
      <c r="AM13147" s="41"/>
      <c r="AN13147" s="41"/>
      <c r="AO13147" s="41"/>
      <c r="AP13147" s="41"/>
      <c r="AQ13147" s="41"/>
      <c r="AR13147" s="41"/>
      <c r="AS13147" s="41"/>
      <c r="AT13147" s="41"/>
      <c r="AU13147" s="41"/>
      <c r="AV13147" s="41"/>
      <c r="AW13147" s="41"/>
      <c r="AX13147" s="41"/>
      <c r="AY13147" s="41"/>
      <c r="AZ13147" s="41"/>
      <c r="BA13147" s="41"/>
      <c r="BB13147" s="41"/>
      <c r="BC13147" s="41"/>
      <c r="BD13147" s="41"/>
      <c r="BE13147" s="41"/>
      <c r="BF13147" s="41"/>
      <c r="BG13147" s="41"/>
      <c r="BH13147" s="41"/>
      <c r="BI13147" s="41"/>
      <c r="BJ13147" s="41"/>
      <c r="BK13147" s="41"/>
      <c r="BL13147" s="41"/>
      <c r="BM13147" s="41"/>
      <c r="BN13147" s="41"/>
      <c r="BO13147" s="41"/>
      <c r="BP13147" s="108"/>
      <c r="CG13147" s="102"/>
      <c r="CI13147" s="45"/>
    </row>
    <row r="13148" spans="37:87" ht="13" customHeight="1">
      <c r="AK13148" s="114"/>
      <c r="AL13148" s="41"/>
      <c r="AM13148" s="41"/>
      <c r="AN13148" s="41"/>
      <c r="AO13148" s="41"/>
      <c r="AP13148" s="41"/>
      <c r="AQ13148" s="41"/>
      <c r="AR13148" s="41"/>
      <c r="AS13148" s="41"/>
      <c r="AT13148" s="41"/>
      <c r="AU13148" s="41"/>
      <c r="AV13148" s="41"/>
      <c r="AW13148" s="41"/>
      <c r="AX13148" s="41"/>
      <c r="AY13148" s="41"/>
      <c r="AZ13148" s="41"/>
      <c r="BA13148" s="41"/>
      <c r="BB13148" s="41"/>
      <c r="BC13148" s="41"/>
      <c r="BD13148" s="41"/>
      <c r="BE13148" s="41"/>
      <c r="BF13148" s="41"/>
      <c r="BG13148" s="41"/>
      <c r="BH13148" s="41"/>
      <c r="BI13148" s="41"/>
      <c r="BJ13148" s="41"/>
      <c r="BK13148" s="41"/>
      <c r="BL13148" s="41"/>
      <c r="BM13148" s="41"/>
      <c r="BN13148" s="41"/>
      <c r="BO13148" s="41"/>
      <c r="BP13148" s="108"/>
      <c r="CG13148" s="102"/>
      <c r="CI13148" s="45"/>
    </row>
    <row r="13149" spans="37:87" ht="13" customHeight="1">
      <c r="AK13149" s="114"/>
      <c r="AL13149" s="41"/>
      <c r="AM13149" s="41"/>
      <c r="AN13149" s="41"/>
      <c r="AO13149" s="41"/>
      <c r="AP13149" s="41"/>
      <c r="AQ13149" s="41"/>
      <c r="AR13149" s="41"/>
      <c r="AS13149" s="41"/>
      <c r="AT13149" s="41"/>
      <c r="AU13149" s="41"/>
      <c r="AV13149" s="41"/>
      <c r="AW13149" s="41"/>
      <c r="AX13149" s="41"/>
      <c r="AY13149" s="41"/>
      <c r="AZ13149" s="41"/>
      <c r="BA13149" s="41"/>
      <c r="BB13149" s="41"/>
      <c r="BC13149" s="41"/>
      <c r="BD13149" s="41"/>
      <c r="BE13149" s="41"/>
      <c r="BF13149" s="41"/>
      <c r="BG13149" s="41"/>
      <c r="BH13149" s="41"/>
      <c r="BI13149" s="41"/>
      <c r="BJ13149" s="41"/>
      <c r="BK13149" s="41"/>
      <c r="BL13149" s="41"/>
      <c r="BM13149" s="41"/>
      <c r="BN13149" s="41"/>
      <c r="BO13149" s="41"/>
      <c r="BP13149" s="108"/>
      <c r="CG13149" s="102"/>
      <c r="CI13149" s="45"/>
    </row>
    <row r="13150" spans="37:87" ht="13" customHeight="1">
      <c r="AK13150" s="114"/>
      <c r="AL13150" s="41"/>
      <c r="AM13150" s="41"/>
      <c r="AN13150" s="41"/>
      <c r="AO13150" s="41"/>
      <c r="AP13150" s="41"/>
      <c r="AQ13150" s="41"/>
      <c r="AR13150" s="41"/>
      <c r="AS13150" s="41"/>
      <c r="AT13150" s="41"/>
      <c r="AU13150" s="41"/>
      <c r="AV13150" s="41"/>
      <c r="AW13150" s="41"/>
      <c r="AX13150" s="41"/>
      <c r="AY13150" s="41"/>
      <c r="AZ13150" s="41"/>
      <c r="BA13150" s="41"/>
      <c r="BB13150" s="41"/>
      <c r="BC13150" s="41"/>
      <c r="BD13150" s="41"/>
      <c r="BE13150" s="41"/>
      <c r="BF13150" s="41"/>
      <c r="BG13150" s="41"/>
      <c r="BH13150" s="41"/>
      <c r="BI13150" s="41"/>
      <c r="BJ13150" s="41"/>
      <c r="BK13150" s="41"/>
      <c r="BL13150" s="41"/>
      <c r="BM13150" s="41"/>
      <c r="BN13150" s="41"/>
      <c r="BO13150" s="41"/>
      <c r="BP13150" s="108"/>
      <c r="CG13150" s="102"/>
      <c r="CI13150" s="45"/>
    </row>
    <row r="13151" spans="37:87" ht="13" customHeight="1">
      <c r="AK13151" s="114"/>
      <c r="AL13151" s="41"/>
      <c r="AM13151" s="41"/>
      <c r="AN13151" s="41"/>
      <c r="AO13151" s="41"/>
      <c r="AP13151" s="41"/>
      <c r="AQ13151" s="41"/>
      <c r="AR13151" s="41"/>
      <c r="AS13151" s="41"/>
      <c r="AT13151" s="41"/>
      <c r="AU13151" s="41"/>
      <c r="AV13151" s="41"/>
      <c r="AW13151" s="41"/>
      <c r="AX13151" s="41"/>
      <c r="AY13151" s="41"/>
      <c r="AZ13151" s="41"/>
      <c r="BA13151" s="41"/>
      <c r="BB13151" s="41"/>
      <c r="BC13151" s="41"/>
      <c r="BD13151" s="41"/>
      <c r="BE13151" s="41"/>
      <c r="BF13151" s="41"/>
      <c r="BG13151" s="41"/>
      <c r="BH13151" s="41"/>
      <c r="BI13151" s="41"/>
      <c r="BJ13151" s="41"/>
      <c r="BK13151" s="41"/>
      <c r="BL13151" s="41"/>
      <c r="BM13151" s="41"/>
      <c r="BN13151" s="41"/>
      <c r="BO13151" s="41"/>
      <c r="BP13151" s="108"/>
      <c r="CG13151" s="102"/>
      <c r="CI13151" s="45"/>
    </row>
    <row r="13152" spans="37:87" ht="13" customHeight="1">
      <c r="AK13152" s="114"/>
      <c r="AL13152" s="41"/>
      <c r="AM13152" s="41"/>
      <c r="AN13152" s="41"/>
      <c r="AO13152" s="41"/>
      <c r="AP13152" s="41"/>
      <c r="AQ13152" s="41"/>
      <c r="AR13152" s="41"/>
      <c r="AS13152" s="41"/>
      <c r="AT13152" s="41"/>
      <c r="AU13152" s="41"/>
      <c r="AV13152" s="41"/>
      <c r="AW13152" s="41"/>
      <c r="AX13152" s="41"/>
      <c r="AY13152" s="41"/>
      <c r="AZ13152" s="41"/>
      <c r="BA13152" s="41"/>
      <c r="BB13152" s="41"/>
      <c r="BC13152" s="41"/>
      <c r="BD13152" s="41"/>
      <c r="BE13152" s="41"/>
      <c r="BF13152" s="41"/>
      <c r="BG13152" s="41"/>
      <c r="BH13152" s="41"/>
      <c r="BI13152" s="41"/>
      <c r="BJ13152" s="41"/>
      <c r="BK13152" s="41"/>
      <c r="BL13152" s="41"/>
      <c r="BM13152" s="41"/>
      <c r="BN13152" s="41"/>
      <c r="BO13152" s="41"/>
      <c r="BP13152" s="108"/>
      <c r="CG13152" s="102"/>
      <c r="CI13152" s="45"/>
    </row>
    <row r="13153" spans="37:87" ht="13" customHeight="1">
      <c r="AK13153" s="114"/>
      <c r="AL13153" s="41"/>
      <c r="AM13153" s="41"/>
      <c r="AN13153" s="41"/>
      <c r="AO13153" s="41"/>
      <c r="AP13153" s="41"/>
      <c r="AQ13153" s="41"/>
      <c r="AR13153" s="41"/>
      <c r="AS13153" s="41"/>
      <c r="AT13153" s="41"/>
      <c r="AU13153" s="41"/>
      <c r="AV13153" s="41"/>
      <c r="AW13153" s="41"/>
      <c r="AX13153" s="41"/>
      <c r="AY13153" s="41"/>
      <c r="AZ13153" s="41"/>
      <c r="BA13153" s="41"/>
      <c r="BB13153" s="41"/>
      <c r="BC13153" s="41"/>
      <c r="BD13153" s="41"/>
      <c r="BE13153" s="41"/>
      <c r="BF13153" s="41"/>
      <c r="BG13153" s="41"/>
      <c r="BH13153" s="41"/>
      <c r="BI13153" s="41"/>
      <c r="BJ13153" s="41"/>
      <c r="BK13153" s="41"/>
      <c r="BL13153" s="41"/>
      <c r="BM13153" s="41"/>
      <c r="BN13153" s="41"/>
      <c r="BO13153" s="41"/>
      <c r="BP13153" s="108"/>
      <c r="CG13153" s="102"/>
      <c r="CI13153" s="45"/>
    </row>
    <row r="13154" spans="37:87" ht="13" customHeight="1">
      <c r="AK13154" s="114"/>
      <c r="AL13154" s="41"/>
      <c r="AM13154" s="41"/>
      <c r="AN13154" s="41"/>
      <c r="AO13154" s="41"/>
      <c r="AP13154" s="41"/>
      <c r="AQ13154" s="41"/>
      <c r="AR13154" s="41"/>
      <c r="AS13154" s="41"/>
      <c r="AT13154" s="41"/>
      <c r="AU13154" s="41"/>
      <c r="AV13154" s="41"/>
      <c r="AW13154" s="41"/>
      <c r="AX13154" s="41"/>
      <c r="AY13154" s="41"/>
      <c r="AZ13154" s="41"/>
      <c r="BA13154" s="41"/>
      <c r="BB13154" s="41"/>
      <c r="BC13154" s="41"/>
      <c r="BD13154" s="41"/>
      <c r="BE13154" s="41"/>
      <c r="BF13154" s="41"/>
      <c r="BG13154" s="41"/>
      <c r="BH13154" s="41"/>
      <c r="BI13154" s="41"/>
      <c r="BJ13154" s="41"/>
      <c r="BK13154" s="41"/>
      <c r="BL13154" s="41"/>
      <c r="BM13154" s="41"/>
      <c r="BN13154" s="41"/>
      <c r="BO13154" s="41"/>
      <c r="BP13154" s="108"/>
      <c r="CG13154" s="102"/>
      <c r="CI13154" s="45"/>
    </row>
    <row r="13155" spans="37:87" ht="13" customHeight="1">
      <c r="AK13155" s="114"/>
      <c r="AL13155" s="41"/>
      <c r="AM13155" s="41"/>
      <c r="AN13155" s="41"/>
      <c r="AO13155" s="41"/>
      <c r="AP13155" s="41"/>
      <c r="AQ13155" s="41"/>
      <c r="AR13155" s="41"/>
      <c r="AS13155" s="41"/>
      <c r="AT13155" s="41"/>
      <c r="AU13155" s="41"/>
      <c r="AV13155" s="41"/>
      <c r="AW13155" s="41"/>
      <c r="AX13155" s="41"/>
      <c r="AY13155" s="41"/>
      <c r="AZ13155" s="41"/>
      <c r="BA13155" s="41"/>
      <c r="BB13155" s="41"/>
      <c r="BC13155" s="41"/>
      <c r="BD13155" s="41"/>
      <c r="BE13155" s="41"/>
      <c r="BF13155" s="41"/>
      <c r="BG13155" s="41"/>
      <c r="BH13155" s="41"/>
      <c r="BI13155" s="41"/>
      <c r="BJ13155" s="41"/>
      <c r="BK13155" s="41"/>
      <c r="BL13155" s="41"/>
      <c r="BM13155" s="41"/>
      <c r="BN13155" s="41"/>
      <c r="BO13155" s="41"/>
      <c r="BP13155" s="108"/>
      <c r="CG13155" s="102"/>
      <c r="CI13155" s="45"/>
    </row>
    <row r="13156" spans="37:87" ht="13" customHeight="1">
      <c r="AK13156" s="114"/>
      <c r="AL13156" s="41"/>
      <c r="AM13156" s="41"/>
      <c r="AN13156" s="41"/>
      <c r="AO13156" s="41"/>
      <c r="AP13156" s="41"/>
      <c r="AQ13156" s="41"/>
      <c r="AR13156" s="41"/>
      <c r="AS13156" s="41"/>
      <c r="AT13156" s="41"/>
      <c r="AU13156" s="41"/>
      <c r="AV13156" s="41"/>
      <c r="AW13156" s="41"/>
      <c r="AX13156" s="41"/>
      <c r="AY13156" s="41"/>
      <c r="AZ13156" s="41"/>
      <c r="BA13156" s="41"/>
      <c r="BB13156" s="41"/>
      <c r="BC13156" s="41"/>
      <c r="BD13156" s="41"/>
      <c r="BE13156" s="41"/>
      <c r="BF13156" s="41"/>
      <c r="BG13156" s="41"/>
      <c r="BH13156" s="41"/>
      <c r="BI13156" s="41"/>
      <c r="BJ13156" s="41"/>
      <c r="BK13156" s="41"/>
      <c r="BL13156" s="41"/>
      <c r="BM13156" s="41"/>
      <c r="BN13156" s="41"/>
      <c r="BO13156" s="41"/>
      <c r="BP13156" s="108"/>
      <c r="CG13156" s="102"/>
      <c r="CI13156" s="45"/>
    </row>
    <row r="13157" spans="37:87" ht="13" customHeight="1">
      <c r="AK13157" s="114"/>
      <c r="AL13157" s="41"/>
      <c r="AM13157" s="41"/>
      <c r="AN13157" s="41"/>
      <c r="AO13157" s="41"/>
      <c r="AP13157" s="41"/>
      <c r="AQ13157" s="41"/>
      <c r="AR13157" s="41"/>
      <c r="AS13157" s="41"/>
      <c r="AT13157" s="41"/>
      <c r="AU13157" s="41"/>
      <c r="AV13157" s="41"/>
      <c r="AW13157" s="41"/>
      <c r="AX13157" s="41"/>
      <c r="AY13157" s="41"/>
      <c r="AZ13157" s="41"/>
      <c r="BA13157" s="41"/>
      <c r="BB13157" s="41"/>
      <c r="BC13157" s="41"/>
      <c r="BD13157" s="41"/>
      <c r="BE13157" s="41"/>
      <c r="BF13157" s="41"/>
      <c r="BG13157" s="41"/>
      <c r="BH13157" s="41"/>
      <c r="BI13157" s="41"/>
      <c r="BJ13157" s="41"/>
      <c r="BK13157" s="41"/>
      <c r="BL13157" s="41"/>
      <c r="BM13157" s="41"/>
      <c r="BN13157" s="41"/>
      <c r="BO13157" s="41"/>
      <c r="BP13157" s="108"/>
      <c r="CG13157" s="102"/>
      <c r="CI13157" s="45"/>
    </row>
    <row r="13158" spans="37:87" ht="13" customHeight="1">
      <c r="AK13158" s="114"/>
      <c r="AL13158" s="41"/>
      <c r="AM13158" s="41"/>
      <c r="AN13158" s="41"/>
      <c r="AO13158" s="41"/>
      <c r="AP13158" s="41"/>
      <c r="AQ13158" s="41"/>
      <c r="AR13158" s="41"/>
      <c r="AS13158" s="41"/>
      <c r="AT13158" s="41"/>
      <c r="AU13158" s="41"/>
      <c r="AV13158" s="41"/>
      <c r="AW13158" s="41"/>
      <c r="AX13158" s="41"/>
      <c r="AY13158" s="41"/>
      <c r="AZ13158" s="41"/>
      <c r="BA13158" s="41"/>
      <c r="BB13158" s="41"/>
      <c r="BC13158" s="41"/>
      <c r="BD13158" s="41"/>
      <c r="BE13158" s="41"/>
      <c r="BF13158" s="41"/>
      <c r="BG13158" s="41"/>
      <c r="BH13158" s="41"/>
      <c r="BI13158" s="41"/>
      <c r="BJ13158" s="41"/>
      <c r="BK13158" s="41"/>
      <c r="BL13158" s="41"/>
      <c r="BM13158" s="41"/>
      <c r="BN13158" s="41"/>
      <c r="BO13158" s="41"/>
      <c r="BP13158" s="108"/>
      <c r="CG13158" s="102"/>
      <c r="CI13158" s="45"/>
    </row>
    <row r="13159" spans="37:87" ht="13" customHeight="1">
      <c r="AK13159" s="114"/>
      <c r="AL13159" s="41"/>
      <c r="AM13159" s="41"/>
      <c r="AN13159" s="41"/>
      <c r="AO13159" s="41"/>
      <c r="AP13159" s="41"/>
      <c r="AQ13159" s="41"/>
      <c r="AR13159" s="41"/>
      <c r="AS13159" s="41"/>
      <c r="AT13159" s="41"/>
      <c r="AU13159" s="41"/>
      <c r="AV13159" s="41"/>
      <c r="AW13159" s="41"/>
      <c r="AX13159" s="41"/>
      <c r="AY13159" s="41"/>
      <c r="AZ13159" s="41"/>
      <c r="BA13159" s="41"/>
      <c r="BB13159" s="41"/>
      <c r="BC13159" s="41"/>
      <c r="BD13159" s="41"/>
      <c r="BE13159" s="41"/>
      <c r="BF13159" s="41"/>
      <c r="BG13159" s="41"/>
      <c r="BH13159" s="41"/>
      <c r="BI13159" s="41"/>
      <c r="BJ13159" s="41"/>
      <c r="BK13159" s="41"/>
      <c r="BL13159" s="41"/>
      <c r="BM13159" s="41"/>
      <c r="BN13159" s="41"/>
      <c r="BO13159" s="41"/>
      <c r="BP13159" s="108"/>
      <c r="CG13159" s="102"/>
      <c r="CI13159" s="45"/>
    </row>
    <row r="13160" spans="37:87" ht="13" customHeight="1">
      <c r="AK13160" s="114"/>
      <c r="AL13160" s="41"/>
      <c r="AM13160" s="41"/>
      <c r="AN13160" s="41"/>
      <c r="AO13160" s="41"/>
      <c r="AP13160" s="41"/>
      <c r="AQ13160" s="41"/>
      <c r="AR13160" s="41"/>
      <c r="AS13160" s="41"/>
      <c r="AT13160" s="41"/>
      <c r="AU13160" s="41"/>
      <c r="AV13160" s="41"/>
      <c r="AW13160" s="41"/>
      <c r="AX13160" s="41"/>
      <c r="AY13160" s="41"/>
      <c r="AZ13160" s="41"/>
      <c r="BA13160" s="41"/>
      <c r="BB13160" s="41"/>
      <c r="BC13160" s="41"/>
      <c r="BD13160" s="41"/>
      <c r="BE13160" s="41"/>
      <c r="BF13160" s="41"/>
      <c r="BG13160" s="41"/>
      <c r="BH13160" s="41"/>
      <c r="BI13160" s="41"/>
      <c r="BJ13160" s="41"/>
      <c r="BK13160" s="41"/>
      <c r="BL13160" s="41"/>
      <c r="BM13160" s="41"/>
      <c r="BN13160" s="41"/>
      <c r="BO13160" s="41"/>
      <c r="BP13160" s="108"/>
      <c r="CG13160" s="102"/>
      <c r="CI13160" s="45"/>
    </row>
    <row r="13161" spans="37:87" ht="13" customHeight="1">
      <c r="AK13161" s="114"/>
      <c r="AL13161" s="41"/>
      <c r="AM13161" s="41"/>
      <c r="AN13161" s="41"/>
      <c r="AO13161" s="41"/>
      <c r="AP13161" s="41"/>
      <c r="AQ13161" s="41"/>
      <c r="AR13161" s="41"/>
      <c r="AS13161" s="41"/>
      <c r="AT13161" s="41"/>
      <c r="AU13161" s="41"/>
      <c r="AV13161" s="41"/>
      <c r="AW13161" s="41"/>
      <c r="AX13161" s="41"/>
      <c r="AY13161" s="41"/>
      <c r="AZ13161" s="41"/>
      <c r="BA13161" s="41"/>
      <c r="BB13161" s="41"/>
      <c r="BC13161" s="41"/>
      <c r="BD13161" s="41"/>
      <c r="BE13161" s="41"/>
      <c r="BF13161" s="41"/>
      <c r="BG13161" s="41"/>
      <c r="BH13161" s="41"/>
      <c r="BI13161" s="41"/>
      <c r="BJ13161" s="41"/>
      <c r="BK13161" s="41"/>
      <c r="BL13161" s="41"/>
      <c r="BM13161" s="41"/>
      <c r="BN13161" s="41"/>
      <c r="BO13161" s="41"/>
      <c r="BP13161" s="108"/>
      <c r="CG13161" s="102"/>
      <c r="CI13161" s="45"/>
    </row>
    <row r="13162" spans="37:87" ht="13" customHeight="1">
      <c r="AK13162" s="114"/>
      <c r="AL13162" s="41"/>
      <c r="AM13162" s="41"/>
      <c r="AN13162" s="41"/>
      <c r="AO13162" s="41"/>
      <c r="AP13162" s="41"/>
      <c r="AQ13162" s="41"/>
      <c r="AR13162" s="41"/>
      <c r="AS13162" s="41"/>
      <c r="AT13162" s="41"/>
      <c r="AU13162" s="41"/>
      <c r="AV13162" s="41"/>
      <c r="AW13162" s="41"/>
      <c r="AX13162" s="41"/>
      <c r="AY13162" s="41"/>
      <c r="AZ13162" s="41"/>
      <c r="BA13162" s="41"/>
      <c r="BB13162" s="41"/>
      <c r="BC13162" s="41"/>
      <c r="BD13162" s="41"/>
      <c r="BE13162" s="41"/>
      <c r="BF13162" s="41"/>
      <c r="BG13162" s="41"/>
      <c r="BH13162" s="41"/>
      <c r="BI13162" s="41"/>
      <c r="BJ13162" s="41"/>
      <c r="BK13162" s="41"/>
      <c r="BL13162" s="41"/>
      <c r="BM13162" s="41"/>
      <c r="BN13162" s="41"/>
      <c r="BO13162" s="41"/>
      <c r="BP13162" s="108"/>
      <c r="CG13162" s="102"/>
      <c r="CI13162" s="45"/>
    </row>
    <row r="13163" spans="37:87" ht="13" customHeight="1">
      <c r="AK13163" s="114"/>
      <c r="AL13163" s="41"/>
      <c r="AM13163" s="41"/>
      <c r="AN13163" s="41"/>
      <c r="AO13163" s="41"/>
      <c r="AP13163" s="41"/>
      <c r="AQ13163" s="41"/>
      <c r="AR13163" s="41"/>
      <c r="AS13163" s="41"/>
      <c r="AT13163" s="41"/>
      <c r="AU13163" s="41"/>
      <c r="AV13163" s="41"/>
      <c r="AW13163" s="41"/>
      <c r="AX13163" s="41"/>
      <c r="AY13163" s="41"/>
      <c r="AZ13163" s="41"/>
      <c r="BA13163" s="41"/>
      <c r="BB13163" s="41"/>
      <c r="BC13163" s="41"/>
      <c r="BD13163" s="41"/>
      <c r="BE13163" s="41"/>
      <c r="BF13163" s="41"/>
      <c r="BG13163" s="41"/>
      <c r="BH13163" s="41"/>
      <c r="BI13163" s="41"/>
      <c r="BJ13163" s="41"/>
      <c r="BK13163" s="41"/>
      <c r="BL13163" s="41"/>
      <c r="BM13163" s="41"/>
      <c r="BN13163" s="41"/>
      <c r="BO13163" s="41"/>
      <c r="BP13163" s="108"/>
      <c r="CG13163" s="102"/>
      <c r="CI13163" s="45"/>
    </row>
    <row r="13164" spans="37:87" ht="13" customHeight="1">
      <c r="AK13164" s="114"/>
      <c r="AL13164" s="41"/>
      <c r="AM13164" s="41"/>
      <c r="AN13164" s="41"/>
      <c r="AO13164" s="41"/>
      <c r="AP13164" s="41"/>
      <c r="AQ13164" s="41"/>
      <c r="AR13164" s="41"/>
      <c r="AS13164" s="41"/>
      <c r="AT13164" s="41"/>
      <c r="AU13164" s="41"/>
      <c r="AV13164" s="41"/>
      <c r="AW13164" s="41"/>
      <c r="AX13164" s="41"/>
      <c r="AY13164" s="41"/>
      <c r="AZ13164" s="41"/>
      <c r="BA13164" s="41"/>
      <c r="BB13164" s="41"/>
      <c r="BC13164" s="41"/>
      <c r="BD13164" s="41"/>
      <c r="BE13164" s="41"/>
      <c r="BF13164" s="41"/>
      <c r="BG13164" s="41"/>
      <c r="BH13164" s="41"/>
      <c r="BI13164" s="41"/>
      <c r="BJ13164" s="41"/>
      <c r="BK13164" s="41"/>
      <c r="BL13164" s="41"/>
      <c r="BM13164" s="41"/>
      <c r="BN13164" s="41"/>
      <c r="BO13164" s="41"/>
      <c r="BP13164" s="108"/>
      <c r="CG13164" s="102"/>
      <c r="CI13164" s="45"/>
    </row>
    <row r="13165" spans="37:87" ht="13" customHeight="1">
      <c r="AK13165" s="114"/>
      <c r="AL13165" s="41"/>
      <c r="AM13165" s="41"/>
      <c r="AN13165" s="41"/>
      <c r="AO13165" s="41"/>
      <c r="AP13165" s="41"/>
      <c r="AQ13165" s="41"/>
      <c r="AR13165" s="41"/>
      <c r="AS13165" s="41"/>
      <c r="AT13165" s="41"/>
      <c r="AU13165" s="41"/>
      <c r="AV13165" s="41"/>
      <c r="AW13165" s="41"/>
      <c r="AX13165" s="41"/>
      <c r="AY13165" s="41"/>
      <c r="AZ13165" s="41"/>
      <c r="BA13165" s="41"/>
      <c r="BB13165" s="41"/>
      <c r="BC13165" s="41"/>
      <c r="BD13165" s="41"/>
      <c r="BE13165" s="41"/>
      <c r="BF13165" s="41"/>
      <c r="BG13165" s="41"/>
      <c r="BH13165" s="41"/>
      <c r="BI13165" s="41"/>
      <c r="BJ13165" s="41"/>
      <c r="BK13165" s="41"/>
      <c r="BL13165" s="41"/>
      <c r="BM13165" s="41"/>
      <c r="BN13165" s="41"/>
      <c r="BO13165" s="41"/>
      <c r="BP13165" s="108"/>
      <c r="CG13165" s="102"/>
      <c r="CI13165" s="45"/>
    </row>
    <row r="13166" spans="37:87" ht="13" customHeight="1">
      <c r="AK13166" s="114"/>
      <c r="AL13166" s="41"/>
      <c r="AM13166" s="41"/>
      <c r="AN13166" s="41"/>
      <c r="AO13166" s="41"/>
      <c r="AP13166" s="41"/>
      <c r="AQ13166" s="41"/>
      <c r="AR13166" s="41"/>
      <c r="AS13166" s="41"/>
      <c r="AT13166" s="41"/>
      <c r="AU13166" s="41"/>
      <c r="AV13166" s="41"/>
      <c r="AW13166" s="41"/>
      <c r="AX13166" s="41"/>
      <c r="AY13166" s="41"/>
      <c r="AZ13166" s="41"/>
      <c r="BA13166" s="41"/>
      <c r="BB13166" s="41"/>
      <c r="BC13166" s="41"/>
      <c r="BD13166" s="41"/>
      <c r="BE13166" s="41"/>
      <c r="BF13166" s="41"/>
      <c r="BG13166" s="41"/>
      <c r="BH13166" s="41"/>
      <c r="BI13166" s="41"/>
      <c r="BJ13166" s="41"/>
      <c r="BK13166" s="41"/>
      <c r="BL13166" s="41"/>
      <c r="BM13166" s="41"/>
      <c r="BN13166" s="41"/>
      <c r="BO13166" s="41"/>
      <c r="BP13166" s="108"/>
      <c r="CG13166" s="102"/>
      <c r="CI13166" s="45"/>
    </row>
    <row r="13167" spans="37:87" ht="13" customHeight="1">
      <c r="AK13167" s="114"/>
      <c r="AL13167" s="41"/>
      <c r="AM13167" s="41"/>
      <c r="AN13167" s="41"/>
      <c r="AO13167" s="41"/>
      <c r="AP13167" s="41"/>
      <c r="AQ13167" s="41"/>
      <c r="AR13167" s="41"/>
      <c r="AS13167" s="41"/>
      <c r="AT13167" s="41"/>
      <c r="AU13167" s="41"/>
      <c r="AV13167" s="41"/>
      <c r="AW13167" s="41"/>
      <c r="AX13167" s="41"/>
      <c r="AY13167" s="41"/>
      <c r="AZ13167" s="41"/>
      <c r="BA13167" s="41"/>
      <c r="BB13167" s="41"/>
      <c r="BC13167" s="41"/>
      <c r="BD13167" s="41"/>
      <c r="BE13167" s="41"/>
      <c r="BF13167" s="41"/>
      <c r="BG13167" s="41"/>
      <c r="BH13167" s="41"/>
      <c r="BI13167" s="41"/>
      <c r="BJ13167" s="41"/>
      <c r="BK13167" s="41"/>
      <c r="BL13167" s="41"/>
      <c r="BM13167" s="41"/>
      <c r="BN13167" s="41"/>
      <c r="BO13167" s="41"/>
      <c r="BP13167" s="108"/>
      <c r="CG13167" s="102"/>
      <c r="CI13167" s="45"/>
    </row>
    <row r="13168" spans="37:87" ht="13" customHeight="1">
      <c r="AK13168" s="114"/>
      <c r="AL13168" s="41"/>
      <c r="AM13168" s="41"/>
      <c r="AN13168" s="41"/>
      <c r="AO13168" s="41"/>
      <c r="AP13168" s="41"/>
      <c r="AQ13168" s="41"/>
      <c r="AR13168" s="41"/>
      <c r="AS13168" s="41"/>
      <c r="AT13168" s="41"/>
      <c r="AU13168" s="41"/>
      <c r="AV13168" s="41"/>
      <c r="AW13168" s="41"/>
      <c r="AX13168" s="41"/>
      <c r="AY13168" s="41"/>
      <c r="AZ13168" s="41"/>
      <c r="BA13168" s="41"/>
      <c r="BB13168" s="41"/>
      <c r="BC13168" s="41"/>
      <c r="BD13168" s="41"/>
      <c r="BE13168" s="41"/>
      <c r="BF13168" s="41"/>
      <c r="BG13168" s="41"/>
      <c r="BH13168" s="41"/>
      <c r="BI13168" s="41"/>
      <c r="BJ13168" s="41"/>
      <c r="BK13168" s="41"/>
      <c r="BL13168" s="41"/>
      <c r="BM13168" s="41"/>
      <c r="BN13168" s="41"/>
      <c r="BO13168" s="41"/>
      <c r="BP13168" s="108"/>
      <c r="CG13168" s="102"/>
      <c r="CI13168" s="45"/>
    </row>
    <row r="13169" spans="37:87" ht="13" customHeight="1">
      <c r="AK13169" s="114"/>
      <c r="AL13169" s="41"/>
      <c r="AM13169" s="41"/>
      <c r="AN13169" s="41"/>
      <c r="AO13169" s="41"/>
      <c r="AP13169" s="41"/>
      <c r="AQ13169" s="41"/>
      <c r="AR13169" s="41"/>
      <c r="AS13169" s="41"/>
      <c r="AT13169" s="41"/>
      <c r="AU13169" s="41"/>
      <c r="AV13169" s="41"/>
      <c r="AW13169" s="41"/>
      <c r="AX13169" s="41"/>
      <c r="AY13169" s="41"/>
      <c r="AZ13169" s="41"/>
      <c r="BA13169" s="41"/>
      <c r="BB13169" s="41"/>
      <c r="BC13169" s="41"/>
      <c r="BD13169" s="41"/>
      <c r="BE13169" s="41"/>
      <c r="BF13169" s="41"/>
      <c r="BG13169" s="41"/>
      <c r="BH13169" s="41"/>
      <c r="BI13169" s="41"/>
      <c r="BJ13169" s="41"/>
      <c r="BK13169" s="41"/>
      <c r="BL13169" s="41"/>
      <c r="BM13169" s="41"/>
      <c r="BN13169" s="41"/>
      <c r="BO13169" s="41"/>
      <c r="BP13169" s="108"/>
      <c r="CG13169" s="102"/>
      <c r="CI13169" s="45"/>
    </row>
    <row r="13170" spans="37:87" ht="13" customHeight="1">
      <c r="AK13170" s="114"/>
      <c r="AL13170" s="41"/>
      <c r="AM13170" s="41"/>
      <c r="AN13170" s="41"/>
      <c r="AO13170" s="41"/>
      <c r="AP13170" s="41"/>
      <c r="AQ13170" s="41"/>
      <c r="AR13170" s="41"/>
      <c r="AS13170" s="41"/>
      <c r="AT13170" s="41"/>
      <c r="AU13170" s="41"/>
      <c r="AV13170" s="41"/>
      <c r="AW13170" s="41"/>
      <c r="AX13170" s="41"/>
      <c r="AY13170" s="41"/>
      <c r="AZ13170" s="41"/>
      <c r="BA13170" s="41"/>
      <c r="BB13170" s="41"/>
      <c r="BC13170" s="41"/>
      <c r="BD13170" s="41"/>
      <c r="BE13170" s="41"/>
      <c r="BF13170" s="41"/>
      <c r="BG13170" s="41"/>
      <c r="BH13170" s="41"/>
      <c r="BI13170" s="41"/>
      <c r="BJ13170" s="41"/>
      <c r="BK13170" s="41"/>
      <c r="BL13170" s="41"/>
      <c r="BM13170" s="41"/>
      <c r="BN13170" s="41"/>
      <c r="BO13170" s="41"/>
      <c r="BP13170" s="108"/>
      <c r="CG13170" s="102"/>
      <c r="CI13170" s="45"/>
    </row>
    <row r="13171" spans="37:87" ht="13" customHeight="1">
      <c r="AK13171" s="114"/>
      <c r="AL13171" s="41"/>
      <c r="AM13171" s="41"/>
      <c r="AN13171" s="41"/>
      <c r="AO13171" s="41"/>
      <c r="AP13171" s="41"/>
      <c r="AQ13171" s="41"/>
      <c r="AR13171" s="41"/>
      <c r="AS13171" s="41"/>
      <c r="AT13171" s="41"/>
      <c r="AU13171" s="41"/>
      <c r="AV13171" s="41"/>
      <c r="AW13171" s="41"/>
      <c r="AX13171" s="41"/>
      <c r="AY13171" s="41"/>
      <c r="AZ13171" s="41"/>
      <c r="BA13171" s="41"/>
      <c r="BB13171" s="41"/>
      <c r="BC13171" s="41"/>
      <c r="BD13171" s="41"/>
      <c r="BE13171" s="41"/>
      <c r="BF13171" s="41"/>
      <c r="BG13171" s="41"/>
      <c r="BH13171" s="41"/>
      <c r="BI13171" s="41"/>
      <c r="BJ13171" s="41"/>
      <c r="BK13171" s="41"/>
      <c r="BL13171" s="41"/>
      <c r="BM13171" s="41"/>
      <c r="BN13171" s="41"/>
      <c r="BO13171" s="41"/>
      <c r="BP13171" s="108"/>
      <c r="CG13171" s="102"/>
      <c r="CI13171" s="45"/>
    </row>
    <row r="13172" spans="37:87" ht="13" customHeight="1">
      <c r="AK13172" s="114"/>
      <c r="AL13172" s="41"/>
      <c r="AM13172" s="41"/>
      <c r="AN13172" s="41"/>
      <c r="AO13172" s="41"/>
      <c r="AP13172" s="41"/>
      <c r="AQ13172" s="41"/>
      <c r="AR13172" s="41"/>
      <c r="AS13172" s="41"/>
      <c r="AT13172" s="41"/>
      <c r="AU13172" s="41"/>
      <c r="AV13172" s="41"/>
      <c r="AW13172" s="41"/>
      <c r="AX13172" s="41"/>
      <c r="AY13172" s="41"/>
      <c r="AZ13172" s="41"/>
      <c r="BA13172" s="41"/>
      <c r="BB13172" s="41"/>
      <c r="BC13172" s="41"/>
      <c r="BD13172" s="41"/>
      <c r="BE13172" s="41"/>
      <c r="BF13172" s="41"/>
      <c r="BG13172" s="41"/>
      <c r="BH13172" s="41"/>
      <c r="BI13172" s="41"/>
      <c r="BJ13172" s="41"/>
      <c r="BK13172" s="41"/>
      <c r="BL13172" s="41"/>
      <c r="BM13172" s="41"/>
      <c r="BN13172" s="41"/>
      <c r="BO13172" s="41"/>
      <c r="BP13172" s="108"/>
      <c r="CG13172" s="102"/>
      <c r="CI13172" s="45"/>
    </row>
    <row r="13173" spans="37:87" ht="13" customHeight="1">
      <c r="AK13173" s="114"/>
      <c r="AL13173" s="41"/>
      <c r="AM13173" s="41"/>
      <c r="AN13173" s="41"/>
      <c r="AO13173" s="41"/>
      <c r="AP13173" s="41"/>
      <c r="AQ13173" s="41"/>
      <c r="AR13173" s="41"/>
      <c r="AS13173" s="41"/>
      <c r="AT13173" s="41"/>
      <c r="AU13173" s="41"/>
      <c r="AV13173" s="41"/>
      <c r="AW13173" s="41"/>
      <c r="AX13173" s="41"/>
      <c r="AY13173" s="41"/>
      <c r="AZ13173" s="41"/>
      <c r="BA13173" s="41"/>
      <c r="BB13173" s="41"/>
      <c r="BC13173" s="41"/>
      <c r="BD13173" s="41"/>
      <c r="BE13173" s="41"/>
      <c r="BF13173" s="41"/>
      <c r="BG13173" s="41"/>
      <c r="BH13173" s="41"/>
      <c r="BI13173" s="41"/>
      <c r="BJ13173" s="41"/>
      <c r="BK13173" s="41"/>
      <c r="BL13173" s="41"/>
      <c r="BM13173" s="41"/>
      <c r="BN13173" s="41"/>
      <c r="BO13173" s="41"/>
      <c r="BP13173" s="108"/>
      <c r="CG13173" s="102"/>
      <c r="CI13173" s="45"/>
    </row>
    <row r="13174" spans="37:87" ht="13" customHeight="1">
      <c r="AK13174" s="114"/>
      <c r="AL13174" s="41"/>
      <c r="AM13174" s="41"/>
      <c r="AN13174" s="41"/>
      <c r="AO13174" s="41"/>
      <c r="AP13174" s="41"/>
      <c r="AQ13174" s="41"/>
      <c r="AR13174" s="41"/>
      <c r="AS13174" s="41"/>
      <c r="AT13174" s="41"/>
      <c r="AU13174" s="41"/>
      <c r="AV13174" s="41"/>
      <c r="AW13174" s="41"/>
      <c r="AX13174" s="41"/>
      <c r="AY13174" s="41"/>
      <c r="AZ13174" s="41"/>
      <c r="BA13174" s="41"/>
      <c r="BB13174" s="41"/>
      <c r="BC13174" s="41"/>
      <c r="BD13174" s="41"/>
      <c r="BE13174" s="41"/>
      <c r="BF13174" s="41"/>
      <c r="BG13174" s="41"/>
      <c r="BH13174" s="41"/>
      <c r="BI13174" s="41"/>
      <c r="BJ13174" s="41"/>
      <c r="BK13174" s="41"/>
      <c r="BL13174" s="41"/>
      <c r="BM13174" s="41"/>
      <c r="BN13174" s="41"/>
      <c r="BO13174" s="41"/>
      <c r="BP13174" s="108"/>
      <c r="CG13174" s="102"/>
      <c r="CI13174" s="45"/>
    </row>
    <row r="13175" spans="37:87" ht="13" customHeight="1">
      <c r="AK13175" s="114"/>
      <c r="AL13175" s="41"/>
      <c r="AM13175" s="41"/>
      <c r="AN13175" s="41"/>
      <c r="AO13175" s="41"/>
      <c r="AP13175" s="41"/>
      <c r="AQ13175" s="41"/>
      <c r="AR13175" s="41"/>
      <c r="AS13175" s="41"/>
      <c r="AT13175" s="41"/>
      <c r="AU13175" s="41"/>
      <c r="AV13175" s="41"/>
      <c r="AW13175" s="41"/>
      <c r="AX13175" s="41"/>
      <c r="AY13175" s="41"/>
      <c r="AZ13175" s="41"/>
      <c r="BA13175" s="41"/>
      <c r="BB13175" s="41"/>
      <c r="BC13175" s="41"/>
      <c r="BD13175" s="41"/>
      <c r="BE13175" s="41"/>
      <c r="BF13175" s="41"/>
      <c r="BG13175" s="41"/>
      <c r="BH13175" s="41"/>
      <c r="BI13175" s="41"/>
      <c r="BJ13175" s="41"/>
      <c r="BK13175" s="41"/>
      <c r="BL13175" s="41"/>
      <c r="BM13175" s="41"/>
      <c r="BN13175" s="41"/>
      <c r="BO13175" s="41"/>
      <c r="BP13175" s="108"/>
      <c r="CG13175" s="102"/>
      <c r="CI13175" s="45"/>
    </row>
    <row r="13176" spans="37:87" ht="13" customHeight="1">
      <c r="AK13176" s="114"/>
      <c r="AL13176" s="41"/>
      <c r="AM13176" s="41"/>
      <c r="AN13176" s="41"/>
      <c r="AO13176" s="41"/>
      <c r="AP13176" s="41"/>
      <c r="AQ13176" s="41"/>
      <c r="AR13176" s="41"/>
      <c r="AS13176" s="41"/>
      <c r="AT13176" s="41"/>
      <c r="AU13176" s="41"/>
      <c r="AV13176" s="41"/>
      <c r="AW13176" s="41"/>
      <c r="AX13176" s="41"/>
      <c r="AY13176" s="41"/>
      <c r="AZ13176" s="41"/>
      <c r="BA13176" s="41"/>
      <c r="BB13176" s="41"/>
      <c r="BC13176" s="41"/>
      <c r="BD13176" s="41"/>
      <c r="BE13176" s="41"/>
      <c r="BF13176" s="41"/>
      <c r="BG13176" s="41"/>
      <c r="BH13176" s="41"/>
      <c r="BI13176" s="41"/>
      <c r="BJ13176" s="41"/>
      <c r="BK13176" s="41"/>
      <c r="BL13176" s="41"/>
      <c r="BM13176" s="41"/>
      <c r="BN13176" s="41"/>
      <c r="BO13176" s="41"/>
      <c r="BP13176" s="108"/>
      <c r="CG13176" s="102"/>
      <c r="CI13176" s="45"/>
    </row>
    <row r="13177" spans="37:87" ht="13" customHeight="1">
      <c r="AK13177" s="114"/>
      <c r="AL13177" s="41"/>
      <c r="AM13177" s="41"/>
      <c r="AN13177" s="41"/>
      <c r="AO13177" s="41"/>
      <c r="AP13177" s="41"/>
      <c r="AQ13177" s="41"/>
      <c r="AR13177" s="41"/>
      <c r="AS13177" s="41"/>
      <c r="AT13177" s="41"/>
      <c r="AU13177" s="41"/>
      <c r="AV13177" s="41"/>
      <c r="AW13177" s="41"/>
      <c r="AX13177" s="41"/>
      <c r="AY13177" s="41"/>
      <c r="AZ13177" s="41"/>
      <c r="BA13177" s="41"/>
      <c r="BB13177" s="41"/>
      <c r="BC13177" s="41"/>
      <c r="BD13177" s="41"/>
      <c r="BE13177" s="41"/>
      <c r="BF13177" s="41"/>
      <c r="BG13177" s="41"/>
      <c r="BH13177" s="41"/>
      <c r="BI13177" s="41"/>
      <c r="BJ13177" s="41"/>
      <c r="BK13177" s="41"/>
      <c r="BL13177" s="41"/>
      <c r="BM13177" s="41"/>
      <c r="BN13177" s="41"/>
      <c r="BO13177" s="41"/>
      <c r="BP13177" s="108"/>
      <c r="CG13177" s="102"/>
      <c r="CI13177" s="45"/>
    </row>
    <row r="13178" spans="37:87" ht="13" customHeight="1">
      <c r="AK13178" s="114"/>
      <c r="AL13178" s="41"/>
      <c r="AM13178" s="41"/>
      <c r="AN13178" s="41"/>
      <c r="AO13178" s="41"/>
      <c r="AP13178" s="41"/>
      <c r="AQ13178" s="41"/>
      <c r="AR13178" s="41"/>
      <c r="AS13178" s="41"/>
      <c r="AT13178" s="41"/>
      <c r="AU13178" s="41"/>
      <c r="AV13178" s="41"/>
      <c r="AW13178" s="41"/>
      <c r="AX13178" s="41"/>
      <c r="AY13178" s="41"/>
      <c r="AZ13178" s="41"/>
      <c r="BA13178" s="41"/>
      <c r="BB13178" s="41"/>
      <c r="BC13178" s="41"/>
      <c r="BD13178" s="41"/>
      <c r="BE13178" s="41"/>
      <c r="BF13178" s="41"/>
      <c r="BG13178" s="41"/>
      <c r="BH13178" s="41"/>
      <c r="BI13178" s="41"/>
      <c r="BJ13178" s="41"/>
      <c r="BK13178" s="41"/>
      <c r="BL13178" s="41"/>
      <c r="BM13178" s="41"/>
      <c r="BN13178" s="41"/>
      <c r="BO13178" s="41"/>
      <c r="BP13178" s="108"/>
      <c r="CG13178" s="102"/>
      <c r="CI13178" s="45"/>
    </row>
    <row r="13179" spans="37:87" ht="13" customHeight="1">
      <c r="AK13179" s="114"/>
      <c r="AL13179" s="41"/>
      <c r="AM13179" s="41"/>
      <c r="AN13179" s="41"/>
      <c r="AO13179" s="41"/>
      <c r="AP13179" s="41"/>
      <c r="AQ13179" s="41"/>
      <c r="AR13179" s="41"/>
      <c r="AS13179" s="41"/>
      <c r="AT13179" s="41"/>
      <c r="AU13179" s="41"/>
      <c r="AV13179" s="41"/>
      <c r="AW13179" s="41"/>
      <c r="AX13179" s="41"/>
      <c r="AY13179" s="41"/>
      <c r="AZ13179" s="41"/>
      <c r="BA13179" s="41"/>
      <c r="BB13179" s="41"/>
      <c r="BC13179" s="41"/>
      <c r="BD13179" s="41"/>
      <c r="BE13179" s="41"/>
      <c r="BF13179" s="41"/>
      <c r="BG13179" s="41"/>
      <c r="BH13179" s="41"/>
      <c r="BI13179" s="41"/>
      <c r="BJ13179" s="41"/>
      <c r="BK13179" s="41"/>
      <c r="BL13179" s="41"/>
      <c r="BM13179" s="41"/>
      <c r="BN13179" s="41"/>
      <c r="BO13179" s="41"/>
      <c r="BP13179" s="108"/>
      <c r="CG13179" s="102"/>
      <c r="CI13179" s="45"/>
    </row>
    <row r="13180" spans="37:87" ht="13" customHeight="1">
      <c r="AK13180" s="114"/>
      <c r="AL13180" s="41"/>
      <c r="AM13180" s="41"/>
      <c r="AN13180" s="41"/>
      <c r="AO13180" s="41"/>
      <c r="AP13180" s="41"/>
      <c r="AQ13180" s="41"/>
      <c r="AR13180" s="41"/>
      <c r="AS13180" s="41"/>
      <c r="AT13180" s="41"/>
      <c r="AU13180" s="41"/>
      <c r="AV13180" s="41"/>
      <c r="AW13180" s="41"/>
      <c r="AX13180" s="41"/>
      <c r="AY13180" s="41"/>
      <c r="AZ13180" s="41"/>
      <c r="BA13180" s="41"/>
      <c r="BB13180" s="41"/>
      <c r="BC13180" s="41"/>
      <c r="BD13180" s="41"/>
      <c r="BE13180" s="41"/>
      <c r="BF13180" s="41"/>
      <c r="BG13180" s="41"/>
      <c r="BH13180" s="41"/>
      <c r="BI13180" s="41"/>
      <c r="BJ13180" s="41"/>
      <c r="BK13180" s="41"/>
      <c r="BL13180" s="41"/>
      <c r="BM13180" s="41"/>
      <c r="BN13180" s="41"/>
      <c r="BO13180" s="41"/>
      <c r="BP13180" s="108"/>
      <c r="CG13180" s="102"/>
      <c r="CI13180" s="45"/>
    </row>
    <row r="13181" spans="37:87" ht="13" customHeight="1">
      <c r="AK13181" s="114"/>
      <c r="AL13181" s="41"/>
      <c r="AM13181" s="41"/>
      <c r="AN13181" s="41"/>
      <c r="AO13181" s="41"/>
      <c r="AP13181" s="41"/>
      <c r="AQ13181" s="41"/>
      <c r="AR13181" s="41"/>
      <c r="AS13181" s="41"/>
      <c r="AT13181" s="41"/>
      <c r="AU13181" s="41"/>
      <c r="AV13181" s="41"/>
      <c r="AW13181" s="41"/>
      <c r="AX13181" s="41"/>
      <c r="AY13181" s="41"/>
      <c r="AZ13181" s="41"/>
      <c r="BA13181" s="41"/>
      <c r="BB13181" s="41"/>
      <c r="BC13181" s="41"/>
      <c r="BD13181" s="41"/>
      <c r="BE13181" s="41"/>
      <c r="BF13181" s="41"/>
      <c r="BG13181" s="41"/>
      <c r="BH13181" s="41"/>
      <c r="BI13181" s="41"/>
      <c r="BJ13181" s="41"/>
      <c r="BK13181" s="41"/>
      <c r="BL13181" s="41"/>
      <c r="BM13181" s="41"/>
      <c r="BN13181" s="41"/>
      <c r="BO13181" s="41"/>
      <c r="BP13181" s="108"/>
      <c r="CG13181" s="102"/>
      <c r="CI13181" s="45"/>
    </row>
    <row r="13182" spans="37:87" ht="13" customHeight="1">
      <c r="AK13182" s="114"/>
      <c r="AL13182" s="41"/>
      <c r="AM13182" s="41"/>
      <c r="AN13182" s="41"/>
      <c r="AO13182" s="41"/>
      <c r="AP13182" s="41"/>
      <c r="AQ13182" s="41"/>
      <c r="AR13182" s="41"/>
      <c r="AS13182" s="41"/>
      <c r="AT13182" s="41"/>
      <c r="AU13182" s="41"/>
      <c r="AV13182" s="41"/>
      <c r="AW13182" s="41"/>
      <c r="AX13182" s="41"/>
      <c r="AY13182" s="41"/>
      <c r="AZ13182" s="41"/>
      <c r="BA13182" s="41"/>
      <c r="BB13182" s="41"/>
      <c r="BC13182" s="41"/>
      <c r="BD13182" s="41"/>
      <c r="BE13182" s="41"/>
      <c r="BF13182" s="41"/>
      <c r="BG13182" s="41"/>
      <c r="BH13182" s="41"/>
      <c r="BI13182" s="41"/>
      <c r="BJ13182" s="41"/>
      <c r="BK13182" s="41"/>
      <c r="BL13182" s="41"/>
      <c r="BM13182" s="41"/>
      <c r="BN13182" s="41"/>
      <c r="BO13182" s="41"/>
      <c r="BP13182" s="108"/>
      <c r="CG13182" s="102"/>
      <c r="CI13182" s="45"/>
    </row>
    <row r="13183" spans="37:87" ht="13" customHeight="1">
      <c r="AK13183" s="114"/>
      <c r="AL13183" s="41"/>
      <c r="AM13183" s="41"/>
      <c r="AN13183" s="41"/>
      <c r="AO13183" s="41"/>
      <c r="AP13183" s="41"/>
      <c r="AQ13183" s="41"/>
      <c r="AR13183" s="41"/>
      <c r="AS13183" s="41"/>
      <c r="AT13183" s="41"/>
      <c r="AU13183" s="41"/>
      <c r="AV13183" s="41"/>
      <c r="AW13183" s="41"/>
      <c r="AX13183" s="41"/>
      <c r="AY13183" s="41"/>
      <c r="AZ13183" s="41"/>
      <c r="BA13183" s="41"/>
      <c r="BB13183" s="41"/>
      <c r="BC13183" s="41"/>
      <c r="BD13183" s="41"/>
      <c r="BE13183" s="41"/>
      <c r="BF13183" s="41"/>
      <c r="BG13183" s="41"/>
      <c r="BH13183" s="41"/>
      <c r="BI13183" s="41"/>
      <c r="BJ13183" s="41"/>
      <c r="BK13183" s="41"/>
      <c r="BL13183" s="41"/>
      <c r="BM13183" s="41"/>
      <c r="BN13183" s="41"/>
      <c r="BO13183" s="41"/>
      <c r="BP13183" s="108"/>
      <c r="CG13183" s="102"/>
      <c r="CI13183" s="45"/>
    </row>
    <row r="13184" spans="37:87" ht="13" customHeight="1">
      <c r="AK13184" s="114"/>
      <c r="AL13184" s="41"/>
      <c r="AM13184" s="41"/>
      <c r="AN13184" s="41"/>
      <c r="AO13184" s="41"/>
      <c r="AP13184" s="41"/>
      <c r="AQ13184" s="41"/>
      <c r="AR13184" s="41"/>
      <c r="AS13184" s="41"/>
      <c r="AT13184" s="41"/>
      <c r="AU13184" s="41"/>
      <c r="AV13184" s="41"/>
      <c r="AW13184" s="41"/>
      <c r="AX13184" s="41"/>
      <c r="AY13184" s="41"/>
      <c r="AZ13184" s="41"/>
      <c r="BA13184" s="41"/>
      <c r="BB13184" s="41"/>
      <c r="BC13184" s="41"/>
      <c r="BD13184" s="41"/>
      <c r="BE13184" s="41"/>
      <c r="BF13184" s="41"/>
      <c r="BG13184" s="41"/>
      <c r="BH13184" s="41"/>
      <c r="BI13184" s="41"/>
      <c r="BJ13184" s="41"/>
      <c r="BK13184" s="41"/>
      <c r="BL13184" s="41"/>
      <c r="BM13184" s="41"/>
      <c r="BN13184" s="41"/>
      <c r="BO13184" s="41"/>
      <c r="BP13184" s="108"/>
      <c r="CG13184" s="102"/>
      <c r="CI13184" s="45"/>
    </row>
    <row r="13185" spans="37:87" ht="13" customHeight="1">
      <c r="AK13185" s="114"/>
      <c r="AL13185" s="41"/>
      <c r="AM13185" s="41"/>
      <c r="AN13185" s="41"/>
      <c r="AO13185" s="41"/>
      <c r="AP13185" s="41"/>
      <c r="AQ13185" s="41"/>
      <c r="AR13185" s="41"/>
      <c r="AS13185" s="41"/>
      <c r="AT13185" s="41"/>
      <c r="AU13185" s="41"/>
      <c r="AV13185" s="41"/>
      <c r="AW13185" s="41"/>
      <c r="AX13185" s="41"/>
      <c r="AY13185" s="41"/>
      <c r="AZ13185" s="41"/>
      <c r="BA13185" s="41"/>
      <c r="BB13185" s="41"/>
      <c r="BC13185" s="41"/>
      <c r="BD13185" s="41"/>
      <c r="BE13185" s="41"/>
      <c r="BF13185" s="41"/>
      <c r="BG13185" s="41"/>
      <c r="BH13185" s="41"/>
      <c r="BI13185" s="41"/>
      <c r="BJ13185" s="41"/>
      <c r="BK13185" s="41"/>
      <c r="BL13185" s="41"/>
      <c r="BM13185" s="41"/>
      <c r="BN13185" s="41"/>
      <c r="BO13185" s="41"/>
      <c r="BP13185" s="108"/>
      <c r="CG13185" s="102"/>
      <c r="CI13185" s="45"/>
    </row>
    <row r="13186" spans="37:87" ht="13" customHeight="1">
      <c r="AK13186" s="114"/>
      <c r="AL13186" s="41"/>
      <c r="AM13186" s="41"/>
      <c r="AN13186" s="41"/>
      <c r="AO13186" s="41"/>
      <c r="AP13186" s="41"/>
      <c r="AQ13186" s="41"/>
      <c r="AR13186" s="41"/>
      <c r="AS13186" s="41"/>
      <c r="AT13186" s="41"/>
      <c r="AU13186" s="41"/>
      <c r="AV13186" s="41"/>
      <c r="AW13186" s="41"/>
      <c r="AX13186" s="41"/>
      <c r="AY13186" s="41"/>
      <c r="AZ13186" s="41"/>
      <c r="BA13186" s="41"/>
      <c r="BB13186" s="41"/>
      <c r="BC13186" s="41"/>
      <c r="BD13186" s="41"/>
      <c r="BE13186" s="41"/>
      <c r="BF13186" s="41"/>
      <c r="BG13186" s="41"/>
      <c r="BH13186" s="41"/>
      <c r="BI13186" s="41"/>
      <c r="BJ13186" s="41"/>
      <c r="BK13186" s="41"/>
      <c r="BL13186" s="41"/>
      <c r="BM13186" s="41"/>
      <c r="BN13186" s="41"/>
      <c r="BO13186" s="41"/>
      <c r="BP13186" s="108"/>
      <c r="CG13186" s="102"/>
      <c r="CI13186" s="45"/>
    </row>
    <row r="13187" spans="37:87" ht="13" customHeight="1">
      <c r="AK13187" s="114"/>
      <c r="AL13187" s="41"/>
      <c r="AM13187" s="41"/>
      <c r="AN13187" s="41"/>
      <c r="AO13187" s="41"/>
      <c r="AP13187" s="41"/>
      <c r="AQ13187" s="41"/>
      <c r="AR13187" s="41"/>
      <c r="AS13187" s="41"/>
      <c r="AT13187" s="41"/>
      <c r="AU13187" s="41"/>
      <c r="AV13187" s="41"/>
      <c r="AW13187" s="41"/>
      <c r="AX13187" s="41"/>
      <c r="AY13187" s="41"/>
      <c r="AZ13187" s="41"/>
      <c r="BA13187" s="41"/>
      <c r="BB13187" s="41"/>
      <c r="BC13187" s="41"/>
      <c r="BD13187" s="41"/>
      <c r="BE13187" s="41"/>
      <c r="BF13187" s="41"/>
      <c r="BG13187" s="41"/>
      <c r="BH13187" s="41"/>
      <c r="BI13187" s="41"/>
      <c r="BJ13187" s="41"/>
      <c r="BK13187" s="41"/>
      <c r="BL13187" s="41"/>
      <c r="BM13187" s="41"/>
      <c r="BN13187" s="41"/>
      <c r="BO13187" s="41"/>
      <c r="BP13187" s="108"/>
      <c r="CG13187" s="102"/>
      <c r="CI13187" s="45"/>
    </row>
    <row r="13188" spans="37:87" ht="13" customHeight="1">
      <c r="AK13188" s="114"/>
      <c r="AL13188" s="41"/>
      <c r="AM13188" s="41"/>
      <c r="AN13188" s="41"/>
      <c r="AO13188" s="41"/>
      <c r="AP13188" s="41"/>
      <c r="AQ13188" s="41"/>
      <c r="AR13188" s="41"/>
      <c r="AS13188" s="41"/>
      <c r="AT13188" s="41"/>
      <c r="AU13188" s="41"/>
      <c r="AV13188" s="41"/>
      <c r="AW13188" s="41"/>
      <c r="AX13188" s="41"/>
      <c r="AY13188" s="41"/>
      <c r="AZ13188" s="41"/>
      <c r="BA13188" s="41"/>
      <c r="BB13188" s="41"/>
      <c r="BC13188" s="41"/>
      <c r="BD13188" s="41"/>
      <c r="BE13188" s="41"/>
      <c r="BF13188" s="41"/>
      <c r="BG13188" s="41"/>
      <c r="BH13188" s="41"/>
      <c r="BI13188" s="41"/>
      <c r="BJ13188" s="41"/>
      <c r="BK13188" s="41"/>
      <c r="BL13188" s="41"/>
      <c r="BM13188" s="41"/>
      <c r="BN13188" s="41"/>
      <c r="BO13188" s="41"/>
      <c r="BP13188" s="108"/>
      <c r="CG13188" s="102"/>
      <c r="CI13188" s="45"/>
    </row>
    <row r="13189" spans="37:87" ht="13" customHeight="1">
      <c r="AK13189" s="114"/>
      <c r="AL13189" s="41"/>
      <c r="AM13189" s="41"/>
      <c r="AN13189" s="41"/>
      <c r="AO13189" s="41"/>
      <c r="AP13189" s="41"/>
      <c r="AQ13189" s="41"/>
      <c r="AR13189" s="41"/>
      <c r="AS13189" s="41"/>
      <c r="AT13189" s="41"/>
      <c r="AU13189" s="41"/>
      <c r="AV13189" s="41"/>
      <c r="AW13189" s="41"/>
      <c r="AX13189" s="41"/>
      <c r="AY13189" s="41"/>
      <c r="AZ13189" s="41"/>
      <c r="BA13189" s="41"/>
      <c r="BB13189" s="41"/>
      <c r="BC13189" s="41"/>
      <c r="BD13189" s="41"/>
      <c r="BE13189" s="41"/>
      <c r="BF13189" s="41"/>
      <c r="BG13189" s="41"/>
      <c r="BH13189" s="41"/>
      <c r="BI13189" s="41"/>
      <c r="BJ13189" s="41"/>
      <c r="BK13189" s="41"/>
      <c r="BL13189" s="41"/>
      <c r="BM13189" s="41"/>
      <c r="BN13189" s="41"/>
      <c r="BO13189" s="41"/>
      <c r="BP13189" s="108"/>
      <c r="CG13189" s="102"/>
      <c r="CI13189" s="45"/>
    </row>
    <row r="13190" spans="37:87" ht="13" customHeight="1">
      <c r="AK13190" s="114"/>
      <c r="AL13190" s="41"/>
      <c r="AM13190" s="41"/>
      <c r="AN13190" s="41"/>
      <c r="AO13190" s="41"/>
      <c r="AP13190" s="41"/>
      <c r="AQ13190" s="41"/>
      <c r="AR13190" s="41"/>
      <c r="AS13190" s="41"/>
      <c r="AT13190" s="41"/>
      <c r="AU13190" s="41"/>
      <c r="AV13190" s="41"/>
      <c r="AW13190" s="41"/>
      <c r="AX13190" s="41"/>
      <c r="AY13190" s="41"/>
      <c r="AZ13190" s="41"/>
      <c r="BA13190" s="41"/>
      <c r="BB13190" s="41"/>
      <c r="BC13190" s="41"/>
      <c r="BD13190" s="41"/>
      <c r="BE13190" s="41"/>
      <c r="BF13190" s="41"/>
      <c r="BG13190" s="41"/>
      <c r="BH13190" s="41"/>
      <c r="BI13190" s="41"/>
      <c r="BJ13190" s="41"/>
      <c r="BK13190" s="41"/>
      <c r="BL13190" s="41"/>
      <c r="BM13190" s="41"/>
      <c r="BN13190" s="41"/>
      <c r="BO13190" s="41"/>
      <c r="BP13190" s="108"/>
      <c r="CG13190" s="102"/>
      <c r="CI13190" s="45"/>
    </row>
    <row r="13191" spans="37:87" ht="13" customHeight="1">
      <c r="AK13191" s="114"/>
      <c r="AL13191" s="41"/>
      <c r="AM13191" s="41"/>
      <c r="AN13191" s="41"/>
      <c r="AO13191" s="41"/>
      <c r="AP13191" s="41"/>
      <c r="AQ13191" s="41"/>
      <c r="AR13191" s="41"/>
      <c r="AS13191" s="41"/>
      <c r="AT13191" s="41"/>
      <c r="AU13191" s="41"/>
      <c r="AV13191" s="41"/>
      <c r="AW13191" s="41"/>
      <c r="AX13191" s="41"/>
      <c r="AY13191" s="41"/>
      <c r="AZ13191" s="41"/>
      <c r="BA13191" s="41"/>
      <c r="BB13191" s="41"/>
      <c r="BC13191" s="41"/>
      <c r="BD13191" s="41"/>
      <c r="BE13191" s="41"/>
      <c r="BF13191" s="41"/>
      <c r="BG13191" s="41"/>
      <c r="BH13191" s="41"/>
      <c r="BI13191" s="41"/>
      <c r="BJ13191" s="41"/>
      <c r="BK13191" s="41"/>
      <c r="BL13191" s="41"/>
      <c r="BM13191" s="41"/>
      <c r="BN13191" s="41"/>
      <c r="BO13191" s="41"/>
      <c r="BP13191" s="108"/>
      <c r="CG13191" s="102"/>
      <c r="CI13191" s="45"/>
    </row>
    <row r="13192" spans="37:87" ht="13" customHeight="1">
      <c r="AK13192" s="114"/>
      <c r="AL13192" s="41"/>
      <c r="AM13192" s="41"/>
      <c r="AN13192" s="41"/>
      <c r="AO13192" s="41"/>
      <c r="AP13192" s="41"/>
      <c r="AQ13192" s="41"/>
      <c r="AR13192" s="41"/>
      <c r="AS13192" s="41"/>
      <c r="AT13192" s="41"/>
      <c r="AU13192" s="41"/>
      <c r="AV13192" s="41"/>
      <c r="AW13192" s="41"/>
      <c r="AX13192" s="41"/>
      <c r="AY13192" s="41"/>
      <c r="AZ13192" s="41"/>
      <c r="BA13192" s="41"/>
      <c r="BB13192" s="41"/>
      <c r="BC13192" s="41"/>
      <c r="BD13192" s="41"/>
      <c r="BE13192" s="41"/>
      <c r="BF13192" s="41"/>
      <c r="BG13192" s="41"/>
      <c r="BH13192" s="41"/>
      <c r="BI13192" s="41"/>
      <c r="BJ13192" s="41"/>
      <c r="BK13192" s="41"/>
      <c r="BL13192" s="41"/>
      <c r="BM13192" s="41"/>
      <c r="BN13192" s="41"/>
      <c r="BO13192" s="41"/>
      <c r="BP13192" s="108"/>
      <c r="CG13192" s="102"/>
      <c r="CI13192" s="45"/>
    </row>
    <row r="13193" spans="37:87" ht="13" customHeight="1">
      <c r="AK13193" s="114"/>
      <c r="AL13193" s="41"/>
      <c r="AM13193" s="41"/>
      <c r="AN13193" s="41"/>
      <c r="AO13193" s="41"/>
      <c r="AP13193" s="41"/>
      <c r="AQ13193" s="41"/>
      <c r="AR13193" s="41"/>
      <c r="AS13193" s="41"/>
      <c r="AT13193" s="41"/>
      <c r="AU13193" s="41"/>
      <c r="AV13193" s="41"/>
      <c r="AW13193" s="41"/>
      <c r="AX13193" s="41"/>
      <c r="AY13193" s="41"/>
      <c r="AZ13193" s="41"/>
      <c r="BA13193" s="41"/>
      <c r="BB13193" s="41"/>
      <c r="BC13193" s="41"/>
      <c r="BD13193" s="41"/>
      <c r="BE13193" s="41"/>
      <c r="BF13193" s="41"/>
      <c r="BG13193" s="41"/>
      <c r="BH13193" s="41"/>
      <c r="BI13193" s="41"/>
      <c r="BJ13193" s="41"/>
      <c r="BK13193" s="41"/>
      <c r="BL13193" s="41"/>
      <c r="BM13193" s="41"/>
      <c r="BN13193" s="41"/>
      <c r="BO13193" s="41"/>
      <c r="BP13193" s="108"/>
      <c r="CG13193" s="102"/>
      <c r="CI13193" s="45"/>
    </row>
    <row r="13194" spans="37:87" ht="13" customHeight="1">
      <c r="AK13194" s="114"/>
      <c r="AL13194" s="41"/>
      <c r="AM13194" s="41"/>
      <c r="AN13194" s="41"/>
      <c r="AO13194" s="41"/>
      <c r="AP13194" s="41"/>
      <c r="AQ13194" s="41"/>
      <c r="AR13194" s="41"/>
      <c r="AS13194" s="41"/>
      <c r="AT13194" s="41"/>
      <c r="AU13194" s="41"/>
      <c r="AV13194" s="41"/>
      <c r="AW13194" s="41"/>
      <c r="AX13194" s="41"/>
      <c r="AY13194" s="41"/>
      <c r="AZ13194" s="41"/>
      <c r="BA13194" s="41"/>
      <c r="BB13194" s="41"/>
      <c r="BC13194" s="41"/>
      <c r="BD13194" s="41"/>
      <c r="BE13194" s="41"/>
      <c r="BF13194" s="41"/>
      <c r="BG13194" s="41"/>
      <c r="BH13194" s="41"/>
      <c r="BI13194" s="41"/>
      <c r="BJ13194" s="41"/>
      <c r="BK13194" s="41"/>
      <c r="BL13194" s="41"/>
      <c r="BM13194" s="41"/>
      <c r="BN13194" s="41"/>
      <c r="BO13194" s="41"/>
      <c r="BP13194" s="108"/>
      <c r="CG13194" s="102"/>
      <c r="CI13194" s="45"/>
    </row>
    <row r="13195" spans="37:87" ht="13" customHeight="1">
      <c r="AK13195" s="114"/>
      <c r="AL13195" s="41"/>
      <c r="AM13195" s="41"/>
      <c r="AN13195" s="41"/>
      <c r="AO13195" s="41"/>
      <c r="AP13195" s="41"/>
      <c r="AQ13195" s="41"/>
      <c r="AR13195" s="41"/>
      <c r="AS13195" s="41"/>
      <c r="AT13195" s="41"/>
      <c r="AU13195" s="41"/>
      <c r="AV13195" s="41"/>
      <c r="AW13195" s="41"/>
      <c r="AX13195" s="41"/>
      <c r="AY13195" s="41"/>
      <c r="AZ13195" s="41"/>
      <c r="BA13195" s="41"/>
      <c r="BB13195" s="41"/>
      <c r="BC13195" s="41"/>
      <c r="BD13195" s="41"/>
      <c r="BE13195" s="41"/>
      <c r="BF13195" s="41"/>
      <c r="BG13195" s="41"/>
      <c r="BH13195" s="41"/>
      <c r="BI13195" s="41"/>
      <c r="BJ13195" s="41"/>
      <c r="BK13195" s="41"/>
      <c r="BL13195" s="41"/>
      <c r="BM13195" s="41"/>
      <c r="BN13195" s="41"/>
      <c r="BO13195" s="41"/>
      <c r="BP13195" s="108"/>
      <c r="CG13195" s="102"/>
      <c r="CI13195" s="45"/>
    </row>
    <row r="13196" spans="37:87" ht="13" customHeight="1">
      <c r="AK13196" s="114"/>
      <c r="AL13196" s="41"/>
      <c r="AM13196" s="41"/>
      <c r="AN13196" s="41"/>
      <c r="AO13196" s="41"/>
      <c r="AP13196" s="41"/>
      <c r="AQ13196" s="41"/>
      <c r="AR13196" s="41"/>
      <c r="AS13196" s="41"/>
      <c r="AT13196" s="41"/>
      <c r="AU13196" s="41"/>
      <c r="AV13196" s="41"/>
      <c r="AW13196" s="41"/>
      <c r="AX13196" s="41"/>
      <c r="AY13196" s="41"/>
      <c r="AZ13196" s="41"/>
      <c r="BA13196" s="41"/>
      <c r="BB13196" s="41"/>
      <c r="BC13196" s="41"/>
      <c r="BD13196" s="41"/>
      <c r="BE13196" s="41"/>
      <c r="BF13196" s="41"/>
      <c r="BG13196" s="41"/>
      <c r="BH13196" s="41"/>
      <c r="BI13196" s="41"/>
      <c r="BJ13196" s="41"/>
      <c r="BK13196" s="41"/>
      <c r="BL13196" s="41"/>
      <c r="BM13196" s="41"/>
      <c r="BN13196" s="41"/>
      <c r="BO13196" s="41"/>
      <c r="BP13196" s="108"/>
      <c r="CG13196" s="102"/>
      <c r="CI13196" s="45"/>
    </row>
    <row r="13197" spans="37:87" ht="13" customHeight="1">
      <c r="AK13197" s="114"/>
      <c r="AL13197" s="41"/>
      <c r="AM13197" s="41"/>
      <c r="AN13197" s="41"/>
      <c r="AO13197" s="41"/>
      <c r="AP13197" s="41"/>
      <c r="AQ13197" s="41"/>
      <c r="AR13197" s="41"/>
      <c r="AS13197" s="41"/>
      <c r="AT13197" s="41"/>
      <c r="AU13197" s="41"/>
      <c r="AV13197" s="41"/>
      <c r="AW13197" s="41"/>
      <c r="AX13197" s="41"/>
      <c r="AY13197" s="41"/>
      <c r="AZ13197" s="41"/>
      <c r="BA13197" s="41"/>
      <c r="BB13197" s="41"/>
      <c r="BC13197" s="41"/>
      <c r="BD13197" s="41"/>
      <c r="BE13197" s="41"/>
      <c r="BF13197" s="41"/>
      <c r="BG13197" s="41"/>
      <c r="BH13197" s="41"/>
      <c r="BI13197" s="41"/>
      <c r="BJ13197" s="41"/>
      <c r="BK13197" s="41"/>
      <c r="BL13197" s="41"/>
      <c r="BM13197" s="41"/>
      <c r="BN13197" s="41"/>
      <c r="BO13197" s="41"/>
      <c r="BP13197" s="108"/>
      <c r="CG13197" s="102"/>
      <c r="CI13197" s="45"/>
    </row>
    <row r="13198" spans="37:87" ht="13" customHeight="1">
      <c r="AK13198" s="114"/>
      <c r="AL13198" s="41"/>
      <c r="AM13198" s="41"/>
      <c r="AN13198" s="41"/>
      <c r="AO13198" s="41"/>
      <c r="AP13198" s="41"/>
      <c r="AQ13198" s="41"/>
      <c r="AR13198" s="41"/>
      <c r="AS13198" s="41"/>
      <c r="AT13198" s="41"/>
      <c r="AU13198" s="41"/>
      <c r="AV13198" s="41"/>
      <c r="AW13198" s="41"/>
      <c r="AX13198" s="41"/>
      <c r="AY13198" s="41"/>
      <c r="AZ13198" s="41"/>
      <c r="BA13198" s="41"/>
      <c r="BB13198" s="41"/>
      <c r="BC13198" s="41"/>
      <c r="BD13198" s="41"/>
      <c r="BE13198" s="41"/>
      <c r="BF13198" s="41"/>
      <c r="BG13198" s="41"/>
      <c r="BH13198" s="41"/>
      <c r="BI13198" s="41"/>
      <c r="BJ13198" s="41"/>
      <c r="BK13198" s="41"/>
      <c r="BL13198" s="41"/>
      <c r="BM13198" s="41"/>
      <c r="BN13198" s="41"/>
      <c r="BO13198" s="41"/>
      <c r="BP13198" s="108"/>
      <c r="CG13198" s="102"/>
      <c r="CI13198" s="45"/>
    </row>
    <row r="13199" spans="37:87" ht="13" customHeight="1">
      <c r="AK13199" s="114"/>
      <c r="AL13199" s="41"/>
      <c r="AM13199" s="41"/>
      <c r="AN13199" s="41"/>
      <c r="AO13199" s="41"/>
      <c r="AP13199" s="41"/>
      <c r="AQ13199" s="41"/>
      <c r="AR13199" s="41"/>
      <c r="AS13199" s="41"/>
      <c r="AT13199" s="41"/>
      <c r="AU13199" s="41"/>
      <c r="AV13199" s="41"/>
      <c r="AW13199" s="41"/>
      <c r="AX13199" s="41"/>
      <c r="AY13199" s="41"/>
      <c r="AZ13199" s="41"/>
      <c r="BA13199" s="41"/>
      <c r="BB13199" s="41"/>
      <c r="BC13199" s="41"/>
      <c r="BD13199" s="41"/>
      <c r="BE13199" s="41"/>
      <c r="BF13199" s="41"/>
      <c r="BG13199" s="41"/>
      <c r="BH13199" s="41"/>
      <c r="BI13199" s="41"/>
      <c r="BJ13199" s="41"/>
      <c r="BK13199" s="41"/>
      <c r="BL13199" s="41"/>
      <c r="BM13199" s="41"/>
      <c r="BN13199" s="41"/>
      <c r="BO13199" s="41"/>
      <c r="BP13199" s="108"/>
      <c r="CG13199" s="102"/>
      <c r="CI13199" s="45"/>
    </row>
    <row r="13200" spans="37:87" ht="13" customHeight="1">
      <c r="AK13200" s="114"/>
      <c r="AL13200" s="41"/>
      <c r="AM13200" s="41"/>
      <c r="AN13200" s="41"/>
      <c r="AO13200" s="41"/>
      <c r="AP13200" s="41"/>
      <c r="AQ13200" s="41"/>
      <c r="AR13200" s="41"/>
      <c r="AS13200" s="41"/>
      <c r="AT13200" s="41"/>
      <c r="AU13200" s="41"/>
      <c r="AV13200" s="41"/>
      <c r="AW13200" s="41"/>
      <c r="AX13200" s="41"/>
      <c r="AY13200" s="41"/>
      <c r="AZ13200" s="41"/>
      <c r="BA13200" s="41"/>
      <c r="BB13200" s="41"/>
      <c r="BC13200" s="41"/>
      <c r="BD13200" s="41"/>
      <c r="BE13200" s="41"/>
      <c r="BF13200" s="41"/>
      <c r="BG13200" s="41"/>
      <c r="BH13200" s="41"/>
      <c r="BI13200" s="41"/>
      <c r="BJ13200" s="41"/>
      <c r="BK13200" s="41"/>
      <c r="BL13200" s="41"/>
      <c r="BM13200" s="41"/>
      <c r="BN13200" s="41"/>
      <c r="BO13200" s="41"/>
      <c r="BP13200" s="108"/>
      <c r="CG13200" s="102"/>
      <c r="CI13200" s="45"/>
    </row>
    <row r="13201" spans="37:87" ht="13" customHeight="1">
      <c r="AK13201" s="114"/>
      <c r="AL13201" s="41"/>
      <c r="AM13201" s="41"/>
      <c r="AN13201" s="41"/>
      <c r="AO13201" s="41"/>
      <c r="AP13201" s="41"/>
      <c r="AQ13201" s="41"/>
      <c r="AR13201" s="41"/>
      <c r="AS13201" s="41"/>
      <c r="AT13201" s="41"/>
      <c r="AU13201" s="41"/>
      <c r="AV13201" s="41"/>
      <c r="AW13201" s="41"/>
      <c r="AX13201" s="41"/>
      <c r="AY13201" s="41"/>
      <c r="AZ13201" s="41"/>
      <c r="BA13201" s="41"/>
      <c r="BB13201" s="41"/>
      <c r="BC13201" s="41"/>
      <c r="BD13201" s="41"/>
      <c r="BE13201" s="41"/>
      <c r="BF13201" s="41"/>
      <c r="BG13201" s="41"/>
      <c r="BH13201" s="41"/>
      <c r="BI13201" s="41"/>
      <c r="BJ13201" s="41"/>
      <c r="BK13201" s="41"/>
      <c r="BL13201" s="41"/>
      <c r="BM13201" s="41"/>
      <c r="BN13201" s="41"/>
      <c r="BO13201" s="41"/>
      <c r="BP13201" s="108"/>
      <c r="CG13201" s="102"/>
      <c r="CI13201" s="45"/>
    </row>
    <row r="13202" spans="37:87" ht="13" customHeight="1">
      <c r="AK13202" s="114"/>
      <c r="AL13202" s="41"/>
      <c r="AM13202" s="41"/>
      <c r="AN13202" s="41"/>
      <c r="AO13202" s="41"/>
      <c r="AP13202" s="41"/>
      <c r="AQ13202" s="41"/>
      <c r="AR13202" s="41"/>
      <c r="AS13202" s="41"/>
      <c r="AT13202" s="41"/>
      <c r="AU13202" s="41"/>
      <c r="AV13202" s="41"/>
      <c r="AW13202" s="41"/>
      <c r="AX13202" s="41"/>
      <c r="AY13202" s="41"/>
      <c r="AZ13202" s="41"/>
      <c r="BA13202" s="41"/>
      <c r="BB13202" s="41"/>
      <c r="BC13202" s="41"/>
      <c r="BD13202" s="41"/>
      <c r="BE13202" s="41"/>
      <c r="BF13202" s="41"/>
      <c r="BG13202" s="41"/>
      <c r="BH13202" s="41"/>
      <c r="BI13202" s="41"/>
      <c r="BJ13202" s="41"/>
      <c r="BK13202" s="41"/>
      <c r="BL13202" s="41"/>
      <c r="BM13202" s="41"/>
      <c r="BN13202" s="41"/>
      <c r="BO13202" s="41"/>
      <c r="BP13202" s="108"/>
      <c r="CG13202" s="102"/>
      <c r="CI13202" s="45"/>
    </row>
    <row r="13203" spans="37:87" ht="13" customHeight="1">
      <c r="AK13203" s="114"/>
      <c r="AL13203" s="41"/>
      <c r="AM13203" s="41"/>
      <c r="AN13203" s="41"/>
      <c r="AO13203" s="41"/>
      <c r="AP13203" s="41"/>
      <c r="AQ13203" s="41"/>
      <c r="AR13203" s="41"/>
      <c r="AS13203" s="41"/>
      <c r="AT13203" s="41"/>
      <c r="AU13203" s="41"/>
      <c r="AV13203" s="41"/>
      <c r="AW13203" s="41"/>
      <c r="AX13203" s="41"/>
      <c r="AY13203" s="41"/>
      <c r="AZ13203" s="41"/>
      <c r="BA13203" s="41"/>
      <c r="BB13203" s="41"/>
      <c r="BC13203" s="41"/>
      <c r="BD13203" s="41"/>
      <c r="BE13203" s="41"/>
      <c r="BF13203" s="41"/>
      <c r="BG13203" s="41"/>
      <c r="BH13203" s="41"/>
      <c r="BI13203" s="41"/>
      <c r="BJ13203" s="41"/>
      <c r="BK13203" s="41"/>
      <c r="BL13203" s="41"/>
      <c r="BM13203" s="41"/>
      <c r="BN13203" s="41"/>
      <c r="BO13203" s="41"/>
      <c r="BP13203" s="108"/>
      <c r="CG13203" s="102"/>
      <c r="CI13203" s="45"/>
    </row>
    <row r="13204" spans="37:87" ht="13" customHeight="1">
      <c r="AK13204" s="114"/>
      <c r="AL13204" s="41"/>
      <c r="AM13204" s="41"/>
      <c r="AN13204" s="41"/>
      <c r="AO13204" s="41"/>
      <c r="AP13204" s="41"/>
      <c r="AQ13204" s="41"/>
      <c r="AR13204" s="41"/>
      <c r="AS13204" s="41"/>
      <c r="AT13204" s="41"/>
      <c r="AU13204" s="41"/>
      <c r="AV13204" s="41"/>
      <c r="AW13204" s="41"/>
      <c r="AX13204" s="41"/>
      <c r="AY13204" s="41"/>
      <c r="AZ13204" s="41"/>
      <c r="BA13204" s="41"/>
      <c r="BB13204" s="41"/>
      <c r="BC13204" s="41"/>
      <c r="BD13204" s="41"/>
      <c r="BE13204" s="41"/>
      <c r="BF13204" s="41"/>
      <c r="BG13204" s="41"/>
      <c r="BH13204" s="41"/>
      <c r="BI13204" s="41"/>
      <c r="BJ13204" s="41"/>
      <c r="BK13204" s="41"/>
      <c r="BL13204" s="41"/>
      <c r="BM13204" s="41"/>
      <c r="BN13204" s="41"/>
      <c r="BO13204" s="41"/>
      <c r="BP13204" s="108"/>
      <c r="CG13204" s="102"/>
      <c r="CI13204" s="45"/>
    </row>
    <row r="13205" spans="37:87" ht="13" customHeight="1">
      <c r="AK13205" s="114"/>
      <c r="AL13205" s="41"/>
      <c r="AM13205" s="41"/>
      <c r="AN13205" s="41"/>
      <c r="AO13205" s="41"/>
      <c r="AP13205" s="41"/>
      <c r="AQ13205" s="41"/>
      <c r="AR13205" s="41"/>
      <c r="AS13205" s="41"/>
      <c r="AT13205" s="41"/>
      <c r="AU13205" s="41"/>
      <c r="AV13205" s="41"/>
      <c r="AW13205" s="41"/>
      <c r="AX13205" s="41"/>
      <c r="AY13205" s="41"/>
      <c r="AZ13205" s="41"/>
      <c r="BA13205" s="41"/>
      <c r="BB13205" s="41"/>
      <c r="BC13205" s="41"/>
      <c r="BD13205" s="41"/>
      <c r="BE13205" s="41"/>
      <c r="BF13205" s="41"/>
      <c r="BG13205" s="41"/>
      <c r="BH13205" s="41"/>
      <c r="BI13205" s="41"/>
      <c r="BJ13205" s="41"/>
      <c r="BK13205" s="41"/>
      <c r="BL13205" s="41"/>
      <c r="BM13205" s="41"/>
      <c r="BN13205" s="41"/>
      <c r="BO13205" s="41"/>
      <c r="BP13205" s="108"/>
      <c r="CG13205" s="102"/>
      <c r="CI13205" s="45"/>
    </row>
    <row r="13206" spans="37:87" ht="13" customHeight="1">
      <c r="AK13206" s="114"/>
      <c r="AL13206" s="41"/>
      <c r="AM13206" s="41"/>
      <c r="AN13206" s="41"/>
      <c r="AO13206" s="41"/>
      <c r="AP13206" s="41"/>
      <c r="AQ13206" s="41"/>
      <c r="AR13206" s="41"/>
      <c r="AS13206" s="41"/>
      <c r="AT13206" s="41"/>
      <c r="AU13206" s="41"/>
      <c r="AV13206" s="41"/>
      <c r="AW13206" s="41"/>
      <c r="AX13206" s="41"/>
      <c r="AY13206" s="41"/>
      <c r="AZ13206" s="41"/>
      <c r="BA13206" s="41"/>
      <c r="BB13206" s="41"/>
      <c r="BC13206" s="41"/>
      <c r="BD13206" s="41"/>
      <c r="BE13206" s="41"/>
      <c r="BF13206" s="41"/>
      <c r="BG13206" s="41"/>
      <c r="BH13206" s="41"/>
      <c r="BI13206" s="41"/>
      <c r="BJ13206" s="41"/>
      <c r="BK13206" s="41"/>
      <c r="BL13206" s="41"/>
      <c r="BM13206" s="41"/>
      <c r="BN13206" s="41"/>
      <c r="BO13206" s="41"/>
      <c r="BP13206" s="108"/>
      <c r="CG13206" s="102"/>
      <c r="CI13206" s="45"/>
    </row>
    <row r="13207" spans="37:87" ht="13" customHeight="1">
      <c r="AK13207" s="114"/>
      <c r="AL13207" s="41"/>
      <c r="AM13207" s="41"/>
      <c r="AN13207" s="41"/>
      <c r="AO13207" s="41"/>
      <c r="AP13207" s="41"/>
      <c r="AQ13207" s="41"/>
      <c r="AR13207" s="41"/>
      <c r="AS13207" s="41"/>
      <c r="AT13207" s="41"/>
      <c r="AU13207" s="41"/>
      <c r="AV13207" s="41"/>
      <c r="AW13207" s="41"/>
      <c r="AX13207" s="41"/>
      <c r="AY13207" s="41"/>
      <c r="AZ13207" s="41"/>
      <c r="BA13207" s="41"/>
      <c r="BB13207" s="41"/>
      <c r="BC13207" s="41"/>
      <c r="BD13207" s="41"/>
      <c r="BE13207" s="41"/>
      <c r="BF13207" s="41"/>
      <c r="BG13207" s="41"/>
      <c r="BH13207" s="41"/>
      <c r="BI13207" s="41"/>
      <c r="BJ13207" s="41"/>
      <c r="BK13207" s="41"/>
      <c r="BL13207" s="41"/>
      <c r="BM13207" s="41"/>
      <c r="BN13207" s="41"/>
      <c r="BO13207" s="41"/>
      <c r="BP13207" s="108"/>
      <c r="CG13207" s="102"/>
      <c r="CI13207" s="45"/>
    </row>
    <row r="13208" spans="37:87" ht="13" customHeight="1">
      <c r="AK13208" s="114"/>
      <c r="AL13208" s="41"/>
      <c r="AM13208" s="41"/>
      <c r="AN13208" s="41"/>
      <c r="AO13208" s="41"/>
      <c r="AP13208" s="41"/>
      <c r="AQ13208" s="41"/>
      <c r="AR13208" s="41"/>
      <c r="AS13208" s="41"/>
      <c r="AT13208" s="41"/>
      <c r="AU13208" s="41"/>
      <c r="AV13208" s="41"/>
      <c r="AW13208" s="41"/>
      <c r="AX13208" s="41"/>
      <c r="AY13208" s="41"/>
      <c r="AZ13208" s="41"/>
      <c r="BA13208" s="41"/>
      <c r="BB13208" s="41"/>
      <c r="BC13208" s="41"/>
      <c r="BD13208" s="41"/>
      <c r="BE13208" s="41"/>
      <c r="BF13208" s="41"/>
      <c r="BG13208" s="41"/>
      <c r="BH13208" s="41"/>
      <c r="BI13208" s="41"/>
      <c r="BJ13208" s="41"/>
      <c r="BK13208" s="41"/>
      <c r="BL13208" s="41"/>
      <c r="BM13208" s="41"/>
      <c r="BN13208" s="41"/>
      <c r="BO13208" s="41"/>
      <c r="BP13208" s="108"/>
      <c r="CG13208" s="102"/>
      <c r="CI13208" s="45"/>
    </row>
    <row r="13209" spans="37:87" ht="13" customHeight="1">
      <c r="AK13209" s="114"/>
      <c r="AL13209" s="41"/>
      <c r="AM13209" s="41"/>
      <c r="AN13209" s="41"/>
      <c r="AO13209" s="41"/>
      <c r="AP13209" s="41"/>
      <c r="AQ13209" s="41"/>
      <c r="AR13209" s="41"/>
      <c r="AS13209" s="41"/>
      <c r="AT13209" s="41"/>
      <c r="AU13209" s="41"/>
      <c r="AV13209" s="41"/>
      <c r="AW13209" s="41"/>
      <c r="AX13209" s="41"/>
      <c r="AY13209" s="41"/>
      <c r="AZ13209" s="41"/>
      <c r="BA13209" s="41"/>
      <c r="BB13209" s="41"/>
      <c r="BC13209" s="41"/>
      <c r="BD13209" s="41"/>
      <c r="BE13209" s="41"/>
      <c r="BF13209" s="41"/>
      <c r="BG13209" s="41"/>
      <c r="BH13209" s="41"/>
      <c r="BI13209" s="41"/>
      <c r="BJ13209" s="41"/>
      <c r="BK13209" s="41"/>
      <c r="BL13209" s="41"/>
      <c r="BM13209" s="41"/>
      <c r="BN13209" s="41"/>
      <c r="BO13209" s="41"/>
      <c r="BP13209" s="108"/>
      <c r="CG13209" s="102"/>
      <c r="CI13209" s="45"/>
    </row>
    <row r="13210" spans="37:87" ht="13" customHeight="1">
      <c r="AK13210" s="114"/>
      <c r="AL13210" s="41"/>
      <c r="AM13210" s="41"/>
      <c r="AN13210" s="41"/>
      <c r="AO13210" s="41"/>
      <c r="AP13210" s="41"/>
      <c r="AQ13210" s="41"/>
      <c r="AR13210" s="41"/>
      <c r="AS13210" s="41"/>
      <c r="AT13210" s="41"/>
      <c r="AU13210" s="41"/>
      <c r="AV13210" s="41"/>
      <c r="AW13210" s="41"/>
      <c r="AX13210" s="41"/>
      <c r="AY13210" s="41"/>
      <c r="AZ13210" s="41"/>
      <c r="BA13210" s="41"/>
      <c r="BB13210" s="41"/>
      <c r="BC13210" s="41"/>
      <c r="BD13210" s="41"/>
      <c r="BE13210" s="41"/>
      <c r="BF13210" s="41"/>
      <c r="BG13210" s="41"/>
      <c r="BH13210" s="41"/>
      <c r="BI13210" s="41"/>
      <c r="BJ13210" s="41"/>
      <c r="BK13210" s="41"/>
      <c r="BL13210" s="41"/>
      <c r="BM13210" s="41"/>
      <c r="BN13210" s="41"/>
      <c r="BO13210" s="41"/>
      <c r="BP13210" s="108"/>
      <c r="CG13210" s="102"/>
      <c r="CI13210" s="45"/>
    </row>
    <row r="13211" spans="37:87" ht="13" customHeight="1">
      <c r="AK13211" s="114"/>
      <c r="AL13211" s="41"/>
      <c r="AM13211" s="41"/>
      <c r="AN13211" s="41"/>
      <c r="AO13211" s="41"/>
      <c r="AP13211" s="41"/>
      <c r="AQ13211" s="41"/>
      <c r="AR13211" s="41"/>
      <c r="AS13211" s="41"/>
      <c r="AT13211" s="41"/>
      <c r="AU13211" s="41"/>
      <c r="AV13211" s="41"/>
      <c r="AW13211" s="41"/>
      <c r="AX13211" s="41"/>
      <c r="AY13211" s="41"/>
      <c r="AZ13211" s="41"/>
      <c r="BA13211" s="41"/>
      <c r="BB13211" s="41"/>
      <c r="BC13211" s="41"/>
      <c r="BD13211" s="41"/>
      <c r="BE13211" s="41"/>
      <c r="BF13211" s="41"/>
      <c r="BG13211" s="41"/>
      <c r="BH13211" s="41"/>
      <c r="BI13211" s="41"/>
      <c r="BJ13211" s="41"/>
      <c r="BK13211" s="41"/>
      <c r="BL13211" s="41"/>
      <c r="BM13211" s="41"/>
      <c r="BN13211" s="41"/>
      <c r="BO13211" s="41"/>
      <c r="BP13211" s="108"/>
      <c r="CG13211" s="102"/>
      <c r="CI13211" s="45"/>
    </row>
    <row r="13212" spans="37:87" ht="13" customHeight="1">
      <c r="AK13212" s="114"/>
      <c r="AL13212" s="41"/>
      <c r="AM13212" s="41"/>
      <c r="AN13212" s="41"/>
      <c r="AO13212" s="41"/>
      <c r="AP13212" s="41"/>
      <c r="AQ13212" s="41"/>
      <c r="AR13212" s="41"/>
      <c r="AS13212" s="41"/>
      <c r="AT13212" s="41"/>
      <c r="AU13212" s="41"/>
      <c r="AV13212" s="41"/>
      <c r="AW13212" s="41"/>
      <c r="AX13212" s="41"/>
      <c r="AY13212" s="41"/>
      <c r="AZ13212" s="41"/>
      <c r="BA13212" s="41"/>
      <c r="BB13212" s="41"/>
      <c r="BC13212" s="41"/>
      <c r="BD13212" s="41"/>
      <c r="BE13212" s="41"/>
      <c r="BF13212" s="41"/>
      <c r="BG13212" s="41"/>
      <c r="BH13212" s="41"/>
      <c r="BI13212" s="41"/>
      <c r="BJ13212" s="41"/>
      <c r="BK13212" s="41"/>
      <c r="BL13212" s="41"/>
      <c r="BM13212" s="41"/>
      <c r="BN13212" s="41"/>
      <c r="BO13212" s="41"/>
      <c r="BP13212" s="108"/>
      <c r="CG13212" s="102"/>
      <c r="CI13212" s="45"/>
    </row>
    <row r="13213" spans="37:87" ht="13" customHeight="1">
      <c r="AK13213" s="114"/>
      <c r="AL13213" s="41"/>
      <c r="AM13213" s="41"/>
      <c r="AN13213" s="41"/>
      <c r="AO13213" s="41"/>
      <c r="AP13213" s="41"/>
      <c r="AQ13213" s="41"/>
      <c r="AR13213" s="41"/>
      <c r="AS13213" s="41"/>
      <c r="AT13213" s="41"/>
      <c r="AU13213" s="41"/>
      <c r="AV13213" s="41"/>
      <c r="AW13213" s="41"/>
      <c r="AX13213" s="41"/>
      <c r="AY13213" s="41"/>
      <c r="AZ13213" s="41"/>
      <c r="BA13213" s="41"/>
      <c r="BB13213" s="41"/>
      <c r="BC13213" s="41"/>
      <c r="BD13213" s="41"/>
      <c r="BE13213" s="41"/>
      <c r="BF13213" s="41"/>
      <c r="BG13213" s="41"/>
      <c r="BH13213" s="41"/>
      <c r="BI13213" s="41"/>
      <c r="BJ13213" s="41"/>
      <c r="BK13213" s="41"/>
      <c r="BL13213" s="41"/>
      <c r="BM13213" s="41"/>
      <c r="BN13213" s="41"/>
      <c r="BO13213" s="41"/>
      <c r="BP13213" s="108"/>
      <c r="CG13213" s="102"/>
      <c r="CI13213" s="45"/>
    </row>
    <row r="13214" spans="37:87" ht="13" customHeight="1">
      <c r="AK13214" s="114"/>
      <c r="AL13214" s="41"/>
      <c r="AM13214" s="41"/>
      <c r="AN13214" s="41"/>
      <c r="AO13214" s="41"/>
      <c r="AP13214" s="41"/>
      <c r="AQ13214" s="41"/>
      <c r="AR13214" s="41"/>
      <c r="AS13214" s="41"/>
      <c r="AT13214" s="41"/>
      <c r="AU13214" s="41"/>
      <c r="AV13214" s="41"/>
      <c r="AW13214" s="41"/>
      <c r="AX13214" s="41"/>
      <c r="AY13214" s="41"/>
      <c r="AZ13214" s="41"/>
      <c r="BA13214" s="41"/>
      <c r="BB13214" s="41"/>
      <c r="BC13214" s="41"/>
      <c r="BD13214" s="41"/>
      <c r="BE13214" s="41"/>
      <c r="BF13214" s="41"/>
      <c r="BG13214" s="41"/>
      <c r="BH13214" s="41"/>
      <c r="BI13214" s="41"/>
      <c r="BJ13214" s="41"/>
      <c r="BK13214" s="41"/>
      <c r="BL13214" s="41"/>
      <c r="BM13214" s="41"/>
      <c r="BN13214" s="41"/>
      <c r="BO13214" s="41"/>
      <c r="BP13214" s="108"/>
      <c r="CG13214" s="102"/>
      <c r="CI13214" s="45"/>
    </row>
    <row r="13215" spans="37:87" ht="13" customHeight="1">
      <c r="AK13215" s="114"/>
      <c r="AL13215" s="41"/>
      <c r="AM13215" s="41"/>
      <c r="AN13215" s="41"/>
      <c r="AO13215" s="41"/>
      <c r="AP13215" s="41"/>
      <c r="AQ13215" s="41"/>
      <c r="AR13215" s="41"/>
      <c r="AS13215" s="41"/>
      <c r="AT13215" s="41"/>
      <c r="AU13215" s="41"/>
      <c r="AV13215" s="41"/>
      <c r="AW13215" s="41"/>
      <c r="AX13215" s="41"/>
      <c r="AY13215" s="41"/>
      <c r="AZ13215" s="41"/>
      <c r="BA13215" s="41"/>
      <c r="BB13215" s="41"/>
      <c r="BC13215" s="41"/>
      <c r="BD13215" s="41"/>
      <c r="BE13215" s="41"/>
      <c r="BF13215" s="41"/>
      <c r="BG13215" s="41"/>
      <c r="BH13215" s="41"/>
      <c r="BI13215" s="41"/>
      <c r="BJ13215" s="41"/>
      <c r="BK13215" s="41"/>
      <c r="BL13215" s="41"/>
      <c r="BM13215" s="41"/>
      <c r="BN13215" s="41"/>
      <c r="BO13215" s="41"/>
      <c r="BP13215" s="108"/>
      <c r="CG13215" s="102"/>
      <c r="CI13215" s="45"/>
    </row>
    <row r="13216" spans="37:87" ht="13" customHeight="1">
      <c r="AK13216" s="114"/>
      <c r="AL13216" s="41"/>
      <c r="AM13216" s="41"/>
      <c r="AN13216" s="41"/>
      <c r="AO13216" s="41"/>
      <c r="AP13216" s="41"/>
      <c r="AQ13216" s="41"/>
      <c r="AR13216" s="41"/>
      <c r="AS13216" s="41"/>
      <c r="AT13216" s="41"/>
      <c r="AU13216" s="41"/>
      <c r="AV13216" s="41"/>
      <c r="AW13216" s="41"/>
      <c r="AX13216" s="41"/>
      <c r="AY13216" s="41"/>
      <c r="AZ13216" s="41"/>
      <c r="BA13216" s="41"/>
      <c r="BB13216" s="41"/>
      <c r="BC13216" s="41"/>
      <c r="BD13216" s="41"/>
      <c r="BE13216" s="41"/>
      <c r="BF13216" s="41"/>
      <c r="BG13216" s="41"/>
      <c r="BH13216" s="41"/>
      <c r="BI13216" s="41"/>
      <c r="BJ13216" s="41"/>
      <c r="BK13216" s="41"/>
      <c r="BL13216" s="41"/>
      <c r="BM13216" s="41"/>
      <c r="BN13216" s="41"/>
      <c r="BO13216" s="41"/>
      <c r="BP13216" s="108"/>
      <c r="CG13216" s="102"/>
      <c r="CI13216" s="45"/>
    </row>
    <row r="13217" spans="37:87" ht="13" customHeight="1">
      <c r="AK13217" s="114"/>
      <c r="AL13217" s="41"/>
      <c r="AM13217" s="41"/>
      <c r="AN13217" s="41"/>
      <c r="AO13217" s="41"/>
      <c r="AP13217" s="41"/>
      <c r="AQ13217" s="41"/>
      <c r="AR13217" s="41"/>
      <c r="AS13217" s="41"/>
      <c r="AT13217" s="41"/>
      <c r="AU13217" s="41"/>
      <c r="AV13217" s="41"/>
      <c r="AW13217" s="41"/>
      <c r="AX13217" s="41"/>
      <c r="AY13217" s="41"/>
      <c r="AZ13217" s="41"/>
      <c r="BA13217" s="41"/>
      <c r="BB13217" s="41"/>
      <c r="BC13217" s="41"/>
      <c r="BD13217" s="41"/>
      <c r="BE13217" s="41"/>
      <c r="BF13217" s="41"/>
      <c r="BG13217" s="41"/>
      <c r="BH13217" s="41"/>
      <c r="BI13217" s="41"/>
      <c r="BJ13217" s="41"/>
      <c r="BK13217" s="41"/>
      <c r="BL13217" s="41"/>
      <c r="BM13217" s="41"/>
      <c r="BN13217" s="41"/>
      <c r="BO13217" s="41"/>
      <c r="BP13217" s="108"/>
      <c r="CG13217" s="102"/>
      <c r="CI13217" s="45"/>
    </row>
    <row r="13218" spans="37:87" ht="13" customHeight="1">
      <c r="AK13218" s="114"/>
      <c r="AL13218" s="41"/>
      <c r="AM13218" s="41"/>
      <c r="AN13218" s="41"/>
      <c r="AO13218" s="41"/>
      <c r="AP13218" s="41"/>
      <c r="AQ13218" s="41"/>
      <c r="AR13218" s="41"/>
      <c r="AS13218" s="41"/>
      <c r="AT13218" s="41"/>
      <c r="AU13218" s="41"/>
      <c r="AV13218" s="41"/>
      <c r="AW13218" s="41"/>
      <c r="AX13218" s="41"/>
      <c r="AY13218" s="41"/>
      <c r="AZ13218" s="41"/>
      <c r="BA13218" s="41"/>
      <c r="BB13218" s="41"/>
      <c r="BC13218" s="41"/>
      <c r="BD13218" s="41"/>
      <c r="BE13218" s="41"/>
      <c r="BF13218" s="41"/>
      <c r="BG13218" s="41"/>
      <c r="BH13218" s="41"/>
      <c r="BI13218" s="41"/>
      <c r="BJ13218" s="41"/>
      <c r="BK13218" s="41"/>
      <c r="BL13218" s="41"/>
      <c r="BM13218" s="41"/>
      <c r="BN13218" s="41"/>
      <c r="BO13218" s="41"/>
      <c r="BP13218" s="108"/>
      <c r="CG13218" s="102"/>
      <c r="CI13218" s="45"/>
    </row>
    <row r="13219" spans="37:87" ht="13" customHeight="1">
      <c r="AK13219" s="114"/>
      <c r="AL13219" s="41"/>
      <c r="AM13219" s="41"/>
      <c r="AN13219" s="41"/>
      <c r="AO13219" s="41"/>
      <c r="AP13219" s="41"/>
      <c r="AQ13219" s="41"/>
      <c r="AR13219" s="41"/>
      <c r="AS13219" s="41"/>
      <c r="AT13219" s="41"/>
      <c r="AU13219" s="41"/>
      <c r="AV13219" s="41"/>
      <c r="AW13219" s="41"/>
      <c r="AX13219" s="41"/>
      <c r="AY13219" s="41"/>
      <c r="AZ13219" s="41"/>
      <c r="BA13219" s="41"/>
      <c r="BB13219" s="41"/>
      <c r="BC13219" s="41"/>
      <c r="BD13219" s="41"/>
      <c r="BE13219" s="41"/>
      <c r="BF13219" s="41"/>
      <c r="BG13219" s="41"/>
      <c r="BH13219" s="41"/>
      <c r="BI13219" s="41"/>
      <c r="BJ13219" s="41"/>
      <c r="BK13219" s="41"/>
      <c r="BL13219" s="41"/>
      <c r="BM13219" s="41"/>
      <c r="BN13219" s="41"/>
      <c r="BO13219" s="41"/>
      <c r="BP13219" s="108"/>
      <c r="CG13219" s="102"/>
      <c r="CI13219" s="45"/>
    </row>
    <row r="13220" spans="37:87" ht="13" customHeight="1">
      <c r="AK13220" s="114"/>
      <c r="AL13220" s="41"/>
      <c r="AM13220" s="41"/>
      <c r="AN13220" s="41"/>
      <c r="AO13220" s="41"/>
      <c r="AP13220" s="41"/>
      <c r="AQ13220" s="41"/>
      <c r="AR13220" s="41"/>
      <c r="AS13220" s="41"/>
      <c r="AT13220" s="41"/>
      <c r="AU13220" s="41"/>
      <c r="AV13220" s="41"/>
      <c r="AW13220" s="41"/>
      <c r="AX13220" s="41"/>
      <c r="AY13220" s="41"/>
      <c r="AZ13220" s="41"/>
      <c r="BA13220" s="41"/>
      <c r="BB13220" s="41"/>
      <c r="BC13220" s="41"/>
      <c r="BD13220" s="41"/>
      <c r="BE13220" s="41"/>
      <c r="BF13220" s="41"/>
      <c r="BG13220" s="41"/>
      <c r="BH13220" s="41"/>
      <c r="BI13220" s="41"/>
      <c r="BJ13220" s="41"/>
      <c r="BK13220" s="41"/>
      <c r="BL13220" s="41"/>
      <c r="BM13220" s="41"/>
      <c r="BN13220" s="41"/>
      <c r="BO13220" s="41"/>
      <c r="BP13220" s="108"/>
      <c r="CG13220" s="102"/>
      <c r="CI13220" s="45"/>
    </row>
    <row r="13221" spans="37:87" ht="13" customHeight="1">
      <c r="AK13221" s="114"/>
      <c r="AL13221" s="41"/>
      <c r="AM13221" s="41"/>
      <c r="AN13221" s="41"/>
      <c r="AO13221" s="41"/>
      <c r="AP13221" s="41"/>
      <c r="AQ13221" s="41"/>
      <c r="AR13221" s="41"/>
      <c r="AS13221" s="41"/>
      <c r="AT13221" s="41"/>
      <c r="AU13221" s="41"/>
      <c r="AV13221" s="41"/>
      <c r="AW13221" s="41"/>
      <c r="AX13221" s="41"/>
      <c r="AY13221" s="41"/>
      <c r="AZ13221" s="41"/>
      <c r="BA13221" s="41"/>
      <c r="BB13221" s="41"/>
      <c r="BC13221" s="41"/>
      <c r="BD13221" s="41"/>
      <c r="BE13221" s="41"/>
      <c r="BF13221" s="41"/>
      <c r="BG13221" s="41"/>
      <c r="BH13221" s="41"/>
      <c r="BI13221" s="41"/>
      <c r="BJ13221" s="41"/>
      <c r="BK13221" s="41"/>
      <c r="BL13221" s="41"/>
      <c r="BM13221" s="41"/>
      <c r="BN13221" s="41"/>
      <c r="BO13221" s="41"/>
      <c r="BP13221" s="108"/>
      <c r="CG13221" s="102"/>
      <c r="CI13221" s="45"/>
    </row>
    <row r="13222" spans="37:87" ht="13" customHeight="1">
      <c r="AK13222" s="114"/>
      <c r="AL13222" s="41"/>
      <c r="AM13222" s="41"/>
      <c r="AN13222" s="41"/>
      <c r="AO13222" s="41"/>
      <c r="AP13222" s="41"/>
      <c r="AQ13222" s="41"/>
      <c r="AR13222" s="41"/>
      <c r="AS13222" s="41"/>
      <c r="AT13222" s="41"/>
      <c r="AU13222" s="41"/>
      <c r="AV13222" s="41"/>
      <c r="AW13222" s="41"/>
      <c r="AX13222" s="41"/>
      <c r="AY13222" s="41"/>
      <c r="AZ13222" s="41"/>
      <c r="BA13222" s="41"/>
      <c r="BB13222" s="41"/>
      <c r="BC13222" s="41"/>
      <c r="BD13222" s="41"/>
      <c r="BE13222" s="41"/>
      <c r="BF13222" s="41"/>
      <c r="BG13222" s="41"/>
      <c r="BH13222" s="41"/>
      <c r="BI13222" s="41"/>
      <c r="BJ13222" s="41"/>
      <c r="BK13222" s="41"/>
      <c r="BL13222" s="41"/>
      <c r="BM13222" s="41"/>
      <c r="BN13222" s="41"/>
      <c r="BO13222" s="41"/>
      <c r="BP13222" s="108"/>
      <c r="CG13222" s="102"/>
      <c r="CI13222" s="45"/>
    </row>
    <row r="13223" spans="37:87" ht="13" customHeight="1">
      <c r="AK13223" s="114"/>
      <c r="AL13223" s="41"/>
      <c r="AM13223" s="41"/>
      <c r="AN13223" s="41"/>
      <c r="AO13223" s="41"/>
      <c r="AP13223" s="41"/>
      <c r="AQ13223" s="41"/>
      <c r="AR13223" s="41"/>
      <c r="AS13223" s="41"/>
      <c r="AT13223" s="41"/>
      <c r="AU13223" s="41"/>
      <c r="AV13223" s="41"/>
      <c r="AW13223" s="41"/>
      <c r="AX13223" s="41"/>
      <c r="AY13223" s="41"/>
      <c r="AZ13223" s="41"/>
      <c r="BA13223" s="41"/>
      <c r="BB13223" s="41"/>
      <c r="BC13223" s="41"/>
      <c r="BD13223" s="41"/>
      <c r="BE13223" s="41"/>
      <c r="BF13223" s="41"/>
      <c r="BG13223" s="41"/>
      <c r="BH13223" s="41"/>
      <c r="BI13223" s="41"/>
      <c r="BJ13223" s="41"/>
      <c r="BK13223" s="41"/>
      <c r="BL13223" s="41"/>
      <c r="BM13223" s="41"/>
      <c r="BN13223" s="41"/>
      <c r="BO13223" s="41"/>
      <c r="BP13223" s="108"/>
      <c r="CG13223" s="102"/>
      <c r="CI13223" s="45"/>
    </row>
    <row r="13224" spans="37:87" ht="13" customHeight="1">
      <c r="AK13224" s="114"/>
      <c r="AL13224" s="41"/>
      <c r="AM13224" s="41"/>
      <c r="AN13224" s="41"/>
      <c r="AO13224" s="41"/>
      <c r="AP13224" s="41"/>
      <c r="AQ13224" s="41"/>
      <c r="AR13224" s="41"/>
      <c r="AS13224" s="41"/>
      <c r="AT13224" s="41"/>
      <c r="AU13224" s="41"/>
      <c r="AV13224" s="41"/>
      <c r="AW13224" s="41"/>
      <c r="AX13224" s="41"/>
      <c r="AY13224" s="41"/>
      <c r="AZ13224" s="41"/>
      <c r="BA13224" s="41"/>
      <c r="BB13224" s="41"/>
      <c r="BC13224" s="41"/>
      <c r="BD13224" s="41"/>
      <c r="BE13224" s="41"/>
      <c r="BF13224" s="41"/>
      <c r="BG13224" s="41"/>
      <c r="BH13224" s="41"/>
      <c r="BI13224" s="41"/>
      <c r="BJ13224" s="41"/>
      <c r="BK13224" s="41"/>
      <c r="BL13224" s="41"/>
      <c r="BM13224" s="41"/>
      <c r="BN13224" s="41"/>
      <c r="BO13224" s="41"/>
      <c r="BP13224" s="108"/>
      <c r="CG13224" s="102"/>
      <c r="CI13224" s="45"/>
    </row>
    <row r="13225" spans="37:87" ht="13" customHeight="1">
      <c r="AK13225" s="114"/>
      <c r="AL13225" s="41"/>
      <c r="AM13225" s="41"/>
      <c r="AN13225" s="41"/>
      <c r="AO13225" s="41"/>
      <c r="AP13225" s="41"/>
      <c r="AQ13225" s="41"/>
      <c r="AR13225" s="41"/>
      <c r="AS13225" s="41"/>
      <c r="AT13225" s="41"/>
      <c r="AU13225" s="41"/>
      <c r="AV13225" s="41"/>
      <c r="AW13225" s="41"/>
      <c r="AX13225" s="41"/>
      <c r="AY13225" s="41"/>
      <c r="AZ13225" s="41"/>
      <c r="BA13225" s="41"/>
      <c r="BB13225" s="41"/>
      <c r="BC13225" s="41"/>
      <c r="BD13225" s="41"/>
      <c r="BE13225" s="41"/>
      <c r="BF13225" s="41"/>
      <c r="BG13225" s="41"/>
      <c r="BH13225" s="41"/>
      <c r="BI13225" s="41"/>
      <c r="BJ13225" s="41"/>
      <c r="BK13225" s="41"/>
      <c r="BL13225" s="41"/>
      <c r="BM13225" s="41"/>
      <c r="BN13225" s="41"/>
      <c r="BO13225" s="41"/>
      <c r="BP13225" s="108"/>
      <c r="CG13225" s="102"/>
      <c r="CI13225" s="45"/>
    </row>
    <row r="13226" spans="37:87" ht="13" customHeight="1">
      <c r="AK13226" s="114"/>
      <c r="AL13226" s="41"/>
      <c r="AM13226" s="41"/>
      <c r="AN13226" s="41"/>
      <c r="AO13226" s="41"/>
      <c r="AP13226" s="41"/>
      <c r="AQ13226" s="41"/>
      <c r="AR13226" s="41"/>
      <c r="AS13226" s="41"/>
      <c r="AT13226" s="41"/>
      <c r="AU13226" s="41"/>
      <c r="AV13226" s="41"/>
      <c r="AW13226" s="41"/>
      <c r="AX13226" s="41"/>
      <c r="AY13226" s="41"/>
      <c r="AZ13226" s="41"/>
      <c r="BA13226" s="41"/>
      <c r="BB13226" s="41"/>
      <c r="BC13226" s="41"/>
      <c r="BD13226" s="41"/>
      <c r="BE13226" s="41"/>
      <c r="BF13226" s="41"/>
      <c r="BG13226" s="41"/>
      <c r="BH13226" s="41"/>
      <c r="BI13226" s="41"/>
      <c r="BJ13226" s="41"/>
      <c r="BK13226" s="41"/>
      <c r="BL13226" s="41"/>
      <c r="BM13226" s="41"/>
      <c r="BN13226" s="41"/>
      <c r="BO13226" s="41"/>
      <c r="BP13226" s="108"/>
      <c r="CG13226" s="102"/>
      <c r="CI13226" s="45"/>
    </row>
    <row r="13227" spans="37:87" ht="13" customHeight="1">
      <c r="AK13227" s="114"/>
      <c r="AL13227" s="41"/>
      <c r="AM13227" s="41"/>
      <c r="AN13227" s="41"/>
      <c r="AO13227" s="41"/>
      <c r="AP13227" s="41"/>
      <c r="AQ13227" s="41"/>
      <c r="AR13227" s="41"/>
      <c r="AS13227" s="41"/>
      <c r="AT13227" s="41"/>
      <c r="AU13227" s="41"/>
      <c r="AV13227" s="41"/>
      <c r="AW13227" s="41"/>
      <c r="AX13227" s="41"/>
      <c r="AY13227" s="41"/>
      <c r="AZ13227" s="41"/>
      <c r="BA13227" s="41"/>
      <c r="BB13227" s="41"/>
      <c r="BC13227" s="41"/>
      <c r="BD13227" s="41"/>
      <c r="BE13227" s="41"/>
      <c r="BF13227" s="41"/>
      <c r="BG13227" s="41"/>
      <c r="BH13227" s="41"/>
      <c r="BI13227" s="41"/>
      <c r="BJ13227" s="41"/>
      <c r="BK13227" s="41"/>
      <c r="BL13227" s="41"/>
      <c r="BM13227" s="41"/>
      <c r="BN13227" s="41"/>
      <c r="BO13227" s="41"/>
      <c r="BP13227" s="108"/>
      <c r="CG13227" s="102"/>
      <c r="CI13227" s="45"/>
    </row>
    <row r="13228" spans="37:87" ht="13" customHeight="1">
      <c r="AK13228" s="114"/>
      <c r="AL13228" s="41"/>
      <c r="AM13228" s="41"/>
      <c r="AN13228" s="41"/>
      <c r="AO13228" s="41"/>
      <c r="AP13228" s="41"/>
      <c r="AQ13228" s="41"/>
      <c r="AR13228" s="41"/>
      <c r="AS13228" s="41"/>
      <c r="AT13228" s="41"/>
      <c r="AU13228" s="41"/>
      <c r="AV13228" s="41"/>
      <c r="AW13228" s="41"/>
      <c r="AX13228" s="41"/>
      <c r="AY13228" s="41"/>
      <c r="AZ13228" s="41"/>
      <c r="BA13228" s="41"/>
      <c r="BB13228" s="41"/>
      <c r="BC13228" s="41"/>
      <c r="BD13228" s="41"/>
      <c r="BE13228" s="41"/>
      <c r="BF13228" s="41"/>
      <c r="BG13228" s="41"/>
      <c r="BH13228" s="41"/>
      <c r="BI13228" s="41"/>
      <c r="BJ13228" s="41"/>
      <c r="BK13228" s="41"/>
      <c r="BL13228" s="41"/>
      <c r="BM13228" s="41"/>
      <c r="BN13228" s="41"/>
      <c r="BO13228" s="41"/>
      <c r="BP13228" s="108"/>
      <c r="CG13228" s="102"/>
      <c r="CI13228" s="45"/>
    </row>
    <row r="13229" spans="37:87" ht="13" customHeight="1">
      <c r="AK13229" s="114"/>
      <c r="AL13229" s="41"/>
      <c r="AM13229" s="41"/>
      <c r="AN13229" s="41"/>
      <c r="AO13229" s="41"/>
      <c r="AP13229" s="41"/>
      <c r="AQ13229" s="41"/>
      <c r="AR13229" s="41"/>
      <c r="AS13229" s="41"/>
      <c r="AT13229" s="41"/>
      <c r="AU13229" s="41"/>
      <c r="AV13229" s="41"/>
      <c r="AW13229" s="41"/>
      <c r="AX13229" s="41"/>
      <c r="AY13229" s="41"/>
      <c r="AZ13229" s="41"/>
      <c r="BA13229" s="41"/>
      <c r="BB13229" s="41"/>
      <c r="BC13229" s="41"/>
      <c r="BD13229" s="41"/>
      <c r="BE13229" s="41"/>
      <c r="BF13229" s="41"/>
      <c r="BG13229" s="41"/>
      <c r="BH13229" s="41"/>
      <c r="BI13229" s="41"/>
      <c r="BJ13229" s="41"/>
      <c r="BK13229" s="41"/>
      <c r="BL13229" s="41"/>
      <c r="BM13229" s="41"/>
      <c r="BN13229" s="41"/>
      <c r="BO13229" s="41"/>
      <c r="BP13229" s="108"/>
      <c r="CG13229" s="102"/>
      <c r="CI13229" s="45"/>
    </row>
    <row r="13230" spans="37:87" ht="13" customHeight="1">
      <c r="AK13230" s="114"/>
      <c r="AL13230" s="41"/>
      <c r="AM13230" s="41"/>
      <c r="AN13230" s="41"/>
      <c r="AO13230" s="41"/>
      <c r="AP13230" s="41"/>
      <c r="AQ13230" s="41"/>
      <c r="AR13230" s="41"/>
      <c r="AS13230" s="41"/>
      <c r="AT13230" s="41"/>
      <c r="AU13230" s="41"/>
      <c r="AV13230" s="41"/>
      <c r="AW13230" s="41"/>
      <c r="AX13230" s="41"/>
      <c r="AY13230" s="41"/>
      <c r="AZ13230" s="41"/>
      <c r="BA13230" s="41"/>
      <c r="BB13230" s="41"/>
      <c r="BC13230" s="41"/>
      <c r="BD13230" s="41"/>
      <c r="BE13230" s="41"/>
      <c r="BF13230" s="41"/>
      <c r="BG13230" s="41"/>
      <c r="BH13230" s="41"/>
      <c r="BI13230" s="41"/>
      <c r="BJ13230" s="41"/>
      <c r="BK13230" s="41"/>
      <c r="BL13230" s="41"/>
      <c r="BM13230" s="41"/>
      <c r="BN13230" s="41"/>
      <c r="BO13230" s="41"/>
      <c r="BP13230" s="108"/>
      <c r="CG13230" s="102"/>
      <c r="CI13230" s="45"/>
    </row>
    <row r="13231" spans="37:87" ht="13" customHeight="1">
      <c r="AK13231" s="114"/>
      <c r="AL13231" s="41"/>
      <c r="AM13231" s="41"/>
      <c r="AN13231" s="41"/>
      <c r="AO13231" s="41"/>
      <c r="AP13231" s="41"/>
      <c r="AQ13231" s="41"/>
      <c r="AR13231" s="41"/>
      <c r="AS13231" s="41"/>
      <c r="AT13231" s="41"/>
      <c r="AU13231" s="41"/>
      <c r="AV13231" s="41"/>
      <c r="AW13231" s="41"/>
      <c r="AX13231" s="41"/>
      <c r="AY13231" s="41"/>
      <c r="AZ13231" s="41"/>
      <c r="BA13231" s="41"/>
      <c r="BB13231" s="41"/>
      <c r="BC13231" s="41"/>
      <c r="BD13231" s="41"/>
      <c r="BE13231" s="41"/>
      <c r="BF13231" s="41"/>
      <c r="BG13231" s="41"/>
      <c r="BH13231" s="41"/>
      <c r="BI13231" s="41"/>
      <c r="BJ13231" s="41"/>
      <c r="BK13231" s="41"/>
      <c r="BL13231" s="41"/>
      <c r="BM13231" s="41"/>
      <c r="BN13231" s="41"/>
      <c r="BO13231" s="41"/>
      <c r="BP13231" s="108"/>
      <c r="CG13231" s="102"/>
      <c r="CI13231" s="45"/>
    </row>
    <row r="13232" spans="37:87" ht="13" customHeight="1">
      <c r="AK13232" s="114"/>
      <c r="AL13232" s="41"/>
      <c r="AM13232" s="41"/>
      <c r="AN13232" s="41"/>
      <c r="AO13232" s="41"/>
      <c r="AP13232" s="41"/>
      <c r="AQ13232" s="41"/>
      <c r="AR13232" s="41"/>
      <c r="AS13232" s="41"/>
      <c r="AT13232" s="41"/>
      <c r="AU13232" s="41"/>
      <c r="AV13232" s="41"/>
      <c r="AW13232" s="41"/>
      <c r="AX13232" s="41"/>
      <c r="AY13232" s="41"/>
      <c r="AZ13232" s="41"/>
      <c r="BA13232" s="41"/>
      <c r="BB13232" s="41"/>
      <c r="BC13232" s="41"/>
      <c r="BD13232" s="41"/>
      <c r="BE13232" s="41"/>
      <c r="BF13232" s="41"/>
      <c r="BG13232" s="41"/>
      <c r="BH13232" s="41"/>
      <c r="BI13232" s="41"/>
      <c r="BJ13232" s="41"/>
      <c r="BK13232" s="41"/>
      <c r="BL13232" s="41"/>
      <c r="BM13232" s="41"/>
      <c r="BN13232" s="41"/>
      <c r="BO13232" s="41"/>
      <c r="BP13232" s="108"/>
      <c r="CG13232" s="102"/>
      <c r="CI13232" s="45"/>
    </row>
    <row r="13233" spans="37:87" ht="13" customHeight="1">
      <c r="AK13233" s="114"/>
      <c r="AL13233" s="41"/>
      <c r="AM13233" s="41"/>
      <c r="AN13233" s="41"/>
      <c r="AO13233" s="41"/>
      <c r="AP13233" s="41"/>
      <c r="AQ13233" s="41"/>
      <c r="AR13233" s="41"/>
      <c r="AS13233" s="41"/>
      <c r="AT13233" s="41"/>
      <c r="AU13233" s="41"/>
      <c r="AV13233" s="41"/>
      <c r="AW13233" s="41"/>
      <c r="AX13233" s="41"/>
      <c r="AY13233" s="41"/>
      <c r="AZ13233" s="41"/>
      <c r="BA13233" s="41"/>
      <c r="BB13233" s="41"/>
      <c r="BC13233" s="41"/>
      <c r="BD13233" s="41"/>
      <c r="BE13233" s="41"/>
      <c r="BF13233" s="41"/>
      <c r="BG13233" s="41"/>
      <c r="BH13233" s="41"/>
      <c r="BI13233" s="41"/>
      <c r="BJ13233" s="41"/>
      <c r="BK13233" s="41"/>
      <c r="BL13233" s="41"/>
      <c r="BM13233" s="41"/>
      <c r="BN13233" s="41"/>
      <c r="BO13233" s="41"/>
      <c r="BP13233" s="108"/>
      <c r="CG13233" s="102"/>
      <c r="CI13233" s="45"/>
    </row>
    <row r="13234" spans="37:87" ht="13" customHeight="1">
      <c r="AK13234" s="114"/>
      <c r="AL13234" s="41"/>
      <c r="AM13234" s="41"/>
      <c r="AN13234" s="41"/>
      <c r="AO13234" s="41"/>
      <c r="AP13234" s="41"/>
      <c r="AQ13234" s="41"/>
      <c r="AR13234" s="41"/>
      <c r="AS13234" s="41"/>
      <c r="AT13234" s="41"/>
      <c r="AU13234" s="41"/>
      <c r="AV13234" s="41"/>
      <c r="AW13234" s="41"/>
      <c r="AX13234" s="41"/>
      <c r="AY13234" s="41"/>
      <c r="AZ13234" s="41"/>
      <c r="BA13234" s="41"/>
      <c r="BB13234" s="41"/>
      <c r="BC13234" s="41"/>
      <c r="BD13234" s="41"/>
      <c r="BE13234" s="41"/>
      <c r="BF13234" s="41"/>
      <c r="BG13234" s="41"/>
      <c r="BH13234" s="41"/>
      <c r="BI13234" s="41"/>
      <c r="BJ13234" s="41"/>
      <c r="BK13234" s="41"/>
      <c r="BL13234" s="41"/>
      <c r="BM13234" s="41"/>
      <c r="BN13234" s="41"/>
      <c r="BO13234" s="41"/>
      <c r="BP13234" s="108"/>
      <c r="CG13234" s="102"/>
      <c r="CI13234" s="45"/>
    </row>
    <row r="13235" spans="37:87" ht="13" customHeight="1">
      <c r="AK13235" s="114"/>
      <c r="AL13235" s="41"/>
      <c r="AM13235" s="41"/>
      <c r="AN13235" s="41"/>
      <c r="AO13235" s="41"/>
      <c r="AP13235" s="41"/>
      <c r="AQ13235" s="41"/>
      <c r="AR13235" s="41"/>
      <c r="AS13235" s="41"/>
      <c r="AT13235" s="41"/>
      <c r="AU13235" s="41"/>
      <c r="AV13235" s="41"/>
      <c r="AW13235" s="41"/>
      <c r="AX13235" s="41"/>
      <c r="AY13235" s="41"/>
      <c r="AZ13235" s="41"/>
      <c r="BA13235" s="41"/>
      <c r="BB13235" s="41"/>
      <c r="BC13235" s="41"/>
      <c r="BD13235" s="41"/>
      <c r="BE13235" s="41"/>
      <c r="BF13235" s="41"/>
      <c r="BG13235" s="41"/>
      <c r="BH13235" s="41"/>
      <c r="BI13235" s="41"/>
      <c r="BJ13235" s="41"/>
      <c r="BK13235" s="41"/>
      <c r="BL13235" s="41"/>
      <c r="BM13235" s="41"/>
      <c r="BN13235" s="41"/>
      <c r="BO13235" s="41"/>
      <c r="BP13235" s="108"/>
      <c r="CG13235" s="102"/>
      <c r="CI13235" s="45"/>
    </row>
    <row r="13236" spans="37:87" ht="13" customHeight="1">
      <c r="AK13236" s="114"/>
      <c r="AL13236" s="41"/>
      <c r="AM13236" s="41"/>
      <c r="AN13236" s="41"/>
      <c r="AO13236" s="41"/>
      <c r="AP13236" s="41"/>
      <c r="AQ13236" s="41"/>
      <c r="AR13236" s="41"/>
      <c r="AS13236" s="41"/>
      <c r="AT13236" s="41"/>
      <c r="AU13236" s="41"/>
      <c r="AV13236" s="41"/>
      <c r="AW13236" s="41"/>
      <c r="AX13236" s="41"/>
      <c r="AY13236" s="41"/>
      <c r="AZ13236" s="41"/>
      <c r="BA13236" s="41"/>
      <c r="BB13236" s="41"/>
      <c r="BC13236" s="41"/>
      <c r="BD13236" s="41"/>
      <c r="BE13236" s="41"/>
      <c r="BF13236" s="41"/>
      <c r="BG13236" s="41"/>
      <c r="BH13236" s="41"/>
      <c r="BI13236" s="41"/>
      <c r="BJ13236" s="41"/>
      <c r="BK13236" s="41"/>
      <c r="BL13236" s="41"/>
      <c r="BM13236" s="41"/>
      <c r="BN13236" s="41"/>
      <c r="BO13236" s="41"/>
      <c r="BP13236" s="108"/>
      <c r="CG13236" s="102"/>
      <c r="CI13236" s="45"/>
    </row>
    <row r="13237" spans="37:87" ht="13" customHeight="1">
      <c r="AK13237" s="114"/>
      <c r="AL13237" s="41"/>
      <c r="AM13237" s="41"/>
      <c r="AN13237" s="41"/>
      <c r="AO13237" s="41"/>
      <c r="AP13237" s="41"/>
      <c r="AQ13237" s="41"/>
      <c r="AR13237" s="41"/>
      <c r="AS13237" s="41"/>
      <c r="AT13237" s="41"/>
      <c r="AU13237" s="41"/>
      <c r="AV13237" s="41"/>
      <c r="AW13237" s="41"/>
      <c r="AX13237" s="41"/>
      <c r="AY13237" s="41"/>
      <c r="AZ13237" s="41"/>
      <c r="BA13237" s="41"/>
      <c r="BB13237" s="41"/>
      <c r="BC13237" s="41"/>
      <c r="BD13237" s="41"/>
      <c r="BE13237" s="41"/>
      <c r="BF13237" s="41"/>
      <c r="BG13237" s="41"/>
      <c r="BH13237" s="41"/>
      <c r="BI13237" s="41"/>
      <c r="BJ13237" s="41"/>
      <c r="BK13237" s="41"/>
      <c r="BL13237" s="41"/>
      <c r="BM13237" s="41"/>
      <c r="BN13237" s="41"/>
      <c r="BO13237" s="41"/>
      <c r="BP13237" s="108"/>
      <c r="CG13237" s="102"/>
      <c r="CI13237" s="45"/>
    </row>
    <row r="13238" spans="37:87" ht="13" customHeight="1">
      <c r="AK13238" s="114"/>
      <c r="AL13238" s="41"/>
      <c r="AM13238" s="41"/>
      <c r="AN13238" s="41"/>
      <c r="AO13238" s="41"/>
      <c r="AP13238" s="41"/>
      <c r="AQ13238" s="41"/>
      <c r="AR13238" s="41"/>
      <c r="AS13238" s="41"/>
      <c r="AT13238" s="41"/>
      <c r="AU13238" s="41"/>
      <c r="AV13238" s="41"/>
      <c r="AW13238" s="41"/>
      <c r="AX13238" s="41"/>
      <c r="AY13238" s="41"/>
      <c r="AZ13238" s="41"/>
      <c r="BA13238" s="41"/>
      <c r="BB13238" s="41"/>
      <c r="BC13238" s="41"/>
      <c r="BD13238" s="41"/>
      <c r="BE13238" s="41"/>
      <c r="BF13238" s="41"/>
      <c r="BG13238" s="41"/>
      <c r="BH13238" s="41"/>
      <c r="BI13238" s="41"/>
      <c r="BJ13238" s="41"/>
      <c r="BK13238" s="41"/>
      <c r="BL13238" s="41"/>
      <c r="BM13238" s="41"/>
      <c r="BN13238" s="41"/>
      <c r="BO13238" s="41"/>
      <c r="BP13238" s="108"/>
      <c r="CG13238" s="102"/>
      <c r="CI13238" s="45"/>
    </row>
    <row r="13239" spans="37:87" ht="13" customHeight="1">
      <c r="AK13239" s="114"/>
      <c r="AL13239" s="41"/>
      <c r="AM13239" s="41"/>
      <c r="AN13239" s="41"/>
      <c r="AO13239" s="41"/>
      <c r="AP13239" s="41"/>
      <c r="AQ13239" s="41"/>
      <c r="AR13239" s="41"/>
      <c r="AS13239" s="41"/>
      <c r="AT13239" s="41"/>
      <c r="AU13239" s="41"/>
      <c r="AV13239" s="41"/>
      <c r="AW13239" s="41"/>
      <c r="AX13239" s="41"/>
      <c r="AY13239" s="41"/>
      <c r="AZ13239" s="41"/>
      <c r="BA13239" s="41"/>
      <c r="BB13239" s="41"/>
      <c r="BC13239" s="41"/>
      <c r="BD13239" s="41"/>
      <c r="BE13239" s="41"/>
      <c r="BF13239" s="41"/>
      <c r="BG13239" s="41"/>
      <c r="BH13239" s="41"/>
      <c r="BI13239" s="41"/>
      <c r="BJ13239" s="41"/>
      <c r="BK13239" s="41"/>
      <c r="BL13239" s="41"/>
      <c r="BM13239" s="41"/>
      <c r="BN13239" s="41"/>
      <c r="BO13239" s="41"/>
      <c r="BP13239" s="108"/>
      <c r="CG13239" s="102"/>
      <c r="CI13239" s="45"/>
    </row>
    <row r="13240" spans="37:87" ht="13" customHeight="1">
      <c r="AK13240" s="114"/>
      <c r="AL13240" s="41"/>
      <c r="AM13240" s="41"/>
      <c r="AN13240" s="41"/>
      <c r="AO13240" s="41"/>
      <c r="AP13240" s="41"/>
      <c r="AQ13240" s="41"/>
      <c r="AR13240" s="41"/>
      <c r="AS13240" s="41"/>
      <c r="AT13240" s="41"/>
      <c r="AU13240" s="41"/>
      <c r="AV13240" s="41"/>
      <c r="AW13240" s="41"/>
      <c r="AX13240" s="41"/>
      <c r="AY13240" s="41"/>
      <c r="AZ13240" s="41"/>
      <c r="BA13240" s="41"/>
      <c r="BB13240" s="41"/>
      <c r="BC13240" s="41"/>
      <c r="BD13240" s="41"/>
      <c r="BE13240" s="41"/>
      <c r="BF13240" s="41"/>
      <c r="BG13240" s="41"/>
      <c r="BH13240" s="41"/>
      <c r="BI13240" s="41"/>
      <c r="BJ13240" s="41"/>
      <c r="BK13240" s="41"/>
      <c r="BL13240" s="41"/>
      <c r="BM13240" s="41"/>
      <c r="BN13240" s="41"/>
      <c r="BO13240" s="41"/>
      <c r="BP13240" s="108"/>
      <c r="CG13240" s="102"/>
      <c r="CI13240" s="45"/>
    </row>
    <row r="13241" spans="37:87" ht="13" customHeight="1">
      <c r="AK13241" s="114"/>
      <c r="AL13241" s="41"/>
      <c r="AM13241" s="41"/>
      <c r="AN13241" s="41"/>
      <c r="AO13241" s="41"/>
      <c r="AP13241" s="41"/>
      <c r="AQ13241" s="41"/>
      <c r="AR13241" s="41"/>
      <c r="AS13241" s="41"/>
      <c r="AT13241" s="41"/>
      <c r="AU13241" s="41"/>
      <c r="AV13241" s="41"/>
      <c r="AW13241" s="41"/>
      <c r="AX13241" s="41"/>
      <c r="AY13241" s="41"/>
      <c r="AZ13241" s="41"/>
      <c r="BA13241" s="41"/>
      <c r="BB13241" s="41"/>
      <c r="BC13241" s="41"/>
      <c r="BD13241" s="41"/>
      <c r="BE13241" s="41"/>
      <c r="BF13241" s="41"/>
      <c r="BG13241" s="41"/>
      <c r="BH13241" s="41"/>
      <c r="BI13241" s="41"/>
      <c r="BJ13241" s="41"/>
      <c r="BK13241" s="41"/>
      <c r="BL13241" s="41"/>
      <c r="BM13241" s="41"/>
      <c r="BN13241" s="41"/>
      <c r="BO13241" s="41"/>
      <c r="BP13241" s="108"/>
      <c r="CG13241" s="102"/>
      <c r="CI13241" s="45"/>
    </row>
    <row r="13242" spans="37:87" ht="13" customHeight="1">
      <c r="AK13242" s="114"/>
      <c r="AL13242" s="41"/>
      <c r="AM13242" s="41"/>
      <c r="AN13242" s="41"/>
      <c r="AO13242" s="41"/>
      <c r="AP13242" s="41"/>
      <c r="AQ13242" s="41"/>
      <c r="AR13242" s="41"/>
      <c r="AS13242" s="41"/>
      <c r="AT13242" s="41"/>
      <c r="AU13242" s="41"/>
      <c r="AV13242" s="41"/>
      <c r="AW13242" s="41"/>
      <c r="AX13242" s="41"/>
      <c r="AY13242" s="41"/>
      <c r="AZ13242" s="41"/>
      <c r="BA13242" s="41"/>
      <c r="BB13242" s="41"/>
      <c r="BC13242" s="41"/>
      <c r="BD13242" s="41"/>
      <c r="BE13242" s="41"/>
      <c r="BF13242" s="41"/>
      <c r="BG13242" s="41"/>
      <c r="BH13242" s="41"/>
      <c r="BI13242" s="41"/>
      <c r="BJ13242" s="41"/>
      <c r="BK13242" s="41"/>
      <c r="BL13242" s="41"/>
      <c r="BM13242" s="41"/>
      <c r="BN13242" s="41"/>
      <c r="BO13242" s="41"/>
      <c r="BP13242" s="108"/>
      <c r="CG13242" s="102"/>
      <c r="CI13242" s="45"/>
    </row>
    <row r="13243" spans="37:87" ht="13" customHeight="1">
      <c r="AK13243" s="114"/>
      <c r="AL13243" s="41"/>
      <c r="AM13243" s="41"/>
      <c r="AN13243" s="41"/>
      <c r="AO13243" s="41"/>
      <c r="AP13243" s="41"/>
      <c r="AQ13243" s="41"/>
      <c r="AR13243" s="41"/>
      <c r="AS13243" s="41"/>
      <c r="AT13243" s="41"/>
      <c r="AU13243" s="41"/>
      <c r="AV13243" s="41"/>
      <c r="AW13243" s="41"/>
      <c r="AX13243" s="41"/>
      <c r="AY13243" s="41"/>
      <c r="AZ13243" s="41"/>
      <c r="BA13243" s="41"/>
      <c r="BB13243" s="41"/>
      <c r="BC13243" s="41"/>
      <c r="BD13243" s="41"/>
      <c r="BE13243" s="41"/>
      <c r="BF13243" s="41"/>
      <c r="BG13243" s="41"/>
      <c r="BH13243" s="41"/>
      <c r="BI13243" s="41"/>
      <c r="BJ13243" s="41"/>
      <c r="BK13243" s="41"/>
      <c r="BL13243" s="41"/>
      <c r="BM13243" s="41"/>
      <c r="BN13243" s="41"/>
      <c r="BO13243" s="41"/>
      <c r="BP13243" s="108"/>
      <c r="CG13243" s="102"/>
      <c r="CI13243" s="45"/>
    </row>
    <row r="13244" spans="37:87" ht="13" customHeight="1">
      <c r="AK13244" s="114"/>
      <c r="AL13244" s="41"/>
      <c r="AM13244" s="41"/>
      <c r="AN13244" s="41"/>
      <c r="AO13244" s="41"/>
      <c r="AP13244" s="41"/>
      <c r="AQ13244" s="41"/>
      <c r="AR13244" s="41"/>
      <c r="AS13244" s="41"/>
      <c r="AT13244" s="41"/>
      <c r="AU13244" s="41"/>
      <c r="AV13244" s="41"/>
      <c r="AW13244" s="41"/>
      <c r="AX13244" s="41"/>
      <c r="AY13244" s="41"/>
      <c r="AZ13244" s="41"/>
      <c r="BA13244" s="41"/>
      <c r="BB13244" s="41"/>
      <c r="BC13244" s="41"/>
      <c r="BD13244" s="41"/>
      <c r="BE13244" s="41"/>
      <c r="BF13244" s="41"/>
      <c r="BG13244" s="41"/>
      <c r="BH13244" s="41"/>
      <c r="BI13244" s="41"/>
      <c r="BJ13244" s="41"/>
      <c r="BK13244" s="41"/>
      <c r="BL13244" s="41"/>
      <c r="BM13244" s="41"/>
      <c r="BN13244" s="41"/>
      <c r="BO13244" s="41"/>
      <c r="BP13244" s="108"/>
      <c r="CG13244" s="102"/>
      <c r="CI13244" s="45"/>
    </row>
    <row r="13245" spans="37:87" ht="13" customHeight="1">
      <c r="AK13245" s="114"/>
      <c r="AL13245" s="41"/>
      <c r="AM13245" s="41"/>
      <c r="AN13245" s="41"/>
      <c r="AO13245" s="41"/>
      <c r="AP13245" s="41"/>
      <c r="AQ13245" s="41"/>
      <c r="AR13245" s="41"/>
      <c r="AS13245" s="41"/>
      <c r="AT13245" s="41"/>
      <c r="AU13245" s="41"/>
      <c r="AV13245" s="41"/>
      <c r="AW13245" s="41"/>
      <c r="AX13245" s="41"/>
      <c r="AY13245" s="41"/>
      <c r="AZ13245" s="41"/>
      <c r="BA13245" s="41"/>
      <c r="BB13245" s="41"/>
      <c r="BC13245" s="41"/>
      <c r="BD13245" s="41"/>
      <c r="BE13245" s="41"/>
      <c r="BF13245" s="41"/>
      <c r="BG13245" s="41"/>
      <c r="BH13245" s="41"/>
      <c r="BI13245" s="41"/>
      <c r="BJ13245" s="41"/>
      <c r="BK13245" s="41"/>
      <c r="BL13245" s="41"/>
      <c r="BM13245" s="41"/>
      <c r="BN13245" s="41"/>
      <c r="BO13245" s="41"/>
      <c r="BP13245" s="108"/>
      <c r="CG13245" s="102"/>
      <c r="CI13245" s="45"/>
    </row>
    <row r="13246" spans="37:87" ht="13" customHeight="1">
      <c r="AK13246" s="114"/>
      <c r="AL13246" s="41"/>
      <c r="AM13246" s="41"/>
      <c r="AN13246" s="41"/>
      <c r="AO13246" s="41"/>
      <c r="AP13246" s="41"/>
      <c r="AQ13246" s="41"/>
      <c r="AR13246" s="41"/>
      <c r="AS13246" s="41"/>
      <c r="AT13246" s="41"/>
      <c r="AU13246" s="41"/>
      <c r="AV13246" s="41"/>
      <c r="AW13246" s="41"/>
      <c r="AX13246" s="41"/>
      <c r="AY13246" s="41"/>
      <c r="AZ13246" s="41"/>
      <c r="BA13246" s="41"/>
      <c r="BB13246" s="41"/>
      <c r="BC13246" s="41"/>
      <c r="BD13246" s="41"/>
      <c r="BE13246" s="41"/>
      <c r="BF13246" s="41"/>
      <c r="BG13246" s="41"/>
      <c r="BH13246" s="41"/>
      <c r="BI13246" s="41"/>
      <c r="BJ13246" s="41"/>
      <c r="BK13246" s="41"/>
      <c r="BL13246" s="41"/>
      <c r="BM13246" s="41"/>
      <c r="BN13246" s="41"/>
      <c r="BO13246" s="41"/>
      <c r="BP13246" s="108"/>
      <c r="CG13246" s="102"/>
      <c r="CI13246" s="45"/>
    </row>
    <row r="13247" spans="37:87" ht="13" customHeight="1">
      <c r="AK13247" s="114"/>
      <c r="AL13247" s="41"/>
      <c r="AM13247" s="41"/>
      <c r="AN13247" s="41"/>
      <c r="AO13247" s="41"/>
      <c r="AP13247" s="41"/>
      <c r="AQ13247" s="41"/>
      <c r="AR13247" s="41"/>
      <c r="AS13247" s="41"/>
      <c r="AT13247" s="41"/>
      <c r="AU13247" s="41"/>
      <c r="AV13247" s="41"/>
      <c r="AW13247" s="41"/>
      <c r="AX13247" s="41"/>
      <c r="AY13247" s="41"/>
      <c r="AZ13247" s="41"/>
      <c r="BA13247" s="41"/>
      <c r="BB13247" s="41"/>
      <c r="BC13247" s="41"/>
      <c r="BD13247" s="41"/>
      <c r="BE13247" s="41"/>
      <c r="BF13247" s="41"/>
      <c r="BG13247" s="41"/>
      <c r="BH13247" s="41"/>
      <c r="BI13247" s="41"/>
      <c r="BJ13247" s="41"/>
      <c r="BK13247" s="41"/>
      <c r="BL13247" s="41"/>
      <c r="BM13247" s="41"/>
      <c r="BN13247" s="41"/>
      <c r="BO13247" s="41"/>
      <c r="BP13247" s="108"/>
      <c r="CG13247" s="102"/>
      <c r="CI13247" s="45"/>
    </row>
    <row r="13248" spans="37:87" ht="13" customHeight="1">
      <c r="AK13248" s="114"/>
      <c r="AL13248" s="41"/>
      <c r="AM13248" s="41"/>
      <c r="AN13248" s="41"/>
      <c r="AO13248" s="41"/>
      <c r="AP13248" s="41"/>
      <c r="AQ13248" s="41"/>
      <c r="AR13248" s="41"/>
      <c r="AS13248" s="41"/>
      <c r="AT13248" s="41"/>
      <c r="AU13248" s="41"/>
      <c r="AV13248" s="41"/>
      <c r="AW13248" s="41"/>
      <c r="AX13248" s="41"/>
      <c r="AY13248" s="41"/>
      <c r="AZ13248" s="41"/>
      <c r="BA13248" s="41"/>
      <c r="BB13248" s="41"/>
      <c r="BC13248" s="41"/>
      <c r="BD13248" s="41"/>
      <c r="BE13248" s="41"/>
      <c r="BF13248" s="41"/>
      <c r="BG13248" s="41"/>
      <c r="BH13248" s="41"/>
      <c r="BI13248" s="41"/>
      <c r="BJ13248" s="41"/>
      <c r="BK13248" s="41"/>
      <c r="BL13248" s="41"/>
      <c r="BM13248" s="41"/>
      <c r="BN13248" s="41"/>
      <c r="BO13248" s="41"/>
      <c r="BP13248" s="108"/>
      <c r="CG13248" s="102"/>
      <c r="CI13248" s="45"/>
    </row>
    <row r="13249" spans="37:87" ht="13" customHeight="1">
      <c r="AK13249" s="114"/>
      <c r="AL13249" s="41"/>
      <c r="AM13249" s="41"/>
      <c r="AN13249" s="41"/>
      <c r="AO13249" s="41"/>
      <c r="AP13249" s="41"/>
      <c r="AQ13249" s="41"/>
      <c r="AR13249" s="41"/>
      <c r="AS13249" s="41"/>
      <c r="AT13249" s="41"/>
      <c r="AU13249" s="41"/>
      <c r="AV13249" s="41"/>
      <c r="AW13249" s="41"/>
      <c r="AX13249" s="41"/>
      <c r="AY13249" s="41"/>
      <c r="AZ13249" s="41"/>
      <c r="BA13249" s="41"/>
      <c r="BB13249" s="41"/>
      <c r="BC13249" s="41"/>
      <c r="BD13249" s="41"/>
      <c r="BE13249" s="41"/>
      <c r="BF13249" s="41"/>
      <c r="BG13249" s="41"/>
      <c r="BH13249" s="41"/>
      <c r="BI13249" s="41"/>
      <c r="BJ13249" s="41"/>
      <c r="BK13249" s="41"/>
      <c r="BL13249" s="41"/>
      <c r="BM13249" s="41"/>
      <c r="BN13249" s="41"/>
      <c r="BO13249" s="41"/>
      <c r="BP13249" s="108"/>
      <c r="CG13249" s="102"/>
      <c r="CI13249" s="45"/>
    </row>
    <row r="13250" spans="37:87" ht="13" customHeight="1">
      <c r="AK13250" s="114"/>
      <c r="AL13250" s="41"/>
      <c r="AM13250" s="41"/>
      <c r="AN13250" s="41"/>
      <c r="AO13250" s="41"/>
      <c r="AP13250" s="41"/>
      <c r="AQ13250" s="41"/>
      <c r="AR13250" s="41"/>
      <c r="AS13250" s="41"/>
      <c r="AT13250" s="41"/>
      <c r="AU13250" s="41"/>
      <c r="AV13250" s="41"/>
      <c r="AW13250" s="41"/>
      <c r="AX13250" s="41"/>
      <c r="AY13250" s="41"/>
      <c r="AZ13250" s="41"/>
      <c r="BA13250" s="41"/>
      <c r="BB13250" s="41"/>
      <c r="BC13250" s="41"/>
      <c r="BD13250" s="41"/>
      <c r="BE13250" s="41"/>
      <c r="BF13250" s="41"/>
      <c r="BG13250" s="41"/>
      <c r="BH13250" s="41"/>
      <c r="BI13250" s="41"/>
      <c r="BJ13250" s="41"/>
      <c r="BK13250" s="41"/>
      <c r="BL13250" s="41"/>
      <c r="BM13250" s="41"/>
      <c r="BN13250" s="41"/>
      <c r="BO13250" s="41"/>
      <c r="BP13250" s="108"/>
      <c r="CG13250" s="102"/>
      <c r="CI13250" s="45"/>
    </row>
    <row r="13251" spans="37:87" ht="13" customHeight="1">
      <c r="AK13251" s="114"/>
      <c r="AL13251" s="41"/>
      <c r="AM13251" s="41"/>
      <c r="AN13251" s="41"/>
      <c r="AO13251" s="41"/>
      <c r="AP13251" s="41"/>
      <c r="AQ13251" s="41"/>
      <c r="AR13251" s="41"/>
      <c r="AS13251" s="41"/>
      <c r="AT13251" s="41"/>
      <c r="AU13251" s="41"/>
      <c r="AV13251" s="41"/>
      <c r="AW13251" s="41"/>
      <c r="AX13251" s="41"/>
      <c r="AY13251" s="41"/>
      <c r="AZ13251" s="41"/>
      <c r="BA13251" s="41"/>
      <c r="BB13251" s="41"/>
      <c r="BC13251" s="41"/>
      <c r="BD13251" s="41"/>
      <c r="BE13251" s="41"/>
      <c r="BF13251" s="41"/>
      <c r="BG13251" s="41"/>
      <c r="BH13251" s="41"/>
      <c r="BI13251" s="41"/>
      <c r="BJ13251" s="41"/>
      <c r="BK13251" s="41"/>
      <c r="BL13251" s="41"/>
      <c r="BM13251" s="41"/>
      <c r="BN13251" s="41"/>
      <c r="BO13251" s="41"/>
      <c r="BP13251" s="108"/>
      <c r="CG13251" s="102"/>
      <c r="CI13251" s="45"/>
    </row>
    <row r="13252" spans="37:87" ht="13" customHeight="1">
      <c r="AK13252" s="114"/>
      <c r="AL13252" s="41"/>
      <c r="AM13252" s="41"/>
      <c r="AN13252" s="41"/>
      <c r="AO13252" s="41"/>
      <c r="AP13252" s="41"/>
      <c r="AQ13252" s="41"/>
      <c r="AR13252" s="41"/>
      <c r="AS13252" s="41"/>
      <c r="AT13252" s="41"/>
      <c r="AU13252" s="41"/>
      <c r="AV13252" s="41"/>
      <c r="AW13252" s="41"/>
      <c r="AX13252" s="41"/>
      <c r="AY13252" s="41"/>
      <c r="AZ13252" s="41"/>
      <c r="BA13252" s="41"/>
      <c r="BB13252" s="41"/>
      <c r="BC13252" s="41"/>
      <c r="BD13252" s="41"/>
      <c r="BE13252" s="41"/>
      <c r="BF13252" s="41"/>
      <c r="BG13252" s="41"/>
      <c r="BH13252" s="41"/>
      <c r="BI13252" s="41"/>
      <c r="BJ13252" s="41"/>
      <c r="BK13252" s="41"/>
      <c r="BL13252" s="41"/>
      <c r="BM13252" s="41"/>
      <c r="BN13252" s="41"/>
      <c r="BO13252" s="41"/>
      <c r="BP13252" s="108"/>
      <c r="CG13252" s="102"/>
      <c r="CI13252" s="45"/>
    </row>
    <row r="13253" spans="37:87" ht="13" customHeight="1">
      <c r="AK13253" s="114"/>
      <c r="AL13253" s="41"/>
      <c r="AM13253" s="41"/>
      <c r="AN13253" s="41"/>
      <c r="AO13253" s="41"/>
      <c r="AP13253" s="41"/>
      <c r="AQ13253" s="41"/>
      <c r="AR13253" s="41"/>
      <c r="AS13253" s="41"/>
      <c r="AT13253" s="41"/>
      <c r="AU13253" s="41"/>
      <c r="AV13253" s="41"/>
      <c r="AW13253" s="41"/>
      <c r="AX13253" s="41"/>
      <c r="AY13253" s="41"/>
      <c r="AZ13253" s="41"/>
      <c r="BA13253" s="41"/>
      <c r="BB13253" s="41"/>
      <c r="BC13253" s="41"/>
      <c r="BD13253" s="41"/>
      <c r="BE13253" s="41"/>
      <c r="BF13253" s="41"/>
      <c r="BG13253" s="41"/>
      <c r="BH13253" s="41"/>
      <c r="BI13253" s="41"/>
      <c r="BJ13253" s="41"/>
      <c r="BK13253" s="41"/>
      <c r="BL13253" s="41"/>
      <c r="BM13253" s="41"/>
      <c r="BN13253" s="41"/>
      <c r="BO13253" s="41"/>
      <c r="BP13253" s="108"/>
      <c r="CG13253" s="102"/>
      <c r="CI13253" s="45"/>
    </row>
    <row r="13254" spans="37:87" ht="13" customHeight="1">
      <c r="AK13254" s="114"/>
      <c r="AL13254" s="41"/>
      <c r="AM13254" s="41"/>
      <c r="AN13254" s="41"/>
      <c r="AO13254" s="41"/>
      <c r="AP13254" s="41"/>
      <c r="AQ13254" s="41"/>
      <c r="AR13254" s="41"/>
      <c r="AS13254" s="41"/>
      <c r="AT13254" s="41"/>
      <c r="AU13254" s="41"/>
      <c r="AV13254" s="41"/>
      <c r="AW13254" s="41"/>
      <c r="AX13254" s="41"/>
      <c r="AY13254" s="41"/>
      <c r="AZ13254" s="41"/>
      <c r="BA13254" s="41"/>
      <c r="BB13254" s="41"/>
      <c r="BC13254" s="41"/>
      <c r="BD13254" s="41"/>
      <c r="BE13254" s="41"/>
      <c r="BF13254" s="41"/>
      <c r="BG13254" s="41"/>
      <c r="BH13254" s="41"/>
      <c r="BI13254" s="41"/>
      <c r="BJ13254" s="41"/>
      <c r="BK13254" s="41"/>
      <c r="BL13254" s="41"/>
      <c r="BM13254" s="41"/>
      <c r="BN13254" s="41"/>
      <c r="BO13254" s="41"/>
      <c r="BP13254" s="108"/>
      <c r="CG13254" s="102"/>
      <c r="CI13254" s="45"/>
    </row>
    <row r="13255" spans="37:87" ht="13" customHeight="1">
      <c r="AK13255" s="114"/>
      <c r="AL13255" s="41"/>
      <c r="AM13255" s="41"/>
      <c r="AN13255" s="41"/>
      <c r="AO13255" s="41"/>
      <c r="AP13255" s="41"/>
      <c r="AQ13255" s="41"/>
      <c r="AR13255" s="41"/>
      <c r="AS13255" s="41"/>
      <c r="AT13255" s="41"/>
      <c r="AU13255" s="41"/>
      <c r="AV13255" s="41"/>
      <c r="AW13255" s="41"/>
      <c r="AX13255" s="41"/>
      <c r="AY13255" s="41"/>
      <c r="AZ13255" s="41"/>
      <c r="BA13255" s="41"/>
      <c r="BB13255" s="41"/>
      <c r="BC13255" s="41"/>
      <c r="BD13255" s="41"/>
      <c r="BE13255" s="41"/>
      <c r="BF13255" s="41"/>
      <c r="BG13255" s="41"/>
      <c r="BH13255" s="41"/>
      <c r="BI13255" s="41"/>
      <c r="BJ13255" s="41"/>
      <c r="BK13255" s="41"/>
      <c r="BL13255" s="41"/>
      <c r="BM13255" s="41"/>
      <c r="BN13255" s="41"/>
      <c r="BO13255" s="41"/>
      <c r="BP13255" s="108"/>
      <c r="CG13255" s="102"/>
      <c r="CI13255" s="45"/>
    </row>
    <row r="13256" spans="37:87" ht="13" customHeight="1">
      <c r="AK13256" s="114"/>
      <c r="AL13256" s="41"/>
      <c r="AM13256" s="41"/>
      <c r="AN13256" s="41"/>
      <c r="AO13256" s="41"/>
      <c r="AP13256" s="41"/>
      <c r="AQ13256" s="41"/>
      <c r="AR13256" s="41"/>
      <c r="AS13256" s="41"/>
      <c r="AT13256" s="41"/>
      <c r="AU13256" s="41"/>
      <c r="AV13256" s="41"/>
      <c r="AW13256" s="41"/>
      <c r="AX13256" s="41"/>
      <c r="AY13256" s="41"/>
      <c r="AZ13256" s="41"/>
      <c r="BA13256" s="41"/>
      <c r="BB13256" s="41"/>
      <c r="BC13256" s="41"/>
      <c r="BD13256" s="41"/>
      <c r="BE13256" s="41"/>
      <c r="BF13256" s="41"/>
      <c r="BG13256" s="41"/>
      <c r="BH13256" s="41"/>
      <c r="BI13256" s="41"/>
      <c r="BJ13256" s="41"/>
      <c r="BK13256" s="41"/>
      <c r="BL13256" s="41"/>
      <c r="BM13256" s="41"/>
      <c r="BN13256" s="41"/>
      <c r="BO13256" s="41"/>
      <c r="BP13256" s="108"/>
      <c r="CG13256" s="102"/>
      <c r="CI13256" s="45"/>
    </row>
    <row r="13257" spans="37:87" ht="13" customHeight="1">
      <c r="AK13257" s="114"/>
      <c r="AL13257" s="41"/>
      <c r="AM13257" s="41"/>
      <c r="AN13257" s="41"/>
      <c r="AO13257" s="41"/>
      <c r="AP13257" s="41"/>
      <c r="AQ13257" s="41"/>
      <c r="AR13257" s="41"/>
      <c r="AS13257" s="41"/>
      <c r="AT13257" s="41"/>
      <c r="AU13257" s="41"/>
      <c r="AV13257" s="41"/>
      <c r="AW13257" s="41"/>
      <c r="AX13257" s="41"/>
      <c r="AY13257" s="41"/>
      <c r="AZ13257" s="41"/>
      <c r="BA13257" s="41"/>
      <c r="BB13257" s="41"/>
      <c r="BC13257" s="41"/>
      <c r="BD13257" s="41"/>
      <c r="BE13257" s="41"/>
      <c r="BF13257" s="41"/>
      <c r="BG13257" s="41"/>
      <c r="BH13257" s="41"/>
      <c r="BI13257" s="41"/>
      <c r="BJ13257" s="41"/>
      <c r="BK13257" s="41"/>
      <c r="BL13257" s="41"/>
      <c r="BM13257" s="41"/>
      <c r="BN13257" s="41"/>
      <c r="BO13257" s="41"/>
      <c r="BP13257" s="108"/>
      <c r="CG13257" s="102"/>
      <c r="CI13257" s="45"/>
    </row>
    <row r="13258" spans="37:87" ht="13" customHeight="1">
      <c r="AK13258" s="114"/>
      <c r="AL13258" s="41"/>
      <c r="AM13258" s="41"/>
      <c r="AN13258" s="41"/>
      <c r="AO13258" s="41"/>
      <c r="AP13258" s="41"/>
      <c r="AQ13258" s="41"/>
      <c r="AR13258" s="41"/>
      <c r="AS13258" s="41"/>
      <c r="AT13258" s="41"/>
      <c r="AU13258" s="41"/>
      <c r="AV13258" s="41"/>
      <c r="AW13258" s="41"/>
      <c r="AX13258" s="41"/>
      <c r="AY13258" s="41"/>
      <c r="AZ13258" s="41"/>
      <c r="BA13258" s="41"/>
      <c r="BB13258" s="41"/>
      <c r="BC13258" s="41"/>
      <c r="BD13258" s="41"/>
      <c r="BE13258" s="41"/>
      <c r="BF13258" s="41"/>
      <c r="BG13258" s="41"/>
      <c r="BH13258" s="41"/>
      <c r="BI13258" s="41"/>
      <c r="BJ13258" s="41"/>
      <c r="BK13258" s="41"/>
      <c r="BL13258" s="41"/>
      <c r="BM13258" s="41"/>
      <c r="BN13258" s="41"/>
      <c r="BO13258" s="41"/>
      <c r="BP13258" s="108"/>
      <c r="CG13258" s="102"/>
      <c r="CI13258" s="45"/>
    </row>
    <row r="13259" spans="37:87" ht="13" customHeight="1">
      <c r="AK13259" s="114"/>
      <c r="AL13259" s="41"/>
      <c r="AM13259" s="41"/>
      <c r="AN13259" s="41"/>
      <c r="AO13259" s="41"/>
      <c r="AP13259" s="41"/>
      <c r="AQ13259" s="41"/>
      <c r="AR13259" s="41"/>
      <c r="AS13259" s="41"/>
      <c r="AT13259" s="41"/>
      <c r="AU13259" s="41"/>
      <c r="AV13259" s="41"/>
      <c r="AW13259" s="41"/>
      <c r="AX13259" s="41"/>
      <c r="AY13259" s="41"/>
      <c r="AZ13259" s="41"/>
      <c r="BA13259" s="41"/>
      <c r="BB13259" s="41"/>
      <c r="BC13259" s="41"/>
      <c r="BD13259" s="41"/>
      <c r="BE13259" s="41"/>
      <c r="BF13259" s="41"/>
      <c r="BG13259" s="41"/>
      <c r="BH13259" s="41"/>
      <c r="BI13259" s="41"/>
      <c r="BJ13259" s="41"/>
      <c r="BK13259" s="41"/>
      <c r="BL13259" s="41"/>
      <c r="BM13259" s="41"/>
      <c r="BN13259" s="41"/>
      <c r="BO13259" s="41"/>
      <c r="BP13259" s="108"/>
      <c r="CG13259" s="102"/>
      <c r="CI13259" s="45"/>
    </row>
    <row r="13260" spans="37:87" ht="13" customHeight="1">
      <c r="AK13260" s="114"/>
      <c r="AL13260" s="41"/>
      <c r="AM13260" s="41"/>
      <c r="AN13260" s="41"/>
      <c r="AO13260" s="41"/>
      <c r="AP13260" s="41"/>
      <c r="AQ13260" s="41"/>
      <c r="AR13260" s="41"/>
      <c r="AS13260" s="41"/>
      <c r="AT13260" s="41"/>
      <c r="AU13260" s="41"/>
      <c r="AV13260" s="41"/>
      <c r="AW13260" s="41"/>
      <c r="AX13260" s="41"/>
      <c r="AY13260" s="41"/>
      <c r="AZ13260" s="41"/>
      <c r="BA13260" s="41"/>
      <c r="BB13260" s="41"/>
      <c r="BC13260" s="41"/>
      <c r="BD13260" s="41"/>
      <c r="BE13260" s="41"/>
      <c r="BF13260" s="41"/>
      <c r="BG13260" s="41"/>
      <c r="BH13260" s="41"/>
      <c r="BI13260" s="41"/>
      <c r="BJ13260" s="41"/>
      <c r="BK13260" s="41"/>
      <c r="BL13260" s="41"/>
      <c r="BM13260" s="41"/>
      <c r="BN13260" s="41"/>
      <c r="BO13260" s="41"/>
      <c r="BP13260" s="108"/>
      <c r="CG13260" s="102"/>
      <c r="CI13260" s="45"/>
    </row>
    <row r="13261" spans="37:87" ht="13" customHeight="1">
      <c r="AK13261" s="114"/>
      <c r="AL13261" s="41"/>
      <c r="AM13261" s="41"/>
      <c r="AN13261" s="41"/>
      <c r="AO13261" s="41"/>
      <c r="AP13261" s="41"/>
      <c r="AQ13261" s="41"/>
      <c r="AR13261" s="41"/>
      <c r="AS13261" s="41"/>
      <c r="AT13261" s="41"/>
      <c r="AU13261" s="41"/>
      <c r="AV13261" s="41"/>
      <c r="AW13261" s="41"/>
      <c r="AX13261" s="41"/>
      <c r="AY13261" s="41"/>
      <c r="AZ13261" s="41"/>
      <c r="BA13261" s="41"/>
      <c r="BB13261" s="41"/>
      <c r="BC13261" s="41"/>
      <c r="BD13261" s="41"/>
      <c r="BE13261" s="41"/>
      <c r="BF13261" s="41"/>
      <c r="BG13261" s="41"/>
      <c r="BH13261" s="41"/>
      <c r="BI13261" s="41"/>
      <c r="BJ13261" s="41"/>
      <c r="BK13261" s="41"/>
      <c r="BL13261" s="41"/>
      <c r="BM13261" s="41"/>
      <c r="BN13261" s="41"/>
      <c r="BO13261" s="41"/>
      <c r="BP13261" s="108"/>
      <c r="CG13261" s="102"/>
      <c r="CI13261" s="45"/>
    </row>
    <row r="13262" spans="37:87" ht="13" customHeight="1">
      <c r="AK13262" s="114"/>
      <c r="AL13262" s="41"/>
      <c r="AM13262" s="41"/>
      <c r="AN13262" s="41"/>
      <c r="AO13262" s="41"/>
      <c r="AP13262" s="41"/>
      <c r="AQ13262" s="41"/>
      <c r="AR13262" s="41"/>
      <c r="AS13262" s="41"/>
      <c r="AT13262" s="41"/>
      <c r="AU13262" s="41"/>
      <c r="AV13262" s="41"/>
      <c r="AW13262" s="41"/>
      <c r="AX13262" s="41"/>
      <c r="AY13262" s="41"/>
      <c r="AZ13262" s="41"/>
      <c r="BA13262" s="41"/>
      <c r="BB13262" s="41"/>
      <c r="BC13262" s="41"/>
      <c r="BD13262" s="41"/>
      <c r="BE13262" s="41"/>
      <c r="BF13262" s="41"/>
      <c r="BG13262" s="41"/>
      <c r="BH13262" s="41"/>
      <c r="BI13262" s="41"/>
      <c r="BJ13262" s="41"/>
      <c r="BK13262" s="41"/>
      <c r="BL13262" s="41"/>
      <c r="BM13262" s="41"/>
      <c r="BN13262" s="41"/>
      <c r="BO13262" s="41"/>
      <c r="BP13262" s="108"/>
      <c r="CG13262" s="102"/>
      <c r="CI13262" s="45"/>
    </row>
    <row r="13263" spans="37:87" ht="13" customHeight="1">
      <c r="AK13263" s="114"/>
      <c r="AL13263" s="41"/>
      <c r="AM13263" s="41"/>
      <c r="AN13263" s="41"/>
      <c r="AO13263" s="41"/>
      <c r="AP13263" s="41"/>
      <c r="AQ13263" s="41"/>
      <c r="AR13263" s="41"/>
      <c r="AS13263" s="41"/>
      <c r="AT13263" s="41"/>
      <c r="AU13263" s="41"/>
      <c r="AV13263" s="41"/>
      <c r="AW13263" s="41"/>
      <c r="AX13263" s="41"/>
      <c r="AY13263" s="41"/>
      <c r="AZ13263" s="41"/>
      <c r="BA13263" s="41"/>
      <c r="BB13263" s="41"/>
      <c r="BC13263" s="41"/>
      <c r="BD13263" s="41"/>
      <c r="BE13263" s="41"/>
      <c r="BF13263" s="41"/>
      <c r="BG13263" s="41"/>
      <c r="BH13263" s="41"/>
      <c r="BI13263" s="41"/>
      <c r="BJ13263" s="41"/>
      <c r="BK13263" s="41"/>
      <c r="BL13263" s="41"/>
      <c r="BM13263" s="41"/>
      <c r="BN13263" s="41"/>
      <c r="BO13263" s="41"/>
      <c r="BP13263" s="108"/>
      <c r="CG13263" s="102"/>
      <c r="CI13263" s="45"/>
    </row>
    <row r="13264" spans="37:87" ht="13" customHeight="1">
      <c r="AK13264" s="114"/>
      <c r="AL13264" s="41"/>
      <c r="AM13264" s="41"/>
      <c r="AN13264" s="41"/>
      <c r="AO13264" s="41"/>
      <c r="AP13264" s="41"/>
      <c r="AQ13264" s="41"/>
      <c r="AR13264" s="41"/>
      <c r="AS13264" s="41"/>
      <c r="AT13264" s="41"/>
      <c r="AU13264" s="41"/>
      <c r="AV13264" s="41"/>
      <c r="AW13264" s="41"/>
      <c r="AX13264" s="41"/>
      <c r="AY13264" s="41"/>
      <c r="AZ13264" s="41"/>
      <c r="BA13264" s="41"/>
      <c r="BB13264" s="41"/>
      <c r="BC13264" s="41"/>
      <c r="BD13264" s="41"/>
      <c r="BE13264" s="41"/>
      <c r="BF13264" s="41"/>
      <c r="BG13264" s="41"/>
      <c r="BH13264" s="41"/>
      <c r="BI13264" s="41"/>
      <c r="BJ13264" s="41"/>
      <c r="BK13264" s="41"/>
      <c r="BL13264" s="41"/>
      <c r="BM13264" s="41"/>
      <c r="BN13264" s="41"/>
      <c r="BO13264" s="41"/>
      <c r="BP13264" s="108"/>
      <c r="CG13264" s="102"/>
      <c r="CI13264" s="45"/>
    </row>
    <row r="13265" spans="37:87" ht="13" customHeight="1">
      <c r="AK13265" s="114"/>
      <c r="AL13265" s="41"/>
      <c r="AM13265" s="41"/>
      <c r="AN13265" s="41"/>
      <c r="AO13265" s="41"/>
      <c r="AP13265" s="41"/>
      <c r="AQ13265" s="41"/>
      <c r="AR13265" s="41"/>
      <c r="AS13265" s="41"/>
      <c r="AT13265" s="41"/>
      <c r="AU13265" s="41"/>
      <c r="AV13265" s="41"/>
      <c r="AW13265" s="41"/>
      <c r="AX13265" s="41"/>
      <c r="AY13265" s="41"/>
      <c r="AZ13265" s="41"/>
      <c r="BA13265" s="41"/>
      <c r="BB13265" s="41"/>
      <c r="BC13265" s="41"/>
      <c r="BD13265" s="41"/>
      <c r="BE13265" s="41"/>
      <c r="BF13265" s="41"/>
      <c r="BG13265" s="41"/>
      <c r="BH13265" s="41"/>
      <c r="BI13265" s="41"/>
      <c r="BJ13265" s="41"/>
      <c r="BK13265" s="41"/>
      <c r="BL13265" s="41"/>
      <c r="BM13265" s="41"/>
      <c r="BN13265" s="41"/>
      <c r="BO13265" s="41"/>
      <c r="BP13265" s="108"/>
      <c r="CG13265" s="102"/>
      <c r="CI13265" s="45"/>
    </row>
    <row r="13266" spans="37:87" ht="13" customHeight="1">
      <c r="AK13266" s="114"/>
      <c r="AL13266" s="41"/>
      <c r="AM13266" s="41"/>
      <c r="AN13266" s="41"/>
      <c r="AO13266" s="41"/>
      <c r="AP13266" s="41"/>
      <c r="AQ13266" s="41"/>
      <c r="AR13266" s="41"/>
      <c r="AS13266" s="41"/>
      <c r="AT13266" s="41"/>
      <c r="AU13266" s="41"/>
      <c r="AV13266" s="41"/>
      <c r="AW13266" s="41"/>
      <c r="AX13266" s="41"/>
      <c r="AY13266" s="41"/>
      <c r="AZ13266" s="41"/>
      <c r="BA13266" s="41"/>
      <c r="BB13266" s="41"/>
      <c r="BC13266" s="41"/>
      <c r="BD13266" s="41"/>
      <c r="BE13266" s="41"/>
      <c r="BF13266" s="41"/>
      <c r="BG13266" s="41"/>
      <c r="BH13266" s="41"/>
      <c r="BI13266" s="41"/>
      <c r="BJ13266" s="41"/>
      <c r="BK13266" s="41"/>
      <c r="BL13266" s="41"/>
      <c r="BM13266" s="41"/>
      <c r="BN13266" s="41"/>
      <c r="BO13266" s="41"/>
      <c r="BP13266" s="108"/>
      <c r="CG13266" s="102"/>
      <c r="CI13266" s="45"/>
    </row>
    <row r="13267" spans="37:87" ht="13" customHeight="1">
      <c r="AK13267" s="114"/>
      <c r="AL13267" s="41"/>
      <c r="AM13267" s="41"/>
      <c r="AN13267" s="41"/>
      <c r="AO13267" s="41"/>
      <c r="AP13267" s="41"/>
      <c r="AQ13267" s="41"/>
      <c r="AR13267" s="41"/>
      <c r="AS13267" s="41"/>
      <c r="AT13267" s="41"/>
      <c r="AU13267" s="41"/>
      <c r="AV13267" s="41"/>
      <c r="AW13267" s="41"/>
      <c r="AX13267" s="41"/>
      <c r="AY13267" s="41"/>
      <c r="AZ13267" s="41"/>
      <c r="BA13267" s="41"/>
      <c r="BB13267" s="41"/>
      <c r="BC13267" s="41"/>
      <c r="BD13267" s="41"/>
      <c r="BE13267" s="41"/>
      <c r="BF13267" s="41"/>
      <c r="BG13267" s="41"/>
      <c r="BH13267" s="41"/>
      <c r="BI13267" s="41"/>
      <c r="BJ13267" s="41"/>
      <c r="BK13267" s="41"/>
      <c r="BL13267" s="41"/>
      <c r="BM13267" s="41"/>
      <c r="BN13267" s="41"/>
      <c r="BO13267" s="41"/>
      <c r="BP13267" s="108"/>
      <c r="CG13267" s="102"/>
      <c r="CI13267" s="45"/>
    </row>
    <row r="13268" spans="37:87" ht="13" customHeight="1">
      <c r="AK13268" s="114"/>
      <c r="AL13268" s="41"/>
      <c r="AM13268" s="41"/>
      <c r="AN13268" s="41"/>
      <c r="AO13268" s="41"/>
      <c r="AP13268" s="41"/>
      <c r="AQ13268" s="41"/>
      <c r="AR13268" s="41"/>
      <c r="AS13268" s="41"/>
      <c r="AT13268" s="41"/>
      <c r="AU13268" s="41"/>
      <c r="AV13268" s="41"/>
      <c r="AW13268" s="41"/>
      <c r="AX13268" s="41"/>
      <c r="AY13268" s="41"/>
      <c r="AZ13268" s="41"/>
      <c r="BA13268" s="41"/>
      <c r="BB13268" s="41"/>
      <c r="BC13268" s="41"/>
      <c r="BD13268" s="41"/>
      <c r="BE13268" s="41"/>
      <c r="BF13268" s="41"/>
      <c r="BG13268" s="41"/>
      <c r="BH13268" s="41"/>
      <c r="BI13268" s="41"/>
      <c r="BJ13268" s="41"/>
      <c r="BK13268" s="41"/>
      <c r="BL13268" s="41"/>
      <c r="BM13268" s="41"/>
      <c r="BN13268" s="41"/>
      <c r="BO13268" s="41"/>
      <c r="BP13268" s="108"/>
      <c r="CG13268" s="102"/>
      <c r="CI13268" s="45"/>
    </row>
    <row r="13269" spans="37:87" ht="13" customHeight="1">
      <c r="AK13269" s="114"/>
      <c r="AL13269" s="41"/>
      <c r="AM13269" s="41"/>
      <c r="AN13269" s="41"/>
      <c r="AO13269" s="41"/>
      <c r="AP13269" s="41"/>
      <c r="AQ13269" s="41"/>
      <c r="AR13269" s="41"/>
      <c r="AS13269" s="41"/>
      <c r="AT13269" s="41"/>
      <c r="AU13269" s="41"/>
      <c r="AV13269" s="41"/>
      <c r="AW13269" s="41"/>
      <c r="AX13269" s="41"/>
      <c r="AY13269" s="41"/>
      <c r="AZ13269" s="41"/>
      <c r="BA13269" s="41"/>
      <c r="BB13269" s="41"/>
      <c r="BC13269" s="41"/>
      <c r="BD13269" s="41"/>
      <c r="BE13269" s="41"/>
      <c r="BF13269" s="41"/>
      <c r="BG13269" s="41"/>
      <c r="BH13269" s="41"/>
      <c r="BI13269" s="41"/>
      <c r="BJ13269" s="41"/>
      <c r="BK13269" s="41"/>
      <c r="BL13269" s="41"/>
      <c r="BM13269" s="41"/>
      <c r="BN13269" s="41"/>
      <c r="BO13269" s="41"/>
      <c r="BP13269" s="108"/>
      <c r="CG13269" s="102"/>
      <c r="CI13269" s="45"/>
    </row>
    <row r="13270" spans="37:87" ht="13" customHeight="1">
      <c r="AK13270" s="114"/>
      <c r="AL13270" s="41"/>
      <c r="AM13270" s="41"/>
      <c r="AN13270" s="41"/>
      <c r="AO13270" s="41"/>
      <c r="AP13270" s="41"/>
      <c r="AQ13270" s="41"/>
      <c r="AR13270" s="41"/>
      <c r="AS13270" s="41"/>
      <c r="AT13270" s="41"/>
      <c r="AU13270" s="41"/>
      <c r="AV13270" s="41"/>
      <c r="AW13270" s="41"/>
      <c r="AX13270" s="41"/>
      <c r="AY13270" s="41"/>
      <c r="AZ13270" s="41"/>
      <c r="BA13270" s="41"/>
      <c r="BB13270" s="41"/>
      <c r="BC13270" s="41"/>
      <c r="BD13270" s="41"/>
      <c r="BE13270" s="41"/>
      <c r="BF13270" s="41"/>
      <c r="BG13270" s="41"/>
      <c r="BH13270" s="41"/>
      <c r="BI13270" s="41"/>
      <c r="BJ13270" s="41"/>
      <c r="BK13270" s="41"/>
      <c r="BL13270" s="41"/>
      <c r="BM13270" s="41"/>
      <c r="BN13270" s="41"/>
      <c r="BO13270" s="41"/>
      <c r="BP13270" s="108"/>
      <c r="CG13270" s="102"/>
      <c r="CI13270" s="45"/>
    </row>
    <row r="13271" spans="37:87" ht="13" customHeight="1">
      <c r="AK13271" s="114"/>
      <c r="AL13271" s="41"/>
      <c r="AM13271" s="41"/>
      <c r="AN13271" s="41"/>
      <c r="AO13271" s="41"/>
      <c r="AP13271" s="41"/>
      <c r="AQ13271" s="41"/>
      <c r="AR13271" s="41"/>
      <c r="AS13271" s="41"/>
      <c r="AT13271" s="41"/>
      <c r="AU13271" s="41"/>
      <c r="AV13271" s="41"/>
      <c r="AW13271" s="41"/>
      <c r="AX13271" s="41"/>
      <c r="AY13271" s="41"/>
      <c r="AZ13271" s="41"/>
      <c r="BA13271" s="41"/>
      <c r="BB13271" s="41"/>
      <c r="BC13271" s="41"/>
      <c r="BD13271" s="41"/>
      <c r="BE13271" s="41"/>
      <c r="BF13271" s="41"/>
      <c r="BG13271" s="41"/>
      <c r="BH13271" s="41"/>
      <c r="BI13271" s="41"/>
      <c r="BJ13271" s="41"/>
      <c r="BK13271" s="41"/>
      <c r="BL13271" s="41"/>
      <c r="BM13271" s="41"/>
      <c r="BN13271" s="41"/>
      <c r="BO13271" s="41"/>
      <c r="BP13271" s="108"/>
      <c r="CG13271" s="102"/>
      <c r="CI13271" s="45"/>
    </row>
    <row r="13272" spans="37:87" ht="13" customHeight="1">
      <c r="AK13272" s="114"/>
      <c r="AL13272" s="41"/>
      <c r="AM13272" s="41"/>
      <c r="AN13272" s="41"/>
      <c r="AO13272" s="41"/>
      <c r="AP13272" s="41"/>
      <c r="AQ13272" s="41"/>
      <c r="AR13272" s="41"/>
      <c r="AS13272" s="41"/>
      <c r="AT13272" s="41"/>
      <c r="AU13272" s="41"/>
      <c r="AV13272" s="41"/>
      <c r="AW13272" s="41"/>
      <c r="AX13272" s="41"/>
      <c r="AY13272" s="41"/>
      <c r="AZ13272" s="41"/>
      <c r="BA13272" s="41"/>
      <c r="BB13272" s="41"/>
      <c r="BC13272" s="41"/>
      <c r="BD13272" s="41"/>
      <c r="BE13272" s="41"/>
      <c r="BF13272" s="41"/>
      <c r="BG13272" s="41"/>
      <c r="BH13272" s="41"/>
      <c r="BI13272" s="41"/>
      <c r="BJ13272" s="41"/>
      <c r="BK13272" s="41"/>
      <c r="BL13272" s="41"/>
      <c r="BM13272" s="41"/>
      <c r="BN13272" s="41"/>
      <c r="BO13272" s="41"/>
      <c r="BP13272" s="108"/>
      <c r="CG13272" s="102"/>
      <c r="CI13272" s="45"/>
    </row>
    <row r="13273" spans="37:87" ht="13" customHeight="1">
      <c r="AK13273" s="114"/>
      <c r="AL13273" s="41"/>
      <c r="AM13273" s="41"/>
      <c r="AN13273" s="41"/>
      <c r="AO13273" s="41"/>
      <c r="AP13273" s="41"/>
      <c r="AQ13273" s="41"/>
      <c r="AR13273" s="41"/>
      <c r="AS13273" s="41"/>
      <c r="AT13273" s="41"/>
      <c r="AU13273" s="41"/>
      <c r="AV13273" s="41"/>
      <c r="AW13273" s="41"/>
      <c r="AX13273" s="41"/>
      <c r="AY13273" s="41"/>
      <c r="AZ13273" s="41"/>
      <c r="BA13273" s="41"/>
      <c r="BB13273" s="41"/>
      <c r="BC13273" s="41"/>
      <c r="BD13273" s="41"/>
      <c r="BE13273" s="41"/>
      <c r="BF13273" s="41"/>
      <c r="BG13273" s="41"/>
      <c r="BH13273" s="41"/>
      <c r="BI13273" s="41"/>
      <c r="BJ13273" s="41"/>
      <c r="BK13273" s="41"/>
      <c r="BL13273" s="41"/>
      <c r="BM13273" s="41"/>
      <c r="BN13273" s="41"/>
      <c r="BO13273" s="41"/>
      <c r="BP13273" s="108"/>
      <c r="CG13273" s="102"/>
      <c r="CI13273" s="45"/>
    </row>
    <row r="13274" spans="37:87" ht="13" customHeight="1">
      <c r="AK13274" s="114"/>
      <c r="AL13274" s="41"/>
      <c r="AM13274" s="41"/>
      <c r="AN13274" s="41"/>
      <c r="AO13274" s="41"/>
      <c r="AP13274" s="41"/>
      <c r="AQ13274" s="41"/>
      <c r="AR13274" s="41"/>
      <c r="AS13274" s="41"/>
      <c r="AT13274" s="41"/>
      <c r="AU13274" s="41"/>
      <c r="AV13274" s="41"/>
      <c r="AW13274" s="41"/>
      <c r="AX13274" s="41"/>
      <c r="AY13274" s="41"/>
      <c r="AZ13274" s="41"/>
      <c r="BA13274" s="41"/>
      <c r="BB13274" s="41"/>
      <c r="BC13274" s="41"/>
      <c r="BD13274" s="41"/>
      <c r="BE13274" s="41"/>
      <c r="BF13274" s="41"/>
      <c r="BG13274" s="41"/>
      <c r="BH13274" s="41"/>
      <c r="BI13274" s="41"/>
      <c r="BJ13274" s="41"/>
      <c r="BK13274" s="41"/>
      <c r="BL13274" s="41"/>
      <c r="BM13274" s="41"/>
      <c r="BN13274" s="41"/>
      <c r="BO13274" s="41"/>
      <c r="BP13274" s="108"/>
      <c r="CG13274" s="102"/>
      <c r="CI13274" s="45"/>
    </row>
    <row r="13275" spans="37:87" ht="13" customHeight="1">
      <c r="AK13275" s="114"/>
      <c r="AL13275" s="41"/>
      <c r="AM13275" s="41"/>
      <c r="AN13275" s="41"/>
      <c r="AO13275" s="41"/>
      <c r="AP13275" s="41"/>
      <c r="AQ13275" s="41"/>
      <c r="AR13275" s="41"/>
      <c r="AS13275" s="41"/>
      <c r="AT13275" s="41"/>
      <c r="AU13275" s="41"/>
      <c r="AV13275" s="41"/>
      <c r="AW13275" s="41"/>
      <c r="AX13275" s="41"/>
      <c r="AY13275" s="41"/>
      <c r="AZ13275" s="41"/>
      <c r="BA13275" s="41"/>
      <c r="BB13275" s="41"/>
      <c r="BC13275" s="41"/>
      <c r="BD13275" s="41"/>
      <c r="BE13275" s="41"/>
      <c r="BF13275" s="41"/>
      <c r="BG13275" s="41"/>
      <c r="BH13275" s="41"/>
      <c r="BI13275" s="41"/>
      <c r="BJ13275" s="41"/>
      <c r="BK13275" s="41"/>
      <c r="BL13275" s="41"/>
      <c r="BM13275" s="41"/>
      <c r="BN13275" s="41"/>
      <c r="BO13275" s="41"/>
      <c r="BP13275" s="108"/>
      <c r="CG13275" s="102"/>
      <c r="CI13275" s="45"/>
    </row>
    <row r="13276" spans="37:87" ht="13" customHeight="1">
      <c r="AK13276" s="114"/>
      <c r="AL13276" s="41"/>
      <c r="AM13276" s="41"/>
      <c r="AN13276" s="41"/>
      <c r="AO13276" s="41"/>
      <c r="AP13276" s="41"/>
      <c r="AQ13276" s="41"/>
      <c r="AR13276" s="41"/>
      <c r="AS13276" s="41"/>
      <c r="AT13276" s="41"/>
      <c r="AU13276" s="41"/>
      <c r="AV13276" s="41"/>
      <c r="AW13276" s="41"/>
      <c r="AX13276" s="41"/>
      <c r="AY13276" s="41"/>
      <c r="AZ13276" s="41"/>
      <c r="BA13276" s="41"/>
      <c r="BB13276" s="41"/>
      <c r="BC13276" s="41"/>
      <c r="BD13276" s="41"/>
      <c r="BE13276" s="41"/>
      <c r="BF13276" s="41"/>
      <c r="BG13276" s="41"/>
      <c r="BH13276" s="41"/>
      <c r="BI13276" s="41"/>
      <c r="BJ13276" s="41"/>
      <c r="BK13276" s="41"/>
      <c r="BL13276" s="41"/>
      <c r="BM13276" s="41"/>
      <c r="BN13276" s="41"/>
      <c r="BO13276" s="41"/>
      <c r="BP13276" s="108"/>
      <c r="CG13276" s="102"/>
      <c r="CI13276" s="45"/>
    </row>
    <row r="13277" spans="37:87" ht="13" customHeight="1">
      <c r="AK13277" s="114"/>
      <c r="AL13277" s="41"/>
      <c r="AM13277" s="41"/>
      <c r="AN13277" s="41"/>
      <c r="AO13277" s="41"/>
      <c r="AP13277" s="41"/>
      <c r="AQ13277" s="41"/>
      <c r="AR13277" s="41"/>
      <c r="AS13277" s="41"/>
      <c r="AT13277" s="41"/>
      <c r="AU13277" s="41"/>
      <c r="AV13277" s="41"/>
      <c r="AW13277" s="41"/>
      <c r="AX13277" s="41"/>
      <c r="AY13277" s="41"/>
      <c r="AZ13277" s="41"/>
      <c r="BA13277" s="41"/>
      <c r="BB13277" s="41"/>
      <c r="BC13277" s="41"/>
      <c r="BD13277" s="41"/>
      <c r="BE13277" s="41"/>
      <c r="BF13277" s="41"/>
      <c r="BG13277" s="41"/>
      <c r="BH13277" s="41"/>
      <c r="BI13277" s="41"/>
      <c r="BJ13277" s="41"/>
      <c r="BK13277" s="41"/>
      <c r="BL13277" s="41"/>
      <c r="BM13277" s="41"/>
      <c r="BN13277" s="41"/>
      <c r="BO13277" s="41"/>
      <c r="BP13277" s="108"/>
      <c r="CG13277" s="102"/>
      <c r="CI13277" s="45"/>
    </row>
    <row r="13278" spans="37:87" ht="13" customHeight="1">
      <c r="AK13278" s="114"/>
      <c r="AL13278" s="41"/>
      <c r="AM13278" s="41"/>
      <c r="AN13278" s="41"/>
      <c r="AO13278" s="41"/>
      <c r="AP13278" s="41"/>
      <c r="AQ13278" s="41"/>
      <c r="AR13278" s="41"/>
      <c r="AS13278" s="41"/>
      <c r="AT13278" s="41"/>
      <c r="AU13278" s="41"/>
      <c r="AV13278" s="41"/>
      <c r="AW13278" s="41"/>
      <c r="AX13278" s="41"/>
      <c r="AY13278" s="41"/>
      <c r="AZ13278" s="41"/>
      <c r="BA13278" s="41"/>
      <c r="BB13278" s="41"/>
      <c r="BC13278" s="41"/>
      <c r="BD13278" s="41"/>
      <c r="BE13278" s="41"/>
      <c r="BF13278" s="41"/>
      <c r="BG13278" s="41"/>
      <c r="BH13278" s="41"/>
      <c r="BI13278" s="41"/>
      <c r="BJ13278" s="41"/>
      <c r="BK13278" s="41"/>
      <c r="BL13278" s="41"/>
      <c r="BM13278" s="41"/>
      <c r="BN13278" s="41"/>
      <c r="BO13278" s="41"/>
      <c r="BP13278" s="108"/>
      <c r="CG13278" s="102"/>
      <c r="CI13278" s="45"/>
    </row>
    <row r="13279" spans="37:87" ht="13" customHeight="1">
      <c r="AK13279" s="114"/>
      <c r="AL13279" s="41"/>
      <c r="AM13279" s="41"/>
      <c r="AN13279" s="41"/>
      <c r="AO13279" s="41"/>
      <c r="AP13279" s="41"/>
      <c r="AQ13279" s="41"/>
      <c r="AR13279" s="41"/>
      <c r="AS13279" s="41"/>
      <c r="AT13279" s="41"/>
      <c r="AU13279" s="41"/>
      <c r="AV13279" s="41"/>
      <c r="AW13279" s="41"/>
      <c r="AX13279" s="41"/>
      <c r="AY13279" s="41"/>
      <c r="AZ13279" s="41"/>
      <c r="BA13279" s="41"/>
      <c r="BB13279" s="41"/>
      <c r="BC13279" s="41"/>
      <c r="BD13279" s="41"/>
      <c r="BE13279" s="41"/>
      <c r="BF13279" s="41"/>
      <c r="BG13279" s="41"/>
      <c r="BH13279" s="41"/>
      <c r="BI13279" s="41"/>
      <c r="BJ13279" s="41"/>
      <c r="BK13279" s="41"/>
      <c r="BL13279" s="41"/>
      <c r="BM13279" s="41"/>
      <c r="BN13279" s="41"/>
      <c r="BO13279" s="41"/>
      <c r="BP13279" s="108"/>
      <c r="CG13279" s="102"/>
      <c r="CI13279" s="45"/>
    </row>
    <row r="13280" spans="37:87" ht="13" customHeight="1">
      <c r="AK13280" s="114"/>
      <c r="AL13280" s="41"/>
      <c r="AM13280" s="41"/>
      <c r="AN13280" s="41"/>
      <c r="AO13280" s="41"/>
      <c r="AP13280" s="41"/>
      <c r="AQ13280" s="41"/>
      <c r="AR13280" s="41"/>
      <c r="AS13280" s="41"/>
      <c r="AT13280" s="41"/>
      <c r="AU13280" s="41"/>
      <c r="AV13280" s="41"/>
      <c r="AW13280" s="41"/>
      <c r="AX13280" s="41"/>
      <c r="AY13280" s="41"/>
      <c r="AZ13280" s="41"/>
      <c r="BA13280" s="41"/>
      <c r="BB13280" s="41"/>
      <c r="BC13280" s="41"/>
      <c r="BD13280" s="41"/>
      <c r="BE13280" s="41"/>
      <c r="BF13280" s="41"/>
      <c r="BG13280" s="41"/>
      <c r="BH13280" s="41"/>
      <c r="BI13280" s="41"/>
      <c r="BJ13280" s="41"/>
      <c r="BK13280" s="41"/>
      <c r="BL13280" s="41"/>
      <c r="BM13280" s="41"/>
      <c r="BN13280" s="41"/>
      <c r="BO13280" s="41"/>
      <c r="BP13280" s="108"/>
      <c r="CG13280" s="102"/>
      <c r="CI13280" s="45"/>
    </row>
    <row r="13281" spans="37:87" ht="13" customHeight="1">
      <c r="AK13281" s="114"/>
      <c r="AL13281" s="41"/>
      <c r="AM13281" s="41"/>
      <c r="AN13281" s="41"/>
      <c r="AO13281" s="41"/>
      <c r="AP13281" s="41"/>
      <c r="AQ13281" s="41"/>
      <c r="AR13281" s="41"/>
      <c r="AS13281" s="41"/>
      <c r="AT13281" s="41"/>
      <c r="AU13281" s="41"/>
      <c r="AV13281" s="41"/>
      <c r="AW13281" s="41"/>
      <c r="AX13281" s="41"/>
      <c r="AY13281" s="41"/>
      <c r="AZ13281" s="41"/>
      <c r="BA13281" s="41"/>
      <c r="BB13281" s="41"/>
      <c r="BC13281" s="41"/>
      <c r="BD13281" s="41"/>
      <c r="BE13281" s="41"/>
      <c r="BF13281" s="41"/>
      <c r="BG13281" s="41"/>
      <c r="BH13281" s="41"/>
      <c r="BI13281" s="41"/>
      <c r="BJ13281" s="41"/>
      <c r="BK13281" s="41"/>
      <c r="BL13281" s="41"/>
      <c r="BM13281" s="41"/>
      <c r="BN13281" s="41"/>
      <c r="BO13281" s="41"/>
      <c r="BP13281" s="108"/>
      <c r="CG13281" s="102"/>
      <c r="CI13281" s="45"/>
    </row>
    <row r="13282" spans="37:87" ht="13" customHeight="1">
      <c r="AK13282" s="114"/>
      <c r="AL13282" s="41"/>
      <c r="AM13282" s="41"/>
      <c r="AN13282" s="41"/>
      <c r="AO13282" s="41"/>
      <c r="AP13282" s="41"/>
      <c r="AQ13282" s="41"/>
      <c r="AR13282" s="41"/>
      <c r="AS13282" s="41"/>
      <c r="AT13282" s="41"/>
      <c r="AU13282" s="41"/>
      <c r="AV13282" s="41"/>
      <c r="AW13282" s="41"/>
      <c r="AX13282" s="41"/>
      <c r="AY13282" s="41"/>
      <c r="AZ13282" s="41"/>
      <c r="BA13282" s="41"/>
      <c r="BB13282" s="41"/>
      <c r="BC13282" s="41"/>
      <c r="BD13282" s="41"/>
      <c r="BE13282" s="41"/>
      <c r="BF13282" s="41"/>
      <c r="BG13282" s="41"/>
      <c r="BH13282" s="41"/>
      <c r="BI13282" s="41"/>
      <c r="BJ13282" s="41"/>
      <c r="BK13282" s="41"/>
      <c r="BL13282" s="41"/>
      <c r="BM13282" s="41"/>
      <c r="BN13282" s="41"/>
      <c r="BO13282" s="41"/>
      <c r="BP13282" s="108"/>
      <c r="CG13282" s="102"/>
      <c r="CI13282" s="45"/>
    </row>
    <row r="13283" spans="37:87" ht="13" customHeight="1">
      <c r="AK13283" s="114"/>
      <c r="AL13283" s="41"/>
      <c r="AM13283" s="41"/>
      <c r="AN13283" s="41"/>
      <c r="AO13283" s="41"/>
      <c r="AP13283" s="41"/>
      <c r="AQ13283" s="41"/>
      <c r="AR13283" s="41"/>
      <c r="AS13283" s="41"/>
      <c r="AT13283" s="41"/>
      <c r="AU13283" s="41"/>
      <c r="AV13283" s="41"/>
      <c r="AW13283" s="41"/>
      <c r="AX13283" s="41"/>
      <c r="AY13283" s="41"/>
      <c r="AZ13283" s="41"/>
      <c r="BA13283" s="41"/>
      <c r="BB13283" s="41"/>
      <c r="BC13283" s="41"/>
      <c r="BD13283" s="41"/>
      <c r="BE13283" s="41"/>
      <c r="BF13283" s="41"/>
      <c r="BG13283" s="41"/>
      <c r="BH13283" s="41"/>
      <c r="BI13283" s="41"/>
      <c r="BJ13283" s="41"/>
      <c r="BK13283" s="41"/>
      <c r="BL13283" s="41"/>
      <c r="BM13283" s="41"/>
      <c r="BN13283" s="41"/>
      <c r="BO13283" s="41"/>
      <c r="BP13283" s="108"/>
      <c r="CG13283" s="102"/>
      <c r="CI13283" s="45"/>
    </row>
    <row r="13284" spans="37:87" ht="13" customHeight="1">
      <c r="AK13284" s="114"/>
      <c r="AL13284" s="41"/>
      <c r="AM13284" s="41"/>
      <c r="AN13284" s="41"/>
      <c r="AO13284" s="41"/>
      <c r="AP13284" s="41"/>
      <c r="AQ13284" s="41"/>
      <c r="AR13284" s="41"/>
      <c r="AS13284" s="41"/>
      <c r="AT13284" s="41"/>
      <c r="AU13284" s="41"/>
      <c r="AV13284" s="41"/>
      <c r="AW13284" s="41"/>
      <c r="AX13284" s="41"/>
      <c r="AY13284" s="41"/>
      <c r="AZ13284" s="41"/>
      <c r="BA13284" s="41"/>
      <c r="BB13284" s="41"/>
      <c r="BC13284" s="41"/>
      <c r="BD13284" s="41"/>
      <c r="BE13284" s="41"/>
      <c r="BF13284" s="41"/>
      <c r="BG13284" s="41"/>
      <c r="BH13284" s="41"/>
      <c r="BI13284" s="41"/>
      <c r="BJ13284" s="41"/>
      <c r="BK13284" s="41"/>
      <c r="BL13284" s="41"/>
      <c r="BM13284" s="41"/>
      <c r="BN13284" s="41"/>
      <c r="BO13284" s="41"/>
      <c r="BP13284" s="108"/>
      <c r="CG13284" s="102"/>
      <c r="CI13284" s="45"/>
    </row>
    <row r="13285" spans="37:87" ht="13" customHeight="1">
      <c r="AK13285" s="114"/>
      <c r="AL13285" s="41"/>
      <c r="AM13285" s="41"/>
      <c r="AN13285" s="41"/>
      <c r="AO13285" s="41"/>
      <c r="AP13285" s="41"/>
      <c r="AQ13285" s="41"/>
      <c r="AR13285" s="41"/>
      <c r="AS13285" s="41"/>
      <c r="AT13285" s="41"/>
      <c r="AU13285" s="41"/>
      <c r="AV13285" s="41"/>
      <c r="AW13285" s="41"/>
      <c r="AX13285" s="41"/>
      <c r="AY13285" s="41"/>
      <c r="AZ13285" s="41"/>
      <c r="BA13285" s="41"/>
      <c r="BB13285" s="41"/>
      <c r="BC13285" s="41"/>
      <c r="BD13285" s="41"/>
      <c r="BE13285" s="41"/>
      <c r="BF13285" s="41"/>
      <c r="BG13285" s="41"/>
      <c r="BH13285" s="41"/>
      <c r="BI13285" s="41"/>
      <c r="BJ13285" s="41"/>
      <c r="BK13285" s="41"/>
      <c r="BL13285" s="41"/>
      <c r="BM13285" s="41"/>
      <c r="BN13285" s="41"/>
      <c r="BO13285" s="41"/>
      <c r="BP13285" s="108"/>
      <c r="CG13285" s="102"/>
      <c r="CI13285" s="45"/>
    </row>
    <row r="13286" spans="37:87" ht="13" customHeight="1">
      <c r="AK13286" s="114"/>
      <c r="AL13286" s="41"/>
      <c r="AM13286" s="41"/>
      <c r="AN13286" s="41"/>
      <c r="AO13286" s="41"/>
      <c r="AP13286" s="41"/>
      <c r="AQ13286" s="41"/>
      <c r="AR13286" s="41"/>
      <c r="AS13286" s="41"/>
      <c r="AT13286" s="41"/>
      <c r="AU13286" s="41"/>
      <c r="AV13286" s="41"/>
      <c r="AW13286" s="41"/>
      <c r="AX13286" s="41"/>
      <c r="AY13286" s="41"/>
      <c r="AZ13286" s="41"/>
      <c r="BA13286" s="41"/>
      <c r="BB13286" s="41"/>
      <c r="BC13286" s="41"/>
      <c r="BD13286" s="41"/>
      <c r="BE13286" s="41"/>
      <c r="BF13286" s="41"/>
      <c r="BG13286" s="41"/>
      <c r="BH13286" s="41"/>
      <c r="BI13286" s="41"/>
      <c r="BJ13286" s="41"/>
      <c r="BK13286" s="41"/>
      <c r="BL13286" s="41"/>
      <c r="BM13286" s="41"/>
      <c r="BN13286" s="41"/>
      <c r="BO13286" s="41"/>
      <c r="BP13286" s="108"/>
      <c r="CG13286" s="102"/>
      <c r="CI13286" s="45"/>
    </row>
    <row r="13287" spans="37:87" ht="13" customHeight="1">
      <c r="AK13287" s="114"/>
      <c r="AL13287" s="41"/>
      <c r="AM13287" s="41"/>
      <c r="AN13287" s="41"/>
      <c r="AO13287" s="41"/>
      <c r="AP13287" s="41"/>
      <c r="AQ13287" s="41"/>
      <c r="AR13287" s="41"/>
      <c r="AS13287" s="41"/>
      <c r="AT13287" s="41"/>
      <c r="AU13287" s="41"/>
      <c r="AV13287" s="41"/>
      <c r="AW13287" s="41"/>
      <c r="AX13287" s="41"/>
      <c r="AY13287" s="41"/>
      <c r="AZ13287" s="41"/>
      <c r="BA13287" s="41"/>
      <c r="BB13287" s="41"/>
      <c r="BC13287" s="41"/>
      <c r="BD13287" s="41"/>
      <c r="BE13287" s="41"/>
      <c r="BF13287" s="41"/>
      <c r="BG13287" s="41"/>
      <c r="BH13287" s="41"/>
      <c r="BI13287" s="41"/>
      <c r="BJ13287" s="41"/>
      <c r="BK13287" s="41"/>
      <c r="BL13287" s="41"/>
      <c r="BM13287" s="41"/>
      <c r="BN13287" s="41"/>
      <c r="BO13287" s="41"/>
      <c r="BP13287" s="108"/>
      <c r="CG13287" s="102"/>
      <c r="CI13287" s="45"/>
    </row>
    <row r="13288" spans="37:87" ht="13" customHeight="1">
      <c r="AK13288" s="114"/>
      <c r="AL13288" s="41"/>
      <c r="AM13288" s="41"/>
      <c r="AN13288" s="41"/>
      <c r="AO13288" s="41"/>
      <c r="AP13288" s="41"/>
      <c r="AQ13288" s="41"/>
      <c r="AR13288" s="41"/>
      <c r="AS13288" s="41"/>
      <c r="AT13288" s="41"/>
      <c r="AU13288" s="41"/>
      <c r="AV13288" s="41"/>
      <c r="AW13288" s="41"/>
      <c r="AX13288" s="41"/>
      <c r="AY13288" s="41"/>
      <c r="AZ13288" s="41"/>
      <c r="BA13288" s="41"/>
      <c r="BB13288" s="41"/>
      <c r="BC13288" s="41"/>
      <c r="BD13288" s="41"/>
      <c r="BE13288" s="41"/>
      <c r="BF13288" s="41"/>
      <c r="BG13288" s="41"/>
      <c r="BH13288" s="41"/>
      <c r="BI13288" s="41"/>
      <c r="BJ13288" s="41"/>
      <c r="BK13288" s="41"/>
      <c r="BL13288" s="41"/>
      <c r="BM13288" s="41"/>
      <c r="BN13288" s="41"/>
      <c r="BO13288" s="41"/>
      <c r="BP13288" s="108"/>
      <c r="CG13288" s="102"/>
      <c r="CI13288" s="45"/>
    </row>
    <row r="13289" spans="37:87" ht="13" customHeight="1">
      <c r="AK13289" s="114"/>
      <c r="AL13289" s="41"/>
      <c r="AM13289" s="41"/>
      <c r="AN13289" s="41"/>
      <c r="AO13289" s="41"/>
      <c r="AP13289" s="41"/>
      <c r="AQ13289" s="41"/>
      <c r="AR13289" s="41"/>
      <c r="AS13289" s="41"/>
      <c r="AT13289" s="41"/>
      <c r="AU13289" s="41"/>
      <c r="AV13289" s="41"/>
      <c r="AW13289" s="41"/>
      <c r="AX13289" s="41"/>
      <c r="AY13289" s="41"/>
      <c r="AZ13289" s="41"/>
      <c r="BA13289" s="41"/>
      <c r="BB13289" s="41"/>
      <c r="BC13289" s="41"/>
      <c r="BD13289" s="41"/>
      <c r="BE13289" s="41"/>
      <c r="BF13289" s="41"/>
      <c r="BG13289" s="41"/>
      <c r="BH13289" s="41"/>
      <c r="BI13289" s="41"/>
      <c r="BJ13289" s="41"/>
      <c r="BK13289" s="41"/>
      <c r="BL13289" s="41"/>
      <c r="BM13289" s="41"/>
      <c r="BN13289" s="41"/>
      <c r="BO13289" s="41"/>
      <c r="BP13289" s="108"/>
      <c r="CG13289" s="102"/>
      <c r="CI13289" s="45"/>
    </row>
    <row r="13290" spans="37:87" ht="13" customHeight="1">
      <c r="AK13290" s="114"/>
      <c r="AL13290" s="41"/>
      <c r="AM13290" s="41"/>
      <c r="AN13290" s="41"/>
      <c r="AO13290" s="41"/>
      <c r="AP13290" s="41"/>
      <c r="AQ13290" s="41"/>
      <c r="AR13290" s="41"/>
      <c r="AS13290" s="41"/>
      <c r="AT13290" s="41"/>
      <c r="AU13290" s="41"/>
      <c r="AV13290" s="41"/>
      <c r="AW13290" s="41"/>
      <c r="AX13290" s="41"/>
      <c r="AY13290" s="41"/>
      <c r="AZ13290" s="41"/>
      <c r="BA13290" s="41"/>
      <c r="BB13290" s="41"/>
      <c r="BC13290" s="41"/>
      <c r="BD13290" s="41"/>
      <c r="BE13290" s="41"/>
      <c r="BF13290" s="41"/>
      <c r="BG13290" s="41"/>
      <c r="BH13290" s="41"/>
      <c r="BI13290" s="41"/>
      <c r="BJ13290" s="41"/>
      <c r="BK13290" s="41"/>
      <c r="BL13290" s="41"/>
      <c r="BM13290" s="41"/>
      <c r="BN13290" s="41"/>
      <c r="BO13290" s="41"/>
      <c r="BP13290" s="108"/>
      <c r="CG13290" s="102"/>
      <c r="CI13290" s="45"/>
    </row>
    <row r="13291" spans="37:87" ht="13" customHeight="1">
      <c r="AK13291" s="114"/>
      <c r="AL13291" s="41"/>
      <c r="AM13291" s="41"/>
      <c r="AN13291" s="41"/>
      <c r="AO13291" s="41"/>
      <c r="AP13291" s="41"/>
      <c r="AQ13291" s="41"/>
      <c r="AR13291" s="41"/>
      <c r="AS13291" s="41"/>
      <c r="AT13291" s="41"/>
      <c r="AU13291" s="41"/>
      <c r="AV13291" s="41"/>
      <c r="AW13291" s="41"/>
      <c r="AX13291" s="41"/>
      <c r="AY13291" s="41"/>
      <c r="AZ13291" s="41"/>
      <c r="BA13291" s="41"/>
      <c r="BB13291" s="41"/>
      <c r="BC13291" s="41"/>
      <c r="BD13291" s="41"/>
      <c r="BE13291" s="41"/>
      <c r="BF13291" s="41"/>
      <c r="BG13291" s="41"/>
      <c r="BH13291" s="41"/>
      <c r="BI13291" s="41"/>
      <c r="BJ13291" s="41"/>
      <c r="BK13291" s="41"/>
      <c r="BL13291" s="41"/>
      <c r="BM13291" s="41"/>
      <c r="BN13291" s="41"/>
      <c r="BO13291" s="41"/>
      <c r="BP13291" s="108"/>
      <c r="CG13291" s="102"/>
      <c r="CI13291" s="45"/>
    </row>
    <row r="13292" spans="37:87" ht="13" customHeight="1">
      <c r="AK13292" s="114"/>
      <c r="AL13292" s="41"/>
      <c r="AM13292" s="41"/>
      <c r="AN13292" s="41"/>
      <c r="AO13292" s="41"/>
      <c r="AP13292" s="41"/>
      <c r="AQ13292" s="41"/>
      <c r="AR13292" s="41"/>
      <c r="AS13292" s="41"/>
      <c r="AT13292" s="41"/>
      <c r="AU13292" s="41"/>
      <c r="AV13292" s="41"/>
      <c r="AW13292" s="41"/>
      <c r="AX13292" s="41"/>
      <c r="AY13292" s="41"/>
      <c r="AZ13292" s="41"/>
      <c r="BA13292" s="41"/>
      <c r="BB13292" s="41"/>
      <c r="BC13292" s="41"/>
      <c r="BD13292" s="41"/>
      <c r="BE13292" s="41"/>
      <c r="BF13292" s="41"/>
      <c r="BG13292" s="41"/>
      <c r="BH13292" s="41"/>
      <c r="BI13292" s="41"/>
      <c r="BJ13292" s="41"/>
      <c r="BK13292" s="41"/>
      <c r="BL13292" s="41"/>
      <c r="BM13292" s="41"/>
      <c r="BN13292" s="41"/>
      <c r="BO13292" s="41"/>
      <c r="BP13292" s="108"/>
      <c r="CG13292" s="102"/>
      <c r="CI13292" s="45"/>
    </row>
    <row r="13293" spans="37:87" ht="13" customHeight="1">
      <c r="AK13293" s="114"/>
      <c r="AL13293" s="41"/>
      <c r="AM13293" s="41"/>
      <c r="AN13293" s="41"/>
      <c r="AO13293" s="41"/>
      <c r="AP13293" s="41"/>
      <c r="AQ13293" s="41"/>
      <c r="AR13293" s="41"/>
      <c r="AS13293" s="41"/>
      <c r="AT13293" s="41"/>
      <c r="AU13293" s="41"/>
      <c r="AV13293" s="41"/>
      <c r="AW13293" s="41"/>
      <c r="AX13293" s="41"/>
      <c r="AY13293" s="41"/>
      <c r="AZ13293" s="41"/>
      <c r="BA13293" s="41"/>
      <c r="BB13293" s="41"/>
      <c r="BC13293" s="41"/>
      <c r="BD13293" s="41"/>
      <c r="BE13293" s="41"/>
      <c r="BF13293" s="41"/>
      <c r="BG13293" s="41"/>
      <c r="BH13293" s="41"/>
      <c r="BI13293" s="41"/>
      <c r="BJ13293" s="41"/>
      <c r="BK13293" s="41"/>
      <c r="BL13293" s="41"/>
      <c r="BM13293" s="41"/>
      <c r="BN13293" s="41"/>
      <c r="BO13293" s="41"/>
      <c r="BP13293" s="108"/>
      <c r="CG13293" s="102"/>
      <c r="CI13293" s="45"/>
    </row>
    <row r="13294" spans="37:87" ht="13" customHeight="1">
      <c r="AK13294" s="114"/>
      <c r="AL13294" s="41"/>
      <c r="AM13294" s="41"/>
      <c r="AN13294" s="41"/>
      <c r="AO13294" s="41"/>
      <c r="AP13294" s="41"/>
      <c r="AQ13294" s="41"/>
      <c r="AR13294" s="41"/>
      <c r="AS13294" s="41"/>
      <c r="AT13294" s="41"/>
      <c r="AU13294" s="41"/>
      <c r="AV13294" s="41"/>
      <c r="AW13294" s="41"/>
      <c r="AX13294" s="41"/>
      <c r="AY13294" s="41"/>
      <c r="AZ13294" s="41"/>
      <c r="BA13294" s="41"/>
      <c r="BB13294" s="41"/>
      <c r="BC13294" s="41"/>
      <c r="BD13294" s="41"/>
      <c r="BE13294" s="41"/>
      <c r="BF13294" s="41"/>
      <c r="BG13294" s="41"/>
      <c r="BH13294" s="41"/>
      <c r="BI13294" s="41"/>
      <c r="BJ13294" s="41"/>
      <c r="BK13294" s="41"/>
      <c r="BL13294" s="41"/>
      <c r="BM13294" s="41"/>
      <c r="BN13294" s="41"/>
      <c r="BO13294" s="41"/>
      <c r="BP13294" s="108"/>
      <c r="CG13294" s="102"/>
      <c r="CI13294" s="45"/>
    </row>
    <row r="13295" spans="37:87" ht="13" customHeight="1">
      <c r="AK13295" s="114"/>
      <c r="AL13295" s="41"/>
      <c r="AM13295" s="41"/>
      <c r="AN13295" s="41"/>
      <c r="AO13295" s="41"/>
      <c r="AP13295" s="41"/>
      <c r="AQ13295" s="41"/>
      <c r="AR13295" s="41"/>
      <c r="AS13295" s="41"/>
      <c r="AT13295" s="41"/>
      <c r="AU13295" s="41"/>
      <c r="AV13295" s="41"/>
      <c r="AW13295" s="41"/>
      <c r="AX13295" s="41"/>
      <c r="AY13295" s="41"/>
      <c r="AZ13295" s="41"/>
      <c r="BA13295" s="41"/>
      <c r="BB13295" s="41"/>
      <c r="BC13295" s="41"/>
      <c r="BD13295" s="41"/>
      <c r="BE13295" s="41"/>
      <c r="BF13295" s="41"/>
      <c r="BG13295" s="41"/>
      <c r="BH13295" s="41"/>
      <c r="BI13295" s="41"/>
      <c r="BJ13295" s="41"/>
      <c r="BK13295" s="41"/>
      <c r="BL13295" s="41"/>
      <c r="BM13295" s="41"/>
      <c r="BN13295" s="41"/>
      <c r="BO13295" s="41"/>
      <c r="BP13295" s="108"/>
      <c r="CG13295" s="102"/>
      <c r="CI13295" s="45"/>
    </row>
    <row r="13296" spans="37:87" ht="13" customHeight="1">
      <c r="AK13296" s="114"/>
      <c r="AL13296" s="41"/>
      <c r="AM13296" s="41"/>
      <c r="AN13296" s="41"/>
      <c r="AO13296" s="41"/>
      <c r="AP13296" s="41"/>
      <c r="AQ13296" s="41"/>
      <c r="AR13296" s="41"/>
      <c r="AS13296" s="41"/>
      <c r="AT13296" s="41"/>
      <c r="AU13296" s="41"/>
      <c r="AV13296" s="41"/>
      <c r="AW13296" s="41"/>
      <c r="AX13296" s="41"/>
      <c r="AY13296" s="41"/>
      <c r="AZ13296" s="41"/>
      <c r="BA13296" s="41"/>
      <c r="BB13296" s="41"/>
      <c r="BC13296" s="41"/>
      <c r="BD13296" s="41"/>
      <c r="BE13296" s="41"/>
      <c r="BF13296" s="41"/>
      <c r="BG13296" s="41"/>
      <c r="BH13296" s="41"/>
      <c r="BI13296" s="41"/>
      <c r="BJ13296" s="41"/>
      <c r="BK13296" s="41"/>
      <c r="BL13296" s="41"/>
      <c r="BM13296" s="41"/>
      <c r="BN13296" s="41"/>
      <c r="BO13296" s="41"/>
      <c r="BP13296" s="108"/>
      <c r="CG13296" s="102"/>
      <c r="CI13296" s="45"/>
    </row>
    <row r="13297" spans="37:87" ht="13" customHeight="1">
      <c r="AK13297" s="114"/>
      <c r="AL13297" s="41"/>
      <c r="AM13297" s="41"/>
      <c r="AN13297" s="41"/>
      <c r="AO13297" s="41"/>
      <c r="AP13297" s="41"/>
      <c r="AQ13297" s="41"/>
      <c r="AR13297" s="41"/>
      <c r="AS13297" s="41"/>
      <c r="AT13297" s="41"/>
      <c r="AU13297" s="41"/>
      <c r="AV13297" s="41"/>
      <c r="AW13297" s="41"/>
      <c r="AX13297" s="41"/>
      <c r="AY13297" s="41"/>
      <c r="AZ13297" s="41"/>
      <c r="BA13297" s="41"/>
      <c r="BB13297" s="41"/>
      <c r="BC13297" s="41"/>
      <c r="BD13297" s="41"/>
      <c r="BE13297" s="41"/>
      <c r="BF13297" s="41"/>
      <c r="BG13297" s="41"/>
      <c r="BH13297" s="41"/>
      <c r="BI13297" s="41"/>
      <c r="BJ13297" s="41"/>
      <c r="BK13297" s="41"/>
      <c r="BL13297" s="41"/>
      <c r="BM13297" s="41"/>
      <c r="BN13297" s="41"/>
      <c r="BO13297" s="41"/>
      <c r="BP13297" s="108"/>
      <c r="CG13297" s="102"/>
      <c r="CI13297" s="45"/>
    </row>
    <row r="13298" spans="37:87" ht="13" customHeight="1">
      <c r="AK13298" s="114"/>
      <c r="AL13298" s="41"/>
      <c r="AM13298" s="41"/>
      <c r="AN13298" s="41"/>
      <c r="AO13298" s="41"/>
      <c r="AP13298" s="41"/>
      <c r="AQ13298" s="41"/>
      <c r="AR13298" s="41"/>
      <c r="AS13298" s="41"/>
      <c r="AT13298" s="41"/>
      <c r="AU13298" s="41"/>
      <c r="AV13298" s="41"/>
      <c r="AW13298" s="41"/>
      <c r="AX13298" s="41"/>
      <c r="AY13298" s="41"/>
      <c r="AZ13298" s="41"/>
      <c r="BA13298" s="41"/>
      <c r="BB13298" s="41"/>
      <c r="BC13298" s="41"/>
      <c r="BD13298" s="41"/>
      <c r="BE13298" s="41"/>
      <c r="BF13298" s="41"/>
      <c r="BG13298" s="41"/>
      <c r="BH13298" s="41"/>
      <c r="BI13298" s="41"/>
      <c r="BJ13298" s="41"/>
      <c r="BK13298" s="41"/>
      <c r="BL13298" s="41"/>
      <c r="BM13298" s="41"/>
      <c r="BN13298" s="41"/>
      <c r="BO13298" s="41"/>
      <c r="BP13298" s="108"/>
      <c r="CG13298" s="102"/>
      <c r="CI13298" s="45"/>
    </row>
    <row r="13299" spans="37:87" ht="13" customHeight="1">
      <c r="AK13299" s="114"/>
      <c r="AL13299" s="41"/>
      <c r="AM13299" s="41"/>
      <c r="AN13299" s="41"/>
      <c r="AO13299" s="41"/>
      <c r="AP13299" s="41"/>
      <c r="AQ13299" s="41"/>
      <c r="AR13299" s="41"/>
      <c r="AS13299" s="41"/>
      <c r="AT13299" s="41"/>
      <c r="AU13299" s="41"/>
      <c r="AV13299" s="41"/>
      <c r="AW13299" s="41"/>
      <c r="AX13299" s="41"/>
      <c r="AY13299" s="41"/>
      <c r="AZ13299" s="41"/>
      <c r="BA13299" s="41"/>
      <c r="BB13299" s="41"/>
      <c r="BC13299" s="41"/>
      <c r="BD13299" s="41"/>
      <c r="BE13299" s="41"/>
      <c r="BF13299" s="41"/>
      <c r="BG13299" s="41"/>
      <c r="BH13299" s="41"/>
      <c r="BI13299" s="41"/>
      <c r="BJ13299" s="41"/>
      <c r="BK13299" s="41"/>
      <c r="BL13299" s="41"/>
      <c r="BM13299" s="41"/>
      <c r="BN13299" s="41"/>
      <c r="BO13299" s="41"/>
      <c r="BP13299" s="108"/>
      <c r="CG13299" s="102"/>
      <c r="CI13299" s="45"/>
    </row>
    <row r="13300" spans="37:87" ht="13" customHeight="1">
      <c r="AK13300" s="114"/>
      <c r="AL13300" s="41"/>
      <c r="AM13300" s="41"/>
      <c r="AN13300" s="41"/>
      <c r="AO13300" s="41"/>
      <c r="AP13300" s="41"/>
      <c r="AQ13300" s="41"/>
      <c r="AR13300" s="41"/>
      <c r="AS13300" s="41"/>
      <c r="AT13300" s="41"/>
      <c r="AU13300" s="41"/>
      <c r="AV13300" s="41"/>
      <c r="AW13300" s="41"/>
      <c r="AX13300" s="41"/>
      <c r="AY13300" s="41"/>
      <c r="AZ13300" s="41"/>
      <c r="BA13300" s="41"/>
      <c r="BB13300" s="41"/>
      <c r="BC13300" s="41"/>
      <c r="BD13300" s="41"/>
      <c r="BE13300" s="41"/>
      <c r="BF13300" s="41"/>
      <c r="BG13300" s="41"/>
      <c r="BH13300" s="41"/>
      <c r="BI13300" s="41"/>
      <c r="BJ13300" s="41"/>
      <c r="BK13300" s="41"/>
      <c r="BL13300" s="41"/>
      <c r="BM13300" s="41"/>
      <c r="BN13300" s="41"/>
      <c r="BO13300" s="41"/>
      <c r="BP13300" s="108"/>
      <c r="CG13300" s="102"/>
      <c r="CI13300" s="45"/>
    </row>
    <row r="13301" spans="37:87" ht="13" customHeight="1">
      <c r="AK13301" s="114"/>
      <c r="AL13301" s="41"/>
      <c r="AM13301" s="41"/>
      <c r="AN13301" s="41"/>
      <c r="AO13301" s="41"/>
      <c r="AP13301" s="41"/>
      <c r="AQ13301" s="41"/>
      <c r="AR13301" s="41"/>
      <c r="AS13301" s="41"/>
      <c r="AT13301" s="41"/>
      <c r="AU13301" s="41"/>
      <c r="AV13301" s="41"/>
      <c r="AW13301" s="41"/>
      <c r="AX13301" s="41"/>
      <c r="AY13301" s="41"/>
      <c r="AZ13301" s="41"/>
      <c r="BA13301" s="41"/>
      <c r="BB13301" s="41"/>
      <c r="BC13301" s="41"/>
      <c r="BD13301" s="41"/>
      <c r="BE13301" s="41"/>
      <c r="BF13301" s="41"/>
      <c r="BG13301" s="41"/>
      <c r="BH13301" s="41"/>
      <c r="BI13301" s="41"/>
      <c r="BJ13301" s="41"/>
      <c r="BK13301" s="41"/>
      <c r="BL13301" s="41"/>
      <c r="BM13301" s="41"/>
      <c r="BN13301" s="41"/>
      <c r="BO13301" s="41"/>
      <c r="BP13301" s="108"/>
      <c r="CG13301" s="102"/>
      <c r="CI13301" s="45"/>
    </row>
    <row r="13302" spans="37:87" ht="13" customHeight="1">
      <c r="AK13302" s="114"/>
      <c r="AL13302" s="41"/>
      <c r="AM13302" s="41"/>
      <c r="AN13302" s="41"/>
      <c r="AO13302" s="41"/>
      <c r="AP13302" s="41"/>
      <c r="AQ13302" s="41"/>
      <c r="AR13302" s="41"/>
      <c r="AS13302" s="41"/>
      <c r="AT13302" s="41"/>
      <c r="AU13302" s="41"/>
      <c r="AV13302" s="41"/>
      <c r="AW13302" s="41"/>
      <c r="AX13302" s="41"/>
      <c r="AY13302" s="41"/>
      <c r="AZ13302" s="41"/>
      <c r="BA13302" s="41"/>
      <c r="BB13302" s="41"/>
      <c r="BC13302" s="41"/>
      <c r="BD13302" s="41"/>
      <c r="BE13302" s="41"/>
      <c r="BF13302" s="41"/>
      <c r="BG13302" s="41"/>
      <c r="BH13302" s="41"/>
      <c r="BI13302" s="41"/>
      <c r="BJ13302" s="41"/>
      <c r="BK13302" s="41"/>
      <c r="BL13302" s="41"/>
      <c r="BM13302" s="41"/>
      <c r="BN13302" s="41"/>
      <c r="BO13302" s="41"/>
      <c r="BP13302" s="108"/>
      <c r="CG13302" s="102"/>
      <c r="CI13302" s="45"/>
    </row>
    <row r="13303" spans="37:87" ht="13" customHeight="1">
      <c r="AK13303" s="114"/>
      <c r="AL13303" s="41"/>
      <c r="AM13303" s="41"/>
      <c r="AN13303" s="41"/>
      <c r="AO13303" s="41"/>
      <c r="AP13303" s="41"/>
      <c r="AQ13303" s="41"/>
      <c r="AR13303" s="41"/>
      <c r="AS13303" s="41"/>
      <c r="AT13303" s="41"/>
      <c r="AU13303" s="41"/>
      <c r="AV13303" s="41"/>
      <c r="AW13303" s="41"/>
      <c r="AX13303" s="41"/>
      <c r="AY13303" s="41"/>
      <c r="AZ13303" s="41"/>
      <c r="BA13303" s="41"/>
      <c r="BB13303" s="41"/>
      <c r="BC13303" s="41"/>
      <c r="BD13303" s="41"/>
      <c r="BE13303" s="41"/>
      <c r="BF13303" s="41"/>
      <c r="BG13303" s="41"/>
      <c r="BH13303" s="41"/>
      <c r="BI13303" s="41"/>
      <c r="BJ13303" s="41"/>
      <c r="BK13303" s="41"/>
      <c r="BL13303" s="41"/>
      <c r="BM13303" s="41"/>
      <c r="BN13303" s="41"/>
      <c r="BO13303" s="41"/>
      <c r="BP13303" s="108"/>
      <c r="CG13303" s="102"/>
      <c r="CI13303" s="45"/>
    </row>
    <row r="13304" spans="37:87" ht="13" customHeight="1">
      <c r="AK13304" s="114"/>
      <c r="AL13304" s="41"/>
      <c r="AM13304" s="41"/>
      <c r="AN13304" s="41"/>
      <c r="AO13304" s="41"/>
      <c r="AP13304" s="41"/>
      <c r="AQ13304" s="41"/>
      <c r="AR13304" s="41"/>
      <c r="AS13304" s="41"/>
      <c r="AT13304" s="41"/>
      <c r="AU13304" s="41"/>
      <c r="AV13304" s="41"/>
      <c r="AW13304" s="41"/>
      <c r="AX13304" s="41"/>
      <c r="AY13304" s="41"/>
      <c r="AZ13304" s="41"/>
      <c r="BA13304" s="41"/>
      <c r="BB13304" s="41"/>
      <c r="BC13304" s="41"/>
      <c r="BD13304" s="41"/>
      <c r="BE13304" s="41"/>
      <c r="BF13304" s="41"/>
      <c r="BG13304" s="41"/>
      <c r="BH13304" s="41"/>
      <c r="BI13304" s="41"/>
      <c r="BJ13304" s="41"/>
      <c r="BK13304" s="41"/>
      <c r="BL13304" s="41"/>
      <c r="BM13304" s="41"/>
      <c r="BN13304" s="41"/>
      <c r="BO13304" s="41"/>
      <c r="BP13304" s="108"/>
      <c r="CG13304" s="102"/>
      <c r="CI13304" s="45"/>
    </row>
    <row r="13305" spans="37:87" ht="13" customHeight="1">
      <c r="AK13305" s="114"/>
      <c r="AL13305" s="41"/>
      <c r="AM13305" s="41"/>
      <c r="AN13305" s="41"/>
      <c r="AO13305" s="41"/>
      <c r="AP13305" s="41"/>
      <c r="AQ13305" s="41"/>
      <c r="AR13305" s="41"/>
      <c r="AS13305" s="41"/>
      <c r="AT13305" s="41"/>
      <c r="AU13305" s="41"/>
      <c r="AV13305" s="41"/>
      <c r="AW13305" s="41"/>
      <c r="AX13305" s="41"/>
      <c r="AY13305" s="41"/>
      <c r="AZ13305" s="41"/>
      <c r="BA13305" s="41"/>
      <c r="BB13305" s="41"/>
      <c r="BC13305" s="41"/>
      <c r="BD13305" s="41"/>
      <c r="BE13305" s="41"/>
      <c r="BF13305" s="41"/>
      <c r="BG13305" s="41"/>
      <c r="BH13305" s="41"/>
      <c r="BI13305" s="41"/>
      <c r="BJ13305" s="41"/>
      <c r="BK13305" s="41"/>
      <c r="BL13305" s="41"/>
      <c r="BM13305" s="41"/>
      <c r="BN13305" s="41"/>
      <c r="BO13305" s="41"/>
      <c r="BP13305" s="108"/>
      <c r="CG13305" s="102"/>
      <c r="CI13305" s="45"/>
    </row>
    <row r="13306" spans="37:87" ht="13" customHeight="1">
      <c r="AK13306" s="114"/>
      <c r="AL13306" s="41"/>
      <c r="AM13306" s="41"/>
      <c r="AN13306" s="41"/>
      <c r="AO13306" s="41"/>
      <c r="AP13306" s="41"/>
      <c r="AQ13306" s="41"/>
      <c r="AR13306" s="41"/>
      <c r="AS13306" s="41"/>
      <c r="AT13306" s="41"/>
      <c r="AU13306" s="41"/>
      <c r="AV13306" s="41"/>
      <c r="AW13306" s="41"/>
      <c r="AX13306" s="41"/>
      <c r="AY13306" s="41"/>
      <c r="AZ13306" s="41"/>
      <c r="BA13306" s="41"/>
      <c r="BB13306" s="41"/>
      <c r="BC13306" s="41"/>
      <c r="BD13306" s="41"/>
      <c r="BE13306" s="41"/>
      <c r="BF13306" s="41"/>
      <c r="BG13306" s="41"/>
      <c r="BH13306" s="41"/>
      <c r="BI13306" s="41"/>
      <c r="BJ13306" s="41"/>
      <c r="BK13306" s="41"/>
      <c r="BL13306" s="41"/>
      <c r="BM13306" s="41"/>
      <c r="BN13306" s="41"/>
      <c r="BO13306" s="41"/>
      <c r="BP13306" s="108"/>
      <c r="CG13306" s="102"/>
      <c r="CI13306" s="45"/>
    </row>
    <row r="13307" spans="37:87" ht="13" customHeight="1">
      <c r="AK13307" s="114"/>
      <c r="AL13307" s="41"/>
      <c r="AM13307" s="41"/>
      <c r="AN13307" s="41"/>
      <c r="AO13307" s="41"/>
      <c r="AP13307" s="41"/>
      <c r="AQ13307" s="41"/>
      <c r="AR13307" s="41"/>
      <c r="AS13307" s="41"/>
      <c r="AT13307" s="41"/>
      <c r="AU13307" s="41"/>
      <c r="AV13307" s="41"/>
      <c r="AW13307" s="41"/>
      <c r="AX13307" s="41"/>
      <c r="AY13307" s="41"/>
      <c r="AZ13307" s="41"/>
      <c r="BA13307" s="41"/>
      <c r="BB13307" s="41"/>
      <c r="BC13307" s="41"/>
      <c r="BD13307" s="41"/>
      <c r="BE13307" s="41"/>
      <c r="BF13307" s="41"/>
      <c r="BG13307" s="41"/>
      <c r="BH13307" s="41"/>
      <c r="BI13307" s="41"/>
      <c r="BJ13307" s="41"/>
      <c r="BK13307" s="41"/>
      <c r="BL13307" s="41"/>
      <c r="BM13307" s="41"/>
      <c r="BN13307" s="41"/>
      <c r="BO13307" s="41"/>
      <c r="BP13307" s="108"/>
      <c r="CG13307" s="102"/>
      <c r="CI13307" s="45"/>
    </row>
    <row r="13308" spans="37:87" ht="13" customHeight="1">
      <c r="AK13308" s="114"/>
      <c r="AL13308" s="41"/>
      <c r="AM13308" s="41"/>
      <c r="AN13308" s="41"/>
      <c r="AO13308" s="41"/>
      <c r="AP13308" s="41"/>
      <c r="AQ13308" s="41"/>
      <c r="AR13308" s="41"/>
      <c r="AS13308" s="41"/>
      <c r="AT13308" s="41"/>
      <c r="AU13308" s="41"/>
      <c r="AV13308" s="41"/>
      <c r="AW13308" s="41"/>
      <c r="AX13308" s="41"/>
      <c r="AY13308" s="41"/>
      <c r="AZ13308" s="41"/>
      <c r="BA13308" s="41"/>
      <c r="BB13308" s="41"/>
      <c r="BC13308" s="41"/>
      <c r="BD13308" s="41"/>
      <c r="BE13308" s="41"/>
      <c r="BF13308" s="41"/>
      <c r="BG13308" s="41"/>
      <c r="BH13308" s="41"/>
      <c r="BI13308" s="41"/>
      <c r="BJ13308" s="41"/>
      <c r="BK13308" s="41"/>
      <c r="BL13308" s="41"/>
      <c r="BM13308" s="41"/>
      <c r="BN13308" s="41"/>
      <c r="BO13308" s="41"/>
      <c r="BP13308" s="108"/>
      <c r="CG13308" s="102"/>
      <c r="CI13308" s="45"/>
    </row>
    <row r="13309" spans="37:87" ht="13" customHeight="1">
      <c r="AK13309" s="114"/>
      <c r="AL13309" s="41"/>
      <c r="AM13309" s="41"/>
      <c r="AN13309" s="41"/>
      <c r="AO13309" s="41"/>
      <c r="AP13309" s="41"/>
      <c r="AQ13309" s="41"/>
      <c r="AR13309" s="41"/>
      <c r="AS13309" s="41"/>
      <c r="AT13309" s="41"/>
      <c r="AU13309" s="41"/>
      <c r="AV13309" s="41"/>
      <c r="AW13309" s="41"/>
      <c r="AX13309" s="41"/>
      <c r="AY13309" s="41"/>
      <c r="AZ13309" s="41"/>
      <c r="BA13309" s="41"/>
      <c r="BB13309" s="41"/>
      <c r="BC13309" s="41"/>
      <c r="BD13309" s="41"/>
      <c r="BE13309" s="41"/>
      <c r="BF13309" s="41"/>
      <c r="BG13309" s="41"/>
      <c r="BH13309" s="41"/>
      <c r="BI13309" s="41"/>
      <c r="BJ13309" s="41"/>
      <c r="BK13309" s="41"/>
      <c r="BL13309" s="41"/>
      <c r="BM13309" s="41"/>
      <c r="BN13309" s="41"/>
      <c r="BO13309" s="41"/>
      <c r="BP13309" s="108"/>
      <c r="CG13309" s="102"/>
      <c r="CI13309" s="45"/>
    </row>
    <row r="13310" spans="37:87" ht="13" customHeight="1">
      <c r="AK13310" s="114"/>
      <c r="AL13310" s="41"/>
      <c r="AM13310" s="41"/>
      <c r="AN13310" s="41"/>
      <c r="AO13310" s="41"/>
      <c r="AP13310" s="41"/>
      <c r="AQ13310" s="41"/>
      <c r="AR13310" s="41"/>
      <c r="AS13310" s="41"/>
      <c r="AT13310" s="41"/>
      <c r="AU13310" s="41"/>
      <c r="AV13310" s="41"/>
      <c r="AW13310" s="41"/>
      <c r="AX13310" s="41"/>
      <c r="AY13310" s="41"/>
      <c r="AZ13310" s="41"/>
      <c r="BA13310" s="41"/>
      <c r="BB13310" s="41"/>
      <c r="BC13310" s="41"/>
      <c r="BD13310" s="41"/>
      <c r="BE13310" s="41"/>
      <c r="BF13310" s="41"/>
      <c r="BG13310" s="41"/>
      <c r="BH13310" s="41"/>
      <c r="BI13310" s="41"/>
      <c r="BJ13310" s="41"/>
      <c r="BK13310" s="41"/>
      <c r="BL13310" s="41"/>
      <c r="BM13310" s="41"/>
      <c r="BN13310" s="41"/>
      <c r="BO13310" s="41"/>
      <c r="BP13310" s="108"/>
      <c r="CG13310" s="102"/>
      <c r="CI13310" s="45"/>
    </row>
    <row r="13311" spans="37:87" ht="13" customHeight="1">
      <c r="AK13311" s="114"/>
      <c r="AL13311" s="41"/>
      <c r="AM13311" s="41"/>
      <c r="AN13311" s="41"/>
      <c r="AO13311" s="41"/>
      <c r="AP13311" s="41"/>
      <c r="AQ13311" s="41"/>
      <c r="AR13311" s="41"/>
      <c r="AS13311" s="41"/>
      <c r="AT13311" s="41"/>
      <c r="AU13311" s="41"/>
      <c r="AV13311" s="41"/>
      <c r="AW13311" s="41"/>
      <c r="AX13311" s="41"/>
      <c r="AY13311" s="41"/>
      <c r="AZ13311" s="41"/>
      <c r="BA13311" s="41"/>
      <c r="BB13311" s="41"/>
      <c r="BC13311" s="41"/>
      <c r="BD13311" s="41"/>
      <c r="BE13311" s="41"/>
      <c r="BF13311" s="41"/>
      <c r="BG13311" s="41"/>
      <c r="BH13311" s="41"/>
      <c r="BI13311" s="41"/>
      <c r="BJ13311" s="41"/>
      <c r="BK13311" s="41"/>
      <c r="BL13311" s="41"/>
      <c r="BM13311" s="41"/>
      <c r="BN13311" s="41"/>
      <c r="BO13311" s="41"/>
      <c r="BP13311" s="108"/>
      <c r="CG13311" s="102"/>
      <c r="CI13311" s="45"/>
    </row>
    <row r="13312" spans="37:87" ht="13" customHeight="1">
      <c r="AK13312" s="114"/>
      <c r="AL13312" s="41"/>
      <c r="AM13312" s="41"/>
      <c r="AN13312" s="41"/>
      <c r="AO13312" s="41"/>
      <c r="AP13312" s="41"/>
      <c r="AQ13312" s="41"/>
      <c r="AR13312" s="41"/>
      <c r="AS13312" s="41"/>
      <c r="AT13312" s="41"/>
      <c r="AU13312" s="41"/>
      <c r="AV13312" s="41"/>
      <c r="AW13312" s="41"/>
      <c r="AX13312" s="41"/>
      <c r="AY13312" s="41"/>
      <c r="AZ13312" s="41"/>
      <c r="BA13312" s="41"/>
      <c r="BB13312" s="41"/>
      <c r="BC13312" s="41"/>
      <c r="BD13312" s="41"/>
      <c r="BE13312" s="41"/>
      <c r="BF13312" s="41"/>
      <c r="BG13312" s="41"/>
      <c r="BH13312" s="41"/>
      <c r="BI13312" s="41"/>
      <c r="BJ13312" s="41"/>
      <c r="BK13312" s="41"/>
      <c r="BL13312" s="41"/>
      <c r="BM13312" s="41"/>
      <c r="BN13312" s="41"/>
      <c r="BO13312" s="41"/>
      <c r="BP13312" s="108"/>
      <c r="CG13312" s="102"/>
      <c r="CI13312" s="45"/>
    </row>
    <row r="13313" spans="37:87" ht="13" customHeight="1">
      <c r="AK13313" s="114"/>
      <c r="AL13313" s="41"/>
      <c r="AM13313" s="41"/>
      <c r="AN13313" s="41"/>
      <c r="AO13313" s="41"/>
      <c r="AP13313" s="41"/>
      <c r="AQ13313" s="41"/>
      <c r="AR13313" s="41"/>
      <c r="AS13313" s="41"/>
      <c r="AT13313" s="41"/>
      <c r="AU13313" s="41"/>
      <c r="AV13313" s="41"/>
      <c r="AW13313" s="41"/>
      <c r="AX13313" s="41"/>
      <c r="AY13313" s="41"/>
      <c r="AZ13313" s="41"/>
      <c r="BA13313" s="41"/>
      <c r="BB13313" s="41"/>
      <c r="BC13313" s="41"/>
      <c r="BD13313" s="41"/>
      <c r="BE13313" s="41"/>
      <c r="BF13313" s="41"/>
      <c r="BG13313" s="41"/>
      <c r="BH13313" s="41"/>
      <c r="BI13313" s="41"/>
      <c r="BJ13313" s="41"/>
      <c r="BK13313" s="41"/>
      <c r="BL13313" s="41"/>
      <c r="BM13313" s="41"/>
      <c r="BN13313" s="41"/>
      <c r="BO13313" s="41"/>
      <c r="BP13313" s="108"/>
      <c r="CG13313" s="102"/>
      <c r="CI13313" s="45"/>
    </row>
    <row r="13314" spans="37:87" ht="13" customHeight="1">
      <c r="AK13314" s="114"/>
      <c r="AL13314" s="41"/>
      <c r="AM13314" s="41"/>
      <c r="AN13314" s="41"/>
      <c r="AO13314" s="41"/>
      <c r="AP13314" s="41"/>
      <c r="AQ13314" s="41"/>
      <c r="AR13314" s="41"/>
      <c r="AS13314" s="41"/>
      <c r="AT13314" s="41"/>
      <c r="AU13314" s="41"/>
      <c r="AV13314" s="41"/>
      <c r="AW13314" s="41"/>
      <c r="AX13314" s="41"/>
      <c r="AY13314" s="41"/>
      <c r="AZ13314" s="41"/>
      <c r="BA13314" s="41"/>
      <c r="BB13314" s="41"/>
      <c r="BC13314" s="41"/>
      <c r="BD13314" s="41"/>
      <c r="BE13314" s="41"/>
      <c r="BF13314" s="41"/>
      <c r="BG13314" s="41"/>
      <c r="BH13314" s="41"/>
      <c r="BI13314" s="41"/>
      <c r="BJ13314" s="41"/>
      <c r="BK13314" s="41"/>
      <c r="BL13314" s="41"/>
      <c r="BM13314" s="41"/>
      <c r="BN13314" s="41"/>
      <c r="BO13314" s="41"/>
      <c r="BP13314" s="108"/>
      <c r="CG13314" s="102"/>
      <c r="CI13314" s="45"/>
    </row>
    <row r="13315" spans="37:87" ht="13" customHeight="1">
      <c r="AK13315" s="114"/>
      <c r="AL13315" s="41"/>
      <c r="AM13315" s="41"/>
      <c r="AN13315" s="41"/>
      <c r="AO13315" s="41"/>
      <c r="AP13315" s="41"/>
      <c r="AQ13315" s="41"/>
      <c r="AR13315" s="41"/>
      <c r="AS13315" s="41"/>
      <c r="AT13315" s="41"/>
      <c r="AU13315" s="41"/>
      <c r="AV13315" s="41"/>
      <c r="AW13315" s="41"/>
      <c r="AX13315" s="41"/>
      <c r="AY13315" s="41"/>
      <c r="AZ13315" s="41"/>
      <c r="BA13315" s="41"/>
      <c r="BB13315" s="41"/>
      <c r="BC13315" s="41"/>
      <c r="BD13315" s="41"/>
      <c r="BE13315" s="41"/>
      <c r="BF13315" s="41"/>
      <c r="BG13315" s="41"/>
      <c r="BH13315" s="41"/>
      <c r="BI13315" s="41"/>
      <c r="BJ13315" s="41"/>
      <c r="BK13315" s="41"/>
      <c r="BL13315" s="41"/>
      <c r="BM13315" s="41"/>
      <c r="BN13315" s="41"/>
      <c r="BO13315" s="41"/>
      <c r="BP13315" s="108"/>
      <c r="CG13315" s="102"/>
      <c r="CI13315" s="45"/>
    </row>
    <row r="13316" spans="37:87" ht="13" customHeight="1">
      <c r="AK13316" s="114"/>
      <c r="AL13316" s="41"/>
      <c r="AM13316" s="41"/>
      <c r="AN13316" s="41"/>
      <c r="AO13316" s="41"/>
      <c r="AP13316" s="41"/>
      <c r="AQ13316" s="41"/>
      <c r="AR13316" s="41"/>
      <c r="AS13316" s="41"/>
      <c r="AT13316" s="41"/>
      <c r="AU13316" s="41"/>
      <c r="AV13316" s="41"/>
      <c r="AW13316" s="41"/>
      <c r="AX13316" s="41"/>
      <c r="AY13316" s="41"/>
      <c r="AZ13316" s="41"/>
      <c r="BA13316" s="41"/>
      <c r="BB13316" s="41"/>
      <c r="BC13316" s="41"/>
      <c r="BD13316" s="41"/>
      <c r="BE13316" s="41"/>
      <c r="BF13316" s="41"/>
      <c r="BG13316" s="41"/>
      <c r="BH13316" s="41"/>
      <c r="BI13316" s="41"/>
      <c r="BJ13316" s="41"/>
      <c r="BK13316" s="41"/>
      <c r="BL13316" s="41"/>
      <c r="BM13316" s="41"/>
      <c r="BN13316" s="41"/>
      <c r="BO13316" s="41"/>
      <c r="BP13316" s="108"/>
      <c r="CG13316" s="102"/>
      <c r="CI13316" s="45"/>
    </row>
    <row r="13317" spans="37:87" ht="13" customHeight="1">
      <c r="AK13317" s="114"/>
      <c r="AL13317" s="41"/>
      <c r="AM13317" s="41"/>
      <c r="AN13317" s="41"/>
      <c r="AO13317" s="41"/>
      <c r="AP13317" s="41"/>
      <c r="AQ13317" s="41"/>
      <c r="AR13317" s="41"/>
      <c r="AS13317" s="41"/>
      <c r="AT13317" s="41"/>
      <c r="AU13317" s="41"/>
      <c r="AV13317" s="41"/>
      <c r="AW13317" s="41"/>
      <c r="AX13317" s="41"/>
      <c r="AY13317" s="41"/>
      <c r="AZ13317" s="41"/>
      <c r="BA13317" s="41"/>
      <c r="BB13317" s="41"/>
      <c r="BC13317" s="41"/>
      <c r="BD13317" s="41"/>
      <c r="BE13317" s="41"/>
      <c r="BF13317" s="41"/>
      <c r="BG13317" s="41"/>
      <c r="BH13317" s="41"/>
      <c r="BI13317" s="41"/>
      <c r="BJ13317" s="41"/>
      <c r="BK13317" s="41"/>
      <c r="BL13317" s="41"/>
      <c r="BM13317" s="41"/>
      <c r="BN13317" s="41"/>
      <c r="BO13317" s="41"/>
      <c r="BP13317" s="108"/>
      <c r="CG13317" s="102"/>
      <c r="CI13317" s="45"/>
    </row>
    <row r="13318" spans="37:87" ht="13" customHeight="1">
      <c r="AK13318" s="114"/>
      <c r="AL13318" s="41"/>
      <c r="AM13318" s="41"/>
      <c r="AN13318" s="41"/>
      <c r="AO13318" s="41"/>
      <c r="AP13318" s="41"/>
      <c r="AQ13318" s="41"/>
      <c r="AR13318" s="41"/>
      <c r="AS13318" s="41"/>
      <c r="AT13318" s="41"/>
      <c r="AU13318" s="41"/>
      <c r="AV13318" s="41"/>
      <c r="AW13318" s="41"/>
      <c r="AX13318" s="41"/>
      <c r="AY13318" s="41"/>
      <c r="AZ13318" s="41"/>
      <c r="BA13318" s="41"/>
      <c r="BB13318" s="41"/>
      <c r="BC13318" s="41"/>
      <c r="BD13318" s="41"/>
      <c r="BE13318" s="41"/>
      <c r="BF13318" s="41"/>
      <c r="BG13318" s="41"/>
      <c r="BH13318" s="41"/>
      <c r="BI13318" s="41"/>
      <c r="BJ13318" s="41"/>
      <c r="BK13318" s="41"/>
      <c r="BL13318" s="41"/>
      <c r="BM13318" s="41"/>
      <c r="BN13318" s="41"/>
      <c r="BO13318" s="41"/>
      <c r="BP13318" s="108"/>
      <c r="CG13318" s="102"/>
      <c r="CI13318" s="45"/>
    </row>
    <row r="13319" spans="37:87" ht="13" customHeight="1">
      <c r="AK13319" s="114"/>
      <c r="AL13319" s="41"/>
      <c r="AM13319" s="41"/>
      <c r="AN13319" s="41"/>
      <c r="AO13319" s="41"/>
      <c r="AP13319" s="41"/>
      <c r="AQ13319" s="41"/>
      <c r="AR13319" s="41"/>
      <c r="AS13319" s="41"/>
      <c r="AT13319" s="41"/>
      <c r="AU13319" s="41"/>
      <c r="AV13319" s="41"/>
      <c r="AW13319" s="41"/>
      <c r="AX13319" s="41"/>
      <c r="AY13319" s="41"/>
      <c r="AZ13319" s="41"/>
      <c r="BA13319" s="41"/>
      <c r="BB13319" s="41"/>
      <c r="BC13319" s="41"/>
      <c r="BD13319" s="41"/>
      <c r="BE13319" s="41"/>
      <c r="BF13319" s="41"/>
      <c r="BG13319" s="41"/>
      <c r="BH13319" s="41"/>
      <c r="BI13319" s="41"/>
      <c r="BJ13319" s="41"/>
      <c r="BK13319" s="41"/>
      <c r="BL13319" s="41"/>
      <c r="BM13319" s="41"/>
      <c r="BN13319" s="41"/>
      <c r="BO13319" s="41"/>
      <c r="BP13319" s="108"/>
      <c r="CG13319" s="102"/>
      <c r="CI13319" s="45"/>
    </row>
    <row r="13320" spans="37:87" ht="13" customHeight="1">
      <c r="AK13320" s="114"/>
      <c r="AL13320" s="41"/>
      <c r="AM13320" s="41"/>
      <c r="AN13320" s="41"/>
      <c r="AO13320" s="41"/>
      <c r="AP13320" s="41"/>
      <c r="AQ13320" s="41"/>
      <c r="AR13320" s="41"/>
      <c r="AS13320" s="41"/>
      <c r="AT13320" s="41"/>
      <c r="AU13320" s="41"/>
      <c r="AV13320" s="41"/>
      <c r="AW13320" s="41"/>
      <c r="AX13320" s="41"/>
      <c r="AY13320" s="41"/>
      <c r="AZ13320" s="41"/>
      <c r="BA13320" s="41"/>
      <c r="BB13320" s="41"/>
      <c r="BC13320" s="41"/>
      <c r="BD13320" s="41"/>
      <c r="BE13320" s="41"/>
      <c r="BF13320" s="41"/>
      <c r="BG13320" s="41"/>
      <c r="BH13320" s="41"/>
      <c r="BI13320" s="41"/>
      <c r="BJ13320" s="41"/>
      <c r="BK13320" s="41"/>
      <c r="BL13320" s="41"/>
      <c r="BM13320" s="41"/>
      <c r="BN13320" s="41"/>
      <c r="BO13320" s="41"/>
      <c r="BP13320" s="108"/>
      <c r="CG13320" s="102"/>
      <c r="CI13320" s="45"/>
    </row>
    <row r="13321" spans="37:87" ht="13" customHeight="1">
      <c r="AK13321" s="114"/>
      <c r="AL13321" s="41"/>
      <c r="AM13321" s="41"/>
      <c r="AN13321" s="41"/>
      <c r="AO13321" s="41"/>
      <c r="AP13321" s="41"/>
      <c r="AQ13321" s="41"/>
      <c r="AR13321" s="41"/>
      <c r="AS13321" s="41"/>
      <c r="AT13321" s="41"/>
      <c r="AU13321" s="41"/>
      <c r="AV13321" s="41"/>
      <c r="AW13321" s="41"/>
      <c r="AX13321" s="41"/>
      <c r="AY13321" s="41"/>
      <c r="AZ13321" s="41"/>
      <c r="BA13321" s="41"/>
      <c r="BB13321" s="41"/>
      <c r="BC13321" s="41"/>
      <c r="BD13321" s="41"/>
      <c r="BE13321" s="41"/>
      <c r="BF13321" s="41"/>
      <c r="BG13321" s="41"/>
      <c r="BH13321" s="41"/>
      <c r="BI13321" s="41"/>
      <c r="BJ13321" s="41"/>
      <c r="BK13321" s="41"/>
      <c r="BL13321" s="41"/>
      <c r="BM13321" s="41"/>
      <c r="BN13321" s="41"/>
      <c r="BO13321" s="41"/>
      <c r="BP13321" s="108"/>
      <c r="CG13321" s="102"/>
      <c r="CI13321" s="45"/>
    </row>
    <row r="13322" spans="37:87" ht="13" customHeight="1">
      <c r="AK13322" s="114"/>
      <c r="AL13322" s="41"/>
      <c r="AM13322" s="41"/>
      <c r="AN13322" s="41"/>
      <c r="AO13322" s="41"/>
      <c r="AP13322" s="41"/>
      <c r="AQ13322" s="41"/>
      <c r="AR13322" s="41"/>
      <c r="AS13322" s="41"/>
      <c r="AT13322" s="41"/>
      <c r="AU13322" s="41"/>
      <c r="AV13322" s="41"/>
      <c r="AW13322" s="41"/>
      <c r="AX13322" s="41"/>
      <c r="AY13322" s="41"/>
      <c r="AZ13322" s="41"/>
      <c r="BA13322" s="41"/>
      <c r="BB13322" s="41"/>
      <c r="BC13322" s="41"/>
      <c r="BD13322" s="41"/>
      <c r="BE13322" s="41"/>
      <c r="BF13322" s="41"/>
      <c r="BG13322" s="41"/>
      <c r="BH13322" s="41"/>
      <c r="BI13322" s="41"/>
      <c r="BJ13322" s="41"/>
      <c r="BK13322" s="41"/>
      <c r="BL13322" s="41"/>
      <c r="BM13322" s="41"/>
      <c r="BN13322" s="41"/>
      <c r="BO13322" s="41"/>
      <c r="BP13322" s="108"/>
      <c r="CG13322" s="102"/>
      <c r="CI13322" s="45"/>
    </row>
    <row r="13323" spans="37:87" ht="13" customHeight="1">
      <c r="AK13323" s="114"/>
      <c r="AL13323" s="41"/>
      <c r="AM13323" s="41"/>
      <c r="AN13323" s="41"/>
      <c r="AO13323" s="41"/>
      <c r="AP13323" s="41"/>
      <c r="AQ13323" s="41"/>
      <c r="AR13323" s="41"/>
      <c r="AS13323" s="41"/>
      <c r="AT13323" s="41"/>
      <c r="AU13323" s="41"/>
      <c r="AV13323" s="41"/>
      <c r="AW13323" s="41"/>
      <c r="AX13323" s="41"/>
      <c r="AY13323" s="41"/>
      <c r="AZ13323" s="41"/>
      <c r="BA13323" s="41"/>
      <c r="BB13323" s="41"/>
      <c r="BC13323" s="41"/>
      <c r="BD13323" s="41"/>
      <c r="BE13323" s="41"/>
      <c r="BF13323" s="41"/>
      <c r="BG13323" s="41"/>
      <c r="BH13323" s="41"/>
      <c r="BI13323" s="41"/>
      <c r="BJ13323" s="41"/>
      <c r="BK13323" s="41"/>
      <c r="BL13323" s="41"/>
      <c r="BM13323" s="41"/>
      <c r="BN13323" s="41"/>
      <c r="BO13323" s="41"/>
      <c r="BP13323" s="108"/>
      <c r="CG13323" s="102"/>
      <c r="CI13323" s="45"/>
    </row>
    <row r="13324" spans="37:87" ht="13" customHeight="1">
      <c r="AK13324" s="114"/>
      <c r="AL13324" s="41"/>
      <c r="AM13324" s="41"/>
      <c r="AN13324" s="41"/>
      <c r="AO13324" s="41"/>
      <c r="AP13324" s="41"/>
      <c r="AQ13324" s="41"/>
      <c r="AR13324" s="41"/>
      <c r="AS13324" s="41"/>
      <c r="AT13324" s="41"/>
      <c r="AU13324" s="41"/>
      <c r="AV13324" s="41"/>
      <c r="AW13324" s="41"/>
      <c r="AX13324" s="41"/>
      <c r="AY13324" s="41"/>
      <c r="AZ13324" s="41"/>
      <c r="BA13324" s="41"/>
      <c r="BB13324" s="41"/>
      <c r="BC13324" s="41"/>
      <c r="BD13324" s="41"/>
      <c r="BE13324" s="41"/>
      <c r="BF13324" s="41"/>
      <c r="BG13324" s="41"/>
      <c r="BH13324" s="41"/>
      <c r="BI13324" s="41"/>
      <c r="BJ13324" s="41"/>
      <c r="BK13324" s="41"/>
      <c r="BL13324" s="41"/>
      <c r="BM13324" s="41"/>
      <c r="BN13324" s="41"/>
      <c r="BO13324" s="41"/>
      <c r="BP13324" s="108"/>
      <c r="CG13324" s="102"/>
      <c r="CI13324" s="45"/>
    </row>
    <row r="13325" spans="37:87" ht="13" customHeight="1">
      <c r="AK13325" s="114"/>
      <c r="AL13325" s="41"/>
      <c r="AM13325" s="41"/>
      <c r="AN13325" s="41"/>
      <c r="AO13325" s="41"/>
      <c r="AP13325" s="41"/>
      <c r="AQ13325" s="41"/>
      <c r="AR13325" s="41"/>
      <c r="AS13325" s="41"/>
      <c r="AT13325" s="41"/>
      <c r="AU13325" s="41"/>
      <c r="AV13325" s="41"/>
      <c r="AW13325" s="41"/>
      <c r="AX13325" s="41"/>
      <c r="AY13325" s="41"/>
      <c r="AZ13325" s="41"/>
      <c r="BA13325" s="41"/>
      <c r="BB13325" s="41"/>
      <c r="BC13325" s="41"/>
      <c r="BD13325" s="41"/>
      <c r="BE13325" s="41"/>
      <c r="BF13325" s="41"/>
      <c r="BG13325" s="41"/>
      <c r="BH13325" s="41"/>
      <c r="BI13325" s="41"/>
      <c r="BJ13325" s="41"/>
      <c r="BK13325" s="41"/>
      <c r="BL13325" s="41"/>
      <c r="BM13325" s="41"/>
      <c r="BN13325" s="41"/>
      <c r="BO13325" s="41"/>
      <c r="BP13325" s="108"/>
      <c r="CG13325" s="102"/>
      <c r="CI13325" s="45"/>
    </row>
    <row r="13326" spans="37:87" ht="13" customHeight="1">
      <c r="AK13326" s="114"/>
      <c r="AL13326" s="41"/>
      <c r="AM13326" s="41"/>
      <c r="AN13326" s="41"/>
      <c r="AO13326" s="41"/>
      <c r="AP13326" s="41"/>
      <c r="AQ13326" s="41"/>
      <c r="AR13326" s="41"/>
      <c r="AS13326" s="41"/>
      <c r="AT13326" s="41"/>
      <c r="AU13326" s="41"/>
      <c r="AV13326" s="41"/>
      <c r="AW13326" s="41"/>
      <c r="AX13326" s="41"/>
      <c r="AY13326" s="41"/>
      <c r="AZ13326" s="41"/>
      <c r="BA13326" s="41"/>
      <c r="BB13326" s="41"/>
      <c r="BC13326" s="41"/>
      <c r="BD13326" s="41"/>
      <c r="BE13326" s="41"/>
      <c r="BF13326" s="41"/>
      <c r="BG13326" s="41"/>
      <c r="BH13326" s="41"/>
      <c r="BI13326" s="41"/>
      <c r="BJ13326" s="41"/>
      <c r="BK13326" s="41"/>
      <c r="BL13326" s="41"/>
      <c r="BM13326" s="41"/>
      <c r="BN13326" s="41"/>
      <c r="BO13326" s="41"/>
      <c r="BP13326" s="108"/>
      <c r="CG13326" s="102"/>
      <c r="CI13326" s="45"/>
    </row>
    <row r="13327" spans="37:87" ht="13" customHeight="1">
      <c r="AK13327" s="114"/>
      <c r="AL13327" s="41"/>
      <c r="AM13327" s="41"/>
      <c r="AN13327" s="41"/>
      <c r="AO13327" s="41"/>
      <c r="AP13327" s="41"/>
      <c r="AQ13327" s="41"/>
      <c r="AR13327" s="41"/>
      <c r="AS13327" s="41"/>
      <c r="AT13327" s="41"/>
      <c r="AU13327" s="41"/>
      <c r="AV13327" s="41"/>
      <c r="AW13327" s="41"/>
      <c r="AX13327" s="41"/>
      <c r="AY13327" s="41"/>
      <c r="AZ13327" s="41"/>
      <c r="BA13327" s="41"/>
      <c r="BB13327" s="41"/>
      <c r="BC13327" s="41"/>
      <c r="BD13327" s="41"/>
      <c r="BE13327" s="41"/>
      <c r="BF13327" s="41"/>
      <c r="BG13327" s="41"/>
      <c r="BH13327" s="41"/>
      <c r="BI13327" s="41"/>
      <c r="BJ13327" s="41"/>
      <c r="BK13327" s="41"/>
      <c r="BL13327" s="41"/>
      <c r="BM13327" s="41"/>
      <c r="BN13327" s="41"/>
      <c r="BO13327" s="41"/>
      <c r="BP13327" s="108"/>
      <c r="CG13327" s="102"/>
      <c r="CI13327" s="45"/>
    </row>
    <row r="13328" spans="37:87" ht="13" customHeight="1">
      <c r="AK13328" s="114"/>
      <c r="AL13328" s="41"/>
      <c r="AM13328" s="41"/>
      <c r="AN13328" s="41"/>
      <c r="AO13328" s="41"/>
      <c r="AP13328" s="41"/>
      <c r="AQ13328" s="41"/>
      <c r="AR13328" s="41"/>
      <c r="AS13328" s="41"/>
      <c r="AT13328" s="41"/>
      <c r="AU13328" s="41"/>
      <c r="AV13328" s="41"/>
      <c r="AW13328" s="41"/>
      <c r="AX13328" s="41"/>
      <c r="AY13328" s="41"/>
      <c r="AZ13328" s="41"/>
      <c r="BA13328" s="41"/>
      <c r="BB13328" s="41"/>
      <c r="BC13328" s="41"/>
      <c r="BD13328" s="41"/>
      <c r="BE13328" s="41"/>
      <c r="BF13328" s="41"/>
      <c r="BG13328" s="41"/>
      <c r="BH13328" s="41"/>
      <c r="BI13328" s="41"/>
      <c r="BJ13328" s="41"/>
      <c r="BK13328" s="41"/>
      <c r="BL13328" s="41"/>
      <c r="BM13328" s="41"/>
      <c r="BN13328" s="41"/>
      <c r="BO13328" s="41"/>
      <c r="BP13328" s="108"/>
      <c r="CG13328" s="102"/>
      <c r="CI13328" s="45"/>
    </row>
    <row r="13329" spans="37:87" ht="13" customHeight="1">
      <c r="AK13329" s="114"/>
      <c r="AL13329" s="41"/>
      <c r="AM13329" s="41"/>
      <c r="AN13329" s="41"/>
      <c r="AO13329" s="41"/>
      <c r="AP13329" s="41"/>
      <c r="AQ13329" s="41"/>
      <c r="AR13329" s="41"/>
      <c r="AS13329" s="41"/>
      <c r="AT13329" s="41"/>
      <c r="AU13329" s="41"/>
      <c r="AV13329" s="41"/>
      <c r="AW13329" s="41"/>
      <c r="AX13329" s="41"/>
      <c r="AY13329" s="41"/>
      <c r="AZ13329" s="41"/>
      <c r="BA13329" s="41"/>
      <c r="BB13329" s="41"/>
      <c r="BC13329" s="41"/>
      <c r="BD13329" s="41"/>
      <c r="BE13329" s="41"/>
      <c r="BF13329" s="41"/>
      <c r="BG13329" s="41"/>
      <c r="BH13329" s="41"/>
      <c r="BI13329" s="41"/>
      <c r="BJ13329" s="41"/>
      <c r="BK13329" s="41"/>
      <c r="BL13329" s="41"/>
      <c r="BM13329" s="41"/>
      <c r="BN13329" s="41"/>
      <c r="BO13329" s="41"/>
      <c r="BP13329" s="108"/>
      <c r="CG13329" s="102"/>
      <c r="CI13329" s="45"/>
    </row>
    <row r="13330" spans="37:87" ht="13" customHeight="1">
      <c r="AK13330" s="114"/>
      <c r="AL13330" s="41"/>
      <c r="AM13330" s="41"/>
      <c r="AN13330" s="41"/>
      <c r="AO13330" s="41"/>
      <c r="AP13330" s="41"/>
      <c r="AQ13330" s="41"/>
      <c r="AR13330" s="41"/>
      <c r="AS13330" s="41"/>
      <c r="AT13330" s="41"/>
      <c r="AU13330" s="41"/>
      <c r="AV13330" s="41"/>
      <c r="AW13330" s="41"/>
      <c r="AX13330" s="41"/>
      <c r="AY13330" s="41"/>
      <c r="AZ13330" s="41"/>
      <c r="BA13330" s="41"/>
      <c r="BB13330" s="41"/>
      <c r="BC13330" s="41"/>
      <c r="BD13330" s="41"/>
      <c r="BE13330" s="41"/>
      <c r="BF13330" s="41"/>
      <c r="BG13330" s="41"/>
      <c r="BH13330" s="41"/>
      <c r="BI13330" s="41"/>
      <c r="BJ13330" s="41"/>
      <c r="BK13330" s="41"/>
      <c r="BL13330" s="41"/>
      <c r="BM13330" s="41"/>
      <c r="BN13330" s="41"/>
      <c r="BO13330" s="41"/>
      <c r="BP13330" s="108"/>
      <c r="CG13330" s="102"/>
      <c r="CI13330" s="45"/>
    </row>
    <row r="13331" spans="37:87" ht="13" customHeight="1">
      <c r="AK13331" s="114"/>
      <c r="AL13331" s="41"/>
      <c r="AM13331" s="41"/>
      <c r="AN13331" s="41"/>
      <c r="AO13331" s="41"/>
      <c r="AP13331" s="41"/>
      <c r="AQ13331" s="41"/>
      <c r="AR13331" s="41"/>
      <c r="AS13331" s="41"/>
      <c r="AT13331" s="41"/>
      <c r="AU13331" s="41"/>
      <c r="AV13331" s="41"/>
      <c r="AW13331" s="41"/>
      <c r="AX13331" s="41"/>
      <c r="AY13331" s="41"/>
      <c r="AZ13331" s="41"/>
      <c r="BA13331" s="41"/>
      <c r="BB13331" s="41"/>
      <c r="BC13331" s="41"/>
      <c r="BD13331" s="41"/>
      <c r="BE13331" s="41"/>
      <c r="BF13331" s="41"/>
      <c r="BG13331" s="41"/>
      <c r="BH13331" s="41"/>
      <c r="BI13331" s="41"/>
      <c r="BJ13331" s="41"/>
      <c r="BK13331" s="41"/>
      <c r="BL13331" s="41"/>
      <c r="BM13331" s="41"/>
      <c r="BN13331" s="41"/>
      <c r="BO13331" s="41"/>
      <c r="BP13331" s="108"/>
      <c r="CG13331" s="102"/>
      <c r="CI13331" s="45"/>
    </row>
    <row r="13332" spans="37:87" ht="13" customHeight="1">
      <c r="AK13332" s="114"/>
      <c r="AL13332" s="41"/>
      <c r="AM13332" s="41"/>
      <c r="AN13332" s="41"/>
      <c r="AO13332" s="41"/>
      <c r="AP13332" s="41"/>
      <c r="AQ13332" s="41"/>
      <c r="AR13332" s="41"/>
      <c r="AS13332" s="41"/>
      <c r="AT13332" s="41"/>
      <c r="AU13332" s="41"/>
      <c r="AV13332" s="41"/>
      <c r="AW13332" s="41"/>
      <c r="AX13332" s="41"/>
      <c r="AY13332" s="41"/>
      <c r="AZ13332" s="41"/>
      <c r="BA13332" s="41"/>
      <c r="BB13332" s="41"/>
      <c r="BC13332" s="41"/>
      <c r="BD13332" s="41"/>
      <c r="BE13332" s="41"/>
      <c r="BF13332" s="41"/>
      <c r="BG13332" s="41"/>
      <c r="BH13332" s="41"/>
      <c r="BI13332" s="41"/>
      <c r="BJ13332" s="41"/>
      <c r="BK13332" s="41"/>
      <c r="BL13332" s="41"/>
      <c r="BM13332" s="41"/>
      <c r="BN13332" s="41"/>
      <c r="BO13332" s="41"/>
      <c r="BP13332" s="108"/>
      <c r="CG13332" s="102"/>
      <c r="CI13332" s="45"/>
    </row>
    <row r="13333" spans="37:87" ht="13" customHeight="1">
      <c r="AK13333" s="114"/>
      <c r="AL13333" s="41"/>
      <c r="AM13333" s="41"/>
      <c r="AN13333" s="41"/>
      <c r="AO13333" s="41"/>
      <c r="AP13333" s="41"/>
      <c r="AQ13333" s="41"/>
      <c r="AR13333" s="41"/>
      <c r="AS13333" s="41"/>
      <c r="AT13333" s="41"/>
      <c r="AU13333" s="41"/>
      <c r="AV13333" s="41"/>
      <c r="AW13333" s="41"/>
      <c r="AX13333" s="41"/>
      <c r="AY13333" s="41"/>
      <c r="AZ13333" s="41"/>
      <c r="BA13333" s="41"/>
      <c r="BB13333" s="41"/>
      <c r="BC13333" s="41"/>
      <c r="BD13333" s="41"/>
      <c r="BE13333" s="41"/>
      <c r="BF13333" s="41"/>
      <c r="BG13333" s="41"/>
      <c r="BH13333" s="41"/>
      <c r="BI13333" s="41"/>
      <c r="BJ13333" s="41"/>
      <c r="BK13333" s="41"/>
      <c r="BL13333" s="41"/>
      <c r="BM13333" s="41"/>
      <c r="BN13333" s="41"/>
      <c r="BO13333" s="41"/>
      <c r="BP13333" s="108"/>
      <c r="CG13333" s="102"/>
      <c r="CI13333" s="45"/>
    </row>
    <row r="13334" spans="37:87" ht="13" customHeight="1">
      <c r="AK13334" s="114"/>
      <c r="AL13334" s="41"/>
      <c r="AM13334" s="41"/>
      <c r="AN13334" s="41"/>
      <c r="AO13334" s="41"/>
      <c r="AP13334" s="41"/>
      <c r="AQ13334" s="41"/>
      <c r="AR13334" s="41"/>
      <c r="AS13334" s="41"/>
      <c r="AT13334" s="41"/>
      <c r="AU13334" s="41"/>
      <c r="AV13334" s="41"/>
      <c r="AW13334" s="41"/>
      <c r="AX13334" s="41"/>
      <c r="AY13334" s="41"/>
      <c r="AZ13334" s="41"/>
      <c r="BA13334" s="41"/>
      <c r="BB13334" s="41"/>
      <c r="BC13334" s="41"/>
      <c r="BD13334" s="41"/>
      <c r="BE13334" s="41"/>
      <c r="BF13334" s="41"/>
      <c r="BG13334" s="41"/>
      <c r="BH13334" s="41"/>
      <c r="BI13334" s="41"/>
      <c r="BJ13334" s="41"/>
      <c r="BK13334" s="41"/>
      <c r="BL13334" s="41"/>
      <c r="BM13334" s="41"/>
      <c r="BN13334" s="41"/>
      <c r="BO13334" s="41"/>
      <c r="BP13334" s="108"/>
      <c r="CG13334" s="102"/>
      <c r="CI13334" s="45"/>
    </row>
    <row r="13335" spans="37:87" ht="13" customHeight="1">
      <c r="AK13335" s="114"/>
      <c r="AL13335" s="41"/>
      <c r="AM13335" s="41"/>
      <c r="AN13335" s="41"/>
      <c r="AO13335" s="41"/>
      <c r="AP13335" s="41"/>
      <c r="AQ13335" s="41"/>
      <c r="AR13335" s="41"/>
      <c r="AS13335" s="41"/>
      <c r="AT13335" s="41"/>
      <c r="AU13335" s="41"/>
      <c r="AV13335" s="41"/>
      <c r="AW13335" s="41"/>
      <c r="AX13335" s="41"/>
      <c r="AY13335" s="41"/>
      <c r="AZ13335" s="41"/>
      <c r="BA13335" s="41"/>
      <c r="BB13335" s="41"/>
      <c r="BC13335" s="41"/>
      <c r="BD13335" s="41"/>
      <c r="BE13335" s="41"/>
      <c r="BF13335" s="41"/>
      <c r="BG13335" s="41"/>
      <c r="BH13335" s="41"/>
      <c r="BI13335" s="41"/>
      <c r="BJ13335" s="41"/>
      <c r="BK13335" s="41"/>
      <c r="BL13335" s="41"/>
      <c r="BM13335" s="41"/>
      <c r="BN13335" s="41"/>
      <c r="BO13335" s="41"/>
      <c r="BP13335" s="108"/>
      <c r="CG13335" s="102"/>
      <c r="CI13335" s="45"/>
    </row>
    <row r="13336" spans="37:87" ht="13" customHeight="1">
      <c r="AK13336" s="114"/>
      <c r="AL13336" s="41"/>
      <c r="AM13336" s="41"/>
      <c r="AN13336" s="41"/>
      <c r="AO13336" s="41"/>
      <c r="AP13336" s="41"/>
      <c r="AQ13336" s="41"/>
      <c r="AR13336" s="41"/>
      <c r="AS13336" s="41"/>
      <c r="AT13336" s="41"/>
      <c r="AU13336" s="41"/>
      <c r="AV13336" s="41"/>
      <c r="AW13336" s="41"/>
      <c r="AX13336" s="41"/>
      <c r="AY13336" s="41"/>
      <c r="AZ13336" s="41"/>
      <c r="BA13336" s="41"/>
      <c r="BB13336" s="41"/>
      <c r="BC13336" s="41"/>
      <c r="BD13336" s="41"/>
      <c r="BE13336" s="41"/>
      <c r="BF13336" s="41"/>
      <c r="BG13336" s="41"/>
      <c r="BH13336" s="41"/>
      <c r="BI13336" s="41"/>
      <c r="BJ13336" s="41"/>
      <c r="BK13336" s="41"/>
      <c r="BL13336" s="41"/>
      <c r="BM13336" s="41"/>
      <c r="BN13336" s="41"/>
      <c r="BO13336" s="41"/>
      <c r="BP13336" s="108"/>
      <c r="CG13336" s="102"/>
      <c r="CI13336" s="45"/>
    </row>
    <row r="13337" spans="37:87" ht="13" customHeight="1">
      <c r="AK13337" s="114"/>
      <c r="AL13337" s="41"/>
      <c r="AM13337" s="41"/>
      <c r="AN13337" s="41"/>
      <c r="AO13337" s="41"/>
      <c r="AP13337" s="41"/>
      <c r="AQ13337" s="41"/>
      <c r="AR13337" s="41"/>
      <c r="AS13337" s="41"/>
      <c r="AT13337" s="41"/>
      <c r="AU13337" s="41"/>
      <c r="AV13337" s="41"/>
      <c r="AW13337" s="41"/>
      <c r="AX13337" s="41"/>
      <c r="AY13337" s="41"/>
      <c r="AZ13337" s="41"/>
      <c r="BA13337" s="41"/>
      <c r="BB13337" s="41"/>
      <c r="BC13337" s="41"/>
      <c r="BD13337" s="41"/>
      <c r="BE13337" s="41"/>
      <c r="BF13337" s="41"/>
      <c r="BG13337" s="41"/>
      <c r="BH13337" s="41"/>
      <c r="BI13337" s="41"/>
      <c r="BJ13337" s="41"/>
      <c r="BK13337" s="41"/>
      <c r="BL13337" s="41"/>
      <c r="BM13337" s="41"/>
      <c r="BN13337" s="41"/>
      <c r="BO13337" s="41"/>
      <c r="BP13337" s="108"/>
      <c r="CG13337" s="102"/>
      <c r="CI13337" s="45"/>
    </row>
    <row r="13338" spans="37:87" ht="13" customHeight="1">
      <c r="AK13338" s="114"/>
      <c r="AL13338" s="41"/>
      <c r="AM13338" s="41"/>
      <c r="AN13338" s="41"/>
      <c r="AO13338" s="41"/>
      <c r="AP13338" s="41"/>
      <c r="AQ13338" s="41"/>
      <c r="AR13338" s="41"/>
      <c r="AS13338" s="41"/>
      <c r="AT13338" s="41"/>
      <c r="AU13338" s="41"/>
      <c r="AV13338" s="41"/>
      <c r="AW13338" s="41"/>
      <c r="AX13338" s="41"/>
      <c r="AY13338" s="41"/>
      <c r="AZ13338" s="41"/>
      <c r="BA13338" s="41"/>
      <c r="BB13338" s="41"/>
      <c r="BC13338" s="41"/>
      <c r="BD13338" s="41"/>
      <c r="BE13338" s="41"/>
      <c r="BF13338" s="41"/>
      <c r="BG13338" s="41"/>
      <c r="BH13338" s="41"/>
      <c r="BI13338" s="41"/>
      <c r="BJ13338" s="41"/>
      <c r="BK13338" s="41"/>
      <c r="BL13338" s="41"/>
      <c r="BM13338" s="41"/>
      <c r="BN13338" s="41"/>
      <c r="BO13338" s="41"/>
      <c r="BP13338" s="108"/>
      <c r="CG13338" s="102"/>
      <c r="CI13338" s="45"/>
    </row>
    <row r="13339" spans="37:87" ht="13" customHeight="1">
      <c r="AK13339" s="114"/>
      <c r="AL13339" s="41"/>
      <c r="AM13339" s="41"/>
      <c r="AN13339" s="41"/>
      <c r="AO13339" s="41"/>
      <c r="AP13339" s="41"/>
      <c r="AQ13339" s="41"/>
      <c r="AR13339" s="41"/>
      <c r="AS13339" s="41"/>
      <c r="AT13339" s="41"/>
      <c r="AU13339" s="41"/>
      <c r="AV13339" s="41"/>
      <c r="AW13339" s="41"/>
      <c r="AX13339" s="41"/>
      <c r="AY13339" s="41"/>
      <c r="AZ13339" s="41"/>
      <c r="BA13339" s="41"/>
      <c r="BB13339" s="41"/>
      <c r="BC13339" s="41"/>
      <c r="BD13339" s="41"/>
      <c r="BE13339" s="41"/>
      <c r="BF13339" s="41"/>
      <c r="BG13339" s="41"/>
      <c r="BH13339" s="41"/>
      <c r="BI13339" s="41"/>
      <c r="BJ13339" s="41"/>
      <c r="BK13339" s="41"/>
      <c r="BL13339" s="41"/>
      <c r="BM13339" s="41"/>
      <c r="BN13339" s="41"/>
      <c r="BO13339" s="41"/>
      <c r="BP13339" s="108"/>
      <c r="CG13339" s="102"/>
      <c r="CI13339" s="45"/>
    </row>
    <row r="13340" spans="37:87" ht="13" customHeight="1">
      <c r="AK13340" s="114"/>
      <c r="AL13340" s="41"/>
      <c r="AM13340" s="41"/>
      <c r="AN13340" s="41"/>
      <c r="AO13340" s="41"/>
      <c r="AP13340" s="41"/>
      <c r="AQ13340" s="41"/>
      <c r="AR13340" s="41"/>
      <c r="AS13340" s="41"/>
      <c r="AT13340" s="41"/>
      <c r="AU13340" s="41"/>
      <c r="AV13340" s="41"/>
      <c r="AW13340" s="41"/>
      <c r="AX13340" s="41"/>
      <c r="AY13340" s="41"/>
      <c r="AZ13340" s="41"/>
      <c r="BA13340" s="41"/>
      <c r="BB13340" s="41"/>
      <c r="BC13340" s="41"/>
      <c r="BD13340" s="41"/>
      <c r="BE13340" s="41"/>
      <c r="BF13340" s="41"/>
      <c r="BG13340" s="41"/>
      <c r="BH13340" s="41"/>
      <c r="BI13340" s="41"/>
      <c r="BJ13340" s="41"/>
      <c r="BK13340" s="41"/>
      <c r="BL13340" s="41"/>
      <c r="BM13340" s="41"/>
      <c r="BN13340" s="41"/>
      <c r="BO13340" s="41"/>
      <c r="BP13340" s="108"/>
      <c r="CG13340" s="102"/>
      <c r="CI13340" s="45"/>
    </row>
    <row r="13341" spans="37:87" ht="13" customHeight="1">
      <c r="AK13341" s="114"/>
      <c r="AL13341" s="41"/>
      <c r="AM13341" s="41"/>
      <c r="AN13341" s="41"/>
      <c r="AO13341" s="41"/>
      <c r="AP13341" s="41"/>
      <c r="AQ13341" s="41"/>
      <c r="AR13341" s="41"/>
      <c r="AS13341" s="41"/>
      <c r="AT13341" s="41"/>
      <c r="AU13341" s="41"/>
      <c r="AV13341" s="41"/>
      <c r="AW13341" s="41"/>
      <c r="AX13341" s="41"/>
      <c r="AY13341" s="41"/>
      <c r="AZ13341" s="41"/>
      <c r="BA13341" s="41"/>
      <c r="BB13341" s="41"/>
      <c r="BC13341" s="41"/>
      <c r="BD13341" s="41"/>
      <c r="BE13341" s="41"/>
      <c r="BF13341" s="41"/>
      <c r="BG13341" s="41"/>
      <c r="BH13341" s="41"/>
      <c r="BI13341" s="41"/>
      <c r="BJ13341" s="41"/>
      <c r="BK13341" s="41"/>
      <c r="BL13341" s="41"/>
      <c r="BM13341" s="41"/>
      <c r="BN13341" s="41"/>
      <c r="BO13341" s="41"/>
      <c r="BP13341" s="108"/>
      <c r="CG13341" s="102"/>
      <c r="CI13341" s="45"/>
    </row>
    <row r="13342" spans="37:87" ht="13" customHeight="1">
      <c r="AK13342" s="114"/>
      <c r="AL13342" s="41"/>
      <c r="AM13342" s="41"/>
      <c r="AN13342" s="41"/>
      <c r="AO13342" s="41"/>
      <c r="AP13342" s="41"/>
      <c r="AQ13342" s="41"/>
      <c r="AR13342" s="41"/>
      <c r="AS13342" s="41"/>
      <c r="AT13342" s="41"/>
      <c r="AU13342" s="41"/>
      <c r="AV13342" s="41"/>
      <c r="AW13342" s="41"/>
      <c r="AX13342" s="41"/>
      <c r="AY13342" s="41"/>
      <c r="AZ13342" s="41"/>
      <c r="BA13342" s="41"/>
      <c r="BB13342" s="41"/>
      <c r="BC13342" s="41"/>
      <c r="BD13342" s="41"/>
      <c r="BE13342" s="41"/>
      <c r="BF13342" s="41"/>
      <c r="BG13342" s="41"/>
      <c r="BH13342" s="41"/>
      <c r="BI13342" s="41"/>
      <c r="BJ13342" s="41"/>
      <c r="BK13342" s="41"/>
      <c r="BL13342" s="41"/>
      <c r="BM13342" s="41"/>
      <c r="BN13342" s="41"/>
      <c r="BO13342" s="41"/>
      <c r="BP13342" s="108"/>
      <c r="CG13342" s="102"/>
      <c r="CI13342" s="45"/>
    </row>
    <row r="13343" spans="37:87" ht="13" customHeight="1">
      <c r="AK13343" s="114"/>
      <c r="AL13343" s="41"/>
      <c r="AM13343" s="41"/>
      <c r="AN13343" s="41"/>
      <c r="AO13343" s="41"/>
      <c r="AP13343" s="41"/>
      <c r="AQ13343" s="41"/>
      <c r="AR13343" s="41"/>
      <c r="AS13343" s="41"/>
      <c r="AT13343" s="41"/>
      <c r="AU13343" s="41"/>
      <c r="AV13343" s="41"/>
      <c r="AW13343" s="41"/>
      <c r="AX13343" s="41"/>
      <c r="AY13343" s="41"/>
      <c r="AZ13343" s="41"/>
      <c r="BA13343" s="41"/>
      <c r="BB13343" s="41"/>
      <c r="BC13343" s="41"/>
      <c r="BD13343" s="41"/>
      <c r="BE13343" s="41"/>
      <c r="BF13343" s="41"/>
      <c r="BG13343" s="41"/>
      <c r="BH13343" s="41"/>
      <c r="BI13343" s="41"/>
      <c r="BJ13343" s="41"/>
      <c r="BK13343" s="41"/>
      <c r="BL13343" s="41"/>
      <c r="BM13343" s="41"/>
      <c r="BN13343" s="41"/>
      <c r="BO13343" s="41"/>
      <c r="BP13343" s="108"/>
      <c r="CG13343" s="102"/>
      <c r="CI13343" s="45"/>
    </row>
    <row r="13344" spans="37:87" ht="13" customHeight="1">
      <c r="AK13344" s="114"/>
      <c r="AL13344" s="41"/>
      <c r="AM13344" s="41"/>
      <c r="AN13344" s="41"/>
      <c r="AO13344" s="41"/>
      <c r="AP13344" s="41"/>
      <c r="AQ13344" s="41"/>
      <c r="AR13344" s="41"/>
      <c r="AS13344" s="41"/>
      <c r="AT13344" s="41"/>
      <c r="AU13344" s="41"/>
      <c r="AV13344" s="41"/>
      <c r="AW13344" s="41"/>
      <c r="AX13344" s="41"/>
      <c r="AY13344" s="41"/>
      <c r="AZ13344" s="41"/>
      <c r="BA13344" s="41"/>
      <c r="BB13344" s="41"/>
      <c r="BC13344" s="41"/>
      <c r="BD13344" s="41"/>
      <c r="BE13344" s="41"/>
      <c r="BF13344" s="41"/>
      <c r="BG13344" s="41"/>
      <c r="BH13344" s="41"/>
      <c r="BI13344" s="41"/>
      <c r="BJ13344" s="41"/>
      <c r="BK13344" s="41"/>
      <c r="BL13344" s="41"/>
      <c r="BM13344" s="41"/>
      <c r="BN13344" s="41"/>
      <c r="BO13344" s="41"/>
      <c r="BP13344" s="108"/>
      <c r="CG13344" s="102"/>
      <c r="CI13344" s="45"/>
    </row>
    <row r="13345" spans="37:87" ht="13" customHeight="1">
      <c r="AK13345" s="114"/>
      <c r="AL13345" s="41"/>
      <c r="AM13345" s="41"/>
      <c r="AN13345" s="41"/>
      <c r="AO13345" s="41"/>
      <c r="AP13345" s="41"/>
      <c r="AQ13345" s="41"/>
      <c r="AR13345" s="41"/>
      <c r="AS13345" s="41"/>
      <c r="AT13345" s="41"/>
      <c r="AU13345" s="41"/>
      <c r="AV13345" s="41"/>
      <c r="AW13345" s="41"/>
      <c r="AX13345" s="41"/>
      <c r="AY13345" s="41"/>
      <c r="AZ13345" s="41"/>
      <c r="BA13345" s="41"/>
      <c r="BB13345" s="41"/>
      <c r="BC13345" s="41"/>
      <c r="BD13345" s="41"/>
      <c r="BE13345" s="41"/>
      <c r="BF13345" s="41"/>
      <c r="BG13345" s="41"/>
      <c r="BH13345" s="41"/>
      <c r="BI13345" s="41"/>
      <c r="BJ13345" s="41"/>
      <c r="BK13345" s="41"/>
      <c r="BL13345" s="41"/>
      <c r="BM13345" s="41"/>
      <c r="BN13345" s="41"/>
      <c r="BO13345" s="41"/>
      <c r="BP13345" s="108"/>
      <c r="CG13345" s="102"/>
      <c r="CI13345" s="45"/>
    </row>
    <row r="13346" spans="37:87" ht="13" customHeight="1">
      <c r="AK13346" s="114"/>
      <c r="AL13346" s="41"/>
      <c r="AM13346" s="41"/>
      <c r="AN13346" s="41"/>
      <c r="AO13346" s="41"/>
      <c r="AP13346" s="41"/>
      <c r="AQ13346" s="41"/>
      <c r="AR13346" s="41"/>
      <c r="AS13346" s="41"/>
      <c r="AT13346" s="41"/>
      <c r="AU13346" s="41"/>
      <c r="AV13346" s="41"/>
      <c r="AW13346" s="41"/>
      <c r="AX13346" s="41"/>
      <c r="AY13346" s="41"/>
      <c r="AZ13346" s="41"/>
      <c r="BA13346" s="41"/>
      <c r="BB13346" s="41"/>
      <c r="BC13346" s="41"/>
      <c r="BD13346" s="41"/>
      <c r="BE13346" s="41"/>
      <c r="BF13346" s="41"/>
      <c r="BG13346" s="41"/>
      <c r="BH13346" s="41"/>
      <c r="BI13346" s="41"/>
      <c r="BJ13346" s="41"/>
      <c r="BK13346" s="41"/>
      <c r="BL13346" s="41"/>
      <c r="BM13346" s="41"/>
      <c r="BN13346" s="41"/>
      <c r="BO13346" s="41"/>
      <c r="BP13346" s="108"/>
      <c r="CG13346" s="102"/>
      <c r="CI13346" s="45"/>
    </row>
    <row r="13347" spans="37:87" ht="13" customHeight="1">
      <c r="AK13347" s="114"/>
      <c r="AL13347" s="41"/>
      <c r="AM13347" s="41"/>
      <c r="AN13347" s="41"/>
      <c r="AO13347" s="41"/>
      <c r="AP13347" s="41"/>
      <c r="AQ13347" s="41"/>
      <c r="AR13347" s="41"/>
      <c r="AS13347" s="41"/>
      <c r="AT13347" s="41"/>
      <c r="AU13347" s="41"/>
      <c r="AV13347" s="41"/>
      <c r="AW13347" s="41"/>
      <c r="AX13347" s="41"/>
      <c r="AY13347" s="41"/>
      <c r="AZ13347" s="41"/>
      <c r="BA13347" s="41"/>
      <c r="BB13347" s="41"/>
      <c r="BC13347" s="41"/>
      <c r="BD13347" s="41"/>
      <c r="BE13347" s="41"/>
      <c r="BF13347" s="41"/>
      <c r="BG13347" s="41"/>
      <c r="BH13347" s="41"/>
      <c r="BI13347" s="41"/>
      <c r="BJ13347" s="41"/>
      <c r="BK13347" s="41"/>
      <c r="BL13347" s="41"/>
      <c r="BM13347" s="41"/>
      <c r="BN13347" s="41"/>
      <c r="BO13347" s="41"/>
      <c r="BP13347" s="108"/>
      <c r="CG13347" s="102"/>
      <c r="CI13347" s="45"/>
    </row>
    <row r="13348" spans="37:87" ht="13" customHeight="1">
      <c r="AK13348" s="114"/>
      <c r="AL13348" s="41"/>
      <c r="AM13348" s="41"/>
      <c r="AN13348" s="41"/>
      <c r="AO13348" s="41"/>
      <c r="AP13348" s="41"/>
      <c r="AQ13348" s="41"/>
      <c r="AR13348" s="41"/>
      <c r="AS13348" s="41"/>
      <c r="AT13348" s="41"/>
      <c r="AU13348" s="41"/>
      <c r="AV13348" s="41"/>
      <c r="AW13348" s="41"/>
      <c r="AX13348" s="41"/>
      <c r="AY13348" s="41"/>
      <c r="AZ13348" s="41"/>
      <c r="BA13348" s="41"/>
      <c r="BB13348" s="41"/>
      <c r="BC13348" s="41"/>
      <c r="BD13348" s="41"/>
      <c r="BE13348" s="41"/>
      <c r="BF13348" s="41"/>
      <c r="BG13348" s="41"/>
      <c r="BH13348" s="41"/>
      <c r="BI13348" s="41"/>
      <c r="BJ13348" s="41"/>
      <c r="BK13348" s="41"/>
      <c r="BL13348" s="41"/>
      <c r="BM13348" s="41"/>
      <c r="BN13348" s="41"/>
      <c r="BO13348" s="41"/>
      <c r="BP13348" s="108"/>
      <c r="CG13348" s="102"/>
      <c r="CI13348" s="45"/>
    </row>
    <row r="13349" spans="37:87" ht="13" customHeight="1">
      <c r="AK13349" s="114"/>
      <c r="AL13349" s="41"/>
      <c r="AM13349" s="41"/>
      <c r="AN13349" s="41"/>
      <c r="AO13349" s="41"/>
      <c r="AP13349" s="41"/>
      <c r="AQ13349" s="41"/>
      <c r="AR13349" s="41"/>
      <c r="AS13349" s="41"/>
      <c r="AT13349" s="41"/>
      <c r="AU13349" s="41"/>
      <c r="AV13349" s="41"/>
      <c r="AW13349" s="41"/>
      <c r="AX13349" s="41"/>
      <c r="AY13349" s="41"/>
      <c r="AZ13349" s="41"/>
      <c r="BA13349" s="41"/>
      <c r="BB13349" s="41"/>
      <c r="BC13349" s="41"/>
      <c r="BD13349" s="41"/>
      <c r="BE13349" s="41"/>
      <c r="BF13349" s="41"/>
      <c r="BG13349" s="41"/>
      <c r="BH13349" s="41"/>
      <c r="BI13349" s="41"/>
      <c r="BJ13349" s="41"/>
      <c r="BK13349" s="41"/>
      <c r="BL13349" s="41"/>
      <c r="BM13349" s="41"/>
      <c r="BN13349" s="41"/>
      <c r="BO13349" s="41"/>
      <c r="BP13349" s="108"/>
      <c r="CG13349" s="102"/>
      <c r="CI13349" s="45"/>
    </row>
    <row r="13350" spans="37:87" ht="13" customHeight="1">
      <c r="AK13350" s="114"/>
      <c r="AL13350" s="41"/>
      <c r="AM13350" s="41"/>
      <c r="AN13350" s="41"/>
      <c r="AO13350" s="41"/>
      <c r="AP13350" s="41"/>
      <c r="AQ13350" s="41"/>
      <c r="AR13350" s="41"/>
      <c r="AS13350" s="41"/>
      <c r="AT13350" s="41"/>
      <c r="AU13350" s="41"/>
      <c r="AV13350" s="41"/>
      <c r="AW13350" s="41"/>
      <c r="AX13350" s="41"/>
      <c r="AY13350" s="41"/>
      <c r="AZ13350" s="41"/>
      <c r="BA13350" s="41"/>
      <c r="BB13350" s="41"/>
      <c r="BC13350" s="41"/>
      <c r="BD13350" s="41"/>
      <c r="BE13350" s="41"/>
      <c r="BF13350" s="41"/>
      <c r="BG13350" s="41"/>
      <c r="BH13350" s="41"/>
      <c r="BI13350" s="41"/>
      <c r="BJ13350" s="41"/>
      <c r="BK13350" s="41"/>
      <c r="BL13350" s="41"/>
      <c r="BM13350" s="41"/>
      <c r="BN13350" s="41"/>
      <c r="BO13350" s="41"/>
      <c r="BP13350" s="108"/>
      <c r="CG13350" s="102"/>
      <c r="CI13350" s="45"/>
    </row>
    <row r="13351" spans="37:87" ht="13" customHeight="1">
      <c r="AK13351" s="114"/>
      <c r="AL13351" s="41"/>
      <c r="AM13351" s="41"/>
      <c r="AN13351" s="41"/>
      <c r="AO13351" s="41"/>
      <c r="AP13351" s="41"/>
      <c r="AQ13351" s="41"/>
      <c r="AR13351" s="41"/>
      <c r="AS13351" s="41"/>
      <c r="AT13351" s="41"/>
      <c r="AU13351" s="41"/>
      <c r="AV13351" s="41"/>
      <c r="AW13351" s="41"/>
      <c r="AX13351" s="41"/>
      <c r="AY13351" s="41"/>
      <c r="AZ13351" s="41"/>
      <c r="BA13351" s="41"/>
      <c r="BB13351" s="41"/>
      <c r="BC13351" s="41"/>
      <c r="BD13351" s="41"/>
      <c r="BE13351" s="41"/>
      <c r="BF13351" s="41"/>
      <c r="BG13351" s="41"/>
      <c r="BH13351" s="41"/>
      <c r="BI13351" s="41"/>
      <c r="BJ13351" s="41"/>
      <c r="BK13351" s="41"/>
      <c r="BL13351" s="41"/>
      <c r="BM13351" s="41"/>
      <c r="BN13351" s="41"/>
      <c r="BO13351" s="41"/>
      <c r="BP13351" s="108"/>
      <c r="CG13351" s="102"/>
      <c r="CI13351" s="45"/>
    </row>
    <row r="13352" spans="37:87" ht="13" customHeight="1">
      <c r="AK13352" s="114"/>
      <c r="AL13352" s="41"/>
      <c r="AM13352" s="41"/>
      <c r="AN13352" s="41"/>
      <c r="AO13352" s="41"/>
      <c r="AP13352" s="41"/>
      <c r="AQ13352" s="41"/>
      <c r="AR13352" s="41"/>
      <c r="AS13352" s="41"/>
      <c r="AT13352" s="41"/>
      <c r="AU13352" s="41"/>
      <c r="AV13352" s="41"/>
      <c r="AW13352" s="41"/>
      <c r="AX13352" s="41"/>
      <c r="AY13352" s="41"/>
      <c r="AZ13352" s="41"/>
      <c r="BA13352" s="41"/>
      <c r="BB13352" s="41"/>
      <c r="BC13352" s="41"/>
      <c r="BD13352" s="41"/>
      <c r="BE13352" s="41"/>
      <c r="BF13352" s="41"/>
      <c r="BG13352" s="41"/>
      <c r="BH13352" s="41"/>
      <c r="BI13352" s="41"/>
      <c r="BJ13352" s="41"/>
      <c r="BK13352" s="41"/>
      <c r="BL13352" s="41"/>
      <c r="BM13352" s="41"/>
      <c r="BN13352" s="41"/>
      <c r="BO13352" s="41"/>
      <c r="BP13352" s="108"/>
      <c r="CG13352" s="102"/>
      <c r="CI13352" s="45"/>
    </row>
    <row r="13353" spans="37:87" ht="13" customHeight="1">
      <c r="AK13353" s="114"/>
      <c r="AL13353" s="41"/>
      <c r="AM13353" s="41"/>
      <c r="AN13353" s="41"/>
      <c r="AO13353" s="41"/>
      <c r="AP13353" s="41"/>
      <c r="AQ13353" s="41"/>
      <c r="AR13353" s="41"/>
      <c r="AS13353" s="41"/>
      <c r="AT13353" s="41"/>
      <c r="AU13353" s="41"/>
      <c r="AV13353" s="41"/>
      <c r="AW13353" s="41"/>
      <c r="AX13353" s="41"/>
      <c r="AY13353" s="41"/>
      <c r="AZ13353" s="41"/>
      <c r="BA13353" s="41"/>
      <c r="BB13353" s="41"/>
      <c r="BC13353" s="41"/>
      <c r="BD13353" s="41"/>
      <c r="BE13353" s="41"/>
      <c r="BF13353" s="41"/>
      <c r="BG13353" s="41"/>
      <c r="BH13353" s="41"/>
      <c r="BI13353" s="41"/>
      <c r="BJ13353" s="41"/>
      <c r="BK13353" s="41"/>
      <c r="BL13353" s="41"/>
      <c r="BM13353" s="41"/>
      <c r="BN13353" s="41"/>
      <c r="BO13353" s="41"/>
      <c r="BP13353" s="108"/>
      <c r="CG13353" s="102"/>
      <c r="CI13353" s="45"/>
    </row>
    <row r="13354" spans="37:87" ht="13" customHeight="1">
      <c r="AK13354" s="114"/>
      <c r="AL13354" s="41"/>
      <c r="AM13354" s="41"/>
      <c r="AN13354" s="41"/>
      <c r="AO13354" s="41"/>
      <c r="AP13354" s="41"/>
      <c r="AQ13354" s="41"/>
      <c r="AR13354" s="41"/>
      <c r="AS13354" s="41"/>
      <c r="AT13354" s="41"/>
      <c r="AU13354" s="41"/>
      <c r="AV13354" s="41"/>
      <c r="AW13354" s="41"/>
      <c r="AX13354" s="41"/>
      <c r="AY13354" s="41"/>
      <c r="AZ13354" s="41"/>
      <c r="BA13354" s="41"/>
      <c r="BB13354" s="41"/>
      <c r="BC13354" s="41"/>
      <c r="BD13354" s="41"/>
      <c r="BE13354" s="41"/>
      <c r="BF13354" s="41"/>
      <c r="BG13354" s="41"/>
      <c r="BH13354" s="41"/>
      <c r="BI13354" s="41"/>
      <c r="BJ13354" s="41"/>
      <c r="BK13354" s="41"/>
      <c r="BL13354" s="41"/>
      <c r="BM13354" s="41"/>
      <c r="BN13354" s="41"/>
      <c r="BO13354" s="41"/>
      <c r="BP13354" s="108"/>
      <c r="CG13354" s="102"/>
      <c r="CI13354" s="45"/>
    </row>
    <row r="13355" spans="37:87" ht="13" customHeight="1">
      <c r="AK13355" s="114"/>
      <c r="AL13355" s="41"/>
      <c r="AM13355" s="41"/>
      <c r="AN13355" s="41"/>
      <c r="AO13355" s="41"/>
      <c r="AP13355" s="41"/>
      <c r="AQ13355" s="41"/>
      <c r="AR13355" s="41"/>
      <c r="AS13355" s="41"/>
      <c r="AT13355" s="41"/>
      <c r="AU13355" s="41"/>
      <c r="AV13355" s="41"/>
      <c r="AW13355" s="41"/>
      <c r="AX13355" s="41"/>
      <c r="AY13355" s="41"/>
      <c r="AZ13355" s="41"/>
      <c r="BA13355" s="41"/>
      <c r="BB13355" s="41"/>
      <c r="BC13355" s="41"/>
      <c r="BD13355" s="41"/>
      <c r="BE13355" s="41"/>
      <c r="BF13355" s="41"/>
      <c r="BG13355" s="41"/>
      <c r="BH13355" s="41"/>
      <c r="BI13355" s="41"/>
      <c r="BJ13355" s="41"/>
      <c r="BK13355" s="41"/>
      <c r="BL13355" s="41"/>
      <c r="BM13355" s="41"/>
      <c r="BN13355" s="41"/>
      <c r="BO13355" s="41"/>
      <c r="BP13355" s="108"/>
      <c r="CG13355" s="102"/>
      <c r="CI13355" s="45"/>
    </row>
    <row r="13356" spans="37:87" ht="13" customHeight="1">
      <c r="AK13356" s="114"/>
      <c r="AL13356" s="41"/>
      <c r="AM13356" s="41"/>
      <c r="AN13356" s="41"/>
      <c r="AO13356" s="41"/>
      <c r="AP13356" s="41"/>
      <c r="AQ13356" s="41"/>
      <c r="AR13356" s="41"/>
      <c r="AS13356" s="41"/>
      <c r="AT13356" s="41"/>
      <c r="AU13356" s="41"/>
      <c r="AV13356" s="41"/>
      <c r="AW13356" s="41"/>
      <c r="AX13356" s="41"/>
      <c r="AY13356" s="41"/>
      <c r="AZ13356" s="41"/>
      <c r="BA13356" s="41"/>
      <c r="BB13356" s="41"/>
      <c r="BC13356" s="41"/>
      <c r="BD13356" s="41"/>
      <c r="BE13356" s="41"/>
      <c r="BF13356" s="41"/>
      <c r="BG13356" s="41"/>
      <c r="BH13356" s="41"/>
      <c r="BI13356" s="41"/>
      <c r="BJ13356" s="41"/>
      <c r="BK13356" s="41"/>
      <c r="BL13356" s="41"/>
      <c r="BM13356" s="41"/>
      <c r="BN13356" s="41"/>
      <c r="BO13356" s="41"/>
      <c r="BP13356" s="108"/>
      <c r="CG13356" s="102"/>
      <c r="CI13356" s="45"/>
    </row>
    <row r="13357" spans="37:87" ht="13" customHeight="1">
      <c r="AK13357" s="114"/>
      <c r="AL13357" s="41"/>
      <c r="AM13357" s="41"/>
      <c r="AN13357" s="41"/>
      <c r="AO13357" s="41"/>
      <c r="AP13357" s="41"/>
      <c r="AQ13357" s="41"/>
      <c r="AR13357" s="41"/>
      <c r="AS13357" s="41"/>
      <c r="AT13357" s="41"/>
      <c r="AU13357" s="41"/>
      <c r="AV13357" s="41"/>
      <c r="AW13357" s="41"/>
      <c r="AX13357" s="41"/>
      <c r="AY13357" s="41"/>
      <c r="AZ13357" s="41"/>
      <c r="BA13357" s="41"/>
      <c r="BB13357" s="41"/>
      <c r="BC13357" s="41"/>
      <c r="BD13357" s="41"/>
      <c r="BE13357" s="41"/>
      <c r="BF13357" s="41"/>
      <c r="BG13357" s="41"/>
      <c r="BH13357" s="41"/>
      <c r="BI13357" s="41"/>
      <c r="BJ13357" s="41"/>
      <c r="BK13357" s="41"/>
      <c r="BL13357" s="41"/>
      <c r="BM13357" s="41"/>
      <c r="BN13357" s="41"/>
      <c r="BO13357" s="41"/>
      <c r="BP13357" s="108"/>
      <c r="CG13357" s="102"/>
      <c r="CI13357" s="45"/>
    </row>
    <row r="13358" spans="37:87" ht="13" customHeight="1">
      <c r="AK13358" s="114"/>
      <c r="AL13358" s="41"/>
      <c r="AM13358" s="41"/>
      <c r="AN13358" s="41"/>
      <c r="AO13358" s="41"/>
      <c r="AP13358" s="41"/>
      <c r="AQ13358" s="41"/>
      <c r="AR13358" s="41"/>
      <c r="AS13358" s="41"/>
      <c r="AT13358" s="41"/>
      <c r="AU13358" s="41"/>
      <c r="AV13358" s="41"/>
      <c r="AW13358" s="41"/>
      <c r="AX13358" s="41"/>
      <c r="AY13358" s="41"/>
      <c r="AZ13358" s="41"/>
      <c r="BA13358" s="41"/>
      <c r="BB13358" s="41"/>
      <c r="BC13358" s="41"/>
      <c r="BD13358" s="41"/>
      <c r="BE13358" s="41"/>
      <c r="BF13358" s="41"/>
      <c r="BG13358" s="41"/>
      <c r="BH13358" s="41"/>
      <c r="BI13358" s="41"/>
      <c r="BJ13358" s="41"/>
      <c r="BK13358" s="41"/>
      <c r="BL13358" s="41"/>
      <c r="BM13358" s="41"/>
      <c r="BN13358" s="41"/>
      <c r="BO13358" s="41"/>
      <c r="BP13358" s="108"/>
      <c r="CG13358" s="102"/>
      <c r="CI13358" s="45"/>
    </row>
    <row r="13359" spans="37:87" ht="13" customHeight="1">
      <c r="AK13359" s="114"/>
      <c r="AL13359" s="41"/>
      <c r="AM13359" s="41"/>
      <c r="AN13359" s="41"/>
      <c r="AO13359" s="41"/>
      <c r="AP13359" s="41"/>
      <c r="AQ13359" s="41"/>
      <c r="AR13359" s="41"/>
      <c r="AS13359" s="41"/>
      <c r="AT13359" s="41"/>
      <c r="AU13359" s="41"/>
      <c r="AV13359" s="41"/>
      <c r="AW13359" s="41"/>
      <c r="AX13359" s="41"/>
      <c r="AY13359" s="41"/>
      <c r="AZ13359" s="41"/>
      <c r="BA13359" s="41"/>
      <c r="BB13359" s="41"/>
      <c r="BC13359" s="41"/>
      <c r="BD13359" s="41"/>
      <c r="BE13359" s="41"/>
      <c r="BF13359" s="41"/>
      <c r="BG13359" s="41"/>
      <c r="BH13359" s="41"/>
      <c r="BI13359" s="41"/>
      <c r="BJ13359" s="41"/>
      <c r="BK13359" s="41"/>
      <c r="BL13359" s="41"/>
      <c r="BM13359" s="41"/>
      <c r="BN13359" s="41"/>
      <c r="BO13359" s="41"/>
      <c r="BP13359" s="108"/>
      <c r="CG13359" s="102"/>
      <c r="CI13359" s="45"/>
    </row>
    <row r="13360" spans="37:87" ht="13" customHeight="1">
      <c r="AK13360" s="114"/>
      <c r="AL13360" s="41"/>
      <c r="AM13360" s="41"/>
      <c r="AN13360" s="41"/>
      <c r="AO13360" s="41"/>
      <c r="AP13360" s="41"/>
      <c r="AQ13360" s="41"/>
      <c r="AR13360" s="41"/>
      <c r="AS13360" s="41"/>
      <c r="AT13360" s="41"/>
      <c r="AU13360" s="41"/>
      <c r="AV13360" s="41"/>
      <c r="AW13360" s="41"/>
      <c r="AX13360" s="41"/>
      <c r="AY13360" s="41"/>
      <c r="AZ13360" s="41"/>
      <c r="BA13360" s="41"/>
      <c r="BB13360" s="41"/>
      <c r="BC13360" s="41"/>
      <c r="BD13360" s="41"/>
      <c r="BE13360" s="41"/>
      <c r="BF13360" s="41"/>
      <c r="BG13360" s="41"/>
      <c r="BH13360" s="41"/>
      <c r="BI13360" s="41"/>
      <c r="BJ13360" s="41"/>
      <c r="BK13360" s="41"/>
      <c r="BL13360" s="41"/>
      <c r="BM13360" s="41"/>
      <c r="BN13360" s="41"/>
      <c r="BO13360" s="41"/>
      <c r="BP13360" s="108"/>
      <c r="CG13360" s="102"/>
      <c r="CI13360" s="45"/>
    </row>
    <row r="13361" spans="37:87" ht="13" customHeight="1">
      <c r="AK13361" s="114"/>
      <c r="AL13361" s="41"/>
      <c r="AM13361" s="41"/>
      <c r="AN13361" s="41"/>
      <c r="AO13361" s="41"/>
      <c r="AP13361" s="41"/>
      <c r="AQ13361" s="41"/>
      <c r="AR13361" s="41"/>
      <c r="AS13361" s="41"/>
      <c r="AT13361" s="41"/>
      <c r="AU13361" s="41"/>
      <c r="AV13361" s="41"/>
      <c r="AW13361" s="41"/>
      <c r="AX13361" s="41"/>
      <c r="AY13361" s="41"/>
      <c r="AZ13361" s="41"/>
      <c r="BA13361" s="41"/>
      <c r="BB13361" s="41"/>
      <c r="BC13361" s="41"/>
      <c r="BD13361" s="41"/>
      <c r="BE13361" s="41"/>
      <c r="BF13361" s="41"/>
      <c r="BG13361" s="41"/>
      <c r="BH13361" s="41"/>
      <c r="BI13361" s="41"/>
      <c r="BJ13361" s="41"/>
      <c r="BK13361" s="41"/>
      <c r="BL13361" s="41"/>
      <c r="BM13361" s="41"/>
      <c r="BN13361" s="41"/>
      <c r="BO13361" s="41"/>
      <c r="BP13361" s="108"/>
      <c r="CG13361" s="102"/>
      <c r="CI13361" s="45"/>
    </row>
    <row r="13362" spans="37:87" ht="13" customHeight="1">
      <c r="AK13362" s="114"/>
      <c r="AL13362" s="41"/>
      <c r="AM13362" s="41"/>
      <c r="AN13362" s="41"/>
      <c r="AO13362" s="41"/>
      <c r="AP13362" s="41"/>
      <c r="AQ13362" s="41"/>
      <c r="AR13362" s="41"/>
      <c r="AS13362" s="41"/>
      <c r="AT13362" s="41"/>
      <c r="AU13362" s="41"/>
      <c r="AV13362" s="41"/>
      <c r="AW13362" s="41"/>
      <c r="AX13362" s="41"/>
      <c r="AY13362" s="41"/>
      <c r="AZ13362" s="41"/>
      <c r="BA13362" s="41"/>
      <c r="BB13362" s="41"/>
      <c r="BC13362" s="41"/>
      <c r="BD13362" s="41"/>
      <c r="BE13362" s="41"/>
      <c r="BF13362" s="41"/>
      <c r="BG13362" s="41"/>
      <c r="BH13362" s="41"/>
      <c r="BI13362" s="41"/>
      <c r="BJ13362" s="41"/>
      <c r="BK13362" s="41"/>
      <c r="BL13362" s="41"/>
      <c r="BM13362" s="41"/>
      <c r="BN13362" s="41"/>
      <c r="BO13362" s="41"/>
      <c r="BP13362" s="108"/>
      <c r="CG13362" s="102"/>
      <c r="CI13362" s="45"/>
    </row>
    <row r="13363" spans="37:87" ht="13" customHeight="1">
      <c r="AK13363" s="114"/>
      <c r="AL13363" s="41"/>
      <c r="AM13363" s="41"/>
      <c r="AN13363" s="41"/>
      <c r="AO13363" s="41"/>
      <c r="AP13363" s="41"/>
      <c r="AQ13363" s="41"/>
      <c r="AR13363" s="41"/>
      <c r="AS13363" s="41"/>
      <c r="AT13363" s="41"/>
      <c r="AU13363" s="41"/>
      <c r="AV13363" s="41"/>
      <c r="AW13363" s="41"/>
      <c r="AX13363" s="41"/>
      <c r="AY13363" s="41"/>
      <c r="AZ13363" s="41"/>
      <c r="BA13363" s="41"/>
      <c r="BB13363" s="41"/>
      <c r="BC13363" s="41"/>
      <c r="BD13363" s="41"/>
      <c r="BE13363" s="41"/>
      <c r="BF13363" s="41"/>
      <c r="BG13363" s="41"/>
      <c r="BH13363" s="41"/>
      <c r="BI13363" s="41"/>
      <c r="BJ13363" s="41"/>
      <c r="BK13363" s="41"/>
      <c r="BL13363" s="41"/>
      <c r="BM13363" s="41"/>
      <c r="BN13363" s="41"/>
      <c r="BO13363" s="41"/>
      <c r="BP13363" s="108"/>
      <c r="CG13363" s="102"/>
      <c r="CI13363" s="45"/>
    </row>
    <row r="13364" spans="37:87" ht="13" customHeight="1">
      <c r="AK13364" s="114"/>
      <c r="AL13364" s="41"/>
      <c r="AM13364" s="41"/>
      <c r="AN13364" s="41"/>
      <c r="AO13364" s="41"/>
      <c r="AP13364" s="41"/>
      <c r="AQ13364" s="41"/>
      <c r="AR13364" s="41"/>
      <c r="AS13364" s="41"/>
      <c r="AT13364" s="41"/>
      <c r="AU13364" s="41"/>
      <c r="AV13364" s="41"/>
      <c r="AW13364" s="41"/>
      <c r="AX13364" s="41"/>
      <c r="AY13364" s="41"/>
      <c r="AZ13364" s="41"/>
      <c r="BA13364" s="41"/>
      <c r="BB13364" s="41"/>
      <c r="BC13364" s="41"/>
      <c r="BD13364" s="41"/>
      <c r="BE13364" s="41"/>
      <c r="BF13364" s="41"/>
      <c r="BG13364" s="41"/>
      <c r="BH13364" s="41"/>
      <c r="BI13364" s="41"/>
      <c r="BJ13364" s="41"/>
      <c r="BK13364" s="41"/>
      <c r="BL13364" s="41"/>
      <c r="BM13364" s="41"/>
      <c r="BN13364" s="41"/>
      <c r="BO13364" s="41"/>
      <c r="BP13364" s="108"/>
      <c r="CG13364" s="102"/>
      <c r="CI13364" s="45"/>
    </row>
    <row r="13365" spans="37:87" ht="13" customHeight="1">
      <c r="AK13365" s="114"/>
      <c r="AL13365" s="41"/>
      <c r="AM13365" s="41"/>
      <c r="AN13365" s="41"/>
      <c r="AO13365" s="41"/>
      <c r="AP13365" s="41"/>
      <c r="AQ13365" s="41"/>
      <c r="AR13365" s="41"/>
      <c r="AS13365" s="41"/>
      <c r="AT13365" s="41"/>
      <c r="AU13365" s="41"/>
      <c r="AV13365" s="41"/>
      <c r="AW13365" s="41"/>
      <c r="AX13365" s="41"/>
      <c r="AY13365" s="41"/>
      <c r="AZ13365" s="41"/>
      <c r="BA13365" s="41"/>
      <c r="BB13365" s="41"/>
      <c r="BC13365" s="41"/>
      <c r="BD13365" s="41"/>
      <c r="BE13365" s="41"/>
      <c r="BF13365" s="41"/>
      <c r="BG13365" s="41"/>
      <c r="BH13365" s="41"/>
      <c r="BI13365" s="41"/>
      <c r="BJ13365" s="41"/>
      <c r="BK13365" s="41"/>
      <c r="BL13365" s="41"/>
      <c r="BM13365" s="41"/>
      <c r="BN13365" s="41"/>
      <c r="BO13365" s="41"/>
      <c r="BP13365" s="108"/>
      <c r="CG13365" s="102"/>
      <c r="CI13365" s="45"/>
    </row>
    <row r="13366" spans="37:87" ht="13" customHeight="1">
      <c r="AK13366" s="114"/>
      <c r="AL13366" s="41"/>
      <c r="AM13366" s="41"/>
      <c r="AN13366" s="41"/>
      <c r="AO13366" s="41"/>
      <c r="AP13366" s="41"/>
      <c r="AQ13366" s="41"/>
      <c r="AR13366" s="41"/>
      <c r="AS13366" s="41"/>
      <c r="AT13366" s="41"/>
      <c r="AU13366" s="41"/>
      <c r="AV13366" s="41"/>
      <c r="AW13366" s="41"/>
      <c r="AX13366" s="41"/>
      <c r="AY13366" s="41"/>
      <c r="AZ13366" s="41"/>
      <c r="BA13366" s="41"/>
      <c r="BB13366" s="41"/>
      <c r="BC13366" s="41"/>
      <c r="BD13366" s="41"/>
      <c r="BE13366" s="41"/>
      <c r="BF13366" s="41"/>
      <c r="BG13366" s="41"/>
      <c r="BH13366" s="41"/>
      <c r="BI13366" s="41"/>
      <c r="BJ13366" s="41"/>
      <c r="BK13366" s="41"/>
      <c r="BL13366" s="41"/>
      <c r="BM13366" s="41"/>
      <c r="BN13366" s="41"/>
      <c r="BO13366" s="41"/>
      <c r="BP13366" s="108"/>
      <c r="CG13366" s="102"/>
      <c r="CI13366" s="45"/>
    </row>
    <row r="13367" spans="37:87" ht="13" customHeight="1">
      <c r="AK13367" s="114"/>
      <c r="AL13367" s="41"/>
      <c r="AM13367" s="41"/>
      <c r="AN13367" s="41"/>
      <c r="AO13367" s="41"/>
      <c r="AP13367" s="41"/>
      <c r="AQ13367" s="41"/>
      <c r="AR13367" s="41"/>
      <c r="AS13367" s="41"/>
      <c r="AT13367" s="41"/>
      <c r="AU13367" s="41"/>
      <c r="AV13367" s="41"/>
      <c r="AW13367" s="41"/>
      <c r="AX13367" s="41"/>
      <c r="AY13367" s="41"/>
      <c r="AZ13367" s="41"/>
      <c r="BA13367" s="41"/>
      <c r="BB13367" s="41"/>
      <c r="BC13367" s="41"/>
      <c r="BD13367" s="41"/>
      <c r="BE13367" s="41"/>
      <c r="BF13367" s="41"/>
      <c r="BG13367" s="41"/>
      <c r="BH13367" s="41"/>
      <c r="BI13367" s="41"/>
      <c r="BJ13367" s="41"/>
      <c r="BK13367" s="41"/>
      <c r="BL13367" s="41"/>
      <c r="BM13367" s="41"/>
      <c r="BN13367" s="41"/>
      <c r="BO13367" s="41"/>
      <c r="BP13367" s="108"/>
      <c r="CG13367" s="102"/>
      <c r="CI13367" s="45"/>
    </row>
    <row r="13368" spans="37:87" ht="13" customHeight="1">
      <c r="AK13368" s="114"/>
      <c r="AL13368" s="41"/>
      <c r="AM13368" s="41"/>
      <c r="AN13368" s="41"/>
      <c r="AO13368" s="41"/>
      <c r="AP13368" s="41"/>
      <c r="AQ13368" s="41"/>
      <c r="AR13368" s="41"/>
      <c r="AS13368" s="41"/>
      <c r="AT13368" s="41"/>
      <c r="AU13368" s="41"/>
      <c r="AV13368" s="41"/>
      <c r="AW13368" s="41"/>
      <c r="AX13368" s="41"/>
      <c r="AY13368" s="41"/>
      <c r="AZ13368" s="41"/>
      <c r="BA13368" s="41"/>
      <c r="BB13368" s="41"/>
      <c r="BC13368" s="41"/>
      <c r="BD13368" s="41"/>
      <c r="BE13368" s="41"/>
      <c r="BF13368" s="41"/>
      <c r="BG13368" s="41"/>
      <c r="BH13368" s="41"/>
      <c r="BI13368" s="41"/>
      <c r="BJ13368" s="41"/>
      <c r="BK13368" s="41"/>
      <c r="BL13368" s="41"/>
      <c r="BM13368" s="41"/>
      <c r="BN13368" s="41"/>
      <c r="BO13368" s="41"/>
      <c r="BP13368" s="108"/>
      <c r="CG13368" s="102"/>
      <c r="CI13368" s="45"/>
    </row>
    <row r="13369" spans="37:87" ht="13" customHeight="1">
      <c r="AK13369" s="114"/>
      <c r="AL13369" s="41"/>
      <c r="AM13369" s="41"/>
      <c r="AN13369" s="41"/>
      <c r="AO13369" s="41"/>
      <c r="AP13369" s="41"/>
      <c r="AQ13369" s="41"/>
      <c r="AR13369" s="41"/>
      <c r="AS13369" s="41"/>
      <c r="AT13369" s="41"/>
      <c r="AU13369" s="41"/>
      <c r="AV13369" s="41"/>
      <c r="AW13369" s="41"/>
      <c r="AX13369" s="41"/>
      <c r="AY13369" s="41"/>
      <c r="AZ13369" s="41"/>
      <c r="BA13369" s="41"/>
      <c r="BB13369" s="41"/>
      <c r="BC13369" s="41"/>
      <c r="BD13369" s="41"/>
      <c r="BE13369" s="41"/>
      <c r="BF13369" s="41"/>
      <c r="BG13369" s="41"/>
      <c r="BH13369" s="41"/>
      <c r="BI13369" s="41"/>
      <c r="BJ13369" s="41"/>
      <c r="BK13369" s="41"/>
      <c r="BL13369" s="41"/>
      <c r="BM13369" s="41"/>
      <c r="BN13369" s="41"/>
      <c r="BO13369" s="41"/>
      <c r="BP13369" s="108"/>
      <c r="CG13369" s="102"/>
      <c r="CI13369" s="45"/>
    </row>
    <row r="13370" spans="37:87" ht="13" customHeight="1">
      <c r="AK13370" s="114"/>
      <c r="AL13370" s="41"/>
      <c r="AM13370" s="41"/>
      <c r="AN13370" s="41"/>
      <c r="AO13370" s="41"/>
      <c r="AP13370" s="41"/>
      <c r="AQ13370" s="41"/>
      <c r="AR13370" s="41"/>
      <c r="AS13370" s="41"/>
      <c r="AT13370" s="41"/>
      <c r="AU13370" s="41"/>
      <c r="AV13370" s="41"/>
      <c r="AW13370" s="41"/>
      <c r="AX13370" s="41"/>
      <c r="AY13370" s="41"/>
      <c r="AZ13370" s="41"/>
      <c r="BA13370" s="41"/>
      <c r="BB13370" s="41"/>
      <c r="BC13370" s="41"/>
      <c r="BD13370" s="41"/>
      <c r="BE13370" s="41"/>
      <c r="BF13370" s="41"/>
      <c r="BG13370" s="41"/>
      <c r="BH13370" s="41"/>
      <c r="BI13370" s="41"/>
      <c r="BJ13370" s="41"/>
      <c r="BK13370" s="41"/>
      <c r="BL13370" s="41"/>
      <c r="BM13370" s="41"/>
      <c r="BN13370" s="41"/>
      <c r="BO13370" s="41"/>
      <c r="BP13370" s="108"/>
      <c r="CG13370" s="102"/>
      <c r="CI13370" s="45"/>
    </row>
    <row r="13371" spans="37:87" ht="13" customHeight="1">
      <c r="AK13371" s="114"/>
      <c r="AL13371" s="41"/>
      <c r="AM13371" s="41"/>
      <c r="AN13371" s="41"/>
      <c r="AO13371" s="41"/>
      <c r="AP13371" s="41"/>
      <c r="AQ13371" s="41"/>
      <c r="AR13371" s="41"/>
      <c r="AS13371" s="41"/>
      <c r="AT13371" s="41"/>
      <c r="AU13371" s="41"/>
      <c r="AV13371" s="41"/>
      <c r="AW13371" s="41"/>
      <c r="AX13371" s="41"/>
      <c r="AY13371" s="41"/>
      <c r="AZ13371" s="41"/>
      <c r="BA13371" s="41"/>
      <c r="BB13371" s="41"/>
      <c r="BC13371" s="41"/>
      <c r="BD13371" s="41"/>
      <c r="BE13371" s="41"/>
      <c r="BF13371" s="41"/>
      <c r="BG13371" s="41"/>
      <c r="BH13371" s="41"/>
      <c r="BI13371" s="41"/>
      <c r="BJ13371" s="41"/>
      <c r="BK13371" s="41"/>
      <c r="BL13371" s="41"/>
      <c r="BM13371" s="41"/>
      <c r="BN13371" s="41"/>
      <c r="BO13371" s="41"/>
      <c r="BP13371" s="108"/>
      <c r="CG13371" s="102"/>
      <c r="CI13371" s="45"/>
    </row>
    <row r="13372" spans="37:87" ht="13" customHeight="1">
      <c r="AK13372" s="114"/>
      <c r="AL13372" s="41"/>
      <c r="AM13372" s="41"/>
      <c r="AN13372" s="41"/>
      <c r="AO13372" s="41"/>
      <c r="AP13372" s="41"/>
      <c r="AQ13372" s="41"/>
      <c r="AR13372" s="41"/>
      <c r="AS13372" s="41"/>
      <c r="AT13372" s="41"/>
      <c r="AU13372" s="41"/>
      <c r="AV13372" s="41"/>
      <c r="AW13372" s="41"/>
      <c r="AX13372" s="41"/>
      <c r="AY13372" s="41"/>
      <c r="AZ13372" s="41"/>
      <c r="BA13372" s="41"/>
      <c r="BB13372" s="41"/>
      <c r="BC13372" s="41"/>
      <c r="BD13372" s="41"/>
      <c r="BE13372" s="41"/>
      <c r="BF13372" s="41"/>
      <c r="BG13372" s="41"/>
      <c r="BH13372" s="41"/>
      <c r="BI13372" s="41"/>
      <c r="BJ13372" s="41"/>
      <c r="BK13372" s="41"/>
      <c r="BL13372" s="41"/>
      <c r="BM13372" s="41"/>
      <c r="BN13372" s="41"/>
      <c r="BO13372" s="41"/>
      <c r="BP13372" s="108"/>
      <c r="CG13372" s="102"/>
      <c r="CI13372" s="45"/>
    </row>
    <row r="13373" spans="37:87" ht="13" customHeight="1">
      <c r="AK13373" s="114"/>
      <c r="AL13373" s="41"/>
      <c r="AM13373" s="41"/>
      <c r="AN13373" s="41"/>
      <c r="AO13373" s="41"/>
      <c r="AP13373" s="41"/>
      <c r="AQ13373" s="41"/>
      <c r="AR13373" s="41"/>
      <c r="AS13373" s="41"/>
      <c r="AT13373" s="41"/>
      <c r="AU13373" s="41"/>
      <c r="AV13373" s="41"/>
      <c r="AW13373" s="41"/>
      <c r="AX13373" s="41"/>
      <c r="AY13373" s="41"/>
      <c r="AZ13373" s="41"/>
      <c r="BA13373" s="41"/>
      <c r="BB13373" s="41"/>
      <c r="BC13373" s="41"/>
      <c r="BD13373" s="41"/>
      <c r="BE13373" s="41"/>
      <c r="BF13373" s="41"/>
      <c r="BG13373" s="41"/>
      <c r="BH13373" s="41"/>
      <c r="BI13373" s="41"/>
      <c r="BJ13373" s="41"/>
      <c r="BK13373" s="41"/>
      <c r="BL13373" s="41"/>
      <c r="BM13373" s="41"/>
      <c r="BN13373" s="41"/>
      <c r="BO13373" s="41"/>
      <c r="BP13373" s="108"/>
      <c r="CG13373" s="102"/>
      <c r="CI13373" s="45"/>
    </row>
    <row r="13374" spans="37:87" ht="13" customHeight="1">
      <c r="AK13374" s="114"/>
      <c r="AL13374" s="41"/>
      <c r="AM13374" s="41"/>
      <c r="AN13374" s="41"/>
      <c r="AO13374" s="41"/>
      <c r="AP13374" s="41"/>
      <c r="AQ13374" s="41"/>
      <c r="AR13374" s="41"/>
      <c r="AS13374" s="41"/>
      <c r="AT13374" s="41"/>
      <c r="AU13374" s="41"/>
      <c r="AV13374" s="41"/>
      <c r="AW13374" s="41"/>
      <c r="AX13374" s="41"/>
      <c r="AY13374" s="41"/>
      <c r="AZ13374" s="41"/>
      <c r="BA13374" s="41"/>
      <c r="BB13374" s="41"/>
      <c r="BC13374" s="41"/>
      <c r="BD13374" s="41"/>
      <c r="BE13374" s="41"/>
      <c r="BF13374" s="41"/>
      <c r="BG13374" s="41"/>
      <c r="BH13374" s="41"/>
      <c r="BI13374" s="41"/>
      <c r="BJ13374" s="41"/>
      <c r="BK13374" s="41"/>
      <c r="BL13374" s="41"/>
      <c r="BM13374" s="41"/>
      <c r="BN13374" s="41"/>
      <c r="BO13374" s="41"/>
      <c r="BP13374" s="108"/>
      <c r="CG13374" s="102"/>
      <c r="CI13374" s="45"/>
    </row>
    <row r="13375" spans="37:87" ht="13" customHeight="1">
      <c r="AK13375" s="114"/>
      <c r="AL13375" s="41"/>
      <c r="AM13375" s="41"/>
      <c r="AN13375" s="41"/>
      <c r="AO13375" s="41"/>
      <c r="AP13375" s="41"/>
      <c r="AQ13375" s="41"/>
      <c r="AR13375" s="41"/>
      <c r="AS13375" s="41"/>
      <c r="AT13375" s="41"/>
      <c r="AU13375" s="41"/>
      <c r="AV13375" s="41"/>
      <c r="AW13375" s="41"/>
      <c r="AX13375" s="41"/>
      <c r="AY13375" s="41"/>
      <c r="AZ13375" s="41"/>
      <c r="BA13375" s="41"/>
      <c r="BB13375" s="41"/>
      <c r="BC13375" s="41"/>
      <c r="BD13375" s="41"/>
      <c r="BE13375" s="41"/>
      <c r="BF13375" s="41"/>
      <c r="BG13375" s="41"/>
      <c r="BH13375" s="41"/>
      <c r="BI13375" s="41"/>
      <c r="BJ13375" s="41"/>
      <c r="BK13375" s="41"/>
      <c r="BL13375" s="41"/>
      <c r="BM13375" s="41"/>
      <c r="BN13375" s="41"/>
      <c r="BO13375" s="41"/>
      <c r="BP13375" s="108"/>
      <c r="CG13375" s="102"/>
      <c r="CI13375" s="45"/>
    </row>
    <row r="13376" spans="37:87" ht="13" customHeight="1">
      <c r="AK13376" s="114"/>
      <c r="AL13376" s="41"/>
      <c r="AM13376" s="41"/>
      <c r="AN13376" s="41"/>
      <c r="AO13376" s="41"/>
      <c r="AP13376" s="41"/>
      <c r="AQ13376" s="41"/>
      <c r="AR13376" s="41"/>
      <c r="AS13376" s="41"/>
      <c r="AT13376" s="41"/>
      <c r="AU13376" s="41"/>
      <c r="AV13376" s="41"/>
      <c r="AW13376" s="41"/>
      <c r="AX13376" s="41"/>
      <c r="AY13376" s="41"/>
      <c r="AZ13376" s="41"/>
      <c r="BA13376" s="41"/>
      <c r="BB13376" s="41"/>
      <c r="BC13376" s="41"/>
      <c r="BD13376" s="41"/>
      <c r="BE13376" s="41"/>
      <c r="BF13376" s="41"/>
      <c r="BG13376" s="41"/>
      <c r="BH13376" s="41"/>
      <c r="BI13376" s="41"/>
      <c r="BJ13376" s="41"/>
      <c r="BK13376" s="41"/>
      <c r="BL13376" s="41"/>
      <c r="BM13376" s="41"/>
      <c r="BN13376" s="41"/>
      <c r="BO13376" s="41"/>
      <c r="BP13376" s="108"/>
      <c r="CG13376" s="102"/>
      <c r="CI13376" s="45"/>
    </row>
    <row r="13377" spans="37:87" ht="13" customHeight="1">
      <c r="AK13377" s="114"/>
      <c r="AL13377" s="41"/>
      <c r="AM13377" s="41"/>
      <c r="AN13377" s="41"/>
      <c r="AO13377" s="41"/>
      <c r="AP13377" s="41"/>
      <c r="AQ13377" s="41"/>
      <c r="AR13377" s="41"/>
      <c r="AS13377" s="41"/>
      <c r="AT13377" s="41"/>
      <c r="AU13377" s="41"/>
      <c r="AV13377" s="41"/>
      <c r="AW13377" s="41"/>
      <c r="AX13377" s="41"/>
      <c r="AY13377" s="41"/>
      <c r="AZ13377" s="41"/>
      <c r="BA13377" s="41"/>
      <c r="BB13377" s="41"/>
      <c r="BC13377" s="41"/>
      <c r="BD13377" s="41"/>
      <c r="BE13377" s="41"/>
      <c r="BF13377" s="41"/>
      <c r="BG13377" s="41"/>
      <c r="BH13377" s="41"/>
      <c r="BI13377" s="41"/>
      <c r="BJ13377" s="41"/>
      <c r="BK13377" s="41"/>
      <c r="BL13377" s="41"/>
      <c r="BM13377" s="41"/>
      <c r="BN13377" s="41"/>
      <c r="BO13377" s="41"/>
      <c r="BP13377" s="108"/>
      <c r="CG13377" s="102"/>
      <c r="CI13377" s="45"/>
    </row>
    <row r="13378" spans="37:87" ht="13" customHeight="1">
      <c r="AK13378" s="114"/>
      <c r="AL13378" s="41"/>
      <c r="AM13378" s="41"/>
      <c r="AN13378" s="41"/>
      <c r="AO13378" s="41"/>
      <c r="AP13378" s="41"/>
      <c r="AQ13378" s="41"/>
      <c r="AR13378" s="41"/>
      <c r="AS13378" s="41"/>
      <c r="AT13378" s="41"/>
      <c r="AU13378" s="41"/>
      <c r="AV13378" s="41"/>
      <c r="AW13378" s="41"/>
      <c r="AX13378" s="41"/>
      <c r="AY13378" s="41"/>
      <c r="AZ13378" s="41"/>
      <c r="BA13378" s="41"/>
      <c r="BB13378" s="41"/>
      <c r="BC13378" s="41"/>
      <c r="BD13378" s="41"/>
      <c r="BE13378" s="41"/>
      <c r="BF13378" s="41"/>
      <c r="BG13378" s="41"/>
      <c r="BH13378" s="41"/>
      <c r="BI13378" s="41"/>
      <c r="BJ13378" s="41"/>
      <c r="BK13378" s="41"/>
      <c r="BL13378" s="41"/>
      <c r="BM13378" s="41"/>
      <c r="BN13378" s="41"/>
      <c r="BO13378" s="41"/>
      <c r="BP13378" s="108"/>
      <c r="CG13378" s="102"/>
      <c r="CI13378" s="45"/>
    </row>
    <row r="13379" spans="37:87" ht="13" customHeight="1">
      <c r="AK13379" s="114"/>
      <c r="AL13379" s="41"/>
      <c r="AM13379" s="41"/>
      <c r="AN13379" s="41"/>
      <c r="AO13379" s="41"/>
      <c r="AP13379" s="41"/>
      <c r="AQ13379" s="41"/>
      <c r="AR13379" s="41"/>
      <c r="AS13379" s="41"/>
      <c r="AT13379" s="41"/>
      <c r="AU13379" s="41"/>
      <c r="AV13379" s="41"/>
      <c r="AW13379" s="41"/>
      <c r="AX13379" s="41"/>
      <c r="AY13379" s="41"/>
      <c r="AZ13379" s="41"/>
      <c r="BA13379" s="41"/>
      <c r="BB13379" s="41"/>
      <c r="BC13379" s="41"/>
      <c r="BD13379" s="41"/>
      <c r="BE13379" s="41"/>
      <c r="BF13379" s="41"/>
      <c r="BG13379" s="41"/>
      <c r="BH13379" s="41"/>
      <c r="BI13379" s="41"/>
      <c r="BJ13379" s="41"/>
      <c r="BK13379" s="41"/>
      <c r="BL13379" s="41"/>
      <c r="BM13379" s="41"/>
      <c r="BN13379" s="41"/>
      <c r="BO13379" s="41"/>
      <c r="BP13379" s="108"/>
      <c r="CG13379" s="102"/>
      <c r="CI13379" s="45"/>
    </row>
    <row r="13380" spans="37:87" ht="13" customHeight="1">
      <c r="AK13380" s="114"/>
      <c r="AL13380" s="41"/>
      <c r="AM13380" s="41"/>
      <c r="AN13380" s="41"/>
      <c r="AO13380" s="41"/>
      <c r="AP13380" s="41"/>
      <c r="AQ13380" s="41"/>
      <c r="AR13380" s="41"/>
      <c r="AS13380" s="41"/>
      <c r="AT13380" s="41"/>
      <c r="AU13380" s="41"/>
      <c r="AV13380" s="41"/>
      <c r="AW13380" s="41"/>
      <c r="AX13380" s="41"/>
      <c r="AY13380" s="41"/>
      <c r="AZ13380" s="41"/>
      <c r="BA13380" s="41"/>
      <c r="BB13380" s="41"/>
      <c r="BC13380" s="41"/>
      <c r="BD13380" s="41"/>
      <c r="BE13380" s="41"/>
      <c r="BF13380" s="41"/>
      <c r="BG13380" s="41"/>
      <c r="BH13380" s="41"/>
      <c r="BI13380" s="41"/>
      <c r="BJ13380" s="41"/>
      <c r="BK13380" s="41"/>
      <c r="BL13380" s="41"/>
      <c r="BM13380" s="41"/>
      <c r="BN13380" s="41"/>
      <c r="BO13380" s="41"/>
      <c r="BP13380" s="108"/>
      <c r="CG13380" s="102"/>
      <c r="CI13380" s="45"/>
    </row>
    <row r="13381" spans="37:87" ht="13" customHeight="1">
      <c r="AK13381" s="114"/>
      <c r="AL13381" s="41"/>
      <c r="AM13381" s="41"/>
      <c r="AN13381" s="41"/>
      <c r="AO13381" s="41"/>
      <c r="AP13381" s="41"/>
      <c r="AQ13381" s="41"/>
      <c r="AR13381" s="41"/>
      <c r="AS13381" s="41"/>
      <c r="AT13381" s="41"/>
      <c r="AU13381" s="41"/>
      <c r="AV13381" s="41"/>
      <c r="AW13381" s="41"/>
      <c r="AX13381" s="41"/>
      <c r="AY13381" s="41"/>
      <c r="AZ13381" s="41"/>
      <c r="BA13381" s="41"/>
      <c r="BB13381" s="41"/>
      <c r="BC13381" s="41"/>
      <c r="BD13381" s="41"/>
      <c r="BE13381" s="41"/>
      <c r="BF13381" s="41"/>
      <c r="BG13381" s="41"/>
      <c r="BH13381" s="41"/>
      <c r="BI13381" s="41"/>
      <c r="BJ13381" s="41"/>
      <c r="BK13381" s="41"/>
      <c r="BL13381" s="41"/>
      <c r="BM13381" s="41"/>
      <c r="BN13381" s="41"/>
      <c r="BO13381" s="41"/>
      <c r="BP13381" s="108"/>
      <c r="CG13381" s="102"/>
      <c r="CI13381" s="45"/>
    </row>
    <row r="13382" spans="37:87" ht="13" customHeight="1">
      <c r="AK13382" s="114"/>
      <c r="AL13382" s="41"/>
      <c r="AM13382" s="41"/>
      <c r="AN13382" s="41"/>
      <c r="AO13382" s="41"/>
      <c r="AP13382" s="41"/>
      <c r="AQ13382" s="41"/>
      <c r="AR13382" s="41"/>
      <c r="AS13382" s="41"/>
      <c r="AT13382" s="41"/>
      <c r="AU13382" s="41"/>
      <c r="AV13382" s="41"/>
      <c r="AW13382" s="41"/>
      <c r="AX13382" s="41"/>
      <c r="AY13382" s="41"/>
      <c r="AZ13382" s="41"/>
      <c r="BA13382" s="41"/>
      <c r="BB13382" s="41"/>
      <c r="BC13382" s="41"/>
      <c r="BD13382" s="41"/>
      <c r="BE13382" s="41"/>
      <c r="BF13382" s="41"/>
      <c r="BG13382" s="41"/>
      <c r="BH13382" s="41"/>
      <c r="BI13382" s="41"/>
      <c r="BJ13382" s="41"/>
      <c r="BK13382" s="41"/>
      <c r="BL13382" s="41"/>
      <c r="BM13382" s="41"/>
      <c r="BN13382" s="41"/>
      <c r="BO13382" s="41"/>
      <c r="BP13382" s="108"/>
      <c r="CG13382" s="102"/>
      <c r="CI13382" s="45"/>
    </row>
    <row r="13383" spans="37:87" ht="13" customHeight="1">
      <c r="AK13383" s="114"/>
      <c r="AL13383" s="41"/>
      <c r="AM13383" s="41"/>
      <c r="AN13383" s="41"/>
      <c r="AO13383" s="41"/>
      <c r="AP13383" s="41"/>
      <c r="AQ13383" s="41"/>
      <c r="AR13383" s="41"/>
      <c r="AS13383" s="41"/>
      <c r="AT13383" s="41"/>
      <c r="AU13383" s="41"/>
      <c r="AV13383" s="41"/>
      <c r="AW13383" s="41"/>
      <c r="AX13383" s="41"/>
      <c r="AY13383" s="41"/>
      <c r="AZ13383" s="41"/>
      <c r="BA13383" s="41"/>
      <c r="BB13383" s="41"/>
      <c r="BC13383" s="41"/>
      <c r="BD13383" s="41"/>
      <c r="BE13383" s="41"/>
      <c r="BF13383" s="41"/>
      <c r="BG13383" s="41"/>
      <c r="BH13383" s="41"/>
      <c r="BI13383" s="41"/>
      <c r="BJ13383" s="41"/>
      <c r="BK13383" s="41"/>
      <c r="BL13383" s="41"/>
      <c r="BM13383" s="41"/>
      <c r="BN13383" s="41"/>
      <c r="BO13383" s="41"/>
      <c r="BP13383" s="108"/>
      <c r="CG13383" s="102"/>
      <c r="CI13383" s="45"/>
    </row>
    <row r="13384" spans="37:87" ht="13" customHeight="1">
      <c r="AK13384" s="114"/>
      <c r="AL13384" s="41"/>
      <c r="AM13384" s="41"/>
      <c r="AN13384" s="41"/>
      <c r="AO13384" s="41"/>
      <c r="AP13384" s="41"/>
      <c r="AQ13384" s="41"/>
      <c r="AR13384" s="41"/>
      <c r="AS13384" s="41"/>
      <c r="AT13384" s="41"/>
      <c r="AU13384" s="41"/>
      <c r="AV13384" s="41"/>
      <c r="AW13384" s="41"/>
      <c r="AX13384" s="41"/>
      <c r="AY13384" s="41"/>
      <c r="AZ13384" s="41"/>
      <c r="BA13384" s="41"/>
      <c r="BB13384" s="41"/>
      <c r="BC13384" s="41"/>
      <c r="BD13384" s="41"/>
      <c r="BE13384" s="41"/>
      <c r="BF13384" s="41"/>
      <c r="BG13384" s="41"/>
      <c r="BH13384" s="41"/>
      <c r="BI13384" s="41"/>
      <c r="BJ13384" s="41"/>
      <c r="BK13384" s="41"/>
      <c r="BL13384" s="41"/>
      <c r="BM13384" s="41"/>
      <c r="BN13384" s="41"/>
      <c r="BO13384" s="41"/>
      <c r="BP13384" s="108"/>
      <c r="CG13384" s="102"/>
      <c r="CI13384" s="45"/>
    </row>
    <row r="13385" spans="37:87" ht="13" customHeight="1">
      <c r="AK13385" s="114"/>
      <c r="AL13385" s="41"/>
      <c r="AM13385" s="41"/>
      <c r="AN13385" s="41"/>
      <c r="AO13385" s="41"/>
      <c r="AP13385" s="41"/>
      <c r="AQ13385" s="41"/>
      <c r="AR13385" s="41"/>
      <c r="AS13385" s="41"/>
      <c r="AT13385" s="41"/>
      <c r="AU13385" s="41"/>
      <c r="AV13385" s="41"/>
      <c r="AW13385" s="41"/>
      <c r="AX13385" s="41"/>
      <c r="AY13385" s="41"/>
      <c r="AZ13385" s="41"/>
      <c r="BA13385" s="41"/>
      <c r="BB13385" s="41"/>
      <c r="BC13385" s="41"/>
      <c r="BD13385" s="41"/>
      <c r="BE13385" s="41"/>
      <c r="BF13385" s="41"/>
      <c r="BG13385" s="41"/>
      <c r="BH13385" s="41"/>
      <c r="BI13385" s="41"/>
      <c r="BJ13385" s="41"/>
      <c r="BK13385" s="41"/>
      <c r="BL13385" s="41"/>
      <c r="BM13385" s="41"/>
      <c r="BN13385" s="41"/>
      <c r="BO13385" s="41"/>
      <c r="BP13385" s="108"/>
      <c r="CG13385" s="102"/>
      <c r="CI13385" s="45"/>
    </row>
    <row r="13386" spans="37:87" ht="13" customHeight="1">
      <c r="AK13386" s="114"/>
      <c r="AL13386" s="41"/>
      <c r="AM13386" s="41"/>
      <c r="AN13386" s="41"/>
      <c r="AO13386" s="41"/>
      <c r="AP13386" s="41"/>
      <c r="AQ13386" s="41"/>
      <c r="AR13386" s="41"/>
      <c r="AS13386" s="41"/>
      <c r="AT13386" s="41"/>
      <c r="AU13386" s="41"/>
      <c r="AV13386" s="41"/>
      <c r="AW13386" s="41"/>
      <c r="AX13386" s="41"/>
      <c r="AY13386" s="41"/>
      <c r="AZ13386" s="41"/>
      <c r="BA13386" s="41"/>
      <c r="BB13386" s="41"/>
      <c r="BC13386" s="41"/>
      <c r="BD13386" s="41"/>
      <c r="BE13386" s="41"/>
      <c r="BF13386" s="41"/>
      <c r="BG13386" s="41"/>
      <c r="BH13386" s="41"/>
      <c r="BI13386" s="41"/>
      <c r="BJ13386" s="41"/>
      <c r="BK13386" s="41"/>
      <c r="BL13386" s="41"/>
      <c r="BM13386" s="41"/>
      <c r="BN13386" s="41"/>
      <c r="BO13386" s="41"/>
      <c r="BP13386" s="108"/>
      <c r="CG13386" s="102"/>
      <c r="CI13386" s="45"/>
    </row>
    <row r="13387" spans="37:87" ht="13" customHeight="1">
      <c r="AK13387" s="114"/>
      <c r="AL13387" s="41"/>
      <c r="AM13387" s="41"/>
      <c r="AN13387" s="41"/>
      <c r="AO13387" s="41"/>
      <c r="AP13387" s="41"/>
      <c r="AQ13387" s="41"/>
      <c r="AR13387" s="41"/>
      <c r="AS13387" s="41"/>
      <c r="AT13387" s="41"/>
      <c r="AU13387" s="41"/>
      <c r="AV13387" s="41"/>
      <c r="AW13387" s="41"/>
      <c r="AX13387" s="41"/>
      <c r="AY13387" s="41"/>
      <c r="AZ13387" s="41"/>
      <c r="BA13387" s="41"/>
      <c r="BB13387" s="41"/>
      <c r="BC13387" s="41"/>
      <c r="BD13387" s="41"/>
      <c r="BE13387" s="41"/>
      <c r="BF13387" s="41"/>
      <c r="BG13387" s="41"/>
      <c r="BH13387" s="41"/>
      <c r="BI13387" s="41"/>
      <c r="BJ13387" s="41"/>
      <c r="BK13387" s="41"/>
      <c r="BL13387" s="41"/>
      <c r="BM13387" s="41"/>
      <c r="BN13387" s="41"/>
      <c r="BO13387" s="41"/>
      <c r="BP13387" s="108"/>
      <c r="CG13387" s="102"/>
      <c r="CI13387" s="45"/>
    </row>
    <row r="13388" spans="37:87" ht="13" customHeight="1">
      <c r="AK13388" s="114"/>
      <c r="AL13388" s="41"/>
      <c r="AM13388" s="41"/>
      <c r="AN13388" s="41"/>
      <c r="AO13388" s="41"/>
      <c r="AP13388" s="41"/>
      <c r="AQ13388" s="41"/>
      <c r="AR13388" s="41"/>
      <c r="AS13388" s="41"/>
      <c r="AT13388" s="41"/>
      <c r="AU13388" s="41"/>
      <c r="AV13388" s="41"/>
      <c r="AW13388" s="41"/>
      <c r="AX13388" s="41"/>
      <c r="AY13388" s="41"/>
      <c r="AZ13388" s="41"/>
      <c r="BA13388" s="41"/>
      <c r="BB13388" s="41"/>
      <c r="BC13388" s="41"/>
      <c r="BD13388" s="41"/>
      <c r="BE13388" s="41"/>
      <c r="BF13388" s="41"/>
      <c r="BG13388" s="41"/>
      <c r="BH13388" s="41"/>
      <c r="BI13388" s="41"/>
      <c r="BJ13388" s="41"/>
      <c r="BK13388" s="41"/>
      <c r="BL13388" s="41"/>
      <c r="BM13388" s="41"/>
      <c r="BN13388" s="41"/>
      <c r="BO13388" s="41"/>
      <c r="BP13388" s="108"/>
      <c r="CG13388" s="102"/>
      <c r="CI13388" s="45"/>
    </row>
    <row r="13389" spans="37:87" ht="13" customHeight="1">
      <c r="AK13389" s="114"/>
      <c r="AL13389" s="41"/>
      <c r="AM13389" s="41"/>
      <c r="AN13389" s="41"/>
      <c r="AO13389" s="41"/>
      <c r="AP13389" s="41"/>
      <c r="AQ13389" s="41"/>
      <c r="AR13389" s="41"/>
      <c r="AS13389" s="41"/>
      <c r="AT13389" s="41"/>
      <c r="AU13389" s="41"/>
      <c r="AV13389" s="41"/>
      <c r="AW13389" s="41"/>
      <c r="AX13389" s="41"/>
      <c r="AY13389" s="41"/>
      <c r="AZ13389" s="41"/>
      <c r="BA13389" s="41"/>
      <c r="BB13389" s="41"/>
      <c r="BC13389" s="41"/>
      <c r="BD13389" s="41"/>
      <c r="BE13389" s="41"/>
      <c r="BF13389" s="41"/>
      <c r="BG13389" s="41"/>
      <c r="BH13389" s="41"/>
      <c r="BI13389" s="41"/>
      <c r="BJ13389" s="41"/>
      <c r="BK13389" s="41"/>
      <c r="BL13389" s="41"/>
      <c r="BM13389" s="41"/>
      <c r="BN13389" s="41"/>
      <c r="BO13389" s="41"/>
      <c r="BP13389" s="108"/>
      <c r="CG13389" s="102"/>
      <c r="CI13389" s="45"/>
    </row>
    <row r="13390" spans="37:87" ht="13" customHeight="1">
      <c r="AK13390" s="114"/>
      <c r="AL13390" s="41"/>
      <c r="AM13390" s="41"/>
      <c r="AN13390" s="41"/>
      <c r="AO13390" s="41"/>
      <c r="AP13390" s="41"/>
      <c r="AQ13390" s="41"/>
      <c r="AR13390" s="41"/>
      <c r="AS13390" s="41"/>
      <c r="AT13390" s="41"/>
      <c r="AU13390" s="41"/>
      <c r="AV13390" s="41"/>
      <c r="AW13390" s="41"/>
      <c r="AX13390" s="41"/>
      <c r="AY13390" s="41"/>
      <c r="AZ13390" s="41"/>
      <c r="BA13390" s="41"/>
      <c r="BB13390" s="41"/>
      <c r="BC13390" s="41"/>
      <c r="BD13390" s="41"/>
      <c r="BE13390" s="41"/>
      <c r="BF13390" s="41"/>
      <c r="BG13390" s="41"/>
      <c r="BH13390" s="41"/>
      <c r="BI13390" s="41"/>
      <c r="BJ13390" s="41"/>
      <c r="BK13390" s="41"/>
      <c r="BL13390" s="41"/>
      <c r="BM13390" s="41"/>
      <c r="BN13390" s="41"/>
      <c r="BO13390" s="41"/>
      <c r="BP13390" s="108"/>
      <c r="CG13390" s="102"/>
      <c r="CI13390" s="45"/>
    </row>
    <row r="13391" spans="37:87" ht="13" customHeight="1">
      <c r="AK13391" s="114"/>
      <c r="AL13391" s="41"/>
      <c r="AM13391" s="41"/>
      <c r="AN13391" s="41"/>
      <c r="AO13391" s="41"/>
      <c r="AP13391" s="41"/>
      <c r="AQ13391" s="41"/>
      <c r="AR13391" s="41"/>
      <c r="AS13391" s="41"/>
      <c r="AT13391" s="41"/>
      <c r="AU13391" s="41"/>
      <c r="AV13391" s="41"/>
      <c r="AW13391" s="41"/>
      <c r="AX13391" s="41"/>
      <c r="AY13391" s="41"/>
      <c r="AZ13391" s="41"/>
      <c r="BA13391" s="41"/>
      <c r="BB13391" s="41"/>
      <c r="BC13391" s="41"/>
      <c r="BD13391" s="41"/>
      <c r="BE13391" s="41"/>
      <c r="BF13391" s="41"/>
      <c r="BG13391" s="41"/>
      <c r="BH13391" s="41"/>
      <c r="BI13391" s="41"/>
      <c r="BJ13391" s="41"/>
      <c r="BK13391" s="41"/>
      <c r="BL13391" s="41"/>
      <c r="BM13391" s="41"/>
      <c r="BN13391" s="41"/>
      <c r="BO13391" s="41"/>
      <c r="BP13391" s="108"/>
      <c r="CG13391" s="102"/>
      <c r="CI13391" s="45"/>
    </row>
    <row r="13392" spans="37:87" ht="13" customHeight="1">
      <c r="AK13392" s="114"/>
      <c r="AL13392" s="41"/>
      <c r="AM13392" s="41"/>
      <c r="AN13392" s="41"/>
      <c r="AO13392" s="41"/>
      <c r="AP13392" s="41"/>
      <c r="AQ13392" s="41"/>
      <c r="AR13392" s="41"/>
      <c r="AS13392" s="41"/>
      <c r="AT13392" s="41"/>
      <c r="AU13392" s="41"/>
      <c r="AV13392" s="41"/>
      <c r="AW13392" s="41"/>
      <c r="AX13392" s="41"/>
      <c r="AY13392" s="41"/>
      <c r="AZ13392" s="41"/>
      <c r="BA13392" s="41"/>
      <c r="BB13392" s="41"/>
      <c r="BC13392" s="41"/>
      <c r="BD13392" s="41"/>
      <c r="BE13392" s="41"/>
      <c r="BF13392" s="41"/>
      <c r="BG13392" s="41"/>
      <c r="BH13392" s="41"/>
      <c r="BI13392" s="41"/>
      <c r="BJ13392" s="41"/>
      <c r="BK13392" s="41"/>
      <c r="BL13392" s="41"/>
      <c r="BM13392" s="41"/>
      <c r="BN13392" s="41"/>
      <c r="BO13392" s="41"/>
      <c r="BP13392" s="108"/>
      <c r="CG13392" s="102"/>
      <c r="CI13392" s="45"/>
    </row>
    <row r="13393" spans="37:87" ht="13" customHeight="1">
      <c r="AK13393" s="114"/>
      <c r="AL13393" s="41"/>
      <c r="AM13393" s="41"/>
      <c r="AN13393" s="41"/>
      <c r="AO13393" s="41"/>
      <c r="AP13393" s="41"/>
      <c r="AQ13393" s="41"/>
      <c r="AR13393" s="41"/>
      <c r="AS13393" s="41"/>
      <c r="AT13393" s="41"/>
      <c r="AU13393" s="41"/>
      <c r="AV13393" s="41"/>
      <c r="AW13393" s="41"/>
      <c r="AX13393" s="41"/>
      <c r="AY13393" s="41"/>
      <c r="AZ13393" s="41"/>
      <c r="BA13393" s="41"/>
      <c r="BB13393" s="41"/>
      <c r="BC13393" s="41"/>
      <c r="BD13393" s="41"/>
      <c r="BE13393" s="41"/>
      <c r="BF13393" s="41"/>
      <c r="BG13393" s="41"/>
      <c r="BH13393" s="41"/>
      <c r="BI13393" s="41"/>
      <c r="BJ13393" s="41"/>
      <c r="BK13393" s="41"/>
      <c r="BL13393" s="41"/>
      <c r="BM13393" s="41"/>
      <c r="BN13393" s="41"/>
      <c r="BO13393" s="41"/>
      <c r="BP13393" s="108"/>
      <c r="CG13393" s="102"/>
      <c r="CI13393" s="45"/>
    </row>
    <row r="13394" spans="37:87" ht="13" customHeight="1">
      <c r="AK13394" s="114"/>
      <c r="AL13394" s="41"/>
      <c r="AM13394" s="41"/>
      <c r="AN13394" s="41"/>
      <c r="AO13394" s="41"/>
      <c r="AP13394" s="41"/>
      <c r="AQ13394" s="41"/>
      <c r="AR13394" s="41"/>
      <c r="AS13394" s="41"/>
      <c r="AT13394" s="41"/>
      <c r="AU13394" s="41"/>
      <c r="AV13394" s="41"/>
      <c r="AW13394" s="41"/>
      <c r="AX13394" s="41"/>
      <c r="AY13394" s="41"/>
      <c r="AZ13394" s="41"/>
      <c r="BA13394" s="41"/>
      <c r="BB13394" s="41"/>
      <c r="BC13394" s="41"/>
      <c r="BD13394" s="41"/>
      <c r="BE13394" s="41"/>
      <c r="BF13394" s="41"/>
      <c r="BG13394" s="41"/>
      <c r="BH13394" s="41"/>
      <c r="BI13394" s="41"/>
      <c r="BJ13394" s="41"/>
      <c r="BK13394" s="41"/>
      <c r="BL13394" s="41"/>
      <c r="BM13394" s="41"/>
      <c r="BN13394" s="41"/>
      <c r="BO13394" s="41"/>
      <c r="BP13394" s="108"/>
      <c r="CG13394" s="102"/>
      <c r="CI13394" s="45"/>
    </row>
    <row r="13395" spans="37:87" ht="13" customHeight="1">
      <c r="AK13395" s="114"/>
      <c r="AL13395" s="41"/>
      <c r="AM13395" s="41"/>
      <c r="AN13395" s="41"/>
      <c r="AO13395" s="41"/>
      <c r="AP13395" s="41"/>
      <c r="AQ13395" s="41"/>
      <c r="AR13395" s="41"/>
      <c r="AS13395" s="41"/>
      <c r="AT13395" s="41"/>
      <c r="AU13395" s="41"/>
      <c r="AV13395" s="41"/>
      <c r="AW13395" s="41"/>
      <c r="AX13395" s="41"/>
      <c r="AY13395" s="41"/>
      <c r="AZ13395" s="41"/>
      <c r="BA13395" s="41"/>
      <c r="BB13395" s="41"/>
      <c r="BC13395" s="41"/>
      <c r="BD13395" s="41"/>
      <c r="BE13395" s="41"/>
      <c r="BF13395" s="41"/>
      <c r="BG13395" s="41"/>
      <c r="BH13395" s="41"/>
      <c r="BI13395" s="41"/>
      <c r="BJ13395" s="41"/>
      <c r="BK13395" s="41"/>
      <c r="BL13395" s="41"/>
      <c r="BM13395" s="41"/>
      <c r="BN13395" s="41"/>
      <c r="BO13395" s="41"/>
      <c r="BP13395" s="108"/>
      <c r="CG13395" s="102"/>
      <c r="CI13395" s="45"/>
    </row>
    <row r="13396" spans="37:87" ht="13" customHeight="1">
      <c r="AK13396" s="114"/>
      <c r="AL13396" s="41"/>
      <c r="AM13396" s="41"/>
      <c r="AN13396" s="41"/>
      <c r="AO13396" s="41"/>
      <c r="AP13396" s="41"/>
      <c r="AQ13396" s="41"/>
      <c r="AR13396" s="41"/>
      <c r="AS13396" s="41"/>
      <c r="AT13396" s="41"/>
      <c r="AU13396" s="41"/>
      <c r="AV13396" s="41"/>
      <c r="AW13396" s="41"/>
      <c r="AX13396" s="41"/>
      <c r="AY13396" s="41"/>
      <c r="AZ13396" s="41"/>
      <c r="BA13396" s="41"/>
      <c r="BB13396" s="41"/>
      <c r="BC13396" s="41"/>
      <c r="BD13396" s="41"/>
      <c r="BE13396" s="41"/>
      <c r="BF13396" s="41"/>
      <c r="BG13396" s="41"/>
      <c r="BH13396" s="41"/>
      <c r="BI13396" s="41"/>
      <c r="BJ13396" s="41"/>
      <c r="BK13396" s="41"/>
      <c r="BL13396" s="41"/>
      <c r="BM13396" s="41"/>
      <c r="BN13396" s="41"/>
      <c r="BO13396" s="41"/>
      <c r="BP13396" s="108"/>
      <c r="CG13396" s="102"/>
      <c r="CI13396" s="45"/>
    </row>
    <row r="13397" spans="37:87" ht="13" customHeight="1">
      <c r="AK13397" s="114"/>
      <c r="AL13397" s="41"/>
      <c r="AM13397" s="41"/>
      <c r="AN13397" s="41"/>
      <c r="AO13397" s="41"/>
      <c r="AP13397" s="41"/>
      <c r="AQ13397" s="41"/>
      <c r="AR13397" s="41"/>
      <c r="AS13397" s="41"/>
      <c r="AT13397" s="41"/>
      <c r="AU13397" s="41"/>
      <c r="AV13397" s="41"/>
      <c r="AW13397" s="41"/>
      <c r="AX13397" s="41"/>
      <c r="AY13397" s="41"/>
      <c r="AZ13397" s="41"/>
      <c r="BA13397" s="41"/>
      <c r="BB13397" s="41"/>
      <c r="BC13397" s="41"/>
      <c r="BD13397" s="41"/>
      <c r="BE13397" s="41"/>
      <c r="BF13397" s="41"/>
      <c r="BG13397" s="41"/>
      <c r="BH13397" s="41"/>
      <c r="BI13397" s="41"/>
      <c r="BJ13397" s="41"/>
      <c r="BK13397" s="41"/>
      <c r="BL13397" s="41"/>
      <c r="BM13397" s="41"/>
      <c r="BN13397" s="41"/>
      <c r="BO13397" s="41"/>
      <c r="BP13397" s="108"/>
      <c r="CG13397" s="102"/>
      <c r="CI13397" s="45"/>
    </row>
    <row r="13398" spans="37:87" ht="13" customHeight="1">
      <c r="AK13398" s="114"/>
      <c r="AL13398" s="41"/>
      <c r="AM13398" s="41"/>
      <c r="AN13398" s="41"/>
      <c r="AO13398" s="41"/>
      <c r="AP13398" s="41"/>
      <c r="AQ13398" s="41"/>
      <c r="AR13398" s="41"/>
      <c r="AS13398" s="41"/>
      <c r="AT13398" s="41"/>
      <c r="AU13398" s="41"/>
      <c r="AV13398" s="41"/>
      <c r="AW13398" s="41"/>
      <c r="AX13398" s="41"/>
      <c r="AY13398" s="41"/>
      <c r="AZ13398" s="41"/>
      <c r="BA13398" s="41"/>
      <c r="BB13398" s="41"/>
      <c r="BC13398" s="41"/>
      <c r="BD13398" s="41"/>
      <c r="BE13398" s="41"/>
      <c r="BF13398" s="41"/>
      <c r="BG13398" s="41"/>
      <c r="BH13398" s="41"/>
      <c r="BI13398" s="41"/>
      <c r="BJ13398" s="41"/>
      <c r="BK13398" s="41"/>
      <c r="BL13398" s="41"/>
      <c r="BM13398" s="41"/>
      <c r="BN13398" s="41"/>
      <c r="BO13398" s="41"/>
      <c r="BP13398" s="108"/>
      <c r="CG13398" s="102"/>
      <c r="CI13398" s="45"/>
    </row>
    <row r="13399" spans="37:87" ht="13" customHeight="1">
      <c r="AK13399" s="114"/>
      <c r="AL13399" s="41"/>
      <c r="AM13399" s="41"/>
      <c r="AN13399" s="41"/>
      <c r="AO13399" s="41"/>
      <c r="AP13399" s="41"/>
      <c r="AQ13399" s="41"/>
      <c r="AR13399" s="41"/>
      <c r="AS13399" s="41"/>
      <c r="AT13399" s="41"/>
      <c r="AU13399" s="41"/>
      <c r="AV13399" s="41"/>
      <c r="AW13399" s="41"/>
      <c r="AX13399" s="41"/>
      <c r="AY13399" s="41"/>
      <c r="AZ13399" s="41"/>
      <c r="BA13399" s="41"/>
      <c r="BB13399" s="41"/>
      <c r="BC13399" s="41"/>
      <c r="BD13399" s="41"/>
      <c r="BE13399" s="41"/>
      <c r="BF13399" s="41"/>
      <c r="BG13399" s="41"/>
      <c r="BH13399" s="41"/>
      <c r="BI13399" s="41"/>
      <c r="BJ13399" s="41"/>
      <c r="BK13399" s="41"/>
      <c r="BL13399" s="41"/>
      <c r="BM13399" s="41"/>
      <c r="BN13399" s="41"/>
      <c r="BO13399" s="41"/>
      <c r="BP13399" s="108"/>
      <c r="CG13399" s="102"/>
      <c r="CI13399" s="45"/>
    </row>
    <row r="13400" spans="37:87" ht="13" customHeight="1">
      <c r="AK13400" s="114"/>
      <c r="AL13400" s="41"/>
      <c r="AM13400" s="41"/>
      <c r="AN13400" s="41"/>
      <c r="AO13400" s="41"/>
      <c r="AP13400" s="41"/>
      <c r="AQ13400" s="41"/>
      <c r="AR13400" s="41"/>
      <c r="AS13400" s="41"/>
      <c r="AT13400" s="41"/>
      <c r="AU13400" s="41"/>
      <c r="AV13400" s="41"/>
      <c r="AW13400" s="41"/>
      <c r="AX13400" s="41"/>
      <c r="AY13400" s="41"/>
      <c r="AZ13400" s="41"/>
      <c r="BA13400" s="41"/>
      <c r="BB13400" s="41"/>
      <c r="BC13400" s="41"/>
      <c r="BD13400" s="41"/>
      <c r="BE13400" s="41"/>
      <c r="BF13400" s="41"/>
      <c r="BG13400" s="41"/>
      <c r="BH13400" s="41"/>
      <c r="BI13400" s="41"/>
      <c r="BJ13400" s="41"/>
      <c r="BK13400" s="41"/>
      <c r="BL13400" s="41"/>
      <c r="BM13400" s="41"/>
      <c r="BN13400" s="41"/>
      <c r="BO13400" s="41"/>
      <c r="BP13400" s="108"/>
      <c r="CG13400" s="102"/>
      <c r="CI13400" s="45"/>
    </row>
    <row r="13401" spans="37:87" ht="13" customHeight="1">
      <c r="AK13401" s="114"/>
      <c r="AL13401" s="41"/>
      <c r="AM13401" s="41"/>
      <c r="AN13401" s="41"/>
      <c r="AO13401" s="41"/>
      <c r="AP13401" s="41"/>
      <c r="AQ13401" s="41"/>
      <c r="AR13401" s="41"/>
      <c r="AS13401" s="41"/>
      <c r="AT13401" s="41"/>
      <c r="AU13401" s="41"/>
      <c r="AV13401" s="41"/>
      <c r="AW13401" s="41"/>
      <c r="AX13401" s="41"/>
      <c r="AY13401" s="41"/>
      <c r="AZ13401" s="41"/>
      <c r="BA13401" s="41"/>
      <c r="BB13401" s="41"/>
      <c r="BC13401" s="41"/>
      <c r="BD13401" s="41"/>
      <c r="BE13401" s="41"/>
      <c r="BF13401" s="41"/>
      <c r="BG13401" s="41"/>
      <c r="BH13401" s="41"/>
      <c r="BI13401" s="41"/>
      <c r="BJ13401" s="41"/>
      <c r="BK13401" s="41"/>
      <c r="BL13401" s="41"/>
      <c r="BM13401" s="41"/>
      <c r="BN13401" s="41"/>
      <c r="BO13401" s="41"/>
      <c r="BP13401" s="108"/>
      <c r="CG13401" s="102"/>
      <c r="CI13401" s="45"/>
    </row>
    <row r="13402" spans="37:87" ht="13" customHeight="1">
      <c r="AK13402" s="114"/>
      <c r="AL13402" s="41"/>
      <c r="AM13402" s="41"/>
      <c r="AN13402" s="41"/>
      <c r="AO13402" s="41"/>
      <c r="AP13402" s="41"/>
      <c r="AQ13402" s="41"/>
      <c r="AR13402" s="41"/>
      <c r="AS13402" s="41"/>
      <c r="AT13402" s="41"/>
      <c r="AU13402" s="41"/>
      <c r="AV13402" s="41"/>
      <c r="AW13402" s="41"/>
      <c r="AX13402" s="41"/>
      <c r="AY13402" s="41"/>
      <c r="AZ13402" s="41"/>
      <c r="BA13402" s="41"/>
      <c r="BB13402" s="41"/>
      <c r="BC13402" s="41"/>
      <c r="BD13402" s="41"/>
      <c r="BE13402" s="41"/>
      <c r="BF13402" s="41"/>
      <c r="BG13402" s="41"/>
      <c r="BH13402" s="41"/>
      <c r="BI13402" s="41"/>
      <c r="BJ13402" s="41"/>
      <c r="BK13402" s="41"/>
      <c r="BL13402" s="41"/>
      <c r="BM13402" s="41"/>
      <c r="BN13402" s="41"/>
      <c r="BO13402" s="41"/>
      <c r="BP13402" s="108"/>
      <c r="CG13402" s="102"/>
      <c r="CI13402" s="45"/>
    </row>
    <row r="13403" spans="37:87" ht="13" customHeight="1">
      <c r="AK13403" s="114"/>
      <c r="AL13403" s="41"/>
      <c r="AM13403" s="41"/>
      <c r="AN13403" s="41"/>
      <c r="AO13403" s="41"/>
      <c r="AP13403" s="41"/>
      <c r="AQ13403" s="41"/>
      <c r="AR13403" s="41"/>
      <c r="AS13403" s="41"/>
      <c r="AT13403" s="41"/>
      <c r="AU13403" s="41"/>
      <c r="AV13403" s="41"/>
      <c r="AW13403" s="41"/>
      <c r="AX13403" s="41"/>
      <c r="AY13403" s="41"/>
      <c r="AZ13403" s="41"/>
      <c r="BA13403" s="41"/>
      <c r="BB13403" s="41"/>
      <c r="BC13403" s="41"/>
      <c r="BD13403" s="41"/>
      <c r="BE13403" s="41"/>
      <c r="BF13403" s="41"/>
      <c r="BG13403" s="41"/>
      <c r="BH13403" s="41"/>
      <c r="BI13403" s="41"/>
      <c r="BJ13403" s="41"/>
      <c r="BK13403" s="41"/>
      <c r="BL13403" s="41"/>
      <c r="BM13403" s="41"/>
      <c r="BN13403" s="41"/>
      <c r="BO13403" s="41"/>
      <c r="BP13403" s="108"/>
      <c r="CG13403" s="102"/>
      <c r="CI13403" s="45"/>
    </row>
    <row r="13404" spans="37:87" ht="13" customHeight="1">
      <c r="AK13404" s="114"/>
      <c r="AL13404" s="41"/>
      <c r="AM13404" s="41"/>
      <c r="AN13404" s="41"/>
      <c r="AO13404" s="41"/>
      <c r="AP13404" s="41"/>
      <c r="AQ13404" s="41"/>
      <c r="AR13404" s="41"/>
      <c r="AS13404" s="41"/>
      <c r="AT13404" s="41"/>
      <c r="AU13404" s="41"/>
      <c r="AV13404" s="41"/>
      <c r="AW13404" s="41"/>
      <c r="AX13404" s="41"/>
      <c r="AY13404" s="41"/>
      <c r="AZ13404" s="41"/>
      <c r="BA13404" s="41"/>
      <c r="BB13404" s="41"/>
      <c r="BC13404" s="41"/>
      <c r="BD13404" s="41"/>
      <c r="BE13404" s="41"/>
      <c r="BF13404" s="41"/>
      <c r="BG13404" s="41"/>
      <c r="BH13404" s="41"/>
      <c r="BI13404" s="41"/>
      <c r="BJ13404" s="41"/>
      <c r="BK13404" s="41"/>
      <c r="BL13404" s="41"/>
      <c r="BM13404" s="41"/>
      <c r="BN13404" s="41"/>
      <c r="BO13404" s="41"/>
      <c r="BP13404" s="108"/>
      <c r="CG13404" s="102"/>
      <c r="CI13404" s="45"/>
    </row>
    <row r="13405" spans="37:87" ht="13" customHeight="1">
      <c r="AK13405" s="114"/>
      <c r="AL13405" s="41"/>
      <c r="AM13405" s="41"/>
      <c r="AN13405" s="41"/>
      <c r="AO13405" s="41"/>
      <c r="AP13405" s="41"/>
      <c r="AQ13405" s="41"/>
      <c r="AR13405" s="41"/>
      <c r="AS13405" s="41"/>
      <c r="AT13405" s="41"/>
      <c r="AU13405" s="41"/>
      <c r="AV13405" s="41"/>
      <c r="AW13405" s="41"/>
      <c r="AX13405" s="41"/>
      <c r="AY13405" s="41"/>
      <c r="AZ13405" s="41"/>
      <c r="BA13405" s="41"/>
      <c r="BB13405" s="41"/>
      <c r="BC13405" s="41"/>
      <c r="BD13405" s="41"/>
      <c r="BE13405" s="41"/>
      <c r="BF13405" s="41"/>
      <c r="BG13405" s="41"/>
      <c r="BH13405" s="41"/>
      <c r="BI13405" s="41"/>
      <c r="BJ13405" s="41"/>
      <c r="BK13405" s="41"/>
      <c r="BL13405" s="41"/>
      <c r="BM13405" s="41"/>
      <c r="BN13405" s="41"/>
      <c r="BO13405" s="41"/>
      <c r="BP13405" s="108"/>
      <c r="CG13405" s="102"/>
      <c r="CI13405" s="45"/>
    </row>
    <row r="13406" spans="37:87" ht="13" customHeight="1">
      <c r="AK13406" s="114"/>
      <c r="AL13406" s="41"/>
      <c r="AM13406" s="41"/>
      <c r="AN13406" s="41"/>
      <c r="AO13406" s="41"/>
      <c r="AP13406" s="41"/>
      <c r="AQ13406" s="41"/>
      <c r="AR13406" s="41"/>
      <c r="AS13406" s="41"/>
      <c r="AT13406" s="41"/>
      <c r="AU13406" s="41"/>
      <c r="AV13406" s="41"/>
      <c r="AW13406" s="41"/>
      <c r="AX13406" s="41"/>
      <c r="AY13406" s="41"/>
      <c r="AZ13406" s="41"/>
      <c r="BA13406" s="41"/>
      <c r="BB13406" s="41"/>
      <c r="BC13406" s="41"/>
      <c r="BD13406" s="41"/>
      <c r="BE13406" s="41"/>
      <c r="BF13406" s="41"/>
      <c r="BG13406" s="41"/>
      <c r="BH13406" s="41"/>
      <c r="BI13406" s="41"/>
      <c r="BJ13406" s="41"/>
      <c r="BK13406" s="41"/>
      <c r="BL13406" s="41"/>
      <c r="BM13406" s="41"/>
      <c r="BN13406" s="41"/>
      <c r="BO13406" s="41"/>
      <c r="BP13406" s="108"/>
      <c r="CG13406" s="102"/>
      <c r="CI13406" s="45"/>
    </row>
    <row r="13407" spans="37:87" ht="13" customHeight="1">
      <c r="AK13407" s="114"/>
      <c r="AL13407" s="41"/>
      <c r="AM13407" s="41"/>
      <c r="AN13407" s="41"/>
      <c r="AO13407" s="41"/>
      <c r="AP13407" s="41"/>
      <c r="AQ13407" s="41"/>
      <c r="AR13407" s="41"/>
      <c r="AS13407" s="41"/>
      <c r="AT13407" s="41"/>
      <c r="AU13407" s="41"/>
      <c r="AV13407" s="41"/>
      <c r="AW13407" s="41"/>
      <c r="AX13407" s="41"/>
      <c r="AY13407" s="41"/>
      <c r="AZ13407" s="41"/>
      <c r="BA13407" s="41"/>
      <c r="BB13407" s="41"/>
      <c r="BC13407" s="41"/>
      <c r="BD13407" s="41"/>
      <c r="BE13407" s="41"/>
      <c r="BF13407" s="41"/>
      <c r="BG13407" s="41"/>
      <c r="BH13407" s="41"/>
      <c r="BI13407" s="41"/>
      <c r="BJ13407" s="41"/>
      <c r="BK13407" s="41"/>
      <c r="BL13407" s="41"/>
      <c r="BM13407" s="41"/>
      <c r="BN13407" s="41"/>
      <c r="BO13407" s="41"/>
      <c r="BP13407" s="108"/>
      <c r="CG13407" s="102"/>
      <c r="CI13407" s="45"/>
    </row>
    <row r="13408" spans="37:87" ht="13" customHeight="1">
      <c r="AK13408" s="114"/>
      <c r="AL13408" s="41"/>
      <c r="AM13408" s="41"/>
      <c r="AN13408" s="41"/>
      <c r="AO13408" s="41"/>
      <c r="AP13408" s="41"/>
      <c r="AQ13408" s="41"/>
      <c r="AR13408" s="41"/>
      <c r="AS13408" s="41"/>
      <c r="AT13408" s="41"/>
      <c r="AU13408" s="41"/>
      <c r="AV13408" s="41"/>
      <c r="AW13408" s="41"/>
      <c r="AX13408" s="41"/>
      <c r="AY13408" s="41"/>
      <c r="AZ13408" s="41"/>
      <c r="BA13408" s="41"/>
      <c r="BB13408" s="41"/>
      <c r="BC13408" s="41"/>
      <c r="BD13408" s="41"/>
      <c r="BE13408" s="41"/>
      <c r="BF13408" s="41"/>
      <c r="BG13408" s="41"/>
      <c r="BH13408" s="41"/>
      <c r="BI13408" s="41"/>
      <c r="BJ13408" s="41"/>
      <c r="BK13408" s="41"/>
      <c r="BL13408" s="41"/>
      <c r="BM13408" s="41"/>
      <c r="BN13408" s="41"/>
      <c r="BO13408" s="41"/>
      <c r="BP13408" s="108"/>
      <c r="CG13408" s="102"/>
      <c r="CI13408" s="45"/>
    </row>
    <row r="13409" spans="37:87" ht="13" customHeight="1">
      <c r="AK13409" s="114"/>
      <c r="AL13409" s="41"/>
      <c r="AM13409" s="41"/>
      <c r="AN13409" s="41"/>
      <c r="AO13409" s="41"/>
      <c r="AP13409" s="41"/>
      <c r="AQ13409" s="41"/>
      <c r="AR13409" s="41"/>
      <c r="AS13409" s="41"/>
      <c r="AT13409" s="41"/>
      <c r="AU13409" s="41"/>
      <c r="AV13409" s="41"/>
      <c r="AW13409" s="41"/>
      <c r="AX13409" s="41"/>
      <c r="AY13409" s="41"/>
      <c r="AZ13409" s="41"/>
      <c r="BA13409" s="41"/>
      <c r="BB13409" s="41"/>
      <c r="BC13409" s="41"/>
      <c r="BD13409" s="41"/>
      <c r="BE13409" s="41"/>
      <c r="BF13409" s="41"/>
      <c r="BG13409" s="41"/>
      <c r="BH13409" s="41"/>
      <c r="BI13409" s="41"/>
      <c r="BJ13409" s="41"/>
      <c r="BK13409" s="41"/>
      <c r="BL13409" s="41"/>
      <c r="BM13409" s="41"/>
      <c r="BN13409" s="41"/>
      <c r="BO13409" s="41"/>
      <c r="BP13409" s="108"/>
      <c r="CG13409" s="102"/>
      <c r="CI13409" s="45"/>
    </row>
    <row r="13410" spans="37:87" ht="13" customHeight="1">
      <c r="AK13410" s="114"/>
      <c r="AL13410" s="41"/>
      <c r="AM13410" s="41"/>
      <c r="AN13410" s="41"/>
      <c r="AO13410" s="41"/>
      <c r="AP13410" s="41"/>
      <c r="AQ13410" s="41"/>
      <c r="AR13410" s="41"/>
      <c r="AS13410" s="41"/>
      <c r="AT13410" s="41"/>
      <c r="AU13410" s="41"/>
      <c r="AV13410" s="41"/>
      <c r="AW13410" s="41"/>
      <c r="AX13410" s="41"/>
      <c r="AY13410" s="41"/>
      <c r="AZ13410" s="41"/>
      <c r="BA13410" s="41"/>
      <c r="BB13410" s="41"/>
      <c r="BC13410" s="41"/>
      <c r="BD13410" s="41"/>
      <c r="BE13410" s="41"/>
      <c r="BF13410" s="41"/>
      <c r="BG13410" s="41"/>
      <c r="BH13410" s="41"/>
      <c r="BI13410" s="41"/>
      <c r="BJ13410" s="41"/>
      <c r="BK13410" s="41"/>
      <c r="BL13410" s="41"/>
      <c r="BM13410" s="41"/>
      <c r="BN13410" s="41"/>
      <c r="BO13410" s="41"/>
      <c r="BP13410" s="108"/>
      <c r="CG13410" s="102"/>
      <c r="CI13410" s="45"/>
    </row>
    <row r="13411" spans="37:87" ht="13" customHeight="1">
      <c r="AK13411" s="114"/>
      <c r="AL13411" s="41"/>
      <c r="AM13411" s="41"/>
      <c r="AN13411" s="41"/>
      <c r="AO13411" s="41"/>
      <c r="AP13411" s="41"/>
      <c r="AQ13411" s="41"/>
      <c r="AR13411" s="41"/>
      <c r="AS13411" s="41"/>
      <c r="AT13411" s="41"/>
      <c r="AU13411" s="41"/>
      <c r="AV13411" s="41"/>
      <c r="AW13411" s="41"/>
      <c r="AX13411" s="41"/>
      <c r="AY13411" s="41"/>
      <c r="AZ13411" s="41"/>
      <c r="BA13411" s="41"/>
      <c r="BB13411" s="41"/>
      <c r="BC13411" s="41"/>
      <c r="BD13411" s="41"/>
      <c r="BE13411" s="41"/>
      <c r="BF13411" s="41"/>
      <c r="BG13411" s="41"/>
      <c r="BH13411" s="41"/>
      <c r="BI13411" s="41"/>
      <c r="BJ13411" s="41"/>
      <c r="BK13411" s="41"/>
      <c r="BL13411" s="41"/>
      <c r="BM13411" s="41"/>
      <c r="BN13411" s="41"/>
      <c r="BO13411" s="41"/>
      <c r="BP13411" s="108"/>
      <c r="CG13411" s="102"/>
      <c r="CI13411" s="45"/>
    </row>
    <row r="13412" spans="37:87" ht="13" customHeight="1">
      <c r="AK13412" s="114"/>
      <c r="AL13412" s="41"/>
      <c r="AM13412" s="41"/>
      <c r="AN13412" s="41"/>
      <c r="AO13412" s="41"/>
      <c r="AP13412" s="41"/>
      <c r="AQ13412" s="41"/>
      <c r="AR13412" s="41"/>
      <c r="AS13412" s="41"/>
      <c r="AT13412" s="41"/>
      <c r="AU13412" s="41"/>
      <c r="AV13412" s="41"/>
      <c r="AW13412" s="41"/>
      <c r="AX13412" s="41"/>
      <c r="AY13412" s="41"/>
      <c r="AZ13412" s="41"/>
      <c r="BA13412" s="41"/>
      <c r="BB13412" s="41"/>
      <c r="BC13412" s="41"/>
      <c r="BD13412" s="41"/>
      <c r="BE13412" s="41"/>
      <c r="BF13412" s="41"/>
      <c r="BG13412" s="41"/>
      <c r="BH13412" s="41"/>
      <c r="BI13412" s="41"/>
      <c r="BJ13412" s="41"/>
      <c r="BK13412" s="41"/>
      <c r="BL13412" s="41"/>
      <c r="BM13412" s="41"/>
      <c r="BN13412" s="41"/>
      <c r="BO13412" s="41"/>
      <c r="BP13412" s="108"/>
      <c r="CG13412" s="102"/>
      <c r="CI13412" s="45"/>
    </row>
    <row r="13413" spans="37:87" ht="13" customHeight="1">
      <c r="AK13413" s="114"/>
      <c r="AL13413" s="41"/>
      <c r="AM13413" s="41"/>
      <c r="AN13413" s="41"/>
      <c r="AO13413" s="41"/>
      <c r="AP13413" s="41"/>
      <c r="AQ13413" s="41"/>
      <c r="AR13413" s="41"/>
      <c r="AS13413" s="41"/>
      <c r="AT13413" s="41"/>
      <c r="AU13413" s="41"/>
      <c r="AV13413" s="41"/>
      <c r="AW13413" s="41"/>
      <c r="AX13413" s="41"/>
      <c r="AY13413" s="41"/>
      <c r="AZ13413" s="41"/>
      <c r="BA13413" s="41"/>
      <c r="BB13413" s="41"/>
      <c r="BC13413" s="41"/>
      <c r="BD13413" s="41"/>
      <c r="BE13413" s="41"/>
      <c r="BF13413" s="41"/>
      <c r="BG13413" s="41"/>
      <c r="BH13413" s="41"/>
      <c r="BI13413" s="41"/>
      <c r="BJ13413" s="41"/>
      <c r="BK13413" s="41"/>
      <c r="BL13413" s="41"/>
      <c r="BM13413" s="41"/>
      <c r="BN13413" s="41"/>
      <c r="BO13413" s="41"/>
      <c r="BP13413" s="108"/>
      <c r="CG13413" s="102"/>
      <c r="CI13413" s="45"/>
    </row>
    <row r="13414" spans="37:87" ht="13" customHeight="1">
      <c r="AK13414" s="114"/>
      <c r="AL13414" s="41"/>
      <c r="AM13414" s="41"/>
      <c r="AN13414" s="41"/>
      <c r="AO13414" s="41"/>
      <c r="AP13414" s="41"/>
      <c r="AQ13414" s="41"/>
      <c r="AR13414" s="41"/>
      <c r="AS13414" s="41"/>
      <c r="AT13414" s="41"/>
      <c r="AU13414" s="41"/>
      <c r="AV13414" s="41"/>
      <c r="AW13414" s="41"/>
      <c r="AX13414" s="41"/>
      <c r="AY13414" s="41"/>
      <c r="AZ13414" s="41"/>
      <c r="BA13414" s="41"/>
      <c r="BB13414" s="41"/>
      <c r="BC13414" s="41"/>
      <c r="BD13414" s="41"/>
      <c r="BE13414" s="41"/>
      <c r="BF13414" s="41"/>
      <c r="BG13414" s="41"/>
      <c r="BH13414" s="41"/>
      <c r="BI13414" s="41"/>
      <c r="BJ13414" s="41"/>
      <c r="BK13414" s="41"/>
      <c r="BL13414" s="41"/>
      <c r="BM13414" s="41"/>
      <c r="BN13414" s="41"/>
      <c r="BO13414" s="41"/>
      <c r="BP13414" s="108"/>
      <c r="CG13414" s="102"/>
      <c r="CI13414" s="45"/>
    </row>
    <row r="13415" spans="37:87" ht="13" customHeight="1">
      <c r="AK13415" s="114"/>
      <c r="AL13415" s="41"/>
      <c r="AM13415" s="41"/>
      <c r="AN13415" s="41"/>
      <c r="AO13415" s="41"/>
      <c r="AP13415" s="41"/>
      <c r="AQ13415" s="41"/>
      <c r="AR13415" s="41"/>
      <c r="AS13415" s="41"/>
      <c r="AT13415" s="41"/>
      <c r="AU13415" s="41"/>
      <c r="AV13415" s="41"/>
      <c r="AW13415" s="41"/>
      <c r="AX13415" s="41"/>
      <c r="AY13415" s="41"/>
      <c r="AZ13415" s="41"/>
      <c r="BA13415" s="41"/>
      <c r="BB13415" s="41"/>
      <c r="BC13415" s="41"/>
      <c r="BD13415" s="41"/>
      <c r="BE13415" s="41"/>
      <c r="BF13415" s="41"/>
      <c r="BG13415" s="41"/>
      <c r="BH13415" s="41"/>
      <c r="BI13415" s="41"/>
      <c r="BJ13415" s="41"/>
      <c r="BK13415" s="41"/>
      <c r="BL13415" s="41"/>
      <c r="BM13415" s="41"/>
      <c r="BN13415" s="41"/>
      <c r="BO13415" s="41"/>
      <c r="BP13415" s="108"/>
      <c r="CG13415" s="102"/>
      <c r="CI13415" s="45"/>
    </row>
    <row r="13416" spans="37:87" ht="13" customHeight="1">
      <c r="AK13416" s="114"/>
      <c r="AL13416" s="41"/>
      <c r="AM13416" s="41"/>
      <c r="AN13416" s="41"/>
      <c r="AO13416" s="41"/>
      <c r="AP13416" s="41"/>
      <c r="AQ13416" s="41"/>
      <c r="AR13416" s="41"/>
      <c r="AS13416" s="41"/>
      <c r="AT13416" s="41"/>
      <c r="AU13416" s="41"/>
      <c r="AV13416" s="41"/>
      <c r="AW13416" s="41"/>
      <c r="AX13416" s="41"/>
      <c r="AY13416" s="41"/>
      <c r="AZ13416" s="41"/>
      <c r="BA13416" s="41"/>
      <c r="BB13416" s="41"/>
      <c r="BC13416" s="41"/>
      <c r="BD13416" s="41"/>
      <c r="BE13416" s="41"/>
      <c r="BF13416" s="41"/>
      <c r="BG13416" s="41"/>
      <c r="BH13416" s="41"/>
      <c r="BI13416" s="41"/>
      <c r="BJ13416" s="41"/>
      <c r="BK13416" s="41"/>
      <c r="BL13416" s="41"/>
      <c r="BM13416" s="41"/>
      <c r="BN13416" s="41"/>
      <c r="BO13416" s="41"/>
      <c r="BP13416" s="108"/>
      <c r="CG13416" s="102"/>
      <c r="CI13416" s="45"/>
    </row>
    <row r="13417" spans="37:87" ht="13" customHeight="1">
      <c r="AK13417" s="114"/>
      <c r="AL13417" s="41"/>
      <c r="AM13417" s="41"/>
      <c r="AN13417" s="41"/>
      <c r="AO13417" s="41"/>
      <c r="AP13417" s="41"/>
      <c r="AQ13417" s="41"/>
      <c r="AR13417" s="41"/>
      <c r="AS13417" s="41"/>
      <c r="AT13417" s="41"/>
      <c r="AU13417" s="41"/>
      <c r="AV13417" s="41"/>
      <c r="AW13417" s="41"/>
      <c r="AX13417" s="41"/>
      <c r="AY13417" s="41"/>
      <c r="AZ13417" s="41"/>
      <c r="BA13417" s="41"/>
      <c r="BB13417" s="41"/>
      <c r="BC13417" s="41"/>
      <c r="BD13417" s="41"/>
      <c r="BE13417" s="41"/>
      <c r="BF13417" s="41"/>
      <c r="BG13417" s="41"/>
      <c r="BH13417" s="41"/>
      <c r="BI13417" s="41"/>
      <c r="BJ13417" s="41"/>
      <c r="BK13417" s="41"/>
      <c r="BL13417" s="41"/>
      <c r="BM13417" s="41"/>
      <c r="BN13417" s="41"/>
      <c r="BO13417" s="41"/>
      <c r="BP13417" s="108"/>
      <c r="CG13417" s="102"/>
      <c r="CI13417" s="45"/>
    </row>
    <row r="13418" spans="37:87" ht="13" customHeight="1">
      <c r="AK13418" s="114"/>
      <c r="AL13418" s="41"/>
      <c r="AM13418" s="41"/>
      <c r="AN13418" s="41"/>
      <c r="AO13418" s="41"/>
      <c r="AP13418" s="41"/>
      <c r="AQ13418" s="41"/>
      <c r="AR13418" s="41"/>
      <c r="AS13418" s="41"/>
      <c r="AT13418" s="41"/>
      <c r="AU13418" s="41"/>
      <c r="AV13418" s="41"/>
      <c r="AW13418" s="41"/>
      <c r="AX13418" s="41"/>
      <c r="AY13418" s="41"/>
      <c r="AZ13418" s="41"/>
      <c r="BA13418" s="41"/>
      <c r="BB13418" s="41"/>
      <c r="BC13418" s="41"/>
      <c r="BD13418" s="41"/>
      <c r="BE13418" s="41"/>
      <c r="BF13418" s="41"/>
      <c r="BG13418" s="41"/>
      <c r="BH13418" s="41"/>
      <c r="BI13418" s="41"/>
      <c r="BJ13418" s="41"/>
      <c r="BK13418" s="41"/>
      <c r="BL13418" s="41"/>
      <c r="BM13418" s="41"/>
      <c r="BN13418" s="41"/>
      <c r="BO13418" s="41"/>
      <c r="BP13418" s="108"/>
      <c r="CG13418" s="102"/>
      <c r="CI13418" s="45"/>
    </row>
    <row r="13419" spans="37:87" ht="13" customHeight="1">
      <c r="AK13419" s="114"/>
      <c r="AL13419" s="41"/>
      <c r="AM13419" s="41"/>
      <c r="AN13419" s="41"/>
      <c r="AO13419" s="41"/>
      <c r="AP13419" s="41"/>
      <c r="AQ13419" s="41"/>
      <c r="AR13419" s="41"/>
      <c r="AS13419" s="41"/>
      <c r="AT13419" s="41"/>
      <c r="AU13419" s="41"/>
      <c r="AV13419" s="41"/>
      <c r="AW13419" s="41"/>
      <c r="AX13419" s="41"/>
      <c r="AY13419" s="41"/>
      <c r="AZ13419" s="41"/>
      <c r="BA13419" s="41"/>
      <c r="BB13419" s="41"/>
      <c r="BC13419" s="41"/>
      <c r="BD13419" s="41"/>
      <c r="BE13419" s="41"/>
      <c r="BF13419" s="41"/>
      <c r="BG13419" s="41"/>
      <c r="BH13419" s="41"/>
      <c r="BI13419" s="41"/>
      <c r="BJ13419" s="41"/>
      <c r="BK13419" s="41"/>
      <c r="BL13419" s="41"/>
      <c r="BM13419" s="41"/>
      <c r="BN13419" s="41"/>
      <c r="BO13419" s="41"/>
      <c r="BP13419" s="108"/>
      <c r="CG13419" s="102"/>
      <c r="CI13419" s="45"/>
    </row>
    <row r="13420" spans="37:87" ht="13" customHeight="1">
      <c r="AK13420" s="114"/>
      <c r="AL13420" s="41"/>
      <c r="AM13420" s="41"/>
      <c r="AN13420" s="41"/>
      <c r="AO13420" s="41"/>
      <c r="AP13420" s="41"/>
      <c r="AQ13420" s="41"/>
      <c r="AR13420" s="41"/>
      <c r="AS13420" s="41"/>
      <c r="AT13420" s="41"/>
      <c r="AU13420" s="41"/>
      <c r="AV13420" s="41"/>
      <c r="AW13420" s="41"/>
      <c r="AX13420" s="41"/>
      <c r="AY13420" s="41"/>
      <c r="AZ13420" s="41"/>
      <c r="BA13420" s="41"/>
      <c r="BB13420" s="41"/>
      <c r="BC13420" s="41"/>
      <c r="BD13420" s="41"/>
      <c r="BE13420" s="41"/>
      <c r="BF13420" s="41"/>
      <c r="BG13420" s="41"/>
      <c r="BH13420" s="41"/>
      <c r="BI13420" s="41"/>
      <c r="BJ13420" s="41"/>
      <c r="BK13420" s="41"/>
      <c r="BL13420" s="41"/>
      <c r="BM13420" s="41"/>
      <c r="BN13420" s="41"/>
      <c r="BO13420" s="41"/>
      <c r="BP13420" s="108"/>
      <c r="CG13420" s="102"/>
      <c r="CI13420" s="45"/>
    </row>
    <row r="13421" spans="37:87" ht="13" customHeight="1">
      <c r="AK13421" s="114"/>
      <c r="AL13421" s="41"/>
      <c r="AM13421" s="41"/>
      <c r="AN13421" s="41"/>
      <c r="AO13421" s="41"/>
      <c r="AP13421" s="41"/>
      <c r="AQ13421" s="41"/>
      <c r="AR13421" s="41"/>
      <c r="AS13421" s="41"/>
      <c r="AT13421" s="41"/>
      <c r="AU13421" s="41"/>
      <c r="AV13421" s="41"/>
      <c r="AW13421" s="41"/>
      <c r="AX13421" s="41"/>
      <c r="AY13421" s="41"/>
      <c r="AZ13421" s="41"/>
      <c r="BA13421" s="41"/>
      <c r="BB13421" s="41"/>
      <c r="BC13421" s="41"/>
      <c r="BD13421" s="41"/>
      <c r="BE13421" s="41"/>
      <c r="BF13421" s="41"/>
      <c r="BG13421" s="41"/>
      <c r="BH13421" s="41"/>
      <c r="BI13421" s="41"/>
      <c r="BJ13421" s="41"/>
      <c r="BK13421" s="41"/>
      <c r="BL13421" s="41"/>
      <c r="BM13421" s="41"/>
      <c r="BN13421" s="41"/>
      <c r="BO13421" s="41"/>
      <c r="BP13421" s="108"/>
      <c r="CG13421" s="102"/>
      <c r="CI13421" s="45"/>
    </row>
    <row r="13422" spans="37:87" ht="13" customHeight="1">
      <c r="AK13422" s="114"/>
      <c r="AL13422" s="41"/>
      <c r="AM13422" s="41"/>
      <c r="AN13422" s="41"/>
      <c r="AO13422" s="41"/>
      <c r="AP13422" s="41"/>
      <c r="AQ13422" s="41"/>
      <c r="AR13422" s="41"/>
      <c r="AS13422" s="41"/>
      <c r="AT13422" s="41"/>
      <c r="AU13422" s="41"/>
      <c r="AV13422" s="41"/>
      <c r="AW13422" s="41"/>
      <c r="AX13422" s="41"/>
      <c r="AY13422" s="41"/>
      <c r="AZ13422" s="41"/>
      <c r="BA13422" s="41"/>
      <c r="BB13422" s="41"/>
      <c r="BC13422" s="41"/>
      <c r="BD13422" s="41"/>
      <c r="BE13422" s="41"/>
      <c r="BF13422" s="41"/>
      <c r="BG13422" s="41"/>
      <c r="BH13422" s="41"/>
      <c r="BI13422" s="41"/>
      <c r="BJ13422" s="41"/>
      <c r="BK13422" s="41"/>
      <c r="BL13422" s="41"/>
      <c r="BM13422" s="41"/>
      <c r="BN13422" s="41"/>
      <c r="BO13422" s="41"/>
      <c r="BP13422" s="108"/>
      <c r="CG13422" s="102"/>
      <c r="CI13422" s="45"/>
    </row>
    <row r="13423" spans="37:87" ht="13" customHeight="1">
      <c r="AK13423" s="114"/>
      <c r="AL13423" s="41"/>
      <c r="AM13423" s="41"/>
      <c r="AN13423" s="41"/>
      <c r="AO13423" s="41"/>
      <c r="AP13423" s="41"/>
      <c r="AQ13423" s="41"/>
      <c r="AR13423" s="41"/>
      <c r="AS13423" s="41"/>
      <c r="AT13423" s="41"/>
      <c r="AU13423" s="41"/>
      <c r="AV13423" s="41"/>
      <c r="AW13423" s="41"/>
      <c r="AX13423" s="41"/>
      <c r="AY13423" s="41"/>
      <c r="AZ13423" s="41"/>
      <c r="BA13423" s="41"/>
      <c r="BB13423" s="41"/>
      <c r="BC13423" s="41"/>
      <c r="BD13423" s="41"/>
      <c r="BE13423" s="41"/>
      <c r="BF13423" s="41"/>
      <c r="BG13423" s="41"/>
      <c r="BH13423" s="41"/>
      <c r="BI13423" s="41"/>
      <c r="BJ13423" s="41"/>
      <c r="BK13423" s="41"/>
      <c r="BL13423" s="41"/>
      <c r="BM13423" s="41"/>
      <c r="BN13423" s="41"/>
      <c r="BO13423" s="41"/>
      <c r="BP13423" s="108"/>
      <c r="CG13423" s="102"/>
      <c r="CI13423" s="45"/>
    </row>
    <row r="13424" spans="37:87" ht="13" customHeight="1">
      <c r="AK13424" s="114"/>
      <c r="AL13424" s="41"/>
      <c r="AM13424" s="41"/>
      <c r="AN13424" s="41"/>
      <c r="AO13424" s="41"/>
      <c r="AP13424" s="41"/>
      <c r="AQ13424" s="41"/>
      <c r="AR13424" s="41"/>
      <c r="AS13424" s="41"/>
      <c r="AT13424" s="41"/>
      <c r="AU13424" s="41"/>
      <c r="AV13424" s="41"/>
      <c r="AW13424" s="41"/>
      <c r="AX13424" s="41"/>
      <c r="AY13424" s="41"/>
      <c r="AZ13424" s="41"/>
      <c r="BA13424" s="41"/>
      <c r="BB13424" s="41"/>
      <c r="BC13424" s="41"/>
      <c r="BD13424" s="41"/>
      <c r="BE13424" s="41"/>
      <c r="BF13424" s="41"/>
      <c r="BG13424" s="41"/>
      <c r="BH13424" s="41"/>
      <c r="BI13424" s="41"/>
      <c r="BJ13424" s="41"/>
      <c r="BK13424" s="41"/>
      <c r="BL13424" s="41"/>
      <c r="BM13424" s="41"/>
      <c r="BN13424" s="41"/>
      <c r="BO13424" s="41"/>
      <c r="BP13424" s="108"/>
      <c r="CG13424" s="102"/>
      <c r="CI13424" s="45"/>
    </row>
    <row r="13425" spans="37:87" ht="13" customHeight="1">
      <c r="AK13425" s="114"/>
      <c r="AL13425" s="41"/>
      <c r="AM13425" s="41"/>
      <c r="AN13425" s="41"/>
      <c r="AO13425" s="41"/>
      <c r="AP13425" s="41"/>
      <c r="AQ13425" s="41"/>
      <c r="AR13425" s="41"/>
      <c r="AS13425" s="41"/>
      <c r="AT13425" s="41"/>
      <c r="AU13425" s="41"/>
      <c r="AV13425" s="41"/>
      <c r="AW13425" s="41"/>
      <c r="AX13425" s="41"/>
      <c r="AY13425" s="41"/>
      <c r="AZ13425" s="41"/>
      <c r="BA13425" s="41"/>
      <c r="BB13425" s="41"/>
      <c r="BC13425" s="41"/>
      <c r="BD13425" s="41"/>
      <c r="BE13425" s="41"/>
      <c r="BF13425" s="41"/>
      <c r="BG13425" s="41"/>
      <c r="BH13425" s="41"/>
      <c r="BI13425" s="41"/>
      <c r="BJ13425" s="41"/>
      <c r="BK13425" s="41"/>
      <c r="BL13425" s="41"/>
      <c r="BM13425" s="41"/>
      <c r="BN13425" s="41"/>
      <c r="BO13425" s="41"/>
      <c r="BP13425" s="108"/>
      <c r="CG13425" s="102"/>
      <c r="CI13425" s="45"/>
    </row>
    <row r="13426" spans="37:87" ht="13" customHeight="1">
      <c r="AK13426" s="114"/>
      <c r="AL13426" s="41"/>
      <c r="AM13426" s="41"/>
      <c r="AN13426" s="41"/>
      <c r="AO13426" s="41"/>
      <c r="AP13426" s="41"/>
      <c r="AQ13426" s="41"/>
      <c r="AR13426" s="41"/>
      <c r="AS13426" s="41"/>
      <c r="AT13426" s="41"/>
      <c r="AU13426" s="41"/>
      <c r="AV13426" s="41"/>
      <c r="AW13426" s="41"/>
      <c r="AX13426" s="41"/>
      <c r="AY13426" s="41"/>
      <c r="AZ13426" s="41"/>
      <c r="BA13426" s="41"/>
      <c r="BB13426" s="41"/>
      <c r="BC13426" s="41"/>
      <c r="BD13426" s="41"/>
      <c r="BE13426" s="41"/>
      <c r="BF13426" s="41"/>
      <c r="BG13426" s="41"/>
      <c r="BH13426" s="41"/>
      <c r="BI13426" s="41"/>
      <c r="BJ13426" s="41"/>
      <c r="BK13426" s="41"/>
      <c r="BL13426" s="41"/>
      <c r="BM13426" s="41"/>
      <c r="BN13426" s="41"/>
      <c r="BO13426" s="41"/>
      <c r="BP13426" s="108"/>
      <c r="CG13426" s="102"/>
      <c r="CI13426" s="45"/>
    </row>
    <row r="13427" spans="37:87" ht="13" customHeight="1">
      <c r="AK13427" s="114"/>
      <c r="AL13427" s="41"/>
      <c r="AM13427" s="41"/>
      <c r="AN13427" s="41"/>
      <c r="AO13427" s="41"/>
      <c r="AP13427" s="41"/>
      <c r="AQ13427" s="41"/>
      <c r="AR13427" s="41"/>
      <c r="AS13427" s="41"/>
      <c r="AT13427" s="41"/>
      <c r="AU13427" s="41"/>
      <c r="AV13427" s="41"/>
      <c r="AW13427" s="41"/>
      <c r="AX13427" s="41"/>
      <c r="AY13427" s="41"/>
      <c r="AZ13427" s="41"/>
      <c r="BA13427" s="41"/>
      <c r="BB13427" s="41"/>
      <c r="BC13427" s="41"/>
      <c r="BD13427" s="41"/>
      <c r="BE13427" s="41"/>
      <c r="BF13427" s="41"/>
      <c r="BG13427" s="41"/>
      <c r="BH13427" s="41"/>
      <c r="BI13427" s="41"/>
      <c r="BJ13427" s="41"/>
      <c r="BK13427" s="41"/>
      <c r="BL13427" s="41"/>
      <c r="BM13427" s="41"/>
      <c r="BN13427" s="41"/>
      <c r="BO13427" s="41"/>
      <c r="BP13427" s="108"/>
      <c r="CG13427" s="102"/>
      <c r="CI13427" s="45"/>
    </row>
    <row r="13428" spans="37:87" ht="13" customHeight="1">
      <c r="AK13428" s="114"/>
      <c r="AL13428" s="41"/>
      <c r="AM13428" s="41"/>
      <c r="AN13428" s="41"/>
      <c r="AO13428" s="41"/>
      <c r="AP13428" s="41"/>
      <c r="AQ13428" s="41"/>
      <c r="AR13428" s="41"/>
      <c r="AS13428" s="41"/>
      <c r="AT13428" s="41"/>
      <c r="AU13428" s="41"/>
      <c r="AV13428" s="41"/>
      <c r="AW13428" s="41"/>
      <c r="AX13428" s="41"/>
      <c r="AY13428" s="41"/>
      <c r="AZ13428" s="41"/>
      <c r="BA13428" s="41"/>
      <c r="BB13428" s="41"/>
      <c r="BC13428" s="41"/>
      <c r="BD13428" s="41"/>
      <c r="BE13428" s="41"/>
      <c r="BF13428" s="41"/>
      <c r="BG13428" s="41"/>
      <c r="BH13428" s="41"/>
      <c r="BI13428" s="41"/>
      <c r="BJ13428" s="41"/>
      <c r="BK13428" s="41"/>
      <c r="BL13428" s="41"/>
      <c r="BM13428" s="41"/>
      <c r="BN13428" s="41"/>
      <c r="BO13428" s="41"/>
      <c r="BP13428" s="108"/>
      <c r="CG13428" s="102"/>
      <c r="CI13428" s="45"/>
    </row>
    <row r="13429" spans="37:87" ht="13" customHeight="1">
      <c r="AK13429" s="114"/>
      <c r="AL13429" s="41"/>
      <c r="AM13429" s="41"/>
      <c r="AN13429" s="41"/>
      <c r="AO13429" s="41"/>
      <c r="AP13429" s="41"/>
      <c r="AQ13429" s="41"/>
      <c r="AR13429" s="41"/>
      <c r="AS13429" s="41"/>
      <c r="AT13429" s="41"/>
      <c r="AU13429" s="41"/>
      <c r="AV13429" s="41"/>
      <c r="AW13429" s="41"/>
      <c r="AX13429" s="41"/>
      <c r="AY13429" s="41"/>
      <c r="AZ13429" s="41"/>
      <c r="BA13429" s="41"/>
      <c r="BB13429" s="41"/>
      <c r="BC13429" s="41"/>
      <c r="BD13429" s="41"/>
      <c r="BE13429" s="41"/>
      <c r="BF13429" s="41"/>
      <c r="BG13429" s="41"/>
      <c r="BH13429" s="41"/>
      <c r="BI13429" s="41"/>
      <c r="BJ13429" s="41"/>
      <c r="BK13429" s="41"/>
      <c r="BL13429" s="41"/>
      <c r="BM13429" s="41"/>
      <c r="BN13429" s="41"/>
      <c r="BO13429" s="41"/>
      <c r="BP13429" s="108"/>
      <c r="CG13429" s="102"/>
      <c r="CI13429" s="45"/>
    </row>
    <row r="13430" spans="37:87" ht="13" customHeight="1">
      <c r="AK13430" s="114"/>
      <c r="AL13430" s="41"/>
      <c r="AM13430" s="41"/>
      <c r="AN13430" s="41"/>
      <c r="AO13430" s="41"/>
      <c r="AP13430" s="41"/>
      <c r="AQ13430" s="41"/>
      <c r="AR13430" s="41"/>
      <c r="AS13430" s="41"/>
      <c r="AT13430" s="41"/>
      <c r="AU13430" s="41"/>
      <c r="AV13430" s="41"/>
      <c r="AW13430" s="41"/>
      <c r="AX13430" s="41"/>
      <c r="AY13430" s="41"/>
      <c r="AZ13430" s="41"/>
      <c r="BA13430" s="41"/>
      <c r="BB13430" s="41"/>
      <c r="BC13430" s="41"/>
      <c r="BD13430" s="41"/>
      <c r="BE13430" s="41"/>
      <c r="BF13430" s="41"/>
      <c r="BG13430" s="41"/>
      <c r="BH13430" s="41"/>
      <c r="BI13430" s="41"/>
      <c r="BJ13430" s="41"/>
      <c r="BK13430" s="41"/>
      <c r="BL13430" s="41"/>
      <c r="BM13430" s="41"/>
      <c r="BN13430" s="41"/>
      <c r="BO13430" s="41"/>
      <c r="BP13430" s="108"/>
      <c r="CG13430" s="102"/>
      <c r="CI13430" s="45"/>
    </row>
    <row r="13431" spans="37:87" ht="13" customHeight="1">
      <c r="AK13431" s="114"/>
      <c r="AL13431" s="41"/>
      <c r="AM13431" s="41"/>
      <c r="AN13431" s="41"/>
      <c r="AO13431" s="41"/>
      <c r="AP13431" s="41"/>
      <c r="AQ13431" s="41"/>
      <c r="AR13431" s="41"/>
      <c r="AS13431" s="41"/>
      <c r="AT13431" s="41"/>
      <c r="AU13431" s="41"/>
      <c r="AV13431" s="41"/>
      <c r="AW13431" s="41"/>
      <c r="AX13431" s="41"/>
      <c r="AY13431" s="41"/>
      <c r="AZ13431" s="41"/>
      <c r="BA13431" s="41"/>
      <c r="BB13431" s="41"/>
      <c r="BC13431" s="41"/>
      <c r="BD13431" s="41"/>
      <c r="BE13431" s="41"/>
      <c r="BF13431" s="41"/>
      <c r="BG13431" s="41"/>
      <c r="BH13431" s="41"/>
      <c r="BI13431" s="41"/>
      <c r="BJ13431" s="41"/>
      <c r="BK13431" s="41"/>
      <c r="BL13431" s="41"/>
      <c r="BM13431" s="41"/>
      <c r="BN13431" s="41"/>
      <c r="BO13431" s="41"/>
      <c r="BP13431" s="108"/>
      <c r="CG13431" s="102"/>
      <c r="CI13431" s="45"/>
    </row>
    <row r="13432" spans="37:87" ht="13" customHeight="1">
      <c r="AK13432" s="114"/>
      <c r="AL13432" s="41"/>
      <c r="AM13432" s="41"/>
      <c r="AN13432" s="41"/>
      <c r="AO13432" s="41"/>
      <c r="AP13432" s="41"/>
      <c r="AQ13432" s="41"/>
      <c r="AR13432" s="41"/>
      <c r="AS13432" s="41"/>
      <c r="AT13432" s="41"/>
      <c r="AU13432" s="41"/>
      <c r="AV13432" s="41"/>
      <c r="AW13432" s="41"/>
      <c r="AX13432" s="41"/>
      <c r="AY13432" s="41"/>
      <c r="AZ13432" s="41"/>
      <c r="BA13432" s="41"/>
      <c r="BB13432" s="41"/>
      <c r="BC13432" s="41"/>
      <c r="BD13432" s="41"/>
      <c r="BE13432" s="41"/>
      <c r="BF13432" s="41"/>
      <c r="BG13432" s="41"/>
      <c r="BH13432" s="41"/>
      <c r="BI13432" s="41"/>
      <c r="BJ13432" s="41"/>
      <c r="BK13432" s="41"/>
      <c r="BL13432" s="41"/>
      <c r="BM13432" s="41"/>
      <c r="BN13432" s="41"/>
      <c r="BO13432" s="41"/>
      <c r="BP13432" s="108"/>
      <c r="CG13432" s="102"/>
      <c r="CI13432" s="45"/>
    </row>
    <row r="13433" spans="37:87" ht="13" customHeight="1">
      <c r="AK13433" s="114"/>
      <c r="AL13433" s="41"/>
      <c r="AM13433" s="41"/>
      <c r="AN13433" s="41"/>
      <c r="AO13433" s="41"/>
      <c r="AP13433" s="41"/>
      <c r="AQ13433" s="41"/>
      <c r="AR13433" s="41"/>
      <c r="AS13433" s="41"/>
      <c r="AT13433" s="41"/>
      <c r="AU13433" s="41"/>
      <c r="AV13433" s="41"/>
      <c r="AW13433" s="41"/>
      <c r="AX13433" s="41"/>
      <c r="AY13433" s="41"/>
      <c r="AZ13433" s="41"/>
      <c r="BA13433" s="41"/>
      <c r="BB13433" s="41"/>
      <c r="BC13433" s="41"/>
      <c r="BD13433" s="41"/>
      <c r="BE13433" s="41"/>
      <c r="BF13433" s="41"/>
      <c r="BG13433" s="41"/>
      <c r="BH13433" s="41"/>
      <c r="BI13433" s="41"/>
      <c r="BJ13433" s="41"/>
      <c r="BK13433" s="41"/>
      <c r="BL13433" s="41"/>
      <c r="BM13433" s="41"/>
      <c r="BN13433" s="41"/>
      <c r="BO13433" s="41"/>
      <c r="BP13433" s="108"/>
      <c r="CG13433" s="102"/>
      <c r="CI13433" s="45"/>
    </row>
    <row r="13434" spans="37:87" ht="13" customHeight="1">
      <c r="AK13434" s="114"/>
      <c r="AL13434" s="41"/>
      <c r="AM13434" s="41"/>
      <c r="AN13434" s="41"/>
      <c r="AO13434" s="41"/>
      <c r="AP13434" s="41"/>
      <c r="AQ13434" s="41"/>
      <c r="AR13434" s="41"/>
      <c r="AS13434" s="41"/>
      <c r="AT13434" s="41"/>
      <c r="AU13434" s="41"/>
      <c r="AV13434" s="41"/>
      <c r="AW13434" s="41"/>
      <c r="AX13434" s="41"/>
      <c r="AY13434" s="41"/>
      <c r="AZ13434" s="41"/>
      <c r="BA13434" s="41"/>
      <c r="BB13434" s="41"/>
      <c r="BC13434" s="41"/>
      <c r="BD13434" s="41"/>
      <c r="BE13434" s="41"/>
      <c r="BF13434" s="41"/>
      <c r="BG13434" s="41"/>
      <c r="BH13434" s="41"/>
      <c r="BI13434" s="41"/>
      <c r="BJ13434" s="41"/>
      <c r="BK13434" s="41"/>
      <c r="BL13434" s="41"/>
      <c r="BM13434" s="41"/>
      <c r="BN13434" s="41"/>
      <c r="BO13434" s="41"/>
      <c r="BP13434" s="108"/>
      <c r="CG13434" s="102"/>
      <c r="CI13434" s="45"/>
    </row>
    <row r="13435" spans="37:87" ht="13" customHeight="1">
      <c r="AK13435" s="114"/>
      <c r="AL13435" s="41"/>
      <c r="AM13435" s="41"/>
      <c r="AN13435" s="41"/>
      <c r="AO13435" s="41"/>
      <c r="AP13435" s="41"/>
      <c r="AQ13435" s="41"/>
      <c r="AR13435" s="41"/>
      <c r="AS13435" s="41"/>
      <c r="AT13435" s="41"/>
      <c r="AU13435" s="41"/>
      <c r="AV13435" s="41"/>
      <c r="AW13435" s="41"/>
      <c r="AX13435" s="41"/>
      <c r="AY13435" s="41"/>
      <c r="AZ13435" s="41"/>
      <c r="BA13435" s="41"/>
      <c r="BB13435" s="41"/>
      <c r="BC13435" s="41"/>
      <c r="BD13435" s="41"/>
      <c r="BE13435" s="41"/>
      <c r="BF13435" s="41"/>
      <c r="BG13435" s="41"/>
      <c r="BH13435" s="41"/>
      <c r="BI13435" s="41"/>
      <c r="BJ13435" s="41"/>
      <c r="BK13435" s="41"/>
      <c r="BL13435" s="41"/>
      <c r="BM13435" s="41"/>
      <c r="BN13435" s="41"/>
      <c r="BO13435" s="41"/>
      <c r="BP13435" s="108"/>
      <c r="CG13435" s="102"/>
      <c r="CI13435" s="45"/>
    </row>
    <row r="13436" spans="37:87" ht="13" customHeight="1">
      <c r="AK13436" s="114"/>
      <c r="AL13436" s="41"/>
      <c r="AM13436" s="41"/>
      <c r="AN13436" s="41"/>
      <c r="AO13436" s="41"/>
      <c r="AP13436" s="41"/>
      <c r="AQ13436" s="41"/>
      <c r="AR13436" s="41"/>
      <c r="AS13436" s="41"/>
      <c r="AT13436" s="41"/>
      <c r="AU13436" s="41"/>
      <c r="AV13436" s="41"/>
      <c r="AW13436" s="41"/>
      <c r="AX13436" s="41"/>
      <c r="AY13436" s="41"/>
      <c r="AZ13436" s="41"/>
      <c r="BA13436" s="41"/>
      <c r="BB13436" s="41"/>
      <c r="BC13436" s="41"/>
      <c r="BD13436" s="41"/>
      <c r="BE13436" s="41"/>
      <c r="BF13436" s="41"/>
      <c r="BG13436" s="41"/>
      <c r="BH13436" s="41"/>
      <c r="BI13436" s="41"/>
      <c r="BJ13436" s="41"/>
      <c r="BK13436" s="41"/>
      <c r="BL13436" s="41"/>
      <c r="BM13436" s="41"/>
      <c r="BN13436" s="41"/>
      <c r="BO13436" s="41"/>
      <c r="BP13436" s="108"/>
      <c r="CG13436" s="102"/>
      <c r="CI13436" s="45"/>
    </row>
    <row r="13437" spans="37:87" ht="13" customHeight="1">
      <c r="AK13437" s="114"/>
      <c r="AL13437" s="41"/>
      <c r="AM13437" s="41"/>
      <c r="AN13437" s="41"/>
      <c r="AO13437" s="41"/>
      <c r="AP13437" s="41"/>
      <c r="AQ13437" s="41"/>
      <c r="AR13437" s="41"/>
      <c r="AS13437" s="41"/>
      <c r="AT13437" s="41"/>
      <c r="AU13437" s="41"/>
      <c r="AV13437" s="41"/>
      <c r="AW13437" s="41"/>
      <c r="AX13437" s="41"/>
      <c r="AY13437" s="41"/>
      <c r="AZ13437" s="41"/>
      <c r="BA13437" s="41"/>
      <c r="BB13437" s="41"/>
      <c r="BC13437" s="41"/>
      <c r="BD13437" s="41"/>
      <c r="BE13437" s="41"/>
      <c r="BF13437" s="41"/>
      <c r="BG13437" s="41"/>
      <c r="BH13437" s="41"/>
      <c r="BI13437" s="41"/>
      <c r="BJ13437" s="41"/>
      <c r="BK13437" s="41"/>
      <c r="BL13437" s="41"/>
      <c r="BM13437" s="41"/>
      <c r="BN13437" s="41"/>
      <c r="BO13437" s="41"/>
      <c r="BP13437" s="108"/>
      <c r="CG13437" s="102"/>
      <c r="CI13437" s="45"/>
    </row>
    <row r="13438" spans="37:87" ht="13" customHeight="1">
      <c r="AK13438" s="114"/>
      <c r="AL13438" s="41"/>
      <c r="AM13438" s="41"/>
      <c r="AN13438" s="41"/>
      <c r="AO13438" s="41"/>
      <c r="AP13438" s="41"/>
      <c r="AQ13438" s="41"/>
      <c r="AR13438" s="41"/>
      <c r="AS13438" s="41"/>
      <c r="AT13438" s="41"/>
      <c r="AU13438" s="41"/>
      <c r="AV13438" s="41"/>
      <c r="AW13438" s="41"/>
      <c r="AX13438" s="41"/>
      <c r="AY13438" s="41"/>
      <c r="AZ13438" s="41"/>
      <c r="BA13438" s="41"/>
      <c r="BB13438" s="41"/>
      <c r="BC13438" s="41"/>
      <c r="BD13438" s="41"/>
      <c r="BE13438" s="41"/>
      <c r="BF13438" s="41"/>
      <c r="BG13438" s="41"/>
      <c r="BH13438" s="41"/>
      <c r="BI13438" s="41"/>
      <c r="BJ13438" s="41"/>
      <c r="BK13438" s="41"/>
      <c r="BL13438" s="41"/>
      <c r="BM13438" s="41"/>
      <c r="BN13438" s="41"/>
      <c r="BO13438" s="41"/>
      <c r="BP13438" s="108"/>
      <c r="CG13438" s="102"/>
      <c r="CI13438" s="45"/>
    </row>
    <row r="13439" spans="37:87" ht="13" customHeight="1">
      <c r="AK13439" s="114"/>
      <c r="AL13439" s="41"/>
      <c r="AM13439" s="41"/>
      <c r="AN13439" s="41"/>
      <c r="AO13439" s="41"/>
      <c r="AP13439" s="41"/>
      <c r="AQ13439" s="41"/>
      <c r="AR13439" s="41"/>
      <c r="AS13439" s="41"/>
      <c r="AT13439" s="41"/>
      <c r="AU13439" s="41"/>
      <c r="AV13439" s="41"/>
      <c r="AW13439" s="41"/>
      <c r="AX13439" s="41"/>
      <c r="AY13439" s="41"/>
      <c r="AZ13439" s="41"/>
      <c r="BA13439" s="41"/>
      <c r="BB13439" s="41"/>
      <c r="BC13439" s="41"/>
      <c r="BD13439" s="41"/>
      <c r="BE13439" s="41"/>
      <c r="BF13439" s="41"/>
      <c r="BG13439" s="41"/>
      <c r="BH13439" s="41"/>
      <c r="BI13439" s="41"/>
      <c r="BJ13439" s="41"/>
      <c r="BK13439" s="41"/>
      <c r="BL13439" s="41"/>
      <c r="BM13439" s="41"/>
      <c r="BN13439" s="41"/>
      <c r="BO13439" s="41"/>
      <c r="BP13439" s="108"/>
      <c r="CG13439" s="102"/>
      <c r="CI13439" s="45"/>
    </row>
    <row r="13440" spans="37:87" ht="13" customHeight="1">
      <c r="AK13440" s="114"/>
      <c r="AL13440" s="41"/>
      <c r="AM13440" s="41"/>
      <c r="AN13440" s="41"/>
      <c r="AO13440" s="41"/>
      <c r="AP13440" s="41"/>
      <c r="AQ13440" s="41"/>
      <c r="AR13440" s="41"/>
      <c r="AS13440" s="41"/>
      <c r="AT13440" s="41"/>
      <c r="AU13440" s="41"/>
      <c r="AV13440" s="41"/>
      <c r="AW13440" s="41"/>
      <c r="AX13440" s="41"/>
      <c r="AY13440" s="41"/>
      <c r="AZ13440" s="41"/>
      <c r="BA13440" s="41"/>
      <c r="BB13440" s="41"/>
      <c r="BC13440" s="41"/>
      <c r="BD13440" s="41"/>
      <c r="BE13440" s="41"/>
      <c r="BF13440" s="41"/>
      <c r="BG13440" s="41"/>
      <c r="BH13440" s="41"/>
      <c r="BI13440" s="41"/>
      <c r="BJ13440" s="41"/>
      <c r="BK13440" s="41"/>
      <c r="BL13440" s="41"/>
      <c r="BM13440" s="41"/>
      <c r="BN13440" s="41"/>
      <c r="BO13440" s="41"/>
      <c r="BP13440" s="108"/>
      <c r="CG13440" s="102"/>
      <c r="CI13440" s="45"/>
    </row>
    <row r="13441" spans="37:87" ht="13" customHeight="1">
      <c r="AK13441" s="114"/>
      <c r="AL13441" s="41"/>
      <c r="AM13441" s="41"/>
      <c r="AN13441" s="41"/>
      <c r="AO13441" s="41"/>
      <c r="AP13441" s="41"/>
      <c r="AQ13441" s="41"/>
      <c r="AR13441" s="41"/>
      <c r="AS13441" s="41"/>
      <c r="AT13441" s="41"/>
      <c r="AU13441" s="41"/>
      <c r="AV13441" s="41"/>
      <c r="AW13441" s="41"/>
      <c r="AX13441" s="41"/>
      <c r="AY13441" s="41"/>
      <c r="AZ13441" s="41"/>
      <c r="BA13441" s="41"/>
      <c r="BB13441" s="41"/>
      <c r="BC13441" s="41"/>
      <c r="BD13441" s="41"/>
      <c r="BE13441" s="41"/>
      <c r="BF13441" s="41"/>
      <c r="BG13441" s="41"/>
      <c r="BH13441" s="41"/>
      <c r="BI13441" s="41"/>
      <c r="BJ13441" s="41"/>
      <c r="BK13441" s="41"/>
      <c r="BL13441" s="41"/>
      <c r="BM13441" s="41"/>
      <c r="BN13441" s="41"/>
      <c r="BO13441" s="41"/>
      <c r="BP13441" s="108"/>
      <c r="CG13441" s="102"/>
      <c r="CI13441" s="45"/>
    </row>
    <row r="13442" spans="37:87" ht="13" customHeight="1">
      <c r="AK13442" s="114"/>
      <c r="AL13442" s="41"/>
      <c r="AM13442" s="41"/>
      <c r="AN13442" s="41"/>
      <c r="AO13442" s="41"/>
      <c r="AP13442" s="41"/>
      <c r="AQ13442" s="41"/>
      <c r="AR13442" s="41"/>
      <c r="AS13442" s="41"/>
      <c r="AT13442" s="41"/>
      <c r="AU13442" s="41"/>
      <c r="AV13442" s="41"/>
      <c r="AW13442" s="41"/>
      <c r="AX13442" s="41"/>
      <c r="AY13442" s="41"/>
      <c r="AZ13442" s="41"/>
      <c r="BA13442" s="41"/>
      <c r="BB13442" s="41"/>
      <c r="BC13442" s="41"/>
      <c r="BD13442" s="41"/>
      <c r="BE13442" s="41"/>
      <c r="BF13442" s="41"/>
      <c r="BG13442" s="41"/>
      <c r="BH13442" s="41"/>
      <c r="BI13442" s="41"/>
      <c r="BJ13442" s="41"/>
      <c r="BK13442" s="41"/>
      <c r="BL13442" s="41"/>
      <c r="BM13442" s="41"/>
      <c r="BN13442" s="41"/>
      <c r="BO13442" s="41"/>
      <c r="BP13442" s="108"/>
      <c r="CG13442" s="102"/>
      <c r="CI13442" s="45"/>
    </row>
    <row r="13443" spans="37:87" ht="13" customHeight="1">
      <c r="AK13443" s="114"/>
      <c r="AL13443" s="41"/>
      <c r="AM13443" s="41"/>
      <c r="AN13443" s="41"/>
      <c r="AO13443" s="41"/>
      <c r="AP13443" s="41"/>
      <c r="AQ13443" s="41"/>
      <c r="AR13443" s="41"/>
      <c r="AS13443" s="41"/>
      <c r="AT13443" s="41"/>
      <c r="AU13443" s="41"/>
      <c r="AV13443" s="41"/>
      <c r="AW13443" s="41"/>
      <c r="AX13443" s="41"/>
      <c r="AY13443" s="41"/>
      <c r="AZ13443" s="41"/>
      <c r="BA13443" s="41"/>
      <c r="BB13443" s="41"/>
      <c r="BC13443" s="41"/>
      <c r="BD13443" s="41"/>
      <c r="BE13443" s="41"/>
      <c r="BF13443" s="41"/>
      <c r="BG13443" s="41"/>
      <c r="BH13443" s="41"/>
      <c r="BI13443" s="41"/>
      <c r="BJ13443" s="41"/>
      <c r="BK13443" s="41"/>
      <c r="BL13443" s="41"/>
      <c r="BM13443" s="41"/>
      <c r="BN13443" s="41"/>
      <c r="BO13443" s="41"/>
      <c r="BP13443" s="108"/>
      <c r="CG13443" s="102"/>
      <c r="CI13443" s="45"/>
    </row>
    <row r="13444" spans="37:87" ht="13" customHeight="1">
      <c r="AK13444" s="114"/>
      <c r="AL13444" s="41"/>
      <c r="AM13444" s="41"/>
      <c r="AN13444" s="41"/>
      <c r="AO13444" s="41"/>
      <c r="AP13444" s="41"/>
      <c r="AQ13444" s="41"/>
      <c r="AR13444" s="41"/>
      <c r="AS13444" s="41"/>
      <c r="AT13444" s="41"/>
      <c r="AU13444" s="41"/>
      <c r="AV13444" s="41"/>
      <c r="AW13444" s="41"/>
      <c r="AX13444" s="41"/>
      <c r="AY13444" s="41"/>
      <c r="AZ13444" s="41"/>
      <c r="BA13444" s="41"/>
      <c r="BB13444" s="41"/>
      <c r="BC13444" s="41"/>
      <c r="BD13444" s="41"/>
      <c r="BE13444" s="41"/>
      <c r="BF13444" s="41"/>
      <c r="BG13444" s="41"/>
      <c r="BH13444" s="41"/>
      <c r="BI13444" s="41"/>
      <c r="BJ13444" s="41"/>
      <c r="BK13444" s="41"/>
      <c r="BL13444" s="41"/>
      <c r="BM13444" s="41"/>
      <c r="BN13444" s="41"/>
      <c r="BO13444" s="41"/>
      <c r="BP13444" s="108"/>
      <c r="CG13444" s="102"/>
      <c r="CI13444" s="45"/>
    </row>
    <row r="13445" spans="37:87" ht="13" customHeight="1">
      <c r="AK13445" s="114"/>
      <c r="AL13445" s="41"/>
      <c r="AM13445" s="41"/>
      <c r="AN13445" s="41"/>
      <c r="AO13445" s="41"/>
      <c r="AP13445" s="41"/>
      <c r="AQ13445" s="41"/>
      <c r="AR13445" s="41"/>
      <c r="AS13445" s="41"/>
      <c r="AT13445" s="41"/>
      <c r="AU13445" s="41"/>
      <c r="AV13445" s="41"/>
      <c r="AW13445" s="41"/>
      <c r="AX13445" s="41"/>
      <c r="AY13445" s="41"/>
      <c r="AZ13445" s="41"/>
      <c r="BA13445" s="41"/>
      <c r="BB13445" s="41"/>
      <c r="BC13445" s="41"/>
      <c r="BD13445" s="41"/>
      <c r="BE13445" s="41"/>
      <c r="BF13445" s="41"/>
      <c r="BG13445" s="41"/>
      <c r="BH13445" s="41"/>
      <c r="BI13445" s="41"/>
      <c r="BJ13445" s="41"/>
      <c r="BK13445" s="41"/>
      <c r="BL13445" s="41"/>
      <c r="BM13445" s="41"/>
      <c r="BN13445" s="41"/>
      <c r="BO13445" s="41"/>
      <c r="BP13445" s="108"/>
      <c r="CG13445" s="102"/>
      <c r="CI13445" s="45"/>
    </row>
    <row r="13446" spans="37:87" ht="13" customHeight="1">
      <c r="AK13446" s="114"/>
      <c r="AL13446" s="41"/>
      <c r="AM13446" s="41"/>
      <c r="AN13446" s="41"/>
      <c r="AO13446" s="41"/>
      <c r="AP13446" s="41"/>
      <c r="AQ13446" s="41"/>
      <c r="AR13446" s="41"/>
      <c r="AS13446" s="41"/>
      <c r="AT13446" s="41"/>
      <c r="AU13446" s="41"/>
      <c r="AV13446" s="41"/>
      <c r="AW13446" s="41"/>
      <c r="AX13446" s="41"/>
      <c r="AY13446" s="41"/>
      <c r="AZ13446" s="41"/>
      <c r="BA13446" s="41"/>
      <c r="BB13446" s="41"/>
      <c r="BC13446" s="41"/>
      <c r="BD13446" s="41"/>
      <c r="BE13446" s="41"/>
      <c r="BF13446" s="41"/>
      <c r="BG13446" s="41"/>
      <c r="BH13446" s="41"/>
      <c r="BI13446" s="41"/>
      <c r="BJ13446" s="41"/>
      <c r="BK13446" s="41"/>
      <c r="BL13446" s="41"/>
      <c r="BM13446" s="41"/>
      <c r="BN13446" s="41"/>
      <c r="BO13446" s="41"/>
      <c r="BP13446" s="108"/>
      <c r="CG13446" s="102"/>
      <c r="CI13446" s="45"/>
    </row>
    <row r="13447" spans="37:87" ht="13" customHeight="1">
      <c r="AK13447" s="114"/>
      <c r="AL13447" s="41"/>
      <c r="AM13447" s="41"/>
      <c r="AN13447" s="41"/>
      <c r="AO13447" s="41"/>
      <c r="AP13447" s="41"/>
      <c r="AQ13447" s="41"/>
      <c r="AR13447" s="41"/>
      <c r="AS13447" s="41"/>
      <c r="AT13447" s="41"/>
      <c r="AU13447" s="41"/>
      <c r="AV13447" s="41"/>
      <c r="AW13447" s="41"/>
      <c r="AX13447" s="41"/>
      <c r="AY13447" s="41"/>
      <c r="AZ13447" s="41"/>
      <c r="BA13447" s="41"/>
      <c r="BB13447" s="41"/>
      <c r="BC13447" s="41"/>
      <c r="BD13447" s="41"/>
      <c r="BE13447" s="41"/>
      <c r="BF13447" s="41"/>
      <c r="BG13447" s="41"/>
      <c r="BH13447" s="41"/>
      <c r="BI13447" s="41"/>
      <c r="BJ13447" s="41"/>
      <c r="BK13447" s="41"/>
      <c r="BL13447" s="41"/>
      <c r="BM13447" s="41"/>
      <c r="BN13447" s="41"/>
      <c r="BO13447" s="41"/>
      <c r="BP13447" s="108"/>
      <c r="CG13447" s="102"/>
      <c r="CI13447" s="45"/>
    </row>
    <row r="13448" spans="37:87" ht="13" customHeight="1">
      <c r="AK13448" s="114"/>
      <c r="AL13448" s="41"/>
      <c r="AM13448" s="41"/>
      <c r="AN13448" s="41"/>
      <c r="AO13448" s="41"/>
      <c r="AP13448" s="41"/>
      <c r="AQ13448" s="41"/>
      <c r="AR13448" s="41"/>
      <c r="AS13448" s="41"/>
      <c r="AT13448" s="41"/>
      <c r="AU13448" s="41"/>
      <c r="AV13448" s="41"/>
      <c r="AW13448" s="41"/>
      <c r="AX13448" s="41"/>
      <c r="AY13448" s="41"/>
      <c r="AZ13448" s="41"/>
      <c r="BA13448" s="41"/>
      <c r="BB13448" s="41"/>
      <c r="BC13448" s="41"/>
      <c r="BD13448" s="41"/>
      <c r="BE13448" s="41"/>
      <c r="BF13448" s="41"/>
      <c r="BG13448" s="41"/>
      <c r="BH13448" s="41"/>
      <c r="BI13448" s="41"/>
      <c r="BJ13448" s="41"/>
      <c r="BK13448" s="41"/>
      <c r="BL13448" s="41"/>
      <c r="BM13448" s="41"/>
      <c r="BN13448" s="41"/>
      <c r="BO13448" s="41"/>
      <c r="BP13448" s="108"/>
      <c r="CG13448" s="102"/>
      <c r="CI13448" s="45"/>
    </row>
    <row r="13449" spans="37:87" ht="13" customHeight="1">
      <c r="AK13449" s="114"/>
      <c r="AL13449" s="41"/>
      <c r="AM13449" s="41"/>
      <c r="AN13449" s="41"/>
      <c r="AO13449" s="41"/>
      <c r="AP13449" s="41"/>
      <c r="AQ13449" s="41"/>
      <c r="AR13449" s="41"/>
      <c r="AS13449" s="41"/>
      <c r="AT13449" s="41"/>
      <c r="AU13449" s="41"/>
      <c r="AV13449" s="41"/>
      <c r="AW13449" s="41"/>
      <c r="AX13449" s="41"/>
      <c r="AY13449" s="41"/>
      <c r="AZ13449" s="41"/>
      <c r="BA13449" s="41"/>
      <c r="BB13449" s="41"/>
      <c r="BC13449" s="41"/>
      <c r="BD13449" s="41"/>
      <c r="BE13449" s="41"/>
      <c r="BF13449" s="41"/>
      <c r="BG13449" s="41"/>
      <c r="BH13449" s="41"/>
      <c r="BI13449" s="41"/>
      <c r="BJ13449" s="41"/>
      <c r="BK13449" s="41"/>
      <c r="BL13449" s="41"/>
      <c r="BM13449" s="41"/>
      <c r="BN13449" s="41"/>
      <c r="BO13449" s="41"/>
      <c r="BP13449" s="108"/>
      <c r="CG13449" s="102"/>
      <c r="CI13449" s="45"/>
    </row>
    <row r="13450" spans="37:87" ht="13" customHeight="1">
      <c r="AK13450" s="114"/>
      <c r="AL13450" s="41"/>
      <c r="AM13450" s="41"/>
      <c r="AN13450" s="41"/>
      <c r="AO13450" s="41"/>
      <c r="AP13450" s="41"/>
      <c r="AQ13450" s="41"/>
      <c r="AR13450" s="41"/>
      <c r="AS13450" s="41"/>
      <c r="AT13450" s="41"/>
      <c r="AU13450" s="41"/>
      <c r="AV13450" s="41"/>
      <c r="AW13450" s="41"/>
      <c r="AX13450" s="41"/>
      <c r="AY13450" s="41"/>
      <c r="AZ13450" s="41"/>
      <c r="BA13450" s="41"/>
      <c r="BB13450" s="41"/>
      <c r="BC13450" s="41"/>
      <c r="BD13450" s="41"/>
      <c r="BE13450" s="41"/>
      <c r="BF13450" s="41"/>
      <c r="BG13450" s="41"/>
      <c r="BH13450" s="41"/>
      <c r="BI13450" s="41"/>
      <c r="BJ13450" s="41"/>
      <c r="BK13450" s="41"/>
      <c r="BL13450" s="41"/>
      <c r="BM13450" s="41"/>
      <c r="BN13450" s="41"/>
      <c r="BO13450" s="41"/>
      <c r="BP13450" s="108"/>
      <c r="CG13450" s="102"/>
      <c r="CI13450" s="45"/>
    </row>
    <row r="13451" spans="37:87" ht="13" customHeight="1">
      <c r="AK13451" s="114"/>
      <c r="AL13451" s="41"/>
      <c r="AM13451" s="41"/>
      <c r="AN13451" s="41"/>
      <c r="AO13451" s="41"/>
      <c r="AP13451" s="41"/>
      <c r="AQ13451" s="41"/>
      <c r="AR13451" s="41"/>
      <c r="AS13451" s="41"/>
      <c r="AT13451" s="41"/>
      <c r="AU13451" s="41"/>
      <c r="AV13451" s="41"/>
      <c r="AW13451" s="41"/>
      <c r="AX13451" s="41"/>
      <c r="AY13451" s="41"/>
      <c r="AZ13451" s="41"/>
      <c r="BA13451" s="41"/>
      <c r="BB13451" s="41"/>
      <c r="BC13451" s="41"/>
      <c r="BD13451" s="41"/>
      <c r="BE13451" s="41"/>
      <c r="BF13451" s="41"/>
      <c r="BG13451" s="41"/>
      <c r="BH13451" s="41"/>
      <c r="BI13451" s="41"/>
      <c r="BJ13451" s="41"/>
      <c r="BK13451" s="41"/>
      <c r="BL13451" s="41"/>
      <c r="BM13451" s="41"/>
      <c r="BN13451" s="41"/>
      <c r="BO13451" s="41"/>
      <c r="BP13451" s="108"/>
      <c r="CG13451" s="102"/>
      <c r="CI13451" s="45"/>
    </row>
    <row r="13452" spans="37:87" ht="13" customHeight="1">
      <c r="AK13452" s="114"/>
      <c r="AL13452" s="41"/>
      <c r="AM13452" s="41"/>
      <c r="AN13452" s="41"/>
      <c r="AO13452" s="41"/>
      <c r="AP13452" s="41"/>
      <c r="AQ13452" s="41"/>
      <c r="AR13452" s="41"/>
      <c r="AS13452" s="41"/>
      <c r="AT13452" s="41"/>
      <c r="AU13452" s="41"/>
      <c r="AV13452" s="41"/>
      <c r="AW13452" s="41"/>
      <c r="AX13452" s="41"/>
      <c r="AY13452" s="41"/>
      <c r="AZ13452" s="41"/>
      <c r="BA13452" s="41"/>
      <c r="BB13452" s="41"/>
      <c r="BC13452" s="41"/>
      <c r="BD13452" s="41"/>
      <c r="BE13452" s="41"/>
      <c r="BF13452" s="41"/>
      <c r="BG13452" s="41"/>
      <c r="BH13452" s="41"/>
      <c r="BI13452" s="41"/>
      <c r="BJ13452" s="41"/>
      <c r="BK13452" s="41"/>
      <c r="BL13452" s="41"/>
      <c r="BM13452" s="41"/>
      <c r="BN13452" s="41"/>
      <c r="BO13452" s="41"/>
      <c r="BP13452" s="108"/>
      <c r="CG13452" s="102"/>
      <c r="CI13452" s="45"/>
    </row>
    <row r="13453" spans="37:87" ht="13" customHeight="1">
      <c r="AK13453" s="114"/>
      <c r="AL13453" s="41"/>
      <c r="AM13453" s="41"/>
      <c r="AN13453" s="41"/>
      <c r="AO13453" s="41"/>
      <c r="AP13453" s="41"/>
      <c r="AQ13453" s="41"/>
      <c r="AR13453" s="41"/>
      <c r="AS13453" s="41"/>
      <c r="AT13453" s="41"/>
      <c r="AU13453" s="41"/>
      <c r="AV13453" s="41"/>
      <c r="AW13453" s="41"/>
      <c r="AX13453" s="41"/>
      <c r="AY13453" s="41"/>
      <c r="AZ13453" s="41"/>
      <c r="BA13453" s="41"/>
      <c r="BB13453" s="41"/>
      <c r="BC13453" s="41"/>
      <c r="BD13453" s="41"/>
      <c r="BE13453" s="41"/>
      <c r="BF13453" s="41"/>
      <c r="BG13453" s="41"/>
      <c r="BH13453" s="41"/>
      <c r="BI13453" s="41"/>
      <c r="BJ13453" s="41"/>
      <c r="BK13453" s="41"/>
      <c r="BL13453" s="41"/>
      <c r="BM13453" s="41"/>
      <c r="BN13453" s="41"/>
      <c r="BO13453" s="41"/>
      <c r="BP13453" s="108"/>
      <c r="CG13453" s="102"/>
      <c r="CI13453" s="45"/>
    </row>
    <row r="13454" spans="37:87" ht="13" customHeight="1">
      <c r="AK13454" s="114"/>
      <c r="AL13454" s="41"/>
      <c r="AM13454" s="41"/>
      <c r="AN13454" s="41"/>
      <c r="AO13454" s="41"/>
      <c r="AP13454" s="41"/>
      <c r="AQ13454" s="41"/>
      <c r="AR13454" s="41"/>
      <c r="AS13454" s="41"/>
      <c r="AT13454" s="41"/>
      <c r="AU13454" s="41"/>
      <c r="AV13454" s="41"/>
      <c r="AW13454" s="41"/>
      <c r="AX13454" s="41"/>
      <c r="AY13454" s="41"/>
      <c r="AZ13454" s="41"/>
      <c r="BA13454" s="41"/>
      <c r="BB13454" s="41"/>
      <c r="BC13454" s="41"/>
      <c r="BD13454" s="41"/>
      <c r="BE13454" s="41"/>
      <c r="BF13454" s="41"/>
      <c r="BG13454" s="41"/>
      <c r="BH13454" s="41"/>
      <c r="BI13454" s="41"/>
      <c r="BJ13454" s="41"/>
      <c r="BK13454" s="41"/>
      <c r="BL13454" s="41"/>
      <c r="BM13454" s="41"/>
      <c r="BN13454" s="41"/>
      <c r="BO13454" s="41"/>
      <c r="BP13454" s="108"/>
      <c r="CG13454" s="102"/>
      <c r="CI13454" s="45"/>
    </row>
    <row r="13455" spans="37:87" ht="13" customHeight="1">
      <c r="AK13455" s="114"/>
      <c r="AL13455" s="41"/>
      <c r="AM13455" s="41"/>
      <c r="AN13455" s="41"/>
      <c r="AO13455" s="41"/>
      <c r="AP13455" s="41"/>
      <c r="AQ13455" s="41"/>
      <c r="AR13455" s="41"/>
      <c r="AS13455" s="41"/>
      <c r="AT13455" s="41"/>
      <c r="AU13455" s="41"/>
      <c r="AV13455" s="41"/>
      <c r="AW13455" s="41"/>
      <c r="AX13455" s="41"/>
      <c r="AY13455" s="41"/>
      <c r="AZ13455" s="41"/>
      <c r="BA13455" s="41"/>
      <c r="BB13455" s="41"/>
      <c r="BC13455" s="41"/>
      <c r="BD13455" s="41"/>
      <c r="BE13455" s="41"/>
      <c r="BF13455" s="41"/>
      <c r="BG13455" s="41"/>
      <c r="BH13455" s="41"/>
      <c r="BI13455" s="41"/>
      <c r="BJ13455" s="41"/>
      <c r="BK13455" s="41"/>
      <c r="BL13455" s="41"/>
      <c r="BM13455" s="41"/>
      <c r="BN13455" s="41"/>
      <c r="BO13455" s="41"/>
      <c r="BP13455" s="108"/>
      <c r="CG13455" s="102"/>
      <c r="CI13455" s="45"/>
    </row>
    <row r="13456" spans="37:87" ht="13" customHeight="1">
      <c r="AK13456" s="114"/>
      <c r="AL13456" s="41"/>
      <c r="AM13456" s="41"/>
      <c r="AN13456" s="41"/>
      <c r="AO13456" s="41"/>
      <c r="AP13456" s="41"/>
      <c r="AQ13456" s="41"/>
      <c r="AR13456" s="41"/>
      <c r="AS13456" s="41"/>
      <c r="AT13456" s="41"/>
      <c r="AU13456" s="41"/>
      <c r="AV13456" s="41"/>
      <c r="AW13456" s="41"/>
      <c r="AX13456" s="41"/>
      <c r="AY13456" s="41"/>
      <c r="AZ13456" s="41"/>
      <c r="BA13456" s="41"/>
      <c r="BB13456" s="41"/>
      <c r="BC13456" s="41"/>
      <c r="BD13456" s="41"/>
      <c r="BE13456" s="41"/>
      <c r="BF13456" s="41"/>
      <c r="BG13456" s="41"/>
      <c r="BH13456" s="41"/>
      <c r="BI13456" s="41"/>
      <c r="BJ13456" s="41"/>
      <c r="BK13456" s="41"/>
      <c r="BL13456" s="41"/>
      <c r="BM13456" s="41"/>
      <c r="BN13456" s="41"/>
      <c r="BO13456" s="41"/>
      <c r="BP13456" s="108"/>
      <c r="CG13456" s="102"/>
      <c r="CI13456" s="45"/>
    </row>
    <row r="13457" spans="37:87" ht="13" customHeight="1">
      <c r="AK13457" s="114"/>
      <c r="AL13457" s="41"/>
      <c r="AM13457" s="41"/>
      <c r="AN13457" s="41"/>
      <c r="AO13457" s="41"/>
      <c r="AP13457" s="41"/>
      <c r="AQ13457" s="41"/>
      <c r="AR13457" s="41"/>
      <c r="AS13457" s="41"/>
      <c r="AT13457" s="41"/>
      <c r="AU13457" s="41"/>
      <c r="AV13457" s="41"/>
      <c r="AW13457" s="41"/>
      <c r="AX13457" s="41"/>
      <c r="AY13457" s="41"/>
      <c r="AZ13457" s="41"/>
      <c r="BA13457" s="41"/>
      <c r="BB13457" s="41"/>
      <c r="BC13457" s="41"/>
      <c r="BD13457" s="41"/>
      <c r="BE13457" s="41"/>
      <c r="BF13457" s="41"/>
      <c r="BG13457" s="41"/>
      <c r="BH13457" s="41"/>
      <c r="BI13457" s="41"/>
      <c r="BJ13457" s="41"/>
      <c r="BK13457" s="41"/>
      <c r="BL13457" s="41"/>
      <c r="BM13457" s="41"/>
      <c r="BN13457" s="41"/>
      <c r="BO13457" s="41"/>
      <c r="BP13457" s="108"/>
      <c r="CG13457" s="102"/>
      <c r="CI13457" s="45"/>
    </row>
    <row r="13458" spans="37:87" ht="13" customHeight="1">
      <c r="AK13458" s="114"/>
      <c r="AL13458" s="41"/>
      <c r="AM13458" s="41"/>
      <c r="AN13458" s="41"/>
      <c r="AO13458" s="41"/>
      <c r="AP13458" s="41"/>
      <c r="AQ13458" s="41"/>
      <c r="AR13458" s="41"/>
      <c r="AS13458" s="41"/>
      <c r="AT13458" s="41"/>
      <c r="AU13458" s="41"/>
      <c r="AV13458" s="41"/>
      <c r="AW13458" s="41"/>
      <c r="AX13458" s="41"/>
      <c r="AY13458" s="41"/>
      <c r="AZ13458" s="41"/>
      <c r="BA13458" s="41"/>
      <c r="BB13458" s="41"/>
      <c r="BC13458" s="41"/>
      <c r="BD13458" s="41"/>
      <c r="BE13458" s="41"/>
      <c r="BF13458" s="41"/>
      <c r="BG13458" s="41"/>
      <c r="BH13458" s="41"/>
      <c r="BI13458" s="41"/>
      <c r="BJ13458" s="41"/>
      <c r="BK13458" s="41"/>
      <c r="BL13458" s="41"/>
      <c r="BM13458" s="41"/>
      <c r="BN13458" s="41"/>
      <c r="BO13458" s="41"/>
      <c r="BP13458" s="108"/>
      <c r="CG13458" s="102"/>
      <c r="CI13458" s="45"/>
    </row>
    <row r="13459" spans="37:87" ht="13" customHeight="1">
      <c r="AK13459" s="114"/>
      <c r="AL13459" s="41"/>
      <c r="AM13459" s="41"/>
      <c r="AN13459" s="41"/>
      <c r="AO13459" s="41"/>
      <c r="AP13459" s="41"/>
      <c r="AQ13459" s="41"/>
      <c r="AR13459" s="41"/>
      <c r="AS13459" s="41"/>
      <c r="AT13459" s="41"/>
      <c r="AU13459" s="41"/>
      <c r="AV13459" s="41"/>
      <c r="AW13459" s="41"/>
      <c r="AX13459" s="41"/>
      <c r="AY13459" s="41"/>
      <c r="AZ13459" s="41"/>
      <c r="BA13459" s="41"/>
      <c r="BB13459" s="41"/>
      <c r="BC13459" s="41"/>
      <c r="BD13459" s="41"/>
      <c r="BE13459" s="41"/>
      <c r="BF13459" s="41"/>
      <c r="BG13459" s="41"/>
      <c r="BH13459" s="41"/>
      <c r="BI13459" s="41"/>
      <c r="BJ13459" s="41"/>
      <c r="BK13459" s="41"/>
      <c r="BL13459" s="41"/>
      <c r="BM13459" s="41"/>
      <c r="BN13459" s="41"/>
      <c r="BO13459" s="41"/>
      <c r="BP13459" s="108"/>
      <c r="CG13459" s="102"/>
      <c r="CI13459" s="45"/>
    </row>
    <row r="13460" spans="37:87" ht="13" customHeight="1">
      <c r="AK13460" s="114"/>
      <c r="AL13460" s="41"/>
      <c r="AM13460" s="41"/>
      <c r="AN13460" s="41"/>
      <c r="AO13460" s="41"/>
      <c r="AP13460" s="41"/>
      <c r="AQ13460" s="41"/>
      <c r="AR13460" s="41"/>
      <c r="AS13460" s="41"/>
      <c r="AT13460" s="41"/>
      <c r="AU13460" s="41"/>
      <c r="AV13460" s="41"/>
      <c r="AW13460" s="41"/>
      <c r="AX13460" s="41"/>
      <c r="AY13460" s="41"/>
      <c r="AZ13460" s="41"/>
      <c r="BA13460" s="41"/>
      <c r="BB13460" s="41"/>
      <c r="BC13460" s="41"/>
      <c r="BD13460" s="41"/>
      <c r="BE13460" s="41"/>
      <c r="BF13460" s="41"/>
      <c r="BG13460" s="41"/>
      <c r="BH13460" s="41"/>
      <c r="BI13460" s="41"/>
      <c r="BJ13460" s="41"/>
      <c r="BK13460" s="41"/>
      <c r="BL13460" s="41"/>
      <c r="BM13460" s="41"/>
      <c r="BN13460" s="41"/>
      <c r="BO13460" s="41"/>
      <c r="BP13460" s="108"/>
      <c r="CG13460" s="102"/>
      <c r="CI13460" s="45"/>
    </row>
    <row r="13461" spans="37:87" ht="13" customHeight="1">
      <c r="AK13461" s="114"/>
      <c r="AL13461" s="41"/>
      <c r="AM13461" s="41"/>
      <c r="AN13461" s="41"/>
      <c r="AO13461" s="41"/>
      <c r="AP13461" s="41"/>
      <c r="AQ13461" s="41"/>
      <c r="AR13461" s="41"/>
      <c r="AS13461" s="41"/>
      <c r="AT13461" s="41"/>
      <c r="AU13461" s="41"/>
      <c r="AV13461" s="41"/>
      <c r="AW13461" s="41"/>
      <c r="AX13461" s="41"/>
      <c r="AY13461" s="41"/>
      <c r="AZ13461" s="41"/>
      <c r="BA13461" s="41"/>
      <c r="BB13461" s="41"/>
      <c r="BC13461" s="41"/>
      <c r="BD13461" s="41"/>
      <c r="BE13461" s="41"/>
      <c r="BF13461" s="41"/>
      <c r="BG13461" s="41"/>
      <c r="BH13461" s="41"/>
      <c r="BI13461" s="41"/>
      <c r="BJ13461" s="41"/>
      <c r="BK13461" s="41"/>
      <c r="BL13461" s="41"/>
      <c r="BM13461" s="41"/>
      <c r="BN13461" s="41"/>
      <c r="BO13461" s="41"/>
      <c r="BP13461" s="108"/>
      <c r="CG13461" s="102"/>
      <c r="CI13461" s="45"/>
    </row>
    <row r="13462" spans="37:87" ht="13" customHeight="1">
      <c r="AK13462" s="114"/>
      <c r="AL13462" s="41"/>
      <c r="AM13462" s="41"/>
      <c r="AN13462" s="41"/>
      <c r="AO13462" s="41"/>
      <c r="AP13462" s="41"/>
      <c r="AQ13462" s="41"/>
      <c r="AR13462" s="41"/>
      <c r="AS13462" s="41"/>
      <c r="AT13462" s="41"/>
      <c r="AU13462" s="41"/>
      <c r="AV13462" s="41"/>
      <c r="AW13462" s="41"/>
      <c r="AX13462" s="41"/>
      <c r="AY13462" s="41"/>
      <c r="AZ13462" s="41"/>
      <c r="BA13462" s="41"/>
      <c r="BB13462" s="41"/>
      <c r="BC13462" s="41"/>
      <c r="BD13462" s="41"/>
      <c r="BE13462" s="41"/>
      <c r="BF13462" s="41"/>
      <c r="BG13462" s="41"/>
      <c r="BH13462" s="41"/>
      <c r="BI13462" s="41"/>
      <c r="BJ13462" s="41"/>
      <c r="BK13462" s="41"/>
      <c r="BL13462" s="41"/>
      <c r="BM13462" s="41"/>
      <c r="BN13462" s="41"/>
      <c r="BO13462" s="41"/>
      <c r="BP13462" s="108"/>
      <c r="CG13462" s="102"/>
      <c r="CI13462" s="45"/>
    </row>
    <row r="13463" spans="37:87" ht="13" customHeight="1">
      <c r="AK13463" s="114"/>
      <c r="AL13463" s="41"/>
      <c r="AM13463" s="41"/>
      <c r="AN13463" s="41"/>
      <c r="AO13463" s="41"/>
      <c r="AP13463" s="41"/>
      <c r="AQ13463" s="41"/>
      <c r="AR13463" s="41"/>
      <c r="AS13463" s="41"/>
      <c r="AT13463" s="41"/>
      <c r="AU13463" s="41"/>
      <c r="AV13463" s="41"/>
      <c r="AW13463" s="41"/>
      <c r="AX13463" s="41"/>
      <c r="AY13463" s="41"/>
      <c r="AZ13463" s="41"/>
      <c r="BA13463" s="41"/>
      <c r="BB13463" s="41"/>
      <c r="BC13463" s="41"/>
      <c r="BD13463" s="41"/>
      <c r="BE13463" s="41"/>
      <c r="BF13463" s="41"/>
      <c r="BG13463" s="41"/>
      <c r="BH13463" s="41"/>
      <c r="BI13463" s="41"/>
      <c r="BJ13463" s="41"/>
      <c r="BK13463" s="41"/>
      <c r="BL13463" s="41"/>
      <c r="BM13463" s="41"/>
      <c r="BN13463" s="41"/>
      <c r="BO13463" s="41"/>
      <c r="BP13463" s="108"/>
      <c r="CG13463" s="102"/>
      <c r="CI13463" s="45"/>
    </row>
    <row r="13464" spans="37:87" ht="13" customHeight="1">
      <c r="AK13464" s="114"/>
      <c r="AL13464" s="41"/>
      <c r="AM13464" s="41"/>
      <c r="AN13464" s="41"/>
      <c r="AO13464" s="41"/>
      <c r="AP13464" s="41"/>
      <c r="AQ13464" s="41"/>
      <c r="AR13464" s="41"/>
      <c r="AS13464" s="41"/>
      <c r="AT13464" s="41"/>
      <c r="AU13464" s="41"/>
      <c r="AV13464" s="41"/>
      <c r="AW13464" s="41"/>
      <c r="AX13464" s="41"/>
      <c r="AY13464" s="41"/>
      <c r="AZ13464" s="41"/>
      <c r="BA13464" s="41"/>
      <c r="BB13464" s="41"/>
      <c r="BC13464" s="41"/>
      <c r="BD13464" s="41"/>
      <c r="BE13464" s="41"/>
      <c r="BF13464" s="41"/>
      <c r="BG13464" s="41"/>
      <c r="BH13464" s="41"/>
      <c r="BI13464" s="41"/>
      <c r="BJ13464" s="41"/>
      <c r="BK13464" s="41"/>
      <c r="BL13464" s="41"/>
      <c r="BM13464" s="41"/>
      <c r="BN13464" s="41"/>
      <c r="BO13464" s="41"/>
      <c r="BP13464" s="108"/>
      <c r="CG13464" s="102"/>
      <c r="CI13464" s="45"/>
    </row>
    <row r="13465" spans="37:87" ht="13" customHeight="1">
      <c r="AK13465" s="114"/>
      <c r="AL13465" s="41"/>
      <c r="AM13465" s="41"/>
      <c r="AN13465" s="41"/>
      <c r="AO13465" s="41"/>
      <c r="AP13465" s="41"/>
      <c r="AQ13465" s="41"/>
      <c r="AR13465" s="41"/>
      <c r="AS13465" s="41"/>
      <c r="AT13465" s="41"/>
      <c r="AU13465" s="41"/>
      <c r="AV13465" s="41"/>
      <c r="AW13465" s="41"/>
      <c r="AX13465" s="41"/>
      <c r="AY13465" s="41"/>
      <c r="AZ13465" s="41"/>
      <c r="BA13465" s="41"/>
      <c r="BB13465" s="41"/>
      <c r="BC13465" s="41"/>
      <c r="BD13465" s="41"/>
      <c r="BE13465" s="41"/>
      <c r="BF13465" s="41"/>
      <c r="BG13465" s="41"/>
      <c r="BH13465" s="41"/>
      <c r="BI13465" s="41"/>
      <c r="BJ13465" s="41"/>
      <c r="BK13465" s="41"/>
      <c r="BL13465" s="41"/>
      <c r="BM13465" s="41"/>
      <c r="BN13465" s="41"/>
      <c r="BO13465" s="41"/>
      <c r="BP13465" s="108"/>
      <c r="CG13465" s="102"/>
      <c r="CI13465" s="45"/>
    </row>
    <row r="13466" spans="37:87" ht="13" customHeight="1">
      <c r="AK13466" s="114"/>
      <c r="AL13466" s="41"/>
      <c r="AM13466" s="41"/>
      <c r="AN13466" s="41"/>
      <c r="AO13466" s="41"/>
      <c r="AP13466" s="41"/>
      <c r="AQ13466" s="41"/>
      <c r="AR13466" s="41"/>
      <c r="AS13466" s="41"/>
      <c r="AT13466" s="41"/>
      <c r="AU13466" s="41"/>
      <c r="AV13466" s="41"/>
      <c r="AW13466" s="41"/>
      <c r="AX13466" s="41"/>
      <c r="AY13466" s="41"/>
      <c r="AZ13466" s="41"/>
      <c r="BA13466" s="41"/>
      <c r="BB13466" s="41"/>
      <c r="BC13466" s="41"/>
      <c r="BD13466" s="41"/>
      <c r="BE13466" s="41"/>
      <c r="BF13466" s="41"/>
      <c r="BG13466" s="41"/>
      <c r="BH13466" s="41"/>
      <c r="BI13466" s="41"/>
      <c r="BJ13466" s="41"/>
      <c r="BK13466" s="41"/>
      <c r="BL13466" s="41"/>
      <c r="BM13466" s="41"/>
      <c r="BN13466" s="41"/>
      <c r="BO13466" s="41"/>
      <c r="BP13466" s="108"/>
      <c r="CG13466" s="102"/>
      <c r="CI13466" s="45"/>
    </row>
    <row r="13467" spans="37:87" ht="13" customHeight="1">
      <c r="AK13467" s="114"/>
      <c r="AL13467" s="41"/>
      <c r="AM13467" s="41"/>
      <c r="AN13467" s="41"/>
      <c r="AO13467" s="41"/>
      <c r="AP13467" s="41"/>
      <c r="AQ13467" s="41"/>
      <c r="AR13467" s="41"/>
      <c r="AS13467" s="41"/>
      <c r="AT13467" s="41"/>
      <c r="AU13467" s="41"/>
      <c r="AV13467" s="41"/>
      <c r="AW13467" s="41"/>
      <c r="AX13467" s="41"/>
      <c r="AY13467" s="41"/>
      <c r="AZ13467" s="41"/>
      <c r="BA13467" s="41"/>
      <c r="BB13467" s="41"/>
      <c r="BC13467" s="41"/>
      <c r="BD13467" s="41"/>
      <c r="BE13467" s="41"/>
      <c r="BF13467" s="41"/>
      <c r="BG13467" s="41"/>
      <c r="BH13467" s="41"/>
      <c r="BI13467" s="41"/>
      <c r="BJ13467" s="41"/>
      <c r="BK13467" s="41"/>
      <c r="BL13467" s="41"/>
      <c r="BM13467" s="41"/>
      <c r="BN13467" s="41"/>
      <c r="BO13467" s="41"/>
      <c r="BP13467" s="108"/>
      <c r="CG13467" s="102"/>
      <c r="CI13467" s="45"/>
    </row>
    <row r="13468" spans="37:87" ht="13" customHeight="1">
      <c r="AK13468" s="114"/>
      <c r="AL13468" s="41"/>
      <c r="AM13468" s="41"/>
      <c r="AN13468" s="41"/>
      <c r="AO13468" s="41"/>
      <c r="AP13468" s="41"/>
      <c r="AQ13468" s="41"/>
      <c r="AR13468" s="41"/>
      <c r="AS13468" s="41"/>
      <c r="AT13468" s="41"/>
      <c r="AU13468" s="41"/>
      <c r="AV13468" s="41"/>
      <c r="AW13468" s="41"/>
      <c r="AX13468" s="41"/>
      <c r="AY13468" s="41"/>
      <c r="AZ13468" s="41"/>
      <c r="BA13468" s="41"/>
      <c r="BB13468" s="41"/>
      <c r="BC13468" s="41"/>
      <c r="BD13468" s="41"/>
      <c r="BE13468" s="41"/>
      <c r="BF13468" s="41"/>
      <c r="BG13468" s="41"/>
      <c r="BH13468" s="41"/>
      <c r="BI13468" s="41"/>
      <c r="BJ13468" s="41"/>
      <c r="BK13468" s="41"/>
      <c r="BL13468" s="41"/>
      <c r="BM13468" s="41"/>
      <c r="BN13468" s="41"/>
      <c r="BO13468" s="41"/>
      <c r="BP13468" s="108"/>
      <c r="CG13468" s="102"/>
      <c r="CI13468" s="45"/>
    </row>
    <row r="13469" spans="37:87" ht="13" customHeight="1">
      <c r="AK13469" s="114"/>
      <c r="AL13469" s="41"/>
      <c r="AM13469" s="41"/>
      <c r="AN13469" s="41"/>
      <c r="AO13469" s="41"/>
      <c r="AP13469" s="41"/>
      <c r="AQ13469" s="41"/>
      <c r="AR13469" s="41"/>
      <c r="AS13469" s="41"/>
      <c r="AT13469" s="41"/>
      <c r="AU13469" s="41"/>
      <c r="AV13469" s="41"/>
      <c r="AW13469" s="41"/>
      <c r="AX13469" s="41"/>
      <c r="AY13469" s="41"/>
      <c r="AZ13469" s="41"/>
      <c r="BA13469" s="41"/>
      <c r="BB13469" s="41"/>
      <c r="BC13469" s="41"/>
      <c r="BD13469" s="41"/>
      <c r="BE13469" s="41"/>
      <c r="BF13469" s="41"/>
      <c r="BG13469" s="41"/>
      <c r="BH13469" s="41"/>
      <c r="BI13469" s="41"/>
      <c r="BJ13469" s="41"/>
      <c r="BK13469" s="41"/>
      <c r="BL13469" s="41"/>
      <c r="BM13469" s="41"/>
      <c r="BN13469" s="41"/>
      <c r="BO13469" s="41"/>
      <c r="BP13469" s="108"/>
      <c r="CG13469" s="102"/>
      <c r="CI13469" s="45"/>
    </row>
    <row r="13470" spans="37:87" ht="13" customHeight="1">
      <c r="AK13470" s="114"/>
      <c r="AL13470" s="41"/>
      <c r="AM13470" s="41"/>
      <c r="AN13470" s="41"/>
      <c r="AO13470" s="41"/>
      <c r="AP13470" s="41"/>
      <c r="AQ13470" s="41"/>
      <c r="AR13470" s="41"/>
      <c r="AS13470" s="41"/>
      <c r="AT13470" s="41"/>
      <c r="AU13470" s="41"/>
      <c r="AV13470" s="41"/>
      <c r="AW13470" s="41"/>
      <c r="AX13470" s="41"/>
      <c r="AY13470" s="41"/>
      <c r="AZ13470" s="41"/>
      <c r="BA13470" s="41"/>
      <c r="BB13470" s="41"/>
      <c r="BC13470" s="41"/>
      <c r="BD13470" s="41"/>
      <c r="BE13470" s="41"/>
      <c r="BF13470" s="41"/>
      <c r="BG13470" s="41"/>
      <c r="BH13470" s="41"/>
      <c r="BI13470" s="41"/>
      <c r="BJ13470" s="41"/>
      <c r="BK13470" s="41"/>
      <c r="BL13470" s="41"/>
      <c r="BM13470" s="41"/>
      <c r="BN13470" s="41"/>
      <c r="BO13470" s="41"/>
      <c r="BP13470" s="108"/>
      <c r="CG13470" s="102"/>
      <c r="CI13470" s="45"/>
    </row>
    <row r="13471" spans="37:87" ht="13" customHeight="1">
      <c r="AK13471" s="114"/>
      <c r="AL13471" s="41"/>
      <c r="AM13471" s="41"/>
      <c r="AN13471" s="41"/>
      <c r="AO13471" s="41"/>
      <c r="AP13471" s="41"/>
      <c r="AQ13471" s="41"/>
      <c r="AR13471" s="41"/>
      <c r="AS13471" s="41"/>
      <c r="AT13471" s="41"/>
      <c r="AU13471" s="41"/>
      <c r="AV13471" s="41"/>
      <c r="AW13471" s="41"/>
      <c r="AX13471" s="41"/>
      <c r="AY13471" s="41"/>
      <c r="AZ13471" s="41"/>
      <c r="BA13471" s="41"/>
      <c r="BB13471" s="41"/>
      <c r="BC13471" s="41"/>
      <c r="BD13471" s="41"/>
      <c r="BE13471" s="41"/>
      <c r="BF13471" s="41"/>
      <c r="BG13471" s="41"/>
      <c r="BH13471" s="41"/>
      <c r="BI13471" s="41"/>
      <c r="BJ13471" s="41"/>
      <c r="BK13471" s="41"/>
      <c r="BL13471" s="41"/>
      <c r="BM13471" s="41"/>
      <c r="BN13471" s="41"/>
      <c r="BO13471" s="41"/>
      <c r="BP13471" s="108"/>
      <c r="CG13471" s="102"/>
      <c r="CI13471" s="45"/>
    </row>
    <row r="13472" spans="37:87" ht="13" customHeight="1">
      <c r="AK13472" s="114"/>
      <c r="AL13472" s="41"/>
      <c r="AM13472" s="41"/>
      <c r="AN13472" s="41"/>
      <c r="AO13472" s="41"/>
      <c r="AP13472" s="41"/>
      <c r="AQ13472" s="41"/>
      <c r="AR13472" s="41"/>
      <c r="AS13472" s="41"/>
      <c r="AT13472" s="41"/>
      <c r="AU13472" s="41"/>
      <c r="AV13472" s="41"/>
      <c r="AW13472" s="41"/>
      <c r="AX13472" s="41"/>
      <c r="AY13472" s="41"/>
      <c r="AZ13472" s="41"/>
      <c r="BA13472" s="41"/>
      <c r="BB13472" s="41"/>
      <c r="BC13472" s="41"/>
      <c r="BD13472" s="41"/>
      <c r="BE13472" s="41"/>
      <c r="BF13472" s="41"/>
      <c r="BG13472" s="41"/>
      <c r="BH13472" s="41"/>
      <c r="BI13472" s="41"/>
      <c r="BJ13472" s="41"/>
      <c r="BK13472" s="41"/>
      <c r="BL13472" s="41"/>
      <c r="BM13472" s="41"/>
      <c r="BN13472" s="41"/>
      <c r="BO13472" s="41"/>
      <c r="BP13472" s="108"/>
      <c r="CG13472" s="102"/>
      <c r="CI13472" s="45"/>
    </row>
    <row r="13473" spans="37:87" ht="13" customHeight="1">
      <c r="AK13473" s="114"/>
      <c r="AL13473" s="41"/>
      <c r="AM13473" s="41"/>
      <c r="AN13473" s="41"/>
      <c r="AO13473" s="41"/>
      <c r="AP13473" s="41"/>
      <c r="AQ13473" s="41"/>
      <c r="AR13473" s="41"/>
      <c r="AS13473" s="41"/>
      <c r="AT13473" s="41"/>
      <c r="AU13473" s="41"/>
      <c r="AV13473" s="41"/>
      <c r="AW13473" s="41"/>
      <c r="AX13473" s="41"/>
      <c r="AY13473" s="41"/>
      <c r="AZ13473" s="41"/>
      <c r="BA13473" s="41"/>
      <c r="BB13473" s="41"/>
      <c r="BC13473" s="41"/>
      <c r="BD13473" s="41"/>
      <c r="BE13473" s="41"/>
      <c r="BF13473" s="41"/>
      <c r="BG13473" s="41"/>
      <c r="BH13473" s="41"/>
      <c r="BI13473" s="41"/>
      <c r="BJ13473" s="41"/>
      <c r="BK13473" s="41"/>
      <c r="BL13473" s="41"/>
      <c r="BM13473" s="41"/>
      <c r="BN13473" s="41"/>
      <c r="BO13473" s="41"/>
      <c r="BP13473" s="108"/>
      <c r="CG13473" s="102"/>
      <c r="CI13473" s="45"/>
    </row>
    <row r="13474" spans="37:87" ht="13" customHeight="1">
      <c r="AK13474" s="114"/>
      <c r="AL13474" s="41"/>
      <c r="AM13474" s="41"/>
      <c r="AN13474" s="41"/>
      <c r="AO13474" s="41"/>
      <c r="AP13474" s="41"/>
      <c r="AQ13474" s="41"/>
      <c r="AR13474" s="41"/>
      <c r="AS13474" s="41"/>
      <c r="AT13474" s="41"/>
      <c r="AU13474" s="41"/>
      <c r="AV13474" s="41"/>
      <c r="AW13474" s="41"/>
      <c r="AX13474" s="41"/>
      <c r="AY13474" s="41"/>
      <c r="AZ13474" s="41"/>
      <c r="BA13474" s="41"/>
      <c r="BB13474" s="41"/>
      <c r="BC13474" s="41"/>
      <c r="BD13474" s="41"/>
      <c r="BE13474" s="41"/>
      <c r="BF13474" s="41"/>
      <c r="BG13474" s="41"/>
      <c r="BH13474" s="41"/>
      <c r="BI13474" s="41"/>
      <c r="BJ13474" s="41"/>
      <c r="BK13474" s="41"/>
      <c r="BL13474" s="41"/>
      <c r="BM13474" s="41"/>
      <c r="BN13474" s="41"/>
      <c r="BO13474" s="41"/>
      <c r="BP13474" s="108"/>
      <c r="CG13474" s="102"/>
      <c r="CI13474" s="45"/>
    </row>
    <row r="13475" spans="37:87" ht="13" customHeight="1">
      <c r="AK13475" s="114"/>
      <c r="AL13475" s="41"/>
      <c r="AM13475" s="41"/>
      <c r="AN13475" s="41"/>
      <c r="AO13475" s="41"/>
      <c r="AP13475" s="41"/>
      <c r="AQ13475" s="41"/>
      <c r="AR13475" s="41"/>
      <c r="AS13475" s="41"/>
      <c r="AT13475" s="41"/>
      <c r="AU13475" s="41"/>
      <c r="AV13475" s="41"/>
      <c r="AW13475" s="41"/>
      <c r="AX13475" s="41"/>
      <c r="AY13475" s="41"/>
      <c r="AZ13475" s="41"/>
      <c r="BA13475" s="41"/>
      <c r="BB13475" s="41"/>
      <c r="BC13475" s="41"/>
      <c r="BD13475" s="41"/>
      <c r="BE13475" s="41"/>
      <c r="BF13475" s="41"/>
      <c r="BG13475" s="41"/>
      <c r="BH13475" s="41"/>
      <c r="BI13475" s="41"/>
      <c r="BJ13475" s="41"/>
      <c r="BK13475" s="41"/>
      <c r="BL13475" s="41"/>
      <c r="BM13475" s="41"/>
      <c r="BN13475" s="41"/>
      <c r="BO13475" s="41"/>
      <c r="BP13475" s="108"/>
      <c r="CG13475" s="102"/>
      <c r="CI13475" s="45"/>
    </row>
    <row r="13476" spans="37:87" ht="13" customHeight="1">
      <c r="AK13476" s="114"/>
      <c r="AL13476" s="41"/>
      <c r="AM13476" s="41"/>
      <c r="AN13476" s="41"/>
      <c r="AO13476" s="41"/>
      <c r="AP13476" s="41"/>
      <c r="AQ13476" s="41"/>
      <c r="AR13476" s="41"/>
      <c r="AS13476" s="41"/>
      <c r="AT13476" s="41"/>
      <c r="AU13476" s="41"/>
      <c r="AV13476" s="41"/>
      <c r="AW13476" s="41"/>
      <c r="AX13476" s="41"/>
      <c r="AY13476" s="41"/>
      <c r="AZ13476" s="41"/>
      <c r="BA13476" s="41"/>
      <c r="BB13476" s="41"/>
      <c r="BC13476" s="41"/>
      <c r="BD13476" s="41"/>
      <c r="BE13476" s="41"/>
      <c r="BF13476" s="41"/>
      <c r="BG13476" s="41"/>
      <c r="BH13476" s="41"/>
      <c r="BI13476" s="41"/>
      <c r="BJ13476" s="41"/>
      <c r="BK13476" s="41"/>
      <c r="BL13476" s="41"/>
      <c r="BM13476" s="41"/>
      <c r="BN13476" s="41"/>
      <c r="BO13476" s="41"/>
      <c r="BP13476" s="108"/>
      <c r="CG13476" s="102"/>
      <c r="CI13476" s="45"/>
    </row>
    <row r="13477" spans="37:87" ht="13" customHeight="1">
      <c r="AK13477" s="114"/>
      <c r="AL13477" s="41"/>
      <c r="AM13477" s="41"/>
      <c r="AN13477" s="41"/>
      <c r="AO13477" s="41"/>
      <c r="AP13477" s="41"/>
      <c r="AQ13477" s="41"/>
      <c r="AR13477" s="41"/>
      <c r="AS13477" s="41"/>
      <c r="AT13477" s="41"/>
      <c r="AU13477" s="41"/>
      <c r="AV13477" s="41"/>
      <c r="AW13477" s="41"/>
      <c r="AX13477" s="41"/>
      <c r="AY13477" s="41"/>
      <c r="AZ13477" s="41"/>
      <c r="BA13477" s="41"/>
      <c r="BB13477" s="41"/>
      <c r="BC13477" s="41"/>
      <c r="BD13477" s="41"/>
      <c r="BE13477" s="41"/>
      <c r="BF13477" s="41"/>
      <c r="BG13477" s="41"/>
      <c r="BH13477" s="41"/>
      <c r="BI13477" s="41"/>
      <c r="BJ13477" s="41"/>
      <c r="BK13477" s="41"/>
      <c r="BL13477" s="41"/>
      <c r="BM13477" s="41"/>
      <c r="BN13477" s="41"/>
      <c r="BO13477" s="41"/>
      <c r="BP13477" s="108"/>
      <c r="CG13477" s="102"/>
      <c r="CI13477" s="45"/>
    </row>
    <row r="13478" spans="37:87" ht="13" customHeight="1">
      <c r="AK13478" s="114"/>
      <c r="AL13478" s="41"/>
      <c r="AM13478" s="41"/>
      <c r="AN13478" s="41"/>
      <c r="AO13478" s="41"/>
      <c r="AP13478" s="41"/>
      <c r="AQ13478" s="41"/>
      <c r="AR13478" s="41"/>
      <c r="AS13478" s="41"/>
      <c r="AT13478" s="41"/>
      <c r="AU13478" s="41"/>
      <c r="AV13478" s="41"/>
      <c r="AW13478" s="41"/>
      <c r="AX13478" s="41"/>
      <c r="AY13478" s="41"/>
      <c r="AZ13478" s="41"/>
      <c r="BA13478" s="41"/>
      <c r="BB13478" s="41"/>
      <c r="BC13478" s="41"/>
      <c r="BD13478" s="41"/>
      <c r="BE13478" s="41"/>
      <c r="BF13478" s="41"/>
      <c r="BG13478" s="41"/>
      <c r="BH13478" s="41"/>
      <c r="BI13478" s="41"/>
      <c r="BJ13478" s="41"/>
      <c r="BK13478" s="41"/>
      <c r="BL13478" s="41"/>
      <c r="BM13478" s="41"/>
      <c r="BN13478" s="41"/>
      <c r="BO13478" s="41"/>
      <c r="BP13478" s="108"/>
      <c r="CG13478" s="102"/>
      <c r="CI13478" s="45"/>
    </row>
    <row r="13479" spans="37:87" ht="13" customHeight="1">
      <c r="AK13479" s="114"/>
      <c r="AL13479" s="41"/>
      <c r="AM13479" s="41"/>
      <c r="AN13479" s="41"/>
      <c r="AO13479" s="41"/>
      <c r="AP13479" s="41"/>
      <c r="AQ13479" s="41"/>
      <c r="AR13479" s="41"/>
      <c r="AS13479" s="41"/>
      <c r="AT13479" s="41"/>
      <c r="AU13479" s="41"/>
      <c r="AV13479" s="41"/>
      <c r="AW13479" s="41"/>
      <c r="AX13479" s="41"/>
      <c r="AY13479" s="41"/>
      <c r="AZ13479" s="41"/>
      <c r="BA13479" s="41"/>
      <c r="BB13479" s="41"/>
      <c r="BC13479" s="41"/>
      <c r="BD13479" s="41"/>
      <c r="BE13479" s="41"/>
      <c r="BF13479" s="41"/>
      <c r="BG13479" s="41"/>
      <c r="BH13479" s="41"/>
      <c r="BI13479" s="41"/>
      <c r="BJ13479" s="41"/>
      <c r="BK13479" s="41"/>
      <c r="BL13479" s="41"/>
      <c r="BM13479" s="41"/>
      <c r="BN13479" s="41"/>
      <c r="BO13479" s="41"/>
      <c r="BP13479" s="108"/>
      <c r="CG13479" s="102"/>
      <c r="CI13479" s="45"/>
    </row>
    <row r="13480" spans="37:87" ht="13" customHeight="1">
      <c r="AK13480" s="114"/>
      <c r="AL13480" s="41"/>
      <c r="AM13480" s="41"/>
      <c r="AN13480" s="41"/>
      <c r="AO13480" s="41"/>
      <c r="AP13480" s="41"/>
      <c r="AQ13480" s="41"/>
      <c r="AR13480" s="41"/>
      <c r="AS13480" s="41"/>
      <c r="AT13480" s="41"/>
      <c r="AU13480" s="41"/>
      <c r="AV13480" s="41"/>
      <c r="AW13480" s="41"/>
      <c r="AX13480" s="41"/>
      <c r="AY13480" s="41"/>
      <c r="AZ13480" s="41"/>
      <c r="BA13480" s="41"/>
      <c r="BB13480" s="41"/>
      <c r="BC13480" s="41"/>
      <c r="BD13480" s="41"/>
      <c r="BE13480" s="41"/>
      <c r="BF13480" s="41"/>
      <c r="BG13480" s="41"/>
      <c r="BH13480" s="41"/>
      <c r="BI13480" s="41"/>
      <c r="BJ13480" s="41"/>
      <c r="BK13480" s="41"/>
      <c r="BL13480" s="41"/>
      <c r="BM13480" s="41"/>
      <c r="BN13480" s="41"/>
      <c r="BO13480" s="41"/>
      <c r="BP13480" s="108"/>
      <c r="CG13480" s="102"/>
      <c r="CI13480" s="45"/>
    </row>
    <row r="13481" spans="37:87" ht="13" customHeight="1">
      <c r="AK13481" s="114"/>
      <c r="AL13481" s="41"/>
      <c r="AM13481" s="41"/>
      <c r="AN13481" s="41"/>
      <c r="AO13481" s="41"/>
      <c r="AP13481" s="41"/>
      <c r="AQ13481" s="41"/>
      <c r="AR13481" s="41"/>
      <c r="AS13481" s="41"/>
      <c r="AT13481" s="41"/>
      <c r="AU13481" s="41"/>
      <c r="AV13481" s="41"/>
      <c r="AW13481" s="41"/>
      <c r="AX13481" s="41"/>
      <c r="AY13481" s="41"/>
      <c r="AZ13481" s="41"/>
      <c r="BA13481" s="41"/>
      <c r="BB13481" s="41"/>
      <c r="BC13481" s="41"/>
      <c r="BD13481" s="41"/>
      <c r="BE13481" s="41"/>
      <c r="BF13481" s="41"/>
      <c r="BG13481" s="41"/>
      <c r="BH13481" s="41"/>
      <c r="BI13481" s="41"/>
      <c r="BJ13481" s="41"/>
      <c r="BK13481" s="41"/>
      <c r="BL13481" s="41"/>
      <c r="BM13481" s="41"/>
      <c r="BN13481" s="41"/>
      <c r="BO13481" s="41"/>
      <c r="BP13481" s="108"/>
      <c r="CG13481" s="102"/>
      <c r="CI13481" s="45"/>
    </row>
    <row r="13482" spans="37:87" ht="13" customHeight="1">
      <c r="AK13482" s="114"/>
      <c r="AL13482" s="41"/>
      <c r="AM13482" s="41"/>
      <c r="AN13482" s="41"/>
      <c r="AO13482" s="41"/>
      <c r="AP13482" s="41"/>
      <c r="AQ13482" s="41"/>
      <c r="AR13482" s="41"/>
      <c r="AS13482" s="41"/>
      <c r="AT13482" s="41"/>
      <c r="AU13482" s="41"/>
      <c r="AV13482" s="41"/>
      <c r="AW13482" s="41"/>
      <c r="AX13482" s="41"/>
      <c r="AY13482" s="41"/>
      <c r="AZ13482" s="41"/>
      <c r="BA13482" s="41"/>
      <c r="BB13482" s="41"/>
      <c r="BC13482" s="41"/>
      <c r="BD13482" s="41"/>
      <c r="BE13482" s="41"/>
      <c r="BF13482" s="41"/>
      <c r="BG13482" s="41"/>
      <c r="BH13482" s="41"/>
      <c r="BI13482" s="41"/>
      <c r="BJ13482" s="41"/>
      <c r="BK13482" s="41"/>
      <c r="BL13482" s="41"/>
      <c r="BM13482" s="41"/>
      <c r="BN13482" s="41"/>
      <c r="BO13482" s="41"/>
      <c r="BP13482" s="108"/>
      <c r="CG13482" s="102"/>
      <c r="CI13482" s="45"/>
    </row>
    <row r="13483" spans="37:87" ht="13" customHeight="1">
      <c r="AK13483" s="114"/>
      <c r="AL13483" s="41"/>
      <c r="AM13483" s="41"/>
      <c r="AN13483" s="41"/>
      <c r="AO13483" s="41"/>
      <c r="AP13483" s="41"/>
      <c r="AQ13483" s="41"/>
      <c r="AR13483" s="41"/>
      <c r="AS13483" s="41"/>
      <c r="AT13483" s="41"/>
      <c r="AU13483" s="41"/>
      <c r="AV13483" s="41"/>
      <c r="AW13483" s="41"/>
      <c r="AX13483" s="41"/>
      <c r="AY13483" s="41"/>
      <c r="AZ13483" s="41"/>
      <c r="BA13483" s="41"/>
      <c r="BB13483" s="41"/>
      <c r="BC13483" s="41"/>
      <c r="BD13483" s="41"/>
      <c r="BE13483" s="41"/>
      <c r="BF13483" s="41"/>
      <c r="BG13483" s="41"/>
      <c r="BH13483" s="41"/>
      <c r="BI13483" s="41"/>
      <c r="BJ13483" s="41"/>
      <c r="BK13483" s="41"/>
      <c r="BL13483" s="41"/>
      <c r="BM13483" s="41"/>
      <c r="BN13483" s="41"/>
      <c r="BO13483" s="41"/>
      <c r="BP13483" s="108"/>
      <c r="CG13483" s="102"/>
      <c r="CI13483" s="45"/>
    </row>
    <row r="13484" spans="37:87" ht="13" customHeight="1">
      <c r="AK13484" s="114"/>
      <c r="AL13484" s="41"/>
      <c r="AM13484" s="41"/>
      <c r="AN13484" s="41"/>
      <c r="AO13484" s="41"/>
      <c r="AP13484" s="41"/>
      <c r="AQ13484" s="41"/>
      <c r="AR13484" s="41"/>
      <c r="AS13484" s="41"/>
      <c r="AT13484" s="41"/>
      <c r="AU13484" s="41"/>
      <c r="AV13484" s="41"/>
      <c r="AW13484" s="41"/>
      <c r="AX13484" s="41"/>
      <c r="AY13484" s="41"/>
      <c r="AZ13484" s="41"/>
      <c r="BA13484" s="41"/>
      <c r="BB13484" s="41"/>
      <c r="BC13484" s="41"/>
      <c r="BD13484" s="41"/>
      <c r="BE13484" s="41"/>
      <c r="BF13484" s="41"/>
      <c r="BG13484" s="41"/>
      <c r="BH13484" s="41"/>
      <c r="BI13484" s="41"/>
      <c r="BJ13484" s="41"/>
      <c r="BK13484" s="41"/>
      <c r="BL13484" s="41"/>
      <c r="BM13484" s="41"/>
      <c r="BN13484" s="41"/>
      <c r="BO13484" s="41"/>
      <c r="BP13484" s="108"/>
      <c r="CG13484" s="102"/>
      <c r="CI13484" s="45"/>
    </row>
    <row r="13485" spans="37:87" ht="13" customHeight="1">
      <c r="AK13485" s="114"/>
      <c r="AL13485" s="41"/>
      <c r="AM13485" s="41"/>
      <c r="AN13485" s="41"/>
      <c r="AO13485" s="41"/>
      <c r="AP13485" s="41"/>
      <c r="AQ13485" s="41"/>
      <c r="AR13485" s="41"/>
      <c r="AS13485" s="41"/>
      <c r="AT13485" s="41"/>
      <c r="AU13485" s="41"/>
      <c r="AV13485" s="41"/>
      <c r="AW13485" s="41"/>
      <c r="AX13485" s="41"/>
      <c r="AY13485" s="41"/>
      <c r="AZ13485" s="41"/>
      <c r="BA13485" s="41"/>
      <c r="BB13485" s="41"/>
      <c r="BC13485" s="41"/>
      <c r="BD13485" s="41"/>
      <c r="BE13485" s="41"/>
      <c r="BF13485" s="41"/>
      <c r="BG13485" s="41"/>
      <c r="BH13485" s="41"/>
      <c r="BI13485" s="41"/>
      <c r="BJ13485" s="41"/>
      <c r="BK13485" s="41"/>
      <c r="BL13485" s="41"/>
      <c r="BM13485" s="41"/>
      <c r="BN13485" s="41"/>
      <c r="BO13485" s="41"/>
      <c r="BP13485" s="108"/>
      <c r="CG13485" s="102"/>
      <c r="CI13485" s="45"/>
    </row>
    <row r="13486" spans="37:87" ht="13" customHeight="1">
      <c r="AK13486" s="114"/>
      <c r="AL13486" s="41"/>
      <c r="AM13486" s="41"/>
      <c r="AN13486" s="41"/>
      <c r="AO13486" s="41"/>
      <c r="AP13486" s="41"/>
      <c r="AQ13486" s="41"/>
      <c r="AR13486" s="41"/>
      <c r="AS13486" s="41"/>
      <c r="AT13486" s="41"/>
      <c r="AU13486" s="41"/>
      <c r="AV13486" s="41"/>
      <c r="AW13486" s="41"/>
      <c r="AX13486" s="41"/>
      <c r="AY13486" s="41"/>
      <c r="AZ13486" s="41"/>
      <c r="BA13486" s="41"/>
      <c r="BB13486" s="41"/>
      <c r="BC13486" s="41"/>
      <c r="BD13486" s="41"/>
      <c r="BE13486" s="41"/>
      <c r="BF13486" s="41"/>
      <c r="BG13486" s="41"/>
      <c r="BH13486" s="41"/>
      <c r="BI13486" s="41"/>
      <c r="BJ13486" s="41"/>
      <c r="BK13486" s="41"/>
      <c r="BL13486" s="41"/>
      <c r="BM13486" s="41"/>
      <c r="BN13486" s="41"/>
      <c r="BO13486" s="41"/>
      <c r="BP13486" s="108"/>
      <c r="CG13486" s="102"/>
      <c r="CI13486" s="45"/>
    </row>
    <row r="13487" spans="37:87" ht="13" customHeight="1">
      <c r="AK13487" s="114"/>
      <c r="AL13487" s="41"/>
      <c r="AM13487" s="41"/>
      <c r="AN13487" s="41"/>
      <c r="AO13487" s="41"/>
      <c r="AP13487" s="41"/>
      <c r="AQ13487" s="41"/>
      <c r="AR13487" s="41"/>
      <c r="AS13487" s="41"/>
      <c r="AT13487" s="41"/>
      <c r="AU13487" s="41"/>
      <c r="AV13487" s="41"/>
      <c r="AW13487" s="41"/>
      <c r="AX13487" s="41"/>
      <c r="AY13487" s="41"/>
      <c r="AZ13487" s="41"/>
      <c r="BA13487" s="41"/>
      <c r="BB13487" s="41"/>
      <c r="BC13487" s="41"/>
      <c r="BD13487" s="41"/>
      <c r="BE13487" s="41"/>
      <c r="BF13487" s="41"/>
      <c r="BG13487" s="41"/>
      <c r="BH13487" s="41"/>
      <c r="BI13487" s="41"/>
      <c r="BJ13487" s="41"/>
      <c r="BK13487" s="41"/>
      <c r="BL13487" s="41"/>
      <c r="BM13487" s="41"/>
      <c r="BN13487" s="41"/>
      <c r="BO13487" s="41"/>
      <c r="BP13487" s="108"/>
      <c r="CG13487" s="102"/>
      <c r="CI13487" s="45"/>
    </row>
    <row r="13488" spans="37:87" ht="13" customHeight="1">
      <c r="AK13488" s="114"/>
      <c r="AL13488" s="41"/>
      <c r="AM13488" s="41"/>
      <c r="AN13488" s="41"/>
      <c r="AO13488" s="41"/>
      <c r="AP13488" s="41"/>
      <c r="AQ13488" s="41"/>
      <c r="AR13488" s="41"/>
      <c r="AS13488" s="41"/>
      <c r="AT13488" s="41"/>
      <c r="AU13488" s="41"/>
      <c r="AV13488" s="41"/>
      <c r="AW13488" s="41"/>
      <c r="AX13488" s="41"/>
      <c r="AY13488" s="41"/>
      <c r="AZ13488" s="41"/>
      <c r="BA13488" s="41"/>
      <c r="BB13488" s="41"/>
      <c r="BC13488" s="41"/>
      <c r="BD13488" s="41"/>
      <c r="BE13488" s="41"/>
      <c r="BF13488" s="41"/>
      <c r="BG13488" s="41"/>
      <c r="BH13488" s="41"/>
      <c r="BI13488" s="41"/>
      <c r="BJ13488" s="41"/>
      <c r="BK13488" s="41"/>
      <c r="BL13488" s="41"/>
      <c r="BM13488" s="41"/>
      <c r="BN13488" s="41"/>
      <c r="BO13488" s="41"/>
      <c r="BP13488" s="108"/>
      <c r="CG13488" s="102"/>
      <c r="CI13488" s="45"/>
    </row>
    <row r="13489" spans="37:87" ht="13" customHeight="1">
      <c r="AK13489" s="114"/>
      <c r="AL13489" s="41"/>
      <c r="AM13489" s="41"/>
      <c r="AN13489" s="41"/>
      <c r="AO13489" s="41"/>
      <c r="AP13489" s="41"/>
      <c r="AQ13489" s="41"/>
      <c r="AR13489" s="41"/>
      <c r="AS13489" s="41"/>
      <c r="AT13489" s="41"/>
      <c r="AU13489" s="41"/>
      <c r="AV13489" s="41"/>
      <c r="AW13489" s="41"/>
      <c r="AX13489" s="41"/>
      <c r="AY13489" s="41"/>
      <c r="AZ13489" s="41"/>
      <c r="BA13489" s="41"/>
      <c r="BB13489" s="41"/>
      <c r="BC13489" s="41"/>
      <c r="BD13489" s="41"/>
      <c r="BE13489" s="41"/>
      <c r="BF13489" s="41"/>
      <c r="BG13489" s="41"/>
      <c r="BH13489" s="41"/>
      <c r="BI13489" s="41"/>
      <c r="BJ13489" s="41"/>
      <c r="BK13489" s="41"/>
      <c r="BL13489" s="41"/>
      <c r="BM13489" s="41"/>
      <c r="BN13489" s="41"/>
      <c r="BO13489" s="41"/>
      <c r="BP13489" s="108"/>
      <c r="CG13489" s="102"/>
      <c r="CI13489" s="45"/>
    </row>
    <row r="13490" spans="37:87" ht="13" customHeight="1">
      <c r="AK13490" s="114"/>
      <c r="AL13490" s="41"/>
      <c r="AM13490" s="41"/>
      <c r="AN13490" s="41"/>
      <c r="AO13490" s="41"/>
      <c r="AP13490" s="41"/>
      <c r="AQ13490" s="41"/>
      <c r="AR13490" s="41"/>
      <c r="AS13490" s="41"/>
      <c r="AT13490" s="41"/>
      <c r="AU13490" s="41"/>
      <c r="AV13490" s="41"/>
      <c r="AW13490" s="41"/>
      <c r="AX13490" s="41"/>
      <c r="AY13490" s="41"/>
      <c r="AZ13490" s="41"/>
      <c r="BA13490" s="41"/>
      <c r="BB13490" s="41"/>
      <c r="BC13490" s="41"/>
      <c r="BD13490" s="41"/>
      <c r="BE13490" s="41"/>
      <c r="BF13490" s="41"/>
      <c r="BG13490" s="41"/>
      <c r="BH13490" s="41"/>
      <c r="BI13490" s="41"/>
      <c r="BJ13490" s="41"/>
      <c r="BK13490" s="41"/>
      <c r="BL13490" s="41"/>
      <c r="BM13490" s="41"/>
      <c r="BN13490" s="41"/>
      <c r="BO13490" s="41"/>
      <c r="BP13490" s="108"/>
      <c r="CG13490" s="102"/>
      <c r="CI13490" s="45"/>
    </row>
    <row r="13491" spans="37:87" ht="13" customHeight="1">
      <c r="AK13491" s="114"/>
      <c r="AL13491" s="41"/>
      <c r="AM13491" s="41"/>
      <c r="AN13491" s="41"/>
      <c r="AO13491" s="41"/>
      <c r="AP13491" s="41"/>
      <c r="AQ13491" s="41"/>
      <c r="AR13491" s="41"/>
      <c r="AS13491" s="41"/>
      <c r="AT13491" s="41"/>
      <c r="AU13491" s="41"/>
      <c r="AV13491" s="41"/>
      <c r="AW13491" s="41"/>
      <c r="AX13491" s="41"/>
      <c r="AY13491" s="41"/>
      <c r="AZ13491" s="41"/>
      <c r="BA13491" s="41"/>
      <c r="BB13491" s="41"/>
      <c r="BC13491" s="41"/>
      <c r="BD13491" s="41"/>
      <c r="BE13491" s="41"/>
      <c r="BF13491" s="41"/>
      <c r="BG13491" s="41"/>
      <c r="BH13491" s="41"/>
      <c r="BI13491" s="41"/>
      <c r="BJ13491" s="41"/>
      <c r="BK13491" s="41"/>
      <c r="BL13491" s="41"/>
      <c r="BM13491" s="41"/>
      <c r="BN13491" s="41"/>
      <c r="BO13491" s="41"/>
      <c r="BP13491" s="108"/>
      <c r="CG13491" s="102"/>
      <c r="CI13491" s="45"/>
    </row>
    <row r="13492" spans="37:87" ht="13" customHeight="1">
      <c r="AK13492" s="114"/>
      <c r="AL13492" s="41"/>
      <c r="AM13492" s="41"/>
      <c r="AN13492" s="41"/>
      <c r="AO13492" s="41"/>
      <c r="AP13492" s="41"/>
      <c r="AQ13492" s="41"/>
      <c r="AR13492" s="41"/>
      <c r="AS13492" s="41"/>
      <c r="AT13492" s="41"/>
      <c r="AU13492" s="41"/>
      <c r="AV13492" s="41"/>
      <c r="AW13492" s="41"/>
      <c r="AX13492" s="41"/>
      <c r="AY13492" s="41"/>
      <c r="AZ13492" s="41"/>
      <c r="BA13492" s="41"/>
      <c r="BB13492" s="41"/>
      <c r="BC13492" s="41"/>
      <c r="BD13492" s="41"/>
      <c r="BE13492" s="41"/>
      <c r="BF13492" s="41"/>
      <c r="BG13492" s="41"/>
      <c r="BH13492" s="41"/>
      <c r="BI13492" s="41"/>
      <c r="BJ13492" s="41"/>
      <c r="BK13492" s="41"/>
      <c r="BL13492" s="41"/>
      <c r="BM13492" s="41"/>
      <c r="BN13492" s="41"/>
      <c r="BO13492" s="41"/>
      <c r="BP13492" s="108"/>
      <c r="CG13492" s="102"/>
      <c r="CI13492" s="45"/>
    </row>
    <row r="13493" spans="37:87" ht="13" customHeight="1">
      <c r="AK13493" s="114"/>
      <c r="AL13493" s="41"/>
      <c r="AM13493" s="41"/>
      <c r="AN13493" s="41"/>
      <c r="AO13493" s="41"/>
      <c r="AP13493" s="41"/>
      <c r="AQ13493" s="41"/>
      <c r="AR13493" s="41"/>
      <c r="AS13493" s="41"/>
      <c r="AT13493" s="41"/>
      <c r="AU13493" s="41"/>
      <c r="AV13493" s="41"/>
      <c r="AW13493" s="41"/>
      <c r="AX13493" s="41"/>
      <c r="AY13493" s="41"/>
      <c r="AZ13493" s="41"/>
      <c r="BA13493" s="41"/>
      <c r="BB13493" s="41"/>
      <c r="BC13493" s="41"/>
      <c r="BD13493" s="41"/>
      <c r="BE13493" s="41"/>
      <c r="BF13493" s="41"/>
      <c r="BG13493" s="41"/>
      <c r="BH13493" s="41"/>
      <c r="BI13493" s="41"/>
      <c r="BJ13493" s="41"/>
      <c r="BK13493" s="41"/>
      <c r="BL13493" s="41"/>
      <c r="BM13493" s="41"/>
      <c r="BN13493" s="41"/>
      <c r="BO13493" s="41"/>
      <c r="BP13493" s="108"/>
      <c r="CG13493" s="102"/>
      <c r="CI13493" s="45"/>
    </row>
    <row r="13494" spans="37:87" ht="13" customHeight="1">
      <c r="AK13494" s="114"/>
      <c r="AL13494" s="41"/>
      <c r="AM13494" s="41"/>
      <c r="AN13494" s="41"/>
      <c r="AO13494" s="41"/>
      <c r="AP13494" s="41"/>
      <c r="AQ13494" s="41"/>
      <c r="AR13494" s="41"/>
      <c r="AS13494" s="41"/>
      <c r="AT13494" s="41"/>
      <c r="AU13494" s="41"/>
      <c r="AV13494" s="41"/>
      <c r="AW13494" s="41"/>
      <c r="AX13494" s="41"/>
      <c r="AY13494" s="41"/>
      <c r="AZ13494" s="41"/>
      <c r="BA13494" s="41"/>
      <c r="BB13494" s="41"/>
      <c r="BC13494" s="41"/>
      <c r="BD13494" s="41"/>
      <c r="BE13494" s="41"/>
      <c r="BF13494" s="41"/>
      <c r="BG13494" s="41"/>
      <c r="BH13494" s="41"/>
      <c r="BI13494" s="41"/>
      <c r="BJ13494" s="41"/>
      <c r="BK13494" s="41"/>
      <c r="BL13494" s="41"/>
      <c r="BM13494" s="41"/>
      <c r="BN13494" s="41"/>
      <c r="BO13494" s="41"/>
      <c r="BP13494" s="108"/>
      <c r="CG13494" s="102"/>
      <c r="CI13494" s="45"/>
    </row>
    <row r="13495" spans="37:87" ht="13" customHeight="1">
      <c r="AK13495" s="114"/>
      <c r="AL13495" s="41"/>
      <c r="AM13495" s="41"/>
      <c r="AN13495" s="41"/>
      <c r="AO13495" s="41"/>
      <c r="AP13495" s="41"/>
      <c r="AQ13495" s="41"/>
      <c r="AR13495" s="41"/>
      <c r="AS13495" s="41"/>
      <c r="AT13495" s="41"/>
      <c r="AU13495" s="41"/>
      <c r="AV13495" s="41"/>
      <c r="AW13495" s="41"/>
      <c r="AX13495" s="41"/>
      <c r="AY13495" s="41"/>
      <c r="AZ13495" s="41"/>
      <c r="BA13495" s="41"/>
      <c r="BB13495" s="41"/>
      <c r="BC13495" s="41"/>
      <c r="BD13495" s="41"/>
      <c r="BE13495" s="41"/>
      <c r="BF13495" s="41"/>
      <c r="BG13495" s="41"/>
      <c r="BH13495" s="41"/>
      <c r="BI13495" s="41"/>
      <c r="BJ13495" s="41"/>
      <c r="BK13495" s="41"/>
      <c r="BL13495" s="41"/>
      <c r="BM13495" s="41"/>
      <c r="BN13495" s="41"/>
      <c r="BO13495" s="41"/>
      <c r="BP13495" s="108"/>
      <c r="CG13495" s="102"/>
      <c r="CI13495" s="45"/>
    </row>
    <row r="13496" spans="37:87" ht="13" customHeight="1">
      <c r="AK13496" s="114"/>
      <c r="AL13496" s="41"/>
      <c r="AM13496" s="41"/>
      <c r="AN13496" s="41"/>
      <c r="AO13496" s="41"/>
      <c r="AP13496" s="41"/>
      <c r="AQ13496" s="41"/>
      <c r="AR13496" s="41"/>
      <c r="AS13496" s="41"/>
      <c r="AT13496" s="41"/>
      <c r="AU13496" s="41"/>
      <c r="AV13496" s="41"/>
      <c r="AW13496" s="41"/>
      <c r="AX13496" s="41"/>
      <c r="AY13496" s="41"/>
      <c r="AZ13496" s="41"/>
      <c r="BA13496" s="41"/>
      <c r="BB13496" s="41"/>
      <c r="BC13496" s="41"/>
      <c r="BD13496" s="41"/>
      <c r="BE13496" s="41"/>
      <c r="BF13496" s="41"/>
      <c r="BG13496" s="41"/>
      <c r="BH13496" s="41"/>
      <c r="BI13496" s="41"/>
      <c r="BJ13496" s="41"/>
      <c r="BK13496" s="41"/>
      <c r="BL13496" s="41"/>
      <c r="BM13496" s="41"/>
      <c r="BN13496" s="41"/>
      <c r="BO13496" s="41"/>
      <c r="BP13496" s="108"/>
      <c r="CG13496" s="102"/>
      <c r="CI13496" s="45"/>
    </row>
    <row r="13497" spans="37:87" ht="13" customHeight="1">
      <c r="AK13497" s="114"/>
      <c r="AL13497" s="41"/>
      <c r="AM13497" s="41"/>
      <c r="AN13497" s="41"/>
      <c r="AO13497" s="41"/>
      <c r="AP13497" s="41"/>
      <c r="AQ13497" s="41"/>
      <c r="AR13497" s="41"/>
      <c r="AS13497" s="41"/>
      <c r="AT13497" s="41"/>
      <c r="AU13497" s="41"/>
      <c r="AV13497" s="41"/>
      <c r="AW13497" s="41"/>
      <c r="AX13497" s="41"/>
      <c r="AY13497" s="41"/>
      <c r="AZ13497" s="41"/>
      <c r="BA13497" s="41"/>
      <c r="BB13497" s="41"/>
      <c r="BC13497" s="41"/>
      <c r="BD13497" s="41"/>
      <c r="BE13497" s="41"/>
      <c r="BF13497" s="41"/>
      <c r="BG13497" s="41"/>
      <c r="BH13497" s="41"/>
      <c r="BI13497" s="41"/>
      <c r="BJ13497" s="41"/>
      <c r="BK13497" s="41"/>
      <c r="BL13497" s="41"/>
      <c r="BM13497" s="41"/>
      <c r="BN13497" s="41"/>
      <c r="BO13497" s="41"/>
      <c r="BP13497" s="108"/>
      <c r="CG13497" s="102"/>
      <c r="CI13497" s="45"/>
    </row>
    <row r="13498" spans="37:87" ht="13" customHeight="1">
      <c r="AK13498" s="114"/>
      <c r="AL13498" s="41"/>
      <c r="AM13498" s="41"/>
      <c r="AN13498" s="41"/>
      <c r="AO13498" s="41"/>
      <c r="AP13498" s="41"/>
      <c r="AQ13498" s="41"/>
      <c r="AR13498" s="41"/>
      <c r="AS13498" s="41"/>
      <c r="AT13498" s="41"/>
      <c r="AU13498" s="41"/>
      <c r="AV13498" s="41"/>
      <c r="AW13498" s="41"/>
      <c r="AX13498" s="41"/>
      <c r="AY13498" s="41"/>
      <c r="AZ13498" s="41"/>
      <c r="BA13498" s="41"/>
      <c r="BB13498" s="41"/>
      <c r="BC13498" s="41"/>
      <c r="BD13498" s="41"/>
      <c r="BE13498" s="41"/>
      <c r="BF13498" s="41"/>
      <c r="BG13498" s="41"/>
      <c r="BH13498" s="41"/>
      <c r="BI13498" s="41"/>
      <c r="BJ13498" s="41"/>
      <c r="BK13498" s="41"/>
      <c r="BL13498" s="41"/>
      <c r="BM13498" s="41"/>
      <c r="BN13498" s="41"/>
      <c r="BO13498" s="41"/>
      <c r="BP13498" s="108"/>
      <c r="CG13498" s="102"/>
      <c r="CI13498" s="45"/>
    </row>
    <row r="13499" spans="37:87" ht="13" customHeight="1">
      <c r="AK13499" s="114"/>
      <c r="AL13499" s="41"/>
      <c r="AM13499" s="41"/>
      <c r="AN13499" s="41"/>
      <c r="AO13499" s="41"/>
      <c r="AP13499" s="41"/>
      <c r="AQ13499" s="41"/>
      <c r="AR13499" s="41"/>
      <c r="AS13499" s="41"/>
      <c r="AT13499" s="41"/>
      <c r="AU13499" s="41"/>
      <c r="AV13499" s="41"/>
      <c r="AW13499" s="41"/>
      <c r="AX13499" s="41"/>
      <c r="AY13499" s="41"/>
      <c r="AZ13499" s="41"/>
      <c r="BA13499" s="41"/>
      <c r="BB13499" s="41"/>
      <c r="BC13499" s="41"/>
      <c r="BD13499" s="41"/>
      <c r="BE13499" s="41"/>
      <c r="BF13499" s="41"/>
      <c r="BG13499" s="41"/>
      <c r="BH13499" s="41"/>
      <c r="BI13499" s="41"/>
      <c r="BJ13499" s="41"/>
      <c r="BK13499" s="41"/>
      <c r="BL13499" s="41"/>
      <c r="BM13499" s="41"/>
      <c r="BN13499" s="41"/>
      <c r="BO13499" s="41"/>
      <c r="BP13499" s="108"/>
      <c r="CG13499" s="102"/>
      <c r="CI13499" s="45"/>
    </row>
    <row r="13500" spans="37:87" ht="13" customHeight="1">
      <c r="AK13500" s="114"/>
      <c r="AL13500" s="41"/>
      <c r="AM13500" s="41"/>
      <c r="AN13500" s="41"/>
      <c r="AO13500" s="41"/>
      <c r="AP13500" s="41"/>
      <c r="AQ13500" s="41"/>
      <c r="AR13500" s="41"/>
      <c r="AS13500" s="41"/>
      <c r="AT13500" s="41"/>
      <c r="AU13500" s="41"/>
      <c r="AV13500" s="41"/>
      <c r="AW13500" s="41"/>
      <c r="AX13500" s="41"/>
      <c r="AY13500" s="41"/>
      <c r="AZ13500" s="41"/>
      <c r="BA13500" s="41"/>
      <c r="BB13500" s="41"/>
      <c r="BC13500" s="41"/>
      <c r="BD13500" s="41"/>
      <c r="BE13500" s="41"/>
      <c r="BF13500" s="41"/>
      <c r="BG13500" s="41"/>
      <c r="BH13500" s="41"/>
      <c r="BI13500" s="41"/>
      <c r="BJ13500" s="41"/>
      <c r="BK13500" s="41"/>
      <c r="BL13500" s="41"/>
      <c r="BM13500" s="41"/>
      <c r="BN13500" s="41"/>
      <c r="BO13500" s="41"/>
      <c r="BP13500" s="108"/>
      <c r="CG13500" s="102"/>
      <c r="CI13500" s="45"/>
    </row>
    <row r="13501" spans="37:87" ht="13" customHeight="1">
      <c r="AK13501" s="114"/>
      <c r="AL13501" s="41"/>
      <c r="AM13501" s="41"/>
      <c r="AN13501" s="41"/>
      <c r="AO13501" s="41"/>
      <c r="AP13501" s="41"/>
      <c r="AQ13501" s="41"/>
      <c r="AR13501" s="41"/>
      <c r="AS13501" s="41"/>
      <c r="AT13501" s="41"/>
      <c r="AU13501" s="41"/>
      <c r="AV13501" s="41"/>
      <c r="AW13501" s="41"/>
      <c r="AX13501" s="41"/>
      <c r="AY13501" s="41"/>
      <c r="AZ13501" s="41"/>
      <c r="BA13501" s="41"/>
      <c r="BB13501" s="41"/>
      <c r="BC13501" s="41"/>
      <c r="BD13501" s="41"/>
      <c r="BE13501" s="41"/>
      <c r="BF13501" s="41"/>
      <c r="BG13501" s="41"/>
      <c r="BH13501" s="41"/>
      <c r="BI13501" s="41"/>
      <c r="BJ13501" s="41"/>
      <c r="BK13501" s="41"/>
      <c r="BL13501" s="41"/>
      <c r="BM13501" s="41"/>
      <c r="BN13501" s="41"/>
      <c r="BO13501" s="41"/>
      <c r="BP13501" s="108"/>
      <c r="CG13501" s="102"/>
      <c r="CI13501" s="45"/>
    </row>
    <row r="13502" spans="37:87" ht="13" customHeight="1">
      <c r="AK13502" s="114"/>
      <c r="AL13502" s="41"/>
      <c r="AM13502" s="41"/>
      <c r="AN13502" s="41"/>
      <c r="AO13502" s="41"/>
      <c r="AP13502" s="41"/>
      <c r="AQ13502" s="41"/>
      <c r="AR13502" s="41"/>
      <c r="AS13502" s="41"/>
      <c r="AT13502" s="41"/>
      <c r="AU13502" s="41"/>
      <c r="AV13502" s="41"/>
      <c r="AW13502" s="41"/>
      <c r="AX13502" s="41"/>
      <c r="AY13502" s="41"/>
      <c r="AZ13502" s="41"/>
      <c r="BA13502" s="41"/>
      <c r="BB13502" s="41"/>
      <c r="BC13502" s="41"/>
      <c r="BD13502" s="41"/>
      <c r="BE13502" s="41"/>
      <c r="BF13502" s="41"/>
      <c r="BG13502" s="41"/>
      <c r="BH13502" s="41"/>
      <c r="BI13502" s="41"/>
      <c r="BJ13502" s="41"/>
      <c r="BK13502" s="41"/>
      <c r="BL13502" s="41"/>
      <c r="BM13502" s="41"/>
      <c r="BN13502" s="41"/>
      <c r="BO13502" s="41"/>
      <c r="BP13502" s="108"/>
      <c r="CG13502" s="102"/>
      <c r="CI13502" s="45"/>
    </row>
    <row r="13503" spans="37:87" ht="13" customHeight="1">
      <c r="AK13503" s="114"/>
      <c r="AL13503" s="41"/>
      <c r="AM13503" s="41"/>
      <c r="AN13503" s="41"/>
      <c r="AO13503" s="41"/>
      <c r="AP13503" s="41"/>
      <c r="AQ13503" s="41"/>
      <c r="AR13503" s="41"/>
      <c r="AS13503" s="41"/>
      <c r="AT13503" s="41"/>
      <c r="AU13503" s="41"/>
      <c r="AV13503" s="41"/>
      <c r="AW13503" s="41"/>
      <c r="AX13503" s="41"/>
      <c r="AY13503" s="41"/>
      <c r="AZ13503" s="41"/>
      <c r="BA13503" s="41"/>
      <c r="BB13503" s="41"/>
      <c r="BC13503" s="41"/>
      <c r="BD13503" s="41"/>
      <c r="BE13503" s="41"/>
      <c r="BF13503" s="41"/>
      <c r="BG13503" s="41"/>
      <c r="BH13503" s="41"/>
      <c r="BI13503" s="41"/>
      <c r="BJ13503" s="41"/>
      <c r="BK13503" s="41"/>
      <c r="BL13503" s="41"/>
      <c r="BM13503" s="41"/>
      <c r="BN13503" s="41"/>
      <c r="BO13503" s="41"/>
      <c r="BP13503" s="108"/>
      <c r="CG13503" s="102"/>
      <c r="CI13503" s="45"/>
    </row>
    <row r="13504" spans="37:87" ht="13" customHeight="1">
      <c r="AK13504" s="114"/>
      <c r="AL13504" s="41"/>
      <c r="AM13504" s="41"/>
      <c r="AN13504" s="41"/>
      <c r="AO13504" s="41"/>
      <c r="AP13504" s="41"/>
      <c r="AQ13504" s="41"/>
      <c r="AR13504" s="41"/>
      <c r="AS13504" s="41"/>
      <c r="AT13504" s="41"/>
      <c r="AU13504" s="41"/>
      <c r="AV13504" s="41"/>
      <c r="AW13504" s="41"/>
      <c r="AX13504" s="41"/>
      <c r="AY13504" s="41"/>
      <c r="AZ13504" s="41"/>
      <c r="BA13504" s="41"/>
      <c r="BB13504" s="41"/>
      <c r="BC13504" s="41"/>
      <c r="BD13504" s="41"/>
      <c r="BE13504" s="41"/>
      <c r="BF13504" s="41"/>
      <c r="BG13504" s="41"/>
      <c r="BH13504" s="41"/>
      <c r="BI13504" s="41"/>
      <c r="BJ13504" s="41"/>
      <c r="BK13504" s="41"/>
      <c r="BL13504" s="41"/>
      <c r="BM13504" s="41"/>
      <c r="BN13504" s="41"/>
      <c r="BO13504" s="41"/>
      <c r="BP13504" s="108"/>
      <c r="CG13504" s="102"/>
      <c r="CI13504" s="45"/>
    </row>
    <row r="13505" spans="37:87" ht="13" customHeight="1">
      <c r="AK13505" s="114"/>
      <c r="AL13505" s="41"/>
      <c r="AM13505" s="41"/>
      <c r="AN13505" s="41"/>
      <c r="AO13505" s="41"/>
      <c r="AP13505" s="41"/>
      <c r="AQ13505" s="41"/>
      <c r="AR13505" s="41"/>
      <c r="AS13505" s="41"/>
      <c r="AT13505" s="41"/>
      <c r="AU13505" s="41"/>
      <c r="AV13505" s="41"/>
      <c r="AW13505" s="41"/>
      <c r="AX13505" s="41"/>
      <c r="AY13505" s="41"/>
      <c r="AZ13505" s="41"/>
      <c r="BA13505" s="41"/>
      <c r="BB13505" s="41"/>
      <c r="BC13505" s="41"/>
      <c r="BD13505" s="41"/>
      <c r="BE13505" s="41"/>
      <c r="BF13505" s="41"/>
      <c r="BG13505" s="41"/>
      <c r="BH13505" s="41"/>
      <c r="BI13505" s="41"/>
      <c r="BJ13505" s="41"/>
      <c r="BK13505" s="41"/>
      <c r="BL13505" s="41"/>
      <c r="BM13505" s="41"/>
      <c r="BN13505" s="41"/>
      <c r="BO13505" s="41"/>
      <c r="BP13505" s="108"/>
      <c r="CG13505" s="102"/>
      <c r="CI13505" s="45"/>
    </row>
    <row r="13506" spans="37:87" ht="13" customHeight="1">
      <c r="AK13506" s="114"/>
      <c r="AL13506" s="41"/>
      <c r="AM13506" s="41"/>
      <c r="AN13506" s="41"/>
      <c r="AO13506" s="41"/>
      <c r="AP13506" s="41"/>
      <c r="AQ13506" s="41"/>
      <c r="AR13506" s="41"/>
      <c r="AS13506" s="41"/>
      <c r="AT13506" s="41"/>
      <c r="AU13506" s="41"/>
      <c r="AV13506" s="41"/>
      <c r="AW13506" s="41"/>
      <c r="AX13506" s="41"/>
      <c r="AY13506" s="41"/>
      <c r="AZ13506" s="41"/>
      <c r="BA13506" s="41"/>
      <c r="BB13506" s="41"/>
      <c r="BC13506" s="41"/>
      <c r="BD13506" s="41"/>
      <c r="BE13506" s="41"/>
      <c r="BF13506" s="41"/>
      <c r="BG13506" s="41"/>
      <c r="BH13506" s="41"/>
      <c r="BI13506" s="41"/>
      <c r="BJ13506" s="41"/>
      <c r="BK13506" s="41"/>
      <c r="BL13506" s="41"/>
      <c r="BM13506" s="41"/>
      <c r="BN13506" s="41"/>
      <c r="BO13506" s="41"/>
      <c r="BP13506" s="108"/>
      <c r="CG13506" s="102"/>
      <c r="CI13506" s="45"/>
    </row>
    <row r="13507" spans="37:87" ht="13" customHeight="1">
      <c r="AK13507" s="114"/>
      <c r="AL13507" s="41"/>
      <c r="AM13507" s="41"/>
      <c r="AN13507" s="41"/>
      <c r="AO13507" s="41"/>
      <c r="AP13507" s="41"/>
      <c r="AQ13507" s="41"/>
      <c r="AR13507" s="41"/>
      <c r="AS13507" s="41"/>
      <c r="AT13507" s="41"/>
      <c r="AU13507" s="41"/>
      <c r="AV13507" s="41"/>
      <c r="AW13507" s="41"/>
      <c r="AX13507" s="41"/>
      <c r="AY13507" s="41"/>
      <c r="AZ13507" s="41"/>
      <c r="BA13507" s="41"/>
      <c r="BB13507" s="41"/>
      <c r="BC13507" s="41"/>
      <c r="BD13507" s="41"/>
      <c r="BE13507" s="41"/>
      <c r="BF13507" s="41"/>
      <c r="BG13507" s="41"/>
      <c r="BH13507" s="41"/>
      <c r="BI13507" s="41"/>
      <c r="BJ13507" s="41"/>
      <c r="BK13507" s="41"/>
      <c r="BL13507" s="41"/>
      <c r="BM13507" s="41"/>
      <c r="BN13507" s="41"/>
      <c r="BO13507" s="41"/>
      <c r="BP13507" s="108"/>
      <c r="CG13507" s="102"/>
      <c r="CI13507" s="45"/>
    </row>
    <row r="13508" spans="37:87" ht="13" customHeight="1">
      <c r="AK13508" s="114"/>
      <c r="AL13508" s="41"/>
      <c r="AM13508" s="41"/>
      <c r="AN13508" s="41"/>
      <c r="AO13508" s="41"/>
      <c r="AP13508" s="41"/>
      <c r="AQ13508" s="41"/>
      <c r="AR13508" s="41"/>
      <c r="AS13508" s="41"/>
      <c r="AT13508" s="41"/>
      <c r="AU13508" s="41"/>
      <c r="AV13508" s="41"/>
      <c r="AW13508" s="41"/>
      <c r="AX13508" s="41"/>
      <c r="AY13508" s="41"/>
      <c r="AZ13508" s="41"/>
      <c r="BA13508" s="41"/>
      <c r="BB13508" s="41"/>
      <c r="BC13508" s="41"/>
      <c r="BD13508" s="41"/>
      <c r="BE13508" s="41"/>
      <c r="BF13508" s="41"/>
      <c r="BG13508" s="41"/>
      <c r="BH13508" s="41"/>
      <c r="BI13508" s="41"/>
      <c r="BJ13508" s="41"/>
      <c r="BK13508" s="41"/>
      <c r="BL13508" s="41"/>
      <c r="BM13508" s="41"/>
      <c r="BN13508" s="41"/>
      <c r="BO13508" s="41"/>
      <c r="BP13508" s="108"/>
      <c r="CG13508" s="102"/>
      <c r="CI13508" s="45"/>
    </row>
    <row r="13509" spans="37:87" ht="13" customHeight="1">
      <c r="AK13509" s="114"/>
      <c r="AL13509" s="41"/>
      <c r="AM13509" s="41"/>
      <c r="AN13509" s="41"/>
      <c r="AO13509" s="41"/>
      <c r="AP13509" s="41"/>
      <c r="AQ13509" s="41"/>
      <c r="AR13509" s="41"/>
      <c r="AS13509" s="41"/>
      <c r="AT13509" s="41"/>
      <c r="AU13509" s="41"/>
      <c r="AV13509" s="41"/>
      <c r="AW13509" s="41"/>
      <c r="AX13509" s="41"/>
      <c r="AY13509" s="41"/>
      <c r="AZ13509" s="41"/>
      <c r="BA13509" s="41"/>
      <c r="BB13509" s="41"/>
      <c r="BC13509" s="41"/>
      <c r="BD13509" s="41"/>
      <c r="BE13509" s="41"/>
      <c r="BF13509" s="41"/>
      <c r="BG13509" s="41"/>
      <c r="BH13509" s="41"/>
      <c r="BI13509" s="41"/>
      <c r="BJ13509" s="41"/>
      <c r="BK13509" s="41"/>
      <c r="BL13509" s="41"/>
      <c r="BM13509" s="41"/>
      <c r="BN13509" s="41"/>
      <c r="BO13509" s="41"/>
      <c r="BP13509" s="108"/>
      <c r="CG13509" s="102"/>
      <c r="CI13509" s="45"/>
    </row>
    <row r="13510" spans="37:87" ht="13" customHeight="1">
      <c r="AK13510" s="114"/>
      <c r="AL13510" s="41"/>
      <c r="AM13510" s="41"/>
      <c r="AN13510" s="41"/>
      <c r="AO13510" s="41"/>
      <c r="AP13510" s="41"/>
      <c r="AQ13510" s="41"/>
      <c r="AR13510" s="41"/>
      <c r="AS13510" s="41"/>
      <c r="AT13510" s="41"/>
      <c r="AU13510" s="41"/>
      <c r="AV13510" s="41"/>
      <c r="AW13510" s="41"/>
      <c r="AX13510" s="41"/>
      <c r="AY13510" s="41"/>
      <c r="AZ13510" s="41"/>
      <c r="BA13510" s="41"/>
      <c r="BB13510" s="41"/>
      <c r="BC13510" s="41"/>
      <c r="BD13510" s="41"/>
      <c r="BE13510" s="41"/>
      <c r="BF13510" s="41"/>
      <c r="BG13510" s="41"/>
      <c r="BH13510" s="41"/>
      <c r="BI13510" s="41"/>
      <c r="BJ13510" s="41"/>
      <c r="BK13510" s="41"/>
      <c r="BL13510" s="41"/>
      <c r="BM13510" s="41"/>
      <c r="BN13510" s="41"/>
      <c r="BO13510" s="41"/>
      <c r="BP13510" s="108"/>
      <c r="CG13510" s="102"/>
      <c r="CI13510" s="45"/>
    </row>
    <row r="13511" spans="37:87" ht="13" customHeight="1">
      <c r="AK13511" s="114"/>
      <c r="AL13511" s="41"/>
      <c r="AM13511" s="41"/>
      <c r="AN13511" s="41"/>
      <c r="AO13511" s="41"/>
      <c r="AP13511" s="41"/>
      <c r="AQ13511" s="41"/>
      <c r="AR13511" s="41"/>
      <c r="AS13511" s="41"/>
      <c r="AT13511" s="41"/>
      <c r="AU13511" s="41"/>
      <c r="AV13511" s="41"/>
      <c r="AW13511" s="41"/>
      <c r="AX13511" s="41"/>
      <c r="AY13511" s="41"/>
      <c r="AZ13511" s="41"/>
      <c r="BA13511" s="41"/>
      <c r="BB13511" s="41"/>
      <c r="BC13511" s="41"/>
      <c r="BD13511" s="41"/>
      <c r="BE13511" s="41"/>
      <c r="BF13511" s="41"/>
      <c r="BG13511" s="41"/>
      <c r="BH13511" s="41"/>
      <c r="BI13511" s="41"/>
      <c r="BJ13511" s="41"/>
      <c r="BK13511" s="41"/>
      <c r="BL13511" s="41"/>
      <c r="BM13511" s="41"/>
      <c r="BN13511" s="41"/>
      <c r="BO13511" s="41"/>
      <c r="BP13511" s="108"/>
      <c r="CG13511" s="102"/>
      <c r="CI13511" s="45"/>
    </row>
    <row r="13512" spans="37:87" ht="13" customHeight="1">
      <c r="AK13512" s="114"/>
      <c r="AL13512" s="41"/>
      <c r="AM13512" s="41"/>
      <c r="AN13512" s="41"/>
      <c r="AO13512" s="41"/>
      <c r="AP13512" s="41"/>
      <c r="AQ13512" s="41"/>
      <c r="AR13512" s="41"/>
      <c r="AS13512" s="41"/>
      <c r="AT13512" s="41"/>
      <c r="AU13512" s="41"/>
      <c r="AV13512" s="41"/>
      <c r="AW13512" s="41"/>
      <c r="AX13512" s="41"/>
      <c r="AY13512" s="41"/>
      <c r="AZ13512" s="41"/>
      <c r="BA13512" s="41"/>
      <c r="BB13512" s="41"/>
      <c r="BC13512" s="41"/>
      <c r="BD13512" s="41"/>
      <c r="BE13512" s="41"/>
      <c r="BF13512" s="41"/>
      <c r="BG13512" s="41"/>
      <c r="BH13512" s="41"/>
      <c r="BI13512" s="41"/>
      <c r="BJ13512" s="41"/>
      <c r="BK13512" s="41"/>
      <c r="BL13512" s="41"/>
      <c r="BM13512" s="41"/>
      <c r="BN13512" s="41"/>
      <c r="BO13512" s="41"/>
      <c r="BP13512" s="108"/>
      <c r="CG13512" s="102"/>
      <c r="CI13512" s="45"/>
    </row>
    <row r="13513" spans="37:87" ht="13" customHeight="1">
      <c r="AK13513" s="114"/>
      <c r="AL13513" s="41"/>
      <c r="AM13513" s="41"/>
      <c r="AN13513" s="41"/>
      <c r="AO13513" s="41"/>
      <c r="AP13513" s="41"/>
      <c r="AQ13513" s="41"/>
      <c r="AR13513" s="41"/>
      <c r="AS13513" s="41"/>
      <c r="AT13513" s="41"/>
      <c r="AU13513" s="41"/>
      <c r="AV13513" s="41"/>
      <c r="AW13513" s="41"/>
      <c r="AX13513" s="41"/>
      <c r="AY13513" s="41"/>
      <c r="AZ13513" s="41"/>
      <c r="BA13513" s="41"/>
      <c r="BB13513" s="41"/>
      <c r="BC13513" s="41"/>
      <c r="BD13513" s="41"/>
      <c r="BE13513" s="41"/>
      <c r="BF13513" s="41"/>
      <c r="BG13513" s="41"/>
      <c r="BH13513" s="41"/>
      <c r="BI13513" s="41"/>
      <c r="BJ13513" s="41"/>
      <c r="BK13513" s="41"/>
      <c r="BL13513" s="41"/>
      <c r="BM13513" s="41"/>
      <c r="BN13513" s="41"/>
      <c r="BO13513" s="41"/>
      <c r="BP13513" s="108"/>
      <c r="CG13513" s="102"/>
      <c r="CI13513" s="45"/>
    </row>
    <row r="13514" spans="37:87" ht="13" customHeight="1">
      <c r="AK13514" s="114"/>
      <c r="AL13514" s="41"/>
      <c r="AM13514" s="41"/>
      <c r="AN13514" s="41"/>
      <c r="AO13514" s="41"/>
      <c r="AP13514" s="41"/>
      <c r="AQ13514" s="41"/>
      <c r="AR13514" s="41"/>
      <c r="AS13514" s="41"/>
      <c r="AT13514" s="41"/>
      <c r="AU13514" s="41"/>
      <c r="AV13514" s="41"/>
      <c r="AW13514" s="41"/>
      <c r="AX13514" s="41"/>
      <c r="AY13514" s="41"/>
      <c r="AZ13514" s="41"/>
      <c r="BA13514" s="41"/>
      <c r="BB13514" s="41"/>
      <c r="BC13514" s="41"/>
      <c r="BD13514" s="41"/>
      <c r="BE13514" s="41"/>
      <c r="BF13514" s="41"/>
      <c r="BG13514" s="41"/>
      <c r="BH13514" s="41"/>
      <c r="BI13514" s="41"/>
      <c r="BJ13514" s="41"/>
      <c r="BK13514" s="41"/>
      <c r="BL13514" s="41"/>
      <c r="BM13514" s="41"/>
      <c r="BN13514" s="41"/>
      <c r="BO13514" s="41"/>
      <c r="BP13514" s="108"/>
      <c r="CG13514" s="102"/>
      <c r="CI13514" s="45"/>
    </row>
    <row r="13515" spans="37:87" ht="13" customHeight="1">
      <c r="AK13515" s="114"/>
      <c r="AL13515" s="41"/>
      <c r="AM13515" s="41"/>
      <c r="AN13515" s="41"/>
      <c r="AO13515" s="41"/>
      <c r="AP13515" s="41"/>
      <c r="AQ13515" s="41"/>
      <c r="AR13515" s="41"/>
      <c r="AS13515" s="41"/>
      <c r="AT13515" s="41"/>
      <c r="AU13515" s="41"/>
      <c r="AV13515" s="41"/>
      <c r="AW13515" s="41"/>
      <c r="AX13515" s="41"/>
      <c r="AY13515" s="41"/>
      <c r="AZ13515" s="41"/>
      <c r="BA13515" s="41"/>
      <c r="BB13515" s="41"/>
      <c r="BC13515" s="41"/>
      <c r="BD13515" s="41"/>
      <c r="BE13515" s="41"/>
      <c r="BF13515" s="41"/>
      <c r="BG13515" s="41"/>
      <c r="BH13515" s="41"/>
      <c r="BI13515" s="41"/>
      <c r="BJ13515" s="41"/>
      <c r="BK13515" s="41"/>
      <c r="BL13515" s="41"/>
      <c r="BM13515" s="41"/>
      <c r="BN13515" s="41"/>
      <c r="BO13515" s="41"/>
      <c r="BP13515" s="108"/>
      <c r="CG13515" s="102"/>
      <c r="CI13515" s="45"/>
    </row>
    <row r="13516" spans="37:87" ht="13" customHeight="1">
      <c r="AK13516" s="114"/>
      <c r="AL13516" s="41"/>
      <c r="AM13516" s="41"/>
      <c r="AN13516" s="41"/>
      <c r="AO13516" s="41"/>
      <c r="AP13516" s="41"/>
      <c r="AQ13516" s="41"/>
      <c r="AR13516" s="41"/>
      <c r="AS13516" s="41"/>
      <c r="AT13516" s="41"/>
      <c r="AU13516" s="41"/>
      <c r="AV13516" s="41"/>
      <c r="AW13516" s="41"/>
      <c r="AX13516" s="41"/>
      <c r="AY13516" s="41"/>
      <c r="AZ13516" s="41"/>
      <c r="BA13516" s="41"/>
      <c r="BB13516" s="41"/>
      <c r="BC13516" s="41"/>
      <c r="BD13516" s="41"/>
      <c r="BE13516" s="41"/>
      <c r="BF13516" s="41"/>
      <c r="BG13516" s="41"/>
      <c r="BH13516" s="41"/>
      <c r="BI13516" s="41"/>
      <c r="BJ13516" s="41"/>
      <c r="BK13516" s="41"/>
      <c r="BL13516" s="41"/>
      <c r="BM13516" s="41"/>
      <c r="BN13516" s="41"/>
      <c r="BO13516" s="41"/>
      <c r="BP13516" s="108"/>
      <c r="CG13516" s="102"/>
      <c r="CI13516" s="45"/>
    </row>
    <row r="13517" spans="37:87" ht="13" customHeight="1">
      <c r="AK13517" s="114"/>
      <c r="AL13517" s="41"/>
      <c r="AM13517" s="41"/>
      <c r="AN13517" s="41"/>
      <c r="AO13517" s="41"/>
      <c r="AP13517" s="41"/>
      <c r="AQ13517" s="41"/>
      <c r="AR13517" s="41"/>
      <c r="AS13517" s="41"/>
      <c r="AT13517" s="41"/>
      <c r="AU13517" s="41"/>
      <c r="AV13517" s="41"/>
      <c r="AW13517" s="41"/>
      <c r="AX13517" s="41"/>
      <c r="AY13517" s="41"/>
      <c r="AZ13517" s="41"/>
      <c r="BA13517" s="41"/>
      <c r="BB13517" s="41"/>
      <c r="BC13517" s="41"/>
      <c r="BD13517" s="41"/>
      <c r="BE13517" s="41"/>
      <c r="BF13517" s="41"/>
      <c r="BG13517" s="41"/>
      <c r="BH13517" s="41"/>
      <c r="BI13517" s="41"/>
      <c r="BJ13517" s="41"/>
      <c r="BK13517" s="41"/>
      <c r="BL13517" s="41"/>
      <c r="BM13517" s="41"/>
      <c r="BN13517" s="41"/>
      <c r="BO13517" s="41"/>
      <c r="BP13517" s="108"/>
      <c r="CG13517" s="102"/>
      <c r="CI13517" s="45"/>
    </row>
    <row r="13518" spans="37:87" ht="13" customHeight="1">
      <c r="AK13518" s="114"/>
      <c r="AL13518" s="41"/>
      <c r="AM13518" s="41"/>
      <c r="AN13518" s="41"/>
      <c r="AO13518" s="41"/>
      <c r="AP13518" s="41"/>
      <c r="AQ13518" s="41"/>
      <c r="AR13518" s="41"/>
      <c r="AS13518" s="41"/>
      <c r="AT13518" s="41"/>
      <c r="AU13518" s="41"/>
      <c r="AV13518" s="41"/>
      <c r="AW13518" s="41"/>
      <c r="AX13518" s="41"/>
      <c r="AY13518" s="41"/>
      <c r="AZ13518" s="41"/>
      <c r="BA13518" s="41"/>
      <c r="BB13518" s="41"/>
      <c r="BC13518" s="41"/>
      <c r="BD13518" s="41"/>
      <c r="BE13518" s="41"/>
      <c r="BF13518" s="41"/>
      <c r="BG13518" s="41"/>
      <c r="BH13518" s="41"/>
      <c r="BI13518" s="41"/>
      <c r="BJ13518" s="41"/>
      <c r="BK13518" s="41"/>
      <c r="BL13518" s="41"/>
      <c r="BM13518" s="41"/>
      <c r="BN13518" s="41"/>
      <c r="BO13518" s="41"/>
      <c r="BP13518" s="108"/>
      <c r="CG13518" s="102"/>
      <c r="CI13518" s="45"/>
    </row>
    <row r="13519" spans="37:87" ht="13" customHeight="1">
      <c r="AK13519" s="114"/>
      <c r="AL13519" s="41"/>
      <c r="AM13519" s="41"/>
      <c r="AN13519" s="41"/>
      <c r="AO13519" s="41"/>
      <c r="AP13519" s="41"/>
      <c r="AQ13519" s="41"/>
      <c r="AR13519" s="41"/>
      <c r="AS13519" s="41"/>
      <c r="AT13519" s="41"/>
      <c r="AU13519" s="41"/>
      <c r="AV13519" s="41"/>
      <c r="AW13519" s="41"/>
      <c r="AX13519" s="41"/>
      <c r="AY13519" s="41"/>
      <c r="AZ13519" s="41"/>
      <c r="BA13519" s="41"/>
      <c r="BB13519" s="41"/>
      <c r="BC13519" s="41"/>
      <c r="BD13519" s="41"/>
      <c r="BE13519" s="41"/>
      <c r="BF13519" s="41"/>
      <c r="BG13519" s="41"/>
      <c r="BH13519" s="41"/>
      <c r="BI13519" s="41"/>
      <c r="BJ13519" s="41"/>
      <c r="BK13519" s="41"/>
      <c r="BL13519" s="41"/>
      <c r="BM13519" s="41"/>
      <c r="BN13519" s="41"/>
      <c r="BO13519" s="41"/>
      <c r="BP13519" s="108"/>
      <c r="CG13519" s="102"/>
      <c r="CI13519" s="45"/>
    </row>
    <row r="13520" spans="37:87" ht="13" customHeight="1">
      <c r="AK13520" s="114"/>
      <c r="AL13520" s="41"/>
      <c r="AM13520" s="41"/>
      <c r="AN13520" s="41"/>
      <c r="AO13520" s="41"/>
      <c r="AP13520" s="41"/>
      <c r="AQ13520" s="41"/>
      <c r="AR13520" s="41"/>
      <c r="AS13520" s="41"/>
      <c r="AT13520" s="41"/>
      <c r="AU13520" s="41"/>
      <c r="AV13520" s="41"/>
      <c r="AW13520" s="41"/>
      <c r="AX13520" s="41"/>
      <c r="AY13520" s="41"/>
      <c r="AZ13520" s="41"/>
      <c r="BA13520" s="41"/>
      <c r="BB13520" s="41"/>
      <c r="BC13520" s="41"/>
      <c r="BD13520" s="41"/>
      <c r="BE13520" s="41"/>
      <c r="BF13520" s="41"/>
      <c r="BG13520" s="41"/>
      <c r="BH13520" s="41"/>
      <c r="BI13520" s="41"/>
      <c r="BJ13520" s="41"/>
      <c r="BK13520" s="41"/>
      <c r="BL13520" s="41"/>
      <c r="BM13520" s="41"/>
      <c r="BN13520" s="41"/>
      <c r="BO13520" s="41"/>
      <c r="BP13520" s="108"/>
      <c r="CG13520" s="102"/>
      <c r="CI13520" s="45"/>
    </row>
    <row r="13521" spans="37:87" ht="13" customHeight="1">
      <c r="AK13521" s="114"/>
      <c r="AL13521" s="41"/>
      <c r="AM13521" s="41"/>
      <c r="AN13521" s="41"/>
      <c r="AO13521" s="41"/>
      <c r="AP13521" s="41"/>
      <c r="AQ13521" s="41"/>
      <c r="AR13521" s="41"/>
      <c r="AS13521" s="41"/>
      <c r="AT13521" s="41"/>
      <c r="AU13521" s="41"/>
      <c r="AV13521" s="41"/>
      <c r="AW13521" s="41"/>
      <c r="AX13521" s="41"/>
      <c r="AY13521" s="41"/>
      <c r="AZ13521" s="41"/>
      <c r="BA13521" s="41"/>
      <c r="BB13521" s="41"/>
      <c r="BC13521" s="41"/>
      <c r="BD13521" s="41"/>
      <c r="BE13521" s="41"/>
      <c r="BF13521" s="41"/>
      <c r="BG13521" s="41"/>
      <c r="BH13521" s="41"/>
      <c r="BI13521" s="41"/>
      <c r="BJ13521" s="41"/>
      <c r="BK13521" s="41"/>
      <c r="BL13521" s="41"/>
      <c r="BM13521" s="41"/>
      <c r="BN13521" s="41"/>
      <c r="BO13521" s="41"/>
      <c r="BP13521" s="108"/>
      <c r="CG13521" s="102"/>
      <c r="CI13521" s="45"/>
    </row>
    <row r="13522" spans="37:87" ht="13" customHeight="1">
      <c r="AK13522" s="114"/>
      <c r="AL13522" s="41"/>
      <c r="AM13522" s="41"/>
      <c r="AN13522" s="41"/>
      <c r="AO13522" s="41"/>
      <c r="AP13522" s="41"/>
      <c r="AQ13522" s="41"/>
      <c r="AR13522" s="41"/>
      <c r="AS13522" s="41"/>
      <c r="AT13522" s="41"/>
      <c r="AU13522" s="41"/>
      <c r="AV13522" s="41"/>
      <c r="AW13522" s="41"/>
      <c r="AX13522" s="41"/>
      <c r="AY13522" s="41"/>
      <c r="AZ13522" s="41"/>
      <c r="BA13522" s="41"/>
      <c r="BB13522" s="41"/>
      <c r="BC13522" s="41"/>
      <c r="BD13522" s="41"/>
      <c r="BE13522" s="41"/>
      <c r="BF13522" s="41"/>
      <c r="BG13522" s="41"/>
      <c r="BH13522" s="41"/>
      <c r="BI13522" s="41"/>
      <c r="BJ13522" s="41"/>
      <c r="BK13522" s="41"/>
      <c r="BL13522" s="41"/>
      <c r="BM13522" s="41"/>
      <c r="BN13522" s="41"/>
      <c r="BO13522" s="41"/>
      <c r="BP13522" s="108"/>
      <c r="CG13522" s="102"/>
      <c r="CI13522" s="45"/>
    </row>
    <row r="13523" spans="37:87" ht="13" customHeight="1">
      <c r="AK13523" s="114"/>
      <c r="AL13523" s="41"/>
      <c r="AM13523" s="41"/>
      <c r="AN13523" s="41"/>
      <c r="AO13523" s="41"/>
      <c r="AP13523" s="41"/>
      <c r="AQ13523" s="41"/>
      <c r="AR13523" s="41"/>
      <c r="AS13523" s="41"/>
      <c r="AT13523" s="41"/>
      <c r="AU13523" s="41"/>
      <c r="AV13523" s="41"/>
      <c r="AW13523" s="41"/>
      <c r="AX13523" s="41"/>
      <c r="AY13523" s="41"/>
      <c r="AZ13523" s="41"/>
      <c r="BA13523" s="41"/>
      <c r="BB13523" s="41"/>
      <c r="BC13523" s="41"/>
      <c r="BD13523" s="41"/>
      <c r="BE13523" s="41"/>
      <c r="BF13523" s="41"/>
      <c r="BG13523" s="41"/>
      <c r="BH13523" s="41"/>
      <c r="BI13523" s="41"/>
      <c r="BJ13523" s="41"/>
      <c r="BK13523" s="41"/>
      <c r="BL13523" s="41"/>
      <c r="BM13523" s="41"/>
      <c r="BN13523" s="41"/>
      <c r="BO13523" s="41"/>
      <c r="BP13523" s="108"/>
      <c r="CG13523" s="102"/>
      <c r="CI13523" s="45"/>
    </row>
    <row r="13524" spans="37:87" ht="13" customHeight="1">
      <c r="AK13524" s="114"/>
      <c r="AL13524" s="41"/>
      <c r="AM13524" s="41"/>
      <c r="AN13524" s="41"/>
      <c r="AO13524" s="41"/>
      <c r="AP13524" s="41"/>
      <c r="AQ13524" s="41"/>
      <c r="AR13524" s="41"/>
      <c r="AS13524" s="41"/>
      <c r="AT13524" s="41"/>
      <c r="AU13524" s="41"/>
      <c r="AV13524" s="41"/>
      <c r="AW13524" s="41"/>
      <c r="AX13524" s="41"/>
      <c r="AY13524" s="41"/>
      <c r="AZ13524" s="41"/>
      <c r="BA13524" s="41"/>
      <c r="BB13524" s="41"/>
      <c r="BC13524" s="41"/>
      <c r="BD13524" s="41"/>
      <c r="BE13524" s="41"/>
      <c r="BF13524" s="41"/>
      <c r="BG13524" s="41"/>
      <c r="BH13524" s="41"/>
      <c r="BI13524" s="41"/>
      <c r="BJ13524" s="41"/>
      <c r="BK13524" s="41"/>
      <c r="BL13524" s="41"/>
      <c r="BM13524" s="41"/>
      <c r="BN13524" s="41"/>
      <c r="BO13524" s="41"/>
      <c r="BP13524" s="108"/>
      <c r="CG13524" s="102"/>
      <c r="CI13524" s="45"/>
    </row>
    <row r="13525" spans="37:87" ht="13" customHeight="1">
      <c r="AK13525" s="114"/>
      <c r="AL13525" s="41"/>
      <c r="AM13525" s="41"/>
      <c r="AN13525" s="41"/>
      <c r="AO13525" s="41"/>
      <c r="AP13525" s="41"/>
      <c r="AQ13525" s="41"/>
      <c r="AR13525" s="41"/>
      <c r="AS13525" s="41"/>
      <c r="AT13525" s="41"/>
      <c r="AU13525" s="41"/>
      <c r="AV13525" s="41"/>
      <c r="AW13525" s="41"/>
      <c r="AX13525" s="41"/>
      <c r="AY13525" s="41"/>
      <c r="AZ13525" s="41"/>
      <c r="BA13525" s="41"/>
      <c r="BB13525" s="41"/>
      <c r="BC13525" s="41"/>
      <c r="BD13525" s="41"/>
      <c r="BE13525" s="41"/>
      <c r="BF13525" s="41"/>
      <c r="BG13525" s="41"/>
      <c r="BH13525" s="41"/>
      <c r="BI13525" s="41"/>
      <c r="BJ13525" s="41"/>
      <c r="BK13525" s="41"/>
      <c r="BL13525" s="41"/>
      <c r="BM13525" s="41"/>
      <c r="BN13525" s="41"/>
      <c r="BO13525" s="41"/>
      <c r="BP13525" s="108"/>
      <c r="CG13525" s="102"/>
      <c r="CI13525" s="45"/>
    </row>
    <row r="13526" spans="37:87" ht="13" customHeight="1">
      <c r="AK13526" s="114"/>
      <c r="AL13526" s="41"/>
      <c r="AM13526" s="41"/>
      <c r="AN13526" s="41"/>
      <c r="AO13526" s="41"/>
      <c r="AP13526" s="41"/>
      <c r="AQ13526" s="41"/>
      <c r="AR13526" s="41"/>
      <c r="AS13526" s="41"/>
      <c r="AT13526" s="41"/>
      <c r="AU13526" s="41"/>
      <c r="AV13526" s="41"/>
      <c r="AW13526" s="41"/>
      <c r="AX13526" s="41"/>
      <c r="AY13526" s="41"/>
      <c r="AZ13526" s="41"/>
      <c r="BA13526" s="41"/>
      <c r="BB13526" s="41"/>
      <c r="BC13526" s="41"/>
      <c r="BD13526" s="41"/>
      <c r="BE13526" s="41"/>
      <c r="BF13526" s="41"/>
      <c r="BG13526" s="41"/>
      <c r="BH13526" s="41"/>
      <c r="BI13526" s="41"/>
      <c r="BJ13526" s="41"/>
      <c r="BK13526" s="41"/>
      <c r="BL13526" s="41"/>
      <c r="BM13526" s="41"/>
      <c r="BN13526" s="41"/>
      <c r="BO13526" s="41"/>
      <c r="BP13526" s="108"/>
      <c r="CG13526" s="102"/>
      <c r="CI13526" s="45"/>
    </row>
    <row r="13527" spans="37:87" ht="13" customHeight="1">
      <c r="AK13527" s="114"/>
      <c r="AL13527" s="41"/>
      <c r="AM13527" s="41"/>
      <c r="AN13527" s="41"/>
      <c r="AO13527" s="41"/>
      <c r="AP13527" s="41"/>
      <c r="AQ13527" s="41"/>
      <c r="AR13527" s="41"/>
      <c r="AS13527" s="41"/>
      <c r="AT13527" s="41"/>
      <c r="AU13527" s="41"/>
      <c r="AV13527" s="41"/>
      <c r="AW13527" s="41"/>
      <c r="AX13527" s="41"/>
      <c r="AY13527" s="41"/>
      <c r="AZ13527" s="41"/>
      <c r="BA13527" s="41"/>
      <c r="BB13527" s="41"/>
      <c r="BC13527" s="41"/>
      <c r="BD13527" s="41"/>
      <c r="BE13527" s="41"/>
      <c r="BF13527" s="41"/>
      <c r="BG13527" s="41"/>
      <c r="BH13527" s="41"/>
      <c r="BI13527" s="41"/>
      <c r="BJ13527" s="41"/>
      <c r="BK13527" s="41"/>
      <c r="BL13527" s="41"/>
      <c r="BM13527" s="41"/>
      <c r="BN13527" s="41"/>
      <c r="BO13527" s="41"/>
      <c r="BP13527" s="108"/>
      <c r="CG13527" s="102"/>
      <c r="CI13527" s="45"/>
    </row>
    <row r="13528" spans="37:87" ht="13" customHeight="1">
      <c r="AK13528" s="114"/>
      <c r="AL13528" s="41"/>
      <c r="AM13528" s="41"/>
      <c r="AN13528" s="41"/>
      <c r="AO13528" s="41"/>
      <c r="AP13528" s="41"/>
      <c r="AQ13528" s="41"/>
      <c r="AR13528" s="41"/>
      <c r="AS13528" s="41"/>
      <c r="AT13528" s="41"/>
      <c r="AU13528" s="41"/>
      <c r="AV13528" s="41"/>
      <c r="AW13528" s="41"/>
      <c r="AX13528" s="41"/>
      <c r="AY13528" s="41"/>
      <c r="AZ13528" s="41"/>
      <c r="BA13528" s="41"/>
      <c r="BB13528" s="41"/>
      <c r="BC13528" s="41"/>
      <c r="BD13528" s="41"/>
      <c r="BE13528" s="41"/>
      <c r="BF13528" s="41"/>
      <c r="BG13528" s="41"/>
      <c r="BH13528" s="41"/>
      <c r="BI13528" s="41"/>
      <c r="BJ13528" s="41"/>
      <c r="BK13528" s="41"/>
      <c r="BL13528" s="41"/>
      <c r="BM13528" s="41"/>
      <c r="BN13528" s="41"/>
      <c r="BO13528" s="41"/>
      <c r="BP13528" s="108"/>
      <c r="CG13528" s="102"/>
      <c r="CI13528" s="45"/>
    </row>
    <row r="13529" spans="37:87" ht="13" customHeight="1">
      <c r="AK13529" s="114"/>
      <c r="AL13529" s="41"/>
      <c r="AM13529" s="41"/>
      <c r="AN13529" s="41"/>
      <c r="AO13529" s="41"/>
      <c r="AP13529" s="41"/>
      <c r="AQ13529" s="41"/>
      <c r="AR13529" s="41"/>
      <c r="AS13529" s="41"/>
      <c r="AT13529" s="41"/>
      <c r="AU13529" s="41"/>
      <c r="AV13529" s="41"/>
      <c r="AW13529" s="41"/>
      <c r="AX13529" s="41"/>
      <c r="AY13529" s="41"/>
      <c r="AZ13529" s="41"/>
      <c r="BA13529" s="41"/>
      <c r="BB13529" s="41"/>
      <c r="BC13529" s="41"/>
      <c r="BD13529" s="41"/>
      <c r="BE13529" s="41"/>
      <c r="BF13529" s="41"/>
      <c r="BG13529" s="41"/>
      <c r="BH13529" s="41"/>
      <c r="BI13529" s="41"/>
      <c r="BJ13529" s="41"/>
      <c r="BK13529" s="41"/>
      <c r="BL13529" s="41"/>
      <c r="BM13529" s="41"/>
      <c r="BN13529" s="41"/>
      <c r="BO13529" s="41"/>
      <c r="BP13529" s="108"/>
      <c r="CG13529" s="102"/>
      <c r="CI13529" s="45"/>
    </row>
    <row r="13530" spans="37:87" ht="13" customHeight="1">
      <c r="AK13530" s="114"/>
      <c r="AL13530" s="41"/>
      <c r="AM13530" s="41"/>
      <c r="AN13530" s="41"/>
      <c r="AO13530" s="41"/>
      <c r="AP13530" s="41"/>
      <c r="AQ13530" s="41"/>
      <c r="AR13530" s="41"/>
      <c r="AS13530" s="41"/>
      <c r="AT13530" s="41"/>
      <c r="AU13530" s="41"/>
      <c r="AV13530" s="41"/>
      <c r="AW13530" s="41"/>
      <c r="AX13530" s="41"/>
      <c r="AY13530" s="41"/>
      <c r="AZ13530" s="41"/>
      <c r="BA13530" s="41"/>
      <c r="BB13530" s="41"/>
      <c r="BC13530" s="41"/>
      <c r="BD13530" s="41"/>
      <c r="BE13530" s="41"/>
      <c r="BF13530" s="41"/>
      <c r="BG13530" s="41"/>
      <c r="BH13530" s="41"/>
      <c r="BI13530" s="41"/>
      <c r="BJ13530" s="41"/>
      <c r="BK13530" s="41"/>
      <c r="BL13530" s="41"/>
      <c r="BM13530" s="41"/>
      <c r="BN13530" s="41"/>
      <c r="BO13530" s="41"/>
      <c r="BP13530" s="108"/>
      <c r="CG13530" s="102"/>
      <c r="CI13530" s="45"/>
    </row>
    <row r="13531" spans="37:87" ht="13" customHeight="1">
      <c r="AK13531" s="114"/>
      <c r="AL13531" s="41"/>
      <c r="AM13531" s="41"/>
      <c r="AN13531" s="41"/>
      <c r="AO13531" s="41"/>
      <c r="AP13531" s="41"/>
      <c r="AQ13531" s="41"/>
      <c r="AR13531" s="41"/>
      <c r="AS13531" s="41"/>
      <c r="AT13531" s="41"/>
      <c r="AU13531" s="41"/>
      <c r="AV13531" s="41"/>
      <c r="AW13531" s="41"/>
      <c r="AX13531" s="41"/>
      <c r="AY13531" s="41"/>
      <c r="AZ13531" s="41"/>
      <c r="BA13531" s="41"/>
      <c r="BB13531" s="41"/>
      <c r="BC13531" s="41"/>
      <c r="BD13531" s="41"/>
      <c r="BE13531" s="41"/>
      <c r="BF13531" s="41"/>
      <c r="BG13531" s="41"/>
      <c r="BH13531" s="41"/>
      <c r="BI13531" s="41"/>
      <c r="BJ13531" s="41"/>
      <c r="BK13531" s="41"/>
      <c r="BL13531" s="41"/>
      <c r="BM13531" s="41"/>
      <c r="BN13531" s="41"/>
      <c r="BO13531" s="41"/>
      <c r="BP13531" s="108"/>
      <c r="CG13531" s="102"/>
      <c r="CI13531" s="45"/>
    </row>
    <row r="13532" spans="37:87" ht="13" customHeight="1">
      <c r="AK13532" s="114"/>
      <c r="AL13532" s="41"/>
      <c r="AM13532" s="41"/>
      <c r="AN13532" s="41"/>
      <c r="AO13532" s="41"/>
      <c r="AP13532" s="41"/>
      <c r="AQ13532" s="41"/>
      <c r="AR13532" s="41"/>
      <c r="AS13532" s="41"/>
      <c r="AT13532" s="41"/>
      <c r="AU13532" s="41"/>
      <c r="AV13532" s="41"/>
      <c r="AW13532" s="41"/>
      <c r="AX13532" s="41"/>
      <c r="AY13532" s="41"/>
      <c r="AZ13532" s="41"/>
      <c r="BA13532" s="41"/>
      <c r="BB13532" s="41"/>
      <c r="BC13532" s="41"/>
      <c r="BD13532" s="41"/>
      <c r="BE13532" s="41"/>
      <c r="BF13532" s="41"/>
      <c r="BG13532" s="41"/>
      <c r="BH13532" s="41"/>
      <c r="BI13532" s="41"/>
      <c r="BJ13532" s="41"/>
      <c r="BK13532" s="41"/>
      <c r="BL13532" s="41"/>
      <c r="BM13532" s="41"/>
      <c r="BN13532" s="41"/>
      <c r="BO13532" s="41"/>
      <c r="BP13532" s="108"/>
      <c r="CG13532" s="102"/>
      <c r="CI13532" s="45"/>
    </row>
    <row r="13533" spans="37:87" ht="13" customHeight="1">
      <c r="AK13533" s="114"/>
      <c r="AL13533" s="41"/>
      <c r="AM13533" s="41"/>
      <c r="AN13533" s="41"/>
      <c r="AO13533" s="41"/>
      <c r="AP13533" s="41"/>
      <c r="AQ13533" s="41"/>
      <c r="AR13533" s="41"/>
      <c r="AS13533" s="41"/>
      <c r="AT13533" s="41"/>
      <c r="AU13533" s="41"/>
      <c r="AV13533" s="41"/>
      <c r="AW13533" s="41"/>
      <c r="AX13533" s="41"/>
      <c r="AY13533" s="41"/>
      <c r="AZ13533" s="41"/>
      <c r="BA13533" s="41"/>
      <c r="BB13533" s="41"/>
      <c r="BC13533" s="41"/>
      <c r="BD13533" s="41"/>
      <c r="BE13533" s="41"/>
      <c r="BF13533" s="41"/>
      <c r="BG13533" s="41"/>
      <c r="BH13533" s="41"/>
      <c r="BI13533" s="41"/>
      <c r="BJ13533" s="41"/>
      <c r="BK13533" s="41"/>
      <c r="BL13533" s="41"/>
      <c r="BM13533" s="41"/>
      <c r="BN13533" s="41"/>
      <c r="BO13533" s="41"/>
      <c r="BP13533" s="108"/>
      <c r="CG13533" s="102"/>
      <c r="CI13533" s="45"/>
    </row>
    <row r="13534" spans="37:87" ht="13" customHeight="1">
      <c r="AK13534" s="114"/>
      <c r="AL13534" s="41"/>
      <c r="AM13534" s="41"/>
      <c r="AN13534" s="41"/>
      <c r="AO13534" s="41"/>
      <c r="AP13534" s="41"/>
      <c r="AQ13534" s="41"/>
      <c r="AR13534" s="41"/>
      <c r="AS13534" s="41"/>
      <c r="AT13534" s="41"/>
      <c r="AU13534" s="41"/>
      <c r="AV13534" s="41"/>
      <c r="AW13534" s="41"/>
      <c r="AX13534" s="41"/>
      <c r="AY13534" s="41"/>
      <c r="AZ13534" s="41"/>
      <c r="BA13534" s="41"/>
      <c r="BB13534" s="41"/>
      <c r="BC13534" s="41"/>
      <c r="BD13534" s="41"/>
      <c r="BE13534" s="41"/>
      <c r="BF13534" s="41"/>
      <c r="BG13534" s="41"/>
      <c r="BH13534" s="41"/>
      <c r="BI13534" s="41"/>
      <c r="BJ13534" s="41"/>
      <c r="BK13534" s="41"/>
      <c r="BL13534" s="41"/>
      <c r="BM13534" s="41"/>
      <c r="BN13534" s="41"/>
      <c r="BO13534" s="41"/>
      <c r="BP13534" s="108"/>
      <c r="CG13534" s="102"/>
      <c r="CI13534" s="45"/>
    </row>
    <row r="13535" spans="37:87" ht="13" customHeight="1">
      <c r="AK13535" s="114"/>
      <c r="AL13535" s="41"/>
      <c r="AM13535" s="41"/>
      <c r="AN13535" s="41"/>
      <c r="AO13535" s="41"/>
      <c r="AP13535" s="41"/>
      <c r="AQ13535" s="41"/>
      <c r="AR13535" s="41"/>
      <c r="AS13535" s="41"/>
      <c r="AT13535" s="41"/>
      <c r="AU13535" s="41"/>
      <c r="AV13535" s="41"/>
      <c r="AW13535" s="41"/>
      <c r="AX13535" s="41"/>
      <c r="AY13535" s="41"/>
      <c r="AZ13535" s="41"/>
      <c r="BA13535" s="41"/>
      <c r="BB13535" s="41"/>
      <c r="BC13535" s="41"/>
      <c r="BD13535" s="41"/>
      <c r="BE13535" s="41"/>
      <c r="BF13535" s="41"/>
      <c r="BG13535" s="41"/>
      <c r="BH13535" s="41"/>
      <c r="BI13535" s="41"/>
      <c r="BJ13535" s="41"/>
      <c r="BK13535" s="41"/>
      <c r="BL13535" s="41"/>
      <c r="BM13535" s="41"/>
      <c r="BN13535" s="41"/>
      <c r="BO13535" s="41"/>
      <c r="BP13535" s="108"/>
      <c r="CG13535" s="102"/>
      <c r="CI13535" s="45"/>
    </row>
    <row r="13536" spans="37:87" ht="13" customHeight="1">
      <c r="AK13536" s="114"/>
      <c r="AL13536" s="41"/>
      <c r="AM13536" s="41"/>
      <c r="AN13536" s="41"/>
      <c r="AO13536" s="41"/>
      <c r="AP13536" s="41"/>
      <c r="AQ13536" s="41"/>
      <c r="AR13536" s="41"/>
      <c r="AS13536" s="41"/>
      <c r="AT13536" s="41"/>
      <c r="AU13536" s="41"/>
      <c r="AV13536" s="41"/>
      <c r="AW13536" s="41"/>
      <c r="AX13536" s="41"/>
      <c r="AY13536" s="41"/>
      <c r="AZ13536" s="41"/>
      <c r="BA13536" s="41"/>
      <c r="BB13536" s="41"/>
      <c r="BC13536" s="41"/>
      <c r="BD13536" s="41"/>
      <c r="BE13536" s="41"/>
      <c r="BF13536" s="41"/>
      <c r="BG13536" s="41"/>
      <c r="BH13536" s="41"/>
      <c r="BI13536" s="41"/>
      <c r="BJ13536" s="41"/>
      <c r="BK13536" s="41"/>
      <c r="BL13536" s="41"/>
      <c r="BM13536" s="41"/>
      <c r="BN13536" s="41"/>
      <c r="BO13536" s="41"/>
      <c r="BP13536" s="108"/>
      <c r="CG13536" s="102"/>
      <c r="CI13536" s="45"/>
    </row>
    <row r="13537" spans="37:87" ht="13" customHeight="1">
      <c r="AK13537" s="114"/>
      <c r="AL13537" s="41"/>
      <c r="AM13537" s="41"/>
      <c r="AN13537" s="41"/>
      <c r="AO13537" s="41"/>
      <c r="AP13537" s="41"/>
      <c r="AQ13537" s="41"/>
      <c r="AR13537" s="41"/>
      <c r="AS13537" s="41"/>
      <c r="AT13537" s="41"/>
      <c r="AU13537" s="41"/>
      <c r="AV13537" s="41"/>
      <c r="AW13537" s="41"/>
      <c r="AX13537" s="41"/>
      <c r="AY13537" s="41"/>
      <c r="AZ13537" s="41"/>
      <c r="BA13537" s="41"/>
      <c r="BB13537" s="41"/>
      <c r="BC13537" s="41"/>
      <c r="BD13537" s="41"/>
      <c r="BE13537" s="41"/>
      <c r="BF13537" s="41"/>
      <c r="BG13537" s="41"/>
      <c r="BH13537" s="41"/>
      <c r="BI13537" s="41"/>
      <c r="BJ13537" s="41"/>
      <c r="BK13537" s="41"/>
      <c r="BL13537" s="41"/>
      <c r="BM13537" s="41"/>
      <c r="BN13537" s="41"/>
      <c r="BO13537" s="41"/>
      <c r="BP13537" s="108"/>
      <c r="CG13537" s="102"/>
      <c r="CI13537" s="45"/>
    </row>
    <row r="13538" spans="37:87" ht="13" customHeight="1">
      <c r="AK13538" s="114"/>
      <c r="AL13538" s="41"/>
      <c r="AM13538" s="41"/>
      <c r="AN13538" s="41"/>
      <c r="AO13538" s="41"/>
      <c r="AP13538" s="41"/>
      <c r="AQ13538" s="41"/>
      <c r="AR13538" s="41"/>
      <c r="AS13538" s="41"/>
      <c r="AT13538" s="41"/>
      <c r="AU13538" s="41"/>
      <c r="AV13538" s="41"/>
      <c r="AW13538" s="41"/>
      <c r="AX13538" s="41"/>
      <c r="AY13538" s="41"/>
      <c r="AZ13538" s="41"/>
      <c r="BA13538" s="41"/>
      <c r="BB13538" s="41"/>
      <c r="BC13538" s="41"/>
      <c r="BD13538" s="41"/>
      <c r="BE13538" s="41"/>
      <c r="BF13538" s="41"/>
      <c r="BG13538" s="41"/>
      <c r="BH13538" s="41"/>
      <c r="BI13538" s="41"/>
      <c r="BJ13538" s="41"/>
      <c r="BK13538" s="41"/>
      <c r="BL13538" s="41"/>
      <c r="BM13538" s="41"/>
      <c r="BN13538" s="41"/>
      <c r="BO13538" s="41"/>
      <c r="BP13538" s="108"/>
      <c r="CG13538" s="102"/>
      <c r="CI13538" s="45"/>
    </row>
    <row r="13539" spans="37:87" ht="13" customHeight="1">
      <c r="AK13539" s="114"/>
      <c r="AL13539" s="41"/>
      <c r="AM13539" s="41"/>
      <c r="AN13539" s="41"/>
      <c r="AO13539" s="41"/>
      <c r="AP13539" s="41"/>
      <c r="AQ13539" s="41"/>
      <c r="AR13539" s="41"/>
      <c r="AS13539" s="41"/>
      <c r="AT13539" s="41"/>
      <c r="AU13539" s="41"/>
      <c r="AV13539" s="41"/>
      <c r="AW13539" s="41"/>
      <c r="AX13539" s="41"/>
      <c r="AY13539" s="41"/>
      <c r="AZ13539" s="41"/>
      <c r="BA13539" s="41"/>
      <c r="BB13539" s="41"/>
      <c r="BC13539" s="41"/>
      <c r="BD13539" s="41"/>
      <c r="BE13539" s="41"/>
      <c r="BF13539" s="41"/>
      <c r="BG13539" s="41"/>
      <c r="BH13539" s="41"/>
      <c r="BI13539" s="41"/>
      <c r="BJ13539" s="41"/>
      <c r="BK13539" s="41"/>
      <c r="BL13539" s="41"/>
      <c r="BM13539" s="41"/>
      <c r="BN13539" s="41"/>
      <c r="BO13539" s="41"/>
      <c r="BP13539" s="108"/>
      <c r="CG13539" s="102"/>
      <c r="CI13539" s="45"/>
    </row>
    <row r="13540" spans="37:87" ht="13" customHeight="1">
      <c r="AK13540" s="114"/>
      <c r="AL13540" s="41"/>
      <c r="AM13540" s="41"/>
      <c r="AN13540" s="41"/>
      <c r="AO13540" s="41"/>
      <c r="AP13540" s="41"/>
      <c r="AQ13540" s="41"/>
      <c r="AR13540" s="41"/>
      <c r="AS13540" s="41"/>
      <c r="AT13540" s="41"/>
      <c r="AU13540" s="41"/>
      <c r="AV13540" s="41"/>
      <c r="AW13540" s="41"/>
      <c r="AX13540" s="41"/>
      <c r="AY13540" s="41"/>
      <c r="AZ13540" s="41"/>
      <c r="BA13540" s="41"/>
      <c r="BB13540" s="41"/>
      <c r="BC13540" s="41"/>
      <c r="BD13540" s="41"/>
      <c r="BE13540" s="41"/>
      <c r="BF13540" s="41"/>
      <c r="BG13540" s="41"/>
      <c r="BH13540" s="41"/>
      <c r="BI13540" s="41"/>
      <c r="BJ13540" s="41"/>
      <c r="BK13540" s="41"/>
      <c r="BL13540" s="41"/>
      <c r="BM13540" s="41"/>
      <c r="BN13540" s="41"/>
      <c r="BO13540" s="41"/>
      <c r="BP13540" s="108"/>
      <c r="CG13540" s="102"/>
      <c r="CI13540" s="45"/>
    </row>
    <row r="13541" spans="37:87" ht="13" customHeight="1">
      <c r="AK13541" s="114"/>
      <c r="AL13541" s="41"/>
      <c r="AM13541" s="41"/>
      <c r="AN13541" s="41"/>
      <c r="AO13541" s="41"/>
      <c r="AP13541" s="41"/>
      <c r="AQ13541" s="41"/>
      <c r="AR13541" s="41"/>
      <c r="AS13541" s="41"/>
      <c r="AT13541" s="41"/>
      <c r="AU13541" s="41"/>
      <c r="AV13541" s="41"/>
      <c r="AW13541" s="41"/>
      <c r="AX13541" s="41"/>
      <c r="AY13541" s="41"/>
      <c r="AZ13541" s="41"/>
      <c r="BA13541" s="41"/>
      <c r="BB13541" s="41"/>
      <c r="BC13541" s="41"/>
      <c r="BD13541" s="41"/>
      <c r="BE13541" s="41"/>
      <c r="BF13541" s="41"/>
      <c r="BG13541" s="41"/>
      <c r="BH13541" s="41"/>
      <c r="BI13541" s="41"/>
      <c r="BJ13541" s="41"/>
      <c r="BK13541" s="41"/>
      <c r="BL13541" s="41"/>
      <c r="BM13541" s="41"/>
      <c r="BN13541" s="41"/>
      <c r="BO13541" s="41"/>
      <c r="BP13541" s="108"/>
      <c r="CG13541" s="102"/>
      <c r="CI13541" s="45"/>
    </row>
    <row r="13542" spans="37:87" ht="13" customHeight="1">
      <c r="AK13542" s="114"/>
      <c r="AL13542" s="41"/>
      <c r="AM13542" s="41"/>
      <c r="AN13542" s="41"/>
      <c r="AO13542" s="41"/>
      <c r="AP13542" s="41"/>
      <c r="AQ13542" s="41"/>
      <c r="AR13542" s="41"/>
      <c r="AS13542" s="41"/>
      <c r="AT13542" s="41"/>
      <c r="AU13542" s="41"/>
      <c r="AV13542" s="41"/>
      <c r="AW13542" s="41"/>
      <c r="AX13542" s="41"/>
      <c r="AY13542" s="41"/>
      <c r="AZ13542" s="41"/>
      <c r="BA13542" s="41"/>
      <c r="BB13542" s="41"/>
      <c r="BC13542" s="41"/>
      <c r="BD13542" s="41"/>
      <c r="BE13542" s="41"/>
      <c r="BF13542" s="41"/>
      <c r="BG13542" s="41"/>
      <c r="BH13542" s="41"/>
      <c r="BI13542" s="41"/>
      <c r="BJ13542" s="41"/>
      <c r="BK13542" s="41"/>
      <c r="BL13542" s="41"/>
      <c r="BM13542" s="41"/>
      <c r="BN13542" s="41"/>
      <c r="BO13542" s="41"/>
      <c r="BP13542" s="108"/>
      <c r="CG13542" s="102"/>
      <c r="CI13542" s="45"/>
    </row>
    <row r="13543" spans="37:87" ht="13" customHeight="1">
      <c r="AK13543" s="114"/>
      <c r="AL13543" s="41"/>
      <c r="AM13543" s="41"/>
      <c r="AN13543" s="41"/>
      <c r="AO13543" s="41"/>
      <c r="AP13543" s="41"/>
      <c r="AQ13543" s="41"/>
      <c r="AR13543" s="41"/>
      <c r="AS13543" s="41"/>
      <c r="AT13543" s="41"/>
      <c r="AU13543" s="41"/>
      <c r="AV13543" s="41"/>
      <c r="AW13543" s="41"/>
      <c r="AX13543" s="41"/>
      <c r="AY13543" s="41"/>
      <c r="AZ13543" s="41"/>
      <c r="BA13543" s="41"/>
      <c r="BB13543" s="41"/>
      <c r="BC13543" s="41"/>
      <c r="BD13543" s="41"/>
      <c r="BE13543" s="41"/>
      <c r="BF13543" s="41"/>
      <c r="BG13543" s="41"/>
      <c r="BH13543" s="41"/>
      <c r="BI13543" s="41"/>
      <c r="BJ13543" s="41"/>
      <c r="BK13543" s="41"/>
      <c r="BL13543" s="41"/>
      <c r="BM13543" s="41"/>
      <c r="BN13543" s="41"/>
      <c r="BO13543" s="41"/>
      <c r="BP13543" s="108"/>
      <c r="CG13543" s="102"/>
      <c r="CI13543" s="45"/>
    </row>
    <row r="13544" spans="37:87" ht="13" customHeight="1">
      <c r="AK13544" s="114"/>
      <c r="AL13544" s="41"/>
      <c r="AM13544" s="41"/>
      <c r="AN13544" s="41"/>
      <c r="AO13544" s="41"/>
      <c r="AP13544" s="41"/>
      <c r="AQ13544" s="41"/>
      <c r="AR13544" s="41"/>
      <c r="AS13544" s="41"/>
      <c r="AT13544" s="41"/>
      <c r="AU13544" s="41"/>
      <c r="AV13544" s="41"/>
      <c r="AW13544" s="41"/>
      <c r="AX13544" s="41"/>
      <c r="AY13544" s="41"/>
      <c r="AZ13544" s="41"/>
      <c r="BA13544" s="41"/>
      <c r="BB13544" s="41"/>
      <c r="BC13544" s="41"/>
      <c r="BD13544" s="41"/>
      <c r="BE13544" s="41"/>
      <c r="BF13544" s="41"/>
      <c r="BG13544" s="41"/>
      <c r="BH13544" s="41"/>
      <c r="BI13544" s="41"/>
      <c r="BJ13544" s="41"/>
      <c r="BK13544" s="41"/>
      <c r="BL13544" s="41"/>
      <c r="BM13544" s="41"/>
      <c r="BN13544" s="41"/>
      <c r="BO13544" s="41"/>
      <c r="BP13544" s="108"/>
      <c r="CG13544" s="102"/>
      <c r="CI13544" s="45"/>
    </row>
    <row r="13545" spans="37:87" ht="13" customHeight="1">
      <c r="AK13545" s="114"/>
      <c r="AL13545" s="41"/>
      <c r="AM13545" s="41"/>
      <c r="AN13545" s="41"/>
      <c r="AO13545" s="41"/>
      <c r="AP13545" s="41"/>
      <c r="AQ13545" s="41"/>
      <c r="AR13545" s="41"/>
      <c r="AS13545" s="41"/>
      <c r="AT13545" s="41"/>
      <c r="AU13545" s="41"/>
      <c r="AV13545" s="41"/>
      <c r="AW13545" s="41"/>
      <c r="AX13545" s="41"/>
      <c r="AY13545" s="41"/>
      <c r="AZ13545" s="41"/>
      <c r="BA13545" s="41"/>
      <c r="BB13545" s="41"/>
      <c r="BC13545" s="41"/>
      <c r="BD13545" s="41"/>
      <c r="BE13545" s="41"/>
      <c r="BF13545" s="41"/>
      <c r="BG13545" s="41"/>
      <c r="BH13545" s="41"/>
      <c r="BI13545" s="41"/>
      <c r="BJ13545" s="41"/>
      <c r="BK13545" s="41"/>
      <c r="BL13545" s="41"/>
      <c r="BM13545" s="41"/>
      <c r="BN13545" s="41"/>
      <c r="BO13545" s="41"/>
      <c r="BP13545" s="108"/>
      <c r="CG13545" s="102"/>
      <c r="CI13545" s="45"/>
    </row>
    <row r="13546" spans="37:87" ht="13" customHeight="1">
      <c r="AK13546" s="114"/>
      <c r="AL13546" s="41"/>
      <c r="AM13546" s="41"/>
      <c r="AN13546" s="41"/>
      <c r="AO13546" s="41"/>
      <c r="AP13546" s="41"/>
      <c r="AQ13546" s="41"/>
      <c r="AR13546" s="41"/>
      <c r="AS13546" s="41"/>
      <c r="AT13546" s="41"/>
      <c r="AU13546" s="41"/>
      <c r="AV13546" s="41"/>
      <c r="AW13546" s="41"/>
      <c r="AX13546" s="41"/>
      <c r="AY13546" s="41"/>
      <c r="AZ13546" s="41"/>
      <c r="BA13546" s="41"/>
      <c r="BB13546" s="41"/>
      <c r="BC13546" s="41"/>
      <c r="BD13546" s="41"/>
      <c r="BE13546" s="41"/>
      <c r="BF13546" s="41"/>
      <c r="BG13546" s="41"/>
      <c r="BH13546" s="41"/>
      <c r="BI13546" s="41"/>
      <c r="BJ13546" s="41"/>
      <c r="BK13546" s="41"/>
      <c r="BL13546" s="41"/>
      <c r="BM13546" s="41"/>
      <c r="BN13546" s="41"/>
      <c r="BO13546" s="41"/>
      <c r="BP13546" s="108"/>
      <c r="CG13546" s="102"/>
      <c r="CI13546" s="45"/>
    </row>
    <row r="13547" spans="37:87" ht="13" customHeight="1">
      <c r="AK13547" s="114"/>
      <c r="AL13547" s="41"/>
      <c r="AM13547" s="41"/>
      <c r="AN13547" s="41"/>
      <c r="AO13547" s="41"/>
      <c r="AP13547" s="41"/>
      <c r="AQ13547" s="41"/>
      <c r="AR13547" s="41"/>
      <c r="AS13547" s="41"/>
      <c r="AT13547" s="41"/>
      <c r="AU13547" s="41"/>
      <c r="AV13547" s="41"/>
      <c r="AW13547" s="41"/>
      <c r="AX13547" s="41"/>
      <c r="AY13547" s="41"/>
      <c r="AZ13547" s="41"/>
      <c r="BA13547" s="41"/>
      <c r="BB13547" s="41"/>
      <c r="BC13547" s="41"/>
      <c r="BD13547" s="41"/>
      <c r="BE13547" s="41"/>
      <c r="BF13547" s="41"/>
      <c r="BG13547" s="41"/>
      <c r="BH13547" s="41"/>
      <c r="BI13547" s="41"/>
      <c r="BJ13547" s="41"/>
      <c r="BK13547" s="41"/>
      <c r="BL13547" s="41"/>
      <c r="BM13547" s="41"/>
      <c r="BN13547" s="41"/>
      <c r="BO13547" s="41"/>
      <c r="BP13547" s="108"/>
      <c r="CG13547" s="102"/>
      <c r="CI13547" s="45"/>
    </row>
    <row r="13548" spans="37:87" ht="13" customHeight="1">
      <c r="AK13548" s="114"/>
      <c r="AL13548" s="41"/>
      <c r="AM13548" s="41"/>
      <c r="AN13548" s="41"/>
      <c r="AO13548" s="41"/>
      <c r="AP13548" s="41"/>
      <c r="AQ13548" s="41"/>
      <c r="AR13548" s="41"/>
      <c r="AS13548" s="41"/>
      <c r="AT13548" s="41"/>
      <c r="AU13548" s="41"/>
      <c r="AV13548" s="41"/>
      <c r="AW13548" s="41"/>
      <c r="AX13548" s="41"/>
      <c r="AY13548" s="41"/>
      <c r="AZ13548" s="41"/>
      <c r="BA13548" s="41"/>
      <c r="BB13548" s="41"/>
      <c r="BC13548" s="41"/>
      <c r="BD13548" s="41"/>
      <c r="BE13548" s="41"/>
      <c r="BF13548" s="41"/>
      <c r="BG13548" s="41"/>
      <c r="BH13548" s="41"/>
      <c r="BI13548" s="41"/>
      <c r="BJ13548" s="41"/>
      <c r="BK13548" s="41"/>
      <c r="BL13548" s="41"/>
      <c r="BM13548" s="41"/>
      <c r="BN13548" s="41"/>
      <c r="BO13548" s="41"/>
      <c r="BP13548" s="108"/>
      <c r="CG13548" s="102"/>
      <c r="CI13548" s="45"/>
    </row>
    <row r="13549" spans="37:87" ht="13" customHeight="1">
      <c r="AK13549" s="114"/>
      <c r="AL13549" s="41"/>
      <c r="AM13549" s="41"/>
      <c r="AN13549" s="41"/>
      <c r="AO13549" s="41"/>
      <c r="AP13549" s="41"/>
      <c r="AQ13549" s="41"/>
      <c r="AR13549" s="41"/>
      <c r="AS13549" s="41"/>
      <c r="AT13549" s="41"/>
      <c r="AU13549" s="41"/>
      <c r="AV13549" s="41"/>
      <c r="AW13549" s="41"/>
      <c r="AX13549" s="41"/>
      <c r="AY13549" s="41"/>
      <c r="AZ13549" s="41"/>
      <c r="BA13549" s="41"/>
      <c r="BB13549" s="41"/>
      <c r="BC13549" s="41"/>
      <c r="BD13549" s="41"/>
      <c r="BE13549" s="41"/>
      <c r="BF13549" s="41"/>
      <c r="BG13549" s="41"/>
      <c r="BH13549" s="41"/>
      <c r="BI13549" s="41"/>
      <c r="BJ13549" s="41"/>
      <c r="BK13549" s="41"/>
      <c r="BL13549" s="41"/>
      <c r="BM13549" s="41"/>
      <c r="BN13549" s="41"/>
      <c r="BO13549" s="41"/>
      <c r="BP13549" s="108"/>
      <c r="CG13549" s="102"/>
      <c r="CI13549" s="45"/>
    </row>
    <row r="13550" spans="37:87" ht="13" customHeight="1">
      <c r="AK13550" s="114"/>
      <c r="AL13550" s="41"/>
      <c r="AM13550" s="41"/>
      <c r="AN13550" s="41"/>
      <c r="AO13550" s="41"/>
      <c r="AP13550" s="41"/>
      <c r="AQ13550" s="41"/>
      <c r="AR13550" s="41"/>
      <c r="AS13550" s="41"/>
      <c r="AT13550" s="41"/>
      <c r="AU13550" s="41"/>
      <c r="AV13550" s="41"/>
      <c r="AW13550" s="41"/>
      <c r="AX13550" s="41"/>
      <c r="AY13550" s="41"/>
      <c r="AZ13550" s="41"/>
      <c r="BA13550" s="41"/>
      <c r="BB13550" s="41"/>
      <c r="BC13550" s="41"/>
      <c r="BD13550" s="41"/>
      <c r="BE13550" s="41"/>
      <c r="BF13550" s="41"/>
      <c r="BG13550" s="41"/>
      <c r="BH13550" s="41"/>
      <c r="BI13550" s="41"/>
      <c r="BJ13550" s="41"/>
      <c r="BK13550" s="41"/>
      <c r="BL13550" s="41"/>
      <c r="BM13550" s="41"/>
      <c r="BN13550" s="41"/>
      <c r="BO13550" s="41"/>
      <c r="BP13550" s="108"/>
      <c r="CG13550" s="102"/>
      <c r="CI13550" s="45"/>
    </row>
    <row r="13551" spans="37:87" ht="13" customHeight="1">
      <c r="AK13551" s="114"/>
      <c r="AL13551" s="41"/>
      <c r="AM13551" s="41"/>
      <c r="AN13551" s="41"/>
      <c r="AO13551" s="41"/>
      <c r="AP13551" s="41"/>
      <c r="AQ13551" s="41"/>
      <c r="AR13551" s="41"/>
      <c r="AS13551" s="41"/>
      <c r="AT13551" s="41"/>
      <c r="AU13551" s="41"/>
      <c r="AV13551" s="41"/>
      <c r="AW13551" s="41"/>
      <c r="AX13551" s="41"/>
      <c r="AY13551" s="41"/>
      <c r="AZ13551" s="41"/>
      <c r="BA13551" s="41"/>
      <c r="BB13551" s="41"/>
      <c r="BC13551" s="41"/>
      <c r="BD13551" s="41"/>
      <c r="BE13551" s="41"/>
      <c r="BF13551" s="41"/>
      <c r="BG13551" s="41"/>
      <c r="BH13551" s="41"/>
      <c r="BI13551" s="41"/>
      <c r="BJ13551" s="41"/>
      <c r="BK13551" s="41"/>
      <c r="BL13551" s="41"/>
      <c r="BM13551" s="41"/>
      <c r="BN13551" s="41"/>
      <c r="BO13551" s="41"/>
      <c r="BP13551" s="108"/>
      <c r="CG13551" s="102"/>
      <c r="CI13551" s="45"/>
    </row>
    <row r="13552" spans="37:87" ht="13" customHeight="1">
      <c r="AK13552" s="114"/>
      <c r="AL13552" s="41"/>
      <c r="AM13552" s="41"/>
      <c r="AN13552" s="41"/>
      <c r="AO13552" s="41"/>
      <c r="AP13552" s="41"/>
      <c r="AQ13552" s="41"/>
      <c r="AR13552" s="41"/>
      <c r="AS13552" s="41"/>
      <c r="AT13552" s="41"/>
      <c r="AU13552" s="41"/>
      <c r="AV13552" s="41"/>
      <c r="AW13552" s="41"/>
      <c r="AX13552" s="41"/>
      <c r="AY13552" s="41"/>
      <c r="AZ13552" s="41"/>
      <c r="BA13552" s="41"/>
      <c r="BB13552" s="41"/>
      <c r="BC13552" s="41"/>
      <c r="BD13552" s="41"/>
      <c r="BE13552" s="41"/>
      <c r="BF13552" s="41"/>
      <c r="BG13552" s="41"/>
      <c r="BH13552" s="41"/>
      <c r="BI13552" s="41"/>
      <c r="BJ13552" s="41"/>
      <c r="BK13552" s="41"/>
      <c r="BL13552" s="41"/>
      <c r="BM13552" s="41"/>
      <c r="BN13552" s="41"/>
      <c r="BO13552" s="41"/>
      <c r="BP13552" s="108"/>
      <c r="CG13552" s="102"/>
      <c r="CI13552" s="45"/>
    </row>
    <row r="13553" spans="37:87" ht="13" customHeight="1">
      <c r="AK13553" s="114"/>
      <c r="AL13553" s="41"/>
      <c r="AM13553" s="41"/>
      <c r="AN13553" s="41"/>
      <c r="AO13553" s="41"/>
      <c r="AP13553" s="41"/>
      <c r="AQ13553" s="41"/>
      <c r="AR13553" s="41"/>
      <c r="AS13553" s="41"/>
      <c r="AT13553" s="41"/>
      <c r="AU13553" s="41"/>
      <c r="AV13553" s="41"/>
      <c r="AW13553" s="41"/>
      <c r="AX13553" s="41"/>
      <c r="AY13553" s="41"/>
      <c r="AZ13553" s="41"/>
      <c r="BA13553" s="41"/>
      <c r="BB13553" s="41"/>
      <c r="BC13553" s="41"/>
      <c r="BD13553" s="41"/>
      <c r="BE13553" s="41"/>
      <c r="BF13553" s="41"/>
      <c r="BG13553" s="41"/>
      <c r="BH13553" s="41"/>
      <c r="BI13553" s="41"/>
      <c r="BJ13553" s="41"/>
      <c r="BK13553" s="41"/>
      <c r="BL13553" s="41"/>
      <c r="BM13553" s="41"/>
      <c r="BN13553" s="41"/>
      <c r="BO13553" s="41"/>
      <c r="BP13553" s="108"/>
      <c r="CG13553" s="102"/>
      <c r="CI13553" s="45"/>
    </row>
    <row r="13554" spans="37:87" ht="13" customHeight="1">
      <c r="AK13554" s="114"/>
      <c r="AL13554" s="41"/>
      <c r="AM13554" s="41"/>
      <c r="AN13554" s="41"/>
      <c r="AO13554" s="41"/>
      <c r="AP13554" s="41"/>
      <c r="AQ13554" s="41"/>
      <c r="AR13554" s="41"/>
      <c r="AS13554" s="41"/>
      <c r="AT13554" s="41"/>
      <c r="AU13554" s="41"/>
      <c r="AV13554" s="41"/>
      <c r="AW13554" s="41"/>
      <c r="AX13554" s="41"/>
      <c r="AY13554" s="41"/>
      <c r="AZ13554" s="41"/>
      <c r="BA13554" s="41"/>
      <c r="BB13554" s="41"/>
      <c r="BC13554" s="41"/>
      <c r="BD13554" s="41"/>
      <c r="BE13554" s="41"/>
      <c r="BF13554" s="41"/>
      <c r="BG13554" s="41"/>
      <c r="BH13554" s="41"/>
      <c r="BI13554" s="41"/>
      <c r="BJ13554" s="41"/>
      <c r="BK13554" s="41"/>
      <c r="BL13554" s="41"/>
      <c r="BM13554" s="41"/>
      <c r="BN13554" s="41"/>
      <c r="BO13554" s="41"/>
      <c r="BP13554" s="108"/>
      <c r="CG13554" s="102"/>
      <c r="CI13554" s="45"/>
    </row>
    <row r="13555" spans="37:87" ht="13" customHeight="1">
      <c r="AK13555" s="114"/>
      <c r="AL13555" s="41"/>
      <c r="AM13555" s="41"/>
      <c r="AN13555" s="41"/>
      <c r="AO13555" s="41"/>
      <c r="AP13555" s="41"/>
      <c r="AQ13555" s="41"/>
      <c r="AR13555" s="41"/>
      <c r="AS13555" s="41"/>
      <c r="AT13555" s="41"/>
      <c r="AU13555" s="41"/>
      <c r="AV13555" s="41"/>
      <c r="AW13555" s="41"/>
      <c r="AX13555" s="41"/>
      <c r="AY13555" s="41"/>
      <c r="AZ13555" s="41"/>
      <c r="BA13555" s="41"/>
      <c r="BB13555" s="41"/>
      <c r="BC13555" s="41"/>
      <c r="BD13555" s="41"/>
      <c r="BE13555" s="41"/>
      <c r="BF13555" s="41"/>
      <c r="BG13555" s="41"/>
      <c r="BH13555" s="41"/>
      <c r="BI13555" s="41"/>
      <c r="BJ13555" s="41"/>
      <c r="BK13555" s="41"/>
      <c r="BL13555" s="41"/>
      <c r="BM13555" s="41"/>
      <c r="BN13555" s="41"/>
      <c r="BO13555" s="41"/>
      <c r="BP13555" s="108"/>
      <c r="CG13555" s="102"/>
      <c r="CI13555" s="45"/>
    </row>
    <row r="13556" spans="37:87" ht="13" customHeight="1">
      <c r="AK13556" s="114"/>
      <c r="AL13556" s="41"/>
      <c r="AM13556" s="41"/>
      <c r="AN13556" s="41"/>
      <c r="AO13556" s="41"/>
      <c r="AP13556" s="41"/>
      <c r="AQ13556" s="41"/>
      <c r="AR13556" s="41"/>
      <c r="AS13556" s="41"/>
      <c r="AT13556" s="41"/>
      <c r="AU13556" s="41"/>
      <c r="AV13556" s="41"/>
      <c r="AW13556" s="41"/>
      <c r="AX13556" s="41"/>
      <c r="AY13556" s="41"/>
      <c r="AZ13556" s="41"/>
      <c r="BA13556" s="41"/>
      <c r="BB13556" s="41"/>
      <c r="BC13556" s="41"/>
      <c r="BD13556" s="41"/>
      <c r="BE13556" s="41"/>
      <c r="BF13556" s="41"/>
      <c r="BG13556" s="41"/>
      <c r="BH13556" s="41"/>
      <c r="BI13556" s="41"/>
      <c r="BJ13556" s="41"/>
      <c r="BK13556" s="41"/>
      <c r="BL13556" s="41"/>
      <c r="BM13556" s="41"/>
      <c r="BN13556" s="41"/>
      <c r="BO13556" s="41"/>
      <c r="BP13556" s="108"/>
      <c r="CG13556" s="102"/>
      <c r="CI13556" s="45"/>
    </row>
    <row r="13557" spans="37:87" ht="13" customHeight="1">
      <c r="AK13557" s="114"/>
      <c r="AL13557" s="41"/>
      <c r="AM13557" s="41"/>
      <c r="AN13557" s="41"/>
      <c r="AO13557" s="41"/>
      <c r="AP13557" s="41"/>
      <c r="AQ13557" s="41"/>
      <c r="AR13557" s="41"/>
      <c r="AS13557" s="41"/>
      <c r="AT13557" s="41"/>
      <c r="AU13557" s="41"/>
      <c r="AV13557" s="41"/>
      <c r="AW13557" s="41"/>
      <c r="AX13557" s="41"/>
      <c r="AY13557" s="41"/>
      <c r="AZ13557" s="41"/>
      <c r="BA13557" s="41"/>
      <c r="BB13557" s="41"/>
      <c r="BC13557" s="41"/>
      <c r="BD13557" s="41"/>
      <c r="BE13557" s="41"/>
      <c r="BF13557" s="41"/>
      <c r="BG13557" s="41"/>
      <c r="BH13557" s="41"/>
      <c r="BI13557" s="41"/>
      <c r="BJ13557" s="41"/>
      <c r="BK13557" s="41"/>
      <c r="BL13557" s="41"/>
      <c r="BM13557" s="41"/>
      <c r="BN13557" s="41"/>
      <c r="BO13557" s="41"/>
      <c r="BP13557" s="108"/>
      <c r="CG13557" s="102"/>
      <c r="CI13557" s="45"/>
    </row>
    <row r="13558" spans="37:87" ht="13" customHeight="1">
      <c r="AK13558" s="114"/>
      <c r="AL13558" s="41"/>
      <c r="AM13558" s="41"/>
      <c r="AN13558" s="41"/>
      <c r="AO13558" s="41"/>
      <c r="AP13558" s="41"/>
      <c r="AQ13558" s="41"/>
      <c r="AR13558" s="41"/>
      <c r="AS13558" s="41"/>
      <c r="AT13558" s="41"/>
      <c r="AU13558" s="41"/>
      <c r="AV13558" s="41"/>
      <c r="AW13558" s="41"/>
      <c r="AX13558" s="41"/>
      <c r="AY13558" s="41"/>
      <c r="AZ13558" s="41"/>
      <c r="BA13558" s="41"/>
      <c r="BB13558" s="41"/>
      <c r="BC13558" s="41"/>
      <c r="BD13558" s="41"/>
      <c r="BE13558" s="41"/>
      <c r="BF13558" s="41"/>
      <c r="BG13558" s="41"/>
      <c r="BH13558" s="41"/>
      <c r="BI13558" s="41"/>
      <c r="BJ13558" s="41"/>
      <c r="BK13558" s="41"/>
      <c r="BL13558" s="41"/>
      <c r="BM13558" s="41"/>
      <c r="BN13558" s="41"/>
      <c r="BO13558" s="41"/>
      <c r="BP13558" s="108"/>
      <c r="CG13558" s="102"/>
      <c r="CI13558" s="45"/>
    </row>
    <row r="13559" spans="37:87" ht="13" customHeight="1">
      <c r="AK13559" s="114"/>
      <c r="AL13559" s="41"/>
      <c r="AM13559" s="41"/>
      <c r="AN13559" s="41"/>
      <c r="AO13559" s="41"/>
      <c r="AP13559" s="41"/>
      <c r="AQ13559" s="41"/>
      <c r="AR13559" s="41"/>
      <c r="AS13559" s="41"/>
      <c r="AT13559" s="41"/>
      <c r="AU13559" s="41"/>
      <c r="AV13559" s="41"/>
      <c r="AW13559" s="41"/>
      <c r="AX13559" s="41"/>
      <c r="AY13559" s="41"/>
      <c r="AZ13559" s="41"/>
      <c r="BA13559" s="41"/>
      <c r="BB13559" s="41"/>
      <c r="BC13559" s="41"/>
      <c r="BD13559" s="41"/>
      <c r="BE13559" s="41"/>
      <c r="BF13559" s="41"/>
      <c r="BG13559" s="41"/>
      <c r="BH13559" s="41"/>
      <c r="BI13559" s="41"/>
      <c r="BJ13559" s="41"/>
      <c r="BK13559" s="41"/>
      <c r="BL13559" s="41"/>
      <c r="BM13559" s="41"/>
      <c r="BN13559" s="41"/>
      <c r="BO13559" s="41"/>
      <c r="BP13559" s="108"/>
      <c r="CG13559" s="102"/>
      <c r="CI13559" s="45"/>
    </row>
    <row r="13560" spans="37:87" ht="13" customHeight="1">
      <c r="AK13560" s="114"/>
      <c r="AL13560" s="41"/>
      <c r="AM13560" s="41"/>
      <c r="AN13560" s="41"/>
      <c r="AO13560" s="41"/>
      <c r="AP13560" s="41"/>
      <c r="AQ13560" s="41"/>
      <c r="AR13560" s="41"/>
      <c r="AS13560" s="41"/>
      <c r="AT13560" s="41"/>
      <c r="AU13560" s="41"/>
      <c r="AV13560" s="41"/>
      <c r="AW13560" s="41"/>
      <c r="AX13560" s="41"/>
      <c r="AY13560" s="41"/>
      <c r="AZ13560" s="41"/>
      <c r="BA13560" s="41"/>
      <c r="BB13560" s="41"/>
      <c r="BC13560" s="41"/>
      <c r="BD13560" s="41"/>
      <c r="BE13560" s="41"/>
      <c r="BF13560" s="41"/>
      <c r="BG13560" s="41"/>
      <c r="BH13560" s="41"/>
      <c r="BI13560" s="41"/>
      <c r="BJ13560" s="41"/>
      <c r="BK13560" s="41"/>
      <c r="BL13560" s="41"/>
      <c r="BM13560" s="41"/>
      <c r="BN13560" s="41"/>
      <c r="BO13560" s="41"/>
      <c r="BP13560" s="108"/>
      <c r="CG13560" s="102"/>
      <c r="CI13560" s="45"/>
    </row>
    <row r="13561" spans="37:87" ht="13" customHeight="1">
      <c r="AK13561" s="114"/>
      <c r="AL13561" s="41"/>
      <c r="AM13561" s="41"/>
      <c r="AN13561" s="41"/>
      <c r="AO13561" s="41"/>
      <c r="AP13561" s="41"/>
      <c r="AQ13561" s="41"/>
      <c r="AR13561" s="41"/>
      <c r="AS13561" s="41"/>
      <c r="AT13561" s="41"/>
      <c r="AU13561" s="41"/>
      <c r="AV13561" s="41"/>
      <c r="AW13561" s="41"/>
      <c r="AX13561" s="41"/>
      <c r="AY13561" s="41"/>
      <c r="AZ13561" s="41"/>
      <c r="BA13561" s="41"/>
      <c r="BB13561" s="41"/>
      <c r="BC13561" s="41"/>
      <c r="BD13561" s="41"/>
      <c r="BE13561" s="41"/>
      <c r="BF13561" s="41"/>
      <c r="BG13561" s="41"/>
      <c r="BH13561" s="41"/>
      <c r="BI13561" s="41"/>
      <c r="BJ13561" s="41"/>
      <c r="BK13561" s="41"/>
      <c r="BL13561" s="41"/>
      <c r="BM13561" s="41"/>
      <c r="BN13561" s="41"/>
      <c r="BO13561" s="41"/>
      <c r="BP13561" s="108"/>
      <c r="CG13561" s="102"/>
      <c r="CI13561" s="45"/>
    </row>
    <row r="13562" spans="37:87" ht="13" customHeight="1">
      <c r="AK13562" s="114"/>
      <c r="AL13562" s="41"/>
      <c r="AM13562" s="41"/>
      <c r="AN13562" s="41"/>
      <c r="AO13562" s="41"/>
      <c r="AP13562" s="41"/>
      <c r="AQ13562" s="41"/>
      <c r="AR13562" s="41"/>
      <c r="AS13562" s="41"/>
      <c r="AT13562" s="41"/>
      <c r="AU13562" s="41"/>
      <c r="AV13562" s="41"/>
      <c r="AW13562" s="41"/>
      <c r="AX13562" s="41"/>
      <c r="AY13562" s="41"/>
      <c r="AZ13562" s="41"/>
      <c r="BA13562" s="41"/>
      <c r="BB13562" s="41"/>
      <c r="BC13562" s="41"/>
      <c r="BD13562" s="41"/>
      <c r="BE13562" s="41"/>
      <c r="BF13562" s="41"/>
      <c r="BG13562" s="41"/>
      <c r="BH13562" s="41"/>
      <c r="BI13562" s="41"/>
      <c r="BJ13562" s="41"/>
      <c r="BK13562" s="41"/>
      <c r="BL13562" s="41"/>
      <c r="BM13562" s="41"/>
      <c r="BN13562" s="41"/>
      <c r="BO13562" s="41"/>
      <c r="BP13562" s="108"/>
      <c r="CG13562" s="102"/>
      <c r="CI13562" s="45"/>
    </row>
    <row r="13563" spans="37:87" ht="13" customHeight="1">
      <c r="AK13563" s="114"/>
      <c r="AL13563" s="41"/>
      <c r="AM13563" s="41"/>
      <c r="AN13563" s="41"/>
      <c r="AO13563" s="41"/>
      <c r="AP13563" s="41"/>
      <c r="AQ13563" s="41"/>
      <c r="AR13563" s="41"/>
      <c r="AS13563" s="41"/>
      <c r="AT13563" s="41"/>
      <c r="AU13563" s="41"/>
      <c r="AV13563" s="41"/>
      <c r="AW13563" s="41"/>
      <c r="AX13563" s="41"/>
      <c r="AY13563" s="41"/>
      <c r="AZ13563" s="41"/>
      <c r="BA13563" s="41"/>
      <c r="BB13563" s="41"/>
      <c r="BC13563" s="41"/>
      <c r="BD13563" s="41"/>
      <c r="BE13563" s="41"/>
      <c r="BF13563" s="41"/>
      <c r="BG13563" s="41"/>
      <c r="BH13563" s="41"/>
      <c r="BI13563" s="41"/>
      <c r="BJ13563" s="41"/>
      <c r="BK13563" s="41"/>
      <c r="BL13563" s="41"/>
      <c r="BM13563" s="41"/>
      <c r="BN13563" s="41"/>
      <c r="BO13563" s="41"/>
      <c r="BP13563" s="108"/>
      <c r="CG13563" s="102"/>
      <c r="CI13563" s="45"/>
    </row>
    <row r="13564" spans="37:87" ht="13" customHeight="1">
      <c r="AK13564" s="114"/>
      <c r="AL13564" s="41"/>
      <c r="AM13564" s="41"/>
      <c r="AN13564" s="41"/>
      <c r="AO13564" s="41"/>
      <c r="AP13564" s="41"/>
      <c r="AQ13564" s="41"/>
      <c r="AR13564" s="41"/>
      <c r="AS13564" s="41"/>
      <c r="AT13564" s="41"/>
      <c r="AU13564" s="41"/>
      <c r="AV13564" s="41"/>
      <c r="AW13564" s="41"/>
      <c r="AX13564" s="41"/>
      <c r="AY13564" s="41"/>
      <c r="AZ13564" s="41"/>
      <c r="BA13564" s="41"/>
      <c r="BB13564" s="41"/>
      <c r="BC13564" s="41"/>
      <c r="BD13564" s="41"/>
      <c r="BE13564" s="41"/>
      <c r="BF13564" s="41"/>
      <c r="BG13564" s="41"/>
      <c r="BH13564" s="41"/>
      <c r="BI13564" s="41"/>
      <c r="BJ13564" s="41"/>
      <c r="BK13564" s="41"/>
      <c r="BL13564" s="41"/>
      <c r="BM13564" s="41"/>
      <c r="BN13564" s="41"/>
      <c r="BO13564" s="41"/>
      <c r="BP13564" s="108"/>
      <c r="CG13564" s="102"/>
      <c r="CI13564" s="45"/>
    </row>
    <row r="13565" spans="37:87" ht="13" customHeight="1">
      <c r="AK13565" s="114"/>
      <c r="AL13565" s="41"/>
      <c r="AM13565" s="41"/>
      <c r="AN13565" s="41"/>
      <c r="AO13565" s="41"/>
      <c r="AP13565" s="41"/>
      <c r="AQ13565" s="41"/>
      <c r="AR13565" s="41"/>
      <c r="AS13565" s="41"/>
      <c r="AT13565" s="41"/>
      <c r="AU13565" s="41"/>
      <c r="AV13565" s="41"/>
      <c r="AW13565" s="41"/>
      <c r="AX13565" s="41"/>
      <c r="AY13565" s="41"/>
      <c r="AZ13565" s="41"/>
      <c r="BA13565" s="41"/>
      <c r="BB13565" s="41"/>
      <c r="BC13565" s="41"/>
      <c r="BD13565" s="41"/>
      <c r="BE13565" s="41"/>
      <c r="BF13565" s="41"/>
      <c r="BG13565" s="41"/>
      <c r="BH13565" s="41"/>
      <c r="BI13565" s="41"/>
      <c r="BJ13565" s="41"/>
      <c r="BK13565" s="41"/>
      <c r="BL13565" s="41"/>
      <c r="BM13565" s="41"/>
      <c r="BN13565" s="41"/>
      <c r="BO13565" s="41"/>
      <c r="BP13565" s="108"/>
      <c r="CG13565" s="102"/>
      <c r="CI13565" s="45"/>
    </row>
    <row r="13566" spans="37:87" ht="13" customHeight="1">
      <c r="AK13566" s="114"/>
      <c r="AL13566" s="41"/>
      <c r="AM13566" s="41"/>
      <c r="AN13566" s="41"/>
      <c r="AO13566" s="41"/>
      <c r="AP13566" s="41"/>
      <c r="AQ13566" s="41"/>
      <c r="AR13566" s="41"/>
      <c r="AS13566" s="41"/>
      <c r="AT13566" s="41"/>
      <c r="AU13566" s="41"/>
      <c r="AV13566" s="41"/>
      <c r="AW13566" s="41"/>
      <c r="AX13566" s="41"/>
      <c r="AY13566" s="41"/>
      <c r="AZ13566" s="41"/>
      <c r="BA13566" s="41"/>
      <c r="BB13566" s="41"/>
      <c r="BC13566" s="41"/>
      <c r="BD13566" s="41"/>
      <c r="BE13566" s="41"/>
      <c r="BF13566" s="41"/>
      <c r="BG13566" s="41"/>
      <c r="BH13566" s="41"/>
      <c r="BI13566" s="41"/>
      <c r="BJ13566" s="41"/>
      <c r="BK13566" s="41"/>
      <c r="BL13566" s="41"/>
      <c r="BM13566" s="41"/>
      <c r="BN13566" s="41"/>
      <c r="BO13566" s="41"/>
      <c r="BP13566" s="108"/>
      <c r="CG13566" s="102"/>
      <c r="CI13566" s="45"/>
    </row>
    <row r="13567" spans="37:87" ht="13" customHeight="1">
      <c r="AK13567" s="114"/>
      <c r="AL13567" s="41"/>
      <c r="AM13567" s="41"/>
      <c r="AN13567" s="41"/>
      <c r="AO13567" s="41"/>
      <c r="AP13567" s="41"/>
      <c r="AQ13567" s="41"/>
      <c r="AR13567" s="41"/>
      <c r="AS13567" s="41"/>
      <c r="AT13567" s="41"/>
      <c r="AU13567" s="41"/>
      <c r="AV13567" s="41"/>
      <c r="AW13567" s="41"/>
      <c r="AX13567" s="41"/>
      <c r="AY13567" s="41"/>
      <c r="AZ13567" s="41"/>
      <c r="BA13567" s="41"/>
      <c r="BB13567" s="41"/>
      <c r="BC13567" s="41"/>
      <c r="BD13567" s="41"/>
      <c r="BE13567" s="41"/>
      <c r="BF13567" s="41"/>
      <c r="BG13567" s="41"/>
      <c r="BH13567" s="41"/>
      <c r="BI13567" s="41"/>
      <c r="BJ13567" s="41"/>
      <c r="BK13567" s="41"/>
      <c r="BL13567" s="41"/>
      <c r="BM13567" s="41"/>
      <c r="BN13567" s="41"/>
      <c r="BO13567" s="41"/>
      <c r="BP13567" s="108"/>
      <c r="CG13567" s="102"/>
      <c r="CI13567" s="45"/>
    </row>
    <row r="13568" spans="37:87" ht="13" customHeight="1">
      <c r="AK13568" s="114"/>
      <c r="AL13568" s="41"/>
      <c r="AM13568" s="41"/>
      <c r="AN13568" s="41"/>
      <c r="AO13568" s="41"/>
      <c r="AP13568" s="41"/>
      <c r="AQ13568" s="41"/>
      <c r="AR13568" s="41"/>
      <c r="AS13568" s="41"/>
      <c r="AT13568" s="41"/>
      <c r="AU13568" s="41"/>
      <c r="AV13568" s="41"/>
      <c r="AW13568" s="41"/>
      <c r="AX13568" s="41"/>
      <c r="AY13568" s="41"/>
      <c r="AZ13568" s="41"/>
      <c r="BA13568" s="41"/>
      <c r="BB13568" s="41"/>
      <c r="BC13568" s="41"/>
      <c r="BD13568" s="41"/>
      <c r="BE13568" s="41"/>
      <c r="BF13568" s="41"/>
      <c r="BG13568" s="41"/>
      <c r="BH13568" s="41"/>
      <c r="BI13568" s="41"/>
      <c r="BJ13568" s="41"/>
      <c r="BK13568" s="41"/>
      <c r="BL13568" s="41"/>
      <c r="BM13568" s="41"/>
      <c r="BN13568" s="41"/>
      <c r="BO13568" s="41"/>
      <c r="BP13568" s="108"/>
      <c r="CG13568" s="102"/>
      <c r="CI13568" s="45"/>
    </row>
    <row r="13569" spans="37:87" ht="13" customHeight="1">
      <c r="AK13569" s="114"/>
      <c r="AL13569" s="41"/>
      <c r="AM13569" s="41"/>
      <c r="AN13569" s="41"/>
      <c r="AO13569" s="41"/>
      <c r="AP13569" s="41"/>
      <c r="AQ13569" s="41"/>
      <c r="AR13569" s="41"/>
      <c r="AS13569" s="41"/>
      <c r="AT13569" s="41"/>
      <c r="AU13569" s="41"/>
      <c r="AV13569" s="41"/>
      <c r="AW13569" s="41"/>
      <c r="AX13569" s="41"/>
      <c r="AY13569" s="41"/>
      <c r="AZ13569" s="41"/>
      <c r="BA13569" s="41"/>
      <c r="BB13569" s="41"/>
      <c r="BC13569" s="41"/>
      <c r="BD13569" s="41"/>
      <c r="BE13569" s="41"/>
      <c r="BF13569" s="41"/>
      <c r="BG13569" s="41"/>
      <c r="BH13569" s="41"/>
      <c r="BI13569" s="41"/>
      <c r="BJ13569" s="41"/>
      <c r="BK13569" s="41"/>
      <c r="BL13569" s="41"/>
      <c r="BM13569" s="41"/>
      <c r="BN13569" s="41"/>
      <c r="BO13569" s="41"/>
      <c r="BP13569" s="108"/>
      <c r="CG13569" s="102"/>
      <c r="CI13569" s="45"/>
    </row>
    <row r="13570" spans="37:87" ht="13" customHeight="1">
      <c r="AK13570" s="114"/>
      <c r="AL13570" s="41"/>
      <c r="AM13570" s="41"/>
      <c r="AN13570" s="41"/>
      <c r="AO13570" s="41"/>
      <c r="AP13570" s="41"/>
      <c r="AQ13570" s="41"/>
      <c r="AR13570" s="41"/>
      <c r="AS13570" s="41"/>
      <c r="AT13570" s="41"/>
      <c r="AU13570" s="41"/>
      <c r="AV13570" s="41"/>
      <c r="AW13570" s="41"/>
      <c r="AX13570" s="41"/>
      <c r="AY13570" s="41"/>
      <c r="AZ13570" s="41"/>
      <c r="BA13570" s="41"/>
      <c r="BB13570" s="41"/>
      <c r="BC13570" s="41"/>
      <c r="BD13570" s="41"/>
      <c r="BE13570" s="41"/>
      <c r="BF13570" s="41"/>
      <c r="BG13570" s="41"/>
      <c r="BH13570" s="41"/>
      <c r="BI13570" s="41"/>
      <c r="BJ13570" s="41"/>
      <c r="BK13570" s="41"/>
      <c r="BL13570" s="41"/>
      <c r="BM13570" s="41"/>
      <c r="BN13570" s="41"/>
      <c r="BO13570" s="41"/>
      <c r="BP13570" s="108"/>
      <c r="CG13570" s="102"/>
      <c r="CI13570" s="45"/>
    </row>
    <row r="13571" spans="37:87" ht="13" customHeight="1">
      <c r="AK13571" s="114"/>
      <c r="AL13571" s="41"/>
      <c r="AM13571" s="41"/>
      <c r="AN13571" s="41"/>
      <c r="AO13571" s="41"/>
      <c r="AP13571" s="41"/>
      <c r="AQ13571" s="41"/>
      <c r="AR13571" s="41"/>
      <c r="AS13571" s="41"/>
      <c r="AT13571" s="41"/>
      <c r="AU13571" s="41"/>
      <c r="AV13571" s="41"/>
      <c r="AW13571" s="41"/>
      <c r="AX13571" s="41"/>
      <c r="AY13571" s="41"/>
      <c r="AZ13571" s="41"/>
      <c r="BA13571" s="41"/>
      <c r="BB13571" s="41"/>
      <c r="BC13571" s="41"/>
      <c r="BD13571" s="41"/>
      <c r="BE13571" s="41"/>
      <c r="BF13571" s="41"/>
      <c r="BG13571" s="41"/>
      <c r="BH13571" s="41"/>
      <c r="BI13571" s="41"/>
      <c r="BJ13571" s="41"/>
      <c r="BK13571" s="41"/>
      <c r="BL13571" s="41"/>
      <c r="BM13571" s="41"/>
      <c r="BN13571" s="41"/>
      <c r="BO13571" s="41"/>
      <c r="BP13571" s="108"/>
      <c r="CG13571" s="102"/>
      <c r="CI13571" s="45"/>
    </row>
    <row r="13572" spans="37:87" ht="13" customHeight="1">
      <c r="AK13572" s="114"/>
      <c r="AL13572" s="41"/>
      <c r="AM13572" s="41"/>
      <c r="AN13572" s="41"/>
      <c r="AO13572" s="41"/>
      <c r="AP13572" s="41"/>
      <c r="AQ13572" s="41"/>
      <c r="AR13572" s="41"/>
      <c r="AS13572" s="41"/>
      <c r="AT13572" s="41"/>
      <c r="AU13572" s="41"/>
      <c r="AV13572" s="41"/>
      <c r="AW13572" s="41"/>
      <c r="AX13572" s="41"/>
      <c r="AY13572" s="41"/>
      <c r="AZ13572" s="41"/>
      <c r="BA13572" s="41"/>
      <c r="BB13572" s="41"/>
      <c r="BC13572" s="41"/>
      <c r="BD13572" s="41"/>
      <c r="BE13572" s="41"/>
      <c r="BF13572" s="41"/>
      <c r="BG13572" s="41"/>
      <c r="BH13572" s="41"/>
      <c r="BI13572" s="41"/>
      <c r="BJ13572" s="41"/>
      <c r="BK13572" s="41"/>
      <c r="BL13572" s="41"/>
      <c r="BM13572" s="41"/>
      <c r="BN13572" s="41"/>
      <c r="BO13572" s="41"/>
      <c r="BP13572" s="108"/>
      <c r="CG13572" s="102"/>
      <c r="CI13572" s="45"/>
    </row>
    <row r="13573" spans="37:87" ht="13" customHeight="1">
      <c r="AK13573" s="114"/>
      <c r="AL13573" s="41"/>
      <c r="AM13573" s="41"/>
      <c r="AN13573" s="41"/>
      <c r="AO13573" s="41"/>
      <c r="AP13573" s="41"/>
      <c r="AQ13573" s="41"/>
      <c r="AR13573" s="41"/>
      <c r="AS13573" s="41"/>
      <c r="AT13573" s="41"/>
      <c r="AU13573" s="41"/>
      <c r="AV13573" s="41"/>
      <c r="AW13573" s="41"/>
      <c r="AX13573" s="41"/>
      <c r="AY13573" s="41"/>
      <c r="AZ13573" s="41"/>
      <c r="BA13573" s="41"/>
      <c r="BB13573" s="41"/>
      <c r="BC13573" s="41"/>
      <c r="BD13573" s="41"/>
      <c r="BE13573" s="41"/>
      <c r="BF13573" s="41"/>
      <c r="BG13573" s="41"/>
      <c r="BH13573" s="41"/>
      <c r="BI13573" s="41"/>
      <c r="BJ13573" s="41"/>
      <c r="BK13573" s="41"/>
      <c r="BL13573" s="41"/>
      <c r="BM13573" s="41"/>
      <c r="BN13573" s="41"/>
      <c r="BO13573" s="41"/>
      <c r="BP13573" s="108"/>
      <c r="CG13573" s="102"/>
      <c r="CI13573" s="45"/>
    </row>
    <row r="13574" spans="37:87" ht="13" customHeight="1">
      <c r="AK13574" s="114"/>
      <c r="AL13574" s="41"/>
      <c r="AM13574" s="41"/>
      <c r="AN13574" s="41"/>
      <c r="AO13574" s="41"/>
      <c r="AP13574" s="41"/>
      <c r="AQ13574" s="41"/>
      <c r="AR13574" s="41"/>
      <c r="AS13574" s="41"/>
      <c r="AT13574" s="41"/>
      <c r="AU13574" s="41"/>
      <c r="AV13574" s="41"/>
      <c r="AW13574" s="41"/>
      <c r="AX13574" s="41"/>
      <c r="AY13574" s="41"/>
      <c r="AZ13574" s="41"/>
      <c r="BA13574" s="41"/>
      <c r="BB13574" s="41"/>
      <c r="BC13574" s="41"/>
      <c r="BD13574" s="41"/>
      <c r="BE13574" s="41"/>
      <c r="BF13574" s="41"/>
      <c r="BG13574" s="41"/>
      <c r="BH13574" s="41"/>
      <c r="BI13574" s="41"/>
      <c r="BJ13574" s="41"/>
      <c r="BK13574" s="41"/>
      <c r="BL13574" s="41"/>
      <c r="BM13574" s="41"/>
      <c r="BN13574" s="41"/>
      <c r="BO13574" s="41"/>
      <c r="BP13574" s="108"/>
      <c r="CG13574" s="102"/>
      <c r="CI13574" s="45"/>
    </row>
    <row r="13575" spans="37:87" ht="13" customHeight="1">
      <c r="AK13575" s="114"/>
      <c r="AL13575" s="41"/>
      <c r="AM13575" s="41"/>
      <c r="AN13575" s="41"/>
      <c r="AO13575" s="41"/>
      <c r="AP13575" s="41"/>
      <c r="AQ13575" s="41"/>
      <c r="AR13575" s="41"/>
      <c r="AS13575" s="41"/>
      <c r="AT13575" s="41"/>
      <c r="AU13575" s="41"/>
      <c r="AV13575" s="41"/>
      <c r="AW13575" s="41"/>
      <c r="AX13575" s="41"/>
      <c r="AY13575" s="41"/>
      <c r="AZ13575" s="41"/>
      <c r="BA13575" s="41"/>
      <c r="BB13575" s="41"/>
      <c r="BC13575" s="41"/>
      <c r="BD13575" s="41"/>
      <c r="BE13575" s="41"/>
      <c r="BF13575" s="41"/>
      <c r="BG13575" s="41"/>
      <c r="BH13575" s="41"/>
      <c r="BI13575" s="41"/>
      <c r="BJ13575" s="41"/>
      <c r="BK13575" s="41"/>
      <c r="BL13575" s="41"/>
      <c r="BM13575" s="41"/>
      <c r="BN13575" s="41"/>
      <c r="BO13575" s="41"/>
      <c r="BP13575" s="108"/>
      <c r="CG13575" s="102"/>
      <c r="CI13575" s="45"/>
    </row>
    <row r="13576" spans="37:87" ht="13" customHeight="1">
      <c r="AK13576" s="114"/>
      <c r="AL13576" s="41"/>
      <c r="AM13576" s="41"/>
      <c r="AN13576" s="41"/>
      <c r="AO13576" s="41"/>
      <c r="AP13576" s="41"/>
      <c r="AQ13576" s="41"/>
      <c r="AR13576" s="41"/>
      <c r="AS13576" s="41"/>
      <c r="AT13576" s="41"/>
      <c r="AU13576" s="41"/>
      <c r="AV13576" s="41"/>
      <c r="AW13576" s="41"/>
      <c r="AX13576" s="41"/>
      <c r="AY13576" s="41"/>
      <c r="AZ13576" s="41"/>
      <c r="BA13576" s="41"/>
      <c r="BB13576" s="41"/>
      <c r="BC13576" s="41"/>
      <c r="BD13576" s="41"/>
      <c r="BE13576" s="41"/>
      <c r="BF13576" s="41"/>
      <c r="BG13576" s="41"/>
      <c r="BH13576" s="41"/>
      <c r="BI13576" s="41"/>
      <c r="BJ13576" s="41"/>
      <c r="BK13576" s="41"/>
      <c r="BL13576" s="41"/>
      <c r="BM13576" s="41"/>
      <c r="BN13576" s="41"/>
      <c r="BO13576" s="41"/>
      <c r="BP13576" s="108"/>
      <c r="CG13576" s="102"/>
      <c r="CI13576" s="45"/>
    </row>
    <row r="13577" spans="37:87" ht="13" customHeight="1">
      <c r="AK13577" s="114"/>
      <c r="AL13577" s="41"/>
      <c r="AM13577" s="41"/>
      <c r="AN13577" s="41"/>
      <c r="AO13577" s="41"/>
      <c r="AP13577" s="41"/>
      <c r="AQ13577" s="41"/>
      <c r="AR13577" s="41"/>
      <c r="AS13577" s="41"/>
      <c r="AT13577" s="41"/>
      <c r="AU13577" s="41"/>
      <c r="AV13577" s="41"/>
      <c r="AW13577" s="41"/>
      <c r="AX13577" s="41"/>
      <c r="AY13577" s="41"/>
      <c r="AZ13577" s="41"/>
      <c r="BA13577" s="41"/>
      <c r="BB13577" s="41"/>
      <c r="BC13577" s="41"/>
      <c r="BD13577" s="41"/>
      <c r="BE13577" s="41"/>
      <c r="BF13577" s="41"/>
      <c r="BG13577" s="41"/>
      <c r="BH13577" s="41"/>
      <c r="BI13577" s="41"/>
      <c r="BJ13577" s="41"/>
      <c r="BK13577" s="41"/>
      <c r="BL13577" s="41"/>
      <c r="BM13577" s="41"/>
      <c r="BN13577" s="41"/>
      <c r="BO13577" s="41"/>
      <c r="BP13577" s="108"/>
      <c r="CG13577" s="102"/>
      <c r="CI13577" s="45"/>
    </row>
    <row r="13578" spans="37:87" ht="13" customHeight="1">
      <c r="AK13578" s="114"/>
      <c r="AL13578" s="41"/>
      <c r="AM13578" s="41"/>
      <c r="AN13578" s="41"/>
      <c r="AO13578" s="41"/>
      <c r="AP13578" s="41"/>
      <c r="AQ13578" s="41"/>
      <c r="AR13578" s="41"/>
      <c r="AS13578" s="41"/>
      <c r="AT13578" s="41"/>
      <c r="AU13578" s="41"/>
      <c r="AV13578" s="41"/>
      <c r="AW13578" s="41"/>
      <c r="AX13578" s="41"/>
      <c r="AY13578" s="41"/>
      <c r="AZ13578" s="41"/>
      <c r="BA13578" s="41"/>
      <c r="BB13578" s="41"/>
      <c r="BC13578" s="41"/>
      <c r="BD13578" s="41"/>
      <c r="BE13578" s="41"/>
      <c r="BF13578" s="41"/>
      <c r="BG13578" s="41"/>
      <c r="BH13578" s="41"/>
      <c r="BI13578" s="41"/>
      <c r="BJ13578" s="41"/>
      <c r="BK13578" s="41"/>
      <c r="BL13578" s="41"/>
      <c r="BM13578" s="41"/>
      <c r="BN13578" s="41"/>
      <c r="BO13578" s="41"/>
      <c r="BP13578" s="108"/>
      <c r="CG13578" s="102"/>
      <c r="CI13578" s="45"/>
    </row>
    <row r="13579" spans="37:87" ht="13" customHeight="1">
      <c r="AK13579" s="114"/>
      <c r="AL13579" s="41"/>
      <c r="AM13579" s="41"/>
      <c r="AN13579" s="41"/>
      <c r="AO13579" s="41"/>
      <c r="AP13579" s="41"/>
      <c r="AQ13579" s="41"/>
      <c r="AR13579" s="41"/>
      <c r="AS13579" s="41"/>
      <c r="AT13579" s="41"/>
      <c r="AU13579" s="41"/>
      <c r="AV13579" s="41"/>
      <c r="AW13579" s="41"/>
      <c r="AX13579" s="41"/>
      <c r="AY13579" s="41"/>
      <c r="AZ13579" s="41"/>
      <c r="BA13579" s="41"/>
      <c r="BB13579" s="41"/>
      <c r="BC13579" s="41"/>
      <c r="BD13579" s="41"/>
      <c r="BE13579" s="41"/>
      <c r="BF13579" s="41"/>
      <c r="BG13579" s="41"/>
      <c r="BH13579" s="41"/>
      <c r="BI13579" s="41"/>
      <c r="BJ13579" s="41"/>
      <c r="BK13579" s="41"/>
      <c r="BL13579" s="41"/>
      <c r="BM13579" s="41"/>
      <c r="BN13579" s="41"/>
      <c r="BO13579" s="41"/>
      <c r="BP13579" s="108"/>
      <c r="CG13579" s="102"/>
      <c r="CI13579" s="45"/>
    </row>
    <row r="13580" spans="37:87" ht="13" customHeight="1">
      <c r="AK13580" s="114"/>
      <c r="AL13580" s="41"/>
      <c r="AM13580" s="41"/>
      <c r="AN13580" s="41"/>
      <c r="AO13580" s="41"/>
      <c r="AP13580" s="41"/>
      <c r="AQ13580" s="41"/>
      <c r="AR13580" s="41"/>
      <c r="AS13580" s="41"/>
      <c r="AT13580" s="41"/>
      <c r="AU13580" s="41"/>
      <c r="AV13580" s="41"/>
      <c r="AW13580" s="41"/>
      <c r="AX13580" s="41"/>
      <c r="AY13580" s="41"/>
      <c r="AZ13580" s="41"/>
      <c r="BA13580" s="41"/>
      <c r="BB13580" s="41"/>
      <c r="BC13580" s="41"/>
      <c r="BD13580" s="41"/>
      <c r="BE13580" s="41"/>
      <c r="BF13580" s="41"/>
      <c r="BG13580" s="41"/>
      <c r="BH13580" s="41"/>
      <c r="BI13580" s="41"/>
      <c r="BJ13580" s="41"/>
      <c r="BK13580" s="41"/>
      <c r="BL13580" s="41"/>
      <c r="BM13580" s="41"/>
      <c r="BN13580" s="41"/>
      <c r="BO13580" s="41"/>
      <c r="BP13580" s="108"/>
      <c r="CG13580" s="102"/>
      <c r="CI13580" s="45"/>
    </row>
    <row r="13581" spans="37:87" ht="13" customHeight="1">
      <c r="AK13581" s="114"/>
      <c r="AL13581" s="41"/>
      <c r="AM13581" s="41"/>
      <c r="AN13581" s="41"/>
      <c r="AO13581" s="41"/>
      <c r="AP13581" s="41"/>
      <c r="AQ13581" s="41"/>
      <c r="AR13581" s="41"/>
      <c r="AS13581" s="41"/>
      <c r="AT13581" s="41"/>
      <c r="AU13581" s="41"/>
      <c r="AV13581" s="41"/>
      <c r="AW13581" s="41"/>
      <c r="AX13581" s="41"/>
      <c r="AY13581" s="41"/>
      <c r="AZ13581" s="41"/>
      <c r="BA13581" s="41"/>
      <c r="BB13581" s="41"/>
      <c r="BC13581" s="41"/>
      <c r="BD13581" s="41"/>
      <c r="BE13581" s="41"/>
      <c r="BF13581" s="41"/>
      <c r="BG13581" s="41"/>
      <c r="BH13581" s="41"/>
      <c r="BI13581" s="41"/>
      <c r="BJ13581" s="41"/>
      <c r="BK13581" s="41"/>
      <c r="BL13581" s="41"/>
      <c r="BM13581" s="41"/>
      <c r="BN13581" s="41"/>
      <c r="BO13581" s="41"/>
      <c r="BP13581" s="108"/>
      <c r="CG13581" s="102"/>
      <c r="CI13581" s="45"/>
    </row>
    <row r="13582" spans="37:87" ht="13" customHeight="1">
      <c r="AK13582" s="114"/>
      <c r="AL13582" s="41"/>
      <c r="AM13582" s="41"/>
      <c r="AN13582" s="41"/>
      <c r="AO13582" s="41"/>
      <c r="AP13582" s="41"/>
      <c r="AQ13582" s="41"/>
      <c r="AR13582" s="41"/>
      <c r="AS13582" s="41"/>
      <c r="AT13582" s="41"/>
      <c r="AU13582" s="41"/>
      <c r="AV13582" s="41"/>
      <c r="AW13582" s="41"/>
      <c r="AX13582" s="41"/>
      <c r="AY13582" s="41"/>
      <c r="AZ13582" s="41"/>
      <c r="BA13582" s="41"/>
      <c r="BB13582" s="41"/>
      <c r="BC13582" s="41"/>
      <c r="BD13582" s="41"/>
      <c r="BE13582" s="41"/>
      <c r="BF13582" s="41"/>
      <c r="BG13582" s="41"/>
      <c r="BH13582" s="41"/>
      <c r="BI13582" s="41"/>
      <c r="BJ13582" s="41"/>
      <c r="BK13582" s="41"/>
      <c r="BL13582" s="41"/>
      <c r="BM13582" s="41"/>
      <c r="BN13582" s="41"/>
      <c r="BO13582" s="41"/>
      <c r="BP13582" s="108"/>
      <c r="CG13582" s="102"/>
      <c r="CI13582" s="45"/>
    </row>
    <row r="13583" spans="37:87" ht="13" customHeight="1">
      <c r="AK13583" s="114"/>
      <c r="AL13583" s="41"/>
      <c r="AM13583" s="41"/>
      <c r="AN13583" s="41"/>
      <c r="AO13583" s="41"/>
      <c r="AP13583" s="41"/>
      <c r="AQ13583" s="41"/>
      <c r="AR13583" s="41"/>
      <c r="AS13583" s="41"/>
      <c r="AT13583" s="41"/>
      <c r="AU13583" s="41"/>
      <c r="AV13583" s="41"/>
      <c r="AW13583" s="41"/>
      <c r="AX13583" s="41"/>
      <c r="AY13583" s="41"/>
      <c r="AZ13583" s="41"/>
      <c r="BA13583" s="41"/>
      <c r="BB13583" s="41"/>
      <c r="BC13583" s="41"/>
      <c r="BD13583" s="41"/>
      <c r="BE13583" s="41"/>
      <c r="BF13583" s="41"/>
      <c r="BG13583" s="41"/>
      <c r="BH13583" s="41"/>
      <c r="BI13583" s="41"/>
      <c r="BJ13583" s="41"/>
      <c r="BK13583" s="41"/>
      <c r="BL13583" s="41"/>
      <c r="BM13583" s="41"/>
      <c r="BN13583" s="41"/>
      <c r="BO13583" s="41"/>
      <c r="BP13583" s="108"/>
      <c r="CG13583" s="102"/>
      <c r="CI13583" s="45"/>
    </row>
    <row r="13584" spans="37:87" ht="13" customHeight="1">
      <c r="AK13584" s="114"/>
      <c r="AL13584" s="41"/>
      <c r="AM13584" s="41"/>
      <c r="AN13584" s="41"/>
      <c r="AO13584" s="41"/>
      <c r="AP13584" s="41"/>
      <c r="AQ13584" s="41"/>
      <c r="AR13584" s="41"/>
      <c r="AS13584" s="41"/>
      <c r="AT13584" s="41"/>
      <c r="AU13584" s="41"/>
      <c r="AV13584" s="41"/>
      <c r="AW13584" s="41"/>
      <c r="AX13584" s="41"/>
      <c r="AY13584" s="41"/>
      <c r="AZ13584" s="41"/>
      <c r="BA13584" s="41"/>
      <c r="BB13584" s="41"/>
      <c r="BC13584" s="41"/>
      <c r="BD13584" s="41"/>
      <c r="BE13584" s="41"/>
      <c r="BF13584" s="41"/>
      <c r="BG13584" s="41"/>
      <c r="BH13584" s="41"/>
      <c r="BI13584" s="41"/>
      <c r="BJ13584" s="41"/>
      <c r="BK13584" s="41"/>
      <c r="BL13584" s="41"/>
      <c r="BM13584" s="41"/>
      <c r="BN13584" s="41"/>
      <c r="BO13584" s="41"/>
      <c r="BP13584" s="108"/>
      <c r="CG13584" s="102"/>
      <c r="CI13584" s="45"/>
    </row>
    <row r="13585" spans="37:87" ht="13" customHeight="1">
      <c r="AK13585" s="114"/>
      <c r="AL13585" s="41"/>
      <c r="AM13585" s="41"/>
      <c r="AN13585" s="41"/>
      <c r="AO13585" s="41"/>
      <c r="AP13585" s="41"/>
      <c r="AQ13585" s="41"/>
      <c r="AR13585" s="41"/>
      <c r="AS13585" s="41"/>
      <c r="AT13585" s="41"/>
      <c r="AU13585" s="41"/>
      <c r="AV13585" s="41"/>
      <c r="AW13585" s="41"/>
      <c r="AX13585" s="41"/>
      <c r="AY13585" s="41"/>
      <c r="AZ13585" s="41"/>
      <c r="BA13585" s="41"/>
      <c r="BB13585" s="41"/>
      <c r="BC13585" s="41"/>
      <c r="BD13585" s="41"/>
      <c r="BE13585" s="41"/>
      <c r="BF13585" s="41"/>
      <c r="BG13585" s="41"/>
      <c r="BH13585" s="41"/>
      <c r="BI13585" s="41"/>
      <c r="BJ13585" s="41"/>
      <c r="BK13585" s="41"/>
      <c r="BL13585" s="41"/>
      <c r="BM13585" s="41"/>
      <c r="BN13585" s="41"/>
      <c r="BO13585" s="41"/>
      <c r="BP13585" s="108"/>
      <c r="CG13585" s="102"/>
      <c r="CI13585" s="45"/>
    </row>
    <row r="13586" spans="37:87" ht="13" customHeight="1">
      <c r="AK13586" s="114"/>
      <c r="AL13586" s="41"/>
      <c r="AM13586" s="41"/>
      <c r="AN13586" s="41"/>
      <c r="AO13586" s="41"/>
      <c r="AP13586" s="41"/>
      <c r="AQ13586" s="41"/>
      <c r="AR13586" s="41"/>
      <c r="AS13586" s="41"/>
      <c r="AT13586" s="41"/>
      <c r="AU13586" s="41"/>
      <c r="AV13586" s="41"/>
      <c r="AW13586" s="41"/>
      <c r="AX13586" s="41"/>
      <c r="AY13586" s="41"/>
      <c r="AZ13586" s="41"/>
      <c r="BA13586" s="41"/>
      <c r="BB13586" s="41"/>
      <c r="BC13586" s="41"/>
      <c r="BD13586" s="41"/>
      <c r="BE13586" s="41"/>
      <c r="BF13586" s="41"/>
      <c r="BG13586" s="41"/>
      <c r="BH13586" s="41"/>
      <c r="BI13586" s="41"/>
      <c r="BJ13586" s="41"/>
      <c r="BK13586" s="41"/>
      <c r="BL13586" s="41"/>
      <c r="BM13586" s="41"/>
      <c r="BN13586" s="41"/>
      <c r="BO13586" s="41"/>
      <c r="BP13586" s="108"/>
      <c r="CG13586" s="102"/>
      <c r="CI13586" s="45"/>
    </row>
    <row r="13587" spans="37:87" ht="13" customHeight="1">
      <c r="AK13587" s="114"/>
      <c r="AL13587" s="41"/>
      <c r="AM13587" s="41"/>
      <c r="AN13587" s="41"/>
      <c r="AO13587" s="41"/>
      <c r="AP13587" s="41"/>
      <c r="AQ13587" s="41"/>
      <c r="AR13587" s="41"/>
      <c r="AS13587" s="41"/>
      <c r="AT13587" s="41"/>
      <c r="AU13587" s="41"/>
      <c r="AV13587" s="41"/>
      <c r="AW13587" s="41"/>
      <c r="AX13587" s="41"/>
      <c r="AY13587" s="41"/>
      <c r="AZ13587" s="41"/>
      <c r="BA13587" s="41"/>
      <c r="BB13587" s="41"/>
      <c r="BC13587" s="41"/>
      <c r="BD13587" s="41"/>
      <c r="BE13587" s="41"/>
      <c r="BF13587" s="41"/>
      <c r="BG13587" s="41"/>
      <c r="BH13587" s="41"/>
      <c r="BI13587" s="41"/>
      <c r="BJ13587" s="41"/>
      <c r="BK13587" s="41"/>
      <c r="BL13587" s="41"/>
      <c r="BM13587" s="41"/>
      <c r="BN13587" s="41"/>
      <c r="BO13587" s="41"/>
      <c r="BP13587" s="108"/>
      <c r="CG13587" s="102"/>
      <c r="CI13587" s="45"/>
    </row>
    <row r="13588" spans="37:87" ht="13" customHeight="1">
      <c r="AK13588" s="114"/>
      <c r="AL13588" s="41"/>
      <c r="AM13588" s="41"/>
      <c r="AN13588" s="41"/>
      <c r="AO13588" s="41"/>
      <c r="AP13588" s="41"/>
      <c r="AQ13588" s="41"/>
      <c r="AR13588" s="41"/>
      <c r="AS13588" s="41"/>
      <c r="AT13588" s="41"/>
      <c r="AU13588" s="41"/>
      <c r="AV13588" s="41"/>
      <c r="AW13588" s="41"/>
      <c r="AX13588" s="41"/>
      <c r="AY13588" s="41"/>
      <c r="AZ13588" s="41"/>
      <c r="BA13588" s="41"/>
      <c r="BB13588" s="41"/>
      <c r="BC13588" s="41"/>
      <c r="BD13588" s="41"/>
      <c r="BE13588" s="41"/>
      <c r="BF13588" s="41"/>
      <c r="BG13588" s="41"/>
      <c r="BH13588" s="41"/>
      <c r="BI13588" s="41"/>
      <c r="BJ13588" s="41"/>
      <c r="BK13588" s="41"/>
      <c r="BL13588" s="41"/>
      <c r="BM13588" s="41"/>
      <c r="BN13588" s="41"/>
      <c r="BO13588" s="41"/>
      <c r="BP13588" s="108"/>
      <c r="CG13588" s="102"/>
      <c r="CI13588" s="45"/>
    </row>
    <row r="13589" spans="37:87" ht="13" customHeight="1">
      <c r="AK13589" s="114"/>
      <c r="AL13589" s="41"/>
      <c r="AM13589" s="41"/>
      <c r="AN13589" s="41"/>
      <c r="AO13589" s="41"/>
      <c r="AP13589" s="41"/>
      <c r="AQ13589" s="41"/>
      <c r="AR13589" s="41"/>
      <c r="AS13589" s="41"/>
      <c r="AT13589" s="41"/>
      <c r="AU13589" s="41"/>
      <c r="AV13589" s="41"/>
      <c r="AW13589" s="41"/>
      <c r="AX13589" s="41"/>
      <c r="AY13589" s="41"/>
      <c r="AZ13589" s="41"/>
      <c r="BA13589" s="41"/>
      <c r="BB13589" s="41"/>
      <c r="BC13589" s="41"/>
      <c r="BD13589" s="41"/>
      <c r="BE13589" s="41"/>
      <c r="BF13589" s="41"/>
      <c r="BG13589" s="41"/>
      <c r="BH13589" s="41"/>
      <c r="BI13589" s="41"/>
      <c r="BJ13589" s="41"/>
      <c r="BK13589" s="41"/>
      <c r="BL13589" s="41"/>
      <c r="BM13589" s="41"/>
      <c r="BN13589" s="41"/>
      <c r="BO13589" s="41"/>
      <c r="BP13589" s="108"/>
      <c r="CG13589" s="102"/>
      <c r="CI13589" s="45"/>
    </row>
    <row r="13590" spans="37:87" ht="13" customHeight="1">
      <c r="AK13590" s="114"/>
      <c r="AL13590" s="41"/>
      <c r="AM13590" s="41"/>
      <c r="AN13590" s="41"/>
      <c r="AO13590" s="41"/>
      <c r="AP13590" s="41"/>
      <c r="AQ13590" s="41"/>
      <c r="AR13590" s="41"/>
      <c r="AS13590" s="41"/>
      <c r="AT13590" s="41"/>
      <c r="AU13590" s="41"/>
      <c r="AV13590" s="41"/>
      <c r="AW13590" s="41"/>
      <c r="AX13590" s="41"/>
      <c r="AY13590" s="41"/>
      <c r="AZ13590" s="41"/>
      <c r="BA13590" s="41"/>
      <c r="BB13590" s="41"/>
      <c r="BC13590" s="41"/>
      <c r="BD13590" s="41"/>
      <c r="BE13590" s="41"/>
      <c r="BF13590" s="41"/>
      <c r="BG13590" s="41"/>
      <c r="BH13590" s="41"/>
      <c r="BI13590" s="41"/>
      <c r="BJ13590" s="41"/>
      <c r="BK13590" s="41"/>
      <c r="BL13590" s="41"/>
      <c r="BM13590" s="41"/>
      <c r="BN13590" s="41"/>
      <c r="BO13590" s="41"/>
      <c r="BP13590" s="108"/>
      <c r="CG13590" s="102"/>
      <c r="CI13590" s="45"/>
    </row>
    <row r="13591" spans="37:87" ht="13" customHeight="1">
      <c r="AK13591" s="114"/>
      <c r="AL13591" s="41"/>
      <c r="AM13591" s="41"/>
      <c r="AN13591" s="41"/>
      <c r="AO13591" s="41"/>
      <c r="AP13591" s="41"/>
      <c r="AQ13591" s="41"/>
      <c r="AR13591" s="41"/>
      <c r="AS13591" s="41"/>
      <c r="AT13591" s="41"/>
      <c r="AU13591" s="41"/>
      <c r="AV13591" s="41"/>
      <c r="AW13591" s="41"/>
      <c r="AX13591" s="41"/>
      <c r="AY13591" s="41"/>
      <c r="AZ13591" s="41"/>
      <c r="BA13591" s="41"/>
      <c r="BB13591" s="41"/>
      <c r="BC13591" s="41"/>
      <c r="BD13591" s="41"/>
      <c r="BE13591" s="41"/>
      <c r="BF13591" s="41"/>
      <c r="BG13591" s="41"/>
      <c r="BH13591" s="41"/>
      <c r="BI13591" s="41"/>
      <c r="BJ13591" s="41"/>
      <c r="BK13591" s="41"/>
      <c r="BL13591" s="41"/>
      <c r="BM13591" s="41"/>
      <c r="BN13591" s="41"/>
      <c r="BO13591" s="41"/>
      <c r="BP13591" s="108"/>
      <c r="CG13591" s="102"/>
      <c r="CI13591" s="45"/>
    </row>
    <row r="13592" spans="37:87" ht="13" customHeight="1">
      <c r="AK13592" s="114"/>
      <c r="AL13592" s="41"/>
      <c r="AM13592" s="41"/>
      <c r="AN13592" s="41"/>
      <c r="AO13592" s="41"/>
      <c r="AP13592" s="41"/>
      <c r="AQ13592" s="41"/>
      <c r="AR13592" s="41"/>
      <c r="AS13592" s="41"/>
      <c r="AT13592" s="41"/>
      <c r="AU13592" s="41"/>
      <c r="AV13592" s="41"/>
      <c r="AW13592" s="41"/>
      <c r="AX13592" s="41"/>
      <c r="AY13592" s="41"/>
      <c r="AZ13592" s="41"/>
      <c r="BA13592" s="41"/>
      <c r="BB13592" s="41"/>
      <c r="BC13592" s="41"/>
      <c r="BD13592" s="41"/>
      <c r="BE13592" s="41"/>
      <c r="BF13592" s="41"/>
      <c r="BG13592" s="41"/>
      <c r="BH13592" s="41"/>
      <c r="BI13592" s="41"/>
      <c r="BJ13592" s="41"/>
      <c r="BK13592" s="41"/>
      <c r="BL13592" s="41"/>
      <c r="BM13592" s="41"/>
      <c r="BN13592" s="41"/>
      <c r="BO13592" s="41"/>
      <c r="BP13592" s="108"/>
      <c r="CG13592" s="102"/>
      <c r="CI13592" s="45"/>
    </row>
    <row r="13593" spans="37:87" ht="13" customHeight="1">
      <c r="AK13593" s="114"/>
      <c r="AL13593" s="41"/>
      <c r="AM13593" s="41"/>
      <c r="AN13593" s="41"/>
      <c r="AO13593" s="41"/>
      <c r="AP13593" s="41"/>
      <c r="AQ13593" s="41"/>
      <c r="AR13593" s="41"/>
      <c r="AS13593" s="41"/>
      <c r="AT13593" s="41"/>
      <c r="AU13593" s="41"/>
      <c r="AV13593" s="41"/>
      <c r="AW13593" s="41"/>
      <c r="AX13593" s="41"/>
      <c r="AY13593" s="41"/>
      <c r="AZ13593" s="41"/>
      <c r="BA13593" s="41"/>
      <c r="BB13593" s="41"/>
      <c r="BC13593" s="41"/>
      <c r="BD13593" s="41"/>
      <c r="BE13593" s="41"/>
      <c r="BF13593" s="41"/>
      <c r="BG13593" s="41"/>
      <c r="BH13593" s="41"/>
      <c r="BI13593" s="41"/>
      <c r="BJ13593" s="41"/>
      <c r="BK13593" s="41"/>
      <c r="BL13593" s="41"/>
      <c r="BM13593" s="41"/>
      <c r="BN13593" s="41"/>
      <c r="BO13593" s="41"/>
      <c r="BP13593" s="108"/>
      <c r="CG13593" s="102"/>
      <c r="CI13593" s="45"/>
    </row>
    <row r="13594" spans="37:87" ht="13" customHeight="1">
      <c r="AK13594" s="114"/>
      <c r="AL13594" s="41"/>
      <c r="AM13594" s="41"/>
      <c r="AN13594" s="41"/>
      <c r="AO13594" s="41"/>
      <c r="AP13594" s="41"/>
      <c r="AQ13594" s="41"/>
      <c r="AR13594" s="41"/>
      <c r="AS13594" s="41"/>
      <c r="AT13594" s="41"/>
      <c r="AU13594" s="41"/>
      <c r="AV13594" s="41"/>
      <c r="AW13594" s="41"/>
      <c r="AX13594" s="41"/>
      <c r="AY13594" s="41"/>
      <c r="AZ13594" s="41"/>
      <c r="BA13594" s="41"/>
      <c r="BB13594" s="41"/>
      <c r="BC13594" s="41"/>
      <c r="BD13594" s="41"/>
      <c r="BE13594" s="41"/>
      <c r="BF13594" s="41"/>
      <c r="BG13594" s="41"/>
      <c r="BH13594" s="41"/>
      <c r="BI13594" s="41"/>
      <c r="BJ13594" s="41"/>
      <c r="BK13594" s="41"/>
      <c r="BL13594" s="41"/>
      <c r="BM13594" s="41"/>
      <c r="BN13594" s="41"/>
      <c r="BO13594" s="41"/>
      <c r="BP13594" s="108"/>
      <c r="CG13594" s="102"/>
      <c r="CI13594" s="45"/>
    </row>
    <row r="13595" spans="37:87" ht="13" customHeight="1">
      <c r="AK13595" s="114"/>
      <c r="AL13595" s="41"/>
      <c r="AM13595" s="41"/>
      <c r="AN13595" s="41"/>
      <c r="AO13595" s="41"/>
      <c r="AP13595" s="41"/>
      <c r="AQ13595" s="41"/>
      <c r="AR13595" s="41"/>
      <c r="AS13595" s="41"/>
      <c r="AT13595" s="41"/>
      <c r="AU13595" s="41"/>
      <c r="AV13595" s="41"/>
      <c r="AW13595" s="41"/>
      <c r="AX13595" s="41"/>
      <c r="AY13595" s="41"/>
      <c r="AZ13595" s="41"/>
      <c r="BA13595" s="41"/>
      <c r="BB13595" s="41"/>
      <c r="BC13595" s="41"/>
      <c r="BD13595" s="41"/>
      <c r="BE13595" s="41"/>
      <c r="BF13595" s="41"/>
      <c r="BG13595" s="41"/>
      <c r="BH13595" s="41"/>
      <c r="BI13595" s="41"/>
      <c r="BJ13595" s="41"/>
      <c r="BK13595" s="41"/>
      <c r="BL13595" s="41"/>
      <c r="BM13595" s="41"/>
      <c r="BN13595" s="41"/>
      <c r="BO13595" s="41"/>
      <c r="BP13595" s="108"/>
      <c r="CG13595" s="102"/>
      <c r="CI13595" s="45"/>
    </row>
    <row r="13596" spans="37:87" ht="13" customHeight="1">
      <c r="AK13596" s="114"/>
      <c r="AL13596" s="41"/>
      <c r="AM13596" s="41"/>
      <c r="AN13596" s="41"/>
      <c r="AO13596" s="41"/>
      <c r="AP13596" s="41"/>
      <c r="AQ13596" s="41"/>
      <c r="AR13596" s="41"/>
      <c r="AS13596" s="41"/>
      <c r="AT13596" s="41"/>
      <c r="AU13596" s="41"/>
      <c r="AV13596" s="41"/>
      <c r="AW13596" s="41"/>
      <c r="AX13596" s="41"/>
      <c r="AY13596" s="41"/>
      <c r="AZ13596" s="41"/>
      <c r="BA13596" s="41"/>
      <c r="BB13596" s="41"/>
      <c r="BC13596" s="41"/>
      <c r="BD13596" s="41"/>
      <c r="BE13596" s="41"/>
      <c r="BF13596" s="41"/>
      <c r="BG13596" s="41"/>
      <c r="BH13596" s="41"/>
      <c r="BI13596" s="41"/>
      <c r="BJ13596" s="41"/>
      <c r="BK13596" s="41"/>
      <c r="BL13596" s="41"/>
      <c r="BM13596" s="41"/>
      <c r="BN13596" s="41"/>
      <c r="BO13596" s="41"/>
      <c r="BP13596" s="108"/>
      <c r="CG13596" s="102"/>
      <c r="CI13596" s="45"/>
    </row>
    <row r="13597" spans="37:87" ht="13" customHeight="1">
      <c r="AK13597" s="114"/>
      <c r="AL13597" s="41"/>
      <c r="AM13597" s="41"/>
      <c r="AN13597" s="41"/>
      <c r="AO13597" s="41"/>
      <c r="AP13597" s="41"/>
      <c r="AQ13597" s="41"/>
      <c r="AR13597" s="41"/>
      <c r="AS13597" s="41"/>
      <c r="AT13597" s="41"/>
      <c r="AU13597" s="41"/>
      <c r="AV13597" s="41"/>
      <c r="AW13597" s="41"/>
      <c r="AX13597" s="41"/>
      <c r="AY13597" s="41"/>
      <c r="AZ13597" s="41"/>
      <c r="BA13597" s="41"/>
      <c r="BB13597" s="41"/>
      <c r="BC13597" s="41"/>
      <c r="BD13597" s="41"/>
      <c r="BE13597" s="41"/>
      <c r="BF13597" s="41"/>
      <c r="BG13597" s="41"/>
      <c r="BH13597" s="41"/>
      <c r="BI13597" s="41"/>
      <c r="BJ13597" s="41"/>
      <c r="BK13597" s="41"/>
      <c r="BL13597" s="41"/>
      <c r="BM13597" s="41"/>
      <c r="BN13597" s="41"/>
      <c r="BO13597" s="41"/>
      <c r="BP13597" s="108"/>
      <c r="CG13597" s="102"/>
      <c r="CI13597" s="45"/>
    </row>
    <row r="13598" spans="37:87" ht="13" customHeight="1">
      <c r="AK13598" s="114"/>
      <c r="AL13598" s="41"/>
      <c r="AM13598" s="41"/>
      <c r="AN13598" s="41"/>
      <c r="AO13598" s="41"/>
      <c r="AP13598" s="41"/>
      <c r="AQ13598" s="41"/>
      <c r="AR13598" s="41"/>
      <c r="AS13598" s="41"/>
      <c r="AT13598" s="41"/>
      <c r="AU13598" s="41"/>
      <c r="AV13598" s="41"/>
      <c r="AW13598" s="41"/>
      <c r="AX13598" s="41"/>
      <c r="AY13598" s="41"/>
      <c r="AZ13598" s="41"/>
      <c r="BA13598" s="41"/>
      <c r="BB13598" s="41"/>
      <c r="BC13598" s="41"/>
      <c r="BD13598" s="41"/>
      <c r="BE13598" s="41"/>
      <c r="BF13598" s="41"/>
      <c r="BG13598" s="41"/>
      <c r="BH13598" s="41"/>
      <c r="BI13598" s="41"/>
      <c r="BJ13598" s="41"/>
      <c r="BK13598" s="41"/>
      <c r="BL13598" s="41"/>
      <c r="BM13598" s="41"/>
      <c r="BN13598" s="41"/>
      <c r="BO13598" s="41"/>
      <c r="BP13598" s="108"/>
      <c r="CG13598" s="102"/>
      <c r="CI13598" s="45"/>
    </row>
    <row r="13599" spans="37:87" ht="13" customHeight="1">
      <c r="AK13599" s="114"/>
      <c r="AL13599" s="41"/>
      <c r="AM13599" s="41"/>
      <c r="AN13599" s="41"/>
      <c r="AO13599" s="41"/>
      <c r="AP13599" s="41"/>
      <c r="AQ13599" s="41"/>
      <c r="AR13599" s="41"/>
      <c r="AS13599" s="41"/>
      <c r="AT13599" s="41"/>
      <c r="AU13599" s="41"/>
      <c r="AV13599" s="41"/>
      <c r="AW13599" s="41"/>
      <c r="AX13599" s="41"/>
      <c r="AY13599" s="41"/>
      <c r="AZ13599" s="41"/>
      <c r="BA13599" s="41"/>
      <c r="BB13599" s="41"/>
      <c r="BC13599" s="41"/>
      <c r="BD13599" s="41"/>
      <c r="BE13599" s="41"/>
      <c r="BF13599" s="41"/>
      <c r="BG13599" s="41"/>
      <c r="BH13599" s="41"/>
      <c r="BI13599" s="41"/>
      <c r="BJ13599" s="41"/>
      <c r="BK13599" s="41"/>
      <c r="BL13599" s="41"/>
      <c r="BM13599" s="41"/>
      <c r="BN13599" s="41"/>
      <c r="BO13599" s="41"/>
      <c r="BP13599" s="108"/>
      <c r="CG13599" s="102"/>
      <c r="CI13599" s="45"/>
    </row>
    <row r="13600" spans="37:87" ht="13" customHeight="1">
      <c r="AK13600" s="114"/>
      <c r="AL13600" s="41"/>
      <c r="AM13600" s="41"/>
      <c r="AN13600" s="41"/>
      <c r="AO13600" s="41"/>
      <c r="AP13600" s="41"/>
      <c r="AQ13600" s="41"/>
      <c r="AR13600" s="41"/>
      <c r="AS13600" s="41"/>
      <c r="AT13600" s="41"/>
      <c r="AU13600" s="41"/>
      <c r="AV13600" s="41"/>
      <c r="AW13600" s="41"/>
      <c r="AX13600" s="41"/>
      <c r="AY13600" s="41"/>
      <c r="AZ13600" s="41"/>
      <c r="BA13600" s="41"/>
      <c r="BB13600" s="41"/>
      <c r="BC13600" s="41"/>
      <c r="BD13600" s="41"/>
      <c r="BE13600" s="41"/>
      <c r="BF13600" s="41"/>
      <c r="BG13600" s="41"/>
      <c r="BH13600" s="41"/>
      <c r="BI13600" s="41"/>
      <c r="BJ13600" s="41"/>
      <c r="BK13600" s="41"/>
      <c r="BL13600" s="41"/>
      <c r="BM13600" s="41"/>
      <c r="BN13600" s="41"/>
      <c r="BO13600" s="41"/>
      <c r="BP13600" s="108"/>
      <c r="CG13600" s="102"/>
      <c r="CI13600" s="45"/>
    </row>
    <row r="13601" spans="37:87" ht="13" customHeight="1">
      <c r="AK13601" s="114"/>
      <c r="AL13601" s="41"/>
      <c r="AM13601" s="41"/>
      <c r="AN13601" s="41"/>
      <c r="AO13601" s="41"/>
      <c r="AP13601" s="41"/>
      <c r="AQ13601" s="41"/>
      <c r="AR13601" s="41"/>
      <c r="AS13601" s="41"/>
      <c r="AT13601" s="41"/>
      <c r="AU13601" s="41"/>
      <c r="AV13601" s="41"/>
      <c r="AW13601" s="41"/>
      <c r="AX13601" s="41"/>
      <c r="AY13601" s="41"/>
      <c r="AZ13601" s="41"/>
      <c r="BA13601" s="41"/>
      <c r="BB13601" s="41"/>
      <c r="BC13601" s="41"/>
      <c r="BD13601" s="41"/>
      <c r="BE13601" s="41"/>
      <c r="BF13601" s="41"/>
      <c r="BG13601" s="41"/>
      <c r="BH13601" s="41"/>
      <c r="BI13601" s="41"/>
      <c r="BJ13601" s="41"/>
      <c r="BK13601" s="41"/>
      <c r="BL13601" s="41"/>
      <c r="BM13601" s="41"/>
      <c r="BN13601" s="41"/>
      <c r="BO13601" s="41"/>
      <c r="BP13601" s="108"/>
      <c r="CG13601" s="102"/>
      <c r="CI13601" s="45"/>
    </row>
    <row r="13602" spans="37:87" ht="13" customHeight="1">
      <c r="AK13602" s="114"/>
      <c r="AL13602" s="41"/>
      <c r="AM13602" s="41"/>
      <c r="AN13602" s="41"/>
      <c r="AO13602" s="41"/>
      <c r="AP13602" s="41"/>
      <c r="AQ13602" s="41"/>
      <c r="AR13602" s="41"/>
      <c r="AS13602" s="41"/>
      <c r="AT13602" s="41"/>
      <c r="AU13602" s="41"/>
      <c r="AV13602" s="41"/>
      <c r="AW13602" s="41"/>
      <c r="AX13602" s="41"/>
      <c r="AY13602" s="41"/>
      <c r="AZ13602" s="41"/>
      <c r="BA13602" s="41"/>
      <c r="BB13602" s="41"/>
      <c r="BC13602" s="41"/>
      <c r="BD13602" s="41"/>
      <c r="BE13602" s="41"/>
      <c r="BF13602" s="41"/>
      <c r="BG13602" s="41"/>
      <c r="BH13602" s="41"/>
      <c r="BI13602" s="41"/>
      <c r="BJ13602" s="41"/>
      <c r="BK13602" s="41"/>
      <c r="BL13602" s="41"/>
      <c r="BM13602" s="41"/>
      <c r="BN13602" s="41"/>
      <c r="BO13602" s="41"/>
      <c r="BP13602" s="108"/>
      <c r="CG13602" s="102"/>
      <c r="CI13602" s="45"/>
    </row>
    <row r="13603" spans="37:87" ht="13" customHeight="1">
      <c r="AK13603" s="114"/>
      <c r="AL13603" s="41"/>
      <c r="AM13603" s="41"/>
      <c r="AN13603" s="41"/>
      <c r="AO13603" s="41"/>
      <c r="AP13603" s="41"/>
      <c r="AQ13603" s="41"/>
      <c r="AR13603" s="41"/>
      <c r="AS13603" s="41"/>
      <c r="AT13603" s="41"/>
      <c r="AU13603" s="41"/>
      <c r="AV13603" s="41"/>
      <c r="AW13603" s="41"/>
      <c r="AX13603" s="41"/>
      <c r="AY13603" s="41"/>
      <c r="AZ13603" s="41"/>
      <c r="BA13603" s="41"/>
      <c r="BB13603" s="41"/>
      <c r="BC13603" s="41"/>
      <c r="BD13603" s="41"/>
      <c r="BE13603" s="41"/>
      <c r="BF13603" s="41"/>
      <c r="BG13603" s="41"/>
      <c r="BH13603" s="41"/>
      <c r="BI13603" s="41"/>
      <c r="BJ13603" s="41"/>
      <c r="BK13603" s="41"/>
      <c r="BL13603" s="41"/>
      <c r="BM13603" s="41"/>
      <c r="BN13603" s="41"/>
      <c r="BO13603" s="41"/>
      <c r="BP13603" s="108"/>
      <c r="CG13603" s="102"/>
      <c r="CI13603" s="45"/>
    </row>
    <row r="13604" spans="37:87" ht="13" customHeight="1">
      <c r="AK13604" s="114"/>
      <c r="AL13604" s="41"/>
      <c r="AM13604" s="41"/>
      <c r="AN13604" s="41"/>
      <c r="AO13604" s="41"/>
      <c r="AP13604" s="41"/>
      <c r="AQ13604" s="41"/>
      <c r="AR13604" s="41"/>
      <c r="AS13604" s="41"/>
      <c r="AT13604" s="41"/>
      <c r="AU13604" s="41"/>
      <c r="AV13604" s="41"/>
      <c r="AW13604" s="41"/>
      <c r="AX13604" s="41"/>
      <c r="AY13604" s="41"/>
      <c r="AZ13604" s="41"/>
      <c r="BA13604" s="41"/>
      <c r="BB13604" s="41"/>
      <c r="BC13604" s="41"/>
      <c r="BD13604" s="41"/>
      <c r="BE13604" s="41"/>
      <c r="BF13604" s="41"/>
      <c r="BG13604" s="41"/>
      <c r="BH13604" s="41"/>
      <c r="BI13604" s="41"/>
      <c r="BJ13604" s="41"/>
      <c r="BK13604" s="41"/>
      <c r="BL13604" s="41"/>
      <c r="BM13604" s="41"/>
      <c r="BN13604" s="41"/>
      <c r="BO13604" s="41"/>
      <c r="BP13604" s="108"/>
      <c r="CG13604" s="102"/>
      <c r="CI13604" s="45"/>
    </row>
    <row r="13605" spans="37:87" ht="13" customHeight="1">
      <c r="AK13605" s="114"/>
      <c r="AL13605" s="41"/>
      <c r="AM13605" s="41"/>
      <c r="AN13605" s="41"/>
      <c r="AO13605" s="41"/>
      <c r="AP13605" s="41"/>
      <c r="AQ13605" s="41"/>
      <c r="AR13605" s="41"/>
      <c r="AS13605" s="41"/>
      <c r="AT13605" s="41"/>
      <c r="AU13605" s="41"/>
      <c r="AV13605" s="41"/>
      <c r="AW13605" s="41"/>
      <c r="AX13605" s="41"/>
      <c r="AY13605" s="41"/>
      <c r="AZ13605" s="41"/>
      <c r="BA13605" s="41"/>
      <c r="BB13605" s="41"/>
      <c r="BC13605" s="41"/>
      <c r="BD13605" s="41"/>
      <c r="BE13605" s="41"/>
      <c r="BF13605" s="41"/>
      <c r="BG13605" s="41"/>
      <c r="BH13605" s="41"/>
      <c r="BI13605" s="41"/>
      <c r="BJ13605" s="41"/>
      <c r="BK13605" s="41"/>
      <c r="BL13605" s="41"/>
      <c r="BM13605" s="41"/>
      <c r="BN13605" s="41"/>
      <c r="BO13605" s="41"/>
      <c r="BP13605" s="108"/>
      <c r="CG13605" s="102"/>
      <c r="CI13605" s="45"/>
    </row>
    <row r="13606" spans="37:87" ht="13" customHeight="1">
      <c r="AK13606" s="114"/>
      <c r="AL13606" s="41"/>
      <c r="AM13606" s="41"/>
      <c r="AN13606" s="41"/>
      <c r="AO13606" s="41"/>
      <c r="AP13606" s="41"/>
      <c r="AQ13606" s="41"/>
      <c r="AR13606" s="41"/>
      <c r="AS13606" s="41"/>
      <c r="AT13606" s="41"/>
      <c r="AU13606" s="41"/>
      <c r="AV13606" s="41"/>
      <c r="AW13606" s="41"/>
      <c r="AX13606" s="41"/>
      <c r="AY13606" s="41"/>
      <c r="AZ13606" s="41"/>
      <c r="BA13606" s="41"/>
      <c r="BB13606" s="41"/>
      <c r="BC13606" s="41"/>
      <c r="BD13606" s="41"/>
      <c r="BE13606" s="41"/>
      <c r="BF13606" s="41"/>
      <c r="BG13606" s="41"/>
      <c r="BH13606" s="41"/>
      <c r="BI13606" s="41"/>
      <c r="BJ13606" s="41"/>
      <c r="BK13606" s="41"/>
      <c r="BL13606" s="41"/>
      <c r="BM13606" s="41"/>
      <c r="BN13606" s="41"/>
      <c r="BO13606" s="41"/>
      <c r="BP13606" s="108"/>
      <c r="CG13606" s="102"/>
      <c r="CI13606" s="45"/>
    </row>
    <row r="13607" spans="37:87" ht="13" customHeight="1">
      <c r="AK13607" s="114"/>
      <c r="AL13607" s="41"/>
      <c r="AM13607" s="41"/>
      <c r="AN13607" s="41"/>
      <c r="AO13607" s="41"/>
      <c r="AP13607" s="41"/>
      <c r="AQ13607" s="41"/>
      <c r="AR13607" s="41"/>
      <c r="AS13607" s="41"/>
      <c r="AT13607" s="41"/>
      <c r="AU13607" s="41"/>
      <c r="AV13607" s="41"/>
      <c r="AW13607" s="41"/>
      <c r="AX13607" s="41"/>
      <c r="AY13607" s="41"/>
      <c r="AZ13607" s="41"/>
      <c r="BA13607" s="41"/>
      <c r="BB13607" s="41"/>
      <c r="BC13607" s="41"/>
      <c r="BD13607" s="41"/>
      <c r="BE13607" s="41"/>
      <c r="BF13607" s="41"/>
      <c r="BG13607" s="41"/>
      <c r="BH13607" s="41"/>
      <c r="BI13607" s="41"/>
      <c r="BJ13607" s="41"/>
      <c r="BK13607" s="41"/>
      <c r="BL13607" s="41"/>
      <c r="BM13607" s="41"/>
      <c r="BN13607" s="41"/>
      <c r="BO13607" s="41"/>
      <c r="BP13607" s="108"/>
      <c r="CG13607" s="102"/>
      <c r="CI13607" s="45"/>
    </row>
    <row r="13608" spans="37:87" ht="13" customHeight="1">
      <c r="AK13608" s="114"/>
      <c r="AL13608" s="41"/>
      <c r="AM13608" s="41"/>
      <c r="AN13608" s="41"/>
      <c r="AO13608" s="41"/>
      <c r="AP13608" s="41"/>
      <c r="AQ13608" s="41"/>
      <c r="AR13608" s="41"/>
      <c r="AS13608" s="41"/>
      <c r="AT13608" s="41"/>
      <c r="AU13608" s="41"/>
      <c r="AV13608" s="41"/>
      <c r="AW13608" s="41"/>
      <c r="AX13608" s="41"/>
      <c r="AY13608" s="41"/>
      <c r="AZ13608" s="41"/>
      <c r="BA13608" s="41"/>
      <c r="BB13608" s="41"/>
      <c r="BC13608" s="41"/>
      <c r="BD13608" s="41"/>
      <c r="BE13608" s="41"/>
      <c r="BF13608" s="41"/>
      <c r="BG13608" s="41"/>
      <c r="BH13608" s="41"/>
      <c r="BI13608" s="41"/>
      <c r="BJ13608" s="41"/>
      <c r="BK13608" s="41"/>
      <c r="BL13608" s="41"/>
      <c r="BM13608" s="41"/>
      <c r="BN13608" s="41"/>
      <c r="BO13608" s="41"/>
      <c r="BP13608" s="108"/>
      <c r="CG13608" s="102"/>
      <c r="CI13608" s="45"/>
    </row>
    <row r="13609" spans="37:87" ht="13" customHeight="1">
      <c r="AK13609" s="114"/>
      <c r="AL13609" s="41"/>
      <c r="AM13609" s="41"/>
      <c r="AN13609" s="41"/>
      <c r="AO13609" s="41"/>
      <c r="AP13609" s="41"/>
      <c r="AQ13609" s="41"/>
      <c r="AR13609" s="41"/>
      <c r="AS13609" s="41"/>
      <c r="AT13609" s="41"/>
      <c r="AU13609" s="41"/>
      <c r="AV13609" s="41"/>
      <c r="AW13609" s="41"/>
      <c r="AX13609" s="41"/>
      <c r="AY13609" s="41"/>
      <c r="AZ13609" s="41"/>
      <c r="BA13609" s="41"/>
      <c r="BB13609" s="41"/>
      <c r="BC13609" s="41"/>
      <c r="BD13609" s="41"/>
      <c r="BE13609" s="41"/>
      <c r="BF13609" s="41"/>
      <c r="BG13609" s="41"/>
      <c r="BH13609" s="41"/>
      <c r="BI13609" s="41"/>
      <c r="BJ13609" s="41"/>
      <c r="BK13609" s="41"/>
      <c r="BL13609" s="41"/>
      <c r="BM13609" s="41"/>
      <c r="BN13609" s="41"/>
      <c r="BO13609" s="41"/>
      <c r="BP13609" s="108"/>
      <c r="CG13609" s="102"/>
      <c r="CI13609" s="45"/>
    </row>
    <row r="13610" spans="37:87" ht="13" customHeight="1">
      <c r="AK13610" s="114"/>
      <c r="AL13610" s="41"/>
      <c r="AM13610" s="41"/>
      <c r="AN13610" s="41"/>
      <c r="AO13610" s="41"/>
      <c r="AP13610" s="41"/>
      <c r="AQ13610" s="41"/>
      <c r="AR13610" s="41"/>
      <c r="AS13610" s="41"/>
      <c r="AT13610" s="41"/>
      <c r="AU13610" s="41"/>
      <c r="AV13610" s="41"/>
      <c r="AW13610" s="41"/>
      <c r="AX13610" s="41"/>
      <c r="AY13610" s="41"/>
      <c r="AZ13610" s="41"/>
      <c r="BA13610" s="41"/>
      <c r="BB13610" s="41"/>
      <c r="BC13610" s="41"/>
      <c r="BD13610" s="41"/>
      <c r="BE13610" s="41"/>
      <c r="BF13610" s="41"/>
      <c r="BG13610" s="41"/>
      <c r="BH13610" s="41"/>
      <c r="BI13610" s="41"/>
      <c r="BJ13610" s="41"/>
      <c r="BK13610" s="41"/>
      <c r="BL13610" s="41"/>
      <c r="BM13610" s="41"/>
      <c r="BN13610" s="41"/>
      <c r="BO13610" s="41"/>
      <c r="BP13610" s="108"/>
      <c r="CG13610" s="102"/>
      <c r="CI13610" s="45"/>
    </row>
    <row r="13611" spans="37:87" ht="13" customHeight="1">
      <c r="AK13611" s="114"/>
      <c r="AL13611" s="41"/>
      <c r="AM13611" s="41"/>
      <c r="AN13611" s="41"/>
      <c r="AO13611" s="41"/>
      <c r="AP13611" s="41"/>
      <c r="AQ13611" s="41"/>
      <c r="AR13611" s="41"/>
      <c r="AS13611" s="41"/>
      <c r="AT13611" s="41"/>
      <c r="AU13611" s="41"/>
      <c r="AV13611" s="41"/>
      <c r="AW13611" s="41"/>
      <c r="AX13611" s="41"/>
      <c r="AY13611" s="41"/>
      <c r="AZ13611" s="41"/>
      <c r="BA13611" s="41"/>
      <c r="BB13611" s="41"/>
      <c r="BC13611" s="41"/>
      <c r="BD13611" s="41"/>
      <c r="BE13611" s="41"/>
      <c r="BF13611" s="41"/>
      <c r="BG13611" s="41"/>
      <c r="BH13611" s="41"/>
      <c r="BI13611" s="41"/>
      <c r="BJ13611" s="41"/>
      <c r="BK13611" s="41"/>
      <c r="BL13611" s="41"/>
      <c r="BM13611" s="41"/>
      <c r="BN13611" s="41"/>
      <c r="BO13611" s="41"/>
      <c r="BP13611" s="108"/>
      <c r="CG13611" s="102"/>
      <c r="CI13611" s="45"/>
    </row>
    <row r="13612" spans="37:87" ht="13" customHeight="1">
      <c r="AK13612" s="114"/>
      <c r="AL13612" s="41"/>
      <c r="AM13612" s="41"/>
      <c r="AN13612" s="41"/>
      <c r="AO13612" s="41"/>
      <c r="AP13612" s="41"/>
      <c r="AQ13612" s="41"/>
      <c r="AR13612" s="41"/>
      <c r="AS13612" s="41"/>
      <c r="AT13612" s="41"/>
      <c r="AU13612" s="41"/>
      <c r="AV13612" s="41"/>
      <c r="AW13612" s="41"/>
      <c r="AX13612" s="41"/>
      <c r="AY13612" s="41"/>
      <c r="AZ13612" s="41"/>
      <c r="BA13612" s="41"/>
      <c r="BB13612" s="41"/>
      <c r="BC13612" s="41"/>
      <c r="BD13612" s="41"/>
      <c r="BE13612" s="41"/>
      <c r="BF13612" s="41"/>
      <c r="BG13612" s="41"/>
      <c r="BH13612" s="41"/>
      <c r="BI13612" s="41"/>
      <c r="BJ13612" s="41"/>
      <c r="BK13612" s="41"/>
      <c r="BL13612" s="41"/>
      <c r="BM13612" s="41"/>
      <c r="BN13612" s="41"/>
      <c r="BO13612" s="41"/>
      <c r="BP13612" s="108"/>
      <c r="CG13612" s="102"/>
      <c r="CI13612" s="45"/>
    </row>
    <row r="13613" spans="37:87" ht="13" customHeight="1">
      <c r="AK13613" s="114"/>
      <c r="AL13613" s="41"/>
      <c r="AM13613" s="41"/>
      <c r="AN13613" s="41"/>
      <c r="AO13613" s="41"/>
      <c r="AP13613" s="41"/>
      <c r="AQ13613" s="41"/>
      <c r="AR13613" s="41"/>
      <c r="AS13613" s="41"/>
      <c r="AT13613" s="41"/>
      <c r="AU13613" s="41"/>
      <c r="AV13613" s="41"/>
      <c r="AW13613" s="41"/>
      <c r="AX13613" s="41"/>
      <c r="AY13613" s="41"/>
      <c r="AZ13613" s="41"/>
      <c r="BA13613" s="41"/>
      <c r="BB13613" s="41"/>
      <c r="BC13613" s="41"/>
      <c r="BD13613" s="41"/>
      <c r="BE13613" s="41"/>
      <c r="BF13613" s="41"/>
      <c r="BG13613" s="41"/>
      <c r="BH13613" s="41"/>
      <c r="BI13613" s="41"/>
      <c r="BJ13613" s="41"/>
      <c r="BK13613" s="41"/>
      <c r="BL13613" s="41"/>
      <c r="BM13613" s="41"/>
      <c r="BN13613" s="41"/>
      <c r="BO13613" s="41"/>
      <c r="BP13613" s="108"/>
      <c r="CG13613" s="102"/>
      <c r="CI13613" s="45"/>
    </row>
    <row r="13614" spans="37:87" ht="13" customHeight="1">
      <c r="AK13614" s="114"/>
      <c r="AL13614" s="41"/>
      <c r="AM13614" s="41"/>
      <c r="AN13614" s="41"/>
      <c r="AO13614" s="41"/>
      <c r="AP13614" s="41"/>
      <c r="AQ13614" s="41"/>
      <c r="AR13614" s="41"/>
      <c r="AS13614" s="41"/>
      <c r="AT13614" s="41"/>
      <c r="AU13614" s="41"/>
      <c r="AV13614" s="41"/>
      <c r="AW13614" s="41"/>
      <c r="AX13614" s="41"/>
      <c r="AY13614" s="41"/>
      <c r="AZ13614" s="41"/>
      <c r="BA13614" s="41"/>
      <c r="BB13614" s="41"/>
      <c r="BC13614" s="41"/>
      <c r="BD13614" s="41"/>
      <c r="BE13614" s="41"/>
      <c r="BF13614" s="41"/>
      <c r="BG13614" s="41"/>
      <c r="BH13614" s="41"/>
      <c r="BI13614" s="41"/>
      <c r="BJ13614" s="41"/>
      <c r="BK13614" s="41"/>
      <c r="BL13614" s="41"/>
      <c r="BM13614" s="41"/>
      <c r="BN13614" s="41"/>
      <c r="BO13614" s="41"/>
      <c r="BP13614" s="108"/>
      <c r="CG13614" s="102"/>
      <c r="CI13614" s="45"/>
    </row>
    <row r="13615" spans="37:87" ht="13" customHeight="1">
      <c r="AK13615" s="114"/>
      <c r="AL13615" s="41"/>
      <c r="AM13615" s="41"/>
      <c r="AN13615" s="41"/>
      <c r="AO13615" s="41"/>
      <c r="AP13615" s="41"/>
      <c r="AQ13615" s="41"/>
      <c r="AR13615" s="41"/>
      <c r="AS13615" s="41"/>
      <c r="AT13615" s="41"/>
      <c r="AU13615" s="41"/>
      <c r="AV13615" s="41"/>
      <c r="AW13615" s="41"/>
      <c r="AX13615" s="41"/>
      <c r="AY13615" s="41"/>
      <c r="AZ13615" s="41"/>
      <c r="BA13615" s="41"/>
      <c r="BB13615" s="41"/>
      <c r="BC13615" s="41"/>
      <c r="BD13615" s="41"/>
      <c r="BE13615" s="41"/>
      <c r="BF13615" s="41"/>
      <c r="BG13615" s="41"/>
      <c r="BH13615" s="41"/>
      <c r="BI13615" s="41"/>
      <c r="BJ13615" s="41"/>
      <c r="BK13615" s="41"/>
      <c r="BL13615" s="41"/>
      <c r="BM13615" s="41"/>
      <c r="BN13615" s="41"/>
      <c r="BO13615" s="41"/>
      <c r="BP13615" s="108"/>
      <c r="CG13615" s="102"/>
      <c r="CI13615" s="45"/>
    </row>
    <row r="13616" spans="37:87" ht="13" customHeight="1">
      <c r="AK13616" s="114"/>
      <c r="AL13616" s="41"/>
      <c r="AM13616" s="41"/>
      <c r="AN13616" s="41"/>
      <c r="AO13616" s="41"/>
      <c r="AP13616" s="41"/>
      <c r="AQ13616" s="41"/>
      <c r="AR13616" s="41"/>
      <c r="AS13616" s="41"/>
      <c r="AT13616" s="41"/>
      <c r="AU13616" s="41"/>
      <c r="AV13616" s="41"/>
      <c r="AW13616" s="41"/>
      <c r="AX13616" s="41"/>
      <c r="AY13616" s="41"/>
      <c r="AZ13616" s="41"/>
      <c r="BA13616" s="41"/>
      <c r="BB13616" s="41"/>
      <c r="BC13616" s="41"/>
      <c r="BD13616" s="41"/>
      <c r="BE13616" s="41"/>
      <c r="BF13616" s="41"/>
      <c r="BG13616" s="41"/>
      <c r="BH13616" s="41"/>
      <c r="BI13616" s="41"/>
      <c r="BJ13616" s="41"/>
      <c r="BK13616" s="41"/>
      <c r="BL13616" s="41"/>
      <c r="BM13616" s="41"/>
      <c r="BN13616" s="41"/>
      <c r="BO13616" s="41"/>
      <c r="BP13616" s="108"/>
      <c r="CG13616" s="102"/>
      <c r="CI13616" s="45"/>
    </row>
    <row r="13617" spans="37:87" ht="13" customHeight="1">
      <c r="AK13617" s="114"/>
      <c r="AL13617" s="41"/>
      <c r="AM13617" s="41"/>
      <c r="AN13617" s="41"/>
      <c r="AO13617" s="41"/>
      <c r="AP13617" s="41"/>
      <c r="AQ13617" s="41"/>
      <c r="AR13617" s="41"/>
      <c r="AS13617" s="41"/>
      <c r="AT13617" s="41"/>
      <c r="AU13617" s="41"/>
      <c r="AV13617" s="41"/>
      <c r="AW13617" s="41"/>
      <c r="AX13617" s="41"/>
      <c r="AY13617" s="41"/>
      <c r="AZ13617" s="41"/>
      <c r="BA13617" s="41"/>
      <c r="BB13617" s="41"/>
      <c r="BC13617" s="41"/>
      <c r="BD13617" s="41"/>
      <c r="BE13617" s="41"/>
      <c r="BF13617" s="41"/>
      <c r="BG13617" s="41"/>
      <c r="BH13617" s="41"/>
      <c r="BI13617" s="41"/>
      <c r="BJ13617" s="41"/>
      <c r="BK13617" s="41"/>
      <c r="BL13617" s="41"/>
      <c r="BM13617" s="41"/>
      <c r="BN13617" s="41"/>
      <c r="BO13617" s="41"/>
      <c r="BP13617" s="108"/>
      <c r="CG13617" s="102"/>
      <c r="CI13617" s="45"/>
    </row>
    <row r="13618" spans="37:87" ht="13" customHeight="1">
      <c r="AK13618" s="114"/>
      <c r="AL13618" s="41"/>
      <c r="AM13618" s="41"/>
      <c r="AN13618" s="41"/>
      <c r="AO13618" s="41"/>
      <c r="AP13618" s="41"/>
      <c r="AQ13618" s="41"/>
      <c r="AR13618" s="41"/>
      <c r="AS13618" s="41"/>
      <c r="AT13618" s="41"/>
      <c r="AU13618" s="41"/>
      <c r="AV13618" s="41"/>
      <c r="AW13618" s="41"/>
      <c r="AX13618" s="41"/>
      <c r="AY13618" s="41"/>
      <c r="AZ13618" s="41"/>
      <c r="BA13618" s="41"/>
      <c r="BB13618" s="41"/>
      <c r="BC13618" s="41"/>
      <c r="BD13618" s="41"/>
      <c r="BE13618" s="41"/>
      <c r="BF13618" s="41"/>
      <c r="BG13618" s="41"/>
      <c r="BH13618" s="41"/>
      <c r="BI13618" s="41"/>
      <c r="BJ13618" s="41"/>
      <c r="BK13618" s="41"/>
      <c r="BL13618" s="41"/>
      <c r="BM13618" s="41"/>
      <c r="BN13618" s="41"/>
      <c r="BO13618" s="41"/>
      <c r="BP13618" s="108"/>
      <c r="CG13618" s="102"/>
      <c r="CI13618" s="45"/>
    </row>
    <row r="13619" spans="37:87" ht="13" customHeight="1">
      <c r="AK13619" s="114"/>
      <c r="AL13619" s="41"/>
      <c r="AM13619" s="41"/>
      <c r="AN13619" s="41"/>
      <c r="AO13619" s="41"/>
      <c r="AP13619" s="41"/>
      <c r="AQ13619" s="41"/>
      <c r="AR13619" s="41"/>
      <c r="AS13619" s="41"/>
      <c r="AT13619" s="41"/>
      <c r="AU13619" s="41"/>
      <c r="AV13619" s="41"/>
      <c r="AW13619" s="41"/>
      <c r="AX13619" s="41"/>
      <c r="AY13619" s="41"/>
      <c r="AZ13619" s="41"/>
      <c r="BA13619" s="41"/>
      <c r="BB13619" s="41"/>
      <c r="BC13619" s="41"/>
      <c r="BD13619" s="41"/>
      <c r="BE13619" s="41"/>
      <c r="BF13619" s="41"/>
      <c r="BG13619" s="41"/>
      <c r="BH13619" s="41"/>
      <c r="BI13619" s="41"/>
      <c r="BJ13619" s="41"/>
      <c r="BK13619" s="41"/>
      <c r="BL13619" s="41"/>
      <c r="BM13619" s="41"/>
      <c r="BN13619" s="41"/>
      <c r="BO13619" s="41"/>
      <c r="BP13619" s="108"/>
      <c r="CG13619" s="102"/>
      <c r="CI13619" s="45"/>
    </row>
    <row r="13620" spans="37:87" ht="13" customHeight="1">
      <c r="AK13620" s="114"/>
      <c r="AL13620" s="41"/>
      <c r="AM13620" s="41"/>
      <c r="AN13620" s="41"/>
      <c r="AO13620" s="41"/>
      <c r="AP13620" s="41"/>
      <c r="AQ13620" s="41"/>
      <c r="AR13620" s="41"/>
      <c r="AS13620" s="41"/>
      <c r="AT13620" s="41"/>
      <c r="AU13620" s="41"/>
      <c r="AV13620" s="41"/>
      <c r="AW13620" s="41"/>
      <c r="AX13620" s="41"/>
      <c r="AY13620" s="41"/>
      <c r="AZ13620" s="41"/>
      <c r="BA13620" s="41"/>
      <c r="BB13620" s="41"/>
      <c r="BC13620" s="41"/>
      <c r="BD13620" s="41"/>
      <c r="BE13620" s="41"/>
      <c r="BF13620" s="41"/>
      <c r="BG13620" s="41"/>
      <c r="BH13620" s="41"/>
      <c r="BI13620" s="41"/>
      <c r="BJ13620" s="41"/>
      <c r="BK13620" s="41"/>
      <c r="BL13620" s="41"/>
      <c r="BM13620" s="41"/>
      <c r="BN13620" s="41"/>
      <c r="BO13620" s="41"/>
      <c r="BP13620" s="108"/>
      <c r="CG13620" s="102"/>
      <c r="CI13620" s="45"/>
    </row>
    <row r="13621" spans="37:87" ht="13" customHeight="1">
      <c r="AK13621" s="114"/>
      <c r="AL13621" s="41"/>
      <c r="AM13621" s="41"/>
      <c r="AN13621" s="41"/>
      <c r="AO13621" s="41"/>
      <c r="AP13621" s="41"/>
      <c r="AQ13621" s="41"/>
      <c r="AR13621" s="41"/>
      <c r="AS13621" s="41"/>
      <c r="AT13621" s="41"/>
      <c r="AU13621" s="41"/>
      <c r="AV13621" s="41"/>
      <c r="AW13621" s="41"/>
      <c r="AX13621" s="41"/>
      <c r="AY13621" s="41"/>
      <c r="AZ13621" s="41"/>
      <c r="BA13621" s="41"/>
      <c r="BB13621" s="41"/>
      <c r="BC13621" s="41"/>
      <c r="BD13621" s="41"/>
      <c r="BE13621" s="41"/>
      <c r="BF13621" s="41"/>
      <c r="BG13621" s="41"/>
      <c r="BH13621" s="41"/>
      <c r="BI13621" s="41"/>
      <c r="BJ13621" s="41"/>
      <c r="BK13621" s="41"/>
      <c r="BL13621" s="41"/>
      <c r="BM13621" s="41"/>
      <c r="BN13621" s="41"/>
      <c r="BO13621" s="41"/>
      <c r="BP13621" s="108"/>
      <c r="CG13621" s="102"/>
      <c r="CI13621" s="45"/>
    </row>
    <row r="13622" spans="37:87" ht="13" customHeight="1">
      <c r="AK13622" s="114"/>
      <c r="AL13622" s="41"/>
      <c r="AM13622" s="41"/>
      <c r="AN13622" s="41"/>
      <c r="AO13622" s="41"/>
      <c r="AP13622" s="41"/>
      <c r="AQ13622" s="41"/>
      <c r="AR13622" s="41"/>
      <c r="AS13622" s="41"/>
      <c r="AT13622" s="41"/>
      <c r="AU13622" s="41"/>
      <c r="AV13622" s="41"/>
      <c r="AW13622" s="41"/>
      <c r="AX13622" s="41"/>
      <c r="AY13622" s="41"/>
      <c r="AZ13622" s="41"/>
      <c r="BA13622" s="41"/>
      <c r="BB13622" s="41"/>
      <c r="BC13622" s="41"/>
      <c r="BD13622" s="41"/>
      <c r="BE13622" s="41"/>
      <c r="BF13622" s="41"/>
      <c r="BG13622" s="41"/>
      <c r="BH13622" s="41"/>
      <c r="BI13622" s="41"/>
      <c r="BJ13622" s="41"/>
      <c r="BK13622" s="41"/>
      <c r="BL13622" s="41"/>
      <c r="BM13622" s="41"/>
      <c r="BN13622" s="41"/>
      <c r="BO13622" s="41"/>
      <c r="BP13622" s="108"/>
      <c r="CG13622" s="102"/>
      <c r="CI13622" s="45"/>
    </row>
    <row r="13623" spans="37:87" ht="13" customHeight="1">
      <c r="AK13623" s="114"/>
      <c r="AL13623" s="41"/>
      <c r="AM13623" s="41"/>
      <c r="AN13623" s="41"/>
      <c r="AO13623" s="41"/>
      <c r="AP13623" s="41"/>
      <c r="AQ13623" s="41"/>
      <c r="AR13623" s="41"/>
      <c r="AS13623" s="41"/>
      <c r="AT13623" s="41"/>
      <c r="AU13623" s="41"/>
      <c r="AV13623" s="41"/>
      <c r="AW13623" s="41"/>
      <c r="AX13623" s="41"/>
      <c r="AY13623" s="41"/>
      <c r="AZ13623" s="41"/>
      <c r="BA13623" s="41"/>
      <c r="BB13623" s="41"/>
      <c r="BC13623" s="41"/>
      <c r="BD13623" s="41"/>
      <c r="BE13623" s="41"/>
      <c r="BF13623" s="41"/>
      <c r="BG13623" s="41"/>
      <c r="BH13623" s="41"/>
      <c r="BI13623" s="41"/>
      <c r="BJ13623" s="41"/>
      <c r="BK13623" s="41"/>
      <c r="BL13623" s="41"/>
      <c r="BM13623" s="41"/>
      <c r="BN13623" s="41"/>
      <c r="BO13623" s="41"/>
      <c r="BP13623" s="108"/>
      <c r="CG13623" s="102"/>
      <c r="CI13623" s="45"/>
    </row>
    <row r="13624" spans="37:87" ht="13" customHeight="1">
      <c r="AK13624" s="114"/>
      <c r="AL13624" s="41"/>
      <c r="AM13624" s="41"/>
      <c r="AN13624" s="41"/>
      <c r="AO13624" s="41"/>
      <c r="AP13624" s="41"/>
      <c r="AQ13624" s="41"/>
      <c r="AR13624" s="41"/>
      <c r="AS13624" s="41"/>
      <c r="AT13624" s="41"/>
      <c r="AU13624" s="41"/>
      <c r="AV13624" s="41"/>
      <c r="AW13624" s="41"/>
      <c r="AX13624" s="41"/>
      <c r="AY13624" s="41"/>
      <c r="AZ13624" s="41"/>
      <c r="BA13624" s="41"/>
      <c r="BB13624" s="41"/>
      <c r="BC13624" s="41"/>
      <c r="BD13624" s="41"/>
      <c r="BE13624" s="41"/>
      <c r="BF13624" s="41"/>
      <c r="BG13624" s="41"/>
      <c r="BH13624" s="41"/>
      <c r="BI13624" s="41"/>
      <c r="BJ13624" s="41"/>
      <c r="BK13624" s="41"/>
      <c r="BL13624" s="41"/>
      <c r="BM13624" s="41"/>
      <c r="BN13624" s="41"/>
      <c r="BO13624" s="41"/>
      <c r="BP13624" s="108"/>
      <c r="CG13624" s="102"/>
      <c r="CI13624" s="45"/>
    </row>
    <row r="13625" spans="37:87" ht="13" customHeight="1">
      <c r="AK13625" s="114"/>
      <c r="AL13625" s="41"/>
      <c r="AM13625" s="41"/>
      <c r="AN13625" s="41"/>
      <c r="AO13625" s="41"/>
      <c r="AP13625" s="41"/>
      <c r="AQ13625" s="41"/>
      <c r="AR13625" s="41"/>
      <c r="AS13625" s="41"/>
      <c r="AT13625" s="41"/>
      <c r="AU13625" s="41"/>
      <c r="AV13625" s="41"/>
      <c r="AW13625" s="41"/>
      <c r="AX13625" s="41"/>
      <c r="AY13625" s="41"/>
      <c r="AZ13625" s="41"/>
      <c r="BA13625" s="41"/>
      <c r="BB13625" s="41"/>
      <c r="BC13625" s="41"/>
      <c r="BD13625" s="41"/>
      <c r="BE13625" s="41"/>
      <c r="BF13625" s="41"/>
      <c r="BG13625" s="41"/>
      <c r="BH13625" s="41"/>
      <c r="BI13625" s="41"/>
      <c r="BJ13625" s="41"/>
      <c r="BK13625" s="41"/>
      <c r="BL13625" s="41"/>
      <c r="BM13625" s="41"/>
      <c r="BN13625" s="41"/>
      <c r="BO13625" s="41"/>
      <c r="BP13625" s="108"/>
      <c r="CG13625" s="102"/>
      <c r="CI13625" s="45"/>
    </row>
    <row r="13626" spans="37:87" ht="13" customHeight="1">
      <c r="AK13626" s="114"/>
      <c r="AL13626" s="41"/>
      <c r="AM13626" s="41"/>
      <c r="AN13626" s="41"/>
      <c r="AO13626" s="41"/>
      <c r="AP13626" s="41"/>
      <c r="AQ13626" s="41"/>
      <c r="AR13626" s="41"/>
      <c r="AS13626" s="41"/>
      <c r="AT13626" s="41"/>
      <c r="AU13626" s="41"/>
      <c r="AV13626" s="41"/>
      <c r="AW13626" s="41"/>
      <c r="AX13626" s="41"/>
      <c r="AY13626" s="41"/>
      <c r="AZ13626" s="41"/>
      <c r="BA13626" s="41"/>
      <c r="BB13626" s="41"/>
      <c r="BC13626" s="41"/>
      <c r="BD13626" s="41"/>
      <c r="BE13626" s="41"/>
      <c r="BF13626" s="41"/>
      <c r="BG13626" s="41"/>
      <c r="BH13626" s="41"/>
      <c r="BI13626" s="41"/>
      <c r="BJ13626" s="41"/>
      <c r="BK13626" s="41"/>
      <c r="BL13626" s="41"/>
      <c r="BM13626" s="41"/>
      <c r="BN13626" s="41"/>
      <c r="BO13626" s="41"/>
      <c r="BP13626" s="108"/>
      <c r="CG13626" s="102"/>
      <c r="CI13626" s="45"/>
    </row>
    <row r="13627" spans="37:87" ht="13" customHeight="1">
      <c r="AK13627" s="114"/>
      <c r="AL13627" s="41"/>
      <c r="AM13627" s="41"/>
      <c r="AN13627" s="41"/>
      <c r="AO13627" s="41"/>
      <c r="AP13627" s="41"/>
      <c r="AQ13627" s="41"/>
      <c r="AR13627" s="41"/>
      <c r="AS13627" s="41"/>
      <c r="AT13627" s="41"/>
      <c r="AU13627" s="41"/>
      <c r="AV13627" s="41"/>
      <c r="AW13627" s="41"/>
      <c r="AX13627" s="41"/>
      <c r="AY13627" s="41"/>
      <c r="AZ13627" s="41"/>
      <c r="BA13627" s="41"/>
      <c r="BB13627" s="41"/>
      <c r="BC13627" s="41"/>
      <c r="BD13627" s="41"/>
      <c r="BE13627" s="41"/>
      <c r="BF13627" s="41"/>
      <c r="BG13627" s="41"/>
      <c r="BH13627" s="41"/>
      <c r="BI13627" s="41"/>
      <c r="BJ13627" s="41"/>
      <c r="BK13627" s="41"/>
      <c r="BL13627" s="41"/>
      <c r="BM13627" s="41"/>
      <c r="BN13627" s="41"/>
      <c r="BO13627" s="41"/>
      <c r="BP13627" s="108"/>
      <c r="CG13627" s="102"/>
      <c r="CI13627" s="45"/>
    </row>
    <row r="13628" spans="37:87" ht="13" customHeight="1">
      <c r="AK13628" s="114"/>
      <c r="AL13628" s="41"/>
      <c r="AM13628" s="41"/>
      <c r="AN13628" s="41"/>
      <c r="AO13628" s="41"/>
      <c r="AP13628" s="41"/>
      <c r="AQ13628" s="41"/>
      <c r="AR13628" s="41"/>
      <c r="AS13628" s="41"/>
      <c r="AT13628" s="41"/>
      <c r="AU13628" s="41"/>
      <c r="AV13628" s="41"/>
      <c r="AW13628" s="41"/>
      <c r="AX13628" s="41"/>
      <c r="AY13628" s="41"/>
      <c r="AZ13628" s="41"/>
      <c r="BA13628" s="41"/>
      <c r="BB13628" s="41"/>
      <c r="BC13628" s="41"/>
      <c r="BD13628" s="41"/>
      <c r="BE13628" s="41"/>
      <c r="BF13628" s="41"/>
      <c r="BG13628" s="41"/>
      <c r="BH13628" s="41"/>
      <c r="BI13628" s="41"/>
      <c r="BJ13628" s="41"/>
      <c r="BK13628" s="41"/>
      <c r="BL13628" s="41"/>
      <c r="BM13628" s="41"/>
      <c r="BN13628" s="41"/>
      <c r="BO13628" s="41"/>
      <c r="BP13628" s="108"/>
      <c r="CG13628" s="102"/>
      <c r="CI13628" s="45"/>
    </row>
    <row r="13629" spans="37:87" ht="13" customHeight="1">
      <c r="AK13629" s="114"/>
      <c r="AL13629" s="41"/>
      <c r="AM13629" s="41"/>
      <c r="AN13629" s="41"/>
      <c r="AO13629" s="41"/>
      <c r="AP13629" s="41"/>
      <c r="AQ13629" s="41"/>
      <c r="AR13629" s="41"/>
      <c r="AS13629" s="41"/>
      <c r="AT13629" s="41"/>
      <c r="AU13629" s="41"/>
      <c r="AV13629" s="41"/>
      <c r="AW13629" s="41"/>
      <c r="AX13629" s="41"/>
      <c r="AY13629" s="41"/>
      <c r="AZ13629" s="41"/>
      <c r="BA13629" s="41"/>
      <c r="BB13629" s="41"/>
      <c r="BC13629" s="41"/>
      <c r="BD13629" s="41"/>
      <c r="BE13629" s="41"/>
      <c r="BF13629" s="41"/>
      <c r="BG13629" s="41"/>
      <c r="BH13629" s="41"/>
      <c r="BI13629" s="41"/>
      <c r="BJ13629" s="41"/>
      <c r="BK13629" s="41"/>
      <c r="BL13629" s="41"/>
      <c r="BM13629" s="41"/>
      <c r="BN13629" s="41"/>
      <c r="BO13629" s="41"/>
      <c r="BP13629" s="108"/>
      <c r="CG13629" s="102"/>
      <c r="CI13629" s="45"/>
    </row>
    <row r="13630" spans="37:87" ht="13" customHeight="1">
      <c r="AK13630" s="114"/>
      <c r="AL13630" s="41"/>
      <c r="AM13630" s="41"/>
      <c r="AN13630" s="41"/>
      <c r="AO13630" s="41"/>
      <c r="AP13630" s="41"/>
      <c r="AQ13630" s="41"/>
      <c r="AR13630" s="41"/>
      <c r="AS13630" s="41"/>
      <c r="AT13630" s="41"/>
      <c r="AU13630" s="41"/>
      <c r="AV13630" s="41"/>
      <c r="AW13630" s="41"/>
      <c r="AX13630" s="41"/>
      <c r="AY13630" s="41"/>
      <c r="AZ13630" s="41"/>
      <c r="BA13630" s="41"/>
      <c r="BB13630" s="41"/>
      <c r="BC13630" s="41"/>
      <c r="BD13630" s="41"/>
      <c r="BE13630" s="41"/>
      <c r="BF13630" s="41"/>
      <c r="BG13630" s="41"/>
      <c r="BH13630" s="41"/>
      <c r="BI13630" s="41"/>
      <c r="BJ13630" s="41"/>
      <c r="BK13630" s="41"/>
      <c r="BL13630" s="41"/>
      <c r="BM13630" s="41"/>
      <c r="BN13630" s="41"/>
      <c r="BO13630" s="41"/>
      <c r="BP13630" s="108"/>
      <c r="CG13630" s="102"/>
      <c r="CI13630" s="45"/>
    </row>
    <row r="13631" spans="37:87" ht="13" customHeight="1">
      <c r="AK13631" s="114"/>
      <c r="AL13631" s="41"/>
      <c r="AM13631" s="41"/>
      <c r="AN13631" s="41"/>
      <c r="AO13631" s="41"/>
      <c r="AP13631" s="41"/>
      <c r="AQ13631" s="41"/>
      <c r="AR13631" s="41"/>
      <c r="AS13631" s="41"/>
      <c r="AT13631" s="41"/>
      <c r="AU13631" s="41"/>
      <c r="AV13631" s="41"/>
      <c r="AW13631" s="41"/>
      <c r="AX13631" s="41"/>
      <c r="AY13631" s="41"/>
      <c r="AZ13631" s="41"/>
      <c r="BA13631" s="41"/>
      <c r="BB13631" s="41"/>
      <c r="BC13631" s="41"/>
      <c r="BD13631" s="41"/>
      <c r="BE13631" s="41"/>
      <c r="BF13631" s="41"/>
      <c r="BG13631" s="41"/>
      <c r="BH13631" s="41"/>
      <c r="BI13631" s="41"/>
      <c r="BJ13631" s="41"/>
      <c r="BK13631" s="41"/>
      <c r="BL13631" s="41"/>
      <c r="BM13631" s="41"/>
      <c r="BN13631" s="41"/>
      <c r="BO13631" s="41"/>
      <c r="BP13631" s="108"/>
      <c r="CG13631" s="102"/>
      <c r="CI13631" s="45"/>
    </row>
    <row r="13632" spans="37:87" ht="13" customHeight="1">
      <c r="AK13632" s="114"/>
      <c r="AL13632" s="41"/>
      <c r="AM13632" s="41"/>
      <c r="AN13632" s="41"/>
      <c r="AO13632" s="41"/>
      <c r="AP13632" s="41"/>
      <c r="AQ13632" s="41"/>
      <c r="AR13632" s="41"/>
      <c r="AS13632" s="41"/>
      <c r="AT13632" s="41"/>
      <c r="AU13632" s="41"/>
      <c r="AV13632" s="41"/>
      <c r="AW13632" s="41"/>
      <c r="AX13632" s="41"/>
      <c r="AY13632" s="41"/>
      <c r="AZ13632" s="41"/>
      <c r="BA13632" s="41"/>
      <c r="BB13632" s="41"/>
      <c r="BC13632" s="41"/>
      <c r="BD13632" s="41"/>
      <c r="BE13632" s="41"/>
      <c r="BF13632" s="41"/>
      <c r="BG13632" s="41"/>
      <c r="BH13632" s="41"/>
      <c r="BI13632" s="41"/>
      <c r="BJ13632" s="41"/>
      <c r="BK13632" s="41"/>
      <c r="BL13632" s="41"/>
      <c r="BM13632" s="41"/>
      <c r="BN13632" s="41"/>
      <c r="BO13632" s="41"/>
      <c r="BP13632" s="108"/>
      <c r="CG13632" s="102"/>
      <c r="CI13632" s="45"/>
    </row>
    <row r="13633" spans="37:87" ht="13" customHeight="1">
      <c r="AK13633" s="114"/>
      <c r="AL13633" s="41"/>
      <c r="AM13633" s="41"/>
      <c r="AN13633" s="41"/>
      <c r="AO13633" s="41"/>
      <c r="AP13633" s="41"/>
      <c r="AQ13633" s="41"/>
      <c r="AR13633" s="41"/>
      <c r="AS13633" s="41"/>
      <c r="AT13633" s="41"/>
      <c r="AU13633" s="41"/>
      <c r="AV13633" s="41"/>
      <c r="AW13633" s="41"/>
      <c r="AX13633" s="41"/>
      <c r="AY13633" s="41"/>
      <c r="AZ13633" s="41"/>
      <c r="BA13633" s="41"/>
      <c r="BB13633" s="41"/>
      <c r="BC13633" s="41"/>
      <c r="BD13633" s="41"/>
      <c r="BE13633" s="41"/>
      <c r="BF13633" s="41"/>
      <c r="BG13633" s="41"/>
      <c r="BH13633" s="41"/>
      <c r="BI13633" s="41"/>
      <c r="BJ13633" s="41"/>
      <c r="BK13633" s="41"/>
      <c r="BL13633" s="41"/>
      <c r="BM13633" s="41"/>
      <c r="BN13633" s="41"/>
      <c r="BO13633" s="41"/>
      <c r="BP13633" s="108"/>
      <c r="CG13633" s="102"/>
      <c r="CI13633" s="45"/>
    </row>
    <row r="13634" spans="37:87" ht="13" customHeight="1">
      <c r="AK13634" s="114"/>
      <c r="AL13634" s="41"/>
      <c r="AM13634" s="41"/>
      <c r="AN13634" s="41"/>
      <c r="AO13634" s="41"/>
      <c r="AP13634" s="41"/>
      <c r="AQ13634" s="41"/>
      <c r="AR13634" s="41"/>
      <c r="AS13634" s="41"/>
      <c r="AT13634" s="41"/>
      <c r="AU13634" s="41"/>
      <c r="AV13634" s="41"/>
      <c r="AW13634" s="41"/>
      <c r="AX13634" s="41"/>
      <c r="AY13634" s="41"/>
      <c r="AZ13634" s="41"/>
      <c r="BA13634" s="41"/>
      <c r="BB13634" s="41"/>
      <c r="BC13634" s="41"/>
      <c r="BD13634" s="41"/>
      <c r="BE13634" s="41"/>
      <c r="BF13634" s="41"/>
      <c r="BG13634" s="41"/>
      <c r="BH13634" s="41"/>
      <c r="BI13634" s="41"/>
      <c r="BJ13634" s="41"/>
      <c r="BK13634" s="41"/>
      <c r="BL13634" s="41"/>
      <c r="BM13634" s="41"/>
      <c r="BN13634" s="41"/>
      <c r="BO13634" s="41"/>
      <c r="BP13634" s="108"/>
      <c r="CG13634" s="102"/>
      <c r="CI13634" s="45"/>
    </row>
    <row r="13635" spans="37:87" ht="13" customHeight="1">
      <c r="AK13635" s="114"/>
      <c r="AL13635" s="41"/>
      <c r="AM13635" s="41"/>
      <c r="AN13635" s="41"/>
      <c r="AO13635" s="41"/>
      <c r="AP13635" s="41"/>
      <c r="AQ13635" s="41"/>
      <c r="AR13635" s="41"/>
      <c r="AS13635" s="41"/>
      <c r="AT13635" s="41"/>
      <c r="AU13635" s="41"/>
      <c r="AV13635" s="41"/>
      <c r="AW13635" s="41"/>
      <c r="AX13635" s="41"/>
      <c r="AY13635" s="41"/>
      <c r="AZ13635" s="41"/>
      <c r="BA13635" s="41"/>
      <c r="BB13635" s="41"/>
      <c r="BC13635" s="41"/>
      <c r="BD13635" s="41"/>
      <c r="BE13635" s="41"/>
      <c r="BF13635" s="41"/>
      <c r="BG13635" s="41"/>
      <c r="BH13635" s="41"/>
      <c r="BI13635" s="41"/>
      <c r="BJ13635" s="41"/>
      <c r="BK13635" s="41"/>
      <c r="BL13635" s="41"/>
      <c r="BM13635" s="41"/>
      <c r="BN13635" s="41"/>
      <c r="BO13635" s="41"/>
      <c r="BP13635" s="108"/>
      <c r="CG13635" s="102"/>
      <c r="CI13635" s="45"/>
    </row>
    <row r="13636" spans="37:87" ht="13" customHeight="1">
      <c r="AK13636" s="114"/>
      <c r="AL13636" s="41"/>
      <c r="AM13636" s="41"/>
      <c r="AN13636" s="41"/>
      <c r="AO13636" s="41"/>
      <c r="AP13636" s="41"/>
      <c r="AQ13636" s="41"/>
      <c r="AR13636" s="41"/>
      <c r="AS13636" s="41"/>
      <c r="AT13636" s="41"/>
      <c r="AU13636" s="41"/>
      <c r="AV13636" s="41"/>
      <c r="AW13636" s="41"/>
      <c r="AX13636" s="41"/>
      <c r="AY13636" s="41"/>
      <c r="AZ13636" s="41"/>
      <c r="BA13636" s="41"/>
      <c r="BB13636" s="41"/>
      <c r="BC13636" s="41"/>
      <c r="BD13636" s="41"/>
      <c r="BE13636" s="41"/>
      <c r="BF13636" s="41"/>
      <c r="BG13636" s="41"/>
      <c r="BH13636" s="41"/>
      <c r="BI13636" s="41"/>
      <c r="BJ13636" s="41"/>
      <c r="BK13636" s="41"/>
      <c r="BL13636" s="41"/>
      <c r="BM13636" s="41"/>
      <c r="BN13636" s="41"/>
      <c r="BO13636" s="41"/>
      <c r="BP13636" s="108"/>
      <c r="CG13636" s="102"/>
      <c r="CI13636" s="45"/>
    </row>
    <row r="13637" spans="37:87" ht="13" customHeight="1">
      <c r="AK13637" s="114"/>
      <c r="AL13637" s="41"/>
      <c r="AM13637" s="41"/>
      <c r="AN13637" s="41"/>
      <c r="AO13637" s="41"/>
      <c r="AP13637" s="41"/>
      <c r="AQ13637" s="41"/>
      <c r="AR13637" s="41"/>
      <c r="AS13637" s="41"/>
      <c r="AT13637" s="41"/>
      <c r="AU13637" s="41"/>
      <c r="AV13637" s="41"/>
      <c r="AW13637" s="41"/>
      <c r="AX13637" s="41"/>
      <c r="AY13637" s="41"/>
      <c r="AZ13637" s="41"/>
      <c r="BA13637" s="41"/>
      <c r="BB13637" s="41"/>
      <c r="BC13637" s="41"/>
      <c r="BD13637" s="41"/>
      <c r="BE13637" s="41"/>
      <c r="BF13637" s="41"/>
      <c r="BG13637" s="41"/>
      <c r="BH13637" s="41"/>
      <c r="BI13637" s="41"/>
      <c r="BJ13637" s="41"/>
      <c r="BK13637" s="41"/>
      <c r="BL13637" s="41"/>
      <c r="BM13637" s="41"/>
      <c r="BN13637" s="41"/>
      <c r="BO13637" s="41"/>
      <c r="BP13637" s="108"/>
      <c r="CG13637" s="102"/>
      <c r="CI13637" s="45"/>
    </row>
    <row r="13638" spans="37:87" ht="13" customHeight="1">
      <c r="AK13638" s="114"/>
      <c r="AL13638" s="41"/>
      <c r="AM13638" s="41"/>
      <c r="AN13638" s="41"/>
      <c r="AO13638" s="41"/>
      <c r="AP13638" s="41"/>
      <c r="AQ13638" s="41"/>
      <c r="AR13638" s="41"/>
      <c r="AS13638" s="41"/>
      <c r="AT13638" s="41"/>
      <c r="AU13638" s="41"/>
      <c r="AV13638" s="41"/>
      <c r="AW13638" s="41"/>
      <c r="AX13638" s="41"/>
      <c r="AY13638" s="41"/>
      <c r="AZ13638" s="41"/>
      <c r="BA13638" s="41"/>
      <c r="BB13638" s="41"/>
      <c r="BC13638" s="41"/>
      <c r="BD13638" s="41"/>
      <c r="BE13638" s="41"/>
      <c r="BF13638" s="41"/>
      <c r="BG13638" s="41"/>
      <c r="BH13638" s="41"/>
      <c r="BI13638" s="41"/>
      <c r="BJ13638" s="41"/>
      <c r="BK13638" s="41"/>
      <c r="BL13638" s="41"/>
      <c r="BM13638" s="41"/>
      <c r="BN13638" s="41"/>
      <c r="BO13638" s="41"/>
      <c r="BP13638" s="108"/>
      <c r="CG13638" s="102"/>
      <c r="CI13638" s="45"/>
    </row>
    <row r="13639" spans="37:87" ht="13" customHeight="1">
      <c r="AK13639" s="114"/>
      <c r="AL13639" s="41"/>
      <c r="AM13639" s="41"/>
      <c r="AN13639" s="41"/>
      <c r="AO13639" s="41"/>
      <c r="AP13639" s="41"/>
      <c r="AQ13639" s="41"/>
      <c r="AR13639" s="41"/>
      <c r="AS13639" s="41"/>
      <c r="AT13639" s="41"/>
      <c r="AU13639" s="41"/>
      <c r="AV13639" s="41"/>
      <c r="AW13639" s="41"/>
      <c r="AX13639" s="41"/>
      <c r="AY13639" s="41"/>
      <c r="AZ13639" s="41"/>
      <c r="BA13639" s="41"/>
      <c r="BB13639" s="41"/>
      <c r="BC13639" s="41"/>
      <c r="BD13639" s="41"/>
      <c r="BE13639" s="41"/>
      <c r="BF13639" s="41"/>
      <c r="BG13639" s="41"/>
      <c r="BH13639" s="41"/>
      <c r="BI13639" s="41"/>
      <c r="BJ13639" s="41"/>
      <c r="BK13639" s="41"/>
      <c r="BL13639" s="41"/>
      <c r="BM13639" s="41"/>
      <c r="BN13639" s="41"/>
      <c r="BO13639" s="41"/>
      <c r="BP13639" s="108"/>
      <c r="CG13639" s="102"/>
      <c r="CI13639" s="45"/>
    </row>
    <row r="13640" spans="37:87" ht="13" customHeight="1">
      <c r="AK13640" s="114"/>
      <c r="AL13640" s="41"/>
      <c r="AM13640" s="41"/>
      <c r="AN13640" s="41"/>
      <c r="AO13640" s="41"/>
      <c r="AP13640" s="41"/>
      <c r="AQ13640" s="41"/>
      <c r="AR13640" s="41"/>
      <c r="AS13640" s="41"/>
      <c r="AT13640" s="41"/>
      <c r="AU13640" s="41"/>
      <c r="AV13640" s="41"/>
      <c r="AW13640" s="41"/>
      <c r="AX13640" s="41"/>
      <c r="AY13640" s="41"/>
      <c r="AZ13640" s="41"/>
      <c r="BA13640" s="41"/>
      <c r="BB13640" s="41"/>
      <c r="BC13640" s="41"/>
      <c r="BD13640" s="41"/>
      <c r="BE13640" s="41"/>
      <c r="BF13640" s="41"/>
      <c r="BG13640" s="41"/>
      <c r="BH13640" s="41"/>
      <c r="BI13640" s="41"/>
      <c r="BJ13640" s="41"/>
      <c r="BK13640" s="41"/>
      <c r="BL13640" s="41"/>
      <c r="BM13640" s="41"/>
      <c r="BN13640" s="41"/>
      <c r="BO13640" s="41"/>
      <c r="BP13640" s="108"/>
      <c r="CG13640" s="102"/>
      <c r="CI13640" s="45"/>
    </row>
    <row r="13641" spans="37:87" ht="13" customHeight="1">
      <c r="AK13641" s="114"/>
      <c r="AL13641" s="41"/>
      <c r="AM13641" s="41"/>
      <c r="AN13641" s="41"/>
      <c r="AO13641" s="41"/>
      <c r="AP13641" s="41"/>
      <c r="AQ13641" s="41"/>
      <c r="AR13641" s="41"/>
      <c r="AS13641" s="41"/>
      <c r="AT13641" s="41"/>
      <c r="AU13641" s="41"/>
      <c r="AV13641" s="41"/>
      <c r="AW13641" s="41"/>
      <c r="AX13641" s="41"/>
      <c r="AY13641" s="41"/>
      <c r="AZ13641" s="41"/>
      <c r="BA13641" s="41"/>
      <c r="BB13641" s="41"/>
      <c r="BC13641" s="41"/>
      <c r="BD13641" s="41"/>
      <c r="BE13641" s="41"/>
      <c r="BF13641" s="41"/>
      <c r="BG13641" s="41"/>
      <c r="BH13641" s="41"/>
      <c r="BI13641" s="41"/>
      <c r="BJ13641" s="41"/>
      <c r="BK13641" s="41"/>
      <c r="BL13641" s="41"/>
      <c r="BM13641" s="41"/>
      <c r="BN13641" s="41"/>
      <c r="BO13641" s="41"/>
      <c r="BP13641" s="108"/>
      <c r="CG13641" s="102"/>
      <c r="CI13641" s="45"/>
    </row>
    <row r="13642" spans="37:87" ht="13" customHeight="1">
      <c r="AK13642" s="114"/>
      <c r="AL13642" s="41"/>
      <c r="AM13642" s="41"/>
      <c r="AN13642" s="41"/>
      <c r="AO13642" s="41"/>
      <c r="AP13642" s="41"/>
      <c r="AQ13642" s="41"/>
      <c r="AR13642" s="41"/>
      <c r="AS13642" s="41"/>
      <c r="AT13642" s="41"/>
      <c r="AU13642" s="41"/>
      <c r="AV13642" s="41"/>
      <c r="AW13642" s="41"/>
      <c r="AX13642" s="41"/>
      <c r="AY13642" s="41"/>
      <c r="AZ13642" s="41"/>
      <c r="BA13642" s="41"/>
      <c r="BB13642" s="41"/>
      <c r="BC13642" s="41"/>
      <c r="BD13642" s="41"/>
      <c r="BE13642" s="41"/>
      <c r="BF13642" s="41"/>
      <c r="BG13642" s="41"/>
      <c r="BH13642" s="41"/>
      <c r="BI13642" s="41"/>
      <c r="BJ13642" s="41"/>
      <c r="BK13642" s="41"/>
      <c r="BL13642" s="41"/>
      <c r="BM13642" s="41"/>
      <c r="BN13642" s="41"/>
      <c r="BO13642" s="41"/>
      <c r="BP13642" s="108"/>
      <c r="CG13642" s="102"/>
      <c r="CI13642" s="45"/>
    </row>
    <row r="13643" spans="37:87" ht="13" customHeight="1">
      <c r="AK13643" s="114"/>
      <c r="AL13643" s="41"/>
      <c r="AM13643" s="41"/>
      <c r="AN13643" s="41"/>
      <c r="AO13643" s="41"/>
      <c r="AP13643" s="41"/>
      <c r="AQ13643" s="41"/>
      <c r="AR13643" s="41"/>
      <c r="AS13643" s="41"/>
      <c r="AT13643" s="41"/>
      <c r="AU13643" s="41"/>
      <c r="AV13643" s="41"/>
      <c r="AW13643" s="41"/>
      <c r="AX13643" s="41"/>
      <c r="AY13643" s="41"/>
      <c r="AZ13643" s="41"/>
      <c r="BA13643" s="41"/>
      <c r="BB13643" s="41"/>
      <c r="BC13643" s="41"/>
      <c r="BD13643" s="41"/>
      <c r="BE13643" s="41"/>
      <c r="BF13643" s="41"/>
      <c r="BG13643" s="41"/>
      <c r="BH13643" s="41"/>
      <c r="BI13643" s="41"/>
      <c r="BJ13643" s="41"/>
      <c r="BK13643" s="41"/>
      <c r="BL13643" s="41"/>
      <c r="BM13643" s="41"/>
      <c r="BN13643" s="41"/>
      <c r="BO13643" s="41"/>
      <c r="BP13643" s="108"/>
      <c r="CG13643" s="102"/>
      <c r="CI13643" s="45"/>
    </row>
    <row r="13644" spans="37:87" ht="13" customHeight="1">
      <c r="AK13644" s="114"/>
      <c r="AL13644" s="41"/>
      <c r="AM13644" s="41"/>
      <c r="AN13644" s="41"/>
      <c r="AO13644" s="41"/>
      <c r="AP13644" s="41"/>
      <c r="AQ13644" s="41"/>
      <c r="AR13644" s="41"/>
      <c r="AS13644" s="41"/>
      <c r="AT13644" s="41"/>
      <c r="AU13644" s="41"/>
      <c r="AV13644" s="41"/>
      <c r="AW13644" s="41"/>
      <c r="AX13644" s="41"/>
      <c r="AY13644" s="41"/>
      <c r="AZ13644" s="41"/>
      <c r="BA13644" s="41"/>
      <c r="BB13644" s="41"/>
      <c r="BC13644" s="41"/>
      <c r="BD13644" s="41"/>
      <c r="BE13644" s="41"/>
      <c r="BF13644" s="41"/>
      <c r="BG13644" s="41"/>
      <c r="BH13644" s="41"/>
      <c r="BI13644" s="41"/>
      <c r="BJ13644" s="41"/>
      <c r="BK13644" s="41"/>
      <c r="BL13644" s="41"/>
      <c r="BM13644" s="41"/>
      <c r="BN13644" s="41"/>
      <c r="BO13644" s="41"/>
      <c r="BP13644" s="108"/>
      <c r="CG13644" s="102"/>
      <c r="CI13644" s="45"/>
    </row>
    <row r="13645" spans="37:87" ht="13" customHeight="1">
      <c r="AK13645" s="114"/>
      <c r="AL13645" s="41"/>
      <c r="AM13645" s="41"/>
      <c r="AN13645" s="41"/>
      <c r="AO13645" s="41"/>
      <c r="AP13645" s="41"/>
      <c r="AQ13645" s="41"/>
      <c r="AR13645" s="41"/>
      <c r="AS13645" s="41"/>
      <c r="AT13645" s="41"/>
      <c r="AU13645" s="41"/>
      <c r="AV13645" s="41"/>
      <c r="AW13645" s="41"/>
      <c r="AX13645" s="41"/>
      <c r="AY13645" s="41"/>
      <c r="AZ13645" s="41"/>
      <c r="BA13645" s="41"/>
      <c r="BB13645" s="41"/>
      <c r="BC13645" s="41"/>
      <c r="BD13645" s="41"/>
      <c r="BE13645" s="41"/>
      <c r="BF13645" s="41"/>
      <c r="BG13645" s="41"/>
      <c r="BH13645" s="41"/>
      <c r="BI13645" s="41"/>
      <c r="BJ13645" s="41"/>
      <c r="BK13645" s="41"/>
      <c r="BL13645" s="41"/>
      <c r="BM13645" s="41"/>
      <c r="BN13645" s="41"/>
      <c r="BO13645" s="41"/>
      <c r="BP13645" s="108"/>
      <c r="CG13645" s="102"/>
      <c r="CI13645" s="45"/>
    </row>
    <row r="13646" spans="37:87" ht="13" customHeight="1">
      <c r="AK13646" s="114"/>
      <c r="AL13646" s="41"/>
      <c r="AM13646" s="41"/>
      <c r="AN13646" s="41"/>
      <c r="AO13646" s="41"/>
      <c r="AP13646" s="41"/>
      <c r="AQ13646" s="41"/>
      <c r="AR13646" s="41"/>
      <c r="AS13646" s="41"/>
      <c r="AT13646" s="41"/>
      <c r="AU13646" s="41"/>
      <c r="AV13646" s="41"/>
      <c r="AW13646" s="41"/>
      <c r="AX13646" s="41"/>
      <c r="AY13646" s="41"/>
      <c r="AZ13646" s="41"/>
      <c r="BA13646" s="41"/>
      <c r="BB13646" s="41"/>
      <c r="BC13646" s="41"/>
      <c r="BD13646" s="41"/>
      <c r="BE13646" s="41"/>
      <c r="BF13646" s="41"/>
      <c r="BG13646" s="41"/>
      <c r="BH13646" s="41"/>
      <c r="BI13646" s="41"/>
      <c r="BJ13646" s="41"/>
      <c r="BK13646" s="41"/>
      <c r="BL13646" s="41"/>
      <c r="BM13646" s="41"/>
      <c r="BN13646" s="41"/>
      <c r="BO13646" s="41"/>
      <c r="BP13646" s="108"/>
      <c r="CG13646" s="102"/>
      <c r="CI13646" s="45"/>
    </row>
    <row r="13647" spans="37:87" ht="13" customHeight="1">
      <c r="AK13647" s="114"/>
      <c r="AL13647" s="41"/>
      <c r="AM13647" s="41"/>
      <c r="AN13647" s="41"/>
      <c r="AO13647" s="41"/>
      <c r="AP13647" s="41"/>
      <c r="AQ13647" s="41"/>
      <c r="AR13647" s="41"/>
      <c r="AS13647" s="41"/>
      <c r="AT13647" s="41"/>
      <c r="AU13647" s="41"/>
      <c r="AV13647" s="41"/>
      <c r="AW13647" s="41"/>
      <c r="AX13647" s="41"/>
      <c r="AY13647" s="41"/>
      <c r="AZ13647" s="41"/>
      <c r="BA13647" s="41"/>
      <c r="BB13647" s="41"/>
      <c r="BC13647" s="41"/>
      <c r="BD13647" s="41"/>
      <c r="BE13647" s="41"/>
      <c r="BF13647" s="41"/>
      <c r="BG13647" s="41"/>
      <c r="BH13647" s="41"/>
      <c r="BI13647" s="41"/>
      <c r="BJ13647" s="41"/>
      <c r="BK13647" s="41"/>
      <c r="BL13647" s="41"/>
      <c r="BM13647" s="41"/>
      <c r="BN13647" s="41"/>
      <c r="BO13647" s="41"/>
      <c r="BP13647" s="108"/>
      <c r="CG13647" s="102"/>
      <c r="CI13647" s="45"/>
    </row>
    <row r="13648" spans="37:87" ht="13" customHeight="1">
      <c r="AK13648" s="114"/>
      <c r="AL13648" s="41"/>
      <c r="AM13648" s="41"/>
      <c r="AN13648" s="41"/>
      <c r="AO13648" s="41"/>
      <c r="AP13648" s="41"/>
      <c r="AQ13648" s="41"/>
      <c r="AR13648" s="41"/>
      <c r="AS13648" s="41"/>
      <c r="AT13648" s="41"/>
      <c r="AU13648" s="41"/>
      <c r="AV13648" s="41"/>
      <c r="AW13648" s="41"/>
      <c r="AX13648" s="41"/>
      <c r="AY13648" s="41"/>
      <c r="AZ13648" s="41"/>
      <c r="BA13648" s="41"/>
      <c r="BB13648" s="41"/>
      <c r="BC13648" s="41"/>
      <c r="BD13648" s="41"/>
      <c r="BE13648" s="41"/>
      <c r="BF13648" s="41"/>
      <c r="BG13648" s="41"/>
      <c r="BH13648" s="41"/>
      <c r="BI13648" s="41"/>
      <c r="BJ13648" s="41"/>
      <c r="BK13648" s="41"/>
      <c r="BL13648" s="41"/>
      <c r="BM13648" s="41"/>
      <c r="BN13648" s="41"/>
      <c r="BO13648" s="41"/>
      <c r="BP13648" s="108"/>
      <c r="CG13648" s="102"/>
      <c r="CI13648" s="45"/>
    </row>
    <row r="13649" spans="37:87" ht="13" customHeight="1">
      <c r="AK13649" s="114"/>
      <c r="AL13649" s="41"/>
      <c r="AM13649" s="41"/>
      <c r="AN13649" s="41"/>
      <c r="AO13649" s="41"/>
      <c r="AP13649" s="41"/>
      <c r="AQ13649" s="41"/>
      <c r="AR13649" s="41"/>
      <c r="AS13649" s="41"/>
      <c r="AT13649" s="41"/>
      <c r="AU13649" s="41"/>
      <c r="AV13649" s="41"/>
      <c r="AW13649" s="41"/>
      <c r="AX13649" s="41"/>
      <c r="AY13649" s="41"/>
      <c r="AZ13649" s="41"/>
      <c r="BA13649" s="41"/>
      <c r="BB13649" s="41"/>
      <c r="BC13649" s="41"/>
      <c r="BD13649" s="41"/>
      <c r="BE13649" s="41"/>
      <c r="BF13649" s="41"/>
      <c r="BG13649" s="41"/>
      <c r="BH13649" s="41"/>
      <c r="BI13649" s="41"/>
      <c r="BJ13649" s="41"/>
      <c r="BK13649" s="41"/>
      <c r="BL13649" s="41"/>
      <c r="BM13649" s="41"/>
      <c r="BN13649" s="41"/>
      <c r="BO13649" s="41"/>
      <c r="BP13649" s="108"/>
      <c r="CG13649" s="102"/>
      <c r="CI13649" s="45"/>
    </row>
    <row r="13650" spans="37:87" ht="13" customHeight="1">
      <c r="AK13650" s="114"/>
      <c r="AL13650" s="41"/>
      <c r="AM13650" s="41"/>
      <c r="AN13650" s="41"/>
      <c r="AO13650" s="41"/>
      <c r="AP13650" s="41"/>
      <c r="AQ13650" s="41"/>
      <c r="AR13650" s="41"/>
      <c r="AS13650" s="41"/>
      <c r="AT13650" s="41"/>
      <c r="AU13650" s="41"/>
      <c r="AV13650" s="41"/>
      <c r="AW13650" s="41"/>
      <c r="AX13650" s="41"/>
      <c r="AY13650" s="41"/>
      <c r="AZ13650" s="41"/>
      <c r="BA13650" s="41"/>
      <c r="BB13650" s="41"/>
      <c r="BC13650" s="41"/>
      <c r="BD13650" s="41"/>
      <c r="BE13650" s="41"/>
      <c r="BF13650" s="41"/>
      <c r="BG13650" s="41"/>
      <c r="BH13650" s="41"/>
      <c r="BI13650" s="41"/>
      <c r="BJ13650" s="41"/>
      <c r="BK13650" s="41"/>
      <c r="BL13650" s="41"/>
      <c r="BM13650" s="41"/>
      <c r="BN13650" s="41"/>
      <c r="BO13650" s="41"/>
      <c r="BP13650" s="108"/>
      <c r="CG13650" s="102"/>
      <c r="CI13650" s="45"/>
    </row>
    <row r="13651" spans="37:87" ht="13" customHeight="1">
      <c r="AK13651" s="114"/>
      <c r="AL13651" s="41"/>
      <c r="AM13651" s="41"/>
      <c r="AN13651" s="41"/>
      <c r="AO13651" s="41"/>
      <c r="AP13651" s="41"/>
      <c r="AQ13651" s="41"/>
      <c r="AR13651" s="41"/>
      <c r="AS13651" s="41"/>
      <c r="AT13651" s="41"/>
      <c r="AU13651" s="41"/>
      <c r="AV13651" s="41"/>
      <c r="AW13651" s="41"/>
      <c r="AX13651" s="41"/>
      <c r="AY13651" s="41"/>
      <c r="AZ13651" s="41"/>
      <c r="BA13651" s="41"/>
      <c r="BB13651" s="41"/>
      <c r="BC13651" s="41"/>
      <c r="BD13651" s="41"/>
      <c r="BE13651" s="41"/>
      <c r="BF13651" s="41"/>
      <c r="BG13651" s="41"/>
      <c r="BH13651" s="41"/>
      <c r="BI13651" s="41"/>
      <c r="BJ13651" s="41"/>
      <c r="BK13651" s="41"/>
      <c r="BL13651" s="41"/>
      <c r="BM13651" s="41"/>
      <c r="BN13651" s="41"/>
      <c r="BO13651" s="41"/>
      <c r="BP13651" s="108"/>
      <c r="CG13651" s="102"/>
      <c r="CI13651" s="45"/>
    </row>
    <row r="13652" spans="37:87" ht="13" customHeight="1">
      <c r="AK13652" s="114"/>
      <c r="AL13652" s="41"/>
      <c r="AM13652" s="41"/>
      <c r="AN13652" s="41"/>
      <c r="AO13652" s="41"/>
      <c r="AP13652" s="41"/>
      <c r="AQ13652" s="41"/>
      <c r="AR13652" s="41"/>
      <c r="AS13652" s="41"/>
      <c r="AT13652" s="41"/>
      <c r="AU13652" s="41"/>
      <c r="AV13652" s="41"/>
      <c r="AW13652" s="41"/>
      <c r="AX13652" s="41"/>
      <c r="AY13652" s="41"/>
      <c r="AZ13652" s="41"/>
      <c r="BA13652" s="41"/>
      <c r="BB13652" s="41"/>
      <c r="BC13652" s="41"/>
      <c r="BD13652" s="41"/>
      <c r="BE13652" s="41"/>
      <c r="BF13652" s="41"/>
      <c r="BG13652" s="41"/>
      <c r="BH13652" s="41"/>
      <c r="BI13652" s="41"/>
      <c r="BJ13652" s="41"/>
      <c r="BK13652" s="41"/>
      <c r="BL13652" s="41"/>
      <c r="BM13652" s="41"/>
      <c r="BN13652" s="41"/>
      <c r="BO13652" s="41"/>
      <c r="BP13652" s="108"/>
      <c r="CG13652" s="102"/>
      <c r="CI13652" s="45"/>
    </row>
    <row r="13653" spans="37:87" ht="13" customHeight="1">
      <c r="AK13653" s="114"/>
      <c r="AL13653" s="41"/>
      <c r="AM13653" s="41"/>
      <c r="AN13653" s="41"/>
      <c r="AO13653" s="41"/>
      <c r="AP13653" s="41"/>
      <c r="AQ13653" s="41"/>
      <c r="AR13653" s="41"/>
      <c r="AS13653" s="41"/>
      <c r="AT13653" s="41"/>
      <c r="AU13653" s="41"/>
      <c r="AV13653" s="41"/>
      <c r="AW13653" s="41"/>
      <c r="AX13653" s="41"/>
      <c r="AY13653" s="41"/>
      <c r="AZ13653" s="41"/>
      <c r="BA13653" s="41"/>
      <c r="BB13653" s="41"/>
      <c r="BC13653" s="41"/>
      <c r="BD13653" s="41"/>
      <c r="BE13653" s="41"/>
      <c r="BF13653" s="41"/>
      <c r="BG13653" s="41"/>
      <c r="BH13653" s="41"/>
      <c r="BI13653" s="41"/>
      <c r="BJ13653" s="41"/>
      <c r="BK13653" s="41"/>
      <c r="BL13653" s="41"/>
      <c r="BM13653" s="41"/>
      <c r="BN13653" s="41"/>
      <c r="BO13653" s="41"/>
      <c r="BP13653" s="108"/>
      <c r="CG13653" s="102"/>
      <c r="CI13653" s="45"/>
    </row>
    <row r="13654" spans="37:87" ht="13" customHeight="1">
      <c r="AK13654" s="114"/>
      <c r="AL13654" s="41"/>
      <c r="AM13654" s="41"/>
      <c r="AN13654" s="41"/>
      <c r="AO13654" s="41"/>
      <c r="AP13654" s="41"/>
      <c r="AQ13654" s="41"/>
      <c r="AR13654" s="41"/>
      <c r="AS13654" s="41"/>
      <c r="AT13654" s="41"/>
      <c r="AU13654" s="41"/>
      <c r="AV13654" s="41"/>
      <c r="AW13654" s="41"/>
      <c r="AX13654" s="41"/>
      <c r="AY13654" s="41"/>
      <c r="AZ13654" s="41"/>
      <c r="BA13654" s="41"/>
      <c r="BB13654" s="41"/>
      <c r="BC13654" s="41"/>
      <c r="BD13654" s="41"/>
      <c r="BE13654" s="41"/>
      <c r="BF13654" s="41"/>
      <c r="BG13654" s="41"/>
      <c r="BH13654" s="41"/>
      <c r="BI13654" s="41"/>
      <c r="BJ13654" s="41"/>
      <c r="BK13654" s="41"/>
      <c r="BL13654" s="41"/>
      <c r="BM13654" s="41"/>
      <c r="BN13654" s="41"/>
      <c r="BO13654" s="41"/>
      <c r="BP13654" s="108"/>
      <c r="CG13654" s="102"/>
      <c r="CI13654" s="45"/>
    </row>
    <row r="13655" spans="37:87" ht="13" customHeight="1">
      <c r="AK13655" s="114"/>
      <c r="AL13655" s="41"/>
      <c r="AM13655" s="41"/>
      <c r="AN13655" s="41"/>
      <c r="AO13655" s="41"/>
      <c r="AP13655" s="41"/>
      <c r="AQ13655" s="41"/>
      <c r="AR13655" s="41"/>
      <c r="AS13655" s="41"/>
      <c r="AT13655" s="41"/>
      <c r="AU13655" s="41"/>
      <c r="AV13655" s="41"/>
      <c r="AW13655" s="41"/>
      <c r="AX13655" s="41"/>
      <c r="AY13655" s="41"/>
      <c r="AZ13655" s="41"/>
      <c r="BA13655" s="41"/>
      <c r="BB13655" s="41"/>
      <c r="BC13655" s="41"/>
      <c r="BD13655" s="41"/>
      <c r="BE13655" s="41"/>
      <c r="BF13655" s="41"/>
      <c r="BG13655" s="41"/>
      <c r="BH13655" s="41"/>
      <c r="BI13655" s="41"/>
      <c r="BJ13655" s="41"/>
      <c r="BK13655" s="41"/>
      <c r="BL13655" s="41"/>
      <c r="BM13655" s="41"/>
      <c r="BN13655" s="41"/>
      <c r="BO13655" s="41"/>
      <c r="BP13655" s="108"/>
      <c r="CG13655" s="102"/>
      <c r="CI13655" s="45"/>
    </row>
    <row r="13656" spans="37:87" ht="13" customHeight="1">
      <c r="AK13656" s="114"/>
      <c r="AL13656" s="41"/>
      <c r="AM13656" s="41"/>
      <c r="AN13656" s="41"/>
      <c r="AO13656" s="41"/>
      <c r="AP13656" s="41"/>
      <c r="AQ13656" s="41"/>
      <c r="AR13656" s="41"/>
      <c r="AS13656" s="41"/>
      <c r="AT13656" s="41"/>
      <c r="AU13656" s="41"/>
      <c r="AV13656" s="41"/>
      <c r="AW13656" s="41"/>
      <c r="AX13656" s="41"/>
      <c r="AY13656" s="41"/>
      <c r="AZ13656" s="41"/>
      <c r="BA13656" s="41"/>
      <c r="BB13656" s="41"/>
      <c r="BC13656" s="41"/>
      <c r="BD13656" s="41"/>
      <c r="BE13656" s="41"/>
      <c r="BF13656" s="41"/>
      <c r="BG13656" s="41"/>
      <c r="BH13656" s="41"/>
      <c r="BI13656" s="41"/>
      <c r="BJ13656" s="41"/>
      <c r="BK13656" s="41"/>
      <c r="BL13656" s="41"/>
      <c r="BM13656" s="41"/>
      <c r="BN13656" s="41"/>
      <c r="BO13656" s="41"/>
      <c r="BP13656" s="108"/>
      <c r="CG13656" s="102"/>
      <c r="CI13656" s="45"/>
    </row>
    <row r="13657" spans="37:87" ht="13" customHeight="1">
      <c r="AK13657" s="114"/>
      <c r="AL13657" s="41"/>
      <c r="AM13657" s="41"/>
      <c r="AN13657" s="41"/>
      <c r="AO13657" s="41"/>
      <c r="AP13657" s="41"/>
      <c r="AQ13657" s="41"/>
      <c r="AR13657" s="41"/>
      <c r="AS13657" s="41"/>
      <c r="AT13657" s="41"/>
      <c r="AU13657" s="41"/>
      <c r="AV13657" s="41"/>
      <c r="AW13657" s="41"/>
      <c r="AX13657" s="41"/>
      <c r="AY13657" s="41"/>
      <c r="AZ13657" s="41"/>
      <c r="BA13657" s="41"/>
      <c r="BB13657" s="41"/>
      <c r="BC13657" s="41"/>
      <c r="BD13657" s="41"/>
      <c r="BE13657" s="41"/>
      <c r="BF13657" s="41"/>
      <c r="BG13657" s="41"/>
      <c r="BH13657" s="41"/>
      <c r="BI13657" s="41"/>
      <c r="BJ13657" s="41"/>
      <c r="BK13657" s="41"/>
      <c r="BL13657" s="41"/>
      <c r="BM13657" s="41"/>
      <c r="BN13657" s="41"/>
      <c r="BO13657" s="41"/>
      <c r="BP13657" s="108"/>
      <c r="CG13657" s="102"/>
      <c r="CI13657" s="45"/>
    </row>
    <row r="13658" spans="37:87" ht="13" customHeight="1">
      <c r="AK13658" s="114"/>
      <c r="AL13658" s="41"/>
      <c r="AM13658" s="41"/>
      <c r="AN13658" s="41"/>
      <c r="AO13658" s="41"/>
      <c r="AP13658" s="41"/>
      <c r="AQ13658" s="41"/>
      <c r="AR13658" s="41"/>
      <c r="AS13658" s="41"/>
      <c r="AT13658" s="41"/>
      <c r="AU13658" s="41"/>
      <c r="AV13658" s="41"/>
      <c r="AW13658" s="41"/>
      <c r="AX13658" s="41"/>
      <c r="AY13658" s="41"/>
      <c r="AZ13658" s="41"/>
      <c r="BA13658" s="41"/>
      <c r="BB13658" s="41"/>
      <c r="BC13658" s="41"/>
      <c r="BD13658" s="41"/>
      <c r="BE13658" s="41"/>
      <c r="BF13658" s="41"/>
      <c r="BG13658" s="41"/>
      <c r="BH13658" s="41"/>
      <c r="BI13658" s="41"/>
      <c r="BJ13658" s="41"/>
      <c r="BK13658" s="41"/>
      <c r="BL13658" s="41"/>
      <c r="BM13658" s="41"/>
      <c r="BN13658" s="41"/>
      <c r="BO13658" s="41"/>
      <c r="BP13658" s="108"/>
      <c r="CG13658" s="102"/>
      <c r="CI13658" s="45"/>
    </row>
    <row r="13659" spans="37:87" ht="13" customHeight="1">
      <c r="AK13659" s="114"/>
      <c r="AL13659" s="41"/>
      <c r="AM13659" s="41"/>
      <c r="AN13659" s="41"/>
      <c r="AO13659" s="41"/>
      <c r="AP13659" s="41"/>
      <c r="AQ13659" s="41"/>
      <c r="AR13659" s="41"/>
      <c r="AS13659" s="41"/>
      <c r="AT13659" s="41"/>
      <c r="AU13659" s="41"/>
      <c r="AV13659" s="41"/>
      <c r="AW13659" s="41"/>
      <c r="AX13659" s="41"/>
      <c r="AY13659" s="41"/>
      <c r="AZ13659" s="41"/>
      <c r="BA13659" s="41"/>
      <c r="BB13659" s="41"/>
      <c r="BC13659" s="41"/>
      <c r="BD13659" s="41"/>
      <c r="BE13659" s="41"/>
      <c r="BF13659" s="41"/>
      <c r="BG13659" s="41"/>
      <c r="BH13659" s="41"/>
      <c r="BI13659" s="41"/>
      <c r="BJ13659" s="41"/>
      <c r="BK13659" s="41"/>
      <c r="BL13659" s="41"/>
      <c r="BM13659" s="41"/>
      <c r="BN13659" s="41"/>
      <c r="BO13659" s="41"/>
      <c r="BP13659" s="108"/>
      <c r="CG13659" s="102"/>
      <c r="CI13659" s="45"/>
    </row>
    <row r="13660" spans="37:87" ht="13" customHeight="1">
      <c r="AK13660" s="114"/>
      <c r="AL13660" s="41"/>
      <c r="AM13660" s="41"/>
      <c r="AN13660" s="41"/>
      <c r="AO13660" s="41"/>
      <c r="AP13660" s="41"/>
      <c r="AQ13660" s="41"/>
      <c r="AR13660" s="41"/>
      <c r="AS13660" s="41"/>
      <c r="AT13660" s="41"/>
      <c r="AU13660" s="41"/>
      <c r="AV13660" s="41"/>
      <c r="AW13660" s="41"/>
      <c r="AX13660" s="41"/>
      <c r="AY13660" s="41"/>
      <c r="AZ13660" s="41"/>
      <c r="BA13660" s="41"/>
      <c r="BB13660" s="41"/>
      <c r="BC13660" s="41"/>
      <c r="BD13660" s="41"/>
      <c r="BE13660" s="41"/>
      <c r="BF13660" s="41"/>
      <c r="BG13660" s="41"/>
      <c r="BH13660" s="41"/>
      <c r="BI13660" s="41"/>
      <c r="BJ13660" s="41"/>
      <c r="BK13660" s="41"/>
      <c r="BL13660" s="41"/>
      <c r="BM13660" s="41"/>
      <c r="BN13660" s="41"/>
      <c r="BO13660" s="41"/>
      <c r="BP13660" s="108"/>
      <c r="CG13660" s="102"/>
      <c r="CI13660" s="45"/>
    </row>
    <row r="13661" spans="37:87" ht="13" customHeight="1">
      <c r="AK13661" s="114"/>
      <c r="AL13661" s="41"/>
      <c r="AM13661" s="41"/>
      <c r="AN13661" s="41"/>
      <c r="AO13661" s="41"/>
      <c r="AP13661" s="41"/>
      <c r="AQ13661" s="41"/>
      <c r="AR13661" s="41"/>
      <c r="AS13661" s="41"/>
      <c r="AT13661" s="41"/>
      <c r="AU13661" s="41"/>
      <c r="AV13661" s="41"/>
      <c r="AW13661" s="41"/>
      <c r="AX13661" s="41"/>
      <c r="AY13661" s="41"/>
      <c r="AZ13661" s="41"/>
      <c r="BA13661" s="41"/>
      <c r="BB13661" s="41"/>
      <c r="BC13661" s="41"/>
      <c r="BD13661" s="41"/>
      <c r="BE13661" s="41"/>
      <c r="BF13661" s="41"/>
      <c r="BG13661" s="41"/>
      <c r="BH13661" s="41"/>
      <c r="BI13661" s="41"/>
      <c r="BJ13661" s="41"/>
      <c r="BK13661" s="41"/>
      <c r="BL13661" s="41"/>
      <c r="BM13661" s="41"/>
      <c r="BN13661" s="41"/>
      <c r="BO13661" s="41"/>
      <c r="BP13661" s="108"/>
      <c r="CG13661" s="102"/>
      <c r="CI13661" s="45"/>
    </row>
    <row r="13662" spans="37:87" ht="13" customHeight="1">
      <c r="AK13662" s="114"/>
      <c r="AL13662" s="41"/>
      <c r="AM13662" s="41"/>
      <c r="AN13662" s="41"/>
      <c r="AO13662" s="41"/>
      <c r="AP13662" s="41"/>
      <c r="AQ13662" s="41"/>
      <c r="AR13662" s="41"/>
      <c r="AS13662" s="41"/>
      <c r="AT13662" s="41"/>
      <c r="AU13662" s="41"/>
      <c r="AV13662" s="41"/>
      <c r="AW13662" s="41"/>
      <c r="AX13662" s="41"/>
      <c r="AY13662" s="41"/>
      <c r="AZ13662" s="41"/>
      <c r="BA13662" s="41"/>
      <c r="BB13662" s="41"/>
      <c r="BC13662" s="41"/>
      <c r="BD13662" s="41"/>
      <c r="BE13662" s="41"/>
      <c r="BF13662" s="41"/>
      <c r="BG13662" s="41"/>
      <c r="BH13662" s="41"/>
      <c r="BI13662" s="41"/>
      <c r="BJ13662" s="41"/>
      <c r="BK13662" s="41"/>
      <c r="BL13662" s="41"/>
      <c r="BM13662" s="41"/>
      <c r="BN13662" s="41"/>
      <c r="BO13662" s="41"/>
      <c r="BP13662" s="108"/>
      <c r="CG13662" s="102"/>
      <c r="CI13662" s="45"/>
    </row>
    <row r="13663" spans="37:87" ht="13" customHeight="1">
      <c r="AK13663" s="114"/>
      <c r="AL13663" s="41"/>
      <c r="AM13663" s="41"/>
      <c r="AN13663" s="41"/>
      <c r="AO13663" s="41"/>
      <c r="AP13663" s="41"/>
      <c r="AQ13663" s="41"/>
      <c r="AR13663" s="41"/>
      <c r="AS13663" s="41"/>
      <c r="AT13663" s="41"/>
      <c r="AU13663" s="41"/>
      <c r="AV13663" s="41"/>
      <c r="AW13663" s="41"/>
      <c r="AX13663" s="41"/>
      <c r="AY13663" s="41"/>
      <c r="AZ13663" s="41"/>
      <c r="BA13663" s="41"/>
      <c r="BB13663" s="41"/>
      <c r="BC13663" s="41"/>
      <c r="BD13663" s="41"/>
      <c r="BE13663" s="41"/>
      <c r="BF13663" s="41"/>
      <c r="BG13663" s="41"/>
      <c r="BH13663" s="41"/>
      <c r="BI13663" s="41"/>
      <c r="BJ13663" s="41"/>
      <c r="BK13663" s="41"/>
      <c r="BL13663" s="41"/>
      <c r="BM13663" s="41"/>
      <c r="BN13663" s="41"/>
      <c r="BO13663" s="41"/>
      <c r="BP13663" s="108"/>
      <c r="CG13663" s="102"/>
      <c r="CI13663" s="45"/>
    </row>
    <row r="13664" spans="37:87" ht="13" customHeight="1">
      <c r="AK13664" s="114"/>
      <c r="AL13664" s="41"/>
      <c r="AM13664" s="41"/>
      <c r="AN13664" s="41"/>
      <c r="AO13664" s="41"/>
      <c r="AP13664" s="41"/>
      <c r="AQ13664" s="41"/>
      <c r="AR13664" s="41"/>
      <c r="AS13664" s="41"/>
      <c r="AT13664" s="41"/>
      <c r="AU13664" s="41"/>
      <c r="AV13664" s="41"/>
      <c r="AW13664" s="41"/>
      <c r="AX13664" s="41"/>
      <c r="AY13664" s="41"/>
      <c r="AZ13664" s="41"/>
      <c r="BA13664" s="41"/>
      <c r="BB13664" s="41"/>
      <c r="BC13664" s="41"/>
      <c r="BD13664" s="41"/>
      <c r="BE13664" s="41"/>
      <c r="BF13664" s="41"/>
      <c r="BG13664" s="41"/>
      <c r="BH13664" s="41"/>
      <c r="BI13664" s="41"/>
      <c r="BJ13664" s="41"/>
      <c r="BK13664" s="41"/>
      <c r="BL13664" s="41"/>
      <c r="BM13664" s="41"/>
      <c r="BN13664" s="41"/>
      <c r="BO13664" s="41"/>
      <c r="BP13664" s="108"/>
      <c r="CG13664" s="102"/>
      <c r="CI13664" s="45"/>
    </row>
    <row r="13665" spans="37:87" ht="13" customHeight="1">
      <c r="AK13665" s="114"/>
      <c r="AL13665" s="41"/>
      <c r="AM13665" s="41"/>
      <c r="AN13665" s="41"/>
      <c r="AO13665" s="41"/>
      <c r="AP13665" s="41"/>
      <c r="AQ13665" s="41"/>
      <c r="AR13665" s="41"/>
      <c r="AS13665" s="41"/>
      <c r="AT13665" s="41"/>
      <c r="AU13665" s="41"/>
      <c r="AV13665" s="41"/>
      <c r="AW13665" s="41"/>
      <c r="AX13665" s="41"/>
      <c r="AY13665" s="41"/>
      <c r="AZ13665" s="41"/>
      <c r="BA13665" s="41"/>
      <c r="BB13665" s="41"/>
      <c r="BC13665" s="41"/>
      <c r="BD13665" s="41"/>
      <c r="BE13665" s="41"/>
      <c r="BF13665" s="41"/>
      <c r="BG13665" s="41"/>
      <c r="BH13665" s="41"/>
      <c r="BI13665" s="41"/>
      <c r="BJ13665" s="41"/>
      <c r="BK13665" s="41"/>
      <c r="BL13665" s="41"/>
      <c r="BM13665" s="41"/>
      <c r="BN13665" s="41"/>
      <c r="BO13665" s="41"/>
      <c r="BP13665" s="108"/>
      <c r="CG13665" s="102"/>
      <c r="CI13665" s="45"/>
    </row>
    <row r="13666" spans="37:87" ht="13" customHeight="1">
      <c r="AK13666" s="114"/>
      <c r="AL13666" s="41"/>
      <c r="AM13666" s="41"/>
      <c r="AN13666" s="41"/>
      <c r="AO13666" s="41"/>
      <c r="AP13666" s="41"/>
      <c r="AQ13666" s="41"/>
      <c r="AR13666" s="41"/>
      <c r="AS13666" s="41"/>
      <c r="AT13666" s="41"/>
      <c r="AU13666" s="41"/>
      <c r="AV13666" s="41"/>
      <c r="AW13666" s="41"/>
      <c r="AX13666" s="41"/>
      <c r="AY13666" s="41"/>
      <c r="AZ13666" s="41"/>
      <c r="BA13666" s="41"/>
      <c r="BB13666" s="41"/>
      <c r="BC13666" s="41"/>
      <c r="BD13666" s="41"/>
      <c r="BE13666" s="41"/>
      <c r="BF13666" s="41"/>
      <c r="BG13666" s="41"/>
      <c r="BH13666" s="41"/>
      <c r="BI13666" s="41"/>
      <c r="BJ13666" s="41"/>
      <c r="BK13666" s="41"/>
      <c r="BL13666" s="41"/>
      <c r="BM13666" s="41"/>
      <c r="BN13666" s="41"/>
      <c r="BO13666" s="41"/>
      <c r="BP13666" s="108"/>
      <c r="CG13666" s="102"/>
      <c r="CI13666" s="45"/>
    </row>
    <row r="13667" spans="37:87" ht="13" customHeight="1">
      <c r="AK13667" s="114"/>
      <c r="AL13667" s="41"/>
      <c r="AM13667" s="41"/>
      <c r="AN13667" s="41"/>
      <c r="AO13667" s="41"/>
      <c r="AP13667" s="41"/>
      <c r="AQ13667" s="41"/>
      <c r="AR13667" s="41"/>
      <c r="AS13667" s="41"/>
      <c r="AT13667" s="41"/>
      <c r="AU13667" s="41"/>
      <c r="AV13667" s="41"/>
      <c r="AW13667" s="41"/>
      <c r="AX13667" s="41"/>
      <c r="AY13667" s="41"/>
      <c r="AZ13667" s="41"/>
      <c r="BA13667" s="41"/>
      <c r="BB13667" s="41"/>
      <c r="BC13667" s="41"/>
      <c r="BD13667" s="41"/>
      <c r="BE13667" s="41"/>
      <c r="BF13667" s="41"/>
      <c r="BG13667" s="41"/>
      <c r="BH13667" s="41"/>
      <c r="BI13667" s="41"/>
      <c r="BJ13667" s="41"/>
      <c r="BK13667" s="41"/>
      <c r="BL13667" s="41"/>
      <c r="BM13667" s="41"/>
      <c r="BN13667" s="41"/>
      <c r="BO13667" s="41"/>
      <c r="BP13667" s="108"/>
      <c r="CG13667" s="102"/>
      <c r="CI13667" s="45"/>
    </row>
    <row r="13668" spans="37:87" ht="13" customHeight="1">
      <c r="AK13668" s="114"/>
      <c r="AL13668" s="41"/>
      <c r="AM13668" s="41"/>
      <c r="AN13668" s="41"/>
      <c r="AO13668" s="41"/>
      <c r="AP13668" s="41"/>
      <c r="AQ13668" s="41"/>
      <c r="AR13668" s="41"/>
      <c r="AS13668" s="41"/>
      <c r="AT13668" s="41"/>
      <c r="AU13668" s="41"/>
      <c r="AV13668" s="41"/>
      <c r="AW13668" s="41"/>
      <c r="AX13668" s="41"/>
      <c r="AY13668" s="41"/>
      <c r="AZ13668" s="41"/>
      <c r="BA13668" s="41"/>
      <c r="BB13668" s="41"/>
      <c r="BC13668" s="41"/>
      <c r="BD13668" s="41"/>
      <c r="BE13668" s="41"/>
      <c r="BF13668" s="41"/>
      <c r="BG13668" s="41"/>
      <c r="BH13668" s="41"/>
      <c r="BI13668" s="41"/>
      <c r="BJ13668" s="41"/>
      <c r="BK13668" s="41"/>
      <c r="BL13668" s="41"/>
      <c r="BM13668" s="41"/>
      <c r="BN13668" s="41"/>
      <c r="BO13668" s="41"/>
      <c r="BP13668" s="108"/>
      <c r="CG13668" s="102"/>
      <c r="CI13668" s="45"/>
    </row>
    <row r="13669" spans="37:87" ht="13" customHeight="1">
      <c r="AK13669" s="114"/>
      <c r="AL13669" s="41"/>
      <c r="AM13669" s="41"/>
      <c r="AN13669" s="41"/>
      <c r="AO13669" s="41"/>
      <c r="AP13669" s="41"/>
      <c r="AQ13669" s="41"/>
      <c r="AR13669" s="41"/>
      <c r="AS13669" s="41"/>
      <c r="AT13669" s="41"/>
      <c r="AU13669" s="41"/>
      <c r="AV13669" s="41"/>
      <c r="AW13669" s="41"/>
      <c r="AX13669" s="41"/>
      <c r="AY13669" s="41"/>
      <c r="AZ13669" s="41"/>
      <c r="BA13669" s="41"/>
      <c r="BB13669" s="41"/>
      <c r="BC13669" s="41"/>
      <c r="BD13669" s="41"/>
      <c r="BE13669" s="41"/>
      <c r="BF13669" s="41"/>
      <c r="BG13669" s="41"/>
      <c r="BH13669" s="41"/>
      <c r="BI13669" s="41"/>
      <c r="BJ13669" s="41"/>
      <c r="BK13669" s="41"/>
      <c r="BL13669" s="41"/>
      <c r="BM13669" s="41"/>
      <c r="BN13669" s="41"/>
      <c r="BO13669" s="41"/>
      <c r="BP13669" s="108"/>
      <c r="CG13669" s="102"/>
      <c r="CI13669" s="45"/>
    </row>
    <row r="13670" spans="37:87" ht="13" customHeight="1">
      <c r="AK13670" s="114"/>
      <c r="AL13670" s="41"/>
      <c r="AM13670" s="41"/>
      <c r="AN13670" s="41"/>
      <c r="AO13670" s="41"/>
      <c r="AP13670" s="41"/>
      <c r="AQ13670" s="41"/>
      <c r="AR13670" s="41"/>
      <c r="AS13670" s="41"/>
      <c r="AT13670" s="41"/>
      <c r="AU13670" s="41"/>
      <c r="AV13670" s="41"/>
      <c r="AW13670" s="41"/>
      <c r="AX13670" s="41"/>
      <c r="AY13670" s="41"/>
      <c r="AZ13670" s="41"/>
      <c r="BA13670" s="41"/>
      <c r="BB13670" s="41"/>
      <c r="BC13670" s="41"/>
      <c r="BD13670" s="41"/>
      <c r="BE13670" s="41"/>
      <c r="BF13670" s="41"/>
      <c r="BG13670" s="41"/>
      <c r="BH13670" s="41"/>
      <c r="BI13670" s="41"/>
      <c r="BJ13670" s="41"/>
      <c r="BK13670" s="41"/>
      <c r="BL13670" s="41"/>
      <c r="BM13670" s="41"/>
      <c r="BN13670" s="41"/>
      <c r="BO13670" s="41"/>
      <c r="BP13670" s="108"/>
      <c r="CG13670" s="102"/>
      <c r="CI13670" s="45"/>
    </row>
    <row r="13671" spans="37:87" ht="13" customHeight="1">
      <c r="AK13671" s="114"/>
      <c r="AL13671" s="41"/>
      <c r="AM13671" s="41"/>
      <c r="AN13671" s="41"/>
      <c r="AO13671" s="41"/>
      <c r="AP13671" s="41"/>
      <c r="AQ13671" s="41"/>
      <c r="AR13671" s="41"/>
      <c r="AS13671" s="41"/>
      <c r="AT13671" s="41"/>
      <c r="AU13671" s="41"/>
      <c r="AV13671" s="41"/>
      <c r="AW13671" s="41"/>
      <c r="AX13671" s="41"/>
      <c r="AY13671" s="41"/>
      <c r="AZ13671" s="41"/>
      <c r="BA13671" s="41"/>
      <c r="BB13671" s="41"/>
      <c r="BC13671" s="41"/>
      <c r="BD13671" s="41"/>
      <c r="BE13671" s="41"/>
      <c r="BF13671" s="41"/>
      <c r="BG13671" s="41"/>
      <c r="BH13671" s="41"/>
      <c r="BI13671" s="41"/>
      <c r="BJ13671" s="41"/>
      <c r="BK13671" s="41"/>
      <c r="BL13671" s="41"/>
      <c r="BM13671" s="41"/>
      <c r="BN13671" s="41"/>
      <c r="BO13671" s="41"/>
      <c r="BP13671" s="108"/>
      <c r="CG13671" s="102"/>
      <c r="CI13671" s="45"/>
    </row>
    <row r="13672" spans="37:87" ht="13" customHeight="1">
      <c r="AK13672" s="114"/>
      <c r="AL13672" s="41"/>
      <c r="AM13672" s="41"/>
      <c r="AN13672" s="41"/>
      <c r="AO13672" s="41"/>
      <c r="AP13672" s="41"/>
      <c r="AQ13672" s="41"/>
      <c r="AR13672" s="41"/>
      <c r="AS13672" s="41"/>
      <c r="AT13672" s="41"/>
      <c r="AU13672" s="41"/>
      <c r="AV13672" s="41"/>
      <c r="AW13672" s="41"/>
      <c r="AX13672" s="41"/>
      <c r="AY13672" s="41"/>
      <c r="AZ13672" s="41"/>
      <c r="BA13672" s="41"/>
      <c r="BB13672" s="41"/>
      <c r="BC13672" s="41"/>
      <c r="BD13672" s="41"/>
      <c r="BE13672" s="41"/>
      <c r="BF13672" s="41"/>
      <c r="BG13672" s="41"/>
      <c r="BH13672" s="41"/>
      <c r="BI13672" s="41"/>
      <c r="BJ13672" s="41"/>
      <c r="BK13672" s="41"/>
      <c r="BL13672" s="41"/>
      <c r="BM13672" s="41"/>
      <c r="BN13672" s="41"/>
      <c r="BO13672" s="41"/>
      <c r="BP13672" s="108"/>
      <c r="CG13672" s="102"/>
      <c r="CI13672" s="45"/>
    </row>
    <row r="13673" spans="37:87" ht="13" customHeight="1">
      <c r="AK13673" s="114"/>
      <c r="AL13673" s="41"/>
      <c r="AM13673" s="41"/>
      <c r="AN13673" s="41"/>
      <c r="AO13673" s="41"/>
      <c r="AP13673" s="41"/>
      <c r="AQ13673" s="41"/>
      <c r="AR13673" s="41"/>
      <c r="AS13673" s="41"/>
      <c r="AT13673" s="41"/>
      <c r="AU13673" s="41"/>
      <c r="AV13673" s="41"/>
      <c r="AW13673" s="41"/>
      <c r="AX13673" s="41"/>
      <c r="AY13673" s="41"/>
      <c r="AZ13673" s="41"/>
      <c r="BA13673" s="41"/>
      <c r="BB13673" s="41"/>
      <c r="BC13673" s="41"/>
      <c r="BD13673" s="41"/>
      <c r="BE13673" s="41"/>
      <c r="BF13673" s="41"/>
      <c r="BG13673" s="41"/>
      <c r="BH13673" s="41"/>
      <c r="BI13673" s="41"/>
      <c r="BJ13673" s="41"/>
      <c r="BK13673" s="41"/>
      <c r="BL13673" s="41"/>
      <c r="BM13673" s="41"/>
      <c r="BN13673" s="41"/>
      <c r="BO13673" s="41"/>
      <c r="BP13673" s="108"/>
      <c r="CG13673" s="102"/>
      <c r="CI13673" s="45"/>
    </row>
    <row r="13674" spans="37:87" ht="13" customHeight="1">
      <c r="AK13674" s="114"/>
      <c r="AL13674" s="41"/>
      <c r="AM13674" s="41"/>
      <c r="AN13674" s="41"/>
      <c r="AO13674" s="41"/>
      <c r="AP13674" s="41"/>
      <c r="AQ13674" s="41"/>
      <c r="AR13674" s="41"/>
      <c r="AS13674" s="41"/>
      <c r="AT13674" s="41"/>
      <c r="AU13674" s="41"/>
      <c r="AV13674" s="41"/>
      <c r="AW13674" s="41"/>
      <c r="AX13674" s="41"/>
      <c r="AY13674" s="41"/>
      <c r="AZ13674" s="41"/>
      <c r="BA13674" s="41"/>
      <c r="BB13674" s="41"/>
      <c r="BC13674" s="41"/>
      <c r="BD13674" s="41"/>
      <c r="BE13674" s="41"/>
      <c r="BF13674" s="41"/>
      <c r="BG13674" s="41"/>
      <c r="BH13674" s="41"/>
      <c r="BI13674" s="41"/>
      <c r="BJ13674" s="41"/>
      <c r="BK13674" s="41"/>
      <c r="BL13674" s="41"/>
      <c r="BM13674" s="41"/>
      <c r="BN13674" s="41"/>
      <c r="BO13674" s="41"/>
      <c r="BP13674" s="108"/>
      <c r="CG13674" s="102"/>
      <c r="CI13674" s="45"/>
    </row>
    <row r="13675" spans="37:87" ht="13" customHeight="1">
      <c r="AK13675" s="114"/>
      <c r="AL13675" s="41"/>
      <c r="AM13675" s="41"/>
      <c r="AN13675" s="41"/>
      <c r="AO13675" s="41"/>
      <c r="AP13675" s="41"/>
      <c r="AQ13675" s="41"/>
      <c r="AR13675" s="41"/>
      <c r="AS13675" s="41"/>
      <c r="AT13675" s="41"/>
      <c r="AU13675" s="41"/>
      <c r="AV13675" s="41"/>
      <c r="AW13675" s="41"/>
      <c r="AX13675" s="41"/>
      <c r="AY13675" s="41"/>
      <c r="AZ13675" s="41"/>
      <c r="BA13675" s="41"/>
      <c r="BB13675" s="41"/>
      <c r="BC13675" s="41"/>
      <c r="BD13675" s="41"/>
      <c r="BE13675" s="41"/>
      <c r="BF13675" s="41"/>
      <c r="BG13675" s="41"/>
      <c r="BH13675" s="41"/>
      <c r="BI13675" s="41"/>
      <c r="BJ13675" s="41"/>
      <c r="BK13675" s="41"/>
      <c r="BL13675" s="41"/>
      <c r="BM13675" s="41"/>
      <c r="BN13675" s="41"/>
      <c r="BO13675" s="41"/>
      <c r="BP13675" s="108"/>
      <c r="CG13675" s="102"/>
      <c r="CI13675" s="45"/>
    </row>
    <row r="13676" spans="37:87" ht="13" customHeight="1">
      <c r="AK13676" s="114"/>
      <c r="AL13676" s="41"/>
      <c r="AM13676" s="41"/>
      <c r="AN13676" s="41"/>
      <c r="AO13676" s="41"/>
      <c r="AP13676" s="41"/>
      <c r="AQ13676" s="41"/>
      <c r="AR13676" s="41"/>
      <c r="AS13676" s="41"/>
      <c r="AT13676" s="41"/>
      <c r="AU13676" s="41"/>
      <c r="AV13676" s="41"/>
      <c r="AW13676" s="41"/>
      <c r="AX13676" s="41"/>
      <c r="AY13676" s="41"/>
      <c r="AZ13676" s="41"/>
      <c r="BA13676" s="41"/>
      <c r="BB13676" s="41"/>
      <c r="BC13676" s="41"/>
      <c r="BD13676" s="41"/>
      <c r="BE13676" s="41"/>
      <c r="BF13676" s="41"/>
      <c r="BG13676" s="41"/>
      <c r="BH13676" s="41"/>
      <c r="BI13676" s="41"/>
      <c r="BJ13676" s="41"/>
      <c r="BK13676" s="41"/>
      <c r="BL13676" s="41"/>
      <c r="BM13676" s="41"/>
      <c r="BN13676" s="41"/>
      <c r="BO13676" s="41"/>
      <c r="BP13676" s="108"/>
      <c r="CG13676" s="102"/>
      <c r="CI13676" s="45"/>
    </row>
    <row r="13677" spans="37:87" ht="13" customHeight="1">
      <c r="AK13677" s="114"/>
      <c r="AL13677" s="41"/>
      <c r="AM13677" s="41"/>
      <c r="AN13677" s="41"/>
      <c r="AO13677" s="41"/>
      <c r="AP13677" s="41"/>
      <c r="AQ13677" s="41"/>
      <c r="AR13677" s="41"/>
      <c r="AS13677" s="41"/>
      <c r="AT13677" s="41"/>
      <c r="AU13677" s="41"/>
      <c r="AV13677" s="41"/>
      <c r="AW13677" s="41"/>
      <c r="AX13677" s="41"/>
      <c r="AY13677" s="41"/>
      <c r="AZ13677" s="41"/>
      <c r="BA13677" s="41"/>
      <c r="BB13677" s="41"/>
      <c r="BC13677" s="41"/>
      <c r="BD13677" s="41"/>
      <c r="BE13677" s="41"/>
      <c r="BF13677" s="41"/>
      <c r="BG13677" s="41"/>
      <c r="BH13677" s="41"/>
      <c r="BI13677" s="41"/>
      <c r="BJ13677" s="41"/>
      <c r="BK13677" s="41"/>
      <c r="BL13677" s="41"/>
      <c r="BM13677" s="41"/>
      <c r="BN13677" s="41"/>
      <c r="BO13677" s="41"/>
      <c r="BP13677" s="108"/>
      <c r="CG13677" s="102"/>
      <c r="CI13677" s="45"/>
    </row>
    <row r="13678" spans="37:87" ht="13" customHeight="1">
      <c r="AK13678" s="114"/>
      <c r="AL13678" s="41"/>
      <c r="AM13678" s="41"/>
      <c r="AN13678" s="41"/>
      <c r="AO13678" s="41"/>
      <c r="AP13678" s="41"/>
      <c r="AQ13678" s="41"/>
      <c r="AR13678" s="41"/>
      <c r="AS13678" s="41"/>
      <c r="AT13678" s="41"/>
      <c r="AU13678" s="41"/>
      <c r="AV13678" s="41"/>
      <c r="AW13678" s="41"/>
      <c r="AX13678" s="41"/>
      <c r="AY13678" s="41"/>
      <c r="AZ13678" s="41"/>
      <c r="BA13678" s="41"/>
      <c r="BB13678" s="41"/>
      <c r="BC13678" s="41"/>
      <c r="BD13678" s="41"/>
      <c r="BE13678" s="41"/>
      <c r="BF13678" s="41"/>
      <c r="BG13678" s="41"/>
      <c r="BH13678" s="41"/>
      <c r="BI13678" s="41"/>
      <c r="BJ13678" s="41"/>
      <c r="BK13678" s="41"/>
      <c r="BL13678" s="41"/>
      <c r="BM13678" s="41"/>
      <c r="BN13678" s="41"/>
      <c r="BO13678" s="41"/>
      <c r="BP13678" s="108"/>
      <c r="CG13678" s="102"/>
      <c r="CI13678" s="45"/>
    </row>
    <row r="13679" spans="37:87" ht="13" customHeight="1">
      <c r="AK13679" s="114"/>
      <c r="AL13679" s="41"/>
      <c r="AM13679" s="41"/>
      <c r="AN13679" s="41"/>
      <c r="AO13679" s="41"/>
      <c r="AP13679" s="41"/>
      <c r="AQ13679" s="41"/>
      <c r="AR13679" s="41"/>
      <c r="AS13679" s="41"/>
      <c r="AT13679" s="41"/>
      <c r="AU13679" s="41"/>
      <c r="AV13679" s="41"/>
      <c r="AW13679" s="41"/>
      <c r="AX13679" s="41"/>
      <c r="AY13679" s="41"/>
      <c r="AZ13679" s="41"/>
      <c r="BA13679" s="41"/>
      <c r="BB13679" s="41"/>
      <c r="BC13679" s="41"/>
      <c r="BD13679" s="41"/>
      <c r="BE13679" s="41"/>
      <c r="BF13679" s="41"/>
      <c r="BG13679" s="41"/>
      <c r="BH13679" s="41"/>
      <c r="BI13679" s="41"/>
      <c r="BJ13679" s="41"/>
      <c r="BK13679" s="41"/>
      <c r="BL13679" s="41"/>
      <c r="BM13679" s="41"/>
      <c r="BN13679" s="41"/>
      <c r="BO13679" s="41"/>
      <c r="BP13679" s="108"/>
      <c r="CG13679" s="102"/>
      <c r="CI13679" s="45"/>
    </row>
    <row r="13680" spans="37:87" ht="13" customHeight="1">
      <c r="AK13680" s="114"/>
      <c r="AL13680" s="41"/>
      <c r="AM13680" s="41"/>
      <c r="AN13680" s="41"/>
      <c r="AO13680" s="41"/>
      <c r="AP13680" s="41"/>
      <c r="AQ13680" s="41"/>
      <c r="AR13680" s="41"/>
      <c r="AS13680" s="41"/>
      <c r="AT13680" s="41"/>
      <c r="AU13680" s="41"/>
      <c r="AV13680" s="41"/>
      <c r="AW13680" s="41"/>
      <c r="AX13680" s="41"/>
      <c r="AY13680" s="41"/>
      <c r="AZ13680" s="41"/>
      <c r="BA13680" s="41"/>
      <c r="BB13680" s="41"/>
      <c r="BC13680" s="41"/>
      <c r="BD13680" s="41"/>
      <c r="BE13680" s="41"/>
      <c r="BF13680" s="41"/>
      <c r="BG13680" s="41"/>
      <c r="BH13680" s="41"/>
      <c r="BI13680" s="41"/>
      <c r="BJ13680" s="41"/>
      <c r="BK13680" s="41"/>
      <c r="BL13680" s="41"/>
      <c r="BM13680" s="41"/>
      <c r="BN13680" s="41"/>
      <c r="BO13680" s="41"/>
      <c r="BP13680" s="108"/>
      <c r="CG13680" s="102"/>
      <c r="CI13680" s="45"/>
    </row>
    <row r="13681" spans="37:87" ht="13" customHeight="1">
      <c r="AK13681" s="114"/>
      <c r="AL13681" s="41"/>
      <c r="AM13681" s="41"/>
      <c r="AN13681" s="41"/>
      <c r="AO13681" s="41"/>
      <c r="AP13681" s="41"/>
      <c r="AQ13681" s="41"/>
      <c r="AR13681" s="41"/>
      <c r="AS13681" s="41"/>
      <c r="AT13681" s="41"/>
      <c r="AU13681" s="41"/>
      <c r="AV13681" s="41"/>
      <c r="AW13681" s="41"/>
      <c r="AX13681" s="41"/>
      <c r="AY13681" s="41"/>
      <c r="AZ13681" s="41"/>
      <c r="BA13681" s="41"/>
      <c r="BB13681" s="41"/>
      <c r="BC13681" s="41"/>
      <c r="BD13681" s="41"/>
      <c r="BE13681" s="41"/>
      <c r="BF13681" s="41"/>
      <c r="BG13681" s="41"/>
      <c r="BH13681" s="41"/>
      <c r="BI13681" s="41"/>
      <c r="BJ13681" s="41"/>
      <c r="BK13681" s="41"/>
      <c r="BL13681" s="41"/>
      <c r="BM13681" s="41"/>
      <c r="BN13681" s="41"/>
      <c r="BO13681" s="41"/>
      <c r="BP13681" s="108"/>
      <c r="CG13681" s="102"/>
      <c r="CI13681" s="45"/>
    </row>
    <row r="13682" spans="37:87" ht="13" customHeight="1">
      <c r="AK13682" s="114"/>
      <c r="AL13682" s="41"/>
      <c r="AM13682" s="41"/>
      <c r="AN13682" s="41"/>
      <c r="AO13682" s="41"/>
      <c r="AP13682" s="41"/>
      <c r="AQ13682" s="41"/>
      <c r="AR13682" s="41"/>
      <c r="AS13682" s="41"/>
      <c r="AT13682" s="41"/>
      <c r="AU13682" s="41"/>
      <c r="AV13682" s="41"/>
      <c r="AW13682" s="41"/>
      <c r="AX13682" s="41"/>
      <c r="AY13682" s="41"/>
      <c r="AZ13682" s="41"/>
      <c r="BA13682" s="41"/>
      <c r="BB13682" s="41"/>
      <c r="BC13682" s="41"/>
      <c r="BD13682" s="41"/>
      <c r="BE13682" s="41"/>
      <c r="BF13682" s="41"/>
      <c r="BG13682" s="41"/>
      <c r="BH13682" s="41"/>
      <c r="BI13682" s="41"/>
      <c r="BJ13682" s="41"/>
      <c r="BK13682" s="41"/>
      <c r="BL13682" s="41"/>
      <c r="BM13682" s="41"/>
      <c r="BN13682" s="41"/>
      <c r="BO13682" s="41"/>
      <c r="BP13682" s="108"/>
      <c r="CG13682" s="102"/>
      <c r="CI13682" s="45"/>
    </row>
    <row r="13683" spans="37:87" ht="13" customHeight="1">
      <c r="AK13683" s="114"/>
      <c r="AL13683" s="41"/>
      <c r="AM13683" s="41"/>
      <c r="AN13683" s="41"/>
      <c r="AO13683" s="41"/>
      <c r="AP13683" s="41"/>
      <c r="AQ13683" s="41"/>
      <c r="AR13683" s="41"/>
      <c r="AS13683" s="41"/>
      <c r="AT13683" s="41"/>
      <c r="AU13683" s="41"/>
      <c r="AV13683" s="41"/>
      <c r="AW13683" s="41"/>
      <c r="AX13683" s="41"/>
      <c r="AY13683" s="41"/>
      <c r="AZ13683" s="41"/>
      <c r="BA13683" s="41"/>
      <c r="BB13683" s="41"/>
      <c r="BC13683" s="41"/>
      <c r="BD13683" s="41"/>
      <c r="BE13683" s="41"/>
      <c r="BF13683" s="41"/>
      <c r="BG13683" s="41"/>
      <c r="BH13683" s="41"/>
      <c r="BI13683" s="41"/>
      <c r="BJ13683" s="41"/>
      <c r="BK13683" s="41"/>
      <c r="BL13683" s="41"/>
      <c r="BM13683" s="41"/>
      <c r="BN13683" s="41"/>
      <c r="BO13683" s="41"/>
      <c r="BP13683" s="108"/>
      <c r="CG13683" s="102"/>
      <c r="CI13683" s="45"/>
    </row>
    <row r="13684" spans="37:87" ht="13" customHeight="1">
      <c r="AK13684" s="114"/>
      <c r="AL13684" s="41"/>
      <c r="AM13684" s="41"/>
      <c r="AN13684" s="41"/>
      <c r="AO13684" s="41"/>
      <c r="AP13684" s="41"/>
      <c r="AQ13684" s="41"/>
      <c r="AR13684" s="41"/>
      <c r="AS13684" s="41"/>
      <c r="AT13684" s="41"/>
      <c r="AU13684" s="41"/>
      <c r="AV13684" s="41"/>
      <c r="AW13684" s="41"/>
      <c r="AX13684" s="41"/>
      <c r="AY13684" s="41"/>
      <c r="AZ13684" s="41"/>
      <c r="BA13684" s="41"/>
      <c r="BB13684" s="41"/>
      <c r="BC13684" s="41"/>
      <c r="BD13684" s="41"/>
      <c r="BE13684" s="41"/>
      <c r="BF13684" s="41"/>
      <c r="BG13684" s="41"/>
      <c r="BH13684" s="41"/>
      <c r="BI13684" s="41"/>
      <c r="BJ13684" s="41"/>
      <c r="BK13684" s="41"/>
      <c r="BL13684" s="41"/>
      <c r="BM13684" s="41"/>
      <c r="BN13684" s="41"/>
      <c r="BO13684" s="41"/>
      <c r="BP13684" s="108"/>
      <c r="CG13684" s="102"/>
      <c r="CI13684" s="45"/>
    </row>
    <row r="13685" spans="37:87" ht="13" customHeight="1">
      <c r="AK13685" s="114"/>
      <c r="AL13685" s="41"/>
      <c r="AM13685" s="41"/>
      <c r="AN13685" s="41"/>
      <c r="AO13685" s="41"/>
      <c r="AP13685" s="41"/>
      <c r="AQ13685" s="41"/>
      <c r="AR13685" s="41"/>
      <c r="AS13685" s="41"/>
      <c r="AT13685" s="41"/>
      <c r="AU13685" s="41"/>
      <c r="AV13685" s="41"/>
      <c r="AW13685" s="41"/>
      <c r="AX13685" s="41"/>
      <c r="AY13685" s="41"/>
      <c r="AZ13685" s="41"/>
      <c r="BA13685" s="41"/>
      <c r="BB13685" s="41"/>
      <c r="BC13685" s="41"/>
      <c r="BD13685" s="41"/>
      <c r="BE13685" s="41"/>
      <c r="BF13685" s="41"/>
      <c r="BG13685" s="41"/>
      <c r="BH13685" s="41"/>
      <c r="BI13685" s="41"/>
      <c r="BJ13685" s="41"/>
      <c r="BK13685" s="41"/>
      <c r="BL13685" s="41"/>
      <c r="BM13685" s="41"/>
      <c r="BN13685" s="41"/>
      <c r="BO13685" s="41"/>
      <c r="BP13685" s="108"/>
      <c r="CG13685" s="102"/>
      <c r="CI13685" s="45"/>
    </row>
    <row r="13686" spans="37:87" ht="13" customHeight="1">
      <c r="AK13686" s="114"/>
      <c r="AL13686" s="41"/>
      <c r="AM13686" s="41"/>
      <c r="AN13686" s="41"/>
      <c r="AO13686" s="41"/>
      <c r="AP13686" s="41"/>
      <c r="AQ13686" s="41"/>
      <c r="AR13686" s="41"/>
      <c r="AS13686" s="41"/>
      <c r="AT13686" s="41"/>
      <c r="AU13686" s="41"/>
      <c r="AV13686" s="41"/>
      <c r="AW13686" s="41"/>
      <c r="AX13686" s="41"/>
      <c r="AY13686" s="41"/>
      <c r="AZ13686" s="41"/>
      <c r="BA13686" s="41"/>
      <c r="BB13686" s="41"/>
      <c r="BC13686" s="41"/>
      <c r="BD13686" s="41"/>
      <c r="BE13686" s="41"/>
      <c r="BF13686" s="41"/>
      <c r="BG13686" s="41"/>
      <c r="BH13686" s="41"/>
      <c r="BI13686" s="41"/>
      <c r="BJ13686" s="41"/>
      <c r="BK13686" s="41"/>
      <c r="BL13686" s="41"/>
      <c r="BM13686" s="41"/>
      <c r="BN13686" s="41"/>
      <c r="BO13686" s="41"/>
      <c r="BP13686" s="108"/>
      <c r="CG13686" s="102"/>
      <c r="CI13686" s="45"/>
    </row>
    <row r="13687" spans="37:87" ht="13" customHeight="1">
      <c r="AK13687" s="114"/>
      <c r="AL13687" s="41"/>
      <c r="AM13687" s="41"/>
      <c r="AN13687" s="41"/>
      <c r="AO13687" s="41"/>
      <c r="AP13687" s="41"/>
      <c r="AQ13687" s="41"/>
      <c r="AR13687" s="41"/>
      <c r="AS13687" s="41"/>
      <c r="AT13687" s="41"/>
      <c r="AU13687" s="41"/>
      <c r="AV13687" s="41"/>
      <c r="AW13687" s="41"/>
      <c r="AX13687" s="41"/>
      <c r="AY13687" s="41"/>
      <c r="AZ13687" s="41"/>
      <c r="BA13687" s="41"/>
      <c r="BB13687" s="41"/>
      <c r="BC13687" s="41"/>
      <c r="BD13687" s="41"/>
      <c r="BE13687" s="41"/>
      <c r="BF13687" s="41"/>
      <c r="BG13687" s="41"/>
      <c r="BH13687" s="41"/>
      <c r="BI13687" s="41"/>
      <c r="BJ13687" s="41"/>
      <c r="BK13687" s="41"/>
      <c r="BL13687" s="41"/>
      <c r="BM13687" s="41"/>
      <c r="BN13687" s="41"/>
      <c r="BO13687" s="41"/>
      <c r="BP13687" s="108"/>
      <c r="CG13687" s="102"/>
      <c r="CI13687" s="45"/>
    </row>
    <row r="13688" spans="37:87" ht="13" customHeight="1">
      <c r="AK13688" s="114"/>
      <c r="AL13688" s="41"/>
      <c r="AM13688" s="41"/>
      <c r="AN13688" s="41"/>
      <c r="AO13688" s="41"/>
      <c r="AP13688" s="41"/>
      <c r="AQ13688" s="41"/>
      <c r="AR13688" s="41"/>
      <c r="AS13688" s="41"/>
      <c r="AT13688" s="41"/>
      <c r="AU13688" s="41"/>
      <c r="AV13688" s="41"/>
      <c r="AW13688" s="41"/>
      <c r="AX13688" s="41"/>
      <c r="AY13688" s="41"/>
      <c r="AZ13688" s="41"/>
      <c r="BA13688" s="41"/>
      <c r="BB13688" s="41"/>
      <c r="BC13688" s="41"/>
      <c r="BD13688" s="41"/>
      <c r="BE13688" s="41"/>
      <c r="BF13688" s="41"/>
      <c r="BG13688" s="41"/>
      <c r="BH13688" s="41"/>
      <c r="BI13688" s="41"/>
      <c r="BJ13688" s="41"/>
      <c r="BK13688" s="41"/>
      <c r="BL13688" s="41"/>
      <c r="BM13688" s="41"/>
      <c r="BN13688" s="41"/>
      <c r="BO13688" s="41"/>
      <c r="BP13688" s="108"/>
      <c r="CG13688" s="102"/>
      <c r="CI13688" s="45"/>
    </row>
    <row r="13689" spans="37:87" ht="13" customHeight="1">
      <c r="AK13689" s="114"/>
      <c r="AL13689" s="41"/>
      <c r="AM13689" s="41"/>
      <c r="AN13689" s="41"/>
      <c r="AO13689" s="41"/>
      <c r="AP13689" s="41"/>
      <c r="AQ13689" s="41"/>
      <c r="AR13689" s="41"/>
      <c r="AS13689" s="41"/>
      <c r="AT13689" s="41"/>
      <c r="AU13689" s="41"/>
      <c r="AV13689" s="41"/>
      <c r="AW13689" s="41"/>
      <c r="AX13689" s="41"/>
      <c r="AY13689" s="41"/>
      <c r="AZ13689" s="41"/>
      <c r="BA13689" s="41"/>
      <c r="BB13689" s="41"/>
      <c r="BC13689" s="41"/>
      <c r="BD13689" s="41"/>
      <c r="BE13689" s="41"/>
      <c r="BF13689" s="41"/>
      <c r="BG13689" s="41"/>
      <c r="BH13689" s="41"/>
      <c r="BI13689" s="41"/>
      <c r="BJ13689" s="41"/>
      <c r="BK13689" s="41"/>
      <c r="BL13689" s="41"/>
      <c r="BM13689" s="41"/>
      <c r="BN13689" s="41"/>
      <c r="BO13689" s="41"/>
      <c r="BP13689" s="108"/>
      <c r="CG13689" s="102"/>
      <c r="CI13689" s="45"/>
    </row>
    <row r="13690" spans="37:87" ht="13" customHeight="1">
      <c r="AK13690" s="114"/>
      <c r="AL13690" s="41"/>
      <c r="AM13690" s="41"/>
      <c r="AN13690" s="41"/>
      <c r="AO13690" s="41"/>
      <c r="AP13690" s="41"/>
      <c r="AQ13690" s="41"/>
      <c r="AR13690" s="41"/>
      <c r="AS13690" s="41"/>
      <c r="AT13690" s="41"/>
      <c r="AU13690" s="41"/>
      <c r="AV13690" s="41"/>
      <c r="AW13690" s="41"/>
      <c r="AX13690" s="41"/>
      <c r="AY13690" s="41"/>
      <c r="AZ13690" s="41"/>
      <c r="BA13690" s="41"/>
      <c r="BB13690" s="41"/>
      <c r="BC13690" s="41"/>
      <c r="BD13690" s="41"/>
      <c r="BE13690" s="41"/>
      <c r="BF13690" s="41"/>
      <c r="BG13690" s="41"/>
      <c r="BH13690" s="41"/>
      <c r="BI13690" s="41"/>
      <c r="BJ13690" s="41"/>
      <c r="BK13690" s="41"/>
      <c r="BL13690" s="41"/>
      <c r="BM13690" s="41"/>
      <c r="BN13690" s="41"/>
      <c r="BO13690" s="41"/>
      <c r="BP13690" s="108"/>
      <c r="CG13690" s="102"/>
      <c r="CI13690" s="45"/>
    </row>
    <row r="13691" spans="37:87" ht="13" customHeight="1">
      <c r="AK13691" s="114"/>
      <c r="AL13691" s="41"/>
      <c r="AM13691" s="41"/>
      <c r="AN13691" s="41"/>
      <c r="AO13691" s="41"/>
      <c r="AP13691" s="41"/>
      <c r="AQ13691" s="41"/>
      <c r="AR13691" s="41"/>
      <c r="AS13691" s="41"/>
      <c r="AT13691" s="41"/>
      <c r="AU13691" s="41"/>
      <c r="AV13691" s="41"/>
      <c r="AW13691" s="41"/>
      <c r="AX13691" s="41"/>
      <c r="AY13691" s="41"/>
      <c r="AZ13691" s="41"/>
      <c r="BA13691" s="41"/>
      <c r="BB13691" s="41"/>
      <c r="BC13691" s="41"/>
      <c r="BD13691" s="41"/>
      <c r="BE13691" s="41"/>
      <c r="BF13691" s="41"/>
      <c r="BG13691" s="41"/>
      <c r="BH13691" s="41"/>
      <c r="BI13691" s="41"/>
      <c r="BJ13691" s="41"/>
      <c r="BK13691" s="41"/>
      <c r="BL13691" s="41"/>
      <c r="BM13691" s="41"/>
      <c r="BN13691" s="41"/>
      <c r="BO13691" s="41"/>
      <c r="BP13691" s="108"/>
      <c r="CG13691" s="102"/>
      <c r="CI13691" s="45"/>
    </row>
    <row r="13692" spans="37:87" ht="13" customHeight="1">
      <c r="AK13692" s="114"/>
      <c r="AL13692" s="41"/>
      <c r="AM13692" s="41"/>
      <c r="AN13692" s="41"/>
      <c r="AO13692" s="41"/>
      <c r="AP13692" s="41"/>
      <c r="AQ13692" s="41"/>
      <c r="AR13692" s="41"/>
      <c r="AS13692" s="41"/>
      <c r="AT13692" s="41"/>
      <c r="AU13692" s="41"/>
      <c r="AV13692" s="41"/>
      <c r="AW13692" s="41"/>
      <c r="AX13692" s="41"/>
      <c r="AY13692" s="41"/>
      <c r="AZ13692" s="41"/>
      <c r="BA13692" s="41"/>
      <c r="BB13692" s="41"/>
      <c r="BC13692" s="41"/>
      <c r="BD13692" s="41"/>
      <c r="BE13692" s="41"/>
      <c r="BF13692" s="41"/>
      <c r="BG13692" s="41"/>
      <c r="BH13692" s="41"/>
      <c r="BI13692" s="41"/>
      <c r="BJ13692" s="41"/>
      <c r="BK13692" s="41"/>
      <c r="BL13692" s="41"/>
      <c r="BM13692" s="41"/>
      <c r="BN13692" s="41"/>
      <c r="BO13692" s="41"/>
      <c r="BP13692" s="108"/>
      <c r="CG13692" s="102"/>
      <c r="CI13692" s="45"/>
    </row>
    <row r="13693" spans="37:87" ht="13" customHeight="1">
      <c r="AK13693" s="114"/>
      <c r="AL13693" s="41"/>
      <c r="AM13693" s="41"/>
      <c r="AN13693" s="41"/>
      <c r="AO13693" s="41"/>
      <c r="AP13693" s="41"/>
      <c r="AQ13693" s="41"/>
      <c r="AR13693" s="41"/>
      <c r="AS13693" s="41"/>
      <c r="AT13693" s="41"/>
      <c r="AU13693" s="41"/>
      <c r="AV13693" s="41"/>
      <c r="AW13693" s="41"/>
      <c r="AX13693" s="41"/>
      <c r="AY13693" s="41"/>
      <c r="AZ13693" s="41"/>
      <c r="BA13693" s="41"/>
      <c r="BB13693" s="41"/>
      <c r="BC13693" s="41"/>
      <c r="BD13693" s="41"/>
      <c r="BE13693" s="41"/>
      <c r="BF13693" s="41"/>
      <c r="BG13693" s="41"/>
      <c r="BH13693" s="41"/>
      <c r="BI13693" s="41"/>
      <c r="BJ13693" s="41"/>
      <c r="BK13693" s="41"/>
      <c r="BL13693" s="41"/>
      <c r="BM13693" s="41"/>
      <c r="BN13693" s="41"/>
      <c r="BO13693" s="41"/>
      <c r="BP13693" s="108"/>
      <c r="CG13693" s="102"/>
      <c r="CI13693" s="45"/>
    </row>
    <row r="13694" spans="37:87" ht="13" customHeight="1">
      <c r="AK13694" s="114"/>
      <c r="AL13694" s="41"/>
      <c r="AM13694" s="41"/>
      <c r="AN13694" s="41"/>
      <c r="AO13694" s="41"/>
      <c r="AP13694" s="41"/>
      <c r="AQ13694" s="41"/>
      <c r="AR13694" s="41"/>
      <c r="AS13694" s="41"/>
      <c r="AT13694" s="41"/>
      <c r="AU13694" s="41"/>
      <c r="AV13694" s="41"/>
      <c r="AW13694" s="41"/>
      <c r="AX13694" s="41"/>
      <c r="AY13694" s="41"/>
      <c r="AZ13694" s="41"/>
      <c r="BA13694" s="41"/>
      <c r="BB13694" s="41"/>
      <c r="BC13694" s="41"/>
      <c r="BD13694" s="41"/>
      <c r="BE13694" s="41"/>
      <c r="BF13694" s="41"/>
      <c r="BG13694" s="41"/>
      <c r="BH13694" s="41"/>
      <c r="BI13694" s="41"/>
      <c r="BJ13694" s="41"/>
      <c r="BK13694" s="41"/>
      <c r="BL13694" s="41"/>
      <c r="BM13694" s="41"/>
      <c r="BN13694" s="41"/>
      <c r="BO13694" s="41"/>
      <c r="BP13694" s="108"/>
      <c r="CG13694" s="102"/>
      <c r="CI13694" s="45"/>
    </row>
    <row r="13695" spans="37:87" ht="13" customHeight="1">
      <c r="AK13695" s="114"/>
      <c r="AL13695" s="41"/>
      <c r="AM13695" s="41"/>
      <c r="AN13695" s="41"/>
      <c r="AO13695" s="41"/>
      <c r="AP13695" s="41"/>
      <c r="AQ13695" s="41"/>
      <c r="AR13695" s="41"/>
      <c r="AS13695" s="41"/>
      <c r="AT13695" s="41"/>
      <c r="AU13695" s="41"/>
      <c r="AV13695" s="41"/>
      <c r="AW13695" s="41"/>
      <c r="AX13695" s="41"/>
      <c r="AY13695" s="41"/>
      <c r="AZ13695" s="41"/>
      <c r="BA13695" s="41"/>
      <c r="BB13695" s="41"/>
      <c r="BC13695" s="41"/>
      <c r="BD13695" s="41"/>
      <c r="BE13695" s="41"/>
      <c r="BF13695" s="41"/>
      <c r="BG13695" s="41"/>
      <c r="BH13695" s="41"/>
      <c r="BI13695" s="41"/>
      <c r="BJ13695" s="41"/>
      <c r="BK13695" s="41"/>
      <c r="BL13695" s="41"/>
      <c r="BM13695" s="41"/>
      <c r="BN13695" s="41"/>
      <c r="BO13695" s="41"/>
      <c r="BP13695" s="108"/>
      <c r="CG13695" s="102"/>
      <c r="CI13695" s="45"/>
    </row>
    <row r="13696" spans="37:87" ht="13" customHeight="1">
      <c r="AK13696" s="114"/>
      <c r="AL13696" s="41"/>
      <c r="AM13696" s="41"/>
      <c r="AN13696" s="41"/>
      <c r="AO13696" s="41"/>
      <c r="AP13696" s="41"/>
      <c r="AQ13696" s="41"/>
      <c r="AR13696" s="41"/>
      <c r="AS13696" s="41"/>
      <c r="AT13696" s="41"/>
      <c r="AU13696" s="41"/>
      <c r="AV13696" s="41"/>
      <c r="AW13696" s="41"/>
      <c r="AX13696" s="41"/>
      <c r="AY13696" s="41"/>
      <c r="AZ13696" s="41"/>
      <c r="BA13696" s="41"/>
      <c r="BB13696" s="41"/>
      <c r="BC13696" s="41"/>
      <c r="BD13696" s="41"/>
      <c r="BE13696" s="41"/>
      <c r="BF13696" s="41"/>
      <c r="BG13696" s="41"/>
      <c r="BH13696" s="41"/>
      <c r="BI13696" s="41"/>
      <c r="BJ13696" s="41"/>
      <c r="BK13696" s="41"/>
      <c r="BL13696" s="41"/>
      <c r="BM13696" s="41"/>
      <c r="BN13696" s="41"/>
      <c r="BO13696" s="41"/>
      <c r="BP13696" s="108"/>
      <c r="CG13696" s="102"/>
      <c r="CI13696" s="45"/>
    </row>
    <row r="13697" spans="37:87" ht="13" customHeight="1">
      <c r="AK13697" s="114"/>
      <c r="AL13697" s="41"/>
      <c r="AM13697" s="41"/>
      <c r="AN13697" s="41"/>
      <c r="AO13697" s="41"/>
      <c r="AP13697" s="41"/>
      <c r="AQ13697" s="41"/>
      <c r="AR13697" s="41"/>
      <c r="AS13697" s="41"/>
      <c r="AT13697" s="41"/>
      <c r="AU13697" s="41"/>
      <c r="AV13697" s="41"/>
      <c r="AW13697" s="41"/>
      <c r="AX13697" s="41"/>
      <c r="AY13697" s="41"/>
      <c r="AZ13697" s="41"/>
      <c r="BA13697" s="41"/>
      <c r="BB13697" s="41"/>
      <c r="BC13697" s="41"/>
      <c r="BD13697" s="41"/>
      <c r="BE13697" s="41"/>
      <c r="BF13697" s="41"/>
      <c r="BG13697" s="41"/>
      <c r="BH13697" s="41"/>
      <c r="BI13697" s="41"/>
      <c r="BJ13697" s="41"/>
      <c r="BK13697" s="41"/>
      <c r="BL13697" s="41"/>
      <c r="BM13697" s="41"/>
      <c r="BN13697" s="41"/>
      <c r="BO13697" s="41"/>
      <c r="BP13697" s="108"/>
      <c r="CG13697" s="102"/>
      <c r="CI13697" s="45"/>
    </row>
    <row r="13698" spans="37:87" ht="13" customHeight="1">
      <c r="AK13698" s="114"/>
      <c r="AL13698" s="41"/>
      <c r="AM13698" s="41"/>
      <c r="AN13698" s="41"/>
      <c r="AO13698" s="41"/>
      <c r="AP13698" s="41"/>
      <c r="AQ13698" s="41"/>
      <c r="AR13698" s="41"/>
      <c r="AS13698" s="41"/>
      <c r="AT13698" s="41"/>
      <c r="AU13698" s="41"/>
      <c r="AV13698" s="41"/>
      <c r="AW13698" s="41"/>
      <c r="AX13698" s="41"/>
      <c r="AY13698" s="41"/>
      <c r="AZ13698" s="41"/>
      <c r="BA13698" s="41"/>
      <c r="BB13698" s="41"/>
      <c r="BC13698" s="41"/>
      <c r="BD13698" s="41"/>
      <c r="BE13698" s="41"/>
      <c r="BF13698" s="41"/>
      <c r="BG13698" s="41"/>
      <c r="BH13698" s="41"/>
      <c r="BI13698" s="41"/>
      <c r="BJ13698" s="41"/>
      <c r="BK13698" s="41"/>
      <c r="BL13698" s="41"/>
      <c r="BM13698" s="41"/>
      <c r="BN13698" s="41"/>
      <c r="BO13698" s="41"/>
      <c r="BP13698" s="108"/>
      <c r="CG13698" s="102"/>
      <c r="CI13698" s="45"/>
    </row>
    <row r="13699" spans="37:87" ht="13" customHeight="1">
      <c r="AK13699" s="114"/>
      <c r="AL13699" s="41"/>
      <c r="AM13699" s="41"/>
      <c r="AN13699" s="41"/>
      <c r="AO13699" s="41"/>
      <c r="AP13699" s="41"/>
      <c r="AQ13699" s="41"/>
      <c r="AR13699" s="41"/>
      <c r="AS13699" s="41"/>
      <c r="AT13699" s="41"/>
      <c r="AU13699" s="41"/>
      <c r="AV13699" s="41"/>
      <c r="AW13699" s="41"/>
      <c r="AX13699" s="41"/>
      <c r="AY13699" s="41"/>
      <c r="AZ13699" s="41"/>
      <c r="BA13699" s="41"/>
      <c r="BB13699" s="41"/>
      <c r="BC13699" s="41"/>
      <c r="BD13699" s="41"/>
      <c r="BE13699" s="41"/>
      <c r="BF13699" s="41"/>
      <c r="BG13699" s="41"/>
      <c r="BH13699" s="41"/>
      <c r="BI13699" s="41"/>
      <c r="BJ13699" s="41"/>
      <c r="BK13699" s="41"/>
      <c r="BL13699" s="41"/>
      <c r="BM13699" s="41"/>
      <c r="BN13699" s="41"/>
      <c r="BO13699" s="41"/>
      <c r="BP13699" s="108"/>
      <c r="CG13699" s="102"/>
      <c r="CI13699" s="45"/>
    </row>
    <row r="13700" spans="37:87" ht="13" customHeight="1">
      <c r="AK13700" s="114"/>
      <c r="AL13700" s="41"/>
      <c r="AM13700" s="41"/>
      <c r="AN13700" s="41"/>
      <c r="AO13700" s="41"/>
      <c r="AP13700" s="41"/>
      <c r="AQ13700" s="41"/>
      <c r="AR13700" s="41"/>
      <c r="AS13700" s="41"/>
      <c r="AT13700" s="41"/>
      <c r="AU13700" s="41"/>
      <c r="AV13700" s="41"/>
      <c r="AW13700" s="41"/>
      <c r="AX13700" s="41"/>
      <c r="AY13700" s="41"/>
      <c r="AZ13700" s="41"/>
      <c r="BA13700" s="41"/>
      <c r="BB13700" s="41"/>
      <c r="BC13700" s="41"/>
      <c r="BD13700" s="41"/>
      <c r="BE13700" s="41"/>
      <c r="BF13700" s="41"/>
      <c r="BG13700" s="41"/>
      <c r="BH13700" s="41"/>
      <c r="BI13700" s="41"/>
      <c r="BJ13700" s="41"/>
      <c r="BK13700" s="41"/>
      <c r="BL13700" s="41"/>
      <c r="BM13700" s="41"/>
      <c r="BN13700" s="41"/>
      <c r="BO13700" s="41"/>
      <c r="BP13700" s="108"/>
      <c r="CG13700" s="102"/>
      <c r="CI13700" s="45"/>
    </row>
    <row r="13701" spans="37:87" ht="13" customHeight="1">
      <c r="AK13701" s="114"/>
      <c r="AL13701" s="41"/>
      <c r="AM13701" s="41"/>
      <c r="AN13701" s="41"/>
      <c r="AO13701" s="41"/>
      <c r="AP13701" s="41"/>
      <c r="AQ13701" s="41"/>
      <c r="AR13701" s="41"/>
      <c r="AS13701" s="41"/>
      <c r="AT13701" s="41"/>
      <c r="AU13701" s="41"/>
      <c r="AV13701" s="41"/>
      <c r="AW13701" s="41"/>
      <c r="AX13701" s="41"/>
      <c r="AY13701" s="41"/>
      <c r="AZ13701" s="41"/>
      <c r="BA13701" s="41"/>
      <c r="BB13701" s="41"/>
      <c r="BC13701" s="41"/>
      <c r="BD13701" s="41"/>
      <c r="BE13701" s="41"/>
      <c r="BF13701" s="41"/>
      <c r="BG13701" s="41"/>
      <c r="BH13701" s="41"/>
      <c r="BI13701" s="41"/>
      <c r="BJ13701" s="41"/>
      <c r="BK13701" s="41"/>
      <c r="BL13701" s="41"/>
      <c r="BM13701" s="41"/>
      <c r="BN13701" s="41"/>
      <c r="BO13701" s="41"/>
      <c r="BP13701" s="108"/>
      <c r="CG13701" s="102"/>
      <c r="CI13701" s="45"/>
    </row>
    <row r="13702" spans="37:87" ht="13" customHeight="1">
      <c r="AK13702" s="114"/>
      <c r="AL13702" s="41"/>
      <c r="AM13702" s="41"/>
      <c r="AN13702" s="41"/>
      <c r="AO13702" s="41"/>
      <c r="AP13702" s="41"/>
      <c r="AQ13702" s="41"/>
      <c r="AR13702" s="41"/>
      <c r="AS13702" s="41"/>
      <c r="AT13702" s="41"/>
      <c r="AU13702" s="41"/>
      <c r="AV13702" s="41"/>
      <c r="AW13702" s="41"/>
      <c r="AX13702" s="41"/>
      <c r="AY13702" s="41"/>
      <c r="AZ13702" s="41"/>
      <c r="BA13702" s="41"/>
      <c r="BB13702" s="41"/>
      <c r="BC13702" s="41"/>
      <c r="BD13702" s="41"/>
      <c r="BE13702" s="41"/>
      <c r="BF13702" s="41"/>
      <c r="BG13702" s="41"/>
      <c r="BH13702" s="41"/>
      <c r="BI13702" s="41"/>
      <c r="BJ13702" s="41"/>
      <c r="BK13702" s="41"/>
      <c r="BL13702" s="41"/>
      <c r="BM13702" s="41"/>
      <c r="BN13702" s="41"/>
      <c r="BO13702" s="41"/>
      <c r="BP13702" s="108"/>
      <c r="CG13702" s="102"/>
      <c r="CI13702" s="45"/>
    </row>
    <row r="13703" spans="37:87" ht="13" customHeight="1">
      <c r="AK13703" s="114"/>
      <c r="AL13703" s="41"/>
      <c r="AM13703" s="41"/>
      <c r="AN13703" s="41"/>
      <c r="AO13703" s="41"/>
      <c r="AP13703" s="41"/>
      <c r="AQ13703" s="41"/>
      <c r="AR13703" s="41"/>
      <c r="AS13703" s="41"/>
      <c r="AT13703" s="41"/>
      <c r="AU13703" s="41"/>
      <c r="AV13703" s="41"/>
      <c r="AW13703" s="41"/>
      <c r="AX13703" s="41"/>
      <c r="AY13703" s="41"/>
      <c r="AZ13703" s="41"/>
      <c r="BA13703" s="41"/>
      <c r="BB13703" s="41"/>
      <c r="BC13703" s="41"/>
      <c r="BD13703" s="41"/>
      <c r="BE13703" s="41"/>
      <c r="BF13703" s="41"/>
      <c r="BG13703" s="41"/>
      <c r="BH13703" s="41"/>
      <c r="BI13703" s="41"/>
      <c r="BJ13703" s="41"/>
      <c r="BK13703" s="41"/>
      <c r="BL13703" s="41"/>
      <c r="BM13703" s="41"/>
      <c r="BN13703" s="41"/>
      <c r="BO13703" s="41"/>
      <c r="BP13703" s="108"/>
      <c r="CG13703" s="102"/>
      <c r="CI13703" s="45"/>
    </row>
    <row r="13704" spans="37:87" ht="13" customHeight="1">
      <c r="AK13704" s="114"/>
      <c r="AL13704" s="41"/>
      <c r="AM13704" s="41"/>
      <c r="AN13704" s="41"/>
      <c r="AO13704" s="41"/>
      <c r="AP13704" s="41"/>
      <c r="AQ13704" s="41"/>
      <c r="AR13704" s="41"/>
      <c r="AS13704" s="41"/>
      <c r="AT13704" s="41"/>
      <c r="AU13704" s="41"/>
      <c r="AV13704" s="41"/>
      <c r="AW13704" s="41"/>
      <c r="AX13704" s="41"/>
      <c r="AY13704" s="41"/>
      <c r="AZ13704" s="41"/>
      <c r="BA13704" s="41"/>
      <c r="BB13704" s="41"/>
      <c r="BC13704" s="41"/>
      <c r="BD13704" s="41"/>
      <c r="BE13704" s="41"/>
      <c r="BF13704" s="41"/>
      <c r="BG13704" s="41"/>
      <c r="BH13704" s="41"/>
      <c r="BI13704" s="41"/>
      <c r="BJ13704" s="41"/>
      <c r="BK13704" s="41"/>
      <c r="BL13704" s="41"/>
      <c r="BM13704" s="41"/>
      <c r="BN13704" s="41"/>
      <c r="BO13704" s="41"/>
      <c r="BP13704" s="108"/>
      <c r="CG13704" s="102"/>
      <c r="CI13704" s="45"/>
    </row>
    <row r="13705" spans="37:87" ht="13" customHeight="1">
      <c r="AK13705" s="114"/>
      <c r="AL13705" s="41"/>
      <c r="AM13705" s="41"/>
      <c r="AN13705" s="41"/>
      <c r="AO13705" s="41"/>
      <c r="AP13705" s="41"/>
      <c r="AQ13705" s="41"/>
      <c r="AR13705" s="41"/>
      <c r="AS13705" s="41"/>
      <c r="AT13705" s="41"/>
      <c r="AU13705" s="41"/>
      <c r="AV13705" s="41"/>
      <c r="AW13705" s="41"/>
      <c r="AX13705" s="41"/>
      <c r="AY13705" s="41"/>
      <c r="AZ13705" s="41"/>
      <c r="BA13705" s="41"/>
      <c r="BB13705" s="41"/>
      <c r="BC13705" s="41"/>
      <c r="BD13705" s="41"/>
      <c r="BE13705" s="41"/>
      <c r="BF13705" s="41"/>
      <c r="BG13705" s="41"/>
      <c r="BH13705" s="41"/>
      <c r="BI13705" s="41"/>
      <c r="BJ13705" s="41"/>
      <c r="BK13705" s="41"/>
      <c r="BL13705" s="41"/>
      <c r="BM13705" s="41"/>
      <c r="BN13705" s="41"/>
      <c r="BO13705" s="41"/>
      <c r="BP13705" s="108"/>
      <c r="CG13705" s="102"/>
      <c r="CI13705" s="45"/>
    </row>
    <row r="13706" spans="37:87" ht="13" customHeight="1">
      <c r="AK13706" s="114"/>
      <c r="AL13706" s="41"/>
      <c r="AM13706" s="41"/>
      <c r="AN13706" s="41"/>
      <c r="AO13706" s="41"/>
      <c r="AP13706" s="41"/>
      <c r="AQ13706" s="41"/>
      <c r="AR13706" s="41"/>
      <c r="AS13706" s="41"/>
      <c r="AT13706" s="41"/>
      <c r="AU13706" s="41"/>
      <c r="AV13706" s="41"/>
      <c r="AW13706" s="41"/>
      <c r="AX13706" s="41"/>
      <c r="AY13706" s="41"/>
      <c r="AZ13706" s="41"/>
      <c r="BA13706" s="41"/>
      <c r="BB13706" s="41"/>
      <c r="BC13706" s="41"/>
      <c r="BD13706" s="41"/>
      <c r="BE13706" s="41"/>
      <c r="BF13706" s="41"/>
      <c r="BG13706" s="41"/>
      <c r="BH13706" s="41"/>
      <c r="BI13706" s="41"/>
      <c r="BJ13706" s="41"/>
      <c r="BK13706" s="41"/>
      <c r="BL13706" s="41"/>
      <c r="BM13706" s="41"/>
      <c r="BN13706" s="41"/>
      <c r="BO13706" s="41"/>
      <c r="BP13706" s="108"/>
      <c r="CG13706" s="102"/>
      <c r="CI13706" s="45"/>
    </row>
    <row r="13707" spans="37:87" ht="13" customHeight="1">
      <c r="AK13707" s="114"/>
      <c r="AL13707" s="41"/>
      <c r="AM13707" s="41"/>
      <c r="AN13707" s="41"/>
      <c r="AO13707" s="41"/>
      <c r="AP13707" s="41"/>
      <c r="AQ13707" s="41"/>
      <c r="AR13707" s="41"/>
      <c r="AS13707" s="41"/>
      <c r="AT13707" s="41"/>
      <c r="AU13707" s="41"/>
      <c r="AV13707" s="41"/>
      <c r="AW13707" s="41"/>
      <c r="AX13707" s="41"/>
      <c r="AY13707" s="41"/>
      <c r="AZ13707" s="41"/>
      <c r="BA13707" s="41"/>
      <c r="BB13707" s="41"/>
      <c r="BC13707" s="41"/>
      <c r="BD13707" s="41"/>
      <c r="BE13707" s="41"/>
      <c r="BF13707" s="41"/>
      <c r="BG13707" s="41"/>
      <c r="BH13707" s="41"/>
      <c r="BI13707" s="41"/>
      <c r="BJ13707" s="41"/>
      <c r="BK13707" s="41"/>
      <c r="BL13707" s="41"/>
      <c r="BM13707" s="41"/>
      <c r="BN13707" s="41"/>
      <c r="BO13707" s="41"/>
      <c r="BP13707" s="108"/>
      <c r="CG13707" s="102"/>
      <c r="CI13707" s="45"/>
    </row>
    <row r="13708" spans="37:87" ht="13" customHeight="1">
      <c r="AK13708" s="114"/>
      <c r="AL13708" s="41"/>
      <c r="AM13708" s="41"/>
      <c r="AN13708" s="41"/>
      <c r="AO13708" s="41"/>
      <c r="AP13708" s="41"/>
      <c r="AQ13708" s="41"/>
      <c r="AR13708" s="41"/>
      <c r="AS13708" s="41"/>
      <c r="AT13708" s="41"/>
      <c r="AU13708" s="41"/>
      <c r="AV13708" s="41"/>
      <c r="AW13708" s="41"/>
      <c r="AX13708" s="41"/>
      <c r="AY13708" s="41"/>
      <c r="AZ13708" s="41"/>
      <c r="BA13708" s="41"/>
      <c r="BB13708" s="41"/>
      <c r="BC13708" s="41"/>
      <c r="BD13708" s="41"/>
      <c r="BE13708" s="41"/>
      <c r="BF13708" s="41"/>
      <c r="BG13708" s="41"/>
      <c r="BH13708" s="41"/>
      <c r="BI13708" s="41"/>
      <c r="BJ13708" s="41"/>
      <c r="BK13708" s="41"/>
      <c r="BL13708" s="41"/>
      <c r="BM13708" s="41"/>
      <c r="BN13708" s="41"/>
      <c r="BO13708" s="41"/>
      <c r="BP13708" s="108"/>
      <c r="CG13708" s="102"/>
      <c r="CI13708" s="45"/>
    </row>
    <row r="13709" spans="37:87" ht="13" customHeight="1">
      <c r="AK13709" s="114"/>
      <c r="AL13709" s="41"/>
      <c r="AM13709" s="41"/>
      <c r="AN13709" s="41"/>
      <c r="AO13709" s="41"/>
      <c r="AP13709" s="41"/>
      <c r="AQ13709" s="41"/>
      <c r="AR13709" s="41"/>
      <c r="AS13709" s="41"/>
      <c r="AT13709" s="41"/>
      <c r="AU13709" s="41"/>
      <c r="AV13709" s="41"/>
      <c r="AW13709" s="41"/>
      <c r="AX13709" s="41"/>
      <c r="AY13709" s="41"/>
      <c r="AZ13709" s="41"/>
      <c r="BA13709" s="41"/>
      <c r="BB13709" s="41"/>
      <c r="BC13709" s="41"/>
      <c r="BD13709" s="41"/>
      <c r="BE13709" s="41"/>
      <c r="BF13709" s="41"/>
      <c r="BG13709" s="41"/>
      <c r="BH13709" s="41"/>
      <c r="BI13709" s="41"/>
      <c r="BJ13709" s="41"/>
      <c r="BK13709" s="41"/>
      <c r="BL13709" s="41"/>
      <c r="BM13709" s="41"/>
      <c r="BN13709" s="41"/>
      <c r="BO13709" s="41"/>
      <c r="BP13709" s="108"/>
      <c r="CG13709" s="102"/>
      <c r="CI13709" s="45"/>
    </row>
    <row r="13710" spans="37:87" ht="13" customHeight="1">
      <c r="AK13710" s="114"/>
      <c r="AL13710" s="41"/>
      <c r="AM13710" s="41"/>
      <c r="AN13710" s="41"/>
      <c r="AO13710" s="41"/>
      <c r="AP13710" s="41"/>
      <c r="AQ13710" s="41"/>
      <c r="AR13710" s="41"/>
      <c r="AS13710" s="41"/>
      <c r="AT13710" s="41"/>
      <c r="AU13710" s="41"/>
      <c r="AV13710" s="41"/>
      <c r="AW13710" s="41"/>
      <c r="AX13710" s="41"/>
      <c r="AY13710" s="41"/>
      <c r="AZ13710" s="41"/>
      <c r="BA13710" s="41"/>
      <c r="BB13710" s="41"/>
      <c r="BC13710" s="41"/>
      <c r="BD13710" s="41"/>
      <c r="BE13710" s="41"/>
      <c r="BF13710" s="41"/>
      <c r="BG13710" s="41"/>
      <c r="BH13710" s="41"/>
      <c r="BI13710" s="41"/>
      <c r="BJ13710" s="41"/>
      <c r="BK13710" s="41"/>
      <c r="BL13710" s="41"/>
      <c r="BM13710" s="41"/>
      <c r="BN13710" s="41"/>
      <c r="BO13710" s="41"/>
      <c r="BP13710" s="108"/>
      <c r="CG13710" s="102"/>
      <c r="CI13710" s="45"/>
    </row>
    <row r="13711" spans="37:87" ht="13" customHeight="1">
      <c r="AK13711" s="114"/>
      <c r="AL13711" s="41"/>
      <c r="AM13711" s="41"/>
      <c r="AN13711" s="41"/>
      <c r="AO13711" s="41"/>
      <c r="AP13711" s="41"/>
      <c r="AQ13711" s="41"/>
      <c r="AR13711" s="41"/>
      <c r="AS13711" s="41"/>
      <c r="AT13711" s="41"/>
      <c r="AU13711" s="41"/>
      <c r="AV13711" s="41"/>
      <c r="AW13711" s="41"/>
      <c r="AX13711" s="41"/>
      <c r="AY13711" s="41"/>
      <c r="AZ13711" s="41"/>
      <c r="BA13711" s="41"/>
      <c r="BB13711" s="41"/>
      <c r="BC13711" s="41"/>
      <c r="BD13711" s="41"/>
      <c r="BE13711" s="41"/>
      <c r="BF13711" s="41"/>
      <c r="BG13711" s="41"/>
      <c r="BH13711" s="41"/>
      <c r="BI13711" s="41"/>
      <c r="BJ13711" s="41"/>
      <c r="BK13711" s="41"/>
      <c r="BL13711" s="41"/>
      <c r="BM13711" s="41"/>
      <c r="BN13711" s="41"/>
      <c r="BO13711" s="41"/>
      <c r="BP13711" s="108"/>
      <c r="CG13711" s="102"/>
      <c r="CI13711" s="45"/>
    </row>
    <row r="13712" spans="37:87" ht="13" customHeight="1">
      <c r="AK13712" s="114"/>
      <c r="AL13712" s="41"/>
      <c r="AM13712" s="41"/>
      <c r="AN13712" s="41"/>
      <c r="AO13712" s="41"/>
      <c r="AP13712" s="41"/>
      <c r="AQ13712" s="41"/>
      <c r="AR13712" s="41"/>
      <c r="AS13712" s="41"/>
      <c r="AT13712" s="41"/>
      <c r="AU13712" s="41"/>
      <c r="AV13712" s="41"/>
      <c r="AW13712" s="41"/>
      <c r="AX13712" s="41"/>
      <c r="AY13712" s="41"/>
      <c r="AZ13712" s="41"/>
      <c r="BA13712" s="41"/>
      <c r="BB13712" s="41"/>
      <c r="BC13712" s="41"/>
      <c r="BD13712" s="41"/>
      <c r="BE13712" s="41"/>
      <c r="BF13712" s="41"/>
      <c r="BG13712" s="41"/>
      <c r="BH13712" s="41"/>
      <c r="BI13712" s="41"/>
      <c r="BJ13712" s="41"/>
      <c r="BK13712" s="41"/>
      <c r="BL13712" s="41"/>
      <c r="BM13712" s="41"/>
      <c r="BN13712" s="41"/>
      <c r="BO13712" s="41"/>
      <c r="BP13712" s="108"/>
      <c r="CG13712" s="102"/>
      <c r="CI13712" s="45"/>
    </row>
    <row r="13713" spans="37:87" ht="13" customHeight="1">
      <c r="AK13713" s="114"/>
      <c r="AL13713" s="41"/>
      <c r="AM13713" s="41"/>
      <c r="AN13713" s="41"/>
      <c r="AO13713" s="41"/>
      <c r="AP13713" s="41"/>
      <c r="AQ13713" s="41"/>
      <c r="AR13713" s="41"/>
      <c r="AS13713" s="41"/>
      <c r="AT13713" s="41"/>
      <c r="AU13713" s="41"/>
      <c r="AV13713" s="41"/>
      <c r="AW13713" s="41"/>
      <c r="AX13713" s="41"/>
      <c r="AY13713" s="41"/>
      <c r="AZ13713" s="41"/>
      <c r="BA13713" s="41"/>
      <c r="BB13713" s="41"/>
      <c r="BC13713" s="41"/>
      <c r="BD13713" s="41"/>
      <c r="BE13713" s="41"/>
      <c r="BF13713" s="41"/>
      <c r="BG13713" s="41"/>
      <c r="BH13713" s="41"/>
      <c r="BI13713" s="41"/>
      <c r="BJ13713" s="41"/>
      <c r="BK13713" s="41"/>
      <c r="BL13713" s="41"/>
      <c r="BM13713" s="41"/>
      <c r="BN13713" s="41"/>
      <c r="BO13713" s="41"/>
      <c r="BP13713" s="108"/>
      <c r="CG13713" s="102"/>
      <c r="CI13713" s="45"/>
    </row>
    <row r="13714" spans="37:87" ht="13" customHeight="1">
      <c r="AK13714" s="114"/>
      <c r="AL13714" s="41"/>
      <c r="AM13714" s="41"/>
      <c r="AN13714" s="41"/>
      <c r="AO13714" s="41"/>
      <c r="AP13714" s="41"/>
      <c r="AQ13714" s="41"/>
      <c r="AR13714" s="41"/>
      <c r="AS13714" s="41"/>
      <c r="AT13714" s="41"/>
      <c r="AU13714" s="41"/>
      <c r="AV13714" s="41"/>
      <c r="AW13714" s="41"/>
      <c r="AX13714" s="41"/>
      <c r="AY13714" s="41"/>
      <c r="AZ13714" s="41"/>
      <c r="BA13714" s="41"/>
      <c r="BB13714" s="41"/>
      <c r="BC13714" s="41"/>
      <c r="BD13714" s="41"/>
      <c r="BE13714" s="41"/>
      <c r="BF13714" s="41"/>
      <c r="BG13714" s="41"/>
      <c r="BH13714" s="41"/>
      <c r="BI13714" s="41"/>
      <c r="BJ13714" s="41"/>
      <c r="BK13714" s="41"/>
      <c r="BL13714" s="41"/>
      <c r="BM13714" s="41"/>
      <c r="BN13714" s="41"/>
      <c r="BO13714" s="41"/>
      <c r="BP13714" s="108"/>
      <c r="CG13714" s="102"/>
      <c r="CI13714" s="45"/>
    </row>
    <row r="13715" spans="37:87" ht="13" customHeight="1">
      <c r="AK13715" s="114"/>
      <c r="AL13715" s="41"/>
      <c r="AM13715" s="41"/>
      <c r="AN13715" s="41"/>
      <c r="AO13715" s="41"/>
      <c r="AP13715" s="41"/>
      <c r="AQ13715" s="41"/>
      <c r="AR13715" s="41"/>
      <c r="AS13715" s="41"/>
      <c r="AT13715" s="41"/>
      <c r="AU13715" s="41"/>
      <c r="AV13715" s="41"/>
      <c r="AW13715" s="41"/>
      <c r="AX13715" s="41"/>
      <c r="AY13715" s="41"/>
      <c r="AZ13715" s="41"/>
      <c r="BA13715" s="41"/>
      <c r="BB13715" s="41"/>
      <c r="BC13715" s="41"/>
      <c r="BD13715" s="41"/>
      <c r="BE13715" s="41"/>
      <c r="BF13715" s="41"/>
      <c r="BG13715" s="41"/>
      <c r="BH13715" s="41"/>
      <c r="BI13715" s="41"/>
      <c r="BJ13715" s="41"/>
      <c r="BK13715" s="41"/>
      <c r="BL13715" s="41"/>
      <c r="BM13715" s="41"/>
      <c r="BN13715" s="41"/>
      <c r="BO13715" s="41"/>
      <c r="BP13715" s="108"/>
      <c r="CG13715" s="102"/>
      <c r="CI13715" s="45"/>
    </row>
    <row r="13716" spans="37:87" ht="13" customHeight="1">
      <c r="AK13716" s="114"/>
      <c r="AL13716" s="41"/>
      <c r="AM13716" s="41"/>
      <c r="AN13716" s="41"/>
      <c r="AO13716" s="41"/>
      <c r="AP13716" s="41"/>
      <c r="AQ13716" s="41"/>
      <c r="AR13716" s="41"/>
      <c r="AS13716" s="41"/>
      <c r="AT13716" s="41"/>
      <c r="AU13716" s="41"/>
      <c r="AV13716" s="41"/>
      <c r="AW13716" s="41"/>
      <c r="AX13716" s="41"/>
      <c r="AY13716" s="41"/>
      <c r="AZ13716" s="41"/>
      <c r="BA13716" s="41"/>
      <c r="BB13716" s="41"/>
      <c r="BC13716" s="41"/>
      <c r="BD13716" s="41"/>
      <c r="BE13716" s="41"/>
      <c r="BF13716" s="41"/>
      <c r="BG13716" s="41"/>
      <c r="BH13716" s="41"/>
      <c r="BI13716" s="41"/>
      <c r="BJ13716" s="41"/>
      <c r="BK13716" s="41"/>
      <c r="BL13716" s="41"/>
      <c r="BM13716" s="41"/>
      <c r="BN13716" s="41"/>
      <c r="BO13716" s="41"/>
      <c r="BP13716" s="108"/>
      <c r="CG13716" s="102"/>
      <c r="CI13716" s="45"/>
    </row>
    <row r="13717" spans="37:87" ht="13" customHeight="1">
      <c r="AK13717" s="114"/>
      <c r="AL13717" s="41"/>
      <c r="AM13717" s="41"/>
      <c r="AN13717" s="41"/>
      <c r="AO13717" s="41"/>
      <c r="AP13717" s="41"/>
      <c r="AQ13717" s="41"/>
      <c r="AR13717" s="41"/>
      <c r="AS13717" s="41"/>
      <c r="AT13717" s="41"/>
      <c r="AU13717" s="41"/>
      <c r="AV13717" s="41"/>
      <c r="AW13717" s="41"/>
      <c r="AX13717" s="41"/>
      <c r="AY13717" s="41"/>
      <c r="AZ13717" s="41"/>
      <c r="BA13717" s="41"/>
      <c r="BB13717" s="41"/>
      <c r="BC13717" s="41"/>
      <c r="BD13717" s="41"/>
      <c r="BE13717" s="41"/>
      <c r="BF13717" s="41"/>
      <c r="BG13717" s="41"/>
      <c r="BH13717" s="41"/>
      <c r="BI13717" s="41"/>
      <c r="BJ13717" s="41"/>
      <c r="BK13717" s="41"/>
      <c r="BL13717" s="41"/>
      <c r="BM13717" s="41"/>
      <c r="BN13717" s="41"/>
      <c r="BO13717" s="41"/>
      <c r="BP13717" s="108"/>
      <c r="CG13717" s="102"/>
      <c r="CI13717" s="45"/>
    </row>
    <row r="13718" spans="37:87" ht="13" customHeight="1">
      <c r="AK13718" s="114"/>
      <c r="AL13718" s="41"/>
      <c r="AM13718" s="41"/>
      <c r="AN13718" s="41"/>
      <c r="AO13718" s="41"/>
      <c r="AP13718" s="41"/>
      <c r="AQ13718" s="41"/>
      <c r="AR13718" s="41"/>
      <c r="AS13718" s="41"/>
      <c r="AT13718" s="41"/>
      <c r="AU13718" s="41"/>
      <c r="AV13718" s="41"/>
      <c r="AW13718" s="41"/>
      <c r="AX13718" s="41"/>
      <c r="AY13718" s="41"/>
      <c r="AZ13718" s="41"/>
      <c r="BA13718" s="41"/>
      <c r="BB13718" s="41"/>
      <c r="BC13718" s="41"/>
      <c r="BD13718" s="41"/>
      <c r="BE13718" s="41"/>
      <c r="BF13718" s="41"/>
      <c r="BG13718" s="41"/>
      <c r="BH13718" s="41"/>
      <c r="BI13718" s="41"/>
      <c r="BJ13718" s="41"/>
      <c r="BK13718" s="41"/>
      <c r="BL13718" s="41"/>
      <c r="BM13718" s="41"/>
      <c r="BN13718" s="41"/>
      <c r="BO13718" s="41"/>
      <c r="BP13718" s="108"/>
      <c r="CG13718" s="102"/>
      <c r="CI13718" s="45"/>
    </row>
    <row r="13719" spans="37:87" ht="13" customHeight="1">
      <c r="AK13719" s="114"/>
      <c r="AL13719" s="41"/>
      <c r="AM13719" s="41"/>
      <c r="AN13719" s="41"/>
      <c r="AO13719" s="41"/>
      <c r="AP13719" s="41"/>
      <c r="AQ13719" s="41"/>
      <c r="AR13719" s="41"/>
      <c r="AS13719" s="41"/>
      <c r="AT13719" s="41"/>
      <c r="AU13719" s="41"/>
      <c r="AV13719" s="41"/>
      <c r="AW13719" s="41"/>
      <c r="AX13719" s="41"/>
      <c r="AY13719" s="41"/>
      <c r="AZ13719" s="41"/>
      <c r="BA13719" s="41"/>
      <c r="BB13719" s="41"/>
      <c r="BC13719" s="41"/>
      <c r="BD13719" s="41"/>
      <c r="BE13719" s="41"/>
      <c r="BF13719" s="41"/>
      <c r="BG13719" s="41"/>
      <c r="BH13719" s="41"/>
      <c r="BI13719" s="41"/>
      <c r="BJ13719" s="41"/>
      <c r="BK13719" s="41"/>
      <c r="BL13719" s="41"/>
      <c r="BM13719" s="41"/>
      <c r="BN13719" s="41"/>
      <c r="BO13719" s="41"/>
      <c r="BP13719" s="108"/>
      <c r="CG13719" s="102"/>
      <c r="CI13719" s="45"/>
    </row>
    <row r="13720" spans="37:87" ht="13" customHeight="1">
      <c r="AK13720" s="114"/>
      <c r="AL13720" s="41"/>
      <c r="AM13720" s="41"/>
      <c r="AN13720" s="41"/>
      <c r="AO13720" s="41"/>
      <c r="AP13720" s="41"/>
      <c r="AQ13720" s="41"/>
      <c r="AR13720" s="41"/>
      <c r="AS13720" s="41"/>
      <c r="AT13720" s="41"/>
      <c r="AU13720" s="41"/>
      <c r="AV13720" s="41"/>
      <c r="AW13720" s="41"/>
      <c r="AX13720" s="41"/>
      <c r="AY13720" s="41"/>
      <c r="AZ13720" s="41"/>
      <c r="BA13720" s="41"/>
      <c r="BB13720" s="41"/>
      <c r="BC13720" s="41"/>
      <c r="BD13720" s="41"/>
      <c r="BE13720" s="41"/>
      <c r="BF13720" s="41"/>
      <c r="BG13720" s="41"/>
      <c r="BH13720" s="41"/>
      <c r="BI13720" s="41"/>
      <c r="BJ13720" s="41"/>
      <c r="BK13720" s="41"/>
      <c r="BL13720" s="41"/>
      <c r="BM13720" s="41"/>
      <c r="BN13720" s="41"/>
      <c r="BO13720" s="41"/>
      <c r="BP13720" s="108"/>
      <c r="CG13720" s="102"/>
      <c r="CI13720" s="45"/>
    </row>
    <row r="13721" spans="37:87" ht="13" customHeight="1">
      <c r="AK13721" s="114"/>
      <c r="AL13721" s="41"/>
      <c r="AM13721" s="41"/>
      <c r="AN13721" s="41"/>
      <c r="AO13721" s="41"/>
      <c r="AP13721" s="41"/>
      <c r="AQ13721" s="41"/>
      <c r="AR13721" s="41"/>
      <c r="AS13721" s="41"/>
      <c r="AT13721" s="41"/>
      <c r="AU13721" s="41"/>
      <c r="AV13721" s="41"/>
      <c r="AW13721" s="41"/>
      <c r="AX13721" s="41"/>
      <c r="AY13721" s="41"/>
      <c r="AZ13721" s="41"/>
      <c r="BA13721" s="41"/>
      <c r="BB13721" s="41"/>
      <c r="BC13721" s="41"/>
      <c r="BD13721" s="41"/>
      <c r="BE13721" s="41"/>
      <c r="BF13721" s="41"/>
      <c r="BG13721" s="41"/>
      <c r="BH13721" s="41"/>
      <c r="BI13721" s="41"/>
      <c r="BJ13721" s="41"/>
      <c r="BK13721" s="41"/>
      <c r="BL13721" s="41"/>
      <c r="BM13721" s="41"/>
      <c r="BN13721" s="41"/>
      <c r="BO13721" s="41"/>
      <c r="BP13721" s="108"/>
      <c r="CG13721" s="102"/>
      <c r="CI13721" s="45"/>
    </row>
    <row r="13722" spans="37:87" ht="13" customHeight="1">
      <c r="AK13722" s="114"/>
      <c r="AL13722" s="41"/>
      <c r="AM13722" s="41"/>
      <c r="AN13722" s="41"/>
      <c r="AO13722" s="41"/>
      <c r="AP13722" s="41"/>
      <c r="AQ13722" s="41"/>
      <c r="AR13722" s="41"/>
      <c r="AS13722" s="41"/>
      <c r="AT13722" s="41"/>
      <c r="AU13722" s="41"/>
      <c r="AV13722" s="41"/>
      <c r="AW13722" s="41"/>
      <c r="AX13722" s="41"/>
      <c r="AY13722" s="41"/>
      <c r="AZ13722" s="41"/>
      <c r="BA13722" s="41"/>
      <c r="BB13722" s="41"/>
      <c r="BC13722" s="41"/>
      <c r="BD13722" s="41"/>
      <c r="BE13722" s="41"/>
      <c r="BF13722" s="41"/>
      <c r="BG13722" s="41"/>
      <c r="BH13722" s="41"/>
      <c r="BI13722" s="41"/>
      <c r="BJ13722" s="41"/>
      <c r="BK13722" s="41"/>
      <c r="BL13722" s="41"/>
      <c r="BM13722" s="41"/>
      <c r="BN13722" s="41"/>
      <c r="BO13722" s="41"/>
      <c r="BP13722" s="108"/>
      <c r="CG13722" s="102"/>
      <c r="CI13722" s="45"/>
    </row>
    <row r="13723" spans="37:87" ht="13" customHeight="1">
      <c r="AK13723" s="114"/>
      <c r="AL13723" s="41"/>
      <c r="AM13723" s="41"/>
      <c r="AN13723" s="41"/>
      <c r="AO13723" s="41"/>
      <c r="AP13723" s="41"/>
      <c r="AQ13723" s="41"/>
      <c r="AR13723" s="41"/>
      <c r="AS13723" s="41"/>
      <c r="AT13723" s="41"/>
      <c r="AU13723" s="41"/>
      <c r="AV13723" s="41"/>
      <c r="AW13723" s="41"/>
      <c r="AX13723" s="41"/>
      <c r="AY13723" s="41"/>
      <c r="AZ13723" s="41"/>
      <c r="BA13723" s="41"/>
      <c r="BB13723" s="41"/>
      <c r="BC13723" s="41"/>
      <c r="BD13723" s="41"/>
      <c r="BE13723" s="41"/>
      <c r="BF13723" s="41"/>
      <c r="BG13723" s="41"/>
      <c r="BH13723" s="41"/>
      <c r="BI13723" s="41"/>
      <c r="BJ13723" s="41"/>
      <c r="BK13723" s="41"/>
      <c r="BL13723" s="41"/>
      <c r="BM13723" s="41"/>
      <c r="BN13723" s="41"/>
      <c r="BO13723" s="41"/>
      <c r="BP13723" s="108"/>
      <c r="CG13723" s="102"/>
      <c r="CI13723" s="45"/>
    </row>
    <row r="13724" spans="37:87" ht="13" customHeight="1">
      <c r="AK13724" s="114"/>
      <c r="AL13724" s="41"/>
      <c r="AM13724" s="41"/>
      <c r="AN13724" s="41"/>
      <c r="AO13724" s="41"/>
      <c r="AP13724" s="41"/>
      <c r="AQ13724" s="41"/>
      <c r="AR13724" s="41"/>
      <c r="AS13724" s="41"/>
      <c r="AT13724" s="41"/>
      <c r="AU13724" s="41"/>
      <c r="AV13724" s="41"/>
      <c r="AW13724" s="41"/>
      <c r="AX13724" s="41"/>
      <c r="AY13724" s="41"/>
      <c r="AZ13724" s="41"/>
      <c r="BA13724" s="41"/>
      <c r="BB13724" s="41"/>
      <c r="BC13724" s="41"/>
      <c r="BD13724" s="41"/>
      <c r="BE13724" s="41"/>
      <c r="BF13724" s="41"/>
      <c r="BG13724" s="41"/>
      <c r="BH13724" s="41"/>
      <c r="BI13724" s="41"/>
      <c r="BJ13724" s="41"/>
      <c r="BK13724" s="41"/>
      <c r="BL13724" s="41"/>
      <c r="BM13724" s="41"/>
      <c r="BN13724" s="41"/>
      <c r="BO13724" s="41"/>
      <c r="BP13724" s="108"/>
      <c r="CG13724" s="102"/>
      <c r="CI13724" s="45"/>
    </row>
    <row r="13725" spans="37:87" ht="13" customHeight="1">
      <c r="AK13725" s="114"/>
      <c r="AL13725" s="41"/>
      <c r="AM13725" s="41"/>
      <c r="AN13725" s="41"/>
      <c r="AO13725" s="41"/>
      <c r="AP13725" s="41"/>
      <c r="AQ13725" s="41"/>
      <c r="AR13725" s="41"/>
      <c r="AS13725" s="41"/>
      <c r="AT13725" s="41"/>
      <c r="AU13725" s="41"/>
      <c r="AV13725" s="41"/>
      <c r="AW13725" s="41"/>
      <c r="AX13725" s="41"/>
      <c r="AY13725" s="41"/>
      <c r="AZ13725" s="41"/>
      <c r="BA13725" s="41"/>
      <c r="BB13725" s="41"/>
      <c r="BC13725" s="41"/>
      <c r="BD13725" s="41"/>
      <c r="BE13725" s="41"/>
      <c r="BF13725" s="41"/>
      <c r="BG13725" s="41"/>
      <c r="BH13725" s="41"/>
      <c r="BI13725" s="41"/>
      <c r="BJ13725" s="41"/>
      <c r="BK13725" s="41"/>
      <c r="BL13725" s="41"/>
      <c r="BM13725" s="41"/>
      <c r="BN13725" s="41"/>
      <c r="BO13725" s="41"/>
      <c r="BP13725" s="108"/>
      <c r="CG13725" s="102"/>
      <c r="CI13725" s="45"/>
    </row>
    <row r="13726" spans="37:87" ht="13" customHeight="1">
      <c r="AK13726" s="114"/>
      <c r="AL13726" s="41"/>
      <c r="AM13726" s="41"/>
      <c r="AN13726" s="41"/>
      <c r="AO13726" s="41"/>
      <c r="AP13726" s="41"/>
      <c r="AQ13726" s="41"/>
      <c r="AR13726" s="41"/>
      <c r="AS13726" s="41"/>
      <c r="AT13726" s="41"/>
      <c r="AU13726" s="41"/>
      <c r="AV13726" s="41"/>
      <c r="AW13726" s="41"/>
      <c r="AX13726" s="41"/>
      <c r="AY13726" s="41"/>
      <c r="AZ13726" s="41"/>
      <c r="BA13726" s="41"/>
      <c r="BB13726" s="41"/>
      <c r="BC13726" s="41"/>
      <c r="BD13726" s="41"/>
      <c r="BE13726" s="41"/>
      <c r="BF13726" s="41"/>
      <c r="BG13726" s="41"/>
      <c r="BH13726" s="41"/>
      <c r="BI13726" s="41"/>
      <c r="BJ13726" s="41"/>
      <c r="BK13726" s="41"/>
      <c r="BL13726" s="41"/>
      <c r="BM13726" s="41"/>
      <c r="BN13726" s="41"/>
      <c r="BO13726" s="41"/>
      <c r="BP13726" s="108"/>
      <c r="CG13726" s="102"/>
      <c r="CI13726" s="45"/>
    </row>
    <row r="13727" spans="37:87" ht="13" customHeight="1">
      <c r="AK13727" s="114"/>
      <c r="AL13727" s="41"/>
      <c r="AM13727" s="41"/>
      <c r="AN13727" s="41"/>
      <c r="AO13727" s="41"/>
      <c r="AP13727" s="41"/>
      <c r="AQ13727" s="41"/>
      <c r="AR13727" s="41"/>
      <c r="AS13727" s="41"/>
      <c r="AT13727" s="41"/>
      <c r="AU13727" s="41"/>
      <c r="AV13727" s="41"/>
      <c r="AW13727" s="41"/>
      <c r="AX13727" s="41"/>
      <c r="AY13727" s="41"/>
      <c r="AZ13727" s="41"/>
      <c r="BA13727" s="41"/>
      <c r="BB13727" s="41"/>
      <c r="BC13727" s="41"/>
      <c r="BD13727" s="41"/>
      <c r="BE13727" s="41"/>
      <c r="BF13727" s="41"/>
      <c r="BG13727" s="41"/>
      <c r="BH13727" s="41"/>
      <c r="BI13727" s="41"/>
      <c r="BJ13727" s="41"/>
      <c r="BK13727" s="41"/>
      <c r="BL13727" s="41"/>
      <c r="BM13727" s="41"/>
      <c r="BN13727" s="41"/>
      <c r="BO13727" s="41"/>
      <c r="BP13727" s="108"/>
      <c r="CG13727" s="102"/>
      <c r="CI13727" s="45"/>
    </row>
    <row r="13728" spans="37:87" ht="13" customHeight="1">
      <c r="AK13728" s="114"/>
      <c r="AL13728" s="41"/>
      <c r="AM13728" s="41"/>
      <c r="AN13728" s="41"/>
      <c r="AO13728" s="41"/>
      <c r="AP13728" s="41"/>
      <c r="AQ13728" s="41"/>
      <c r="AR13728" s="41"/>
      <c r="AS13728" s="41"/>
      <c r="AT13728" s="41"/>
      <c r="AU13728" s="41"/>
      <c r="AV13728" s="41"/>
      <c r="AW13728" s="41"/>
      <c r="AX13728" s="41"/>
      <c r="AY13728" s="41"/>
      <c r="AZ13728" s="41"/>
      <c r="BA13728" s="41"/>
      <c r="BB13728" s="41"/>
      <c r="BC13728" s="41"/>
      <c r="BD13728" s="41"/>
      <c r="BE13728" s="41"/>
      <c r="BF13728" s="41"/>
      <c r="BG13728" s="41"/>
      <c r="BH13728" s="41"/>
      <c r="BI13728" s="41"/>
      <c r="BJ13728" s="41"/>
      <c r="BK13728" s="41"/>
      <c r="BL13728" s="41"/>
      <c r="BM13728" s="41"/>
      <c r="BN13728" s="41"/>
      <c r="BO13728" s="41"/>
      <c r="BP13728" s="108"/>
      <c r="CG13728" s="102"/>
      <c r="CI13728" s="45"/>
    </row>
    <row r="13729" spans="37:87" ht="13" customHeight="1">
      <c r="AK13729" s="114"/>
      <c r="AL13729" s="41"/>
      <c r="AM13729" s="41"/>
      <c r="AN13729" s="41"/>
      <c r="AO13729" s="41"/>
      <c r="AP13729" s="41"/>
      <c r="AQ13729" s="41"/>
      <c r="AR13729" s="41"/>
      <c r="AS13729" s="41"/>
      <c r="AT13729" s="41"/>
      <c r="AU13729" s="41"/>
      <c r="AV13729" s="41"/>
      <c r="AW13729" s="41"/>
      <c r="AX13729" s="41"/>
      <c r="AY13729" s="41"/>
      <c r="AZ13729" s="41"/>
      <c r="BA13729" s="41"/>
      <c r="BB13729" s="41"/>
      <c r="BC13729" s="41"/>
      <c r="BD13729" s="41"/>
      <c r="BE13729" s="41"/>
      <c r="BF13729" s="41"/>
      <c r="BG13729" s="41"/>
      <c r="BH13729" s="41"/>
      <c r="BI13729" s="41"/>
      <c r="BJ13729" s="41"/>
      <c r="BK13729" s="41"/>
      <c r="BL13729" s="41"/>
      <c r="BM13729" s="41"/>
      <c r="BN13729" s="41"/>
      <c r="BO13729" s="41"/>
      <c r="BP13729" s="108"/>
      <c r="CG13729" s="102"/>
      <c r="CI13729" s="45"/>
    </row>
    <row r="13730" spans="37:87" ht="13" customHeight="1">
      <c r="AK13730" s="114"/>
      <c r="AL13730" s="41"/>
      <c r="AM13730" s="41"/>
      <c r="AN13730" s="41"/>
      <c r="AO13730" s="41"/>
      <c r="AP13730" s="41"/>
      <c r="AQ13730" s="41"/>
      <c r="AR13730" s="41"/>
      <c r="AS13730" s="41"/>
      <c r="AT13730" s="41"/>
      <c r="AU13730" s="41"/>
      <c r="AV13730" s="41"/>
      <c r="AW13730" s="41"/>
      <c r="AX13730" s="41"/>
      <c r="AY13730" s="41"/>
      <c r="AZ13730" s="41"/>
      <c r="BA13730" s="41"/>
      <c r="BB13730" s="41"/>
      <c r="BC13730" s="41"/>
      <c r="BD13730" s="41"/>
      <c r="BE13730" s="41"/>
      <c r="BF13730" s="41"/>
      <c r="BG13730" s="41"/>
      <c r="BH13730" s="41"/>
      <c r="BI13730" s="41"/>
      <c r="BJ13730" s="41"/>
      <c r="BK13730" s="41"/>
      <c r="BL13730" s="41"/>
      <c r="BM13730" s="41"/>
      <c r="BN13730" s="41"/>
      <c r="BO13730" s="41"/>
      <c r="BP13730" s="108"/>
      <c r="CG13730" s="102"/>
      <c r="CI13730" s="45"/>
    </row>
    <row r="13731" spans="37:87" ht="13" customHeight="1">
      <c r="AK13731" s="114"/>
      <c r="AL13731" s="41"/>
      <c r="AM13731" s="41"/>
      <c r="AN13731" s="41"/>
      <c r="AO13731" s="41"/>
      <c r="AP13731" s="41"/>
      <c r="AQ13731" s="41"/>
      <c r="AR13731" s="41"/>
      <c r="AS13731" s="41"/>
      <c r="AT13731" s="41"/>
      <c r="AU13731" s="41"/>
      <c r="AV13731" s="41"/>
      <c r="AW13731" s="41"/>
      <c r="AX13731" s="41"/>
      <c r="AY13731" s="41"/>
      <c r="AZ13731" s="41"/>
      <c r="BA13731" s="41"/>
      <c r="BB13731" s="41"/>
      <c r="BC13731" s="41"/>
      <c r="BD13731" s="41"/>
      <c r="BE13731" s="41"/>
      <c r="BF13731" s="41"/>
      <c r="BG13731" s="41"/>
      <c r="BH13731" s="41"/>
      <c r="BI13731" s="41"/>
      <c r="BJ13731" s="41"/>
      <c r="BK13731" s="41"/>
      <c r="BL13731" s="41"/>
      <c r="BM13731" s="41"/>
      <c r="BN13731" s="41"/>
      <c r="BO13731" s="41"/>
      <c r="BP13731" s="108"/>
      <c r="CG13731" s="102"/>
      <c r="CI13731" s="45"/>
    </row>
    <row r="13732" spans="37:87" ht="13" customHeight="1">
      <c r="AK13732" s="114"/>
      <c r="AL13732" s="41"/>
      <c r="AM13732" s="41"/>
      <c r="AN13732" s="41"/>
      <c r="AO13732" s="41"/>
      <c r="AP13732" s="41"/>
      <c r="AQ13732" s="41"/>
      <c r="AR13732" s="41"/>
      <c r="AS13732" s="41"/>
      <c r="AT13732" s="41"/>
      <c r="AU13732" s="41"/>
      <c r="AV13732" s="41"/>
      <c r="AW13732" s="41"/>
      <c r="AX13732" s="41"/>
      <c r="AY13732" s="41"/>
      <c r="AZ13732" s="41"/>
      <c r="BA13732" s="41"/>
      <c r="BB13732" s="41"/>
      <c r="BC13732" s="41"/>
      <c r="BD13732" s="41"/>
      <c r="BE13732" s="41"/>
      <c r="BF13732" s="41"/>
      <c r="BG13732" s="41"/>
      <c r="BH13732" s="41"/>
      <c r="BI13732" s="41"/>
      <c r="BJ13732" s="41"/>
      <c r="BK13732" s="41"/>
      <c r="BL13732" s="41"/>
      <c r="BM13732" s="41"/>
      <c r="BN13732" s="41"/>
      <c r="BO13732" s="41"/>
      <c r="BP13732" s="108"/>
      <c r="CG13732" s="102"/>
      <c r="CI13732" s="45"/>
    </row>
    <row r="13733" spans="37:87" ht="13" customHeight="1">
      <c r="AK13733" s="114"/>
      <c r="AL13733" s="41"/>
      <c r="AM13733" s="41"/>
      <c r="AN13733" s="41"/>
      <c r="AO13733" s="41"/>
      <c r="AP13733" s="41"/>
      <c r="AQ13733" s="41"/>
      <c r="AR13733" s="41"/>
      <c r="AS13733" s="41"/>
      <c r="AT13733" s="41"/>
      <c r="AU13733" s="41"/>
      <c r="AV13733" s="41"/>
      <c r="AW13733" s="41"/>
      <c r="AX13733" s="41"/>
      <c r="AY13733" s="41"/>
      <c r="AZ13733" s="41"/>
      <c r="BA13733" s="41"/>
      <c r="BB13733" s="41"/>
      <c r="BC13733" s="41"/>
      <c r="BD13733" s="41"/>
      <c r="BE13733" s="41"/>
      <c r="BF13733" s="41"/>
      <c r="BG13733" s="41"/>
      <c r="BH13733" s="41"/>
      <c r="BI13733" s="41"/>
      <c r="BJ13733" s="41"/>
      <c r="BK13733" s="41"/>
      <c r="BL13733" s="41"/>
      <c r="BM13733" s="41"/>
      <c r="BN13733" s="41"/>
      <c r="BO13733" s="41"/>
      <c r="BP13733" s="108"/>
      <c r="CG13733" s="102"/>
      <c r="CI13733" s="45"/>
    </row>
    <row r="13734" spans="37:87" ht="13" customHeight="1">
      <c r="AK13734" s="114"/>
      <c r="AL13734" s="41"/>
      <c r="AM13734" s="41"/>
      <c r="AN13734" s="41"/>
      <c r="AO13734" s="41"/>
      <c r="AP13734" s="41"/>
      <c r="AQ13734" s="41"/>
      <c r="AR13734" s="41"/>
      <c r="AS13734" s="41"/>
      <c r="AT13734" s="41"/>
      <c r="AU13734" s="41"/>
      <c r="AV13734" s="41"/>
      <c r="AW13734" s="41"/>
      <c r="AX13734" s="41"/>
      <c r="AY13734" s="41"/>
      <c r="AZ13734" s="41"/>
      <c r="BA13734" s="41"/>
      <c r="BB13734" s="41"/>
      <c r="BC13734" s="41"/>
      <c r="BD13734" s="41"/>
      <c r="BE13734" s="41"/>
      <c r="BF13734" s="41"/>
      <c r="BG13734" s="41"/>
      <c r="BH13734" s="41"/>
      <c r="BI13734" s="41"/>
      <c r="BJ13734" s="41"/>
      <c r="BK13734" s="41"/>
      <c r="BL13734" s="41"/>
      <c r="BM13734" s="41"/>
      <c r="BN13734" s="41"/>
      <c r="BO13734" s="41"/>
      <c r="BP13734" s="108"/>
      <c r="CG13734" s="102"/>
      <c r="CI13734" s="45"/>
    </row>
    <row r="13735" spans="37:87" ht="13" customHeight="1">
      <c r="AK13735" s="114"/>
      <c r="AL13735" s="41"/>
      <c r="AM13735" s="41"/>
      <c r="AN13735" s="41"/>
      <c r="AO13735" s="41"/>
      <c r="AP13735" s="41"/>
      <c r="AQ13735" s="41"/>
      <c r="AR13735" s="41"/>
      <c r="AS13735" s="41"/>
      <c r="AT13735" s="41"/>
      <c r="AU13735" s="41"/>
      <c r="AV13735" s="41"/>
      <c r="AW13735" s="41"/>
      <c r="AX13735" s="41"/>
      <c r="AY13735" s="41"/>
      <c r="AZ13735" s="41"/>
      <c r="BA13735" s="41"/>
      <c r="BB13735" s="41"/>
      <c r="BC13735" s="41"/>
      <c r="BD13735" s="41"/>
      <c r="BE13735" s="41"/>
      <c r="BF13735" s="41"/>
      <c r="BG13735" s="41"/>
      <c r="BH13735" s="41"/>
      <c r="BI13735" s="41"/>
      <c r="BJ13735" s="41"/>
      <c r="BK13735" s="41"/>
      <c r="BL13735" s="41"/>
      <c r="BM13735" s="41"/>
      <c r="BN13735" s="41"/>
      <c r="BO13735" s="41"/>
      <c r="BP13735" s="108"/>
      <c r="CG13735" s="102"/>
      <c r="CI13735" s="45"/>
    </row>
    <row r="13736" spans="37:87" ht="13" customHeight="1">
      <c r="AK13736" s="114"/>
      <c r="AL13736" s="41"/>
      <c r="AM13736" s="41"/>
      <c r="AN13736" s="41"/>
      <c r="AO13736" s="41"/>
      <c r="AP13736" s="41"/>
      <c r="AQ13736" s="41"/>
      <c r="AR13736" s="41"/>
      <c r="AS13736" s="41"/>
      <c r="AT13736" s="41"/>
      <c r="AU13736" s="41"/>
      <c r="AV13736" s="41"/>
      <c r="AW13736" s="41"/>
      <c r="AX13736" s="41"/>
      <c r="AY13736" s="41"/>
      <c r="AZ13736" s="41"/>
      <c r="BA13736" s="41"/>
      <c r="BB13736" s="41"/>
      <c r="BC13736" s="41"/>
      <c r="BD13736" s="41"/>
      <c r="BE13736" s="41"/>
      <c r="BF13736" s="41"/>
      <c r="BG13736" s="41"/>
      <c r="BH13736" s="41"/>
      <c r="BI13736" s="41"/>
      <c r="BJ13736" s="41"/>
      <c r="BK13736" s="41"/>
      <c r="BL13736" s="41"/>
      <c r="BM13736" s="41"/>
      <c r="BN13736" s="41"/>
      <c r="BO13736" s="41"/>
      <c r="BP13736" s="108"/>
      <c r="CG13736" s="102"/>
      <c r="CI13736" s="45"/>
    </row>
    <row r="13737" spans="37:87" ht="13" customHeight="1">
      <c r="AK13737" s="114"/>
      <c r="AL13737" s="41"/>
      <c r="AM13737" s="41"/>
      <c r="AN13737" s="41"/>
      <c r="AO13737" s="41"/>
      <c r="AP13737" s="41"/>
      <c r="AQ13737" s="41"/>
      <c r="AR13737" s="41"/>
      <c r="AS13737" s="41"/>
      <c r="AT13737" s="41"/>
      <c r="AU13737" s="41"/>
      <c r="AV13737" s="41"/>
      <c r="AW13737" s="41"/>
      <c r="AX13737" s="41"/>
      <c r="AY13737" s="41"/>
      <c r="AZ13737" s="41"/>
      <c r="BA13737" s="41"/>
      <c r="BB13737" s="41"/>
      <c r="BC13737" s="41"/>
      <c r="BD13737" s="41"/>
      <c r="BE13737" s="41"/>
      <c r="BF13737" s="41"/>
      <c r="BG13737" s="41"/>
      <c r="BH13737" s="41"/>
      <c r="BI13737" s="41"/>
      <c r="BJ13737" s="41"/>
      <c r="BK13737" s="41"/>
      <c r="BL13737" s="41"/>
      <c r="BM13737" s="41"/>
      <c r="BN13737" s="41"/>
      <c r="BO13737" s="41"/>
      <c r="BP13737" s="108"/>
      <c r="CG13737" s="102"/>
      <c r="CI13737" s="45"/>
    </row>
    <row r="13738" spans="37:87" ht="13" customHeight="1">
      <c r="AK13738" s="114"/>
      <c r="AL13738" s="41"/>
      <c r="AM13738" s="41"/>
      <c r="AN13738" s="41"/>
      <c r="AO13738" s="41"/>
      <c r="AP13738" s="41"/>
      <c r="AQ13738" s="41"/>
      <c r="AR13738" s="41"/>
      <c r="AS13738" s="41"/>
      <c r="AT13738" s="41"/>
      <c r="AU13738" s="41"/>
      <c r="AV13738" s="41"/>
      <c r="AW13738" s="41"/>
      <c r="AX13738" s="41"/>
      <c r="AY13738" s="41"/>
      <c r="AZ13738" s="41"/>
      <c r="BA13738" s="41"/>
      <c r="BB13738" s="41"/>
      <c r="BC13738" s="41"/>
      <c r="BD13738" s="41"/>
      <c r="BE13738" s="41"/>
      <c r="BF13738" s="41"/>
      <c r="BG13738" s="41"/>
      <c r="BH13738" s="41"/>
      <c r="BI13738" s="41"/>
      <c r="BJ13738" s="41"/>
      <c r="BK13738" s="41"/>
      <c r="BL13738" s="41"/>
      <c r="BM13738" s="41"/>
      <c r="BN13738" s="41"/>
      <c r="BO13738" s="41"/>
      <c r="BP13738" s="108"/>
      <c r="CG13738" s="102"/>
      <c r="CI13738" s="45"/>
    </row>
    <row r="13739" spans="37:87" ht="13" customHeight="1">
      <c r="AK13739" s="114"/>
      <c r="AL13739" s="41"/>
      <c r="AM13739" s="41"/>
      <c r="AN13739" s="41"/>
      <c r="AO13739" s="41"/>
      <c r="AP13739" s="41"/>
      <c r="AQ13739" s="41"/>
      <c r="AR13739" s="41"/>
      <c r="AS13739" s="41"/>
      <c r="AT13739" s="41"/>
      <c r="AU13739" s="41"/>
      <c r="AV13739" s="41"/>
      <c r="AW13739" s="41"/>
      <c r="AX13739" s="41"/>
      <c r="AY13739" s="41"/>
      <c r="AZ13739" s="41"/>
      <c r="BA13739" s="41"/>
      <c r="BB13739" s="41"/>
      <c r="BC13739" s="41"/>
      <c r="BD13739" s="41"/>
      <c r="BE13739" s="41"/>
      <c r="BF13739" s="41"/>
      <c r="BG13739" s="41"/>
      <c r="BH13739" s="41"/>
      <c r="BI13739" s="41"/>
      <c r="BJ13739" s="41"/>
      <c r="BK13739" s="41"/>
      <c r="BL13739" s="41"/>
      <c r="BM13739" s="41"/>
      <c r="BN13739" s="41"/>
      <c r="BO13739" s="41"/>
      <c r="BP13739" s="108"/>
      <c r="CG13739" s="102"/>
      <c r="CI13739" s="45"/>
    </row>
    <row r="13740" spans="37:87" ht="13" customHeight="1">
      <c r="AK13740" s="114"/>
      <c r="AL13740" s="41"/>
      <c r="AM13740" s="41"/>
      <c r="AN13740" s="41"/>
      <c r="AO13740" s="41"/>
      <c r="AP13740" s="41"/>
      <c r="AQ13740" s="41"/>
      <c r="AR13740" s="41"/>
      <c r="AS13740" s="41"/>
      <c r="AT13740" s="41"/>
      <c r="AU13740" s="41"/>
      <c r="AV13740" s="41"/>
      <c r="AW13740" s="41"/>
      <c r="AX13740" s="41"/>
      <c r="AY13740" s="41"/>
      <c r="AZ13740" s="41"/>
      <c r="BA13740" s="41"/>
      <c r="BB13740" s="41"/>
      <c r="BC13740" s="41"/>
      <c r="BD13740" s="41"/>
      <c r="BE13740" s="41"/>
      <c r="BF13740" s="41"/>
      <c r="BG13740" s="41"/>
      <c r="BH13740" s="41"/>
      <c r="BI13740" s="41"/>
      <c r="BJ13740" s="41"/>
      <c r="BK13740" s="41"/>
      <c r="BL13740" s="41"/>
      <c r="BM13740" s="41"/>
      <c r="BN13740" s="41"/>
      <c r="BO13740" s="41"/>
      <c r="BP13740" s="108"/>
      <c r="CG13740" s="102"/>
      <c r="CI13740" s="45"/>
    </row>
    <row r="13741" spans="37:87" ht="13" customHeight="1">
      <c r="AK13741" s="114"/>
      <c r="AL13741" s="41"/>
      <c r="AM13741" s="41"/>
      <c r="AN13741" s="41"/>
      <c r="AO13741" s="41"/>
      <c r="AP13741" s="41"/>
      <c r="AQ13741" s="41"/>
      <c r="AR13741" s="41"/>
      <c r="AS13741" s="41"/>
      <c r="AT13741" s="41"/>
      <c r="AU13741" s="41"/>
      <c r="AV13741" s="41"/>
      <c r="AW13741" s="41"/>
      <c r="AX13741" s="41"/>
      <c r="AY13741" s="41"/>
      <c r="AZ13741" s="41"/>
      <c r="BA13741" s="41"/>
      <c r="BB13741" s="41"/>
      <c r="BC13741" s="41"/>
      <c r="BD13741" s="41"/>
      <c r="BE13741" s="41"/>
      <c r="BF13741" s="41"/>
      <c r="BG13741" s="41"/>
      <c r="BH13741" s="41"/>
      <c r="BI13741" s="41"/>
      <c r="BJ13741" s="41"/>
      <c r="BK13741" s="41"/>
      <c r="BL13741" s="41"/>
      <c r="BM13741" s="41"/>
      <c r="BN13741" s="41"/>
      <c r="BO13741" s="41"/>
      <c r="BP13741" s="108"/>
      <c r="CG13741" s="102"/>
      <c r="CI13741" s="45"/>
    </row>
    <row r="13742" spans="37:87" ht="13" customHeight="1">
      <c r="AK13742" s="114"/>
      <c r="AL13742" s="41"/>
      <c r="AM13742" s="41"/>
      <c r="AN13742" s="41"/>
      <c r="AO13742" s="41"/>
      <c r="AP13742" s="41"/>
      <c r="AQ13742" s="41"/>
      <c r="AR13742" s="41"/>
      <c r="AS13742" s="41"/>
      <c r="AT13742" s="41"/>
      <c r="AU13742" s="41"/>
      <c r="AV13742" s="41"/>
      <c r="AW13742" s="41"/>
      <c r="AX13742" s="41"/>
      <c r="AY13742" s="41"/>
      <c r="AZ13742" s="41"/>
      <c r="BA13742" s="41"/>
      <c r="BB13742" s="41"/>
      <c r="BC13742" s="41"/>
      <c r="BD13742" s="41"/>
      <c r="BE13742" s="41"/>
      <c r="BF13742" s="41"/>
      <c r="BG13742" s="41"/>
      <c r="BH13742" s="41"/>
      <c r="BI13742" s="41"/>
      <c r="BJ13742" s="41"/>
      <c r="BK13742" s="41"/>
      <c r="BL13742" s="41"/>
      <c r="BM13742" s="41"/>
      <c r="BN13742" s="41"/>
      <c r="BO13742" s="41"/>
      <c r="BP13742" s="108"/>
      <c r="CG13742" s="102"/>
      <c r="CI13742" s="45"/>
    </row>
    <row r="13743" spans="37:87" ht="13" customHeight="1">
      <c r="AK13743" s="114"/>
      <c r="AL13743" s="41"/>
      <c r="AM13743" s="41"/>
      <c r="AN13743" s="41"/>
      <c r="AO13743" s="41"/>
      <c r="AP13743" s="41"/>
      <c r="AQ13743" s="41"/>
      <c r="AR13743" s="41"/>
      <c r="AS13743" s="41"/>
      <c r="AT13743" s="41"/>
      <c r="AU13743" s="41"/>
      <c r="AV13743" s="41"/>
      <c r="AW13743" s="41"/>
      <c r="AX13743" s="41"/>
      <c r="AY13743" s="41"/>
      <c r="AZ13743" s="41"/>
      <c r="BA13743" s="41"/>
      <c r="BB13743" s="41"/>
      <c r="BC13743" s="41"/>
      <c r="BD13743" s="41"/>
      <c r="BE13743" s="41"/>
      <c r="BF13743" s="41"/>
      <c r="BG13743" s="41"/>
      <c r="BH13743" s="41"/>
      <c r="BI13743" s="41"/>
      <c r="BJ13743" s="41"/>
      <c r="BK13743" s="41"/>
      <c r="BL13743" s="41"/>
      <c r="BM13743" s="41"/>
      <c r="BN13743" s="41"/>
      <c r="BO13743" s="41"/>
      <c r="BP13743" s="108"/>
      <c r="CG13743" s="102"/>
      <c r="CI13743" s="45"/>
    </row>
    <row r="13744" spans="37:87" ht="13" customHeight="1">
      <c r="AK13744" s="114"/>
      <c r="AL13744" s="41"/>
      <c r="AM13744" s="41"/>
      <c r="AN13744" s="41"/>
      <c r="AO13744" s="41"/>
      <c r="AP13744" s="41"/>
      <c r="AQ13744" s="41"/>
      <c r="AR13744" s="41"/>
      <c r="AS13744" s="41"/>
      <c r="AT13744" s="41"/>
      <c r="AU13744" s="41"/>
      <c r="AV13744" s="41"/>
      <c r="AW13744" s="41"/>
      <c r="AX13744" s="41"/>
      <c r="AY13744" s="41"/>
      <c r="AZ13744" s="41"/>
      <c r="BA13744" s="41"/>
      <c r="BB13744" s="41"/>
      <c r="BC13744" s="41"/>
      <c r="BD13744" s="41"/>
      <c r="BE13744" s="41"/>
      <c r="BF13744" s="41"/>
      <c r="BG13744" s="41"/>
      <c r="BH13744" s="41"/>
      <c r="BI13744" s="41"/>
      <c r="BJ13744" s="41"/>
      <c r="BK13744" s="41"/>
      <c r="BL13744" s="41"/>
      <c r="BM13744" s="41"/>
      <c r="BN13744" s="41"/>
      <c r="BO13744" s="41"/>
      <c r="BP13744" s="108"/>
      <c r="CG13744" s="102"/>
      <c r="CI13744" s="45"/>
    </row>
    <row r="13745" spans="37:87" ht="13" customHeight="1">
      <c r="AK13745" s="114"/>
      <c r="AL13745" s="41"/>
      <c r="AM13745" s="41"/>
      <c r="AN13745" s="41"/>
      <c r="AO13745" s="41"/>
      <c r="AP13745" s="41"/>
      <c r="AQ13745" s="41"/>
      <c r="AR13745" s="41"/>
      <c r="AS13745" s="41"/>
      <c r="AT13745" s="41"/>
      <c r="AU13745" s="41"/>
      <c r="AV13745" s="41"/>
      <c r="AW13745" s="41"/>
      <c r="AX13745" s="41"/>
      <c r="AY13745" s="41"/>
      <c r="AZ13745" s="41"/>
      <c r="BA13745" s="41"/>
      <c r="BB13745" s="41"/>
      <c r="BC13745" s="41"/>
      <c r="BD13745" s="41"/>
      <c r="BE13745" s="41"/>
      <c r="BF13745" s="41"/>
      <c r="BG13745" s="41"/>
      <c r="BH13745" s="41"/>
      <c r="BI13745" s="41"/>
      <c r="BJ13745" s="41"/>
      <c r="BK13745" s="41"/>
      <c r="BL13745" s="41"/>
      <c r="BM13745" s="41"/>
      <c r="BN13745" s="41"/>
      <c r="BO13745" s="41"/>
      <c r="BP13745" s="108"/>
      <c r="CG13745" s="102"/>
      <c r="CI13745" s="45"/>
    </row>
    <row r="13746" spans="37:87" ht="13" customHeight="1">
      <c r="AK13746" s="114"/>
      <c r="AL13746" s="41"/>
      <c r="AM13746" s="41"/>
      <c r="AN13746" s="41"/>
      <c r="AO13746" s="41"/>
      <c r="AP13746" s="41"/>
      <c r="AQ13746" s="41"/>
      <c r="AR13746" s="41"/>
      <c r="AS13746" s="41"/>
      <c r="AT13746" s="41"/>
      <c r="AU13746" s="41"/>
      <c r="AV13746" s="41"/>
      <c r="AW13746" s="41"/>
      <c r="AX13746" s="41"/>
      <c r="AY13746" s="41"/>
      <c r="AZ13746" s="41"/>
      <c r="BA13746" s="41"/>
      <c r="BB13746" s="41"/>
      <c r="BC13746" s="41"/>
      <c r="BD13746" s="41"/>
      <c r="BE13746" s="41"/>
      <c r="BF13746" s="41"/>
      <c r="BG13746" s="41"/>
      <c r="BH13746" s="41"/>
      <c r="BI13746" s="41"/>
      <c r="BJ13746" s="41"/>
      <c r="BK13746" s="41"/>
      <c r="BL13746" s="41"/>
      <c r="BM13746" s="41"/>
      <c r="BN13746" s="41"/>
      <c r="BO13746" s="41"/>
      <c r="BP13746" s="108"/>
      <c r="CG13746" s="102"/>
      <c r="CI13746" s="45"/>
    </row>
    <row r="13747" spans="37:87" ht="13" customHeight="1">
      <c r="AK13747" s="114"/>
      <c r="AL13747" s="41"/>
      <c r="AM13747" s="41"/>
      <c r="AN13747" s="41"/>
      <c r="AO13747" s="41"/>
      <c r="AP13747" s="41"/>
      <c r="AQ13747" s="41"/>
      <c r="AR13747" s="41"/>
      <c r="AS13747" s="41"/>
      <c r="AT13747" s="41"/>
      <c r="AU13747" s="41"/>
      <c r="AV13747" s="41"/>
      <c r="AW13747" s="41"/>
      <c r="AX13747" s="41"/>
      <c r="AY13747" s="41"/>
      <c r="AZ13747" s="41"/>
      <c r="BA13747" s="41"/>
      <c r="BB13747" s="41"/>
      <c r="BC13747" s="41"/>
      <c r="BD13747" s="41"/>
      <c r="BE13747" s="41"/>
      <c r="BF13747" s="41"/>
      <c r="BG13747" s="41"/>
      <c r="BH13747" s="41"/>
      <c r="BI13747" s="41"/>
      <c r="BJ13747" s="41"/>
      <c r="BK13747" s="41"/>
      <c r="BL13747" s="41"/>
      <c r="BM13747" s="41"/>
      <c r="BN13747" s="41"/>
      <c r="BO13747" s="41"/>
      <c r="BP13747" s="108"/>
      <c r="CG13747" s="102"/>
      <c r="CI13747" s="45"/>
    </row>
    <row r="13748" spans="37:87" ht="13" customHeight="1">
      <c r="AK13748" s="114"/>
      <c r="AL13748" s="41"/>
      <c r="AM13748" s="41"/>
      <c r="AN13748" s="41"/>
      <c r="AO13748" s="41"/>
      <c r="AP13748" s="41"/>
      <c r="AQ13748" s="41"/>
      <c r="AR13748" s="41"/>
      <c r="AS13748" s="41"/>
      <c r="AT13748" s="41"/>
      <c r="AU13748" s="41"/>
      <c r="AV13748" s="41"/>
      <c r="AW13748" s="41"/>
      <c r="AX13748" s="41"/>
      <c r="AY13748" s="41"/>
      <c r="AZ13748" s="41"/>
      <c r="BA13748" s="41"/>
      <c r="BB13748" s="41"/>
      <c r="BC13748" s="41"/>
      <c r="BD13748" s="41"/>
      <c r="BE13748" s="41"/>
      <c r="BF13748" s="41"/>
      <c r="BG13748" s="41"/>
      <c r="BH13748" s="41"/>
      <c r="BI13748" s="41"/>
      <c r="BJ13748" s="41"/>
      <c r="BK13748" s="41"/>
      <c r="BL13748" s="41"/>
      <c r="BM13748" s="41"/>
      <c r="BN13748" s="41"/>
      <c r="BO13748" s="41"/>
      <c r="BP13748" s="108"/>
      <c r="CG13748" s="102"/>
      <c r="CI13748" s="45"/>
    </row>
    <row r="13749" spans="37:87" ht="13" customHeight="1">
      <c r="AK13749" s="114"/>
      <c r="AL13749" s="41"/>
      <c r="AM13749" s="41"/>
      <c r="AN13749" s="41"/>
      <c r="AO13749" s="41"/>
      <c r="AP13749" s="41"/>
      <c r="AQ13749" s="41"/>
      <c r="AR13749" s="41"/>
      <c r="AS13749" s="41"/>
      <c r="AT13749" s="41"/>
      <c r="AU13749" s="41"/>
      <c r="AV13749" s="41"/>
      <c r="AW13749" s="41"/>
      <c r="AX13749" s="41"/>
      <c r="AY13749" s="41"/>
      <c r="AZ13749" s="41"/>
      <c r="BA13749" s="41"/>
      <c r="BB13749" s="41"/>
      <c r="BC13749" s="41"/>
      <c r="BD13749" s="41"/>
      <c r="BE13749" s="41"/>
      <c r="BF13749" s="41"/>
      <c r="BG13749" s="41"/>
      <c r="BH13749" s="41"/>
      <c r="BI13749" s="41"/>
      <c r="BJ13749" s="41"/>
      <c r="BK13749" s="41"/>
      <c r="BL13749" s="41"/>
      <c r="BM13749" s="41"/>
      <c r="BN13749" s="41"/>
      <c r="BO13749" s="41"/>
      <c r="BP13749" s="108"/>
      <c r="CG13749" s="102"/>
      <c r="CI13749" s="45"/>
    </row>
    <row r="13750" spans="37:87" ht="13" customHeight="1">
      <c r="AK13750" s="114"/>
      <c r="AL13750" s="41"/>
      <c r="AM13750" s="41"/>
      <c r="AN13750" s="41"/>
      <c r="AO13750" s="41"/>
      <c r="AP13750" s="41"/>
      <c r="AQ13750" s="41"/>
      <c r="AR13750" s="41"/>
      <c r="AS13750" s="41"/>
      <c r="AT13750" s="41"/>
      <c r="AU13750" s="41"/>
      <c r="AV13750" s="41"/>
      <c r="AW13750" s="41"/>
      <c r="AX13750" s="41"/>
      <c r="AY13750" s="41"/>
      <c r="AZ13750" s="41"/>
      <c r="BA13750" s="41"/>
      <c r="BB13750" s="41"/>
      <c r="BC13750" s="41"/>
      <c r="BD13750" s="41"/>
      <c r="BE13750" s="41"/>
      <c r="BF13750" s="41"/>
      <c r="BG13750" s="41"/>
      <c r="BH13750" s="41"/>
      <c r="BI13750" s="41"/>
      <c r="BJ13750" s="41"/>
      <c r="BK13750" s="41"/>
      <c r="BL13750" s="41"/>
      <c r="BM13750" s="41"/>
      <c r="BN13750" s="41"/>
      <c r="BO13750" s="41"/>
      <c r="BP13750" s="108"/>
      <c r="CG13750" s="102"/>
      <c r="CI13750" s="45"/>
    </row>
    <row r="13751" spans="37:87" ht="13" customHeight="1">
      <c r="AK13751" s="114"/>
      <c r="AL13751" s="41"/>
      <c r="AM13751" s="41"/>
      <c r="AN13751" s="41"/>
      <c r="AO13751" s="41"/>
      <c r="AP13751" s="41"/>
      <c r="AQ13751" s="41"/>
      <c r="AR13751" s="41"/>
      <c r="AS13751" s="41"/>
      <c r="AT13751" s="41"/>
      <c r="AU13751" s="41"/>
      <c r="AV13751" s="41"/>
      <c r="AW13751" s="41"/>
      <c r="AX13751" s="41"/>
      <c r="AY13751" s="41"/>
      <c r="AZ13751" s="41"/>
      <c r="BA13751" s="41"/>
      <c r="BB13751" s="41"/>
      <c r="BC13751" s="41"/>
      <c r="BD13751" s="41"/>
      <c r="BE13751" s="41"/>
      <c r="BF13751" s="41"/>
      <c r="BG13751" s="41"/>
      <c r="BH13751" s="41"/>
      <c r="BI13751" s="41"/>
      <c r="BJ13751" s="41"/>
      <c r="BK13751" s="41"/>
      <c r="BL13751" s="41"/>
      <c r="BM13751" s="41"/>
      <c r="BN13751" s="41"/>
      <c r="BO13751" s="41"/>
      <c r="BP13751" s="108"/>
      <c r="CG13751" s="102"/>
      <c r="CI13751" s="45"/>
    </row>
    <row r="13752" spans="37:87" ht="13" customHeight="1">
      <c r="AK13752" s="114"/>
      <c r="AL13752" s="41"/>
      <c r="AM13752" s="41"/>
      <c r="AN13752" s="41"/>
      <c r="AO13752" s="41"/>
      <c r="AP13752" s="41"/>
      <c r="AQ13752" s="41"/>
      <c r="AR13752" s="41"/>
      <c r="AS13752" s="41"/>
      <c r="AT13752" s="41"/>
      <c r="AU13752" s="41"/>
      <c r="AV13752" s="41"/>
      <c r="AW13752" s="41"/>
      <c r="AX13752" s="41"/>
      <c r="AY13752" s="41"/>
      <c r="AZ13752" s="41"/>
      <c r="BA13752" s="41"/>
      <c r="BB13752" s="41"/>
      <c r="BC13752" s="41"/>
      <c r="BD13752" s="41"/>
      <c r="BE13752" s="41"/>
      <c r="BF13752" s="41"/>
      <c r="BG13752" s="41"/>
      <c r="BH13752" s="41"/>
      <c r="BI13752" s="41"/>
      <c r="BJ13752" s="41"/>
      <c r="BK13752" s="41"/>
      <c r="BL13752" s="41"/>
      <c r="BM13752" s="41"/>
      <c r="BN13752" s="41"/>
      <c r="BO13752" s="41"/>
      <c r="BP13752" s="108"/>
      <c r="CG13752" s="102"/>
      <c r="CI13752" s="45"/>
    </row>
    <row r="13753" spans="37:87" ht="13" customHeight="1">
      <c r="AK13753" s="114"/>
      <c r="AL13753" s="41"/>
      <c r="AM13753" s="41"/>
      <c r="AN13753" s="41"/>
      <c r="AO13753" s="41"/>
      <c r="AP13753" s="41"/>
      <c r="AQ13753" s="41"/>
      <c r="AR13753" s="41"/>
      <c r="AS13753" s="41"/>
      <c r="AT13753" s="41"/>
      <c r="AU13753" s="41"/>
      <c r="AV13753" s="41"/>
      <c r="AW13753" s="41"/>
      <c r="AX13753" s="41"/>
      <c r="AY13753" s="41"/>
      <c r="AZ13753" s="41"/>
      <c r="BA13753" s="41"/>
      <c r="BB13753" s="41"/>
      <c r="BC13753" s="41"/>
      <c r="BD13753" s="41"/>
      <c r="BE13753" s="41"/>
      <c r="BF13753" s="41"/>
      <c r="BG13753" s="41"/>
      <c r="BH13753" s="41"/>
      <c r="BI13753" s="41"/>
      <c r="BJ13753" s="41"/>
      <c r="BK13753" s="41"/>
      <c r="BL13753" s="41"/>
      <c r="BM13753" s="41"/>
      <c r="BN13753" s="41"/>
      <c r="BO13753" s="41"/>
      <c r="BP13753" s="108"/>
      <c r="CG13753" s="102"/>
      <c r="CI13753" s="45"/>
    </row>
    <row r="13754" spans="37:87" ht="13" customHeight="1">
      <c r="AK13754" s="114"/>
      <c r="AL13754" s="41"/>
      <c r="AM13754" s="41"/>
      <c r="AN13754" s="41"/>
      <c r="AO13754" s="41"/>
      <c r="AP13754" s="41"/>
      <c r="AQ13754" s="41"/>
      <c r="AR13754" s="41"/>
      <c r="AS13754" s="41"/>
      <c r="AT13754" s="41"/>
      <c r="AU13754" s="41"/>
      <c r="AV13754" s="41"/>
      <c r="AW13754" s="41"/>
      <c r="AX13754" s="41"/>
      <c r="AY13754" s="41"/>
      <c r="AZ13754" s="41"/>
      <c r="BA13754" s="41"/>
      <c r="BB13754" s="41"/>
      <c r="BC13754" s="41"/>
      <c r="BD13754" s="41"/>
      <c r="BE13754" s="41"/>
      <c r="BF13754" s="41"/>
      <c r="BG13754" s="41"/>
      <c r="BH13754" s="41"/>
      <c r="BI13754" s="41"/>
      <c r="BJ13754" s="41"/>
      <c r="BK13754" s="41"/>
      <c r="BL13754" s="41"/>
      <c r="BM13754" s="41"/>
      <c r="BN13754" s="41"/>
      <c r="BO13754" s="41"/>
      <c r="BP13754" s="108"/>
      <c r="CG13754" s="102"/>
      <c r="CI13754" s="45"/>
    </row>
    <row r="13755" spans="37:87" ht="13" customHeight="1">
      <c r="AK13755" s="114"/>
      <c r="AL13755" s="41"/>
      <c r="AM13755" s="41"/>
      <c r="AN13755" s="41"/>
      <c r="AO13755" s="41"/>
      <c r="AP13755" s="41"/>
      <c r="AQ13755" s="41"/>
      <c r="AR13755" s="41"/>
      <c r="AS13755" s="41"/>
      <c r="AT13755" s="41"/>
      <c r="AU13755" s="41"/>
      <c r="AV13755" s="41"/>
      <c r="AW13755" s="41"/>
      <c r="AX13755" s="41"/>
      <c r="AY13755" s="41"/>
      <c r="AZ13755" s="41"/>
      <c r="BA13755" s="41"/>
      <c r="BB13755" s="41"/>
      <c r="BC13755" s="41"/>
      <c r="BD13755" s="41"/>
      <c r="BE13755" s="41"/>
      <c r="BF13755" s="41"/>
      <c r="BG13755" s="41"/>
      <c r="BH13755" s="41"/>
      <c r="BI13755" s="41"/>
      <c r="BJ13755" s="41"/>
      <c r="BK13755" s="41"/>
      <c r="BL13755" s="41"/>
      <c r="BM13755" s="41"/>
      <c r="BN13755" s="41"/>
      <c r="BO13755" s="41"/>
      <c r="BP13755" s="108"/>
      <c r="CG13755" s="102"/>
      <c r="CI13755" s="45"/>
    </row>
    <row r="13756" spans="37:87" ht="13" customHeight="1">
      <c r="AK13756" s="114"/>
      <c r="AL13756" s="41"/>
      <c r="AM13756" s="41"/>
      <c r="AN13756" s="41"/>
      <c r="AO13756" s="41"/>
      <c r="AP13756" s="41"/>
      <c r="AQ13756" s="41"/>
      <c r="AR13756" s="41"/>
      <c r="AS13756" s="41"/>
      <c r="AT13756" s="41"/>
      <c r="AU13756" s="41"/>
      <c r="AV13756" s="41"/>
      <c r="AW13756" s="41"/>
      <c r="AX13756" s="41"/>
      <c r="AY13756" s="41"/>
      <c r="AZ13756" s="41"/>
      <c r="BA13756" s="41"/>
      <c r="BB13756" s="41"/>
      <c r="BC13756" s="41"/>
      <c r="BD13756" s="41"/>
      <c r="BE13756" s="41"/>
      <c r="BF13756" s="41"/>
      <c r="BG13756" s="41"/>
      <c r="BH13756" s="41"/>
      <c r="BI13756" s="41"/>
      <c r="BJ13756" s="41"/>
      <c r="BK13756" s="41"/>
      <c r="BL13756" s="41"/>
      <c r="BM13756" s="41"/>
      <c r="BN13756" s="41"/>
      <c r="BO13756" s="41"/>
      <c r="BP13756" s="108"/>
      <c r="CG13756" s="102"/>
      <c r="CI13756" s="45"/>
    </row>
    <row r="13757" spans="37:87" ht="13" customHeight="1">
      <c r="AK13757" s="114"/>
      <c r="AL13757" s="41"/>
      <c r="AM13757" s="41"/>
      <c r="AN13757" s="41"/>
      <c r="AO13757" s="41"/>
      <c r="AP13757" s="41"/>
      <c r="AQ13757" s="41"/>
      <c r="AR13757" s="41"/>
      <c r="AS13757" s="41"/>
      <c r="AT13757" s="41"/>
      <c r="AU13757" s="41"/>
      <c r="AV13757" s="41"/>
      <c r="AW13757" s="41"/>
      <c r="AX13757" s="41"/>
      <c r="AY13757" s="41"/>
      <c r="AZ13757" s="41"/>
      <c r="BA13757" s="41"/>
      <c r="BB13757" s="41"/>
      <c r="BC13757" s="41"/>
      <c r="BD13757" s="41"/>
      <c r="BE13757" s="41"/>
      <c r="BF13757" s="41"/>
      <c r="BG13757" s="41"/>
      <c r="BH13757" s="41"/>
      <c r="BI13757" s="41"/>
      <c r="BJ13757" s="41"/>
      <c r="BK13757" s="41"/>
      <c r="BL13757" s="41"/>
      <c r="BM13757" s="41"/>
      <c r="BN13757" s="41"/>
      <c r="BO13757" s="41"/>
      <c r="BP13757" s="108"/>
      <c r="CG13757" s="102"/>
      <c r="CI13757" s="45"/>
    </row>
    <row r="13758" spans="37:87" ht="13" customHeight="1">
      <c r="AK13758" s="114"/>
      <c r="AL13758" s="41"/>
      <c r="AM13758" s="41"/>
      <c r="AN13758" s="41"/>
      <c r="AO13758" s="41"/>
      <c r="AP13758" s="41"/>
      <c r="AQ13758" s="41"/>
      <c r="AR13758" s="41"/>
      <c r="AS13758" s="41"/>
      <c r="AT13758" s="41"/>
      <c r="AU13758" s="41"/>
      <c r="AV13758" s="41"/>
      <c r="AW13758" s="41"/>
      <c r="AX13758" s="41"/>
      <c r="AY13758" s="41"/>
      <c r="AZ13758" s="41"/>
      <c r="BA13758" s="41"/>
      <c r="BB13758" s="41"/>
      <c r="BC13758" s="41"/>
      <c r="BD13758" s="41"/>
      <c r="BE13758" s="41"/>
      <c r="BF13758" s="41"/>
      <c r="BG13758" s="41"/>
      <c r="BH13758" s="41"/>
      <c r="BI13758" s="41"/>
      <c r="BJ13758" s="41"/>
      <c r="BK13758" s="41"/>
      <c r="BL13758" s="41"/>
      <c r="BM13758" s="41"/>
      <c r="BN13758" s="41"/>
      <c r="BO13758" s="41"/>
      <c r="BP13758" s="108"/>
      <c r="CG13758" s="102"/>
      <c r="CI13758" s="45"/>
    </row>
    <row r="13759" spans="37:87" ht="13" customHeight="1">
      <c r="AK13759" s="114"/>
      <c r="AL13759" s="41"/>
      <c r="AM13759" s="41"/>
      <c r="AN13759" s="41"/>
      <c r="AO13759" s="41"/>
      <c r="AP13759" s="41"/>
      <c r="AQ13759" s="41"/>
      <c r="AR13759" s="41"/>
      <c r="AS13759" s="41"/>
      <c r="AT13759" s="41"/>
      <c r="AU13759" s="41"/>
      <c r="AV13759" s="41"/>
      <c r="AW13759" s="41"/>
      <c r="AX13759" s="41"/>
      <c r="AY13759" s="41"/>
      <c r="AZ13759" s="41"/>
      <c r="BA13759" s="41"/>
      <c r="BB13759" s="41"/>
      <c r="BC13759" s="41"/>
      <c r="BD13759" s="41"/>
      <c r="BE13759" s="41"/>
      <c r="BF13759" s="41"/>
      <c r="BG13759" s="41"/>
      <c r="BH13759" s="41"/>
      <c r="BI13759" s="41"/>
      <c r="BJ13759" s="41"/>
      <c r="BK13759" s="41"/>
      <c r="BL13759" s="41"/>
      <c r="BM13759" s="41"/>
      <c r="BN13759" s="41"/>
      <c r="BO13759" s="41"/>
      <c r="BP13759" s="108"/>
      <c r="CG13759" s="102"/>
      <c r="CI13759" s="45"/>
    </row>
    <row r="13760" spans="37:87" ht="13" customHeight="1">
      <c r="AK13760" s="114"/>
      <c r="AL13760" s="41"/>
      <c r="AM13760" s="41"/>
      <c r="AN13760" s="41"/>
      <c r="AO13760" s="41"/>
      <c r="AP13760" s="41"/>
      <c r="AQ13760" s="41"/>
      <c r="AR13760" s="41"/>
      <c r="AS13760" s="41"/>
      <c r="AT13760" s="41"/>
      <c r="AU13760" s="41"/>
      <c r="AV13760" s="41"/>
      <c r="AW13760" s="41"/>
      <c r="AX13760" s="41"/>
      <c r="AY13760" s="41"/>
      <c r="AZ13760" s="41"/>
      <c r="BA13760" s="41"/>
      <c r="BB13760" s="41"/>
      <c r="BC13760" s="41"/>
      <c r="BD13760" s="41"/>
      <c r="BE13760" s="41"/>
      <c r="BF13760" s="41"/>
      <c r="BG13760" s="41"/>
      <c r="BH13760" s="41"/>
      <c r="BI13760" s="41"/>
      <c r="BJ13760" s="41"/>
      <c r="BK13760" s="41"/>
      <c r="BL13760" s="41"/>
      <c r="BM13760" s="41"/>
      <c r="BN13760" s="41"/>
      <c r="BO13760" s="41"/>
      <c r="BP13760" s="108"/>
      <c r="CG13760" s="102"/>
      <c r="CI13760" s="45"/>
    </row>
    <row r="13761" spans="37:87" ht="13" customHeight="1">
      <c r="AK13761" s="114"/>
      <c r="AL13761" s="41"/>
      <c r="AM13761" s="41"/>
      <c r="AN13761" s="41"/>
      <c r="AO13761" s="41"/>
      <c r="AP13761" s="41"/>
      <c r="AQ13761" s="41"/>
      <c r="AR13761" s="41"/>
      <c r="AS13761" s="41"/>
      <c r="AT13761" s="41"/>
      <c r="AU13761" s="41"/>
      <c r="AV13761" s="41"/>
      <c r="AW13761" s="41"/>
      <c r="AX13761" s="41"/>
      <c r="AY13761" s="41"/>
      <c r="AZ13761" s="41"/>
      <c r="BA13761" s="41"/>
      <c r="BB13761" s="41"/>
      <c r="BC13761" s="41"/>
      <c r="BD13761" s="41"/>
      <c r="BE13761" s="41"/>
      <c r="BF13761" s="41"/>
      <c r="BG13761" s="41"/>
      <c r="BH13761" s="41"/>
      <c r="BI13761" s="41"/>
      <c r="BJ13761" s="41"/>
      <c r="BK13761" s="41"/>
      <c r="BL13761" s="41"/>
      <c r="BM13761" s="41"/>
      <c r="BN13761" s="41"/>
      <c r="BO13761" s="41"/>
      <c r="BP13761" s="108"/>
      <c r="CG13761" s="102"/>
      <c r="CI13761" s="45"/>
    </row>
    <row r="13762" spans="37:87" ht="13" customHeight="1">
      <c r="AK13762" s="114"/>
      <c r="AL13762" s="41"/>
      <c r="AM13762" s="41"/>
      <c r="AN13762" s="41"/>
      <c r="AO13762" s="41"/>
      <c r="AP13762" s="41"/>
      <c r="AQ13762" s="41"/>
      <c r="AR13762" s="41"/>
      <c r="AS13762" s="41"/>
      <c r="AT13762" s="41"/>
      <c r="AU13762" s="41"/>
      <c r="AV13762" s="41"/>
      <c r="AW13762" s="41"/>
      <c r="AX13762" s="41"/>
      <c r="AY13762" s="41"/>
      <c r="AZ13762" s="41"/>
      <c r="BA13762" s="41"/>
      <c r="BB13762" s="41"/>
      <c r="BC13762" s="41"/>
      <c r="BD13762" s="41"/>
      <c r="BE13762" s="41"/>
      <c r="BF13762" s="41"/>
      <c r="BG13762" s="41"/>
      <c r="BH13762" s="41"/>
      <c r="BI13762" s="41"/>
      <c r="BJ13762" s="41"/>
      <c r="BK13762" s="41"/>
      <c r="BL13762" s="41"/>
      <c r="BM13762" s="41"/>
      <c r="BN13762" s="41"/>
      <c r="BO13762" s="41"/>
      <c r="BP13762" s="108"/>
      <c r="CG13762" s="102"/>
      <c r="CI13762" s="45"/>
    </row>
    <row r="13763" spans="37:87" ht="13" customHeight="1">
      <c r="AK13763" s="114"/>
      <c r="AL13763" s="41"/>
      <c r="AM13763" s="41"/>
      <c r="AN13763" s="41"/>
      <c r="AO13763" s="41"/>
      <c r="AP13763" s="41"/>
      <c r="AQ13763" s="41"/>
      <c r="AR13763" s="41"/>
      <c r="AS13763" s="41"/>
      <c r="AT13763" s="41"/>
      <c r="AU13763" s="41"/>
      <c r="AV13763" s="41"/>
      <c r="AW13763" s="41"/>
      <c r="AX13763" s="41"/>
      <c r="AY13763" s="41"/>
      <c r="AZ13763" s="41"/>
      <c r="BA13763" s="41"/>
      <c r="BB13763" s="41"/>
      <c r="BC13763" s="41"/>
      <c r="BD13763" s="41"/>
      <c r="BE13763" s="41"/>
      <c r="BF13763" s="41"/>
      <c r="BG13763" s="41"/>
      <c r="BH13763" s="41"/>
      <c r="BI13763" s="41"/>
      <c r="BJ13763" s="41"/>
      <c r="BK13763" s="41"/>
      <c r="BL13763" s="41"/>
      <c r="BM13763" s="41"/>
      <c r="BN13763" s="41"/>
      <c r="BO13763" s="41"/>
      <c r="BP13763" s="108"/>
      <c r="CG13763" s="102"/>
      <c r="CI13763" s="45"/>
    </row>
    <row r="13764" spans="37:87" ht="13" customHeight="1">
      <c r="AK13764" s="114"/>
      <c r="AL13764" s="41"/>
      <c r="AM13764" s="41"/>
      <c r="AN13764" s="41"/>
      <c r="AO13764" s="41"/>
      <c r="AP13764" s="41"/>
      <c r="AQ13764" s="41"/>
      <c r="AR13764" s="41"/>
      <c r="AS13764" s="41"/>
      <c r="AT13764" s="41"/>
      <c r="AU13764" s="41"/>
      <c r="AV13764" s="41"/>
      <c r="AW13764" s="41"/>
      <c r="AX13764" s="41"/>
      <c r="AY13764" s="41"/>
      <c r="AZ13764" s="41"/>
      <c r="BA13764" s="41"/>
      <c r="BB13764" s="41"/>
      <c r="BC13764" s="41"/>
      <c r="BD13764" s="41"/>
      <c r="BE13764" s="41"/>
      <c r="BF13764" s="41"/>
      <c r="BG13764" s="41"/>
      <c r="BH13764" s="41"/>
      <c r="BI13764" s="41"/>
      <c r="BJ13764" s="41"/>
      <c r="BK13764" s="41"/>
      <c r="BL13764" s="41"/>
      <c r="BM13764" s="41"/>
      <c r="BN13764" s="41"/>
      <c r="BO13764" s="41"/>
      <c r="BP13764" s="108"/>
      <c r="CG13764" s="102"/>
      <c r="CI13764" s="45"/>
    </row>
    <row r="13765" spans="37:87" ht="13" customHeight="1">
      <c r="AK13765" s="114"/>
      <c r="AL13765" s="41"/>
      <c r="AM13765" s="41"/>
      <c r="AN13765" s="41"/>
      <c r="AO13765" s="41"/>
      <c r="AP13765" s="41"/>
      <c r="AQ13765" s="41"/>
      <c r="AR13765" s="41"/>
      <c r="AS13765" s="41"/>
      <c r="AT13765" s="41"/>
      <c r="AU13765" s="41"/>
      <c r="AV13765" s="41"/>
      <c r="AW13765" s="41"/>
      <c r="AX13765" s="41"/>
      <c r="AY13765" s="41"/>
      <c r="AZ13765" s="41"/>
      <c r="BA13765" s="41"/>
      <c r="BB13765" s="41"/>
      <c r="BC13765" s="41"/>
      <c r="BD13765" s="41"/>
      <c r="BE13765" s="41"/>
      <c r="BF13765" s="41"/>
      <c r="BG13765" s="41"/>
      <c r="BH13765" s="41"/>
      <c r="BI13765" s="41"/>
      <c r="BJ13765" s="41"/>
      <c r="BK13765" s="41"/>
      <c r="BL13765" s="41"/>
      <c r="BM13765" s="41"/>
      <c r="BN13765" s="41"/>
      <c r="BO13765" s="41"/>
      <c r="BP13765" s="108"/>
      <c r="CG13765" s="102"/>
      <c r="CI13765" s="45"/>
    </row>
    <row r="13766" spans="37:87" ht="13" customHeight="1">
      <c r="AK13766" s="114"/>
      <c r="AL13766" s="41"/>
      <c r="AM13766" s="41"/>
      <c r="AN13766" s="41"/>
      <c r="AO13766" s="41"/>
      <c r="AP13766" s="41"/>
      <c r="AQ13766" s="41"/>
      <c r="AR13766" s="41"/>
      <c r="AS13766" s="41"/>
      <c r="AT13766" s="41"/>
      <c r="AU13766" s="41"/>
      <c r="AV13766" s="41"/>
      <c r="AW13766" s="41"/>
      <c r="AX13766" s="41"/>
      <c r="AY13766" s="41"/>
      <c r="AZ13766" s="41"/>
      <c r="BA13766" s="41"/>
      <c r="BB13766" s="41"/>
      <c r="BC13766" s="41"/>
      <c r="BD13766" s="41"/>
      <c r="BE13766" s="41"/>
      <c r="BF13766" s="41"/>
      <c r="BG13766" s="41"/>
      <c r="BH13766" s="41"/>
      <c r="BI13766" s="41"/>
      <c r="BJ13766" s="41"/>
      <c r="BK13766" s="41"/>
      <c r="BL13766" s="41"/>
      <c r="BM13766" s="41"/>
      <c r="BN13766" s="41"/>
      <c r="BO13766" s="41"/>
      <c r="BP13766" s="108"/>
      <c r="CG13766" s="102"/>
      <c r="CI13766" s="45"/>
    </row>
    <row r="13767" spans="37:87" ht="13" customHeight="1">
      <c r="AK13767" s="114"/>
      <c r="AL13767" s="41"/>
      <c r="AM13767" s="41"/>
      <c r="AN13767" s="41"/>
      <c r="AO13767" s="41"/>
      <c r="AP13767" s="41"/>
      <c r="AQ13767" s="41"/>
      <c r="AR13767" s="41"/>
      <c r="AS13767" s="41"/>
      <c r="AT13767" s="41"/>
      <c r="AU13767" s="41"/>
      <c r="AV13767" s="41"/>
      <c r="AW13767" s="41"/>
      <c r="AX13767" s="41"/>
      <c r="AY13767" s="41"/>
      <c r="AZ13767" s="41"/>
      <c r="BA13767" s="41"/>
      <c r="BB13767" s="41"/>
      <c r="BC13767" s="41"/>
      <c r="BD13767" s="41"/>
      <c r="BE13767" s="41"/>
      <c r="BF13767" s="41"/>
      <c r="BG13767" s="41"/>
      <c r="BH13767" s="41"/>
      <c r="BI13767" s="41"/>
      <c r="BJ13767" s="41"/>
      <c r="BK13767" s="41"/>
      <c r="BL13767" s="41"/>
      <c r="BM13767" s="41"/>
      <c r="BN13767" s="41"/>
      <c r="BO13767" s="41"/>
      <c r="BP13767" s="108"/>
      <c r="CG13767" s="102"/>
      <c r="CI13767" s="45"/>
    </row>
    <row r="13768" spans="37:87" ht="13" customHeight="1">
      <c r="AK13768" s="114"/>
      <c r="AL13768" s="41"/>
      <c r="AM13768" s="41"/>
      <c r="AN13768" s="41"/>
      <c r="AO13768" s="41"/>
      <c r="AP13768" s="41"/>
      <c r="AQ13768" s="41"/>
      <c r="AR13768" s="41"/>
      <c r="AS13768" s="41"/>
      <c r="AT13768" s="41"/>
      <c r="AU13768" s="41"/>
      <c r="AV13768" s="41"/>
      <c r="AW13768" s="41"/>
      <c r="AX13768" s="41"/>
      <c r="AY13768" s="41"/>
      <c r="AZ13768" s="41"/>
      <c r="BA13768" s="41"/>
      <c r="BB13768" s="41"/>
      <c r="BC13768" s="41"/>
      <c r="BD13768" s="41"/>
      <c r="BE13768" s="41"/>
      <c r="BF13768" s="41"/>
      <c r="BG13768" s="41"/>
      <c r="BH13768" s="41"/>
      <c r="BI13768" s="41"/>
      <c r="BJ13768" s="41"/>
      <c r="BK13768" s="41"/>
      <c r="BL13768" s="41"/>
      <c r="BM13768" s="41"/>
      <c r="BN13768" s="41"/>
      <c r="BO13768" s="41"/>
      <c r="BP13768" s="108"/>
      <c r="CG13768" s="102"/>
      <c r="CI13768" s="45"/>
    </row>
    <row r="13769" spans="37:87" ht="13" customHeight="1">
      <c r="AK13769" s="114"/>
      <c r="AL13769" s="41"/>
      <c r="AM13769" s="41"/>
      <c r="AN13769" s="41"/>
      <c r="AO13769" s="41"/>
      <c r="AP13769" s="41"/>
      <c r="AQ13769" s="41"/>
      <c r="AR13769" s="41"/>
      <c r="AS13769" s="41"/>
      <c r="AT13769" s="41"/>
      <c r="AU13769" s="41"/>
      <c r="AV13769" s="41"/>
      <c r="AW13769" s="41"/>
      <c r="AX13769" s="41"/>
      <c r="AY13769" s="41"/>
      <c r="AZ13769" s="41"/>
      <c r="BA13769" s="41"/>
      <c r="BB13769" s="41"/>
      <c r="BC13769" s="41"/>
      <c r="BD13769" s="41"/>
      <c r="BE13769" s="41"/>
      <c r="BF13769" s="41"/>
      <c r="BG13769" s="41"/>
      <c r="BH13769" s="41"/>
      <c r="BI13769" s="41"/>
      <c r="BJ13769" s="41"/>
      <c r="BK13769" s="41"/>
      <c r="BL13769" s="41"/>
      <c r="BM13769" s="41"/>
      <c r="BN13769" s="41"/>
      <c r="BO13769" s="41"/>
      <c r="BP13769" s="108"/>
      <c r="CG13769" s="102"/>
      <c r="CI13769" s="45"/>
    </row>
    <row r="13770" spans="37:87" ht="13" customHeight="1">
      <c r="AK13770" s="114"/>
      <c r="AL13770" s="41"/>
      <c r="AM13770" s="41"/>
      <c r="AN13770" s="41"/>
      <c r="AO13770" s="41"/>
      <c r="AP13770" s="41"/>
      <c r="AQ13770" s="41"/>
      <c r="AR13770" s="41"/>
      <c r="AS13770" s="41"/>
      <c r="AT13770" s="41"/>
      <c r="AU13770" s="41"/>
      <c r="AV13770" s="41"/>
      <c r="AW13770" s="41"/>
      <c r="AX13770" s="41"/>
      <c r="AY13770" s="41"/>
      <c r="AZ13770" s="41"/>
      <c r="BA13770" s="41"/>
      <c r="BB13770" s="41"/>
      <c r="BC13770" s="41"/>
      <c r="BD13770" s="41"/>
      <c r="BE13770" s="41"/>
      <c r="BF13770" s="41"/>
      <c r="BG13770" s="41"/>
      <c r="BH13770" s="41"/>
      <c r="BI13770" s="41"/>
      <c r="BJ13770" s="41"/>
      <c r="BK13770" s="41"/>
      <c r="BL13770" s="41"/>
      <c r="BM13770" s="41"/>
      <c r="BN13770" s="41"/>
      <c r="BO13770" s="41"/>
      <c r="BP13770" s="108"/>
      <c r="CG13770" s="102"/>
      <c r="CI13770" s="45"/>
    </row>
    <row r="13771" spans="37:87" ht="13" customHeight="1">
      <c r="AK13771" s="114"/>
      <c r="AL13771" s="41"/>
      <c r="AM13771" s="41"/>
      <c r="AN13771" s="41"/>
      <c r="AO13771" s="41"/>
      <c r="AP13771" s="41"/>
      <c r="AQ13771" s="41"/>
      <c r="AR13771" s="41"/>
      <c r="AS13771" s="41"/>
      <c r="AT13771" s="41"/>
      <c r="AU13771" s="41"/>
      <c r="AV13771" s="41"/>
      <c r="AW13771" s="41"/>
      <c r="AX13771" s="41"/>
      <c r="AY13771" s="41"/>
      <c r="AZ13771" s="41"/>
      <c r="BA13771" s="41"/>
      <c r="BB13771" s="41"/>
      <c r="BC13771" s="41"/>
      <c r="BD13771" s="41"/>
      <c r="BE13771" s="41"/>
      <c r="BF13771" s="41"/>
      <c r="BG13771" s="41"/>
      <c r="BH13771" s="41"/>
      <c r="BI13771" s="41"/>
      <c r="BJ13771" s="41"/>
      <c r="BK13771" s="41"/>
      <c r="BL13771" s="41"/>
      <c r="BM13771" s="41"/>
      <c r="BN13771" s="41"/>
      <c r="BO13771" s="41"/>
      <c r="BP13771" s="108"/>
      <c r="CG13771" s="102"/>
      <c r="CI13771" s="45"/>
    </row>
    <row r="13772" spans="37:87" ht="13" customHeight="1">
      <c r="AK13772" s="114"/>
      <c r="AL13772" s="41"/>
      <c r="AM13772" s="41"/>
      <c r="AN13772" s="41"/>
      <c r="AO13772" s="41"/>
      <c r="AP13772" s="41"/>
      <c r="AQ13772" s="41"/>
      <c r="AR13772" s="41"/>
      <c r="AS13772" s="41"/>
      <c r="AT13772" s="41"/>
      <c r="AU13772" s="41"/>
      <c r="AV13772" s="41"/>
      <c r="AW13772" s="41"/>
      <c r="AX13772" s="41"/>
      <c r="AY13772" s="41"/>
      <c r="AZ13772" s="41"/>
      <c r="BA13772" s="41"/>
      <c r="BB13772" s="41"/>
      <c r="BC13772" s="41"/>
      <c r="BD13772" s="41"/>
      <c r="BE13772" s="41"/>
      <c r="BF13772" s="41"/>
      <c r="BG13772" s="41"/>
      <c r="BH13772" s="41"/>
      <c r="BI13772" s="41"/>
      <c r="BJ13772" s="41"/>
      <c r="BK13772" s="41"/>
      <c r="BL13772" s="41"/>
      <c r="BM13772" s="41"/>
      <c r="BN13772" s="41"/>
      <c r="BO13772" s="41"/>
      <c r="BP13772" s="108"/>
      <c r="CG13772" s="102"/>
      <c r="CI13772" s="45"/>
    </row>
    <row r="13773" spans="37:87" ht="13" customHeight="1">
      <c r="AK13773" s="114"/>
      <c r="AL13773" s="41"/>
      <c r="AM13773" s="41"/>
      <c r="AN13773" s="41"/>
      <c r="AO13773" s="41"/>
      <c r="AP13773" s="41"/>
      <c r="AQ13773" s="41"/>
      <c r="AR13773" s="41"/>
      <c r="AS13773" s="41"/>
      <c r="AT13773" s="41"/>
      <c r="AU13773" s="41"/>
      <c r="AV13773" s="41"/>
      <c r="AW13773" s="41"/>
      <c r="AX13773" s="41"/>
      <c r="AY13773" s="41"/>
      <c r="AZ13773" s="41"/>
      <c r="BA13773" s="41"/>
      <c r="BB13773" s="41"/>
      <c r="BC13773" s="41"/>
      <c r="BD13773" s="41"/>
      <c r="BE13773" s="41"/>
      <c r="BF13773" s="41"/>
      <c r="BG13773" s="41"/>
      <c r="BH13773" s="41"/>
      <c r="BI13773" s="41"/>
      <c r="BJ13773" s="41"/>
      <c r="BK13773" s="41"/>
      <c r="BL13773" s="41"/>
      <c r="BM13773" s="41"/>
      <c r="BN13773" s="41"/>
      <c r="BO13773" s="41"/>
      <c r="BP13773" s="108"/>
      <c r="CG13773" s="102"/>
      <c r="CI13773" s="45"/>
    </row>
    <row r="13774" spans="37:87" ht="13" customHeight="1">
      <c r="AK13774" s="114"/>
      <c r="AL13774" s="41"/>
      <c r="AM13774" s="41"/>
      <c r="AN13774" s="41"/>
      <c r="AO13774" s="41"/>
      <c r="AP13774" s="41"/>
      <c r="AQ13774" s="41"/>
      <c r="AR13774" s="41"/>
      <c r="AS13774" s="41"/>
      <c r="AT13774" s="41"/>
      <c r="AU13774" s="41"/>
      <c r="AV13774" s="41"/>
      <c r="AW13774" s="41"/>
      <c r="AX13774" s="41"/>
      <c r="AY13774" s="41"/>
      <c r="AZ13774" s="41"/>
      <c r="BA13774" s="41"/>
      <c r="BB13774" s="41"/>
      <c r="BC13774" s="41"/>
      <c r="BD13774" s="41"/>
      <c r="BE13774" s="41"/>
      <c r="BF13774" s="41"/>
      <c r="BG13774" s="41"/>
      <c r="BH13774" s="41"/>
      <c r="BI13774" s="41"/>
      <c r="BJ13774" s="41"/>
      <c r="BK13774" s="41"/>
      <c r="BL13774" s="41"/>
      <c r="BM13774" s="41"/>
      <c r="BN13774" s="41"/>
      <c r="BO13774" s="41"/>
      <c r="BP13774" s="108"/>
      <c r="CG13774" s="102"/>
      <c r="CI13774" s="45"/>
    </row>
    <row r="13775" spans="37:87" ht="13" customHeight="1">
      <c r="AK13775" s="114"/>
      <c r="AL13775" s="41"/>
      <c r="AM13775" s="41"/>
      <c r="AN13775" s="41"/>
      <c r="AO13775" s="41"/>
      <c r="AP13775" s="41"/>
      <c r="AQ13775" s="41"/>
      <c r="AR13775" s="41"/>
      <c r="AS13775" s="41"/>
      <c r="AT13775" s="41"/>
      <c r="AU13775" s="41"/>
      <c r="AV13775" s="41"/>
      <c r="AW13775" s="41"/>
      <c r="AX13775" s="41"/>
      <c r="AY13775" s="41"/>
      <c r="AZ13775" s="41"/>
      <c r="BA13775" s="41"/>
      <c r="BB13775" s="41"/>
      <c r="BC13775" s="41"/>
      <c r="BD13775" s="41"/>
      <c r="BE13775" s="41"/>
      <c r="BF13775" s="41"/>
      <c r="BG13775" s="41"/>
      <c r="BH13775" s="41"/>
      <c r="BI13775" s="41"/>
      <c r="BJ13775" s="41"/>
      <c r="BK13775" s="41"/>
      <c r="BL13775" s="41"/>
      <c r="BM13775" s="41"/>
      <c r="BN13775" s="41"/>
      <c r="BO13775" s="41"/>
      <c r="BP13775" s="108"/>
      <c r="CG13775" s="102"/>
      <c r="CI13775" s="45"/>
    </row>
    <row r="13776" spans="37:87" ht="13" customHeight="1">
      <c r="AK13776" s="114"/>
      <c r="AL13776" s="41"/>
      <c r="AM13776" s="41"/>
      <c r="AN13776" s="41"/>
      <c r="AO13776" s="41"/>
      <c r="AP13776" s="41"/>
      <c r="AQ13776" s="41"/>
      <c r="AR13776" s="41"/>
      <c r="AS13776" s="41"/>
      <c r="AT13776" s="41"/>
      <c r="AU13776" s="41"/>
      <c r="AV13776" s="41"/>
      <c r="AW13776" s="41"/>
      <c r="AX13776" s="41"/>
      <c r="AY13776" s="41"/>
      <c r="AZ13776" s="41"/>
      <c r="BA13776" s="41"/>
      <c r="BB13776" s="41"/>
      <c r="BC13776" s="41"/>
      <c r="BD13776" s="41"/>
      <c r="BE13776" s="41"/>
      <c r="BF13776" s="41"/>
      <c r="BG13776" s="41"/>
      <c r="BH13776" s="41"/>
      <c r="BI13776" s="41"/>
      <c r="BJ13776" s="41"/>
      <c r="BK13776" s="41"/>
      <c r="BL13776" s="41"/>
      <c r="BM13776" s="41"/>
      <c r="BN13776" s="41"/>
      <c r="BO13776" s="41"/>
      <c r="BP13776" s="108"/>
      <c r="CG13776" s="102"/>
      <c r="CI13776" s="45"/>
    </row>
    <row r="13777" spans="37:87" ht="13" customHeight="1">
      <c r="AK13777" s="114"/>
      <c r="AL13777" s="41"/>
      <c r="AM13777" s="41"/>
      <c r="AN13777" s="41"/>
      <c r="AO13777" s="41"/>
      <c r="AP13777" s="41"/>
      <c r="AQ13777" s="41"/>
      <c r="AR13777" s="41"/>
      <c r="AS13777" s="41"/>
      <c r="AT13777" s="41"/>
      <c r="AU13777" s="41"/>
      <c r="AV13777" s="41"/>
      <c r="AW13777" s="41"/>
      <c r="AX13777" s="41"/>
      <c r="AY13777" s="41"/>
      <c r="AZ13777" s="41"/>
      <c r="BA13777" s="41"/>
      <c r="BB13777" s="41"/>
      <c r="BC13777" s="41"/>
      <c r="BD13777" s="41"/>
      <c r="BE13777" s="41"/>
      <c r="BF13777" s="41"/>
      <c r="BG13777" s="41"/>
      <c r="BH13777" s="41"/>
      <c r="BI13777" s="41"/>
      <c r="BJ13777" s="41"/>
      <c r="BK13777" s="41"/>
      <c r="BL13777" s="41"/>
      <c r="BM13777" s="41"/>
      <c r="BN13777" s="41"/>
      <c r="BO13777" s="41"/>
      <c r="BP13777" s="108"/>
      <c r="CG13777" s="102"/>
      <c r="CI13777" s="45"/>
    </row>
    <row r="13778" spans="37:87" ht="13" customHeight="1">
      <c r="AK13778" s="114"/>
      <c r="AL13778" s="41"/>
      <c r="AM13778" s="41"/>
      <c r="AN13778" s="41"/>
      <c r="AO13778" s="41"/>
      <c r="AP13778" s="41"/>
      <c r="AQ13778" s="41"/>
      <c r="AR13778" s="41"/>
      <c r="AS13778" s="41"/>
      <c r="AT13778" s="41"/>
      <c r="AU13778" s="41"/>
      <c r="AV13778" s="41"/>
      <c r="AW13778" s="41"/>
      <c r="AX13778" s="41"/>
      <c r="AY13778" s="41"/>
      <c r="AZ13778" s="41"/>
      <c r="BA13778" s="41"/>
      <c r="BB13778" s="41"/>
      <c r="BC13778" s="41"/>
      <c r="BD13778" s="41"/>
      <c r="BE13778" s="41"/>
      <c r="BF13778" s="41"/>
      <c r="BG13778" s="41"/>
      <c r="BH13778" s="41"/>
      <c r="BI13778" s="41"/>
      <c r="BJ13778" s="41"/>
      <c r="BK13778" s="41"/>
      <c r="BL13778" s="41"/>
      <c r="BM13778" s="41"/>
      <c r="BN13778" s="41"/>
      <c r="BO13778" s="41"/>
      <c r="BP13778" s="108"/>
      <c r="CG13778" s="102"/>
      <c r="CI13778" s="45"/>
    </row>
    <row r="13779" spans="37:87" ht="13" customHeight="1">
      <c r="AK13779" s="114"/>
      <c r="AL13779" s="41"/>
      <c r="AM13779" s="41"/>
      <c r="AN13779" s="41"/>
      <c r="AO13779" s="41"/>
      <c r="AP13779" s="41"/>
      <c r="AQ13779" s="41"/>
      <c r="AR13779" s="41"/>
      <c r="AS13779" s="41"/>
      <c r="AT13779" s="41"/>
      <c r="AU13779" s="41"/>
      <c r="AV13779" s="41"/>
      <c r="AW13779" s="41"/>
      <c r="AX13779" s="41"/>
      <c r="AY13779" s="41"/>
      <c r="AZ13779" s="41"/>
      <c r="BA13779" s="41"/>
      <c r="BB13779" s="41"/>
      <c r="BC13779" s="41"/>
      <c r="BD13779" s="41"/>
      <c r="BE13779" s="41"/>
      <c r="BF13779" s="41"/>
      <c r="BG13779" s="41"/>
      <c r="BH13779" s="41"/>
      <c r="BI13779" s="41"/>
      <c r="BJ13779" s="41"/>
      <c r="BK13779" s="41"/>
      <c r="BL13779" s="41"/>
      <c r="BM13779" s="41"/>
      <c r="BN13779" s="41"/>
      <c r="BO13779" s="41"/>
      <c r="BP13779" s="108"/>
      <c r="CG13779" s="102"/>
      <c r="CI13779" s="45"/>
    </row>
    <row r="13780" spans="37:87" ht="13" customHeight="1">
      <c r="AK13780" s="114"/>
      <c r="AL13780" s="41"/>
      <c r="AM13780" s="41"/>
      <c r="AN13780" s="41"/>
      <c r="AO13780" s="41"/>
      <c r="AP13780" s="41"/>
      <c r="AQ13780" s="41"/>
      <c r="AR13780" s="41"/>
      <c r="AS13780" s="41"/>
      <c r="AT13780" s="41"/>
      <c r="AU13780" s="41"/>
      <c r="AV13780" s="41"/>
      <c r="AW13780" s="41"/>
      <c r="AX13780" s="41"/>
      <c r="AY13780" s="41"/>
      <c r="AZ13780" s="41"/>
      <c r="BA13780" s="41"/>
      <c r="BB13780" s="41"/>
      <c r="BC13780" s="41"/>
      <c r="BD13780" s="41"/>
      <c r="BE13780" s="41"/>
      <c r="BF13780" s="41"/>
      <c r="BG13780" s="41"/>
      <c r="BH13780" s="41"/>
      <c r="BI13780" s="41"/>
      <c r="BJ13780" s="41"/>
      <c r="BK13780" s="41"/>
      <c r="BL13780" s="41"/>
      <c r="BM13780" s="41"/>
      <c r="BN13780" s="41"/>
      <c r="BO13780" s="41"/>
      <c r="BP13780" s="108"/>
      <c r="CG13780" s="102"/>
      <c r="CI13780" s="45"/>
    </row>
    <row r="13781" spans="37:87" ht="13" customHeight="1">
      <c r="AK13781" s="114"/>
      <c r="AL13781" s="41"/>
      <c r="AM13781" s="41"/>
      <c r="AN13781" s="41"/>
      <c r="AO13781" s="41"/>
      <c r="AP13781" s="41"/>
      <c r="AQ13781" s="41"/>
      <c r="AR13781" s="41"/>
      <c r="AS13781" s="41"/>
      <c r="AT13781" s="41"/>
      <c r="AU13781" s="41"/>
      <c r="AV13781" s="41"/>
      <c r="AW13781" s="41"/>
      <c r="AX13781" s="41"/>
      <c r="AY13781" s="41"/>
      <c r="AZ13781" s="41"/>
      <c r="BA13781" s="41"/>
      <c r="BB13781" s="41"/>
      <c r="BC13781" s="41"/>
      <c r="BD13781" s="41"/>
      <c r="BE13781" s="41"/>
      <c r="BF13781" s="41"/>
      <c r="BG13781" s="41"/>
      <c r="BH13781" s="41"/>
      <c r="BI13781" s="41"/>
      <c r="BJ13781" s="41"/>
      <c r="BK13781" s="41"/>
      <c r="BL13781" s="41"/>
      <c r="BM13781" s="41"/>
      <c r="BN13781" s="41"/>
      <c r="BO13781" s="41"/>
      <c r="BP13781" s="108"/>
      <c r="CG13781" s="102"/>
      <c r="CI13781" s="45"/>
    </row>
    <row r="13782" spans="37:87" ht="13" customHeight="1">
      <c r="AK13782" s="114"/>
      <c r="AL13782" s="41"/>
      <c r="AM13782" s="41"/>
      <c r="AN13782" s="41"/>
      <c r="AO13782" s="41"/>
      <c r="AP13782" s="41"/>
      <c r="AQ13782" s="41"/>
      <c r="AR13782" s="41"/>
      <c r="AS13782" s="41"/>
      <c r="AT13782" s="41"/>
      <c r="AU13782" s="41"/>
      <c r="AV13782" s="41"/>
      <c r="AW13782" s="41"/>
      <c r="AX13782" s="41"/>
      <c r="AY13782" s="41"/>
      <c r="AZ13782" s="41"/>
      <c r="BA13782" s="41"/>
      <c r="BB13782" s="41"/>
      <c r="BC13782" s="41"/>
      <c r="BD13782" s="41"/>
      <c r="BE13782" s="41"/>
      <c r="BF13782" s="41"/>
      <c r="BG13782" s="41"/>
      <c r="BH13782" s="41"/>
      <c r="BI13782" s="41"/>
      <c r="BJ13782" s="41"/>
      <c r="BK13782" s="41"/>
      <c r="BL13782" s="41"/>
      <c r="BM13782" s="41"/>
      <c r="BN13782" s="41"/>
      <c r="BO13782" s="41"/>
      <c r="BP13782" s="108"/>
      <c r="CG13782" s="102"/>
      <c r="CI13782" s="45"/>
    </row>
    <row r="13783" spans="37:87" ht="13" customHeight="1">
      <c r="AK13783" s="114"/>
      <c r="AL13783" s="41"/>
      <c r="AM13783" s="41"/>
      <c r="AN13783" s="41"/>
      <c r="AO13783" s="41"/>
      <c r="AP13783" s="41"/>
      <c r="AQ13783" s="41"/>
      <c r="AR13783" s="41"/>
      <c r="AS13783" s="41"/>
      <c r="AT13783" s="41"/>
      <c r="AU13783" s="41"/>
      <c r="AV13783" s="41"/>
      <c r="AW13783" s="41"/>
      <c r="AX13783" s="41"/>
      <c r="AY13783" s="41"/>
      <c r="AZ13783" s="41"/>
      <c r="BA13783" s="41"/>
      <c r="BB13783" s="41"/>
      <c r="BC13783" s="41"/>
      <c r="BD13783" s="41"/>
      <c r="BE13783" s="41"/>
      <c r="BF13783" s="41"/>
      <c r="BG13783" s="41"/>
      <c r="BH13783" s="41"/>
      <c r="BI13783" s="41"/>
      <c r="BJ13783" s="41"/>
      <c r="BK13783" s="41"/>
      <c r="BL13783" s="41"/>
      <c r="BM13783" s="41"/>
      <c r="BN13783" s="41"/>
      <c r="BO13783" s="41"/>
      <c r="BP13783" s="108"/>
      <c r="CG13783" s="102"/>
      <c r="CI13783" s="45"/>
    </row>
    <row r="13784" spans="37:87" ht="13" customHeight="1">
      <c r="AK13784" s="114"/>
      <c r="AL13784" s="41"/>
      <c r="AM13784" s="41"/>
      <c r="AN13784" s="41"/>
      <c r="AO13784" s="41"/>
      <c r="AP13784" s="41"/>
      <c r="AQ13784" s="41"/>
      <c r="AR13784" s="41"/>
      <c r="AS13784" s="41"/>
      <c r="AT13784" s="41"/>
      <c r="AU13784" s="41"/>
      <c r="AV13784" s="41"/>
      <c r="AW13784" s="41"/>
      <c r="AX13784" s="41"/>
      <c r="AY13784" s="41"/>
      <c r="AZ13784" s="41"/>
      <c r="BA13784" s="41"/>
      <c r="BB13784" s="41"/>
      <c r="BC13784" s="41"/>
      <c r="BD13784" s="41"/>
      <c r="BE13784" s="41"/>
      <c r="BF13784" s="41"/>
      <c r="BG13784" s="41"/>
      <c r="BH13784" s="41"/>
      <c r="BI13784" s="41"/>
      <c r="BJ13784" s="41"/>
      <c r="BK13784" s="41"/>
      <c r="BL13784" s="41"/>
      <c r="BM13784" s="41"/>
      <c r="BN13784" s="41"/>
      <c r="BO13784" s="41"/>
      <c r="BP13784" s="108"/>
      <c r="CG13784" s="102"/>
      <c r="CI13784" s="45"/>
    </row>
    <row r="13785" spans="37:87" ht="13" customHeight="1">
      <c r="AK13785" s="114"/>
      <c r="AL13785" s="41"/>
      <c r="AM13785" s="41"/>
      <c r="AN13785" s="41"/>
      <c r="AO13785" s="41"/>
      <c r="AP13785" s="41"/>
      <c r="AQ13785" s="41"/>
      <c r="AR13785" s="41"/>
      <c r="AS13785" s="41"/>
      <c r="AT13785" s="41"/>
      <c r="AU13785" s="41"/>
      <c r="AV13785" s="41"/>
      <c r="AW13785" s="41"/>
      <c r="AX13785" s="41"/>
      <c r="AY13785" s="41"/>
      <c r="AZ13785" s="41"/>
      <c r="BA13785" s="41"/>
      <c r="BB13785" s="41"/>
      <c r="BC13785" s="41"/>
      <c r="BD13785" s="41"/>
      <c r="BE13785" s="41"/>
      <c r="BF13785" s="41"/>
      <c r="BG13785" s="41"/>
      <c r="BH13785" s="41"/>
      <c r="BI13785" s="41"/>
      <c r="BJ13785" s="41"/>
      <c r="BK13785" s="41"/>
      <c r="BL13785" s="41"/>
      <c r="BM13785" s="41"/>
      <c r="BN13785" s="41"/>
      <c r="BO13785" s="41"/>
      <c r="BP13785" s="108"/>
      <c r="CG13785" s="102"/>
      <c r="CI13785" s="45"/>
    </row>
    <row r="13786" spans="37:87" ht="13" customHeight="1">
      <c r="AK13786" s="114"/>
      <c r="AL13786" s="41"/>
      <c r="AM13786" s="41"/>
      <c r="AN13786" s="41"/>
      <c r="AO13786" s="41"/>
      <c r="AP13786" s="41"/>
      <c r="AQ13786" s="41"/>
      <c r="AR13786" s="41"/>
      <c r="AS13786" s="41"/>
      <c r="AT13786" s="41"/>
      <c r="AU13786" s="41"/>
      <c r="AV13786" s="41"/>
      <c r="AW13786" s="41"/>
      <c r="AX13786" s="41"/>
      <c r="AY13786" s="41"/>
      <c r="AZ13786" s="41"/>
      <c r="BA13786" s="41"/>
      <c r="BB13786" s="41"/>
      <c r="BC13786" s="41"/>
      <c r="BD13786" s="41"/>
      <c r="BE13786" s="41"/>
      <c r="BF13786" s="41"/>
      <c r="BG13786" s="41"/>
      <c r="BH13786" s="41"/>
      <c r="BI13786" s="41"/>
      <c r="BJ13786" s="41"/>
      <c r="BK13786" s="41"/>
      <c r="BL13786" s="41"/>
      <c r="BM13786" s="41"/>
      <c r="BN13786" s="41"/>
      <c r="BO13786" s="41"/>
      <c r="BP13786" s="108"/>
      <c r="CG13786" s="102"/>
      <c r="CI13786" s="45"/>
    </row>
    <row r="13787" spans="37:87" ht="13" customHeight="1">
      <c r="AK13787" s="114"/>
      <c r="AL13787" s="41"/>
      <c r="AM13787" s="41"/>
      <c r="AN13787" s="41"/>
      <c r="AO13787" s="41"/>
      <c r="AP13787" s="41"/>
      <c r="AQ13787" s="41"/>
      <c r="AR13787" s="41"/>
      <c r="AS13787" s="41"/>
      <c r="AT13787" s="41"/>
      <c r="AU13787" s="41"/>
      <c r="AV13787" s="41"/>
      <c r="AW13787" s="41"/>
      <c r="AX13787" s="41"/>
      <c r="AY13787" s="41"/>
      <c r="AZ13787" s="41"/>
      <c r="BA13787" s="41"/>
      <c r="BB13787" s="41"/>
      <c r="BC13787" s="41"/>
      <c r="BD13787" s="41"/>
      <c r="BE13787" s="41"/>
      <c r="BF13787" s="41"/>
      <c r="BG13787" s="41"/>
      <c r="BH13787" s="41"/>
      <c r="BI13787" s="41"/>
      <c r="BJ13787" s="41"/>
      <c r="BK13787" s="41"/>
      <c r="BL13787" s="41"/>
      <c r="BM13787" s="41"/>
      <c r="BN13787" s="41"/>
      <c r="BO13787" s="41"/>
      <c r="BP13787" s="108"/>
      <c r="CG13787" s="102"/>
      <c r="CI13787" s="45"/>
    </row>
    <row r="13788" spans="37:87" ht="13" customHeight="1">
      <c r="AK13788" s="114"/>
      <c r="AL13788" s="41"/>
      <c r="AM13788" s="41"/>
      <c r="AN13788" s="41"/>
      <c r="AO13788" s="41"/>
      <c r="AP13788" s="41"/>
      <c r="AQ13788" s="41"/>
      <c r="AR13788" s="41"/>
      <c r="AS13788" s="41"/>
      <c r="AT13788" s="41"/>
      <c r="AU13788" s="41"/>
      <c r="AV13788" s="41"/>
      <c r="AW13788" s="41"/>
      <c r="AX13788" s="41"/>
      <c r="AY13788" s="41"/>
      <c r="AZ13788" s="41"/>
      <c r="BA13788" s="41"/>
      <c r="BB13788" s="41"/>
      <c r="BC13788" s="41"/>
      <c r="BD13788" s="41"/>
      <c r="BE13788" s="41"/>
      <c r="BF13788" s="41"/>
      <c r="BG13788" s="41"/>
      <c r="BH13788" s="41"/>
      <c r="BI13788" s="41"/>
      <c r="BJ13788" s="41"/>
      <c r="BK13788" s="41"/>
      <c r="BL13788" s="41"/>
      <c r="BM13788" s="41"/>
      <c r="BN13788" s="41"/>
      <c r="BO13788" s="41"/>
      <c r="BP13788" s="108"/>
      <c r="CG13788" s="102"/>
      <c r="CI13788" s="45"/>
    </row>
    <row r="13789" spans="37:87" ht="13" customHeight="1">
      <c r="AK13789" s="114"/>
      <c r="AL13789" s="41"/>
      <c r="AM13789" s="41"/>
      <c r="AN13789" s="41"/>
      <c r="AO13789" s="41"/>
      <c r="AP13789" s="41"/>
      <c r="AQ13789" s="41"/>
      <c r="AR13789" s="41"/>
      <c r="AS13789" s="41"/>
      <c r="AT13789" s="41"/>
      <c r="AU13789" s="41"/>
      <c r="AV13789" s="41"/>
      <c r="AW13789" s="41"/>
      <c r="AX13789" s="41"/>
      <c r="AY13789" s="41"/>
      <c r="AZ13789" s="41"/>
      <c r="BA13789" s="41"/>
      <c r="BB13789" s="41"/>
      <c r="BC13789" s="41"/>
      <c r="BD13789" s="41"/>
      <c r="BE13789" s="41"/>
      <c r="BF13789" s="41"/>
      <c r="BG13789" s="41"/>
      <c r="BH13789" s="41"/>
      <c r="BI13789" s="41"/>
      <c r="BJ13789" s="41"/>
      <c r="BK13789" s="41"/>
      <c r="BL13789" s="41"/>
      <c r="BM13789" s="41"/>
      <c r="BN13789" s="41"/>
      <c r="BO13789" s="41"/>
      <c r="BP13789" s="108"/>
      <c r="CG13789" s="102"/>
      <c r="CI13789" s="45"/>
    </row>
    <row r="13790" spans="37:87" ht="13" customHeight="1">
      <c r="AK13790" s="114"/>
      <c r="AL13790" s="41"/>
      <c r="AM13790" s="41"/>
      <c r="AN13790" s="41"/>
      <c r="AO13790" s="41"/>
      <c r="AP13790" s="41"/>
      <c r="AQ13790" s="41"/>
      <c r="AR13790" s="41"/>
      <c r="AS13790" s="41"/>
      <c r="AT13790" s="41"/>
      <c r="AU13790" s="41"/>
      <c r="AV13790" s="41"/>
      <c r="AW13790" s="41"/>
      <c r="AX13790" s="41"/>
      <c r="AY13790" s="41"/>
      <c r="AZ13790" s="41"/>
      <c r="BA13790" s="41"/>
      <c r="BB13790" s="41"/>
      <c r="BC13790" s="41"/>
      <c r="BD13790" s="41"/>
      <c r="BE13790" s="41"/>
      <c r="BF13790" s="41"/>
      <c r="BG13790" s="41"/>
      <c r="BH13790" s="41"/>
      <c r="BI13790" s="41"/>
      <c r="BJ13790" s="41"/>
      <c r="BK13790" s="41"/>
      <c r="BL13790" s="41"/>
      <c r="BM13790" s="41"/>
      <c r="BN13790" s="41"/>
      <c r="BO13790" s="41"/>
      <c r="BP13790" s="108"/>
      <c r="CG13790" s="102"/>
      <c r="CI13790" s="45"/>
    </row>
    <row r="13791" spans="37:87" ht="13" customHeight="1">
      <c r="AK13791" s="114"/>
      <c r="AL13791" s="41"/>
      <c r="AM13791" s="41"/>
      <c r="AN13791" s="41"/>
      <c r="AO13791" s="41"/>
      <c r="AP13791" s="41"/>
      <c r="AQ13791" s="41"/>
      <c r="AR13791" s="41"/>
      <c r="AS13791" s="41"/>
      <c r="AT13791" s="41"/>
      <c r="AU13791" s="41"/>
      <c r="AV13791" s="41"/>
      <c r="AW13791" s="41"/>
      <c r="AX13791" s="41"/>
      <c r="AY13791" s="41"/>
      <c r="AZ13791" s="41"/>
      <c r="BA13791" s="41"/>
      <c r="BB13791" s="41"/>
      <c r="BC13791" s="41"/>
      <c r="BD13791" s="41"/>
      <c r="BE13791" s="41"/>
      <c r="BF13791" s="41"/>
      <c r="BG13791" s="41"/>
      <c r="BH13791" s="41"/>
      <c r="BI13791" s="41"/>
      <c r="BJ13791" s="41"/>
      <c r="BK13791" s="41"/>
      <c r="BL13791" s="41"/>
      <c r="BM13791" s="41"/>
      <c r="BN13791" s="41"/>
      <c r="BO13791" s="41"/>
      <c r="BP13791" s="108"/>
      <c r="CG13791" s="102"/>
      <c r="CI13791" s="45"/>
    </row>
    <row r="13792" spans="37:87" ht="13" customHeight="1">
      <c r="AK13792" s="114"/>
      <c r="AL13792" s="41"/>
      <c r="AM13792" s="41"/>
      <c r="AN13792" s="41"/>
      <c r="AO13792" s="41"/>
      <c r="AP13792" s="41"/>
      <c r="AQ13792" s="41"/>
      <c r="AR13792" s="41"/>
      <c r="AS13792" s="41"/>
      <c r="AT13792" s="41"/>
      <c r="AU13792" s="41"/>
      <c r="AV13792" s="41"/>
      <c r="AW13792" s="41"/>
      <c r="AX13792" s="41"/>
      <c r="AY13792" s="41"/>
      <c r="AZ13792" s="41"/>
      <c r="BA13792" s="41"/>
      <c r="BB13792" s="41"/>
      <c r="BC13792" s="41"/>
      <c r="BD13792" s="41"/>
      <c r="BE13792" s="41"/>
      <c r="BF13792" s="41"/>
      <c r="BG13792" s="41"/>
      <c r="BH13792" s="41"/>
      <c r="BI13792" s="41"/>
      <c r="BJ13792" s="41"/>
      <c r="BK13792" s="41"/>
      <c r="BL13792" s="41"/>
      <c r="BM13792" s="41"/>
      <c r="BN13792" s="41"/>
      <c r="BO13792" s="41"/>
      <c r="BP13792" s="108"/>
      <c r="CG13792" s="102"/>
      <c r="CI13792" s="45"/>
    </row>
    <row r="13793" spans="37:87" ht="13" customHeight="1">
      <c r="AK13793" s="114"/>
      <c r="AL13793" s="41"/>
      <c r="AM13793" s="41"/>
      <c r="AN13793" s="41"/>
      <c r="AO13793" s="41"/>
      <c r="AP13793" s="41"/>
      <c r="AQ13793" s="41"/>
      <c r="AR13793" s="41"/>
      <c r="AS13793" s="41"/>
      <c r="AT13793" s="41"/>
      <c r="AU13793" s="41"/>
      <c r="AV13793" s="41"/>
      <c r="AW13793" s="41"/>
      <c r="AX13793" s="41"/>
      <c r="AY13793" s="41"/>
      <c r="AZ13793" s="41"/>
      <c r="BA13793" s="41"/>
      <c r="BB13793" s="41"/>
      <c r="BC13793" s="41"/>
      <c r="BD13793" s="41"/>
      <c r="BE13793" s="41"/>
      <c r="BF13793" s="41"/>
      <c r="BG13793" s="41"/>
      <c r="BH13793" s="41"/>
      <c r="BI13793" s="41"/>
      <c r="BJ13793" s="41"/>
      <c r="BK13793" s="41"/>
      <c r="BL13793" s="41"/>
      <c r="BM13793" s="41"/>
      <c r="BN13793" s="41"/>
      <c r="BO13793" s="41"/>
      <c r="BP13793" s="108"/>
      <c r="CG13793" s="102"/>
      <c r="CI13793" s="45"/>
    </row>
    <row r="13794" spans="37:87" ht="13" customHeight="1">
      <c r="AK13794" s="114"/>
      <c r="AL13794" s="41"/>
      <c r="AM13794" s="41"/>
      <c r="AN13794" s="41"/>
      <c r="AO13794" s="41"/>
      <c r="AP13794" s="41"/>
      <c r="AQ13794" s="41"/>
      <c r="AR13794" s="41"/>
      <c r="AS13794" s="41"/>
      <c r="AT13794" s="41"/>
      <c r="AU13794" s="41"/>
      <c r="AV13794" s="41"/>
      <c r="AW13794" s="41"/>
      <c r="AX13794" s="41"/>
      <c r="AY13794" s="41"/>
      <c r="AZ13794" s="41"/>
      <c r="BA13794" s="41"/>
      <c r="BB13794" s="41"/>
      <c r="BC13794" s="41"/>
      <c r="BD13794" s="41"/>
      <c r="BE13794" s="41"/>
      <c r="BF13794" s="41"/>
      <c r="BG13794" s="41"/>
      <c r="BH13794" s="41"/>
      <c r="BI13794" s="41"/>
      <c r="BJ13794" s="41"/>
      <c r="BK13794" s="41"/>
      <c r="BL13794" s="41"/>
      <c r="BM13794" s="41"/>
      <c r="BN13794" s="41"/>
      <c r="BO13794" s="41"/>
      <c r="BP13794" s="108"/>
      <c r="CG13794" s="102"/>
      <c r="CI13794" s="45"/>
    </row>
    <row r="13795" spans="37:87" ht="13" customHeight="1">
      <c r="AK13795" s="114"/>
      <c r="AL13795" s="41"/>
      <c r="AM13795" s="41"/>
      <c r="AN13795" s="41"/>
      <c r="AO13795" s="41"/>
      <c r="AP13795" s="41"/>
      <c r="AQ13795" s="41"/>
      <c r="AR13795" s="41"/>
      <c r="AS13795" s="41"/>
      <c r="AT13795" s="41"/>
      <c r="AU13795" s="41"/>
      <c r="AV13795" s="41"/>
      <c r="AW13795" s="41"/>
      <c r="AX13795" s="41"/>
      <c r="AY13795" s="41"/>
      <c r="AZ13795" s="41"/>
      <c r="BA13795" s="41"/>
      <c r="BB13795" s="41"/>
      <c r="BC13795" s="41"/>
      <c r="BD13795" s="41"/>
      <c r="BE13795" s="41"/>
      <c r="BF13795" s="41"/>
      <c r="BG13795" s="41"/>
      <c r="BH13795" s="41"/>
      <c r="BI13795" s="41"/>
      <c r="BJ13795" s="41"/>
      <c r="BK13795" s="41"/>
      <c r="BL13795" s="41"/>
      <c r="BM13795" s="41"/>
      <c r="BN13795" s="41"/>
      <c r="BO13795" s="41"/>
      <c r="BP13795" s="108"/>
      <c r="CG13795" s="102"/>
      <c r="CI13795" s="45"/>
    </row>
    <row r="13796" spans="37:87" ht="13" customHeight="1">
      <c r="AK13796" s="114"/>
      <c r="AL13796" s="41"/>
      <c r="AM13796" s="41"/>
      <c r="AN13796" s="41"/>
      <c r="AO13796" s="41"/>
      <c r="AP13796" s="41"/>
      <c r="AQ13796" s="41"/>
      <c r="AR13796" s="41"/>
      <c r="AS13796" s="41"/>
      <c r="AT13796" s="41"/>
      <c r="AU13796" s="41"/>
      <c r="AV13796" s="41"/>
      <c r="AW13796" s="41"/>
      <c r="AX13796" s="41"/>
      <c r="AY13796" s="41"/>
      <c r="AZ13796" s="41"/>
      <c r="BA13796" s="41"/>
      <c r="BB13796" s="41"/>
      <c r="BC13796" s="41"/>
      <c r="BD13796" s="41"/>
      <c r="BE13796" s="41"/>
      <c r="BF13796" s="41"/>
      <c r="BG13796" s="41"/>
      <c r="BH13796" s="41"/>
      <c r="BI13796" s="41"/>
      <c r="BJ13796" s="41"/>
      <c r="BK13796" s="41"/>
      <c r="BL13796" s="41"/>
      <c r="BM13796" s="41"/>
      <c r="BN13796" s="41"/>
      <c r="BO13796" s="41"/>
      <c r="BP13796" s="108"/>
      <c r="CG13796" s="102"/>
      <c r="CI13796" s="45"/>
    </row>
    <row r="13797" spans="37:87" ht="13" customHeight="1">
      <c r="AK13797" s="114"/>
      <c r="AL13797" s="41"/>
      <c r="AM13797" s="41"/>
      <c r="AN13797" s="41"/>
      <c r="AO13797" s="41"/>
      <c r="AP13797" s="41"/>
      <c r="AQ13797" s="41"/>
      <c r="AR13797" s="41"/>
      <c r="AS13797" s="41"/>
      <c r="AT13797" s="41"/>
      <c r="AU13797" s="41"/>
      <c r="AV13797" s="41"/>
      <c r="AW13797" s="41"/>
      <c r="AX13797" s="41"/>
      <c r="AY13797" s="41"/>
      <c r="AZ13797" s="41"/>
      <c r="BA13797" s="41"/>
      <c r="BB13797" s="41"/>
      <c r="BC13797" s="41"/>
      <c r="BD13797" s="41"/>
      <c r="BE13797" s="41"/>
      <c r="BF13797" s="41"/>
      <c r="BG13797" s="41"/>
      <c r="BH13797" s="41"/>
      <c r="BI13797" s="41"/>
      <c r="BJ13797" s="41"/>
      <c r="BK13797" s="41"/>
      <c r="BL13797" s="41"/>
      <c r="BM13797" s="41"/>
      <c r="BN13797" s="41"/>
      <c r="BO13797" s="41"/>
      <c r="BP13797" s="108"/>
      <c r="CG13797" s="102"/>
      <c r="CI13797" s="45"/>
    </row>
    <row r="13798" spans="37:87" ht="13" customHeight="1">
      <c r="AK13798" s="114"/>
      <c r="AL13798" s="41"/>
      <c r="AM13798" s="41"/>
      <c r="AN13798" s="41"/>
      <c r="AO13798" s="41"/>
      <c r="AP13798" s="41"/>
      <c r="AQ13798" s="41"/>
      <c r="AR13798" s="41"/>
      <c r="AS13798" s="41"/>
      <c r="AT13798" s="41"/>
      <c r="AU13798" s="41"/>
      <c r="AV13798" s="41"/>
      <c r="AW13798" s="41"/>
      <c r="AX13798" s="41"/>
      <c r="AY13798" s="41"/>
      <c r="AZ13798" s="41"/>
      <c r="BA13798" s="41"/>
      <c r="BB13798" s="41"/>
      <c r="BC13798" s="41"/>
      <c r="BD13798" s="41"/>
      <c r="BE13798" s="41"/>
      <c r="BF13798" s="41"/>
      <c r="BG13798" s="41"/>
      <c r="BH13798" s="41"/>
      <c r="BI13798" s="41"/>
      <c r="BJ13798" s="41"/>
      <c r="BK13798" s="41"/>
      <c r="BL13798" s="41"/>
      <c r="BM13798" s="41"/>
      <c r="BN13798" s="41"/>
      <c r="BO13798" s="41"/>
      <c r="BP13798" s="108"/>
      <c r="CG13798" s="102"/>
      <c r="CI13798" s="45"/>
    </row>
    <row r="13799" spans="37:87" ht="13" customHeight="1">
      <c r="AK13799" s="114"/>
      <c r="AL13799" s="41"/>
      <c r="AM13799" s="41"/>
      <c r="AN13799" s="41"/>
      <c r="AO13799" s="41"/>
      <c r="AP13799" s="41"/>
      <c r="AQ13799" s="41"/>
      <c r="AR13799" s="41"/>
      <c r="AS13799" s="41"/>
      <c r="AT13799" s="41"/>
      <c r="AU13799" s="41"/>
      <c r="AV13799" s="41"/>
      <c r="AW13799" s="41"/>
      <c r="AX13799" s="41"/>
      <c r="AY13799" s="41"/>
      <c r="AZ13799" s="41"/>
      <c r="BA13799" s="41"/>
      <c r="BB13799" s="41"/>
      <c r="BC13799" s="41"/>
      <c r="BD13799" s="41"/>
      <c r="BE13799" s="41"/>
      <c r="BF13799" s="41"/>
      <c r="BG13799" s="41"/>
      <c r="BH13799" s="41"/>
      <c r="BI13799" s="41"/>
      <c r="BJ13799" s="41"/>
      <c r="BK13799" s="41"/>
      <c r="BL13799" s="41"/>
      <c r="BM13799" s="41"/>
      <c r="BN13799" s="41"/>
      <c r="BO13799" s="41"/>
      <c r="BP13799" s="108"/>
      <c r="CG13799" s="102"/>
      <c r="CI13799" s="45"/>
    </row>
    <row r="13800" spans="37:87" ht="13" customHeight="1">
      <c r="AK13800" s="114"/>
      <c r="AL13800" s="41"/>
      <c r="AM13800" s="41"/>
      <c r="AN13800" s="41"/>
      <c r="AO13800" s="41"/>
      <c r="AP13800" s="41"/>
      <c r="AQ13800" s="41"/>
      <c r="AR13800" s="41"/>
      <c r="AS13800" s="41"/>
      <c r="AT13800" s="41"/>
      <c r="AU13800" s="41"/>
      <c r="AV13800" s="41"/>
      <c r="AW13800" s="41"/>
      <c r="AX13800" s="41"/>
      <c r="AY13800" s="41"/>
      <c r="AZ13800" s="41"/>
      <c r="BA13800" s="41"/>
      <c r="BB13800" s="41"/>
      <c r="BC13800" s="41"/>
      <c r="BD13800" s="41"/>
      <c r="BE13800" s="41"/>
      <c r="BF13800" s="41"/>
      <c r="BG13800" s="41"/>
      <c r="BH13800" s="41"/>
      <c r="BI13800" s="41"/>
      <c r="BJ13800" s="41"/>
      <c r="BK13800" s="41"/>
      <c r="BL13800" s="41"/>
      <c r="BM13800" s="41"/>
      <c r="BN13800" s="41"/>
      <c r="BO13800" s="41"/>
      <c r="BP13800" s="108"/>
      <c r="CG13800" s="102"/>
      <c r="CI13800" s="45"/>
    </row>
    <row r="13801" spans="37:87" ht="13" customHeight="1">
      <c r="AK13801" s="114"/>
      <c r="AL13801" s="41"/>
      <c r="AM13801" s="41"/>
      <c r="AN13801" s="41"/>
      <c r="AO13801" s="41"/>
      <c r="AP13801" s="41"/>
      <c r="AQ13801" s="41"/>
      <c r="AR13801" s="41"/>
      <c r="AS13801" s="41"/>
      <c r="AT13801" s="41"/>
      <c r="AU13801" s="41"/>
      <c r="AV13801" s="41"/>
      <c r="AW13801" s="41"/>
      <c r="AX13801" s="41"/>
      <c r="AY13801" s="41"/>
      <c r="AZ13801" s="41"/>
      <c r="BA13801" s="41"/>
      <c r="BB13801" s="41"/>
      <c r="BC13801" s="41"/>
      <c r="BD13801" s="41"/>
      <c r="BE13801" s="41"/>
      <c r="BF13801" s="41"/>
      <c r="BG13801" s="41"/>
      <c r="BH13801" s="41"/>
      <c r="BI13801" s="41"/>
      <c r="BJ13801" s="41"/>
      <c r="BK13801" s="41"/>
      <c r="BL13801" s="41"/>
      <c r="BM13801" s="41"/>
      <c r="BN13801" s="41"/>
      <c r="BO13801" s="41"/>
      <c r="BP13801" s="108"/>
      <c r="CG13801" s="102"/>
      <c r="CI13801" s="45"/>
    </row>
    <row r="13802" spans="37:87" ht="13" customHeight="1">
      <c r="AK13802" s="114"/>
      <c r="AL13802" s="41"/>
      <c r="AM13802" s="41"/>
      <c r="AN13802" s="41"/>
      <c r="AO13802" s="41"/>
      <c r="AP13802" s="41"/>
      <c r="AQ13802" s="41"/>
      <c r="AR13802" s="41"/>
      <c r="AS13802" s="41"/>
      <c r="AT13802" s="41"/>
      <c r="AU13802" s="41"/>
      <c r="AV13802" s="41"/>
      <c r="AW13802" s="41"/>
      <c r="AX13802" s="41"/>
      <c r="AY13802" s="41"/>
      <c r="AZ13802" s="41"/>
      <c r="BA13802" s="41"/>
      <c r="BB13802" s="41"/>
      <c r="BC13802" s="41"/>
      <c r="BD13802" s="41"/>
      <c r="BE13802" s="41"/>
      <c r="BF13802" s="41"/>
      <c r="BG13802" s="41"/>
      <c r="BH13802" s="41"/>
      <c r="BI13802" s="41"/>
      <c r="BJ13802" s="41"/>
      <c r="BK13802" s="41"/>
      <c r="BL13802" s="41"/>
      <c r="BM13802" s="41"/>
      <c r="BN13802" s="41"/>
      <c r="BO13802" s="41"/>
      <c r="BP13802" s="108"/>
      <c r="CG13802" s="102"/>
      <c r="CI13802" s="45"/>
    </row>
    <row r="13803" spans="37:87" ht="13" customHeight="1">
      <c r="AK13803" s="114"/>
      <c r="AL13803" s="41"/>
      <c r="AM13803" s="41"/>
      <c r="AN13803" s="41"/>
      <c r="AO13803" s="41"/>
      <c r="AP13803" s="41"/>
      <c r="AQ13803" s="41"/>
      <c r="AR13803" s="41"/>
      <c r="AS13803" s="41"/>
      <c r="AT13803" s="41"/>
      <c r="AU13803" s="41"/>
      <c r="AV13803" s="41"/>
      <c r="AW13803" s="41"/>
      <c r="AX13803" s="41"/>
      <c r="AY13803" s="41"/>
      <c r="AZ13803" s="41"/>
      <c r="BA13803" s="41"/>
      <c r="BB13803" s="41"/>
      <c r="BC13803" s="41"/>
      <c r="BD13803" s="41"/>
      <c r="BE13803" s="41"/>
      <c r="BF13803" s="41"/>
      <c r="BG13803" s="41"/>
      <c r="BH13803" s="41"/>
      <c r="BI13803" s="41"/>
      <c r="BJ13803" s="41"/>
      <c r="BK13803" s="41"/>
      <c r="BL13803" s="41"/>
      <c r="BM13803" s="41"/>
      <c r="BN13803" s="41"/>
      <c r="BO13803" s="41"/>
      <c r="BP13803" s="108"/>
      <c r="CG13803" s="102"/>
      <c r="CI13803" s="45"/>
    </row>
    <row r="13804" spans="37:87" ht="13" customHeight="1">
      <c r="AK13804" s="114"/>
      <c r="AL13804" s="41"/>
      <c r="AM13804" s="41"/>
      <c r="AN13804" s="41"/>
      <c r="AO13804" s="41"/>
      <c r="AP13804" s="41"/>
      <c r="AQ13804" s="41"/>
      <c r="AR13804" s="41"/>
      <c r="AS13804" s="41"/>
      <c r="AT13804" s="41"/>
      <c r="AU13804" s="41"/>
      <c r="AV13804" s="41"/>
      <c r="AW13804" s="41"/>
      <c r="AX13804" s="41"/>
      <c r="AY13804" s="41"/>
      <c r="AZ13804" s="41"/>
      <c r="BA13804" s="41"/>
      <c r="BB13804" s="41"/>
      <c r="BC13804" s="41"/>
      <c r="BD13804" s="41"/>
      <c r="BE13804" s="41"/>
      <c r="BF13804" s="41"/>
      <c r="BG13804" s="41"/>
      <c r="BH13804" s="41"/>
      <c r="BI13804" s="41"/>
      <c r="BJ13804" s="41"/>
      <c r="BK13804" s="41"/>
      <c r="BL13804" s="41"/>
      <c r="BM13804" s="41"/>
      <c r="BN13804" s="41"/>
      <c r="BO13804" s="41"/>
      <c r="BP13804" s="108"/>
      <c r="CG13804" s="102"/>
      <c r="CI13804" s="45"/>
    </row>
    <row r="13805" spans="37:87" ht="13" customHeight="1">
      <c r="AK13805" s="114"/>
      <c r="AL13805" s="41"/>
      <c r="AM13805" s="41"/>
      <c r="AN13805" s="41"/>
      <c r="AO13805" s="41"/>
      <c r="AP13805" s="41"/>
      <c r="AQ13805" s="41"/>
      <c r="AR13805" s="41"/>
      <c r="AS13805" s="41"/>
      <c r="AT13805" s="41"/>
      <c r="AU13805" s="41"/>
      <c r="AV13805" s="41"/>
      <c r="AW13805" s="41"/>
      <c r="AX13805" s="41"/>
      <c r="AY13805" s="41"/>
      <c r="AZ13805" s="41"/>
      <c r="BA13805" s="41"/>
      <c r="BB13805" s="41"/>
      <c r="BC13805" s="41"/>
      <c r="BD13805" s="41"/>
      <c r="BE13805" s="41"/>
      <c r="BF13805" s="41"/>
      <c r="BG13805" s="41"/>
      <c r="BH13805" s="41"/>
      <c r="BI13805" s="41"/>
      <c r="BJ13805" s="41"/>
      <c r="BK13805" s="41"/>
      <c r="BL13805" s="41"/>
      <c r="BM13805" s="41"/>
      <c r="BN13805" s="41"/>
      <c r="BO13805" s="41"/>
      <c r="BP13805" s="108"/>
      <c r="CG13805" s="102"/>
      <c r="CI13805" s="45"/>
    </row>
    <row r="13806" spans="37:87" ht="13" customHeight="1">
      <c r="AK13806" s="114"/>
      <c r="AL13806" s="41"/>
      <c r="AM13806" s="41"/>
      <c r="AN13806" s="41"/>
      <c r="AO13806" s="41"/>
      <c r="AP13806" s="41"/>
      <c r="AQ13806" s="41"/>
      <c r="AR13806" s="41"/>
      <c r="AS13806" s="41"/>
      <c r="AT13806" s="41"/>
      <c r="AU13806" s="41"/>
      <c r="AV13806" s="41"/>
      <c r="AW13806" s="41"/>
      <c r="AX13806" s="41"/>
      <c r="AY13806" s="41"/>
      <c r="AZ13806" s="41"/>
      <c r="BA13806" s="41"/>
      <c r="BB13806" s="41"/>
      <c r="BC13806" s="41"/>
      <c r="BD13806" s="41"/>
      <c r="BE13806" s="41"/>
      <c r="BF13806" s="41"/>
      <c r="BG13806" s="41"/>
      <c r="BH13806" s="41"/>
      <c r="BI13806" s="41"/>
      <c r="BJ13806" s="41"/>
      <c r="BK13806" s="41"/>
      <c r="BL13806" s="41"/>
      <c r="BM13806" s="41"/>
      <c r="BN13806" s="41"/>
      <c r="BO13806" s="41"/>
      <c r="BP13806" s="108"/>
      <c r="CG13806" s="102"/>
      <c r="CI13806" s="45"/>
    </row>
    <row r="13807" spans="37:87" ht="13" customHeight="1">
      <c r="AK13807" s="114"/>
      <c r="AL13807" s="41"/>
      <c r="AM13807" s="41"/>
      <c r="AN13807" s="41"/>
      <c r="AO13807" s="41"/>
      <c r="AP13807" s="41"/>
      <c r="AQ13807" s="41"/>
      <c r="AR13807" s="41"/>
      <c r="AS13807" s="41"/>
      <c r="AT13807" s="41"/>
      <c r="AU13807" s="41"/>
      <c r="AV13807" s="41"/>
      <c r="AW13807" s="41"/>
      <c r="AX13807" s="41"/>
      <c r="AY13807" s="41"/>
      <c r="AZ13807" s="41"/>
      <c r="BA13807" s="41"/>
      <c r="BB13807" s="41"/>
      <c r="BC13807" s="41"/>
      <c r="BD13807" s="41"/>
      <c r="BE13807" s="41"/>
      <c r="BF13807" s="41"/>
      <c r="BG13807" s="41"/>
      <c r="BH13807" s="41"/>
      <c r="BI13807" s="41"/>
      <c r="BJ13807" s="41"/>
      <c r="BK13807" s="41"/>
      <c r="BL13807" s="41"/>
      <c r="BM13807" s="41"/>
      <c r="BN13807" s="41"/>
      <c r="BO13807" s="41"/>
      <c r="BP13807" s="108"/>
      <c r="CG13807" s="102"/>
      <c r="CI13807" s="45"/>
    </row>
    <row r="13808" spans="37:87" ht="13" customHeight="1">
      <c r="AK13808" s="114"/>
      <c r="AL13808" s="41"/>
      <c r="AM13808" s="41"/>
      <c r="AN13808" s="41"/>
      <c r="AO13808" s="41"/>
      <c r="AP13808" s="41"/>
      <c r="AQ13808" s="41"/>
      <c r="AR13808" s="41"/>
      <c r="AS13808" s="41"/>
      <c r="AT13808" s="41"/>
      <c r="AU13808" s="41"/>
      <c r="AV13808" s="41"/>
      <c r="AW13808" s="41"/>
      <c r="AX13808" s="41"/>
      <c r="AY13808" s="41"/>
      <c r="AZ13808" s="41"/>
      <c r="BA13808" s="41"/>
      <c r="BB13808" s="41"/>
      <c r="BC13808" s="41"/>
      <c r="BD13808" s="41"/>
      <c r="BE13808" s="41"/>
      <c r="BF13808" s="41"/>
      <c r="BG13808" s="41"/>
      <c r="BH13808" s="41"/>
      <c r="BI13808" s="41"/>
      <c r="BJ13808" s="41"/>
      <c r="BK13808" s="41"/>
      <c r="BL13808" s="41"/>
      <c r="BM13808" s="41"/>
      <c r="BN13808" s="41"/>
      <c r="BO13808" s="41"/>
      <c r="BP13808" s="108"/>
      <c r="CG13808" s="102"/>
      <c r="CI13808" s="45"/>
    </row>
    <row r="13809" spans="37:87" ht="13" customHeight="1">
      <c r="AK13809" s="114"/>
      <c r="AL13809" s="41"/>
      <c r="AM13809" s="41"/>
      <c r="AN13809" s="41"/>
      <c r="AO13809" s="41"/>
      <c r="AP13809" s="41"/>
      <c r="AQ13809" s="41"/>
      <c r="AR13809" s="41"/>
      <c r="AS13809" s="41"/>
      <c r="AT13809" s="41"/>
      <c r="AU13809" s="41"/>
      <c r="AV13809" s="41"/>
      <c r="AW13809" s="41"/>
      <c r="AX13809" s="41"/>
      <c r="AY13809" s="41"/>
      <c r="AZ13809" s="41"/>
      <c r="BA13809" s="41"/>
      <c r="BB13809" s="41"/>
      <c r="BC13809" s="41"/>
      <c r="BD13809" s="41"/>
      <c r="BE13809" s="41"/>
      <c r="BF13809" s="41"/>
      <c r="BG13809" s="41"/>
      <c r="BH13809" s="41"/>
      <c r="BI13809" s="41"/>
      <c r="BJ13809" s="41"/>
      <c r="BK13809" s="41"/>
      <c r="BL13809" s="41"/>
      <c r="BM13809" s="41"/>
      <c r="BN13809" s="41"/>
      <c r="BO13809" s="41"/>
      <c r="BP13809" s="108"/>
      <c r="CG13809" s="102"/>
      <c r="CI13809" s="45"/>
    </row>
    <row r="13810" spans="37:87" ht="13" customHeight="1">
      <c r="AK13810" s="114"/>
      <c r="AL13810" s="41"/>
      <c r="AM13810" s="41"/>
      <c r="AN13810" s="41"/>
      <c r="AO13810" s="41"/>
      <c r="AP13810" s="41"/>
      <c r="AQ13810" s="41"/>
      <c r="AR13810" s="41"/>
      <c r="AS13810" s="41"/>
      <c r="AT13810" s="41"/>
      <c r="AU13810" s="41"/>
      <c r="AV13810" s="41"/>
      <c r="AW13810" s="41"/>
      <c r="AX13810" s="41"/>
      <c r="AY13810" s="41"/>
      <c r="AZ13810" s="41"/>
      <c r="BA13810" s="41"/>
      <c r="BB13810" s="41"/>
      <c r="BC13810" s="41"/>
      <c r="BD13810" s="41"/>
      <c r="BE13810" s="41"/>
      <c r="BF13810" s="41"/>
      <c r="BG13810" s="41"/>
      <c r="BH13810" s="41"/>
      <c r="BI13810" s="41"/>
      <c r="BJ13810" s="41"/>
      <c r="BK13810" s="41"/>
      <c r="BL13810" s="41"/>
      <c r="BM13810" s="41"/>
      <c r="BN13810" s="41"/>
      <c r="BO13810" s="41"/>
      <c r="BP13810" s="108"/>
      <c r="CG13810" s="102"/>
      <c r="CI13810" s="45"/>
    </row>
    <row r="13811" spans="37:87" ht="13" customHeight="1">
      <c r="AK13811" s="114"/>
      <c r="AL13811" s="41"/>
      <c r="AM13811" s="41"/>
      <c r="AN13811" s="41"/>
      <c r="AO13811" s="41"/>
      <c r="AP13811" s="41"/>
      <c r="AQ13811" s="41"/>
      <c r="AR13811" s="41"/>
      <c r="AS13811" s="41"/>
      <c r="AT13811" s="41"/>
      <c r="AU13811" s="41"/>
      <c r="AV13811" s="41"/>
      <c r="AW13811" s="41"/>
      <c r="AX13811" s="41"/>
      <c r="AY13811" s="41"/>
      <c r="AZ13811" s="41"/>
      <c r="BA13811" s="41"/>
      <c r="BB13811" s="41"/>
      <c r="BC13811" s="41"/>
      <c r="BD13811" s="41"/>
      <c r="BE13811" s="41"/>
      <c r="BF13811" s="41"/>
      <c r="BG13811" s="41"/>
      <c r="BH13811" s="41"/>
      <c r="BI13811" s="41"/>
      <c r="BJ13811" s="41"/>
      <c r="BK13811" s="41"/>
      <c r="BL13811" s="41"/>
      <c r="BM13811" s="41"/>
      <c r="BN13811" s="41"/>
      <c r="BO13811" s="41"/>
      <c r="BP13811" s="108"/>
      <c r="CG13811" s="102"/>
      <c r="CI13811" s="45"/>
    </row>
    <row r="13812" spans="37:87" ht="13" customHeight="1">
      <c r="AK13812" s="114"/>
      <c r="AL13812" s="41"/>
      <c r="AM13812" s="41"/>
      <c r="AN13812" s="41"/>
      <c r="AO13812" s="41"/>
      <c r="AP13812" s="41"/>
      <c r="AQ13812" s="41"/>
      <c r="AR13812" s="41"/>
      <c r="AS13812" s="41"/>
      <c r="AT13812" s="41"/>
      <c r="AU13812" s="41"/>
      <c r="AV13812" s="41"/>
      <c r="AW13812" s="41"/>
      <c r="AX13812" s="41"/>
      <c r="AY13812" s="41"/>
      <c r="AZ13812" s="41"/>
      <c r="BA13812" s="41"/>
      <c r="BB13812" s="41"/>
      <c r="BC13812" s="41"/>
      <c r="BD13812" s="41"/>
      <c r="BE13812" s="41"/>
      <c r="BF13812" s="41"/>
      <c r="BG13812" s="41"/>
      <c r="BH13812" s="41"/>
      <c r="BI13812" s="41"/>
      <c r="BJ13812" s="41"/>
      <c r="BK13812" s="41"/>
      <c r="BL13812" s="41"/>
      <c r="BM13812" s="41"/>
      <c r="BN13812" s="41"/>
      <c r="BO13812" s="41"/>
      <c r="BP13812" s="108"/>
      <c r="CG13812" s="102"/>
      <c r="CI13812" s="45"/>
    </row>
    <row r="13813" spans="37:87" ht="13" customHeight="1">
      <c r="AK13813" s="114"/>
      <c r="AL13813" s="41"/>
      <c r="AM13813" s="41"/>
      <c r="AN13813" s="41"/>
      <c r="AO13813" s="41"/>
      <c r="AP13813" s="41"/>
      <c r="AQ13813" s="41"/>
      <c r="AR13813" s="41"/>
      <c r="AS13813" s="41"/>
      <c r="AT13813" s="41"/>
      <c r="AU13813" s="41"/>
      <c r="AV13813" s="41"/>
      <c r="AW13813" s="41"/>
      <c r="AX13813" s="41"/>
      <c r="AY13813" s="41"/>
      <c r="AZ13813" s="41"/>
      <c r="BA13813" s="41"/>
      <c r="BB13813" s="41"/>
      <c r="BC13813" s="41"/>
      <c r="BD13813" s="41"/>
      <c r="BE13813" s="41"/>
      <c r="BF13813" s="41"/>
      <c r="BG13813" s="41"/>
      <c r="BH13813" s="41"/>
      <c r="BI13813" s="41"/>
      <c r="BJ13813" s="41"/>
      <c r="BK13813" s="41"/>
      <c r="BL13813" s="41"/>
      <c r="BM13813" s="41"/>
      <c r="BN13813" s="41"/>
      <c r="BO13813" s="41"/>
      <c r="BP13813" s="108"/>
      <c r="CG13813" s="102"/>
      <c r="CI13813" s="45"/>
    </row>
    <row r="13814" spans="37:87" ht="13" customHeight="1">
      <c r="AK13814" s="114"/>
      <c r="AL13814" s="41"/>
      <c r="AM13814" s="41"/>
      <c r="AN13814" s="41"/>
      <c r="AO13814" s="41"/>
      <c r="AP13814" s="41"/>
      <c r="AQ13814" s="41"/>
      <c r="AR13814" s="41"/>
      <c r="AS13814" s="41"/>
      <c r="AT13814" s="41"/>
      <c r="AU13814" s="41"/>
      <c r="AV13814" s="41"/>
      <c r="AW13814" s="41"/>
      <c r="AX13814" s="41"/>
      <c r="AY13814" s="41"/>
      <c r="AZ13814" s="41"/>
      <c r="BA13814" s="41"/>
      <c r="BB13814" s="41"/>
      <c r="BC13814" s="41"/>
      <c r="BD13814" s="41"/>
      <c r="BE13814" s="41"/>
      <c r="BF13814" s="41"/>
      <c r="BG13814" s="41"/>
      <c r="BH13814" s="41"/>
      <c r="BI13814" s="41"/>
      <c r="BJ13814" s="41"/>
      <c r="BK13814" s="41"/>
      <c r="BL13814" s="41"/>
      <c r="BM13814" s="41"/>
      <c r="BN13814" s="41"/>
      <c r="BO13814" s="41"/>
      <c r="BP13814" s="108"/>
      <c r="CG13814" s="102"/>
      <c r="CI13814" s="45"/>
    </row>
    <row r="13815" spans="37:87" ht="13" customHeight="1">
      <c r="AK13815" s="114"/>
      <c r="AL13815" s="41"/>
      <c r="AM13815" s="41"/>
      <c r="AN13815" s="41"/>
      <c r="AO13815" s="41"/>
      <c r="AP13815" s="41"/>
      <c r="AQ13815" s="41"/>
      <c r="AR13815" s="41"/>
      <c r="AS13815" s="41"/>
      <c r="AT13815" s="41"/>
      <c r="AU13815" s="41"/>
      <c r="AV13815" s="41"/>
      <c r="AW13815" s="41"/>
      <c r="AX13815" s="41"/>
      <c r="AY13815" s="41"/>
      <c r="AZ13815" s="41"/>
      <c r="BA13815" s="41"/>
      <c r="BB13815" s="41"/>
      <c r="BC13815" s="41"/>
      <c r="BD13815" s="41"/>
      <c r="BE13815" s="41"/>
      <c r="BF13815" s="41"/>
      <c r="BG13815" s="41"/>
      <c r="BH13815" s="41"/>
      <c r="BI13815" s="41"/>
      <c r="BJ13815" s="41"/>
      <c r="BK13815" s="41"/>
      <c r="BL13815" s="41"/>
      <c r="BM13815" s="41"/>
      <c r="BN13815" s="41"/>
      <c r="BO13815" s="41"/>
      <c r="BP13815" s="108"/>
      <c r="CG13815" s="102"/>
      <c r="CI13815" s="45"/>
    </row>
    <row r="13816" spans="37:87" ht="13" customHeight="1">
      <c r="AK13816" s="114"/>
      <c r="AL13816" s="41"/>
      <c r="AM13816" s="41"/>
      <c r="AN13816" s="41"/>
      <c r="AO13816" s="41"/>
      <c r="AP13816" s="41"/>
      <c r="AQ13816" s="41"/>
      <c r="AR13816" s="41"/>
      <c r="AS13816" s="41"/>
      <c r="AT13816" s="41"/>
      <c r="AU13816" s="41"/>
      <c r="AV13816" s="41"/>
      <c r="AW13816" s="41"/>
      <c r="AX13816" s="41"/>
      <c r="AY13816" s="41"/>
      <c r="AZ13816" s="41"/>
      <c r="BA13816" s="41"/>
      <c r="BB13816" s="41"/>
      <c r="BC13816" s="41"/>
      <c r="BD13816" s="41"/>
      <c r="BE13816" s="41"/>
      <c r="BF13816" s="41"/>
      <c r="BG13816" s="41"/>
      <c r="BH13816" s="41"/>
      <c r="BI13816" s="41"/>
      <c r="BJ13816" s="41"/>
      <c r="BK13816" s="41"/>
      <c r="BL13816" s="41"/>
      <c r="BM13816" s="41"/>
      <c r="BN13816" s="41"/>
      <c r="BO13816" s="41"/>
      <c r="BP13816" s="108"/>
      <c r="CG13816" s="102"/>
      <c r="CI13816" s="45"/>
    </row>
    <row r="13817" spans="37:87" ht="13" customHeight="1">
      <c r="AK13817" s="114"/>
      <c r="AL13817" s="41"/>
      <c r="AM13817" s="41"/>
      <c r="AN13817" s="41"/>
      <c r="AO13817" s="41"/>
      <c r="AP13817" s="41"/>
      <c r="AQ13817" s="41"/>
      <c r="AR13817" s="41"/>
      <c r="AS13817" s="41"/>
      <c r="AT13817" s="41"/>
      <c r="AU13817" s="41"/>
      <c r="AV13817" s="41"/>
      <c r="AW13817" s="41"/>
      <c r="AX13817" s="41"/>
      <c r="AY13817" s="41"/>
      <c r="AZ13817" s="41"/>
      <c r="BA13817" s="41"/>
      <c r="BB13817" s="41"/>
      <c r="BC13817" s="41"/>
      <c r="BD13817" s="41"/>
      <c r="BE13817" s="41"/>
      <c r="BF13817" s="41"/>
      <c r="BG13817" s="41"/>
      <c r="BH13817" s="41"/>
      <c r="BI13817" s="41"/>
      <c r="BJ13817" s="41"/>
      <c r="BK13817" s="41"/>
      <c r="BL13817" s="41"/>
      <c r="BM13817" s="41"/>
      <c r="BN13817" s="41"/>
      <c r="BO13817" s="41"/>
      <c r="BP13817" s="108"/>
      <c r="CG13817" s="102"/>
      <c r="CI13817" s="45"/>
    </row>
    <row r="13818" spans="37:87" ht="13" customHeight="1">
      <c r="AK13818" s="114"/>
      <c r="AL13818" s="41"/>
      <c r="AM13818" s="41"/>
      <c r="AN13818" s="41"/>
      <c r="AO13818" s="41"/>
      <c r="AP13818" s="41"/>
      <c r="AQ13818" s="41"/>
      <c r="AR13818" s="41"/>
      <c r="AS13818" s="41"/>
      <c r="AT13818" s="41"/>
      <c r="AU13818" s="41"/>
      <c r="AV13818" s="41"/>
      <c r="AW13818" s="41"/>
      <c r="AX13818" s="41"/>
      <c r="AY13818" s="41"/>
      <c r="AZ13818" s="41"/>
      <c r="BA13818" s="41"/>
      <c r="BB13818" s="41"/>
      <c r="BC13818" s="41"/>
      <c r="BD13818" s="41"/>
      <c r="BE13818" s="41"/>
      <c r="BF13818" s="41"/>
      <c r="BG13818" s="41"/>
      <c r="BH13818" s="41"/>
      <c r="BI13818" s="41"/>
      <c r="BJ13818" s="41"/>
      <c r="BK13818" s="41"/>
      <c r="BL13818" s="41"/>
      <c r="BM13818" s="41"/>
      <c r="BN13818" s="41"/>
      <c r="BO13818" s="41"/>
      <c r="BP13818" s="108"/>
      <c r="CG13818" s="102"/>
      <c r="CI13818" s="45"/>
    </row>
    <row r="13819" spans="37:87" ht="13" customHeight="1">
      <c r="AK13819" s="114"/>
      <c r="AL13819" s="41"/>
      <c r="AM13819" s="41"/>
      <c r="AN13819" s="41"/>
      <c r="AO13819" s="41"/>
      <c r="AP13819" s="41"/>
      <c r="AQ13819" s="41"/>
      <c r="AR13819" s="41"/>
      <c r="AS13819" s="41"/>
      <c r="AT13819" s="41"/>
      <c r="AU13819" s="41"/>
      <c r="AV13819" s="41"/>
      <c r="AW13819" s="41"/>
      <c r="AX13819" s="41"/>
      <c r="AY13819" s="41"/>
      <c r="AZ13819" s="41"/>
      <c r="BA13819" s="41"/>
      <c r="BB13819" s="41"/>
      <c r="BC13819" s="41"/>
      <c r="BD13819" s="41"/>
      <c r="BE13819" s="41"/>
      <c r="BF13819" s="41"/>
      <c r="BG13819" s="41"/>
      <c r="BH13819" s="41"/>
      <c r="BI13819" s="41"/>
      <c r="BJ13819" s="41"/>
      <c r="BK13819" s="41"/>
      <c r="BL13819" s="41"/>
      <c r="BM13819" s="41"/>
      <c r="BN13819" s="41"/>
      <c r="BO13819" s="41"/>
      <c r="BP13819" s="108"/>
      <c r="CG13819" s="102"/>
      <c r="CI13819" s="45"/>
    </row>
    <row r="13820" spans="37:87" ht="13" customHeight="1">
      <c r="AK13820" s="114"/>
      <c r="AL13820" s="41"/>
      <c r="AM13820" s="41"/>
      <c r="AN13820" s="41"/>
      <c r="AO13820" s="41"/>
      <c r="AP13820" s="41"/>
      <c r="AQ13820" s="41"/>
      <c r="AR13820" s="41"/>
      <c r="AS13820" s="41"/>
      <c r="AT13820" s="41"/>
      <c r="AU13820" s="41"/>
      <c r="AV13820" s="41"/>
      <c r="AW13820" s="41"/>
      <c r="AX13820" s="41"/>
      <c r="AY13820" s="41"/>
      <c r="AZ13820" s="41"/>
      <c r="BA13820" s="41"/>
      <c r="BB13820" s="41"/>
      <c r="BC13820" s="41"/>
      <c r="BD13820" s="41"/>
      <c r="BE13820" s="41"/>
      <c r="BF13820" s="41"/>
      <c r="BG13820" s="41"/>
      <c r="BH13820" s="41"/>
      <c r="BI13820" s="41"/>
      <c r="BJ13820" s="41"/>
      <c r="BK13820" s="41"/>
      <c r="BL13820" s="41"/>
      <c r="BM13820" s="41"/>
      <c r="BN13820" s="41"/>
      <c r="BO13820" s="41"/>
      <c r="BP13820" s="108"/>
      <c r="CG13820" s="102"/>
      <c r="CI13820" s="45"/>
    </row>
    <row r="13821" spans="37:87" ht="13" customHeight="1">
      <c r="AK13821" s="114"/>
      <c r="AL13821" s="41"/>
      <c r="AM13821" s="41"/>
      <c r="AN13821" s="41"/>
      <c r="AO13821" s="41"/>
      <c r="AP13821" s="41"/>
      <c r="AQ13821" s="41"/>
      <c r="AR13821" s="41"/>
      <c r="AS13821" s="41"/>
      <c r="AT13821" s="41"/>
      <c r="AU13821" s="41"/>
      <c r="AV13821" s="41"/>
      <c r="AW13821" s="41"/>
      <c r="AX13821" s="41"/>
      <c r="AY13821" s="41"/>
      <c r="AZ13821" s="41"/>
      <c r="BA13821" s="41"/>
      <c r="BB13821" s="41"/>
      <c r="BC13821" s="41"/>
      <c r="BD13821" s="41"/>
      <c r="BE13821" s="41"/>
      <c r="BF13821" s="41"/>
      <c r="BG13821" s="41"/>
      <c r="BH13821" s="41"/>
      <c r="BI13821" s="41"/>
      <c r="BJ13821" s="41"/>
      <c r="BK13821" s="41"/>
      <c r="BL13821" s="41"/>
      <c r="BM13821" s="41"/>
      <c r="BN13821" s="41"/>
      <c r="BO13821" s="41"/>
      <c r="BP13821" s="108"/>
      <c r="CG13821" s="102"/>
      <c r="CI13821" s="45"/>
    </row>
    <row r="13822" spans="37:87" ht="13" customHeight="1">
      <c r="AK13822" s="114"/>
      <c r="AL13822" s="41"/>
      <c r="AM13822" s="41"/>
      <c r="AN13822" s="41"/>
      <c r="AO13822" s="41"/>
      <c r="AP13822" s="41"/>
      <c r="AQ13822" s="41"/>
      <c r="AR13822" s="41"/>
      <c r="AS13822" s="41"/>
      <c r="AT13822" s="41"/>
      <c r="AU13822" s="41"/>
      <c r="AV13822" s="41"/>
      <c r="AW13822" s="41"/>
      <c r="AX13822" s="41"/>
      <c r="AY13822" s="41"/>
      <c r="AZ13822" s="41"/>
      <c r="BA13822" s="41"/>
      <c r="BB13822" s="41"/>
      <c r="BC13822" s="41"/>
      <c r="BD13822" s="41"/>
      <c r="BE13822" s="41"/>
      <c r="BF13822" s="41"/>
      <c r="BG13822" s="41"/>
      <c r="BH13822" s="41"/>
      <c r="BI13822" s="41"/>
      <c r="BJ13822" s="41"/>
      <c r="BK13822" s="41"/>
      <c r="BL13822" s="41"/>
      <c r="BM13822" s="41"/>
      <c r="BN13822" s="41"/>
      <c r="BO13822" s="41"/>
      <c r="BP13822" s="108"/>
      <c r="CG13822" s="102"/>
      <c r="CI13822" s="45"/>
    </row>
    <row r="13823" spans="37:87" ht="13" customHeight="1">
      <c r="AK13823" s="114"/>
      <c r="AL13823" s="41"/>
      <c r="AM13823" s="41"/>
      <c r="AN13823" s="41"/>
      <c r="AO13823" s="41"/>
      <c r="AP13823" s="41"/>
      <c r="AQ13823" s="41"/>
      <c r="AR13823" s="41"/>
      <c r="AS13823" s="41"/>
      <c r="AT13823" s="41"/>
      <c r="AU13823" s="41"/>
      <c r="AV13823" s="41"/>
      <c r="AW13823" s="41"/>
      <c r="AX13823" s="41"/>
      <c r="AY13823" s="41"/>
      <c r="AZ13823" s="41"/>
      <c r="BA13823" s="41"/>
      <c r="BB13823" s="41"/>
      <c r="BC13823" s="41"/>
      <c r="BD13823" s="41"/>
      <c r="BE13823" s="41"/>
      <c r="BF13823" s="41"/>
      <c r="BG13823" s="41"/>
      <c r="BH13823" s="41"/>
      <c r="BI13823" s="41"/>
      <c r="BJ13823" s="41"/>
      <c r="BK13823" s="41"/>
      <c r="BL13823" s="41"/>
      <c r="BM13823" s="41"/>
      <c r="BN13823" s="41"/>
      <c r="BO13823" s="41"/>
      <c r="BP13823" s="108"/>
      <c r="CG13823" s="102"/>
      <c r="CI13823" s="45"/>
    </row>
    <row r="13824" spans="37:87" ht="13" customHeight="1">
      <c r="AK13824" s="114"/>
      <c r="AL13824" s="41"/>
      <c r="AM13824" s="41"/>
      <c r="AN13824" s="41"/>
      <c r="AO13824" s="41"/>
      <c r="AP13824" s="41"/>
      <c r="AQ13824" s="41"/>
      <c r="AR13824" s="41"/>
      <c r="AS13824" s="41"/>
      <c r="AT13824" s="41"/>
      <c r="AU13824" s="41"/>
      <c r="AV13824" s="41"/>
      <c r="AW13824" s="41"/>
      <c r="AX13824" s="41"/>
      <c r="AY13824" s="41"/>
      <c r="AZ13824" s="41"/>
      <c r="BA13824" s="41"/>
      <c r="BB13824" s="41"/>
      <c r="BC13824" s="41"/>
      <c r="BD13824" s="41"/>
      <c r="BE13824" s="41"/>
      <c r="BF13824" s="41"/>
      <c r="BG13824" s="41"/>
      <c r="BH13824" s="41"/>
      <c r="BI13824" s="41"/>
      <c r="BJ13824" s="41"/>
      <c r="BK13824" s="41"/>
      <c r="BL13824" s="41"/>
      <c r="BM13824" s="41"/>
      <c r="BN13824" s="41"/>
      <c r="BO13824" s="41"/>
      <c r="BP13824" s="108"/>
      <c r="CG13824" s="102"/>
      <c r="CI13824" s="45"/>
    </row>
    <row r="13825" spans="37:87" ht="13" customHeight="1">
      <c r="AK13825" s="114"/>
      <c r="AL13825" s="41"/>
      <c r="AM13825" s="41"/>
      <c r="AN13825" s="41"/>
      <c r="AO13825" s="41"/>
      <c r="AP13825" s="41"/>
      <c r="AQ13825" s="41"/>
      <c r="AR13825" s="41"/>
      <c r="AS13825" s="41"/>
      <c r="AT13825" s="41"/>
      <c r="AU13825" s="41"/>
      <c r="AV13825" s="41"/>
      <c r="AW13825" s="41"/>
      <c r="AX13825" s="41"/>
      <c r="AY13825" s="41"/>
      <c r="AZ13825" s="41"/>
      <c r="BA13825" s="41"/>
      <c r="BB13825" s="41"/>
      <c r="BC13825" s="41"/>
      <c r="BD13825" s="41"/>
      <c r="BE13825" s="41"/>
      <c r="BF13825" s="41"/>
      <c r="BG13825" s="41"/>
      <c r="BH13825" s="41"/>
      <c r="BI13825" s="41"/>
      <c r="BJ13825" s="41"/>
      <c r="BK13825" s="41"/>
      <c r="BL13825" s="41"/>
      <c r="BM13825" s="41"/>
      <c r="BN13825" s="41"/>
      <c r="BO13825" s="41"/>
      <c r="BP13825" s="108"/>
      <c r="CG13825" s="102"/>
      <c r="CI13825" s="45"/>
    </row>
    <row r="13826" spans="37:87" ht="13" customHeight="1">
      <c r="AK13826" s="114"/>
      <c r="AL13826" s="41"/>
      <c r="AM13826" s="41"/>
      <c r="AN13826" s="41"/>
      <c r="AO13826" s="41"/>
      <c r="AP13826" s="41"/>
      <c r="AQ13826" s="41"/>
      <c r="AR13826" s="41"/>
      <c r="AS13826" s="41"/>
      <c r="AT13826" s="41"/>
      <c r="AU13826" s="41"/>
      <c r="AV13826" s="41"/>
      <c r="AW13826" s="41"/>
      <c r="AX13826" s="41"/>
      <c r="AY13826" s="41"/>
      <c r="AZ13826" s="41"/>
      <c r="BA13826" s="41"/>
      <c r="BB13826" s="41"/>
      <c r="BC13826" s="41"/>
      <c r="BD13826" s="41"/>
      <c r="BE13826" s="41"/>
      <c r="BF13826" s="41"/>
      <c r="BG13826" s="41"/>
      <c r="BH13826" s="41"/>
      <c r="BI13826" s="41"/>
      <c r="BJ13826" s="41"/>
      <c r="BK13826" s="41"/>
      <c r="BL13826" s="41"/>
      <c r="BM13826" s="41"/>
      <c r="BN13826" s="41"/>
      <c r="BO13826" s="41"/>
      <c r="BP13826" s="108"/>
      <c r="CG13826" s="102"/>
      <c r="CI13826" s="45"/>
    </row>
    <row r="13827" spans="37:87" ht="13" customHeight="1">
      <c r="AK13827" s="114"/>
      <c r="AL13827" s="41"/>
      <c r="AM13827" s="41"/>
      <c r="AN13827" s="41"/>
      <c r="AO13827" s="41"/>
      <c r="AP13827" s="41"/>
      <c r="AQ13827" s="41"/>
      <c r="AR13827" s="41"/>
      <c r="AS13827" s="41"/>
      <c r="AT13827" s="41"/>
      <c r="AU13827" s="41"/>
      <c r="AV13827" s="41"/>
      <c r="AW13827" s="41"/>
      <c r="AX13827" s="41"/>
      <c r="AY13827" s="41"/>
      <c r="AZ13827" s="41"/>
      <c r="BA13827" s="41"/>
      <c r="BB13827" s="41"/>
      <c r="BC13827" s="41"/>
      <c r="BD13827" s="41"/>
      <c r="BE13827" s="41"/>
      <c r="BF13827" s="41"/>
      <c r="BG13827" s="41"/>
      <c r="BH13827" s="41"/>
      <c r="BI13827" s="41"/>
      <c r="BJ13827" s="41"/>
      <c r="BK13827" s="41"/>
      <c r="BL13827" s="41"/>
      <c r="BM13827" s="41"/>
      <c r="BN13827" s="41"/>
      <c r="BO13827" s="41"/>
      <c r="BP13827" s="108"/>
      <c r="CG13827" s="102"/>
      <c r="CI13827" s="45"/>
    </row>
    <row r="13828" spans="37:87" ht="13" customHeight="1">
      <c r="AK13828" s="114"/>
      <c r="AL13828" s="41"/>
      <c r="AM13828" s="41"/>
      <c r="AN13828" s="41"/>
      <c r="AO13828" s="41"/>
      <c r="AP13828" s="41"/>
      <c r="AQ13828" s="41"/>
      <c r="AR13828" s="41"/>
      <c r="AS13828" s="41"/>
      <c r="AT13828" s="41"/>
      <c r="AU13828" s="41"/>
      <c r="AV13828" s="41"/>
      <c r="AW13828" s="41"/>
      <c r="AX13828" s="41"/>
      <c r="AY13828" s="41"/>
      <c r="AZ13828" s="41"/>
      <c r="BA13828" s="41"/>
      <c r="BB13828" s="41"/>
      <c r="BC13828" s="41"/>
      <c r="BD13828" s="41"/>
      <c r="BE13828" s="41"/>
      <c r="BF13828" s="41"/>
      <c r="BG13828" s="41"/>
      <c r="BH13828" s="41"/>
      <c r="BI13828" s="41"/>
      <c r="BJ13828" s="41"/>
      <c r="BK13828" s="41"/>
      <c r="BL13828" s="41"/>
      <c r="BM13828" s="41"/>
      <c r="BN13828" s="41"/>
      <c r="BO13828" s="41"/>
      <c r="BP13828" s="108"/>
      <c r="CG13828" s="102"/>
      <c r="CI13828" s="45"/>
    </row>
    <row r="13829" spans="37:87" ht="13" customHeight="1">
      <c r="AK13829" s="114"/>
      <c r="AL13829" s="41"/>
      <c r="AM13829" s="41"/>
      <c r="AN13829" s="41"/>
      <c r="AO13829" s="41"/>
      <c r="AP13829" s="41"/>
      <c r="AQ13829" s="41"/>
      <c r="AR13829" s="41"/>
      <c r="AS13829" s="41"/>
      <c r="AT13829" s="41"/>
      <c r="AU13829" s="41"/>
      <c r="AV13829" s="41"/>
      <c r="AW13829" s="41"/>
      <c r="AX13829" s="41"/>
      <c r="AY13829" s="41"/>
      <c r="AZ13829" s="41"/>
      <c r="BA13829" s="41"/>
      <c r="BB13829" s="41"/>
      <c r="BC13829" s="41"/>
      <c r="BD13829" s="41"/>
      <c r="BE13829" s="41"/>
      <c r="BF13829" s="41"/>
      <c r="BG13829" s="41"/>
      <c r="BH13829" s="41"/>
      <c r="BI13829" s="41"/>
      <c r="BJ13829" s="41"/>
      <c r="BK13829" s="41"/>
      <c r="BL13829" s="41"/>
      <c r="BM13829" s="41"/>
      <c r="BN13829" s="41"/>
      <c r="BO13829" s="41"/>
      <c r="BP13829" s="108"/>
      <c r="CG13829" s="102"/>
      <c r="CI13829" s="45"/>
    </row>
    <row r="13830" spans="37:87" ht="13" customHeight="1">
      <c r="AK13830" s="114"/>
      <c r="AL13830" s="41"/>
      <c r="AM13830" s="41"/>
      <c r="AN13830" s="41"/>
      <c r="AO13830" s="41"/>
      <c r="AP13830" s="41"/>
      <c r="AQ13830" s="41"/>
      <c r="AR13830" s="41"/>
      <c r="AS13830" s="41"/>
      <c r="AT13830" s="41"/>
      <c r="AU13830" s="41"/>
      <c r="AV13830" s="41"/>
      <c r="AW13830" s="41"/>
      <c r="AX13830" s="41"/>
      <c r="AY13830" s="41"/>
      <c r="AZ13830" s="41"/>
      <c r="BA13830" s="41"/>
      <c r="BB13830" s="41"/>
      <c r="BC13830" s="41"/>
      <c r="BD13830" s="41"/>
      <c r="BE13830" s="41"/>
      <c r="BF13830" s="41"/>
      <c r="BG13830" s="41"/>
      <c r="BH13830" s="41"/>
      <c r="BI13830" s="41"/>
      <c r="BJ13830" s="41"/>
      <c r="BK13830" s="41"/>
      <c r="BL13830" s="41"/>
      <c r="BM13830" s="41"/>
      <c r="BN13830" s="41"/>
      <c r="BO13830" s="41"/>
      <c r="BP13830" s="108"/>
      <c r="CG13830" s="102"/>
      <c r="CI13830" s="45"/>
    </row>
    <row r="13831" spans="37:87" ht="13" customHeight="1">
      <c r="AK13831" s="114"/>
      <c r="AL13831" s="41"/>
      <c r="AM13831" s="41"/>
      <c r="AN13831" s="41"/>
      <c r="AO13831" s="41"/>
      <c r="AP13831" s="41"/>
      <c r="AQ13831" s="41"/>
      <c r="AR13831" s="41"/>
      <c r="AS13831" s="41"/>
      <c r="AT13831" s="41"/>
      <c r="AU13831" s="41"/>
      <c r="AV13831" s="41"/>
      <c r="AW13831" s="41"/>
      <c r="AX13831" s="41"/>
      <c r="AY13831" s="41"/>
      <c r="AZ13831" s="41"/>
      <c r="BA13831" s="41"/>
      <c r="BB13831" s="41"/>
      <c r="BC13831" s="41"/>
      <c r="BD13831" s="41"/>
      <c r="BE13831" s="41"/>
      <c r="BF13831" s="41"/>
      <c r="BG13831" s="41"/>
      <c r="BH13831" s="41"/>
      <c r="BI13831" s="41"/>
      <c r="BJ13831" s="41"/>
      <c r="BK13831" s="41"/>
      <c r="BL13831" s="41"/>
      <c r="BM13831" s="41"/>
      <c r="BN13831" s="41"/>
      <c r="BO13831" s="41"/>
      <c r="BP13831" s="108"/>
      <c r="CG13831" s="102"/>
      <c r="CI13831" s="45"/>
    </row>
    <row r="13832" spans="37:87" ht="13" customHeight="1">
      <c r="AK13832" s="114"/>
      <c r="AL13832" s="41"/>
      <c r="AM13832" s="41"/>
      <c r="AN13832" s="41"/>
      <c r="AO13832" s="41"/>
      <c r="AP13832" s="41"/>
      <c r="AQ13832" s="41"/>
      <c r="AR13832" s="41"/>
      <c r="AS13832" s="41"/>
      <c r="AT13832" s="41"/>
      <c r="AU13832" s="41"/>
      <c r="AV13832" s="41"/>
      <c r="AW13832" s="41"/>
      <c r="AX13832" s="41"/>
      <c r="AY13832" s="41"/>
      <c r="AZ13832" s="41"/>
      <c r="BA13832" s="41"/>
      <c r="BB13832" s="41"/>
      <c r="BC13832" s="41"/>
      <c r="BD13832" s="41"/>
      <c r="BE13832" s="41"/>
      <c r="BF13832" s="41"/>
      <c r="BG13832" s="41"/>
      <c r="BH13832" s="41"/>
      <c r="BI13832" s="41"/>
      <c r="BJ13832" s="41"/>
      <c r="BK13832" s="41"/>
      <c r="BL13832" s="41"/>
      <c r="BM13832" s="41"/>
      <c r="BN13832" s="41"/>
      <c r="BO13832" s="41"/>
      <c r="BP13832" s="108"/>
      <c r="CG13832" s="102"/>
      <c r="CI13832" s="45"/>
    </row>
    <row r="13833" spans="37:87" ht="13" customHeight="1">
      <c r="AK13833" s="114"/>
      <c r="AL13833" s="41"/>
      <c r="AM13833" s="41"/>
      <c r="AN13833" s="41"/>
      <c r="AO13833" s="41"/>
      <c r="AP13833" s="41"/>
      <c r="AQ13833" s="41"/>
      <c r="AR13833" s="41"/>
      <c r="AS13833" s="41"/>
      <c r="AT13833" s="41"/>
      <c r="AU13833" s="41"/>
      <c r="AV13833" s="41"/>
      <c r="AW13833" s="41"/>
      <c r="AX13833" s="41"/>
      <c r="AY13833" s="41"/>
      <c r="AZ13833" s="41"/>
      <c r="BA13833" s="41"/>
      <c r="BB13833" s="41"/>
      <c r="BC13833" s="41"/>
      <c r="BD13833" s="41"/>
      <c r="BE13833" s="41"/>
      <c r="BF13833" s="41"/>
      <c r="BG13833" s="41"/>
      <c r="BH13833" s="41"/>
      <c r="BI13833" s="41"/>
      <c r="BJ13833" s="41"/>
      <c r="BK13833" s="41"/>
      <c r="BL13833" s="41"/>
      <c r="BM13833" s="41"/>
      <c r="BN13833" s="41"/>
      <c r="BO13833" s="41"/>
      <c r="BP13833" s="108"/>
      <c r="CG13833" s="102"/>
      <c r="CI13833" s="45"/>
    </row>
    <row r="13834" spans="37:87" ht="13" customHeight="1">
      <c r="AK13834" s="114"/>
      <c r="AL13834" s="41"/>
      <c r="AM13834" s="41"/>
      <c r="AN13834" s="41"/>
      <c r="AO13834" s="41"/>
      <c r="AP13834" s="41"/>
      <c r="AQ13834" s="41"/>
      <c r="AR13834" s="41"/>
      <c r="AS13834" s="41"/>
      <c r="AT13834" s="41"/>
      <c r="AU13834" s="41"/>
      <c r="AV13834" s="41"/>
      <c r="AW13834" s="41"/>
      <c r="AX13834" s="41"/>
      <c r="AY13834" s="41"/>
      <c r="AZ13834" s="41"/>
      <c r="BA13834" s="41"/>
      <c r="BB13834" s="41"/>
      <c r="BC13834" s="41"/>
      <c r="BD13834" s="41"/>
      <c r="BE13834" s="41"/>
      <c r="BF13834" s="41"/>
      <c r="BG13834" s="41"/>
      <c r="BH13834" s="41"/>
      <c r="BI13834" s="41"/>
      <c r="BJ13834" s="41"/>
      <c r="BK13834" s="41"/>
      <c r="BL13834" s="41"/>
      <c r="BM13834" s="41"/>
      <c r="BN13834" s="41"/>
      <c r="BO13834" s="41"/>
      <c r="BP13834" s="108"/>
      <c r="CG13834" s="102"/>
      <c r="CI13834" s="45"/>
    </row>
    <row r="13835" spans="37:87" ht="13" customHeight="1">
      <c r="AK13835" s="114"/>
      <c r="AL13835" s="41"/>
      <c r="AM13835" s="41"/>
      <c r="AN13835" s="41"/>
      <c r="AO13835" s="41"/>
      <c r="AP13835" s="41"/>
      <c r="AQ13835" s="41"/>
      <c r="AR13835" s="41"/>
      <c r="AS13835" s="41"/>
      <c r="AT13835" s="41"/>
      <c r="AU13835" s="41"/>
      <c r="AV13835" s="41"/>
      <c r="AW13835" s="41"/>
      <c r="AX13835" s="41"/>
      <c r="AY13835" s="41"/>
      <c r="AZ13835" s="41"/>
      <c r="BA13835" s="41"/>
      <c r="BB13835" s="41"/>
      <c r="BC13835" s="41"/>
      <c r="BD13835" s="41"/>
      <c r="BE13835" s="41"/>
      <c r="BF13835" s="41"/>
      <c r="BG13835" s="41"/>
      <c r="BH13835" s="41"/>
      <c r="BI13835" s="41"/>
      <c r="BJ13835" s="41"/>
      <c r="BK13835" s="41"/>
      <c r="BL13835" s="41"/>
      <c r="BM13835" s="41"/>
      <c r="BN13835" s="41"/>
      <c r="BO13835" s="41"/>
      <c r="BP13835" s="108"/>
      <c r="CG13835" s="102"/>
      <c r="CI13835" s="45"/>
    </row>
    <row r="13836" spans="37:87" ht="13" customHeight="1">
      <c r="AK13836" s="114"/>
      <c r="AL13836" s="41"/>
      <c r="AM13836" s="41"/>
      <c r="AN13836" s="41"/>
      <c r="AO13836" s="41"/>
      <c r="AP13836" s="41"/>
      <c r="AQ13836" s="41"/>
      <c r="AR13836" s="41"/>
      <c r="AS13836" s="41"/>
      <c r="AT13836" s="41"/>
      <c r="AU13836" s="41"/>
      <c r="AV13836" s="41"/>
      <c r="AW13836" s="41"/>
      <c r="AX13836" s="41"/>
      <c r="AY13836" s="41"/>
      <c r="AZ13836" s="41"/>
      <c r="BA13836" s="41"/>
      <c r="BB13836" s="41"/>
      <c r="BC13836" s="41"/>
      <c r="BD13836" s="41"/>
      <c r="BE13836" s="41"/>
      <c r="BF13836" s="41"/>
      <c r="BG13836" s="41"/>
      <c r="BH13836" s="41"/>
      <c r="BI13836" s="41"/>
      <c r="BJ13836" s="41"/>
      <c r="BK13836" s="41"/>
      <c r="BL13836" s="41"/>
      <c r="BM13836" s="41"/>
      <c r="BN13836" s="41"/>
      <c r="BO13836" s="41"/>
      <c r="BP13836" s="108"/>
      <c r="CG13836" s="102"/>
      <c r="CI13836" s="45"/>
    </row>
    <row r="13837" spans="37:87" ht="13" customHeight="1">
      <c r="AK13837" s="114"/>
      <c r="AL13837" s="41"/>
      <c r="AM13837" s="41"/>
      <c r="AN13837" s="41"/>
      <c r="AO13837" s="41"/>
      <c r="AP13837" s="41"/>
      <c r="AQ13837" s="41"/>
      <c r="AR13837" s="41"/>
      <c r="AS13837" s="41"/>
      <c r="AT13837" s="41"/>
      <c r="AU13837" s="41"/>
      <c r="AV13837" s="41"/>
      <c r="AW13837" s="41"/>
      <c r="AX13837" s="41"/>
      <c r="AY13837" s="41"/>
      <c r="AZ13837" s="41"/>
      <c r="BA13837" s="41"/>
      <c r="BB13837" s="41"/>
      <c r="BC13837" s="41"/>
      <c r="BD13837" s="41"/>
      <c r="BE13837" s="41"/>
      <c r="BF13837" s="41"/>
      <c r="BG13837" s="41"/>
      <c r="BH13837" s="41"/>
      <c r="BI13837" s="41"/>
      <c r="BJ13837" s="41"/>
      <c r="BK13837" s="41"/>
      <c r="BL13837" s="41"/>
      <c r="BM13837" s="41"/>
      <c r="BN13837" s="41"/>
      <c r="BO13837" s="41"/>
      <c r="BP13837" s="108"/>
      <c r="CG13837" s="102"/>
      <c r="CI13837" s="45"/>
    </row>
    <row r="13838" spans="37:87" ht="13" customHeight="1">
      <c r="AK13838" s="114"/>
      <c r="AL13838" s="41"/>
      <c r="AM13838" s="41"/>
      <c r="AN13838" s="41"/>
      <c r="AO13838" s="41"/>
      <c r="AP13838" s="41"/>
      <c r="AQ13838" s="41"/>
      <c r="AR13838" s="41"/>
      <c r="AS13838" s="41"/>
      <c r="AT13838" s="41"/>
      <c r="AU13838" s="41"/>
      <c r="AV13838" s="41"/>
      <c r="AW13838" s="41"/>
      <c r="AX13838" s="41"/>
      <c r="AY13838" s="41"/>
      <c r="AZ13838" s="41"/>
      <c r="BA13838" s="41"/>
      <c r="BB13838" s="41"/>
      <c r="BC13838" s="41"/>
      <c r="BD13838" s="41"/>
      <c r="BE13838" s="41"/>
      <c r="BF13838" s="41"/>
      <c r="BG13838" s="41"/>
      <c r="BH13838" s="41"/>
      <c r="BI13838" s="41"/>
      <c r="BJ13838" s="41"/>
      <c r="BK13838" s="41"/>
      <c r="BL13838" s="41"/>
      <c r="BM13838" s="41"/>
      <c r="BN13838" s="41"/>
      <c r="BO13838" s="41"/>
      <c r="BP13838" s="108"/>
      <c r="CG13838" s="102"/>
      <c r="CI13838" s="45"/>
    </row>
    <row r="13839" spans="37:87" ht="13" customHeight="1">
      <c r="AK13839" s="114"/>
      <c r="AL13839" s="41"/>
      <c r="AM13839" s="41"/>
      <c r="AN13839" s="41"/>
      <c r="AO13839" s="41"/>
      <c r="AP13839" s="41"/>
      <c r="AQ13839" s="41"/>
      <c r="AR13839" s="41"/>
      <c r="AS13839" s="41"/>
      <c r="AT13839" s="41"/>
      <c r="AU13839" s="41"/>
      <c r="AV13839" s="41"/>
      <c r="AW13839" s="41"/>
      <c r="AX13839" s="41"/>
      <c r="AY13839" s="41"/>
      <c r="AZ13839" s="41"/>
      <c r="BA13839" s="41"/>
      <c r="BB13839" s="41"/>
      <c r="BC13839" s="41"/>
      <c r="BD13839" s="41"/>
      <c r="BE13839" s="41"/>
      <c r="BF13839" s="41"/>
      <c r="BG13839" s="41"/>
      <c r="BH13839" s="41"/>
      <c r="BI13839" s="41"/>
      <c r="BJ13839" s="41"/>
      <c r="BK13839" s="41"/>
      <c r="BL13839" s="41"/>
      <c r="BM13839" s="41"/>
      <c r="BN13839" s="41"/>
      <c r="BO13839" s="41"/>
      <c r="BP13839" s="108"/>
      <c r="CG13839" s="102"/>
      <c r="CI13839" s="45"/>
    </row>
    <row r="13840" spans="37:87" ht="13" customHeight="1">
      <c r="AK13840" s="114"/>
      <c r="AL13840" s="41"/>
      <c r="AM13840" s="41"/>
      <c r="AN13840" s="41"/>
      <c r="AO13840" s="41"/>
      <c r="AP13840" s="41"/>
      <c r="AQ13840" s="41"/>
      <c r="AR13840" s="41"/>
      <c r="AS13840" s="41"/>
      <c r="AT13840" s="41"/>
      <c r="AU13840" s="41"/>
      <c r="AV13840" s="41"/>
      <c r="AW13840" s="41"/>
      <c r="AX13840" s="41"/>
      <c r="AY13840" s="41"/>
      <c r="AZ13840" s="41"/>
      <c r="BA13840" s="41"/>
      <c r="BB13840" s="41"/>
      <c r="BC13840" s="41"/>
      <c r="BD13840" s="41"/>
      <c r="BE13840" s="41"/>
      <c r="BF13840" s="41"/>
      <c r="BG13840" s="41"/>
      <c r="BH13840" s="41"/>
      <c r="BI13840" s="41"/>
      <c r="BJ13840" s="41"/>
      <c r="BK13840" s="41"/>
      <c r="BL13840" s="41"/>
      <c r="BM13840" s="41"/>
      <c r="BN13840" s="41"/>
      <c r="BO13840" s="41"/>
      <c r="BP13840" s="108"/>
      <c r="CG13840" s="102"/>
      <c r="CI13840" s="45"/>
    </row>
    <row r="13841" spans="37:87" ht="13" customHeight="1">
      <c r="AK13841" s="114"/>
      <c r="AL13841" s="41"/>
      <c r="AM13841" s="41"/>
      <c r="AN13841" s="41"/>
      <c r="AO13841" s="41"/>
      <c r="AP13841" s="41"/>
      <c r="AQ13841" s="41"/>
      <c r="AR13841" s="41"/>
      <c r="AS13841" s="41"/>
      <c r="AT13841" s="41"/>
      <c r="AU13841" s="41"/>
      <c r="AV13841" s="41"/>
      <c r="AW13841" s="41"/>
      <c r="AX13841" s="41"/>
      <c r="AY13841" s="41"/>
      <c r="AZ13841" s="41"/>
      <c r="BA13841" s="41"/>
      <c r="BB13841" s="41"/>
      <c r="BC13841" s="41"/>
      <c r="BD13841" s="41"/>
      <c r="BE13841" s="41"/>
      <c r="BF13841" s="41"/>
      <c r="BG13841" s="41"/>
      <c r="BH13841" s="41"/>
      <c r="BI13841" s="41"/>
      <c r="BJ13841" s="41"/>
      <c r="BK13841" s="41"/>
      <c r="BL13841" s="41"/>
      <c r="BM13841" s="41"/>
      <c r="BN13841" s="41"/>
      <c r="BO13841" s="41"/>
      <c r="BP13841" s="108"/>
      <c r="CG13841" s="102"/>
      <c r="CI13841" s="45"/>
    </row>
    <row r="13842" spans="37:87" ht="13" customHeight="1">
      <c r="AK13842" s="114"/>
      <c r="AL13842" s="41"/>
      <c r="AM13842" s="41"/>
      <c r="AN13842" s="41"/>
      <c r="AO13842" s="41"/>
      <c r="AP13842" s="41"/>
      <c r="AQ13842" s="41"/>
      <c r="AR13842" s="41"/>
      <c r="AS13842" s="41"/>
      <c r="AT13842" s="41"/>
      <c r="AU13842" s="41"/>
      <c r="AV13842" s="41"/>
      <c r="AW13842" s="41"/>
      <c r="AX13842" s="41"/>
      <c r="AY13842" s="41"/>
      <c r="AZ13842" s="41"/>
      <c r="BA13842" s="41"/>
      <c r="BB13842" s="41"/>
      <c r="BC13842" s="41"/>
      <c r="BD13842" s="41"/>
      <c r="BE13842" s="41"/>
      <c r="BF13842" s="41"/>
      <c r="BG13842" s="41"/>
      <c r="BH13842" s="41"/>
      <c r="BI13842" s="41"/>
      <c r="BJ13842" s="41"/>
      <c r="BK13842" s="41"/>
      <c r="BL13842" s="41"/>
      <c r="BM13842" s="41"/>
      <c r="BN13842" s="41"/>
      <c r="BO13842" s="41"/>
      <c r="BP13842" s="108"/>
      <c r="CG13842" s="102"/>
      <c r="CI13842" s="45"/>
    </row>
    <row r="13843" spans="37:87" ht="13" customHeight="1">
      <c r="AK13843" s="114"/>
      <c r="AL13843" s="41"/>
      <c r="AM13843" s="41"/>
      <c r="AN13843" s="41"/>
      <c r="AO13843" s="41"/>
      <c r="AP13843" s="41"/>
      <c r="AQ13843" s="41"/>
      <c r="AR13843" s="41"/>
      <c r="AS13843" s="41"/>
      <c r="AT13843" s="41"/>
      <c r="AU13843" s="41"/>
      <c r="AV13843" s="41"/>
      <c r="AW13843" s="41"/>
      <c r="AX13843" s="41"/>
      <c r="AY13843" s="41"/>
      <c r="AZ13843" s="41"/>
      <c r="BA13843" s="41"/>
      <c r="BB13843" s="41"/>
      <c r="BC13843" s="41"/>
      <c r="BD13843" s="41"/>
      <c r="BE13843" s="41"/>
      <c r="BF13843" s="41"/>
      <c r="BG13843" s="41"/>
      <c r="BH13843" s="41"/>
      <c r="BI13843" s="41"/>
      <c r="BJ13843" s="41"/>
      <c r="BK13843" s="41"/>
      <c r="BL13843" s="41"/>
      <c r="BM13843" s="41"/>
      <c r="BN13843" s="41"/>
      <c r="BO13843" s="41"/>
      <c r="BP13843" s="108"/>
      <c r="CG13843" s="102"/>
      <c r="CI13843" s="45"/>
    </row>
    <row r="13844" spans="37:87" ht="13" customHeight="1">
      <c r="AK13844" s="114"/>
      <c r="AL13844" s="41"/>
      <c r="AM13844" s="41"/>
      <c r="AN13844" s="41"/>
      <c r="AO13844" s="41"/>
      <c r="AP13844" s="41"/>
      <c r="AQ13844" s="41"/>
      <c r="AR13844" s="41"/>
      <c r="AS13844" s="41"/>
      <c r="AT13844" s="41"/>
      <c r="AU13844" s="41"/>
      <c r="AV13844" s="41"/>
      <c r="AW13844" s="41"/>
      <c r="AX13844" s="41"/>
      <c r="AY13844" s="41"/>
      <c r="AZ13844" s="41"/>
      <c r="BA13844" s="41"/>
      <c r="BB13844" s="41"/>
      <c r="BC13844" s="41"/>
      <c r="BD13844" s="41"/>
      <c r="BE13844" s="41"/>
      <c r="BF13844" s="41"/>
      <c r="BG13844" s="41"/>
      <c r="BH13844" s="41"/>
      <c r="BI13844" s="41"/>
      <c r="BJ13844" s="41"/>
      <c r="BK13844" s="41"/>
      <c r="BL13844" s="41"/>
      <c r="BM13844" s="41"/>
      <c r="BN13844" s="41"/>
      <c r="BO13844" s="41"/>
      <c r="BP13844" s="108"/>
      <c r="CG13844" s="102"/>
      <c r="CI13844" s="45"/>
    </row>
    <row r="13845" spans="37:87" ht="13" customHeight="1">
      <c r="AK13845" s="114"/>
      <c r="AL13845" s="41"/>
      <c r="AM13845" s="41"/>
      <c r="AN13845" s="41"/>
      <c r="AO13845" s="41"/>
      <c r="AP13845" s="41"/>
      <c r="AQ13845" s="41"/>
      <c r="AR13845" s="41"/>
      <c r="AS13845" s="41"/>
      <c r="AT13845" s="41"/>
      <c r="AU13845" s="41"/>
      <c r="AV13845" s="41"/>
      <c r="AW13845" s="41"/>
      <c r="AX13845" s="41"/>
      <c r="AY13845" s="41"/>
      <c r="AZ13845" s="41"/>
      <c r="BA13845" s="41"/>
      <c r="BB13845" s="41"/>
      <c r="BC13845" s="41"/>
      <c r="BD13845" s="41"/>
      <c r="BE13845" s="41"/>
      <c r="BF13845" s="41"/>
      <c r="BG13845" s="41"/>
      <c r="BH13845" s="41"/>
      <c r="BI13845" s="41"/>
      <c r="BJ13845" s="41"/>
      <c r="BK13845" s="41"/>
      <c r="BL13845" s="41"/>
      <c r="BM13845" s="41"/>
      <c r="BN13845" s="41"/>
      <c r="BO13845" s="41"/>
      <c r="BP13845" s="108"/>
      <c r="CG13845" s="102"/>
      <c r="CI13845" s="45"/>
    </row>
    <row r="13846" spans="37:87" ht="13" customHeight="1">
      <c r="AK13846" s="114"/>
      <c r="AL13846" s="41"/>
      <c r="AM13846" s="41"/>
      <c r="AN13846" s="41"/>
      <c r="AO13846" s="41"/>
      <c r="AP13846" s="41"/>
      <c r="AQ13846" s="41"/>
      <c r="AR13846" s="41"/>
      <c r="AS13846" s="41"/>
      <c r="AT13846" s="41"/>
      <c r="AU13846" s="41"/>
      <c r="AV13846" s="41"/>
      <c r="AW13846" s="41"/>
      <c r="AX13846" s="41"/>
      <c r="AY13846" s="41"/>
      <c r="AZ13846" s="41"/>
      <c r="BA13846" s="41"/>
      <c r="BB13846" s="41"/>
      <c r="BC13846" s="41"/>
      <c r="BD13846" s="41"/>
      <c r="BE13846" s="41"/>
      <c r="BF13846" s="41"/>
      <c r="BG13846" s="41"/>
      <c r="BH13846" s="41"/>
      <c r="BI13846" s="41"/>
      <c r="BJ13846" s="41"/>
      <c r="BK13846" s="41"/>
      <c r="BL13846" s="41"/>
      <c r="BM13846" s="41"/>
      <c r="BN13846" s="41"/>
      <c r="BO13846" s="41"/>
      <c r="BP13846" s="108"/>
      <c r="CG13846" s="102"/>
      <c r="CI13846" s="45"/>
    </row>
    <row r="13847" spans="37:87" ht="13" customHeight="1">
      <c r="AK13847" s="114"/>
      <c r="AL13847" s="41"/>
      <c r="AM13847" s="41"/>
      <c r="AN13847" s="41"/>
      <c r="AO13847" s="41"/>
      <c r="AP13847" s="41"/>
      <c r="AQ13847" s="41"/>
      <c r="AR13847" s="41"/>
      <c r="AS13847" s="41"/>
      <c r="AT13847" s="41"/>
      <c r="AU13847" s="41"/>
      <c r="AV13847" s="41"/>
      <c r="AW13847" s="41"/>
      <c r="AX13847" s="41"/>
      <c r="AY13847" s="41"/>
      <c r="AZ13847" s="41"/>
      <c r="BA13847" s="41"/>
      <c r="BB13847" s="41"/>
      <c r="BC13847" s="41"/>
      <c r="BD13847" s="41"/>
      <c r="BE13847" s="41"/>
      <c r="BF13847" s="41"/>
      <c r="BG13847" s="41"/>
      <c r="BH13847" s="41"/>
      <c r="BI13847" s="41"/>
      <c r="BJ13847" s="41"/>
      <c r="BK13847" s="41"/>
      <c r="BL13847" s="41"/>
      <c r="BM13847" s="41"/>
      <c r="BN13847" s="41"/>
      <c r="BO13847" s="41"/>
      <c r="BP13847" s="108"/>
      <c r="CG13847" s="102"/>
      <c r="CI13847" s="45"/>
    </row>
    <row r="13848" spans="37:87" ht="13" customHeight="1">
      <c r="AK13848" s="114"/>
      <c r="AL13848" s="41"/>
      <c r="AM13848" s="41"/>
      <c r="AN13848" s="41"/>
      <c r="AO13848" s="41"/>
      <c r="AP13848" s="41"/>
      <c r="AQ13848" s="41"/>
      <c r="AR13848" s="41"/>
      <c r="AS13848" s="41"/>
      <c r="AT13848" s="41"/>
      <c r="AU13848" s="41"/>
      <c r="AV13848" s="41"/>
      <c r="AW13848" s="41"/>
      <c r="AX13848" s="41"/>
      <c r="AY13848" s="41"/>
      <c r="AZ13848" s="41"/>
      <c r="BA13848" s="41"/>
      <c r="BB13848" s="41"/>
      <c r="BC13848" s="41"/>
      <c r="BD13848" s="41"/>
      <c r="BE13848" s="41"/>
      <c r="BF13848" s="41"/>
      <c r="BG13848" s="41"/>
      <c r="BH13848" s="41"/>
      <c r="BI13848" s="41"/>
      <c r="BJ13848" s="41"/>
      <c r="BK13848" s="41"/>
      <c r="BL13848" s="41"/>
      <c r="BM13848" s="41"/>
      <c r="BN13848" s="41"/>
      <c r="BO13848" s="41"/>
      <c r="BP13848" s="108"/>
      <c r="CG13848" s="102"/>
      <c r="CI13848" s="45"/>
    </row>
    <row r="13849" spans="37:87" ht="13" customHeight="1">
      <c r="AK13849" s="114"/>
      <c r="AL13849" s="41"/>
      <c r="AM13849" s="41"/>
      <c r="AN13849" s="41"/>
      <c r="AO13849" s="41"/>
      <c r="AP13849" s="41"/>
      <c r="AQ13849" s="41"/>
      <c r="AR13849" s="41"/>
      <c r="AS13849" s="41"/>
      <c r="AT13849" s="41"/>
      <c r="AU13849" s="41"/>
      <c r="AV13849" s="41"/>
      <c r="AW13849" s="41"/>
      <c r="AX13849" s="41"/>
      <c r="AY13849" s="41"/>
      <c r="AZ13849" s="41"/>
      <c r="BA13849" s="41"/>
      <c r="BB13849" s="41"/>
      <c r="BC13849" s="41"/>
      <c r="BD13849" s="41"/>
      <c r="BE13849" s="41"/>
      <c r="BF13849" s="41"/>
      <c r="BG13849" s="41"/>
      <c r="BH13849" s="41"/>
      <c r="BI13849" s="41"/>
      <c r="BJ13849" s="41"/>
      <c r="BK13849" s="41"/>
      <c r="BL13849" s="41"/>
      <c r="BM13849" s="41"/>
      <c r="BN13849" s="41"/>
      <c r="BO13849" s="41"/>
      <c r="BP13849" s="108"/>
      <c r="CG13849" s="102"/>
      <c r="CI13849" s="45"/>
    </row>
    <row r="13850" spans="37:87" ht="13" customHeight="1">
      <c r="AK13850" s="114"/>
      <c r="AL13850" s="41"/>
      <c r="AM13850" s="41"/>
      <c r="AN13850" s="41"/>
      <c r="AO13850" s="41"/>
      <c r="AP13850" s="41"/>
      <c r="AQ13850" s="41"/>
      <c r="AR13850" s="41"/>
      <c r="AS13850" s="41"/>
      <c r="AT13850" s="41"/>
      <c r="AU13850" s="41"/>
      <c r="AV13850" s="41"/>
      <c r="AW13850" s="41"/>
      <c r="AX13850" s="41"/>
      <c r="AY13850" s="41"/>
      <c r="AZ13850" s="41"/>
      <c r="BA13850" s="41"/>
      <c r="BB13850" s="41"/>
      <c r="BC13850" s="41"/>
      <c r="BD13850" s="41"/>
      <c r="BE13850" s="41"/>
      <c r="BF13850" s="41"/>
      <c r="BG13850" s="41"/>
      <c r="BH13850" s="41"/>
      <c r="BI13850" s="41"/>
      <c r="BJ13850" s="41"/>
      <c r="BK13850" s="41"/>
      <c r="BL13850" s="41"/>
      <c r="BM13850" s="41"/>
      <c r="BN13850" s="41"/>
      <c r="BO13850" s="41"/>
      <c r="BP13850" s="108"/>
      <c r="CG13850" s="102"/>
      <c r="CI13850" s="45"/>
    </row>
    <row r="13851" spans="37:87" ht="13" customHeight="1">
      <c r="AK13851" s="114"/>
      <c r="AL13851" s="41"/>
      <c r="AM13851" s="41"/>
      <c r="AN13851" s="41"/>
      <c r="AO13851" s="41"/>
      <c r="AP13851" s="41"/>
      <c r="AQ13851" s="41"/>
      <c r="AR13851" s="41"/>
      <c r="AS13851" s="41"/>
      <c r="AT13851" s="41"/>
      <c r="AU13851" s="41"/>
      <c r="AV13851" s="41"/>
      <c r="AW13851" s="41"/>
      <c r="AX13851" s="41"/>
      <c r="AY13851" s="41"/>
      <c r="AZ13851" s="41"/>
      <c r="BA13851" s="41"/>
      <c r="BB13851" s="41"/>
      <c r="BC13851" s="41"/>
      <c r="BD13851" s="41"/>
      <c r="BE13851" s="41"/>
      <c r="BF13851" s="41"/>
      <c r="BG13851" s="41"/>
      <c r="BH13851" s="41"/>
      <c r="BI13851" s="41"/>
      <c r="BJ13851" s="41"/>
      <c r="BK13851" s="41"/>
      <c r="BL13851" s="41"/>
      <c r="BM13851" s="41"/>
      <c r="BN13851" s="41"/>
      <c r="BO13851" s="41"/>
      <c r="BP13851" s="108"/>
      <c r="CG13851" s="102"/>
      <c r="CI13851" s="45"/>
    </row>
    <row r="13852" spans="37:87" ht="13" customHeight="1">
      <c r="AK13852" s="114"/>
      <c r="AL13852" s="41"/>
      <c r="AM13852" s="41"/>
      <c r="AN13852" s="41"/>
      <c r="AO13852" s="41"/>
      <c r="AP13852" s="41"/>
      <c r="AQ13852" s="41"/>
      <c r="AR13852" s="41"/>
      <c r="AS13852" s="41"/>
      <c r="AT13852" s="41"/>
      <c r="AU13852" s="41"/>
      <c r="AV13852" s="41"/>
      <c r="AW13852" s="41"/>
      <c r="AX13852" s="41"/>
      <c r="AY13852" s="41"/>
      <c r="AZ13852" s="41"/>
      <c r="BA13852" s="41"/>
      <c r="BB13852" s="41"/>
      <c r="BC13852" s="41"/>
      <c r="BD13852" s="41"/>
      <c r="BE13852" s="41"/>
      <c r="BF13852" s="41"/>
      <c r="BG13852" s="41"/>
      <c r="BH13852" s="41"/>
      <c r="BI13852" s="41"/>
      <c r="BJ13852" s="41"/>
      <c r="BK13852" s="41"/>
      <c r="BL13852" s="41"/>
      <c r="BM13852" s="41"/>
      <c r="BN13852" s="41"/>
      <c r="BO13852" s="41"/>
      <c r="BP13852" s="108"/>
      <c r="CG13852" s="102"/>
      <c r="CI13852" s="45"/>
    </row>
    <row r="13853" spans="37:87" ht="13" customHeight="1">
      <c r="AK13853" s="114"/>
      <c r="AL13853" s="41"/>
      <c r="AM13853" s="41"/>
      <c r="AN13853" s="41"/>
      <c r="AO13853" s="41"/>
      <c r="AP13853" s="41"/>
      <c r="AQ13853" s="41"/>
      <c r="AR13853" s="41"/>
      <c r="AS13853" s="41"/>
      <c r="AT13853" s="41"/>
      <c r="AU13853" s="41"/>
      <c r="AV13853" s="41"/>
      <c r="AW13853" s="41"/>
      <c r="AX13853" s="41"/>
      <c r="AY13853" s="41"/>
      <c r="AZ13853" s="41"/>
      <c r="BA13853" s="41"/>
      <c r="BB13853" s="41"/>
      <c r="BC13853" s="41"/>
      <c r="BD13853" s="41"/>
      <c r="BE13853" s="41"/>
      <c r="BF13853" s="41"/>
      <c r="BG13853" s="41"/>
      <c r="BH13853" s="41"/>
      <c r="BI13853" s="41"/>
      <c r="BJ13853" s="41"/>
      <c r="BK13853" s="41"/>
      <c r="BL13853" s="41"/>
      <c r="BM13853" s="41"/>
      <c r="BN13853" s="41"/>
      <c r="BO13853" s="41"/>
      <c r="BP13853" s="108"/>
      <c r="CG13853" s="102"/>
      <c r="CI13853" s="45"/>
    </row>
    <row r="13854" spans="37:87" ht="13" customHeight="1">
      <c r="AK13854" s="114"/>
      <c r="AL13854" s="41"/>
      <c r="AM13854" s="41"/>
      <c r="AN13854" s="41"/>
      <c r="AO13854" s="41"/>
      <c r="AP13854" s="41"/>
      <c r="AQ13854" s="41"/>
      <c r="AR13854" s="41"/>
      <c r="AS13854" s="41"/>
      <c r="AT13854" s="41"/>
      <c r="AU13854" s="41"/>
      <c r="AV13854" s="41"/>
      <c r="AW13854" s="41"/>
      <c r="AX13854" s="41"/>
      <c r="AY13854" s="41"/>
      <c r="AZ13854" s="41"/>
      <c r="BA13854" s="41"/>
      <c r="BB13854" s="41"/>
      <c r="BC13854" s="41"/>
      <c r="BD13854" s="41"/>
      <c r="BE13854" s="41"/>
      <c r="BF13854" s="41"/>
      <c r="BG13854" s="41"/>
      <c r="BH13854" s="41"/>
      <c r="BI13854" s="41"/>
      <c r="BJ13854" s="41"/>
      <c r="BK13854" s="41"/>
      <c r="BL13854" s="41"/>
      <c r="BM13854" s="41"/>
      <c r="BN13854" s="41"/>
      <c r="BO13854" s="41"/>
      <c r="BP13854" s="108"/>
      <c r="CG13854" s="102"/>
      <c r="CI13854" s="45"/>
    </row>
    <row r="13855" spans="37:87" ht="13" customHeight="1">
      <c r="AK13855" s="114"/>
      <c r="AL13855" s="41"/>
      <c r="AM13855" s="41"/>
      <c r="AN13855" s="41"/>
      <c r="AO13855" s="41"/>
      <c r="AP13855" s="41"/>
      <c r="AQ13855" s="41"/>
      <c r="AR13855" s="41"/>
      <c r="AS13855" s="41"/>
      <c r="AT13855" s="41"/>
      <c r="AU13855" s="41"/>
      <c r="AV13855" s="41"/>
      <c r="AW13855" s="41"/>
      <c r="AX13855" s="41"/>
      <c r="AY13855" s="41"/>
      <c r="AZ13855" s="41"/>
      <c r="BA13855" s="41"/>
      <c r="BB13855" s="41"/>
      <c r="BC13855" s="41"/>
      <c r="BD13855" s="41"/>
      <c r="BE13855" s="41"/>
      <c r="BF13855" s="41"/>
      <c r="BG13855" s="41"/>
      <c r="BH13855" s="41"/>
      <c r="BI13855" s="41"/>
      <c r="BJ13855" s="41"/>
      <c r="BK13855" s="41"/>
      <c r="BL13855" s="41"/>
      <c r="BM13855" s="41"/>
      <c r="BN13855" s="41"/>
      <c r="BO13855" s="41"/>
      <c r="BP13855" s="108"/>
      <c r="CG13855" s="102"/>
      <c r="CI13855" s="45"/>
    </row>
    <row r="13856" spans="37:87" ht="13" customHeight="1">
      <c r="AK13856" s="114"/>
      <c r="AL13856" s="41"/>
      <c r="AM13856" s="41"/>
      <c r="AN13856" s="41"/>
      <c r="AO13856" s="41"/>
      <c r="AP13856" s="41"/>
      <c r="AQ13856" s="41"/>
      <c r="AR13856" s="41"/>
      <c r="AS13856" s="41"/>
      <c r="AT13856" s="41"/>
      <c r="AU13856" s="41"/>
      <c r="AV13856" s="41"/>
      <c r="AW13856" s="41"/>
      <c r="AX13856" s="41"/>
      <c r="AY13856" s="41"/>
      <c r="AZ13856" s="41"/>
      <c r="BA13856" s="41"/>
      <c r="BB13856" s="41"/>
      <c r="BC13856" s="41"/>
      <c r="BD13856" s="41"/>
      <c r="BE13856" s="41"/>
      <c r="BF13856" s="41"/>
      <c r="BG13856" s="41"/>
      <c r="BH13856" s="41"/>
      <c r="BI13856" s="41"/>
      <c r="BJ13856" s="41"/>
      <c r="BK13856" s="41"/>
      <c r="BL13856" s="41"/>
      <c r="BM13856" s="41"/>
      <c r="BN13856" s="41"/>
      <c r="BO13856" s="41"/>
      <c r="BP13856" s="108"/>
      <c r="CG13856" s="102"/>
      <c r="CI13856" s="45"/>
    </row>
    <row r="13857" spans="37:87" ht="13" customHeight="1">
      <c r="AK13857" s="114"/>
      <c r="AL13857" s="41"/>
      <c r="AM13857" s="41"/>
      <c r="AN13857" s="41"/>
      <c r="AO13857" s="41"/>
      <c r="AP13857" s="41"/>
      <c r="AQ13857" s="41"/>
      <c r="AR13857" s="41"/>
      <c r="AS13857" s="41"/>
      <c r="AT13857" s="41"/>
      <c r="AU13857" s="41"/>
      <c r="AV13857" s="41"/>
      <c r="AW13857" s="41"/>
      <c r="AX13857" s="41"/>
      <c r="AY13857" s="41"/>
      <c r="AZ13857" s="41"/>
      <c r="BA13857" s="41"/>
      <c r="BB13857" s="41"/>
      <c r="BC13857" s="41"/>
      <c r="BD13857" s="41"/>
      <c r="BE13857" s="41"/>
      <c r="BF13857" s="41"/>
      <c r="BG13857" s="41"/>
      <c r="BH13857" s="41"/>
      <c r="BI13857" s="41"/>
      <c r="BJ13857" s="41"/>
      <c r="BK13857" s="41"/>
      <c r="BL13857" s="41"/>
      <c r="BM13857" s="41"/>
      <c r="BN13857" s="41"/>
      <c r="BO13857" s="41"/>
      <c r="BP13857" s="108"/>
      <c r="CG13857" s="102"/>
      <c r="CI13857" s="45"/>
    </row>
    <row r="13858" spans="37:87" ht="13" customHeight="1">
      <c r="AK13858" s="114"/>
      <c r="AL13858" s="41"/>
      <c r="AM13858" s="41"/>
      <c r="AN13858" s="41"/>
      <c r="AO13858" s="41"/>
      <c r="AP13858" s="41"/>
      <c r="AQ13858" s="41"/>
      <c r="AR13858" s="41"/>
      <c r="AS13858" s="41"/>
      <c r="AT13858" s="41"/>
      <c r="AU13858" s="41"/>
      <c r="AV13858" s="41"/>
      <c r="AW13858" s="41"/>
      <c r="AX13858" s="41"/>
      <c r="AY13858" s="41"/>
      <c r="AZ13858" s="41"/>
      <c r="BA13858" s="41"/>
      <c r="BB13858" s="41"/>
      <c r="BC13858" s="41"/>
      <c r="BD13858" s="41"/>
      <c r="BE13858" s="41"/>
      <c r="BF13858" s="41"/>
      <c r="BG13858" s="41"/>
      <c r="BH13858" s="41"/>
      <c r="BI13858" s="41"/>
      <c r="BJ13858" s="41"/>
      <c r="BK13858" s="41"/>
      <c r="BL13858" s="41"/>
      <c r="BM13858" s="41"/>
      <c r="BN13858" s="41"/>
      <c r="BO13858" s="41"/>
      <c r="BP13858" s="108"/>
      <c r="CG13858" s="102"/>
      <c r="CI13858" s="45"/>
    </row>
    <row r="13859" spans="37:87" ht="13" customHeight="1">
      <c r="AK13859" s="114"/>
      <c r="AL13859" s="41"/>
      <c r="AM13859" s="41"/>
      <c r="AN13859" s="41"/>
      <c r="AO13859" s="41"/>
      <c r="AP13859" s="41"/>
      <c r="AQ13859" s="41"/>
      <c r="AR13859" s="41"/>
      <c r="AS13859" s="41"/>
      <c r="AT13859" s="41"/>
      <c r="AU13859" s="41"/>
      <c r="AV13859" s="41"/>
      <c r="AW13859" s="41"/>
      <c r="AX13859" s="41"/>
      <c r="AY13859" s="41"/>
      <c r="AZ13859" s="41"/>
      <c r="BA13859" s="41"/>
      <c r="BB13859" s="41"/>
      <c r="BC13859" s="41"/>
      <c r="BD13859" s="41"/>
      <c r="BE13859" s="41"/>
      <c r="BF13859" s="41"/>
      <c r="BG13859" s="41"/>
      <c r="BH13859" s="41"/>
      <c r="BI13859" s="41"/>
      <c r="BJ13859" s="41"/>
      <c r="BK13859" s="41"/>
      <c r="BL13859" s="41"/>
      <c r="BM13859" s="41"/>
      <c r="BN13859" s="41"/>
      <c r="BO13859" s="41"/>
      <c r="BP13859" s="108"/>
      <c r="CG13859" s="102"/>
      <c r="CI13859" s="45"/>
    </row>
    <row r="13860" spans="37:87" ht="13" customHeight="1">
      <c r="AK13860" s="114"/>
      <c r="AL13860" s="41"/>
      <c r="AM13860" s="41"/>
      <c r="AN13860" s="41"/>
      <c r="AO13860" s="41"/>
      <c r="AP13860" s="41"/>
      <c r="AQ13860" s="41"/>
      <c r="AR13860" s="41"/>
      <c r="AS13860" s="41"/>
      <c r="AT13860" s="41"/>
      <c r="AU13860" s="41"/>
      <c r="AV13860" s="41"/>
      <c r="AW13860" s="41"/>
      <c r="AX13860" s="41"/>
      <c r="AY13860" s="41"/>
      <c r="AZ13860" s="41"/>
      <c r="BA13860" s="41"/>
      <c r="BB13860" s="41"/>
      <c r="BC13860" s="41"/>
      <c r="BD13860" s="41"/>
      <c r="BE13860" s="41"/>
      <c r="BF13860" s="41"/>
      <c r="BG13860" s="41"/>
      <c r="BH13860" s="41"/>
      <c r="BI13860" s="41"/>
      <c r="BJ13860" s="41"/>
      <c r="BK13860" s="41"/>
      <c r="BL13860" s="41"/>
      <c r="BM13860" s="41"/>
      <c r="BN13860" s="41"/>
      <c r="BO13860" s="41"/>
      <c r="BP13860" s="108"/>
      <c r="CG13860" s="102"/>
      <c r="CI13860" s="45"/>
    </row>
    <row r="13861" spans="37:87" ht="13" customHeight="1">
      <c r="AK13861" s="114"/>
      <c r="AL13861" s="41"/>
      <c r="AM13861" s="41"/>
      <c r="AN13861" s="41"/>
      <c r="AO13861" s="41"/>
      <c r="AP13861" s="41"/>
      <c r="AQ13861" s="41"/>
      <c r="AR13861" s="41"/>
      <c r="AS13861" s="41"/>
      <c r="AT13861" s="41"/>
      <c r="AU13861" s="41"/>
      <c r="AV13861" s="41"/>
      <c r="AW13861" s="41"/>
      <c r="AX13861" s="41"/>
      <c r="AY13861" s="41"/>
      <c r="AZ13861" s="41"/>
      <c r="BA13861" s="41"/>
      <c r="BB13861" s="41"/>
      <c r="BC13861" s="41"/>
      <c r="BD13861" s="41"/>
      <c r="BE13861" s="41"/>
      <c r="BF13861" s="41"/>
      <c r="BG13861" s="41"/>
      <c r="BH13861" s="41"/>
      <c r="BI13861" s="41"/>
      <c r="BJ13861" s="41"/>
      <c r="BK13861" s="41"/>
      <c r="BL13861" s="41"/>
      <c r="BM13861" s="41"/>
      <c r="BN13861" s="41"/>
      <c r="BO13861" s="41"/>
      <c r="BP13861" s="108"/>
      <c r="CG13861" s="102"/>
      <c r="CI13861" s="45"/>
    </row>
    <row r="13862" spans="37:87" ht="13" customHeight="1">
      <c r="AK13862" s="114"/>
      <c r="AL13862" s="41"/>
      <c r="AM13862" s="41"/>
      <c r="AN13862" s="41"/>
      <c r="AO13862" s="41"/>
      <c r="AP13862" s="41"/>
      <c r="AQ13862" s="41"/>
      <c r="AR13862" s="41"/>
      <c r="AS13862" s="41"/>
      <c r="AT13862" s="41"/>
      <c r="AU13862" s="41"/>
      <c r="AV13862" s="41"/>
      <c r="AW13862" s="41"/>
      <c r="AX13862" s="41"/>
      <c r="AY13862" s="41"/>
      <c r="AZ13862" s="41"/>
      <c r="BA13862" s="41"/>
      <c r="BB13862" s="41"/>
      <c r="BC13862" s="41"/>
      <c r="BD13862" s="41"/>
      <c r="BE13862" s="41"/>
      <c r="BF13862" s="41"/>
      <c r="BG13862" s="41"/>
      <c r="BH13862" s="41"/>
      <c r="BI13862" s="41"/>
      <c r="BJ13862" s="41"/>
      <c r="BK13862" s="41"/>
      <c r="BL13862" s="41"/>
      <c r="BM13862" s="41"/>
      <c r="BN13862" s="41"/>
      <c r="BO13862" s="41"/>
      <c r="BP13862" s="108"/>
      <c r="CG13862" s="102"/>
      <c r="CI13862" s="45"/>
    </row>
    <row r="13863" spans="37:87" ht="13" customHeight="1">
      <c r="AK13863" s="114"/>
      <c r="AL13863" s="41"/>
      <c r="AM13863" s="41"/>
      <c r="AN13863" s="41"/>
      <c r="AO13863" s="41"/>
      <c r="AP13863" s="41"/>
      <c r="AQ13863" s="41"/>
      <c r="AR13863" s="41"/>
      <c r="AS13863" s="41"/>
      <c r="AT13863" s="41"/>
      <c r="AU13863" s="41"/>
      <c r="AV13863" s="41"/>
      <c r="AW13863" s="41"/>
      <c r="AX13863" s="41"/>
      <c r="AY13863" s="41"/>
      <c r="AZ13863" s="41"/>
      <c r="BA13863" s="41"/>
      <c r="BB13863" s="41"/>
      <c r="BC13863" s="41"/>
      <c r="BD13863" s="41"/>
      <c r="BE13863" s="41"/>
      <c r="BF13863" s="41"/>
      <c r="BG13863" s="41"/>
      <c r="BH13863" s="41"/>
      <c r="BI13863" s="41"/>
      <c r="BJ13863" s="41"/>
      <c r="BK13863" s="41"/>
      <c r="BL13863" s="41"/>
      <c r="BM13863" s="41"/>
      <c r="BN13863" s="41"/>
      <c r="BO13863" s="41"/>
      <c r="BP13863" s="108"/>
      <c r="CG13863" s="102"/>
      <c r="CI13863" s="45"/>
    </row>
    <row r="13864" spans="37:87" ht="13" customHeight="1">
      <c r="AK13864" s="114"/>
      <c r="AL13864" s="41"/>
      <c r="AM13864" s="41"/>
      <c r="AN13864" s="41"/>
      <c r="AO13864" s="41"/>
      <c r="AP13864" s="41"/>
      <c r="AQ13864" s="41"/>
      <c r="AR13864" s="41"/>
      <c r="AS13864" s="41"/>
      <c r="AT13864" s="41"/>
      <c r="AU13864" s="41"/>
      <c r="AV13864" s="41"/>
      <c r="AW13864" s="41"/>
      <c r="AX13864" s="41"/>
      <c r="AY13864" s="41"/>
      <c r="AZ13864" s="41"/>
      <c r="BA13864" s="41"/>
      <c r="BB13864" s="41"/>
      <c r="BC13864" s="41"/>
      <c r="BD13864" s="41"/>
      <c r="BE13864" s="41"/>
      <c r="BF13864" s="41"/>
      <c r="BG13864" s="41"/>
      <c r="BH13864" s="41"/>
      <c r="BI13864" s="41"/>
      <c r="BJ13864" s="41"/>
      <c r="BK13864" s="41"/>
      <c r="BL13864" s="41"/>
      <c r="BM13864" s="41"/>
      <c r="BN13864" s="41"/>
      <c r="BO13864" s="41"/>
      <c r="BP13864" s="108"/>
      <c r="CG13864" s="102"/>
      <c r="CI13864" s="45"/>
    </row>
    <row r="13865" spans="37:87" ht="13" customHeight="1">
      <c r="AK13865" s="114"/>
      <c r="AL13865" s="41"/>
      <c r="AM13865" s="41"/>
      <c r="AN13865" s="41"/>
      <c r="AO13865" s="41"/>
      <c r="AP13865" s="41"/>
      <c r="AQ13865" s="41"/>
      <c r="AR13865" s="41"/>
      <c r="AS13865" s="41"/>
      <c r="AT13865" s="41"/>
      <c r="AU13865" s="41"/>
      <c r="AV13865" s="41"/>
      <c r="AW13865" s="41"/>
      <c r="AX13865" s="41"/>
      <c r="AY13865" s="41"/>
      <c r="AZ13865" s="41"/>
      <c r="BA13865" s="41"/>
      <c r="BB13865" s="41"/>
      <c r="BC13865" s="41"/>
      <c r="BD13865" s="41"/>
      <c r="BE13865" s="41"/>
      <c r="BF13865" s="41"/>
      <c r="BG13865" s="41"/>
      <c r="BH13865" s="41"/>
      <c r="BI13865" s="41"/>
      <c r="BJ13865" s="41"/>
      <c r="BK13865" s="41"/>
      <c r="BL13865" s="41"/>
      <c r="BM13865" s="41"/>
      <c r="BN13865" s="41"/>
      <c r="BO13865" s="41"/>
      <c r="BP13865" s="108"/>
      <c r="CG13865" s="102"/>
      <c r="CI13865" s="45"/>
    </row>
    <row r="13866" spans="37:87" ht="13" customHeight="1">
      <c r="AK13866" s="114"/>
      <c r="AL13866" s="41"/>
      <c r="AM13866" s="41"/>
      <c r="AN13866" s="41"/>
      <c r="AO13866" s="41"/>
      <c r="AP13866" s="41"/>
      <c r="AQ13866" s="41"/>
      <c r="AR13866" s="41"/>
      <c r="AS13866" s="41"/>
      <c r="AT13866" s="41"/>
      <c r="AU13866" s="41"/>
      <c r="AV13866" s="41"/>
      <c r="AW13866" s="41"/>
      <c r="AX13866" s="41"/>
      <c r="AY13866" s="41"/>
      <c r="AZ13866" s="41"/>
      <c r="BA13866" s="41"/>
      <c r="BB13866" s="41"/>
      <c r="BC13866" s="41"/>
      <c r="BD13866" s="41"/>
      <c r="BE13866" s="41"/>
      <c r="BF13866" s="41"/>
      <c r="BG13866" s="41"/>
      <c r="BH13866" s="41"/>
      <c r="BI13866" s="41"/>
      <c r="BJ13866" s="41"/>
      <c r="BK13866" s="41"/>
      <c r="BL13866" s="41"/>
      <c r="BM13866" s="41"/>
      <c r="BN13866" s="41"/>
      <c r="BO13866" s="41"/>
      <c r="BP13866" s="108"/>
      <c r="CG13866" s="102"/>
      <c r="CI13866" s="45"/>
    </row>
    <row r="13867" spans="37:87" ht="13" customHeight="1">
      <c r="AK13867" s="114"/>
      <c r="AL13867" s="41"/>
      <c r="AM13867" s="41"/>
      <c r="AN13867" s="41"/>
      <c r="AO13867" s="41"/>
      <c r="AP13867" s="41"/>
      <c r="AQ13867" s="41"/>
      <c r="AR13867" s="41"/>
      <c r="AS13867" s="41"/>
      <c r="AT13867" s="41"/>
      <c r="AU13867" s="41"/>
      <c r="AV13867" s="41"/>
      <c r="AW13867" s="41"/>
      <c r="AX13867" s="41"/>
      <c r="AY13867" s="41"/>
      <c r="AZ13867" s="41"/>
      <c r="BA13867" s="41"/>
      <c r="BB13867" s="41"/>
      <c r="BC13867" s="41"/>
      <c r="BD13867" s="41"/>
      <c r="BE13867" s="41"/>
      <c r="BF13867" s="41"/>
      <c r="BG13867" s="41"/>
      <c r="BH13867" s="41"/>
      <c r="BI13867" s="41"/>
      <c r="BJ13867" s="41"/>
      <c r="BK13867" s="41"/>
      <c r="BL13867" s="41"/>
      <c r="BM13867" s="41"/>
      <c r="BN13867" s="41"/>
      <c r="BO13867" s="41"/>
      <c r="BP13867" s="108"/>
      <c r="CG13867" s="102"/>
      <c r="CI13867" s="45"/>
    </row>
    <row r="13868" spans="37:87" ht="13" customHeight="1">
      <c r="AK13868" s="114"/>
      <c r="AL13868" s="41"/>
      <c r="AM13868" s="41"/>
      <c r="AN13868" s="41"/>
      <c r="AO13868" s="41"/>
      <c r="AP13868" s="41"/>
      <c r="AQ13868" s="41"/>
      <c r="AR13868" s="41"/>
      <c r="AS13868" s="41"/>
      <c r="AT13868" s="41"/>
      <c r="AU13868" s="41"/>
      <c r="AV13868" s="41"/>
      <c r="AW13868" s="41"/>
      <c r="AX13868" s="41"/>
      <c r="AY13868" s="41"/>
      <c r="AZ13868" s="41"/>
      <c r="BA13868" s="41"/>
      <c r="BB13868" s="41"/>
      <c r="BC13868" s="41"/>
      <c r="BD13868" s="41"/>
      <c r="BE13868" s="41"/>
      <c r="BF13868" s="41"/>
      <c r="BG13868" s="41"/>
      <c r="BH13868" s="41"/>
      <c r="BI13868" s="41"/>
      <c r="BJ13868" s="41"/>
      <c r="BK13868" s="41"/>
      <c r="BL13868" s="41"/>
      <c r="BM13868" s="41"/>
      <c r="BN13868" s="41"/>
      <c r="BO13868" s="41"/>
      <c r="BP13868" s="108"/>
      <c r="CG13868" s="102"/>
      <c r="CI13868" s="45"/>
    </row>
    <row r="13869" spans="37:87" ht="13" customHeight="1">
      <c r="AK13869" s="114"/>
      <c r="AL13869" s="41"/>
      <c r="AM13869" s="41"/>
      <c r="AN13869" s="41"/>
      <c r="AO13869" s="41"/>
      <c r="AP13869" s="41"/>
      <c r="AQ13869" s="41"/>
      <c r="AR13869" s="41"/>
      <c r="AS13869" s="41"/>
      <c r="AT13869" s="41"/>
      <c r="AU13869" s="41"/>
      <c r="AV13869" s="41"/>
      <c r="AW13869" s="41"/>
      <c r="AX13869" s="41"/>
      <c r="AY13869" s="41"/>
      <c r="AZ13869" s="41"/>
      <c r="BA13869" s="41"/>
      <c r="BB13869" s="41"/>
      <c r="BC13869" s="41"/>
      <c r="BD13869" s="41"/>
      <c r="BE13869" s="41"/>
      <c r="BF13869" s="41"/>
      <c r="BG13869" s="41"/>
      <c r="BH13869" s="41"/>
      <c r="BI13869" s="41"/>
      <c r="BJ13869" s="41"/>
      <c r="BK13869" s="41"/>
      <c r="BL13869" s="41"/>
      <c r="BM13869" s="41"/>
      <c r="BN13869" s="41"/>
      <c r="BO13869" s="41"/>
      <c r="BP13869" s="108"/>
      <c r="CG13869" s="102"/>
      <c r="CI13869" s="45"/>
    </row>
    <row r="13870" spans="37:87" ht="13" customHeight="1">
      <c r="AK13870" s="114"/>
      <c r="AL13870" s="41"/>
      <c r="AM13870" s="41"/>
      <c r="AN13870" s="41"/>
      <c r="AO13870" s="41"/>
      <c r="AP13870" s="41"/>
      <c r="AQ13870" s="41"/>
      <c r="AR13870" s="41"/>
      <c r="AS13870" s="41"/>
      <c r="AT13870" s="41"/>
      <c r="AU13870" s="41"/>
      <c r="AV13870" s="41"/>
      <c r="AW13870" s="41"/>
      <c r="AX13870" s="41"/>
      <c r="AY13870" s="41"/>
      <c r="AZ13870" s="41"/>
      <c r="BA13870" s="41"/>
      <c r="BB13870" s="41"/>
      <c r="BC13870" s="41"/>
      <c r="BD13870" s="41"/>
      <c r="BE13870" s="41"/>
      <c r="BF13870" s="41"/>
      <c r="BG13870" s="41"/>
      <c r="BH13870" s="41"/>
      <c r="BI13870" s="41"/>
      <c r="BJ13870" s="41"/>
      <c r="BK13870" s="41"/>
      <c r="BL13870" s="41"/>
      <c r="BM13870" s="41"/>
      <c r="BN13870" s="41"/>
      <c r="BO13870" s="41"/>
      <c r="BP13870" s="108"/>
      <c r="CG13870" s="102"/>
      <c r="CI13870" s="45"/>
    </row>
    <row r="13871" spans="37:87" ht="13" customHeight="1">
      <c r="AK13871" s="114"/>
      <c r="AL13871" s="41"/>
      <c r="AM13871" s="41"/>
      <c r="AN13871" s="41"/>
      <c r="AO13871" s="41"/>
      <c r="AP13871" s="41"/>
      <c r="AQ13871" s="41"/>
      <c r="AR13871" s="41"/>
      <c r="AS13871" s="41"/>
      <c r="AT13871" s="41"/>
      <c r="AU13871" s="41"/>
      <c r="AV13871" s="41"/>
      <c r="AW13871" s="41"/>
      <c r="AX13871" s="41"/>
      <c r="AY13871" s="41"/>
      <c r="AZ13871" s="41"/>
      <c r="BA13871" s="41"/>
      <c r="BB13871" s="41"/>
      <c r="BC13871" s="41"/>
      <c r="BD13871" s="41"/>
      <c r="BE13871" s="41"/>
      <c r="BF13871" s="41"/>
      <c r="BG13871" s="41"/>
      <c r="BH13871" s="41"/>
      <c r="BI13871" s="41"/>
      <c r="BJ13871" s="41"/>
      <c r="BK13871" s="41"/>
      <c r="BL13871" s="41"/>
      <c r="BM13871" s="41"/>
      <c r="BN13871" s="41"/>
      <c r="BO13871" s="41"/>
      <c r="BP13871" s="108"/>
      <c r="CG13871" s="102"/>
      <c r="CI13871" s="45"/>
    </row>
    <row r="13872" spans="37:87" ht="13" customHeight="1">
      <c r="AK13872" s="114"/>
      <c r="AL13872" s="41"/>
      <c r="AM13872" s="41"/>
      <c r="AN13872" s="41"/>
      <c r="AO13872" s="41"/>
      <c r="AP13872" s="41"/>
      <c r="AQ13872" s="41"/>
      <c r="AR13872" s="41"/>
      <c r="AS13872" s="41"/>
      <c r="AT13872" s="41"/>
      <c r="AU13872" s="41"/>
      <c r="AV13872" s="41"/>
      <c r="AW13872" s="41"/>
      <c r="AX13872" s="41"/>
      <c r="AY13872" s="41"/>
      <c r="AZ13872" s="41"/>
      <c r="BA13872" s="41"/>
      <c r="BB13872" s="41"/>
      <c r="BC13872" s="41"/>
      <c r="BD13872" s="41"/>
      <c r="BE13872" s="41"/>
      <c r="BF13872" s="41"/>
      <c r="BG13872" s="41"/>
      <c r="BH13872" s="41"/>
      <c r="BI13872" s="41"/>
      <c r="BJ13872" s="41"/>
      <c r="BK13872" s="41"/>
      <c r="BL13872" s="41"/>
      <c r="BM13872" s="41"/>
      <c r="BN13872" s="41"/>
      <c r="BO13872" s="41"/>
      <c r="BP13872" s="108"/>
      <c r="CG13872" s="102"/>
      <c r="CI13872" s="45"/>
    </row>
    <row r="13873" spans="37:87" ht="13" customHeight="1">
      <c r="AK13873" s="114"/>
      <c r="AL13873" s="41"/>
      <c r="AM13873" s="41"/>
      <c r="AN13873" s="41"/>
      <c r="AO13873" s="41"/>
      <c r="AP13873" s="41"/>
      <c r="AQ13873" s="41"/>
      <c r="AR13873" s="41"/>
      <c r="AS13873" s="41"/>
      <c r="AT13873" s="41"/>
      <c r="AU13873" s="41"/>
      <c r="AV13873" s="41"/>
      <c r="AW13873" s="41"/>
      <c r="AX13873" s="41"/>
      <c r="AY13873" s="41"/>
      <c r="AZ13873" s="41"/>
      <c r="BA13873" s="41"/>
      <c r="BB13873" s="41"/>
      <c r="BC13873" s="41"/>
      <c r="BD13873" s="41"/>
      <c r="BE13873" s="41"/>
      <c r="BF13873" s="41"/>
      <c r="BG13873" s="41"/>
      <c r="BH13873" s="41"/>
      <c r="BI13873" s="41"/>
      <c r="BJ13873" s="41"/>
      <c r="BK13873" s="41"/>
      <c r="BL13873" s="41"/>
      <c r="BM13873" s="41"/>
      <c r="BN13873" s="41"/>
      <c r="BO13873" s="41"/>
      <c r="BP13873" s="108"/>
      <c r="CG13873" s="102"/>
      <c r="CI13873" s="45"/>
    </row>
    <row r="13874" spans="37:87" ht="13" customHeight="1">
      <c r="AK13874" s="114"/>
      <c r="AL13874" s="41"/>
      <c r="AM13874" s="41"/>
      <c r="AN13874" s="41"/>
      <c r="AO13874" s="41"/>
      <c r="AP13874" s="41"/>
      <c r="AQ13874" s="41"/>
      <c r="AR13874" s="41"/>
      <c r="AS13874" s="41"/>
      <c r="AT13874" s="41"/>
      <c r="AU13874" s="41"/>
      <c r="AV13874" s="41"/>
      <c r="AW13874" s="41"/>
      <c r="AX13874" s="41"/>
      <c r="AY13874" s="41"/>
      <c r="AZ13874" s="41"/>
      <c r="BA13874" s="41"/>
      <c r="BB13874" s="41"/>
      <c r="BC13874" s="41"/>
      <c r="BD13874" s="41"/>
      <c r="BE13874" s="41"/>
      <c r="BF13874" s="41"/>
      <c r="BG13874" s="41"/>
      <c r="BH13874" s="41"/>
      <c r="BI13874" s="41"/>
      <c r="BJ13874" s="41"/>
      <c r="BK13874" s="41"/>
      <c r="BL13874" s="41"/>
      <c r="BM13874" s="41"/>
      <c r="BN13874" s="41"/>
      <c r="BO13874" s="41"/>
      <c r="BP13874" s="108"/>
      <c r="CG13874" s="102"/>
      <c r="CI13874" s="45"/>
    </row>
    <row r="13875" spans="37:87" ht="13" customHeight="1">
      <c r="AK13875" s="114"/>
      <c r="AL13875" s="41"/>
      <c r="AM13875" s="41"/>
      <c r="AN13875" s="41"/>
      <c r="AO13875" s="41"/>
      <c r="AP13875" s="41"/>
      <c r="AQ13875" s="41"/>
      <c r="AR13875" s="41"/>
      <c r="AS13875" s="41"/>
      <c r="AT13875" s="41"/>
      <c r="AU13875" s="41"/>
      <c r="AV13875" s="41"/>
      <c r="AW13875" s="41"/>
      <c r="AX13875" s="41"/>
      <c r="AY13875" s="41"/>
      <c r="AZ13875" s="41"/>
      <c r="BA13875" s="41"/>
      <c r="BB13875" s="41"/>
      <c r="BC13875" s="41"/>
      <c r="BD13875" s="41"/>
      <c r="BE13875" s="41"/>
      <c r="BF13875" s="41"/>
      <c r="BG13875" s="41"/>
      <c r="BH13875" s="41"/>
      <c r="BI13875" s="41"/>
      <c r="BJ13875" s="41"/>
      <c r="BK13875" s="41"/>
      <c r="BL13875" s="41"/>
      <c r="BM13875" s="41"/>
      <c r="BN13875" s="41"/>
      <c r="BO13875" s="41"/>
      <c r="BP13875" s="108"/>
      <c r="CG13875" s="102"/>
      <c r="CI13875" s="45"/>
    </row>
    <row r="13876" spans="37:87" ht="13" customHeight="1">
      <c r="AK13876" s="114"/>
      <c r="AL13876" s="41"/>
      <c r="AM13876" s="41"/>
      <c r="AN13876" s="41"/>
      <c r="AO13876" s="41"/>
      <c r="AP13876" s="41"/>
      <c r="AQ13876" s="41"/>
      <c r="AR13876" s="41"/>
      <c r="AS13876" s="41"/>
      <c r="AT13876" s="41"/>
      <c r="AU13876" s="41"/>
      <c r="AV13876" s="41"/>
      <c r="AW13876" s="41"/>
      <c r="AX13876" s="41"/>
      <c r="AY13876" s="41"/>
      <c r="AZ13876" s="41"/>
      <c r="BA13876" s="41"/>
      <c r="BB13876" s="41"/>
      <c r="BC13876" s="41"/>
      <c r="BD13876" s="41"/>
      <c r="BE13876" s="41"/>
      <c r="BF13876" s="41"/>
      <c r="BG13876" s="41"/>
      <c r="BH13876" s="41"/>
      <c r="BI13876" s="41"/>
      <c r="BJ13876" s="41"/>
      <c r="BK13876" s="41"/>
      <c r="BL13876" s="41"/>
      <c r="BM13876" s="41"/>
      <c r="BN13876" s="41"/>
      <c r="BO13876" s="41"/>
      <c r="BP13876" s="108"/>
      <c r="CG13876" s="102"/>
      <c r="CI13876" s="45"/>
    </row>
    <row r="13877" spans="37:87" ht="13" customHeight="1">
      <c r="AK13877" s="114"/>
      <c r="AL13877" s="41"/>
      <c r="AM13877" s="41"/>
      <c r="AN13877" s="41"/>
      <c r="AO13877" s="41"/>
      <c r="AP13877" s="41"/>
      <c r="AQ13877" s="41"/>
      <c r="AR13877" s="41"/>
      <c r="AS13877" s="41"/>
      <c r="AT13877" s="41"/>
      <c r="AU13877" s="41"/>
      <c r="AV13877" s="41"/>
      <c r="AW13877" s="41"/>
      <c r="AX13877" s="41"/>
      <c r="AY13877" s="41"/>
      <c r="AZ13877" s="41"/>
      <c r="BA13877" s="41"/>
      <c r="BB13877" s="41"/>
      <c r="BC13877" s="41"/>
      <c r="BD13877" s="41"/>
      <c r="BE13877" s="41"/>
      <c r="BF13877" s="41"/>
      <c r="BG13877" s="41"/>
      <c r="BH13877" s="41"/>
      <c r="BI13877" s="41"/>
      <c r="BJ13877" s="41"/>
      <c r="BK13877" s="41"/>
      <c r="BL13877" s="41"/>
      <c r="BM13877" s="41"/>
      <c r="BN13877" s="41"/>
      <c r="BO13877" s="41"/>
      <c r="BP13877" s="108"/>
      <c r="CG13877" s="102"/>
      <c r="CI13877" s="45"/>
    </row>
    <row r="13878" spans="37:87" ht="13" customHeight="1">
      <c r="AK13878" s="114"/>
      <c r="AL13878" s="41"/>
      <c r="AM13878" s="41"/>
      <c r="AN13878" s="41"/>
      <c r="AO13878" s="41"/>
      <c r="AP13878" s="41"/>
      <c r="AQ13878" s="41"/>
      <c r="AR13878" s="41"/>
      <c r="AS13878" s="41"/>
      <c r="AT13878" s="41"/>
      <c r="AU13878" s="41"/>
      <c r="AV13878" s="41"/>
      <c r="AW13878" s="41"/>
      <c r="AX13878" s="41"/>
      <c r="AY13878" s="41"/>
      <c r="AZ13878" s="41"/>
      <c r="BA13878" s="41"/>
      <c r="BB13878" s="41"/>
      <c r="BC13878" s="41"/>
      <c r="BD13878" s="41"/>
      <c r="BE13878" s="41"/>
      <c r="BF13878" s="41"/>
      <c r="BG13878" s="41"/>
      <c r="BH13878" s="41"/>
      <c r="BI13878" s="41"/>
      <c r="BJ13878" s="41"/>
      <c r="BK13878" s="41"/>
      <c r="BL13878" s="41"/>
      <c r="BM13878" s="41"/>
      <c r="BN13878" s="41"/>
      <c r="BO13878" s="41"/>
      <c r="BP13878" s="108"/>
      <c r="CG13878" s="102"/>
      <c r="CI13878" s="45"/>
    </row>
    <row r="13879" spans="37:87" ht="13" customHeight="1">
      <c r="AK13879" s="114"/>
      <c r="AL13879" s="41"/>
      <c r="AM13879" s="41"/>
      <c r="AN13879" s="41"/>
      <c r="AO13879" s="41"/>
      <c r="AP13879" s="41"/>
      <c r="AQ13879" s="41"/>
      <c r="AR13879" s="41"/>
      <c r="AS13879" s="41"/>
      <c r="AT13879" s="41"/>
      <c r="AU13879" s="41"/>
      <c r="AV13879" s="41"/>
      <c r="AW13879" s="41"/>
      <c r="AX13879" s="41"/>
      <c r="AY13879" s="41"/>
      <c r="AZ13879" s="41"/>
      <c r="BA13879" s="41"/>
      <c r="BB13879" s="41"/>
      <c r="BC13879" s="41"/>
      <c r="BD13879" s="41"/>
      <c r="BE13879" s="41"/>
      <c r="BF13879" s="41"/>
      <c r="BG13879" s="41"/>
      <c r="BH13879" s="41"/>
      <c r="BI13879" s="41"/>
      <c r="BJ13879" s="41"/>
      <c r="BK13879" s="41"/>
      <c r="BL13879" s="41"/>
      <c r="BM13879" s="41"/>
      <c r="BN13879" s="41"/>
      <c r="BO13879" s="41"/>
      <c r="BP13879" s="108"/>
      <c r="CG13879" s="102"/>
      <c r="CI13879" s="45"/>
    </row>
    <row r="13880" spans="37:87" ht="13" customHeight="1">
      <c r="AK13880" s="114"/>
      <c r="AL13880" s="41"/>
      <c r="AM13880" s="41"/>
      <c r="AN13880" s="41"/>
      <c r="AO13880" s="41"/>
      <c r="AP13880" s="41"/>
      <c r="AQ13880" s="41"/>
      <c r="AR13880" s="41"/>
      <c r="AS13880" s="41"/>
      <c r="AT13880" s="41"/>
      <c r="AU13880" s="41"/>
      <c r="AV13880" s="41"/>
      <c r="AW13880" s="41"/>
      <c r="AX13880" s="41"/>
      <c r="AY13880" s="41"/>
      <c r="AZ13880" s="41"/>
      <c r="BA13880" s="41"/>
      <c r="BB13880" s="41"/>
      <c r="BC13880" s="41"/>
      <c r="BD13880" s="41"/>
      <c r="BE13880" s="41"/>
      <c r="BF13880" s="41"/>
      <c r="BG13880" s="41"/>
      <c r="BH13880" s="41"/>
      <c r="BI13880" s="41"/>
      <c r="BJ13880" s="41"/>
      <c r="BK13880" s="41"/>
      <c r="BL13880" s="41"/>
      <c r="BM13880" s="41"/>
      <c r="BN13880" s="41"/>
      <c r="BO13880" s="41"/>
      <c r="BP13880" s="108"/>
      <c r="CG13880" s="102"/>
      <c r="CI13880" s="45"/>
    </row>
    <row r="13881" spans="37:87" ht="13" customHeight="1">
      <c r="AK13881" s="114"/>
      <c r="AL13881" s="41"/>
      <c r="AM13881" s="41"/>
      <c r="AN13881" s="41"/>
      <c r="AO13881" s="41"/>
      <c r="AP13881" s="41"/>
      <c r="AQ13881" s="41"/>
      <c r="AR13881" s="41"/>
      <c r="AS13881" s="41"/>
      <c r="AT13881" s="41"/>
      <c r="AU13881" s="41"/>
      <c r="AV13881" s="41"/>
      <c r="AW13881" s="41"/>
      <c r="AX13881" s="41"/>
      <c r="AY13881" s="41"/>
      <c r="AZ13881" s="41"/>
      <c r="BA13881" s="41"/>
      <c r="BB13881" s="41"/>
      <c r="BC13881" s="41"/>
      <c r="BD13881" s="41"/>
      <c r="BE13881" s="41"/>
      <c r="BF13881" s="41"/>
      <c r="BG13881" s="41"/>
      <c r="BH13881" s="41"/>
      <c r="BI13881" s="41"/>
      <c r="BJ13881" s="41"/>
      <c r="BK13881" s="41"/>
      <c r="BL13881" s="41"/>
      <c r="BM13881" s="41"/>
      <c r="BN13881" s="41"/>
      <c r="BO13881" s="41"/>
      <c r="BP13881" s="108"/>
      <c r="CG13881" s="102"/>
      <c r="CI13881" s="45"/>
    </row>
    <row r="13882" spans="37:87" ht="13" customHeight="1">
      <c r="AK13882" s="114"/>
      <c r="AL13882" s="41"/>
      <c r="AM13882" s="41"/>
      <c r="AN13882" s="41"/>
      <c r="AO13882" s="41"/>
      <c r="AP13882" s="41"/>
      <c r="AQ13882" s="41"/>
      <c r="AR13882" s="41"/>
      <c r="AS13882" s="41"/>
      <c r="AT13882" s="41"/>
      <c r="AU13882" s="41"/>
      <c r="AV13882" s="41"/>
      <c r="AW13882" s="41"/>
      <c r="AX13882" s="41"/>
      <c r="AY13882" s="41"/>
      <c r="AZ13882" s="41"/>
      <c r="BA13882" s="41"/>
      <c r="BB13882" s="41"/>
      <c r="BC13882" s="41"/>
      <c r="BD13882" s="41"/>
      <c r="BE13882" s="41"/>
      <c r="BF13882" s="41"/>
      <c r="BG13882" s="41"/>
      <c r="BH13882" s="41"/>
      <c r="BI13882" s="41"/>
      <c r="BJ13882" s="41"/>
      <c r="BK13882" s="41"/>
      <c r="BL13882" s="41"/>
      <c r="BM13882" s="41"/>
      <c r="BN13882" s="41"/>
      <c r="BO13882" s="41"/>
      <c r="BP13882" s="108"/>
      <c r="CG13882" s="102"/>
      <c r="CI13882" s="45"/>
    </row>
    <row r="13883" spans="37:87" ht="13" customHeight="1">
      <c r="AK13883" s="114"/>
      <c r="AL13883" s="41"/>
      <c r="AM13883" s="41"/>
      <c r="AN13883" s="41"/>
      <c r="AO13883" s="41"/>
      <c r="AP13883" s="41"/>
      <c r="AQ13883" s="41"/>
      <c r="AR13883" s="41"/>
      <c r="AS13883" s="41"/>
      <c r="AT13883" s="41"/>
      <c r="AU13883" s="41"/>
      <c r="AV13883" s="41"/>
      <c r="AW13883" s="41"/>
      <c r="AX13883" s="41"/>
      <c r="AY13883" s="41"/>
      <c r="AZ13883" s="41"/>
      <c r="BA13883" s="41"/>
      <c r="BB13883" s="41"/>
      <c r="BC13883" s="41"/>
      <c r="BD13883" s="41"/>
      <c r="BE13883" s="41"/>
      <c r="BF13883" s="41"/>
      <c r="BG13883" s="41"/>
      <c r="BH13883" s="41"/>
      <c r="BI13883" s="41"/>
      <c r="BJ13883" s="41"/>
      <c r="BK13883" s="41"/>
      <c r="BL13883" s="41"/>
      <c r="BM13883" s="41"/>
      <c r="BN13883" s="41"/>
      <c r="BO13883" s="41"/>
      <c r="BP13883" s="108"/>
      <c r="CG13883" s="102"/>
      <c r="CI13883" s="45"/>
    </row>
    <row r="13884" spans="37:87" ht="13" customHeight="1">
      <c r="AK13884" s="114"/>
      <c r="AL13884" s="41"/>
      <c r="AM13884" s="41"/>
      <c r="AN13884" s="41"/>
      <c r="AO13884" s="41"/>
      <c r="AP13884" s="41"/>
      <c r="AQ13884" s="41"/>
      <c r="AR13884" s="41"/>
      <c r="AS13884" s="41"/>
      <c r="AT13884" s="41"/>
      <c r="AU13884" s="41"/>
      <c r="AV13884" s="41"/>
      <c r="AW13884" s="41"/>
      <c r="AX13884" s="41"/>
      <c r="AY13884" s="41"/>
      <c r="AZ13884" s="41"/>
      <c r="BA13884" s="41"/>
      <c r="BB13884" s="41"/>
      <c r="BC13884" s="41"/>
      <c r="BD13884" s="41"/>
      <c r="BE13884" s="41"/>
      <c r="BF13884" s="41"/>
      <c r="BG13884" s="41"/>
      <c r="BH13884" s="41"/>
      <c r="BI13884" s="41"/>
      <c r="BJ13884" s="41"/>
      <c r="BK13884" s="41"/>
      <c r="BL13884" s="41"/>
      <c r="BM13884" s="41"/>
      <c r="BN13884" s="41"/>
      <c r="BO13884" s="41"/>
      <c r="BP13884" s="108"/>
      <c r="CG13884" s="102"/>
      <c r="CI13884" s="45"/>
    </row>
    <row r="13885" spans="37:87" ht="13" customHeight="1">
      <c r="AK13885" s="114"/>
      <c r="AL13885" s="41"/>
      <c r="AM13885" s="41"/>
      <c r="AN13885" s="41"/>
      <c r="AO13885" s="41"/>
      <c r="AP13885" s="41"/>
      <c r="AQ13885" s="41"/>
      <c r="AR13885" s="41"/>
      <c r="AS13885" s="41"/>
      <c r="AT13885" s="41"/>
      <c r="AU13885" s="41"/>
      <c r="AV13885" s="41"/>
      <c r="AW13885" s="41"/>
      <c r="AX13885" s="41"/>
      <c r="AY13885" s="41"/>
      <c r="AZ13885" s="41"/>
      <c r="BA13885" s="41"/>
      <c r="BB13885" s="41"/>
      <c r="BC13885" s="41"/>
      <c r="BD13885" s="41"/>
      <c r="BE13885" s="41"/>
      <c r="BF13885" s="41"/>
      <c r="BG13885" s="41"/>
      <c r="BH13885" s="41"/>
      <c r="BI13885" s="41"/>
      <c r="BJ13885" s="41"/>
      <c r="BK13885" s="41"/>
      <c r="BL13885" s="41"/>
      <c r="BM13885" s="41"/>
      <c r="BN13885" s="41"/>
      <c r="BO13885" s="41"/>
      <c r="BP13885" s="108"/>
      <c r="CG13885" s="102"/>
      <c r="CI13885" s="45"/>
    </row>
    <row r="13886" spans="37:87" ht="13" customHeight="1">
      <c r="AK13886" s="114"/>
      <c r="AL13886" s="41"/>
      <c r="AM13886" s="41"/>
      <c r="AN13886" s="41"/>
      <c r="AO13886" s="41"/>
      <c r="AP13886" s="41"/>
      <c r="AQ13886" s="41"/>
      <c r="AR13886" s="41"/>
      <c r="AS13886" s="41"/>
      <c r="AT13886" s="41"/>
      <c r="AU13886" s="41"/>
      <c r="AV13886" s="41"/>
      <c r="AW13886" s="41"/>
      <c r="AX13886" s="41"/>
      <c r="AY13886" s="41"/>
      <c r="AZ13886" s="41"/>
      <c r="BA13886" s="41"/>
      <c r="BB13886" s="41"/>
      <c r="BC13886" s="41"/>
      <c r="BD13886" s="41"/>
      <c r="BE13886" s="41"/>
      <c r="BF13886" s="41"/>
      <c r="BG13886" s="41"/>
      <c r="BH13886" s="41"/>
      <c r="BI13886" s="41"/>
      <c r="BJ13886" s="41"/>
      <c r="BK13886" s="41"/>
      <c r="BL13886" s="41"/>
      <c r="BM13886" s="41"/>
      <c r="BN13886" s="41"/>
      <c r="BO13886" s="41"/>
      <c r="BP13886" s="108"/>
      <c r="CG13886" s="102"/>
      <c r="CI13886" s="45"/>
    </row>
    <row r="13887" spans="37:87" ht="13" customHeight="1">
      <c r="AK13887" s="114"/>
      <c r="AL13887" s="41"/>
      <c r="AM13887" s="41"/>
      <c r="AN13887" s="41"/>
      <c r="AO13887" s="41"/>
      <c r="AP13887" s="41"/>
      <c r="AQ13887" s="41"/>
      <c r="AR13887" s="41"/>
      <c r="AS13887" s="41"/>
      <c r="AT13887" s="41"/>
      <c r="AU13887" s="41"/>
      <c r="AV13887" s="41"/>
      <c r="AW13887" s="41"/>
      <c r="AX13887" s="41"/>
      <c r="AY13887" s="41"/>
      <c r="AZ13887" s="41"/>
      <c r="BA13887" s="41"/>
      <c r="BB13887" s="41"/>
      <c r="BC13887" s="41"/>
      <c r="BD13887" s="41"/>
      <c r="BE13887" s="41"/>
      <c r="BF13887" s="41"/>
      <c r="BG13887" s="41"/>
      <c r="BH13887" s="41"/>
      <c r="BI13887" s="41"/>
      <c r="BJ13887" s="41"/>
      <c r="BK13887" s="41"/>
      <c r="BL13887" s="41"/>
      <c r="BM13887" s="41"/>
      <c r="BN13887" s="41"/>
      <c r="BO13887" s="41"/>
      <c r="BP13887" s="108"/>
      <c r="CG13887" s="102"/>
      <c r="CI13887" s="45"/>
    </row>
    <row r="13888" spans="37:87" ht="13" customHeight="1">
      <c r="AK13888" s="114"/>
      <c r="AL13888" s="41"/>
      <c r="AM13888" s="41"/>
      <c r="AN13888" s="41"/>
      <c r="AO13888" s="41"/>
      <c r="AP13888" s="41"/>
      <c r="AQ13888" s="41"/>
      <c r="AR13888" s="41"/>
      <c r="AS13888" s="41"/>
      <c r="AT13888" s="41"/>
      <c r="AU13888" s="41"/>
      <c r="AV13888" s="41"/>
      <c r="AW13888" s="41"/>
      <c r="AX13888" s="41"/>
      <c r="AY13888" s="41"/>
      <c r="AZ13888" s="41"/>
      <c r="BA13888" s="41"/>
      <c r="BB13888" s="41"/>
      <c r="BC13888" s="41"/>
      <c r="BD13888" s="41"/>
      <c r="BE13888" s="41"/>
      <c r="BF13888" s="41"/>
      <c r="BG13888" s="41"/>
      <c r="BH13888" s="41"/>
      <c r="BI13888" s="41"/>
      <c r="BJ13888" s="41"/>
      <c r="BK13888" s="41"/>
      <c r="BL13888" s="41"/>
      <c r="BM13888" s="41"/>
      <c r="BN13888" s="41"/>
      <c r="BO13888" s="41"/>
      <c r="BP13888" s="108"/>
      <c r="CG13888" s="102"/>
      <c r="CI13888" s="45"/>
    </row>
    <row r="13889" spans="37:87" ht="13" customHeight="1">
      <c r="AK13889" s="114"/>
      <c r="AL13889" s="41"/>
      <c r="AM13889" s="41"/>
      <c r="AN13889" s="41"/>
      <c r="AO13889" s="41"/>
      <c r="AP13889" s="41"/>
      <c r="AQ13889" s="41"/>
      <c r="AR13889" s="41"/>
      <c r="AS13889" s="41"/>
      <c r="AT13889" s="41"/>
      <c r="AU13889" s="41"/>
      <c r="AV13889" s="41"/>
      <c r="AW13889" s="41"/>
      <c r="AX13889" s="41"/>
      <c r="AY13889" s="41"/>
      <c r="AZ13889" s="41"/>
      <c r="BA13889" s="41"/>
      <c r="BB13889" s="41"/>
      <c r="BC13889" s="41"/>
      <c r="BD13889" s="41"/>
      <c r="BE13889" s="41"/>
      <c r="BF13889" s="41"/>
      <c r="BG13889" s="41"/>
      <c r="BH13889" s="41"/>
      <c r="BI13889" s="41"/>
      <c r="BJ13889" s="41"/>
      <c r="BK13889" s="41"/>
      <c r="BL13889" s="41"/>
      <c r="BM13889" s="41"/>
      <c r="BN13889" s="41"/>
      <c r="BO13889" s="41"/>
      <c r="BP13889" s="108"/>
      <c r="CG13889" s="102"/>
      <c r="CI13889" s="45"/>
    </row>
    <row r="13890" spans="37:87" ht="13" customHeight="1">
      <c r="AK13890" s="114"/>
      <c r="AL13890" s="41"/>
      <c r="AM13890" s="41"/>
      <c r="AN13890" s="41"/>
      <c r="AO13890" s="41"/>
      <c r="AP13890" s="41"/>
      <c r="AQ13890" s="41"/>
      <c r="AR13890" s="41"/>
      <c r="AS13890" s="41"/>
      <c r="AT13890" s="41"/>
      <c r="AU13890" s="41"/>
      <c r="AV13890" s="41"/>
      <c r="AW13890" s="41"/>
      <c r="AX13890" s="41"/>
      <c r="AY13890" s="41"/>
      <c r="AZ13890" s="41"/>
      <c r="BA13890" s="41"/>
      <c r="BB13890" s="41"/>
      <c r="BC13890" s="41"/>
      <c r="BD13890" s="41"/>
      <c r="BE13890" s="41"/>
      <c r="BF13890" s="41"/>
      <c r="BG13890" s="41"/>
      <c r="BH13890" s="41"/>
      <c r="BI13890" s="41"/>
      <c r="BJ13890" s="41"/>
      <c r="BK13890" s="41"/>
      <c r="BL13890" s="41"/>
      <c r="BM13890" s="41"/>
      <c r="BN13890" s="41"/>
      <c r="BO13890" s="41"/>
      <c r="BP13890" s="108"/>
      <c r="CG13890" s="102"/>
      <c r="CI13890" s="45"/>
    </row>
    <row r="13891" spans="37:87" ht="13" customHeight="1">
      <c r="AK13891" s="114"/>
      <c r="AL13891" s="41"/>
      <c r="AM13891" s="41"/>
      <c r="AN13891" s="41"/>
      <c r="AO13891" s="41"/>
      <c r="AP13891" s="41"/>
      <c r="AQ13891" s="41"/>
      <c r="AR13891" s="41"/>
      <c r="AS13891" s="41"/>
      <c r="AT13891" s="41"/>
      <c r="AU13891" s="41"/>
      <c r="AV13891" s="41"/>
      <c r="AW13891" s="41"/>
      <c r="AX13891" s="41"/>
      <c r="AY13891" s="41"/>
      <c r="AZ13891" s="41"/>
      <c r="BA13891" s="41"/>
      <c r="BB13891" s="41"/>
      <c r="BC13891" s="41"/>
      <c r="BD13891" s="41"/>
      <c r="BE13891" s="41"/>
      <c r="BF13891" s="41"/>
      <c r="BG13891" s="41"/>
      <c r="BH13891" s="41"/>
      <c r="BI13891" s="41"/>
      <c r="BJ13891" s="41"/>
      <c r="BK13891" s="41"/>
      <c r="BL13891" s="41"/>
      <c r="BM13891" s="41"/>
      <c r="BN13891" s="41"/>
      <c r="BO13891" s="41"/>
      <c r="BP13891" s="108"/>
      <c r="CG13891" s="102"/>
      <c r="CI13891" s="45"/>
    </row>
    <row r="13892" spans="37:87" ht="13" customHeight="1">
      <c r="AK13892" s="114"/>
      <c r="AL13892" s="41"/>
      <c r="AM13892" s="41"/>
      <c r="AN13892" s="41"/>
      <c r="AO13892" s="41"/>
      <c r="AP13892" s="41"/>
      <c r="AQ13892" s="41"/>
      <c r="AR13892" s="41"/>
      <c r="AS13892" s="41"/>
      <c r="AT13892" s="41"/>
      <c r="AU13892" s="41"/>
      <c r="AV13892" s="41"/>
      <c r="AW13892" s="41"/>
      <c r="AX13892" s="41"/>
      <c r="AY13892" s="41"/>
      <c r="AZ13892" s="41"/>
      <c r="BA13892" s="41"/>
      <c r="BB13892" s="41"/>
      <c r="BC13892" s="41"/>
      <c r="BD13892" s="41"/>
      <c r="BE13892" s="41"/>
      <c r="BF13892" s="41"/>
      <c r="BG13892" s="41"/>
      <c r="BH13892" s="41"/>
      <c r="BI13892" s="41"/>
      <c r="BJ13892" s="41"/>
      <c r="BK13892" s="41"/>
      <c r="BL13892" s="41"/>
      <c r="BM13892" s="41"/>
      <c r="BN13892" s="41"/>
      <c r="BO13892" s="41"/>
      <c r="BP13892" s="108"/>
      <c r="CG13892" s="102"/>
      <c r="CI13892" s="45"/>
    </row>
    <row r="13893" spans="37:87" ht="13" customHeight="1">
      <c r="AK13893" s="114"/>
      <c r="AL13893" s="41"/>
      <c r="AM13893" s="41"/>
      <c r="AN13893" s="41"/>
      <c r="AO13893" s="41"/>
      <c r="AP13893" s="41"/>
      <c r="AQ13893" s="41"/>
      <c r="AR13893" s="41"/>
      <c r="AS13893" s="41"/>
      <c r="AT13893" s="41"/>
      <c r="AU13893" s="41"/>
      <c r="AV13893" s="41"/>
      <c r="AW13893" s="41"/>
      <c r="AX13893" s="41"/>
      <c r="AY13893" s="41"/>
      <c r="AZ13893" s="41"/>
      <c r="BA13893" s="41"/>
      <c r="BB13893" s="41"/>
      <c r="BC13893" s="41"/>
      <c r="BD13893" s="41"/>
      <c r="BE13893" s="41"/>
      <c r="BF13893" s="41"/>
      <c r="BG13893" s="41"/>
      <c r="BH13893" s="41"/>
      <c r="BI13893" s="41"/>
      <c r="BJ13893" s="41"/>
      <c r="BK13893" s="41"/>
      <c r="BL13893" s="41"/>
      <c r="BM13893" s="41"/>
      <c r="BN13893" s="41"/>
      <c r="BO13893" s="41"/>
      <c r="BP13893" s="108"/>
      <c r="CG13893" s="102"/>
      <c r="CI13893" s="45"/>
    </row>
    <row r="13894" spans="37:87" ht="13" customHeight="1">
      <c r="AK13894" s="114"/>
      <c r="AL13894" s="41"/>
      <c r="AM13894" s="41"/>
      <c r="AN13894" s="41"/>
      <c r="AO13894" s="41"/>
      <c r="AP13894" s="41"/>
      <c r="AQ13894" s="41"/>
      <c r="AR13894" s="41"/>
      <c r="AS13894" s="41"/>
      <c r="AT13894" s="41"/>
      <c r="AU13894" s="41"/>
      <c r="AV13894" s="41"/>
      <c r="AW13894" s="41"/>
      <c r="AX13894" s="41"/>
      <c r="AY13894" s="41"/>
      <c r="AZ13894" s="41"/>
      <c r="BA13894" s="41"/>
      <c r="BB13894" s="41"/>
      <c r="BC13894" s="41"/>
      <c r="BD13894" s="41"/>
      <c r="BE13894" s="41"/>
      <c r="BF13894" s="41"/>
      <c r="BG13894" s="41"/>
      <c r="BH13894" s="41"/>
      <c r="BI13894" s="41"/>
      <c r="BJ13894" s="41"/>
      <c r="BK13894" s="41"/>
      <c r="BL13894" s="41"/>
      <c r="BM13894" s="41"/>
      <c r="BN13894" s="41"/>
      <c r="BO13894" s="41"/>
      <c r="BP13894" s="108"/>
      <c r="CG13894" s="102"/>
      <c r="CI13894" s="45"/>
    </row>
    <row r="13895" spans="37:87" ht="13" customHeight="1">
      <c r="AK13895" s="114"/>
      <c r="AL13895" s="41"/>
      <c r="AM13895" s="41"/>
      <c r="AN13895" s="41"/>
      <c r="AO13895" s="41"/>
      <c r="AP13895" s="41"/>
      <c r="AQ13895" s="41"/>
      <c r="AR13895" s="41"/>
      <c r="AS13895" s="41"/>
      <c r="AT13895" s="41"/>
      <c r="AU13895" s="41"/>
      <c r="AV13895" s="41"/>
      <c r="AW13895" s="41"/>
      <c r="AX13895" s="41"/>
      <c r="AY13895" s="41"/>
      <c r="AZ13895" s="41"/>
      <c r="BA13895" s="41"/>
      <c r="BB13895" s="41"/>
      <c r="BC13895" s="41"/>
      <c r="BD13895" s="41"/>
      <c r="BE13895" s="41"/>
      <c r="BF13895" s="41"/>
      <c r="BG13895" s="41"/>
      <c r="BH13895" s="41"/>
      <c r="BI13895" s="41"/>
      <c r="BJ13895" s="41"/>
      <c r="BK13895" s="41"/>
      <c r="BL13895" s="41"/>
      <c r="BM13895" s="41"/>
      <c r="BN13895" s="41"/>
      <c r="BO13895" s="41"/>
      <c r="BP13895" s="108"/>
      <c r="CG13895" s="102"/>
      <c r="CI13895" s="45"/>
    </row>
    <row r="13896" spans="37:87" ht="13" customHeight="1">
      <c r="AK13896" s="114"/>
      <c r="AL13896" s="41"/>
      <c r="AM13896" s="41"/>
      <c r="AN13896" s="41"/>
      <c r="AO13896" s="41"/>
      <c r="AP13896" s="41"/>
      <c r="AQ13896" s="41"/>
      <c r="AR13896" s="41"/>
      <c r="AS13896" s="41"/>
      <c r="AT13896" s="41"/>
      <c r="AU13896" s="41"/>
      <c r="AV13896" s="41"/>
      <c r="AW13896" s="41"/>
      <c r="AX13896" s="41"/>
      <c r="AY13896" s="41"/>
      <c r="AZ13896" s="41"/>
      <c r="BA13896" s="41"/>
      <c r="BB13896" s="41"/>
      <c r="BC13896" s="41"/>
      <c r="BD13896" s="41"/>
      <c r="BE13896" s="41"/>
      <c r="BF13896" s="41"/>
      <c r="BG13896" s="41"/>
      <c r="BH13896" s="41"/>
      <c r="BI13896" s="41"/>
      <c r="BJ13896" s="41"/>
      <c r="BK13896" s="41"/>
      <c r="BL13896" s="41"/>
      <c r="BM13896" s="41"/>
      <c r="BN13896" s="41"/>
      <c r="BO13896" s="41"/>
      <c r="BP13896" s="108"/>
      <c r="CG13896" s="102"/>
      <c r="CI13896" s="45"/>
    </row>
    <row r="13897" spans="37:87" ht="13" customHeight="1">
      <c r="AK13897" s="114"/>
      <c r="AL13897" s="41"/>
      <c r="AM13897" s="41"/>
      <c r="AN13897" s="41"/>
      <c r="AO13897" s="41"/>
      <c r="AP13897" s="41"/>
      <c r="AQ13897" s="41"/>
      <c r="AR13897" s="41"/>
      <c r="AS13897" s="41"/>
      <c r="AT13897" s="41"/>
      <c r="AU13897" s="41"/>
      <c r="AV13897" s="41"/>
      <c r="AW13897" s="41"/>
      <c r="AX13897" s="41"/>
      <c r="AY13897" s="41"/>
      <c r="AZ13897" s="41"/>
      <c r="BA13897" s="41"/>
      <c r="BB13897" s="41"/>
      <c r="BC13897" s="41"/>
      <c r="BD13897" s="41"/>
      <c r="BE13897" s="41"/>
      <c r="BF13897" s="41"/>
      <c r="BG13897" s="41"/>
      <c r="BH13897" s="41"/>
      <c r="BI13897" s="41"/>
      <c r="BJ13897" s="41"/>
      <c r="BK13897" s="41"/>
      <c r="BL13897" s="41"/>
      <c r="BM13897" s="41"/>
      <c r="BN13897" s="41"/>
      <c r="BO13897" s="41"/>
      <c r="BP13897" s="108"/>
      <c r="CG13897" s="102"/>
      <c r="CI13897" s="45"/>
    </row>
    <row r="13898" spans="37:87" ht="13" customHeight="1">
      <c r="AK13898" s="114"/>
      <c r="AL13898" s="41"/>
      <c r="AM13898" s="41"/>
      <c r="AN13898" s="41"/>
      <c r="AO13898" s="41"/>
      <c r="AP13898" s="41"/>
      <c r="AQ13898" s="41"/>
      <c r="AR13898" s="41"/>
      <c r="AS13898" s="41"/>
      <c r="AT13898" s="41"/>
      <c r="AU13898" s="41"/>
      <c r="AV13898" s="41"/>
      <c r="AW13898" s="41"/>
      <c r="AX13898" s="41"/>
      <c r="AY13898" s="41"/>
      <c r="AZ13898" s="41"/>
      <c r="BA13898" s="41"/>
      <c r="BB13898" s="41"/>
      <c r="BC13898" s="41"/>
      <c r="BD13898" s="41"/>
      <c r="BE13898" s="41"/>
      <c r="BF13898" s="41"/>
      <c r="BG13898" s="41"/>
      <c r="BH13898" s="41"/>
      <c r="BI13898" s="41"/>
      <c r="BJ13898" s="41"/>
      <c r="BK13898" s="41"/>
      <c r="BL13898" s="41"/>
      <c r="BM13898" s="41"/>
      <c r="BN13898" s="41"/>
      <c r="BO13898" s="41"/>
      <c r="BP13898" s="108"/>
      <c r="CG13898" s="102"/>
      <c r="CI13898" s="45"/>
    </row>
    <row r="13899" spans="37:87" ht="13" customHeight="1">
      <c r="AK13899" s="114"/>
      <c r="AL13899" s="41"/>
      <c r="AM13899" s="41"/>
      <c r="AN13899" s="41"/>
      <c r="AO13899" s="41"/>
      <c r="AP13899" s="41"/>
      <c r="AQ13899" s="41"/>
      <c r="AR13899" s="41"/>
      <c r="AS13899" s="41"/>
      <c r="AT13899" s="41"/>
      <c r="AU13899" s="41"/>
      <c r="AV13899" s="41"/>
      <c r="AW13899" s="41"/>
      <c r="AX13899" s="41"/>
      <c r="AY13899" s="41"/>
      <c r="AZ13899" s="41"/>
      <c r="BA13899" s="41"/>
      <c r="BB13899" s="41"/>
      <c r="BC13899" s="41"/>
      <c r="BD13899" s="41"/>
      <c r="BE13899" s="41"/>
      <c r="BF13899" s="41"/>
      <c r="BG13899" s="41"/>
      <c r="BH13899" s="41"/>
      <c r="BI13899" s="41"/>
      <c r="BJ13899" s="41"/>
      <c r="BK13899" s="41"/>
      <c r="BL13899" s="41"/>
      <c r="BM13899" s="41"/>
      <c r="BN13899" s="41"/>
      <c r="BO13899" s="41"/>
      <c r="BP13899" s="108"/>
      <c r="CG13899" s="102"/>
      <c r="CI13899" s="45"/>
    </row>
    <row r="13900" spans="37:87" ht="13" customHeight="1">
      <c r="AK13900" s="114"/>
      <c r="AL13900" s="41"/>
      <c r="AM13900" s="41"/>
      <c r="AN13900" s="41"/>
      <c r="AO13900" s="41"/>
      <c r="AP13900" s="41"/>
      <c r="AQ13900" s="41"/>
      <c r="AR13900" s="41"/>
      <c r="AS13900" s="41"/>
      <c r="AT13900" s="41"/>
      <c r="AU13900" s="41"/>
      <c r="AV13900" s="41"/>
      <c r="AW13900" s="41"/>
      <c r="AX13900" s="41"/>
      <c r="AY13900" s="41"/>
      <c r="AZ13900" s="41"/>
      <c r="BA13900" s="41"/>
      <c r="BB13900" s="41"/>
      <c r="BC13900" s="41"/>
      <c r="BD13900" s="41"/>
      <c r="BE13900" s="41"/>
      <c r="BF13900" s="41"/>
      <c r="BG13900" s="41"/>
      <c r="BH13900" s="41"/>
      <c r="BI13900" s="41"/>
      <c r="BJ13900" s="41"/>
      <c r="BK13900" s="41"/>
      <c r="BL13900" s="41"/>
      <c r="BM13900" s="41"/>
      <c r="BN13900" s="41"/>
      <c r="BO13900" s="41"/>
      <c r="BP13900" s="108"/>
      <c r="CG13900" s="102"/>
      <c r="CI13900" s="45"/>
    </row>
    <row r="13901" spans="37:87" ht="13" customHeight="1">
      <c r="AK13901" s="114"/>
      <c r="AL13901" s="41"/>
      <c r="AM13901" s="41"/>
      <c r="AN13901" s="41"/>
      <c r="AO13901" s="41"/>
      <c r="AP13901" s="41"/>
      <c r="AQ13901" s="41"/>
      <c r="AR13901" s="41"/>
      <c r="AS13901" s="41"/>
      <c r="AT13901" s="41"/>
      <c r="AU13901" s="41"/>
      <c r="AV13901" s="41"/>
      <c r="AW13901" s="41"/>
      <c r="AX13901" s="41"/>
      <c r="AY13901" s="41"/>
      <c r="AZ13901" s="41"/>
      <c r="BA13901" s="41"/>
      <c r="BB13901" s="41"/>
      <c r="BC13901" s="41"/>
      <c r="BD13901" s="41"/>
      <c r="BE13901" s="41"/>
      <c r="BF13901" s="41"/>
      <c r="BG13901" s="41"/>
      <c r="BH13901" s="41"/>
      <c r="BI13901" s="41"/>
      <c r="BJ13901" s="41"/>
      <c r="BK13901" s="41"/>
      <c r="BL13901" s="41"/>
      <c r="BM13901" s="41"/>
      <c r="BN13901" s="41"/>
      <c r="BO13901" s="41"/>
      <c r="BP13901" s="108"/>
      <c r="CG13901" s="102"/>
      <c r="CI13901" s="45"/>
    </row>
    <row r="13902" spans="37:87" ht="13" customHeight="1">
      <c r="AK13902" s="114"/>
      <c r="AL13902" s="41"/>
      <c r="AM13902" s="41"/>
      <c r="AN13902" s="41"/>
      <c r="AO13902" s="41"/>
      <c r="AP13902" s="41"/>
      <c r="AQ13902" s="41"/>
      <c r="AR13902" s="41"/>
      <c r="AS13902" s="41"/>
      <c r="AT13902" s="41"/>
      <c r="AU13902" s="41"/>
      <c r="AV13902" s="41"/>
      <c r="AW13902" s="41"/>
      <c r="AX13902" s="41"/>
      <c r="AY13902" s="41"/>
      <c r="AZ13902" s="41"/>
      <c r="BA13902" s="41"/>
      <c r="BB13902" s="41"/>
      <c r="BC13902" s="41"/>
      <c r="BD13902" s="41"/>
      <c r="BE13902" s="41"/>
      <c r="BF13902" s="41"/>
      <c r="BG13902" s="41"/>
      <c r="BH13902" s="41"/>
      <c r="BI13902" s="41"/>
      <c r="BJ13902" s="41"/>
      <c r="BK13902" s="41"/>
      <c r="BL13902" s="41"/>
      <c r="BM13902" s="41"/>
      <c r="BN13902" s="41"/>
      <c r="BO13902" s="41"/>
      <c r="BP13902" s="108"/>
      <c r="CG13902" s="102"/>
      <c r="CI13902" s="45"/>
    </row>
    <row r="13903" spans="37:87" ht="13" customHeight="1">
      <c r="AK13903" s="114"/>
      <c r="AL13903" s="41"/>
      <c r="AM13903" s="41"/>
      <c r="AN13903" s="41"/>
      <c r="AO13903" s="41"/>
      <c r="AP13903" s="41"/>
      <c r="AQ13903" s="41"/>
      <c r="AR13903" s="41"/>
      <c r="AS13903" s="41"/>
      <c r="AT13903" s="41"/>
      <c r="AU13903" s="41"/>
      <c r="AV13903" s="41"/>
      <c r="AW13903" s="41"/>
      <c r="AX13903" s="41"/>
      <c r="AY13903" s="41"/>
      <c r="AZ13903" s="41"/>
      <c r="BA13903" s="41"/>
      <c r="BB13903" s="41"/>
      <c r="BC13903" s="41"/>
      <c r="BD13903" s="41"/>
      <c r="BE13903" s="41"/>
      <c r="BF13903" s="41"/>
      <c r="BG13903" s="41"/>
      <c r="BH13903" s="41"/>
      <c r="BI13903" s="41"/>
      <c r="BJ13903" s="41"/>
      <c r="BK13903" s="41"/>
      <c r="BL13903" s="41"/>
      <c r="BM13903" s="41"/>
      <c r="BN13903" s="41"/>
      <c r="BO13903" s="41"/>
      <c r="BP13903" s="108"/>
      <c r="CG13903" s="102"/>
      <c r="CI13903" s="45"/>
    </row>
    <row r="13904" spans="37:87" ht="13" customHeight="1">
      <c r="AK13904" s="114"/>
      <c r="AL13904" s="41"/>
      <c r="AM13904" s="41"/>
      <c r="AN13904" s="41"/>
      <c r="AO13904" s="41"/>
      <c r="AP13904" s="41"/>
      <c r="AQ13904" s="41"/>
      <c r="AR13904" s="41"/>
      <c r="AS13904" s="41"/>
      <c r="AT13904" s="41"/>
      <c r="AU13904" s="41"/>
      <c r="AV13904" s="41"/>
      <c r="AW13904" s="41"/>
      <c r="AX13904" s="41"/>
      <c r="AY13904" s="41"/>
      <c r="AZ13904" s="41"/>
      <c r="BA13904" s="41"/>
      <c r="BB13904" s="41"/>
      <c r="BC13904" s="41"/>
      <c r="BD13904" s="41"/>
      <c r="BE13904" s="41"/>
      <c r="BF13904" s="41"/>
      <c r="BG13904" s="41"/>
      <c r="BH13904" s="41"/>
      <c r="BI13904" s="41"/>
      <c r="BJ13904" s="41"/>
      <c r="BK13904" s="41"/>
      <c r="BL13904" s="41"/>
      <c r="BM13904" s="41"/>
      <c r="BN13904" s="41"/>
      <c r="BO13904" s="41"/>
      <c r="BP13904" s="108"/>
      <c r="CG13904" s="102"/>
      <c r="CI13904" s="45"/>
    </row>
    <row r="13905" spans="37:87" ht="13" customHeight="1">
      <c r="AK13905" s="114"/>
      <c r="AL13905" s="41"/>
      <c r="AM13905" s="41"/>
      <c r="AN13905" s="41"/>
      <c r="AO13905" s="41"/>
      <c r="AP13905" s="41"/>
      <c r="AQ13905" s="41"/>
      <c r="AR13905" s="41"/>
      <c r="AS13905" s="41"/>
      <c r="AT13905" s="41"/>
      <c r="AU13905" s="41"/>
      <c r="AV13905" s="41"/>
      <c r="AW13905" s="41"/>
      <c r="AX13905" s="41"/>
      <c r="AY13905" s="41"/>
      <c r="AZ13905" s="41"/>
      <c r="BA13905" s="41"/>
      <c r="BB13905" s="41"/>
      <c r="BC13905" s="41"/>
      <c r="BD13905" s="41"/>
      <c r="BE13905" s="41"/>
      <c r="BF13905" s="41"/>
      <c r="BG13905" s="41"/>
      <c r="BH13905" s="41"/>
      <c r="BI13905" s="41"/>
      <c r="BJ13905" s="41"/>
      <c r="BK13905" s="41"/>
      <c r="BL13905" s="41"/>
      <c r="BM13905" s="41"/>
      <c r="BN13905" s="41"/>
      <c r="BO13905" s="41"/>
      <c r="BP13905" s="108"/>
      <c r="CG13905" s="102"/>
      <c r="CI13905" s="45"/>
    </row>
    <row r="13906" spans="37:87" ht="13" customHeight="1">
      <c r="AK13906" s="114"/>
      <c r="AL13906" s="41"/>
      <c r="AM13906" s="41"/>
      <c r="AN13906" s="41"/>
      <c r="AO13906" s="41"/>
      <c r="AP13906" s="41"/>
      <c r="AQ13906" s="41"/>
      <c r="AR13906" s="41"/>
      <c r="AS13906" s="41"/>
      <c r="AT13906" s="41"/>
      <c r="AU13906" s="41"/>
      <c r="AV13906" s="41"/>
      <c r="AW13906" s="41"/>
      <c r="AX13906" s="41"/>
      <c r="AY13906" s="41"/>
      <c r="AZ13906" s="41"/>
      <c r="BA13906" s="41"/>
      <c r="BB13906" s="41"/>
      <c r="BC13906" s="41"/>
      <c r="BD13906" s="41"/>
      <c r="BE13906" s="41"/>
      <c r="BF13906" s="41"/>
      <c r="BG13906" s="41"/>
      <c r="BH13906" s="41"/>
      <c r="BI13906" s="41"/>
      <c r="BJ13906" s="41"/>
      <c r="BK13906" s="41"/>
      <c r="BL13906" s="41"/>
      <c r="BM13906" s="41"/>
      <c r="BN13906" s="41"/>
      <c r="BO13906" s="41"/>
      <c r="BP13906" s="108"/>
      <c r="CG13906" s="102"/>
      <c r="CI13906" s="45"/>
    </row>
    <row r="13907" spans="37:87" ht="13" customHeight="1">
      <c r="AK13907" s="114"/>
      <c r="AL13907" s="41"/>
      <c r="AM13907" s="41"/>
      <c r="AN13907" s="41"/>
      <c r="AO13907" s="41"/>
      <c r="AP13907" s="41"/>
      <c r="AQ13907" s="41"/>
      <c r="AR13907" s="41"/>
      <c r="AS13907" s="41"/>
      <c r="AT13907" s="41"/>
      <c r="AU13907" s="41"/>
      <c r="AV13907" s="41"/>
      <c r="AW13907" s="41"/>
      <c r="AX13907" s="41"/>
      <c r="AY13907" s="41"/>
      <c r="AZ13907" s="41"/>
      <c r="BA13907" s="41"/>
      <c r="BB13907" s="41"/>
      <c r="BC13907" s="41"/>
      <c r="BD13907" s="41"/>
      <c r="BE13907" s="41"/>
      <c r="BF13907" s="41"/>
      <c r="BG13907" s="41"/>
      <c r="BH13907" s="41"/>
      <c r="BI13907" s="41"/>
      <c r="BJ13907" s="41"/>
      <c r="BK13907" s="41"/>
      <c r="BL13907" s="41"/>
      <c r="BM13907" s="41"/>
      <c r="BN13907" s="41"/>
      <c r="BO13907" s="41"/>
      <c r="BP13907" s="108"/>
      <c r="CG13907" s="102"/>
      <c r="CI13907" s="45"/>
    </row>
    <row r="13908" spans="37:87" ht="13" customHeight="1">
      <c r="AK13908" s="114"/>
      <c r="AL13908" s="41"/>
      <c r="AM13908" s="41"/>
      <c r="AN13908" s="41"/>
      <c r="AO13908" s="41"/>
      <c r="AP13908" s="41"/>
      <c r="AQ13908" s="41"/>
      <c r="AR13908" s="41"/>
      <c r="AS13908" s="41"/>
      <c r="AT13908" s="41"/>
      <c r="AU13908" s="41"/>
      <c r="AV13908" s="41"/>
      <c r="AW13908" s="41"/>
      <c r="AX13908" s="41"/>
      <c r="AY13908" s="41"/>
      <c r="AZ13908" s="41"/>
      <c r="BA13908" s="41"/>
      <c r="BB13908" s="41"/>
      <c r="BC13908" s="41"/>
      <c r="BD13908" s="41"/>
      <c r="BE13908" s="41"/>
      <c r="BF13908" s="41"/>
      <c r="BG13908" s="41"/>
      <c r="BH13908" s="41"/>
      <c r="BI13908" s="41"/>
      <c r="BJ13908" s="41"/>
      <c r="BK13908" s="41"/>
      <c r="BL13908" s="41"/>
      <c r="BM13908" s="41"/>
      <c r="BN13908" s="41"/>
      <c r="BO13908" s="41"/>
      <c r="BP13908" s="108"/>
      <c r="CG13908" s="102"/>
      <c r="CI13908" s="45"/>
    </row>
    <row r="13909" spans="37:87" ht="13" customHeight="1">
      <c r="AK13909" s="114"/>
      <c r="AL13909" s="41"/>
      <c r="AM13909" s="41"/>
      <c r="AN13909" s="41"/>
      <c r="AO13909" s="41"/>
      <c r="AP13909" s="41"/>
      <c r="AQ13909" s="41"/>
      <c r="AR13909" s="41"/>
      <c r="AS13909" s="41"/>
      <c r="AT13909" s="41"/>
      <c r="AU13909" s="41"/>
      <c r="AV13909" s="41"/>
      <c r="AW13909" s="41"/>
      <c r="AX13909" s="41"/>
      <c r="AY13909" s="41"/>
      <c r="AZ13909" s="41"/>
      <c r="BA13909" s="41"/>
      <c r="BB13909" s="41"/>
      <c r="BC13909" s="41"/>
      <c r="BD13909" s="41"/>
      <c r="BE13909" s="41"/>
      <c r="BF13909" s="41"/>
      <c r="BG13909" s="41"/>
      <c r="BH13909" s="41"/>
      <c r="BI13909" s="41"/>
      <c r="BJ13909" s="41"/>
      <c r="BK13909" s="41"/>
      <c r="BL13909" s="41"/>
      <c r="BM13909" s="41"/>
      <c r="BN13909" s="41"/>
      <c r="BO13909" s="41"/>
      <c r="BP13909" s="108"/>
      <c r="CG13909" s="102"/>
      <c r="CI13909" s="45"/>
    </row>
    <row r="13910" spans="37:87" ht="13" customHeight="1">
      <c r="AK13910" s="114"/>
      <c r="AL13910" s="41"/>
      <c r="AM13910" s="41"/>
      <c r="AN13910" s="41"/>
      <c r="AO13910" s="41"/>
      <c r="AP13910" s="41"/>
      <c r="AQ13910" s="41"/>
      <c r="AR13910" s="41"/>
      <c r="AS13910" s="41"/>
      <c r="AT13910" s="41"/>
      <c r="AU13910" s="41"/>
      <c r="AV13910" s="41"/>
      <c r="AW13910" s="41"/>
      <c r="AX13910" s="41"/>
      <c r="AY13910" s="41"/>
      <c r="AZ13910" s="41"/>
      <c r="BA13910" s="41"/>
      <c r="BB13910" s="41"/>
      <c r="BC13910" s="41"/>
      <c r="BD13910" s="41"/>
      <c r="BE13910" s="41"/>
      <c r="BF13910" s="41"/>
      <c r="BG13910" s="41"/>
      <c r="BH13910" s="41"/>
      <c r="BI13910" s="41"/>
      <c r="BJ13910" s="41"/>
      <c r="BK13910" s="41"/>
      <c r="BL13910" s="41"/>
      <c r="BM13910" s="41"/>
      <c r="BN13910" s="41"/>
      <c r="BO13910" s="41"/>
      <c r="BP13910" s="108"/>
      <c r="CG13910" s="102"/>
      <c r="CI13910" s="45"/>
    </row>
    <row r="13911" spans="37:87" ht="13" customHeight="1">
      <c r="AK13911" s="114"/>
      <c r="AL13911" s="41"/>
      <c r="AM13911" s="41"/>
      <c r="AN13911" s="41"/>
      <c r="AO13911" s="41"/>
      <c r="AP13911" s="41"/>
      <c r="AQ13911" s="41"/>
      <c r="AR13911" s="41"/>
      <c r="AS13911" s="41"/>
      <c r="AT13911" s="41"/>
      <c r="AU13911" s="41"/>
      <c r="AV13911" s="41"/>
      <c r="AW13911" s="41"/>
      <c r="AX13911" s="41"/>
      <c r="AY13911" s="41"/>
      <c r="AZ13911" s="41"/>
      <c r="BA13911" s="41"/>
      <c r="BB13911" s="41"/>
      <c r="BC13911" s="41"/>
      <c r="BD13911" s="41"/>
      <c r="BE13911" s="41"/>
      <c r="BF13911" s="41"/>
      <c r="BG13911" s="41"/>
      <c r="BH13911" s="41"/>
      <c r="BI13911" s="41"/>
      <c r="BJ13911" s="41"/>
      <c r="BK13911" s="41"/>
      <c r="BL13911" s="41"/>
      <c r="BM13911" s="41"/>
      <c r="BN13911" s="41"/>
      <c r="BO13911" s="41"/>
      <c r="BP13911" s="108"/>
      <c r="CG13911" s="102"/>
      <c r="CI13911" s="45"/>
    </row>
    <row r="13912" spans="37:87" ht="13" customHeight="1">
      <c r="AK13912" s="114"/>
      <c r="AL13912" s="41"/>
      <c r="AM13912" s="41"/>
      <c r="AN13912" s="41"/>
      <c r="AO13912" s="41"/>
      <c r="AP13912" s="41"/>
      <c r="AQ13912" s="41"/>
      <c r="AR13912" s="41"/>
      <c r="AS13912" s="41"/>
      <c r="AT13912" s="41"/>
      <c r="AU13912" s="41"/>
      <c r="AV13912" s="41"/>
      <c r="AW13912" s="41"/>
      <c r="AX13912" s="41"/>
      <c r="AY13912" s="41"/>
      <c r="AZ13912" s="41"/>
      <c r="BA13912" s="41"/>
      <c r="BB13912" s="41"/>
      <c r="BC13912" s="41"/>
      <c r="BD13912" s="41"/>
      <c r="BE13912" s="41"/>
      <c r="BF13912" s="41"/>
      <c r="BG13912" s="41"/>
      <c r="BH13912" s="41"/>
      <c r="BI13912" s="41"/>
      <c r="BJ13912" s="41"/>
      <c r="BK13912" s="41"/>
      <c r="BL13912" s="41"/>
      <c r="BM13912" s="41"/>
      <c r="BN13912" s="41"/>
      <c r="BO13912" s="41"/>
      <c r="BP13912" s="108"/>
      <c r="CG13912" s="102"/>
      <c r="CI13912" s="45"/>
    </row>
    <row r="13913" spans="37:87" ht="13" customHeight="1">
      <c r="AK13913" s="114"/>
      <c r="AL13913" s="41"/>
      <c r="AM13913" s="41"/>
      <c r="AN13913" s="41"/>
      <c r="AO13913" s="41"/>
      <c r="AP13913" s="41"/>
      <c r="AQ13913" s="41"/>
      <c r="AR13913" s="41"/>
      <c r="AS13913" s="41"/>
      <c r="AT13913" s="41"/>
      <c r="AU13913" s="41"/>
      <c r="AV13913" s="41"/>
      <c r="AW13913" s="41"/>
      <c r="AX13913" s="41"/>
      <c r="AY13913" s="41"/>
      <c r="AZ13913" s="41"/>
      <c r="BA13913" s="41"/>
      <c r="BB13913" s="41"/>
      <c r="BC13913" s="41"/>
      <c r="BD13913" s="41"/>
      <c r="BE13913" s="41"/>
      <c r="BF13913" s="41"/>
      <c r="BG13913" s="41"/>
      <c r="BH13913" s="41"/>
      <c r="BI13913" s="41"/>
      <c r="BJ13913" s="41"/>
      <c r="BK13913" s="41"/>
      <c r="BL13913" s="41"/>
      <c r="BM13913" s="41"/>
      <c r="BN13913" s="41"/>
      <c r="BO13913" s="41"/>
      <c r="BP13913" s="108"/>
      <c r="CG13913" s="102"/>
      <c r="CI13913" s="45"/>
    </row>
    <row r="13914" spans="37:87" ht="13" customHeight="1">
      <c r="AK13914" s="114"/>
      <c r="AL13914" s="41"/>
      <c r="AM13914" s="41"/>
      <c r="AN13914" s="41"/>
      <c r="AO13914" s="41"/>
      <c r="AP13914" s="41"/>
      <c r="AQ13914" s="41"/>
      <c r="AR13914" s="41"/>
      <c r="AS13914" s="41"/>
      <c r="AT13914" s="41"/>
      <c r="AU13914" s="41"/>
      <c r="AV13914" s="41"/>
      <c r="AW13914" s="41"/>
      <c r="AX13914" s="41"/>
      <c r="AY13914" s="41"/>
      <c r="AZ13914" s="41"/>
      <c r="BA13914" s="41"/>
      <c r="BB13914" s="41"/>
      <c r="BC13914" s="41"/>
      <c r="BD13914" s="41"/>
      <c r="BE13914" s="41"/>
      <c r="BF13914" s="41"/>
      <c r="BG13914" s="41"/>
      <c r="BH13914" s="41"/>
      <c r="BI13914" s="41"/>
      <c r="BJ13914" s="41"/>
      <c r="BK13914" s="41"/>
      <c r="BL13914" s="41"/>
      <c r="BM13914" s="41"/>
      <c r="BN13914" s="41"/>
      <c r="BO13914" s="41"/>
      <c r="BP13914" s="108"/>
      <c r="CG13914" s="102"/>
      <c r="CI13914" s="45"/>
    </row>
    <row r="13915" spans="37:87" ht="13" customHeight="1">
      <c r="AK13915" s="114"/>
      <c r="AL13915" s="41"/>
      <c r="AM13915" s="41"/>
      <c r="AN13915" s="41"/>
      <c r="AO13915" s="41"/>
      <c r="AP13915" s="41"/>
      <c r="AQ13915" s="41"/>
      <c r="AR13915" s="41"/>
      <c r="AS13915" s="41"/>
      <c r="AT13915" s="41"/>
      <c r="AU13915" s="41"/>
      <c r="AV13915" s="41"/>
      <c r="AW13915" s="41"/>
      <c r="AX13915" s="41"/>
      <c r="AY13915" s="41"/>
      <c r="AZ13915" s="41"/>
      <c r="BA13915" s="41"/>
      <c r="BB13915" s="41"/>
      <c r="BC13915" s="41"/>
      <c r="BD13915" s="41"/>
      <c r="BE13915" s="41"/>
      <c r="BF13915" s="41"/>
      <c r="BG13915" s="41"/>
      <c r="BH13915" s="41"/>
      <c r="BI13915" s="41"/>
      <c r="BJ13915" s="41"/>
      <c r="BK13915" s="41"/>
      <c r="BL13915" s="41"/>
      <c r="BM13915" s="41"/>
      <c r="BN13915" s="41"/>
      <c r="BO13915" s="41"/>
      <c r="BP13915" s="108"/>
      <c r="CG13915" s="102"/>
      <c r="CI13915" s="45"/>
    </row>
    <row r="13916" spans="37:87" ht="13" customHeight="1">
      <c r="AK13916" s="114"/>
      <c r="AL13916" s="41"/>
      <c r="AM13916" s="41"/>
      <c r="AN13916" s="41"/>
      <c r="AO13916" s="41"/>
      <c r="AP13916" s="41"/>
      <c r="AQ13916" s="41"/>
      <c r="AR13916" s="41"/>
      <c r="AS13916" s="41"/>
      <c r="AT13916" s="41"/>
      <c r="AU13916" s="41"/>
      <c r="AV13916" s="41"/>
      <c r="AW13916" s="41"/>
      <c r="AX13916" s="41"/>
      <c r="AY13916" s="41"/>
      <c r="AZ13916" s="41"/>
      <c r="BA13916" s="41"/>
      <c r="BB13916" s="41"/>
      <c r="BC13916" s="41"/>
      <c r="BD13916" s="41"/>
      <c r="BE13916" s="41"/>
      <c r="BF13916" s="41"/>
      <c r="BG13916" s="41"/>
      <c r="BH13916" s="41"/>
      <c r="BI13916" s="41"/>
      <c r="BJ13916" s="41"/>
      <c r="BK13916" s="41"/>
      <c r="BL13916" s="41"/>
      <c r="BM13916" s="41"/>
      <c r="BN13916" s="41"/>
      <c r="BO13916" s="41"/>
      <c r="BP13916" s="108"/>
      <c r="CG13916" s="102"/>
      <c r="CI13916" s="45"/>
    </row>
    <row r="13917" spans="37:87" ht="13" customHeight="1">
      <c r="AK13917" s="114"/>
      <c r="AL13917" s="41"/>
      <c r="AM13917" s="41"/>
      <c r="AN13917" s="41"/>
      <c r="AO13917" s="41"/>
      <c r="AP13917" s="41"/>
      <c r="AQ13917" s="41"/>
      <c r="AR13917" s="41"/>
      <c r="AS13917" s="41"/>
      <c r="AT13917" s="41"/>
      <c r="AU13917" s="41"/>
      <c r="AV13917" s="41"/>
      <c r="AW13917" s="41"/>
      <c r="AX13917" s="41"/>
      <c r="AY13917" s="41"/>
      <c r="AZ13917" s="41"/>
      <c r="BA13917" s="41"/>
      <c r="BB13917" s="41"/>
      <c r="BC13917" s="41"/>
      <c r="BD13917" s="41"/>
      <c r="BE13917" s="41"/>
      <c r="BF13917" s="41"/>
      <c r="BG13917" s="41"/>
      <c r="BH13917" s="41"/>
      <c r="BI13917" s="41"/>
      <c r="BJ13917" s="41"/>
      <c r="BK13917" s="41"/>
      <c r="BL13917" s="41"/>
      <c r="BM13917" s="41"/>
      <c r="BN13917" s="41"/>
      <c r="BO13917" s="41"/>
      <c r="BP13917" s="108"/>
      <c r="CG13917" s="102"/>
      <c r="CI13917" s="45"/>
    </row>
    <row r="13918" spans="37:87" ht="13" customHeight="1">
      <c r="AK13918" s="114"/>
      <c r="AL13918" s="41"/>
      <c r="AM13918" s="41"/>
      <c r="AN13918" s="41"/>
      <c r="AO13918" s="41"/>
      <c r="AP13918" s="41"/>
      <c r="AQ13918" s="41"/>
      <c r="AR13918" s="41"/>
      <c r="AS13918" s="41"/>
      <c r="AT13918" s="41"/>
      <c r="AU13918" s="41"/>
      <c r="AV13918" s="41"/>
      <c r="AW13918" s="41"/>
      <c r="AX13918" s="41"/>
      <c r="AY13918" s="41"/>
      <c r="AZ13918" s="41"/>
      <c r="BA13918" s="41"/>
      <c r="BB13918" s="41"/>
      <c r="BC13918" s="41"/>
      <c r="BD13918" s="41"/>
      <c r="BE13918" s="41"/>
      <c r="BF13918" s="41"/>
      <c r="BG13918" s="41"/>
      <c r="BH13918" s="41"/>
      <c r="BI13918" s="41"/>
      <c r="BJ13918" s="41"/>
      <c r="BK13918" s="41"/>
      <c r="BL13918" s="41"/>
      <c r="BM13918" s="41"/>
      <c r="BN13918" s="41"/>
      <c r="BO13918" s="41"/>
      <c r="BP13918" s="108"/>
      <c r="CG13918" s="102"/>
      <c r="CI13918" s="45"/>
    </row>
    <row r="13919" spans="37:87" ht="13" customHeight="1">
      <c r="AK13919" s="114"/>
      <c r="AL13919" s="41"/>
      <c r="AM13919" s="41"/>
      <c r="AN13919" s="41"/>
      <c r="AO13919" s="41"/>
      <c r="AP13919" s="41"/>
      <c r="AQ13919" s="41"/>
      <c r="AR13919" s="41"/>
      <c r="AS13919" s="41"/>
      <c r="AT13919" s="41"/>
      <c r="AU13919" s="41"/>
      <c r="AV13919" s="41"/>
      <c r="AW13919" s="41"/>
      <c r="AX13919" s="41"/>
      <c r="AY13919" s="41"/>
      <c r="AZ13919" s="41"/>
      <c r="BA13919" s="41"/>
      <c r="BB13919" s="41"/>
      <c r="BC13919" s="41"/>
      <c r="BD13919" s="41"/>
      <c r="BE13919" s="41"/>
      <c r="BF13919" s="41"/>
      <c r="BG13919" s="41"/>
      <c r="BH13919" s="41"/>
      <c r="BI13919" s="41"/>
      <c r="BJ13919" s="41"/>
      <c r="BK13919" s="41"/>
      <c r="BL13919" s="41"/>
      <c r="BM13919" s="41"/>
      <c r="BN13919" s="41"/>
      <c r="BO13919" s="41"/>
      <c r="BP13919" s="108"/>
      <c r="CG13919" s="102"/>
      <c r="CI13919" s="45"/>
    </row>
    <row r="13920" spans="37:87" ht="13" customHeight="1">
      <c r="AK13920" s="114"/>
      <c r="AL13920" s="41"/>
      <c r="AM13920" s="41"/>
      <c r="AN13920" s="41"/>
      <c r="AO13920" s="41"/>
      <c r="AP13920" s="41"/>
      <c r="AQ13920" s="41"/>
      <c r="AR13920" s="41"/>
      <c r="AS13920" s="41"/>
      <c r="AT13920" s="41"/>
      <c r="AU13920" s="41"/>
      <c r="AV13920" s="41"/>
      <c r="AW13920" s="41"/>
      <c r="AX13920" s="41"/>
      <c r="AY13920" s="41"/>
      <c r="AZ13920" s="41"/>
      <c r="BA13920" s="41"/>
      <c r="BB13920" s="41"/>
      <c r="BC13920" s="41"/>
      <c r="BD13920" s="41"/>
      <c r="BE13920" s="41"/>
      <c r="BF13920" s="41"/>
      <c r="BG13920" s="41"/>
      <c r="BH13920" s="41"/>
      <c r="BI13920" s="41"/>
      <c r="BJ13920" s="41"/>
      <c r="BK13920" s="41"/>
      <c r="BL13920" s="41"/>
      <c r="BM13920" s="41"/>
      <c r="BN13920" s="41"/>
      <c r="BO13920" s="41"/>
      <c r="BP13920" s="108"/>
      <c r="CG13920" s="102"/>
      <c r="CI13920" s="45"/>
    </row>
    <row r="13921" spans="37:87" ht="13" customHeight="1">
      <c r="AK13921" s="114"/>
      <c r="AL13921" s="41"/>
      <c r="AM13921" s="41"/>
      <c r="AN13921" s="41"/>
      <c r="AO13921" s="41"/>
      <c r="AP13921" s="41"/>
      <c r="AQ13921" s="41"/>
      <c r="AR13921" s="41"/>
      <c r="AS13921" s="41"/>
      <c r="AT13921" s="41"/>
      <c r="AU13921" s="41"/>
      <c r="AV13921" s="41"/>
      <c r="AW13921" s="41"/>
      <c r="AX13921" s="41"/>
      <c r="AY13921" s="41"/>
      <c r="AZ13921" s="41"/>
      <c r="BA13921" s="41"/>
      <c r="BB13921" s="41"/>
      <c r="BC13921" s="41"/>
      <c r="BD13921" s="41"/>
      <c r="BE13921" s="41"/>
      <c r="BF13921" s="41"/>
      <c r="BG13921" s="41"/>
      <c r="BH13921" s="41"/>
      <c r="BI13921" s="41"/>
      <c r="BJ13921" s="41"/>
      <c r="BK13921" s="41"/>
      <c r="BL13921" s="41"/>
      <c r="BM13921" s="41"/>
      <c r="BN13921" s="41"/>
      <c r="BO13921" s="41"/>
      <c r="BP13921" s="108"/>
      <c r="CG13921" s="102"/>
      <c r="CI13921" s="45"/>
    </row>
    <row r="13922" spans="37:87" ht="13" customHeight="1">
      <c r="AK13922" s="114"/>
      <c r="AL13922" s="41"/>
      <c r="AM13922" s="41"/>
      <c r="AN13922" s="41"/>
      <c r="AO13922" s="41"/>
      <c r="AP13922" s="41"/>
      <c r="AQ13922" s="41"/>
      <c r="AR13922" s="41"/>
      <c r="AS13922" s="41"/>
      <c r="AT13922" s="41"/>
      <c r="AU13922" s="41"/>
      <c r="AV13922" s="41"/>
      <c r="AW13922" s="41"/>
      <c r="AX13922" s="41"/>
      <c r="AY13922" s="41"/>
      <c r="AZ13922" s="41"/>
      <c r="BA13922" s="41"/>
      <c r="BB13922" s="41"/>
      <c r="BC13922" s="41"/>
      <c r="BD13922" s="41"/>
      <c r="BE13922" s="41"/>
      <c r="BF13922" s="41"/>
      <c r="BG13922" s="41"/>
      <c r="BH13922" s="41"/>
      <c r="BI13922" s="41"/>
      <c r="BJ13922" s="41"/>
      <c r="BK13922" s="41"/>
      <c r="BL13922" s="41"/>
      <c r="BM13922" s="41"/>
      <c r="BN13922" s="41"/>
      <c r="BO13922" s="41"/>
      <c r="BP13922" s="108"/>
      <c r="CG13922" s="102"/>
      <c r="CI13922" s="45"/>
    </row>
    <row r="13923" spans="37:87" ht="13" customHeight="1">
      <c r="AK13923" s="114"/>
      <c r="AL13923" s="41"/>
      <c r="AM13923" s="41"/>
      <c r="AN13923" s="41"/>
      <c r="AO13923" s="41"/>
      <c r="AP13923" s="41"/>
      <c r="AQ13923" s="41"/>
      <c r="AR13923" s="41"/>
      <c r="AS13923" s="41"/>
      <c r="AT13923" s="41"/>
      <c r="AU13923" s="41"/>
      <c r="AV13923" s="41"/>
      <c r="AW13923" s="41"/>
      <c r="AX13923" s="41"/>
      <c r="AY13923" s="41"/>
      <c r="AZ13923" s="41"/>
      <c r="BA13923" s="41"/>
      <c r="BB13923" s="41"/>
      <c r="BC13923" s="41"/>
      <c r="BD13923" s="41"/>
      <c r="BE13923" s="41"/>
      <c r="BF13923" s="41"/>
      <c r="BG13923" s="41"/>
      <c r="BH13923" s="41"/>
      <c r="BI13923" s="41"/>
      <c r="BJ13923" s="41"/>
      <c r="BK13923" s="41"/>
      <c r="BL13923" s="41"/>
      <c r="BM13923" s="41"/>
      <c r="BN13923" s="41"/>
      <c r="BO13923" s="41"/>
      <c r="BP13923" s="108"/>
      <c r="CG13923" s="102"/>
      <c r="CI13923" s="45"/>
    </row>
    <row r="13924" spans="37:87" ht="13" customHeight="1">
      <c r="AK13924" s="114"/>
      <c r="AL13924" s="41"/>
      <c r="AM13924" s="41"/>
      <c r="AN13924" s="41"/>
      <c r="AO13924" s="41"/>
      <c r="AP13924" s="41"/>
      <c r="AQ13924" s="41"/>
      <c r="AR13924" s="41"/>
      <c r="AS13924" s="41"/>
      <c r="AT13924" s="41"/>
      <c r="AU13924" s="41"/>
      <c r="AV13924" s="41"/>
      <c r="AW13924" s="41"/>
      <c r="AX13924" s="41"/>
      <c r="AY13924" s="41"/>
      <c r="AZ13924" s="41"/>
      <c r="BA13924" s="41"/>
      <c r="BB13924" s="41"/>
      <c r="BC13924" s="41"/>
      <c r="BD13924" s="41"/>
      <c r="BE13924" s="41"/>
      <c r="BF13924" s="41"/>
      <c r="BG13924" s="41"/>
      <c r="BH13924" s="41"/>
      <c r="BI13924" s="41"/>
      <c r="BJ13924" s="41"/>
      <c r="BK13924" s="41"/>
      <c r="BL13924" s="41"/>
      <c r="BM13924" s="41"/>
      <c r="BN13924" s="41"/>
      <c r="BO13924" s="41"/>
      <c r="BP13924" s="108"/>
      <c r="CG13924" s="102"/>
      <c r="CI13924" s="45"/>
    </row>
    <row r="13925" spans="37:87" ht="13" customHeight="1">
      <c r="AK13925" s="114"/>
      <c r="AL13925" s="41"/>
      <c r="AM13925" s="41"/>
      <c r="AN13925" s="41"/>
      <c r="AO13925" s="41"/>
      <c r="AP13925" s="41"/>
      <c r="AQ13925" s="41"/>
      <c r="AR13925" s="41"/>
      <c r="AS13925" s="41"/>
      <c r="AT13925" s="41"/>
      <c r="AU13925" s="41"/>
      <c r="AV13925" s="41"/>
      <c r="AW13925" s="41"/>
      <c r="AX13925" s="41"/>
      <c r="AY13925" s="41"/>
      <c r="AZ13925" s="41"/>
      <c r="BA13925" s="41"/>
      <c r="BB13925" s="41"/>
      <c r="BC13925" s="41"/>
      <c r="BD13925" s="41"/>
      <c r="BE13925" s="41"/>
      <c r="BF13925" s="41"/>
      <c r="BG13925" s="41"/>
      <c r="BH13925" s="41"/>
      <c r="BI13925" s="41"/>
      <c r="BJ13925" s="41"/>
      <c r="BK13925" s="41"/>
      <c r="BL13925" s="41"/>
      <c r="BM13925" s="41"/>
      <c r="BN13925" s="41"/>
      <c r="BO13925" s="41"/>
      <c r="BP13925" s="108"/>
      <c r="CG13925" s="102"/>
      <c r="CI13925" s="45"/>
    </row>
    <row r="13926" spans="37:87" ht="13" customHeight="1">
      <c r="AK13926" s="114"/>
      <c r="AL13926" s="41"/>
      <c r="AM13926" s="41"/>
      <c r="AN13926" s="41"/>
      <c r="AO13926" s="41"/>
      <c r="AP13926" s="41"/>
      <c r="AQ13926" s="41"/>
      <c r="AR13926" s="41"/>
      <c r="AS13926" s="41"/>
      <c r="AT13926" s="41"/>
      <c r="AU13926" s="41"/>
      <c r="AV13926" s="41"/>
      <c r="AW13926" s="41"/>
      <c r="AX13926" s="41"/>
      <c r="AY13926" s="41"/>
      <c r="AZ13926" s="41"/>
      <c r="BA13926" s="41"/>
      <c r="BB13926" s="41"/>
      <c r="BC13926" s="41"/>
      <c r="BD13926" s="41"/>
      <c r="BE13926" s="41"/>
      <c r="BF13926" s="41"/>
      <c r="BG13926" s="41"/>
      <c r="BH13926" s="41"/>
      <c r="BI13926" s="41"/>
      <c r="BJ13926" s="41"/>
      <c r="BK13926" s="41"/>
      <c r="BL13926" s="41"/>
      <c r="BM13926" s="41"/>
      <c r="BN13926" s="41"/>
      <c r="BO13926" s="41"/>
      <c r="BP13926" s="108"/>
      <c r="CG13926" s="102"/>
      <c r="CI13926" s="45"/>
    </row>
    <row r="13927" spans="37:87" ht="13" customHeight="1">
      <c r="AK13927" s="114"/>
      <c r="AL13927" s="41"/>
      <c r="AM13927" s="41"/>
      <c r="AN13927" s="41"/>
      <c r="AO13927" s="41"/>
      <c r="AP13927" s="41"/>
      <c r="AQ13927" s="41"/>
      <c r="AR13927" s="41"/>
      <c r="AS13927" s="41"/>
      <c r="AT13927" s="41"/>
      <c r="AU13927" s="41"/>
      <c r="AV13927" s="41"/>
      <c r="AW13927" s="41"/>
      <c r="AX13927" s="41"/>
      <c r="AY13927" s="41"/>
      <c r="AZ13927" s="41"/>
      <c r="BA13927" s="41"/>
      <c r="BB13927" s="41"/>
      <c r="BC13927" s="41"/>
      <c r="BD13927" s="41"/>
      <c r="BE13927" s="41"/>
      <c r="BF13927" s="41"/>
      <c r="BG13927" s="41"/>
      <c r="BH13927" s="41"/>
      <c r="BI13927" s="41"/>
      <c r="BJ13927" s="41"/>
      <c r="BK13927" s="41"/>
      <c r="BL13927" s="41"/>
      <c r="BM13927" s="41"/>
      <c r="BN13927" s="41"/>
      <c r="BO13927" s="41"/>
      <c r="BP13927" s="108"/>
      <c r="CG13927" s="102"/>
      <c r="CI13927" s="45"/>
    </row>
    <row r="13928" spans="37:87" ht="13" customHeight="1">
      <c r="AK13928" s="114"/>
      <c r="AL13928" s="41"/>
      <c r="AM13928" s="41"/>
      <c r="AN13928" s="41"/>
      <c r="AO13928" s="41"/>
      <c r="AP13928" s="41"/>
      <c r="AQ13928" s="41"/>
      <c r="AR13928" s="41"/>
      <c r="AS13928" s="41"/>
      <c r="AT13928" s="41"/>
      <c r="AU13928" s="41"/>
      <c r="AV13928" s="41"/>
      <c r="AW13928" s="41"/>
      <c r="AX13928" s="41"/>
      <c r="AY13928" s="41"/>
      <c r="AZ13928" s="41"/>
      <c r="BA13928" s="41"/>
      <c r="BB13928" s="41"/>
      <c r="BC13928" s="41"/>
      <c r="BD13928" s="41"/>
      <c r="BE13928" s="41"/>
      <c r="BF13928" s="41"/>
      <c r="BG13928" s="41"/>
      <c r="BH13928" s="41"/>
      <c r="BI13928" s="41"/>
      <c r="BJ13928" s="41"/>
      <c r="BK13928" s="41"/>
      <c r="BL13928" s="41"/>
      <c r="BM13928" s="41"/>
      <c r="BN13928" s="41"/>
      <c r="BO13928" s="41"/>
      <c r="BP13928" s="108"/>
      <c r="CG13928" s="102"/>
      <c r="CI13928" s="45"/>
    </row>
    <row r="13929" spans="37:87" ht="13" customHeight="1">
      <c r="AK13929" s="114"/>
      <c r="AL13929" s="41"/>
      <c r="AM13929" s="41"/>
      <c r="AN13929" s="41"/>
      <c r="AO13929" s="41"/>
      <c r="AP13929" s="41"/>
      <c r="AQ13929" s="41"/>
      <c r="AR13929" s="41"/>
      <c r="AS13929" s="41"/>
      <c r="AT13929" s="41"/>
      <c r="AU13929" s="41"/>
      <c r="AV13929" s="41"/>
      <c r="AW13929" s="41"/>
      <c r="AX13929" s="41"/>
      <c r="AY13929" s="41"/>
      <c r="AZ13929" s="41"/>
      <c r="BA13929" s="41"/>
      <c r="BB13929" s="41"/>
      <c r="BC13929" s="41"/>
      <c r="BD13929" s="41"/>
      <c r="BE13929" s="41"/>
      <c r="BF13929" s="41"/>
      <c r="BG13929" s="41"/>
      <c r="BH13929" s="41"/>
      <c r="BI13929" s="41"/>
      <c r="BJ13929" s="41"/>
      <c r="BK13929" s="41"/>
      <c r="BL13929" s="41"/>
      <c r="BM13929" s="41"/>
      <c r="BN13929" s="41"/>
      <c r="BO13929" s="41"/>
      <c r="BP13929" s="108"/>
      <c r="CG13929" s="102"/>
      <c r="CI13929" s="45"/>
    </row>
    <row r="13930" spans="37:87" ht="13" customHeight="1">
      <c r="AK13930" s="114"/>
      <c r="AL13930" s="41"/>
      <c r="AM13930" s="41"/>
      <c r="AN13930" s="41"/>
      <c r="AO13930" s="41"/>
      <c r="AP13930" s="41"/>
      <c r="AQ13930" s="41"/>
      <c r="AR13930" s="41"/>
      <c r="AS13930" s="41"/>
      <c r="AT13930" s="41"/>
      <c r="AU13930" s="41"/>
      <c r="AV13930" s="41"/>
      <c r="AW13930" s="41"/>
      <c r="AX13930" s="41"/>
      <c r="AY13930" s="41"/>
      <c r="AZ13930" s="41"/>
      <c r="BA13930" s="41"/>
      <c r="BB13930" s="41"/>
      <c r="BC13930" s="41"/>
      <c r="BD13930" s="41"/>
      <c r="BE13930" s="41"/>
      <c r="BF13930" s="41"/>
      <c r="BG13930" s="41"/>
      <c r="BH13930" s="41"/>
      <c r="BI13930" s="41"/>
      <c r="BJ13930" s="41"/>
      <c r="BK13930" s="41"/>
      <c r="BL13930" s="41"/>
      <c r="BM13930" s="41"/>
      <c r="BN13930" s="41"/>
      <c r="BO13930" s="41"/>
      <c r="BP13930" s="108"/>
      <c r="CG13930" s="102"/>
      <c r="CI13930" s="45"/>
    </row>
    <row r="13931" spans="37:87" ht="13" customHeight="1">
      <c r="AK13931" s="114"/>
      <c r="AL13931" s="41"/>
      <c r="AM13931" s="41"/>
      <c r="AN13931" s="41"/>
      <c r="AO13931" s="41"/>
      <c r="AP13931" s="41"/>
      <c r="AQ13931" s="41"/>
      <c r="AR13931" s="41"/>
      <c r="AS13931" s="41"/>
      <c r="AT13931" s="41"/>
      <c r="AU13931" s="41"/>
      <c r="AV13931" s="41"/>
      <c r="AW13931" s="41"/>
      <c r="AX13931" s="41"/>
      <c r="AY13931" s="41"/>
      <c r="AZ13931" s="41"/>
      <c r="BA13931" s="41"/>
      <c r="BB13931" s="41"/>
      <c r="BC13931" s="41"/>
      <c r="BD13931" s="41"/>
      <c r="BE13931" s="41"/>
      <c r="BF13931" s="41"/>
      <c r="BG13931" s="41"/>
      <c r="BH13931" s="41"/>
      <c r="BI13931" s="41"/>
      <c r="BJ13931" s="41"/>
      <c r="BK13931" s="41"/>
      <c r="BL13931" s="41"/>
      <c r="BM13931" s="41"/>
      <c r="BN13931" s="41"/>
      <c r="BO13931" s="41"/>
      <c r="BP13931" s="108"/>
      <c r="CG13931" s="102"/>
      <c r="CI13931" s="45"/>
    </row>
    <row r="13932" spans="37:87" ht="13" customHeight="1">
      <c r="AK13932" s="114"/>
      <c r="AL13932" s="41"/>
      <c r="AM13932" s="41"/>
      <c r="AN13932" s="41"/>
      <c r="AO13932" s="41"/>
      <c r="AP13932" s="41"/>
      <c r="AQ13932" s="41"/>
      <c r="AR13932" s="41"/>
      <c r="AS13932" s="41"/>
      <c r="AT13932" s="41"/>
      <c r="AU13932" s="41"/>
      <c r="AV13932" s="41"/>
      <c r="AW13932" s="41"/>
      <c r="AX13932" s="41"/>
      <c r="AY13932" s="41"/>
      <c r="AZ13932" s="41"/>
      <c r="BA13932" s="41"/>
      <c r="BB13932" s="41"/>
      <c r="BC13932" s="41"/>
      <c r="BD13932" s="41"/>
      <c r="BE13932" s="41"/>
      <c r="BF13932" s="41"/>
      <c r="BG13932" s="41"/>
      <c r="BH13932" s="41"/>
      <c r="BI13932" s="41"/>
      <c r="BJ13932" s="41"/>
      <c r="BK13932" s="41"/>
      <c r="BL13932" s="41"/>
      <c r="BM13932" s="41"/>
      <c r="BN13932" s="41"/>
      <c r="BO13932" s="41"/>
      <c r="BP13932" s="108"/>
      <c r="CG13932" s="102"/>
      <c r="CI13932" s="45"/>
    </row>
    <row r="13933" spans="37:87" ht="13" customHeight="1">
      <c r="AK13933" s="114"/>
      <c r="AL13933" s="41"/>
      <c r="AM13933" s="41"/>
      <c r="AN13933" s="41"/>
      <c r="AO13933" s="41"/>
      <c r="AP13933" s="41"/>
      <c r="AQ13933" s="41"/>
      <c r="AR13933" s="41"/>
      <c r="AS13933" s="41"/>
      <c r="AT13933" s="41"/>
      <c r="AU13933" s="41"/>
      <c r="AV13933" s="41"/>
      <c r="AW13933" s="41"/>
      <c r="AX13933" s="41"/>
      <c r="AY13933" s="41"/>
      <c r="AZ13933" s="41"/>
      <c r="BA13933" s="41"/>
      <c r="BB13933" s="41"/>
      <c r="BC13933" s="41"/>
      <c r="BD13933" s="41"/>
      <c r="BE13933" s="41"/>
      <c r="BF13933" s="41"/>
      <c r="BG13933" s="41"/>
      <c r="BH13933" s="41"/>
      <c r="BI13933" s="41"/>
      <c r="BJ13933" s="41"/>
      <c r="BK13933" s="41"/>
      <c r="BL13933" s="41"/>
      <c r="BM13933" s="41"/>
      <c r="BN13933" s="41"/>
      <c r="BO13933" s="41"/>
      <c r="BP13933" s="108"/>
      <c r="CG13933" s="102"/>
      <c r="CI13933" s="45"/>
    </row>
    <row r="13934" spans="37:87" ht="13" customHeight="1">
      <c r="AK13934" s="114"/>
      <c r="AL13934" s="41"/>
      <c r="AM13934" s="41"/>
      <c r="AN13934" s="41"/>
      <c r="AO13934" s="41"/>
      <c r="AP13934" s="41"/>
      <c r="AQ13934" s="41"/>
      <c r="AR13934" s="41"/>
      <c r="AS13934" s="41"/>
      <c r="AT13934" s="41"/>
      <c r="AU13934" s="41"/>
      <c r="AV13934" s="41"/>
      <c r="AW13934" s="41"/>
      <c r="AX13934" s="41"/>
      <c r="AY13934" s="41"/>
      <c r="AZ13934" s="41"/>
      <c r="BA13934" s="41"/>
      <c r="BB13934" s="41"/>
      <c r="BC13934" s="41"/>
      <c r="BD13934" s="41"/>
      <c r="BE13934" s="41"/>
      <c r="BF13934" s="41"/>
      <c r="BG13934" s="41"/>
      <c r="BH13934" s="41"/>
      <c r="BI13934" s="41"/>
      <c r="BJ13934" s="41"/>
      <c r="BK13934" s="41"/>
      <c r="BL13934" s="41"/>
      <c r="BM13934" s="41"/>
      <c r="BN13934" s="41"/>
      <c r="BO13934" s="41"/>
      <c r="BP13934" s="108"/>
      <c r="CG13934" s="102"/>
      <c r="CI13934" s="45"/>
    </row>
    <row r="13935" spans="37:87" ht="13" customHeight="1">
      <c r="AK13935" s="114"/>
      <c r="AL13935" s="41"/>
      <c r="AM13935" s="41"/>
      <c r="AN13935" s="41"/>
      <c r="AO13935" s="41"/>
      <c r="AP13935" s="41"/>
      <c r="AQ13935" s="41"/>
      <c r="AR13935" s="41"/>
      <c r="AS13935" s="41"/>
      <c r="AT13935" s="41"/>
      <c r="AU13935" s="41"/>
      <c r="AV13935" s="41"/>
      <c r="AW13935" s="41"/>
      <c r="AX13935" s="41"/>
      <c r="AY13935" s="41"/>
      <c r="AZ13935" s="41"/>
      <c r="BA13935" s="41"/>
      <c r="BB13935" s="41"/>
      <c r="BC13935" s="41"/>
      <c r="BD13935" s="41"/>
      <c r="BE13935" s="41"/>
      <c r="BF13935" s="41"/>
      <c r="BG13935" s="41"/>
      <c r="BH13935" s="41"/>
      <c r="BI13935" s="41"/>
      <c r="BJ13935" s="41"/>
      <c r="BK13935" s="41"/>
      <c r="BL13935" s="41"/>
      <c r="BM13935" s="41"/>
      <c r="BN13935" s="41"/>
      <c r="BO13935" s="41"/>
      <c r="BP13935" s="108"/>
      <c r="CG13935" s="102"/>
      <c r="CI13935" s="45"/>
    </row>
    <row r="13936" spans="37:87" ht="13" customHeight="1">
      <c r="AK13936" s="114"/>
      <c r="AL13936" s="41"/>
      <c r="AM13936" s="41"/>
      <c r="AN13936" s="41"/>
      <c r="AO13936" s="41"/>
      <c r="AP13936" s="41"/>
      <c r="AQ13936" s="41"/>
      <c r="AR13936" s="41"/>
      <c r="AS13936" s="41"/>
      <c r="AT13936" s="41"/>
      <c r="AU13936" s="41"/>
      <c r="AV13936" s="41"/>
      <c r="AW13936" s="41"/>
      <c r="AX13936" s="41"/>
      <c r="AY13936" s="41"/>
      <c r="AZ13936" s="41"/>
      <c r="BA13936" s="41"/>
      <c r="BB13936" s="41"/>
      <c r="BC13936" s="41"/>
      <c r="BD13936" s="41"/>
      <c r="BE13936" s="41"/>
      <c r="BF13936" s="41"/>
      <c r="BG13936" s="41"/>
      <c r="BH13936" s="41"/>
      <c r="BI13936" s="41"/>
      <c r="BJ13936" s="41"/>
      <c r="BK13936" s="41"/>
      <c r="BL13936" s="41"/>
      <c r="BM13936" s="41"/>
      <c r="BN13936" s="41"/>
      <c r="BO13936" s="41"/>
      <c r="BP13936" s="108"/>
      <c r="CG13936" s="102"/>
      <c r="CI13936" s="45"/>
    </row>
    <row r="13937" spans="37:87" ht="13" customHeight="1">
      <c r="AK13937" s="114"/>
      <c r="AL13937" s="41"/>
      <c r="AM13937" s="41"/>
      <c r="AN13937" s="41"/>
      <c r="AO13937" s="41"/>
      <c r="AP13937" s="41"/>
      <c r="AQ13937" s="41"/>
      <c r="AR13937" s="41"/>
      <c r="AS13937" s="41"/>
      <c r="AT13937" s="41"/>
      <c r="AU13937" s="41"/>
      <c r="AV13937" s="41"/>
      <c r="AW13937" s="41"/>
      <c r="AX13937" s="41"/>
      <c r="AY13937" s="41"/>
      <c r="AZ13937" s="41"/>
      <c r="BA13937" s="41"/>
      <c r="BB13937" s="41"/>
      <c r="BC13937" s="41"/>
      <c r="BD13937" s="41"/>
      <c r="BE13937" s="41"/>
      <c r="BF13937" s="41"/>
      <c r="BG13937" s="41"/>
      <c r="BH13937" s="41"/>
      <c r="BI13937" s="41"/>
      <c r="BJ13937" s="41"/>
      <c r="BK13937" s="41"/>
      <c r="BL13937" s="41"/>
      <c r="BM13937" s="41"/>
      <c r="BN13937" s="41"/>
      <c r="BO13937" s="41"/>
      <c r="BP13937" s="108"/>
      <c r="CG13937" s="102"/>
      <c r="CI13937" s="45"/>
    </row>
    <row r="13938" spans="37:87" ht="13" customHeight="1">
      <c r="AK13938" s="114"/>
      <c r="AL13938" s="41"/>
      <c r="AM13938" s="41"/>
      <c r="AN13938" s="41"/>
      <c r="AO13938" s="41"/>
      <c r="AP13938" s="41"/>
      <c r="AQ13938" s="41"/>
      <c r="AR13938" s="41"/>
      <c r="AS13938" s="41"/>
      <c r="AT13938" s="41"/>
      <c r="AU13938" s="41"/>
      <c r="AV13938" s="41"/>
      <c r="AW13938" s="41"/>
      <c r="AX13938" s="41"/>
      <c r="AY13938" s="41"/>
      <c r="AZ13938" s="41"/>
      <c r="BA13938" s="41"/>
      <c r="BB13938" s="41"/>
      <c r="BC13938" s="41"/>
      <c r="BD13938" s="41"/>
      <c r="BE13938" s="41"/>
      <c r="BF13938" s="41"/>
      <c r="BG13938" s="41"/>
      <c r="BH13938" s="41"/>
      <c r="BI13938" s="41"/>
      <c r="BJ13938" s="41"/>
      <c r="BK13938" s="41"/>
      <c r="BL13938" s="41"/>
      <c r="BM13938" s="41"/>
      <c r="BN13938" s="41"/>
      <c r="BO13938" s="41"/>
      <c r="BP13938" s="108"/>
      <c r="CG13938" s="102"/>
      <c r="CI13938" s="45"/>
    </row>
    <row r="13939" spans="37:87" ht="13" customHeight="1">
      <c r="AK13939" s="114"/>
      <c r="AL13939" s="41"/>
      <c r="AM13939" s="41"/>
      <c r="AN13939" s="41"/>
      <c r="AO13939" s="41"/>
      <c r="AP13939" s="41"/>
      <c r="AQ13939" s="41"/>
      <c r="AR13939" s="41"/>
      <c r="AS13939" s="41"/>
      <c r="AT13939" s="41"/>
      <c r="AU13939" s="41"/>
      <c r="AV13939" s="41"/>
      <c r="AW13939" s="41"/>
      <c r="AX13939" s="41"/>
      <c r="AY13939" s="41"/>
      <c r="AZ13939" s="41"/>
      <c r="BA13939" s="41"/>
      <c r="BB13939" s="41"/>
      <c r="BC13939" s="41"/>
      <c r="BD13939" s="41"/>
      <c r="BE13939" s="41"/>
      <c r="BF13939" s="41"/>
      <c r="BG13939" s="41"/>
      <c r="BH13939" s="41"/>
      <c r="BI13939" s="41"/>
      <c r="BJ13939" s="41"/>
      <c r="BK13939" s="41"/>
      <c r="BL13939" s="41"/>
      <c r="BM13939" s="41"/>
      <c r="BN13939" s="41"/>
      <c r="BO13939" s="41"/>
      <c r="BP13939" s="108"/>
      <c r="CG13939" s="102"/>
      <c r="CI13939" s="45"/>
    </row>
    <row r="13940" spans="37:87" ht="13" customHeight="1">
      <c r="AK13940" s="114"/>
      <c r="AL13940" s="41"/>
      <c r="AM13940" s="41"/>
      <c r="AN13940" s="41"/>
      <c r="AO13940" s="41"/>
      <c r="AP13940" s="41"/>
      <c r="AQ13940" s="41"/>
      <c r="AR13940" s="41"/>
      <c r="AS13940" s="41"/>
      <c r="AT13940" s="41"/>
      <c r="AU13940" s="41"/>
      <c r="AV13940" s="41"/>
      <c r="AW13940" s="41"/>
      <c r="AX13940" s="41"/>
      <c r="AY13940" s="41"/>
      <c r="AZ13940" s="41"/>
      <c r="BA13940" s="41"/>
      <c r="BB13940" s="41"/>
      <c r="BC13940" s="41"/>
      <c r="BD13940" s="41"/>
      <c r="BE13940" s="41"/>
      <c r="BF13940" s="41"/>
      <c r="BG13940" s="41"/>
      <c r="BH13940" s="41"/>
      <c r="BI13940" s="41"/>
      <c r="BJ13940" s="41"/>
      <c r="BK13940" s="41"/>
      <c r="BL13940" s="41"/>
      <c r="BM13940" s="41"/>
      <c r="BN13940" s="41"/>
      <c r="BO13940" s="41"/>
      <c r="BP13940" s="108"/>
      <c r="CG13940" s="102"/>
      <c r="CI13940" s="45"/>
    </row>
    <row r="13941" spans="37:87" ht="13" customHeight="1">
      <c r="AK13941" s="114"/>
      <c r="AL13941" s="41"/>
      <c r="AM13941" s="41"/>
      <c r="AN13941" s="41"/>
      <c r="AO13941" s="41"/>
      <c r="AP13941" s="41"/>
      <c r="AQ13941" s="41"/>
      <c r="AR13941" s="41"/>
      <c r="AS13941" s="41"/>
      <c r="AT13941" s="41"/>
      <c r="AU13941" s="41"/>
      <c r="AV13941" s="41"/>
      <c r="AW13941" s="41"/>
      <c r="AX13941" s="41"/>
      <c r="AY13941" s="41"/>
      <c r="AZ13941" s="41"/>
      <c r="BA13941" s="41"/>
      <c r="BB13941" s="41"/>
      <c r="BC13941" s="41"/>
      <c r="BD13941" s="41"/>
      <c r="BE13941" s="41"/>
      <c r="BF13941" s="41"/>
      <c r="BG13941" s="41"/>
      <c r="BH13941" s="41"/>
      <c r="BI13941" s="41"/>
      <c r="BJ13941" s="41"/>
      <c r="BK13941" s="41"/>
      <c r="BL13941" s="41"/>
      <c r="BM13941" s="41"/>
      <c r="BN13941" s="41"/>
      <c r="BO13941" s="41"/>
      <c r="BP13941" s="108"/>
      <c r="CG13941" s="102"/>
      <c r="CI13941" s="45"/>
    </row>
    <row r="13942" spans="37:87" ht="13" customHeight="1">
      <c r="AK13942" s="114"/>
      <c r="AL13942" s="41"/>
      <c r="AM13942" s="41"/>
      <c r="AN13942" s="41"/>
      <c r="AO13942" s="41"/>
      <c r="AP13942" s="41"/>
      <c r="AQ13942" s="41"/>
      <c r="AR13942" s="41"/>
      <c r="AS13942" s="41"/>
      <c r="AT13942" s="41"/>
      <c r="AU13942" s="41"/>
      <c r="AV13942" s="41"/>
      <c r="AW13942" s="41"/>
      <c r="AX13942" s="41"/>
      <c r="AY13942" s="41"/>
      <c r="AZ13942" s="41"/>
      <c r="BA13942" s="41"/>
      <c r="BB13942" s="41"/>
      <c r="BC13942" s="41"/>
      <c r="BD13942" s="41"/>
      <c r="BE13942" s="41"/>
      <c r="BF13942" s="41"/>
      <c r="BG13942" s="41"/>
      <c r="BH13942" s="41"/>
      <c r="BI13942" s="41"/>
      <c r="BJ13942" s="41"/>
      <c r="BK13942" s="41"/>
      <c r="BL13942" s="41"/>
      <c r="BM13942" s="41"/>
      <c r="BN13942" s="41"/>
      <c r="BO13942" s="41"/>
      <c r="BP13942" s="108"/>
      <c r="CG13942" s="102"/>
      <c r="CI13942" s="45"/>
    </row>
    <row r="13943" spans="37:87" ht="13" customHeight="1">
      <c r="AK13943" s="114"/>
      <c r="AL13943" s="41"/>
      <c r="AM13943" s="41"/>
      <c r="AN13943" s="41"/>
      <c r="AO13943" s="41"/>
      <c r="AP13943" s="41"/>
      <c r="AQ13943" s="41"/>
      <c r="AR13943" s="41"/>
      <c r="AS13943" s="41"/>
      <c r="AT13943" s="41"/>
      <c r="AU13943" s="41"/>
      <c r="AV13943" s="41"/>
      <c r="AW13943" s="41"/>
      <c r="AX13943" s="41"/>
      <c r="AY13943" s="41"/>
      <c r="AZ13943" s="41"/>
      <c r="BA13943" s="41"/>
      <c r="BB13943" s="41"/>
      <c r="BC13943" s="41"/>
      <c r="BD13943" s="41"/>
      <c r="BE13943" s="41"/>
      <c r="BF13943" s="41"/>
      <c r="BG13943" s="41"/>
      <c r="BH13943" s="41"/>
      <c r="BI13943" s="41"/>
      <c r="BJ13943" s="41"/>
      <c r="BK13943" s="41"/>
      <c r="BL13943" s="41"/>
      <c r="BM13943" s="41"/>
      <c r="BN13943" s="41"/>
      <c r="BO13943" s="41"/>
      <c r="BP13943" s="108"/>
      <c r="CG13943" s="102"/>
      <c r="CI13943" s="45"/>
    </row>
    <row r="13944" spans="37:87" ht="13" customHeight="1">
      <c r="AK13944" s="114"/>
      <c r="AL13944" s="41"/>
      <c r="AM13944" s="41"/>
      <c r="AN13944" s="41"/>
      <c r="AO13944" s="41"/>
      <c r="AP13944" s="41"/>
      <c r="AQ13944" s="41"/>
      <c r="AR13944" s="41"/>
      <c r="AS13944" s="41"/>
      <c r="AT13944" s="41"/>
      <c r="AU13944" s="41"/>
      <c r="AV13944" s="41"/>
      <c r="AW13944" s="41"/>
      <c r="AX13944" s="41"/>
      <c r="AY13944" s="41"/>
      <c r="AZ13944" s="41"/>
      <c r="BA13944" s="41"/>
      <c r="BB13944" s="41"/>
      <c r="BC13944" s="41"/>
      <c r="BD13944" s="41"/>
      <c r="BE13944" s="41"/>
      <c r="BF13944" s="41"/>
      <c r="BG13944" s="41"/>
      <c r="BH13944" s="41"/>
      <c r="BI13944" s="41"/>
      <c r="BJ13944" s="41"/>
      <c r="BK13944" s="41"/>
      <c r="BL13944" s="41"/>
      <c r="BM13944" s="41"/>
      <c r="BN13944" s="41"/>
      <c r="BO13944" s="41"/>
      <c r="BP13944" s="108"/>
      <c r="CG13944" s="102"/>
      <c r="CI13944" s="45"/>
    </row>
    <row r="13945" spans="37:87" ht="13" customHeight="1">
      <c r="AK13945" s="114"/>
      <c r="AL13945" s="41"/>
      <c r="AM13945" s="41"/>
      <c r="AN13945" s="41"/>
      <c r="AO13945" s="41"/>
      <c r="AP13945" s="41"/>
      <c r="AQ13945" s="41"/>
      <c r="AR13945" s="41"/>
      <c r="AS13945" s="41"/>
      <c r="AT13945" s="41"/>
      <c r="AU13945" s="41"/>
      <c r="AV13945" s="41"/>
      <c r="AW13945" s="41"/>
      <c r="AX13945" s="41"/>
      <c r="AY13945" s="41"/>
      <c r="AZ13945" s="41"/>
      <c r="BA13945" s="41"/>
      <c r="BB13945" s="41"/>
      <c r="BC13945" s="41"/>
      <c r="BD13945" s="41"/>
      <c r="BE13945" s="41"/>
      <c r="BF13945" s="41"/>
      <c r="BG13945" s="41"/>
      <c r="BH13945" s="41"/>
      <c r="BI13945" s="41"/>
      <c r="BJ13945" s="41"/>
      <c r="BK13945" s="41"/>
      <c r="BL13945" s="41"/>
      <c r="BM13945" s="41"/>
      <c r="BN13945" s="41"/>
      <c r="BO13945" s="41"/>
      <c r="BP13945" s="108"/>
      <c r="CG13945" s="102"/>
      <c r="CI13945" s="45"/>
    </row>
    <row r="13946" spans="37:87" ht="13" customHeight="1">
      <c r="AK13946" s="114"/>
      <c r="AL13946" s="41"/>
      <c r="AM13946" s="41"/>
      <c r="AN13946" s="41"/>
      <c r="AO13946" s="41"/>
      <c r="AP13946" s="41"/>
      <c r="AQ13946" s="41"/>
      <c r="AR13946" s="41"/>
      <c r="AS13946" s="41"/>
      <c r="AT13946" s="41"/>
      <c r="AU13946" s="41"/>
      <c r="AV13946" s="41"/>
      <c r="AW13946" s="41"/>
      <c r="AX13946" s="41"/>
      <c r="AY13946" s="41"/>
      <c r="AZ13946" s="41"/>
      <c r="BA13946" s="41"/>
      <c r="BB13946" s="41"/>
      <c r="BC13946" s="41"/>
      <c r="BD13946" s="41"/>
      <c r="BE13946" s="41"/>
      <c r="BF13946" s="41"/>
      <c r="BG13946" s="41"/>
      <c r="BH13946" s="41"/>
      <c r="BI13946" s="41"/>
      <c r="BJ13946" s="41"/>
      <c r="BK13946" s="41"/>
      <c r="BL13946" s="41"/>
      <c r="BM13946" s="41"/>
      <c r="BN13946" s="41"/>
      <c r="BO13946" s="41"/>
      <c r="BP13946" s="108"/>
      <c r="CG13946" s="102"/>
      <c r="CI13946" s="45"/>
    </row>
    <row r="13947" spans="37:87" ht="13" customHeight="1">
      <c r="AK13947" s="114"/>
      <c r="AL13947" s="41"/>
      <c r="AM13947" s="41"/>
      <c r="AN13947" s="41"/>
      <c r="AO13947" s="41"/>
      <c r="AP13947" s="41"/>
      <c r="AQ13947" s="41"/>
      <c r="AR13947" s="41"/>
      <c r="AS13947" s="41"/>
      <c r="AT13947" s="41"/>
      <c r="AU13947" s="41"/>
      <c r="AV13947" s="41"/>
      <c r="AW13947" s="41"/>
      <c r="AX13947" s="41"/>
      <c r="AY13947" s="41"/>
      <c r="AZ13947" s="41"/>
      <c r="BA13947" s="41"/>
      <c r="BB13947" s="41"/>
      <c r="BC13947" s="41"/>
      <c r="BD13947" s="41"/>
      <c r="BE13947" s="41"/>
      <c r="BF13947" s="41"/>
      <c r="BG13947" s="41"/>
      <c r="BH13947" s="41"/>
      <c r="BI13947" s="41"/>
      <c r="BJ13947" s="41"/>
      <c r="BK13947" s="41"/>
      <c r="BL13947" s="41"/>
      <c r="BM13947" s="41"/>
      <c r="BN13947" s="41"/>
      <c r="BO13947" s="41"/>
      <c r="BP13947" s="108"/>
      <c r="CG13947" s="102"/>
      <c r="CI13947" s="45"/>
    </row>
    <row r="13948" spans="37:87" ht="13" customHeight="1">
      <c r="AK13948" s="114"/>
      <c r="AL13948" s="41"/>
      <c r="AM13948" s="41"/>
      <c r="AN13948" s="41"/>
      <c r="AO13948" s="41"/>
      <c r="AP13948" s="41"/>
      <c r="AQ13948" s="41"/>
      <c r="AR13948" s="41"/>
      <c r="AS13948" s="41"/>
      <c r="AT13948" s="41"/>
      <c r="AU13948" s="41"/>
      <c r="AV13948" s="41"/>
      <c r="AW13948" s="41"/>
      <c r="AX13948" s="41"/>
      <c r="AY13948" s="41"/>
      <c r="AZ13948" s="41"/>
      <c r="BA13948" s="41"/>
      <c r="BB13948" s="41"/>
      <c r="BC13948" s="41"/>
      <c r="BD13948" s="41"/>
      <c r="BE13948" s="41"/>
      <c r="BF13948" s="41"/>
      <c r="BG13948" s="41"/>
      <c r="BH13948" s="41"/>
      <c r="BI13948" s="41"/>
      <c r="BJ13948" s="41"/>
      <c r="BK13948" s="41"/>
      <c r="BL13948" s="41"/>
      <c r="BM13948" s="41"/>
      <c r="BN13948" s="41"/>
      <c r="BO13948" s="41"/>
      <c r="BP13948" s="108"/>
      <c r="CG13948" s="102"/>
      <c r="CI13948" s="45"/>
    </row>
    <row r="13949" spans="37:87" ht="13" customHeight="1">
      <c r="AK13949" s="114"/>
      <c r="AL13949" s="41"/>
      <c r="AM13949" s="41"/>
      <c r="AN13949" s="41"/>
      <c r="AO13949" s="41"/>
      <c r="AP13949" s="41"/>
      <c r="AQ13949" s="41"/>
      <c r="AR13949" s="41"/>
      <c r="AS13949" s="41"/>
      <c r="AT13949" s="41"/>
      <c r="AU13949" s="41"/>
      <c r="AV13949" s="41"/>
      <c r="AW13949" s="41"/>
      <c r="AX13949" s="41"/>
      <c r="AY13949" s="41"/>
      <c r="AZ13949" s="41"/>
      <c r="BA13949" s="41"/>
      <c r="BB13949" s="41"/>
      <c r="BC13949" s="41"/>
      <c r="BD13949" s="41"/>
      <c r="BE13949" s="41"/>
      <c r="BF13949" s="41"/>
      <c r="BG13949" s="41"/>
      <c r="BH13949" s="41"/>
      <c r="BI13949" s="41"/>
      <c r="BJ13949" s="41"/>
      <c r="BK13949" s="41"/>
      <c r="BL13949" s="41"/>
      <c r="BM13949" s="41"/>
      <c r="BN13949" s="41"/>
      <c r="BO13949" s="41"/>
      <c r="BP13949" s="108"/>
      <c r="CG13949" s="102"/>
      <c r="CI13949" s="45"/>
    </row>
    <row r="13950" spans="37:87" ht="13" customHeight="1">
      <c r="AK13950" s="114"/>
      <c r="AL13950" s="41"/>
      <c r="AM13950" s="41"/>
      <c r="AN13950" s="41"/>
      <c r="AO13950" s="41"/>
      <c r="AP13950" s="41"/>
      <c r="AQ13950" s="41"/>
      <c r="AR13950" s="41"/>
      <c r="AS13950" s="41"/>
      <c r="AT13950" s="41"/>
      <c r="AU13950" s="41"/>
      <c r="AV13950" s="41"/>
      <c r="AW13950" s="41"/>
      <c r="AX13950" s="41"/>
      <c r="AY13950" s="41"/>
      <c r="AZ13950" s="41"/>
      <c r="BA13950" s="41"/>
      <c r="BB13950" s="41"/>
      <c r="BC13950" s="41"/>
      <c r="BD13950" s="41"/>
      <c r="BE13950" s="41"/>
      <c r="BF13950" s="41"/>
      <c r="BG13950" s="41"/>
      <c r="BH13950" s="41"/>
      <c r="BI13950" s="41"/>
      <c r="BJ13950" s="41"/>
      <c r="BK13950" s="41"/>
      <c r="BL13950" s="41"/>
      <c r="BM13950" s="41"/>
      <c r="BN13950" s="41"/>
      <c r="BO13950" s="41"/>
      <c r="BP13950" s="108"/>
      <c r="CG13950" s="102"/>
      <c r="CI13950" s="45"/>
    </row>
    <row r="13951" spans="37:87" ht="13" customHeight="1">
      <c r="AK13951" s="114"/>
      <c r="AL13951" s="41"/>
      <c r="AM13951" s="41"/>
      <c r="AN13951" s="41"/>
      <c r="AO13951" s="41"/>
      <c r="AP13951" s="41"/>
      <c r="AQ13951" s="41"/>
      <c r="AR13951" s="41"/>
      <c r="AS13951" s="41"/>
      <c r="AT13951" s="41"/>
      <c r="AU13951" s="41"/>
      <c r="AV13951" s="41"/>
      <c r="AW13951" s="41"/>
      <c r="AX13951" s="41"/>
      <c r="AY13951" s="41"/>
      <c r="AZ13951" s="41"/>
      <c r="BA13951" s="41"/>
      <c r="BB13951" s="41"/>
      <c r="BC13951" s="41"/>
      <c r="BD13951" s="41"/>
      <c r="BE13951" s="41"/>
      <c r="BF13951" s="41"/>
      <c r="BG13951" s="41"/>
      <c r="BH13951" s="41"/>
      <c r="BI13951" s="41"/>
      <c r="BJ13951" s="41"/>
      <c r="BK13951" s="41"/>
      <c r="BL13951" s="41"/>
      <c r="BM13951" s="41"/>
      <c r="BN13951" s="41"/>
      <c r="BO13951" s="41"/>
      <c r="BP13951" s="108"/>
      <c r="CG13951" s="102"/>
      <c r="CI13951" s="45"/>
    </row>
    <row r="13952" spans="37:87" ht="13" customHeight="1">
      <c r="AK13952" s="114"/>
      <c r="AL13952" s="41"/>
      <c r="AM13952" s="41"/>
      <c r="AN13952" s="41"/>
      <c r="AO13952" s="41"/>
      <c r="AP13952" s="41"/>
      <c r="AQ13952" s="41"/>
      <c r="AR13952" s="41"/>
      <c r="AS13952" s="41"/>
      <c r="AT13952" s="41"/>
      <c r="AU13952" s="41"/>
      <c r="AV13952" s="41"/>
      <c r="AW13952" s="41"/>
      <c r="AX13952" s="41"/>
      <c r="AY13952" s="41"/>
      <c r="AZ13952" s="41"/>
      <c r="BA13952" s="41"/>
      <c r="BB13952" s="41"/>
      <c r="BC13952" s="41"/>
      <c r="BD13952" s="41"/>
      <c r="BE13952" s="41"/>
      <c r="BF13952" s="41"/>
      <c r="BG13952" s="41"/>
      <c r="BH13952" s="41"/>
      <c r="BI13952" s="41"/>
      <c r="BJ13952" s="41"/>
      <c r="BK13952" s="41"/>
      <c r="BL13952" s="41"/>
      <c r="BM13952" s="41"/>
      <c r="BN13952" s="41"/>
      <c r="BO13952" s="41"/>
      <c r="BP13952" s="108"/>
      <c r="CG13952" s="102"/>
      <c r="CI13952" s="45"/>
    </row>
    <row r="13953" spans="37:87" ht="13" customHeight="1">
      <c r="AK13953" s="114"/>
      <c r="AL13953" s="41"/>
      <c r="AM13953" s="41"/>
      <c r="AN13953" s="41"/>
      <c r="AO13953" s="41"/>
      <c r="AP13953" s="41"/>
      <c r="AQ13953" s="41"/>
      <c r="AR13953" s="41"/>
      <c r="AS13953" s="41"/>
      <c r="AT13953" s="41"/>
      <c r="AU13953" s="41"/>
      <c r="AV13953" s="41"/>
      <c r="AW13953" s="41"/>
      <c r="AX13953" s="41"/>
      <c r="AY13953" s="41"/>
      <c r="AZ13953" s="41"/>
      <c r="BA13953" s="41"/>
      <c r="BB13953" s="41"/>
      <c r="BC13953" s="41"/>
      <c r="BD13953" s="41"/>
      <c r="BE13953" s="41"/>
      <c r="BF13953" s="41"/>
      <c r="BG13953" s="41"/>
      <c r="BH13953" s="41"/>
      <c r="BI13953" s="41"/>
      <c r="BJ13953" s="41"/>
      <c r="BK13953" s="41"/>
      <c r="BL13953" s="41"/>
      <c r="BM13953" s="41"/>
      <c r="BN13953" s="41"/>
      <c r="BO13953" s="41"/>
      <c r="BP13953" s="108"/>
      <c r="CG13953" s="102"/>
      <c r="CI13953" s="45"/>
    </row>
    <row r="13954" spans="37:87" ht="13" customHeight="1">
      <c r="AK13954" s="114"/>
      <c r="AL13954" s="41"/>
      <c r="AM13954" s="41"/>
      <c r="AN13954" s="41"/>
      <c r="AO13954" s="41"/>
      <c r="AP13954" s="41"/>
      <c r="AQ13954" s="41"/>
      <c r="AR13954" s="41"/>
      <c r="AS13954" s="41"/>
      <c r="AT13954" s="41"/>
      <c r="AU13954" s="41"/>
      <c r="AV13954" s="41"/>
      <c r="AW13954" s="41"/>
      <c r="AX13954" s="41"/>
      <c r="AY13954" s="41"/>
      <c r="AZ13954" s="41"/>
      <c r="BA13954" s="41"/>
      <c r="BB13954" s="41"/>
      <c r="BC13954" s="41"/>
      <c r="BD13954" s="41"/>
      <c r="BE13954" s="41"/>
      <c r="BF13954" s="41"/>
      <c r="BG13954" s="41"/>
      <c r="BH13954" s="41"/>
      <c r="BI13954" s="41"/>
      <c r="BJ13954" s="41"/>
      <c r="BK13954" s="41"/>
      <c r="BL13954" s="41"/>
      <c r="BM13954" s="41"/>
      <c r="BN13954" s="41"/>
      <c r="BO13954" s="41"/>
      <c r="BP13954" s="108"/>
      <c r="CG13954" s="102"/>
      <c r="CI13954" s="45"/>
    </row>
    <row r="13955" spans="37:87" ht="13" customHeight="1">
      <c r="AK13955" s="114"/>
      <c r="AL13955" s="41"/>
      <c r="AM13955" s="41"/>
      <c r="AN13955" s="41"/>
      <c r="AO13955" s="41"/>
      <c r="AP13955" s="41"/>
      <c r="AQ13955" s="41"/>
      <c r="AR13955" s="41"/>
      <c r="AS13955" s="41"/>
      <c r="AT13955" s="41"/>
      <c r="AU13955" s="41"/>
      <c r="AV13955" s="41"/>
      <c r="AW13955" s="41"/>
      <c r="AX13955" s="41"/>
      <c r="AY13955" s="41"/>
      <c r="AZ13955" s="41"/>
      <c r="BA13955" s="41"/>
      <c r="BB13955" s="41"/>
      <c r="BC13955" s="41"/>
      <c r="BD13955" s="41"/>
      <c r="BE13955" s="41"/>
      <c r="BF13955" s="41"/>
      <c r="BG13955" s="41"/>
      <c r="BH13955" s="41"/>
      <c r="BI13955" s="41"/>
      <c r="BJ13955" s="41"/>
      <c r="BK13955" s="41"/>
      <c r="BL13955" s="41"/>
      <c r="BM13955" s="41"/>
      <c r="BN13955" s="41"/>
      <c r="BO13955" s="41"/>
      <c r="BP13955" s="108"/>
      <c r="CG13955" s="102"/>
      <c r="CI13955" s="45"/>
    </row>
    <row r="13956" spans="37:87" ht="13" customHeight="1">
      <c r="AK13956" s="114"/>
      <c r="AL13956" s="41"/>
      <c r="AM13956" s="41"/>
      <c r="AN13956" s="41"/>
      <c r="AO13956" s="41"/>
      <c r="AP13956" s="41"/>
      <c r="AQ13956" s="41"/>
      <c r="AR13956" s="41"/>
      <c r="AS13956" s="41"/>
      <c r="AT13956" s="41"/>
      <c r="AU13956" s="41"/>
      <c r="AV13956" s="41"/>
      <c r="AW13956" s="41"/>
      <c r="AX13956" s="41"/>
      <c r="AY13956" s="41"/>
      <c r="AZ13956" s="41"/>
      <c r="BA13956" s="41"/>
      <c r="BB13956" s="41"/>
      <c r="BC13956" s="41"/>
      <c r="BD13956" s="41"/>
      <c r="BE13956" s="41"/>
      <c r="BF13956" s="41"/>
      <c r="BG13956" s="41"/>
      <c r="BH13956" s="41"/>
      <c r="BI13956" s="41"/>
      <c r="BJ13956" s="41"/>
      <c r="BK13956" s="41"/>
      <c r="BL13956" s="41"/>
      <c r="BM13956" s="41"/>
      <c r="BN13956" s="41"/>
      <c r="BO13956" s="41"/>
      <c r="BP13956" s="108"/>
      <c r="CG13956" s="102"/>
      <c r="CI13956" s="45"/>
    </row>
    <row r="13957" spans="37:87" ht="13" customHeight="1">
      <c r="AK13957" s="114"/>
      <c r="AL13957" s="41"/>
      <c r="AM13957" s="41"/>
      <c r="AN13957" s="41"/>
      <c r="AO13957" s="41"/>
      <c r="AP13957" s="41"/>
      <c r="AQ13957" s="41"/>
      <c r="AR13957" s="41"/>
      <c r="AS13957" s="41"/>
      <c r="AT13957" s="41"/>
      <c r="AU13957" s="41"/>
      <c r="AV13957" s="41"/>
      <c r="AW13957" s="41"/>
      <c r="AX13957" s="41"/>
      <c r="AY13957" s="41"/>
      <c r="AZ13957" s="41"/>
      <c r="BA13957" s="41"/>
      <c r="BB13957" s="41"/>
      <c r="BC13957" s="41"/>
      <c r="BD13957" s="41"/>
      <c r="BE13957" s="41"/>
      <c r="BF13957" s="41"/>
      <c r="BG13957" s="41"/>
      <c r="BH13957" s="41"/>
      <c r="BI13957" s="41"/>
      <c r="BJ13957" s="41"/>
      <c r="BK13957" s="41"/>
      <c r="BL13957" s="41"/>
      <c r="BM13957" s="41"/>
      <c r="BN13957" s="41"/>
      <c r="BO13957" s="41"/>
      <c r="BP13957" s="108"/>
      <c r="CG13957" s="102"/>
      <c r="CI13957" s="45"/>
    </row>
    <row r="13958" spans="37:87" ht="13" customHeight="1">
      <c r="AK13958" s="114"/>
      <c r="AL13958" s="41"/>
      <c r="AM13958" s="41"/>
      <c r="AN13958" s="41"/>
      <c r="AO13958" s="41"/>
      <c r="AP13958" s="41"/>
      <c r="AQ13958" s="41"/>
      <c r="AR13958" s="41"/>
      <c r="AS13958" s="41"/>
      <c r="AT13958" s="41"/>
      <c r="AU13958" s="41"/>
      <c r="AV13958" s="41"/>
      <c r="AW13958" s="41"/>
      <c r="AX13958" s="41"/>
      <c r="AY13958" s="41"/>
      <c r="AZ13958" s="41"/>
      <c r="BA13958" s="41"/>
      <c r="BB13958" s="41"/>
      <c r="BC13958" s="41"/>
      <c r="BD13958" s="41"/>
      <c r="BE13958" s="41"/>
      <c r="BF13958" s="41"/>
      <c r="BG13958" s="41"/>
      <c r="BH13958" s="41"/>
      <c r="BI13958" s="41"/>
      <c r="BJ13958" s="41"/>
      <c r="BK13958" s="41"/>
      <c r="BL13958" s="41"/>
      <c r="BM13958" s="41"/>
      <c r="BN13958" s="41"/>
      <c r="BO13958" s="41"/>
      <c r="BP13958" s="108"/>
      <c r="CG13958" s="102"/>
      <c r="CI13958" s="45"/>
    </row>
    <row r="13959" spans="37:87" ht="13" customHeight="1">
      <c r="AK13959" s="114"/>
      <c r="AL13959" s="41"/>
      <c r="AM13959" s="41"/>
      <c r="AN13959" s="41"/>
      <c r="AO13959" s="41"/>
      <c r="AP13959" s="41"/>
      <c r="AQ13959" s="41"/>
      <c r="AR13959" s="41"/>
      <c r="AS13959" s="41"/>
      <c r="AT13959" s="41"/>
      <c r="AU13959" s="41"/>
      <c r="AV13959" s="41"/>
      <c r="AW13959" s="41"/>
      <c r="AX13959" s="41"/>
      <c r="AY13959" s="41"/>
      <c r="AZ13959" s="41"/>
      <c r="BA13959" s="41"/>
      <c r="BB13959" s="41"/>
      <c r="BC13959" s="41"/>
      <c r="BD13959" s="41"/>
      <c r="BE13959" s="41"/>
      <c r="BF13959" s="41"/>
      <c r="BG13959" s="41"/>
      <c r="BH13959" s="41"/>
      <c r="BI13959" s="41"/>
      <c r="BJ13959" s="41"/>
      <c r="BK13959" s="41"/>
      <c r="BL13959" s="41"/>
      <c r="BM13959" s="41"/>
      <c r="BN13959" s="41"/>
      <c r="BO13959" s="41"/>
      <c r="BP13959" s="108"/>
      <c r="CG13959" s="102"/>
      <c r="CI13959" s="45"/>
    </row>
    <row r="13960" spans="37:87" ht="13" customHeight="1">
      <c r="AK13960" s="114"/>
      <c r="AL13960" s="41"/>
      <c r="AM13960" s="41"/>
      <c r="AN13960" s="41"/>
      <c r="AO13960" s="41"/>
      <c r="AP13960" s="41"/>
      <c r="AQ13960" s="41"/>
      <c r="AR13960" s="41"/>
      <c r="AS13960" s="41"/>
      <c r="AT13960" s="41"/>
      <c r="AU13960" s="41"/>
      <c r="AV13960" s="41"/>
      <c r="AW13960" s="41"/>
      <c r="AX13960" s="41"/>
      <c r="AY13960" s="41"/>
      <c r="AZ13960" s="41"/>
      <c r="BA13960" s="41"/>
      <c r="BB13960" s="41"/>
      <c r="BC13960" s="41"/>
      <c r="BD13960" s="41"/>
      <c r="BE13960" s="41"/>
      <c r="BF13960" s="41"/>
      <c r="BG13960" s="41"/>
      <c r="BH13960" s="41"/>
      <c r="BI13960" s="41"/>
      <c r="BJ13960" s="41"/>
      <c r="BK13960" s="41"/>
      <c r="BL13960" s="41"/>
      <c r="BM13960" s="41"/>
      <c r="BN13960" s="41"/>
      <c r="BO13960" s="41"/>
      <c r="BP13960" s="108"/>
      <c r="CG13960" s="102"/>
      <c r="CI13960" s="45"/>
    </row>
    <row r="13961" spans="37:87" ht="13" customHeight="1">
      <c r="AK13961" s="114"/>
      <c r="AL13961" s="41"/>
      <c r="AM13961" s="41"/>
      <c r="AN13961" s="41"/>
      <c r="AO13961" s="41"/>
      <c r="AP13961" s="41"/>
      <c r="AQ13961" s="41"/>
      <c r="AR13961" s="41"/>
      <c r="AS13961" s="41"/>
      <c r="AT13961" s="41"/>
      <c r="AU13961" s="41"/>
      <c r="AV13961" s="41"/>
      <c r="AW13961" s="41"/>
      <c r="AX13961" s="41"/>
      <c r="AY13961" s="41"/>
      <c r="AZ13961" s="41"/>
      <c r="BA13961" s="41"/>
      <c r="BB13961" s="41"/>
      <c r="BC13961" s="41"/>
      <c r="BD13961" s="41"/>
      <c r="BE13961" s="41"/>
      <c r="BF13961" s="41"/>
      <c r="BG13961" s="41"/>
      <c r="BH13961" s="41"/>
      <c r="BI13961" s="41"/>
      <c r="BJ13961" s="41"/>
      <c r="BK13961" s="41"/>
      <c r="BL13961" s="41"/>
      <c r="BM13961" s="41"/>
      <c r="BN13961" s="41"/>
      <c r="BO13961" s="41"/>
      <c r="BP13961" s="108"/>
      <c r="CG13961" s="102"/>
      <c r="CI13961" s="45"/>
    </row>
    <row r="13962" spans="37:87" ht="13" customHeight="1">
      <c r="AK13962" s="114"/>
      <c r="AL13962" s="41"/>
      <c r="AM13962" s="41"/>
      <c r="AN13962" s="41"/>
      <c r="AO13962" s="41"/>
      <c r="AP13962" s="41"/>
      <c r="AQ13962" s="41"/>
      <c r="AR13962" s="41"/>
      <c r="AS13962" s="41"/>
      <c r="AT13962" s="41"/>
      <c r="AU13962" s="41"/>
      <c r="AV13962" s="41"/>
      <c r="AW13962" s="41"/>
      <c r="AX13962" s="41"/>
      <c r="AY13962" s="41"/>
      <c r="AZ13962" s="41"/>
      <c r="BA13962" s="41"/>
      <c r="BB13962" s="41"/>
      <c r="BC13962" s="41"/>
      <c r="BD13962" s="41"/>
      <c r="BE13962" s="41"/>
      <c r="BF13962" s="41"/>
      <c r="BG13962" s="41"/>
      <c r="BH13962" s="41"/>
      <c r="BI13962" s="41"/>
      <c r="BJ13962" s="41"/>
      <c r="BK13962" s="41"/>
      <c r="BL13962" s="41"/>
      <c r="BM13962" s="41"/>
      <c r="BN13962" s="41"/>
      <c r="BO13962" s="41"/>
      <c r="BP13962" s="108"/>
      <c r="CG13962" s="102"/>
      <c r="CI13962" s="45"/>
    </row>
    <row r="13963" spans="37:87" ht="13" customHeight="1">
      <c r="AK13963" s="114"/>
      <c r="AL13963" s="41"/>
      <c r="AM13963" s="41"/>
      <c r="AN13963" s="41"/>
      <c r="AO13963" s="41"/>
      <c r="AP13963" s="41"/>
      <c r="AQ13963" s="41"/>
      <c r="AR13963" s="41"/>
      <c r="AS13963" s="41"/>
      <c r="AT13963" s="41"/>
      <c r="AU13963" s="41"/>
      <c r="AV13963" s="41"/>
      <c r="AW13963" s="41"/>
      <c r="AX13963" s="41"/>
      <c r="AY13963" s="41"/>
      <c r="AZ13963" s="41"/>
      <c r="BA13963" s="41"/>
      <c r="BB13963" s="41"/>
      <c r="BC13963" s="41"/>
      <c r="BD13963" s="41"/>
      <c r="BE13963" s="41"/>
      <c r="BF13963" s="41"/>
      <c r="BG13963" s="41"/>
      <c r="BH13963" s="41"/>
      <c r="BI13963" s="41"/>
      <c r="BJ13963" s="41"/>
      <c r="BK13963" s="41"/>
      <c r="BL13963" s="41"/>
      <c r="BM13963" s="41"/>
      <c r="BN13963" s="41"/>
      <c r="BO13963" s="41"/>
      <c r="BP13963" s="108"/>
      <c r="CG13963" s="102"/>
      <c r="CI13963" s="45"/>
    </row>
    <row r="13964" spans="37:87" ht="13" customHeight="1">
      <c r="AK13964" s="114"/>
      <c r="AL13964" s="41"/>
      <c r="AM13964" s="41"/>
      <c r="AN13964" s="41"/>
      <c r="AO13964" s="41"/>
      <c r="AP13964" s="41"/>
      <c r="AQ13964" s="41"/>
      <c r="AR13964" s="41"/>
      <c r="AS13964" s="41"/>
      <c r="AT13964" s="41"/>
      <c r="AU13964" s="41"/>
      <c r="AV13964" s="41"/>
      <c r="AW13964" s="41"/>
      <c r="AX13964" s="41"/>
      <c r="AY13964" s="41"/>
      <c r="AZ13964" s="41"/>
      <c r="BA13964" s="41"/>
      <c r="BB13964" s="41"/>
      <c r="BC13964" s="41"/>
      <c r="BD13964" s="41"/>
      <c r="BE13964" s="41"/>
      <c r="BF13964" s="41"/>
      <c r="BG13964" s="41"/>
      <c r="BH13964" s="41"/>
      <c r="BI13964" s="41"/>
      <c r="BJ13964" s="41"/>
      <c r="BK13964" s="41"/>
      <c r="BL13964" s="41"/>
      <c r="BM13964" s="41"/>
      <c r="BN13964" s="41"/>
      <c r="BO13964" s="41"/>
      <c r="BP13964" s="108"/>
      <c r="CG13964" s="102"/>
      <c r="CI13964" s="45"/>
    </row>
    <row r="13965" spans="37:87" ht="13" customHeight="1">
      <c r="AK13965" s="114"/>
      <c r="AL13965" s="41"/>
      <c r="AM13965" s="41"/>
      <c r="AN13965" s="41"/>
      <c r="AO13965" s="41"/>
      <c r="AP13965" s="41"/>
      <c r="AQ13965" s="41"/>
      <c r="AR13965" s="41"/>
      <c r="AS13965" s="41"/>
      <c r="AT13965" s="41"/>
      <c r="AU13965" s="41"/>
      <c r="AV13965" s="41"/>
      <c r="AW13965" s="41"/>
      <c r="AX13965" s="41"/>
      <c r="AY13965" s="41"/>
      <c r="AZ13965" s="41"/>
      <c r="BA13965" s="41"/>
      <c r="BB13965" s="41"/>
      <c r="BC13965" s="41"/>
      <c r="BD13965" s="41"/>
      <c r="BE13965" s="41"/>
      <c r="BF13965" s="41"/>
      <c r="BG13965" s="41"/>
      <c r="BH13965" s="41"/>
      <c r="BI13965" s="41"/>
      <c r="BJ13965" s="41"/>
      <c r="BK13965" s="41"/>
      <c r="BL13965" s="41"/>
      <c r="BM13965" s="41"/>
      <c r="BN13965" s="41"/>
      <c r="BO13965" s="41"/>
      <c r="BP13965" s="108"/>
      <c r="CG13965" s="102"/>
      <c r="CI13965" s="45"/>
    </row>
    <row r="13966" spans="37:87" ht="13" customHeight="1">
      <c r="AK13966" s="114"/>
      <c r="AL13966" s="41"/>
      <c r="AM13966" s="41"/>
      <c r="AN13966" s="41"/>
      <c r="AO13966" s="41"/>
      <c r="AP13966" s="41"/>
      <c r="AQ13966" s="41"/>
      <c r="AR13966" s="41"/>
      <c r="AS13966" s="41"/>
      <c r="AT13966" s="41"/>
      <c r="AU13966" s="41"/>
      <c r="AV13966" s="41"/>
      <c r="AW13966" s="41"/>
      <c r="AX13966" s="41"/>
      <c r="AY13966" s="41"/>
      <c r="AZ13966" s="41"/>
      <c r="BA13966" s="41"/>
      <c r="BB13966" s="41"/>
      <c r="BC13966" s="41"/>
      <c r="BD13966" s="41"/>
      <c r="BE13966" s="41"/>
      <c r="BF13966" s="41"/>
      <c r="BG13966" s="41"/>
      <c r="BH13966" s="41"/>
      <c r="BI13966" s="41"/>
      <c r="BJ13966" s="41"/>
      <c r="BK13966" s="41"/>
      <c r="BL13966" s="41"/>
      <c r="BM13966" s="41"/>
      <c r="BN13966" s="41"/>
      <c r="BO13966" s="41"/>
      <c r="BP13966" s="108"/>
      <c r="CG13966" s="102"/>
      <c r="CI13966" s="45"/>
    </row>
    <row r="13967" spans="37:87" ht="13" customHeight="1">
      <c r="AK13967" s="114"/>
      <c r="AL13967" s="41"/>
      <c r="AM13967" s="41"/>
      <c r="AN13967" s="41"/>
      <c r="AO13967" s="41"/>
      <c r="AP13967" s="41"/>
      <c r="AQ13967" s="41"/>
      <c r="AR13967" s="41"/>
      <c r="AS13967" s="41"/>
      <c r="AT13967" s="41"/>
      <c r="AU13967" s="41"/>
      <c r="AV13967" s="41"/>
      <c r="AW13967" s="41"/>
      <c r="AX13967" s="41"/>
      <c r="AY13967" s="41"/>
      <c r="AZ13967" s="41"/>
      <c r="BA13967" s="41"/>
      <c r="BB13967" s="41"/>
      <c r="BC13967" s="41"/>
      <c r="BD13967" s="41"/>
      <c r="BE13967" s="41"/>
      <c r="BF13967" s="41"/>
      <c r="BG13967" s="41"/>
      <c r="BH13967" s="41"/>
      <c r="BI13967" s="41"/>
      <c r="BJ13967" s="41"/>
      <c r="BK13967" s="41"/>
      <c r="BL13967" s="41"/>
      <c r="BM13967" s="41"/>
      <c r="BN13967" s="41"/>
      <c r="BO13967" s="41"/>
      <c r="BP13967" s="108"/>
      <c r="CG13967" s="102"/>
      <c r="CI13967" s="45"/>
    </row>
    <row r="13968" spans="37:87" ht="13" customHeight="1">
      <c r="AK13968" s="114"/>
      <c r="AL13968" s="41"/>
      <c r="AM13968" s="41"/>
      <c r="AN13968" s="41"/>
      <c r="AO13968" s="41"/>
      <c r="AP13968" s="41"/>
      <c r="AQ13968" s="41"/>
      <c r="AR13968" s="41"/>
      <c r="AS13968" s="41"/>
      <c r="AT13968" s="41"/>
      <c r="AU13968" s="41"/>
      <c r="AV13968" s="41"/>
      <c r="AW13968" s="41"/>
      <c r="AX13968" s="41"/>
      <c r="AY13968" s="41"/>
      <c r="AZ13968" s="41"/>
      <c r="BA13968" s="41"/>
      <c r="BB13968" s="41"/>
      <c r="BC13968" s="41"/>
      <c r="BD13968" s="41"/>
      <c r="BE13968" s="41"/>
      <c r="BF13968" s="41"/>
      <c r="BG13968" s="41"/>
      <c r="BH13968" s="41"/>
      <c r="BI13968" s="41"/>
      <c r="BJ13968" s="41"/>
      <c r="BK13968" s="41"/>
      <c r="BL13968" s="41"/>
      <c r="BM13968" s="41"/>
      <c r="BN13968" s="41"/>
      <c r="BO13968" s="41"/>
      <c r="BP13968" s="108"/>
      <c r="CG13968" s="102"/>
      <c r="CI13968" s="45"/>
    </row>
    <row r="13969" spans="37:87" ht="13" customHeight="1">
      <c r="AK13969" s="114"/>
      <c r="AL13969" s="41"/>
      <c r="AM13969" s="41"/>
      <c r="AN13969" s="41"/>
      <c r="AO13969" s="41"/>
      <c r="AP13969" s="41"/>
      <c r="AQ13969" s="41"/>
      <c r="AR13969" s="41"/>
      <c r="AS13969" s="41"/>
      <c r="AT13969" s="41"/>
      <c r="AU13969" s="41"/>
      <c r="AV13969" s="41"/>
      <c r="AW13969" s="41"/>
      <c r="AX13969" s="41"/>
      <c r="AY13969" s="41"/>
      <c r="AZ13969" s="41"/>
      <c r="BA13969" s="41"/>
      <c r="BB13969" s="41"/>
      <c r="BC13969" s="41"/>
      <c r="BD13969" s="41"/>
      <c r="BE13969" s="41"/>
      <c r="BF13969" s="41"/>
      <c r="BG13969" s="41"/>
      <c r="BH13969" s="41"/>
      <c r="BI13969" s="41"/>
      <c r="BJ13969" s="41"/>
      <c r="BK13969" s="41"/>
      <c r="BL13969" s="41"/>
      <c r="BM13969" s="41"/>
      <c r="BN13969" s="41"/>
      <c r="BO13969" s="41"/>
      <c r="BP13969" s="108"/>
      <c r="CG13969" s="102"/>
      <c r="CI13969" s="45"/>
    </row>
    <row r="13970" spans="37:87" ht="13" customHeight="1">
      <c r="AK13970" s="114"/>
      <c r="AL13970" s="41"/>
      <c r="AM13970" s="41"/>
      <c r="AN13970" s="41"/>
      <c r="AO13970" s="41"/>
      <c r="AP13970" s="41"/>
      <c r="AQ13970" s="41"/>
      <c r="AR13970" s="41"/>
      <c r="AS13970" s="41"/>
      <c r="AT13970" s="41"/>
      <c r="AU13970" s="41"/>
      <c r="AV13970" s="41"/>
      <c r="AW13970" s="41"/>
      <c r="AX13970" s="41"/>
      <c r="AY13970" s="41"/>
      <c r="AZ13970" s="41"/>
      <c r="BA13970" s="41"/>
      <c r="BB13970" s="41"/>
      <c r="BC13970" s="41"/>
      <c r="BD13970" s="41"/>
      <c r="BE13970" s="41"/>
      <c r="BF13970" s="41"/>
      <c r="BG13970" s="41"/>
      <c r="BH13970" s="41"/>
      <c r="BI13970" s="41"/>
      <c r="BJ13970" s="41"/>
      <c r="BK13970" s="41"/>
      <c r="BL13970" s="41"/>
      <c r="BM13970" s="41"/>
      <c r="BN13970" s="41"/>
      <c r="BO13970" s="41"/>
      <c r="BP13970" s="108"/>
      <c r="CG13970" s="102"/>
      <c r="CI13970" s="45"/>
    </row>
    <row r="13971" spans="37:87" ht="13" customHeight="1">
      <c r="AK13971" s="114"/>
      <c r="AL13971" s="41"/>
      <c r="AM13971" s="41"/>
      <c r="AN13971" s="41"/>
      <c r="AO13971" s="41"/>
      <c r="AP13971" s="41"/>
      <c r="AQ13971" s="41"/>
      <c r="AR13971" s="41"/>
      <c r="AS13971" s="41"/>
      <c r="AT13971" s="41"/>
      <c r="AU13971" s="41"/>
      <c r="AV13971" s="41"/>
      <c r="AW13971" s="41"/>
      <c r="AX13971" s="41"/>
      <c r="AY13971" s="41"/>
      <c r="AZ13971" s="41"/>
      <c r="BA13971" s="41"/>
      <c r="BB13971" s="41"/>
      <c r="BC13971" s="41"/>
      <c r="BD13971" s="41"/>
      <c r="BE13971" s="41"/>
      <c r="BF13971" s="41"/>
      <c r="BG13971" s="41"/>
      <c r="BH13971" s="41"/>
      <c r="BI13971" s="41"/>
      <c r="BJ13971" s="41"/>
      <c r="BK13971" s="41"/>
      <c r="BL13971" s="41"/>
      <c r="BM13971" s="41"/>
      <c r="BN13971" s="41"/>
      <c r="BO13971" s="41"/>
      <c r="BP13971" s="108"/>
      <c r="CG13971" s="102"/>
      <c r="CI13971" s="45"/>
    </row>
    <row r="13972" spans="37:87" ht="13" customHeight="1">
      <c r="AK13972" s="114"/>
      <c r="AL13972" s="41"/>
      <c r="AM13972" s="41"/>
      <c r="AN13972" s="41"/>
      <c r="AO13972" s="41"/>
      <c r="AP13972" s="41"/>
      <c r="AQ13972" s="41"/>
      <c r="AR13972" s="41"/>
      <c r="AS13972" s="41"/>
      <c r="AT13972" s="41"/>
      <c r="AU13972" s="41"/>
      <c r="AV13972" s="41"/>
      <c r="AW13972" s="41"/>
      <c r="AX13972" s="41"/>
      <c r="AY13972" s="41"/>
      <c r="AZ13972" s="41"/>
      <c r="BA13972" s="41"/>
      <c r="BB13972" s="41"/>
      <c r="BC13972" s="41"/>
      <c r="BD13972" s="41"/>
      <c r="BE13972" s="41"/>
      <c r="BF13972" s="41"/>
      <c r="BG13972" s="41"/>
      <c r="BH13972" s="41"/>
      <c r="BI13972" s="41"/>
      <c r="BJ13972" s="41"/>
      <c r="BK13972" s="41"/>
      <c r="BL13972" s="41"/>
      <c r="BM13972" s="41"/>
      <c r="BN13972" s="41"/>
      <c r="BO13972" s="41"/>
      <c r="BP13972" s="108"/>
      <c r="CG13972" s="102"/>
      <c r="CI13972" s="45"/>
    </row>
    <row r="13973" spans="37:87" ht="13" customHeight="1">
      <c r="AK13973" s="114"/>
      <c r="AL13973" s="41"/>
      <c r="AM13973" s="41"/>
      <c r="AN13973" s="41"/>
      <c r="AO13973" s="41"/>
      <c r="AP13973" s="41"/>
      <c r="AQ13973" s="41"/>
      <c r="AR13973" s="41"/>
      <c r="AS13973" s="41"/>
      <c r="AT13973" s="41"/>
      <c r="AU13973" s="41"/>
      <c r="AV13973" s="41"/>
      <c r="AW13973" s="41"/>
      <c r="AX13973" s="41"/>
      <c r="AY13973" s="41"/>
      <c r="AZ13973" s="41"/>
      <c r="BA13973" s="41"/>
      <c r="BB13973" s="41"/>
      <c r="BC13973" s="41"/>
      <c r="BD13973" s="41"/>
      <c r="BE13973" s="41"/>
      <c r="BF13973" s="41"/>
      <c r="BG13973" s="41"/>
      <c r="BH13973" s="41"/>
      <c r="BI13973" s="41"/>
      <c r="BJ13973" s="41"/>
      <c r="BK13973" s="41"/>
      <c r="BL13973" s="41"/>
      <c r="BM13973" s="41"/>
      <c r="BN13973" s="41"/>
      <c r="BO13973" s="41"/>
      <c r="BP13973" s="108"/>
      <c r="CG13973" s="102"/>
      <c r="CI13973" s="45"/>
    </row>
    <row r="13974" spans="37:87" ht="13" customHeight="1">
      <c r="AK13974" s="114"/>
      <c r="AL13974" s="41"/>
      <c r="AM13974" s="41"/>
      <c r="AN13974" s="41"/>
      <c r="AO13974" s="41"/>
      <c r="AP13974" s="41"/>
      <c r="AQ13974" s="41"/>
      <c r="AR13974" s="41"/>
      <c r="AS13974" s="41"/>
      <c r="AT13974" s="41"/>
      <c r="AU13974" s="41"/>
      <c r="AV13974" s="41"/>
      <c r="AW13974" s="41"/>
      <c r="AX13974" s="41"/>
      <c r="AY13974" s="41"/>
      <c r="AZ13974" s="41"/>
      <c r="BA13974" s="41"/>
      <c r="BB13974" s="41"/>
      <c r="BC13974" s="41"/>
      <c r="BD13974" s="41"/>
      <c r="BE13974" s="41"/>
      <c r="BF13974" s="41"/>
      <c r="BG13974" s="41"/>
      <c r="BH13974" s="41"/>
      <c r="BI13974" s="41"/>
      <c r="BJ13974" s="41"/>
      <c r="BK13974" s="41"/>
      <c r="BL13974" s="41"/>
      <c r="BM13974" s="41"/>
      <c r="BN13974" s="41"/>
      <c r="BO13974" s="41"/>
      <c r="BP13974" s="108"/>
      <c r="CG13974" s="102"/>
      <c r="CI13974" s="45"/>
    </row>
    <row r="13975" spans="37:87" ht="13" customHeight="1">
      <c r="AK13975" s="114"/>
      <c r="AL13975" s="41"/>
      <c r="AM13975" s="41"/>
      <c r="AN13975" s="41"/>
      <c r="AO13975" s="41"/>
      <c r="AP13975" s="41"/>
      <c r="AQ13975" s="41"/>
      <c r="AR13975" s="41"/>
      <c r="AS13975" s="41"/>
      <c r="AT13975" s="41"/>
      <c r="AU13975" s="41"/>
      <c r="AV13975" s="41"/>
      <c r="AW13975" s="41"/>
      <c r="AX13975" s="41"/>
      <c r="AY13975" s="41"/>
      <c r="AZ13975" s="41"/>
      <c r="BA13975" s="41"/>
      <c r="BB13975" s="41"/>
      <c r="BC13975" s="41"/>
      <c r="BD13975" s="41"/>
      <c r="BE13975" s="41"/>
      <c r="BF13975" s="41"/>
      <c r="BG13975" s="41"/>
      <c r="BH13975" s="41"/>
      <c r="BI13975" s="41"/>
      <c r="BJ13975" s="41"/>
      <c r="BK13975" s="41"/>
      <c r="BL13975" s="41"/>
      <c r="BM13975" s="41"/>
      <c r="BN13975" s="41"/>
      <c r="BO13975" s="41"/>
      <c r="BP13975" s="108"/>
      <c r="CG13975" s="102"/>
      <c r="CI13975" s="45"/>
    </row>
    <row r="13976" spans="37:87" ht="13" customHeight="1">
      <c r="AK13976" s="114"/>
      <c r="AL13976" s="41"/>
      <c r="AM13976" s="41"/>
      <c r="AN13976" s="41"/>
      <c r="AO13976" s="41"/>
      <c r="AP13976" s="41"/>
      <c r="AQ13976" s="41"/>
      <c r="AR13976" s="41"/>
      <c r="AS13976" s="41"/>
      <c r="AT13976" s="41"/>
      <c r="AU13976" s="41"/>
      <c r="AV13976" s="41"/>
      <c r="AW13976" s="41"/>
      <c r="AX13976" s="41"/>
      <c r="AY13976" s="41"/>
      <c r="AZ13976" s="41"/>
      <c r="BA13976" s="41"/>
      <c r="BB13976" s="41"/>
      <c r="BC13976" s="41"/>
      <c r="BD13976" s="41"/>
      <c r="BE13976" s="41"/>
      <c r="BF13976" s="41"/>
      <c r="BG13976" s="41"/>
      <c r="BH13976" s="41"/>
      <c r="BI13976" s="41"/>
      <c r="BJ13976" s="41"/>
      <c r="BK13976" s="41"/>
      <c r="BL13976" s="41"/>
      <c r="BM13976" s="41"/>
      <c r="BN13976" s="41"/>
      <c r="BO13976" s="41"/>
      <c r="BP13976" s="108"/>
      <c r="CG13976" s="102"/>
      <c r="CI13976" s="45"/>
    </row>
    <row r="13977" spans="37:87" ht="13" customHeight="1">
      <c r="AK13977" s="114"/>
      <c r="AL13977" s="41"/>
      <c r="AM13977" s="41"/>
      <c r="AN13977" s="41"/>
      <c r="AO13977" s="41"/>
      <c r="AP13977" s="41"/>
      <c r="AQ13977" s="41"/>
      <c r="AR13977" s="41"/>
      <c r="AS13977" s="41"/>
      <c r="AT13977" s="41"/>
      <c r="AU13977" s="41"/>
      <c r="AV13977" s="41"/>
      <c r="AW13977" s="41"/>
      <c r="AX13977" s="41"/>
      <c r="AY13977" s="41"/>
      <c r="AZ13977" s="41"/>
      <c r="BA13977" s="41"/>
      <c r="BB13977" s="41"/>
      <c r="BC13977" s="41"/>
      <c r="BD13977" s="41"/>
      <c r="BE13977" s="41"/>
      <c r="BF13977" s="41"/>
      <c r="BG13977" s="41"/>
      <c r="BH13977" s="41"/>
      <c r="BI13977" s="41"/>
      <c r="BJ13977" s="41"/>
      <c r="BK13977" s="41"/>
      <c r="BL13977" s="41"/>
      <c r="BM13977" s="41"/>
      <c r="BN13977" s="41"/>
      <c r="BO13977" s="41"/>
      <c r="BP13977" s="108"/>
      <c r="CG13977" s="102"/>
      <c r="CI13977" s="45"/>
    </row>
    <row r="13978" spans="37:87" ht="13" customHeight="1">
      <c r="AK13978" s="114"/>
      <c r="AL13978" s="41"/>
      <c r="AM13978" s="41"/>
      <c r="AN13978" s="41"/>
      <c r="AO13978" s="41"/>
      <c r="AP13978" s="41"/>
      <c r="AQ13978" s="41"/>
      <c r="AR13978" s="41"/>
      <c r="AS13978" s="41"/>
      <c r="AT13978" s="41"/>
      <c r="AU13978" s="41"/>
      <c r="AV13978" s="41"/>
      <c r="AW13978" s="41"/>
      <c r="AX13978" s="41"/>
      <c r="AY13978" s="41"/>
      <c r="AZ13978" s="41"/>
      <c r="BA13978" s="41"/>
      <c r="BB13978" s="41"/>
      <c r="BC13978" s="41"/>
      <c r="BD13978" s="41"/>
      <c r="BE13978" s="41"/>
      <c r="BF13978" s="41"/>
      <c r="BG13978" s="41"/>
      <c r="BH13978" s="41"/>
      <c r="BI13978" s="41"/>
      <c r="BJ13978" s="41"/>
      <c r="BK13978" s="41"/>
      <c r="BL13978" s="41"/>
      <c r="BM13978" s="41"/>
      <c r="BN13978" s="41"/>
      <c r="BO13978" s="41"/>
      <c r="BP13978" s="108"/>
      <c r="CG13978" s="102"/>
      <c r="CI13978" s="45"/>
    </row>
    <row r="13979" spans="37:87" ht="13" customHeight="1">
      <c r="AK13979" s="114"/>
      <c r="AL13979" s="41"/>
      <c r="AM13979" s="41"/>
      <c r="AN13979" s="41"/>
      <c r="AO13979" s="41"/>
      <c r="AP13979" s="41"/>
      <c r="AQ13979" s="41"/>
      <c r="AR13979" s="41"/>
      <c r="AS13979" s="41"/>
      <c r="AT13979" s="41"/>
      <c r="AU13979" s="41"/>
      <c r="AV13979" s="41"/>
      <c r="AW13979" s="41"/>
      <c r="AX13979" s="41"/>
      <c r="AY13979" s="41"/>
      <c r="AZ13979" s="41"/>
      <c r="BA13979" s="41"/>
      <c r="BB13979" s="41"/>
      <c r="BC13979" s="41"/>
      <c r="BD13979" s="41"/>
      <c r="BE13979" s="41"/>
      <c r="BF13979" s="41"/>
      <c r="BG13979" s="41"/>
      <c r="BH13979" s="41"/>
      <c r="BI13979" s="41"/>
      <c r="BJ13979" s="41"/>
      <c r="BK13979" s="41"/>
      <c r="BL13979" s="41"/>
      <c r="BM13979" s="41"/>
      <c r="BN13979" s="41"/>
      <c r="BO13979" s="41"/>
      <c r="BP13979" s="108"/>
      <c r="CG13979" s="102"/>
      <c r="CI13979" s="45"/>
    </row>
    <row r="13980" spans="37:87" ht="13" customHeight="1">
      <c r="AK13980" s="114"/>
      <c r="AL13980" s="41"/>
      <c r="AM13980" s="41"/>
      <c r="AN13980" s="41"/>
      <c r="AO13980" s="41"/>
      <c r="AP13980" s="41"/>
      <c r="AQ13980" s="41"/>
      <c r="AR13980" s="41"/>
      <c r="AS13980" s="41"/>
      <c r="AT13980" s="41"/>
      <c r="AU13980" s="41"/>
      <c r="AV13980" s="41"/>
      <c r="AW13980" s="41"/>
      <c r="AX13980" s="41"/>
      <c r="AY13980" s="41"/>
      <c r="AZ13980" s="41"/>
      <c r="BA13980" s="41"/>
      <c r="BB13980" s="41"/>
      <c r="BC13980" s="41"/>
      <c r="BD13980" s="41"/>
      <c r="BE13980" s="41"/>
      <c r="BF13980" s="41"/>
      <c r="BG13980" s="41"/>
      <c r="BH13980" s="41"/>
      <c r="BI13980" s="41"/>
      <c r="BJ13980" s="41"/>
      <c r="BK13980" s="41"/>
      <c r="BL13980" s="41"/>
      <c r="BM13980" s="41"/>
      <c r="BN13980" s="41"/>
      <c r="BO13980" s="41"/>
      <c r="BP13980" s="108"/>
      <c r="CG13980" s="102"/>
      <c r="CI13980" s="45"/>
    </row>
    <row r="13981" spans="37:87" ht="13" customHeight="1">
      <c r="AK13981" s="114"/>
      <c r="AL13981" s="41"/>
      <c r="AM13981" s="41"/>
      <c r="AN13981" s="41"/>
      <c r="AO13981" s="41"/>
      <c r="AP13981" s="41"/>
      <c r="AQ13981" s="41"/>
      <c r="AR13981" s="41"/>
      <c r="AS13981" s="41"/>
      <c r="AT13981" s="41"/>
      <c r="AU13981" s="41"/>
      <c r="AV13981" s="41"/>
      <c r="AW13981" s="41"/>
      <c r="AX13981" s="41"/>
      <c r="AY13981" s="41"/>
      <c r="AZ13981" s="41"/>
      <c r="BA13981" s="41"/>
      <c r="BB13981" s="41"/>
      <c r="BC13981" s="41"/>
      <c r="BD13981" s="41"/>
      <c r="BE13981" s="41"/>
      <c r="BF13981" s="41"/>
      <c r="BG13981" s="41"/>
      <c r="BH13981" s="41"/>
      <c r="BI13981" s="41"/>
      <c r="BJ13981" s="41"/>
      <c r="BK13981" s="41"/>
      <c r="BL13981" s="41"/>
      <c r="BM13981" s="41"/>
      <c r="BN13981" s="41"/>
      <c r="BO13981" s="41"/>
      <c r="BP13981" s="108"/>
      <c r="CG13981" s="102"/>
      <c r="CI13981" s="45"/>
    </row>
    <row r="13982" spans="37:87" ht="13" customHeight="1">
      <c r="AK13982" s="114"/>
      <c r="AL13982" s="41"/>
      <c r="AM13982" s="41"/>
      <c r="AN13982" s="41"/>
      <c r="AO13982" s="41"/>
      <c r="AP13982" s="41"/>
      <c r="AQ13982" s="41"/>
      <c r="AR13982" s="41"/>
      <c r="AS13982" s="41"/>
      <c r="AT13982" s="41"/>
      <c r="AU13982" s="41"/>
      <c r="AV13982" s="41"/>
      <c r="AW13982" s="41"/>
      <c r="AX13982" s="41"/>
      <c r="AY13982" s="41"/>
      <c r="AZ13982" s="41"/>
      <c r="BA13982" s="41"/>
      <c r="BB13982" s="41"/>
      <c r="BC13982" s="41"/>
      <c r="BD13982" s="41"/>
      <c r="BE13982" s="41"/>
      <c r="BF13982" s="41"/>
      <c r="BG13982" s="41"/>
      <c r="BH13982" s="41"/>
      <c r="BI13982" s="41"/>
      <c r="BJ13982" s="41"/>
      <c r="BK13982" s="41"/>
      <c r="BL13982" s="41"/>
      <c r="BM13982" s="41"/>
      <c r="BN13982" s="41"/>
      <c r="BO13982" s="41"/>
      <c r="BP13982" s="108"/>
      <c r="CG13982" s="102"/>
      <c r="CI13982" s="45"/>
    </row>
    <row r="13983" spans="37:87" ht="13" customHeight="1">
      <c r="AK13983" s="114"/>
      <c r="AL13983" s="41"/>
      <c r="AM13983" s="41"/>
      <c r="AN13983" s="41"/>
      <c r="AO13983" s="41"/>
      <c r="AP13983" s="41"/>
      <c r="AQ13983" s="41"/>
      <c r="AR13983" s="41"/>
      <c r="AS13983" s="41"/>
      <c r="AT13983" s="41"/>
      <c r="AU13983" s="41"/>
      <c r="AV13983" s="41"/>
      <c r="AW13983" s="41"/>
      <c r="AX13983" s="41"/>
      <c r="AY13983" s="41"/>
      <c r="AZ13983" s="41"/>
      <c r="BA13983" s="41"/>
      <c r="BB13983" s="41"/>
      <c r="BC13983" s="41"/>
      <c r="BD13983" s="41"/>
      <c r="BE13983" s="41"/>
      <c r="BF13983" s="41"/>
      <c r="BG13983" s="41"/>
      <c r="BH13983" s="41"/>
      <c r="BI13983" s="41"/>
      <c r="BJ13983" s="41"/>
      <c r="BK13983" s="41"/>
      <c r="BL13983" s="41"/>
      <c r="BM13983" s="41"/>
      <c r="BN13983" s="41"/>
      <c r="BO13983" s="41"/>
      <c r="BP13983" s="108"/>
      <c r="CG13983" s="102"/>
      <c r="CI13983" s="45"/>
    </row>
    <row r="13984" spans="37:87" ht="13" customHeight="1">
      <c r="AK13984" s="114"/>
      <c r="AL13984" s="41"/>
      <c r="AM13984" s="41"/>
      <c r="AN13984" s="41"/>
      <c r="AO13984" s="41"/>
      <c r="AP13984" s="41"/>
      <c r="AQ13984" s="41"/>
      <c r="AR13984" s="41"/>
      <c r="AS13984" s="41"/>
      <c r="AT13984" s="41"/>
      <c r="AU13984" s="41"/>
      <c r="AV13984" s="41"/>
      <c r="AW13984" s="41"/>
      <c r="AX13984" s="41"/>
      <c r="AY13984" s="41"/>
      <c r="AZ13984" s="41"/>
      <c r="BA13984" s="41"/>
      <c r="BB13984" s="41"/>
      <c r="BC13984" s="41"/>
      <c r="BD13984" s="41"/>
      <c r="BE13984" s="41"/>
      <c r="BF13984" s="41"/>
      <c r="BG13984" s="41"/>
      <c r="BH13984" s="41"/>
      <c r="BI13984" s="41"/>
      <c r="BJ13984" s="41"/>
      <c r="BK13984" s="41"/>
      <c r="BL13984" s="41"/>
      <c r="BM13984" s="41"/>
      <c r="BN13984" s="41"/>
      <c r="BO13984" s="41"/>
      <c r="BP13984" s="108"/>
      <c r="CG13984" s="102"/>
      <c r="CI13984" s="45"/>
    </row>
    <row r="13985" spans="37:87" ht="13" customHeight="1">
      <c r="AK13985" s="114"/>
      <c r="AL13985" s="41"/>
      <c r="AM13985" s="41"/>
      <c r="AN13985" s="41"/>
      <c r="AO13985" s="41"/>
      <c r="AP13985" s="41"/>
      <c r="AQ13985" s="41"/>
      <c r="AR13985" s="41"/>
      <c r="AS13985" s="41"/>
      <c r="AT13985" s="41"/>
      <c r="AU13985" s="41"/>
      <c r="AV13985" s="41"/>
      <c r="AW13985" s="41"/>
      <c r="AX13985" s="41"/>
      <c r="AY13985" s="41"/>
      <c r="AZ13985" s="41"/>
      <c r="BA13985" s="41"/>
      <c r="BB13985" s="41"/>
      <c r="BC13985" s="41"/>
      <c r="BD13985" s="41"/>
      <c r="BE13985" s="41"/>
      <c r="BF13985" s="41"/>
      <c r="BG13985" s="41"/>
      <c r="BH13985" s="41"/>
      <c r="BI13985" s="41"/>
      <c r="BJ13985" s="41"/>
      <c r="BK13985" s="41"/>
      <c r="BL13985" s="41"/>
      <c r="BM13985" s="41"/>
      <c r="BN13985" s="41"/>
      <c r="BO13985" s="41"/>
      <c r="BP13985" s="108"/>
      <c r="CG13985" s="102"/>
      <c r="CI13985" s="45"/>
    </row>
    <row r="13986" spans="37:87" ht="13" customHeight="1">
      <c r="AK13986" s="114"/>
      <c r="AL13986" s="41"/>
      <c r="AM13986" s="41"/>
      <c r="AN13986" s="41"/>
      <c r="AO13986" s="41"/>
      <c r="AP13986" s="41"/>
      <c r="AQ13986" s="41"/>
      <c r="AR13986" s="41"/>
      <c r="AS13986" s="41"/>
      <c r="AT13986" s="41"/>
      <c r="AU13986" s="41"/>
      <c r="AV13986" s="41"/>
      <c r="AW13986" s="41"/>
      <c r="AX13986" s="41"/>
      <c r="AY13986" s="41"/>
      <c r="AZ13986" s="41"/>
      <c r="BA13986" s="41"/>
      <c r="BB13986" s="41"/>
      <c r="BC13986" s="41"/>
      <c r="BD13986" s="41"/>
      <c r="BE13986" s="41"/>
      <c r="BF13986" s="41"/>
      <c r="BG13986" s="41"/>
      <c r="BH13986" s="41"/>
      <c r="BI13986" s="41"/>
      <c r="BJ13986" s="41"/>
      <c r="BK13986" s="41"/>
      <c r="BL13986" s="41"/>
      <c r="BM13986" s="41"/>
      <c r="BN13986" s="41"/>
      <c r="BO13986" s="41"/>
      <c r="BP13986" s="108"/>
      <c r="CG13986" s="102"/>
      <c r="CI13986" s="45"/>
    </row>
    <row r="13987" spans="37:87" ht="13" customHeight="1">
      <c r="AK13987" s="114"/>
      <c r="AL13987" s="41"/>
      <c r="AM13987" s="41"/>
      <c r="AN13987" s="41"/>
      <c r="AO13987" s="41"/>
      <c r="AP13987" s="41"/>
      <c r="AQ13987" s="41"/>
      <c r="AR13987" s="41"/>
      <c r="AS13987" s="41"/>
      <c r="AT13987" s="41"/>
      <c r="AU13987" s="41"/>
      <c r="AV13987" s="41"/>
      <c r="AW13987" s="41"/>
      <c r="AX13987" s="41"/>
      <c r="AY13987" s="41"/>
      <c r="AZ13987" s="41"/>
      <c r="BA13987" s="41"/>
      <c r="BB13987" s="41"/>
      <c r="BC13987" s="41"/>
      <c r="BD13987" s="41"/>
      <c r="BE13987" s="41"/>
      <c r="BF13987" s="41"/>
      <c r="BG13987" s="41"/>
      <c r="BH13987" s="41"/>
      <c r="BI13987" s="41"/>
      <c r="BJ13987" s="41"/>
      <c r="BK13987" s="41"/>
      <c r="BL13987" s="41"/>
      <c r="BM13987" s="41"/>
      <c r="BN13987" s="41"/>
      <c r="BO13987" s="41"/>
      <c r="BP13987" s="108"/>
      <c r="CG13987" s="102"/>
      <c r="CI13987" s="45"/>
    </row>
    <row r="13988" spans="37:87" ht="13" customHeight="1">
      <c r="AK13988" s="114"/>
      <c r="AL13988" s="41"/>
      <c r="AM13988" s="41"/>
      <c r="AN13988" s="41"/>
      <c r="AO13988" s="41"/>
      <c r="AP13988" s="41"/>
      <c r="AQ13988" s="41"/>
      <c r="AR13988" s="41"/>
      <c r="AS13988" s="41"/>
      <c r="AT13988" s="41"/>
      <c r="AU13988" s="41"/>
      <c r="AV13988" s="41"/>
      <c r="AW13988" s="41"/>
      <c r="AX13988" s="41"/>
      <c r="AY13988" s="41"/>
      <c r="AZ13988" s="41"/>
      <c r="BA13988" s="41"/>
      <c r="BB13988" s="41"/>
      <c r="BC13988" s="41"/>
      <c r="BD13988" s="41"/>
      <c r="BE13988" s="41"/>
      <c r="BF13988" s="41"/>
      <c r="BG13988" s="41"/>
      <c r="BH13988" s="41"/>
      <c r="BI13988" s="41"/>
      <c r="BJ13988" s="41"/>
      <c r="BK13988" s="41"/>
      <c r="BL13988" s="41"/>
      <c r="BM13988" s="41"/>
      <c r="BN13988" s="41"/>
      <c r="BO13988" s="41"/>
      <c r="BP13988" s="108"/>
      <c r="CG13988" s="102"/>
      <c r="CI13988" s="45"/>
    </row>
    <row r="13989" spans="37:87" ht="13" customHeight="1">
      <c r="AK13989" s="114"/>
      <c r="AL13989" s="41"/>
      <c r="AM13989" s="41"/>
      <c r="AN13989" s="41"/>
      <c r="AO13989" s="41"/>
      <c r="AP13989" s="41"/>
      <c r="AQ13989" s="41"/>
      <c r="AR13989" s="41"/>
      <c r="AS13989" s="41"/>
      <c r="AT13989" s="41"/>
      <c r="AU13989" s="41"/>
      <c r="AV13989" s="41"/>
      <c r="AW13989" s="41"/>
      <c r="AX13989" s="41"/>
      <c r="AY13989" s="41"/>
      <c r="AZ13989" s="41"/>
      <c r="BA13989" s="41"/>
      <c r="BB13989" s="41"/>
      <c r="BC13989" s="41"/>
      <c r="BD13989" s="41"/>
      <c r="BE13989" s="41"/>
      <c r="BF13989" s="41"/>
      <c r="BG13989" s="41"/>
      <c r="BH13989" s="41"/>
      <c r="BI13989" s="41"/>
      <c r="BJ13989" s="41"/>
      <c r="BK13989" s="41"/>
      <c r="BL13989" s="41"/>
      <c r="BM13989" s="41"/>
      <c r="BN13989" s="41"/>
      <c r="BO13989" s="41"/>
      <c r="BP13989" s="108"/>
      <c r="CG13989" s="102"/>
      <c r="CI13989" s="45"/>
    </row>
    <row r="13990" spans="37:87" ht="13" customHeight="1">
      <c r="AK13990" s="114"/>
      <c r="AL13990" s="41"/>
      <c r="AM13990" s="41"/>
      <c r="AN13990" s="41"/>
      <c r="AO13990" s="41"/>
      <c r="AP13990" s="41"/>
      <c r="AQ13990" s="41"/>
      <c r="AR13990" s="41"/>
      <c r="AS13990" s="41"/>
      <c r="AT13990" s="41"/>
      <c r="AU13990" s="41"/>
      <c r="AV13990" s="41"/>
      <c r="AW13990" s="41"/>
      <c r="AX13990" s="41"/>
      <c r="AY13990" s="41"/>
      <c r="AZ13990" s="41"/>
      <c r="BA13990" s="41"/>
      <c r="BB13990" s="41"/>
      <c r="BC13990" s="41"/>
      <c r="BD13990" s="41"/>
      <c r="BE13990" s="41"/>
      <c r="BF13990" s="41"/>
      <c r="BG13990" s="41"/>
      <c r="BH13990" s="41"/>
      <c r="BI13990" s="41"/>
      <c r="BJ13990" s="41"/>
      <c r="BK13990" s="41"/>
      <c r="BL13990" s="41"/>
      <c r="BM13990" s="41"/>
      <c r="BN13990" s="41"/>
      <c r="BO13990" s="41"/>
      <c r="BP13990" s="108"/>
      <c r="CG13990" s="102"/>
      <c r="CI13990" s="45"/>
    </row>
    <row r="13991" spans="37:87" ht="13" customHeight="1">
      <c r="AK13991" s="114"/>
      <c r="AL13991" s="41"/>
      <c r="AM13991" s="41"/>
      <c r="AN13991" s="41"/>
      <c r="AO13991" s="41"/>
      <c r="AP13991" s="41"/>
      <c r="AQ13991" s="41"/>
      <c r="AR13991" s="41"/>
      <c r="AS13991" s="41"/>
      <c r="AT13991" s="41"/>
      <c r="AU13991" s="41"/>
      <c r="AV13991" s="41"/>
      <c r="AW13991" s="41"/>
      <c r="AX13991" s="41"/>
      <c r="AY13991" s="41"/>
      <c r="AZ13991" s="41"/>
      <c r="BA13991" s="41"/>
      <c r="BB13991" s="41"/>
      <c r="BC13991" s="41"/>
      <c r="BD13991" s="41"/>
      <c r="BE13991" s="41"/>
      <c r="BF13991" s="41"/>
      <c r="BG13991" s="41"/>
      <c r="BH13991" s="41"/>
      <c r="BI13991" s="41"/>
      <c r="BJ13991" s="41"/>
      <c r="BK13991" s="41"/>
      <c r="BL13991" s="41"/>
      <c r="BM13991" s="41"/>
      <c r="BN13991" s="41"/>
      <c r="BO13991" s="41"/>
      <c r="BP13991" s="108"/>
      <c r="CG13991" s="102"/>
      <c r="CI13991" s="45"/>
    </row>
    <row r="13992" spans="37:87" ht="13" customHeight="1">
      <c r="AK13992" s="114"/>
      <c r="AL13992" s="41"/>
      <c r="AM13992" s="41"/>
      <c r="AN13992" s="41"/>
      <c r="AO13992" s="41"/>
      <c r="AP13992" s="41"/>
      <c r="AQ13992" s="41"/>
      <c r="AR13992" s="41"/>
      <c r="AS13992" s="41"/>
      <c r="AT13992" s="41"/>
      <c r="AU13992" s="41"/>
      <c r="AV13992" s="41"/>
      <c r="AW13992" s="41"/>
      <c r="AX13992" s="41"/>
      <c r="AY13992" s="41"/>
      <c r="AZ13992" s="41"/>
      <c r="BA13992" s="41"/>
      <c r="BB13992" s="41"/>
      <c r="BC13992" s="41"/>
      <c r="BD13992" s="41"/>
      <c r="BE13992" s="41"/>
      <c r="BF13992" s="41"/>
      <c r="BG13992" s="41"/>
      <c r="BH13992" s="41"/>
      <c r="BI13992" s="41"/>
      <c r="BJ13992" s="41"/>
      <c r="BK13992" s="41"/>
      <c r="BL13992" s="41"/>
      <c r="BM13992" s="41"/>
      <c r="BN13992" s="41"/>
      <c r="BO13992" s="41"/>
      <c r="BP13992" s="108"/>
      <c r="CG13992" s="102"/>
      <c r="CI13992" s="45"/>
    </row>
    <row r="13993" spans="37:87" ht="13" customHeight="1">
      <c r="AK13993" s="114"/>
      <c r="AL13993" s="41"/>
      <c r="AM13993" s="41"/>
      <c r="AN13993" s="41"/>
      <c r="AO13993" s="41"/>
      <c r="AP13993" s="41"/>
      <c r="AQ13993" s="41"/>
      <c r="AR13993" s="41"/>
      <c r="AS13993" s="41"/>
      <c r="AT13993" s="41"/>
      <c r="AU13993" s="41"/>
      <c r="AV13993" s="41"/>
      <c r="AW13993" s="41"/>
      <c r="AX13993" s="41"/>
      <c r="AY13993" s="41"/>
      <c r="AZ13993" s="41"/>
      <c r="BA13993" s="41"/>
      <c r="BB13993" s="41"/>
      <c r="BC13993" s="41"/>
      <c r="BD13993" s="41"/>
      <c r="BE13993" s="41"/>
      <c r="BF13993" s="41"/>
      <c r="BG13993" s="41"/>
      <c r="BH13993" s="41"/>
      <c r="BI13993" s="41"/>
      <c r="BJ13993" s="41"/>
      <c r="BK13993" s="41"/>
      <c r="BL13993" s="41"/>
      <c r="BM13993" s="41"/>
      <c r="BN13993" s="41"/>
      <c r="BO13993" s="41"/>
      <c r="BP13993" s="108"/>
      <c r="CG13993" s="102"/>
      <c r="CI13993" s="45"/>
    </row>
    <row r="13994" spans="37:87" ht="13" customHeight="1">
      <c r="AK13994" s="114"/>
      <c r="AL13994" s="41"/>
      <c r="AM13994" s="41"/>
      <c r="AN13994" s="41"/>
      <c r="AO13994" s="41"/>
      <c r="AP13994" s="41"/>
      <c r="AQ13994" s="41"/>
      <c r="AR13994" s="41"/>
      <c r="AS13994" s="41"/>
      <c r="AT13994" s="41"/>
      <c r="AU13994" s="41"/>
      <c r="AV13994" s="41"/>
      <c r="AW13994" s="41"/>
      <c r="AX13994" s="41"/>
      <c r="AY13994" s="41"/>
      <c r="AZ13994" s="41"/>
      <c r="BA13994" s="41"/>
      <c r="BB13994" s="41"/>
      <c r="BC13994" s="41"/>
      <c r="BD13994" s="41"/>
      <c r="BE13994" s="41"/>
      <c r="BF13994" s="41"/>
      <c r="BG13994" s="41"/>
      <c r="BH13994" s="41"/>
      <c r="BI13994" s="41"/>
      <c r="BJ13994" s="41"/>
      <c r="BK13994" s="41"/>
      <c r="BL13994" s="41"/>
      <c r="BM13994" s="41"/>
      <c r="BN13994" s="41"/>
      <c r="BO13994" s="41"/>
      <c r="BP13994" s="108"/>
      <c r="CG13994" s="102"/>
      <c r="CI13994" s="45"/>
    </row>
    <row r="13995" spans="37:87" ht="13" customHeight="1">
      <c r="AK13995" s="114"/>
      <c r="AL13995" s="41"/>
      <c r="AM13995" s="41"/>
      <c r="AN13995" s="41"/>
      <c r="AO13995" s="41"/>
      <c r="AP13995" s="41"/>
      <c r="AQ13995" s="41"/>
      <c r="AR13995" s="41"/>
      <c r="AS13995" s="41"/>
      <c r="AT13995" s="41"/>
      <c r="AU13995" s="41"/>
      <c r="AV13995" s="41"/>
      <c r="AW13995" s="41"/>
      <c r="AX13995" s="41"/>
      <c r="AY13995" s="41"/>
      <c r="AZ13995" s="41"/>
      <c r="BA13995" s="41"/>
      <c r="BB13995" s="41"/>
      <c r="BC13995" s="41"/>
      <c r="BD13995" s="41"/>
      <c r="BE13995" s="41"/>
      <c r="BF13995" s="41"/>
      <c r="BG13995" s="41"/>
      <c r="BH13995" s="41"/>
      <c r="BI13995" s="41"/>
      <c r="BJ13995" s="41"/>
      <c r="BK13995" s="41"/>
      <c r="BL13995" s="41"/>
      <c r="BM13995" s="41"/>
      <c r="BN13995" s="41"/>
      <c r="BO13995" s="41"/>
      <c r="BP13995" s="108"/>
      <c r="CG13995" s="102"/>
      <c r="CI13995" s="45"/>
    </row>
    <row r="13996" spans="37:87" ht="13" customHeight="1">
      <c r="AK13996" s="114"/>
      <c r="AL13996" s="41"/>
      <c r="AM13996" s="41"/>
      <c r="AN13996" s="41"/>
      <c r="AO13996" s="41"/>
      <c r="AP13996" s="41"/>
      <c r="AQ13996" s="41"/>
      <c r="AR13996" s="41"/>
      <c r="AS13996" s="41"/>
      <c r="AT13996" s="41"/>
      <c r="AU13996" s="41"/>
      <c r="AV13996" s="41"/>
      <c r="AW13996" s="41"/>
      <c r="AX13996" s="41"/>
      <c r="AY13996" s="41"/>
      <c r="AZ13996" s="41"/>
      <c r="BA13996" s="41"/>
      <c r="BB13996" s="41"/>
      <c r="BC13996" s="41"/>
      <c r="BD13996" s="41"/>
      <c r="BE13996" s="41"/>
      <c r="BF13996" s="41"/>
      <c r="BG13996" s="41"/>
      <c r="BH13996" s="41"/>
      <c r="BI13996" s="41"/>
      <c r="BJ13996" s="41"/>
      <c r="BK13996" s="41"/>
      <c r="BL13996" s="41"/>
      <c r="BM13996" s="41"/>
      <c r="BN13996" s="41"/>
      <c r="BO13996" s="41"/>
      <c r="BP13996" s="108"/>
      <c r="CG13996" s="102"/>
      <c r="CI13996" s="45"/>
    </row>
    <row r="13997" spans="37:87" ht="13" customHeight="1">
      <c r="AK13997" s="114"/>
      <c r="AL13997" s="41"/>
      <c r="AM13997" s="41"/>
      <c r="AN13997" s="41"/>
      <c r="AO13997" s="41"/>
      <c r="AP13997" s="41"/>
      <c r="AQ13997" s="41"/>
      <c r="AR13997" s="41"/>
      <c r="AS13997" s="41"/>
      <c r="AT13997" s="41"/>
      <c r="AU13997" s="41"/>
      <c r="AV13997" s="41"/>
      <c r="AW13997" s="41"/>
      <c r="AX13997" s="41"/>
      <c r="AY13997" s="41"/>
      <c r="AZ13997" s="41"/>
      <c r="BA13997" s="41"/>
      <c r="BB13997" s="41"/>
      <c r="BC13997" s="41"/>
      <c r="BD13997" s="41"/>
      <c r="BE13997" s="41"/>
      <c r="BF13997" s="41"/>
      <c r="BG13997" s="41"/>
      <c r="BH13997" s="41"/>
      <c r="BI13997" s="41"/>
      <c r="BJ13997" s="41"/>
      <c r="BK13997" s="41"/>
      <c r="BL13997" s="41"/>
      <c r="BM13997" s="41"/>
      <c r="BN13997" s="41"/>
      <c r="BO13997" s="41"/>
      <c r="BP13997" s="108"/>
      <c r="CG13997" s="102"/>
      <c r="CI13997" s="45"/>
    </row>
    <row r="13998" spans="37:87" ht="13" customHeight="1">
      <c r="AK13998" s="114"/>
      <c r="AL13998" s="41"/>
      <c r="AM13998" s="41"/>
      <c r="AN13998" s="41"/>
      <c r="AO13998" s="41"/>
      <c r="AP13998" s="41"/>
      <c r="AQ13998" s="41"/>
      <c r="AR13998" s="41"/>
      <c r="AS13998" s="41"/>
      <c r="AT13998" s="41"/>
      <c r="AU13998" s="41"/>
      <c r="AV13998" s="41"/>
      <c r="AW13998" s="41"/>
      <c r="AX13998" s="41"/>
      <c r="AY13998" s="41"/>
      <c r="AZ13998" s="41"/>
      <c r="BA13998" s="41"/>
      <c r="BB13998" s="41"/>
      <c r="BC13998" s="41"/>
      <c r="BD13998" s="41"/>
      <c r="BE13998" s="41"/>
      <c r="BF13998" s="41"/>
      <c r="BG13998" s="41"/>
      <c r="BH13998" s="41"/>
      <c r="BI13998" s="41"/>
      <c r="BJ13998" s="41"/>
      <c r="BK13998" s="41"/>
      <c r="BL13998" s="41"/>
      <c r="BM13998" s="41"/>
      <c r="BN13998" s="41"/>
      <c r="BO13998" s="41"/>
      <c r="BP13998" s="108"/>
      <c r="CG13998" s="102"/>
      <c r="CI13998" s="45"/>
    </row>
    <row r="13999" spans="37:87" ht="13" customHeight="1">
      <c r="AK13999" s="114"/>
      <c r="AL13999" s="41"/>
      <c r="AM13999" s="41"/>
      <c r="AN13999" s="41"/>
      <c r="AO13999" s="41"/>
      <c r="AP13999" s="41"/>
      <c r="AQ13999" s="41"/>
      <c r="AR13999" s="41"/>
      <c r="AS13999" s="41"/>
      <c r="AT13999" s="41"/>
      <c r="AU13999" s="41"/>
      <c r="AV13999" s="41"/>
      <c r="AW13999" s="41"/>
      <c r="AX13999" s="41"/>
      <c r="AY13999" s="41"/>
      <c r="AZ13999" s="41"/>
      <c r="BA13999" s="41"/>
      <c r="BB13999" s="41"/>
      <c r="BC13999" s="41"/>
      <c r="BD13999" s="41"/>
      <c r="BE13999" s="41"/>
      <c r="BF13999" s="41"/>
      <c r="BG13999" s="41"/>
      <c r="BH13999" s="41"/>
      <c r="BI13999" s="41"/>
      <c r="BJ13999" s="41"/>
      <c r="BK13999" s="41"/>
      <c r="BL13999" s="41"/>
      <c r="BM13999" s="41"/>
      <c r="BN13999" s="41"/>
      <c r="BO13999" s="41"/>
      <c r="BP13999" s="108"/>
      <c r="CG13999" s="102"/>
      <c r="CI13999" s="45"/>
    </row>
    <row r="14000" spans="37:87" ht="13" customHeight="1">
      <c r="AK14000" s="114"/>
      <c r="AL14000" s="41"/>
      <c r="AM14000" s="41"/>
      <c r="AN14000" s="41"/>
      <c r="AO14000" s="41"/>
      <c r="AP14000" s="41"/>
      <c r="AQ14000" s="41"/>
      <c r="AR14000" s="41"/>
      <c r="AS14000" s="41"/>
      <c r="AT14000" s="41"/>
      <c r="AU14000" s="41"/>
      <c r="AV14000" s="41"/>
      <c r="AW14000" s="41"/>
      <c r="AX14000" s="41"/>
      <c r="AY14000" s="41"/>
      <c r="AZ14000" s="41"/>
      <c r="BA14000" s="41"/>
      <c r="BB14000" s="41"/>
      <c r="BC14000" s="41"/>
      <c r="BD14000" s="41"/>
      <c r="BE14000" s="41"/>
      <c r="BF14000" s="41"/>
      <c r="BG14000" s="41"/>
      <c r="BH14000" s="41"/>
      <c r="BI14000" s="41"/>
      <c r="BJ14000" s="41"/>
      <c r="BK14000" s="41"/>
      <c r="BL14000" s="41"/>
      <c r="BM14000" s="41"/>
      <c r="BN14000" s="41"/>
      <c r="BO14000" s="41"/>
      <c r="BP14000" s="108"/>
      <c r="CG14000" s="102"/>
      <c r="CI14000" s="45"/>
    </row>
    <row r="14001" spans="37:87" ht="13" customHeight="1">
      <c r="AK14001" s="114"/>
      <c r="AL14001" s="41"/>
      <c r="AM14001" s="41"/>
      <c r="AN14001" s="41"/>
      <c r="AO14001" s="41"/>
      <c r="AP14001" s="41"/>
      <c r="AQ14001" s="41"/>
      <c r="AR14001" s="41"/>
      <c r="AS14001" s="41"/>
      <c r="AT14001" s="41"/>
      <c r="AU14001" s="41"/>
      <c r="AV14001" s="41"/>
      <c r="AW14001" s="41"/>
      <c r="AX14001" s="41"/>
      <c r="AY14001" s="41"/>
      <c r="AZ14001" s="41"/>
      <c r="BA14001" s="41"/>
      <c r="BB14001" s="41"/>
      <c r="BC14001" s="41"/>
      <c r="BD14001" s="41"/>
      <c r="BE14001" s="41"/>
      <c r="BF14001" s="41"/>
      <c r="BG14001" s="41"/>
      <c r="BH14001" s="41"/>
      <c r="BI14001" s="41"/>
      <c r="BJ14001" s="41"/>
      <c r="BK14001" s="41"/>
      <c r="BL14001" s="41"/>
      <c r="BM14001" s="41"/>
      <c r="BN14001" s="41"/>
      <c r="BO14001" s="41"/>
      <c r="BP14001" s="108"/>
      <c r="CG14001" s="102"/>
      <c r="CI14001" s="45"/>
    </row>
    <row r="14002" spans="37:87" ht="13" customHeight="1">
      <c r="AK14002" s="114"/>
      <c r="AL14002" s="41"/>
      <c r="AM14002" s="41"/>
      <c r="AN14002" s="41"/>
      <c r="AO14002" s="41"/>
      <c r="AP14002" s="41"/>
      <c r="AQ14002" s="41"/>
      <c r="AR14002" s="41"/>
      <c r="AS14002" s="41"/>
      <c r="AT14002" s="41"/>
      <c r="AU14002" s="41"/>
      <c r="AV14002" s="41"/>
      <c r="AW14002" s="41"/>
      <c r="AX14002" s="41"/>
      <c r="AY14002" s="41"/>
      <c r="AZ14002" s="41"/>
      <c r="BA14002" s="41"/>
      <c r="BB14002" s="41"/>
      <c r="BC14002" s="41"/>
      <c r="BD14002" s="41"/>
      <c r="BE14002" s="41"/>
      <c r="BF14002" s="41"/>
      <c r="BG14002" s="41"/>
      <c r="BH14002" s="41"/>
      <c r="BI14002" s="41"/>
      <c r="BJ14002" s="41"/>
      <c r="BK14002" s="41"/>
      <c r="BL14002" s="41"/>
      <c r="BM14002" s="41"/>
      <c r="BN14002" s="41"/>
      <c r="BO14002" s="41"/>
      <c r="BP14002" s="108"/>
      <c r="CG14002" s="102"/>
      <c r="CI14002" s="45"/>
    </row>
    <row r="14003" spans="37:87" ht="13" customHeight="1">
      <c r="AK14003" s="114"/>
      <c r="AL14003" s="41"/>
      <c r="AM14003" s="41"/>
      <c r="AN14003" s="41"/>
      <c r="AO14003" s="41"/>
      <c r="AP14003" s="41"/>
      <c r="AQ14003" s="41"/>
      <c r="AR14003" s="41"/>
      <c r="AS14003" s="41"/>
      <c r="AT14003" s="41"/>
      <c r="AU14003" s="41"/>
      <c r="AV14003" s="41"/>
      <c r="AW14003" s="41"/>
      <c r="AX14003" s="41"/>
      <c r="AY14003" s="41"/>
      <c r="AZ14003" s="41"/>
      <c r="BA14003" s="41"/>
      <c r="BB14003" s="41"/>
      <c r="BC14003" s="41"/>
      <c r="BD14003" s="41"/>
      <c r="BE14003" s="41"/>
      <c r="BF14003" s="41"/>
      <c r="BG14003" s="41"/>
      <c r="BH14003" s="41"/>
      <c r="BI14003" s="41"/>
      <c r="BJ14003" s="41"/>
      <c r="BK14003" s="41"/>
      <c r="BL14003" s="41"/>
      <c r="BM14003" s="41"/>
      <c r="BN14003" s="41"/>
      <c r="BO14003" s="41"/>
      <c r="BP14003" s="108"/>
      <c r="CG14003" s="102"/>
      <c r="CI14003" s="45"/>
    </row>
    <row r="14004" spans="37:87" ht="13" customHeight="1">
      <c r="AK14004" s="114"/>
      <c r="AL14004" s="41"/>
      <c r="AM14004" s="41"/>
      <c r="AN14004" s="41"/>
      <c r="AO14004" s="41"/>
      <c r="AP14004" s="41"/>
      <c r="AQ14004" s="41"/>
      <c r="AR14004" s="41"/>
      <c r="AS14004" s="41"/>
      <c r="AT14004" s="41"/>
      <c r="AU14004" s="41"/>
      <c r="AV14004" s="41"/>
      <c r="AW14004" s="41"/>
      <c r="AX14004" s="41"/>
      <c r="AY14004" s="41"/>
      <c r="AZ14004" s="41"/>
      <c r="BA14004" s="41"/>
      <c r="BB14004" s="41"/>
      <c r="BC14004" s="41"/>
      <c r="BD14004" s="41"/>
      <c r="BE14004" s="41"/>
      <c r="BF14004" s="41"/>
      <c r="BG14004" s="41"/>
      <c r="BH14004" s="41"/>
      <c r="BI14004" s="41"/>
      <c r="BJ14004" s="41"/>
      <c r="BK14004" s="41"/>
      <c r="BL14004" s="41"/>
      <c r="BM14004" s="41"/>
      <c r="BN14004" s="41"/>
      <c r="BO14004" s="41"/>
      <c r="BP14004" s="108"/>
      <c r="CG14004" s="102"/>
      <c r="CI14004" s="45"/>
    </row>
    <row r="14005" spans="37:87" ht="13" customHeight="1">
      <c r="AK14005" s="114"/>
      <c r="AL14005" s="41"/>
      <c r="AM14005" s="41"/>
      <c r="AN14005" s="41"/>
      <c r="AO14005" s="41"/>
      <c r="AP14005" s="41"/>
      <c r="AQ14005" s="41"/>
      <c r="AR14005" s="41"/>
      <c r="AS14005" s="41"/>
      <c r="AT14005" s="41"/>
      <c r="AU14005" s="41"/>
      <c r="AV14005" s="41"/>
      <c r="AW14005" s="41"/>
      <c r="AX14005" s="41"/>
      <c r="AY14005" s="41"/>
      <c r="AZ14005" s="41"/>
      <c r="BA14005" s="41"/>
      <c r="BB14005" s="41"/>
      <c r="BC14005" s="41"/>
      <c r="BD14005" s="41"/>
      <c r="BE14005" s="41"/>
      <c r="BF14005" s="41"/>
      <c r="BG14005" s="41"/>
      <c r="BH14005" s="41"/>
      <c r="BI14005" s="41"/>
      <c r="BJ14005" s="41"/>
      <c r="BK14005" s="41"/>
      <c r="BL14005" s="41"/>
      <c r="BM14005" s="41"/>
      <c r="BN14005" s="41"/>
      <c r="BO14005" s="41"/>
      <c r="BP14005" s="108"/>
      <c r="CG14005" s="102"/>
      <c r="CI14005" s="45"/>
    </row>
    <row r="14006" spans="37:87" ht="13" customHeight="1">
      <c r="AK14006" s="114"/>
      <c r="AL14006" s="41"/>
      <c r="AM14006" s="41"/>
      <c r="AN14006" s="41"/>
      <c r="AO14006" s="41"/>
      <c r="AP14006" s="41"/>
      <c r="AQ14006" s="41"/>
      <c r="AR14006" s="41"/>
      <c r="AS14006" s="41"/>
      <c r="AT14006" s="41"/>
      <c r="AU14006" s="41"/>
      <c r="AV14006" s="41"/>
      <c r="AW14006" s="41"/>
      <c r="AX14006" s="41"/>
      <c r="AY14006" s="41"/>
      <c r="AZ14006" s="41"/>
      <c r="BA14006" s="41"/>
      <c r="BB14006" s="41"/>
      <c r="BC14006" s="41"/>
      <c r="BD14006" s="41"/>
      <c r="BE14006" s="41"/>
      <c r="BF14006" s="41"/>
      <c r="BG14006" s="41"/>
      <c r="BH14006" s="41"/>
      <c r="BI14006" s="41"/>
      <c r="BJ14006" s="41"/>
      <c r="BK14006" s="41"/>
      <c r="BL14006" s="41"/>
      <c r="BM14006" s="41"/>
      <c r="BN14006" s="41"/>
      <c r="BO14006" s="41"/>
      <c r="BP14006" s="108"/>
      <c r="CG14006" s="102"/>
      <c r="CI14006" s="45"/>
    </row>
    <row r="14007" spans="37:87" ht="13" customHeight="1">
      <c r="AK14007" s="114"/>
      <c r="AL14007" s="41"/>
      <c r="AM14007" s="41"/>
      <c r="AN14007" s="41"/>
      <c r="AO14007" s="41"/>
      <c r="AP14007" s="41"/>
      <c r="AQ14007" s="41"/>
      <c r="AR14007" s="41"/>
      <c r="AS14007" s="41"/>
      <c r="AT14007" s="41"/>
      <c r="AU14007" s="41"/>
      <c r="AV14007" s="41"/>
      <c r="AW14007" s="41"/>
      <c r="AX14007" s="41"/>
      <c r="AY14007" s="41"/>
      <c r="AZ14007" s="41"/>
      <c r="BA14007" s="41"/>
      <c r="BB14007" s="41"/>
      <c r="BC14007" s="41"/>
      <c r="BD14007" s="41"/>
      <c r="BE14007" s="41"/>
      <c r="BF14007" s="41"/>
      <c r="BG14007" s="41"/>
      <c r="BH14007" s="41"/>
      <c r="BI14007" s="41"/>
      <c r="BJ14007" s="41"/>
      <c r="BK14007" s="41"/>
      <c r="BL14007" s="41"/>
      <c r="BM14007" s="41"/>
      <c r="BN14007" s="41"/>
      <c r="BO14007" s="41"/>
      <c r="BP14007" s="108"/>
      <c r="CG14007" s="102"/>
      <c r="CI14007" s="45"/>
    </row>
    <row r="14008" spans="37:87" ht="13" customHeight="1">
      <c r="AK14008" s="114"/>
      <c r="AL14008" s="41"/>
      <c r="AM14008" s="41"/>
      <c r="AN14008" s="41"/>
      <c r="AO14008" s="41"/>
      <c r="AP14008" s="41"/>
      <c r="AQ14008" s="41"/>
      <c r="AR14008" s="41"/>
      <c r="AS14008" s="41"/>
      <c r="AT14008" s="41"/>
      <c r="AU14008" s="41"/>
      <c r="AV14008" s="41"/>
      <c r="AW14008" s="41"/>
      <c r="AX14008" s="41"/>
      <c r="AY14008" s="41"/>
      <c r="AZ14008" s="41"/>
      <c r="BA14008" s="41"/>
      <c r="BB14008" s="41"/>
      <c r="BC14008" s="41"/>
      <c r="BD14008" s="41"/>
      <c r="BE14008" s="41"/>
      <c r="BF14008" s="41"/>
      <c r="BG14008" s="41"/>
      <c r="BH14008" s="41"/>
      <c r="BI14008" s="41"/>
      <c r="BJ14008" s="41"/>
      <c r="BK14008" s="41"/>
      <c r="BL14008" s="41"/>
      <c r="BM14008" s="41"/>
      <c r="BN14008" s="41"/>
      <c r="BO14008" s="41"/>
      <c r="BP14008" s="108"/>
      <c r="CG14008" s="102"/>
      <c r="CI14008" s="45"/>
    </row>
    <row r="14009" spans="37:87" ht="13" customHeight="1">
      <c r="AK14009" s="114"/>
      <c r="AL14009" s="41"/>
      <c r="AM14009" s="41"/>
      <c r="AN14009" s="41"/>
      <c r="AO14009" s="41"/>
      <c r="AP14009" s="41"/>
      <c r="AQ14009" s="41"/>
      <c r="AR14009" s="41"/>
      <c r="AS14009" s="41"/>
      <c r="AT14009" s="41"/>
      <c r="AU14009" s="41"/>
      <c r="AV14009" s="41"/>
      <c r="AW14009" s="41"/>
      <c r="AX14009" s="41"/>
      <c r="AY14009" s="41"/>
      <c r="AZ14009" s="41"/>
      <c r="BA14009" s="41"/>
      <c r="BB14009" s="41"/>
      <c r="BC14009" s="41"/>
      <c r="BD14009" s="41"/>
      <c r="BE14009" s="41"/>
      <c r="BF14009" s="41"/>
      <c r="BG14009" s="41"/>
      <c r="BH14009" s="41"/>
      <c r="BI14009" s="41"/>
      <c r="BJ14009" s="41"/>
      <c r="BK14009" s="41"/>
      <c r="BL14009" s="41"/>
      <c r="BM14009" s="41"/>
      <c r="BN14009" s="41"/>
      <c r="BO14009" s="41"/>
      <c r="BP14009" s="108"/>
      <c r="CG14009" s="102"/>
      <c r="CI14009" s="45"/>
    </row>
    <row r="14010" spans="37:87" ht="13" customHeight="1">
      <c r="AK14010" s="114"/>
      <c r="AL14010" s="41"/>
      <c r="AM14010" s="41"/>
      <c r="AN14010" s="41"/>
      <c r="AO14010" s="41"/>
      <c r="AP14010" s="41"/>
      <c r="AQ14010" s="41"/>
      <c r="AR14010" s="41"/>
      <c r="AS14010" s="41"/>
      <c r="AT14010" s="41"/>
      <c r="AU14010" s="41"/>
      <c r="AV14010" s="41"/>
      <c r="AW14010" s="41"/>
      <c r="AX14010" s="41"/>
      <c r="AY14010" s="41"/>
      <c r="AZ14010" s="41"/>
      <c r="BA14010" s="41"/>
      <c r="BB14010" s="41"/>
      <c r="BC14010" s="41"/>
      <c r="BD14010" s="41"/>
      <c r="BE14010" s="41"/>
      <c r="BF14010" s="41"/>
      <c r="BG14010" s="41"/>
      <c r="BH14010" s="41"/>
      <c r="BI14010" s="41"/>
      <c r="BJ14010" s="41"/>
      <c r="BK14010" s="41"/>
      <c r="BL14010" s="41"/>
      <c r="BM14010" s="41"/>
      <c r="BN14010" s="41"/>
      <c r="BO14010" s="41"/>
      <c r="BP14010" s="108"/>
      <c r="CG14010" s="102"/>
      <c r="CI14010" s="45"/>
    </row>
    <row r="14011" spans="37:87" ht="13" customHeight="1">
      <c r="AK14011" s="114"/>
      <c r="AL14011" s="41"/>
      <c r="AM14011" s="41"/>
      <c r="AN14011" s="41"/>
      <c r="AO14011" s="41"/>
      <c r="AP14011" s="41"/>
      <c r="AQ14011" s="41"/>
      <c r="AR14011" s="41"/>
      <c r="AS14011" s="41"/>
      <c r="AT14011" s="41"/>
      <c r="AU14011" s="41"/>
      <c r="AV14011" s="41"/>
      <c r="AW14011" s="41"/>
      <c r="AX14011" s="41"/>
      <c r="AY14011" s="41"/>
      <c r="AZ14011" s="41"/>
      <c r="BA14011" s="41"/>
      <c r="BB14011" s="41"/>
      <c r="BC14011" s="41"/>
      <c r="BD14011" s="41"/>
      <c r="BE14011" s="41"/>
      <c r="BF14011" s="41"/>
      <c r="BG14011" s="41"/>
      <c r="BH14011" s="41"/>
      <c r="BI14011" s="41"/>
      <c r="BJ14011" s="41"/>
      <c r="BK14011" s="41"/>
      <c r="BL14011" s="41"/>
      <c r="BM14011" s="41"/>
      <c r="BN14011" s="41"/>
      <c r="BO14011" s="41"/>
      <c r="BP14011" s="108"/>
      <c r="CG14011" s="102"/>
      <c r="CI14011" s="45"/>
    </row>
    <row r="14012" spans="37:87" ht="13" customHeight="1">
      <c r="AK14012" s="114"/>
      <c r="AL14012" s="41"/>
      <c r="AM14012" s="41"/>
      <c r="AN14012" s="41"/>
      <c r="AO14012" s="41"/>
      <c r="AP14012" s="41"/>
      <c r="AQ14012" s="41"/>
      <c r="AR14012" s="41"/>
      <c r="AS14012" s="41"/>
      <c r="AT14012" s="41"/>
      <c r="AU14012" s="41"/>
      <c r="AV14012" s="41"/>
      <c r="AW14012" s="41"/>
      <c r="AX14012" s="41"/>
      <c r="AY14012" s="41"/>
      <c r="AZ14012" s="41"/>
      <c r="BA14012" s="41"/>
      <c r="BB14012" s="41"/>
      <c r="BC14012" s="41"/>
      <c r="BD14012" s="41"/>
      <c r="BE14012" s="41"/>
      <c r="BF14012" s="41"/>
      <c r="BG14012" s="41"/>
      <c r="BH14012" s="41"/>
      <c r="BI14012" s="41"/>
      <c r="BJ14012" s="41"/>
      <c r="BK14012" s="41"/>
      <c r="BL14012" s="41"/>
      <c r="BM14012" s="41"/>
      <c r="BN14012" s="41"/>
      <c r="BO14012" s="41"/>
      <c r="BP14012" s="108"/>
      <c r="CG14012" s="102"/>
      <c r="CI14012" s="45"/>
    </row>
    <row r="14013" spans="37:87" ht="13" customHeight="1">
      <c r="AK14013" s="114"/>
      <c r="AL14013" s="41"/>
      <c r="AM14013" s="41"/>
      <c r="AN14013" s="41"/>
      <c r="AO14013" s="41"/>
      <c r="AP14013" s="41"/>
      <c r="AQ14013" s="41"/>
      <c r="AR14013" s="41"/>
      <c r="AS14013" s="41"/>
      <c r="AT14013" s="41"/>
      <c r="AU14013" s="41"/>
      <c r="AV14013" s="41"/>
      <c r="AW14013" s="41"/>
      <c r="AX14013" s="41"/>
      <c r="AY14013" s="41"/>
      <c r="AZ14013" s="41"/>
      <c r="BA14013" s="41"/>
      <c r="BB14013" s="41"/>
      <c r="BC14013" s="41"/>
      <c r="BD14013" s="41"/>
      <c r="BE14013" s="41"/>
      <c r="BF14013" s="41"/>
      <c r="BG14013" s="41"/>
      <c r="BH14013" s="41"/>
      <c r="BI14013" s="41"/>
      <c r="BJ14013" s="41"/>
      <c r="BK14013" s="41"/>
      <c r="BL14013" s="41"/>
      <c r="BM14013" s="41"/>
      <c r="BN14013" s="41"/>
      <c r="BO14013" s="41"/>
      <c r="BP14013" s="108"/>
      <c r="CG14013" s="102"/>
      <c r="CI14013" s="45"/>
    </row>
    <row r="14014" spans="37:87" ht="13" customHeight="1">
      <c r="AK14014" s="114"/>
      <c r="AL14014" s="41"/>
      <c r="AM14014" s="41"/>
      <c r="AN14014" s="41"/>
      <c r="AO14014" s="41"/>
      <c r="AP14014" s="41"/>
      <c r="AQ14014" s="41"/>
      <c r="AR14014" s="41"/>
      <c r="AS14014" s="41"/>
      <c r="AT14014" s="41"/>
      <c r="AU14014" s="41"/>
      <c r="AV14014" s="41"/>
      <c r="AW14014" s="41"/>
      <c r="AX14014" s="41"/>
      <c r="AY14014" s="41"/>
      <c r="AZ14014" s="41"/>
      <c r="BA14014" s="41"/>
      <c r="BB14014" s="41"/>
      <c r="BC14014" s="41"/>
      <c r="BD14014" s="41"/>
      <c r="BE14014" s="41"/>
      <c r="BF14014" s="41"/>
      <c r="BG14014" s="41"/>
      <c r="BH14014" s="41"/>
      <c r="BI14014" s="41"/>
      <c r="BJ14014" s="41"/>
      <c r="BK14014" s="41"/>
      <c r="BL14014" s="41"/>
      <c r="BM14014" s="41"/>
      <c r="BN14014" s="41"/>
      <c r="BO14014" s="41"/>
      <c r="BP14014" s="108"/>
      <c r="CG14014" s="102"/>
      <c r="CI14014" s="45"/>
    </row>
    <row r="14015" spans="37:87" ht="13" customHeight="1">
      <c r="AK14015" s="114"/>
      <c r="AL14015" s="41"/>
      <c r="AM14015" s="41"/>
      <c r="AN14015" s="41"/>
      <c r="AO14015" s="41"/>
      <c r="AP14015" s="41"/>
      <c r="AQ14015" s="41"/>
      <c r="AR14015" s="41"/>
      <c r="AS14015" s="41"/>
      <c r="AT14015" s="41"/>
      <c r="AU14015" s="41"/>
      <c r="AV14015" s="41"/>
      <c r="AW14015" s="41"/>
      <c r="AX14015" s="41"/>
      <c r="AY14015" s="41"/>
      <c r="AZ14015" s="41"/>
      <c r="BA14015" s="41"/>
      <c r="BB14015" s="41"/>
      <c r="BC14015" s="41"/>
      <c r="BD14015" s="41"/>
      <c r="BE14015" s="41"/>
      <c r="BF14015" s="41"/>
      <c r="BG14015" s="41"/>
      <c r="BH14015" s="41"/>
      <c r="BI14015" s="41"/>
      <c r="BJ14015" s="41"/>
      <c r="BK14015" s="41"/>
      <c r="BL14015" s="41"/>
      <c r="BM14015" s="41"/>
      <c r="BN14015" s="41"/>
      <c r="BO14015" s="41"/>
      <c r="BP14015" s="108"/>
      <c r="CG14015" s="102"/>
      <c r="CI14015" s="45"/>
    </row>
    <row r="14016" spans="37:87" ht="13" customHeight="1">
      <c r="AK14016" s="114"/>
      <c r="AL14016" s="41"/>
      <c r="AM14016" s="41"/>
      <c r="AN14016" s="41"/>
      <c r="AO14016" s="41"/>
      <c r="AP14016" s="41"/>
      <c r="AQ14016" s="41"/>
      <c r="AR14016" s="41"/>
      <c r="AS14016" s="41"/>
      <c r="AT14016" s="41"/>
      <c r="AU14016" s="41"/>
      <c r="AV14016" s="41"/>
      <c r="AW14016" s="41"/>
      <c r="AX14016" s="41"/>
      <c r="AY14016" s="41"/>
      <c r="AZ14016" s="41"/>
      <c r="BA14016" s="41"/>
      <c r="BB14016" s="41"/>
      <c r="BC14016" s="41"/>
      <c r="BD14016" s="41"/>
      <c r="BE14016" s="41"/>
      <c r="BF14016" s="41"/>
      <c r="BG14016" s="41"/>
      <c r="BH14016" s="41"/>
      <c r="BI14016" s="41"/>
      <c r="BJ14016" s="41"/>
      <c r="BK14016" s="41"/>
      <c r="BL14016" s="41"/>
      <c r="BM14016" s="41"/>
      <c r="BN14016" s="41"/>
      <c r="BO14016" s="41"/>
      <c r="BP14016" s="108"/>
      <c r="CG14016" s="102"/>
      <c r="CI14016" s="45"/>
    </row>
    <row r="14017" spans="37:87" ht="13" customHeight="1">
      <c r="AK14017" s="114"/>
      <c r="AL14017" s="41"/>
      <c r="AM14017" s="41"/>
      <c r="AN14017" s="41"/>
      <c r="AO14017" s="41"/>
      <c r="AP14017" s="41"/>
      <c r="AQ14017" s="41"/>
      <c r="AR14017" s="41"/>
      <c r="AS14017" s="41"/>
      <c r="AT14017" s="41"/>
      <c r="AU14017" s="41"/>
      <c r="AV14017" s="41"/>
      <c r="AW14017" s="41"/>
      <c r="AX14017" s="41"/>
      <c r="AY14017" s="41"/>
      <c r="AZ14017" s="41"/>
      <c r="BA14017" s="41"/>
      <c r="BB14017" s="41"/>
      <c r="BC14017" s="41"/>
      <c r="BD14017" s="41"/>
      <c r="BE14017" s="41"/>
      <c r="BF14017" s="41"/>
      <c r="BG14017" s="41"/>
      <c r="BH14017" s="41"/>
      <c r="BI14017" s="41"/>
      <c r="BJ14017" s="41"/>
      <c r="BK14017" s="41"/>
      <c r="BL14017" s="41"/>
      <c r="BM14017" s="41"/>
      <c r="BN14017" s="41"/>
      <c r="BO14017" s="41"/>
      <c r="BP14017" s="108"/>
      <c r="CG14017" s="102"/>
      <c r="CI14017" s="45"/>
    </row>
    <row r="14018" spans="37:87" ht="13" customHeight="1">
      <c r="AK14018" s="114"/>
      <c r="AL14018" s="41"/>
      <c r="AM14018" s="41"/>
      <c r="AN14018" s="41"/>
      <c r="AO14018" s="41"/>
      <c r="AP14018" s="41"/>
      <c r="AQ14018" s="41"/>
      <c r="AR14018" s="41"/>
      <c r="AS14018" s="41"/>
      <c r="AT14018" s="41"/>
      <c r="AU14018" s="41"/>
      <c r="AV14018" s="41"/>
      <c r="AW14018" s="41"/>
      <c r="AX14018" s="41"/>
      <c r="AY14018" s="41"/>
      <c r="AZ14018" s="41"/>
      <c r="BA14018" s="41"/>
      <c r="BB14018" s="41"/>
      <c r="BC14018" s="41"/>
      <c r="BD14018" s="41"/>
      <c r="BE14018" s="41"/>
      <c r="BF14018" s="41"/>
      <c r="BG14018" s="41"/>
      <c r="BH14018" s="41"/>
      <c r="BI14018" s="41"/>
      <c r="BJ14018" s="41"/>
      <c r="BK14018" s="41"/>
      <c r="BL14018" s="41"/>
      <c r="BM14018" s="41"/>
      <c r="BN14018" s="41"/>
      <c r="BO14018" s="41"/>
      <c r="BP14018" s="108"/>
      <c r="CG14018" s="102"/>
      <c r="CI14018" s="45"/>
    </row>
    <row r="14019" spans="37:87" ht="13" customHeight="1">
      <c r="AK14019" s="114"/>
      <c r="AL14019" s="41"/>
      <c r="AM14019" s="41"/>
      <c r="AN14019" s="41"/>
      <c r="AO14019" s="41"/>
      <c r="AP14019" s="41"/>
      <c r="AQ14019" s="41"/>
      <c r="AR14019" s="41"/>
      <c r="AS14019" s="41"/>
      <c r="AT14019" s="41"/>
      <c r="AU14019" s="41"/>
      <c r="AV14019" s="41"/>
      <c r="AW14019" s="41"/>
      <c r="AX14019" s="41"/>
      <c r="AY14019" s="41"/>
      <c r="AZ14019" s="41"/>
      <c r="BA14019" s="41"/>
      <c r="BB14019" s="41"/>
      <c r="BC14019" s="41"/>
      <c r="BD14019" s="41"/>
      <c r="BE14019" s="41"/>
      <c r="BF14019" s="41"/>
      <c r="BG14019" s="41"/>
      <c r="BH14019" s="41"/>
      <c r="BI14019" s="41"/>
      <c r="BJ14019" s="41"/>
      <c r="BK14019" s="41"/>
      <c r="BL14019" s="41"/>
      <c r="BM14019" s="41"/>
      <c r="BN14019" s="41"/>
      <c r="BO14019" s="41"/>
      <c r="BP14019" s="108"/>
      <c r="CG14019" s="102"/>
      <c r="CI14019" s="45"/>
    </row>
    <row r="14020" spans="37:87" ht="13" customHeight="1">
      <c r="AK14020" s="114"/>
      <c r="AL14020" s="41"/>
      <c r="AM14020" s="41"/>
      <c r="AN14020" s="41"/>
      <c r="AO14020" s="41"/>
      <c r="AP14020" s="41"/>
      <c r="AQ14020" s="41"/>
      <c r="AR14020" s="41"/>
      <c r="AS14020" s="41"/>
      <c r="AT14020" s="41"/>
      <c r="AU14020" s="41"/>
      <c r="AV14020" s="41"/>
      <c r="AW14020" s="41"/>
      <c r="AX14020" s="41"/>
      <c r="AY14020" s="41"/>
      <c r="AZ14020" s="41"/>
      <c r="BA14020" s="41"/>
      <c r="BB14020" s="41"/>
      <c r="BC14020" s="41"/>
      <c r="BD14020" s="41"/>
      <c r="BE14020" s="41"/>
      <c r="BF14020" s="41"/>
      <c r="BG14020" s="41"/>
      <c r="BH14020" s="41"/>
      <c r="BI14020" s="41"/>
      <c r="BJ14020" s="41"/>
      <c r="BK14020" s="41"/>
      <c r="BL14020" s="41"/>
      <c r="BM14020" s="41"/>
      <c r="BN14020" s="41"/>
      <c r="BO14020" s="41"/>
      <c r="BP14020" s="108"/>
      <c r="CG14020" s="102"/>
      <c r="CI14020" s="45"/>
    </row>
    <row r="14021" spans="37:87" ht="13" customHeight="1">
      <c r="AK14021" s="114"/>
      <c r="AL14021" s="41"/>
      <c r="AM14021" s="41"/>
      <c r="AN14021" s="41"/>
      <c r="AO14021" s="41"/>
      <c r="AP14021" s="41"/>
      <c r="AQ14021" s="41"/>
      <c r="AR14021" s="41"/>
      <c r="AS14021" s="41"/>
      <c r="AT14021" s="41"/>
      <c r="AU14021" s="41"/>
      <c r="AV14021" s="41"/>
      <c r="AW14021" s="41"/>
      <c r="AX14021" s="41"/>
      <c r="AY14021" s="41"/>
      <c r="AZ14021" s="41"/>
      <c r="BA14021" s="41"/>
      <c r="BB14021" s="41"/>
      <c r="BC14021" s="41"/>
      <c r="BD14021" s="41"/>
      <c r="BE14021" s="41"/>
      <c r="BF14021" s="41"/>
      <c r="BG14021" s="41"/>
      <c r="BH14021" s="41"/>
      <c r="BI14021" s="41"/>
      <c r="BJ14021" s="41"/>
      <c r="BK14021" s="41"/>
      <c r="BL14021" s="41"/>
      <c r="BM14021" s="41"/>
      <c r="BN14021" s="41"/>
      <c r="BO14021" s="41"/>
      <c r="BP14021" s="108"/>
      <c r="CG14021" s="102"/>
      <c r="CI14021" s="45"/>
    </row>
    <row r="14022" spans="37:87" ht="13" customHeight="1">
      <c r="AK14022" s="114"/>
      <c r="AL14022" s="41"/>
      <c r="AM14022" s="41"/>
      <c r="AN14022" s="41"/>
      <c r="AO14022" s="41"/>
      <c r="AP14022" s="41"/>
      <c r="AQ14022" s="41"/>
      <c r="AR14022" s="41"/>
      <c r="AS14022" s="41"/>
      <c r="AT14022" s="41"/>
      <c r="AU14022" s="41"/>
      <c r="AV14022" s="41"/>
      <c r="AW14022" s="41"/>
      <c r="AX14022" s="41"/>
      <c r="AY14022" s="41"/>
      <c r="AZ14022" s="41"/>
      <c r="BA14022" s="41"/>
      <c r="BB14022" s="41"/>
      <c r="BC14022" s="41"/>
      <c r="BD14022" s="41"/>
      <c r="BE14022" s="41"/>
      <c r="BF14022" s="41"/>
      <c r="BG14022" s="41"/>
      <c r="BH14022" s="41"/>
      <c r="BI14022" s="41"/>
      <c r="BJ14022" s="41"/>
      <c r="BK14022" s="41"/>
      <c r="BL14022" s="41"/>
      <c r="BM14022" s="41"/>
      <c r="BN14022" s="41"/>
      <c r="BO14022" s="41"/>
      <c r="BP14022" s="108"/>
      <c r="CG14022" s="102"/>
      <c r="CI14022" s="45"/>
    </row>
    <row r="14023" spans="37:87" ht="13" customHeight="1">
      <c r="AK14023" s="114"/>
      <c r="AL14023" s="41"/>
      <c r="AM14023" s="41"/>
      <c r="AN14023" s="41"/>
      <c r="AO14023" s="41"/>
      <c r="AP14023" s="41"/>
      <c r="AQ14023" s="41"/>
      <c r="AR14023" s="41"/>
      <c r="AS14023" s="41"/>
      <c r="AT14023" s="41"/>
      <c r="AU14023" s="41"/>
      <c r="AV14023" s="41"/>
      <c r="AW14023" s="41"/>
      <c r="AX14023" s="41"/>
      <c r="AY14023" s="41"/>
      <c r="AZ14023" s="41"/>
      <c r="BA14023" s="41"/>
      <c r="BB14023" s="41"/>
      <c r="BC14023" s="41"/>
      <c r="BD14023" s="41"/>
      <c r="BE14023" s="41"/>
      <c r="BF14023" s="41"/>
      <c r="BG14023" s="41"/>
      <c r="BH14023" s="41"/>
      <c r="BI14023" s="41"/>
      <c r="BJ14023" s="41"/>
      <c r="BK14023" s="41"/>
      <c r="BL14023" s="41"/>
      <c r="BM14023" s="41"/>
      <c r="BN14023" s="41"/>
      <c r="BO14023" s="41"/>
      <c r="BP14023" s="108"/>
      <c r="CG14023" s="102"/>
      <c r="CI14023" s="45"/>
    </row>
    <row r="14024" spans="37:87" ht="13" customHeight="1">
      <c r="AK14024" s="114"/>
      <c r="AL14024" s="41"/>
      <c r="AM14024" s="41"/>
      <c r="AN14024" s="41"/>
      <c r="AO14024" s="41"/>
      <c r="AP14024" s="41"/>
      <c r="AQ14024" s="41"/>
      <c r="AR14024" s="41"/>
      <c r="AS14024" s="41"/>
      <c r="AT14024" s="41"/>
      <c r="AU14024" s="41"/>
      <c r="AV14024" s="41"/>
      <c r="AW14024" s="41"/>
      <c r="AX14024" s="41"/>
      <c r="AY14024" s="41"/>
      <c r="AZ14024" s="41"/>
      <c r="BA14024" s="41"/>
      <c r="BB14024" s="41"/>
      <c r="BC14024" s="41"/>
      <c r="BD14024" s="41"/>
      <c r="BE14024" s="41"/>
      <c r="BF14024" s="41"/>
      <c r="BG14024" s="41"/>
      <c r="BH14024" s="41"/>
      <c r="BI14024" s="41"/>
      <c r="BJ14024" s="41"/>
      <c r="BK14024" s="41"/>
      <c r="BL14024" s="41"/>
      <c r="BM14024" s="41"/>
      <c r="BN14024" s="41"/>
      <c r="BO14024" s="41"/>
      <c r="BP14024" s="108"/>
      <c r="CG14024" s="102"/>
      <c r="CI14024" s="45"/>
    </row>
    <row r="14025" spans="37:87" ht="13" customHeight="1">
      <c r="AK14025" s="114"/>
      <c r="AL14025" s="41"/>
      <c r="AM14025" s="41"/>
      <c r="AN14025" s="41"/>
      <c r="AO14025" s="41"/>
      <c r="AP14025" s="41"/>
      <c r="AQ14025" s="41"/>
      <c r="AR14025" s="41"/>
      <c r="AS14025" s="41"/>
      <c r="AT14025" s="41"/>
      <c r="AU14025" s="41"/>
      <c r="AV14025" s="41"/>
      <c r="AW14025" s="41"/>
      <c r="AX14025" s="41"/>
      <c r="AY14025" s="41"/>
      <c r="AZ14025" s="41"/>
      <c r="BA14025" s="41"/>
      <c r="BB14025" s="41"/>
      <c r="BC14025" s="41"/>
      <c r="BD14025" s="41"/>
      <c r="BE14025" s="41"/>
      <c r="BF14025" s="41"/>
      <c r="BG14025" s="41"/>
      <c r="BH14025" s="41"/>
      <c r="BI14025" s="41"/>
      <c r="BJ14025" s="41"/>
      <c r="BK14025" s="41"/>
      <c r="BL14025" s="41"/>
      <c r="BM14025" s="41"/>
      <c r="BN14025" s="41"/>
      <c r="BO14025" s="41"/>
      <c r="BP14025" s="108"/>
      <c r="CG14025" s="102"/>
      <c r="CI14025" s="45"/>
    </row>
    <row r="14026" spans="37:87" ht="13" customHeight="1">
      <c r="AK14026" s="114"/>
      <c r="AL14026" s="41"/>
      <c r="AM14026" s="41"/>
      <c r="AN14026" s="41"/>
      <c r="AO14026" s="41"/>
      <c r="AP14026" s="41"/>
      <c r="AQ14026" s="41"/>
      <c r="AR14026" s="41"/>
      <c r="AS14026" s="41"/>
      <c r="AT14026" s="41"/>
      <c r="AU14026" s="41"/>
      <c r="AV14026" s="41"/>
      <c r="AW14026" s="41"/>
      <c r="AX14026" s="41"/>
      <c r="AY14026" s="41"/>
      <c r="AZ14026" s="41"/>
      <c r="BA14026" s="41"/>
      <c r="BB14026" s="41"/>
      <c r="BC14026" s="41"/>
      <c r="BD14026" s="41"/>
      <c r="BE14026" s="41"/>
      <c r="BF14026" s="41"/>
      <c r="BG14026" s="41"/>
      <c r="BH14026" s="41"/>
      <c r="BI14026" s="41"/>
      <c r="BJ14026" s="41"/>
      <c r="BK14026" s="41"/>
      <c r="BL14026" s="41"/>
      <c r="BM14026" s="41"/>
      <c r="BN14026" s="41"/>
      <c r="BO14026" s="41"/>
      <c r="BP14026" s="108"/>
      <c r="CG14026" s="102"/>
      <c r="CI14026" s="45"/>
    </row>
    <row r="14027" spans="37:87" ht="13" customHeight="1">
      <c r="AK14027" s="114"/>
      <c r="AL14027" s="41"/>
      <c r="AM14027" s="41"/>
      <c r="AN14027" s="41"/>
      <c r="AO14027" s="41"/>
      <c r="AP14027" s="41"/>
      <c r="AQ14027" s="41"/>
      <c r="AR14027" s="41"/>
      <c r="AS14027" s="41"/>
      <c r="AT14027" s="41"/>
      <c r="AU14027" s="41"/>
      <c r="AV14027" s="41"/>
      <c r="AW14027" s="41"/>
      <c r="AX14027" s="41"/>
      <c r="AY14027" s="41"/>
      <c r="AZ14027" s="41"/>
      <c r="BA14027" s="41"/>
      <c r="BB14027" s="41"/>
      <c r="BC14027" s="41"/>
      <c r="BD14027" s="41"/>
      <c r="BE14027" s="41"/>
      <c r="BF14027" s="41"/>
      <c r="BG14027" s="41"/>
      <c r="BH14027" s="41"/>
      <c r="BI14027" s="41"/>
      <c r="BJ14027" s="41"/>
      <c r="BK14027" s="41"/>
      <c r="BL14027" s="41"/>
      <c r="BM14027" s="41"/>
      <c r="BN14027" s="41"/>
      <c r="BO14027" s="41"/>
      <c r="BP14027" s="108"/>
      <c r="CG14027" s="102"/>
      <c r="CI14027" s="45"/>
    </row>
    <row r="14028" spans="37:87" ht="13" customHeight="1">
      <c r="AK14028" s="114"/>
      <c r="AL14028" s="41"/>
      <c r="AM14028" s="41"/>
      <c r="AN14028" s="41"/>
      <c r="AO14028" s="41"/>
      <c r="AP14028" s="41"/>
      <c r="AQ14028" s="41"/>
      <c r="AR14028" s="41"/>
      <c r="AS14028" s="41"/>
      <c r="AT14028" s="41"/>
      <c r="AU14028" s="41"/>
      <c r="AV14028" s="41"/>
      <c r="AW14028" s="41"/>
      <c r="AX14028" s="41"/>
      <c r="AY14028" s="41"/>
      <c r="AZ14028" s="41"/>
      <c r="BA14028" s="41"/>
      <c r="BB14028" s="41"/>
      <c r="BC14028" s="41"/>
      <c r="BD14028" s="41"/>
      <c r="BE14028" s="41"/>
      <c r="BF14028" s="41"/>
      <c r="BG14028" s="41"/>
      <c r="BH14028" s="41"/>
      <c r="BI14028" s="41"/>
      <c r="BJ14028" s="41"/>
      <c r="BK14028" s="41"/>
      <c r="BL14028" s="41"/>
      <c r="BM14028" s="41"/>
      <c r="BN14028" s="41"/>
      <c r="BO14028" s="41"/>
      <c r="BP14028" s="108"/>
      <c r="CG14028" s="102"/>
      <c r="CI14028" s="45"/>
    </row>
    <row r="14029" spans="37:87" ht="13" customHeight="1">
      <c r="AK14029" s="114"/>
      <c r="AL14029" s="41"/>
      <c r="AM14029" s="41"/>
      <c r="AN14029" s="41"/>
      <c r="AO14029" s="41"/>
      <c r="AP14029" s="41"/>
      <c r="AQ14029" s="41"/>
      <c r="AR14029" s="41"/>
      <c r="AS14029" s="41"/>
      <c r="AT14029" s="41"/>
      <c r="AU14029" s="41"/>
      <c r="AV14029" s="41"/>
      <c r="AW14029" s="41"/>
      <c r="AX14029" s="41"/>
      <c r="AY14029" s="41"/>
      <c r="AZ14029" s="41"/>
      <c r="BA14029" s="41"/>
      <c r="BB14029" s="41"/>
      <c r="BC14029" s="41"/>
      <c r="BD14029" s="41"/>
      <c r="BE14029" s="41"/>
      <c r="BF14029" s="41"/>
      <c r="BG14029" s="41"/>
      <c r="BH14029" s="41"/>
      <c r="BI14029" s="41"/>
      <c r="BJ14029" s="41"/>
      <c r="BK14029" s="41"/>
      <c r="BL14029" s="41"/>
      <c r="BM14029" s="41"/>
      <c r="BN14029" s="41"/>
      <c r="BO14029" s="41"/>
      <c r="BP14029" s="108"/>
      <c r="CG14029" s="102"/>
      <c r="CI14029" s="45"/>
    </row>
    <row r="14030" spans="37:87" ht="13" customHeight="1">
      <c r="AK14030" s="114"/>
      <c r="AL14030" s="41"/>
      <c r="AM14030" s="41"/>
      <c r="AN14030" s="41"/>
      <c r="AO14030" s="41"/>
      <c r="AP14030" s="41"/>
      <c r="AQ14030" s="41"/>
      <c r="AR14030" s="41"/>
      <c r="AS14030" s="41"/>
      <c r="AT14030" s="41"/>
      <c r="AU14030" s="41"/>
      <c r="AV14030" s="41"/>
      <c r="AW14030" s="41"/>
      <c r="AX14030" s="41"/>
      <c r="AY14030" s="41"/>
      <c r="AZ14030" s="41"/>
      <c r="BA14030" s="41"/>
      <c r="BB14030" s="41"/>
      <c r="BC14030" s="41"/>
      <c r="BD14030" s="41"/>
      <c r="BE14030" s="41"/>
      <c r="BF14030" s="41"/>
      <c r="BG14030" s="41"/>
      <c r="BH14030" s="41"/>
      <c r="BI14030" s="41"/>
      <c r="BJ14030" s="41"/>
      <c r="BK14030" s="41"/>
      <c r="BL14030" s="41"/>
      <c r="BM14030" s="41"/>
      <c r="BN14030" s="41"/>
      <c r="BO14030" s="41"/>
      <c r="BP14030" s="108"/>
      <c r="CG14030" s="102"/>
      <c r="CI14030" s="45"/>
    </row>
    <row r="14031" spans="37:87" ht="13" customHeight="1">
      <c r="AK14031" s="114"/>
      <c r="AL14031" s="41"/>
      <c r="AM14031" s="41"/>
      <c r="AN14031" s="41"/>
      <c r="AO14031" s="41"/>
      <c r="AP14031" s="41"/>
      <c r="AQ14031" s="41"/>
      <c r="AR14031" s="41"/>
      <c r="AS14031" s="41"/>
      <c r="AT14031" s="41"/>
      <c r="AU14031" s="41"/>
      <c r="AV14031" s="41"/>
      <c r="AW14031" s="41"/>
      <c r="AX14031" s="41"/>
      <c r="AY14031" s="41"/>
      <c r="AZ14031" s="41"/>
      <c r="BA14031" s="41"/>
      <c r="BB14031" s="41"/>
      <c r="BC14031" s="41"/>
      <c r="BD14031" s="41"/>
      <c r="BE14031" s="41"/>
      <c r="BF14031" s="41"/>
      <c r="BG14031" s="41"/>
      <c r="BH14031" s="41"/>
      <c r="BI14031" s="41"/>
      <c r="BJ14031" s="41"/>
      <c r="BK14031" s="41"/>
      <c r="BL14031" s="41"/>
      <c r="BM14031" s="41"/>
      <c r="BN14031" s="41"/>
      <c r="BO14031" s="41"/>
      <c r="BP14031" s="108"/>
      <c r="CG14031" s="102"/>
      <c r="CI14031" s="45"/>
    </row>
    <row r="14032" spans="37:87" ht="13" customHeight="1">
      <c r="AK14032" s="114"/>
      <c r="AL14032" s="41"/>
      <c r="AM14032" s="41"/>
      <c r="AN14032" s="41"/>
      <c r="AO14032" s="41"/>
      <c r="AP14032" s="41"/>
      <c r="AQ14032" s="41"/>
      <c r="AR14032" s="41"/>
      <c r="AS14032" s="41"/>
      <c r="AT14032" s="41"/>
      <c r="AU14032" s="41"/>
      <c r="AV14032" s="41"/>
      <c r="AW14032" s="41"/>
      <c r="AX14032" s="41"/>
      <c r="AY14032" s="41"/>
      <c r="AZ14032" s="41"/>
      <c r="BA14032" s="41"/>
      <c r="BB14032" s="41"/>
      <c r="BC14032" s="41"/>
      <c r="BD14032" s="41"/>
      <c r="BE14032" s="41"/>
      <c r="BF14032" s="41"/>
      <c r="BG14032" s="41"/>
      <c r="BH14032" s="41"/>
      <c r="BI14032" s="41"/>
      <c r="BJ14032" s="41"/>
      <c r="BK14032" s="41"/>
      <c r="BL14032" s="41"/>
      <c r="BM14032" s="41"/>
      <c r="BN14032" s="41"/>
      <c r="BO14032" s="41"/>
      <c r="BP14032" s="108"/>
      <c r="CG14032" s="102"/>
      <c r="CI14032" s="45"/>
    </row>
    <row r="14033" spans="37:87" ht="13" customHeight="1">
      <c r="AK14033" s="114"/>
      <c r="AL14033" s="41"/>
      <c r="AM14033" s="41"/>
      <c r="AN14033" s="41"/>
      <c r="AO14033" s="41"/>
      <c r="AP14033" s="41"/>
      <c r="AQ14033" s="41"/>
      <c r="AR14033" s="41"/>
      <c r="AS14033" s="41"/>
      <c r="AT14033" s="41"/>
      <c r="AU14033" s="41"/>
      <c r="AV14033" s="41"/>
      <c r="AW14033" s="41"/>
      <c r="AX14033" s="41"/>
      <c r="AY14033" s="41"/>
      <c r="AZ14033" s="41"/>
      <c r="BA14033" s="41"/>
      <c r="BB14033" s="41"/>
      <c r="BC14033" s="41"/>
      <c r="BD14033" s="41"/>
      <c r="BE14033" s="41"/>
      <c r="BF14033" s="41"/>
      <c r="BG14033" s="41"/>
      <c r="BH14033" s="41"/>
      <c r="BI14033" s="41"/>
      <c r="BJ14033" s="41"/>
      <c r="BK14033" s="41"/>
      <c r="BL14033" s="41"/>
      <c r="BM14033" s="41"/>
      <c r="BN14033" s="41"/>
      <c r="BO14033" s="41"/>
      <c r="BP14033" s="108"/>
      <c r="CG14033" s="102"/>
      <c r="CI14033" s="45"/>
    </row>
    <row r="14034" spans="37:87" ht="13" customHeight="1">
      <c r="AK14034" s="114"/>
      <c r="AL14034" s="41"/>
      <c r="AM14034" s="41"/>
      <c r="AN14034" s="41"/>
      <c r="AO14034" s="41"/>
      <c r="AP14034" s="41"/>
      <c r="AQ14034" s="41"/>
      <c r="AR14034" s="41"/>
      <c r="AS14034" s="41"/>
      <c r="AT14034" s="41"/>
      <c r="AU14034" s="41"/>
      <c r="AV14034" s="41"/>
      <c r="AW14034" s="41"/>
      <c r="AX14034" s="41"/>
      <c r="AY14034" s="41"/>
      <c r="AZ14034" s="41"/>
      <c r="BA14034" s="41"/>
      <c r="BB14034" s="41"/>
      <c r="BC14034" s="41"/>
      <c r="BD14034" s="41"/>
      <c r="BE14034" s="41"/>
      <c r="BF14034" s="41"/>
      <c r="BG14034" s="41"/>
      <c r="BH14034" s="41"/>
      <c r="BI14034" s="41"/>
      <c r="BJ14034" s="41"/>
      <c r="BK14034" s="41"/>
      <c r="BL14034" s="41"/>
      <c r="BM14034" s="41"/>
      <c r="BN14034" s="41"/>
      <c r="BO14034" s="41"/>
      <c r="BP14034" s="108"/>
      <c r="CG14034" s="102"/>
      <c r="CI14034" s="45"/>
    </row>
    <row r="14035" spans="37:87" ht="13" customHeight="1">
      <c r="AK14035" s="114"/>
      <c r="AL14035" s="41"/>
      <c r="AM14035" s="41"/>
      <c r="AN14035" s="41"/>
      <c r="AO14035" s="41"/>
      <c r="AP14035" s="41"/>
      <c r="AQ14035" s="41"/>
      <c r="AR14035" s="41"/>
      <c r="AS14035" s="41"/>
      <c r="AT14035" s="41"/>
      <c r="AU14035" s="41"/>
      <c r="AV14035" s="41"/>
      <c r="AW14035" s="41"/>
      <c r="AX14035" s="41"/>
      <c r="AY14035" s="41"/>
      <c r="AZ14035" s="41"/>
      <c r="BA14035" s="41"/>
      <c r="BB14035" s="41"/>
      <c r="BC14035" s="41"/>
      <c r="BD14035" s="41"/>
      <c r="BE14035" s="41"/>
      <c r="BF14035" s="41"/>
      <c r="BG14035" s="41"/>
      <c r="BH14035" s="41"/>
      <c r="BI14035" s="41"/>
      <c r="BJ14035" s="41"/>
      <c r="BK14035" s="41"/>
      <c r="BL14035" s="41"/>
      <c r="BM14035" s="41"/>
      <c r="BN14035" s="41"/>
      <c r="BO14035" s="41"/>
      <c r="BP14035" s="108"/>
      <c r="CG14035" s="102"/>
      <c r="CI14035" s="45"/>
    </row>
    <row r="14036" spans="37:87" ht="13" customHeight="1">
      <c r="AK14036" s="114"/>
      <c r="AL14036" s="41"/>
      <c r="AM14036" s="41"/>
      <c r="AN14036" s="41"/>
      <c r="AO14036" s="41"/>
      <c r="AP14036" s="41"/>
      <c r="AQ14036" s="41"/>
      <c r="AR14036" s="41"/>
      <c r="AS14036" s="41"/>
      <c r="AT14036" s="41"/>
      <c r="AU14036" s="41"/>
      <c r="AV14036" s="41"/>
      <c r="AW14036" s="41"/>
      <c r="AX14036" s="41"/>
      <c r="AY14036" s="41"/>
      <c r="AZ14036" s="41"/>
      <c r="BA14036" s="41"/>
      <c r="BB14036" s="41"/>
      <c r="BC14036" s="41"/>
      <c r="BD14036" s="41"/>
      <c r="BE14036" s="41"/>
      <c r="BF14036" s="41"/>
      <c r="BG14036" s="41"/>
      <c r="BH14036" s="41"/>
      <c r="BI14036" s="41"/>
      <c r="BJ14036" s="41"/>
      <c r="BK14036" s="41"/>
      <c r="BL14036" s="41"/>
      <c r="BM14036" s="41"/>
      <c r="BN14036" s="41"/>
      <c r="BO14036" s="41"/>
      <c r="BP14036" s="108"/>
      <c r="CG14036" s="102"/>
      <c r="CI14036" s="45"/>
    </row>
    <row r="14037" spans="37:87" ht="13" customHeight="1">
      <c r="AK14037" s="114"/>
      <c r="AL14037" s="41"/>
      <c r="AM14037" s="41"/>
      <c r="AN14037" s="41"/>
      <c r="AO14037" s="41"/>
      <c r="AP14037" s="41"/>
      <c r="AQ14037" s="41"/>
      <c r="AR14037" s="41"/>
      <c r="AS14037" s="41"/>
      <c r="AT14037" s="41"/>
      <c r="AU14037" s="41"/>
      <c r="AV14037" s="41"/>
      <c r="AW14037" s="41"/>
      <c r="AX14037" s="41"/>
      <c r="AY14037" s="41"/>
      <c r="AZ14037" s="41"/>
      <c r="BA14037" s="41"/>
      <c r="BB14037" s="41"/>
      <c r="BC14037" s="41"/>
      <c r="BD14037" s="41"/>
      <c r="BE14037" s="41"/>
      <c r="BF14037" s="41"/>
      <c r="BG14037" s="41"/>
      <c r="BH14037" s="41"/>
      <c r="BI14037" s="41"/>
      <c r="BJ14037" s="41"/>
      <c r="BK14037" s="41"/>
      <c r="BL14037" s="41"/>
      <c r="BM14037" s="41"/>
      <c r="BN14037" s="41"/>
      <c r="BO14037" s="41"/>
      <c r="BP14037" s="108"/>
      <c r="CG14037" s="102"/>
      <c r="CI14037" s="45"/>
    </row>
    <row r="14038" spans="37:87" ht="13" customHeight="1">
      <c r="AK14038" s="114"/>
      <c r="AL14038" s="41"/>
      <c r="AM14038" s="41"/>
      <c r="AN14038" s="41"/>
      <c r="AO14038" s="41"/>
      <c r="AP14038" s="41"/>
      <c r="AQ14038" s="41"/>
      <c r="AR14038" s="41"/>
      <c r="AS14038" s="41"/>
      <c r="AT14038" s="41"/>
      <c r="AU14038" s="41"/>
      <c r="AV14038" s="41"/>
      <c r="AW14038" s="41"/>
      <c r="AX14038" s="41"/>
      <c r="AY14038" s="41"/>
      <c r="AZ14038" s="41"/>
      <c r="BA14038" s="41"/>
      <c r="BB14038" s="41"/>
      <c r="BC14038" s="41"/>
      <c r="BD14038" s="41"/>
      <c r="BE14038" s="41"/>
      <c r="BF14038" s="41"/>
      <c r="BG14038" s="41"/>
      <c r="BH14038" s="41"/>
      <c r="BI14038" s="41"/>
      <c r="BJ14038" s="41"/>
      <c r="BK14038" s="41"/>
      <c r="BL14038" s="41"/>
      <c r="BM14038" s="41"/>
      <c r="BN14038" s="41"/>
      <c r="BO14038" s="41"/>
      <c r="BP14038" s="108"/>
      <c r="CG14038" s="102"/>
      <c r="CI14038" s="45"/>
    </row>
    <row r="14039" spans="37:87" ht="13" customHeight="1">
      <c r="AK14039" s="114"/>
      <c r="AL14039" s="41"/>
      <c r="AM14039" s="41"/>
      <c r="AN14039" s="41"/>
      <c r="AO14039" s="41"/>
      <c r="AP14039" s="41"/>
      <c r="AQ14039" s="41"/>
      <c r="AR14039" s="41"/>
      <c r="AS14039" s="41"/>
      <c r="AT14039" s="41"/>
      <c r="AU14039" s="41"/>
      <c r="AV14039" s="41"/>
      <c r="AW14039" s="41"/>
      <c r="AX14039" s="41"/>
      <c r="AY14039" s="41"/>
      <c r="AZ14039" s="41"/>
      <c r="BA14039" s="41"/>
      <c r="BB14039" s="41"/>
      <c r="BC14039" s="41"/>
      <c r="BD14039" s="41"/>
      <c r="BE14039" s="41"/>
      <c r="BF14039" s="41"/>
      <c r="BG14039" s="41"/>
      <c r="BH14039" s="41"/>
      <c r="BI14039" s="41"/>
      <c r="BJ14039" s="41"/>
      <c r="BK14039" s="41"/>
      <c r="BL14039" s="41"/>
      <c r="BM14039" s="41"/>
      <c r="BN14039" s="41"/>
      <c r="BO14039" s="41"/>
      <c r="BP14039" s="108"/>
      <c r="CG14039" s="102"/>
      <c r="CI14039" s="45"/>
    </row>
    <row r="14040" spans="37:87" ht="13" customHeight="1">
      <c r="AK14040" s="114"/>
      <c r="AL14040" s="41"/>
      <c r="AM14040" s="41"/>
      <c r="AN14040" s="41"/>
      <c r="AO14040" s="41"/>
      <c r="AP14040" s="41"/>
      <c r="AQ14040" s="41"/>
      <c r="AR14040" s="41"/>
      <c r="AS14040" s="41"/>
      <c r="AT14040" s="41"/>
      <c r="AU14040" s="41"/>
      <c r="AV14040" s="41"/>
      <c r="AW14040" s="41"/>
      <c r="AX14040" s="41"/>
      <c r="AY14040" s="41"/>
      <c r="AZ14040" s="41"/>
      <c r="BA14040" s="41"/>
      <c r="BB14040" s="41"/>
      <c r="BC14040" s="41"/>
      <c r="BD14040" s="41"/>
      <c r="BE14040" s="41"/>
      <c r="BF14040" s="41"/>
      <c r="BG14040" s="41"/>
      <c r="BH14040" s="41"/>
      <c r="BI14040" s="41"/>
      <c r="BJ14040" s="41"/>
      <c r="BK14040" s="41"/>
      <c r="BL14040" s="41"/>
      <c r="BM14040" s="41"/>
      <c r="BN14040" s="41"/>
      <c r="BO14040" s="41"/>
      <c r="BP14040" s="108"/>
      <c r="CG14040" s="102"/>
      <c r="CI14040" s="45"/>
    </row>
    <row r="14041" spans="37:87" ht="13" customHeight="1">
      <c r="AK14041" s="114"/>
      <c r="AL14041" s="41"/>
      <c r="AM14041" s="41"/>
      <c r="AN14041" s="41"/>
      <c r="AO14041" s="41"/>
      <c r="AP14041" s="41"/>
      <c r="AQ14041" s="41"/>
      <c r="AR14041" s="41"/>
      <c r="AS14041" s="41"/>
      <c r="AT14041" s="41"/>
      <c r="AU14041" s="41"/>
      <c r="AV14041" s="41"/>
      <c r="AW14041" s="41"/>
      <c r="AX14041" s="41"/>
      <c r="AY14041" s="41"/>
      <c r="AZ14041" s="41"/>
      <c r="BA14041" s="41"/>
      <c r="BB14041" s="41"/>
      <c r="BC14041" s="41"/>
      <c r="BD14041" s="41"/>
      <c r="BE14041" s="41"/>
      <c r="BF14041" s="41"/>
      <c r="BG14041" s="41"/>
      <c r="BH14041" s="41"/>
      <c r="BI14041" s="41"/>
      <c r="BJ14041" s="41"/>
      <c r="BK14041" s="41"/>
      <c r="BL14041" s="41"/>
      <c r="BM14041" s="41"/>
      <c r="BN14041" s="41"/>
      <c r="BO14041" s="41"/>
      <c r="BP14041" s="108"/>
      <c r="CG14041" s="102"/>
      <c r="CI14041" s="45"/>
    </row>
    <row r="14042" spans="37:87" ht="13" customHeight="1">
      <c r="AK14042" s="114"/>
      <c r="AL14042" s="41"/>
      <c r="AM14042" s="41"/>
      <c r="AN14042" s="41"/>
      <c r="AO14042" s="41"/>
      <c r="AP14042" s="41"/>
      <c r="AQ14042" s="41"/>
      <c r="AR14042" s="41"/>
      <c r="AS14042" s="41"/>
      <c r="AT14042" s="41"/>
      <c r="AU14042" s="41"/>
      <c r="AV14042" s="41"/>
      <c r="AW14042" s="41"/>
      <c r="AX14042" s="41"/>
      <c r="AY14042" s="41"/>
      <c r="AZ14042" s="41"/>
      <c r="BA14042" s="41"/>
      <c r="BB14042" s="41"/>
      <c r="BC14042" s="41"/>
      <c r="BD14042" s="41"/>
      <c r="BE14042" s="41"/>
      <c r="BF14042" s="41"/>
      <c r="BG14042" s="41"/>
      <c r="BH14042" s="41"/>
      <c r="BI14042" s="41"/>
      <c r="BJ14042" s="41"/>
      <c r="BK14042" s="41"/>
      <c r="BL14042" s="41"/>
      <c r="BM14042" s="41"/>
      <c r="BN14042" s="41"/>
      <c r="BO14042" s="41"/>
      <c r="BP14042" s="108"/>
      <c r="CG14042" s="102"/>
      <c r="CI14042" s="45"/>
    </row>
    <row r="14043" spans="37:87" ht="13" customHeight="1">
      <c r="AK14043" s="114"/>
      <c r="AL14043" s="41"/>
      <c r="AM14043" s="41"/>
      <c r="AN14043" s="41"/>
      <c r="AO14043" s="41"/>
      <c r="AP14043" s="41"/>
      <c r="AQ14043" s="41"/>
      <c r="AR14043" s="41"/>
      <c r="AS14043" s="41"/>
      <c r="AT14043" s="41"/>
      <c r="AU14043" s="41"/>
      <c r="AV14043" s="41"/>
      <c r="AW14043" s="41"/>
      <c r="AX14043" s="41"/>
      <c r="AY14043" s="41"/>
      <c r="AZ14043" s="41"/>
      <c r="BA14043" s="41"/>
      <c r="BB14043" s="41"/>
      <c r="BC14043" s="41"/>
      <c r="BD14043" s="41"/>
      <c r="BE14043" s="41"/>
      <c r="BF14043" s="41"/>
      <c r="BG14043" s="41"/>
      <c r="BH14043" s="41"/>
      <c r="BI14043" s="41"/>
      <c r="BJ14043" s="41"/>
      <c r="BK14043" s="41"/>
      <c r="BL14043" s="41"/>
      <c r="BM14043" s="41"/>
      <c r="BN14043" s="41"/>
      <c r="BO14043" s="41"/>
      <c r="BP14043" s="108"/>
      <c r="CG14043" s="102"/>
      <c r="CI14043" s="45"/>
    </row>
    <row r="14044" spans="37:87" ht="13" customHeight="1">
      <c r="AK14044" s="114"/>
      <c r="AL14044" s="41"/>
      <c r="AM14044" s="41"/>
      <c r="AN14044" s="41"/>
      <c r="AO14044" s="41"/>
      <c r="AP14044" s="41"/>
      <c r="AQ14044" s="41"/>
      <c r="AR14044" s="41"/>
      <c r="AS14044" s="41"/>
      <c r="AT14044" s="41"/>
      <c r="AU14044" s="41"/>
      <c r="AV14044" s="41"/>
      <c r="AW14044" s="41"/>
      <c r="AX14044" s="41"/>
      <c r="AY14044" s="41"/>
      <c r="AZ14044" s="41"/>
      <c r="BA14044" s="41"/>
      <c r="BB14044" s="41"/>
      <c r="BC14044" s="41"/>
      <c r="BD14044" s="41"/>
      <c r="BE14044" s="41"/>
      <c r="BF14044" s="41"/>
      <c r="BG14044" s="41"/>
      <c r="BH14044" s="41"/>
      <c r="BI14044" s="41"/>
      <c r="BJ14044" s="41"/>
      <c r="BK14044" s="41"/>
      <c r="BL14044" s="41"/>
      <c r="BM14044" s="41"/>
      <c r="BN14044" s="41"/>
      <c r="BO14044" s="41"/>
      <c r="BP14044" s="108"/>
      <c r="CG14044" s="102"/>
      <c r="CI14044" s="45"/>
    </row>
    <row r="14045" spans="37:87" ht="13" customHeight="1">
      <c r="AK14045" s="114"/>
      <c r="AL14045" s="41"/>
      <c r="AM14045" s="41"/>
      <c r="AN14045" s="41"/>
      <c r="AO14045" s="41"/>
      <c r="AP14045" s="41"/>
      <c r="AQ14045" s="41"/>
      <c r="AR14045" s="41"/>
      <c r="AS14045" s="41"/>
      <c r="AT14045" s="41"/>
      <c r="AU14045" s="41"/>
      <c r="AV14045" s="41"/>
      <c r="AW14045" s="41"/>
      <c r="AX14045" s="41"/>
      <c r="AY14045" s="41"/>
      <c r="AZ14045" s="41"/>
      <c r="BA14045" s="41"/>
      <c r="BB14045" s="41"/>
      <c r="BC14045" s="41"/>
      <c r="BD14045" s="41"/>
      <c r="BE14045" s="41"/>
      <c r="BF14045" s="41"/>
      <c r="BG14045" s="41"/>
      <c r="BH14045" s="41"/>
      <c r="BI14045" s="41"/>
      <c r="BJ14045" s="41"/>
      <c r="BK14045" s="41"/>
      <c r="BL14045" s="41"/>
      <c r="BM14045" s="41"/>
      <c r="BN14045" s="41"/>
      <c r="BO14045" s="41"/>
      <c r="BP14045" s="108"/>
      <c r="CG14045" s="102"/>
      <c r="CI14045" s="45"/>
    </row>
    <row r="14046" spans="37:87" ht="13" customHeight="1">
      <c r="AK14046" s="114"/>
      <c r="AL14046" s="41"/>
      <c r="AM14046" s="41"/>
      <c r="AN14046" s="41"/>
      <c r="AO14046" s="41"/>
      <c r="AP14046" s="41"/>
      <c r="AQ14046" s="41"/>
      <c r="AR14046" s="41"/>
      <c r="AS14046" s="41"/>
      <c r="AT14046" s="41"/>
      <c r="AU14046" s="41"/>
      <c r="AV14046" s="41"/>
      <c r="AW14046" s="41"/>
      <c r="AX14046" s="41"/>
      <c r="AY14046" s="41"/>
      <c r="AZ14046" s="41"/>
      <c r="BA14046" s="41"/>
      <c r="BB14046" s="41"/>
      <c r="BC14046" s="41"/>
      <c r="BD14046" s="41"/>
      <c r="BE14046" s="41"/>
      <c r="BF14046" s="41"/>
      <c r="BG14046" s="41"/>
      <c r="BH14046" s="41"/>
      <c r="BI14046" s="41"/>
      <c r="BJ14046" s="41"/>
      <c r="BK14046" s="41"/>
      <c r="BL14046" s="41"/>
      <c r="BM14046" s="41"/>
      <c r="BN14046" s="41"/>
      <c r="BO14046" s="41"/>
      <c r="BP14046" s="108"/>
      <c r="CG14046" s="102"/>
      <c r="CI14046" s="45"/>
    </row>
    <row r="14047" spans="37:87" ht="13" customHeight="1">
      <c r="AK14047" s="114"/>
      <c r="AL14047" s="41"/>
      <c r="AM14047" s="41"/>
      <c r="AN14047" s="41"/>
      <c r="AO14047" s="41"/>
      <c r="AP14047" s="41"/>
      <c r="AQ14047" s="41"/>
      <c r="AR14047" s="41"/>
      <c r="AS14047" s="41"/>
      <c r="AT14047" s="41"/>
      <c r="AU14047" s="41"/>
      <c r="AV14047" s="41"/>
      <c r="AW14047" s="41"/>
      <c r="AX14047" s="41"/>
      <c r="AY14047" s="41"/>
      <c r="AZ14047" s="41"/>
      <c r="BA14047" s="41"/>
      <c r="BB14047" s="41"/>
      <c r="BC14047" s="41"/>
      <c r="BD14047" s="41"/>
      <c r="BE14047" s="41"/>
      <c r="BF14047" s="41"/>
      <c r="BG14047" s="41"/>
      <c r="BH14047" s="41"/>
      <c r="BI14047" s="41"/>
      <c r="BJ14047" s="41"/>
      <c r="BK14047" s="41"/>
      <c r="BL14047" s="41"/>
      <c r="BM14047" s="41"/>
      <c r="BN14047" s="41"/>
      <c r="BO14047" s="41"/>
      <c r="BP14047" s="108"/>
      <c r="CG14047" s="102"/>
      <c r="CI14047" s="45"/>
    </row>
    <row r="14048" spans="37:87" ht="13" customHeight="1">
      <c r="AK14048" s="114"/>
      <c r="AL14048" s="41"/>
      <c r="AM14048" s="41"/>
      <c r="AN14048" s="41"/>
      <c r="AO14048" s="41"/>
      <c r="AP14048" s="41"/>
      <c r="AQ14048" s="41"/>
      <c r="AR14048" s="41"/>
      <c r="AS14048" s="41"/>
      <c r="AT14048" s="41"/>
      <c r="AU14048" s="41"/>
      <c r="AV14048" s="41"/>
      <c r="AW14048" s="41"/>
      <c r="AX14048" s="41"/>
      <c r="AY14048" s="41"/>
      <c r="AZ14048" s="41"/>
      <c r="BA14048" s="41"/>
      <c r="BB14048" s="41"/>
      <c r="BC14048" s="41"/>
      <c r="BD14048" s="41"/>
      <c r="BE14048" s="41"/>
      <c r="BF14048" s="41"/>
      <c r="BG14048" s="41"/>
      <c r="BH14048" s="41"/>
      <c r="BI14048" s="41"/>
      <c r="BJ14048" s="41"/>
      <c r="BK14048" s="41"/>
      <c r="BL14048" s="41"/>
      <c r="BM14048" s="41"/>
      <c r="BN14048" s="41"/>
      <c r="BO14048" s="41"/>
      <c r="BP14048" s="108"/>
      <c r="CG14048" s="102"/>
      <c r="CI14048" s="45"/>
    </row>
    <row r="14049" spans="37:87" ht="13" customHeight="1">
      <c r="AK14049" s="114"/>
      <c r="AL14049" s="41"/>
      <c r="AM14049" s="41"/>
      <c r="AN14049" s="41"/>
      <c r="AO14049" s="41"/>
      <c r="AP14049" s="41"/>
      <c r="AQ14049" s="41"/>
      <c r="AR14049" s="41"/>
      <c r="AS14049" s="41"/>
      <c r="AT14049" s="41"/>
      <c r="AU14049" s="41"/>
      <c r="AV14049" s="41"/>
      <c r="AW14049" s="41"/>
      <c r="AX14049" s="41"/>
      <c r="AY14049" s="41"/>
      <c r="AZ14049" s="41"/>
      <c r="BA14049" s="41"/>
      <c r="BB14049" s="41"/>
      <c r="BC14049" s="41"/>
      <c r="BD14049" s="41"/>
      <c r="BE14049" s="41"/>
      <c r="BF14049" s="41"/>
      <c r="BG14049" s="41"/>
      <c r="BH14049" s="41"/>
      <c r="BI14049" s="41"/>
      <c r="BJ14049" s="41"/>
      <c r="BK14049" s="41"/>
      <c r="BL14049" s="41"/>
      <c r="BM14049" s="41"/>
      <c r="BN14049" s="41"/>
      <c r="BO14049" s="41"/>
      <c r="BP14049" s="108"/>
      <c r="CG14049" s="102"/>
      <c r="CI14049" s="45"/>
    </row>
    <row r="14050" spans="37:87" ht="13" customHeight="1">
      <c r="AK14050" s="114"/>
      <c r="AL14050" s="41"/>
      <c r="AM14050" s="41"/>
      <c r="AN14050" s="41"/>
      <c r="AO14050" s="41"/>
      <c r="AP14050" s="41"/>
      <c r="AQ14050" s="41"/>
      <c r="AR14050" s="41"/>
      <c r="AS14050" s="41"/>
      <c r="AT14050" s="41"/>
      <c r="AU14050" s="41"/>
      <c r="AV14050" s="41"/>
      <c r="AW14050" s="41"/>
      <c r="AX14050" s="41"/>
      <c r="AY14050" s="41"/>
      <c r="AZ14050" s="41"/>
      <c r="BA14050" s="41"/>
      <c r="BB14050" s="41"/>
      <c r="BC14050" s="41"/>
      <c r="BD14050" s="41"/>
      <c r="BE14050" s="41"/>
      <c r="BF14050" s="41"/>
      <c r="BG14050" s="41"/>
      <c r="BH14050" s="41"/>
      <c r="BI14050" s="41"/>
      <c r="BJ14050" s="41"/>
      <c r="BK14050" s="41"/>
      <c r="BL14050" s="41"/>
      <c r="BM14050" s="41"/>
      <c r="BN14050" s="41"/>
      <c r="BO14050" s="41"/>
      <c r="BP14050" s="108"/>
      <c r="CG14050" s="102"/>
      <c r="CI14050" s="45"/>
    </row>
    <row r="14051" spans="37:87" ht="13" customHeight="1">
      <c r="AK14051" s="114"/>
      <c r="AL14051" s="41"/>
      <c r="AM14051" s="41"/>
      <c r="AN14051" s="41"/>
      <c r="AO14051" s="41"/>
      <c r="AP14051" s="41"/>
      <c r="AQ14051" s="41"/>
      <c r="AR14051" s="41"/>
      <c r="AS14051" s="41"/>
      <c r="AT14051" s="41"/>
      <c r="AU14051" s="41"/>
      <c r="AV14051" s="41"/>
      <c r="AW14051" s="41"/>
      <c r="AX14051" s="41"/>
      <c r="AY14051" s="41"/>
      <c r="AZ14051" s="41"/>
      <c r="BA14051" s="41"/>
      <c r="BB14051" s="41"/>
      <c r="BC14051" s="41"/>
      <c r="BD14051" s="41"/>
      <c r="BE14051" s="41"/>
      <c r="BF14051" s="41"/>
      <c r="BG14051" s="41"/>
      <c r="BH14051" s="41"/>
      <c r="BI14051" s="41"/>
      <c r="BJ14051" s="41"/>
      <c r="BK14051" s="41"/>
      <c r="BL14051" s="41"/>
      <c r="BM14051" s="41"/>
      <c r="BN14051" s="41"/>
      <c r="BO14051" s="41"/>
      <c r="BP14051" s="108"/>
      <c r="CG14051" s="102"/>
      <c r="CI14051" s="45"/>
    </row>
    <row r="14052" spans="37:87" ht="13" customHeight="1">
      <c r="AK14052" s="114"/>
      <c r="AL14052" s="41"/>
      <c r="AM14052" s="41"/>
      <c r="AN14052" s="41"/>
      <c r="AO14052" s="41"/>
      <c r="AP14052" s="41"/>
      <c r="AQ14052" s="41"/>
      <c r="AR14052" s="41"/>
      <c r="AS14052" s="41"/>
      <c r="AT14052" s="41"/>
      <c r="AU14052" s="41"/>
      <c r="AV14052" s="41"/>
      <c r="AW14052" s="41"/>
      <c r="AX14052" s="41"/>
      <c r="AY14052" s="41"/>
      <c r="AZ14052" s="41"/>
      <c r="BA14052" s="41"/>
      <c r="BB14052" s="41"/>
      <c r="BC14052" s="41"/>
      <c r="BD14052" s="41"/>
      <c r="BE14052" s="41"/>
      <c r="BF14052" s="41"/>
      <c r="BG14052" s="41"/>
      <c r="BH14052" s="41"/>
      <c r="BI14052" s="41"/>
      <c r="BJ14052" s="41"/>
      <c r="BK14052" s="41"/>
      <c r="BL14052" s="41"/>
      <c r="BM14052" s="41"/>
      <c r="BN14052" s="41"/>
      <c r="BO14052" s="41"/>
      <c r="BP14052" s="108"/>
      <c r="CG14052" s="102"/>
      <c r="CI14052" s="45"/>
    </row>
    <row r="14053" spans="37:87" ht="13" customHeight="1">
      <c r="AK14053" s="114"/>
      <c r="AL14053" s="41"/>
      <c r="AM14053" s="41"/>
      <c r="AN14053" s="41"/>
      <c r="AO14053" s="41"/>
      <c r="AP14053" s="41"/>
      <c r="AQ14053" s="41"/>
      <c r="AR14053" s="41"/>
      <c r="AS14053" s="41"/>
      <c r="AT14053" s="41"/>
      <c r="AU14053" s="41"/>
      <c r="AV14053" s="41"/>
      <c r="AW14053" s="41"/>
      <c r="AX14053" s="41"/>
      <c r="AY14053" s="41"/>
      <c r="AZ14053" s="41"/>
      <c r="BA14053" s="41"/>
      <c r="BB14053" s="41"/>
      <c r="BC14053" s="41"/>
      <c r="BD14053" s="41"/>
      <c r="BE14053" s="41"/>
      <c r="BF14053" s="41"/>
      <c r="BG14053" s="41"/>
      <c r="BH14053" s="41"/>
      <c r="BI14053" s="41"/>
      <c r="BJ14053" s="41"/>
      <c r="BK14053" s="41"/>
      <c r="BL14053" s="41"/>
      <c r="BM14053" s="41"/>
      <c r="BN14053" s="41"/>
      <c r="BO14053" s="41"/>
      <c r="BP14053" s="108"/>
      <c r="CG14053" s="102"/>
      <c r="CI14053" s="45"/>
    </row>
    <row r="14054" spans="37:87" ht="13" customHeight="1">
      <c r="AK14054" s="114"/>
      <c r="AL14054" s="41"/>
      <c r="AM14054" s="41"/>
      <c r="AN14054" s="41"/>
      <c r="AO14054" s="41"/>
      <c r="AP14054" s="41"/>
      <c r="AQ14054" s="41"/>
      <c r="AR14054" s="41"/>
      <c r="AS14054" s="41"/>
      <c r="AT14054" s="41"/>
      <c r="AU14054" s="41"/>
      <c r="AV14054" s="41"/>
      <c r="AW14054" s="41"/>
      <c r="AX14054" s="41"/>
      <c r="AY14054" s="41"/>
      <c r="AZ14054" s="41"/>
      <c r="BA14054" s="41"/>
      <c r="BB14054" s="41"/>
      <c r="BC14054" s="41"/>
      <c r="BD14054" s="41"/>
      <c r="BE14054" s="41"/>
      <c r="BF14054" s="41"/>
      <c r="BG14054" s="41"/>
      <c r="BH14054" s="41"/>
      <c r="BI14054" s="41"/>
      <c r="BJ14054" s="41"/>
      <c r="BK14054" s="41"/>
      <c r="BL14054" s="41"/>
      <c r="BM14054" s="41"/>
      <c r="BN14054" s="41"/>
      <c r="BO14054" s="41"/>
      <c r="BP14054" s="108"/>
      <c r="CG14054" s="102"/>
      <c r="CI14054" s="45"/>
    </row>
    <row r="14055" spans="37:87" ht="13" customHeight="1">
      <c r="AK14055" s="114"/>
      <c r="AL14055" s="41"/>
      <c r="AM14055" s="41"/>
      <c r="AN14055" s="41"/>
      <c r="AO14055" s="41"/>
      <c r="AP14055" s="41"/>
      <c r="AQ14055" s="41"/>
      <c r="AR14055" s="41"/>
      <c r="AS14055" s="41"/>
      <c r="AT14055" s="41"/>
      <c r="AU14055" s="41"/>
      <c r="AV14055" s="41"/>
      <c r="AW14055" s="41"/>
      <c r="AX14055" s="41"/>
      <c r="AY14055" s="41"/>
      <c r="AZ14055" s="41"/>
      <c r="BA14055" s="41"/>
      <c r="BB14055" s="41"/>
      <c r="BC14055" s="41"/>
      <c r="BD14055" s="41"/>
      <c r="BE14055" s="41"/>
      <c r="BF14055" s="41"/>
      <c r="BG14055" s="41"/>
      <c r="BH14055" s="41"/>
      <c r="BI14055" s="41"/>
      <c r="BJ14055" s="41"/>
      <c r="BK14055" s="41"/>
      <c r="BL14055" s="41"/>
      <c r="BM14055" s="41"/>
      <c r="BN14055" s="41"/>
      <c r="BO14055" s="41"/>
      <c r="BP14055" s="108"/>
      <c r="CG14055" s="102"/>
      <c r="CI14055" s="45"/>
    </row>
    <row r="14056" spans="37:87" ht="13" customHeight="1">
      <c r="AK14056" s="114"/>
      <c r="AL14056" s="41"/>
      <c r="AM14056" s="41"/>
      <c r="AN14056" s="41"/>
      <c r="AO14056" s="41"/>
      <c r="AP14056" s="41"/>
      <c r="AQ14056" s="41"/>
      <c r="AR14056" s="41"/>
      <c r="AS14056" s="41"/>
      <c r="AT14056" s="41"/>
      <c r="AU14056" s="41"/>
      <c r="AV14056" s="41"/>
      <c r="AW14056" s="41"/>
      <c r="AX14056" s="41"/>
      <c r="AY14056" s="41"/>
      <c r="AZ14056" s="41"/>
      <c r="BA14056" s="41"/>
      <c r="BB14056" s="41"/>
      <c r="BC14056" s="41"/>
      <c r="BD14056" s="41"/>
      <c r="BE14056" s="41"/>
      <c r="BF14056" s="41"/>
      <c r="BG14056" s="41"/>
      <c r="BH14056" s="41"/>
      <c r="BI14056" s="41"/>
      <c r="BJ14056" s="41"/>
      <c r="BK14056" s="41"/>
      <c r="BL14056" s="41"/>
      <c r="BM14056" s="41"/>
      <c r="BN14056" s="41"/>
      <c r="BO14056" s="41"/>
      <c r="BP14056" s="108"/>
      <c r="CG14056" s="102"/>
      <c r="CI14056" s="45"/>
    </row>
    <row r="14057" spans="37:87" ht="13" customHeight="1">
      <c r="AK14057" s="114"/>
      <c r="AL14057" s="41"/>
      <c r="AM14057" s="41"/>
      <c r="AN14057" s="41"/>
      <c r="AO14057" s="41"/>
      <c r="AP14057" s="41"/>
      <c r="AQ14057" s="41"/>
      <c r="AR14057" s="41"/>
      <c r="AS14057" s="41"/>
      <c r="AT14057" s="41"/>
      <c r="AU14057" s="41"/>
      <c r="AV14057" s="41"/>
      <c r="AW14057" s="41"/>
      <c r="AX14057" s="41"/>
      <c r="AY14057" s="41"/>
      <c r="AZ14057" s="41"/>
      <c r="BA14057" s="41"/>
      <c r="BB14057" s="41"/>
      <c r="BC14057" s="41"/>
      <c r="BD14057" s="41"/>
      <c r="BE14057" s="41"/>
      <c r="BF14057" s="41"/>
      <c r="BG14057" s="41"/>
      <c r="BH14057" s="41"/>
      <c r="BI14057" s="41"/>
      <c r="BJ14057" s="41"/>
      <c r="BK14057" s="41"/>
      <c r="BL14057" s="41"/>
      <c r="BM14057" s="41"/>
      <c r="BN14057" s="41"/>
      <c r="BO14057" s="41"/>
      <c r="BP14057" s="108"/>
      <c r="CG14057" s="102"/>
      <c r="CI14057" s="45"/>
    </row>
    <row r="14058" spans="37:87" ht="13" customHeight="1">
      <c r="AK14058" s="114"/>
      <c r="AL14058" s="41"/>
      <c r="AM14058" s="41"/>
      <c r="AN14058" s="41"/>
      <c r="AO14058" s="41"/>
      <c r="AP14058" s="41"/>
      <c r="AQ14058" s="41"/>
      <c r="AR14058" s="41"/>
      <c r="AS14058" s="41"/>
      <c r="AT14058" s="41"/>
      <c r="AU14058" s="41"/>
      <c r="AV14058" s="41"/>
      <c r="AW14058" s="41"/>
      <c r="AX14058" s="41"/>
      <c r="AY14058" s="41"/>
      <c r="AZ14058" s="41"/>
      <c r="BA14058" s="41"/>
      <c r="BB14058" s="41"/>
      <c r="BC14058" s="41"/>
      <c r="BD14058" s="41"/>
      <c r="BE14058" s="41"/>
      <c r="BF14058" s="41"/>
      <c r="BG14058" s="41"/>
      <c r="BH14058" s="41"/>
      <c r="BI14058" s="41"/>
      <c r="BJ14058" s="41"/>
      <c r="BK14058" s="41"/>
      <c r="BL14058" s="41"/>
      <c r="BM14058" s="41"/>
      <c r="BN14058" s="41"/>
      <c r="BO14058" s="41"/>
      <c r="BP14058" s="108"/>
      <c r="CG14058" s="102"/>
      <c r="CI14058" s="45"/>
    </row>
    <row r="14059" spans="37:87" ht="13" customHeight="1">
      <c r="AK14059" s="114"/>
      <c r="AL14059" s="41"/>
      <c r="AM14059" s="41"/>
      <c r="AN14059" s="41"/>
      <c r="AO14059" s="41"/>
      <c r="AP14059" s="41"/>
      <c r="AQ14059" s="41"/>
      <c r="AR14059" s="41"/>
      <c r="AS14059" s="41"/>
      <c r="AT14059" s="41"/>
      <c r="AU14059" s="41"/>
      <c r="AV14059" s="41"/>
      <c r="AW14059" s="41"/>
      <c r="AX14059" s="41"/>
      <c r="AY14059" s="41"/>
      <c r="AZ14059" s="41"/>
      <c r="BA14059" s="41"/>
      <c r="BB14059" s="41"/>
      <c r="BC14059" s="41"/>
      <c r="BD14059" s="41"/>
      <c r="BE14059" s="41"/>
      <c r="BF14059" s="41"/>
      <c r="BG14059" s="41"/>
      <c r="BH14059" s="41"/>
      <c r="BI14059" s="41"/>
      <c r="BJ14059" s="41"/>
      <c r="BK14059" s="41"/>
      <c r="BL14059" s="41"/>
      <c r="BM14059" s="41"/>
      <c r="BN14059" s="41"/>
      <c r="BO14059" s="41"/>
      <c r="BP14059" s="108"/>
      <c r="CG14059" s="102"/>
      <c r="CI14059" s="45"/>
    </row>
    <row r="14060" spans="37:87" ht="13" customHeight="1">
      <c r="AK14060" s="114"/>
      <c r="AL14060" s="41"/>
      <c r="AM14060" s="41"/>
      <c r="AN14060" s="41"/>
      <c r="AO14060" s="41"/>
      <c r="AP14060" s="41"/>
      <c r="AQ14060" s="41"/>
      <c r="AR14060" s="41"/>
      <c r="AS14060" s="41"/>
      <c r="AT14060" s="41"/>
      <c r="AU14060" s="41"/>
      <c r="AV14060" s="41"/>
      <c r="AW14060" s="41"/>
      <c r="AX14060" s="41"/>
      <c r="AY14060" s="41"/>
      <c r="AZ14060" s="41"/>
      <c r="BA14060" s="41"/>
      <c r="BB14060" s="41"/>
      <c r="BC14060" s="41"/>
      <c r="BD14060" s="41"/>
      <c r="BE14060" s="41"/>
      <c r="BF14060" s="41"/>
      <c r="BG14060" s="41"/>
      <c r="BH14060" s="41"/>
      <c r="BI14060" s="41"/>
      <c r="BJ14060" s="41"/>
      <c r="BK14060" s="41"/>
      <c r="BL14060" s="41"/>
      <c r="BM14060" s="41"/>
      <c r="BN14060" s="41"/>
      <c r="BO14060" s="41"/>
      <c r="BP14060" s="108"/>
      <c r="CG14060" s="102"/>
      <c r="CI14060" s="45"/>
    </row>
    <row r="14061" spans="37:87" ht="13" customHeight="1">
      <c r="AK14061" s="114"/>
      <c r="AL14061" s="41"/>
      <c r="AM14061" s="41"/>
      <c r="AN14061" s="41"/>
      <c r="AO14061" s="41"/>
      <c r="AP14061" s="41"/>
      <c r="AQ14061" s="41"/>
      <c r="AR14061" s="41"/>
      <c r="AS14061" s="41"/>
      <c r="AT14061" s="41"/>
      <c r="AU14061" s="41"/>
      <c r="AV14061" s="41"/>
      <c r="AW14061" s="41"/>
      <c r="AX14061" s="41"/>
      <c r="AY14061" s="41"/>
      <c r="AZ14061" s="41"/>
      <c r="BA14061" s="41"/>
      <c r="BB14061" s="41"/>
      <c r="BC14061" s="41"/>
      <c r="BD14061" s="41"/>
      <c r="BE14061" s="41"/>
      <c r="BF14061" s="41"/>
      <c r="BG14061" s="41"/>
      <c r="BH14061" s="41"/>
      <c r="BI14061" s="41"/>
      <c r="BJ14061" s="41"/>
      <c r="BK14061" s="41"/>
      <c r="BL14061" s="41"/>
      <c r="BM14061" s="41"/>
      <c r="BN14061" s="41"/>
      <c r="BO14061" s="41"/>
      <c r="BP14061" s="108"/>
      <c r="CG14061" s="102"/>
      <c r="CI14061" s="45"/>
    </row>
    <row r="14062" spans="37:87" ht="13" customHeight="1">
      <c r="AK14062" s="114"/>
      <c r="AL14062" s="41"/>
      <c r="AM14062" s="41"/>
      <c r="AN14062" s="41"/>
      <c r="AO14062" s="41"/>
      <c r="AP14062" s="41"/>
      <c r="AQ14062" s="41"/>
      <c r="AR14062" s="41"/>
      <c r="AS14062" s="41"/>
      <c r="AT14062" s="41"/>
      <c r="AU14062" s="41"/>
      <c r="AV14062" s="41"/>
      <c r="AW14062" s="41"/>
      <c r="AX14062" s="41"/>
      <c r="AY14062" s="41"/>
      <c r="AZ14062" s="41"/>
      <c r="BA14062" s="41"/>
      <c r="BB14062" s="41"/>
      <c r="BC14062" s="41"/>
      <c r="BD14062" s="41"/>
      <c r="BE14062" s="41"/>
      <c r="BF14062" s="41"/>
      <c r="BG14062" s="41"/>
      <c r="BH14062" s="41"/>
      <c r="BI14062" s="41"/>
      <c r="BJ14062" s="41"/>
      <c r="BK14062" s="41"/>
      <c r="BL14062" s="41"/>
      <c r="BM14062" s="41"/>
      <c r="BN14062" s="41"/>
      <c r="BO14062" s="41"/>
      <c r="BP14062" s="108"/>
      <c r="CG14062" s="102"/>
      <c r="CI14062" s="45"/>
    </row>
    <row r="14063" spans="37:87" ht="13" customHeight="1">
      <c r="AK14063" s="114"/>
      <c r="AL14063" s="41"/>
      <c r="AM14063" s="41"/>
      <c r="AN14063" s="41"/>
      <c r="AO14063" s="41"/>
      <c r="AP14063" s="41"/>
      <c r="AQ14063" s="41"/>
      <c r="AR14063" s="41"/>
      <c r="AS14063" s="41"/>
      <c r="AT14063" s="41"/>
      <c r="AU14063" s="41"/>
      <c r="AV14063" s="41"/>
      <c r="AW14063" s="41"/>
      <c r="AX14063" s="41"/>
      <c r="AY14063" s="41"/>
      <c r="AZ14063" s="41"/>
      <c r="BA14063" s="41"/>
      <c r="BB14063" s="41"/>
      <c r="BC14063" s="41"/>
      <c r="BD14063" s="41"/>
      <c r="BE14063" s="41"/>
      <c r="BF14063" s="41"/>
      <c r="BG14063" s="41"/>
      <c r="BH14063" s="41"/>
      <c r="BI14063" s="41"/>
      <c r="BJ14063" s="41"/>
      <c r="BK14063" s="41"/>
      <c r="BL14063" s="41"/>
      <c r="BM14063" s="41"/>
      <c r="BN14063" s="41"/>
      <c r="BO14063" s="41"/>
      <c r="BP14063" s="108"/>
      <c r="CG14063" s="102"/>
      <c r="CI14063" s="45"/>
    </row>
    <row r="14064" spans="37:87" ht="13" customHeight="1">
      <c r="AK14064" s="114"/>
      <c r="AL14064" s="41"/>
      <c r="AM14064" s="41"/>
      <c r="AN14064" s="41"/>
      <c r="AO14064" s="41"/>
      <c r="AP14064" s="41"/>
      <c r="AQ14064" s="41"/>
      <c r="AR14064" s="41"/>
      <c r="AS14064" s="41"/>
      <c r="AT14064" s="41"/>
      <c r="AU14064" s="41"/>
      <c r="AV14064" s="41"/>
      <c r="AW14064" s="41"/>
      <c r="AX14064" s="41"/>
      <c r="AY14064" s="41"/>
      <c r="AZ14064" s="41"/>
      <c r="BA14064" s="41"/>
      <c r="BB14064" s="41"/>
      <c r="BC14064" s="41"/>
      <c r="BD14064" s="41"/>
      <c r="BE14064" s="41"/>
      <c r="BF14064" s="41"/>
      <c r="BG14064" s="41"/>
      <c r="BH14064" s="41"/>
      <c r="BI14064" s="41"/>
      <c r="BJ14064" s="41"/>
      <c r="BK14064" s="41"/>
      <c r="BL14064" s="41"/>
      <c r="BM14064" s="41"/>
      <c r="BN14064" s="41"/>
      <c r="BO14064" s="41"/>
      <c r="BP14064" s="108"/>
      <c r="CG14064" s="102"/>
      <c r="CI14064" s="45"/>
    </row>
    <row r="14065" spans="37:87" ht="13" customHeight="1">
      <c r="AK14065" s="114"/>
      <c r="AL14065" s="41"/>
      <c r="AM14065" s="41"/>
      <c r="AN14065" s="41"/>
      <c r="AO14065" s="41"/>
      <c r="AP14065" s="41"/>
      <c r="AQ14065" s="41"/>
      <c r="AR14065" s="41"/>
      <c r="AS14065" s="41"/>
      <c r="AT14065" s="41"/>
      <c r="AU14065" s="41"/>
      <c r="AV14065" s="41"/>
      <c r="AW14065" s="41"/>
      <c r="AX14065" s="41"/>
      <c r="AY14065" s="41"/>
      <c r="AZ14065" s="41"/>
      <c r="BA14065" s="41"/>
      <c r="BB14065" s="41"/>
      <c r="BC14065" s="41"/>
      <c r="BD14065" s="41"/>
      <c r="BE14065" s="41"/>
      <c r="BF14065" s="41"/>
      <c r="BG14065" s="41"/>
      <c r="BH14065" s="41"/>
      <c r="BI14065" s="41"/>
      <c r="BJ14065" s="41"/>
      <c r="BK14065" s="41"/>
      <c r="BL14065" s="41"/>
      <c r="BM14065" s="41"/>
      <c r="BN14065" s="41"/>
      <c r="BO14065" s="41"/>
      <c r="BP14065" s="108"/>
      <c r="CG14065" s="102"/>
      <c r="CI14065" s="45"/>
    </row>
    <row r="14066" spans="37:87" ht="13" customHeight="1">
      <c r="AK14066" s="114"/>
      <c r="AL14066" s="41"/>
      <c r="AM14066" s="41"/>
      <c r="AN14066" s="41"/>
      <c r="AO14066" s="41"/>
      <c r="AP14066" s="41"/>
      <c r="AQ14066" s="41"/>
      <c r="AR14066" s="41"/>
      <c r="AS14066" s="41"/>
      <c r="AT14066" s="41"/>
      <c r="AU14066" s="41"/>
      <c r="AV14066" s="41"/>
      <c r="AW14066" s="41"/>
      <c r="AX14066" s="41"/>
      <c r="AY14066" s="41"/>
      <c r="AZ14066" s="41"/>
      <c r="BA14066" s="41"/>
      <c r="BB14066" s="41"/>
      <c r="BC14066" s="41"/>
      <c r="BD14066" s="41"/>
      <c r="BE14066" s="41"/>
      <c r="BF14066" s="41"/>
      <c r="BG14066" s="41"/>
      <c r="BH14066" s="41"/>
      <c r="BI14066" s="41"/>
      <c r="BJ14066" s="41"/>
      <c r="BK14066" s="41"/>
      <c r="BL14066" s="41"/>
      <c r="BM14066" s="41"/>
      <c r="BN14066" s="41"/>
      <c r="BO14066" s="41"/>
      <c r="BP14066" s="108"/>
      <c r="CG14066" s="102"/>
      <c r="CI14066" s="45"/>
    </row>
    <row r="14067" spans="37:87" ht="13" customHeight="1">
      <c r="AK14067" s="114"/>
      <c r="AL14067" s="41"/>
      <c r="AM14067" s="41"/>
      <c r="AN14067" s="41"/>
      <c r="AO14067" s="41"/>
      <c r="AP14067" s="41"/>
      <c r="AQ14067" s="41"/>
      <c r="AR14067" s="41"/>
      <c r="AS14067" s="41"/>
      <c r="AT14067" s="41"/>
      <c r="AU14067" s="41"/>
      <c r="AV14067" s="41"/>
      <c r="AW14067" s="41"/>
      <c r="AX14067" s="41"/>
      <c r="AY14067" s="41"/>
      <c r="AZ14067" s="41"/>
      <c r="BA14067" s="41"/>
      <c r="BB14067" s="41"/>
      <c r="BC14067" s="41"/>
      <c r="BD14067" s="41"/>
      <c r="BE14067" s="41"/>
      <c r="BF14067" s="41"/>
      <c r="BG14067" s="41"/>
      <c r="BH14067" s="41"/>
      <c r="BI14067" s="41"/>
      <c r="BJ14067" s="41"/>
      <c r="BK14067" s="41"/>
      <c r="BL14067" s="41"/>
      <c r="BM14067" s="41"/>
      <c r="BN14067" s="41"/>
      <c r="BO14067" s="41"/>
      <c r="BP14067" s="108"/>
      <c r="CG14067" s="102"/>
      <c r="CI14067" s="45"/>
    </row>
    <row r="14068" spans="37:87" ht="13" customHeight="1">
      <c r="AK14068" s="114"/>
      <c r="AL14068" s="41"/>
      <c r="AM14068" s="41"/>
      <c r="AN14068" s="41"/>
      <c r="AO14068" s="41"/>
      <c r="AP14068" s="41"/>
      <c r="AQ14068" s="41"/>
      <c r="AR14068" s="41"/>
      <c r="AS14068" s="41"/>
      <c r="AT14068" s="41"/>
      <c r="AU14068" s="41"/>
      <c r="AV14068" s="41"/>
      <c r="AW14068" s="41"/>
      <c r="AX14068" s="41"/>
      <c r="AY14068" s="41"/>
      <c r="AZ14068" s="41"/>
      <c r="BA14068" s="41"/>
      <c r="BB14068" s="41"/>
      <c r="BC14068" s="41"/>
      <c r="BD14068" s="41"/>
      <c r="BE14068" s="41"/>
      <c r="BF14068" s="41"/>
      <c r="BG14068" s="41"/>
      <c r="BH14068" s="41"/>
      <c r="BI14068" s="41"/>
      <c r="BJ14068" s="41"/>
      <c r="BK14068" s="41"/>
      <c r="BL14068" s="41"/>
      <c r="BM14068" s="41"/>
      <c r="BN14068" s="41"/>
      <c r="BO14068" s="41"/>
      <c r="BP14068" s="108"/>
      <c r="CG14068" s="102"/>
      <c r="CI14068" s="45"/>
    </row>
    <row r="14069" spans="37:87" ht="13" customHeight="1">
      <c r="AK14069" s="114"/>
      <c r="AL14069" s="41"/>
      <c r="AM14069" s="41"/>
      <c r="AN14069" s="41"/>
      <c r="AO14069" s="41"/>
      <c r="AP14069" s="41"/>
      <c r="AQ14069" s="41"/>
      <c r="AR14069" s="41"/>
      <c r="AS14069" s="41"/>
      <c r="AT14069" s="41"/>
      <c r="AU14069" s="41"/>
      <c r="AV14069" s="41"/>
      <c r="AW14069" s="41"/>
      <c r="AX14069" s="41"/>
      <c r="AY14069" s="41"/>
      <c r="AZ14069" s="41"/>
      <c r="BA14069" s="41"/>
      <c r="BB14069" s="41"/>
      <c r="BC14069" s="41"/>
      <c r="BD14069" s="41"/>
      <c r="BE14069" s="41"/>
      <c r="BF14069" s="41"/>
      <c r="BG14069" s="41"/>
      <c r="BH14069" s="41"/>
      <c r="BI14069" s="41"/>
      <c r="BJ14069" s="41"/>
      <c r="BK14069" s="41"/>
      <c r="BL14069" s="41"/>
      <c r="BM14069" s="41"/>
      <c r="BN14069" s="41"/>
      <c r="BO14069" s="41"/>
      <c r="BP14069" s="108"/>
      <c r="CG14069" s="102"/>
      <c r="CI14069" s="45"/>
    </row>
    <row r="14070" spans="37:87" ht="13" customHeight="1">
      <c r="AK14070" s="114"/>
      <c r="AL14070" s="41"/>
      <c r="AM14070" s="41"/>
      <c r="AN14070" s="41"/>
      <c r="AO14070" s="41"/>
      <c r="AP14070" s="41"/>
      <c r="AQ14070" s="41"/>
      <c r="AR14070" s="41"/>
      <c r="AS14070" s="41"/>
      <c r="AT14070" s="41"/>
      <c r="AU14070" s="41"/>
      <c r="AV14070" s="41"/>
      <c r="AW14070" s="41"/>
      <c r="AX14070" s="41"/>
      <c r="AY14070" s="41"/>
      <c r="AZ14070" s="41"/>
      <c r="BA14070" s="41"/>
      <c r="BB14070" s="41"/>
      <c r="BC14070" s="41"/>
      <c r="BD14070" s="41"/>
      <c r="BE14070" s="41"/>
      <c r="BF14070" s="41"/>
      <c r="BG14070" s="41"/>
      <c r="BH14070" s="41"/>
      <c r="BI14070" s="41"/>
      <c r="BJ14070" s="41"/>
      <c r="BK14070" s="41"/>
      <c r="BL14070" s="41"/>
      <c r="BM14070" s="41"/>
      <c r="BN14070" s="41"/>
      <c r="BO14070" s="41"/>
      <c r="BP14070" s="108"/>
      <c r="CG14070" s="102"/>
      <c r="CI14070" s="45"/>
    </row>
    <row r="14071" spans="37:87" ht="13" customHeight="1">
      <c r="AK14071" s="114"/>
      <c r="AL14071" s="41"/>
      <c r="AM14071" s="41"/>
      <c r="AN14071" s="41"/>
      <c r="AO14071" s="41"/>
      <c r="AP14071" s="41"/>
      <c r="AQ14071" s="41"/>
      <c r="AR14071" s="41"/>
      <c r="AS14071" s="41"/>
      <c r="AT14071" s="41"/>
      <c r="AU14071" s="41"/>
      <c r="AV14071" s="41"/>
      <c r="AW14071" s="41"/>
      <c r="AX14071" s="41"/>
      <c r="AY14071" s="41"/>
      <c r="AZ14071" s="41"/>
      <c r="BA14071" s="41"/>
      <c r="BB14071" s="41"/>
      <c r="BC14071" s="41"/>
      <c r="BD14071" s="41"/>
      <c r="BE14071" s="41"/>
      <c r="BF14071" s="41"/>
      <c r="BG14071" s="41"/>
      <c r="BH14071" s="41"/>
      <c r="BI14071" s="41"/>
      <c r="BJ14071" s="41"/>
      <c r="BK14071" s="41"/>
      <c r="BL14071" s="41"/>
      <c r="BM14071" s="41"/>
      <c r="BN14071" s="41"/>
      <c r="BO14071" s="41"/>
      <c r="BP14071" s="108"/>
      <c r="CG14071" s="102"/>
      <c r="CI14071" s="45"/>
    </row>
    <row r="14072" spans="37:87" ht="13" customHeight="1">
      <c r="AK14072" s="114"/>
      <c r="AL14072" s="41"/>
      <c r="AM14072" s="41"/>
      <c r="AN14072" s="41"/>
      <c r="AO14072" s="41"/>
      <c r="AP14072" s="41"/>
      <c r="AQ14072" s="41"/>
      <c r="AR14072" s="41"/>
      <c r="AS14072" s="41"/>
      <c r="AT14072" s="41"/>
      <c r="AU14072" s="41"/>
      <c r="AV14072" s="41"/>
      <c r="AW14072" s="41"/>
      <c r="AX14072" s="41"/>
      <c r="AY14072" s="41"/>
      <c r="AZ14072" s="41"/>
      <c r="BA14072" s="41"/>
      <c r="BB14072" s="41"/>
      <c r="BC14072" s="41"/>
      <c r="BD14072" s="41"/>
      <c r="BE14072" s="41"/>
      <c r="BF14072" s="41"/>
      <c r="BG14072" s="41"/>
      <c r="BH14072" s="41"/>
      <c r="BI14072" s="41"/>
      <c r="BJ14072" s="41"/>
      <c r="BK14072" s="41"/>
      <c r="BL14072" s="41"/>
      <c r="BM14072" s="41"/>
      <c r="BN14072" s="41"/>
      <c r="BO14072" s="41"/>
      <c r="BP14072" s="108"/>
      <c r="CG14072" s="102"/>
      <c r="CI14072" s="45"/>
    </row>
    <row r="14073" spans="37:87" ht="13" customHeight="1">
      <c r="AK14073" s="114"/>
      <c r="AL14073" s="41"/>
      <c r="AM14073" s="41"/>
      <c r="AN14073" s="41"/>
      <c r="AO14073" s="41"/>
      <c r="AP14073" s="41"/>
      <c r="AQ14073" s="41"/>
      <c r="AR14073" s="41"/>
      <c r="AS14073" s="41"/>
      <c r="AT14073" s="41"/>
      <c r="AU14073" s="41"/>
      <c r="AV14073" s="41"/>
      <c r="AW14073" s="41"/>
      <c r="AX14073" s="41"/>
      <c r="AY14073" s="41"/>
      <c r="AZ14073" s="41"/>
      <c r="BA14073" s="41"/>
      <c r="BB14073" s="41"/>
      <c r="BC14073" s="41"/>
      <c r="BD14073" s="41"/>
      <c r="BE14073" s="41"/>
      <c r="BF14073" s="41"/>
      <c r="BG14073" s="41"/>
      <c r="BH14073" s="41"/>
      <c r="BI14073" s="41"/>
      <c r="BJ14073" s="41"/>
      <c r="BK14073" s="41"/>
      <c r="BL14073" s="41"/>
      <c r="BM14073" s="41"/>
      <c r="BN14073" s="41"/>
      <c r="BO14073" s="41"/>
      <c r="BP14073" s="108"/>
      <c r="CG14073" s="102"/>
      <c r="CI14073" s="45"/>
    </row>
    <row r="14074" spans="37:87" ht="13" customHeight="1">
      <c r="AK14074" s="114"/>
      <c r="AL14074" s="41"/>
      <c r="AM14074" s="41"/>
      <c r="AN14074" s="41"/>
      <c r="AO14074" s="41"/>
      <c r="AP14074" s="41"/>
      <c r="AQ14074" s="41"/>
      <c r="AR14074" s="41"/>
      <c r="AS14074" s="41"/>
      <c r="AT14074" s="41"/>
      <c r="AU14074" s="41"/>
      <c r="AV14074" s="41"/>
      <c r="AW14074" s="41"/>
      <c r="AX14074" s="41"/>
      <c r="AY14074" s="41"/>
      <c r="AZ14074" s="41"/>
      <c r="BA14074" s="41"/>
      <c r="BB14074" s="41"/>
      <c r="BC14074" s="41"/>
      <c r="BD14074" s="41"/>
      <c r="BE14074" s="41"/>
      <c r="BF14074" s="41"/>
      <c r="BG14074" s="41"/>
      <c r="BH14074" s="41"/>
      <c r="BI14074" s="41"/>
      <c r="BJ14074" s="41"/>
      <c r="BK14074" s="41"/>
      <c r="BL14074" s="41"/>
      <c r="BM14074" s="41"/>
      <c r="BN14074" s="41"/>
      <c r="BO14074" s="41"/>
      <c r="BP14074" s="108"/>
      <c r="CG14074" s="102"/>
      <c r="CI14074" s="45"/>
    </row>
    <row r="14075" spans="37:87" ht="13" customHeight="1">
      <c r="AK14075" s="114"/>
      <c r="AL14075" s="41"/>
      <c r="AM14075" s="41"/>
      <c r="AN14075" s="41"/>
      <c r="AO14075" s="41"/>
      <c r="AP14075" s="41"/>
      <c r="AQ14075" s="41"/>
      <c r="AR14075" s="41"/>
      <c r="AS14075" s="41"/>
      <c r="AT14075" s="41"/>
      <c r="AU14075" s="41"/>
      <c r="AV14075" s="41"/>
      <c r="AW14075" s="41"/>
      <c r="AX14075" s="41"/>
      <c r="AY14075" s="41"/>
      <c r="AZ14075" s="41"/>
      <c r="BA14075" s="41"/>
      <c r="BB14075" s="41"/>
      <c r="BC14075" s="41"/>
      <c r="BD14075" s="41"/>
      <c r="BE14075" s="41"/>
      <c r="BF14075" s="41"/>
      <c r="BG14075" s="41"/>
      <c r="BH14075" s="41"/>
      <c r="BI14075" s="41"/>
      <c r="BJ14075" s="41"/>
      <c r="BK14075" s="41"/>
      <c r="BL14075" s="41"/>
      <c r="BM14075" s="41"/>
      <c r="BN14075" s="41"/>
      <c r="BO14075" s="41"/>
      <c r="BP14075" s="108"/>
      <c r="CG14075" s="102"/>
      <c r="CI14075" s="45"/>
    </row>
    <row r="14076" spans="37:87" ht="13" customHeight="1">
      <c r="AK14076" s="114"/>
      <c r="AL14076" s="41"/>
      <c r="AM14076" s="41"/>
      <c r="AN14076" s="41"/>
      <c r="AO14076" s="41"/>
      <c r="AP14076" s="41"/>
      <c r="AQ14076" s="41"/>
      <c r="AR14076" s="41"/>
      <c r="AS14076" s="41"/>
      <c r="AT14076" s="41"/>
      <c r="AU14076" s="41"/>
      <c r="AV14076" s="41"/>
      <c r="AW14076" s="41"/>
      <c r="AX14076" s="41"/>
      <c r="AY14076" s="41"/>
      <c r="AZ14076" s="41"/>
      <c r="BA14076" s="41"/>
      <c r="BB14076" s="41"/>
      <c r="BC14076" s="41"/>
      <c r="BD14076" s="41"/>
      <c r="BE14076" s="41"/>
      <c r="BF14076" s="41"/>
      <c r="BG14076" s="41"/>
      <c r="BH14076" s="41"/>
      <c r="BI14076" s="41"/>
      <c r="BJ14076" s="41"/>
      <c r="BK14076" s="41"/>
      <c r="BL14076" s="41"/>
      <c r="BM14076" s="41"/>
      <c r="BN14076" s="41"/>
      <c r="BO14076" s="41"/>
      <c r="BP14076" s="108"/>
      <c r="CG14076" s="102"/>
      <c r="CI14076" s="45"/>
    </row>
    <row r="14077" spans="37:87" ht="13" customHeight="1">
      <c r="AK14077" s="114"/>
      <c r="AL14077" s="41"/>
      <c r="AM14077" s="41"/>
      <c r="AN14077" s="41"/>
      <c r="AO14077" s="41"/>
      <c r="AP14077" s="41"/>
      <c r="AQ14077" s="41"/>
      <c r="AR14077" s="41"/>
      <c r="AS14077" s="41"/>
      <c r="AT14077" s="41"/>
      <c r="AU14077" s="41"/>
      <c r="AV14077" s="41"/>
      <c r="AW14077" s="41"/>
      <c r="AX14077" s="41"/>
      <c r="AY14077" s="41"/>
      <c r="AZ14077" s="41"/>
      <c r="BA14077" s="41"/>
      <c r="BB14077" s="41"/>
      <c r="BC14077" s="41"/>
      <c r="BD14077" s="41"/>
      <c r="BE14077" s="41"/>
      <c r="BF14077" s="41"/>
      <c r="BG14077" s="41"/>
      <c r="BH14077" s="41"/>
      <c r="BI14077" s="41"/>
      <c r="BJ14077" s="41"/>
      <c r="BK14077" s="41"/>
      <c r="BL14077" s="41"/>
      <c r="BM14077" s="41"/>
      <c r="BN14077" s="41"/>
      <c r="BO14077" s="41"/>
      <c r="BP14077" s="108"/>
      <c r="CG14077" s="102"/>
      <c r="CI14077" s="45"/>
    </row>
    <row r="14078" spans="37:87" ht="13" customHeight="1">
      <c r="AK14078" s="114"/>
      <c r="AL14078" s="41"/>
      <c r="AM14078" s="41"/>
      <c r="AN14078" s="41"/>
      <c r="AO14078" s="41"/>
      <c r="AP14078" s="41"/>
      <c r="AQ14078" s="41"/>
      <c r="AR14078" s="41"/>
      <c r="AS14078" s="41"/>
      <c r="AT14078" s="41"/>
      <c r="AU14078" s="41"/>
      <c r="AV14078" s="41"/>
      <c r="AW14078" s="41"/>
      <c r="AX14078" s="41"/>
      <c r="AY14078" s="41"/>
      <c r="AZ14078" s="41"/>
      <c r="BA14078" s="41"/>
      <c r="BB14078" s="41"/>
      <c r="BC14078" s="41"/>
      <c r="BD14078" s="41"/>
      <c r="BE14078" s="41"/>
      <c r="BF14078" s="41"/>
      <c r="BG14078" s="41"/>
      <c r="BH14078" s="41"/>
      <c r="BI14078" s="41"/>
      <c r="BJ14078" s="41"/>
      <c r="BK14078" s="41"/>
      <c r="BL14078" s="41"/>
      <c r="BM14078" s="41"/>
      <c r="BN14078" s="41"/>
      <c r="BO14078" s="41"/>
      <c r="BP14078" s="108"/>
      <c r="CG14078" s="102"/>
      <c r="CI14078" s="45"/>
    </row>
    <row r="14079" spans="37:87" ht="13" customHeight="1">
      <c r="AK14079" s="114"/>
      <c r="AL14079" s="41"/>
      <c r="AM14079" s="41"/>
      <c r="AN14079" s="41"/>
      <c r="AO14079" s="41"/>
      <c r="AP14079" s="41"/>
      <c r="AQ14079" s="41"/>
      <c r="AR14079" s="41"/>
      <c r="AS14079" s="41"/>
      <c r="AT14079" s="41"/>
      <c r="AU14079" s="41"/>
      <c r="AV14079" s="41"/>
      <c r="AW14079" s="41"/>
      <c r="AX14079" s="41"/>
      <c r="AY14079" s="41"/>
      <c r="AZ14079" s="41"/>
      <c r="BA14079" s="41"/>
      <c r="BB14079" s="41"/>
      <c r="BC14079" s="41"/>
      <c r="BD14079" s="41"/>
      <c r="BE14079" s="41"/>
      <c r="BF14079" s="41"/>
      <c r="BG14079" s="41"/>
      <c r="BH14079" s="41"/>
      <c r="BI14079" s="41"/>
      <c r="BJ14079" s="41"/>
      <c r="BK14079" s="41"/>
      <c r="BL14079" s="41"/>
      <c r="BM14079" s="41"/>
      <c r="BN14079" s="41"/>
      <c r="BO14079" s="41"/>
      <c r="BP14079" s="108"/>
      <c r="CG14079" s="102"/>
      <c r="CI14079" s="45"/>
    </row>
    <row r="14080" spans="37:87" ht="13" customHeight="1">
      <c r="AK14080" s="114"/>
      <c r="AL14080" s="41"/>
      <c r="AM14080" s="41"/>
      <c r="AN14080" s="41"/>
      <c r="AO14080" s="41"/>
      <c r="AP14080" s="41"/>
      <c r="AQ14080" s="41"/>
      <c r="AR14080" s="41"/>
      <c r="AS14080" s="41"/>
      <c r="AT14080" s="41"/>
      <c r="AU14080" s="41"/>
      <c r="AV14080" s="41"/>
      <c r="AW14080" s="41"/>
      <c r="AX14080" s="41"/>
      <c r="AY14080" s="41"/>
      <c r="AZ14080" s="41"/>
      <c r="BA14080" s="41"/>
      <c r="BB14080" s="41"/>
      <c r="BC14080" s="41"/>
      <c r="BD14080" s="41"/>
      <c r="BE14080" s="41"/>
      <c r="BF14080" s="41"/>
      <c r="BG14080" s="41"/>
      <c r="BH14080" s="41"/>
      <c r="BI14080" s="41"/>
      <c r="BJ14080" s="41"/>
      <c r="BK14080" s="41"/>
      <c r="BL14080" s="41"/>
      <c r="BM14080" s="41"/>
      <c r="BN14080" s="41"/>
      <c r="BO14080" s="41"/>
      <c r="BP14080" s="108"/>
      <c r="CG14080" s="102"/>
      <c r="CI14080" s="45"/>
    </row>
    <row r="14081" spans="37:87" ht="13" customHeight="1">
      <c r="AK14081" s="114"/>
      <c r="AL14081" s="41"/>
      <c r="AM14081" s="41"/>
      <c r="AN14081" s="41"/>
      <c r="AO14081" s="41"/>
      <c r="AP14081" s="41"/>
      <c r="AQ14081" s="41"/>
      <c r="AR14081" s="41"/>
      <c r="AS14081" s="41"/>
      <c r="AT14081" s="41"/>
      <c r="AU14081" s="41"/>
      <c r="AV14081" s="41"/>
      <c r="AW14081" s="41"/>
      <c r="AX14081" s="41"/>
      <c r="AY14081" s="41"/>
      <c r="AZ14081" s="41"/>
      <c r="BA14081" s="41"/>
      <c r="BB14081" s="41"/>
      <c r="BC14081" s="41"/>
      <c r="BD14081" s="41"/>
      <c r="BE14081" s="41"/>
      <c r="BF14081" s="41"/>
      <c r="BG14081" s="41"/>
      <c r="BH14081" s="41"/>
      <c r="BI14081" s="41"/>
      <c r="BJ14081" s="41"/>
      <c r="BK14081" s="41"/>
      <c r="BL14081" s="41"/>
      <c r="BM14081" s="41"/>
      <c r="BN14081" s="41"/>
      <c r="BO14081" s="41"/>
      <c r="BP14081" s="108"/>
      <c r="CG14081" s="102"/>
      <c r="CI14081" s="45"/>
    </row>
    <row r="14082" spans="37:87" ht="13" customHeight="1">
      <c r="AK14082" s="114"/>
      <c r="AL14082" s="41"/>
      <c r="AM14082" s="41"/>
      <c r="AN14082" s="41"/>
      <c r="AO14082" s="41"/>
      <c r="AP14082" s="41"/>
      <c r="AQ14082" s="41"/>
      <c r="AR14082" s="41"/>
      <c r="AS14082" s="41"/>
      <c r="AT14082" s="41"/>
      <c r="AU14082" s="41"/>
      <c r="AV14082" s="41"/>
      <c r="AW14082" s="41"/>
      <c r="AX14082" s="41"/>
      <c r="AY14082" s="41"/>
      <c r="AZ14082" s="41"/>
      <c r="BA14082" s="41"/>
      <c r="BB14082" s="41"/>
      <c r="BC14082" s="41"/>
      <c r="BD14082" s="41"/>
      <c r="BE14082" s="41"/>
      <c r="BF14082" s="41"/>
      <c r="BG14082" s="41"/>
      <c r="BH14082" s="41"/>
      <c r="BI14082" s="41"/>
      <c r="BJ14082" s="41"/>
      <c r="BK14082" s="41"/>
      <c r="BL14082" s="41"/>
      <c r="BM14082" s="41"/>
      <c r="BN14082" s="41"/>
      <c r="BO14082" s="41"/>
      <c r="BP14082" s="108"/>
      <c r="CG14082" s="102"/>
      <c r="CI14082" s="45"/>
    </row>
    <row r="14083" spans="37:87" ht="13" customHeight="1">
      <c r="AK14083" s="114"/>
      <c r="AL14083" s="41"/>
      <c r="AM14083" s="41"/>
      <c r="AN14083" s="41"/>
      <c r="AO14083" s="41"/>
      <c r="AP14083" s="41"/>
      <c r="AQ14083" s="41"/>
      <c r="AR14083" s="41"/>
      <c r="AS14083" s="41"/>
      <c r="AT14083" s="41"/>
      <c r="AU14083" s="41"/>
      <c r="AV14083" s="41"/>
      <c r="AW14083" s="41"/>
      <c r="AX14083" s="41"/>
      <c r="AY14083" s="41"/>
      <c r="AZ14083" s="41"/>
      <c r="BA14083" s="41"/>
      <c r="BB14083" s="41"/>
      <c r="BC14083" s="41"/>
      <c r="BD14083" s="41"/>
      <c r="BE14083" s="41"/>
      <c r="BF14083" s="41"/>
      <c r="BG14083" s="41"/>
      <c r="BH14083" s="41"/>
      <c r="BI14083" s="41"/>
      <c r="BJ14083" s="41"/>
      <c r="BK14083" s="41"/>
      <c r="BL14083" s="41"/>
      <c r="BM14083" s="41"/>
      <c r="BN14083" s="41"/>
      <c r="BO14083" s="41"/>
      <c r="BP14083" s="108"/>
      <c r="CG14083" s="102"/>
      <c r="CI14083" s="45"/>
    </row>
    <row r="14084" spans="37:87" ht="13" customHeight="1">
      <c r="AK14084" s="114"/>
      <c r="AL14084" s="41"/>
      <c r="AM14084" s="41"/>
      <c r="AN14084" s="41"/>
      <c r="AO14084" s="41"/>
      <c r="AP14084" s="41"/>
      <c r="AQ14084" s="41"/>
      <c r="AR14084" s="41"/>
      <c r="AS14084" s="41"/>
      <c r="AT14084" s="41"/>
      <c r="AU14084" s="41"/>
      <c r="AV14084" s="41"/>
      <c r="AW14084" s="41"/>
      <c r="AX14084" s="41"/>
      <c r="AY14084" s="41"/>
      <c r="AZ14084" s="41"/>
      <c r="BA14084" s="41"/>
      <c r="BB14084" s="41"/>
      <c r="BC14084" s="41"/>
      <c r="BD14084" s="41"/>
      <c r="BE14084" s="41"/>
      <c r="BF14084" s="41"/>
      <c r="BG14084" s="41"/>
      <c r="BH14084" s="41"/>
      <c r="BI14084" s="41"/>
      <c r="BJ14084" s="41"/>
      <c r="BK14084" s="41"/>
      <c r="BL14084" s="41"/>
      <c r="BM14084" s="41"/>
      <c r="BN14084" s="41"/>
      <c r="BO14084" s="41"/>
      <c r="BP14084" s="108"/>
      <c r="CG14084" s="102"/>
      <c r="CI14084" s="45"/>
    </row>
    <row r="14085" spans="37:87" ht="13" customHeight="1">
      <c r="AK14085" s="114"/>
      <c r="AL14085" s="41"/>
      <c r="AM14085" s="41"/>
      <c r="AN14085" s="41"/>
      <c r="AO14085" s="41"/>
      <c r="AP14085" s="41"/>
      <c r="AQ14085" s="41"/>
      <c r="AR14085" s="41"/>
      <c r="AS14085" s="41"/>
      <c r="AT14085" s="41"/>
      <c r="AU14085" s="41"/>
      <c r="AV14085" s="41"/>
      <c r="AW14085" s="41"/>
      <c r="AX14085" s="41"/>
      <c r="AY14085" s="41"/>
      <c r="AZ14085" s="41"/>
      <c r="BA14085" s="41"/>
      <c r="BB14085" s="41"/>
      <c r="BC14085" s="41"/>
      <c r="BD14085" s="41"/>
      <c r="BE14085" s="41"/>
      <c r="BF14085" s="41"/>
      <c r="BG14085" s="41"/>
      <c r="BH14085" s="41"/>
      <c r="BI14085" s="41"/>
      <c r="BJ14085" s="41"/>
      <c r="BK14085" s="41"/>
      <c r="BL14085" s="41"/>
      <c r="BM14085" s="41"/>
      <c r="BN14085" s="41"/>
      <c r="BO14085" s="41"/>
      <c r="BP14085" s="108"/>
      <c r="CG14085" s="102"/>
      <c r="CI14085" s="45"/>
    </row>
    <row r="14086" spans="37:87" ht="13" customHeight="1">
      <c r="AK14086" s="114"/>
      <c r="AL14086" s="41"/>
      <c r="AM14086" s="41"/>
      <c r="AN14086" s="41"/>
      <c r="AO14086" s="41"/>
      <c r="AP14086" s="41"/>
      <c r="AQ14086" s="41"/>
      <c r="AR14086" s="41"/>
      <c r="AS14086" s="41"/>
      <c r="AT14086" s="41"/>
      <c r="AU14086" s="41"/>
      <c r="AV14086" s="41"/>
      <c r="AW14086" s="41"/>
      <c r="AX14086" s="41"/>
      <c r="AY14086" s="41"/>
      <c r="AZ14086" s="41"/>
      <c r="BA14086" s="41"/>
      <c r="BB14086" s="41"/>
      <c r="BC14086" s="41"/>
      <c r="BD14086" s="41"/>
      <c r="BE14086" s="41"/>
      <c r="BF14086" s="41"/>
      <c r="BG14086" s="41"/>
      <c r="BH14086" s="41"/>
      <c r="BI14086" s="41"/>
      <c r="BJ14086" s="41"/>
      <c r="BK14086" s="41"/>
      <c r="BL14086" s="41"/>
      <c r="BM14086" s="41"/>
      <c r="BN14086" s="41"/>
      <c r="BO14086" s="41"/>
      <c r="BP14086" s="108"/>
      <c r="CG14086" s="102"/>
      <c r="CI14086" s="45"/>
    </row>
    <row r="14087" spans="37:87" ht="13" customHeight="1">
      <c r="AK14087" s="114"/>
      <c r="AL14087" s="41"/>
      <c r="AM14087" s="41"/>
      <c r="AN14087" s="41"/>
      <c r="AO14087" s="41"/>
      <c r="AP14087" s="41"/>
      <c r="AQ14087" s="41"/>
      <c r="AR14087" s="41"/>
      <c r="AS14087" s="41"/>
      <c r="AT14087" s="41"/>
      <c r="AU14087" s="41"/>
      <c r="AV14087" s="41"/>
      <c r="AW14087" s="41"/>
      <c r="AX14087" s="41"/>
      <c r="AY14087" s="41"/>
      <c r="AZ14087" s="41"/>
      <c r="BA14087" s="41"/>
      <c r="BB14087" s="41"/>
      <c r="BC14087" s="41"/>
      <c r="BD14087" s="41"/>
      <c r="BE14087" s="41"/>
      <c r="BF14087" s="41"/>
      <c r="BG14087" s="41"/>
      <c r="BH14087" s="41"/>
      <c r="BI14087" s="41"/>
      <c r="BJ14087" s="41"/>
      <c r="BK14087" s="41"/>
      <c r="BL14087" s="41"/>
      <c r="BM14087" s="41"/>
      <c r="BN14087" s="41"/>
      <c r="BO14087" s="41"/>
      <c r="BP14087" s="108"/>
      <c r="CG14087" s="102"/>
      <c r="CI14087" s="45"/>
    </row>
    <row r="14088" spans="37:87" ht="13" customHeight="1">
      <c r="AK14088" s="114"/>
      <c r="AL14088" s="41"/>
      <c r="AM14088" s="41"/>
      <c r="AN14088" s="41"/>
      <c r="AO14088" s="41"/>
      <c r="AP14088" s="41"/>
      <c r="AQ14088" s="41"/>
      <c r="AR14088" s="41"/>
      <c r="AS14088" s="41"/>
      <c r="AT14088" s="41"/>
      <c r="AU14088" s="41"/>
      <c r="AV14088" s="41"/>
      <c r="AW14088" s="41"/>
      <c r="AX14088" s="41"/>
      <c r="AY14088" s="41"/>
      <c r="AZ14088" s="41"/>
      <c r="BA14088" s="41"/>
      <c r="BB14088" s="41"/>
      <c r="BC14088" s="41"/>
      <c r="BD14088" s="41"/>
      <c r="BE14088" s="41"/>
      <c r="BF14088" s="41"/>
      <c r="BG14088" s="41"/>
      <c r="BH14088" s="41"/>
      <c r="BI14088" s="41"/>
      <c r="BJ14088" s="41"/>
      <c r="BK14088" s="41"/>
      <c r="BL14088" s="41"/>
      <c r="BM14088" s="41"/>
      <c r="BN14088" s="41"/>
      <c r="BO14088" s="41"/>
      <c r="BP14088" s="108"/>
      <c r="CG14088" s="102"/>
      <c r="CI14088" s="45"/>
    </row>
    <row r="14089" spans="37:87" ht="13" customHeight="1">
      <c r="AK14089" s="114"/>
      <c r="AL14089" s="41"/>
      <c r="AM14089" s="41"/>
      <c r="AN14089" s="41"/>
      <c r="AO14089" s="41"/>
      <c r="AP14089" s="41"/>
      <c r="AQ14089" s="41"/>
      <c r="AR14089" s="41"/>
      <c r="AS14089" s="41"/>
      <c r="AT14089" s="41"/>
      <c r="AU14089" s="41"/>
      <c r="AV14089" s="41"/>
      <c r="AW14089" s="41"/>
      <c r="AX14089" s="41"/>
      <c r="AY14089" s="41"/>
      <c r="AZ14089" s="41"/>
      <c r="BA14089" s="41"/>
      <c r="BB14089" s="41"/>
      <c r="BC14089" s="41"/>
      <c r="BD14089" s="41"/>
      <c r="BE14089" s="41"/>
      <c r="BF14089" s="41"/>
      <c r="BG14089" s="41"/>
      <c r="BH14089" s="41"/>
      <c r="BI14089" s="41"/>
      <c r="BJ14089" s="41"/>
      <c r="BK14089" s="41"/>
      <c r="BL14089" s="41"/>
      <c r="BM14089" s="41"/>
      <c r="BN14089" s="41"/>
      <c r="BO14089" s="41"/>
      <c r="BP14089" s="108"/>
      <c r="CG14089" s="102"/>
      <c r="CI14089" s="45"/>
    </row>
    <row r="14090" spans="37:87" ht="13" customHeight="1">
      <c r="AK14090" s="114"/>
      <c r="AL14090" s="41"/>
      <c r="AM14090" s="41"/>
      <c r="AN14090" s="41"/>
      <c r="AO14090" s="41"/>
      <c r="AP14090" s="41"/>
      <c r="AQ14090" s="41"/>
      <c r="AR14090" s="41"/>
      <c r="AS14090" s="41"/>
      <c r="AT14090" s="41"/>
      <c r="AU14090" s="41"/>
      <c r="AV14090" s="41"/>
      <c r="AW14090" s="41"/>
      <c r="AX14090" s="41"/>
      <c r="AY14090" s="41"/>
      <c r="AZ14090" s="41"/>
      <c r="BA14090" s="41"/>
      <c r="BB14090" s="41"/>
      <c r="BC14090" s="41"/>
      <c r="BD14090" s="41"/>
      <c r="BE14090" s="41"/>
      <c r="BF14090" s="41"/>
      <c r="BG14090" s="41"/>
      <c r="BH14090" s="41"/>
      <c r="BI14090" s="41"/>
      <c r="BJ14090" s="41"/>
      <c r="BK14090" s="41"/>
      <c r="BL14090" s="41"/>
      <c r="BM14090" s="41"/>
      <c r="BN14090" s="41"/>
      <c r="BO14090" s="41"/>
      <c r="BP14090" s="108"/>
      <c r="CG14090" s="102"/>
      <c r="CI14090" s="45"/>
    </row>
    <row r="14091" spans="37:87" ht="13" customHeight="1">
      <c r="AK14091" s="114"/>
      <c r="AL14091" s="41"/>
      <c r="AM14091" s="41"/>
      <c r="AN14091" s="41"/>
      <c r="AO14091" s="41"/>
      <c r="AP14091" s="41"/>
      <c r="AQ14091" s="41"/>
      <c r="AR14091" s="41"/>
      <c r="AS14091" s="41"/>
      <c r="AT14091" s="41"/>
      <c r="AU14091" s="41"/>
      <c r="AV14091" s="41"/>
      <c r="AW14091" s="41"/>
      <c r="AX14091" s="41"/>
      <c r="AY14091" s="41"/>
      <c r="AZ14091" s="41"/>
      <c r="BA14091" s="41"/>
      <c r="BB14091" s="41"/>
      <c r="BC14091" s="41"/>
      <c r="BD14091" s="41"/>
      <c r="BE14091" s="41"/>
      <c r="BF14091" s="41"/>
      <c r="BG14091" s="41"/>
      <c r="BH14091" s="41"/>
      <c r="BI14091" s="41"/>
      <c r="BJ14091" s="41"/>
      <c r="BK14091" s="41"/>
      <c r="BL14091" s="41"/>
      <c r="BM14091" s="41"/>
      <c r="BN14091" s="41"/>
      <c r="BO14091" s="41"/>
      <c r="BP14091" s="108"/>
      <c r="CG14091" s="102"/>
      <c r="CI14091" s="45"/>
    </row>
    <row r="14092" spans="37:87" ht="13" customHeight="1">
      <c r="AK14092" s="114"/>
      <c r="AL14092" s="41"/>
      <c r="AM14092" s="41"/>
      <c r="AN14092" s="41"/>
      <c r="AO14092" s="41"/>
      <c r="AP14092" s="41"/>
      <c r="AQ14092" s="41"/>
      <c r="AR14092" s="41"/>
      <c r="AS14092" s="41"/>
      <c r="AT14092" s="41"/>
      <c r="AU14092" s="41"/>
      <c r="AV14092" s="41"/>
      <c r="AW14092" s="41"/>
      <c r="AX14092" s="41"/>
      <c r="AY14092" s="41"/>
      <c r="AZ14092" s="41"/>
      <c r="BA14092" s="41"/>
      <c r="BB14092" s="41"/>
      <c r="BC14092" s="41"/>
      <c r="BD14092" s="41"/>
      <c r="BE14092" s="41"/>
      <c r="BF14092" s="41"/>
      <c r="BG14092" s="41"/>
      <c r="BH14092" s="41"/>
      <c r="BI14092" s="41"/>
      <c r="BJ14092" s="41"/>
      <c r="BK14092" s="41"/>
      <c r="BL14092" s="41"/>
      <c r="BM14092" s="41"/>
      <c r="BN14092" s="41"/>
      <c r="BO14092" s="41"/>
      <c r="BP14092" s="108"/>
      <c r="CG14092" s="102"/>
      <c r="CI14092" s="45"/>
    </row>
    <row r="14093" spans="37:87" ht="13" customHeight="1">
      <c r="AK14093" s="114"/>
      <c r="AL14093" s="41"/>
      <c r="AM14093" s="41"/>
      <c r="AN14093" s="41"/>
      <c r="AO14093" s="41"/>
      <c r="AP14093" s="41"/>
      <c r="AQ14093" s="41"/>
      <c r="AR14093" s="41"/>
      <c r="AS14093" s="41"/>
      <c r="AT14093" s="41"/>
      <c r="AU14093" s="41"/>
      <c r="AV14093" s="41"/>
      <c r="AW14093" s="41"/>
      <c r="AX14093" s="41"/>
      <c r="AY14093" s="41"/>
      <c r="AZ14093" s="41"/>
      <c r="BA14093" s="41"/>
      <c r="BB14093" s="41"/>
      <c r="BC14093" s="41"/>
      <c r="BD14093" s="41"/>
      <c r="BE14093" s="41"/>
      <c r="BF14093" s="41"/>
      <c r="BG14093" s="41"/>
      <c r="BH14093" s="41"/>
      <c r="BI14093" s="41"/>
      <c r="BJ14093" s="41"/>
      <c r="BK14093" s="41"/>
      <c r="BL14093" s="41"/>
      <c r="BM14093" s="41"/>
      <c r="BN14093" s="41"/>
      <c r="BO14093" s="41"/>
      <c r="BP14093" s="108"/>
      <c r="CG14093" s="102"/>
      <c r="CI14093" s="45"/>
    </row>
    <row r="14094" spans="37:87" ht="13" customHeight="1">
      <c r="AK14094" s="114"/>
      <c r="AL14094" s="41"/>
      <c r="AM14094" s="41"/>
      <c r="AN14094" s="41"/>
      <c r="AO14094" s="41"/>
      <c r="AP14094" s="41"/>
      <c r="AQ14094" s="41"/>
      <c r="AR14094" s="41"/>
      <c r="AS14094" s="41"/>
      <c r="AT14094" s="41"/>
      <c r="AU14094" s="41"/>
      <c r="AV14094" s="41"/>
      <c r="AW14094" s="41"/>
      <c r="AX14094" s="41"/>
      <c r="AY14094" s="41"/>
      <c r="AZ14094" s="41"/>
      <c r="BA14094" s="41"/>
      <c r="BB14094" s="41"/>
      <c r="BC14094" s="41"/>
      <c r="BD14094" s="41"/>
      <c r="BE14094" s="41"/>
      <c r="BF14094" s="41"/>
      <c r="BG14094" s="41"/>
      <c r="BH14094" s="41"/>
      <c r="BI14094" s="41"/>
      <c r="BJ14094" s="41"/>
      <c r="BK14094" s="41"/>
      <c r="BL14094" s="41"/>
      <c r="BM14094" s="41"/>
      <c r="BN14094" s="41"/>
      <c r="BO14094" s="41"/>
      <c r="BP14094" s="108"/>
      <c r="CG14094" s="102"/>
      <c r="CI14094" s="45"/>
    </row>
    <row r="14095" spans="37:87" ht="13" customHeight="1">
      <c r="AK14095" s="114"/>
      <c r="AL14095" s="41"/>
      <c r="AM14095" s="41"/>
      <c r="AN14095" s="41"/>
      <c r="AO14095" s="41"/>
      <c r="AP14095" s="41"/>
      <c r="AQ14095" s="41"/>
      <c r="AR14095" s="41"/>
      <c r="AS14095" s="41"/>
      <c r="AT14095" s="41"/>
      <c r="AU14095" s="41"/>
      <c r="AV14095" s="41"/>
      <c r="AW14095" s="41"/>
      <c r="AX14095" s="41"/>
      <c r="AY14095" s="41"/>
      <c r="AZ14095" s="41"/>
      <c r="BA14095" s="41"/>
      <c r="BB14095" s="41"/>
      <c r="BC14095" s="41"/>
      <c r="BD14095" s="41"/>
      <c r="BE14095" s="41"/>
      <c r="BF14095" s="41"/>
      <c r="BG14095" s="41"/>
      <c r="BH14095" s="41"/>
      <c r="BI14095" s="41"/>
      <c r="BJ14095" s="41"/>
      <c r="BK14095" s="41"/>
      <c r="BL14095" s="41"/>
      <c r="BM14095" s="41"/>
      <c r="BN14095" s="41"/>
      <c r="BO14095" s="41"/>
      <c r="BP14095" s="108"/>
      <c r="CG14095" s="102"/>
      <c r="CI14095" s="45"/>
    </row>
    <row r="14096" spans="37:87" ht="13" customHeight="1">
      <c r="AK14096" s="114"/>
      <c r="AL14096" s="41"/>
      <c r="AM14096" s="41"/>
      <c r="AN14096" s="41"/>
      <c r="AO14096" s="41"/>
      <c r="AP14096" s="41"/>
      <c r="AQ14096" s="41"/>
      <c r="AR14096" s="41"/>
      <c r="AS14096" s="41"/>
      <c r="AT14096" s="41"/>
      <c r="AU14096" s="41"/>
      <c r="AV14096" s="41"/>
      <c r="AW14096" s="41"/>
      <c r="AX14096" s="41"/>
      <c r="AY14096" s="41"/>
      <c r="AZ14096" s="41"/>
      <c r="BA14096" s="41"/>
      <c r="BB14096" s="41"/>
      <c r="BC14096" s="41"/>
      <c r="BD14096" s="41"/>
      <c r="BE14096" s="41"/>
      <c r="BF14096" s="41"/>
      <c r="BG14096" s="41"/>
      <c r="BH14096" s="41"/>
      <c r="BI14096" s="41"/>
      <c r="BJ14096" s="41"/>
      <c r="BK14096" s="41"/>
      <c r="BL14096" s="41"/>
      <c r="BM14096" s="41"/>
      <c r="BN14096" s="41"/>
      <c r="BO14096" s="41"/>
      <c r="BP14096" s="108"/>
      <c r="CG14096" s="102"/>
      <c r="CI14096" s="45"/>
    </row>
    <row r="14097" spans="37:87" ht="13" customHeight="1">
      <c r="AK14097" s="114"/>
      <c r="AL14097" s="41"/>
      <c r="AM14097" s="41"/>
      <c r="AN14097" s="41"/>
      <c r="AO14097" s="41"/>
      <c r="AP14097" s="41"/>
      <c r="AQ14097" s="41"/>
      <c r="AR14097" s="41"/>
      <c r="AS14097" s="41"/>
      <c r="AT14097" s="41"/>
      <c r="AU14097" s="41"/>
      <c r="AV14097" s="41"/>
      <c r="AW14097" s="41"/>
      <c r="AX14097" s="41"/>
      <c r="AY14097" s="41"/>
      <c r="AZ14097" s="41"/>
      <c r="BA14097" s="41"/>
      <c r="BB14097" s="41"/>
      <c r="BC14097" s="41"/>
      <c r="BD14097" s="41"/>
      <c r="BE14097" s="41"/>
      <c r="BF14097" s="41"/>
      <c r="BG14097" s="41"/>
      <c r="BH14097" s="41"/>
      <c r="BI14097" s="41"/>
      <c r="BJ14097" s="41"/>
      <c r="BK14097" s="41"/>
      <c r="BL14097" s="41"/>
      <c r="BM14097" s="41"/>
      <c r="BN14097" s="41"/>
      <c r="BO14097" s="41"/>
      <c r="BP14097" s="108"/>
      <c r="CG14097" s="102"/>
      <c r="CI14097" s="45"/>
    </row>
    <row r="14098" spans="37:87" ht="13" customHeight="1">
      <c r="AK14098" s="114"/>
      <c r="AL14098" s="41"/>
      <c r="AM14098" s="41"/>
      <c r="AN14098" s="41"/>
      <c r="AO14098" s="41"/>
      <c r="AP14098" s="41"/>
      <c r="AQ14098" s="41"/>
      <c r="AR14098" s="41"/>
      <c r="AS14098" s="41"/>
      <c r="AT14098" s="41"/>
      <c r="AU14098" s="41"/>
      <c r="AV14098" s="41"/>
      <c r="AW14098" s="41"/>
      <c r="AX14098" s="41"/>
      <c r="AY14098" s="41"/>
      <c r="AZ14098" s="41"/>
      <c r="BA14098" s="41"/>
      <c r="BB14098" s="41"/>
      <c r="BC14098" s="41"/>
      <c r="BD14098" s="41"/>
      <c r="BE14098" s="41"/>
      <c r="BF14098" s="41"/>
      <c r="BG14098" s="41"/>
      <c r="BH14098" s="41"/>
      <c r="BI14098" s="41"/>
      <c r="BJ14098" s="41"/>
      <c r="BK14098" s="41"/>
      <c r="BL14098" s="41"/>
      <c r="BM14098" s="41"/>
      <c r="BN14098" s="41"/>
      <c r="BO14098" s="41"/>
      <c r="BP14098" s="108"/>
      <c r="CG14098" s="102"/>
      <c r="CI14098" s="45"/>
    </row>
    <row r="14099" spans="37:87" ht="13" customHeight="1">
      <c r="AK14099" s="114"/>
      <c r="AL14099" s="41"/>
      <c r="AM14099" s="41"/>
      <c r="AN14099" s="41"/>
      <c r="AO14099" s="41"/>
      <c r="AP14099" s="41"/>
      <c r="AQ14099" s="41"/>
      <c r="AR14099" s="41"/>
      <c r="AS14099" s="41"/>
      <c r="AT14099" s="41"/>
      <c r="AU14099" s="41"/>
      <c r="AV14099" s="41"/>
      <c r="AW14099" s="41"/>
      <c r="AX14099" s="41"/>
      <c r="AY14099" s="41"/>
      <c r="AZ14099" s="41"/>
      <c r="BA14099" s="41"/>
      <c r="BB14099" s="41"/>
      <c r="BC14099" s="41"/>
      <c r="BD14099" s="41"/>
      <c r="BE14099" s="41"/>
      <c r="BF14099" s="41"/>
      <c r="BG14099" s="41"/>
      <c r="BH14099" s="41"/>
      <c r="BI14099" s="41"/>
      <c r="BJ14099" s="41"/>
      <c r="BK14099" s="41"/>
      <c r="BL14099" s="41"/>
      <c r="BM14099" s="41"/>
      <c r="BN14099" s="41"/>
      <c r="BO14099" s="41"/>
      <c r="BP14099" s="108"/>
      <c r="CG14099" s="102"/>
      <c r="CI14099" s="45"/>
    </row>
    <row r="14100" spans="37:87" ht="13" customHeight="1">
      <c r="AK14100" s="114"/>
      <c r="AL14100" s="41"/>
      <c r="AM14100" s="41"/>
      <c r="AN14100" s="41"/>
      <c r="AO14100" s="41"/>
      <c r="AP14100" s="41"/>
      <c r="AQ14100" s="41"/>
      <c r="AR14100" s="41"/>
      <c r="AS14100" s="41"/>
      <c r="AT14100" s="41"/>
      <c r="AU14100" s="41"/>
      <c r="AV14100" s="41"/>
      <c r="AW14100" s="41"/>
      <c r="AX14100" s="41"/>
      <c r="AY14100" s="41"/>
      <c r="AZ14100" s="41"/>
      <c r="BA14100" s="41"/>
      <c r="BB14100" s="41"/>
      <c r="BC14100" s="41"/>
      <c r="BD14100" s="41"/>
      <c r="BE14100" s="41"/>
      <c r="BF14100" s="41"/>
      <c r="BG14100" s="41"/>
      <c r="BH14100" s="41"/>
      <c r="BI14100" s="41"/>
      <c r="BJ14100" s="41"/>
      <c r="BK14100" s="41"/>
      <c r="BL14100" s="41"/>
      <c r="BM14100" s="41"/>
      <c r="BN14100" s="41"/>
      <c r="BO14100" s="41"/>
      <c r="BP14100" s="108"/>
      <c r="CG14100" s="102"/>
      <c r="CI14100" s="45"/>
    </row>
    <row r="14101" spans="37:87" ht="13" customHeight="1">
      <c r="AK14101" s="114"/>
      <c r="AL14101" s="41"/>
      <c r="AM14101" s="41"/>
      <c r="AN14101" s="41"/>
      <c r="AO14101" s="41"/>
      <c r="AP14101" s="41"/>
      <c r="AQ14101" s="41"/>
      <c r="AR14101" s="41"/>
      <c r="AS14101" s="41"/>
      <c r="AT14101" s="41"/>
      <c r="AU14101" s="41"/>
      <c r="AV14101" s="41"/>
      <c r="AW14101" s="41"/>
      <c r="AX14101" s="41"/>
      <c r="AY14101" s="41"/>
      <c r="AZ14101" s="41"/>
      <c r="BA14101" s="41"/>
      <c r="BB14101" s="41"/>
      <c r="BC14101" s="41"/>
      <c r="BD14101" s="41"/>
      <c r="BE14101" s="41"/>
      <c r="BF14101" s="41"/>
      <c r="BG14101" s="41"/>
      <c r="BH14101" s="41"/>
      <c r="BI14101" s="41"/>
      <c r="BJ14101" s="41"/>
      <c r="BK14101" s="41"/>
      <c r="BL14101" s="41"/>
      <c r="BM14101" s="41"/>
      <c r="BN14101" s="41"/>
      <c r="BO14101" s="41"/>
      <c r="BP14101" s="108"/>
      <c r="CG14101" s="102"/>
      <c r="CI14101" s="45"/>
    </row>
    <row r="14102" spans="37:87" ht="13" customHeight="1">
      <c r="AK14102" s="114"/>
      <c r="AL14102" s="41"/>
      <c r="AM14102" s="41"/>
      <c r="AN14102" s="41"/>
      <c r="AO14102" s="41"/>
      <c r="AP14102" s="41"/>
      <c r="AQ14102" s="41"/>
      <c r="AR14102" s="41"/>
      <c r="AS14102" s="41"/>
      <c r="AT14102" s="41"/>
      <c r="AU14102" s="41"/>
      <c r="AV14102" s="41"/>
      <c r="AW14102" s="41"/>
      <c r="AX14102" s="41"/>
      <c r="AY14102" s="41"/>
      <c r="AZ14102" s="41"/>
      <c r="BA14102" s="41"/>
      <c r="BB14102" s="41"/>
      <c r="BC14102" s="41"/>
      <c r="BD14102" s="41"/>
      <c r="BE14102" s="41"/>
      <c r="BF14102" s="41"/>
      <c r="BG14102" s="41"/>
      <c r="BH14102" s="41"/>
      <c r="BI14102" s="41"/>
      <c r="BJ14102" s="41"/>
      <c r="BK14102" s="41"/>
      <c r="BL14102" s="41"/>
      <c r="BM14102" s="41"/>
      <c r="BN14102" s="41"/>
      <c r="BO14102" s="41"/>
      <c r="BP14102" s="108"/>
      <c r="CG14102" s="102"/>
      <c r="CI14102" s="45"/>
    </row>
    <row r="14103" spans="37:87" ht="13" customHeight="1">
      <c r="AK14103" s="114"/>
      <c r="AL14103" s="41"/>
      <c r="AM14103" s="41"/>
      <c r="AN14103" s="41"/>
      <c r="AO14103" s="41"/>
      <c r="AP14103" s="41"/>
      <c r="AQ14103" s="41"/>
      <c r="AR14103" s="41"/>
      <c r="AS14103" s="41"/>
      <c r="AT14103" s="41"/>
      <c r="AU14103" s="41"/>
      <c r="AV14103" s="41"/>
      <c r="AW14103" s="41"/>
      <c r="AX14103" s="41"/>
      <c r="AY14103" s="41"/>
      <c r="AZ14103" s="41"/>
      <c r="BA14103" s="41"/>
      <c r="BB14103" s="41"/>
      <c r="BC14103" s="41"/>
      <c r="BD14103" s="41"/>
      <c r="BE14103" s="41"/>
      <c r="BF14103" s="41"/>
      <c r="BG14103" s="41"/>
      <c r="BH14103" s="41"/>
      <c r="BI14103" s="41"/>
      <c r="BJ14103" s="41"/>
      <c r="BK14103" s="41"/>
      <c r="BL14103" s="41"/>
      <c r="BM14103" s="41"/>
      <c r="BN14103" s="41"/>
      <c r="BO14103" s="41"/>
      <c r="BP14103" s="108"/>
      <c r="CG14103" s="102"/>
      <c r="CI14103" s="45"/>
    </row>
    <row r="14104" spans="37:87" ht="13" customHeight="1">
      <c r="AK14104" s="114"/>
      <c r="AL14104" s="41"/>
      <c r="AM14104" s="41"/>
      <c r="AN14104" s="41"/>
      <c r="AO14104" s="41"/>
      <c r="AP14104" s="41"/>
      <c r="AQ14104" s="41"/>
      <c r="AR14104" s="41"/>
      <c r="AS14104" s="41"/>
      <c r="AT14104" s="41"/>
      <c r="AU14104" s="41"/>
      <c r="AV14104" s="41"/>
      <c r="AW14104" s="41"/>
      <c r="AX14104" s="41"/>
      <c r="AY14104" s="41"/>
      <c r="AZ14104" s="41"/>
      <c r="BA14104" s="41"/>
      <c r="BB14104" s="41"/>
      <c r="BC14104" s="41"/>
      <c r="BD14104" s="41"/>
      <c r="BE14104" s="41"/>
      <c r="BF14104" s="41"/>
      <c r="BG14104" s="41"/>
      <c r="BH14104" s="41"/>
      <c r="BI14104" s="41"/>
      <c r="BJ14104" s="41"/>
      <c r="BK14104" s="41"/>
      <c r="BL14104" s="41"/>
      <c r="BM14104" s="41"/>
      <c r="BN14104" s="41"/>
      <c r="BO14104" s="41"/>
      <c r="BP14104" s="108"/>
      <c r="CG14104" s="102"/>
      <c r="CI14104" s="45"/>
    </row>
    <row r="14105" spans="37:87" ht="13" customHeight="1">
      <c r="AK14105" s="114"/>
      <c r="AL14105" s="41"/>
      <c r="AM14105" s="41"/>
      <c r="AN14105" s="41"/>
      <c r="AO14105" s="41"/>
      <c r="AP14105" s="41"/>
      <c r="AQ14105" s="41"/>
      <c r="AR14105" s="41"/>
      <c r="AS14105" s="41"/>
      <c r="AT14105" s="41"/>
      <c r="AU14105" s="41"/>
      <c r="AV14105" s="41"/>
      <c r="AW14105" s="41"/>
      <c r="AX14105" s="41"/>
      <c r="AY14105" s="41"/>
      <c r="AZ14105" s="41"/>
      <c r="BA14105" s="41"/>
      <c r="BB14105" s="41"/>
      <c r="BC14105" s="41"/>
      <c r="BD14105" s="41"/>
      <c r="BE14105" s="41"/>
      <c r="BF14105" s="41"/>
      <c r="BG14105" s="41"/>
      <c r="BH14105" s="41"/>
      <c r="BI14105" s="41"/>
      <c r="BJ14105" s="41"/>
      <c r="BK14105" s="41"/>
      <c r="BL14105" s="41"/>
      <c r="BM14105" s="41"/>
      <c r="BN14105" s="41"/>
      <c r="BO14105" s="41"/>
      <c r="BP14105" s="108"/>
      <c r="CG14105" s="102"/>
      <c r="CI14105" s="45"/>
    </row>
    <row r="14106" spans="37:87" ht="13" customHeight="1">
      <c r="AK14106" s="114"/>
      <c r="AL14106" s="41"/>
      <c r="AM14106" s="41"/>
      <c r="AN14106" s="41"/>
      <c r="AO14106" s="41"/>
      <c r="AP14106" s="41"/>
      <c r="AQ14106" s="41"/>
      <c r="AR14106" s="41"/>
      <c r="AS14106" s="41"/>
      <c r="AT14106" s="41"/>
      <c r="AU14106" s="41"/>
      <c r="AV14106" s="41"/>
      <c r="AW14106" s="41"/>
      <c r="AX14106" s="41"/>
      <c r="AY14106" s="41"/>
      <c r="AZ14106" s="41"/>
      <c r="BA14106" s="41"/>
      <c r="BB14106" s="41"/>
      <c r="BC14106" s="41"/>
      <c r="BD14106" s="41"/>
      <c r="BE14106" s="41"/>
      <c r="BF14106" s="41"/>
      <c r="BG14106" s="41"/>
      <c r="BH14106" s="41"/>
      <c r="BI14106" s="41"/>
      <c r="BJ14106" s="41"/>
      <c r="BK14106" s="41"/>
      <c r="BL14106" s="41"/>
      <c r="BM14106" s="41"/>
      <c r="BN14106" s="41"/>
      <c r="BO14106" s="41"/>
      <c r="BP14106" s="108"/>
      <c r="CG14106" s="102"/>
      <c r="CI14106" s="45"/>
    </row>
    <row r="14107" spans="37:87" ht="13" customHeight="1">
      <c r="AK14107" s="114"/>
      <c r="AL14107" s="41"/>
      <c r="AM14107" s="41"/>
      <c r="AN14107" s="41"/>
      <c r="AO14107" s="41"/>
      <c r="AP14107" s="41"/>
      <c r="AQ14107" s="41"/>
      <c r="AR14107" s="41"/>
      <c r="AS14107" s="41"/>
      <c r="AT14107" s="41"/>
      <c r="AU14107" s="41"/>
      <c r="AV14107" s="41"/>
      <c r="AW14107" s="41"/>
      <c r="AX14107" s="41"/>
      <c r="AY14107" s="41"/>
      <c r="AZ14107" s="41"/>
      <c r="BA14107" s="41"/>
      <c r="BB14107" s="41"/>
      <c r="BC14107" s="41"/>
      <c r="BD14107" s="41"/>
      <c r="BE14107" s="41"/>
      <c r="BF14107" s="41"/>
      <c r="BG14107" s="41"/>
      <c r="BH14107" s="41"/>
      <c r="BI14107" s="41"/>
      <c r="BJ14107" s="41"/>
      <c r="BK14107" s="41"/>
      <c r="BL14107" s="41"/>
      <c r="BM14107" s="41"/>
      <c r="BN14107" s="41"/>
      <c r="BO14107" s="41"/>
      <c r="BP14107" s="108"/>
      <c r="CG14107" s="102"/>
      <c r="CI14107" s="45"/>
    </row>
    <row r="14108" spans="37:87" ht="13" customHeight="1">
      <c r="AK14108" s="114"/>
      <c r="AL14108" s="41"/>
      <c r="AM14108" s="41"/>
      <c r="AN14108" s="41"/>
      <c r="AO14108" s="41"/>
      <c r="AP14108" s="41"/>
      <c r="AQ14108" s="41"/>
      <c r="AR14108" s="41"/>
      <c r="AS14108" s="41"/>
      <c r="AT14108" s="41"/>
      <c r="AU14108" s="41"/>
      <c r="AV14108" s="41"/>
      <c r="AW14108" s="41"/>
      <c r="AX14108" s="41"/>
      <c r="AY14108" s="41"/>
      <c r="AZ14108" s="41"/>
      <c r="BA14108" s="41"/>
      <c r="BB14108" s="41"/>
      <c r="BC14108" s="41"/>
      <c r="BD14108" s="41"/>
      <c r="BE14108" s="41"/>
      <c r="BF14108" s="41"/>
      <c r="BG14108" s="41"/>
      <c r="BH14108" s="41"/>
      <c r="BI14108" s="41"/>
      <c r="BJ14108" s="41"/>
      <c r="BK14108" s="41"/>
      <c r="BL14108" s="41"/>
      <c r="BM14108" s="41"/>
      <c r="BN14108" s="41"/>
      <c r="BO14108" s="41"/>
      <c r="BP14108" s="108"/>
      <c r="CG14108" s="102"/>
      <c r="CI14108" s="45"/>
    </row>
    <row r="14109" spans="37:87" ht="13" customHeight="1">
      <c r="AK14109" s="114"/>
      <c r="AL14109" s="41"/>
      <c r="AM14109" s="41"/>
      <c r="AN14109" s="41"/>
      <c r="AO14109" s="41"/>
      <c r="AP14109" s="41"/>
      <c r="AQ14109" s="41"/>
      <c r="AR14109" s="41"/>
      <c r="AS14109" s="41"/>
      <c r="AT14109" s="41"/>
      <c r="AU14109" s="41"/>
      <c r="AV14109" s="41"/>
      <c r="AW14109" s="41"/>
      <c r="AX14109" s="41"/>
      <c r="AY14109" s="41"/>
      <c r="AZ14109" s="41"/>
      <c r="BA14109" s="41"/>
      <c r="BB14109" s="41"/>
      <c r="BC14109" s="41"/>
      <c r="BD14109" s="41"/>
      <c r="BE14109" s="41"/>
      <c r="BF14109" s="41"/>
      <c r="BG14109" s="41"/>
      <c r="BH14109" s="41"/>
      <c r="BI14109" s="41"/>
      <c r="BJ14109" s="41"/>
      <c r="BK14109" s="41"/>
      <c r="BL14109" s="41"/>
      <c r="BM14109" s="41"/>
      <c r="BN14109" s="41"/>
      <c r="BO14109" s="41"/>
      <c r="BP14109" s="108"/>
      <c r="CG14109" s="102"/>
      <c r="CI14109" s="45"/>
    </row>
    <row r="14110" spans="37:87" ht="13" customHeight="1">
      <c r="AK14110" s="114"/>
      <c r="AL14110" s="41"/>
      <c r="AM14110" s="41"/>
      <c r="AN14110" s="41"/>
      <c r="AO14110" s="41"/>
      <c r="AP14110" s="41"/>
      <c r="AQ14110" s="41"/>
      <c r="AR14110" s="41"/>
      <c r="AS14110" s="41"/>
      <c r="AT14110" s="41"/>
      <c r="AU14110" s="41"/>
      <c r="AV14110" s="41"/>
      <c r="AW14110" s="41"/>
      <c r="AX14110" s="41"/>
      <c r="AY14110" s="41"/>
      <c r="AZ14110" s="41"/>
      <c r="BA14110" s="41"/>
      <c r="BB14110" s="41"/>
      <c r="BC14110" s="41"/>
      <c r="BD14110" s="41"/>
      <c r="BE14110" s="41"/>
      <c r="BF14110" s="41"/>
      <c r="BG14110" s="41"/>
      <c r="BH14110" s="41"/>
      <c r="BI14110" s="41"/>
      <c r="BJ14110" s="41"/>
      <c r="BK14110" s="41"/>
      <c r="BL14110" s="41"/>
      <c r="BM14110" s="41"/>
      <c r="BN14110" s="41"/>
      <c r="BO14110" s="41"/>
      <c r="BP14110" s="108"/>
      <c r="CG14110" s="102"/>
      <c r="CI14110" s="45"/>
    </row>
    <row r="14111" spans="37:87" ht="13" customHeight="1">
      <c r="AK14111" s="114"/>
      <c r="AL14111" s="41"/>
      <c r="AM14111" s="41"/>
      <c r="AN14111" s="41"/>
      <c r="AO14111" s="41"/>
      <c r="AP14111" s="41"/>
      <c r="AQ14111" s="41"/>
      <c r="AR14111" s="41"/>
      <c r="AS14111" s="41"/>
      <c r="AT14111" s="41"/>
      <c r="AU14111" s="41"/>
      <c r="AV14111" s="41"/>
      <c r="AW14111" s="41"/>
      <c r="AX14111" s="41"/>
      <c r="AY14111" s="41"/>
      <c r="AZ14111" s="41"/>
      <c r="BA14111" s="41"/>
      <c r="BB14111" s="41"/>
      <c r="BC14111" s="41"/>
      <c r="BD14111" s="41"/>
      <c r="BE14111" s="41"/>
      <c r="BF14111" s="41"/>
      <c r="BG14111" s="41"/>
      <c r="BH14111" s="41"/>
      <c r="BI14111" s="41"/>
      <c r="BJ14111" s="41"/>
      <c r="BK14111" s="41"/>
      <c r="BL14111" s="41"/>
      <c r="BM14111" s="41"/>
      <c r="BN14111" s="41"/>
      <c r="BO14111" s="41"/>
      <c r="BP14111" s="108"/>
      <c r="CG14111" s="102"/>
      <c r="CI14111" s="45"/>
    </row>
    <row r="14112" spans="37:87" ht="13" customHeight="1">
      <c r="AK14112" s="114"/>
      <c r="AL14112" s="41"/>
      <c r="AM14112" s="41"/>
      <c r="AN14112" s="41"/>
      <c r="AO14112" s="41"/>
      <c r="AP14112" s="41"/>
      <c r="AQ14112" s="41"/>
      <c r="AR14112" s="41"/>
      <c r="AS14112" s="41"/>
      <c r="AT14112" s="41"/>
      <c r="AU14112" s="41"/>
      <c r="AV14112" s="41"/>
      <c r="AW14112" s="41"/>
      <c r="AX14112" s="41"/>
      <c r="AY14112" s="41"/>
      <c r="AZ14112" s="41"/>
      <c r="BA14112" s="41"/>
      <c r="BB14112" s="41"/>
      <c r="BC14112" s="41"/>
      <c r="BD14112" s="41"/>
      <c r="BE14112" s="41"/>
      <c r="BF14112" s="41"/>
      <c r="BG14112" s="41"/>
      <c r="BH14112" s="41"/>
      <c r="BI14112" s="41"/>
      <c r="BJ14112" s="41"/>
      <c r="BK14112" s="41"/>
      <c r="BL14112" s="41"/>
      <c r="BM14112" s="41"/>
      <c r="BN14112" s="41"/>
      <c r="BO14112" s="41"/>
      <c r="BP14112" s="108"/>
      <c r="CG14112" s="102"/>
      <c r="CI14112" s="45"/>
    </row>
    <row r="14113" spans="37:87" ht="13" customHeight="1">
      <c r="AK14113" s="114"/>
      <c r="AL14113" s="41"/>
      <c r="AM14113" s="41"/>
      <c r="AN14113" s="41"/>
      <c r="AO14113" s="41"/>
      <c r="AP14113" s="41"/>
      <c r="AQ14113" s="41"/>
      <c r="AR14113" s="41"/>
      <c r="AS14113" s="41"/>
      <c r="AT14113" s="41"/>
      <c r="AU14113" s="41"/>
      <c r="AV14113" s="41"/>
      <c r="AW14113" s="41"/>
      <c r="AX14113" s="41"/>
      <c r="AY14113" s="41"/>
      <c r="AZ14113" s="41"/>
      <c r="BA14113" s="41"/>
      <c r="BB14113" s="41"/>
      <c r="BC14113" s="41"/>
      <c r="BD14113" s="41"/>
      <c r="BE14113" s="41"/>
      <c r="BF14113" s="41"/>
      <c r="BG14113" s="41"/>
      <c r="BH14113" s="41"/>
      <c r="BI14113" s="41"/>
      <c r="BJ14113" s="41"/>
      <c r="BK14113" s="41"/>
      <c r="BL14113" s="41"/>
      <c r="BM14113" s="41"/>
      <c r="BN14113" s="41"/>
      <c r="BO14113" s="41"/>
      <c r="BP14113" s="108"/>
      <c r="CG14113" s="102"/>
      <c r="CI14113" s="45"/>
    </row>
    <row r="14114" spans="37:87" ht="13" customHeight="1">
      <c r="AK14114" s="114"/>
      <c r="AL14114" s="41"/>
      <c r="AM14114" s="41"/>
      <c r="AN14114" s="41"/>
      <c r="AO14114" s="41"/>
      <c r="AP14114" s="41"/>
      <c r="AQ14114" s="41"/>
      <c r="AR14114" s="41"/>
      <c r="AS14114" s="41"/>
      <c r="AT14114" s="41"/>
      <c r="AU14114" s="41"/>
      <c r="AV14114" s="41"/>
      <c r="AW14114" s="41"/>
      <c r="AX14114" s="41"/>
      <c r="AY14114" s="41"/>
      <c r="AZ14114" s="41"/>
      <c r="BA14114" s="41"/>
      <c r="BB14114" s="41"/>
      <c r="BC14114" s="41"/>
      <c r="BD14114" s="41"/>
      <c r="BE14114" s="41"/>
      <c r="BF14114" s="41"/>
      <c r="BG14114" s="41"/>
      <c r="BH14114" s="41"/>
      <c r="BI14114" s="41"/>
      <c r="BJ14114" s="41"/>
      <c r="BK14114" s="41"/>
      <c r="BL14114" s="41"/>
      <c r="BM14114" s="41"/>
      <c r="BN14114" s="41"/>
      <c r="BO14114" s="41"/>
      <c r="BP14114" s="108"/>
      <c r="CG14114" s="102"/>
      <c r="CI14114" s="45"/>
    </row>
    <row r="14115" spans="37:87" ht="13" customHeight="1">
      <c r="AK14115" s="114"/>
      <c r="AL14115" s="41"/>
      <c r="AM14115" s="41"/>
      <c r="AN14115" s="41"/>
      <c r="AO14115" s="41"/>
      <c r="AP14115" s="41"/>
      <c r="AQ14115" s="41"/>
      <c r="AR14115" s="41"/>
      <c r="AS14115" s="41"/>
      <c r="AT14115" s="41"/>
      <c r="AU14115" s="41"/>
      <c r="AV14115" s="41"/>
      <c r="AW14115" s="41"/>
      <c r="AX14115" s="41"/>
      <c r="AY14115" s="41"/>
      <c r="AZ14115" s="41"/>
      <c r="BA14115" s="41"/>
      <c r="BB14115" s="41"/>
      <c r="BC14115" s="41"/>
      <c r="BD14115" s="41"/>
      <c r="BE14115" s="41"/>
      <c r="BF14115" s="41"/>
      <c r="BG14115" s="41"/>
      <c r="BH14115" s="41"/>
      <c r="BI14115" s="41"/>
      <c r="BJ14115" s="41"/>
      <c r="BK14115" s="41"/>
      <c r="BL14115" s="41"/>
      <c r="BM14115" s="41"/>
      <c r="BN14115" s="41"/>
      <c r="BO14115" s="41"/>
      <c r="BP14115" s="108"/>
      <c r="CG14115" s="102"/>
      <c r="CI14115" s="45"/>
    </row>
    <row r="14116" spans="37:87" ht="13" customHeight="1">
      <c r="AK14116" s="114"/>
      <c r="AL14116" s="41"/>
      <c r="AM14116" s="41"/>
      <c r="AN14116" s="41"/>
      <c r="AO14116" s="41"/>
      <c r="AP14116" s="41"/>
      <c r="AQ14116" s="41"/>
      <c r="AR14116" s="41"/>
      <c r="AS14116" s="41"/>
      <c r="AT14116" s="41"/>
      <c r="AU14116" s="41"/>
      <c r="AV14116" s="41"/>
      <c r="AW14116" s="41"/>
      <c r="AX14116" s="41"/>
      <c r="AY14116" s="41"/>
      <c r="AZ14116" s="41"/>
      <c r="BA14116" s="41"/>
      <c r="BB14116" s="41"/>
      <c r="BC14116" s="41"/>
      <c r="BD14116" s="41"/>
      <c r="BE14116" s="41"/>
      <c r="BF14116" s="41"/>
      <c r="BG14116" s="41"/>
      <c r="BH14116" s="41"/>
      <c r="BI14116" s="41"/>
      <c r="BJ14116" s="41"/>
      <c r="BK14116" s="41"/>
      <c r="BL14116" s="41"/>
      <c r="BM14116" s="41"/>
      <c r="BN14116" s="41"/>
      <c r="BO14116" s="41"/>
      <c r="BP14116" s="108"/>
      <c r="CG14116" s="102"/>
      <c r="CI14116" s="45"/>
    </row>
    <row r="14117" spans="37:87" ht="13" customHeight="1">
      <c r="AK14117" s="114"/>
      <c r="AL14117" s="41"/>
      <c r="AM14117" s="41"/>
      <c r="AN14117" s="41"/>
      <c r="AO14117" s="41"/>
      <c r="AP14117" s="41"/>
      <c r="AQ14117" s="41"/>
      <c r="AR14117" s="41"/>
      <c r="AS14117" s="41"/>
      <c r="AT14117" s="41"/>
      <c r="AU14117" s="41"/>
      <c r="AV14117" s="41"/>
      <c r="AW14117" s="41"/>
      <c r="AX14117" s="41"/>
      <c r="AY14117" s="41"/>
      <c r="AZ14117" s="41"/>
      <c r="BA14117" s="41"/>
      <c r="BB14117" s="41"/>
      <c r="BC14117" s="41"/>
      <c r="BD14117" s="41"/>
      <c r="BE14117" s="41"/>
      <c r="BF14117" s="41"/>
      <c r="BG14117" s="41"/>
      <c r="BH14117" s="41"/>
      <c r="BI14117" s="41"/>
      <c r="BJ14117" s="41"/>
      <c r="BK14117" s="41"/>
      <c r="BL14117" s="41"/>
      <c r="BM14117" s="41"/>
      <c r="BN14117" s="41"/>
      <c r="BO14117" s="41"/>
      <c r="BP14117" s="108"/>
      <c r="CG14117" s="102"/>
      <c r="CI14117" s="45"/>
    </row>
    <row r="14118" spans="37:87" ht="13" customHeight="1">
      <c r="AK14118" s="114"/>
      <c r="AL14118" s="41"/>
      <c r="AM14118" s="41"/>
      <c r="AN14118" s="41"/>
      <c r="AO14118" s="41"/>
      <c r="AP14118" s="41"/>
      <c r="AQ14118" s="41"/>
      <c r="AR14118" s="41"/>
      <c r="AS14118" s="41"/>
      <c r="AT14118" s="41"/>
      <c r="AU14118" s="41"/>
      <c r="AV14118" s="41"/>
      <c r="AW14118" s="41"/>
      <c r="AX14118" s="41"/>
      <c r="AY14118" s="41"/>
      <c r="AZ14118" s="41"/>
      <c r="BA14118" s="41"/>
      <c r="BB14118" s="41"/>
      <c r="BC14118" s="41"/>
      <c r="BD14118" s="41"/>
      <c r="BE14118" s="41"/>
      <c r="BF14118" s="41"/>
      <c r="BG14118" s="41"/>
      <c r="BH14118" s="41"/>
      <c r="BI14118" s="41"/>
      <c r="BJ14118" s="41"/>
      <c r="BK14118" s="41"/>
      <c r="BL14118" s="41"/>
      <c r="BM14118" s="41"/>
      <c r="BN14118" s="41"/>
      <c r="BO14118" s="41"/>
      <c r="BP14118" s="108"/>
      <c r="CG14118" s="102"/>
      <c r="CI14118" s="45"/>
    </row>
    <row r="14119" spans="37:87" ht="13" customHeight="1">
      <c r="AK14119" s="114"/>
      <c r="AL14119" s="41"/>
      <c r="AM14119" s="41"/>
      <c r="AN14119" s="41"/>
      <c r="AO14119" s="41"/>
      <c r="AP14119" s="41"/>
      <c r="AQ14119" s="41"/>
      <c r="AR14119" s="41"/>
      <c r="AS14119" s="41"/>
      <c r="AT14119" s="41"/>
      <c r="AU14119" s="41"/>
      <c r="AV14119" s="41"/>
      <c r="AW14119" s="41"/>
      <c r="AX14119" s="41"/>
      <c r="AY14119" s="41"/>
      <c r="AZ14119" s="41"/>
      <c r="BA14119" s="41"/>
      <c r="BB14119" s="41"/>
      <c r="BC14119" s="41"/>
      <c r="BD14119" s="41"/>
      <c r="BE14119" s="41"/>
      <c r="BF14119" s="41"/>
      <c r="BG14119" s="41"/>
      <c r="BH14119" s="41"/>
      <c r="BI14119" s="41"/>
      <c r="BJ14119" s="41"/>
      <c r="BK14119" s="41"/>
      <c r="BL14119" s="41"/>
      <c r="BM14119" s="41"/>
      <c r="BN14119" s="41"/>
      <c r="BO14119" s="41"/>
      <c r="BP14119" s="108"/>
      <c r="CG14119" s="102"/>
      <c r="CI14119" s="45"/>
    </row>
    <row r="14120" spans="37:87" ht="13" customHeight="1">
      <c r="AK14120" s="114"/>
      <c r="AL14120" s="41"/>
      <c r="AM14120" s="41"/>
      <c r="AN14120" s="41"/>
      <c r="AO14120" s="41"/>
      <c r="AP14120" s="41"/>
      <c r="AQ14120" s="41"/>
      <c r="AR14120" s="41"/>
      <c r="AS14120" s="41"/>
      <c r="AT14120" s="41"/>
      <c r="AU14120" s="41"/>
      <c r="AV14120" s="41"/>
      <c r="AW14120" s="41"/>
      <c r="AX14120" s="41"/>
      <c r="AY14120" s="41"/>
      <c r="AZ14120" s="41"/>
      <c r="BA14120" s="41"/>
      <c r="BB14120" s="41"/>
      <c r="BC14120" s="41"/>
      <c r="BD14120" s="41"/>
      <c r="BE14120" s="41"/>
      <c r="BF14120" s="41"/>
      <c r="BG14120" s="41"/>
      <c r="BH14120" s="41"/>
      <c r="BI14120" s="41"/>
      <c r="BJ14120" s="41"/>
      <c r="BK14120" s="41"/>
      <c r="BL14120" s="41"/>
      <c r="BM14120" s="41"/>
      <c r="BN14120" s="41"/>
      <c r="BO14120" s="41"/>
      <c r="BP14120" s="108"/>
      <c r="CG14120" s="102"/>
      <c r="CI14120" s="45"/>
    </row>
    <row r="14121" spans="37:87" ht="13" customHeight="1">
      <c r="AK14121" s="114"/>
      <c r="AL14121" s="41"/>
      <c r="AM14121" s="41"/>
      <c r="AN14121" s="41"/>
      <c r="AO14121" s="41"/>
      <c r="AP14121" s="41"/>
      <c r="AQ14121" s="41"/>
      <c r="AR14121" s="41"/>
      <c r="AS14121" s="41"/>
      <c r="AT14121" s="41"/>
      <c r="AU14121" s="41"/>
      <c r="AV14121" s="41"/>
      <c r="AW14121" s="41"/>
      <c r="AX14121" s="41"/>
      <c r="AY14121" s="41"/>
      <c r="AZ14121" s="41"/>
      <c r="BA14121" s="41"/>
      <c r="BB14121" s="41"/>
      <c r="BC14121" s="41"/>
      <c r="BD14121" s="41"/>
      <c r="BE14121" s="41"/>
      <c r="BF14121" s="41"/>
      <c r="BG14121" s="41"/>
      <c r="BH14121" s="41"/>
      <c r="BI14121" s="41"/>
      <c r="BJ14121" s="41"/>
      <c r="BK14121" s="41"/>
      <c r="BL14121" s="41"/>
      <c r="BM14121" s="41"/>
      <c r="BN14121" s="41"/>
      <c r="BO14121" s="41"/>
      <c r="BP14121" s="108"/>
      <c r="CG14121" s="102"/>
      <c r="CI14121" s="45"/>
    </row>
    <row r="14122" spans="37:87" ht="13" customHeight="1">
      <c r="AK14122" s="114"/>
      <c r="AL14122" s="41"/>
      <c r="AM14122" s="41"/>
      <c r="AN14122" s="41"/>
      <c r="AO14122" s="41"/>
      <c r="AP14122" s="41"/>
      <c r="AQ14122" s="41"/>
      <c r="AR14122" s="41"/>
      <c r="AS14122" s="41"/>
      <c r="AT14122" s="41"/>
      <c r="AU14122" s="41"/>
      <c r="AV14122" s="41"/>
      <c r="AW14122" s="41"/>
      <c r="AX14122" s="41"/>
      <c r="AY14122" s="41"/>
      <c r="AZ14122" s="41"/>
      <c r="BA14122" s="41"/>
      <c r="BB14122" s="41"/>
      <c r="BC14122" s="41"/>
      <c r="BD14122" s="41"/>
      <c r="BE14122" s="41"/>
      <c r="BF14122" s="41"/>
      <c r="BG14122" s="41"/>
      <c r="BH14122" s="41"/>
      <c r="BI14122" s="41"/>
      <c r="BJ14122" s="41"/>
      <c r="BK14122" s="41"/>
      <c r="BL14122" s="41"/>
      <c r="BM14122" s="41"/>
      <c r="BN14122" s="41"/>
      <c r="BO14122" s="41"/>
      <c r="BP14122" s="108"/>
      <c r="CG14122" s="102"/>
      <c r="CI14122" s="45"/>
    </row>
    <row r="14123" spans="37:87" ht="13" customHeight="1">
      <c r="AK14123" s="114"/>
      <c r="AL14123" s="41"/>
      <c r="AM14123" s="41"/>
      <c r="AN14123" s="41"/>
      <c r="AO14123" s="41"/>
      <c r="AP14123" s="41"/>
      <c r="AQ14123" s="41"/>
      <c r="AR14123" s="41"/>
      <c r="AS14123" s="41"/>
      <c r="AT14123" s="41"/>
      <c r="AU14123" s="41"/>
      <c r="AV14123" s="41"/>
      <c r="AW14123" s="41"/>
      <c r="AX14123" s="41"/>
      <c r="AY14123" s="41"/>
      <c r="AZ14123" s="41"/>
      <c r="BA14123" s="41"/>
      <c r="BB14123" s="41"/>
      <c r="BC14123" s="41"/>
      <c r="BD14123" s="41"/>
      <c r="BE14123" s="41"/>
      <c r="BF14123" s="41"/>
      <c r="BG14123" s="41"/>
      <c r="BH14123" s="41"/>
      <c r="BI14123" s="41"/>
      <c r="BJ14123" s="41"/>
      <c r="BK14123" s="41"/>
      <c r="BL14123" s="41"/>
      <c r="BM14123" s="41"/>
      <c r="BN14123" s="41"/>
      <c r="BO14123" s="41"/>
      <c r="BP14123" s="108"/>
      <c r="CG14123" s="102"/>
      <c r="CI14123" s="45"/>
    </row>
    <row r="14124" spans="37:87" ht="13" customHeight="1">
      <c r="AK14124" s="114"/>
      <c r="AL14124" s="41"/>
      <c r="AM14124" s="41"/>
      <c r="AN14124" s="41"/>
      <c r="AO14124" s="41"/>
      <c r="AP14124" s="41"/>
      <c r="AQ14124" s="41"/>
      <c r="AR14124" s="41"/>
      <c r="AS14124" s="41"/>
      <c r="AT14124" s="41"/>
      <c r="AU14124" s="41"/>
      <c r="AV14124" s="41"/>
      <c r="AW14124" s="41"/>
      <c r="AX14124" s="41"/>
      <c r="AY14124" s="41"/>
      <c r="AZ14124" s="41"/>
      <c r="BA14124" s="41"/>
      <c r="BB14124" s="41"/>
      <c r="BC14124" s="41"/>
      <c r="BD14124" s="41"/>
      <c r="BE14124" s="41"/>
      <c r="BF14124" s="41"/>
      <c r="BG14124" s="41"/>
      <c r="BH14124" s="41"/>
      <c r="BI14124" s="41"/>
      <c r="BJ14124" s="41"/>
      <c r="BK14124" s="41"/>
      <c r="BL14124" s="41"/>
      <c r="BM14124" s="41"/>
      <c r="BN14124" s="41"/>
      <c r="BO14124" s="41"/>
      <c r="BP14124" s="108"/>
      <c r="CG14124" s="102"/>
      <c r="CI14124" s="45"/>
    </row>
    <row r="14125" spans="37:87" ht="13" customHeight="1">
      <c r="AK14125" s="114"/>
      <c r="AL14125" s="41"/>
      <c r="AM14125" s="41"/>
      <c r="AN14125" s="41"/>
      <c r="AO14125" s="41"/>
      <c r="AP14125" s="41"/>
      <c r="AQ14125" s="41"/>
      <c r="AR14125" s="41"/>
      <c r="AS14125" s="41"/>
      <c r="AT14125" s="41"/>
      <c r="AU14125" s="41"/>
      <c r="AV14125" s="41"/>
      <c r="AW14125" s="41"/>
      <c r="AX14125" s="41"/>
      <c r="AY14125" s="41"/>
      <c r="AZ14125" s="41"/>
      <c r="BA14125" s="41"/>
      <c r="BB14125" s="41"/>
      <c r="BC14125" s="41"/>
      <c r="BD14125" s="41"/>
      <c r="BE14125" s="41"/>
      <c r="BF14125" s="41"/>
      <c r="BG14125" s="41"/>
      <c r="BH14125" s="41"/>
      <c r="BI14125" s="41"/>
      <c r="BJ14125" s="41"/>
      <c r="BK14125" s="41"/>
      <c r="BL14125" s="41"/>
      <c r="BM14125" s="41"/>
      <c r="BN14125" s="41"/>
      <c r="BO14125" s="41"/>
      <c r="BP14125" s="108"/>
      <c r="CG14125" s="102"/>
      <c r="CI14125" s="45"/>
    </row>
    <row r="14126" spans="37:87" ht="13" customHeight="1">
      <c r="AK14126" s="114"/>
      <c r="AL14126" s="41"/>
      <c r="AM14126" s="41"/>
      <c r="AN14126" s="41"/>
      <c r="AO14126" s="41"/>
      <c r="AP14126" s="41"/>
      <c r="AQ14126" s="41"/>
      <c r="AR14126" s="41"/>
      <c r="AS14126" s="41"/>
      <c r="AT14126" s="41"/>
      <c r="AU14126" s="41"/>
      <c r="AV14126" s="41"/>
      <c r="AW14126" s="41"/>
      <c r="AX14126" s="41"/>
      <c r="AY14126" s="41"/>
      <c r="AZ14126" s="41"/>
      <c r="BA14126" s="41"/>
      <c r="BB14126" s="41"/>
      <c r="BC14126" s="41"/>
      <c r="BD14126" s="41"/>
      <c r="BE14126" s="41"/>
      <c r="BF14126" s="41"/>
      <c r="BG14126" s="41"/>
      <c r="BH14126" s="41"/>
      <c r="BI14126" s="41"/>
      <c r="BJ14126" s="41"/>
      <c r="BK14126" s="41"/>
      <c r="BL14126" s="41"/>
      <c r="BM14126" s="41"/>
      <c r="BN14126" s="41"/>
      <c r="BO14126" s="41"/>
      <c r="BP14126" s="108"/>
      <c r="CG14126" s="102"/>
      <c r="CI14126" s="45"/>
    </row>
    <row r="14127" spans="37:87" ht="13" customHeight="1">
      <c r="AK14127" s="114"/>
      <c r="AL14127" s="41"/>
      <c r="AM14127" s="41"/>
      <c r="AN14127" s="41"/>
      <c r="AO14127" s="41"/>
      <c r="AP14127" s="41"/>
      <c r="AQ14127" s="41"/>
      <c r="AR14127" s="41"/>
      <c r="AS14127" s="41"/>
      <c r="AT14127" s="41"/>
      <c r="AU14127" s="41"/>
      <c r="AV14127" s="41"/>
      <c r="AW14127" s="41"/>
      <c r="AX14127" s="41"/>
      <c r="AY14127" s="41"/>
      <c r="AZ14127" s="41"/>
      <c r="BA14127" s="41"/>
      <c r="BB14127" s="41"/>
      <c r="BC14127" s="41"/>
      <c r="BD14127" s="41"/>
      <c r="BE14127" s="41"/>
      <c r="BF14127" s="41"/>
      <c r="BG14127" s="41"/>
      <c r="BH14127" s="41"/>
      <c r="BI14127" s="41"/>
      <c r="BJ14127" s="41"/>
      <c r="BK14127" s="41"/>
      <c r="BL14127" s="41"/>
      <c r="BM14127" s="41"/>
      <c r="BN14127" s="41"/>
      <c r="BO14127" s="41"/>
      <c r="BP14127" s="108"/>
      <c r="CG14127" s="102"/>
      <c r="CI14127" s="45"/>
    </row>
    <row r="14128" spans="37:87" ht="13" customHeight="1">
      <c r="AK14128" s="114"/>
      <c r="AL14128" s="41"/>
      <c r="AM14128" s="41"/>
      <c r="AN14128" s="41"/>
      <c r="AO14128" s="41"/>
      <c r="AP14128" s="41"/>
      <c r="AQ14128" s="41"/>
      <c r="AR14128" s="41"/>
      <c r="AS14128" s="41"/>
      <c r="AT14128" s="41"/>
      <c r="AU14128" s="41"/>
      <c r="AV14128" s="41"/>
      <c r="AW14128" s="41"/>
      <c r="AX14128" s="41"/>
      <c r="AY14128" s="41"/>
      <c r="AZ14128" s="41"/>
      <c r="BA14128" s="41"/>
      <c r="BB14128" s="41"/>
      <c r="BC14128" s="41"/>
      <c r="BD14128" s="41"/>
      <c r="BE14128" s="41"/>
      <c r="BF14128" s="41"/>
      <c r="BG14128" s="41"/>
      <c r="BH14128" s="41"/>
      <c r="BI14128" s="41"/>
      <c r="BJ14128" s="41"/>
      <c r="BK14128" s="41"/>
      <c r="BL14128" s="41"/>
      <c r="BM14128" s="41"/>
      <c r="BN14128" s="41"/>
      <c r="BO14128" s="41"/>
      <c r="BP14128" s="108"/>
      <c r="CG14128" s="102"/>
      <c r="CI14128" s="45"/>
    </row>
    <row r="14129" spans="37:87" ht="13" customHeight="1">
      <c r="AK14129" s="114"/>
      <c r="AL14129" s="41"/>
      <c r="AM14129" s="41"/>
      <c r="AN14129" s="41"/>
      <c r="AO14129" s="41"/>
      <c r="AP14129" s="41"/>
      <c r="AQ14129" s="41"/>
      <c r="AR14129" s="41"/>
      <c r="AS14129" s="41"/>
      <c r="AT14129" s="41"/>
      <c r="AU14129" s="41"/>
      <c r="AV14129" s="41"/>
      <c r="AW14129" s="41"/>
      <c r="AX14129" s="41"/>
      <c r="AY14129" s="41"/>
      <c r="AZ14129" s="41"/>
      <c r="BA14129" s="41"/>
      <c r="BB14129" s="41"/>
      <c r="BC14129" s="41"/>
      <c r="BD14129" s="41"/>
      <c r="BE14129" s="41"/>
      <c r="BF14129" s="41"/>
      <c r="BG14129" s="41"/>
      <c r="BH14129" s="41"/>
      <c r="BI14129" s="41"/>
      <c r="BJ14129" s="41"/>
      <c r="BK14129" s="41"/>
      <c r="BL14129" s="41"/>
      <c r="BM14129" s="41"/>
      <c r="BN14129" s="41"/>
      <c r="BO14129" s="41"/>
      <c r="BP14129" s="108"/>
      <c r="CG14129" s="102"/>
      <c r="CI14129" s="45"/>
    </row>
    <row r="14130" spans="37:87" ht="13" customHeight="1">
      <c r="AK14130" s="114"/>
      <c r="AL14130" s="41"/>
      <c r="AM14130" s="41"/>
      <c r="AN14130" s="41"/>
      <c r="AO14130" s="41"/>
      <c r="AP14130" s="41"/>
      <c r="AQ14130" s="41"/>
      <c r="AR14130" s="41"/>
      <c r="AS14130" s="41"/>
      <c r="AT14130" s="41"/>
      <c r="AU14130" s="41"/>
      <c r="AV14130" s="41"/>
      <c r="AW14130" s="41"/>
      <c r="AX14130" s="41"/>
      <c r="AY14130" s="41"/>
      <c r="AZ14130" s="41"/>
      <c r="BA14130" s="41"/>
      <c r="BB14130" s="41"/>
      <c r="BC14130" s="41"/>
      <c r="BD14130" s="41"/>
      <c r="BE14130" s="41"/>
      <c r="BF14130" s="41"/>
      <c r="BG14130" s="41"/>
      <c r="BH14130" s="41"/>
      <c r="BI14130" s="41"/>
      <c r="BJ14130" s="41"/>
      <c r="BK14130" s="41"/>
      <c r="BL14130" s="41"/>
      <c r="BM14130" s="41"/>
      <c r="BN14130" s="41"/>
      <c r="BO14130" s="41"/>
      <c r="BP14130" s="108"/>
      <c r="CG14130" s="102"/>
      <c r="CI14130" s="45"/>
    </row>
    <row r="14131" spans="37:87" ht="13" customHeight="1">
      <c r="AK14131" s="114"/>
      <c r="AL14131" s="41"/>
      <c r="AM14131" s="41"/>
      <c r="AN14131" s="41"/>
      <c r="AO14131" s="41"/>
      <c r="AP14131" s="41"/>
      <c r="AQ14131" s="41"/>
      <c r="AR14131" s="41"/>
      <c r="AS14131" s="41"/>
      <c r="AT14131" s="41"/>
      <c r="AU14131" s="41"/>
      <c r="AV14131" s="41"/>
      <c r="AW14131" s="41"/>
      <c r="AX14131" s="41"/>
      <c r="AY14131" s="41"/>
      <c r="AZ14131" s="41"/>
      <c r="BA14131" s="41"/>
      <c r="BB14131" s="41"/>
      <c r="BC14131" s="41"/>
      <c r="BD14131" s="41"/>
      <c r="BE14131" s="41"/>
      <c r="BF14131" s="41"/>
      <c r="BG14131" s="41"/>
      <c r="BH14131" s="41"/>
      <c r="BI14131" s="41"/>
      <c r="BJ14131" s="41"/>
      <c r="BK14131" s="41"/>
      <c r="BL14131" s="41"/>
      <c r="BM14131" s="41"/>
      <c r="BN14131" s="41"/>
      <c r="BO14131" s="41"/>
      <c r="BP14131" s="108"/>
      <c r="CG14131" s="102"/>
      <c r="CI14131" s="45"/>
    </row>
    <row r="14132" spans="37:87" ht="13" customHeight="1">
      <c r="AK14132" s="114"/>
      <c r="AL14132" s="41"/>
      <c r="AM14132" s="41"/>
      <c r="AN14132" s="41"/>
      <c r="AO14132" s="41"/>
      <c r="AP14132" s="41"/>
      <c r="AQ14132" s="41"/>
      <c r="AR14132" s="41"/>
      <c r="AS14132" s="41"/>
      <c r="AT14132" s="41"/>
      <c r="AU14132" s="41"/>
      <c r="AV14132" s="41"/>
      <c r="AW14132" s="41"/>
      <c r="AX14132" s="41"/>
      <c r="AY14132" s="41"/>
      <c r="AZ14132" s="41"/>
      <c r="BA14132" s="41"/>
      <c r="BB14132" s="41"/>
      <c r="BC14132" s="41"/>
      <c r="BD14132" s="41"/>
      <c r="BE14132" s="41"/>
      <c r="BF14132" s="41"/>
      <c r="BG14132" s="41"/>
      <c r="BH14132" s="41"/>
      <c r="BI14132" s="41"/>
      <c r="BJ14132" s="41"/>
      <c r="BK14132" s="41"/>
      <c r="BL14132" s="41"/>
      <c r="BM14132" s="41"/>
      <c r="BN14132" s="41"/>
      <c r="BO14132" s="41"/>
      <c r="BP14132" s="108"/>
      <c r="CG14132" s="102"/>
      <c r="CI14132" s="45"/>
    </row>
    <row r="14133" spans="37:87" ht="13" customHeight="1">
      <c r="AK14133" s="114"/>
      <c r="AL14133" s="41"/>
      <c r="AM14133" s="41"/>
      <c r="AN14133" s="41"/>
      <c r="AO14133" s="41"/>
      <c r="AP14133" s="41"/>
      <c r="AQ14133" s="41"/>
      <c r="AR14133" s="41"/>
      <c r="AS14133" s="41"/>
      <c r="AT14133" s="41"/>
      <c r="AU14133" s="41"/>
      <c r="AV14133" s="41"/>
      <c r="AW14133" s="41"/>
      <c r="AX14133" s="41"/>
      <c r="AY14133" s="41"/>
      <c r="AZ14133" s="41"/>
      <c r="BA14133" s="41"/>
      <c r="BB14133" s="41"/>
      <c r="BC14133" s="41"/>
      <c r="BD14133" s="41"/>
      <c r="BE14133" s="41"/>
      <c r="BF14133" s="41"/>
      <c r="BG14133" s="41"/>
      <c r="BH14133" s="41"/>
      <c r="BI14133" s="41"/>
      <c r="BJ14133" s="41"/>
      <c r="BK14133" s="41"/>
      <c r="BL14133" s="41"/>
      <c r="BM14133" s="41"/>
      <c r="BN14133" s="41"/>
      <c r="BO14133" s="41"/>
      <c r="BP14133" s="108"/>
      <c r="CG14133" s="102"/>
      <c r="CI14133" s="45"/>
    </row>
    <row r="14134" spans="37:87" ht="13" customHeight="1">
      <c r="AK14134" s="114"/>
      <c r="AL14134" s="41"/>
      <c r="AM14134" s="41"/>
      <c r="AN14134" s="41"/>
      <c r="AO14134" s="41"/>
      <c r="AP14134" s="41"/>
      <c r="AQ14134" s="41"/>
      <c r="AR14134" s="41"/>
      <c r="AS14134" s="41"/>
      <c r="AT14134" s="41"/>
      <c r="AU14134" s="41"/>
      <c r="AV14134" s="41"/>
      <c r="AW14134" s="41"/>
      <c r="AX14134" s="41"/>
      <c r="AY14134" s="41"/>
      <c r="AZ14134" s="41"/>
      <c r="BA14134" s="41"/>
      <c r="BB14134" s="41"/>
      <c r="BC14134" s="41"/>
      <c r="BD14134" s="41"/>
      <c r="BE14134" s="41"/>
      <c r="BF14134" s="41"/>
      <c r="BG14134" s="41"/>
      <c r="BH14134" s="41"/>
      <c r="BI14134" s="41"/>
      <c r="BJ14134" s="41"/>
      <c r="BK14134" s="41"/>
      <c r="BL14134" s="41"/>
      <c r="BM14134" s="41"/>
      <c r="BN14134" s="41"/>
      <c r="BO14134" s="41"/>
      <c r="BP14134" s="108"/>
      <c r="CG14134" s="102"/>
      <c r="CI14134" s="45"/>
    </row>
    <row r="14135" spans="37:87" ht="13" customHeight="1">
      <c r="AK14135" s="114"/>
      <c r="AL14135" s="41"/>
      <c r="AM14135" s="41"/>
      <c r="AN14135" s="41"/>
      <c r="AO14135" s="41"/>
      <c r="AP14135" s="41"/>
      <c r="AQ14135" s="41"/>
      <c r="AR14135" s="41"/>
      <c r="AS14135" s="41"/>
      <c r="AT14135" s="41"/>
      <c r="AU14135" s="41"/>
      <c r="AV14135" s="41"/>
      <c r="AW14135" s="41"/>
      <c r="AX14135" s="41"/>
      <c r="AY14135" s="41"/>
      <c r="AZ14135" s="41"/>
      <c r="BA14135" s="41"/>
      <c r="BB14135" s="41"/>
      <c r="BC14135" s="41"/>
      <c r="BD14135" s="41"/>
      <c r="BE14135" s="41"/>
      <c r="BF14135" s="41"/>
      <c r="BG14135" s="41"/>
      <c r="BH14135" s="41"/>
      <c r="BI14135" s="41"/>
      <c r="BJ14135" s="41"/>
      <c r="BK14135" s="41"/>
      <c r="BL14135" s="41"/>
      <c r="BM14135" s="41"/>
      <c r="BN14135" s="41"/>
      <c r="BO14135" s="41"/>
      <c r="BP14135" s="108"/>
      <c r="CG14135" s="102"/>
      <c r="CI14135" s="45"/>
    </row>
    <row r="14136" spans="37:87" ht="13" customHeight="1">
      <c r="AK14136" s="114"/>
      <c r="AL14136" s="41"/>
      <c r="AM14136" s="41"/>
      <c r="AN14136" s="41"/>
      <c r="AO14136" s="41"/>
      <c r="AP14136" s="41"/>
      <c r="AQ14136" s="41"/>
      <c r="AR14136" s="41"/>
      <c r="AS14136" s="41"/>
      <c r="AT14136" s="41"/>
      <c r="AU14136" s="41"/>
      <c r="AV14136" s="41"/>
      <c r="AW14136" s="41"/>
      <c r="AX14136" s="41"/>
      <c r="AY14136" s="41"/>
      <c r="AZ14136" s="41"/>
      <c r="BA14136" s="41"/>
      <c r="BB14136" s="41"/>
      <c r="BC14136" s="41"/>
      <c r="BD14136" s="41"/>
      <c r="BE14136" s="41"/>
      <c r="BF14136" s="41"/>
      <c r="BG14136" s="41"/>
      <c r="BH14136" s="41"/>
      <c r="BI14136" s="41"/>
      <c r="BJ14136" s="41"/>
      <c r="BK14136" s="41"/>
      <c r="BL14136" s="41"/>
      <c r="BM14136" s="41"/>
      <c r="BN14136" s="41"/>
      <c r="BO14136" s="41"/>
      <c r="BP14136" s="108"/>
      <c r="CG14136" s="102"/>
      <c r="CI14136" s="45"/>
    </row>
    <row r="14137" spans="37:87" ht="13" customHeight="1">
      <c r="AK14137" s="114"/>
      <c r="AL14137" s="41"/>
      <c r="AM14137" s="41"/>
      <c r="AN14137" s="41"/>
      <c r="AO14137" s="41"/>
      <c r="AP14137" s="41"/>
      <c r="AQ14137" s="41"/>
      <c r="AR14137" s="41"/>
      <c r="AS14137" s="41"/>
      <c r="AT14137" s="41"/>
      <c r="AU14137" s="41"/>
      <c r="AV14137" s="41"/>
      <c r="AW14137" s="41"/>
      <c r="AX14137" s="41"/>
      <c r="AY14137" s="41"/>
      <c r="AZ14137" s="41"/>
      <c r="BA14137" s="41"/>
      <c r="BB14137" s="41"/>
      <c r="BC14137" s="41"/>
      <c r="BD14137" s="41"/>
      <c r="BE14137" s="41"/>
      <c r="BF14137" s="41"/>
      <c r="BG14137" s="41"/>
      <c r="BH14137" s="41"/>
      <c r="BI14137" s="41"/>
      <c r="BJ14137" s="41"/>
      <c r="BK14137" s="41"/>
      <c r="BL14137" s="41"/>
      <c r="BM14137" s="41"/>
      <c r="BN14137" s="41"/>
      <c r="BO14137" s="41"/>
      <c r="BP14137" s="108"/>
      <c r="CG14137" s="102"/>
      <c r="CI14137" s="45"/>
    </row>
    <row r="14138" spans="37:87" ht="13" customHeight="1">
      <c r="AK14138" s="114"/>
      <c r="AL14138" s="41"/>
      <c r="AM14138" s="41"/>
      <c r="AN14138" s="41"/>
      <c r="AO14138" s="41"/>
      <c r="AP14138" s="41"/>
      <c r="AQ14138" s="41"/>
      <c r="AR14138" s="41"/>
      <c r="AS14138" s="41"/>
      <c r="AT14138" s="41"/>
      <c r="AU14138" s="41"/>
      <c r="AV14138" s="41"/>
      <c r="AW14138" s="41"/>
      <c r="AX14138" s="41"/>
      <c r="AY14138" s="41"/>
      <c r="AZ14138" s="41"/>
      <c r="BA14138" s="41"/>
      <c r="BB14138" s="41"/>
      <c r="BC14138" s="41"/>
      <c r="BD14138" s="41"/>
      <c r="BE14138" s="41"/>
      <c r="BF14138" s="41"/>
      <c r="BG14138" s="41"/>
      <c r="BH14138" s="41"/>
      <c r="BI14138" s="41"/>
      <c r="BJ14138" s="41"/>
      <c r="BK14138" s="41"/>
      <c r="BL14138" s="41"/>
      <c r="BM14138" s="41"/>
      <c r="BN14138" s="41"/>
      <c r="BO14138" s="41"/>
      <c r="BP14138" s="108"/>
      <c r="CG14138" s="102"/>
      <c r="CI14138" s="45"/>
    </row>
    <row r="14139" spans="37:87" ht="13" customHeight="1">
      <c r="AK14139" s="114"/>
      <c r="AL14139" s="41"/>
      <c r="AM14139" s="41"/>
      <c r="AN14139" s="41"/>
      <c r="AO14139" s="41"/>
      <c r="AP14139" s="41"/>
      <c r="AQ14139" s="41"/>
      <c r="AR14139" s="41"/>
      <c r="AS14139" s="41"/>
      <c r="AT14139" s="41"/>
      <c r="AU14139" s="41"/>
      <c r="AV14139" s="41"/>
      <c r="AW14139" s="41"/>
      <c r="AX14139" s="41"/>
      <c r="AY14139" s="41"/>
      <c r="AZ14139" s="41"/>
      <c r="BA14139" s="41"/>
      <c r="BB14139" s="41"/>
      <c r="BC14139" s="41"/>
      <c r="BD14139" s="41"/>
      <c r="BE14139" s="41"/>
      <c r="BF14139" s="41"/>
      <c r="BG14139" s="41"/>
      <c r="BH14139" s="41"/>
      <c r="BI14139" s="41"/>
      <c r="BJ14139" s="41"/>
      <c r="BK14139" s="41"/>
      <c r="BL14139" s="41"/>
      <c r="BM14139" s="41"/>
      <c r="BN14139" s="41"/>
      <c r="BO14139" s="41"/>
      <c r="BP14139" s="108"/>
      <c r="CG14139" s="102"/>
      <c r="CI14139" s="45"/>
    </row>
    <row r="14140" spans="37:87" ht="13" customHeight="1">
      <c r="AK14140" s="114"/>
      <c r="AL14140" s="41"/>
      <c r="AM14140" s="41"/>
      <c r="AN14140" s="41"/>
      <c r="AO14140" s="41"/>
      <c r="AP14140" s="41"/>
      <c r="AQ14140" s="41"/>
      <c r="AR14140" s="41"/>
      <c r="AS14140" s="41"/>
      <c r="AT14140" s="41"/>
      <c r="AU14140" s="41"/>
      <c r="AV14140" s="41"/>
      <c r="AW14140" s="41"/>
      <c r="AX14140" s="41"/>
      <c r="AY14140" s="41"/>
      <c r="AZ14140" s="41"/>
      <c r="BA14140" s="41"/>
      <c r="BB14140" s="41"/>
      <c r="BC14140" s="41"/>
      <c r="BD14140" s="41"/>
      <c r="BE14140" s="41"/>
      <c r="BF14140" s="41"/>
      <c r="BG14140" s="41"/>
      <c r="BH14140" s="41"/>
      <c r="BI14140" s="41"/>
      <c r="BJ14140" s="41"/>
      <c r="BK14140" s="41"/>
      <c r="BL14140" s="41"/>
      <c r="BM14140" s="41"/>
      <c r="BN14140" s="41"/>
      <c r="BO14140" s="41"/>
      <c r="BP14140" s="108"/>
      <c r="CG14140" s="102"/>
      <c r="CI14140" s="45"/>
    </row>
    <row r="14141" spans="37:87" ht="13" customHeight="1">
      <c r="AK14141" s="114"/>
      <c r="AL14141" s="41"/>
      <c r="AM14141" s="41"/>
      <c r="AN14141" s="41"/>
      <c r="AO14141" s="41"/>
      <c r="AP14141" s="41"/>
      <c r="AQ14141" s="41"/>
      <c r="AR14141" s="41"/>
      <c r="AS14141" s="41"/>
      <c r="AT14141" s="41"/>
      <c r="AU14141" s="41"/>
      <c r="AV14141" s="41"/>
      <c r="AW14141" s="41"/>
      <c r="AX14141" s="41"/>
      <c r="AY14141" s="41"/>
      <c r="AZ14141" s="41"/>
      <c r="BA14141" s="41"/>
      <c r="BB14141" s="41"/>
      <c r="BC14141" s="41"/>
      <c r="BD14141" s="41"/>
      <c r="BE14141" s="41"/>
      <c r="BF14141" s="41"/>
      <c r="BG14141" s="41"/>
      <c r="BH14141" s="41"/>
      <c r="BI14141" s="41"/>
      <c r="BJ14141" s="41"/>
      <c r="BK14141" s="41"/>
      <c r="BL14141" s="41"/>
      <c r="BM14141" s="41"/>
      <c r="BN14141" s="41"/>
      <c r="BO14141" s="41"/>
      <c r="BP14141" s="108"/>
      <c r="CG14141" s="102"/>
      <c r="CI14141" s="45"/>
    </row>
    <row r="14142" spans="37:87" ht="13" customHeight="1">
      <c r="AK14142" s="114"/>
      <c r="AL14142" s="41"/>
      <c r="AM14142" s="41"/>
      <c r="AN14142" s="41"/>
      <c r="AO14142" s="41"/>
      <c r="AP14142" s="41"/>
      <c r="AQ14142" s="41"/>
      <c r="AR14142" s="41"/>
      <c r="AS14142" s="41"/>
      <c r="AT14142" s="41"/>
      <c r="AU14142" s="41"/>
      <c r="AV14142" s="41"/>
      <c r="AW14142" s="41"/>
      <c r="AX14142" s="41"/>
      <c r="AY14142" s="41"/>
      <c r="AZ14142" s="41"/>
      <c r="BA14142" s="41"/>
      <c r="BB14142" s="41"/>
      <c r="BC14142" s="41"/>
      <c r="BD14142" s="41"/>
      <c r="BE14142" s="41"/>
      <c r="BF14142" s="41"/>
      <c r="BG14142" s="41"/>
      <c r="BH14142" s="41"/>
      <c r="BI14142" s="41"/>
      <c r="BJ14142" s="41"/>
      <c r="BK14142" s="41"/>
      <c r="BL14142" s="41"/>
      <c r="BM14142" s="41"/>
      <c r="BN14142" s="41"/>
      <c r="BO14142" s="41"/>
      <c r="BP14142" s="108"/>
      <c r="CG14142" s="102"/>
      <c r="CI14142" s="45"/>
    </row>
    <row r="14143" spans="37:87" ht="13" customHeight="1">
      <c r="AK14143" s="114"/>
      <c r="AL14143" s="41"/>
      <c r="AM14143" s="41"/>
      <c r="AN14143" s="41"/>
      <c r="AO14143" s="41"/>
      <c r="AP14143" s="41"/>
      <c r="AQ14143" s="41"/>
      <c r="AR14143" s="41"/>
      <c r="AS14143" s="41"/>
      <c r="AT14143" s="41"/>
      <c r="AU14143" s="41"/>
      <c r="AV14143" s="41"/>
      <c r="AW14143" s="41"/>
      <c r="AX14143" s="41"/>
      <c r="AY14143" s="41"/>
      <c r="AZ14143" s="41"/>
      <c r="BA14143" s="41"/>
      <c r="BB14143" s="41"/>
      <c r="BC14143" s="41"/>
      <c r="BD14143" s="41"/>
      <c r="BE14143" s="41"/>
      <c r="BF14143" s="41"/>
      <c r="BG14143" s="41"/>
      <c r="BH14143" s="41"/>
      <c r="BI14143" s="41"/>
      <c r="BJ14143" s="41"/>
      <c r="BK14143" s="41"/>
      <c r="BL14143" s="41"/>
      <c r="BM14143" s="41"/>
      <c r="BN14143" s="41"/>
      <c r="BO14143" s="41"/>
      <c r="BP14143" s="108"/>
      <c r="CG14143" s="102"/>
      <c r="CI14143" s="45"/>
    </row>
    <row r="14144" spans="37:87" ht="13" customHeight="1">
      <c r="AK14144" s="114"/>
      <c r="AL14144" s="41"/>
      <c r="AM14144" s="41"/>
      <c r="AN14144" s="41"/>
      <c r="AO14144" s="41"/>
      <c r="AP14144" s="41"/>
      <c r="AQ14144" s="41"/>
      <c r="AR14144" s="41"/>
      <c r="AS14144" s="41"/>
      <c r="AT14144" s="41"/>
      <c r="AU14144" s="41"/>
      <c r="AV14144" s="41"/>
      <c r="AW14144" s="41"/>
      <c r="AX14144" s="41"/>
      <c r="AY14144" s="41"/>
      <c r="AZ14144" s="41"/>
      <c r="BA14144" s="41"/>
      <c r="BB14144" s="41"/>
      <c r="BC14144" s="41"/>
      <c r="BD14144" s="41"/>
      <c r="BE14144" s="41"/>
      <c r="BF14144" s="41"/>
      <c r="BG14144" s="41"/>
      <c r="BH14144" s="41"/>
      <c r="BI14144" s="41"/>
      <c r="BJ14144" s="41"/>
      <c r="BK14144" s="41"/>
      <c r="BL14144" s="41"/>
      <c r="BM14144" s="41"/>
      <c r="BN14144" s="41"/>
      <c r="BO14144" s="41"/>
      <c r="BP14144" s="108"/>
      <c r="CG14144" s="102"/>
      <c r="CI14144" s="45"/>
    </row>
    <row r="14145" spans="37:87" ht="13" customHeight="1">
      <c r="AK14145" s="114"/>
      <c r="AL14145" s="41"/>
      <c r="AM14145" s="41"/>
      <c r="AN14145" s="41"/>
      <c r="AO14145" s="41"/>
      <c r="AP14145" s="41"/>
      <c r="AQ14145" s="41"/>
      <c r="AR14145" s="41"/>
      <c r="AS14145" s="41"/>
      <c r="AT14145" s="41"/>
      <c r="AU14145" s="41"/>
      <c r="AV14145" s="41"/>
      <c r="AW14145" s="41"/>
      <c r="AX14145" s="41"/>
      <c r="AY14145" s="41"/>
      <c r="AZ14145" s="41"/>
      <c r="BA14145" s="41"/>
      <c r="BB14145" s="41"/>
      <c r="BC14145" s="41"/>
      <c r="BD14145" s="41"/>
      <c r="BE14145" s="41"/>
      <c r="BF14145" s="41"/>
      <c r="BG14145" s="41"/>
      <c r="BH14145" s="41"/>
      <c r="BI14145" s="41"/>
      <c r="BJ14145" s="41"/>
      <c r="BK14145" s="41"/>
      <c r="BL14145" s="41"/>
      <c r="BM14145" s="41"/>
      <c r="BN14145" s="41"/>
      <c r="BO14145" s="41"/>
      <c r="BP14145" s="108"/>
      <c r="CG14145" s="102"/>
      <c r="CI14145" s="45"/>
    </row>
    <row r="14146" spans="37:87" ht="13" customHeight="1">
      <c r="AK14146" s="114"/>
      <c r="AL14146" s="41"/>
      <c r="AM14146" s="41"/>
      <c r="AN14146" s="41"/>
      <c r="AO14146" s="41"/>
      <c r="AP14146" s="41"/>
      <c r="AQ14146" s="41"/>
      <c r="AR14146" s="41"/>
      <c r="AS14146" s="41"/>
      <c r="AT14146" s="41"/>
      <c r="AU14146" s="41"/>
      <c r="AV14146" s="41"/>
      <c r="AW14146" s="41"/>
      <c r="AX14146" s="41"/>
      <c r="AY14146" s="41"/>
      <c r="AZ14146" s="41"/>
      <c r="BA14146" s="41"/>
      <c r="BB14146" s="41"/>
      <c r="BC14146" s="41"/>
      <c r="BD14146" s="41"/>
      <c r="BE14146" s="41"/>
      <c r="BF14146" s="41"/>
      <c r="BG14146" s="41"/>
      <c r="BH14146" s="41"/>
      <c r="BI14146" s="41"/>
      <c r="BJ14146" s="41"/>
      <c r="BK14146" s="41"/>
      <c r="BL14146" s="41"/>
      <c r="BM14146" s="41"/>
      <c r="BN14146" s="41"/>
      <c r="BO14146" s="41"/>
      <c r="BP14146" s="108"/>
      <c r="CG14146" s="102"/>
      <c r="CI14146" s="45"/>
    </row>
    <row r="14147" spans="37:87" ht="13" customHeight="1">
      <c r="AK14147" s="114"/>
      <c r="AL14147" s="41"/>
      <c r="AM14147" s="41"/>
      <c r="AN14147" s="41"/>
      <c r="AO14147" s="41"/>
      <c r="AP14147" s="41"/>
      <c r="AQ14147" s="41"/>
      <c r="AR14147" s="41"/>
      <c r="AS14147" s="41"/>
      <c r="AT14147" s="41"/>
      <c r="AU14147" s="41"/>
      <c r="AV14147" s="41"/>
      <c r="AW14147" s="41"/>
      <c r="AX14147" s="41"/>
      <c r="AY14147" s="41"/>
      <c r="AZ14147" s="41"/>
      <c r="BA14147" s="41"/>
      <c r="BB14147" s="41"/>
      <c r="BC14147" s="41"/>
      <c r="BD14147" s="41"/>
      <c r="BE14147" s="41"/>
      <c r="BF14147" s="41"/>
      <c r="BG14147" s="41"/>
      <c r="BH14147" s="41"/>
      <c r="BI14147" s="41"/>
      <c r="BJ14147" s="41"/>
      <c r="BK14147" s="41"/>
      <c r="BL14147" s="41"/>
      <c r="BM14147" s="41"/>
      <c r="BN14147" s="41"/>
      <c r="BO14147" s="41"/>
      <c r="BP14147" s="108"/>
      <c r="CG14147" s="102"/>
      <c r="CI14147" s="45"/>
    </row>
    <row r="14148" spans="37:87" ht="13" customHeight="1">
      <c r="AK14148" s="114"/>
      <c r="AL14148" s="41"/>
      <c r="AM14148" s="41"/>
      <c r="AN14148" s="41"/>
      <c r="AO14148" s="41"/>
      <c r="AP14148" s="41"/>
      <c r="AQ14148" s="41"/>
      <c r="AR14148" s="41"/>
      <c r="AS14148" s="41"/>
      <c r="AT14148" s="41"/>
      <c r="AU14148" s="41"/>
      <c r="AV14148" s="41"/>
      <c r="AW14148" s="41"/>
      <c r="AX14148" s="41"/>
      <c r="AY14148" s="41"/>
      <c r="AZ14148" s="41"/>
      <c r="BA14148" s="41"/>
      <c r="BB14148" s="41"/>
      <c r="BC14148" s="41"/>
      <c r="BD14148" s="41"/>
      <c r="BE14148" s="41"/>
      <c r="BF14148" s="41"/>
      <c r="BG14148" s="41"/>
      <c r="BH14148" s="41"/>
      <c r="BI14148" s="41"/>
      <c r="BJ14148" s="41"/>
      <c r="BK14148" s="41"/>
      <c r="BL14148" s="41"/>
      <c r="BM14148" s="41"/>
      <c r="BN14148" s="41"/>
      <c r="BO14148" s="41"/>
      <c r="BP14148" s="108"/>
      <c r="CG14148" s="102"/>
      <c r="CI14148" s="45"/>
    </row>
    <row r="14149" spans="37:87" ht="13" customHeight="1">
      <c r="AK14149" s="114"/>
      <c r="AL14149" s="41"/>
      <c r="AM14149" s="41"/>
      <c r="AN14149" s="41"/>
      <c r="AO14149" s="41"/>
      <c r="AP14149" s="41"/>
      <c r="AQ14149" s="41"/>
      <c r="AR14149" s="41"/>
      <c r="AS14149" s="41"/>
      <c r="AT14149" s="41"/>
      <c r="AU14149" s="41"/>
      <c r="AV14149" s="41"/>
      <c r="AW14149" s="41"/>
      <c r="AX14149" s="41"/>
      <c r="AY14149" s="41"/>
      <c r="AZ14149" s="41"/>
      <c r="BA14149" s="41"/>
      <c r="BB14149" s="41"/>
      <c r="BC14149" s="41"/>
      <c r="BD14149" s="41"/>
      <c r="BE14149" s="41"/>
      <c r="BF14149" s="41"/>
      <c r="BG14149" s="41"/>
      <c r="BH14149" s="41"/>
      <c r="BI14149" s="41"/>
      <c r="BJ14149" s="41"/>
      <c r="BK14149" s="41"/>
      <c r="BL14149" s="41"/>
      <c r="BM14149" s="41"/>
      <c r="BN14149" s="41"/>
      <c r="BO14149" s="41"/>
      <c r="BP14149" s="108"/>
      <c r="CG14149" s="102"/>
      <c r="CI14149" s="45"/>
    </row>
    <row r="14150" spans="37:87" ht="13" customHeight="1">
      <c r="AK14150" s="114"/>
      <c r="AL14150" s="41"/>
      <c r="AM14150" s="41"/>
      <c r="AN14150" s="41"/>
      <c r="AO14150" s="41"/>
      <c r="AP14150" s="41"/>
      <c r="AQ14150" s="41"/>
      <c r="AR14150" s="41"/>
      <c r="AS14150" s="41"/>
      <c r="AT14150" s="41"/>
      <c r="AU14150" s="41"/>
      <c r="AV14150" s="41"/>
      <c r="AW14150" s="41"/>
      <c r="AX14150" s="41"/>
      <c r="AY14150" s="41"/>
      <c r="AZ14150" s="41"/>
      <c r="BA14150" s="41"/>
      <c r="BB14150" s="41"/>
      <c r="BC14150" s="41"/>
      <c r="BD14150" s="41"/>
      <c r="BE14150" s="41"/>
      <c r="BF14150" s="41"/>
      <c r="BG14150" s="41"/>
      <c r="BH14150" s="41"/>
      <c r="BI14150" s="41"/>
      <c r="BJ14150" s="41"/>
      <c r="BK14150" s="41"/>
      <c r="BL14150" s="41"/>
      <c r="BM14150" s="41"/>
      <c r="BN14150" s="41"/>
      <c r="BO14150" s="41"/>
      <c r="BP14150" s="108"/>
      <c r="CG14150" s="102"/>
      <c r="CI14150" s="45"/>
    </row>
    <row r="14151" spans="37:87" ht="13" customHeight="1">
      <c r="AK14151" s="114"/>
      <c r="AL14151" s="41"/>
      <c r="AM14151" s="41"/>
      <c r="AN14151" s="41"/>
      <c r="AO14151" s="41"/>
      <c r="AP14151" s="41"/>
      <c r="AQ14151" s="41"/>
      <c r="AR14151" s="41"/>
      <c r="AS14151" s="41"/>
      <c r="AT14151" s="41"/>
      <c r="AU14151" s="41"/>
      <c r="AV14151" s="41"/>
      <c r="AW14151" s="41"/>
      <c r="AX14151" s="41"/>
      <c r="AY14151" s="41"/>
      <c r="AZ14151" s="41"/>
      <c r="BA14151" s="41"/>
      <c r="BB14151" s="41"/>
      <c r="BC14151" s="41"/>
      <c r="BD14151" s="41"/>
      <c r="BE14151" s="41"/>
      <c r="BF14151" s="41"/>
      <c r="BG14151" s="41"/>
      <c r="BH14151" s="41"/>
      <c r="BI14151" s="41"/>
      <c r="BJ14151" s="41"/>
      <c r="BK14151" s="41"/>
      <c r="BL14151" s="41"/>
      <c r="BM14151" s="41"/>
      <c r="BN14151" s="41"/>
      <c r="BO14151" s="41"/>
      <c r="BP14151" s="108"/>
      <c r="CG14151" s="102"/>
      <c r="CI14151" s="45"/>
    </row>
    <row r="14152" spans="37:87" ht="13" customHeight="1">
      <c r="AK14152" s="114"/>
      <c r="AL14152" s="41"/>
      <c r="AM14152" s="41"/>
      <c r="AN14152" s="41"/>
      <c r="AO14152" s="41"/>
      <c r="AP14152" s="41"/>
      <c r="AQ14152" s="41"/>
      <c r="AR14152" s="41"/>
      <c r="AS14152" s="41"/>
      <c r="AT14152" s="41"/>
      <c r="AU14152" s="41"/>
      <c r="AV14152" s="41"/>
      <c r="AW14152" s="41"/>
      <c r="AX14152" s="41"/>
      <c r="AY14152" s="41"/>
      <c r="AZ14152" s="41"/>
      <c r="BA14152" s="41"/>
      <c r="BB14152" s="41"/>
      <c r="BC14152" s="41"/>
      <c r="BD14152" s="41"/>
      <c r="BE14152" s="41"/>
      <c r="BF14152" s="41"/>
      <c r="BG14152" s="41"/>
      <c r="BH14152" s="41"/>
      <c r="BI14152" s="41"/>
      <c r="BJ14152" s="41"/>
      <c r="BK14152" s="41"/>
      <c r="BL14152" s="41"/>
      <c r="BM14152" s="41"/>
      <c r="BN14152" s="41"/>
      <c r="BO14152" s="41"/>
      <c r="BP14152" s="108"/>
      <c r="CG14152" s="102"/>
      <c r="CI14152" s="45"/>
    </row>
    <row r="14153" spans="37:87" ht="13" customHeight="1">
      <c r="AK14153" s="114"/>
      <c r="AL14153" s="41"/>
      <c r="AM14153" s="41"/>
      <c r="AN14153" s="41"/>
      <c r="AO14153" s="41"/>
      <c r="AP14153" s="41"/>
      <c r="AQ14153" s="41"/>
      <c r="AR14153" s="41"/>
      <c r="AS14153" s="41"/>
      <c r="AT14153" s="41"/>
      <c r="AU14153" s="41"/>
      <c r="AV14153" s="41"/>
      <c r="AW14153" s="41"/>
      <c r="AX14153" s="41"/>
      <c r="AY14153" s="41"/>
      <c r="AZ14153" s="41"/>
      <c r="BA14153" s="41"/>
      <c r="BB14153" s="41"/>
      <c r="BC14153" s="41"/>
      <c r="BD14153" s="41"/>
      <c r="BE14153" s="41"/>
      <c r="BF14153" s="41"/>
      <c r="BG14153" s="41"/>
      <c r="BH14153" s="41"/>
      <c r="BI14153" s="41"/>
      <c r="BJ14153" s="41"/>
      <c r="BK14153" s="41"/>
      <c r="BL14153" s="41"/>
      <c r="BM14153" s="41"/>
      <c r="BN14153" s="41"/>
      <c r="BO14153" s="41"/>
      <c r="BP14153" s="108"/>
      <c r="CG14153" s="102"/>
      <c r="CI14153" s="45"/>
    </row>
    <row r="14154" spans="37:87" ht="13" customHeight="1">
      <c r="AK14154" s="114"/>
      <c r="AL14154" s="41"/>
      <c r="AM14154" s="41"/>
      <c r="AN14154" s="41"/>
      <c r="AO14154" s="41"/>
      <c r="AP14154" s="41"/>
      <c r="AQ14154" s="41"/>
      <c r="AR14154" s="41"/>
      <c r="AS14154" s="41"/>
      <c r="AT14154" s="41"/>
      <c r="AU14154" s="41"/>
      <c r="AV14154" s="41"/>
      <c r="AW14154" s="41"/>
      <c r="AX14154" s="41"/>
      <c r="AY14154" s="41"/>
      <c r="AZ14154" s="41"/>
      <c r="BA14154" s="41"/>
      <c r="BB14154" s="41"/>
      <c r="BC14154" s="41"/>
      <c r="BD14154" s="41"/>
      <c r="BE14154" s="41"/>
      <c r="BF14154" s="41"/>
      <c r="BG14154" s="41"/>
      <c r="BH14154" s="41"/>
      <c r="BI14154" s="41"/>
      <c r="BJ14154" s="41"/>
      <c r="BK14154" s="41"/>
      <c r="BL14154" s="41"/>
      <c r="BM14154" s="41"/>
      <c r="BN14154" s="41"/>
      <c r="BO14154" s="41"/>
      <c r="BP14154" s="108"/>
      <c r="CG14154" s="102"/>
      <c r="CI14154" s="45"/>
    </row>
    <row r="14155" spans="37:87" ht="13" customHeight="1">
      <c r="AK14155" s="114"/>
      <c r="AL14155" s="41"/>
      <c r="AM14155" s="41"/>
      <c r="AN14155" s="41"/>
      <c r="AO14155" s="41"/>
      <c r="AP14155" s="41"/>
      <c r="AQ14155" s="41"/>
      <c r="AR14155" s="41"/>
      <c r="AS14155" s="41"/>
      <c r="AT14155" s="41"/>
      <c r="AU14155" s="41"/>
      <c r="AV14155" s="41"/>
      <c r="AW14155" s="41"/>
      <c r="AX14155" s="41"/>
      <c r="AY14155" s="41"/>
      <c r="AZ14155" s="41"/>
      <c r="BA14155" s="41"/>
      <c r="BB14155" s="41"/>
      <c r="BC14155" s="41"/>
      <c r="BD14155" s="41"/>
      <c r="BE14155" s="41"/>
      <c r="BF14155" s="41"/>
      <c r="BG14155" s="41"/>
      <c r="BH14155" s="41"/>
      <c r="BI14155" s="41"/>
      <c r="BJ14155" s="41"/>
      <c r="BK14155" s="41"/>
      <c r="BL14155" s="41"/>
      <c r="BM14155" s="41"/>
      <c r="BN14155" s="41"/>
      <c r="BO14155" s="41"/>
      <c r="BP14155" s="108"/>
      <c r="CG14155" s="102"/>
      <c r="CI14155" s="45"/>
    </row>
    <row r="14156" spans="37:87" ht="13" customHeight="1">
      <c r="AK14156" s="114"/>
      <c r="AL14156" s="41"/>
      <c r="AM14156" s="41"/>
      <c r="AN14156" s="41"/>
      <c r="AO14156" s="41"/>
      <c r="AP14156" s="41"/>
      <c r="AQ14156" s="41"/>
      <c r="AR14156" s="41"/>
      <c r="AS14156" s="41"/>
      <c r="AT14156" s="41"/>
      <c r="AU14156" s="41"/>
      <c r="AV14156" s="41"/>
      <c r="AW14156" s="41"/>
      <c r="AX14156" s="41"/>
      <c r="AY14156" s="41"/>
      <c r="AZ14156" s="41"/>
      <c r="BA14156" s="41"/>
      <c r="BB14156" s="41"/>
      <c r="BC14156" s="41"/>
      <c r="BD14156" s="41"/>
      <c r="BE14156" s="41"/>
      <c r="BF14156" s="41"/>
      <c r="BG14156" s="41"/>
      <c r="BH14156" s="41"/>
      <c r="BI14156" s="41"/>
      <c r="BJ14156" s="41"/>
      <c r="BK14156" s="41"/>
      <c r="BL14156" s="41"/>
      <c r="BM14156" s="41"/>
      <c r="BN14156" s="41"/>
      <c r="BO14156" s="41"/>
      <c r="BP14156" s="108"/>
      <c r="CG14156" s="102"/>
      <c r="CI14156" s="45"/>
    </row>
    <row r="14157" spans="37:87" ht="13" customHeight="1">
      <c r="AK14157" s="114"/>
      <c r="AL14157" s="41"/>
      <c r="AM14157" s="41"/>
      <c r="AN14157" s="41"/>
      <c r="AO14157" s="41"/>
      <c r="AP14157" s="41"/>
      <c r="AQ14157" s="41"/>
      <c r="AR14157" s="41"/>
      <c r="AS14157" s="41"/>
      <c r="AT14157" s="41"/>
      <c r="AU14157" s="41"/>
      <c r="AV14157" s="41"/>
      <c r="AW14157" s="41"/>
      <c r="AX14157" s="41"/>
      <c r="AY14157" s="41"/>
      <c r="AZ14157" s="41"/>
      <c r="BA14157" s="41"/>
      <c r="BB14157" s="41"/>
      <c r="BC14157" s="41"/>
      <c r="BD14157" s="41"/>
      <c r="BE14157" s="41"/>
      <c r="BF14157" s="41"/>
      <c r="BG14157" s="41"/>
      <c r="BH14157" s="41"/>
      <c r="BI14157" s="41"/>
      <c r="BJ14157" s="41"/>
      <c r="BK14157" s="41"/>
      <c r="BL14157" s="41"/>
      <c r="BM14157" s="41"/>
      <c r="BN14157" s="41"/>
      <c r="BO14157" s="41"/>
      <c r="BP14157" s="108"/>
      <c r="CG14157" s="102"/>
      <c r="CI14157" s="45"/>
    </row>
    <row r="14158" spans="37:87" ht="13" customHeight="1">
      <c r="AK14158" s="114"/>
      <c r="AL14158" s="41"/>
      <c r="AM14158" s="41"/>
      <c r="AN14158" s="41"/>
      <c r="AO14158" s="41"/>
      <c r="AP14158" s="41"/>
      <c r="AQ14158" s="41"/>
      <c r="AR14158" s="41"/>
      <c r="AS14158" s="41"/>
      <c r="AT14158" s="41"/>
      <c r="AU14158" s="41"/>
      <c r="AV14158" s="41"/>
      <c r="AW14158" s="41"/>
      <c r="AX14158" s="41"/>
      <c r="AY14158" s="41"/>
      <c r="AZ14158" s="41"/>
      <c r="BA14158" s="41"/>
      <c r="BB14158" s="41"/>
      <c r="BC14158" s="41"/>
      <c r="BD14158" s="41"/>
      <c r="BE14158" s="41"/>
      <c r="BF14158" s="41"/>
      <c r="BG14158" s="41"/>
      <c r="BH14158" s="41"/>
      <c r="BI14158" s="41"/>
      <c r="BJ14158" s="41"/>
      <c r="BK14158" s="41"/>
      <c r="BL14158" s="41"/>
      <c r="BM14158" s="41"/>
      <c r="BN14158" s="41"/>
      <c r="BO14158" s="41"/>
      <c r="BP14158" s="108"/>
      <c r="CG14158" s="102"/>
      <c r="CI14158" s="45"/>
    </row>
    <row r="14159" spans="37:87" ht="13" customHeight="1">
      <c r="AK14159" s="114"/>
      <c r="AL14159" s="41"/>
      <c r="AM14159" s="41"/>
      <c r="AN14159" s="41"/>
      <c r="AO14159" s="41"/>
      <c r="AP14159" s="41"/>
      <c r="AQ14159" s="41"/>
      <c r="AR14159" s="41"/>
      <c r="AS14159" s="41"/>
      <c r="AT14159" s="41"/>
      <c r="AU14159" s="41"/>
      <c r="AV14159" s="41"/>
      <c r="AW14159" s="41"/>
      <c r="AX14159" s="41"/>
      <c r="AY14159" s="41"/>
      <c r="AZ14159" s="41"/>
      <c r="BA14159" s="41"/>
      <c r="BB14159" s="41"/>
      <c r="BC14159" s="41"/>
      <c r="BD14159" s="41"/>
      <c r="BE14159" s="41"/>
      <c r="BF14159" s="41"/>
      <c r="BG14159" s="41"/>
      <c r="BH14159" s="41"/>
      <c r="BI14159" s="41"/>
      <c r="BJ14159" s="41"/>
      <c r="BK14159" s="41"/>
      <c r="BL14159" s="41"/>
      <c r="BM14159" s="41"/>
      <c r="BN14159" s="41"/>
      <c r="BO14159" s="41"/>
      <c r="BP14159" s="108"/>
      <c r="CG14159" s="102"/>
      <c r="CI14159" s="45"/>
    </row>
    <row r="14160" spans="37:87" ht="13" customHeight="1">
      <c r="AK14160" s="114"/>
      <c r="AL14160" s="41"/>
      <c r="AM14160" s="41"/>
      <c r="AN14160" s="41"/>
      <c r="AO14160" s="41"/>
      <c r="AP14160" s="41"/>
      <c r="AQ14160" s="41"/>
      <c r="AR14160" s="41"/>
      <c r="AS14160" s="41"/>
      <c r="AT14160" s="41"/>
      <c r="AU14160" s="41"/>
      <c r="AV14160" s="41"/>
      <c r="AW14160" s="41"/>
      <c r="AX14160" s="41"/>
      <c r="AY14160" s="41"/>
      <c r="AZ14160" s="41"/>
      <c r="BA14160" s="41"/>
      <c r="BB14160" s="41"/>
      <c r="BC14160" s="41"/>
      <c r="BD14160" s="41"/>
      <c r="BE14160" s="41"/>
      <c r="BF14160" s="41"/>
      <c r="BG14160" s="41"/>
      <c r="BH14160" s="41"/>
      <c r="BI14160" s="41"/>
      <c r="BJ14160" s="41"/>
      <c r="BK14160" s="41"/>
      <c r="BL14160" s="41"/>
      <c r="BM14160" s="41"/>
      <c r="BN14160" s="41"/>
      <c r="BO14160" s="41"/>
      <c r="BP14160" s="108"/>
      <c r="CG14160" s="102"/>
      <c r="CI14160" s="45"/>
    </row>
    <row r="14161" spans="37:87" ht="13" customHeight="1">
      <c r="AK14161" s="114"/>
      <c r="AL14161" s="41"/>
      <c r="AM14161" s="41"/>
      <c r="AN14161" s="41"/>
      <c r="AO14161" s="41"/>
      <c r="AP14161" s="41"/>
      <c r="AQ14161" s="41"/>
      <c r="AR14161" s="41"/>
      <c r="AS14161" s="41"/>
      <c r="AT14161" s="41"/>
      <c r="AU14161" s="41"/>
      <c r="AV14161" s="41"/>
      <c r="AW14161" s="41"/>
      <c r="AX14161" s="41"/>
      <c r="AY14161" s="41"/>
      <c r="AZ14161" s="41"/>
      <c r="BA14161" s="41"/>
      <c r="BB14161" s="41"/>
      <c r="BC14161" s="41"/>
      <c r="BD14161" s="41"/>
      <c r="BE14161" s="41"/>
      <c r="BF14161" s="41"/>
      <c r="BG14161" s="41"/>
      <c r="BH14161" s="41"/>
      <c r="BI14161" s="41"/>
      <c r="BJ14161" s="41"/>
      <c r="BK14161" s="41"/>
      <c r="BL14161" s="41"/>
      <c r="BM14161" s="41"/>
      <c r="BN14161" s="41"/>
      <c r="BO14161" s="41"/>
      <c r="BP14161" s="108"/>
      <c r="CG14161" s="102"/>
      <c r="CI14161" s="45"/>
    </row>
    <row r="14162" spans="37:87" ht="13" customHeight="1">
      <c r="AK14162" s="114"/>
      <c r="AL14162" s="41"/>
      <c r="AM14162" s="41"/>
      <c r="AN14162" s="41"/>
      <c r="AO14162" s="41"/>
      <c r="AP14162" s="41"/>
      <c r="AQ14162" s="41"/>
      <c r="AR14162" s="41"/>
      <c r="AS14162" s="41"/>
      <c r="AT14162" s="41"/>
      <c r="AU14162" s="41"/>
      <c r="AV14162" s="41"/>
      <c r="AW14162" s="41"/>
      <c r="AX14162" s="41"/>
      <c r="AY14162" s="41"/>
      <c r="AZ14162" s="41"/>
      <c r="BA14162" s="41"/>
      <c r="BB14162" s="41"/>
      <c r="BC14162" s="41"/>
      <c r="BD14162" s="41"/>
      <c r="BE14162" s="41"/>
      <c r="BF14162" s="41"/>
      <c r="BG14162" s="41"/>
      <c r="BH14162" s="41"/>
      <c r="BI14162" s="41"/>
      <c r="BJ14162" s="41"/>
      <c r="BK14162" s="41"/>
      <c r="BL14162" s="41"/>
      <c r="BM14162" s="41"/>
      <c r="BN14162" s="41"/>
      <c r="BO14162" s="41"/>
      <c r="BP14162" s="108"/>
      <c r="CG14162" s="102"/>
      <c r="CI14162" s="45"/>
    </row>
    <row r="14163" spans="37:87" ht="13" customHeight="1">
      <c r="AK14163" s="114"/>
      <c r="AL14163" s="41"/>
      <c r="AM14163" s="41"/>
      <c r="AN14163" s="41"/>
      <c r="AO14163" s="41"/>
      <c r="AP14163" s="41"/>
      <c r="AQ14163" s="41"/>
      <c r="AR14163" s="41"/>
      <c r="AS14163" s="41"/>
      <c r="AT14163" s="41"/>
      <c r="AU14163" s="41"/>
      <c r="AV14163" s="41"/>
      <c r="AW14163" s="41"/>
      <c r="AX14163" s="41"/>
      <c r="AY14163" s="41"/>
      <c r="AZ14163" s="41"/>
      <c r="BA14163" s="41"/>
      <c r="BB14163" s="41"/>
      <c r="BC14163" s="41"/>
      <c r="BD14163" s="41"/>
      <c r="BE14163" s="41"/>
      <c r="BF14163" s="41"/>
      <c r="BG14163" s="41"/>
      <c r="BH14163" s="41"/>
      <c r="BI14163" s="41"/>
      <c r="BJ14163" s="41"/>
      <c r="BK14163" s="41"/>
      <c r="BL14163" s="41"/>
      <c r="BM14163" s="41"/>
      <c r="BN14163" s="41"/>
      <c r="BO14163" s="41"/>
      <c r="BP14163" s="108"/>
      <c r="CG14163" s="102"/>
      <c r="CI14163" s="45"/>
    </row>
    <row r="14164" spans="37:87" ht="13" customHeight="1">
      <c r="AK14164" s="114"/>
      <c r="AL14164" s="41"/>
      <c r="AM14164" s="41"/>
      <c r="AN14164" s="41"/>
      <c r="AO14164" s="41"/>
      <c r="AP14164" s="41"/>
      <c r="AQ14164" s="41"/>
      <c r="AR14164" s="41"/>
      <c r="AS14164" s="41"/>
      <c r="AT14164" s="41"/>
      <c r="AU14164" s="41"/>
      <c r="AV14164" s="41"/>
      <c r="AW14164" s="41"/>
      <c r="AX14164" s="41"/>
      <c r="AY14164" s="41"/>
      <c r="AZ14164" s="41"/>
      <c r="BA14164" s="41"/>
      <c r="BB14164" s="41"/>
      <c r="BC14164" s="41"/>
      <c r="BD14164" s="41"/>
      <c r="BE14164" s="41"/>
      <c r="BF14164" s="41"/>
      <c r="BG14164" s="41"/>
      <c r="BH14164" s="41"/>
      <c r="BI14164" s="41"/>
      <c r="BJ14164" s="41"/>
      <c r="BK14164" s="41"/>
      <c r="BL14164" s="41"/>
      <c r="BM14164" s="41"/>
      <c r="BN14164" s="41"/>
      <c r="BO14164" s="41"/>
      <c r="BP14164" s="108"/>
      <c r="CG14164" s="102"/>
      <c r="CI14164" s="45"/>
    </row>
    <row r="14165" spans="37:87" ht="13" customHeight="1">
      <c r="AK14165" s="114"/>
      <c r="AL14165" s="41"/>
      <c r="AM14165" s="41"/>
      <c r="AN14165" s="41"/>
      <c r="AO14165" s="41"/>
      <c r="AP14165" s="41"/>
      <c r="AQ14165" s="41"/>
      <c r="AR14165" s="41"/>
      <c r="AS14165" s="41"/>
      <c r="AT14165" s="41"/>
      <c r="AU14165" s="41"/>
      <c r="AV14165" s="41"/>
      <c r="AW14165" s="41"/>
      <c r="AX14165" s="41"/>
      <c r="AY14165" s="41"/>
      <c r="AZ14165" s="41"/>
      <c r="BA14165" s="41"/>
      <c r="BB14165" s="41"/>
      <c r="BC14165" s="41"/>
      <c r="BD14165" s="41"/>
      <c r="BE14165" s="41"/>
      <c r="BF14165" s="41"/>
      <c r="BG14165" s="41"/>
      <c r="BH14165" s="41"/>
      <c r="BI14165" s="41"/>
      <c r="BJ14165" s="41"/>
      <c r="BK14165" s="41"/>
      <c r="BL14165" s="41"/>
      <c r="BM14165" s="41"/>
      <c r="BN14165" s="41"/>
      <c r="BO14165" s="41"/>
      <c r="BP14165" s="108"/>
      <c r="CG14165" s="102"/>
      <c r="CI14165" s="45"/>
    </row>
    <row r="14166" spans="37:87" ht="13" customHeight="1">
      <c r="AK14166" s="114"/>
      <c r="AL14166" s="41"/>
      <c r="AM14166" s="41"/>
      <c r="AN14166" s="41"/>
      <c r="AO14166" s="41"/>
      <c r="AP14166" s="41"/>
      <c r="AQ14166" s="41"/>
      <c r="AR14166" s="41"/>
      <c r="AS14166" s="41"/>
      <c r="AT14166" s="41"/>
      <c r="AU14166" s="41"/>
      <c r="AV14166" s="41"/>
      <c r="AW14166" s="41"/>
      <c r="AX14166" s="41"/>
      <c r="AY14166" s="41"/>
      <c r="AZ14166" s="41"/>
      <c r="BA14166" s="41"/>
      <c r="BB14166" s="41"/>
      <c r="BC14166" s="41"/>
      <c r="BD14166" s="41"/>
      <c r="BE14166" s="41"/>
      <c r="BF14166" s="41"/>
      <c r="BG14166" s="41"/>
      <c r="BH14166" s="41"/>
      <c r="BI14166" s="41"/>
      <c r="BJ14166" s="41"/>
      <c r="BK14166" s="41"/>
      <c r="BL14166" s="41"/>
      <c r="BM14166" s="41"/>
      <c r="BN14166" s="41"/>
      <c r="BO14166" s="41"/>
      <c r="BP14166" s="108"/>
      <c r="CG14166" s="102"/>
      <c r="CI14166" s="45"/>
    </row>
    <row r="14167" spans="37:87" ht="13" customHeight="1">
      <c r="AK14167" s="114"/>
      <c r="AL14167" s="41"/>
      <c r="AM14167" s="41"/>
      <c r="AN14167" s="41"/>
      <c r="AO14167" s="41"/>
      <c r="AP14167" s="41"/>
      <c r="AQ14167" s="41"/>
      <c r="AR14167" s="41"/>
      <c r="AS14167" s="41"/>
      <c r="AT14167" s="41"/>
      <c r="AU14167" s="41"/>
      <c r="AV14167" s="41"/>
      <c r="AW14167" s="41"/>
      <c r="AX14167" s="41"/>
      <c r="AY14167" s="41"/>
      <c r="AZ14167" s="41"/>
      <c r="BA14167" s="41"/>
      <c r="BB14167" s="41"/>
      <c r="BC14167" s="41"/>
      <c r="BD14167" s="41"/>
      <c r="BE14167" s="41"/>
      <c r="BF14167" s="41"/>
      <c r="BG14167" s="41"/>
      <c r="BH14167" s="41"/>
      <c r="BI14167" s="41"/>
      <c r="BJ14167" s="41"/>
      <c r="BK14167" s="41"/>
      <c r="BL14167" s="41"/>
      <c r="BM14167" s="41"/>
      <c r="BN14167" s="41"/>
      <c r="BO14167" s="41"/>
      <c r="BP14167" s="108"/>
      <c r="CG14167" s="102"/>
      <c r="CI14167" s="45"/>
    </row>
    <row r="14168" spans="37:87" ht="13" customHeight="1">
      <c r="AK14168" s="114"/>
      <c r="AL14168" s="41"/>
      <c r="AM14168" s="41"/>
      <c r="AN14168" s="41"/>
      <c r="AO14168" s="41"/>
      <c r="AP14168" s="41"/>
      <c r="AQ14168" s="41"/>
      <c r="AR14168" s="41"/>
      <c r="AS14168" s="41"/>
      <c r="AT14168" s="41"/>
      <c r="AU14168" s="41"/>
      <c r="AV14168" s="41"/>
      <c r="AW14168" s="41"/>
      <c r="AX14168" s="41"/>
      <c r="AY14168" s="41"/>
      <c r="AZ14168" s="41"/>
      <c r="BA14168" s="41"/>
      <c r="BB14168" s="41"/>
      <c r="BC14168" s="41"/>
      <c r="BD14168" s="41"/>
      <c r="BE14168" s="41"/>
      <c r="BF14168" s="41"/>
      <c r="BG14168" s="41"/>
      <c r="BH14168" s="41"/>
      <c r="BI14168" s="41"/>
      <c r="BJ14168" s="41"/>
      <c r="BK14168" s="41"/>
      <c r="BL14168" s="41"/>
      <c r="BM14168" s="41"/>
      <c r="BN14168" s="41"/>
      <c r="BO14168" s="41"/>
      <c r="BP14168" s="108"/>
      <c r="CG14168" s="102"/>
      <c r="CI14168" s="45"/>
    </row>
    <row r="14169" spans="37:87" ht="13" customHeight="1">
      <c r="AK14169" s="114"/>
      <c r="AL14169" s="41"/>
      <c r="AM14169" s="41"/>
      <c r="AN14169" s="41"/>
      <c r="AO14169" s="41"/>
      <c r="AP14169" s="41"/>
      <c r="AQ14169" s="41"/>
      <c r="AR14169" s="41"/>
      <c r="AS14169" s="41"/>
      <c r="AT14169" s="41"/>
      <c r="AU14169" s="41"/>
      <c r="AV14169" s="41"/>
      <c r="AW14169" s="41"/>
      <c r="AX14169" s="41"/>
      <c r="AY14169" s="41"/>
      <c r="AZ14169" s="41"/>
      <c r="BA14169" s="41"/>
      <c r="BB14169" s="41"/>
      <c r="BC14169" s="41"/>
      <c r="BD14169" s="41"/>
      <c r="BE14169" s="41"/>
      <c r="BF14169" s="41"/>
      <c r="BG14169" s="41"/>
      <c r="BH14169" s="41"/>
      <c r="BI14169" s="41"/>
      <c r="BJ14169" s="41"/>
      <c r="BK14169" s="41"/>
      <c r="BL14169" s="41"/>
      <c r="BM14169" s="41"/>
      <c r="BN14169" s="41"/>
      <c r="BO14169" s="41"/>
      <c r="BP14169" s="108"/>
      <c r="CG14169" s="102"/>
      <c r="CI14169" s="45"/>
    </row>
    <row r="14170" spans="37:87" ht="13" customHeight="1">
      <c r="AK14170" s="114"/>
      <c r="AL14170" s="41"/>
      <c r="AM14170" s="41"/>
      <c r="AN14170" s="41"/>
      <c r="AO14170" s="41"/>
      <c r="AP14170" s="41"/>
      <c r="AQ14170" s="41"/>
      <c r="AR14170" s="41"/>
      <c r="AS14170" s="41"/>
      <c r="AT14170" s="41"/>
      <c r="AU14170" s="41"/>
      <c r="AV14170" s="41"/>
      <c r="AW14170" s="41"/>
      <c r="AX14170" s="41"/>
      <c r="AY14170" s="41"/>
      <c r="AZ14170" s="41"/>
      <c r="BA14170" s="41"/>
      <c r="BB14170" s="41"/>
      <c r="BC14170" s="41"/>
      <c r="BD14170" s="41"/>
      <c r="BE14170" s="41"/>
      <c r="BF14170" s="41"/>
      <c r="BG14170" s="41"/>
      <c r="BH14170" s="41"/>
      <c r="BI14170" s="41"/>
      <c r="BJ14170" s="41"/>
      <c r="BK14170" s="41"/>
      <c r="BL14170" s="41"/>
      <c r="BM14170" s="41"/>
      <c r="BN14170" s="41"/>
      <c r="BO14170" s="41"/>
      <c r="BP14170" s="108"/>
      <c r="CG14170" s="102"/>
      <c r="CI14170" s="45"/>
    </row>
    <row r="14171" spans="37:87" ht="13" customHeight="1">
      <c r="AK14171" s="114"/>
      <c r="AL14171" s="41"/>
      <c r="AM14171" s="41"/>
      <c r="AN14171" s="41"/>
      <c r="AO14171" s="41"/>
      <c r="AP14171" s="41"/>
      <c r="AQ14171" s="41"/>
      <c r="AR14171" s="41"/>
      <c r="AS14171" s="41"/>
      <c r="AT14171" s="41"/>
      <c r="AU14171" s="41"/>
      <c r="AV14171" s="41"/>
      <c r="AW14171" s="41"/>
      <c r="AX14171" s="41"/>
      <c r="AY14171" s="41"/>
      <c r="AZ14171" s="41"/>
      <c r="BA14171" s="41"/>
      <c r="BB14171" s="41"/>
      <c r="BC14171" s="41"/>
      <c r="BD14171" s="41"/>
      <c r="BE14171" s="41"/>
      <c r="BF14171" s="41"/>
      <c r="BG14171" s="41"/>
      <c r="BH14171" s="41"/>
      <c r="BI14171" s="41"/>
      <c r="BJ14171" s="41"/>
      <c r="BK14171" s="41"/>
      <c r="BL14171" s="41"/>
      <c r="BM14171" s="41"/>
      <c r="BN14171" s="41"/>
      <c r="BO14171" s="41"/>
      <c r="BP14171" s="108"/>
      <c r="CG14171" s="102"/>
      <c r="CI14171" s="45"/>
    </row>
    <row r="14172" spans="37:87" ht="13" customHeight="1">
      <c r="AK14172" s="114"/>
      <c r="AL14172" s="41"/>
      <c r="AM14172" s="41"/>
      <c r="AN14172" s="41"/>
      <c r="AO14172" s="41"/>
      <c r="AP14172" s="41"/>
      <c r="AQ14172" s="41"/>
      <c r="AR14172" s="41"/>
      <c r="AS14172" s="41"/>
      <c r="AT14172" s="41"/>
      <c r="AU14172" s="41"/>
      <c r="AV14172" s="41"/>
      <c r="AW14172" s="41"/>
      <c r="AX14172" s="41"/>
      <c r="AY14172" s="41"/>
      <c r="AZ14172" s="41"/>
      <c r="BA14172" s="41"/>
      <c r="BB14172" s="41"/>
      <c r="BC14172" s="41"/>
      <c r="BD14172" s="41"/>
      <c r="BE14172" s="41"/>
      <c r="BF14172" s="41"/>
      <c r="BG14172" s="41"/>
      <c r="BH14172" s="41"/>
      <c r="BI14172" s="41"/>
      <c r="BJ14172" s="41"/>
      <c r="BK14172" s="41"/>
      <c r="BL14172" s="41"/>
      <c r="BM14172" s="41"/>
      <c r="BN14172" s="41"/>
      <c r="BO14172" s="41"/>
      <c r="BP14172" s="108"/>
      <c r="CG14172" s="102"/>
      <c r="CI14172" s="45"/>
    </row>
    <row r="14173" spans="37:87" ht="13" customHeight="1">
      <c r="AK14173" s="114"/>
      <c r="AL14173" s="41"/>
      <c r="AM14173" s="41"/>
      <c r="AN14173" s="41"/>
      <c r="AO14173" s="41"/>
      <c r="AP14173" s="41"/>
      <c r="AQ14173" s="41"/>
      <c r="AR14173" s="41"/>
      <c r="AS14173" s="41"/>
      <c r="AT14173" s="41"/>
      <c r="AU14173" s="41"/>
      <c r="AV14173" s="41"/>
      <c r="AW14173" s="41"/>
      <c r="AX14173" s="41"/>
      <c r="AY14173" s="41"/>
      <c r="AZ14173" s="41"/>
      <c r="BA14173" s="41"/>
      <c r="BB14173" s="41"/>
      <c r="BC14173" s="41"/>
      <c r="BD14173" s="41"/>
      <c r="BE14173" s="41"/>
      <c r="BF14173" s="41"/>
      <c r="BG14173" s="41"/>
      <c r="BH14173" s="41"/>
      <c r="BI14173" s="41"/>
      <c r="BJ14173" s="41"/>
      <c r="BK14173" s="41"/>
      <c r="BL14173" s="41"/>
      <c r="BM14173" s="41"/>
      <c r="BN14173" s="41"/>
      <c r="BO14173" s="41"/>
      <c r="BP14173" s="108"/>
      <c r="CG14173" s="102"/>
      <c r="CI14173" s="45"/>
    </row>
    <row r="14174" spans="37:87" ht="13" customHeight="1">
      <c r="AK14174" s="114"/>
      <c r="AL14174" s="41"/>
      <c r="AM14174" s="41"/>
      <c r="AN14174" s="41"/>
      <c r="AO14174" s="41"/>
      <c r="AP14174" s="41"/>
      <c r="AQ14174" s="41"/>
      <c r="AR14174" s="41"/>
      <c r="AS14174" s="41"/>
      <c r="AT14174" s="41"/>
      <c r="AU14174" s="41"/>
      <c r="AV14174" s="41"/>
      <c r="AW14174" s="41"/>
      <c r="AX14174" s="41"/>
      <c r="AY14174" s="41"/>
      <c r="AZ14174" s="41"/>
      <c r="BA14174" s="41"/>
      <c r="BB14174" s="41"/>
      <c r="BC14174" s="41"/>
      <c r="BD14174" s="41"/>
      <c r="BE14174" s="41"/>
      <c r="BF14174" s="41"/>
      <c r="BG14174" s="41"/>
      <c r="BH14174" s="41"/>
      <c r="BI14174" s="41"/>
      <c r="BJ14174" s="41"/>
      <c r="BK14174" s="41"/>
      <c r="BL14174" s="41"/>
      <c r="BM14174" s="41"/>
      <c r="BN14174" s="41"/>
      <c r="BO14174" s="41"/>
      <c r="BP14174" s="108"/>
      <c r="CG14174" s="102"/>
      <c r="CI14174" s="45"/>
    </row>
    <row r="14175" spans="37:87" ht="13" customHeight="1">
      <c r="AK14175" s="114"/>
      <c r="AL14175" s="41"/>
      <c r="AM14175" s="41"/>
      <c r="AN14175" s="41"/>
      <c r="AO14175" s="41"/>
      <c r="AP14175" s="41"/>
      <c r="AQ14175" s="41"/>
      <c r="AR14175" s="41"/>
      <c r="AS14175" s="41"/>
      <c r="AT14175" s="41"/>
      <c r="AU14175" s="41"/>
      <c r="AV14175" s="41"/>
      <c r="AW14175" s="41"/>
      <c r="AX14175" s="41"/>
      <c r="AY14175" s="41"/>
      <c r="AZ14175" s="41"/>
      <c r="BA14175" s="41"/>
      <c r="BB14175" s="41"/>
      <c r="BC14175" s="41"/>
      <c r="BD14175" s="41"/>
      <c r="BE14175" s="41"/>
      <c r="BF14175" s="41"/>
      <c r="BG14175" s="41"/>
      <c r="BH14175" s="41"/>
      <c r="BI14175" s="41"/>
      <c r="BJ14175" s="41"/>
      <c r="BK14175" s="41"/>
      <c r="BL14175" s="41"/>
      <c r="BM14175" s="41"/>
      <c r="BN14175" s="41"/>
      <c r="BO14175" s="41"/>
      <c r="BP14175" s="108"/>
      <c r="CG14175" s="102"/>
      <c r="CI14175" s="45"/>
    </row>
    <row r="14176" spans="37:87" ht="13" customHeight="1">
      <c r="AK14176" s="114"/>
      <c r="AL14176" s="41"/>
      <c r="AM14176" s="41"/>
      <c r="AN14176" s="41"/>
      <c r="AO14176" s="41"/>
      <c r="AP14176" s="41"/>
      <c r="AQ14176" s="41"/>
      <c r="AR14176" s="41"/>
      <c r="AS14176" s="41"/>
      <c r="AT14176" s="41"/>
      <c r="AU14176" s="41"/>
      <c r="AV14176" s="41"/>
      <c r="AW14176" s="41"/>
      <c r="AX14176" s="41"/>
      <c r="AY14176" s="41"/>
      <c r="AZ14176" s="41"/>
      <c r="BA14176" s="41"/>
      <c r="BB14176" s="41"/>
      <c r="BC14176" s="41"/>
      <c r="BD14176" s="41"/>
      <c r="BE14176" s="41"/>
      <c r="BF14176" s="41"/>
      <c r="BG14176" s="41"/>
      <c r="BH14176" s="41"/>
      <c r="BI14176" s="41"/>
      <c r="BJ14176" s="41"/>
      <c r="BK14176" s="41"/>
      <c r="BL14176" s="41"/>
      <c r="BM14176" s="41"/>
      <c r="BN14176" s="41"/>
      <c r="BO14176" s="41"/>
      <c r="BP14176" s="108"/>
      <c r="CG14176" s="102"/>
      <c r="CI14176" s="45"/>
    </row>
    <row r="14177" spans="37:87" ht="13" customHeight="1">
      <c r="AK14177" s="114"/>
      <c r="AL14177" s="41"/>
      <c r="AM14177" s="41"/>
      <c r="AN14177" s="41"/>
      <c r="AO14177" s="41"/>
      <c r="AP14177" s="41"/>
      <c r="AQ14177" s="41"/>
      <c r="AR14177" s="41"/>
      <c r="AS14177" s="41"/>
      <c r="AT14177" s="41"/>
      <c r="AU14177" s="41"/>
      <c r="AV14177" s="41"/>
      <c r="AW14177" s="41"/>
      <c r="AX14177" s="41"/>
      <c r="AY14177" s="41"/>
      <c r="AZ14177" s="41"/>
      <c r="BA14177" s="41"/>
      <c r="BB14177" s="41"/>
      <c r="BC14177" s="41"/>
      <c r="BD14177" s="41"/>
      <c r="BE14177" s="41"/>
      <c r="BF14177" s="41"/>
      <c r="BG14177" s="41"/>
      <c r="BH14177" s="41"/>
      <c r="BI14177" s="41"/>
      <c r="BJ14177" s="41"/>
      <c r="BK14177" s="41"/>
      <c r="BL14177" s="41"/>
      <c r="BM14177" s="41"/>
      <c r="BN14177" s="41"/>
      <c r="BO14177" s="41"/>
      <c r="BP14177" s="108"/>
      <c r="CG14177" s="102"/>
      <c r="CI14177" s="45"/>
    </row>
    <row r="14178" spans="37:87" ht="13" customHeight="1">
      <c r="AK14178" s="114"/>
      <c r="AL14178" s="41"/>
      <c r="AM14178" s="41"/>
      <c r="AN14178" s="41"/>
      <c r="AO14178" s="41"/>
      <c r="AP14178" s="41"/>
      <c r="AQ14178" s="41"/>
      <c r="AR14178" s="41"/>
      <c r="AS14178" s="41"/>
      <c r="AT14178" s="41"/>
      <c r="AU14178" s="41"/>
      <c r="AV14178" s="41"/>
      <c r="AW14178" s="41"/>
      <c r="AX14178" s="41"/>
      <c r="AY14178" s="41"/>
      <c r="AZ14178" s="41"/>
      <c r="BA14178" s="41"/>
      <c r="BB14178" s="41"/>
      <c r="BC14178" s="41"/>
      <c r="BD14178" s="41"/>
      <c r="BE14178" s="41"/>
      <c r="BF14178" s="41"/>
      <c r="BG14178" s="41"/>
      <c r="BH14178" s="41"/>
      <c r="BI14178" s="41"/>
      <c r="BJ14178" s="41"/>
      <c r="BK14178" s="41"/>
      <c r="BL14178" s="41"/>
      <c r="BM14178" s="41"/>
      <c r="BN14178" s="41"/>
      <c r="BO14178" s="41"/>
      <c r="BP14178" s="108"/>
      <c r="CG14178" s="102"/>
      <c r="CI14178" s="45"/>
    </row>
    <row r="14179" spans="37:87" ht="13" customHeight="1">
      <c r="AK14179" s="114"/>
      <c r="AL14179" s="41"/>
      <c r="AM14179" s="41"/>
      <c r="AN14179" s="41"/>
      <c r="AO14179" s="41"/>
      <c r="AP14179" s="41"/>
      <c r="AQ14179" s="41"/>
      <c r="AR14179" s="41"/>
      <c r="AS14179" s="41"/>
      <c r="AT14179" s="41"/>
      <c r="AU14179" s="41"/>
      <c r="AV14179" s="41"/>
      <c r="AW14179" s="41"/>
      <c r="AX14179" s="41"/>
      <c r="AY14179" s="41"/>
      <c r="AZ14179" s="41"/>
      <c r="BA14179" s="41"/>
      <c r="BB14179" s="41"/>
      <c r="BC14179" s="41"/>
      <c r="BD14179" s="41"/>
      <c r="BE14179" s="41"/>
      <c r="BF14179" s="41"/>
      <c r="BG14179" s="41"/>
      <c r="BH14179" s="41"/>
      <c r="BI14179" s="41"/>
      <c r="BJ14179" s="41"/>
      <c r="BK14179" s="41"/>
      <c r="BL14179" s="41"/>
      <c r="BM14179" s="41"/>
      <c r="BN14179" s="41"/>
      <c r="BO14179" s="41"/>
      <c r="BP14179" s="108"/>
      <c r="CG14179" s="102"/>
      <c r="CI14179" s="45"/>
    </row>
    <row r="14180" spans="37:87" ht="13" customHeight="1">
      <c r="AK14180" s="114"/>
      <c r="AL14180" s="41"/>
      <c r="AM14180" s="41"/>
      <c r="AN14180" s="41"/>
      <c r="AO14180" s="41"/>
      <c r="AP14180" s="41"/>
      <c r="AQ14180" s="41"/>
      <c r="AR14180" s="41"/>
      <c r="AS14180" s="41"/>
      <c r="AT14180" s="41"/>
      <c r="AU14180" s="41"/>
      <c r="AV14180" s="41"/>
      <c r="AW14180" s="41"/>
      <c r="AX14180" s="41"/>
      <c r="AY14180" s="41"/>
      <c r="AZ14180" s="41"/>
      <c r="BA14180" s="41"/>
      <c r="BB14180" s="41"/>
      <c r="BC14180" s="41"/>
      <c r="BD14180" s="41"/>
      <c r="BE14180" s="41"/>
      <c r="BF14180" s="41"/>
      <c r="BG14180" s="41"/>
      <c r="BH14180" s="41"/>
      <c r="BI14180" s="41"/>
      <c r="BJ14180" s="41"/>
      <c r="BK14180" s="41"/>
      <c r="BL14180" s="41"/>
      <c r="BM14180" s="41"/>
      <c r="BN14180" s="41"/>
      <c r="BO14180" s="41"/>
      <c r="BP14180" s="108"/>
      <c r="CG14180" s="102"/>
      <c r="CI14180" s="45"/>
    </row>
    <row r="14181" spans="37:87" ht="13" customHeight="1">
      <c r="AK14181" s="114"/>
      <c r="AL14181" s="41"/>
      <c r="AM14181" s="41"/>
      <c r="AN14181" s="41"/>
      <c r="AO14181" s="41"/>
      <c r="AP14181" s="41"/>
      <c r="AQ14181" s="41"/>
      <c r="AR14181" s="41"/>
      <c r="AS14181" s="41"/>
      <c r="AT14181" s="41"/>
      <c r="AU14181" s="41"/>
      <c r="AV14181" s="41"/>
      <c r="AW14181" s="41"/>
      <c r="AX14181" s="41"/>
      <c r="AY14181" s="41"/>
      <c r="AZ14181" s="41"/>
      <c r="BA14181" s="41"/>
      <c r="BB14181" s="41"/>
      <c r="BC14181" s="41"/>
      <c r="BD14181" s="41"/>
      <c r="BE14181" s="41"/>
      <c r="BF14181" s="41"/>
      <c r="BG14181" s="41"/>
      <c r="BH14181" s="41"/>
      <c r="BI14181" s="41"/>
      <c r="BJ14181" s="41"/>
      <c r="BK14181" s="41"/>
      <c r="BL14181" s="41"/>
      <c r="BM14181" s="41"/>
      <c r="BN14181" s="41"/>
      <c r="BO14181" s="41"/>
      <c r="BP14181" s="108"/>
      <c r="CG14181" s="102"/>
      <c r="CI14181" s="45"/>
    </row>
    <row r="14182" spans="37:87" ht="13" customHeight="1">
      <c r="AK14182" s="114"/>
      <c r="AL14182" s="41"/>
      <c r="AM14182" s="41"/>
      <c r="AN14182" s="41"/>
      <c r="AO14182" s="41"/>
      <c r="AP14182" s="41"/>
      <c r="AQ14182" s="41"/>
      <c r="AR14182" s="41"/>
      <c r="AS14182" s="41"/>
      <c r="AT14182" s="41"/>
      <c r="AU14182" s="41"/>
      <c r="AV14182" s="41"/>
      <c r="AW14182" s="41"/>
      <c r="AX14182" s="41"/>
      <c r="AY14182" s="41"/>
      <c r="AZ14182" s="41"/>
      <c r="BA14182" s="41"/>
      <c r="BB14182" s="41"/>
      <c r="BC14182" s="41"/>
      <c r="BD14182" s="41"/>
      <c r="BE14182" s="41"/>
      <c r="BF14182" s="41"/>
      <c r="BG14182" s="41"/>
      <c r="BH14182" s="41"/>
      <c r="BI14182" s="41"/>
      <c r="BJ14182" s="41"/>
      <c r="BK14182" s="41"/>
      <c r="BL14182" s="41"/>
      <c r="BM14182" s="41"/>
      <c r="BN14182" s="41"/>
      <c r="BO14182" s="41"/>
      <c r="BP14182" s="108"/>
      <c r="CG14182" s="102"/>
      <c r="CI14182" s="45"/>
    </row>
    <row r="14183" spans="37:87" ht="13" customHeight="1">
      <c r="AK14183" s="114"/>
      <c r="AL14183" s="41"/>
      <c r="AM14183" s="41"/>
      <c r="AN14183" s="41"/>
      <c r="AO14183" s="41"/>
      <c r="AP14183" s="41"/>
      <c r="AQ14183" s="41"/>
      <c r="AR14183" s="41"/>
      <c r="AS14183" s="41"/>
      <c r="AT14183" s="41"/>
      <c r="AU14183" s="41"/>
      <c r="AV14183" s="41"/>
      <c r="AW14183" s="41"/>
      <c r="AX14183" s="41"/>
      <c r="AY14183" s="41"/>
      <c r="AZ14183" s="41"/>
      <c r="BA14183" s="41"/>
      <c r="BB14183" s="41"/>
      <c r="BC14183" s="41"/>
      <c r="BD14183" s="41"/>
      <c r="BE14183" s="41"/>
      <c r="BF14183" s="41"/>
      <c r="BG14183" s="41"/>
      <c r="BH14183" s="41"/>
      <c r="BI14183" s="41"/>
      <c r="BJ14183" s="41"/>
      <c r="BK14183" s="41"/>
      <c r="BL14183" s="41"/>
      <c r="BM14183" s="41"/>
      <c r="BN14183" s="41"/>
      <c r="BO14183" s="41"/>
      <c r="BP14183" s="108"/>
      <c r="CG14183" s="102"/>
      <c r="CI14183" s="45"/>
    </row>
    <row r="14184" spans="37:87" ht="13" customHeight="1">
      <c r="AK14184" s="114"/>
      <c r="AL14184" s="41"/>
      <c r="AM14184" s="41"/>
      <c r="AN14184" s="41"/>
      <c r="AO14184" s="41"/>
      <c r="AP14184" s="41"/>
      <c r="AQ14184" s="41"/>
      <c r="AR14184" s="41"/>
      <c r="AS14184" s="41"/>
      <c r="AT14184" s="41"/>
      <c r="AU14184" s="41"/>
      <c r="AV14184" s="41"/>
      <c r="AW14184" s="41"/>
      <c r="AX14184" s="41"/>
      <c r="AY14184" s="41"/>
      <c r="AZ14184" s="41"/>
      <c r="BA14184" s="41"/>
      <c r="BB14184" s="41"/>
      <c r="BC14184" s="41"/>
      <c r="BD14184" s="41"/>
      <c r="BE14184" s="41"/>
      <c r="BF14184" s="41"/>
      <c r="BG14184" s="41"/>
      <c r="BH14184" s="41"/>
      <c r="BI14184" s="41"/>
      <c r="BJ14184" s="41"/>
      <c r="BK14184" s="41"/>
      <c r="BL14184" s="41"/>
      <c r="BM14184" s="41"/>
      <c r="BN14184" s="41"/>
      <c r="BO14184" s="41"/>
      <c r="BP14184" s="108"/>
      <c r="CG14184" s="102"/>
      <c r="CI14184" s="45"/>
    </row>
    <row r="14185" spans="37:87" ht="13" customHeight="1">
      <c r="AK14185" s="114"/>
      <c r="AL14185" s="41"/>
      <c r="AM14185" s="41"/>
      <c r="AN14185" s="41"/>
      <c r="AO14185" s="41"/>
      <c r="AP14185" s="41"/>
      <c r="AQ14185" s="41"/>
      <c r="AR14185" s="41"/>
      <c r="AS14185" s="41"/>
      <c r="AT14185" s="41"/>
      <c r="AU14185" s="41"/>
      <c r="AV14185" s="41"/>
      <c r="AW14185" s="41"/>
      <c r="AX14185" s="41"/>
      <c r="AY14185" s="41"/>
      <c r="AZ14185" s="41"/>
      <c r="BA14185" s="41"/>
      <c r="BB14185" s="41"/>
      <c r="BC14185" s="41"/>
      <c r="BD14185" s="41"/>
      <c r="BE14185" s="41"/>
      <c r="BF14185" s="41"/>
      <c r="BG14185" s="41"/>
      <c r="BH14185" s="41"/>
      <c r="BI14185" s="41"/>
      <c r="BJ14185" s="41"/>
      <c r="BK14185" s="41"/>
      <c r="BL14185" s="41"/>
      <c r="BM14185" s="41"/>
      <c r="BN14185" s="41"/>
      <c r="BO14185" s="41"/>
      <c r="BP14185" s="108"/>
      <c r="CG14185" s="102"/>
      <c r="CI14185" s="45"/>
    </row>
    <row r="14186" spans="37:87" ht="13" customHeight="1">
      <c r="AK14186" s="114"/>
      <c r="AL14186" s="41"/>
      <c r="AM14186" s="41"/>
      <c r="AN14186" s="41"/>
      <c r="AO14186" s="41"/>
      <c r="AP14186" s="41"/>
      <c r="AQ14186" s="41"/>
      <c r="AR14186" s="41"/>
      <c r="AS14186" s="41"/>
      <c r="AT14186" s="41"/>
      <c r="AU14186" s="41"/>
      <c r="AV14186" s="41"/>
      <c r="AW14186" s="41"/>
      <c r="AX14186" s="41"/>
      <c r="AY14186" s="41"/>
      <c r="AZ14186" s="41"/>
      <c r="BA14186" s="41"/>
      <c r="BB14186" s="41"/>
      <c r="BC14186" s="41"/>
      <c r="BD14186" s="41"/>
      <c r="BE14186" s="41"/>
      <c r="BF14186" s="41"/>
      <c r="BG14186" s="41"/>
      <c r="BH14186" s="41"/>
      <c r="BI14186" s="41"/>
      <c r="BJ14186" s="41"/>
      <c r="BK14186" s="41"/>
      <c r="BL14186" s="41"/>
      <c r="BM14186" s="41"/>
      <c r="BN14186" s="41"/>
      <c r="BO14186" s="41"/>
      <c r="BP14186" s="108"/>
      <c r="CG14186" s="102"/>
      <c r="CI14186" s="45"/>
    </row>
    <row r="14187" spans="37:87" ht="13" customHeight="1">
      <c r="AK14187" s="114"/>
      <c r="AL14187" s="41"/>
      <c r="AM14187" s="41"/>
      <c r="AN14187" s="41"/>
      <c r="AO14187" s="41"/>
      <c r="AP14187" s="41"/>
      <c r="AQ14187" s="41"/>
      <c r="AR14187" s="41"/>
      <c r="AS14187" s="41"/>
      <c r="AT14187" s="41"/>
      <c r="AU14187" s="41"/>
      <c r="AV14187" s="41"/>
      <c r="AW14187" s="41"/>
      <c r="AX14187" s="41"/>
      <c r="AY14187" s="41"/>
      <c r="AZ14187" s="41"/>
      <c r="BA14187" s="41"/>
      <c r="BB14187" s="41"/>
      <c r="BC14187" s="41"/>
      <c r="BD14187" s="41"/>
      <c r="BE14187" s="41"/>
      <c r="BF14187" s="41"/>
      <c r="BG14187" s="41"/>
      <c r="BH14187" s="41"/>
      <c r="BI14187" s="41"/>
      <c r="BJ14187" s="41"/>
      <c r="BK14187" s="41"/>
      <c r="BL14187" s="41"/>
      <c r="BM14187" s="41"/>
      <c r="BN14187" s="41"/>
      <c r="BO14187" s="41"/>
      <c r="BP14187" s="108"/>
      <c r="CG14187" s="102"/>
      <c r="CI14187" s="45"/>
    </row>
    <row r="14188" spans="37:87" ht="13" customHeight="1">
      <c r="AK14188" s="114"/>
      <c r="AL14188" s="41"/>
      <c r="AM14188" s="41"/>
      <c r="AN14188" s="41"/>
      <c r="AO14188" s="41"/>
      <c r="AP14188" s="41"/>
      <c r="AQ14188" s="41"/>
      <c r="AR14188" s="41"/>
      <c r="AS14188" s="41"/>
      <c r="AT14188" s="41"/>
      <c r="AU14188" s="41"/>
      <c r="AV14188" s="41"/>
      <c r="AW14188" s="41"/>
      <c r="AX14188" s="41"/>
      <c r="AY14188" s="41"/>
      <c r="AZ14188" s="41"/>
      <c r="BA14188" s="41"/>
      <c r="BB14188" s="41"/>
      <c r="BC14188" s="41"/>
      <c r="BD14188" s="41"/>
      <c r="BE14188" s="41"/>
      <c r="BF14188" s="41"/>
      <c r="BG14188" s="41"/>
      <c r="BH14188" s="41"/>
      <c r="BI14188" s="41"/>
      <c r="BJ14188" s="41"/>
      <c r="BK14188" s="41"/>
      <c r="BL14188" s="41"/>
      <c r="BM14188" s="41"/>
      <c r="BN14188" s="41"/>
      <c r="BO14188" s="41"/>
      <c r="BP14188" s="108"/>
      <c r="CG14188" s="102"/>
      <c r="CI14188" s="45"/>
    </row>
    <row r="14189" spans="37:87" ht="13" customHeight="1">
      <c r="AK14189" s="114"/>
      <c r="AL14189" s="41"/>
      <c r="AM14189" s="41"/>
      <c r="AN14189" s="41"/>
      <c r="AO14189" s="41"/>
      <c r="AP14189" s="41"/>
      <c r="AQ14189" s="41"/>
      <c r="AR14189" s="41"/>
      <c r="AS14189" s="41"/>
      <c r="AT14189" s="41"/>
      <c r="AU14189" s="41"/>
      <c r="AV14189" s="41"/>
      <c r="AW14189" s="41"/>
      <c r="AX14189" s="41"/>
      <c r="AY14189" s="41"/>
      <c r="AZ14189" s="41"/>
      <c r="BA14189" s="41"/>
      <c r="BB14189" s="41"/>
      <c r="BC14189" s="41"/>
      <c r="BD14189" s="41"/>
      <c r="BE14189" s="41"/>
      <c r="BF14189" s="41"/>
      <c r="BG14189" s="41"/>
      <c r="BH14189" s="41"/>
      <c r="BI14189" s="41"/>
      <c r="BJ14189" s="41"/>
      <c r="BK14189" s="41"/>
      <c r="BL14189" s="41"/>
      <c r="BM14189" s="41"/>
      <c r="BN14189" s="41"/>
      <c r="BO14189" s="41"/>
      <c r="BP14189" s="108"/>
      <c r="CG14189" s="102"/>
      <c r="CI14189" s="45"/>
    </row>
    <row r="14190" spans="37:87" ht="13" customHeight="1">
      <c r="AK14190" s="114"/>
      <c r="AL14190" s="41"/>
      <c r="AM14190" s="41"/>
      <c r="AN14190" s="41"/>
      <c r="AO14190" s="41"/>
      <c r="AP14190" s="41"/>
      <c r="AQ14190" s="41"/>
      <c r="AR14190" s="41"/>
      <c r="AS14190" s="41"/>
      <c r="AT14190" s="41"/>
      <c r="AU14190" s="41"/>
      <c r="AV14190" s="41"/>
      <c r="AW14190" s="41"/>
      <c r="AX14190" s="41"/>
      <c r="AY14190" s="41"/>
      <c r="AZ14190" s="41"/>
      <c r="BA14190" s="41"/>
      <c r="BB14190" s="41"/>
      <c r="BC14190" s="41"/>
      <c r="BD14190" s="41"/>
      <c r="BE14190" s="41"/>
      <c r="BF14190" s="41"/>
      <c r="BG14190" s="41"/>
      <c r="BH14190" s="41"/>
      <c r="BI14190" s="41"/>
      <c r="BJ14190" s="41"/>
      <c r="BK14190" s="41"/>
      <c r="BL14190" s="41"/>
      <c r="BM14190" s="41"/>
      <c r="BN14190" s="41"/>
      <c r="BO14190" s="41"/>
      <c r="BP14190" s="108"/>
      <c r="CG14190" s="102"/>
      <c r="CI14190" s="45"/>
    </row>
    <row r="14191" spans="37:87" ht="13" customHeight="1">
      <c r="AK14191" s="114"/>
      <c r="AL14191" s="41"/>
      <c r="AM14191" s="41"/>
      <c r="AN14191" s="41"/>
      <c r="AO14191" s="41"/>
      <c r="AP14191" s="41"/>
      <c r="AQ14191" s="41"/>
      <c r="AR14191" s="41"/>
      <c r="AS14191" s="41"/>
      <c r="AT14191" s="41"/>
      <c r="AU14191" s="41"/>
      <c r="AV14191" s="41"/>
      <c r="AW14191" s="41"/>
      <c r="AX14191" s="41"/>
      <c r="AY14191" s="41"/>
      <c r="AZ14191" s="41"/>
      <c r="BA14191" s="41"/>
      <c r="BB14191" s="41"/>
      <c r="BC14191" s="41"/>
      <c r="BD14191" s="41"/>
      <c r="BE14191" s="41"/>
      <c r="BF14191" s="41"/>
      <c r="BG14191" s="41"/>
      <c r="BH14191" s="41"/>
      <c r="BI14191" s="41"/>
      <c r="BJ14191" s="41"/>
      <c r="BK14191" s="41"/>
      <c r="BL14191" s="41"/>
      <c r="BM14191" s="41"/>
      <c r="BN14191" s="41"/>
      <c r="BO14191" s="41"/>
      <c r="BP14191" s="108"/>
      <c r="CG14191" s="102"/>
      <c r="CI14191" s="45"/>
    </row>
    <row r="14192" spans="37:87" ht="13" customHeight="1">
      <c r="AK14192" s="114"/>
      <c r="AL14192" s="41"/>
      <c r="AM14192" s="41"/>
      <c r="AN14192" s="41"/>
      <c r="AO14192" s="41"/>
      <c r="AP14192" s="41"/>
      <c r="AQ14192" s="41"/>
      <c r="AR14192" s="41"/>
      <c r="AS14192" s="41"/>
      <c r="AT14192" s="41"/>
      <c r="AU14192" s="41"/>
      <c r="AV14192" s="41"/>
      <c r="AW14192" s="41"/>
      <c r="AX14192" s="41"/>
      <c r="AY14192" s="41"/>
      <c r="AZ14192" s="41"/>
      <c r="BA14192" s="41"/>
      <c r="BB14192" s="41"/>
      <c r="BC14192" s="41"/>
      <c r="BD14192" s="41"/>
      <c r="BE14192" s="41"/>
      <c r="BF14192" s="41"/>
      <c r="BG14192" s="41"/>
      <c r="BH14192" s="41"/>
      <c r="BI14192" s="41"/>
      <c r="BJ14192" s="41"/>
      <c r="BK14192" s="41"/>
      <c r="BL14192" s="41"/>
      <c r="BM14192" s="41"/>
      <c r="BN14192" s="41"/>
      <c r="BO14192" s="41"/>
      <c r="BP14192" s="108"/>
      <c r="CG14192" s="102"/>
      <c r="CI14192" s="45"/>
    </row>
    <row r="14193" spans="37:87" ht="13" customHeight="1">
      <c r="AK14193" s="114"/>
      <c r="AL14193" s="41"/>
      <c r="AM14193" s="41"/>
      <c r="AN14193" s="41"/>
      <c r="AO14193" s="41"/>
      <c r="AP14193" s="41"/>
      <c r="AQ14193" s="41"/>
      <c r="AR14193" s="41"/>
      <c r="AS14193" s="41"/>
      <c r="AT14193" s="41"/>
      <c r="AU14193" s="41"/>
      <c r="AV14193" s="41"/>
      <c r="AW14193" s="41"/>
      <c r="AX14193" s="41"/>
      <c r="AY14193" s="41"/>
      <c r="AZ14193" s="41"/>
      <c r="BA14193" s="41"/>
      <c r="BB14193" s="41"/>
      <c r="BC14193" s="41"/>
      <c r="BD14193" s="41"/>
      <c r="BE14193" s="41"/>
      <c r="BF14193" s="41"/>
      <c r="BG14193" s="41"/>
      <c r="BH14193" s="41"/>
      <c r="BI14193" s="41"/>
      <c r="BJ14193" s="41"/>
      <c r="BK14193" s="41"/>
      <c r="BL14193" s="41"/>
      <c r="BM14193" s="41"/>
      <c r="BN14193" s="41"/>
      <c r="BO14193" s="41"/>
      <c r="BP14193" s="108"/>
      <c r="CG14193" s="102"/>
      <c r="CI14193" s="45"/>
    </row>
    <row r="14194" spans="37:87" ht="13" customHeight="1">
      <c r="AK14194" s="114"/>
      <c r="AL14194" s="41"/>
      <c r="AM14194" s="41"/>
      <c r="AN14194" s="41"/>
      <c r="AO14194" s="41"/>
      <c r="AP14194" s="41"/>
      <c r="AQ14194" s="41"/>
      <c r="AR14194" s="41"/>
      <c r="AS14194" s="41"/>
      <c r="AT14194" s="41"/>
      <c r="AU14194" s="41"/>
      <c r="AV14194" s="41"/>
      <c r="AW14194" s="41"/>
      <c r="AX14194" s="41"/>
      <c r="AY14194" s="41"/>
      <c r="AZ14194" s="41"/>
      <c r="BA14194" s="41"/>
      <c r="BB14194" s="41"/>
      <c r="BC14194" s="41"/>
      <c r="BD14194" s="41"/>
      <c r="BE14194" s="41"/>
      <c r="BF14194" s="41"/>
      <c r="BG14194" s="41"/>
      <c r="BH14194" s="41"/>
      <c r="BI14194" s="41"/>
      <c r="BJ14194" s="41"/>
      <c r="BK14194" s="41"/>
      <c r="BL14194" s="41"/>
      <c r="BM14194" s="41"/>
      <c r="BN14194" s="41"/>
      <c r="BO14194" s="41"/>
      <c r="BP14194" s="108"/>
      <c r="CG14194" s="102"/>
      <c r="CI14194" s="45"/>
    </row>
    <row r="14195" spans="37:87" ht="13" customHeight="1">
      <c r="AK14195" s="114"/>
      <c r="AL14195" s="41"/>
      <c r="AM14195" s="41"/>
      <c r="AN14195" s="41"/>
      <c r="AO14195" s="41"/>
      <c r="AP14195" s="41"/>
      <c r="AQ14195" s="41"/>
      <c r="AR14195" s="41"/>
      <c r="AS14195" s="41"/>
      <c r="AT14195" s="41"/>
      <c r="AU14195" s="41"/>
      <c r="AV14195" s="41"/>
      <c r="AW14195" s="41"/>
      <c r="AX14195" s="41"/>
      <c r="AY14195" s="41"/>
      <c r="AZ14195" s="41"/>
      <c r="BA14195" s="41"/>
      <c r="BB14195" s="41"/>
      <c r="BC14195" s="41"/>
      <c r="BD14195" s="41"/>
      <c r="BE14195" s="41"/>
      <c r="BF14195" s="41"/>
      <c r="BG14195" s="41"/>
      <c r="BH14195" s="41"/>
      <c r="BI14195" s="41"/>
      <c r="BJ14195" s="41"/>
      <c r="BK14195" s="41"/>
      <c r="BL14195" s="41"/>
      <c r="BM14195" s="41"/>
      <c r="BN14195" s="41"/>
      <c r="BO14195" s="41"/>
      <c r="BP14195" s="108"/>
      <c r="CG14195" s="102"/>
      <c r="CI14195" s="45"/>
    </row>
    <row r="14196" spans="37:87" ht="13" customHeight="1">
      <c r="AK14196" s="114"/>
      <c r="AL14196" s="41"/>
      <c r="AM14196" s="41"/>
      <c r="AN14196" s="41"/>
      <c r="AO14196" s="41"/>
      <c r="AP14196" s="41"/>
      <c r="AQ14196" s="41"/>
      <c r="AR14196" s="41"/>
      <c r="AS14196" s="41"/>
      <c r="AT14196" s="41"/>
      <c r="AU14196" s="41"/>
      <c r="AV14196" s="41"/>
      <c r="AW14196" s="41"/>
      <c r="AX14196" s="41"/>
      <c r="AY14196" s="41"/>
      <c r="AZ14196" s="41"/>
      <c r="BA14196" s="41"/>
      <c r="BB14196" s="41"/>
      <c r="BC14196" s="41"/>
      <c r="BD14196" s="41"/>
      <c r="BE14196" s="41"/>
      <c r="BF14196" s="41"/>
      <c r="BG14196" s="41"/>
      <c r="BH14196" s="41"/>
      <c r="BI14196" s="41"/>
      <c r="BJ14196" s="41"/>
      <c r="BK14196" s="41"/>
      <c r="BL14196" s="41"/>
      <c r="BM14196" s="41"/>
      <c r="BN14196" s="41"/>
      <c r="BO14196" s="41"/>
      <c r="BP14196" s="108"/>
      <c r="CG14196" s="102"/>
      <c r="CI14196" s="45"/>
    </row>
    <row r="14197" spans="37:87" ht="13" customHeight="1">
      <c r="AK14197" s="114"/>
      <c r="AL14197" s="41"/>
      <c r="AM14197" s="41"/>
      <c r="AN14197" s="41"/>
      <c r="AO14197" s="41"/>
      <c r="AP14197" s="41"/>
      <c r="AQ14197" s="41"/>
      <c r="AR14197" s="41"/>
      <c r="AS14197" s="41"/>
      <c r="AT14197" s="41"/>
      <c r="AU14197" s="41"/>
      <c r="AV14197" s="41"/>
      <c r="AW14197" s="41"/>
      <c r="AX14197" s="41"/>
      <c r="AY14197" s="41"/>
      <c r="AZ14197" s="41"/>
      <c r="BA14197" s="41"/>
      <c r="BB14197" s="41"/>
      <c r="BC14197" s="41"/>
      <c r="BD14197" s="41"/>
      <c r="BE14197" s="41"/>
      <c r="BF14197" s="41"/>
      <c r="BG14197" s="41"/>
      <c r="BH14197" s="41"/>
      <c r="BI14197" s="41"/>
      <c r="BJ14197" s="41"/>
      <c r="BK14197" s="41"/>
      <c r="BL14197" s="41"/>
      <c r="BM14197" s="41"/>
      <c r="BN14197" s="41"/>
      <c r="BO14197" s="41"/>
      <c r="BP14197" s="108"/>
      <c r="CG14197" s="102"/>
      <c r="CI14197" s="45"/>
    </row>
    <row r="14198" spans="37:87" ht="13" customHeight="1">
      <c r="AK14198" s="114"/>
      <c r="AL14198" s="41"/>
      <c r="AM14198" s="41"/>
      <c r="AN14198" s="41"/>
      <c r="AO14198" s="41"/>
      <c r="AP14198" s="41"/>
      <c r="AQ14198" s="41"/>
      <c r="AR14198" s="41"/>
      <c r="AS14198" s="41"/>
      <c r="AT14198" s="41"/>
      <c r="AU14198" s="41"/>
      <c r="AV14198" s="41"/>
      <c r="AW14198" s="41"/>
      <c r="AX14198" s="41"/>
      <c r="AY14198" s="41"/>
      <c r="AZ14198" s="41"/>
      <c r="BA14198" s="41"/>
      <c r="BB14198" s="41"/>
      <c r="BC14198" s="41"/>
      <c r="BD14198" s="41"/>
      <c r="BE14198" s="41"/>
      <c r="BF14198" s="41"/>
      <c r="BG14198" s="41"/>
      <c r="BH14198" s="41"/>
      <c r="BI14198" s="41"/>
      <c r="BJ14198" s="41"/>
      <c r="BK14198" s="41"/>
      <c r="BL14198" s="41"/>
      <c r="BM14198" s="41"/>
      <c r="BN14198" s="41"/>
      <c r="BO14198" s="41"/>
      <c r="BP14198" s="108"/>
      <c r="CG14198" s="102"/>
      <c r="CI14198" s="45"/>
    </row>
    <row r="14199" spans="37:87" ht="13" customHeight="1">
      <c r="AK14199" s="114"/>
      <c r="AL14199" s="41"/>
      <c r="AM14199" s="41"/>
      <c r="AN14199" s="41"/>
      <c r="AO14199" s="41"/>
      <c r="AP14199" s="41"/>
      <c r="AQ14199" s="41"/>
      <c r="AR14199" s="41"/>
      <c r="AS14199" s="41"/>
      <c r="AT14199" s="41"/>
      <c r="AU14199" s="41"/>
      <c r="AV14199" s="41"/>
      <c r="AW14199" s="41"/>
      <c r="AX14199" s="41"/>
      <c r="AY14199" s="41"/>
      <c r="AZ14199" s="41"/>
      <c r="BA14199" s="41"/>
      <c r="BB14199" s="41"/>
      <c r="BC14199" s="41"/>
      <c r="BD14199" s="41"/>
      <c r="BE14199" s="41"/>
      <c r="BF14199" s="41"/>
      <c r="BG14199" s="41"/>
      <c r="BH14199" s="41"/>
      <c r="BI14199" s="41"/>
      <c r="BJ14199" s="41"/>
      <c r="BK14199" s="41"/>
      <c r="BL14199" s="41"/>
      <c r="BM14199" s="41"/>
      <c r="BN14199" s="41"/>
      <c r="BO14199" s="41"/>
      <c r="BP14199" s="108"/>
      <c r="CG14199" s="102"/>
      <c r="CI14199" s="45"/>
    </row>
    <row r="14200" spans="37:87" ht="13" customHeight="1">
      <c r="AK14200" s="114"/>
      <c r="AL14200" s="41"/>
      <c r="AM14200" s="41"/>
      <c r="AN14200" s="41"/>
      <c r="AO14200" s="41"/>
      <c r="AP14200" s="41"/>
      <c r="AQ14200" s="41"/>
      <c r="AR14200" s="41"/>
      <c r="AS14200" s="41"/>
      <c r="AT14200" s="41"/>
      <c r="AU14200" s="41"/>
      <c r="AV14200" s="41"/>
      <c r="AW14200" s="41"/>
      <c r="AX14200" s="41"/>
      <c r="AY14200" s="41"/>
      <c r="AZ14200" s="41"/>
      <c r="BA14200" s="41"/>
      <c r="BB14200" s="41"/>
      <c r="BC14200" s="41"/>
      <c r="BD14200" s="41"/>
      <c r="BE14200" s="41"/>
      <c r="BF14200" s="41"/>
      <c r="BG14200" s="41"/>
      <c r="BH14200" s="41"/>
      <c r="BI14200" s="41"/>
      <c r="BJ14200" s="41"/>
      <c r="BK14200" s="41"/>
      <c r="BL14200" s="41"/>
      <c r="BM14200" s="41"/>
      <c r="BN14200" s="41"/>
      <c r="BO14200" s="41"/>
      <c r="BP14200" s="108"/>
      <c r="CG14200" s="102"/>
      <c r="CI14200" s="45"/>
    </row>
    <row r="14201" spans="37:87" ht="13" customHeight="1">
      <c r="AK14201" s="114"/>
      <c r="AL14201" s="41"/>
      <c r="AM14201" s="41"/>
      <c r="AN14201" s="41"/>
      <c r="AO14201" s="41"/>
      <c r="AP14201" s="41"/>
      <c r="AQ14201" s="41"/>
      <c r="AR14201" s="41"/>
      <c r="AS14201" s="41"/>
      <c r="AT14201" s="41"/>
      <c r="AU14201" s="41"/>
      <c r="AV14201" s="41"/>
      <c r="AW14201" s="41"/>
      <c r="AX14201" s="41"/>
      <c r="AY14201" s="41"/>
      <c r="AZ14201" s="41"/>
      <c r="BA14201" s="41"/>
      <c r="BB14201" s="41"/>
      <c r="BC14201" s="41"/>
      <c r="BD14201" s="41"/>
      <c r="BE14201" s="41"/>
      <c r="BF14201" s="41"/>
      <c r="BG14201" s="41"/>
      <c r="BH14201" s="41"/>
      <c r="BI14201" s="41"/>
      <c r="BJ14201" s="41"/>
      <c r="BK14201" s="41"/>
      <c r="BL14201" s="41"/>
      <c r="BM14201" s="41"/>
      <c r="BN14201" s="41"/>
      <c r="BO14201" s="41"/>
      <c r="BP14201" s="108"/>
      <c r="CG14201" s="102"/>
      <c r="CI14201" s="45"/>
    </row>
    <row r="14202" spans="37:87" ht="13" customHeight="1">
      <c r="AK14202" s="114"/>
      <c r="AL14202" s="41"/>
      <c r="AM14202" s="41"/>
      <c r="AN14202" s="41"/>
      <c r="AO14202" s="41"/>
      <c r="AP14202" s="41"/>
      <c r="AQ14202" s="41"/>
      <c r="AR14202" s="41"/>
      <c r="AS14202" s="41"/>
      <c r="AT14202" s="41"/>
      <c r="AU14202" s="41"/>
      <c r="AV14202" s="41"/>
      <c r="AW14202" s="41"/>
      <c r="AX14202" s="41"/>
      <c r="AY14202" s="41"/>
      <c r="AZ14202" s="41"/>
      <c r="BA14202" s="41"/>
      <c r="BB14202" s="41"/>
      <c r="BC14202" s="41"/>
      <c r="BD14202" s="41"/>
      <c r="BE14202" s="41"/>
      <c r="BF14202" s="41"/>
      <c r="BG14202" s="41"/>
      <c r="BH14202" s="41"/>
      <c r="BI14202" s="41"/>
      <c r="BJ14202" s="41"/>
      <c r="BK14202" s="41"/>
      <c r="BL14202" s="41"/>
      <c r="BM14202" s="41"/>
      <c r="BN14202" s="41"/>
      <c r="BO14202" s="41"/>
      <c r="BP14202" s="108"/>
      <c r="CG14202" s="102"/>
      <c r="CI14202" s="45"/>
    </row>
    <row r="14203" spans="37:87" ht="13" customHeight="1">
      <c r="AK14203" s="114"/>
      <c r="AL14203" s="41"/>
      <c r="AM14203" s="41"/>
      <c r="AN14203" s="41"/>
      <c r="AO14203" s="41"/>
      <c r="AP14203" s="41"/>
      <c r="AQ14203" s="41"/>
      <c r="AR14203" s="41"/>
      <c r="AS14203" s="41"/>
      <c r="AT14203" s="41"/>
      <c r="AU14203" s="41"/>
      <c r="AV14203" s="41"/>
      <c r="AW14203" s="41"/>
      <c r="AX14203" s="41"/>
      <c r="AY14203" s="41"/>
      <c r="AZ14203" s="41"/>
      <c r="BA14203" s="41"/>
      <c r="BB14203" s="41"/>
      <c r="BC14203" s="41"/>
      <c r="BD14203" s="41"/>
      <c r="BE14203" s="41"/>
      <c r="BF14203" s="41"/>
      <c r="BG14203" s="41"/>
      <c r="BH14203" s="41"/>
      <c r="BI14203" s="41"/>
      <c r="BJ14203" s="41"/>
      <c r="BK14203" s="41"/>
      <c r="BL14203" s="41"/>
      <c r="BM14203" s="41"/>
      <c r="BN14203" s="41"/>
      <c r="BO14203" s="41"/>
      <c r="BP14203" s="108"/>
      <c r="CG14203" s="102"/>
      <c r="CI14203" s="45"/>
    </row>
    <row r="14204" spans="37:87" ht="13" customHeight="1">
      <c r="AK14204" s="114"/>
      <c r="AL14204" s="41"/>
      <c r="AM14204" s="41"/>
      <c r="AN14204" s="41"/>
      <c r="AO14204" s="41"/>
      <c r="AP14204" s="41"/>
      <c r="AQ14204" s="41"/>
      <c r="AR14204" s="41"/>
      <c r="AS14204" s="41"/>
      <c r="AT14204" s="41"/>
      <c r="AU14204" s="41"/>
      <c r="AV14204" s="41"/>
      <c r="AW14204" s="41"/>
      <c r="AX14204" s="41"/>
      <c r="AY14204" s="41"/>
      <c r="AZ14204" s="41"/>
      <c r="BA14204" s="41"/>
      <c r="BB14204" s="41"/>
      <c r="BC14204" s="41"/>
      <c r="BD14204" s="41"/>
      <c r="BE14204" s="41"/>
      <c r="BF14204" s="41"/>
      <c r="BG14204" s="41"/>
      <c r="BH14204" s="41"/>
      <c r="BI14204" s="41"/>
      <c r="BJ14204" s="41"/>
      <c r="BK14204" s="41"/>
      <c r="BL14204" s="41"/>
      <c r="BM14204" s="41"/>
      <c r="BN14204" s="41"/>
      <c r="BO14204" s="41"/>
      <c r="BP14204" s="108"/>
      <c r="CG14204" s="102"/>
      <c r="CI14204" s="45"/>
    </row>
    <row r="14205" spans="37:87" ht="13" customHeight="1">
      <c r="AK14205" s="114"/>
      <c r="AL14205" s="41"/>
      <c r="AM14205" s="41"/>
      <c r="AN14205" s="41"/>
      <c r="AO14205" s="41"/>
      <c r="AP14205" s="41"/>
      <c r="AQ14205" s="41"/>
      <c r="AR14205" s="41"/>
      <c r="AS14205" s="41"/>
      <c r="AT14205" s="41"/>
      <c r="AU14205" s="41"/>
      <c r="AV14205" s="41"/>
      <c r="AW14205" s="41"/>
      <c r="AX14205" s="41"/>
      <c r="AY14205" s="41"/>
      <c r="AZ14205" s="41"/>
      <c r="BA14205" s="41"/>
      <c r="BB14205" s="41"/>
      <c r="BC14205" s="41"/>
      <c r="BD14205" s="41"/>
      <c r="BE14205" s="41"/>
      <c r="BF14205" s="41"/>
      <c r="BG14205" s="41"/>
      <c r="BH14205" s="41"/>
      <c r="BI14205" s="41"/>
      <c r="BJ14205" s="41"/>
      <c r="BK14205" s="41"/>
      <c r="BL14205" s="41"/>
      <c r="BM14205" s="41"/>
      <c r="BN14205" s="41"/>
      <c r="BO14205" s="41"/>
      <c r="BP14205" s="108"/>
      <c r="CG14205" s="102"/>
      <c r="CI14205" s="45"/>
    </row>
    <row r="14206" spans="37:87" ht="13" customHeight="1">
      <c r="AK14206" s="114"/>
      <c r="AL14206" s="41"/>
      <c r="AM14206" s="41"/>
      <c r="AN14206" s="41"/>
      <c r="AO14206" s="41"/>
      <c r="AP14206" s="41"/>
      <c r="AQ14206" s="41"/>
      <c r="AR14206" s="41"/>
      <c r="AS14206" s="41"/>
      <c r="AT14206" s="41"/>
      <c r="AU14206" s="41"/>
      <c r="AV14206" s="41"/>
      <c r="AW14206" s="41"/>
      <c r="AX14206" s="41"/>
      <c r="AY14206" s="41"/>
      <c r="AZ14206" s="41"/>
      <c r="BA14206" s="41"/>
      <c r="BB14206" s="41"/>
      <c r="BC14206" s="41"/>
      <c r="BD14206" s="41"/>
      <c r="BE14206" s="41"/>
      <c r="BF14206" s="41"/>
      <c r="BG14206" s="41"/>
      <c r="BH14206" s="41"/>
      <c r="BI14206" s="41"/>
      <c r="BJ14206" s="41"/>
      <c r="BK14206" s="41"/>
      <c r="BL14206" s="41"/>
      <c r="BM14206" s="41"/>
      <c r="BN14206" s="41"/>
      <c r="BO14206" s="41"/>
      <c r="BP14206" s="108"/>
      <c r="CG14206" s="102"/>
      <c r="CI14206" s="45"/>
    </row>
    <row r="14207" spans="37:87" ht="13" customHeight="1">
      <c r="AK14207" s="114"/>
      <c r="AL14207" s="41"/>
      <c r="AM14207" s="41"/>
      <c r="AN14207" s="41"/>
      <c r="AO14207" s="41"/>
      <c r="AP14207" s="41"/>
      <c r="AQ14207" s="41"/>
      <c r="AR14207" s="41"/>
      <c r="AS14207" s="41"/>
      <c r="AT14207" s="41"/>
      <c r="AU14207" s="41"/>
      <c r="AV14207" s="41"/>
      <c r="AW14207" s="41"/>
      <c r="AX14207" s="41"/>
      <c r="AY14207" s="41"/>
      <c r="AZ14207" s="41"/>
      <c r="BA14207" s="41"/>
      <c r="BB14207" s="41"/>
      <c r="BC14207" s="41"/>
      <c r="BD14207" s="41"/>
      <c r="BE14207" s="41"/>
      <c r="BF14207" s="41"/>
      <c r="BG14207" s="41"/>
      <c r="BH14207" s="41"/>
      <c r="BI14207" s="41"/>
      <c r="BJ14207" s="41"/>
      <c r="BK14207" s="41"/>
      <c r="BL14207" s="41"/>
      <c r="BM14207" s="41"/>
      <c r="BN14207" s="41"/>
      <c r="BO14207" s="41"/>
      <c r="BP14207" s="108"/>
      <c r="CG14207" s="102"/>
      <c r="CI14207" s="45"/>
    </row>
    <row r="14208" spans="37:87" ht="13" customHeight="1">
      <c r="AK14208" s="114"/>
      <c r="AL14208" s="41"/>
      <c r="AM14208" s="41"/>
      <c r="AN14208" s="41"/>
      <c r="AO14208" s="41"/>
      <c r="AP14208" s="41"/>
      <c r="AQ14208" s="41"/>
      <c r="AR14208" s="41"/>
      <c r="AS14208" s="41"/>
      <c r="AT14208" s="41"/>
      <c r="AU14208" s="41"/>
      <c r="AV14208" s="41"/>
      <c r="AW14208" s="41"/>
      <c r="AX14208" s="41"/>
      <c r="AY14208" s="41"/>
      <c r="AZ14208" s="41"/>
      <c r="BA14208" s="41"/>
      <c r="BB14208" s="41"/>
      <c r="BC14208" s="41"/>
      <c r="BD14208" s="41"/>
      <c r="BE14208" s="41"/>
      <c r="BF14208" s="41"/>
      <c r="BG14208" s="41"/>
      <c r="BH14208" s="41"/>
      <c r="BI14208" s="41"/>
      <c r="BJ14208" s="41"/>
      <c r="BK14208" s="41"/>
      <c r="BL14208" s="41"/>
      <c r="BM14208" s="41"/>
      <c r="BN14208" s="41"/>
      <c r="BO14208" s="41"/>
      <c r="BP14208" s="108"/>
      <c r="CG14208" s="102"/>
      <c r="CI14208" s="45"/>
    </row>
    <row r="14209" spans="37:87" ht="13" customHeight="1">
      <c r="AK14209" s="114"/>
      <c r="AL14209" s="41"/>
      <c r="AM14209" s="41"/>
      <c r="AN14209" s="41"/>
      <c r="AO14209" s="41"/>
      <c r="AP14209" s="41"/>
      <c r="AQ14209" s="41"/>
      <c r="AR14209" s="41"/>
      <c r="AS14209" s="41"/>
      <c r="AT14209" s="41"/>
      <c r="AU14209" s="41"/>
      <c r="AV14209" s="41"/>
      <c r="AW14209" s="41"/>
      <c r="AX14209" s="41"/>
      <c r="AY14209" s="41"/>
      <c r="AZ14209" s="41"/>
      <c r="BA14209" s="41"/>
      <c r="BB14209" s="41"/>
      <c r="BC14209" s="41"/>
      <c r="BD14209" s="41"/>
      <c r="BE14209" s="41"/>
      <c r="BF14209" s="41"/>
      <c r="BG14209" s="41"/>
      <c r="BH14209" s="41"/>
      <c r="BI14209" s="41"/>
      <c r="BJ14209" s="41"/>
      <c r="BK14209" s="41"/>
      <c r="BL14209" s="41"/>
      <c r="BM14209" s="41"/>
      <c r="BN14209" s="41"/>
      <c r="BO14209" s="41"/>
      <c r="BP14209" s="108"/>
      <c r="CG14209" s="102"/>
      <c r="CI14209" s="45"/>
    </row>
    <row r="14210" spans="37:87" ht="13" customHeight="1">
      <c r="AK14210" s="114"/>
      <c r="AL14210" s="41"/>
      <c r="AM14210" s="41"/>
      <c r="AN14210" s="41"/>
      <c r="AO14210" s="41"/>
      <c r="AP14210" s="41"/>
      <c r="AQ14210" s="41"/>
      <c r="AR14210" s="41"/>
      <c r="AS14210" s="41"/>
      <c r="AT14210" s="41"/>
      <c r="AU14210" s="41"/>
      <c r="AV14210" s="41"/>
      <c r="AW14210" s="41"/>
      <c r="AX14210" s="41"/>
      <c r="AY14210" s="41"/>
      <c r="AZ14210" s="41"/>
      <c r="BA14210" s="41"/>
      <c r="BB14210" s="41"/>
      <c r="BC14210" s="41"/>
      <c r="BD14210" s="41"/>
      <c r="BE14210" s="41"/>
      <c r="BF14210" s="41"/>
      <c r="BG14210" s="41"/>
      <c r="BH14210" s="41"/>
      <c r="BI14210" s="41"/>
      <c r="BJ14210" s="41"/>
      <c r="BK14210" s="41"/>
      <c r="BL14210" s="41"/>
      <c r="BM14210" s="41"/>
      <c r="BN14210" s="41"/>
      <c r="BO14210" s="41"/>
      <c r="BP14210" s="108"/>
      <c r="CG14210" s="102"/>
      <c r="CI14210" s="45"/>
    </row>
    <row r="14211" spans="37:87" ht="13" customHeight="1">
      <c r="AK14211" s="114"/>
      <c r="AL14211" s="41"/>
      <c r="AM14211" s="41"/>
      <c r="AN14211" s="41"/>
      <c r="AO14211" s="41"/>
      <c r="AP14211" s="41"/>
      <c r="AQ14211" s="41"/>
      <c r="AR14211" s="41"/>
      <c r="AS14211" s="41"/>
      <c r="AT14211" s="41"/>
      <c r="AU14211" s="41"/>
      <c r="AV14211" s="41"/>
      <c r="AW14211" s="41"/>
      <c r="AX14211" s="41"/>
      <c r="AY14211" s="41"/>
      <c r="AZ14211" s="41"/>
      <c r="BA14211" s="41"/>
      <c r="BB14211" s="41"/>
      <c r="BC14211" s="41"/>
      <c r="BD14211" s="41"/>
      <c r="BE14211" s="41"/>
      <c r="BF14211" s="41"/>
      <c r="BG14211" s="41"/>
      <c r="BH14211" s="41"/>
      <c r="BI14211" s="41"/>
      <c r="BJ14211" s="41"/>
      <c r="BK14211" s="41"/>
      <c r="BL14211" s="41"/>
      <c r="BM14211" s="41"/>
      <c r="BN14211" s="41"/>
      <c r="BO14211" s="41"/>
      <c r="BP14211" s="108"/>
      <c r="CG14211" s="102"/>
      <c r="CI14211" s="45"/>
    </row>
    <row r="14212" spans="37:87" ht="13" customHeight="1">
      <c r="AK14212" s="114"/>
      <c r="AL14212" s="41"/>
      <c r="AM14212" s="41"/>
      <c r="AN14212" s="41"/>
      <c r="AO14212" s="41"/>
      <c r="AP14212" s="41"/>
      <c r="AQ14212" s="41"/>
      <c r="AR14212" s="41"/>
      <c r="AS14212" s="41"/>
      <c r="AT14212" s="41"/>
      <c r="AU14212" s="41"/>
      <c r="AV14212" s="41"/>
      <c r="AW14212" s="41"/>
      <c r="AX14212" s="41"/>
      <c r="AY14212" s="41"/>
      <c r="AZ14212" s="41"/>
      <c r="BA14212" s="41"/>
      <c r="BB14212" s="41"/>
      <c r="BC14212" s="41"/>
      <c r="BD14212" s="41"/>
      <c r="BE14212" s="41"/>
      <c r="BF14212" s="41"/>
      <c r="BG14212" s="41"/>
      <c r="BH14212" s="41"/>
      <c r="BI14212" s="41"/>
      <c r="BJ14212" s="41"/>
      <c r="BK14212" s="41"/>
      <c r="BL14212" s="41"/>
      <c r="BM14212" s="41"/>
      <c r="BN14212" s="41"/>
      <c r="BO14212" s="41"/>
      <c r="BP14212" s="108"/>
      <c r="CG14212" s="102"/>
      <c r="CI14212" s="45"/>
    </row>
    <row r="14213" spans="37:87" ht="13" customHeight="1">
      <c r="AK14213" s="114"/>
      <c r="AL14213" s="41"/>
      <c r="AM14213" s="41"/>
      <c r="AN14213" s="41"/>
      <c r="AO14213" s="41"/>
      <c r="AP14213" s="41"/>
      <c r="AQ14213" s="41"/>
      <c r="AR14213" s="41"/>
      <c r="AS14213" s="41"/>
      <c r="AT14213" s="41"/>
      <c r="AU14213" s="41"/>
      <c r="AV14213" s="41"/>
      <c r="AW14213" s="41"/>
      <c r="AX14213" s="41"/>
      <c r="AY14213" s="41"/>
      <c r="AZ14213" s="41"/>
      <c r="BA14213" s="41"/>
      <c r="BB14213" s="41"/>
      <c r="BC14213" s="41"/>
      <c r="BD14213" s="41"/>
      <c r="BE14213" s="41"/>
      <c r="BF14213" s="41"/>
      <c r="BG14213" s="41"/>
      <c r="BH14213" s="41"/>
      <c r="BI14213" s="41"/>
      <c r="BJ14213" s="41"/>
      <c r="BK14213" s="41"/>
      <c r="BL14213" s="41"/>
      <c r="BM14213" s="41"/>
      <c r="BN14213" s="41"/>
      <c r="BO14213" s="41"/>
      <c r="BP14213" s="108"/>
      <c r="CG14213" s="102"/>
      <c r="CI14213" s="45"/>
    </row>
    <row r="14214" spans="37:87" ht="13" customHeight="1">
      <c r="AK14214" s="114"/>
      <c r="AL14214" s="41"/>
      <c r="AM14214" s="41"/>
      <c r="AN14214" s="41"/>
      <c r="AO14214" s="41"/>
      <c r="AP14214" s="41"/>
      <c r="AQ14214" s="41"/>
      <c r="AR14214" s="41"/>
      <c r="AS14214" s="41"/>
      <c r="AT14214" s="41"/>
      <c r="AU14214" s="41"/>
      <c r="AV14214" s="41"/>
      <c r="AW14214" s="41"/>
      <c r="AX14214" s="41"/>
      <c r="AY14214" s="41"/>
      <c r="AZ14214" s="41"/>
      <c r="BA14214" s="41"/>
      <c r="BB14214" s="41"/>
      <c r="BC14214" s="41"/>
      <c r="BD14214" s="41"/>
      <c r="BE14214" s="41"/>
      <c r="BF14214" s="41"/>
      <c r="BG14214" s="41"/>
      <c r="BH14214" s="41"/>
      <c r="BI14214" s="41"/>
      <c r="BJ14214" s="41"/>
      <c r="BK14214" s="41"/>
      <c r="BL14214" s="41"/>
      <c r="BM14214" s="41"/>
      <c r="BN14214" s="41"/>
      <c r="BO14214" s="41"/>
      <c r="BP14214" s="108"/>
      <c r="CG14214" s="102"/>
      <c r="CI14214" s="45"/>
    </row>
    <row r="14215" spans="37:87" ht="13" customHeight="1">
      <c r="AK14215" s="114"/>
      <c r="AL14215" s="41"/>
      <c r="AM14215" s="41"/>
      <c r="AN14215" s="41"/>
      <c r="AO14215" s="41"/>
      <c r="AP14215" s="41"/>
      <c r="AQ14215" s="41"/>
      <c r="AR14215" s="41"/>
      <c r="AS14215" s="41"/>
      <c r="AT14215" s="41"/>
      <c r="AU14215" s="41"/>
      <c r="AV14215" s="41"/>
      <c r="AW14215" s="41"/>
      <c r="AX14215" s="41"/>
      <c r="AY14215" s="41"/>
      <c r="AZ14215" s="41"/>
      <c r="BA14215" s="41"/>
      <c r="BB14215" s="41"/>
      <c r="BC14215" s="41"/>
      <c r="BD14215" s="41"/>
      <c r="BE14215" s="41"/>
      <c r="BF14215" s="41"/>
      <c r="BG14215" s="41"/>
      <c r="BH14215" s="41"/>
      <c r="BI14215" s="41"/>
      <c r="BJ14215" s="41"/>
      <c r="BK14215" s="41"/>
      <c r="BL14215" s="41"/>
      <c r="BM14215" s="41"/>
      <c r="BN14215" s="41"/>
      <c r="BO14215" s="41"/>
      <c r="BP14215" s="108"/>
      <c r="CG14215" s="102"/>
      <c r="CI14215" s="45"/>
    </row>
    <row r="14216" spans="37:87" ht="13" customHeight="1">
      <c r="AK14216" s="114"/>
      <c r="AL14216" s="41"/>
      <c r="AM14216" s="41"/>
      <c r="AN14216" s="41"/>
      <c r="AO14216" s="41"/>
      <c r="AP14216" s="41"/>
      <c r="AQ14216" s="41"/>
      <c r="AR14216" s="41"/>
      <c r="AS14216" s="41"/>
      <c r="AT14216" s="41"/>
      <c r="AU14216" s="41"/>
      <c r="AV14216" s="41"/>
      <c r="AW14216" s="41"/>
      <c r="AX14216" s="41"/>
      <c r="AY14216" s="41"/>
      <c r="AZ14216" s="41"/>
      <c r="BA14216" s="41"/>
      <c r="BB14216" s="41"/>
      <c r="BC14216" s="41"/>
      <c r="BD14216" s="41"/>
      <c r="BE14216" s="41"/>
      <c r="BF14216" s="41"/>
      <c r="BG14216" s="41"/>
      <c r="BH14216" s="41"/>
      <c r="BI14216" s="41"/>
      <c r="BJ14216" s="41"/>
      <c r="BK14216" s="41"/>
      <c r="BL14216" s="41"/>
      <c r="BM14216" s="41"/>
      <c r="BN14216" s="41"/>
      <c r="BO14216" s="41"/>
      <c r="BP14216" s="108"/>
      <c r="CG14216" s="102"/>
      <c r="CI14216" s="45"/>
    </row>
    <row r="14217" spans="37:87" ht="13" customHeight="1">
      <c r="AK14217" s="114"/>
      <c r="AL14217" s="41"/>
      <c r="AM14217" s="41"/>
      <c r="AN14217" s="41"/>
      <c r="AO14217" s="41"/>
      <c r="AP14217" s="41"/>
      <c r="AQ14217" s="41"/>
      <c r="AR14217" s="41"/>
      <c r="AS14217" s="41"/>
      <c r="AT14217" s="41"/>
      <c r="AU14217" s="41"/>
      <c r="AV14217" s="41"/>
      <c r="AW14217" s="41"/>
      <c r="AX14217" s="41"/>
      <c r="AY14217" s="41"/>
      <c r="AZ14217" s="41"/>
      <c r="BA14217" s="41"/>
      <c r="BB14217" s="41"/>
      <c r="BC14217" s="41"/>
      <c r="BD14217" s="41"/>
      <c r="BE14217" s="41"/>
      <c r="BF14217" s="41"/>
      <c r="BG14217" s="41"/>
      <c r="BH14217" s="41"/>
      <c r="BI14217" s="41"/>
      <c r="BJ14217" s="41"/>
      <c r="BK14217" s="41"/>
      <c r="BL14217" s="41"/>
      <c r="BM14217" s="41"/>
      <c r="BN14217" s="41"/>
      <c r="BO14217" s="41"/>
      <c r="BP14217" s="108"/>
      <c r="CG14217" s="102"/>
      <c r="CI14217" s="45"/>
    </row>
    <row r="14218" spans="37:87" ht="13" customHeight="1">
      <c r="AK14218" s="114"/>
      <c r="AL14218" s="41"/>
      <c r="AM14218" s="41"/>
      <c r="AN14218" s="41"/>
      <c r="AO14218" s="41"/>
      <c r="AP14218" s="41"/>
      <c r="AQ14218" s="41"/>
      <c r="AR14218" s="41"/>
      <c r="AS14218" s="41"/>
      <c r="AT14218" s="41"/>
      <c r="AU14218" s="41"/>
      <c r="AV14218" s="41"/>
      <c r="AW14218" s="41"/>
      <c r="AX14218" s="41"/>
      <c r="AY14218" s="41"/>
      <c r="AZ14218" s="41"/>
      <c r="BA14218" s="41"/>
      <c r="BB14218" s="41"/>
      <c r="BC14218" s="41"/>
      <c r="BD14218" s="41"/>
      <c r="BE14218" s="41"/>
      <c r="BF14218" s="41"/>
      <c r="BG14218" s="41"/>
      <c r="BH14218" s="41"/>
      <c r="BI14218" s="41"/>
      <c r="BJ14218" s="41"/>
      <c r="BK14218" s="41"/>
      <c r="BL14218" s="41"/>
      <c r="BM14218" s="41"/>
      <c r="BN14218" s="41"/>
      <c r="BO14218" s="41"/>
      <c r="BP14218" s="108"/>
      <c r="CG14218" s="102"/>
      <c r="CI14218" s="45"/>
    </row>
    <row r="14219" spans="37:87" ht="13" customHeight="1">
      <c r="AK14219" s="114"/>
      <c r="AL14219" s="41"/>
      <c r="AM14219" s="41"/>
      <c r="AN14219" s="41"/>
      <c r="AO14219" s="41"/>
      <c r="AP14219" s="41"/>
      <c r="AQ14219" s="41"/>
      <c r="AR14219" s="41"/>
      <c r="AS14219" s="41"/>
      <c r="AT14219" s="41"/>
      <c r="AU14219" s="41"/>
      <c r="AV14219" s="41"/>
      <c r="AW14219" s="41"/>
      <c r="AX14219" s="41"/>
      <c r="AY14219" s="41"/>
      <c r="AZ14219" s="41"/>
      <c r="BA14219" s="41"/>
      <c r="BB14219" s="41"/>
      <c r="BC14219" s="41"/>
      <c r="BD14219" s="41"/>
      <c r="BE14219" s="41"/>
      <c r="BF14219" s="41"/>
      <c r="BG14219" s="41"/>
      <c r="BH14219" s="41"/>
      <c r="BI14219" s="41"/>
      <c r="BJ14219" s="41"/>
      <c r="BK14219" s="41"/>
      <c r="BL14219" s="41"/>
      <c r="BM14219" s="41"/>
      <c r="BN14219" s="41"/>
      <c r="BO14219" s="41"/>
      <c r="BP14219" s="108"/>
      <c r="CG14219" s="102"/>
      <c r="CI14219" s="45"/>
    </row>
    <row r="14220" spans="37:87" ht="13" customHeight="1">
      <c r="AK14220" s="114"/>
      <c r="AL14220" s="41"/>
      <c r="AM14220" s="41"/>
      <c r="AN14220" s="41"/>
      <c r="AO14220" s="41"/>
      <c r="AP14220" s="41"/>
      <c r="AQ14220" s="41"/>
      <c r="AR14220" s="41"/>
      <c r="AS14220" s="41"/>
      <c r="AT14220" s="41"/>
      <c r="AU14220" s="41"/>
      <c r="AV14220" s="41"/>
      <c r="AW14220" s="41"/>
      <c r="AX14220" s="41"/>
      <c r="AY14220" s="41"/>
      <c r="AZ14220" s="41"/>
      <c r="BA14220" s="41"/>
      <c r="BB14220" s="41"/>
      <c r="BC14220" s="41"/>
      <c r="BD14220" s="41"/>
      <c r="BE14220" s="41"/>
      <c r="BF14220" s="41"/>
      <c r="BG14220" s="41"/>
      <c r="BH14220" s="41"/>
      <c r="BI14220" s="41"/>
      <c r="BJ14220" s="41"/>
      <c r="BK14220" s="41"/>
      <c r="BL14220" s="41"/>
      <c r="BM14220" s="41"/>
      <c r="BN14220" s="41"/>
      <c r="BO14220" s="41"/>
      <c r="BP14220" s="108"/>
      <c r="CG14220" s="102"/>
      <c r="CI14220" s="45"/>
    </row>
    <row r="14221" spans="37:87" ht="13" customHeight="1">
      <c r="AK14221" s="114"/>
      <c r="AL14221" s="41"/>
      <c r="AM14221" s="41"/>
      <c r="AN14221" s="41"/>
      <c r="AO14221" s="41"/>
      <c r="AP14221" s="41"/>
      <c r="AQ14221" s="41"/>
      <c r="AR14221" s="41"/>
      <c r="AS14221" s="41"/>
      <c r="AT14221" s="41"/>
      <c r="AU14221" s="41"/>
      <c r="AV14221" s="41"/>
      <c r="AW14221" s="41"/>
      <c r="AX14221" s="41"/>
      <c r="AY14221" s="41"/>
      <c r="AZ14221" s="41"/>
      <c r="BA14221" s="41"/>
      <c r="BB14221" s="41"/>
      <c r="BC14221" s="41"/>
      <c r="BD14221" s="41"/>
      <c r="BE14221" s="41"/>
      <c r="BF14221" s="41"/>
      <c r="BG14221" s="41"/>
      <c r="BH14221" s="41"/>
      <c r="BI14221" s="41"/>
      <c r="BJ14221" s="41"/>
      <c r="BK14221" s="41"/>
      <c r="BL14221" s="41"/>
      <c r="BM14221" s="41"/>
      <c r="BN14221" s="41"/>
      <c r="BO14221" s="41"/>
      <c r="BP14221" s="108"/>
      <c r="CG14221" s="102"/>
      <c r="CI14221" s="45"/>
    </row>
    <row r="14222" spans="37:87" ht="13" customHeight="1">
      <c r="AK14222" s="114"/>
      <c r="AL14222" s="41"/>
      <c r="AM14222" s="41"/>
      <c r="AN14222" s="41"/>
      <c r="AO14222" s="41"/>
      <c r="AP14222" s="41"/>
      <c r="AQ14222" s="41"/>
      <c r="AR14222" s="41"/>
      <c r="AS14222" s="41"/>
      <c r="AT14222" s="41"/>
      <c r="AU14222" s="41"/>
      <c r="AV14222" s="41"/>
      <c r="AW14222" s="41"/>
      <c r="AX14222" s="41"/>
      <c r="AY14222" s="41"/>
      <c r="AZ14222" s="41"/>
      <c r="BA14222" s="41"/>
      <c r="BB14222" s="41"/>
      <c r="BC14222" s="41"/>
      <c r="BD14222" s="41"/>
      <c r="BE14222" s="41"/>
      <c r="BF14222" s="41"/>
      <c r="BG14222" s="41"/>
      <c r="BH14222" s="41"/>
      <c r="BI14222" s="41"/>
      <c r="BJ14222" s="41"/>
      <c r="BK14222" s="41"/>
      <c r="BL14222" s="41"/>
      <c r="BM14222" s="41"/>
      <c r="BN14222" s="41"/>
      <c r="BO14222" s="41"/>
      <c r="BP14222" s="108"/>
      <c r="CG14222" s="102"/>
      <c r="CI14222" s="45"/>
    </row>
    <row r="14223" spans="37:87" ht="13" customHeight="1">
      <c r="AK14223" s="114"/>
      <c r="AL14223" s="41"/>
      <c r="AM14223" s="41"/>
      <c r="AN14223" s="41"/>
      <c r="AO14223" s="41"/>
      <c r="AP14223" s="41"/>
      <c r="AQ14223" s="41"/>
      <c r="AR14223" s="41"/>
      <c r="AS14223" s="41"/>
      <c r="AT14223" s="41"/>
      <c r="AU14223" s="41"/>
      <c r="AV14223" s="41"/>
      <c r="AW14223" s="41"/>
      <c r="AX14223" s="41"/>
      <c r="AY14223" s="41"/>
      <c r="AZ14223" s="41"/>
      <c r="BA14223" s="41"/>
      <c r="BB14223" s="41"/>
      <c r="BC14223" s="41"/>
      <c r="BD14223" s="41"/>
      <c r="BE14223" s="41"/>
      <c r="BF14223" s="41"/>
      <c r="BG14223" s="41"/>
      <c r="BH14223" s="41"/>
      <c r="BI14223" s="41"/>
      <c r="BJ14223" s="41"/>
      <c r="BK14223" s="41"/>
      <c r="BL14223" s="41"/>
      <c r="BM14223" s="41"/>
      <c r="BN14223" s="41"/>
      <c r="BO14223" s="41"/>
      <c r="BP14223" s="108"/>
      <c r="CG14223" s="102"/>
      <c r="CI14223" s="45"/>
    </row>
    <row r="14224" spans="37:87" ht="13" customHeight="1">
      <c r="AK14224" s="114"/>
      <c r="AL14224" s="41"/>
      <c r="AM14224" s="41"/>
      <c r="AN14224" s="41"/>
      <c r="AO14224" s="41"/>
      <c r="AP14224" s="41"/>
      <c r="AQ14224" s="41"/>
      <c r="AR14224" s="41"/>
      <c r="AS14224" s="41"/>
      <c r="AT14224" s="41"/>
      <c r="AU14224" s="41"/>
      <c r="AV14224" s="41"/>
      <c r="AW14224" s="41"/>
      <c r="AX14224" s="41"/>
      <c r="AY14224" s="41"/>
      <c r="AZ14224" s="41"/>
      <c r="BA14224" s="41"/>
      <c r="BB14224" s="41"/>
      <c r="BC14224" s="41"/>
      <c r="BD14224" s="41"/>
      <c r="BE14224" s="41"/>
      <c r="BF14224" s="41"/>
      <c r="BG14224" s="41"/>
      <c r="BH14224" s="41"/>
      <c r="BI14224" s="41"/>
      <c r="BJ14224" s="41"/>
      <c r="BK14224" s="41"/>
      <c r="BL14224" s="41"/>
      <c r="BM14224" s="41"/>
      <c r="BN14224" s="41"/>
      <c r="BO14224" s="41"/>
      <c r="BP14224" s="108"/>
      <c r="CG14224" s="102"/>
      <c r="CI14224" s="45"/>
    </row>
    <row r="14225" spans="37:87" ht="13" customHeight="1">
      <c r="AK14225" s="114"/>
      <c r="AL14225" s="41"/>
      <c r="AM14225" s="41"/>
      <c r="AN14225" s="41"/>
      <c r="AO14225" s="41"/>
      <c r="AP14225" s="41"/>
      <c r="AQ14225" s="41"/>
      <c r="AR14225" s="41"/>
      <c r="AS14225" s="41"/>
      <c r="AT14225" s="41"/>
      <c r="AU14225" s="41"/>
      <c r="AV14225" s="41"/>
      <c r="AW14225" s="41"/>
      <c r="AX14225" s="41"/>
      <c r="AY14225" s="41"/>
      <c r="AZ14225" s="41"/>
      <c r="BA14225" s="41"/>
      <c r="BB14225" s="41"/>
      <c r="BC14225" s="41"/>
      <c r="BD14225" s="41"/>
      <c r="BE14225" s="41"/>
      <c r="BF14225" s="41"/>
      <c r="BG14225" s="41"/>
      <c r="BH14225" s="41"/>
      <c r="BI14225" s="41"/>
      <c r="BJ14225" s="41"/>
      <c r="BK14225" s="41"/>
      <c r="BL14225" s="41"/>
      <c r="BM14225" s="41"/>
      <c r="BN14225" s="41"/>
      <c r="BO14225" s="41"/>
      <c r="BP14225" s="108"/>
      <c r="CG14225" s="102"/>
      <c r="CI14225" s="45"/>
    </row>
    <row r="14226" spans="37:87" ht="13" customHeight="1">
      <c r="AK14226" s="114"/>
      <c r="AL14226" s="41"/>
      <c r="AM14226" s="41"/>
      <c r="AN14226" s="41"/>
      <c r="AO14226" s="41"/>
      <c r="AP14226" s="41"/>
      <c r="AQ14226" s="41"/>
      <c r="AR14226" s="41"/>
      <c r="AS14226" s="41"/>
      <c r="AT14226" s="41"/>
      <c r="AU14226" s="41"/>
      <c r="AV14226" s="41"/>
      <c r="AW14226" s="41"/>
      <c r="AX14226" s="41"/>
      <c r="AY14226" s="41"/>
      <c r="AZ14226" s="41"/>
      <c r="BA14226" s="41"/>
      <c r="BB14226" s="41"/>
      <c r="BC14226" s="41"/>
      <c r="BD14226" s="41"/>
      <c r="BE14226" s="41"/>
      <c r="BF14226" s="41"/>
      <c r="BG14226" s="41"/>
      <c r="BH14226" s="41"/>
      <c r="BI14226" s="41"/>
      <c r="BJ14226" s="41"/>
      <c r="BK14226" s="41"/>
      <c r="BL14226" s="41"/>
      <c r="BM14226" s="41"/>
      <c r="BN14226" s="41"/>
      <c r="BO14226" s="41"/>
      <c r="BP14226" s="108"/>
      <c r="CG14226" s="102"/>
      <c r="CI14226" s="45"/>
    </row>
    <row r="14227" spans="37:87" ht="13" customHeight="1">
      <c r="AK14227" s="114"/>
      <c r="AL14227" s="41"/>
      <c r="AM14227" s="41"/>
      <c r="AN14227" s="41"/>
      <c r="AO14227" s="41"/>
      <c r="AP14227" s="41"/>
      <c r="AQ14227" s="41"/>
      <c r="AR14227" s="41"/>
      <c r="AS14227" s="41"/>
      <c r="AT14227" s="41"/>
      <c r="AU14227" s="41"/>
      <c r="AV14227" s="41"/>
      <c r="AW14227" s="41"/>
      <c r="AX14227" s="41"/>
      <c r="AY14227" s="41"/>
      <c r="AZ14227" s="41"/>
      <c r="BA14227" s="41"/>
      <c r="BB14227" s="41"/>
      <c r="BC14227" s="41"/>
      <c r="BD14227" s="41"/>
      <c r="BE14227" s="41"/>
      <c r="BF14227" s="41"/>
      <c r="BG14227" s="41"/>
      <c r="BH14227" s="41"/>
      <c r="BI14227" s="41"/>
      <c r="BJ14227" s="41"/>
      <c r="BK14227" s="41"/>
      <c r="BL14227" s="41"/>
      <c r="BM14227" s="41"/>
      <c r="BN14227" s="41"/>
      <c r="BO14227" s="41"/>
      <c r="BP14227" s="108"/>
      <c r="CG14227" s="102"/>
      <c r="CI14227" s="45"/>
    </row>
    <row r="14228" spans="37:87" ht="13" customHeight="1">
      <c r="AK14228" s="114"/>
      <c r="AL14228" s="41"/>
      <c r="AM14228" s="41"/>
      <c r="AN14228" s="41"/>
      <c r="AO14228" s="41"/>
      <c r="AP14228" s="41"/>
      <c r="AQ14228" s="41"/>
      <c r="AR14228" s="41"/>
      <c r="AS14228" s="41"/>
      <c r="AT14228" s="41"/>
      <c r="AU14228" s="41"/>
      <c r="AV14228" s="41"/>
      <c r="AW14228" s="41"/>
      <c r="AX14228" s="41"/>
      <c r="AY14228" s="41"/>
      <c r="AZ14228" s="41"/>
      <c r="BA14228" s="41"/>
      <c r="BB14228" s="41"/>
      <c r="BC14228" s="41"/>
      <c r="BD14228" s="41"/>
      <c r="BE14228" s="41"/>
      <c r="BF14228" s="41"/>
      <c r="BG14228" s="41"/>
      <c r="BH14228" s="41"/>
      <c r="BI14228" s="41"/>
      <c r="BJ14228" s="41"/>
      <c r="BK14228" s="41"/>
      <c r="BL14228" s="41"/>
      <c r="BM14228" s="41"/>
      <c r="BN14228" s="41"/>
      <c r="BO14228" s="41"/>
      <c r="BP14228" s="108"/>
      <c r="CG14228" s="102"/>
      <c r="CI14228" s="45"/>
    </row>
    <row r="14229" spans="37:87" ht="13" customHeight="1">
      <c r="AK14229" s="114"/>
      <c r="AL14229" s="41"/>
      <c r="AM14229" s="41"/>
      <c r="AN14229" s="41"/>
      <c r="AO14229" s="41"/>
      <c r="AP14229" s="41"/>
      <c r="AQ14229" s="41"/>
      <c r="AR14229" s="41"/>
      <c r="AS14229" s="41"/>
      <c r="AT14229" s="41"/>
      <c r="AU14229" s="41"/>
      <c r="AV14229" s="41"/>
      <c r="AW14229" s="41"/>
      <c r="AX14229" s="41"/>
      <c r="AY14229" s="41"/>
      <c r="AZ14229" s="41"/>
      <c r="BA14229" s="41"/>
      <c r="BB14229" s="41"/>
      <c r="BC14229" s="41"/>
      <c r="BD14229" s="41"/>
      <c r="BE14229" s="41"/>
      <c r="BF14229" s="41"/>
      <c r="BG14229" s="41"/>
      <c r="BH14229" s="41"/>
      <c r="BI14229" s="41"/>
      <c r="BJ14229" s="41"/>
      <c r="BK14229" s="41"/>
      <c r="BL14229" s="41"/>
      <c r="BM14229" s="41"/>
      <c r="BN14229" s="41"/>
      <c r="BO14229" s="41"/>
      <c r="BP14229" s="108"/>
      <c r="CG14229" s="102"/>
      <c r="CI14229" s="45"/>
    </row>
    <row r="14230" spans="37:87" ht="13" customHeight="1">
      <c r="AK14230" s="114"/>
      <c r="AL14230" s="41"/>
      <c r="AM14230" s="41"/>
      <c r="AN14230" s="41"/>
      <c r="AO14230" s="41"/>
      <c r="AP14230" s="41"/>
      <c r="AQ14230" s="41"/>
      <c r="AR14230" s="41"/>
      <c r="AS14230" s="41"/>
      <c r="AT14230" s="41"/>
      <c r="AU14230" s="41"/>
      <c r="AV14230" s="41"/>
      <c r="AW14230" s="41"/>
      <c r="AX14230" s="41"/>
      <c r="AY14230" s="41"/>
      <c r="AZ14230" s="41"/>
      <c r="BA14230" s="41"/>
      <c r="BB14230" s="41"/>
      <c r="BC14230" s="41"/>
      <c r="BD14230" s="41"/>
      <c r="BE14230" s="41"/>
      <c r="BF14230" s="41"/>
      <c r="BG14230" s="41"/>
      <c r="BH14230" s="41"/>
      <c r="BI14230" s="41"/>
      <c r="BJ14230" s="41"/>
      <c r="BK14230" s="41"/>
      <c r="BL14230" s="41"/>
      <c r="BM14230" s="41"/>
      <c r="BN14230" s="41"/>
      <c r="BO14230" s="41"/>
      <c r="BP14230" s="108"/>
      <c r="CG14230" s="102"/>
      <c r="CI14230" s="45"/>
    </row>
    <row r="14231" spans="37:87" ht="13" customHeight="1">
      <c r="AK14231" s="114"/>
      <c r="AL14231" s="41"/>
      <c r="AM14231" s="41"/>
      <c r="AN14231" s="41"/>
      <c r="AO14231" s="41"/>
      <c r="AP14231" s="41"/>
      <c r="AQ14231" s="41"/>
      <c r="AR14231" s="41"/>
      <c r="AS14231" s="41"/>
      <c r="AT14231" s="41"/>
      <c r="AU14231" s="41"/>
      <c r="AV14231" s="41"/>
      <c r="AW14231" s="41"/>
      <c r="AX14231" s="41"/>
      <c r="AY14231" s="41"/>
      <c r="AZ14231" s="41"/>
      <c r="BA14231" s="41"/>
      <c r="BB14231" s="41"/>
      <c r="BC14231" s="41"/>
      <c r="BD14231" s="41"/>
      <c r="BE14231" s="41"/>
      <c r="BF14231" s="41"/>
      <c r="BG14231" s="41"/>
      <c r="BH14231" s="41"/>
      <c r="BI14231" s="41"/>
      <c r="BJ14231" s="41"/>
      <c r="BK14231" s="41"/>
      <c r="BL14231" s="41"/>
      <c r="BM14231" s="41"/>
      <c r="BN14231" s="41"/>
      <c r="BO14231" s="41"/>
      <c r="BP14231" s="108"/>
      <c r="CG14231" s="102"/>
      <c r="CI14231" s="45"/>
    </row>
    <row r="14232" spans="37:87" ht="13" customHeight="1">
      <c r="AK14232" s="114"/>
      <c r="AL14232" s="41"/>
      <c r="AM14232" s="41"/>
      <c r="AN14232" s="41"/>
      <c r="AO14232" s="41"/>
      <c r="AP14232" s="41"/>
      <c r="AQ14232" s="41"/>
      <c r="AR14232" s="41"/>
      <c r="AS14232" s="41"/>
      <c r="AT14232" s="41"/>
      <c r="AU14232" s="41"/>
      <c r="AV14232" s="41"/>
      <c r="AW14232" s="41"/>
      <c r="AX14232" s="41"/>
      <c r="AY14232" s="41"/>
      <c r="AZ14232" s="41"/>
      <c r="BA14232" s="41"/>
      <c r="BB14232" s="41"/>
      <c r="BC14232" s="41"/>
      <c r="BD14232" s="41"/>
      <c r="BE14232" s="41"/>
      <c r="BF14232" s="41"/>
      <c r="BG14232" s="41"/>
      <c r="BH14232" s="41"/>
      <c r="BI14232" s="41"/>
      <c r="BJ14232" s="41"/>
      <c r="BK14232" s="41"/>
      <c r="BL14232" s="41"/>
      <c r="BM14232" s="41"/>
      <c r="BN14232" s="41"/>
      <c r="BO14232" s="41"/>
      <c r="BP14232" s="108"/>
      <c r="CG14232" s="102"/>
      <c r="CI14232" s="45"/>
    </row>
    <row r="14233" spans="37:87" ht="13" customHeight="1">
      <c r="AK14233" s="114"/>
      <c r="AL14233" s="41"/>
      <c r="AM14233" s="41"/>
      <c r="AN14233" s="41"/>
      <c r="AO14233" s="41"/>
      <c r="AP14233" s="41"/>
      <c r="AQ14233" s="41"/>
      <c r="AR14233" s="41"/>
      <c r="AS14233" s="41"/>
      <c r="AT14233" s="41"/>
      <c r="AU14233" s="41"/>
      <c r="AV14233" s="41"/>
      <c r="AW14233" s="41"/>
      <c r="AX14233" s="41"/>
      <c r="AY14233" s="41"/>
      <c r="AZ14233" s="41"/>
      <c r="BA14233" s="41"/>
      <c r="BB14233" s="41"/>
      <c r="BC14233" s="41"/>
      <c r="BD14233" s="41"/>
      <c r="BE14233" s="41"/>
      <c r="BF14233" s="41"/>
      <c r="BG14233" s="41"/>
      <c r="BH14233" s="41"/>
      <c r="BI14233" s="41"/>
      <c r="BJ14233" s="41"/>
      <c r="BK14233" s="41"/>
      <c r="BL14233" s="41"/>
      <c r="BM14233" s="41"/>
      <c r="BN14233" s="41"/>
      <c r="BO14233" s="41"/>
      <c r="BP14233" s="108"/>
      <c r="CG14233" s="102"/>
      <c r="CI14233" s="45"/>
    </row>
    <row r="14234" spans="37:87" ht="13" customHeight="1">
      <c r="AK14234" s="114"/>
      <c r="AL14234" s="41"/>
      <c r="AM14234" s="41"/>
      <c r="AN14234" s="41"/>
      <c r="AO14234" s="41"/>
      <c r="AP14234" s="41"/>
      <c r="AQ14234" s="41"/>
      <c r="AR14234" s="41"/>
      <c r="AS14234" s="41"/>
      <c r="AT14234" s="41"/>
      <c r="AU14234" s="41"/>
      <c r="AV14234" s="41"/>
      <c r="AW14234" s="41"/>
      <c r="AX14234" s="41"/>
      <c r="AY14234" s="41"/>
      <c r="AZ14234" s="41"/>
      <c r="BA14234" s="41"/>
      <c r="BB14234" s="41"/>
      <c r="BC14234" s="41"/>
      <c r="BD14234" s="41"/>
      <c r="BE14234" s="41"/>
      <c r="BF14234" s="41"/>
      <c r="BG14234" s="41"/>
      <c r="BH14234" s="41"/>
      <c r="BI14234" s="41"/>
      <c r="BJ14234" s="41"/>
      <c r="BK14234" s="41"/>
      <c r="BL14234" s="41"/>
      <c r="BM14234" s="41"/>
      <c r="BN14234" s="41"/>
      <c r="BO14234" s="41"/>
      <c r="BP14234" s="108"/>
      <c r="CG14234" s="102"/>
      <c r="CI14234" s="45"/>
    </row>
    <row r="14235" spans="37:87" ht="13" customHeight="1">
      <c r="AK14235" s="114"/>
      <c r="AL14235" s="41"/>
      <c r="AM14235" s="41"/>
      <c r="AN14235" s="41"/>
      <c r="AO14235" s="41"/>
      <c r="AP14235" s="41"/>
      <c r="AQ14235" s="41"/>
      <c r="AR14235" s="41"/>
      <c r="AS14235" s="41"/>
      <c r="AT14235" s="41"/>
      <c r="AU14235" s="41"/>
      <c r="AV14235" s="41"/>
      <c r="AW14235" s="41"/>
      <c r="AX14235" s="41"/>
      <c r="AY14235" s="41"/>
      <c r="AZ14235" s="41"/>
      <c r="BA14235" s="41"/>
      <c r="BB14235" s="41"/>
      <c r="BC14235" s="41"/>
      <c r="BD14235" s="41"/>
      <c r="BE14235" s="41"/>
      <c r="BF14235" s="41"/>
      <c r="BG14235" s="41"/>
      <c r="BH14235" s="41"/>
      <c r="BI14235" s="41"/>
      <c r="BJ14235" s="41"/>
      <c r="BK14235" s="41"/>
      <c r="BL14235" s="41"/>
      <c r="BM14235" s="41"/>
      <c r="BN14235" s="41"/>
      <c r="BO14235" s="41"/>
      <c r="BP14235" s="108"/>
      <c r="CG14235" s="102"/>
      <c r="CI14235" s="45"/>
    </row>
    <row r="14236" spans="37:87" ht="13" customHeight="1">
      <c r="AK14236" s="114"/>
      <c r="AL14236" s="41"/>
      <c r="AM14236" s="41"/>
      <c r="AN14236" s="41"/>
      <c r="AO14236" s="41"/>
      <c r="AP14236" s="41"/>
      <c r="AQ14236" s="41"/>
      <c r="AR14236" s="41"/>
      <c r="AS14236" s="41"/>
      <c r="AT14236" s="41"/>
      <c r="AU14236" s="41"/>
      <c r="AV14236" s="41"/>
      <c r="AW14236" s="41"/>
      <c r="AX14236" s="41"/>
      <c r="AY14236" s="41"/>
      <c r="AZ14236" s="41"/>
      <c r="BA14236" s="41"/>
      <c r="BB14236" s="41"/>
      <c r="BC14236" s="41"/>
      <c r="BD14236" s="41"/>
      <c r="BE14236" s="41"/>
      <c r="BF14236" s="41"/>
      <c r="BG14236" s="41"/>
      <c r="BH14236" s="41"/>
      <c r="BI14236" s="41"/>
      <c r="BJ14236" s="41"/>
      <c r="BK14236" s="41"/>
      <c r="BL14236" s="41"/>
      <c r="BM14236" s="41"/>
      <c r="BN14236" s="41"/>
      <c r="BO14236" s="41"/>
      <c r="BP14236" s="108"/>
      <c r="CG14236" s="102"/>
      <c r="CI14236" s="45"/>
    </row>
    <row r="14237" spans="37:87" ht="13" customHeight="1">
      <c r="AK14237" s="114"/>
      <c r="AL14237" s="41"/>
      <c r="AM14237" s="41"/>
      <c r="AN14237" s="41"/>
      <c r="AO14237" s="41"/>
      <c r="AP14237" s="41"/>
      <c r="AQ14237" s="41"/>
      <c r="AR14237" s="41"/>
      <c r="AS14237" s="41"/>
      <c r="AT14237" s="41"/>
      <c r="AU14237" s="41"/>
      <c r="AV14237" s="41"/>
      <c r="AW14237" s="41"/>
      <c r="AX14237" s="41"/>
      <c r="AY14237" s="41"/>
      <c r="AZ14237" s="41"/>
      <c r="BA14237" s="41"/>
      <c r="BB14237" s="41"/>
      <c r="BC14237" s="41"/>
      <c r="BD14237" s="41"/>
      <c r="BE14237" s="41"/>
      <c r="BF14237" s="41"/>
      <c r="BG14237" s="41"/>
      <c r="BH14237" s="41"/>
      <c r="BI14237" s="41"/>
      <c r="BJ14237" s="41"/>
      <c r="BK14237" s="41"/>
      <c r="BL14237" s="41"/>
      <c r="BM14237" s="41"/>
      <c r="BN14237" s="41"/>
      <c r="BO14237" s="41"/>
      <c r="BP14237" s="108"/>
      <c r="CG14237" s="102"/>
      <c r="CI14237" s="45"/>
    </row>
    <row r="14238" spans="37:87" ht="13" customHeight="1">
      <c r="AK14238" s="114"/>
      <c r="AL14238" s="41"/>
      <c r="AM14238" s="41"/>
      <c r="AN14238" s="41"/>
      <c r="AO14238" s="41"/>
      <c r="AP14238" s="41"/>
      <c r="AQ14238" s="41"/>
      <c r="AR14238" s="41"/>
      <c r="AS14238" s="41"/>
      <c r="AT14238" s="41"/>
      <c r="AU14238" s="41"/>
      <c r="AV14238" s="41"/>
      <c r="AW14238" s="41"/>
      <c r="AX14238" s="41"/>
      <c r="AY14238" s="41"/>
      <c r="AZ14238" s="41"/>
      <c r="BA14238" s="41"/>
      <c r="BB14238" s="41"/>
      <c r="BC14238" s="41"/>
      <c r="BD14238" s="41"/>
      <c r="BE14238" s="41"/>
      <c r="BF14238" s="41"/>
      <c r="BG14238" s="41"/>
      <c r="BH14238" s="41"/>
      <c r="BI14238" s="41"/>
      <c r="BJ14238" s="41"/>
      <c r="BK14238" s="41"/>
      <c r="BL14238" s="41"/>
      <c r="BM14238" s="41"/>
      <c r="BN14238" s="41"/>
      <c r="BO14238" s="41"/>
      <c r="BP14238" s="108"/>
      <c r="CG14238" s="102"/>
      <c r="CI14238" s="45"/>
    </row>
    <row r="14239" spans="37:87" ht="13" customHeight="1">
      <c r="AK14239" s="114"/>
      <c r="AL14239" s="41"/>
      <c r="AM14239" s="41"/>
      <c r="AN14239" s="41"/>
      <c r="AO14239" s="41"/>
      <c r="AP14239" s="41"/>
      <c r="AQ14239" s="41"/>
      <c r="AR14239" s="41"/>
      <c r="AS14239" s="41"/>
      <c r="AT14239" s="41"/>
      <c r="AU14239" s="41"/>
      <c r="AV14239" s="41"/>
      <c r="AW14239" s="41"/>
      <c r="AX14239" s="41"/>
      <c r="AY14239" s="41"/>
      <c r="AZ14239" s="41"/>
      <c r="BA14239" s="41"/>
      <c r="BB14239" s="41"/>
      <c r="BC14239" s="41"/>
      <c r="BD14239" s="41"/>
      <c r="BE14239" s="41"/>
      <c r="BF14239" s="41"/>
      <c r="BG14239" s="41"/>
      <c r="BH14239" s="41"/>
      <c r="BI14239" s="41"/>
      <c r="BJ14239" s="41"/>
      <c r="BK14239" s="41"/>
      <c r="BL14239" s="41"/>
      <c r="BM14239" s="41"/>
      <c r="BN14239" s="41"/>
      <c r="BO14239" s="41"/>
      <c r="BP14239" s="108"/>
      <c r="CG14239" s="102"/>
      <c r="CI14239" s="45"/>
    </row>
    <row r="14240" spans="37:87" ht="13" customHeight="1">
      <c r="AK14240" s="114"/>
      <c r="AL14240" s="41"/>
      <c r="AM14240" s="41"/>
      <c r="AN14240" s="41"/>
      <c r="AO14240" s="41"/>
      <c r="AP14240" s="41"/>
      <c r="AQ14240" s="41"/>
      <c r="AR14240" s="41"/>
      <c r="AS14240" s="41"/>
      <c r="AT14240" s="41"/>
      <c r="AU14240" s="41"/>
      <c r="AV14240" s="41"/>
      <c r="AW14240" s="41"/>
      <c r="AX14240" s="41"/>
      <c r="AY14240" s="41"/>
      <c r="AZ14240" s="41"/>
      <c r="BA14240" s="41"/>
      <c r="BB14240" s="41"/>
      <c r="BC14240" s="41"/>
      <c r="BD14240" s="41"/>
      <c r="BE14240" s="41"/>
      <c r="BF14240" s="41"/>
      <c r="BG14240" s="41"/>
      <c r="BH14240" s="41"/>
      <c r="BI14240" s="41"/>
      <c r="BJ14240" s="41"/>
      <c r="BK14240" s="41"/>
      <c r="BL14240" s="41"/>
      <c r="BM14240" s="41"/>
      <c r="BN14240" s="41"/>
      <c r="BO14240" s="41"/>
      <c r="BP14240" s="108"/>
      <c r="CG14240" s="102"/>
      <c r="CI14240" s="45"/>
    </row>
    <row r="14241" spans="37:87" ht="13" customHeight="1">
      <c r="AK14241" s="114"/>
      <c r="AL14241" s="41"/>
      <c r="AM14241" s="41"/>
      <c r="AN14241" s="41"/>
      <c r="AO14241" s="41"/>
      <c r="AP14241" s="41"/>
      <c r="AQ14241" s="41"/>
      <c r="AR14241" s="41"/>
      <c r="AS14241" s="41"/>
      <c r="AT14241" s="41"/>
      <c r="AU14241" s="41"/>
      <c r="AV14241" s="41"/>
      <c r="AW14241" s="41"/>
      <c r="AX14241" s="41"/>
      <c r="AY14241" s="41"/>
      <c r="AZ14241" s="41"/>
      <c r="BA14241" s="41"/>
      <c r="BB14241" s="41"/>
      <c r="BC14241" s="41"/>
      <c r="BD14241" s="41"/>
      <c r="BE14241" s="41"/>
      <c r="BF14241" s="41"/>
      <c r="BG14241" s="41"/>
      <c r="BH14241" s="41"/>
      <c r="BI14241" s="41"/>
      <c r="BJ14241" s="41"/>
      <c r="BK14241" s="41"/>
      <c r="BL14241" s="41"/>
      <c r="BM14241" s="41"/>
      <c r="BN14241" s="41"/>
      <c r="BO14241" s="41"/>
      <c r="BP14241" s="108"/>
      <c r="CG14241" s="102"/>
      <c r="CI14241" s="45"/>
    </row>
    <row r="14242" spans="37:87" ht="13" customHeight="1">
      <c r="AK14242" s="114"/>
      <c r="AL14242" s="41"/>
      <c r="AM14242" s="41"/>
      <c r="AN14242" s="41"/>
      <c r="AO14242" s="41"/>
      <c r="AP14242" s="41"/>
      <c r="AQ14242" s="41"/>
      <c r="AR14242" s="41"/>
      <c r="AS14242" s="41"/>
      <c r="AT14242" s="41"/>
      <c r="AU14242" s="41"/>
      <c r="AV14242" s="41"/>
      <c r="AW14242" s="41"/>
      <c r="AX14242" s="41"/>
      <c r="AY14242" s="41"/>
      <c r="AZ14242" s="41"/>
      <c r="BA14242" s="41"/>
      <c r="BB14242" s="41"/>
      <c r="BC14242" s="41"/>
      <c r="BD14242" s="41"/>
      <c r="BE14242" s="41"/>
      <c r="BF14242" s="41"/>
      <c r="BG14242" s="41"/>
      <c r="BH14242" s="41"/>
      <c r="BI14242" s="41"/>
      <c r="BJ14242" s="41"/>
      <c r="BK14242" s="41"/>
      <c r="BL14242" s="41"/>
      <c r="BM14242" s="41"/>
      <c r="BN14242" s="41"/>
      <c r="BO14242" s="41"/>
      <c r="BP14242" s="108"/>
      <c r="CG14242" s="102"/>
      <c r="CI14242" s="45"/>
    </row>
    <row r="14243" spans="37:87" ht="13" customHeight="1">
      <c r="AK14243" s="114"/>
      <c r="AL14243" s="41"/>
      <c r="AM14243" s="41"/>
      <c r="AN14243" s="41"/>
      <c r="AO14243" s="41"/>
      <c r="AP14243" s="41"/>
      <c r="AQ14243" s="41"/>
      <c r="AR14243" s="41"/>
      <c r="AS14243" s="41"/>
      <c r="AT14243" s="41"/>
      <c r="AU14243" s="41"/>
      <c r="AV14243" s="41"/>
      <c r="AW14243" s="41"/>
      <c r="AX14243" s="41"/>
      <c r="AY14243" s="41"/>
      <c r="AZ14243" s="41"/>
      <c r="BA14243" s="41"/>
      <c r="BB14243" s="41"/>
      <c r="BC14243" s="41"/>
      <c r="BD14243" s="41"/>
      <c r="BE14243" s="41"/>
      <c r="BF14243" s="41"/>
      <c r="BG14243" s="41"/>
      <c r="BH14243" s="41"/>
      <c r="BI14243" s="41"/>
      <c r="BJ14243" s="41"/>
      <c r="BK14243" s="41"/>
      <c r="BL14243" s="41"/>
      <c r="BM14243" s="41"/>
      <c r="BN14243" s="41"/>
      <c r="BO14243" s="41"/>
      <c r="BP14243" s="108"/>
      <c r="CG14243" s="102"/>
      <c r="CI14243" s="45"/>
    </row>
    <row r="14244" spans="37:87" ht="13" customHeight="1">
      <c r="AK14244" s="114"/>
      <c r="AL14244" s="41"/>
      <c r="AM14244" s="41"/>
      <c r="AN14244" s="41"/>
      <c r="AO14244" s="41"/>
      <c r="AP14244" s="41"/>
      <c r="AQ14244" s="41"/>
      <c r="AR14244" s="41"/>
      <c r="AS14244" s="41"/>
      <c r="AT14244" s="41"/>
      <c r="AU14244" s="41"/>
      <c r="AV14244" s="41"/>
      <c r="AW14244" s="41"/>
      <c r="AX14244" s="41"/>
      <c r="AY14244" s="41"/>
      <c r="AZ14244" s="41"/>
      <c r="BA14244" s="41"/>
      <c r="BB14244" s="41"/>
      <c r="BC14244" s="41"/>
      <c r="BD14244" s="41"/>
      <c r="BE14244" s="41"/>
      <c r="BF14244" s="41"/>
      <c r="BG14244" s="41"/>
      <c r="BH14244" s="41"/>
      <c r="BI14244" s="41"/>
      <c r="BJ14244" s="41"/>
      <c r="BK14244" s="41"/>
      <c r="BL14244" s="41"/>
      <c r="BM14244" s="41"/>
      <c r="BN14244" s="41"/>
      <c r="BO14244" s="41"/>
      <c r="BP14244" s="108"/>
      <c r="CG14244" s="102"/>
      <c r="CI14244" s="45"/>
    </row>
    <row r="14245" spans="37:87" ht="13" customHeight="1">
      <c r="AK14245" s="114"/>
      <c r="AL14245" s="41"/>
      <c r="AM14245" s="41"/>
      <c r="AN14245" s="41"/>
      <c r="AO14245" s="41"/>
      <c r="AP14245" s="41"/>
      <c r="AQ14245" s="41"/>
      <c r="AR14245" s="41"/>
      <c r="AS14245" s="41"/>
      <c r="AT14245" s="41"/>
      <c r="AU14245" s="41"/>
      <c r="AV14245" s="41"/>
      <c r="AW14245" s="41"/>
      <c r="AX14245" s="41"/>
      <c r="AY14245" s="41"/>
      <c r="AZ14245" s="41"/>
      <c r="BA14245" s="41"/>
      <c r="BB14245" s="41"/>
      <c r="BC14245" s="41"/>
      <c r="BD14245" s="41"/>
      <c r="BE14245" s="41"/>
      <c r="BF14245" s="41"/>
      <c r="BG14245" s="41"/>
      <c r="BH14245" s="41"/>
      <c r="BI14245" s="41"/>
      <c r="BJ14245" s="41"/>
      <c r="BK14245" s="41"/>
      <c r="BL14245" s="41"/>
      <c r="BM14245" s="41"/>
      <c r="BN14245" s="41"/>
      <c r="BO14245" s="41"/>
      <c r="BP14245" s="108"/>
      <c r="CG14245" s="102"/>
      <c r="CI14245" s="45"/>
    </row>
    <row r="14246" spans="37:87" ht="13" customHeight="1">
      <c r="AK14246" s="114"/>
      <c r="AL14246" s="41"/>
      <c r="AM14246" s="41"/>
      <c r="AN14246" s="41"/>
      <c r="AO14246" s="41"/>
      <c r="AP14246" s="41"/>
      <c r="AQ14246" s="41"/>
      <c r="AR14246" s="41"/>
      <c r="AS14246" s="41"/>
      <c r="AT14246" s="41"/>
      <c r="AU14246" s="41"/>
      <c r="AV14246" s="41"/>
      <c r="AW14246" s="41"/>
      <c r="AX14246" s="41"/>
      <c r="AY14246" s="41"/>
      <c r="AZ14246" s="41"/>
      <c r="BA14246" s="41"/>
      <c r="BB14246" s="41"/>
      <c r="BC14246" s="41"/>
      <c r="BD14246" s="41"/>
      <c r="BE14246" s="41"/>
      <c r="BF14246" s="41"/>
      <c r="BG14246" s="41"/>
      <c r="BH14246" s="41"/>
      <c r="BI14246" s="41"/>
      <c r="BJ14246" s="41"/>
      <c r="BK14246" s="41"/>
      <c r="BL14246" s="41"/>
      <c r="BM14246" s="41"/>
      <c r="BN14246" s="41"/>
      <c r="BO14246" s="41"/>
      <c r="BP14246" s="108"/>
      <c r="CG14246" s="102"/>
      <c r="CI14246" s="45"/>
    </row>
    <row r="14247" spans="37:87" ht="13" customHeight="1">
      <c r="AK14247" s="114"/>
      <c r="AL14247" s="41"/>
      <c r="AM14247" s="41"/>
      <c r="AN14247" s="41"/>
      <c r="AO14247" s="41"/>
      <c r="AP14247" s="41"/>
      <c r="AQ14247" s="41"/>
      <c r="AR14247" s="41"/>
      <c r="AS14247" s="41"/>
      <c r="AT14247" s="41"/>
      <c r="AU14247" s="41"/>
      <c r="AV14247" s="41"/>
      <c r="AW14247" s="41"/>
      <c r="AX14247" s="41"/>
      <c r="AY14247" s="41"/>
      <c r="AZ14247" s="41"/>
      <c r="BA14247" s="41"/>
      <c r="BB14247" s="41"/>
      <c r="BC14247" s="41"/>
      <c r="BD14247" s="41"/>
      <c r="BE14247" s="41"/>
      <c r="BF14247" s="41"/>
      <c r="BG14247" s="41"/>
      <c r="BH14247" s="41"/>
      <c r="BI14247" s="41"/>
      <c r="BJ14247" s="41"/>
      <c r="BK14247" s="41"/>
      <c r="BL14247" s="41"/>
      <c r="BM14247" s="41"/>
      <c r="BN14247" s="41"/>
      <c r="BO14247" s="41"/>
      <c r="BP14247" s="108"/>
      <c r="CG14247" s="102"/>
      <c r="CI14247" s="45"/>
    </row>
    <row r="14248" spans="37:87" ht="13" customHeight="1">
      <c r="AK14248" s="114"/>
      <c r="AL14248" s="41"/>
      <c r="AM14248" s="41"/>
      <c r="AN14248" s="41"/>
      <c r="AO14248" s="41"/>
      <c r="AP14248" s="41"/>
      <c r="AQ14248" s="41"/>
      <c r="AR14248" s="41"/>
      <c r="AS14248" s="41"/>
      <c r="AT14248" s="41"/>
      <c r="AU14248" s="41"/>
      <c r="AV14248" s="41"/>
      <c r="AW14248" s="41"/>
      <c r="AX14248" s="41"/>
      <c r="AY14248" s="41"/>
      <c r="AZ14248" s="41"/>
      <c r="BA14248" s="41"/>
      <c r="BB14248" s="41"/>
      <c r="BC14248" s="41"/>
      <c r="BD14248" s="41"/>
      <c r="BE14248" s="41"/>
      <c r="BF14248" s="41"/>
      <c r="BG14248" s="41"/>
      <c r="BH14248" s="41"/>
      <c r="BI14248" s="41"/>
      <c r="BJ14248" s="41"/>
      <c r="BK14248" s="41"/>
      <c r="BL14248" s="41"/>
      <c r="BM14248" s="41"/>
      <c r="BN14248" s="41"/>
      <c r="BO14248" s="41"/>
      <c r="BP14248" s="108"/>
      <c r="CG14248" s="102"/>
      <c r="CI14248" s="45"/>
    </row>
    <row r="14249" spans="37:87" ht="13" customHeight="1">
      <c r="AK14249" s="114"/>
      <c r="AL14249" s="41"/>
      <c r="AM14249" s="41"/>
      <c r="AN14249" s="41"/>
      <c r="AO14249" s="41"/>
      <c r="AP14249" s="41"/>
      <c r="AQ14249" s="41"/>
      <c r="AR14249" s="41"/>
      <c r="AS14249" s="41"/>
      <c r="AT14249" s="41"/>
      <c r="AU14249" s="41"/>
      <c r="AV14249" s="41"/>
      <c r="AW14249" s="41"/>
      <c r="AX14249" s="41"/>
      <c r="AY14249" s="41"/>
      <c r="AZ14249" s="41"/>
      <c r="BA14249" s="41"/>
      <c r="BB14249" s="41"/>
      <c r="BC14249" s="41"/>
      <c r="BD14249" s="41"/>
      <c r="BE14249" s="41"/>
      <c r="BF14249" s="41"/>
      <c r="BG14249" s="41"/>
      <c r="BH14249" s="41"/>
      <c r="BI14249" s="41"/>
      <c r="BJ14249" s="41"/>
      <c r="BK14249" s="41"/>
      <c r="BL14249" s="41"/>
      <c r="BM14249" s="41"/>
      <c r="BN14249" s="41"/>
      <c r="BO14249" s="41"/>
      <c r="BP14249" s="108"/>
      <c r="CG14249" s="102"/>
      <c r="CI14249" s="45"/>
    </row>
    <row r="14250" spans="37:87" ht="13" customHeight="1">
      <c r="AK14250" s="114"/>
      <c r="AL14250" s="41"/>
      <c r="AM14250" s="41"/>
      <c r="AN14250" s="41"/>
      <c r="AO14250" s="41"/>
      <c r="AP14250" s="41"/>
      <c r="AQ14250" s="41"/>
      <c r="AR14250" s="41"/>
      <c r="AS14250" s="41"/>
      <c r="AT14250" s="41"/>
      <c r="AU14250" s="41"/>
      <c r="AV14250" s="41"/>
      <c r="AW14250" s="41"/>
      <c r="AX14250" s="41"/>
      <c r="AY14250" s="41"/>
      <c r="AZ14250" s="41"/>
      <c r="BA14250" s="41"/>
      <c r="BB14250" s="41"/>
      <c r="BC14250" s="41"/>
      <c r="BD14250" s="41"/>
      <c r="BE14250" s="41"/>
      <c r="BF14250" s="41"/>
      <c r="BG14250" s="41"/>
      <c r="BH14250" s="41"/>
      <c r="BI14250" s="41"/>
      <c r="BJ14250" s="41"/>
      <c r="BK14250" s="41"/>
      <c r="BL14250" s="41"/>
      <c r="BM14250" s="41"/>
      <c r="BN14250" s="41"/>
      <c r="BO14250" s="41"/>
      <c r="BP14250" s="108"/>
      <c r="CG14250" s="102"/>
      <c r="CI14250" s="45"/>
    </row>
    <row r="14251" spans="37:87" ht="13" customHeight="1">
      <c r="AK14251" s="114"/>
      <c r="AL14251" s="41"/>
      <c r="AM14251" s="41"/>
      <c r="AN14251" s="41"/>
      <c r="AO14251" s="41"/>
      <c r="AP14251" s="41"/>
      <c r="AQ14251" s="41"/>
      <c r="AR14251" s="41"/>
      <c r="AS14251" s="41"/>
      <c r="AT14251" s="41"/>
      <c r="AU14251" s="41"/>
      <c r="AV14251" s="41"/>
      <c r="AW14251" s="41"/>
      <c r="AX14251" s="41"/>
      <c r="AY14251" s="41"/>
      <c r="AZ14251" s="41"/>
      <c r="BA14251" s="41"/>
      <c r="BB14251" s="41"/>
      <c r="BC14251" s="41"/>
      <c r="BD14251" s="41"/>
      <c r="BE14251" s="41"/>
      <c r="BF14251" s="41"/>
      <c r="BG14251" s="41"/>
      <c r="BH14251" s="41"/>
      <c r="BI14251" s="41"/>
      <c r="BJ14251" s="41"/>
      <c r="BK14251" s="41"/>
      <c r="BL14251" s="41"/>
      <c r="BM14251" s="41"/>
      <c r="BN14251" s="41"/>
      <c r="BO14251" s="41"/>
      <c r="BP14251" s="108"/>
      <c r="CG14251" s="102"/>
      <c r="CI14251" s="45"/>
    </row>
    <row r="14252" spans="37:87" ht="13" customHeight="1">
      <c r="AK14252" s="114"/>
      <c r="AL14252" s="41"/>
      <c r="AM14252" s="41"/>
      <c r="AN14252" s="41"/>
      <c r="AO14252" s="41"/>
      <c r="AP14252" s="41"/>
      <c r="AQ14252" s="41"/>
      <c r="AR14252" s="41"/>
      <c r="AS14252" s="41"/>
      <c r="AT14252" s="41"/>
      <c r="AU14252" s="41"/>
      <c r="AV14252" s="41"/>
      <c r="AW14252" s="41"/>
      <c r="AX14252" s="41"/>
      <c r="AY14252" s="41"/>
      <c r="AZ14252" s="41"/>
      <c r="BA14252" s="41"/>
      <c r="BB14252" s="41"/>
      <c r="BC14252" s="41"/>
      <c r="BD14252" s="41"/>
      <c r="BE14252" s="41"/>
      <c r="BF14252" s="41"/>
      <c r="BG14252" s="41"/>
      <c r="BH14252" s="41"/>
      <c r="BI14252" s="41"/>
      <c r="BJ14252" s="41"/>
      <c r="BK14252" s="41"/>
      <c r="BL14252" s="41"/>
      <c r="BM14252" s="41"/>
      <c r="BN14252" s="41"/>
      <c r="BO14252" s="41"/>
      <c r="BP14252" s="108"/>
      <c r="CG14252" s="102"/>
      <c r="CI14252" s="45"/>
    </row>
    <row r="14253" spans="37:87" ht="13" customHeight="1">
      <c r="AK14253" s="114"/>
      <c r="AL14253" s="41"/>
      <c r="AM14253" s="41"/>
      <c r="AN14253" s="41"/>
      <c r="AO14253" s="41"/>
      <c r="AP14253" s="41"/>
      <c r="AQ14253" s="41"/>
      <c r="AR14253" s="41"/>
      <c r="AS14253" s="41"/>
      <c r="AT14253" s="41"/>
      <c r="AU14253" s="41"/>
      <c r="AV14253" s="41"/>
      <c r="AW14253" s="41"/>
      <c r="AX14253" s="41"/>
      <c r="AY14253" s="41"/>
      <c r="AZ14253" s="41"/>
      <c r="BA14253" s="41"/>
      <c r="BB14253" s="41"/>
      <c r="BC14253" s="41"/>
      <c r="BD14253" s="41"/>
      <c r="BE14253" s="41"/>
      <c r="BF14253" s="41"/>
      <c r="BG14253" s="41"/>
      <c r="BH14253" s="41"/>
      <c r="BI14253" s="41"/>
      <c r="BJ14253" s="41"/>
      <c r="BK14253" s="41"/>
      <c r="BL14253" s="41"/>
      <c r="BM14253" s="41"/>
      <c r="BN14253" s="41"/>
      <c r="BO14253" s="41"/>
      <c r="BP14253" s="108"/>
      <c r="CG14253" s="102"/>
      <c r="CI14253" s="45"/>
    </row>
    <row r="14254" spans="37:87" ht="13" customHeight="1">
      <c r="AK14254" s="114"/>
      <c r="AL14254" s="41"/>
      <c r="AM14254" s="41"/>
      <c r="AN14254" s="41"/>
      <c r="AO14254" s="41"/>
      <c r="AP14254" s="41"/>
      <c r="AQ14254" s="41"/>
      <c r="AR14254" s="41"/>
      <c r="AS14254" s="41"/>
      <c r="AT14254" s="41"/>
      <c r="AU14254" s="41"/>
      <c r="AV14254" s="41"/>
      <c r="AW14254" s="41"/>
      <c r="AX14254" s="41"/>
      <c r="AY14254" s="41"/>
      <c r="AZ14254" s="41"/>
      <c r="BA14254" s="41"/>
      <c r="BB14254" s="41"/>
      <c r="BC14254" s="41"/>
      <c r="BD14254" s="41"/>
      <c r="BE14254" s="41"/>
      <c r="BF14254" s="41"/>
      <c r="BG14254" s="41"/>
      <c r="BH14254" s="41"/>
      <c r="BI14254" s="41"/>
      <c r="BJ14254" s="41"/>
      <c r="BK14254" s="41"/>
      <c r="BL14254" s="41"/>
      <c r="BM14254" s="41"/>
      <c r="BN14254" s="41"/>
      <c r="BO14254" s="41"/>
      <c r="BP14254" s="108"/>
      <c r="CG14254" s="102"/>
      <c r="CI14254" s="45"/>
    </row>
    <row r="14255" spans="37:87" ht="13" customHeight="1">
      <c r="AK14255" s="114"/>
      <c r="AL14255" s="41"/>
      <c r="AM14255" s="41"/>
      <c r="AN14255" s="41"/>
      <c r="AO14255" s="41"/>
      <c r="AP14255" s="41"/>
      <c r="AQ14255" s="41"/>
      <c r="AR14255" s="41"/>
      <c r="AS14255" s="41"/>
      <c r="AT14255" s="41"/>
      <c r="AU14255" s="41"/>
      <c r="AV14255" s="41"/>
      <c r="AW14255" s="41"/>
      <c r="AX14255" s="41"/>
      <c r="AY14255" s="41"/>
      <c r="AZ14255" s="41"/>
      <c r="BA14255" s="41"/>
      <c r="BB14255" s="41"/>
      <c r="BC14255" s="41"/>
      <c r="BD14255" s="41"/>
      <c r="BE14255" s="41"/>
      <c r="BF14255" s="41"/>
      <c r="BG14255" s="41"/>
      <c r="BH14255" s="41"/>
      <c r="BI14255" s="41"/>
      <c r="BJ14255" s="41"/>
      <c r="BK14255" s="41"/>
      <c r="BL14255" s="41"/>
      <c r="BM14255" s="41"/>
      <c r="BN14255" s="41"/>
      <c r="BO14255" s="41"/>
      <c r="BP14255" s="108"/>
      <c r="CG14255" s="102"/>
      <c r="CI14255" s="45"/>
    </row>
    <row r="14256" spans="37:87" ht="13" customHeight="1">
      <c r="AK14256" s="114"/>
      <c r="AL14256" s="41"/>
      <c r="AM14256" s="41"/>
      <c r="AN14256" s="41"/>
      <c r="AO14256" s="41"/>
      <c r="AP14256" s="41"/>
      <c r="AQ14256" s="41"/>
      <c r="AR14256" s="41"/>
      <c r="AS14256" s="41"/>
      <c r="AT14256" s="41"/>
      <c r="AU14256" s="41"/>
      <c r="AV14256" s="41"/>
      <c r="AW14256" s="41"/>
      <c r="AX14256" s="41"/>
      <c r="AY14256" s="41"/>
      <c r="AZ14256" s="41"/>
      <c r="BA14256" s="41"/>
      <c r="BB14256" s="41"/>
      <c r="BC14256" s="41"/>
      <c r="BD14256" s="41"/>
      <c r="BE14256" s="41"/>
      <c r="BF14256" s="41"/>
      <c r="BG14256" s="41"/>
      <c r="BH14256" s="41"/>
      <c r="BI14256" s="41"/>
      <c r="BJ14256" s="41"/>
      <c r="BK14256" s="41"/>
      <c r="BL14256" s="41"/>
      <c r="BM14256" s="41"/>
      <c r="BN14256" s="41"/>
      <c r="BO14256" s="41"/>
      <c r="BP14256" s="108"/>
      <c r="CG14256" s="102"/>
      <c r="CI14256" s="45"/>
    </row>
    <row r="14257" spans="37:87" ht="13" customHeight="1">
      <c r="AK14257" s="114"/>
      <c r="AL14257" s="41"/>
      <c r="AM14257" s="41"/>
      <c r="AN14257" s="41"/>
      <c r="AO14257" s="41"/>
      <c r="AP14257" s="41"/>
      <c r="AQ14257" s="41"/>
      <c r="AR14257" s="41"/>
      <c r="AS14257" s="41"/>
      <c r="AT14257" s="41"/>
      <c r="AU14257" s="41"/>
      <c r="AV14257" s="41"/>
      <c r="AW14257" s="41"/>
      <c r="AX14257" s="41"/>
      <c r="AY14257" s="41"/>
      <c r="AZ14257" s="41"/>
      <c r="BA14257" s="41"/>
      <c r="BB14257" s="41"/>
      <c r="BC14257" s="41"/>
      <c r="BD14257" s="41"/>
      <c r="BE14257" s="41"/>
      <c r="BF14257" s="41"/>
      <c r="BG14257" s="41"/>
      <c r="BH14257" s="41"/>
      <c r="BI14257" s="41"/>
      <c r="BJ14257" s="41"/>
      <c r="BK14257" s="41"/>
      <c r="BL14257" s="41"/>
      <c r="BM14257" s="41"/>
      <c r="BN14257" s="41"/>
      <c r="BO14257" s="41"/>
      <c r="BP14257" s="108"/>
      <c r="CG14257" s="102"/>
      <c r="CI14257" s="45"/>
    </row>
    <row r="14258" spans="37:87" ht="13" customHeight="1">
      <c r="AK14258" s="114"/>
      <c r="AL14258" s="41"/>
      <c r="AM14258" s="41"/>
      <c r="AN14258" s="41"/>
      <c r="AO14258" s="41"/>
      <c r="AP14258" s="41"/>
      <c r="AQ14258" s="41"/>
      <c r="AR14258" s="41"/>
      <c r="AS14258" s="41"/>
      <c r="AT14258" s="41"/>
      <c r="AU14258" s="41"/>
      <c r="AV14258" s="41"/>
      <c r="AW14258" s="41"/>
      <c r="AX14258" s="41"/>
      <c r="AY14258" s="41"/>
      <c r="AZ14258" s="41"/>
      <c r="BA14258" s="41"/>
      <c r="BB14258" s="41"/>
      <c r="BC14258" s="41"/>
      <c r="BD14258" s="41"/>
      <c r="BE14258" s="41"/>
      <c r="BF14258" s="41"/>
      <c r="BG14258" s="41"/>
      <c r="BH14258" s="41"/>
      <c r="BI14258" s="41"/>
      <c r="BJ14258" s="41"/>
      <c r="BK14258" s="41"/>
      <c r="BL14258" s="41"/>
      <c r="BM14258" s="41"/>
      <c r="BN14258" s="41"/>
      <c r="BO14258" s="41"/>
      <c r="BP14258" s="108"/>
      <c r="CG14258" s="102"/>
      <c r="CI14258" s="45"/>
    </row>
    <row r="14259" spans="37:87" ht="13" customHeight="1">
      <c r="AK14259" s="114"/>
      <c r="AL14259" s="41"/>
      <c r="AM14259" s="41"/>
      <c r="AN14259" s="41"/>
      <c r="AO14259" s="41"/>
      <c r="AP14259" s="41"/>
      <c r="AQ14259" s="41"/>
      <c r="AR14259" s="41"/>
      <c r="AS14259" s="41"/>
      <c r="AT14259" s="41"/>
      <c r="AU14259" s="41"/>
      <c r="AV14259" s="41"/>
      <c r="AW14259" s="41"/>
      <c r="AX14259" s="41"/>
      <c r="AY14259" s="41"/>
      <c r="AZ14259" s="41"/>
      <c r="BA14259" s="41"/>
      <c r="BB14259" s="41"/>
      <c r="BC14259" s="41"/>
      <c r="BD14259" s="41"/>
      <c r="BE14259" s="41"/>
      <c r="BF14259" s="41"/>
      <c r="BG14259" s="41"/>
      <c r="BH14259" s="41"/>
      <c r="BI14259" s="41"/>
      <c r="BJ14259" s="41"/>
      <c r="BK14259" s="41"/>
      <c r="BL14259" s="41"/>
      <c r="BM14259" s="41"/>
      <c r="BN14259" s="41"/>
      <c r="BO14259" s="41"/>
      <c r="BP14259" s="108"/>
      <c r="CG14259" s="102"/>
      <c r="CI14259" s="45"/>
    </row>
    <row r="14260" spans="37:87" ht="13" customHeight="1">
      <c r="AK14260" s="114"/>
      <c r="AL14260" s="41"/>
      <c r="AM14260" s="41"/>
      <c r="AN14260" s="41"/>
      <c r="AO14260" s="41"/>
      <c r="AP14260" s="41"/>
      <c r="AQ14260" s="41"/>
      <c r="AR14260" s="41"/>
      <c r="AS14260" s="41"/>
      <c r="AT14260" s="41"/>
      <c r="AU14260" s="41"/>
      <c r="AV14260" s="41"/>
      <c r="AW14260" s="41"/>
      <c r="AX14260" s="41"/>
      <c r="AY14260" s="41"/>
      <c r="AZ14260" s="41"/>
      <c r="BA14260" s="41"/>
      <c r="BB14260" s="41"/>
      <c r="BC14260" s="41"/>
      <c r="BD14260" s="41"/>
      <c r="BE14260" s="41"/>
      <c r="BF14260" s="41"/>
      <c r="BG14260" s="41"/>
      <c r="BH14260" s="41"/>
      <c r="BI14260" s="41"/>
      <c r="BJ14260" s="41"/>
      <c r="BK14260" s="41"/>
      <c r="BL14260" s="41"/>
      <c r="BM14260" s="41"/>
      <c r="BN14260" s="41"/>
      <c r="BO14260" s="41"/>
      <c r="BP14260" s="108"/>
      <c r="CG14260" s="102"/>
      <c r="CI14260" s="45"/>
    </row>
    <row r="14261" spans="37:87" ht="13" customHeight="1">
      <c r="AK14261" s="114"/>
      <c r="AL14261" s="41"/>
      <c r="AM14261" s="41"/>
      <c r="AN14261" s="41"/>
      <c r="AO14261" s="41"/>
      <c r="AP14261" s="41"/>
      <c r="AQ14261" s="41"/>
      <c r="AR14261" s="41"/>
      <c r="AS14261" s="41"/>
      <c r="AT14261" s="41"/>
      <c r="AU14261" s="41"/>
      <c r="AV14261" s="41"/>
      <c r="AW14261" s="41"/>
      <c r="AX14261" s="41"/>
      <c r="AY14261" s="41"/>
      <c r="AZ14261" s="41"/>
      <c r="BA14261" s="41"/>
      <c r="BB14261" s="41"/>
      <c r="BC14261" s="41"/>
      <c r="BD14261" s="41"/>
      <c r="BE14261" s="41"/>
      <c r="BF14261" s="41"/>
      <c r="BG14261" s="41"/>
      <c r="BH14261" s="41"/>
      <c r="BI14261" s="41"/>
      <c r="BJ14261" s="41"/>
      <c r="BK14261" s="41"/>
      <c r="BL14261" s="41"/>
      <c r="BM14261" s="41"/>
      <c r="BN14261" s="41"/>
      <c r="BO14261" s="41"/>
      <c r="BP14261" s="108"/>
      <c r="CG14261" s="102"/>
      <c r="CI14261" s="45"/>
    </row>
    <row r="14262" spans="37:87" ht="13" customHeight="1">
      <c r="AK14262" s="114"/>
      <c r="AL14262" s="41"/>
      <c r="AM14262" s="41"/>
      <c r="AN14262" s="41"/>
      <c r="AO14262" s="41"/>
      <c r="AP14262" s="41"/>
      <c r="AQ14262" s="41"/>
      <c r="AR14262" s="41"/>
      <c r="AS14262" s="41"/>
      <c r="AT14262" s="41"/>
      <c r="AU14262" s="41"/>
      <c r="AV14262" s="41"/>
      <c r="AW14262" s="41"/>
      <c r="AX14262" s="41"/>
      <c r="AY14262" s="41"/>
      <c r="AZ14262" s="41"/>
      <c r="BA14262" s="41"/>
      <c r="BB14262" s="41"/>
      <c r="BC14262" s="41"/>
      <c r="BD14262" s="41"/>
      <c r="BE14262" s="41"/>
      <c r="BF14262" s="41"/>
      <c r="BG14262" s="41"/>
      <c r="BH14262" s="41"/>
      <c r="BI14262" s="41"/>
      <c r="BJ14262" s="41"/>
      <c r="BK14262" s="41"/>
      <c r="BL14262" s="41"/>
      <c r="BM14262" s="41"/>
      <c r="BN14262" s="41"/>
      <c r="BO14262" s="41"/>
      <c r="BP14262" s="108"/>
      <c r="CG14262" s="102"/>
      <c r="CI14262" s="45"/>
    </row>
    <row r="14263" spans="37:87" ht="13" customHeight="1">
      <c r="AK14263" s="114"/>
      <c r="AL14263" s="41"/>
      <c r="AM14263" s="41"/>
      <c r="AN14263" s="41"/>
      <c r="AO14263" s="41"/>
      <c r="AP14263" s="41"/>
      <c r="AQ14263" s="41"/>
      <c r="AR14263" s="41"/>
      <c r="AS14263" s="41"/>
      <c r="AT14263" s="41"/>
      <c r="AU14263" s="41"/>
      <c r="AV14263" s="41"/>
      <c r="AW14263" s="41"/>
      <c r="AX14263" s="41"/>
      <c r="AY14263" s="41"/>
      <c r="AZ14263" s="41"/>
      <c r="BA14263" s="41"/>
      <c r="BB14263" s="41"/>
      <c r="BC14263" s="41"/>
      <c r="BD14263" s="41"/>
      <c r="BE14263" s="41"/>
      <c r="BF14263" s="41"/>
      <c r="BG14263" s="41"/>
      <c r="BH14263" s="41"/>
      <c r="BI14263" s="41"/>
      <c r="BJ14263" s="41"/>
      <c r="BK14263" s="41"/>
      <c r="BL14263" s="41"/>
      <c r="BM14263" s="41"/>
      <c r="BN14263" s="41"/>
      <c r="BO14263" s="41"/>
      <c r="BP14263" s="108"/>
      <c r="CG14263" s="102"/>
      <c r="CI14263" s="45"/>
    </row>
    <row r="14264" spans="37:87" ht="13" customHeight="1">
      <c r="AK14264" s="114"/>
      <c r="AL14264" s="41"/>
      <c r="AM14264" s="41"/>
      <c r="AN14264" s="41"/>
      <c r="AO14264" s="41"/>
      <c r="AP14264" s="41"/>
      <c r="AQ14264" s="41"/>
      <c r="AR14264" s="41"/>
      <c r="AS14264" s="41"/>
      <c r="AT14264" s="41"/>
      <c r="AU14264" s="41"/>
      <c r="AV14264" s="41"/>
      <c r="AW14264" s="41"/>
      <c r="AX14264" s="41"/>
      <c r="AY14264" s="41"/>
      <c r="AZ14264" s="41"/>
      <c r="BA14264" s="41"/>
      <c r="BB14264" s="41"/>
      <c r="BC14264" s="41"/>
      <c r="BD14264" s="41"/>
      <c r="BE14264" s="41"/>
      <c r="BF14264" s="41"/>
      <c r="BG14264" s="41"/>
      <c r="BH14264" s="41"/>
      <c r="BI14264" s="41"/>
      <c r="BJ14264" s="41"/>
      <c r="BK14264" s="41"/>
      <c r="BL14264" s="41"/>
      <c r="BM14264" s="41"/>
      <c r="BN14264" s="41"/>
      <c r="BO14264" s="41"/>
      <c r="BP14264" s="108"/>
      <c r="CG14264" s="102"/>
      <c r="CI14264" s="45"/>
    </row>
    <row r="14265" spans="37:87" ht="13" customHeight="1">
      <c r="AK14265" s="114"/>
      <c r="AL14265" s="41"/>
      <c r="AM14265" s="41"/>
      <c r="AN14265" s="41"/>
      <c r="AO14265" s="41"/>
      <c r="AP14265" s="41"/>
      <c r="AQ14265" s="41"/>
      <c r="AR14265" s="41"/>
      <c r="AS14265" s="41"/>
      <c r="AT14265" s="41"/>
      <c r="AU14265" s="41"/>
      <c r="AV14265" s="41"/>
      <c r="AW14265" s="41"/>
      <c r="AX14265" s="41"/>
      <c r="AY14265" s="41"/>
      <c r="AZ14265" s="41"/>
      <c r="BA14265" s="41"/>
      <c r="BB14265" s="41"/>
      <c r="BC14265" s="41"/>
      <c r="BD14265" s="41"/>
      <c r="BE14265" s="41"/>
      <c r="BF14265" s="41"/>
      <c r="BG14265" s="41"/>
      <c r="BH14265" s="41"/>
      <c r="BI14265" s="41"/>
      <c r="BJ14265" s="41"/>
      <c r="BK14265" s="41"/>
      <c r="BL14265" s="41"/>
      <c r="BM14265" s="41"/>
      <c r="BN14265" s="41"/>
      <c r="BO14265" s="41"/>
      <c r="BP14265" s="108"/>
      <c r="CG14265" s="102"/>
      <c r="CI14265" s="45"/>
    </row>
    <row r="14266" spans="37:87" ht="13" customHeight="1">
      <c r="AK14266" s="114"/>
      <c r="AL14266" s="41"/>
      <c r="AM14266" s="41"/>
      <c r="AN14266" s="41"/>
      <c r="AO14266" s="41"/>
      <c r="AP14266" s="41"/>
      <c r="AQ14266" s="41"/>
      <c r="AR14266" s="41"/>
      <c r="AS14266" s="41"/>
      <c r="AT14266" s="41"/>
      <c r="AU14266" s="41"/>
      <c r="AV14266" s="41"/>
      <c r="AW14266" s="41"/>
      <c r="AX14266" s="41"/>
      <c r="AY14266" s="41"/>
      <c r="AZ14266" s="41"/>
      <c r="BA14266" s="41"/>
      <c r="BB14266" s="41"/>
      <c r="BC14266" s="41"/>
      <c r="BD14266" s="41"/>
      <c r="BE14266" s="41"/>
      <c r="BF14266" s="41"/>
      <c r="BG14266" s="41"/>
      <c r="BH14266" s="41"/>
      <c r="BI14266" s="41"/>
      <c r="BJ14266" s="41"/>
      <c r="BK14266" s="41"/>
      <c r="BL14266" s="41"/>
      <c r="BM14266" s="41"/>
      <c r="BN14266" s="41"/>
      <c r="BO14266" s="41"/>
      <c r="BP14266" s="108"/>
      <c r="CG14266" s="102"/>
      <c r="CI14266" s="45"/>
    </row>
    <row r="14267" spans="37:87" ht="13" customHeight="1">
      <c r="AK14267" s="114"/>
      <c r="AL14267" s="41"/>
      <c r="AM14267" s="41"/>
      <c r="AN14267" s="41"/>
      <c r="AO14267" s="41"/>
      <c r="AP14267" s="41"/>
      <c r="AQ14267" s="41"/>
      <c r="AR14267" s="41"/>
      <c r="AS14267" s="41"/>
      <c r="AT14267" s="41"/>
      <c r="AU14267" s="41"/>
      <c r="AV14267" s="41"/>
      <c r="AW14267" s="41"/>
      <c r="AX14267" s="41"/>
      <c r="AY14267" s="41"/>
      <c r="AZ14267" s="41"/>
      <c r="BA14267" s="41"/>
      <c r="BB14267" s="41"/>
      <c r="BC14267" s="41"/>
      <c r="BD14267" s="41"/>
      <c r="BE14267" s="41"/>
      <c r="BF14267" s="41"/>
      <c r="BG14267" s="41"/>
      <c r="BH14267" s="41"/>
      <c r="BI14267" s="41"/>
      <c r="BJ14267" s="41"/>
      <c r="BK14267" s="41"/>
      <c r="BL14267" s="41"/>
      <c r="BM14267" s="41"/>
      <c r="BN14267" s="41"/>
      <c r="BO14267" s="41"/>
      <c r="BP14267" s="108"/>
      <c r="CG14267" s="102"/>
      <c r="CI14267" s="45"/>
    </row>
    <row r="14268" spans="37:87" ht="13" customHeight="1">
      <c r="AK14268" s="114"/>
      <c r="AL14268" s="41"/>
      <c r="AM14268" s="41"/>
      <c r="AN14268" s="41"/>
      <c r="AO14268" s="41"/>
      <c r="AP14268" s="41"/>
      <c r="AQ14268" s="41"/>
      <c r="AR14268" s="41"/>
      <c r="AS14268" s="41"/>
      <c r="AT14268" s="41"/>
      <c r="AU14268" s="41"/>
      <c r="AV14268" s="41"/>
      <c r="AW14268" s="41"/>
      <c r="AX14268" s="41"/>
      <c r="AY14268" s="41"/>
      <c r="AZ14268" s="41"/>
      <c r="BA14268" s="41"/>
      <c r="BB14268" s="41"/>
      <c r="BC14268" s="41"/>
      <c r="BD14268" s="41"/>
      <c r="BE14268" s="41"/>
      <c r="BF14268" s="41"/>
      <c r="BG14268" s="41"/>
      <c r="BH14268" s="41"/>
      <c r="BI14268" s="41"/>
      <c r="BJ14268" s="41"/>
      <c r="BK14268" s="41"/>
      <c r="BL14268" s="41"/>
      <c r="BM14268" s="41"/>
      <c r="BN14268" s="41"/>
      <c r="BO14268" s="41"/>
      <c r="BP14268" s="108"/>
      <c r="CG14268" s="102"/>
      <c r="CI14268" s="45"/>
    </row>
    <row r="14269" spans="37:87" ht="13" customHeight="1">
      <c r="AK14269" s="114"/>
      <c r="AL14269" s="41"/>
      <c r="AM14269" s="41"/>
      <c r="AN14269" s="41"/>
      <c r="AO14269" s="41"/>
      <c r="AP14269" s="41"/>
      <c r="AQ14269" s="41"/>
      <c r="AR14269" s="41"/>
      <c r="AS14269" s="41"/>
      <c r="AT14269" s="41"/>
      <c r="AU14269" s="41"/>
      <c r="AV14269" s="41"/>
      <c r="AW14269" s="41"/>
      <c r="AX14269" s="41"/>
      <c r="AY14269" s="41"/>
      <c r="AZ14269" s="41"/>
      <c r="BA14269" s="41"/>
      <c r="BB14269" s="41"/>
      <c r="BC14269" s="41"/>
      <c r="BD14269" s="41"/>
      <c r="BE14269" s="41"/>
      <c r="BF14269" s="41"/>
      <c r="BG14269" s="41"/>
      <c r="BH14269" s="41"/>
      <c r="BI14269" s="41"/>
      <c r="BJ14269" s="41"/>
      <c r="BK14269" s="41"/>
      <c r="BL14269" s="41"/>
      <c r="BM14269" s="41"/>
      <c r="BN14269" s="41"/>
      <c r="BO14269" s="41"/>
      <c r="BP14269" s="108"/>
      <c r="CG14269" s="102"/>
      <c r="CI14269" s="45"/>
    </row>
    <row r="14270" spans="37:87" ht="13" customHeight="1">
      <c r="AK14270" s="114"/>
      <c r="AL14270" s="41"/>
      <c r="AM14270" s="41"/>
      <c r="AN14270" s="41"/>
      <c r="AO14270" s="41"/>
      <c r="AP14270" s="41"/>
      <c r="AQ14270" s="41"/>
      <c r="AR14270" s="41"/>
      <c r="AS14270" s="41"/>
      <c r="AT14270" s="41"/>
      <c r="AU14270" s="41"/>
      <c r="AV14270" s="41"/>
      <c r="AW14270" s="41"/>
      <c r="AX14270" s="41"/>
      <c r="AY14270" s="41"/>
      <c r="AZ14270" s="41"/>
      <c r="BA14270" s="41"/>
      <c r="BB14270" s="41"/>
      <c r="BC14270" s="41"/>
      <c r="BD14270" s="41"/>
      <c r="BE14270" s="41"/>
      <c r="BF14270" s="41"/>
      <c r="BG14270" s="41"/>
      <c r="BH14270" s="41"/>
      <c r="BI14270" s="41"/>
      <c r="BJ14270" s="41"/>
      <c r="BK14270" s="41"/>
      <c r="BL14270" s="41"/>
      <c r="BM14270" s="41"/>
      <c r="BN14270" s="41"/>
      <c r="BO14270" s="41"/>
      <c r="BP14270" s="108"/>
      <c r="CG14270" s="102"/>
      <c r="CI14270" s="45"/>
    </row>
    <row r="14271" spans="37:87" ht="13" customHeight="1">
      <c r="AK14271" s="114"/>
      <c r="AL14271" s="41"/>
      <c r="AM14271" s="41"/>
      <c r="AN14271" s="41"/>
      <c r="AO14271" s="41"/>
      <c r="AP14271" s="41"/>
      <c r="AQ14271" s="41"/>
      <c r="AR14271" s="41"/>
      <c r="AS14271" s="41"/>
      <c r="AT14271" s="41"/>
      <c r="AU14271" s="41"/>
      <c r="AV14271" s="41"/>
      <c r="AW14271" s="41"/>
      <c r="AX14271" s="41"/>
      <c r="AY14271" s="41"/>
      <c r="AZ14271" s="41"/>
      <c r="BA14271" s="41"/>
      <c r="BB14271" s="41"/>
      <c r="BC14271" s="41"/>
      <c r="BD14271" s="41"/>
      <c r="BE14271" s="41"/>
      <c r="BF14271" s="41"/>
      <c r="BG14271" s="41"/>
      <c r="BH14271" s="41"/>
      <c r="BI14271" s="41"/>
      <c r="BJ14271" s="41"/>
      <c r="BK14271" s="41"/>
      <c r="BL14271" s="41"/>
      <c r="BM14271" s="41"/>
      <c r="BN14271" s="41"/>
      <c r="BO14271" s="41"/>
      <c r="BP14271" s="108"/>
      <c r="CG14271" s="102"/>
      <c r="CI14271" s="45"/>
    </row>
    <row r="14272" spans="37:87" ht="13" customHeight="1">
      <c r="AK14272" s="114"/>
      <c r="AL14272" s="41"/>
      <c r="AM14272" s="41"/>
      <c r="AN14272" s="41"/>
      <c r="AO14272" s="41"/>
      <c r="AP14272" s="41"/>
      <c r="AQ14272" s="41"/>
      <c r="AR14272" s="41"/>
      <c r="AS14272" s="41"/>
      <c r="AT14272" s="41"/>
      <c r="AU14272" s="41"/>
      <c r="AV14272" s="41"/>
      <c r="AW14272" s="41"/>
      <c r="AX14272" s="41"/>
      <c r="AY14272" s="41"/>
      <c r="AZ14272" s="41"/>
      <c r="BA14272" s="41"/>
      <c r="BB14272" s="41"/>
      <c r="BC14272" s="41"/>
      <c r="BD14272" s="41"/>
      <c r="BE14272" s="41"/>
      <c r="BF14272" s="41"/>
      <c r="BG14272" s="41"/>
      <c r="BH14272" s="41"/>
      <c r="BI14272" s="41"/>
      <c r="BJ14272" s="41"/>
      <c r="BK14272" s="41"/>
      <c r="BL14272" s="41"/>
      <c r="BM14272" s="41"/>
      <c r="BN14272" s="41"/>
      <c r="BO14272" s="41"/>
      <c r="BP14272" s="108"/>
      <c r="CG14272" s="102"/>
      <c r="CI14272" s="45"/>
    </row>
    <row r="14273" spans="37:87" ht="13" customHeight="1">
      <c r="AK14273" s="114"/>
      <c r="AL14273" s="41"/>
      <c r="AM14273" s="41"/>
      <c r="AN14273" s="41"/>
      <c r="AO14273" s="41"/>
      <c r="AP14273" s="41"/>
      <c r="AQ14273" s="41"/>
      <c r="AR14273" s="41"/>
      <c r="AS14273" s="41"/>
      <c r="AT14273" s="41"/>
      <c r="AU14273" s="41"/>
      <c r="AV14273" s="41"/>
      <c r="AW14273" s="41"/>
      <c r="AX14273" s="41"/>
      <c r="AY14273" s="41"/>
      <c r="AZ14273" s="41"/>
      <c r="BA14273" s="41"/>
      <c r="BB14273" s="41"/>
      <c r="BC14273" s="41"/>
      <c r="BD14273" s="41"/>
      <c r="BE14273" s="41"/>
      <c r="BF14273" s="41"/>
      <c r="BG14273" s="41"/>
      <c r="BH14273" s="41"/>
      <c r="BI14273" s="41"/>
      <c r="BJ14273" s="41"/>
      <c r="BK14273" s="41"/>
      <c r="BL14273" s="41"/>
      <c r="BM14273" s="41"/>
      <c r="BN14273" s="41"/>
      <c r="BO14273" s="41"/>
      <c r="BP14273" s="108"/>
      <c r="CG14273" s="102"/>
      <c r="CI14273" s="45"/>
    </row>
    <row r="14274" spans="37:87" ht="13" customHeight="1">
      <c r="AK14274" s="114"/>
      <c r="AL14274" s="41"/>
      <c r="AM14274" s="41"/>
      <c r="AN14274" s="41"/>
      <c r="AO14274" s="41"/>
      <c r="AP14274" s="41"/>
      <c r="AQ14274" s="41"/>
      <c r="AR14274" s="41"/>
      <c r="AS14274" s="41"/>
      <c r="AT14274" s="41"/>
      <c r="AU14274" s="41"/>
      <c r="AV14274" s="41"/>
      <c r="AW14274" s="41"/>
      <c r="AX14274" s="41"/>
      <c r="AY14274" s="41"/>
      <c r="AZ14274" s="41"/>
      <c r="BA14274" s="41"/>
      <c r="BB14274" s="41"/>
      <c r="BC14274" s="41"/>
      <c r="BD14274" s="41"/>
      <c r="BE14274" s="41"/>
      <c r="BF14274" s="41"/>
      <c r="BG14274" s="41"/>
      <c r="BH14274" s="41"/>
      <c r="BI14274" s="41"/>
      <c r="BJ14274" s="41"/>
      <c r="BK14274" s="41"/>
      <c r="BL14274" s="41"/>
      <c r="BM14274" s="41"/>
      <c r="BN14274" s="41"/>
      <c r="BO14274" s="41"/>
      <c r="BP14274" s="108"/>
      <c r="CG14274" s="102"/>
      <c r="CI14274" s="45"/>
    </row>
    <row r="14275" spans="37:87" ht="13" customHeight="1">
      <c r="AK14275" s="114"/>
      <c r="AL14275" s="41"/>
      <c r="AM14275" s="41"/>
      <c r="AN14275" s="41"/>
      <c r="AO14275" s="41"/>
      <c r="AP14275" s="41"/>
      <c r="AQ14275" s="41"/>
      <c r="AR14275" s="41"/>
      <c r="AS14275" s="41"/>
      <c r="AT14275" s="41"/>
      <c r="AU14275" s="41"/>
      <c r="AV14275" s="41"/>
      <c r="AW14275" s="41"/>
      <c r="AX14275" s="41"/>
      <c r="AY14275" s="41"/>
      <c r="AZ14275" s="41"/>
      <c r="BA14275" s="41"/>
      <c r="BB14275" s="41"/>
      <c r="BC14275" s="41"/>
      <c r="BD14275" s="41"/>
      <c r="BE14275" s="41"/>
      <c r="BF14275" s="41"/>
      <c r="BG14275" s="41"/>
      <c r="BH14275" s="41"/>
      <c r="BI14275" s="41"/>
      <c r="BJ14275" s="41"/>
      <c r="BK14275" s="41"/>
      <c r="BL14275" s="41"/>
      <c r="BM14275" s="41"/>
      <c r="BN14275" s="41"/>
      <c r="BO14275" s="41"/>
      <c r="BP14275" s="108"/>
      <c r="CG14275" s="102"/>
      <c r="CI14275" s="45"/>
    </row>
    <row r="14276" spans="37:87" ht="13" customHeight="1">
      <c r="AK14276" s="114"/>
      <c r="AL14276" s="41"/>
      <c r="AM14276" s="41"/>
      <c r="AN14276" s="41"/>
      <c r="AO14276" s="41"/>
      <c r="AP14276" s="41"/>
      <c r="AQ14276" s="41"/>
      <c r="AR14276" s="41"/>
      <c r="AS14276" s="41"/>
      <c r="AT14276" s="41"/>
      <c r="AU14276" s="41"/>
      <c r="AV14276" s="41"/>
      <c r="AW14276" s="41"/>
      <c r="AX14276" s="41"/>
      <c r="AY14276" s="41"/>
      <c r="AZ14276" s="41"/>
      <c r="BA14276" s="41"/>
      <c r="BB14276" s="41"/>
      <c r="BC14276" s="41"/>
      <c r="BD14276" s="41"/>
      <c r="BE14276" s="41"/>
      <c r="BF14276" s="41"/>
      <c r="BG14276" s="41"/>
      <c r="BH14276" s="41"/>
      <c r="BI14276" s="41"/>
      <c r="BJ14276" s="41"/>
      <c r="BK14276" s="41"/>
      <c r="BL14276" s="41"/>
      <c r="BM14276" s="41"/>
      <c r="BN14276" s="41"/>
      <c r="BO14276" s="41"/>
      <c r="BP14276" s="108"/>
      <c r="CG14276" s="102"/>
      <c r="CI14276" s="45"/>
    </row>
    <row r="14277" spans="37:87" ht="13" customHeight="1">
      <c r="AK14277" s="114"/>
      <c r="AL14277" s="41"/>
      <c r="AM14277" s="41"/>
      <c r="AN14277" s="41"/>
      <c r="AO14277" s="41"/>
      <c r="AP14277" s="41"/>
      <c r="AQ14277" s="41"/>
      <c r="AR14277" s="41"/>
      <c r="AS14277" s="41"/>
      <c r="AT14277" s="41"/>
      <c r="AU14277" s="41"/>
      <c r="AV14277" s="41"/>
      <c r="AW14277" s="41"/>
      <c r="AX14277" s="41"/>
      <c r="AY14277" s="41"/>
      <c r="AZ14277" s="41"/>
      <c r="BA14277" s="41"/>
      <c r="BB14277" s="41"/>
      <c r="BC14277" s="41"/>
      <c r="BD14277" s="41"/>
      <c r="BE14277" s="41"/>
      <c r="BF14277" s="41"/>
      <c r="BG14277" s="41"/>
      <c r="BH14277" s="41"/>
      <c r="BI14277" s="41"/>
      <c r="BJ14277" s="41"/>
      <c r="BK14277" s="41"/>
      <c r="BL14277" s="41"/>
      <c r="BM14277" s="41"/>
      <c r="BN14277" s="41"/>
      <c r="BO14277" s="41"/>
      <c r="BP14277" s="108"/>
      <c r="CG14277" s="102"/>
      <c r="CI14277" s="45"/>
    </row>
    <row r="14278" spans="37:87" ht="13" customHeight="1">
      <c r="AK14278" s="114"/>
      <c r="AL14278" s="41"/>
      <c r="AM14278" s="41"/>
      <c r="AN14278" s="41"/>
      <c r="AO14278" s="41"/>
      <c r="AP14278" s="41"/>
      <c r="AQ14278" s="41"/>
      <c r="AR14278" s="41"/>
      <c r="AS14278" s="41"/>
      <c r="AT14278" s="41"/>
      <c r="AU14278" s="41"/>
      <c r="AV14278" s="41"/>
      <c r="AW14278" s="41"/>
      <c r="AX14278" s="41"/>
      <c r="AY14278" s="41"/>
      <c r="AZ14278" s="41"/>
      <c r="BA14278" s="41"/>
      <c r="BB14278" s="41"/>
      <c r="BC14278" s="41"/>
      <c r="BD14278" s="41"/>
      <c r="BE14278" s="41"/>
      <c r="BF14278" s="41"/>
      <c r="BG14278" s="41"/>
      <c r="BH14278" s="41"/>
      <c r="BI14278" s="41"/>
      <c r="BJ14278" s="41"/>
      <c r="BK14278" s="41"/>
      <c r="BL14278" s="41"/>
      <c r="BM14278" s="41"/>
      <c r="BN14278" s="41"/>
      <c r="BO14278" s="41"/>
      <c r="BP14278" s="108"/>
      <c r="CG14278" s="102"/>
      <c r="CI14278" s="45"/>
    </row>
    <row r="14279" spans="37:87" ht="13" customHeight="1">
      <c r="AK14279" s="114"/>
      <c r="AL14279" s="41"/>
      <c r="AM14279" s="41"/>
      <c r="AN14279" s="41"/>
      <c r="AO14279" s="41"/>
      <c r="AP14279" s="41"/>
      <c r="AQ14279" s="41"/>
      <c r="AR14279" s="41"/>
      <c r="AS14279" s="41"/>
      <c r="AT14279" s="41"/>
      <c r="AU14279" s="41"/>
      <c r="AV14279" s="41"/>
      <c r="AW14279" s="41"/>
      <c r="AX14279" s="41"/>
      <c r="AY14279" s="41"/>
      <c r="AZ14279" s="41"/>
      <c r="BA14279" s="41"/>
      <c r="BB14279" s="41"/>
      <c r="BC14279" s="41"/>
      <c r="BD14279" s="41"/>
      <c r="BE14279" s="41"/>
      <c r="BF14279" s="41"/>
      <c r="BG14279" s="41"/>
      <c r="BH14279" s="41"/>
      <c r="BI14279" s="41"/>
      <c r="BJ14279" s="41"/>
      <c r="BK14279" s="41"/>
      <c r="BL14279" s="41"/>
      <c r="BM14279" s="41"/>
      <c r="BN14279" s="41"/>
      <c r="BO14279" s="41"/>
      <c r="BP14279" s="108"/>
      <c r="CG14279" s="102"/>
      <c r="CI14279" s="45"/>
    </row>
    <row r="14280" spans="37:87" ht="13" customHeight="1">
      <c r="AK14280" s="114"/>
      <c r="AL14280" s="41"/>
      <c r="AM14280" s="41"/>
      <c r="AN14280" s="41"/>
      <c r="AO14280" s="41"/>
      <c r="AP14280" s="41"/>
      <c r="AQ14280" s="41"/>
      <c r="AR14280" s="41"/>
      <c r="AS14280" s="41"/>
      <c r="AT14280" s="41"/>
      <c r="AU14280" s="41"/>
      <c r="AV14280" s="41"/>
      <c r="AW14280" s="41"/>
      <c r="AX14280" s="41"/>
      <c r="AY14280" s="41"/>
      <c r="AZ14280" s="41"/>
      <c r="BA14280" s="41"/>
      <c r="BB14280" s="41"/>
      <c r="BC14280" s="41"/>
      <c r="BD14280" s="41"/>
      <c r="BE14280" s="41"/>
      <c r="BF14280" s="41"/>
      <c r="BG14280" s="41"/>
      <c r="BH14280" s="41"/>
      <c r="BI14280" s="41"/>
      <c r="BJ14280" s="41"/>
      <c r="BK14280" s="41"/>
      <c r="BL14280" s="41"/>
      <c r="BM14280" s="41"/>
      <c r="BN14280" s="41"/>
      <c r="BO14280" s="41"/>
      <c r="BP14280" s="108"/>
      <c r="CG14280" s="102"/>
      <c r="CI14280" s="45"/>
    </row>
    <row r="14281" spans="37:87" ht="13" customHeight="1">
      <c r="AK14281" s="114"/>
      <c r="AL14281" s="41"/>
      <c r="AM14281" s="41"/>
      <c r="AN14281" s="41"/>
      <c r="AO14281" s="41"/>
      <c r="AP14281" s="41"/>
      <c r="AQ14281" s="41"/>
      <c r="AR14281" s="41"/>
      <c r="AS14281" s="41"/>
      <c r="AT14281" s="41"/>
      <c r="AU14281" s="41"/>
      <c r="AV14281" s="41"/>
      <c r="AW14281" s="41"/>
      <c r="AX14281" s="41"/>
      <c r="AY14281" s="41"/>
      <c r="AZ14281" s="41"/>
      <c r="BA14281" s="41"/>
      <c r="BB14281" s="41"/>
      <c r="BC14281" s="41"/>
      <c r="BD14281" s="41"/>
      <c r="BE14281" s="41"/>
      <c r="BF14281" s="41"/>
      <c r="BG14281" s="41"/>
      <c r="BH14281" s="41"/>
      <c r="BI14281" s="41"/>
      <c r="BJ14281" s="41"/>
      <c r="BK14281" s="41"/>
      <c r="BL14281" s="41"/>
      <c r="BM14281" s="41"/>
      <c r="BN14281" s="41"/>
      <c r="BO14281" s="41"/>
      <c r="BP14281" s="108"/>
      <c r="CG14281" s="102"/>
      <c r="CI14281" s="45"/>
    </row>
    <row r="14282" spans="37:87" ht="13" customHeight="1">
      <c r="AK14282" s="114"/>
      <c r="AL14282" s="41"/>
      <c r="AM14282" s="41"/>
      <c r="AN14282" s="41"/>
      <c r="AO14282" s="41"/>
      <c r="AP14282" s="41"/>
      <c r="AQ14282" s="41"/>
      <c r="AR14282" s="41"/>
      <c r="AS14282" s="41"/>
      <c r="AT14282" s="41"/>
      <c r="AU14282" s="41"/>
      <c r="AV14282" s="41"/>
      <c r="AW14282" s="41"/>
      <c r="AX14282" s="41"/>
      <c r="AY14282" s="41"/>
      <c r="AZ14282" s="41"/>
      <c r="BA14282" s="41"/>
      <c r="BB14282" s="41"/>
      <c r="BC14282" s="41"/>
      <c r="BD14282" s="41"/>
      <c r="BE14282" s="41"/>
      <c r="BF14282" s="41"/>
      <c r="BG14282" s="41"/>
      <c r="BH14282" s="41"/>
      <c r="BI14282" s="41"/>
      <c r="BJ14282" s="41"/>
      <c r="BK14282" s="41"/>
      <c r="BL14282" s="41"/>
      <c r="BM14282" s="41"/>
      <c r="BN14282" s="41"/>
      <c r="BO14282" s="41"/>
      <c r="BP14282" s="108"/>
      <c r="CG14282" s="102"/>
      <c r="CI14282" s="45"/>
    </row>
    <row r="14283" spans="37:87" ht="13" customHeight="1">
      <c r="AK14283" s="114"/>
      <c r="AL14283" s="41"/>
      <c r="AM14283" s="41"/>
      <c r="AN14283" s="41"/>
      <c r="AO14283" s="41"/>
      <c r="AP14283" s="41"/>
      <c r="AQ14283" s="41"/>
      <c r="AR14283" s="41"/>
      <c r="AS14283" s="41"/>
      <c r="AT14283" s="41"/>
      <c r="AU14283" s="41"/>
      <c r="AV14283" s="41"/>
      <c r="AW14283" s="41"/>
      <c r="AX14283" s="41"/>
      <c r="AY14283" s="41"/>
      <c r="AZ14283" s="41"/>
      <c r="BA14283" s="41"/>
      <c r="BB14283" s="41"/>
      <c r="BC14283" s="41"/>
      <c r="BD14283" s="41"/>
      <c r="BE14283" s="41"/>
      <c r="BF14283" s="41"/>
      <c r="BG14283" s="41"/>
      <c r="BH14283" s="41"/>
      <c r="BI14283" s="41"/>
      <c r="BJ14283" s="41"/>
      <c r="BK14283" s="41"/>
      <c r="BL14283" s="41"/>
      <c r="BM14283" s="41"/>
      <c r="BN14283" s="41"/>
      <c r="BO14283" s="41"/>
      <c r="BP14283" s="108"/>
      <c r="CG14283" s="102"/>
      <c r="CI14283" s="45"/>
    </row>
    <row r="14284" spans="37:87" ht="13" customHeight="1">
      <c r="AK14284" s="114"/>
      <c r="AL14284" s="41"/>
      <c r="AM14284" s="41"/>
      <c r="AN14284" s="41"/>
      <c r="AO14284" s="41"/>
      <c r="AP14284" s="41"/>
      <c r="AQ14284" s="41"/>
      <c r="AR14284" s="41"/>
      <c r="AS14284" s="41"/>
      <c r="AT14284" s="41"/>
      <c r="AU14284" s="41"/>
      <c r="AV14284" s="41"/>
      <c r="AW14284" s="41"/>
      <c r="AX14284" s="41"/>
      <c r="AY14284" s="41"/>
      <c r="AZ14284" s="41"/>
      <c r="BA14284" s="41"/>
      <c r="BB14284" s="41"/>
      <c r="BC14284" s="41"/>
      <c r="BD14284" s="41"/>
      <c r="BE14284" s="41"/>
      <c r="BF14284" s="41"/>
      <c r="BG14284" s="41"/>
      <c r="BH14284" s="41"/>
      <c r="BI14284" s="41"/>
      <c r="BJ14284" s="41"/>
      <c r="BK14284" s="41"/>
      <c r="BL14284" s="41"/>
      <c r="BM14284" s="41"/>
      <c r="BN14284" s="41"/>
      <c r="BO14284" s="41"/>
      <c r="BP14284" s="108"/>
      <c r="CG14284" s="102"/>
      <c r="CI14284" s="45"/>
    </row>
    <row r="14285" spans="37:87" ht="13" customHeight="1">
      <c r="AK14285" s="114"/>
      <c r="AL14285" s="41"/>
      <c r="AM14285" s="41"/>
      <c r="AN14285" s="41"/>
      <c r="AO14285" s="41"/>
      <c r="AP14285" s="41"/>
      <c r="AQ14285" s="41"/>
      <c r="AR14285" s="41"/>
      <c r="AS14285" s="41"/>
      <c r="AT14285" s="41"/>
      <c r="AU14285" s="41"/>
      <c r="AV14285" s="41"/>
      <c r="AW14285" s="41"/>
      <c r="AX14285" s="41"/>
      <c r="AY14285" s="41"/>
      <c r="AZ14285" s="41"/>
      <c r="BA14285" s="41"/>
      <c r="BB14285" s="41"/>
      <c r="BC14285" s="41"/>
      <c r="BD14285" s="41"/>
      <c r="BE14285" s="41"/>
      <c r="BF14285" s="41"/>
      <c r="BG14285" s="41"/>
      <c r="BH14285" s="41"/>
      <c r="BI14285" s="41"/>
      <c r="BJ14285" s="41"/>
      <c r="BK14285" s="41"/>
      <c r="BL14285" s="41"/>
      <c r="BM14285" s="41"/>
      <c r="BN14285" s="41"/>
      <c r="BO14285" s="41"/>
      <c r="BP14285" s="108"/>
      <c r="CG14285" s="102"/>
      <c r="CI14285" s="45"/>
    </row>
    <row r="14286" spans="37:87" ht="13" customHeight="1">
      <c r="AK14286" s="114"/>
      <c r="AL14286" s="41"/>
      <c r="AM14286" s="41"/>
      <c r="AN14286" s="41"/>
      <c r="AO14286" s="41"/>
      <c r="AP14286" s="41"/>
      <c r="AQ14286" s="41"/>
      <c r="AR14286" s="41"/>
      <c r="AS14286" s="41"/>
      <c r="AT14286" s="41"/>
      <c r="AU14286" s="41"/>
      <c r="AV14286" s="41"/>
      <c r="AW14286" s="41"/>
      <c r="AX14286" s="41"/>
      <c r="AY14286" s="41"/>
      <c r="AZ14286" s="41"/>
      <c r="BA14286" s="41"/>
      <c r="BB14286" s="41"/>
      <c r="BC14286" s="41"/>
      <c r="BD14286" s="41"/>
      <c r="BE14286" s="41"/>
      <c r="BF14286" s="41"/>
      <c r="BG14286" s="41"/>
      <c r="BH14286" s="41"/>
      <c r="BI14286" s="41"/>
      <c r="BJ14286" s="41"/>
      <c r="BK14286" s="41"/>
      <c r="BL14286" s="41"/>
      <c r="BM14286" s="41"/>
      <c r="BN14286" s="41"/>
      <c r="BO14286" s="41"/>
      <c r="BP14286" s="108"/>
      <c r="CG14286" s="102"/>
      <c r="CI14286" s="45"/>
    </row>
    <row r="14287" spans="37:87" ht="13" customHeight="1">
      <c r="AK14287" s="114"/>
      <c r="AL14287" s="41"/>
      <c r="AM14287" s="41"/>
      <c r="AN14287" s="41"/>
      <c r="AO14287" s="41"/>
      <c r="AP14287" s="41"/>
      <c r="AQ14287" s="41"/>
      <c r="AR14287" s="41"/>
      <c r="AS14287" s="41"/>
      <c r="AT14287" s="41"/>
      <c r="AU14287" s="41"/>
      <c r="AV14287" s="41"/>
      <c r="AW14287" s="41"/>
      <c r="AX14287" s="41"/>
      <c r="AY14287" s="41"/>
      <c r="AZ14287" s="41"/>
      <c r="BA14287" s="41"/>
      <c r="BB14287" s="41"/>
      <c r="BC14287" s="41"/>
      <c r="BD14287" s="41"/>
      <c r="BE14287" s="41"/>
      <c r="BF14287" s="41"/>
      <c r="BG14287" s="41"/>
      <c r="BH14287" s="41"/>
      <c r="BI14287" s="41"/>
      <c r="BJ14287" s="41"/>
      <c r="BK14287" s="41"/>
      <c r="BL14287" s="41"/>
      <c r="BM14287" s="41"/>
      <c r="BN14287" s="41"/>
      <c r="BO14287" s="41"/>
      <c r="BP14287" s="108"/>
      <c r="CG14287" s="102"/>
      <c r="CI14287" s="45"/>
    </row>
    <row r="14288" spans="37:87" ht="13" customHeight="1">
      <c r="AK14288" s="114"/>
      <c r="AL14288" s="41"/>
      <c r="AM14288" s="41"/>
      <c r="AN14288" s="41"/>
      <c r="AO14288" s="41"/>
      <c r="AP14288" s="41"/>
      <c r="AQ14288" s="41"/>
      <c r="AR14288" s="41"/>
      <c r="AS14288" s="41"/>
      <c r="AT14288" s="41"/>
      <c r="AU14288" s="41"/>
      <c r="AV14288" s="41"/>
      <c r="AW14288" s="41"/>
      <c r="AX14288" s="41"/>
      <c r="AY14288" s="41"/>
      <c r="AZ14288" s="41"/>
      <c r="BA14288" s="41"/>
      <c r="BB14288" s="41"/>
      <c r="BC14288" s="41"/>
      <c r="BD14288" s="41"/>
      <c r="BE14288" s="41"/>
      <c r="BF14288" s="41"/>
      <c r="BG14288" s="41"/>
      <c r="BH14288" s="41"/>
      <c r="BI14288" s="41"/>
      <c r="BJ14288" s="41"/>
      <c r="BK14288" s="41"/>
      <c r="BL14288" s="41"/>
      <c r="BM14288" s="41"/>
      <c r="BN14288" s="41"/>
      <c r="BO14288" s="41"/>
      <c r="BP14288" s="108"/>
      <c r="CG14288" s="102"/>
      <c r="CI14288" s="45"/>
    </row>
    <row r="14289" spans="37:87" ht="13" customHeight="1">
      <c r="AK14289" s="114"/>
      <c r="AL14289" s="41"/>
      <c r="AM14289" s="41"/>
      <c r="AN14289" s="41"/>
      <c r="AO14289" s="41"/>
      <c r="AP14289" s="41"/>
      <c r="AQ14289" s="41"/>
      <c r="AR14289" s="41"/>
      <c r="AS14289" s="41"/>
      <c r="AT14289" s="41"/>
      <c r="AU14289" s="41"/>
      <c r="AV14289" s="41"/>
      <c r="AW14289" s="41"/>
      <c r="AX14289" s="41"/>
      <c r="AY14289" s="41"/>
      <c r="AZ14289" s="41"/>
      <c r="BA14289" s="41"/>
      <c r="BB14289" s="41"/>
      <c r="BC14289" s="41"/>
      <c r="BD14289" s="41"/>
      <c r="BE14289" s="41"/>
      <c r="BF14289" s="41"/>
      <c r="BG14289" s="41"/>
      <c r="BH14289" s="41"/>
      <c r="BI14289" s="41"/>
      <c r="BJ14289" s="41"/>
      <c r="BK14289" s="41"/>
      <c r="BL14289" s="41"/>
      <c r="BM14289" s="41"/>
      <c r="BN14289" s="41"/>
      <c r="BO14289" s="41"/>
      <c r="BP14289" s="108"/>
      <c r="CG14289" s="102"/>
      <c r="CI14289" s="45"/>
    </row>
    <row r="14290" spans="37:87" ht="13" customHeight="1">
      <c r="AK14290" s="114"/>
      <c r="AL14290" s="41"/>
      <c r="AM14290" s="41"/>
      <c r="AN14290" s="41"/>
      <c r="AO14290" s="41"/>
      <c r="AP14290" s="41"/>
      <c r="AQ14290" s="41"/>
      <c r="AR14290" s="41"/>
      <c r="AS14290" s="41"/>
      <c r="AT14290" s="41"/>
      <c r="AU14290" s="41"/>
      <c r="AV14290" s="41"/>
      <c r="AW14290" s="41"/>
      <c r="AX14290" s="41"/>
      <c r="AY14290" s="41"/>
      <c r="AZ14290" s="41"/>
      <c r="BA14290" s="41"/>
      <c r="BB14290" s="41"/>
      <c r="BC14290" s="41"/>
      <c r="BD14290" s="41"/>
      <c r="BE14290" s="41"/>
      <c r="BF14290" s="41"/>
      <c r="BG14290" s="41"/>
      <c r="BH14290" s="41"/>
      <c r="BI14290" s="41"/>
      <c r="BJ14290" s="41"/>
      <c r="BK14290" s="41"/>
      <c r="BL14290" s="41"/>
      <c r="BM14290" s="41"/>
      <c r="BN14290" s="41"/>
      <c r="BO14290" s="41"/>
      <c r="BP14290" s="108"/>
      <c r="CG14290" s="102"/>
      <c r="CI14290" s="45"/>
    </row>
    <row r="14291" spans="37:87" ht="13" customHeight="1">
      <c r="AK14291" s="114"/>
      <c r="AL14291" s="41"/>
      <c r="AM14291" s="41"/>
      <c r="AN14291" s="41"/>
      <c r="AO14291" s="41"/>
      <c r="AP14291" s="41"/>
      <c r="AQ14291" s="41"/>
      <c r="AR14291" s="41"/>
      <c r="AS14291" s="41"/>
      <c r="AT14291" s="41"/>
      <c r="AU14291" s="41"/>
      <c r="AV14291" s="41"/>
      <c r="AW14291" s="41"/>
      <c r="AX14291" s="41"/>
      <c r="AY14291" s="41"/>
      <c r="AZ14291" s="41"/>
      <c r="BA14291" s="41"/>
      <c r="BB14291" s="41"/>
      <c r="BC14291" s="41"/>
      <c r="BD14291" s="41"/>
      <c r="BE14291" s="41"/>
      <c r="BF14291" s="41"/>
      <c r="BG14291" s="41"/>
      <c r="BH14291" s="41"/>
      <c r="BI14291" s="41"/>
      <c r="BJ14291" s="41"/>
      <c r="BK14291" s="41"/>
      <c r="BL14291" s="41"/>
      <c r="BM14291" s="41"/>
      <c r="BN14291" s="41"/>
      <c r="BO14291" s="41"/>
      <c r="BP14291" s="108"/>
      <c r="CG14291" s="102"/>
      <c r="CI14291" s="45"/>
    </row>
    <row r="14292" spans="37:87" ht="13" customHeight="1">
      <c r="AK14292" s="114"/>
      <c r="AL14292" s="41"/>
      <c r="AM14292" s="41"/>
      <c r="AN14292" s="41"/>
      <c r="AO14292" s="41"/>
      <c r="AP14292" s="41"/>
      <c r="AQ14292" s="41"/>
      <c r="AR14292" s="41"/>
      <c r="AS14292" s="41"/>
      <c r="AT14292" s="41"/>
      <c r="AU14292" s="41"/>
      <c r="AV14292" s="41"/>
      <c r="AW14292" s="41"/>
      <c r="AX14292" s="41"/>
      <c r="AY14292" s="41"/>
      <c r="AZ14292" s="41"/>
      <c r="BA14292" s="41"/>
      <c r="BB14292" s="41"/>
      <c r="BC14292" s="41"/>
      <c r="BD14292" s="41"/>
      <c r="BE14292" s="41"/>
      <c r="BF14292" s="41"/>
      <c r="BG14292" s="41"/>
      <c r="BH14292" s="41"/>
      <c r="BI14292" s="41"/>
      <c r="BJ14292" s="41"/>
      <c r="BK14292" s="41"/>
      <c r="BL14292" s="41"/>
      <c r="BM14292" s="41"/>
      <c r="BN14292" s="41"/>
      <c r="BO14292" s="41"/>
      <c r="BP14292" s="108"/>
      <c r="CG14292" s="102"/>
      <c r="CI14292" s="45"/>
    </row>
    <row r="14293" spans="37:87" ht="13" customHeight="1">
      <c r="AK14293" s="114"/>
      <c r="AL14293" s="41"/>
      <c r="AM14293" s="41"/>
      <c r="AN14293" s="41"/>
      <c r="AO14293" s="41"/>
      <c r="AP14293" s="41"/>
      <c r="AQ14293" s="41"/>
      <c r="AR14293" s="41"/>
      <c r="AS14293" s="41"/>
      <c r="AT14293" s="41"/>
      <c r="AU14293" s="41"/>
      <c r="AV14293" s="41"/>
      <c r="AW14293" s="41"/>
      <c r="AX14293" s="41"/>
      <c r="AY14293" s="41"/>
      <c r="AZ14293" s="41"/>
      <c r="BA14293" s="41"/>
      <c r="BB14293" s="41"/>
      <c r="BC14293" s="41"/>
      <c r="BD14293" s="41"/>
      <c r="BE14293" s="41"/>
      <c r="BF14293" s="41"/>
      <c r="BG14293" s="41"/>
      <c r="BH14293" s="41"/>
      <c r="BI14293" s="41"/>
      <c r="BJ14293" s="41"/>
      <c r="BK14293" s="41"/>
      <c r="BL14293" s="41"/>
      <c r="BM14293" s="41"/>
      <c r="BN14293" s="41"/>
      <c r="BO14293" s="41"/>
      <c r="BP14293" s="108"/>
      <c r="CG14293" s="102"/>
      <c r="CI14293" s="45"/>
    </row>
    <row r="14294" spans="37:87" ht="13" customHeight="1">
      <c r="AK14294" s="114"/>
      <c r="AL14294" s="41"/>
      <c r="AM14294" s="41"/>
      <c r="AN14294" s="41"/>
      <c r="AO14294" s="41"/>
      <c r="AP14294" s="41"/>
      <c r="AQ14294" s="41"/>
      <c r="AR14294" s="41"/>
      <c r="AS14294" s="41"/>
      <c r="AT14294" s="41"/>
      <c r="AU14294" s="41"/>
      <c r="AV14294" s="41"/>
      <c r="AW14294" s="41"/>
      <c r="AX14294" s="41"/>
      <c r="AY14294" s="41"/>
      <c r="AZ14294" s="41"/>
      <c r="BA14294" s="41"/>
      <c r="BB14294" s="41"/>
      <c r="BC14294" s="41"/>
      <c r="BD14294" s="41"/>
      <c r="BE14294" s="41"/>
      <c r="BF14294" s="41"/>
      <c r="BG14294" s="41"/>
      <c r="BH14294" s="41"/>
      <c r="BI14294" s="41"/>
      <c r="BJ14294" s="41"/>
      <c r="BK14294" s="41"/>
      <c r="BL14294" s="41"/>
      <c r="BM14294" s="41"/>
      <c r="BN14294" s="41"/>
      <c r="BO14294" s="41"/>
      <c r="BP14294" s="108"/>
      <c r="CG14294" s="102"/>
      <c r="CI14294" s="45"/>
    </row>
    <row r="14295" spans="37:87" ht="13" customHeight="1">
      <c r="AK14295" s="114"/>
      <c r="AL14295" s="41"/>
      <c r="AM14295" s="41"/>
      <c r="AN14295" s="41"/>
      <c r="AO14295" s="41"/>
      <c r="AP14295" s="41"/>
      <c r="AQ14295" s="41"/>
      <c r="AR14295" s="41"/>
      <c r="AS14295" s="41"/>
      <c r="AT14295" s="41"/>
      <c r="AU14295" s="41"/>
      <c r="AV14295" s="41"/>
      <c r="AW14295" s="41"/>
      <c r="AX14295" s="41"/>
      <c r="AY14295" s="41"/>
      <c r="AZ14295" s="41"/>
      <c r="BA14295" s="41"/>
      <c r="BB14295" s="41"/>
      <c r="BC14295" s="41"/>
      <c r="BD14295" s="41"/>
      <c r="BE14295" s="41"/>
      <c r="BF14295" s="41"/>
      <c r="BG14295" s="41"/>
      <c r="BH14295" s="41"/>
      <c r="BI14295" s="41"/>
      <c r="BJ14295" s="41"/>
      <c r="BK14295" s="41"/>
      <c r="BL14295" s="41"/>
      <c r="BM14295" s="41"/>
      <c r="BN14295" s="41"/>
      <c r="BO14295" s="41"/>
      <c r="BP14295" s="108"/>
      <c r="CG14295" s="102"/>
      <c r="CI14295" s="45"/>
    </row>
    <row r="14296" spans="37:87" ht="13" customHeight="1">
      <c r="AK14296" s="114"/>
      <c r="AL14296" s="41"/>
      <c r="AM14296" s="41"/>
      <c r="AN14296" s="41"/>
      <c r="AO14296" s="41"/>
      <c r="AP14296" s="41"/>
      <c r="AQ14296" s="41"/>
      <c r="AR14296" s="41"/>
      <c r="AS14296" s="41"/>
      <c r="AT14296" s="41"/>
      <c r="AU14296" s="41"/>
      <c r="AV14296" s="41"/>
      <c r="AW14296" s="41"/>
      <c r="AX14296" s="41"/>
      <c r="AY14296" s="41"/>
      <c r="AZ14296" s="41"/>
      <c r="BA14296" s="41"/>
      <c r="BB14296" s="41"/>
      <c r="BC14296" s="41"/>
      <c r="BD14296" s="41"/>
      <c r="BE14296" s="41"/>
      <c r="BF14296" s="41"/>
      <c r="BG14296" s="41"/>
      <c r="BH14296" s="41"/>
      <c r="BI14296" s="41"/>
      <c r="BJ14296" s="41"/>
      <c r="BK14296" s="41"/>
      <c r="BL14296" s="41"/>
      <c r="BM14296" s="41"/>
      <c r="BN14296" s="41"/>
      <c r="BO14296" s="41"/>
      <c r="BP14296" s="108"/>
      <c r="CG14296" s="102"/>
      <c r="CI14296" s="45"/>
    </row>
    <row r="14297" spans="37:87" ht="13" customHeight="1">
      <c r="AK14297" s="114"/>
      <c r="AL14297" s="41"/>
      <c r="AM14297" s="41"/>
      <c r="AN14297" s="41"/>
      <c r="AO14297" s="41"/>
      <c r="AP14297" s="41"/>
      <c r="AQ14297" s="41"/>
      <c r="AR14297" s="41"/>
      <c r="AS14297" s="41"/>
      <c r="AT14297" s="41"/>
      <c r="AU14297" s="41"/>
      <c r="AV14297" s="41"/>
      <c r="AW14297" s="41"/>
      <c r="AX14297" s="41"/>
      <c r="AY14297" s="41"/>
      <c r="AZ14297" s="41"/>
      <c r="BA14297" s="41"/>
      <c r="BB14297" s="41"/>
      <c r="BC14297" s="41"/>
      <c r="BD14297" s="41"/>
      <c r="BE14297" s="41"/>
      <c r="BF14297" s="41"/>
      <c r="BG14297" s="41"/>
      <c r="BH14297" s="41"/>
      <c r="BI14297" s="41"/>
      <c r="BJ14297" s="41"/>
      <c r="BK14297" s="41"/>
      <c r="BL14297" s="41"/>
      <c r="BM14297" s="41"/>
      <c r="BN14297" s="41"/>
      <c r="BO14297" s="41"/>
      <c r="BP14297" s="108"/>
      <c r="CG14297" s="102"/>
      <c r="CI14297" s="45"/>
    </row>
    <row r="14298" spans="37:87" ht="13" customHeight="1">
      <c r="AK14298" s="114"/>
      <c r="AL14298" s="41"/>
      <c r="AM14298" s="41"/>
      <c r="AN14298" s="41"/>
      <c r="AO14298" s="41"/>
      <c r="AP14298" s="41"/>
      <c r="AQ14298" s="41"/>
      <c r="AR14298" s="41"/>
      <c r="AS14298" s="41"/>
      <c r="AT14298" s="41"/>
      <c r="AU14298" s="41"/>
      <c r="AV14298" s="41"/>
      <c r="AW14298" s="41"/>
      <c r="AX14298" s="41"/>
      <c r="AY14298" s="41"/>
      <c r="AZ14298" s="41"/>
      <c r="BA14298" s="41"/>
      <c r="BB14298" s="41"/>
      <c r="BC14298" s="41"/>
      <c r="BD14298" s="41"/>
      <c r="BE14298" s="41"/>
      <c r="BF14298" s="41"/>
      <c r="BG14298" s="41"/>
      <c r="BH14298" s="41"/>
      <c r="BI14298" s="41"/>
      <c r="BJ14298" s="41"/>
      <c r="BK14298" s="41"/>
      <c r="BL14298" s="41"/>
      <c r="BM14298" s="41"/>
      <c r="BN14298" s="41"/>
      <c r="BO14298" s="41"/>
      <c r="BP14298" s="108"/>
      <c r="CG14298" s="102"/>
      <c r="CI14298" s="45"/>
    </row>
    <row r="14299" spans="37:87" ht="13" customHeight="1">
      <c r="AK14299" s="114"/>
      <c r="AL14299" s="41"/>
      <c r="AM14299" s="41"/>
      <c r="AN14299" s="41"/>
      <c r="AO14299" s="41"/>
      <c r="AP14299" s="41"/>
      <c r="AQ14299" s="41"/>
      <c r="AR14299" s="41"/>
      <c r="AS14299" s="41"/>
      <c r="AT14299" s="41"/>
      <c r="AU14299" s="41"/>
      <c r="AV14299" s="41"/>
      <c r="AW14299" s="41"/>
      <c r="AX14299" s="41"/>
      <c r="AY14299" s="41"/>
      <c r="AZ14299" s="41"/>
      <c r="BA14299" s="41"/>
      <c r="BB14299" s="41"/>
      <c r="BC14299" s="41"/>
      <c r="BD14299" s="41"/>
      <c r="BE14299" s="41"/>
      <c r="BF14299" s="41"/>
      <c r="BG14299" s="41"/>
      <c r="BH14299" s="41"/>
      <c r="BI14299" s="41"/>
      <c r="BJ14299" s="41"/>
      <c r="BK14299" s="41"/>
      <c r="BL14299" s="41"/>
      <c r="BM14299" s="41"/>
      <c r="BN14299" s="41"/>
      <c r="BO14299" s="41"/>
      <c r="BP14299" s="108"/>
      <c r="CG14299" s="102"/>
      <c r="CI14299" s="45"/>
    </row>
    <row r="14300" spans="37:87" ht="13" customHeight="1">
      <c r="AK14300" s="114"/>
      <c r="AL14300" s="41"/>
      <c r="AM14300" s="41"/>
      <c r="AN14300" s="41"/>
      <c r="AO14300" s="41"/>
      <c r="AP14300" s="41"/>
      <c r="AQ14300" s="41"/>
      <c r="AR14300" s="41"/>
      <c r="AS14300" s="41"/>
      <c r="AT14300" s="41"/>
      <c r="AU14300" s="41"/>
      <c r="AV14300" s="41"/>
      <c r="AW14300" s="41"/>
      <c r="AX14300" s="41"/>
      <c r="AY14300" s="41"/>
      <c r="AZ14300" s="41"/>
      <c r="BA14300" s="41"/>
      <c r="BB14300" s="41"/>
      <c r="BC14300" s="41"/>
      <c r="BD14300" s="41"/>
      <c r="BE14300" s="41"/>
      <c r="BF14300" s="41"/>
      <c r="BG14300" s="41"/>
      <c r="BH14300" s="41"/>
      <c r="BI14300" s="41"/>
      <c r="BJ14300" s="41"/>
      <c r="BK14300" s="41"/>
      <c r="BL14300" s="41"/>
      <c r="BM14300" s="41"/>
      <c r="BN14300" s="41"/>
      <c r="BO14300" s="41"/>
      <c r="BP14300" s="108"/>
      <c r="CG14300" s="102"/>
      <c r="CI14300" s="45"/>
    </row>
    <row r="14301" spans="37:87" ht="13" customHeight="1">
      <c r="AK14301" s="114"/>
      <c r="AL14301" s="41"/>
      <c r="AM14301" s="41"/>
      <c r="AN14301" s="41"/>
      <c r="AO14301" s="41"/>
      <c r="AP14301" s="41"/>
      <c r="AQ14301" s="41"/>
      <c r="AR14301" s="41"/>
      <c r="AS14301" s="41"/>
      <c r="AT14301" s="41"/>
      <c r="AU14301" s="41"/>
      <c r="AV14301" s="41"/>
      <c r="AW14301" s="41"/>
      <c r="AX14301" s="41"/>
      <c r="AY14301" s="41"/>
      <c r="AZ14301" s="41"/>
      <c r="BA14301" s="41"/>
      <c r="BB14301" s="41"/>
      <c r="BC14301" s="41"/>
      <c r="BD14301" s="41"/>
      <c r="BE14301" s="41"/>
      <c r="BF14301" s="41"/>
      <c r="BG14301" s="41"/>
      <c r="BH14301" s="41"/>
      <c r="BI14301" s="41"/>
      <c r="BJ14301" s="41"/>
      <c r="BK14301" s="41"/>
      <c r="BL14301" s="41"/>
      <c r="BM14301" s="41"/>
      <c r="BN14301" s="41"/>
      <c r="BO14301" s="41"/>
      <c r="BP14301" s="108"/>
      <c r="CG14301" s="102"/>
      <c r="CI14301" s="45"/>
    </row>
    <row r="14302" spans="37:87" ht="13" customHeight="1">
      <c r="AK14302" s="114"/>
      <c r="AL14302" s="41"/>
      <c r="AM14302" s="41"/>
      <c r="AN14302" s="41"/>
      <c r="AO14302" s="41"/>
      <c r="AP14302" s="41"/>
      <c r="AQ14302" s="41"/>
      <c r="AR14302" s="41"/>
      <c r="AS14302" s="41"/>
      <c r="AT14302" s="41"/>
      <c r="AU14302" s="41"/>
      <c r="AV14302" s="41"/>
      <c r="AW14302" s="41"/>
      <c r="AX14302" s="41"/>
      <c r="AY14302" s="41"/>
      <c r="AZ14302" s="41"/>
      <c r="BA14302" s="41"/>
      <c r="BB14302" s="41"/>
      <c r="BC14302" s="41"/>
      <c r="BD14302" s="41"/>
      <c r="BE14302" s="41"/>
      <c r="BF14302" s="41"/>
      <c r="BG14302" s="41"/>
      <c r="BH14302" s="41"/>
      <c r="BI14302" s="41"/>
      <c r="BJ14302" s="41"/>
      <c r="BK14302" s="41"/>
      <c r="BL14302" s="41"/>
      <c r="BM14302" s="41"/>
      <c r="BN14302" s="41"/>
      <c r="BO14302" s="41"/>
      <c r="BP14302" s="108"/>
      <c r="CG14302" s="102"/>
      <c r="CI14302" s="45"/>
    </row>
    <row r="14303" spans="37:87" ht="13" customHeight="1">
      <c r="AK14303" s="114"/>
      <c r="AL14303" s="41"/>
      <c r="AM14303" s="41"/>
      <c r="AN14303" s="41"/>
      <c r="AO14303" s="41"/>
      <c r="AP14303" s="41"/>
      <c r="AQ14303" s="41"/>
      <c r="AR14303" s="41"/>
      <c r="AS14303" s="41"/>
      <c r="AT14303" s="41"/>
      <c r="AU14303" s="41"/>
      <c r="AV14303" s="41"/>
      <c r="AW14303" s="41"/>
      <c r="AX14303" s="41"/>
      <c r="AY14303" s="41"/>
      <c r="AZ14303" s="41"/>
      <c r="BA14303" s="41"/>
      <c r="BB14303" s="41"/>
      <c r="BC14303" s="41"/>
      <c r="BD14303" s="41"/>
      <c r="BE14303" s="41"/>
      <c r="BF14303" s="41"/>
      <c r="BG14303" s="41"/>
      <c r="BH14303" s="41"/>
      <c r="BI14303" s="41"/>
      <c r="BJ14303" s="41"/>
      <c r="BK14303" s="41"/>
      <c r="BL14303" s="41"/>
      <c r="BM14303" s="41"/>
      <c r="BN14303" s="41"/>
      <c r="BO14303" s="41"/>
      <c r="BP14303" s="108"/>
      <c r="CG14303" s="102"/>
      <c r="CI14303" s="45"/>
    </row>
    <row r="14304" spans="37:87" ht="13" customHeight="1">
      <c r="AK14304" s="114"/>
      <c r="AL14304" s="41"/>
      <c r="AM14304" s="41"/>
      <c r="AN14304" s="41"/>
      <c r="AO14304" s="41"/>
      <c r="AP14304" s="41"/>
      <c r="AQ14304" s="41"/>
      <c r="AR14304" s="41"/>
      <c r="AS14304" s="41"/>
      <c r="AT14304" s="41"/>
      <c r="AU14304" s="41"/>
      <c r="AV14304" s="41"/>
      <c r="AW14304" s="41"/>
      <c r="AX14304" s="41"/>
      <c r="AY14304" s="41"/>
      <c r="AZ14304" s="41"/>
      <c r="BA14304" s="41"/>
      <c r="BB14304" s="41"/>
      <c r="BC14304" s="41"/>
      <c r="BD14304" s="41"/>
      <c r="BE14304" s="41"/>
      <c r="BF14304" s="41"/>
      <c r="BG14304" s="41"/>
      <c r="BH14304" s="41"/>
      <c r="BI14304" s="41"/>
      <c r="BJ14304" s="41"/>
      <c r="BK14304" s="41"/>
      <c r="BL14304" s="41"/>
      <c r="BM14304" s="41"/>
      <c r="BN14304" s="41"/>
      <c r="BO14304" s="41"/>
      <c r="BP14304" s="108"/>
      <c r="CG14304" s="102"/>
      <c r="CI14304" s="45"/>
    </row>
    <row r="14305" spans="37:87" ht="13" customHeight="1">
      <c r="AK14305" s="114"/>
      <c r="AL14305" s="41"/>
      <c r="AM14305" s="41"/>
      <c r="AN14305" s="41"/>
      <c r="AO14305" s="41"/>
      <c r="AP14305" s="41"/>
      <c r="AQ14305" s="41"/>
      <c r="AR14305" s="41"/>
      <c r="AS14305" s="41"/>
      <c r="AT14305" s="41"/>
      <c r="AU14305" s="41"/>
      <c r="AV14305" s="41"/>
      <c r="AW14305" s="41"/>
      <c r="AX14305" s="41"/>
      <c r="AY14305" s="41"/>
      <c r="AZ14305" s="41"/>
      <c r="BA14305" s="41"/>
      <c r="BB14305" s="41"/>
      <c r="BC14305" s="41"/>
      <c r="BD14305" s="41"/>
      <c r="BE14305" s="41"/>
      <c r="BF14305" s="41"/>
      <c r="BG14305" s="41"/>
      <c r="BH14305" s="41"/>
      <c r="BI14305" s="41"/>
      <c r="BJ14305" s="41"/>
      <c r="BK14305" s="41"/>
      <c r="BL14305" s="41"/>
      <c r="BM14305" s="41"/>
      <c r="BN14305" s="41"/>
      <c r="BO14305" s="41"/>
      <c r="BP14305" s="108"/>
      <c r="CG14305" s="102"/>
      <c r="CI14305" s="45"/>
    </row>
    <row r="14306" spans="37:87" ht="13" customHeight="1">
      <c r="AK14306" s="114"/>
      <c r="AL14306" s="41"/>
      <c r="AM14306" s="41"/>
      <c r="AN14306" s="41"/>
      <c r="AO14306" s="41"/>
      <c r="AP14306" s="41"/>
      <c r="AQ14306" s="41"/>
      <c r="AR14306" s="41"/>
      <c r="AS14306" s="41"/>
      <c r="AT14306" s="41"/>
      <c r="AU14306" s="41"/>
      <c r="AV14306" s="41"/>
      <c r="AW14306" s="41"/>
      <c r="AX14306" s="41"/>
      <c r="AY14306" s="41"/>
      <c r="AZ14306" s="41"/>
      <c r="BA14306" s="41"/>
      <c r="BB14306" s="41"/>
      <c r="BC14306" s="41"/>
      <c r="BD14306" s="41"/>
      <c r="BE14306" s="41"/>
      <c r="BF14306" s="41"/>
      <c r="BG14306" s="41"/>
      <c r="BH14306" s="41"/>
      <c r="BI14306" s="41"/>
      <c r="BJ14306" s="41"/>
      <c r="BK14306" s="41"/>
      <c r="BL14306" s="41"/>
      <c r="BM14306" s="41"/>
      <c r="BN14306" s="41"/>
      <c r="BO14306" s="41"/>
      <c r="BP14306" s="108"/>
      <c r="CG14306" s="102"/>
      <c r="CI14306" s="45"/>
    </row>
    <row r="14307" spans="37:87" ht="13" customHeight="1">
      <c r="AK14307" s="114"/>
      <c r="AL14307" s="41"/>
      <c r="AM14307" s="41"/>
      <c r="AN14307" s="41"/>
      <c r="AO14307" s="41"/>
      <c r="AP14307" s="41"/>
      <c r="AQ14307" s="41"/>
      <c r="AR14307" s="41"/>
      <c r="AS14307" s="41"/>
      <c r="AT14307" s="41"/>
      <c r="AU14307" s="41"/>
      <c r="AV14307" s="41"/>
      <c r="AW14307" s="41"/>
      <c r="AX14307" s="41"/>
      <c r="AY14307" s="41"/>
      <c r="AZ14307" s="41"/>
      <c r="BA14307" s="41"/>
      <c r="BB14307" s="41"/>
      <c r="BC14307" s="41"/>
      <c r="BD14307" s="41"/>
      <c r="BE14307" s="41"/>
      <c r="BF14307" s="41"/>
      <c r="BG14307" s="41"/>
      <c r="BH14307" s="41"/>
      <c r="BI14307" s="41"/>
      <c r="BJ14307" s="41"/>
      <c r="BK14307" s="41"/>
      <c r="BL14307" s="41"/>
      <c r="BM14307" s="41"/>
      <c r="BN14307" s="41"/>
      <c r="BO14307" s="41"/>
      <c r="BP14307" s="108"/>
      <c r="CG14307" s="102"/>
      <c r="CI14307" s="45"/>
    </row>
    <row r="14308" spans="37:87" ht="13" customHeight="1">
      <c r="AK14308" s="114"/>
      <c r="AL14308" s="41"/>
      <c r="AM14308" s="41"/>
      <c r="AN14308" s="41"/>
      <c r="AO14308" s="41"/>
      <c r="AP14308" s="41"/>
      <c r="AQ14308" s="41"/>
      <c r="AR14308" s="41"/>
      <c r="AS14308" s="41"/>
      <c r="AT14308" s="41"/>
      <c r="AU14308" s="41"/>
      <c r="AV14308" s="41"/>
      <c r="AW14308" s="41"/>
      <c r="AX14308" s="41"/>
      <c r="AY14308" s="41"/>
      <c r="AZ14308" s="41"/>
      <c r="BA14308" s="41"/>
      <c r="BB14308" s="41"/>
      <c r="BC14308" s="41"/>
      <c r="BD14308" s="41"/>
      <c r="BE14308" s="41"/>
      <c r="BF14308" s="41"/>
      <c r="BG14308" s="41"/>
      <c r="BH14308" s="41"/>
      <c r="BI14308" s="41"/>
      <c r="BJ14308" s="41"/>
      <c r="BK14308" s="41"/>
      <c r="BL14308" s="41"/>
      <c r="BM14308" s="41"/>
      <c r="BN14308" s="41"/>
      <c r="BO14308" s="41"/>
      <c r="BP14308" s="108"/>
      <c r="CG14308" s="102"/>
      <c r="CI14308" s="45"/>
    </row>
    <row r="14309" spans="37:87" ht="13" customHeight="1">
      <c r="AK14309" s="114"/>
      <c r="AL14309" s="41"/>
      <c r="AM14309" s="41"/>
      <c r="AN14309" s="41"/>
      <c r="AO14309" s="41"/>
      <c r="AP14309" s="41"/>
      <c r="AQ14309" s="41"/>
      <c r="AR14309" s="41"/>
      <c r="AS14309" s="41"/>
      <c r="AT14309" s="41"/>
      <c r="AU14309" s="41"/>
      <c r="AV14309" s="41"/>
      <c r="AW14309" s="41"/>
      <c r="AX14309" s="41"/>
      <c r="AY14309" s="41"/>
      <c r="AZ14309" s="41"/>
      <c r="BA14309" s="41"/>
      <c r="BB14309" s="41"/>
      <c r="BC14309" s="41"/>
      <c r="BD14309" s="41"/>
      <c r="BE14309" s="41"/>
      <c r="BF14309" s="41"/>
      <c r="BG14309" s="41"/>
      <c r="BH14309" s="41"/>
      <c r="BI14309" s="41"/>
      <c r="BJ14309" s="41"/>
      <c r="BK14309" s="41"/>
      <c r="BL14309" s="41"/>
      <c r="BM14309" s="41"/>
      <c r="BN14309" s="41"/>
      <c r="BO14309" s="41"/>
      <c r="BP14309" s="108"/>
      <c r="CG14309" s="102"/>
      <c r="CI14309" s="45"/>
    </row>
    <row r="14310" spans="37:87" ht="13" customHeight="1">
      <c r="AK14310" s="114"/>
      <c r="AL14310" s="41"/>
      <c r="AM14310" s="41"/>
      <c r="AN14310" s="41"/>
      <c r="AO14310" s="41"/>
      <c r="AP14310" s="41"/>
      <c r="AQ14310" s="41"/>
      <c r="AR14310" s="41"/>
      <c r="AS14310" s="41"/>
      <c r="AT14310" s="41"/>
      <c r="AU14310" s="41"/>
      <c r="AV14310" s="41"/>
      <c r="AW14310" s="41"/>
      <c r="AX14310" s="41"/>
      <c r="AY14310" s="41"/>
      <c r="AZ14310" s="41"/>
      <c r="BA14310" s="41"/>
      <c r="BB14310" s="41"/>
      <c r="BC14310" s="41"/>
      <c r="BD14310" s="41"/>
      <c r="BE14310" s="41"/>
      <c r="BF14310" s="41"/>
      <c r="BG14310" s="41"/>
      <c r="BH14310" s="41"/>
      <c r="BI14310" s="41"/>
      <c r="BJ14310" s="41"/>
      <c r="BK14310" s="41"/>
      <c r="BL14310" s="41"/>
      <c r="BM14310" s="41"/>
      <c r="BN14310" s="41"/>
      <c r="BO14310" s="41"/>
      <c r="BP14310" s="108"/>
      <c r="CG14310" s="102"/>
      <c r="CI14310" s="45"/>
    </row>
    <row r="14311" spans="37:87" ht="13" customHeight="1">
      <c r="AK14311" s="114"/>
      <c r="AL14311" s="41"/>
      <c r="AM14311" s="41"/>
      <c r="AN14311" s="41"/>
      <c r="AO14311" s="41"/>
      <c r="AP14311" s="41"/>
      <c r="AQ14311" s="41"/>
      <c r="AR14311" s="41"/>
      <c r="AS14311" s="41"/>
      <c r="AT14311" s="41"/>
      <c r="AU14311" s="41"/>
      <c r="AV14311" s="41"/>
      <c r="AW14311" s="41"/>
      <c r="AX14311" s="41"/>
      <c r="AY14311" s="41"/>
      <c r="AZ14311" s="41"/>
      <c r="BA14311" s="41"/>
      <c r="BB14311" s="41"/>
      <c r="BC14311" s="41"/>
      <c r="BD14311" s="41"/>
      <c r="BE14311" s="41"/>
      <c r="BF14311" s="41"/>
      <c r="BG14311" s="41"/>
      <c r="BH14311" s="41"/>
      <c r="BI14311" s="41"/>
      <c r="BJ14311" s="41"/>
      <c r="BK14311" s="41"/>
      <c r="BL14311" s="41"/>
      <c r="BM14311" s="41"/>
      <c r="BN14311" s="41"/>
      <c r="BO14311" s="41"/>
      <c r="BP14311" s="108"/>
      <c r="CG14311" s="102"/>
      <c r="CI14311" s="45"/>
    </row>
    <row r="14312" spans="37:87" ht="13" customHeight="1">
      <c r="AK14312" s="114"/>
      <c r="AL14312" s="41"/>
      <c r="AM14312" s="41"/>
      <c r="AN14312" s="41"/>
      <c r="AO14312" s="41"/>
      <c r="AP14312" s="41"/>
      <c r="AQ14312" s="41"/>
      <c r="AR14312" s="41"/>
      <c r="AS14312" s="41"/>
      <c r="AT14312" s="41"/>
      <c r="AU14312" s="41"/>
      <c r="AV14312" s="41"/>
      <c r="AW14312" s="41"/>
      <c r="AX14312" s="41"/>
      <c r="AY14312" s="41"/>
      <c r="AZ14312" s="41"/>
      <c r="BA14312" s="41"/>
      <c r="BB14312" s="41"/>
      <c r="BC14312" s="41"/>
      <c r="BD14312" s="41"/>
      <c r="BE14312" s="41"/>
      <c r="BF14312" s="41"/>
      <c r="BG14312" s="41"/>
      <c r="BH14312" s="41"/>
      <c r="BI14312" s="41"/>
      <c r="BJ14312" s="41"/>
      <c r="BK14312" s="41"/>
      <c r="BL14312" s="41"/>
      <c r="BM14312" s="41"/>
      <c r="BN14312" s="41"/>
      <c r="BO14312" s="41"/>
      <c r="BP14312" s="108"/>
      <c r="CG14312" s="102"/>
      <c r="CI14312" s="45"/>
    </row>
    <row r="14313" spans="37:87" ht="13" customHeight="1">
      <c r="AK14313" s="114"/>
      <c r="AL14313" s="41"/>
      <c r="AM14313" s="41"/>
      <c r="AN14313" s="41"/>
      <c r="AO14313" s="41"/>
      <c r="AP14313" s="41"/>
      <c r="AQ14313" s="41"/>
      <c r="AR14313" s="41"/>
      <c r="AS14313" s="41"/>
      <c r="AT14313" s="41"/>
      <c r="AU14313" s="41"/>
      <c r="AV14313" s="41"/>
      <c r="AW14313" s="41"/>
      <c r="AX14313" s="41"/>
      <c r="AY14313" s="41"/>
      <c r="AZ14313" s="41"/>
      <c r="BA14313" s="41"/>
      <c r="BB14313" s="41"/>
      <c r="BC14313" s="41"/>
      <c r="BD14313" s="41"/>
      <c r="BE14313" s="41"/>
      <c r="BF14313" s="41"/>
      <c r="BG14313" s="41"/>
      <c r="BH14313" s="41"/>
      <c r="BI14313" s="41"/>
      <c r="BJ14313" s="41"/>
      <c r="BK14313" s="41"/>
      <c r="BL14313" s="41"/>
      <c r="BM14313" s="41"/>
      <c r="BN14313" s="41"/>
      <c r="BO14313" s="41"/>
      <c r="BP14313" s="108"/>
      <c r="CG14313" s="102"/>
      <c r="CI14313" s="45"/>
    </row>
    <row r="14314" spans="37:87" ht="13" customHeight="1">
      <c r="AK14314" s="114"/>
      <c r="AL14314" s="41"/>
      <c r="AM14314" s="41"/>
      <c r="AN14314" s="41"/>
      <c r="AO14314" s="41"/>
      <c r="AP14314" s="41"/>
      <c r="AQ14314" s="41"/>
      <c r="AR14314" s="41"/>
      <c r="AS14314" s="41"/>
      <c r="AT14314" s="41"/>
      <c r="AU14314" s="41"/>
      <c r="AV14314" s="41"/>
      <c r="AW14314" s="41"/>
      <c r="AX14314" s="41"/>
      <c r="AY14314" s="41"/>
      <c r="AZ14314" s="41"/>
      <c r="BA14314" s="41"/>
      <c r="BB14314" s="41"/>
      <c r="BC14314" s="41"/>
      <c r="BD14314" s="41"/>
      <c r="BE14314" s="41"/>
      <c r="BF14314" s="41"/>
      <c r="BG14314" s="41"/>
      <c r="BH14314" s="41"/>
      <c r="BI14314" s="41"/>
      <c r="BJ14314" s="41"/>
      <c r="BK14314" s="41"/>
      <c r="BL14314" s="41"/>
      <c r="BM14314" s="41"/>
      <c r="BN14314" s="41"/>
      <c r="BO14314" s="41"/>
      <c r="BP14314" s="108"/>
      <c r="CG14314" s="102"/>
      <c r="CI14314" s="45"/>
    </row>
    <row r="14315" spans="37:87" ht="13" customHeight="1">
      <c r="AK14315" s="114"/>
      <c r="AL14315" s="41"/>
      <c r="AM14315" s="41"/>
      <c r="AN14315" s="41"/>
      <c r="AO14315" s="41"/>
      <c r="AP14315" s="41"/>
      <c r="AQ14315" s="41"/>
      <c r="AR14315" s="41"/>
      <c r="AS14315" s="41"/>
      <c r="AT14315" s="41"/>
      <c r="AU14315" s="41"/>
      <c r="AV14315" s="41"/>
      <c r="AW14315" s="41"/>
      <c r="AX14315" s="41"/>
      <c r="AY14315" s="41"/>
      <c r="AZ14315" s="41"/>
      <c r="BA14315" s="41"/>
      <c r="BB14315" s="41"/>
      <c r="BC14315" s="41"/>
      <c r="BD14315" s="41"/>
      <c r="BE14315" s="41"/>
      <c r="BF14315" s="41"/>
      <c r="BG14315" s="41"/>
      <c r="BH14315" s="41"/>
      <c r="BI14315" s="41"/>
      <c r="BJ14315" s="41"/>
      <c r="BK14315" s="41"/>
      <c r="BL14315" s="41"/>
      <c r="BM14315" s="41"/>
      <c r="BN14315" s="41"/>
      <c r="BO14315" s="41"/>
      <c r="BP14315" s="108"/>
      <c r="CG14315" s="102"/>
      <c r="CI14315" s="45"/>
    </row>
    <row r="14316" spans="37:87" ht="13" customHeight="1">
      <c r="AK14316" s="114"/>
      <c r="AL14316" s="41"/>
      <c r="AM14316" s="41"/>
      <c r="AN14316" s="41"/>
      <c r="AO14316" s="41"/>
      <c r="AP14316" s="41"/>
      <c r="AQ14316" s="41"/>
      <c r="AR14316" s="41"/>
      <c r="AS14316" s="41"/>
      <c r="AT14316" s="41"/>
      <c r="AU14316" s="41"/>
      <c r="AV14316" s="41"/>
      <c r="AW14316" s="41"/>
      <c r="AX14316" s="41"/>
      <c r="AY14316" s="41"/>
      <c r="AZ14316" s="41"/>
      <c r="BA14316" s="41"/>
      <c r="BB14316" s="41"/>
      <c r="BC14316" s="41"/>
      <c r="BD14316" s="41"/>
      <c r="BE14316" s="41"/>
      <c r="BF14316" s="41"/>
      <c r="BG14316" s="41"/>
      <c r="BH14316" s="41"/>
      <c r="BI14316" s="41"/>
      <c r="BJ14316" s="41"/>
      <c r="BK14316" s="41"/>
      <c r="BL14316" s="41"/>
      <c r="BM14316" s="41"/>
      <c r="BN14316" s="41"/>
      <c r="BO14316" s="41"/>
      <c r="BP14316" s="108"/>
      <c r="CG14316" s="102"/>
      <c r="CI14316" s="45"/>
    </row>
    <row r="14317" spans="37:87" ht="13" customHeight="1">
      <c r="AK14317" s="114"/>
      <c r="AL14317" s="41"/>
      <c r="AM14317" s="41"/>
      <c r="AN14317" s="41"/>
      <c r="AO14317" s="41"/>
      <c r="AP14317" s="41"/>
      <c r="AQ14317" s="41"/>
      <c r="AR14317" s="41"/>
      <c r="AS14317" s="41"/>
      <c r="AT14317" s="41"/>
      <c r="AU14317" s="41"/>
      <c r="AV14317" s="41"/>
      <c r="AW14317" s="41"/>
      <c r="AX14317" s="41"/>
      <c r="AY14317" s="41"/>
      <c r="AZ14317" s="41"/>
      <c r="BA14317" s="41"/>
      <c r="BB14317" s="41"/>
      <c r="BC14317" s="41"/>
      <c r="BD14317" s="41"/>
      <c r="BE14317" s="41"/>
      <c r="BF14317" s="41"/>
      <c r="BG14317" s="41"/>
      <c r="BH14317" s="41"/>
      <c r="BI14317" s="41"/>
      <c r="BJ14317" s="41"/>
      <c r="BK14317" s="41"/>
      <c r="BL14317" s="41"/>
      <c r="BM14317" s="41"/>
      <c r="BN14317" s="41"/>
      <c r="BO14317" s="41"/>
      <c r="BP14317" s="108"/>
      <c r="CG14317" s="102"/>
      <c r="CI14317" s="45"/>
    </row>
    <row r="14318" spans="37:87" ht="13" customHeight="1">
      <c r="AK14318" s="114"/>
      <c r="AL14318" s="41"/>
      <c r="AM14318" s="41"/>
      <c r="AN14318" s="41"/>
      <c r="AO14318" s="41"/>
      <c r="AP14318" s="41"/>
      <c r="AQ14318" s="41"/>
      <c r="AR14318" s="41"/>
      <c r="AS14318" s="41"/>
      <c r="AT14318" s="41"/>
      <c r="AU14318" s="41"/>
      <c r="AV14318" s="41"/>
      <c r="AW14318" s="41"/>
      <c r="AX14318" s="41"/>
      <c r="AY14318" s="41"/>
      <c r="AZ14318" s="41"/>
      <c r="BA14318" s="41"/>
      <c r="BB14318" s="41"/>
      <c r="BC14318" s="41"/>
      <c r="BD14318" s="41"/>
      <c r="BE14318" s="41"/>
      <c r="BF14318" s="41"/>
      <c r="BG14318" s="41"/>
      <c r="BH14318" s="41"/>
      <c r="BI14318" s="41"/>
      <c r="BJ14318" s="41"/>
      <c r="BK14318" s="41"/>
      <c r="BL14318" s="41"/>
      <c r="BM14318" s="41"/>
      <c r="BN14318" s="41"/>
      <c r="BO14318" s="41"/>
      <c r="BP14318" s="108"/>
      <c r="CG14318" s="102"/>
      <c r="CI14318" s="45"/>
    </row>
    <row r="14319" spans="37:87" ht="13" customHeight="1">
      <c r="AK14319" s="114"/>
      <c r="AL14319" s="41"/>
      <c r="AM14319" s="41"/>
      <c r="AN14319" s="41"/>
      <c r="AO14319" s="41"/>
      <c r="AP14319" s="41"/>
      <c r="AQ14319" s="41"/>
      <c r="AR14319" s="41"/>
      <c r="AS14319" s="41"/>
      <c r="AT14319" s="41"/>
      <c r="AU14319" s="41"/>
      <c r="AV14319" s="41"/>
      <c r="AW14319" s="41"/>
      <c r="AX14319" s="41"/>
      <c r="AY14319" s="41"/>
      <c r="AZ14319" s="41"/>
      <c r="BA14319" s="41"/>
      <c r="BB14319" s="41"/>
      <c r="BC14319" s="41"/>
      <c r="BD14319" s="41"/>
      <c r="BE14319" s="41"/>
      <c r="BF14319" s="41"/>
      <c r="BG14319" s="41"/>
      <c r="BH14319" s="41"/>
      <c r="BI14319" s="41"/>
      <c r="BJ14319" s="41"/>
      <c r="BK14319" s="41"/>
      <c r="BL14319" s="41"/>
      <c r="BM14319" s="41"/>
      <c r="BN14319" s="41"/>
      <c r="BO14319" s="41"/>
      <c r="BP14319" s="108"/>
      <c r="CG14319" s="102"/>
      <c r="CI14319" s="45"/>
    </row>
    <row r="14320" spans="37:87" ht="13" customHeight="1">
      <c r="AK14320" s="114"/>
      <c r="AL14320" s="41"/>
      <c r="AM14320" s="41"/>
      <c r="AN14320" s="41"/>
      <c r="AO14320" s="41"/>
      <c r="AP14320" s="41"/>
      <c r="AQ14320" s="41"/>
      <c r="AR14320" s="41"/>
      <c r="AS14320" s="41"/>
      <c r="AT14320" s="41"/>
      <c r="AU14320" s="41"/>
      <c r="AV14320" s="41"/>
      <c r="AW14320" s="41"/>
      <c r="AX14320" s="41"/>
      <c r="AY14320" s="41"/>
      <c r="AZ14320" s="41"/>
      <c r="BA14320" s="41"/>
      <c r="BB14320" s="41"/>
      <c r="BC14320" s="41"/>
      <c r="BD14320" s="41"/>
      <c r="BE14320" s="41"/>
      <c r="BF14320" s="41"/>
      <c r="BG14320" s="41"/>
      <c r="BH14320" s="41"/>
      <c r="BI14320" s="41"/>
      <c r="BJ14320" s="41"/>
      <c r="BK14320" s="41"/>
      <c r="BL14320" s="41"/>
      <c r="BM14320" s="41"/>
      <c r="BN14320" s="41"/>
      <c r="BO14320" s="41"/>
      <c r="BP14320" s="108"/>
      <c r="CG14320" s="102"/>
      <c r="CI14320" s="45"/>
    </row>
    <row r="14321" spans="37:87" ht="13" customHeight="1">
      <c r="AK14321" s="114"/>
      <c r="AL14321" s="41"/>
      <c r="AM14321" s="41"/>
      <c r="AN14321" s="41"/>
      <c r="AO14321" s="41"/>
      <c r="AP14321" s="41"/>
      <c r="AQ14321" s="41"/>
      <c r="AR14321" s="41"/>
      <c r="AS14321" s="41"/>
      <c r="AT14321" s="41"/>
      <c r="AU14321" s="41"/>
      <c r="AV14321" s="41"/>
      <c r="AW14321" s="41"/>
      <c r="AX14321" s="41"/>
      <c r="AY14321" s="41"/>
      <c r="AZ14321" s="41"/>
      <c r="BA14321" s="41"/>
      <c r="BB14321" s="41"/>
      <c r="BC14321" s="41"/>
      <c r="BD14321" s="41"/>
      <c r="BE14321" s="41"/>
      <c r="BF14321" s="41"/>
      <c r="BG14321" s="41"/>
      <c r="BH14321" s="41"/>
      <c r="BI14321" s="41"/>
      <c r="BJ14321" s="41"/>
      <c r="BK14321" s="41"/>
      <c r="BL14321" s="41"/>
      <c r="BM14321" s="41"/>
      <c r="BN14321" s="41"/>
      <c r="BO14321" s="41"/>
      <c r="BP14321" s="108"/>
      <c r="CG14321" s="102"/>
      <c r="CI14321" s="45"/>
    </row>
    <row r="14322" spans="37:87" ht="13" customHeight="1">
      <c r="AK14322" s="114"/>
      <c r="AL14322" s="41"/>
      <c r="AM14322" s="41"/>
      <c r="AN14322" s="41"/>
      <c r="AO14322" s="41"/>
      <c r="AP14322" s="41"/>
      <c r="AQ14322" s="41"/>
      <c r="AR14322" s="41"/>
      <c r="AS14322" s="41"/>
      <c r="AT14322" s="41"/>
      <c r="AU14322" s="41"/>
      <c r="AV14322" s="41"/>
      <c r="AW14322" s="41"/>
      <c r="AX14322" s="41"/>
      <c r="AY14322" s="41"/>
      <c r="AZ14322" s="41"/>
      <c r="BA14322" s="41"/>
      <c r="BB14322" s="41"/>
      <c r="BC14322" s="41"/>
      <c r="BD14322" s="41"/>
      <c r="BE14322" s="41"/>
      <c r="BF14322" s="41"/>
      <c r="BG14322" s="41"/>
      <c r="BH14322" s="41"/>
      <c r="BI14322" s="41"/>
      <c r="BJ14322" s="41"/>
      <c r="BK14322" s="41"/>
      <c r="BL14322" s="41"/>
      <c r="BM14322" s="41"/>
      <c r="BN14322" s="41"/>
      <c r="BO14322" s="41"/>
      <c r="BP14322" s="108"/>
      <c r="CG14322" s="102"/>
      <c r="CI14322" s="45"/>
    </row>
    <row r="14323" spans="37:87" ht="13" customHeight="1">
      <c r="AK14323" s="114"/>
      <c r="AL14323" s="41"/>
      <c r="AM14323" s="41"/>
      <c r="AN14323" s="41"/>
      <c r="AO14323" s="41"/>
      <c r="AP14323" s="41"/>
      <c r="AQ14323" s="41"/>
      <c r="AR14323" s="41"/>
      <c r="AS14323" s="41"/>
      <c r="AT14323" s="41"/>
      <c r="AU14323" s="41"/>
      <c r="AV14323" s="41"/>
      <c r="AW14323" s="41"/>
      <c r="AX14323" s="41"/>
      <c r="AY14323" s="41"/>
      <c r="AZ14323" s="41"/>
      <c r="BA14323" s="41"/>
      <c r="BB14323" s="41"/>
      <c r="BC14323" s="41"/>
      <c r="BD14323" s="41"/>
      <c r="BE14323" s="41"/>
      <c r="BF14323" s="41"/>
      <c r="BG14323" s="41"/>
      <c r="BH14323" s="41"/>
      <c r="BI14323" s="41"/>
      <c r="BJ14323" s="41"/>
      <c r="BK14323" s="41"/>
      <c r="BL14323" s="41"/>
      <c r="BM14323" s="41"/>
      <c r="BN14323" s="41"/>
      <c r="BO14323" s="41"/>
      <c r="BP14323" s="108"/>
      <c r="CG14323" s="102"/>
      <c r="CI14323" s="45"/>
    </row>
    <row r="14324" spans="37:87" ht="13" customHeight="1">
      <c r="AK14324" s="114"/>
      <c r="AL14324" s="41"/>
      <c r="AM14324" s="41"/>
      <c r="AN14324" s="41"/>
      <c r="AO14324" s="41"/>
      <c r="AP14324" s="41"/>
      <c r="AQ14324" s="41"/>
      <c r="AR14324" s="41"/>
      <c r="AS14324" s="41"/>
      <c r="AT14324" s="41"/>
      <c r="AU14324" s="41"/>
      <c r="AV14324" s="41"/>
      <c r="AW14324" s="41"/>
      <c r="AX14324" s="41"/>
      <c r="AY14324" s="41"/>
      <c r="AZ14324" s="41"/>
      <c r="BA14324" s="41"/>
      <c r="BB14324" s="41"/>
      <c r="BC14324" s="41"/>
      <c r="BD14324" s="41"/>
      <c r="BE14324" s="41"/>
      <c r="BF14324" s="41"/>
      <c r="BG14324" s="41"/>
      <c r="BH14324" s="41"/>
      <c r="BI14324" s="41"/>
      <c r="BJ14324" s="41"/>
      <c r="BK14324" s="41"/>
      <c r="BL14324" s="41"/>
      <c r="BM14324" s="41"/>
      <c r="BN14324" s="41"/>
      <c r="BO14324" s="41"/>
      <c r="BP14324" s="108"/>
      <c r="CG14324" s="102"/>
      <c r="CI14324" s="45"/>
    </row>
    <row r="14325" spans="37:87" ht="13" customHeight="1">
      <c r="AK14325" s="114"/>
      <c r="AL14325" s="41"/>
      <c r="AM14325" s="41"/>
      <c r="AN14325" s="41"/>
      <c r="AO14325" s="41"/>
      <c r="AP14325" s="41"/>
      <c r="AQ14325" s="41"/>
      <c r="AR14325" s="41"/>
      <c r="AS14325" s="41"/>
      <c r="AT14325" s="41"/>
      <c r="AU14325" s="41"/>
      <c r="AV14325" s="41"/>
      <c r="AW14325" s="41"/>
      <c r="AX14325" s="41"/>
      <c r="AY14325" s="41"/>
      <c r="AZ14325" s="41"/>
      <c r="BA14325" s="41"/>
      <c r="BB14325" s="41"/>
      <c r="BC14325" s="41"/>
      <c r="BD14325" s="41"/>
      <c r="BE14325" s="41"/>
      <c r="BF14325" s="41"/>
      <c r="BG14325" s="41"/>
      <c r="BH14325" s="41"/>
      <c r="BI14325" s="41"/>
      <c r="BJ14325" s="41"/>
      <c r="BK14325" s="41"/>
      <c r="BL14325" s="41"/>
      <c r="BM14325" s="41"/>
      <c r="BN14325" s="41"/>
      <c r="BO14325" s="41"/>
      <c r="BP14325" s="108"/>
      <c r="CG14325" s="102"/>
      <c r="CI14325" s="45"/>
    </row>
    <row r="14326" spans="37:87" ht="13" customHeight="1">
      <c r="AK14326" s="114"/>
      <c r="AL14326" s="41"/>
      <c r="AM14326" s="41"/>
      <c r="AN14326" s="41"/>
      <c r="AO14326" s="41"/>
      <c r="AP14326" s="41"/>
      <c r="AQ14326" s="41"/>
      <c r="AR14326" s="41"/>
      <c r="AS14326" s="41"/>
      <c r="AT14326" s="41"/>
      <c r="AU14326" s="41"/>
      <c r="AV14326" s="41"/>
      <c r="AW14326" s="41"/>
      <c r="AX14326" s="41"/>
      <c r="AY14326" s="41"/>
      <c r="AZ14326" s="41"/>
      <c r="BA14326" s="41"/>
      <c r="BB14326" s="41"/>
      <c r="BC14326" s="41"/>
      <c r="BD14326" s="41"/>
      <c r="BE14326" s="41"/>
      <c r="BF14326" s="41"/>
      <c r="BG14326" s="41"/>
      <c r="BH14326" s="41"/>
      <c r="BI14326" s="41"/>
      <c r="BJ14326" s="41"/>
      <c r="BK14326" s="41"/>
      <c r="BL14326" s="41"/>
      <c r="BM14326" s="41"/>
      <c r="BN14326" s="41"/>
      <c r="BO14326" s="41"/>
      <c r="BP14326" s="108"/>
      <c r="CG14326" s="102"/>
      <c r="CI14326" s="45"/>
    </row>
    <row r="14327" spans="37:87" ht="13" customHeight="1">
      <c r="AK14327" s="114"/>
      <c r="AL14327" s="41"/>
      <c r="AM14327" s="41"/>
      <c r="AN14327" s="41"/>
      <c r="AO14327" s="41"/>
      <c r="AP14327" s="41"/>
      <c r="AQ14327" s="41"/>
      <c r="AR14327" s="41"/>
      <c r="AS14327" s="41"/>
      <c r="AT14327" s="41"/>
      <c r="AU14327" s="41"/>
      <c r="AV14327" s="41"/>
      <c r="AW14327" s="41"/>
      <c r="AX14327" s="41"/>
      <c r="AY14327" s="41"/>
      <c r="AZ14327" s="41"/>
      <c r="BA14327" s="41"/>
      <c r="BB14327" s="41"/>
      <c r="BC14327" s="41"/>
      <c r="BD14327" s="41"/>
      <c r="BE14327" s="41"/>
      <c r="BF14327" s="41"/>
      <c r="BG14327" s="41"/>
      <c r="BH14327" s="41"/>
      <c r="BI14327" s="41"/>
      <c r="BJ14327" s="41"/>
      <c r="BK14327" s="41"/>
      <c r="BL14327" s="41"/>
      <c r="BM14327" s="41"/>
      <c r="BN14327" s="41"/>
      <c r="BO14327" s="41"/>
      <c r="BP14327" s="108"/>
      <c r="CG14327" s="102"/>
      <c r="CI14327" s="45"/>
    </row>
    <row r="14328" spans="37:87" ht="13" customHeight="1">
      <c r="AK14328" s="114"/>
      <c r="AL14328" s="41"/>
      <c r="AM14328" s="41"/>
      <c r="AN14328" s="41"/>
      <c r="AO14328" s="41"/>
      <c r="AP14328" s="41"/>
      <c r="AQ14328" s="41"/>
      <c r="AR14328" s="41"/>
      <c r="AS14328" s="41"/>
      <c r="AT14328" s="41"/>
      <c r="AU14328" s="41"/>
      <c r="AV14328" s="41"/>
      <c r="AW14328" s="41"/>
      <c r="AX14328" s="41"/>
      <c r="AY14328" s="41"/>
      <c r="AZ14328" s="41"/>
      <c r="BA14328" s="41"/>
      <c r="BB14328" s="41"/>
      <c r="BC14328" s="41"/>
      <c r="BD14328" s="41"/>
      <c r="BE14328" s="41"/>
      <c r="BF14328" s="41"/>
      <c r="BG14328" s="41"/>
      <c r="BH14328" s="41"/>
      <c r="BI14328" s="41"/>
      <c r="BJ14328" s="41"/>
      <c r="BK14328" s="41"/>
      <c r="BL14328" s="41"/>
      <c r="BM14328" s="41"/>
      <c r="BN14328" s="41"/>
      <c r="BO14328" s="41"/>
      <c r="BP14328" s="108"/>
      <c r="CG14328" s="102"/>
      <c r="CI14328" s="45"/>
    </row>
    <row r="14329" spans="37:87" ht="13" customHeight="1">
      <c r="AK14329" s="114"/>
      <c r="AL14329" s="41"/>
      <c r="AM14329" s="41"/>
      <c r="AN14329" s="41"/>
      <c r="AO14329" s="41"/>
      <c r="AP14329" s="41"/>
      <c r="AQ14329" s="41"/>
      <c r="AR14329" s="41"/>
      <c r="AS14329" s="41"/>
      <c r="AT14329" s="41"/>
      <c r="AU14329" s="41"/>
      <c r="AV14329" s="41"/>
      <c r="AW14329" s="41"/>
      <c r="AX14329" s="41"/>
      <c r="AY14329" s="41"/>
      <c r="AZ14329" s="41"/>
      <c r="BA14329" s="41"/>
      <c r="BB14329" s="41"/>
      <c r="BC14329" s="41"/>
      <c r="BD14329" s="41"/>
      <c r="BE14329" s="41"/>
      <c r="BF14329" s="41"/>
      <c r="BG14329" s="41"/>
      <c r="BH14329" s="41"/>
      <c r="BI14329" s="41"/>
      <c r="BJ14329" s="41"/>
      <c r="BK14329" s="41"/>
      <c r="BL14329" s="41"/>
      <c r="BM14329" s="41"/>
      <c r="BN14329" s="41"/>
      <c r="BO14329" s="41"/>
      <c r="BP14329" s="108"/>
      <c r="CG14329" s="102"/>
      <c r="CI14329" s="45"/>
    </row>
    <row r="14330" spans="37:87" ht="13" customHeight="1">
      <c r="AK14330" s="114"/>
      <c r="AL14330" s="41"/>
      <c r="AM14330" s="41"/>
      <c r="AN14330" s="41"/>
      <c r="AO14330" s="41"/>
      <c r="AP14330" s="41"/>
      <c r="AQ14330" s="41"/>
      <c r="AR14330" s="41"/>
      <c r="AS14330" s="41"/>
      <c r="AT14330" s="41"/>
      <c r="AU14330" s="41"/>
      <c r="AV14330" s="41"/>
      <c r="AW14330" s="41"/>
      <c r="AX14330" s="41"/>
      <c r="AY14330" s="41"/>
      <c r="AZ14330" s="41"/>
      <c r="BA14330" s="41"/>
      <c r="BB14330" s="41"/>
      <c r="BC14330" s="41"/>
      <c r="BD14330" s="41"/>
      <c r="BE14330" s="41"/>
      <c r="BF14330" s="41"/>
      <c r="BG14330" s="41"/>
      <c r="BH14330" s="41"/>
      <c r="BI14330" s="41"/>
      <c r="BJ14330" s="41"/>
      <c r="BK14330" s="41"/>
      <c r="BL14330" s="41"/>
      <c r="BM14330" s="41"/>
      <c r="BN14330" s="41"/>
      <c r="BO14330" s="41"/>
      <c r="BP14330" s="108"/>
      <c r="CG14330" s="102"/>
      <c r="CI14330" s="45"/>
    </row>
    <row r="14331" spans="37:87" ht="13" customHeight="1">
      <c r="AK14331" s="114"/>
      <c r="AL14331" s="41"/>
      <c r="AM14331" s="41"/>
      <c r="AN14331" s="41"/>
      <c r="AO14331" s="41"/>
      <c r="AP14331" s="41"/>
      <c r="AQ14331" s="41"/>
      <c r="AR14331" s="41"/>
      <c r="AS14331" s="41"/>
      <c r="AT14331" s="41"/>
      <c r="AU14331" s="41"/>
      <c r="AV14331" s="41"/>
      <c r="AW14331" s="41"/>
      <c r="AX14331" s="41"/>
      <c r="AY14331" s="41"/>
      <c r="AZ14331" s="41"/>
      <c r="BA14331" s="41"/>
      <c r="BB14331" s="41"/>
      <c r="BC14331" s="41"/>
      <c r="BD14331" s="41"/>
      <c r="BE14331" s="41"/>
      <c r="BF14331" s="41"/>
      <c r="BG14331" s="41"/>
      <c r="BH14331" s="41"/>
      <c r="BI14331" s="41"/>
      <c r="BJ14331" s="41"/>
      <c r="BK14331" s="41"/>
      <c r="BL14331" s="41"/>
      <c r="BM14331" s="41"/>
      <c r="BN14331" s="41"/>
      <c r="BO14331" s="41"/>
      <c r="BP14331" s="108"/>
      <c r="CG14331" s="102"/>
      <c r="CI14331" s="45"/>
    </row>
    <row r="14332" spans="37:87" ht="13" customHeight="1">
      <c r="AK14332" s="114"/>
      <c r="AL14332" s="41"/>
      <c r="AM14332" s="41"/>
      <c r="AN14332" s="41"/>
      <c r="AO14332" s="41"/>
      <c r="AP14332" s="41"/>
      <c r="AQ14332" s="41"/>
      <c r="AR14332" s="41"/>
      <c r="AS14332" s="41"/>
      <c r="AT14332" s="41"/>
      <c r="AU14332" s="41"/>
      <c r="AV14332" s="41"/>
      <c r="AW14332" s="41"/>
      <c r="AX14332" s="41"/>
      <c r="AY14332" s="41"/>
      <c r="AZ14332" s="41"/>
      <c r="BA14332" s="41"/>
      <c r="BB14332" s="41"/>
      <c r="BC14332" s="41"/>
      <c r="BD14332" s="41"/>
      <c r="BE14332" s="41"/>
      <c r="BF14332" s="41"/>
      <c r="BG14332" s="41"/>
      <c r="BH14332" s="41"/>
      <c r="BI14332" s="41"/>
      <c r="BJ14332" s="41"/>
      <c r="BK14332" s="41"/>
      <c r="BL14332" s="41"/>
      <c r="BM14332" s="41"/>
      <c r="BN14332" s="41"/>
      <c r="BO14332" s="41"/>
      <c r="BP14332" s="108"/>
      <c r="CG14332" s="102"/>
      <c r="CI14332" s="45"/>
    </row>
    <row r="14333" spans="37:87" ht="13" customHeight="1">
      <c r="AK14333" s="114"/>
      <c r="AL14333" s="41"/>
      <c r="AM14333" s="41"/>
      <c r="AN14333" s="41"/>
      <c r="AO14333" s="41"/>
      <c r="AP14333" s="41"/>
      <c r="AQ14333" s="41"/>
      <c r="AR14333" s="41"/>
      <c r="AS14333" s="41"/>
      <c r="AT14333" s="41"/>
      <c r="AU14333" s="41"/>
      <c r="AV14333" s="41"/>
      <c r="AW14333" s="41"/>
      <c r="AX14333" s="41"/>
      <c r="AY14333" s="41"/>
      <c r="AZ14333" s="41"/>
      <c r="BA14333" s="41"/>
      <c r="BB14333" s="41"/>
      <c r="BC14333" s="41"/>
      <c r="BD14333" s="41"/>
      <c r="BE14333" s="41"/>
      <c r="BF14333" s="41"/>
      <c r="BG14333" s="41"/>
      <c r="BH14333" s="41"/>
      <c r="BI14333" s="41"/>
      <c r="BJ14333" s="41"/>
      <c r="BK14333" s="41"/>
      <c r="BL14333" s="41"/>
      <c r="BM14333" s="41"/>
      <c r="BN14333" s="41"/>
      <c r="BO14333" s="41"/>
      <c r="BP14333" s="108"/>
      <c r="CG14333" s="102"/>
      <c r="CI14333" s="45"/>
    </row>
    <row r="14334" spans="37:87" ht="13" customHeight="1">
      <c r="AK14334" s="114"/>
      <c r="AL14334" s="41"/>
      <c r="AM14334" s="41"/>
      <c r="AN14334" s="41"/>
      <c r="AO14334" s="41"/>
      <c r="AP14334" s="41"/>
      <c r="AQ14334" s="41"/>
      <c r="AR14334" s="41"/>
      <c r="AS14334" s="41"/>
      <c r="AT14334" s="41"/>
      <c r="AU14334" s="41"/>
      <c r="AV14334" s="41"/>
      <c r="AW14334" s="41"/>
      <c r="AX14334" s="41"/>
      <c r="AY14334" s="41"/>
      <c r="AZ14334" s="41"/>
      <c r="BA14334" s="41"/>
      <c r="BB14334" s="41"/>
      <c r="BC14334" s="41"/>
      <c r="BD14334" s="41"/>
      <c r="BE14334" s="41"/>
      <c r="BF14334" s="41"/>
      <c r="BG14334" s="41"/>
      <c r="BH14334" s="41"/>
      <c r="BI14334" s="41"/>
      <c r="BJ14334" s="41"/>
      <c r="BK14334" s="41"/>
      <c r="BL14334" s="41"/>
      <c r="BM14334" s="41"/>
      <c r="BN14334" s="41"/>
      <c r="BO14334" s="41"/>
      <c r="BP14334" s="108"/>
      <c r="CG14334" s="102"/>
      <c r="CI14334" s="45"/>
    </row>
    <row r="14335" spans="37:87" ht="13" customHeight="1">
      <c r="AK14335" s="114"/>
      <c r="AL14335" s="41"/>
      <c r="AM14335" s="41"/>
      <c r="AN14335" s="41"/>
      <c r="AO14335" s="41"/>
      <c r="AP14335" s="41"/>
      <c r="AQ14335" s="41"/>
      <c r="AR14335" s="41"/>
      <c r="AS14335" s="41"/>
      <c r="AT14335" s="41"/>
      <c r="AU14335" s="41"/>
      <c r="AV14335" s="41"/>
      <c r="AW14335" s="41"/>
      <c r="AX14335" s="41"/>
      <c r="AY14335" s="41"/>
      <c r="AZ14335" s="41"/>
      <c r="BA14335" s="41"/>
      <c r="BB14335" s="41"/>
      <c r="BC14335" s="41"/>
      <c r="BD14335" s="41"/>
      <c r="BE14335" s="41"/>
      <c r="BF14335" s="41"/>
      <c r="BG14335" s="41"/>
      <c r="BH14335" s="41"/>
      <c r="BI14335" s="41"/>
      <c r="BJ14335" s="41"/>
      <c r="BK14335" s="41"/>
      <c r="BL14335" s="41"/>
      <c r="BM14335" s="41"/>
      <c r="BN14335" s="41"/>
      <c r="BO14335" s="41"/>
      <c r="BP14335" s="108"/>
      <c r="CG14335" s="102"/>
      <c r="CI14335" s="45"/>
    </row>
    <row r="14336" spans="37:87" ht="13" customHeight="1">
      <c r="AK14336" s="114"/>
      <c r="AL14336" s="41"/>
      <c r="AM14336" s="41"/>
      <c r="AN14336" s="41"/>
      <c r="AO14336" s="41"/>
      <c r="AP14336" s="41"/>
      <c r="AQ14336" s="41"/>
      <c r="AR14336" s="41"/>
      <c r="AS14336" s="41"/>
      <c r="AT14336" s="41"/>
      <c r="AU14336" s="41"/>
      <c r="AV14336" s="41"/>
      <c r="AW14336" s="41"/>
      <c r="AX14336" s="41"/>
      <c r="AY14336" s="41"/>
      <c r="AZ14336" s="41"/>
      <c r="BA14336" s="41"/>
      <c r="BB14336" s="41"/>
      <c r="BC14336" s="41"/>
      <c r="BD14336" s="41"/>
      <c r="BE14336" s="41"/>
      <c r="BF14336" s="41"/>
      <c r="BG14336" s="41"/>
      <c r="BH14336" s="41"/>
      <c r="BI14336" s="41"/>
      <c r="BJ14336" s="41"/>
      <c r="BK14336" s="41"/>
      <c r="BL14336" s="41"/>
      <c r="BM14336" s="41"/>
      <c r="BN14336" s="41"/>
      <c r="BO14336" s="41"/>
      <c r="BP14336" s="108"/>
      <c r="CG14336" s="102"/>
      <c r="CI14336" s="45"/>
    </row>
    <row r="14337" spans="37:87" ht="13" customHeight="1">
      <c r="AK14337" s="114"/>
      <c r="AL14337" s="41"/>
      <c r="AM14337" s="41"/>
      <c r="AN14337" s="41"/>
      <c r="AO14337" s="41"/>
      <c r="AP14337" s="41"/>
      <c r="AQ14337" s="41"/>
      <c r="AR14337" s="41"/>
      <c r="AS14337" s="41"/>
      <c r="AT14337" s="41"/>
      <c r="AU14337" s="41"/>
      <c r="AV14337" s="41"/>
      <c r="AW14337" s="41"/>
      <c r="AX14337" s="41"/>
      <c r="AY14337" s="41"/>
      <c r="AZ14337" s="41"/>
      <c r="BA14337" s="41"/>
      <c r="BB14337" s="41"/>
      <c r="BC14337" s="41"/>
      <c r="BD14337" s="41"/>
      <c r="BE14337" s="41"/>
      <c r="BF14337" s="41"/>
      <c r="BG14337" s="41"/>
      <c r="BH14337" s="41"/>
      <c r="BI14337" s="41"/>
      <c r="BJ14337" s="41"/>
      <c r="BK14337" s="41"/>
      <c r="BL14337" s="41"/>
      <c r="BM14337" s="41"/>
      <c r="BN14337" s="41"/>
      <c r="BO14337" s="41"/>
      <c r="BP14337" s="108"/>
      <c r="CG14337" s="102"/>
      <c r="CI14337" s="45"/>
    </row>
    <row r="14338" spans="37:87" ht="13" customHeight="1">
      <c r="AK14338" s="114"/>
      <c r="AL14338" s="41"/>
      <c r="AM14338" s="41"/>
      <c r="AN14338" s="41"/>
      <c r="AO14338" s="41"/>
      <c r="AP14338" s="41"/>
      <c r="AQ14338" s="41"/>
      <c r="AR14338" s="41"/>
      <c r="AS14338" s="41"/>
      <c r="AT14338" s="41"/>
      <c r="AU14338" s="41"/>
      <c r="AV14338" s="41"/>
      <c r="AW14338" s="41"/>
      <c r="AX14338" s="41"/>
      <c r="AY14338" s="41"/>
      <c r="AZ14338" s="41"/>
      <c r="BA14338" s="41"/>
      <c r="BB14338" s="41"/>
      <c r="BC14338" s="41"/>
      <c r="BD14338" s="41"/>
      <c r="BE14338" s="41"/>
      <c r="BF14338" s="41"/>
      <c r="BG14338" s="41"/>
      <c r="BH14338" s="41"/>
      <c r="BI14338" s="41"/>
      <c r="BJ14338" s="41"/>
      <c r="BK14338" s="41"/>
      <c r="BL14338" s="41"/>
      <c r="BM14338" s="41"/>
      <c r="BN14338" s="41"/>
      <c r="BO14338" s="41"/>
      <c r="BP14338" s="108"/>
      <c r="CG14338" s="102"/>
      <c r="CI14338" s="45"/>
    </row>
    <row r="14339" spans="37:87" ht="13" customHeight="1">
      <c r="AK14339" s="114"/>
      <c r="AL14339" s="41"/>
      <c r="AM14339" s="41"/>
      <c r="AN14339" s="41"/>
      <c r="AO14339" s="41"/>
      <c r="AP14339" s="41"/>
      <c r="AQ14339" s="41"/>
      <c r="AR14339" s="41"/>
      <c r="AS14339" s="41"/>
      <c r="AT14339" s="41"/>
      <c r="AU14339" s="41"/>
      <c r="AV14339" s="41"/>
      <c r="AW14339" s="41"/>
      <c r="AX14339" s="41"/>
      <c r="AY14339" s="41"/>
      <c r="AZ14339" s="41"/>
      <c r="BA14339" s="41"/>
      <c r="BB14339" s="41"/>
      <c r="BC14339" s="41"/>
      <c r="BD14339" s="41"/>
      <c r="BE14339" s="41"/>
      <c r="BF14339" s="41"/>
      <c r="BG14339" s="41"/>
      <c r="BH14339" s="41"/>
      <c r="BI14339" s="41"/>
      <c r="BJ14339" s="41"/>
      <c r="BK14339" s="41"/>
      <c r="BL14339" s="41"/>
      <c r="BM14339" s="41"/>
      <c r="BN14339" s="41"/>
      <c r="BO14339" s="41"/>
      <c r="BP14339" s="108"/>
      <c r="CG14339" s="102"/>
      <c r="CI14339" s="45"/>
    </row>
    <row r="14340" spans="37:87" ht="13" customHeight="1">
      <c r="AK14340" s="114"/>
      <c r="AL14340" s="41"/>
      <c r="AM14340" s="41"/>
      <c r="AN14340" s="41"/>
      <c r="AO14340" s="41"/>
      <c r="AP14340" s="41"/>
      <c r="AQ14340" s="41"/>
      <c r="AR14340" s="41"/>
      <c r="AS14340" s="41"/>
      <c r="AT14340" s="41"/>
      <c r="AU14340" s="41"/>
      <c r="AV14340" s="41"/>
      <c r="AW14340" s="41"/>
      <c r="AX14340" s="41"/>
      <c r="AY14340" s="41"/>
      <c r="AZ14340" s="41"/>
      <c r="BA14340" s="41"/>
      <c r="BB14340" s="41"/>
      <c r="BC14340" s="41"/>
      <c r="BD14340" s="41"/>
      <c r="BE14340" s="41"/>
      <c r="BF14340" s="41"/>
      <c r="BG14340" s="41"/>
      <c r="BH14340" s="41"/>
      <c r="BI14340" s="41"/>
      <c r="BJ14340" s="41"/>
      <c r="BK14340" s="41"/>
      <c r="BL14340" s="41"/>
      <c r="BM14340" s="41"/>
      <c r="BN14340" s="41"/>
      <c r="BO14340" s="41"/>
      <c r="BP14340" s="108"/>
      <c r="CG14340" s="102"/>
      <c r="CI14340" s="45"/>
    </row>
    <row r="14341" spans="37:87" ht="13" customHeight="1">
      <c r="AK14341" s="114"/>
      <c r="AL14341" s="41"/>
      <c r="AM14341" s="41"/>
      <c r="AN14341" s="41"/>
      <c r="AO14341" s="41"/>
      <c r="AP14341" s="41"/>
      <c r="AQ14341" s="41"/>
      <c r="AR14341" s="41"/>
      <c r="AS14341" s="41"/>
      <c r="AT14341" s="41"/>
      <c r="AU14341" s="41"/>
      <c r="AV14341" s="41"/>
      <c r="AW14341" s="41"/>
      <c r="AX14341" s="41"/>
      <c r="AY14341" s="41"/>
      <c r="AZ14341" s="41"/>
      <c r="BA14341" s="41"/>
      <c r="BB14341" s="41"/>
      <c r="BC14341" s="41"/>
      <c r="BD14341" s="41"/>
      <c r="BE14341" s="41"/>
      <c r="BF14341" s="41"/>
      <c r="BG14341" s="41"/>
      <c r="BH14341" s="41"/>
      <c r="BI14341" s="41"/>
      <c r="BJ14341" s="41"/>
      <c r="BK14341" s="41"/>
      <c r="BL14341" s="41"/>
      <c r="BM14341" s="41"/>
      <c r="BN14341" s="41"/>
      <c r="BO14341" s="41"/>
      <c r="BP14341" s="108"/>
      <c r="CG14341" s="102"/>
      <c r="CI14341" s="45"/>
    </row>
    <row r="14342" spans="37:87" ht="13" customHeight="1">
      <c r="AK14342" s="114"/>
      <c r="AL14342" s="41"/>
      <c r="AM14342" s="41"/>
      <c r="AN14342" s="41"/>
      <c r="AO14342" s="41"/>
      <c r="AP14342" s="41"/>
      <c r="AQ14342" s="41"/>
      <c r="AR14342" s="41"/>
      <c r="AS14342" s="41"/>
      <c r="AT14342" s="41"/>
      <c r="AU14342" s="41"/>
      <c r="AV14342" s="41"/>
      <c r="AW14342" s="41"/>
      <c r="AX14342" s="41"/>
      <c r="AY14342" s="41"/>
      <c r="AZ14342" s="41"/>
      <c r="BA14342" s="41"/>
      <c r="BB14342" s="41"/>
      <c r="BC14342" s="41"/>
      <c r="BD14342" s="41"/>
      <c r="BE14342" s="41"/>
      <c r="BF14342" s="41"/>
      <c r="BG14342" s="41"/>
      <c r="BH14342" s="41"/>
      <c r="BI14342" s="41"/>
      <c r="BJ14342" s="41"/>
      <c r="BK14342" s="41"/>
      <c r="BL14342" s="41"/>
      <c r="BM14342" s="41"/>
      <c r="BN14342" s="41"/>
      <c r="BO14342" s="41"/>
      <c r="BP14342" s="108"/>
      <c r="CG14342" s="102"/>
      <c r="CI14342" s="45"/>
    </row>
    <row r="14343" spans="37:87" ht="13" customHeight="1">
      <c r="AK14343" s="114"/>
      <c r="AL14343" s="41"/>
      <c r="AM14343" s="41"/>
      <c r="AN14343" s="41"/>
      <c r="AO14343" s="41"/>
      <c r="AP14343" s="41"/>
      <c r="AQ14343" s="41"/>
      <c r="AR14343" s="41"/>
      <c r="AS14343" s="41"/>
      <c r="AT14343" s="41"/>
      <c r="AU14343" s="41"/>
      <c r="AV14343" s="41"/>
      <c r="AW14343" s="41"/>
      <c r="AX14343" s="41"/>
      <c r="AY14343" s="41"/>
      <c r="AZ14343" s="41"/>
      <c r="BA14343" s="41"/>
      <c r="BB14343" s="41"/>
      <c r="BC14343" s="41"/>
      <c r="BD14343" s="41"/>
      <c r="BE14343" s="41"/>
      <c r="BF14343" s="41"/>
      <c r="BG14343" s="41"/>
      <c r="BH14343" s="41"/>
      <c r="BI14343" s="41"/>
      <c r="BJ14343" s="41"/>
      <c r="BK14343" s="41"/>
      <c r="BL14343" s="41"/>
      <c r="BM14343" s="41"/>
      <c r="BN14343" s="41"/>
      <c r="BO14343" s="41"/>
      <c r="BP14343" s="108"/>
      <c r="CG14343" s="102"/>
      <c r="CI14343" s="45"/>
    </row>
    <row r="14344" spans="37:87" ht="13" customHeight="1">
      <c r="AK14344" s="114"/>
      <c r="AL14344" s="41"/>
      <c r="AM14344" s="41"/>
      <c r="AN14344" s="41"/>
      <c r="AO14344" s="41"/>
      <c r="AP14344" s="41"/>
      <c r="AQ14344" s="41"/>
      <c r="AR14344" s="41"/>
      <c r="AS14344" s="41"/>
      <c r="AT14344" s="41"/>
      <c r="AU14344" s="41"/>
      <c r="AV14344" s="41"/>
      <c r="AW14344" s="41"/>
      <c r="AX14344" s="41"/>
      <c r="AY14344" s="41"/>
      <c r="AZ14344" s="41"/>
      <c r="BA14344" s="41"/>
      <c r="BB14344" s="41"/>
      <c r="BC14344" s="41"/>
      <c r="BD14344" s="41"/>
      <c r="BE14344" s="41"/>
      <c r="BF14344" s="41"/>
      <c r="BG14344" s="41"/>
      <c r="BH14344" s="41"/>
      <c r="BI14344" s="41"/>
      <c r="BJ14344" s="41"/>
      <c r="BK14344" s="41"/>
      <c r="BL14344" s="41"/>
      <c r="BM14344" s="41"/>
      <c r="BN14344" s="41"/>
      <c r="BO14344" s="41"/>
      <c r="BP14344" s="108"/>
      <c r="CG14344" s="102"/>
      <c r="CI14344" s="45"/>
    </row>
    <row r="14345" spans="37:87" ht="13" customHeight="1">
      <c r="AK14345" s="114"/>
      <c r="AL14345" s="41"/>
      <c r="AM14345" s="41"/>
      <c r="AN14345" s="41"/>
      <c r="AO14345" s="41"/>
      <c r="AP14345" s="41"/>
      <c r="AQ14345" s="41"/>
      <c r="AR14345" s="41"/>
      <c r="AS14345" s="41"/>
      <c r="AT14345" s="41"/>
      <c r="AU14345" s="41"/>
      <c r="AV14345" s="41"/>
      <c r="AW14345" s="41"/>
      <c r="AX14345" s="41"/>
      <c r="AY14345" s="41"/>
      <c r="AZ14345" s="41"/>
      <c r="BA14345" s="41"/>
      <c r="BB14345" s="41"/>
      <c r="BC14345" s="41"/>
      <c r="BD14345" s="41"/>
      <c r="BE14345" s="41"/>
      <c r="BF14345" s="41"/>
      <c r="BG14345" s="41"/>
      <c r="BH14345" s="41"/>
      <c r="BI14345" s="41"/>
      <c r="BJ14345" s="41"/>
      <c r="BK14345" s="41"/>
      <c r="BL14345" s="41"/>
      <c r="BM14345" s="41"/>
      <c r="BN14345" s="41"/>
      <c r="BO14345" s="41"/>
      <c r="BP14345" s="108"/>
      <c r="CG14345" s="102"/>
      <c r="CI14345" s="45"/>
    </row>
    <row r="14346" spans="37:87" ht="13" customHeight="1">
      <c r="AK14346" s="114"/>
      <c r="AL14346" s="41"/>
      <c r="AM14346" s="41"/>
      <c r="AN14346" s="41"/>
      <c r="AO14346" s="41"/>
      <c r="AP14346" s="41"/>
      <c r="AQ14346" s="41"/>
      <c r="AR14346" s="41"/>
      <c r="AS14346" s="41"/>
      <c r="AT14346" s="41"/>
      <c r="AU14346" s="41"/>
      <c r="AV14346" s="41"/>
      <c r="AW14346" s="41"/>
      <c r="AX14346" s="41"/>
      <c r="AY14346" s="41"/>
      <c r="AZ14346" s="41"/>
      <c r="BA14346" s="41"/>
      <c r="BB14346" s="41"/>
      <c r="BC14346" s="41"/>
      <c r="BD14346" s="41"/>
      <c r="BE14346" s="41"/>
      <c r="BF14346" s="41"/>
      <c r="BG14346" s="41"/>
      <c r="BH14346" s="41"/>
      <c r="BI14346" s="41"/>
      <c r="BJ14346" s="41"/>
      <c r="BK14346" s="41"/>
      <c r="BL14346" s="41"/>
      <c r="BM14346" s="41"/>
      <c r="BN14346" s="41"/>
      <c r="BO14346" s="41"/>
      <c r="BP14346" s="108"/>
      <c r="CG14346" s="102"/>
      <c r="CI14346" s="45"/>
    </row>
    <row r="14347" spans="37:87" ht="13" customHeight="1">
      <c r="AK14347" s="114"/>
      <c r="AL14347" s="41"/>
      <c r="AM14347" s="41"/>
      <c r="AN14347" s="41"/>
      <c r="AO14347" s="41"/>
      <c r="AP14347" s="41"/>
      <c r="AQ14347" s="41"/>
      <c r="AR14347" s="41"/>
      <c r="AS14347" s="41"/>
      <c r="AT14347" s="41"/>
      <c r="AU14347" s="41"/>
      <c r="AV14347" s="41"/>
      <c r="AW14347" s="41"/>
      <c r="AX14347" s="41"/>
      <c r="AY14347" s="41"/>
      <c r="AZ14347" s="41"/>
      <c r="BA14347" s="41"/>
      <c r="BB14347" s="41"/>
      <c r="BC14347" s="41"/>
      <c r="BD14347" s="41"/>
      <c r="BE14347" s="41"/>
      <c r="BF14347" s="41"/>
      <c r="BG14347" s="41"/>
      <c r="BH14347" s="41"/>
      <c r="BI14347" s="41"/>
      <c r="BJ14347" s="41"/>
      <c r="BK14347" s="41"/>
      <c r="BL14347" s="41"/>
      <c r="BM14347" s="41"/>
      <c r="BN14347" s="41"/>
      <c r="BO14347" s="41"/>
      <c r="BP14347" s="108"/>
      <c r="CG14347" s="102"/>
      <c r="CI14347" s="45"/>
    </row>
    <row r="14348" spans="37:87" ht="13" customHeight="1">
      <c r="AK14348" s="114"/>
      <c r="AL14348" s="41"/>
      <c r="AM14348" s="41"/>
      <c r="AN14348" s="41"/>
      <c r="AO14348" s="41"/>
      <c r="AP14348" s="41"/>
      <c r="AQ14348" s="41"/>
      <c r="AR14348" s="41"/>
      <c r="AS14348" s="41"/>
      <c r="AT14348" s="41"/>
      <c r="AU14348" s="41"/>
      <c r="AV14348" s="41"/>
      <c r="AW14348" s="41"/>
      <c r="AX14348" s="41"/>
      <c r="AY14348" s="41"/>
      <c r="AZ14348" s="41"/>
      <c r="BA14348" s="41"/>
      <c r="BB14348" s="41"/>
      <c r="BC14348" s="41"/>
      <c r="BD14348" s="41"/>
      <c r="BE14348" s="41"/>
      <c r="BF14348" s="41"/>
      <c r="BG14348" s="41"/>
      <c r="BH14348" s="41"/>
      <c r="BI14348" s="41"/>
      <c r="BJ14348" s="41"/>
      <c r="BK14348" s="41"/>
      <c r="BL14348" s="41"/>
      <c r="BM14348" s="41"/>
      <c r="BN14348" s="41"/>
      <c r="BO14348" s="41"/>
      <c r="BP14348" s="108"/>
      <c r="CG14348" s="102"/>
      <c r="CI14348" s="45"/>
    </row>
    <row r="14349" spans="37:87" ht="13" customHeight="1">
      <c r="AK14349" s="114"/>
      <c r="AL14349" s="41"/>
      <c r="AM14349" s="41"/>
      <c r="AN14349" s="41"/>
      <c r="AO14349" s="41"/>
      <c r="AP14349" s="41"/>
      <c r="AQ14349" s="41"/>
      <c r="AR14349" s="41"/>
      <c r="AS14349" s="41"/>
      <c r="AT14349" s="41"/>
      <c r="AU14349" s="41"/>
      <c r="AV14349" s="41"/>
      <c r="AW14349" s="41"/>
      <c r="AX14349" s="41"/>
      <c r="AY14349" s="41"/>
      <c r="AZ14349" s="41"/>
      <c r="BA14349" s="41"/>
      <c r="BB14349" s="41"/>
      <c r="BC14349" s="41"/>
      <c r="BD14349" s="41"/>
      <c r="BE14349" s="41"/>
      <c r="BF14349" s="41"/>
      <c r="BG14349" s="41"/>
      <c r="BH14349" s="41"/>
      <c r="BI14349" s="41"/>
      <c r="BJ14349" s="41"/>
      <c r="BK14349" s="41"/>
      <c r="BL14349" s="41"/>
      <c r="BM14349" s="41"/>
      <c r="BN14349" s="41"/>
      <c r="BO14349" s="41"/>
      <c r="BP14349" s="108"/>
      <c r="CG14349" s="102"/>
      <c r="CI14349" s="45"/>
    </row>
    <row r="14350" spans="37:87" ht="13" customHeight="1">
      <c r="AK14350" s="114"/>
      <c r="AL14350" s="41"/>
      <c r="AM14350" s="41"/>
      <c r="AN14350" s="41"/>
      <c r="AO14350" s="41"/>
      <c r="AP14350" s="41"/>
      <c r="AQ14350" s="41"/>
      <c r="AR14350" s="41"/>
      <c r="AS14350" s="41"/>
      <c r="AT14350" s="41"/>
      <c r="AU14350" s="41"/>
      <c r="AV14350" s="41"/>
      <c r="AW14350" s="41"/>
      <c r="AX14350" s="41"/>
      <c r="AY14350" s="41"/>
      <c r="AZ14350" s="41"/>
      <c r="BA14350" s="41"/>
      <c r="BB14350" s="41"/>
      <c r="BC14350" s="41"/>
      <c r="BD14350" s="41"/>
      <c r="BE14350" s="41"/>
      <c r="BF14350" s="41"/>
      <c r="BG14350" s="41"/>
      <c r="BH14350" s="41"/>
      <c r="BI14350" s="41"/>
      <c r="BJ14350" s="41"/>
      <c r="BK14350" s="41"/>
      <c r="BL14350" s="41"/>
      <c r="BM14350" s="41"/>
      <c r="BN14350" s="41"/>
      <c r="BO14350" s="41"/>
      <c r="BP14350" s="108"/>
      <c r="CG14350" s="102"/>
      <c r="CI14350" s="45"/>
    </row>
    <row r="14351" spans="37:87" ht="13" customHeight="1">
      <c r="AK14351" s="114"/>
      <c r="AL14351" s="41"/>
      <c r="AM14351" s="41"/>
      <c r="AN14351" s="41"/>
      <c r="AO14351" s="41"/>
      <c r="AP14351" s="41"/>
      <c r="AQ14351" s="41"/>
      <c r="AR14351" s="41"/>
      <c r="AS14351" s="41"/>
      <c r="AT14351" s="41"/>
      <c r="AU14351" s="41"/>
      <c r="AV14351" s="41"/>
      <c r="AW14351" s="41"/>
      <c r="AX14351" s="41"/>
      <c r="AY14351" s="41"/>
      <c r="AZ14351" s="41"/>
      <c r="BA14351" s="41"/>
      <c r="BB14351" s="41"/>
      <c r="BC14351" s="41"/>
      <c r="BD14351" s="41"/>
      <c r="BE14351" s="41"/>
      <c r="BF14351" s="41"/>
      <c r="BG14351" s="41"/>
      <c r="BH14351" s="41"/>
      <c r="BI14351" s="41"/>
      <c r="BJ14351" s="41"/>
      <c r="BK14351" s="41"/>
      <c r="BL14351" s="41"/>
      <c r="BM14351" s="41"/>
      <c r="BN14351" s="41"/>
      <c r="BO14351" s="41"/>
      <c r="BP14351" s="108"/>
      <c r="CG14351" s="102"/>
      <c r="CI14351" s="45"/>
    </row>
    <row r="14352" spans="37:87" ht="13" customHeight="1">
      <c r="AK14352" s="114"/>
      <c r="AL14352" s="41"/>
      <c r="AM14352" s="41"/>
      <c r="AN14352" s="41"/>
      <c r="AO14352" s="41"/>
      <c r="AP14352" s="41"/>
      <c r="AQ14352" s="41"/>
      <c r="AR14352" s="41"/>
      <c r="AS14352" s="41"/>
      <c r="AT14352" s="41"/>
      <c r="AU14352" s="41"/>
      <c r="AV14352" s="41"/>
      <c r="AW14352" s="41"/>
      <c r="AX14352" s="41"/>
      <c r="AY14352" s="41"/>
      <c r="AZ14352" s="41"/>
      <c r="BA14352" s="41"/>
      <c r="BB14352" s="41"/>
      <c r="BC14352" s="41"/>
      <c r="BD14352" s="41"/>
      <c r="BE14352" s="41"/>
      <c r="BF14352" s="41"/>
      <c r="BG14352" s="41"/>
      <c r="BH14352" s="41"/>
      <c r="BI14352" s="41"/>
      <c r="BJ14352" s="41"/>
      <c r="BK14352" s="41"/>
      <c r="BL14352" s="41"/>
      <c r="BM14352" s="41"/>
      <c r="BN14352" s="41"/>
      <c r="BO14352" s="41"/>
      <c r="BP14352" s="108"/>
      <c r="CG14352" s="102"/>
      <c r="CI14352" s="45"/>
    </row>
    <row r="14353" spans="37:87" ht="13" customHeight="1">
      <c r="AK14353" s="114"/>
      <c r="AL14353" s="41"/>
      <c r="AM14353" s="41"/>
      <c r="AN14353" s="41"/>
      <c r="AO14353" s="41"/>
      <c r="AP14353" s="41"/>
      <c r="AQ14353" s="41"/>
      <c r="AR14353" s="41"/>
      <c r="AS14353" s="41"/>
      <c r="AT14353" s="41"/>
      <c r="AU14353" s="41"/>
      <c r="AV14353" s="41"/>
      <c r="AW14353" s="41"/>
      <c r="AX14353" s="41"/>
      <c r="AY14353" s="41"/>
      <c r="AZ14353" s="41"/>
      <c r="BA14353" s="41"/>
      <c r="BB14353" s="41"/>
      <c r="BC14353" s="41"/>
      <c r="BD14353" s="41"/>
      <c r="BE14353" s="41"/>
      <c r="BF14353" s="41"/>
      <c r="BG14353" s="41"/>
      <c r="BH14353" s="41"/>
      <c r="BI14353" s="41"/>
      <c r="BJ14353" s="41"/>
      <c r="BK14353" s="41"/>
      <c r="BL14353" s="41"/>
      <c r="BM14353" s="41"/>
      <c r="BN14353" s="41"/>
      <c r="BO14353" s="41"/>
      <c r="BP14353" s="108"/>
      <c r="CG14353" s="102"/>
      <c r="CI14353" s="45"/>
    </row>
    <row r="14354" spans="37:87" ht="13" customHeight="1">
      <c r="AK14354" s="114"/>
      <c r="AL14354" s="41"/>
      <c r="AM14354" s="41"/>
      <c r="AN14354" s="41"/>
      <c r="AO14354" s="41"/>
      <c r="AP14354" s="41"/>
      <c r="AQ14354" s="41"/>
      <c r="AR14354" s="41"/>
      <c r="AS14354" s="41"/>
      <c r="AT14354" s="41"/>
      <c r="AU14354" s="41"/>
      <c r="AV14354" s="41"/>
      <c r="AW14354" s="41"/>
      <c r="AX14354" s="41"/>
      <c r="AY14354" s="41"/>
      <c r="AZ14354" s="41"/>
      <c r="BA14354" s="41"/>
      <c r="BB14354" s="41"/>
      <c r="BC14354" s="41"/>
      <c r="BD14354" s="41"/>
      <c r="BE14354" s="41"/>
      <c r="BF14354" s="41"/>
      <c r="BG14354" s="41"/>
      <c r="BH14354" s="41"/>
      <c r="BI14354" s="41"/>
      <c r="BJ14354" s="41"/>
      <c r="BK14354" s="41"/>
      <c r="BL14354" s="41"/>
      <c r="BM14354" s="41"/>
      <c r="BN14354" s="41"/>
      <c r="BO14354" s="41"/>
      <c r="BP14354" s="108"/>
      <c r="CG14354" s="102"/>
      <c r="CI14354" s="45"/>
    </row>
    <row r="14355" spans="37:87" ht="13" customHeight="1">
      <c r="AK14355" s="114"/>
      <c r="AL14355" s="41"/>
      <c r="AM14355" s="41"/>
      <c r="AN14355" s="41"/>
      <c r="AO14355" s="41"/>
      <c r="AP14355" s="41"/>
      <c r="AQ14355" s="41"/>
      <c r="AR14355" s="41"/>
      <c r="AS14355" s="41"/>
      <c r="AT14355" s="41"/>
      <c r="AU14355" s="41"/>
      <c r="AV14355" s="41"/>
      <c r="AW14355" s="41"/>
      <c r="AX14355" s="41"/>
      <c r="AY14355" s="41"/>
      <c r="AZ14355" s="41"/>
      <c r="BA14355" s="41"/>
      <c r="BB14355" s="41"/>
      <c r="BC14355" s="41"/>
      <c r="BD14355" s="41"/>
      <c r="BE14355" s="41"/>
      <c r="BF14355" s="41"/>
      <c r="BG14355" s="41"/>
      <c r="BH14355" s="41"/>
      <c r="BI14355" s="41"/>
      <c r="BJ14355" s="41"/>
      <c r="BK14355" s="41"/>
      <c r="BL14355" s="41"/>
      <c r="BM14355" s="41"/>
      <c r="BN14355" s="41"/>
      <c r="BO14355" s="41"/>
      <c r="BP14355" s="108"/>
      <c r="CG14355" s="102"/>
      <c r="CI14355" s="45"/>
    </row>
    <row r="14356" spans="37:87" ht="13" customHeight="1">
      <c r="AK14356" s="114"/>
      <c r="AL14356" s="41"/>
      <c r="AM14356" s="41"/>
      <c r="AN14356" s="41"/>
      <c r="AO14356" s="41"/>
      <c r="AP14356" s="41"/>
      <c r="AQ14356" s="41"/>
      <c r="AR14356" s="41"/>
      <c r="AS14356" s="41"/>
      <c r="AT14356" s="41"/>
      <c r="AU14356" s="41"/>
      <c r="AV14356" s="41"/>
      <c r="AW14356" s="41"/>
      <c r="AX14356" s="41"/>
      <c r="AY14356" s="41"/>
      <c r="AZ14356" s="41"/>
      <c r="BA14356" s="41"/>
      <c r="BB14356" s="41"/>
      <c r="BC14356" s="41"/>
      <c r="BD14356" s="41"/>
      <c r="BE14356" s="41"/>
      <c r="BF14356" s="41"/>
      <c r="BG14356" s="41"/>
      <c r="BH14356" s="41"/>
      <c r="BI14356" s="41"/>
      <c r="BJ14356" s="41"/>
      <c r="BK14356" s="41"/>
      <c r="BL14356" s="41"/>
      <c r="BM14356" s="41"/>
      <c r="BN14356" s="41"/>
      <c r="BO14356" s="41"/>
      <c r="BP14356" s="108"/>
      <c r="CG14356" s="102"/>
      <c r="CI14356" s="45"/>
    </row>
    <row r="14357" spans="37:87" ht="13" customHeight="1">
      <c r="AK14357" s="114"/>
      <c r="AL14357" s="41"/>
      <c r="AM14357" s="41"/>
      <c r="AN14357" s="41"/>
      <c r="AO14357" s="41"/>
      <c r="AP14357" s="41"/>
      <c r="AQ14357" s="41"/>
      <c r="AR14357" s="41"/>
      <c r="AS14357" s="41"/>
      <c r="AT14357" s="41"/>
      <c r="AU14357" s="41"/>
      <c r="AV14357" s="41"/>
      <c r="AW14357" s="41"/>
      <c r="AX14357" s="41"/>
      <c r="AY14357" s="41"/>
      <c r="AZ14357" s="41"/>
      <c r="BA14357" s="41"/>
      <c r="BB14357" s="41"/>
      <c r="BC14357" s="41"/>
      <c r="BD14357" s="41"/>
      <c r="BE14357" s="41"/>
      <c r="BF14357" s="41"/>
      <c r="BG14357" s="41"/>
      <c r="BH14357" s="41"/>
      <c r="BI14357" s="41"/>
      <c r="BJ14357" s="41"/>
      <c r="BK14357" s="41"/>
      <c r="BL14357" s="41"/>
      <c r="BM14357" s="41"/>
      <c r="BN14357" s="41"/>
      <c r="BO14357" s="41"/>
      <c r="BP14357" s="108"/>
      <c r="CG14357" s="102"/>
      <c r="CI14357" s="45"/>
    </row>
    <row r="14358" spans="37:87" ht="13" customHeight="1">
      <c r="AK14358" s="114"/>
      <c r="AL14358" s="41"/>
      <c r="AM14358" s="41"/>
      <c r="AN14358" s="41"/>
      <c r="AO14358" s="41"/>
      <c r="AP14358" s="41"/>
      <c r="AQ14358" s="41"/>
      <c r="AR14358" s="41"/>
      <c r="AS14358" s="41"/>
      <c r="AT14358" s="41"/>
      <c r="AU14358" s="41"/>
      <c r="AV14358" s="41"/>
      <c r="AW14358" s="41"/>
      <c r="AX14358" s="41"/>
      <c r="AY14358" s="41"/>
      <c r="AZ14358" s="41"/>
      <c r="BA14358" s="41"/>
      <c r="BB14358" s="41"/>
      <c r="BC14358" s="41"/>
      <c r="BD14358" s="41"/>
      <c r="BE14358" s="41"/>
      <c r="BF14358" s="41"/>
      <c r="BG14358" s="41"/>
      <c r="BH14358" s="41"/>
      <c r="BI14358" s="41"/>
      <c r="BJ14358" s="41"/>
      <c r="BK14358" s="41"/>
      <c r="BL14358" s="41"/>
      <c r="BM14358" s="41"/>
      <c r="BN14358" s="41"/>
      <c r="BO14358" s="41"/>
      <c r="BP14358" s="108"/>
      <c r="CG14358" s="102"/>
      <c r="CI14358" s="45"/>
    </row>
    <row r="14359" spans="37:87" ht="13" customHeight="1">
      <c r="AK14359" s="114"/>
      <c r="AL14359" s="41"/>
      <c r="AM14359" s="41"/>
      <c r="AN14359" s="41"/>
      <c r="AO14359" s="41"/>
      <c r="AP14359" s="41"/>
      <c r="AQ14359" s="41"/>
      <c r="AR14359" s="41"/>
      <c r="AS14359" s="41"/>
      <c r="AT14359" s="41"/>
      <c r="AU14359" s="41"/>
      <c r="AV14359" s="41"/>
      <c r="AW14359" s="41"/>
      <c r="AX14359" s="41"/>
      <c r="AY14359" s="41"/>
      <c r="AZ14359" s="41"/>
      <c r="BA14359" s="41"/>
      <c r="BB14359" s="41"/>
      <c r="BC14359" s="41"/>
      <c r="BD14359" s="41"/>
      <c r="BE14359" s="41"/>
      <c r="BF14359" s="41"/>
      <c r="BG14359" s="41"/>
      <c r="BH14359" s="41"/>
      <c r="BI14359" s="41"/>
      <c r="BJ14359" s="41"/>
      <c r="BK14359" s="41"/>
      <c r="BL14359" s="41"/>
      <c r="BM14359" s="41"/>
      <c r="BN14359" s="41"/>
      <c r="BO14359" s="41"/>
      <c r="BP14359" s="108"/>
      <c r="CG14359" s="102"/>
      <c r="CI14359" s="45"/>
    </row>
    <row r="14360" spans="37:87" ht="13" customHeight="1">
      <c r="AK14360" s="114"/>
      <c r="AL14360" s="41"/>
      <c r="AM14360" s="41"/>
      <c r="AN14360" s="41"/>
      <c r="AO14360" s="41"/>
      <c r="AP14360" s="41"/>
      <c r="AQ14360" s="41"/>
      <c r="AR14360" s="41"/>
      <c r="AS14360" s="41"/>
      <c r="AT14360" s="41"/>
      <c r="AU14360" s="41"/>
      <c r="AV14360" s="41"/>
      <c r="AW14360" s="41"/>
      <c r="AX14360" s="41"/>
      <c r="AY14360" s="41"/>
      <c r="AZ14360" s="41"/>
      <c r="BA14360" s="41"/>
      <c r="BB14360" s="41"/>
      <c r="BC14360" s="41"/>
      <c r="BD14360" s="41"/>
      <c r="BE14360" s="41"/>
      <c r="BF14360" s="41"/>
      <c r="BG14360" s="41"/>
      <c r="BH14360" s="41"/>
      <c r="BI14360" s="41"/>
      <c r="BJ14360" s="41"/>
      <c r="BK14360" s="41"/>
      <c r="BL14360" s="41"/>
      <c r="BM14360" s="41"/>
      <c r="BN14360" s="41"/>
      <c r="BO14360" s="41"/>
      <c r="BP14360" s="108"/>
      <c r="CG14360" s="102"/>
      <c r="CI14360" s="45"/>
    </row>
    <row r="14361" spans="37:87" ht="13" customHeight="1">
      <c r="AK14361" s="114"/>
      <c r="AL14361" s="41"/>
      <c r="AM14361" s="41"/>
      <c r="AN14361" s="41"/>
      <c r="AO14361" s="41"/>
      <c r="AP14361" s="41"/>
      <c r="AQ14361" s="41"/>
      <c r="AR14361" s="41"/>
      <c r="AS14361" s="41"/>
      <c r="AT14361" s="41"/>
      <c r="AU14361" s="41"/>
      <c r="AV14361" s="41"/>
      <c r="AW14361" s="41"/>
      <c r="AX14361" s="41"/>
      <c r="AY14361" s="41"/>
      <c r="AZ14361" s="41"/>
      <c r="BA14361" s="41"/>
      <c r="BB14361" s="41"/>
      <c r="BC14361" s="41"/>
      <c r="BD14361" s="41"/>
      <c r="BE14361" s="41"/>
      <c r="BF14361" s="41"/>
      <c r="BG14361" s="41"/>
      <c r="BH14361" s="41"/>
      <c r="BI14361" s="41"/>
      <c r="BJ14361" s="41"/>
      <c r="BK14361" s="41"/>
      <c r="BL14361" s="41"/>
      <c r="BM14361" s="41"/>
      <c r="BN14361" s="41"/>
      <c r="BO14361" s="41"/>
      <c r="BP14361" s="108"/>
      <c r="CG14361" s="102"/>
      <c r="CI14361" s="45"/>
    </row>
    <row r="14362" spans="37:87" ht="13" customHeight="1">
      <c r="AK14362" s="114"/>
      <c r="AL14362" s="41"/>
      <c r="AM14362" s="41"/>
      <c r="AN14362" s="41"/>
      <c r="AO14362" s="41"/>
      <c r="AP14362" s="41"/>
      <c r="AQ14362" s="41"/>
      <c r="AR14362" s="41"/>
      <c r="AS14362" s="41"/>
      <c r="AT14362" s="41"/>
      <c r="AU14362" s="41"/>
      <c r="AV14362" s="41"/>
      <c r="AW14362" s="41"/>
      <c r="AX14362" s="41"/>
      <c r="AY14362" s="41"/>
      <c r="AZ14362" s="41"/>
      <c r="BA14362" s="41"/>
      <c r="BB14362" s="41"/>
      <c r="BC14362" s="41"/>
      <c r="BD14362" s="41"/>
      <c r="BE14362" s="41"/>
      <c r="BF14362" s="41"/>
      <c r="BG14362" s="41"/>
      <c r="BH14362" s="41"/>
      <c r="BI14362" s="41"/>
      <c r="BJ14362" s="41"/>
      <c r="BK14362" s="41"/>
      <c r="BL14362" s="41"/>
      <c r="BM14362" s="41"/>
      <c r="BN14362" s="41"/>
      <c r="BO14362" s="41"/>
      <c r="BP14362" s="108"/>
      <c r="CG14362" s="102"/>
      <c r="CI14362" s="45"/>
    </row>
    <row r="14363" spans="37:87" ht="13" customHeight="1">
      <c r="AK14363" s="114"/>
      <c r="AL14363" s="41"/>
      <c r="AM14363" s="41"/>
      <c r="AN14363" s="41"/>
      <c r="AO14363" s="41"/>
      <c r="AP14363" s="41"/>
      <c r="AQ14363" s="41"/>
      <c r="AR14363" s="41"/>
      <c r="AS14363" s="41"/>
      <c r="AT14363" s="41"/>
      <c r="AU14363" s="41"/>
      <c r="AV14363" s="41"/>
      <c r="AW14363" s="41"/>
      <c r="AX14363" s="41"/>
      <c r="AY14363" s="41"/>
      <c r="AZ14363" s="41"/>
      <c r="BA14363" s="41"/>
      <c r="BB14363" s="41"/>
      <c r="BC14363" s="41"/>
      <c r="BD14363" s="41"/>
      <c r="BE14363" s="41"/>
      <c r="BF14363" s="41"/>
      <c r="BG14363" s="41"/>
      <c r="BH14363" s="41"/>
      <c r="BI14363" s="41"/>
      <c r="BJ14363" s="41"/>
      <c r="BK14363" s="41"/>
      <c r="BL14363" s="41"/>
      <c r="BM14363" s="41"/>
      <c r="BN14363" s="41"/>
      <c r="BO14363" s="41"/>
      <c r="BP14363" s="108"/>
      <c r="CG14363" s="102"/>
      <c r="CI14363" s="45"/>
    </row>
    <row r="14364" spans="37:87" ht="13" customHeight="1">
      <c r="AK14364" s="114"/>
      <c r="AL14364" s="41"/>
      <c r="AM14364" s="41"/>
      <c r="AN14364" s="41"/>
      <c r="AO14364" s="41"/>
      <c r="AP14364" s="41"/>
      <c r="AQ14364" s="41"/>
      <c r="AR14364" s="41"/>
      <c r="AS14364" s="41"/>
      <c r="AT14364" s="41"/>
      <c r="AU14364" s="41"/>
      <c r="AV14364" s="41"/>
      <c r="AW14364" s="41"/>
      <c r="AX14364" s="41"/>
      <c r="AY14364" s="41"/>
      <c r="AZ14364" s="41"/>
      <c r="BA14364" s="41"/>
      <c r="BB14364" s="41"/>
      <c r="BC14364" s="41"/>
      <c r="BD14364" s="41"/>
      <c r="BE14364" s="41"/>
      <c r="BF14364" s="41"/>
      <c r="BG14364" s="41"/>
      <c r="BH14364" s="41"/>
      <c r="BI14364" s="41"/>
      <c r="BJ14364" s="41"/>
      <c r="BK14364" s="41"/>
      <c r="BL14364" s="41"/>
      <c r="BM14364" s="41"/>
      <c r="BN14364" s="41"/>
      <c r="BO14364" s="41"/>
      <c r="BP14364" s="108"/>
      <c r="CG14364" s="102"/>
      <c r="CI14364" s="45"/>
    </row>
    <row r="14365" spans="37:87" ht="13" customHeight="1">
      <c r="AK14365" s="114"/>
      <c r="AL14365" s="41"/>
      <c r="AM14365" s="41"/>
      <c r="AN14365" s="41"/>
      <c r="AO14365" s="41"/>
      <c r="AP14365" s="41"/>
      <c r="AQ14365" s="41"/>
      <c r="AR14365" s="41"/>
      <c r="AS14365" s="41"/>
      <c r="AT14365" s="41"/>
      <c r="AU14365" s="41"/>
      <c r="AV14365" s="41"/>
      <c r="AW14365" s="41"/>
      <c r="AX14365" s="41"/>
      <c r="AY14365" s="41"/>
      <c r="AZ14365" s="41"/>
      <c r="BA14365" s="41"/>
      <c r="BB14365" s="41"/>
      <c r="BC14365" s="41"/>
      <c r="BD14365" s="41"/>
      <c r="BE14365" s="41"/>
      <c r="BF14365" s="41"/>
      <c r="BG14365" s="41"/>
      <c r="BH14365" s="41"/>
      <c r="BI14365" s="41"/>
      <c r="BJ14365" s="41"/>
      <c r="BK14365" s="41"/>
      <c r="BL14365" s="41"/>
      <c r="BM14365" s="41"/>
      <c r="BN14365" s="41"/>
      <c r="BO14365" s="41"/>
      <c r="BP14365" s="108"/>
      <c r="CG14365" s="102"/>
      <c r="CI14365" s="45"/>
    </row>
    <row r="14366" spans="37:87" ht="13" customHeight="1">
      <c r="AK14366" s="114"/>
      <c r="AL14366" s="41"/>
      <c r="AM14366" s="41"/>
      <c r="AN14366" s="41"/>
      <c r="AO14366" s="41"/>
      <c r="AP14366" s="41"/>
      <c r="AQ14366" s="41"/>
      <c r="AR14366" s="41"/>
      <c r="AS14366" s="41"/>
      <c r="AT14366" s="41"/>
      <c r="AU14366" s="41"/>
      <c r="AV14366" s="41"/>
      <c r="AW14366" s="41"/>
      <c r="AX14366" s="41"/>
      <c r="AY14366" s="41"/>
      <c r="AZ14366" s="41"/>
      <c r="BA14366" s="41"/>
      <c r="BB14366" s="41"/>
      <c r="BC14366" s="41"/>
      <c r="BD14366" s="41"/>
      <c r="BE14366" s="41"/>
      <c r="BF14366" s="41"/>
      <c r="BG14366" s="41"/>
      <c r="BH14366" s="41"/>
      <c r="BI14366" s="41"/>
      <c r="BJ14366" s="41"/>
      <c r="BK14366" s="41"/>
      <c r="BL14366" s="41"/>
      <c r="BM14366" s="41"/>
      <c r="BN14366" s="41"/>
      <c r="BO14366" s="41"/>
      <c r="BP14366" s="108"/>
      <c r="CG14366" s="102"/>
      <c r="CI14366" s="45"/>
    </row>
    <row r="14367" spans="37:87" ht="13" customHeight="1">
      <c r="AK14367" s="114"/>
      <c r="AL14367" s="41"/>
      <c r="AM14367" s="41"/>
      <c r="AN14367" s="41"/>
      <c r="AO14367" s="41"/>
      <c r="AP14367" s="41"/>
      <c r="AQ14367" s="41"/>
      <c r="AR14367" s="41"/>
      <c r="AS14367" s="41"/>
      <c r="AT14367" s="41"/>
      <c r="AU14367" s="41"/>
      <c r="AV14367" s="41"/>
      <c r="AW14367" s="41"/>
      <c r="AX14367" s="41"/>
      <c r="AY14367" s="41"/>
      <c r="AZ14367" s="41"/>
      <c r="BA14367" s="41"/>
      <c r="BB14367" s="41"/>
      <c r="BC14367" s="41"/>
      <c r="BD14367" s="41"/>
      <c r="BE14367" s="41"/>
      <c r="BF14367" s="41"/>
      <c r="BG14367" s="41"/>
      <c r="BH14367" s="41"/>
      <c r="BI14367" s="41"/>
      <c r="BJ14367" s="41"/>
      <c r="BK14367" s="41"/>
      <c r="BL14367" s="41"/>
      <c r="BM14367" s="41"/>
      <c r="BN14367" s="41"/>
      <c r="BO14367" s="41"/>
      <c r="BP14367" s="108"/>
      <c r="CG14367" s="102"/>
      <c r="CI14367" s="45"/>
    </row>
    <row r="14368" spans="37:87" ht="13" customHeight="1">
      <c r="AK14368" s="114"/>
      <c r="AL14368" s="41"/>
      <c r="AM14368" s="41"/>
      <c r="AN14368" s="41"/>
      <c r="AO14368" s="41"/>
      <c r="AP14368" s="41"/>
      <c r="AQ14368" s="41"/>
      <c r="AR14368" s="41"/>
      <c r="AS14368" s="41"/>
      <c r="AT14368" s="41"/>
      <c r="AU14368" s="41"/>
      <c r="AV14368" s="41"/>
      <c r="AW14368" s="41"/>
      <c r="AX14368" s="41"/>
      <c r="AY14368" s="41"/>
      <c r="AZ14368" s="41"/>
      <c r="BA14368" s="41"/>
      <c r="BB14368" s="41"/>
      <c r="BC14368" s="41"/>
      <c r="BD14368" s="41"/>
      <c r="BE14368" s="41"/>
      <c r="BF14368" s="41"/>
      <c r="BG14368" s="41"/>
      <c r="BH14368" s="41"/>
      <c r="BI14368" s="41"/>
      <c r="BJ14368" s="41"/>
      <c r="BK14368" s="41"/>
      <c r="BL14368" s="41"/>
      <c r="BM14368" s="41"/>
      <c r="BN14368" s="41"/>
      <c r="BO14368" s="41"/>
      <c r="BP14368" s="108"/>
      <c r="CG14368" s="102"/>
      <c r="CI14368" s="45"/>
    </row>
    <row r="14369" spans="37:87" ht="13" customHeight="1">
      <c r="AK14369" s="114"/>
      <c r="AL14369" s="41"/>
      <c r="AM14369" s="41"/>
      <c r="AN14369" s="41"/>
      <c r="AO14369" s="41"/>
      <c r="AP14369" s="41"/>
      <c r="AQ14369" s="41"/>
      <c r="AR14369" s="41"/>
      <c r="AS14369" s="41"/>
      <c r="AT14369" s="41"/>
      <c r="AU14369" s="41"/>
      <c r="AV14369" s="41"/>
      <c r="AW14369" s="41"/>
      <c r="AX14369" s="41"/>
      <c r="AY14369" s="41"/>
      <c r="AZ14369" s="41"/>
      <c r="BA14369" s="41"/>
      <c r="BB14369" s="41"/>
      <c r="BC14369" s="41"/>
      <c r="BD14369" s="41"/>
      <c r="BE14369" s="41"/>
      <c r="BF14369" s="41"/>
      <c r="BG14369" s="41"/>
      <c r="BH14369" s="41"/>
      <c r="BI14369" s="41"/>
      <c r="BJ14369" s="41"/>
      <c r="BK14369" s="41"/>
      <c r="BL14369" s="41"/>
      <c r="BM14369" s="41"/>
      <c r="BN14369" s="41"/>
      <c r="BO14369" s="41"/>
      <c r="BP14369" s="108"/>
      <c r="CG14369" s="102"/>
      <c r="CI14369" s="45"/>
    </row>
    <row r="14370" spans="37:87" ht="13" customHeight="1">
      <c r="AK14370" s="114"/>
      <c r="AL14370" s="41"/>
      <c r="AM14370" s="41"/>
      <c r="AN14370" s="41"/>
      <c r="AO14370" s="41"/>
      <c r="AP14370" s="41"/>
      <c r="AQ14370" s="41"/>
      <c r="AR14370" s="41"/>
      <c r="AS14370" s="41"/>
      <c r="AT14370" s="41"/>
      <c r="AU14370" s="41"/>
      <c r="AV14370" s="41"/>
      <c r="AW14370" s="41"/>
      <c r="AX14370" s="41"/>
      <c r="AY14370" s="41"/>
      <c r="AZ14370" s="41"/>
      <c r="BA14370" s="41"/>
      <c r="BB14370" s="41"/>
      <c r="BC14370" s="41"/>
      <c r="BD14370" s="41"/>
      <c r="BE14370" s="41"/>
      <c r="BF14370" s="41"/>
      <c r="BG14370" s="41"/>
      <c r="BH14370" s="41"/>
      <c r="BI14370" s="41"/>
      <c r="BJ14370" s="41"/>
      <c r="BK14370" s="41"/>
      <c r="BL14370" s="41"/>
      <c r="BM14370" s="41"/>
      <c r="BN14370" s="41"/>
      <c r="BO14370" s="41"/>
      <c r="BP14370" s="108"/>
      <c r="CG14370" s="102"/>
      <c r="CI14370" s="45"/>
    </row>
    <row r="14371" spans="37:87" ht="13" customHeight="1">
      <c r="AK14371" s="114"/>
      <c r="AL14371" s="41"/>
      <c r="AM14371" s="41"/>
      <c r="AN14371" s="41"/>
      <c r="AO14371" s="41"/>
      <c r="AP14371" s="41"/>
      <c r="AQ14371" s="41"/>
      <c r="AR14371" s="41"/>
      <c r="AS14371" s="41"/>
      <c r="AT14371" s="41"/>
      <c r="AU14371" s="41"/>
      <c r="AV14371" s="41"/>
      <c r="AW14371" s="41"/>
      <c r="AX14371" s="41"/>
      <c r="AY14371" s="41"/>
      <c r="AZ14371" s="41"/>
      <c r="BA14371" s="41"/>
      <c r="BB14371" s="41"/>
      <c r="BC14371" s="41"/>
      <c r="BD14371" s="41"/>
      <c r="BE14371" s="41"/>
      <c r="BF14371" s="41"/>
      <c r="BG14371" s="41"/>
      <c r="BH14371" s="41"/>
      <c r="BI14371" s="41"/>
      <c r="BJ14371" s="41"/>
      <c r="BK14371" s="41"/>
      <c r="BL14371" s="41"/>
      <c r="BM14371" s="41"/>
      <c r="BN14371" s="41"/>
      <c r="BO14371" s="41"/>
      <c r="BP14371" s="108"/>
      <c r="CG14371" s="102"/>
      <c r="CI14371" s="45"/>
    </row>
    <row r="14372" spans="37:87" ht="13" customHeight="1">
      <c r="AK14372" s="114"/>
      <c r="AL14372" s="41"/>
      <c r="AM14372" s="41"/>
      <c r="AN14372" s="41"/>
      <c r="AO14372" s="41"/>
      <c r="AP14372" s="41"/>
      <c r="AQ14372" s="41"/>
      <c r="AR14372" s="41"/>
      <c r="AS14372" s="41"/>
      <c r="AT14372" s="41"/>
      <c r="AU14372" s="41"/>
      <c r="AV14372" s="41"/>
      <c r="AW14372" s="41"/>
      <c r="AX14372" s="41"/>
      <c r="AY14372" s="41"/>
      <c r="AZ14372" s="41"/>
      <c r="BA14372" s="41"/>
      <c r="BB14372" s="41"/>
      <c r="BC14372" s="41"/>
      <c r="BD14372" s="41"/>
      <c r="BE14372" s="41"/>
      <c r="BF14372" s="41"/>
      <c r="BG14372" s="41"/>
      <c r="BH14372" s="41"/>
      <c r="BI14372" s="41"/>
      <c r="BJ14372" s="41"/>
      <c r="BK14372" s="41"/>
      <c r="BL14372" s="41"/>
      <c r="BM14372" s="41"/>
      <c r="BN14372" s="41"/>
      <c r="BO14372" s="41"/>
      <c r="BP14372" s="108"/>
      <c r="CG14372" s="102"/>
      <c r="CI14372" s="45"/>
    </row>
    <row r="14373" spans="37:87" ht="13" customHeight="1">
      <c r="AK14373" s="114"/>
      <c r="AL14373" s="41"/>
      <c r="AM14373" s="41"/>
      <c r="AN14373" s="41"/>
      <c r="AO14373" s="41"/>
      <c r="AP14373" s="41"/>
      <c r="AQ14373" s="41"/>
      <c r="AR14373" s="41"/>
      <c r="AS14373" s="41"/>
      <c r="AT14373" s="41"/>
      <c r="AU14373" s="41"/>
      <c r="AV14373" s="41"/>
      <c r="AW14373" s="41"/>
      <c r="AX14373" s="41"/>
      <c r="AY14373" s="41"/>
      <c r="AZ14373" s="41"/>
      <c r="BA14373" s="41"/>
      <c r="BB14373" s="41"/>
      <c r="BC14373" s="41"/>
      <c r="BD14373" s="41"/>
      <c r="BE14373" s="41"/>
      <c r="BF14373" s="41"/>
      <c r="BG14373" s="41"/>
      <c r="BH14373" s="41"/>
      <c r="BI14373" s="41"/>
      <c r="BJ14373" s="41"/>
      <c r="BK14373" s="41"/>
      <c r="BL14373" s="41"/>
      <c r="BM14373" s="41"/>
      <c r="BN14373" s="41"/>
      <c r="BO14373" s="41"/>
      <c r="BP14373" s="108"/>
      <c r="CG14373" s="102"/>
      <c r="CI14373" s="45"/>
    </row>
    <row r="14374" spans="37:87" ht="13" customHeight="1">
      <c r="AK14374" s="114"/>
      <c r="AL14374" s="41"/>
      <c r="AM14374" s="41"/>
      <c r="AN14374" s="41"/>
      <c r="AO14374" s="41"/>
      <c r="AP14374" s="41"/>
      <c r="AQ14374" s="41"/>
      <c r="AR14374" s="41"/>
      <c r="AS14374" s="41"/>
      <c r="AT14374" s="41"/>
      <c r="AU14374" s="41"/>
      <c r="AV14374" s="41"/>
      <c r="AW14374" s="41"/>
      <c r="AX14374" s="41"/>
      <c r="AY14374" s="41"/>
      <c r="AZ14374" s="41"/>
      <c r="BA14374" s="41"/>
      <c r="BB14374" s="41"/>
      <c r="BC14374" s="41"/>
      <c r="BD14374" s="41"/>
      <c r="BE14374" s="41"/>
      <c r="BF14374" s="41"/>
      <c r="BG14374" s="41"/>
      <c r="BH14374" s="41"/>
      <c r="BI14374" s="41"/>
      <c r="BJ14374" s="41"/>
      <c r="BK14374" s="41"/>
      <c r="BL14374" s="41"/>
      <c r="BM14374" s="41"/>
      <c r="BN14374" s="41"/>
      <c r="BO14374" s="41"/>
      <c r="BP14374" s="108"/>
      <c r="CG14374" s="102"/>
      <c r="CI14374" s="45"/>
    </row>
    <row r="14375" spans="37:87" ht="13" customHeight="1">
      <c r="AK14375" s="114"/>
      <c r="AL14375" s="41"/>
      <c r="AM14375" s="41"/>
      <c r="AN14375" s="41"/>
      <c r="AO14375" s="41"/>
      <c r="AP14375" s="41"/>
      <c r="AQ14375" s="41"/>
      <c r="AR14375" s="41"/>
      <c r="AS14375" s="41"/>
      <c r="AT14375" s="41"/>
      <c r="AU14375" s="41"/>
      <c r="AV14375" s="41"/>
      <c r="AW14375" s="41"/>
      <c r="AX14375" s="41"/>
      <c r="AY14375" s="41"/>
      <c r="AZ14375" s="41"/>
      <c r="BA14375" s="41"/>
      <c r="BB14375" s="41"/>
      <c r="BC14375" s="41"/>
      <c r="BD14375" s="41"/>
      <c r="BE14375" s="41"/>
      <c r="BF14375" s="41"/>
      <c r="BG14375" s="41"/>
      <c r="BH14375" s="41"/>
      <c r="BI14375" s="41"/>
      <c r="BJ14375" s="41"/>
      <c r="BK14375" s="41"/>
      <c r="BL14375" s="41"/>
      <c r="BM14375" s="41"/>
      <c r="BN14375" s="41"/>
      <c r="BO14375" s="41"/>
      <c r="BP14375" s="108"/>
      <c r="CG14375" s="102"/>
      <c r="CI14375" s="45"/>
    </row>
    <row r="14376" spans="37:87" ht="13" customHeight="1">
      <c r="AK14376" s="114"/>
      <c r="AL14376" s="41"/>
      <c r="AM14376" s="41"/>
      <c r="AN14376" s="41"/>
      <c r="AO14376" s="41"/>
      <c r="AP14376" s="41"/>
      <c r="AQ14376" s="41"/>
      <c r="AR14376" s="41"/>
      <c r="AS14376" s="41"/>
      <c r="AT14376" s="41"/>
      <c r="AU14376" s="41"/>
      <c r="AV14376" s="41"/>
      <c r="AW14376" s="41"/>
      <c r="AX14376" s="41"/>
      <c r="AY14376" s="41"/>
      <c r="AZ14376" s="41"/>
      <c r="BA14376" s="41"/>
      <c r="BB14376" s="41"/>
      <c r="BC14376" s="41"/>
      <c r="BD14376" s="41"/>
      <c r="BE14376" s="41"/>
      <c r="BF14376" s="41"/>
      <c r="BG14376" s="41"/>
      <c r="BH14376" s="41"/>
      <c r="BI14376" s="41"/>
      <c r="BJ14376" s="41"/>
      <c r="BK14376" s="41"/>
      <c r="BL14376" s="41"/>
      <c r="BM14376" s="41"/>
      <c r="BN14376" s="41"/>
      <c r="BO14376" s="41"/>
      <c r="BP14376" s="108"/>
      <c r="CG14376" s="102"/>
      <c r="CI14376" s="45"/>
    </row>
    <row r="14377" spans="37:87" ht="13" customHeight="1">
      <c r="AK14377" s="114"/>
      <c r="AL14377" s="41"/>
      <c r="AM14377" s="41"/>
      <c r="AN14377" s="41"/>
      <c r="AO14377" s="41"/>
      <c r="AP14377" s="41"/>
      <c r="AQ14377" s="41"/>
      <c r="AR14377" s="41"/>
      <c r="AS14377" s="41"/>
      <c r="AT14377" s="41"/>
      <c r="AU14377" s="41"/>
      <c r="AV14377" s="41"/>
      <c r="AW14377" s="41"/>
      <c r="AX14377" s="41"/>
      <c r="AY14377" s="41"/>
      <c r="AZ14377" s="41"/>
      <c r="BA14377" s="41"/>
      <c r="BB14377" s="41"/>
      <c r="BC14377" s="41"/>
      <c r="BD14377" s="41"/>
      <c r="BE14377" s="41"/>
      <c r="BF14377" s="41"/>
      <c r="BG14377" s="41"/>
      <c r="BH14377" s="41"/>
      <c r="BI14377" s="41"/>
      <c r="BJ14377" s="41"/>
      <c r="BK14377" s="41"/>
      <c r="BL14377" s="41"/>
      <c r="BM14377" s="41"/>
      <c r="BN14377" s="41"/>
      <c r="BO14377" s="41"/>
      <c r="BP14377" s="108"/>
      <c r="CG14377" s="102"/>
      <c r="CI14377" s="45"/>
    </row>
    <row r="14378" spans="37:87" ht="13" customHeight="1">
      <c r="AK14378" s="114"/>
      <c r="AL14378" s="41"/>
      <c r="AM14378" s="41"/>
      <c r="AN14378" s="41"/>
      <c r="AO14378" s="41"/>
      <c r="AP14378" s="41"/>
      <c r="AQ14378" s="41"/>
      <c r="AR14378" s="41"/>
      <c r="AS14378" s="41"/>
      <c r="AT14378" s="41"/>
      <c r="AU14378" s="41"/>
      <c r="AV14378" s="41"/>
      <c r="AW14378" s="41"/>
      <c r="AX14378" s="41"/>
      <c r="AY14378" s="41"/>
      <c r="AZ14378" s="41"/>
      <c r="BA14378" s="41"/>
      <c r="BB14378" s="41"/>
      <c r="BC14378" s="41"/>
      <c r="BD14378" s="41"/>
      <c r="BE14378" s="41"/>
      <c r="BF14378" s="41"/>
      <c r="BG14378" s="41"/>
      <c r="BH14378" s="41"/>
      <c r="BI14378" s="41"/>
      <c r="BJ14378" s="41"/>
      <c r="BK14378" s="41"/>
      <c r="BL14378" s="41"/>
      <c r="BM14378" s="41"/>
      <c r="BN14378" s="41"/>
      <c r="BO14378" s="41"/>
      <c r="BP14378" s="108"/>
      <c r="CG14378" s="102"/>
      <c r="CI14378" s="45"/>
    </row>
    <row r="14379" spans="37:87" ht="13" customHeight="1">
      <c r="AK14379" s="114"/>
      <c r="AL14379" s="41"/>
      <c r="AM14379" s="41"/>
      <c r="AN14379" s="41"/>
      <c r="AO14379" s="41"/>
      <c r="AP14379" s="41"/>
      <c r="AQ14379" s="41"/>
      <c r="AR14379" s="41"/>
      <c r="AS14379" s="41"/>
      <c r="AT14379" s="41"/>
      <c r="AU14379" s="41"/>
      <c r="AV14379" s="41"/>
      <c r="AW14379" s="41"/>
      <c r="AX14379" s="41"/>
      <c r="AY14379" s="41"/>
      <c r="AZ14379" s="41"/>
      <c r="BA14379" s="41"/>
      <c r="BB14379" s="41"/>
      <c r="BC14379" s="41"/>
      <c r="BD14379" s="41"/>
      <c r="BE14379" s="41"/>
      <c r="BF14379" s="41"/>
      <c r="BG14379" s="41"/>
      <c r="BH14379" s="41"/>
      <c r="BI14379" s="41"/>
      <c r="BJ14379" s="41"/>
      <c r="BK14379" s="41"/>
      <c r="BL14379" s="41"/>
      <c r="BM14379" s="41"/>
      <c r="BN14379" s="41"/>
      <c r="BO14379" s="41"/>
      <c r="BP14379" s="108"/>
      <c r="CG14379" s="102"/>
      <c r="CI14379" s="45"/>
    </row>
    <row r="14380" spans="37:87" ht="13" customHeight="1">
      <c r="AK14380" s="114"/>
      <c r="AL14380" s="41"/>
      <c r="AM14380" s="41"/>
      <c r="AN14380" s="41"/>
      <c r="AO14380" s="41"/>
      <c r="AP14380" s="41"/>
      <c r="AQ14380" s="41"/>
      <c r="AR14380" s="41"/>
      <c r="AS14380" s="41"/>
      <c r="AT14380" s="41"/>
      <c r="AU14380" s="41"/>
      <c r="AV14380" s="41"/>
      <c r="AW14380" s="41"/>
      <c r="AX14380" s="41"/>
      <c r="AY14380" s="41"/>
      <c r="AZ14380" s="41"/>
      <c r="BA14380" s="41"/>
      <c r="BB14380" s="41"/>
      <c r="BC14380" s="41"/>
      <c r="BD14380" s="41"/>
      <c r="BE14380" s="41"/>
      <c r="BF14380" s="41"/>
      <c r="BG14380" s="41"/>
      <c r="BH14380" s="41"/>
      <c r="BI14380" s="41"/>
      <c r="BJ14380" s="41"/>
      <c r="BK14380" s="41"/>
      <c r="BL14380" s="41"/>
      <c r="BM14380" s="41"/>
      <c r="BN14380" s="41"/>
      <c r="BO14380" s="41"/>
      <c r="BP14380" s="108"/>
      <c r="CG14380" s="102"/>
      <c r="CI14380" s="45"/>
    </row>
    <row r="14381" spans="37:87" ht="13" customHeight="1">
      <c r="AK14381" s="114"/>
      <c r="AL14381" s="41"/>
      <c r="AM14381" s="41"/>
      <c r="AN14381" s="41"/>
      <c r="AO14381" s="41"/>
      <c r="AP14381" s="41"/>
      <c r="AQ14381" s="41"/>
      <c r="AR14381" s="41"/>
      <c r="AS14381" s="41"/>
      <c r="AT14381" s="41"/>
      <c r="AU14381" s="41"/>
      <c r="AV14381" s="41"/>
      <c r="AW14381" s="41"/>
      <c r="AX14381" s="41"/>
      <c r="AY14381" s="41"/>
      <c r="AZ14381" s="41"/>
      <c r="BA14381" s="41"/>
      <c r="BB14381" s="41"/>
      <c r="BC14381" s="41"/>
      <c r="BD14381" s="41"/>
      <c r="BE14381" s="41"/>
      <c r="BF14381" s="41"/>
      <c r="BG14381" s="41"/>
      <c r="BH14381" s="41"/>
      <c r="BI14381" s="41"/>
      <c r="BJ14381" s="41"/>
      <c r="BK14381" s="41"/>
      <c r="BL14381" s="41"/>
      <c r="BM14381" s="41"/>
      <c r="BN14381" s="41"/>
      <c r="BO14381" s="41"/>
      <c r="BP14381" s="108"/>
      <c r="CG14381" s="102"/>
      <c r="CI14381" s="45"/>
    </row>
    <row r="14382" spans="37:87" ht="13" customHeight="1">
      <c r="AK14382" s="114"/>
      <c r="AL14382" s="41"/>
      <c r="AM14382" s="41"/>
      <c r="AN14382" s="41"/>
      <c r="AO14382" s="41"/>
      <c r="AP14382" s="41"/>
      <c r="AQ14382" s="41"/>
      <c r="AR14382" s="41"/>
      <c r="AS14382" s="41"/>
      <c r="AT14382" s="41"/>
      <c r="AU14382" s="41"/>
      <c r="AV14382" s="41"/>
      <c r="AW14382" s="41"/>
      <c r="AX14382" s="41"/>
      <c r="AY14382" s="41"/>
      <c r="AZ14382" s="41"/>
      <c r="BA14382" s="41"/>
      <c r="BB14382" s="41"/>
      <c r="BC14382" s="41"/>
      <c r="BD14382" s="41"/>
      <c r="BE14382" s="41"/>
      <c r="BF14382" s="41"/>
      <c r="BG14382" s="41"/>
      <c r="BH14382" s="41"/>
      <c r="BI14382" s="41"/>
      <c r="BJ14382" s="41"/>
      <c r="BK14382" s="41"/>
      <c r="BL14382" s="41"/>
      <c r="BM14382" s="41"/>
      <c r="BN14382" s="41"/>
      <c r="BO14382" s="41"/>
      <c r="BP14382" s="108"/>
      <c r="CG14382" s="102"/>
      <c r="CI14382" s="45"/>
    </row>
    <row r="14383" spans="37:87" ht="13" customHeight="1">
      <c r="AK14383" s="114"/>
      <c r="AL14383" s="41"/>
      <c r="AM14383" s="41"/>
      <c r="AN14383" s="41"/>
      <c r="AO14383" s="41"/>
      <c r="AP14383" s="41"/>
      <c r="AQ14383" s="41"/>
      <c r="AR14383" s="41"/>
      <c r="AS14383" s="41"/>
      <c r="AT14383" s="41"/>
      <c r="AU14383" s="41"/>
      <c r="AV14383" s="41"/>
      <c r="AW14383" s="41"/>
      <c r="AX14383" s="41"/>
      <c r="AY14383" s="41"/>
      <c r="AZ14383" s="41"/>
      <c r="BA14383" s="41"/>
      <c r="BB14383" s="41"/>
      <c r="BC14383" s="41"/>
      <c r="BD14383" s="41"/>
      <c r="BE14383" s="41"/>
      <c r="BF14383" s="41"/>
      <c r="BG14383" s="41"/>
      <c r="BH14383" s="41"/>
      <c r="BI14383" s="41"/>
      <c r="BJ14383" s="41"/>
      <c r="BK14383" s="41"/>
      <c r="BL14383" s="41"/>
      <c r="BM14383" s="41"/>
      <c r="BN14383" s="41"/>
      <c r="BO14383" s="41"/>
      <c r="BP14383" s="108"/>
      <c r="CG14383" s="102"/>
      <c r="CI14383" s="45"/>
    </row>
    <row r="14384" spans="37:87" ht="13" customHeight="1">
      <c r="AK14384" s="114"/>
      <c r="AL14384" s="41"/>
      <c r="AM14384" s="41"/>
      <c r="AN14384" s="41"/>
      <c r="AO14384" s="41"/>
      <c r="AP14384" s="41"/>
      <c r="AQ14384" s="41"/>
      <c r="AR14384" s="41"/>
      <c r="AS14384" s="41"/>
      <c r="AT14384" s="41"/>
      <c r="AU14384" s="41"/>
      <c r="AV14384" s="41"/>
      <c r="AW14384" s="41"/>
      <c r="AX14384" s="41"/>
      <c r="AY14384" s="41"/>
      <c r="AZ14384" s="41"/>
      <c r="BA14384" s="41"/>
      <c r="BB14384" s="41"/>
      <c r="BC14384" s="41"/>
      <c r="BD14384" s="41"/>
      <c r="BE14384" s="41"/>
      <c r="BF14384" s="41"/>
      <c r="BG14384" s="41"/>
      <c r="BH14384" s="41"/>
      <c r="BI14384" s="41"/>
      <c r="BJ14384" s="41"/>
      <c r="BK14384" s="41"/>
      <c r="BL14384" s="41"/>
      <c r="BM14384" s="41"/>
      <c r="BN14384" s="41"/>
      <c r="BO14384" s="41"/>
      <c r="BP14384" s="108"/>
      <c r="CG14384" s="102"/>
      <c r="CI14384" s="45"/>
    </row>
    <row r="14385" spans="37:87" ht="13" customHeight="1">
      <c r="AK14385" s="114"/>
      <c r="AL14385" s="41"/>
      <c r="AM14385" s="41"/>
      <c r="AN14385" s="41"/>
      <c r="AO14385" s="41"/>
      <c r="AP14385" s="41"/>
      <c r="AQ14385" s="41"/>
      <c r="AR14385" s="41"/>
      <c r="AS14385" s="41"/>
      <c r="AT14385" s="41"/>
      <c r="AU14385" s="41"/>
      <c r="AV14385" s="41"/>
      <c r="AW14385" s="41"/>
      <c r="AX14385" s="41"/>
      <c r="AY14385" s="41"/>
      <c r="AZ14385" s="41"/>
      <c r="BA14385" s="41"/>
      <c r="BB14385" s="41"/>
      <c r="BC14385" s="41"/>
      <c r="BD14385" s="41"/>
      <c r="BE14385" s="41"/>
      <c r="BF14385" s="41"/>
      <c r="BG14385" s="41"/>
      <c r="BH14385" s="41"/>
      <c r="BI14385" s="41"/>
      <c r="BJ14385" s="41"/>
      <c r="BK14385" s="41"/>
      <c r="BL14385" s="41"/>
      <c r="BM14385" s="41"/>
      <c r="BN14385" s="41"/>
      <c r="BO14385" s="41"/>
      <c r="BP14385" s="108"/>
      <c r="CG14385" s="102"/>
      <c r="CI14385" s="45"/>
    </row>
    <row r="14386" spans="37:87" ht="13" customHeight="1">
      <c r="AK14386" s="114"/>
      <c r="AL14386" s="41"/>
      <c r="AM14386" s="41"/>
      <c r="AN14386" s="41"/>
      <c r="AO14386" s="41"/>
      <c r="AP14386" s="41"/>
      <c r="AQ14386" s="41"/>
      <c r="AR14386" s="41"/>
      <c r="AS14386" s="41"/>
      <c r="AT14386" s="41"/>
      <c r="AU14386" s="41"/>
      <c r="AV14386" s="41"/>
      <c r="AW14386" s="41"/>
      <c r="AX14386" s="41"/>
      <c r="AY14386" s="41"/>
      <c r="AZ14386" s="41"/>
      <c r="BA14386" s="41"/>
      <c r="BB14386" s="41"/>
      <c r="BC14386" s="41"/>
      <c r="BD14386" s="41"/>
      <c r="BE14386" s="41"/>
      <c r="BF14386" s="41"/>
      <c r="BG14386" s="41"/>
      <c r="BH14386" s="41"/>
      <c r="BI14386" s="41"/>
      <c r="BJ14386" s="41"/>
      <c r="BK14386" s="41"/>
      <c r="BL14386" s="41"/>
      <c r="BM14386" s="41"/>
      <c r="BN14386" s="41"/>
      <c r="BO14386" s="41"/>
      <c r="BP14386" s="108"/>
      <c r="CG14386" s="102"/>
      <c r="CI14386" s="45"/>
    </row>
    <row r="14387" spans="37:87" ht="13" customHeight="1">
      <c r="AK14387" s="114"/>
      <c r="AL14387" s="41"/>
      <c r="AM14387" s="41"/>
      <c r="AN14387" s="41"/>
      <c r="AO14387" s="41"/>
      <c r="AP14387" s="41"/>
      <c r="AQ14387" s="41"/>
      <c r="AR14387" s="41"/>
      <c r="AS14387" s="41"/>
      <c r="AT14387" s="41"/>
      <c r="AU14387" s="41"/>
      <c r="AV14387" s="41"/>
      <c r="AW14387" s="41"/>
      <c r="AX14387" s="41"/>
      <c r="AY14387" s="41"/>
      <c r="AZ14387" s="41"/>
      <c r="BA14387" s="41"/>
      <c r="BB14387" s="41"/>
      <c r="BC14387" s="41"/>
      <c r="BD14387" s="41"/>
      <c r="BE14387" s="41"/>
      <c r="BF14387" s="41"/>
      <c r="BG14387" s="41"/>
      <c r="BH14387" s="41"/>
      <c r="BI14387" s="41"/>
      <c r="BJ14387" s="41"/>
      <c r="BK14387" s="41"/>
      <c r="BL14387" s="41"/>
      <c r="BM14387" s="41"/>
      <c r="BN14387" s="41"/>
      <c r="BO14387" s="41"/>
      <c r="BP14387" s="108"/>
      <c r="CG14387" s="102"/>
      <c r="CI14387" s="45"/>
    </row>
    <row r="14388" spans="37:87" ht="13" customHeight="1">
      <c r="AK14388" s="114"/>
      <c r="AL14388" s="41"/>
      <c r="AM14388" s="41"/>
      <c r="AN14388" s="41"/>
      <c r="AO14388" s="41"/>
      <c r="AP14388" s="41"/>
      <c r="AQ14388" s="41"/>
      <c r="AR14388" s="41"/>
      <c r="AS14388" s="41"/>
      <c r="AT14388" s="41"/>
      <c r="AU14388" s="41"/>
      <c r="AV14388" s="41"/>
      <c r="AW14388" s="41"/>
      <c r="AX14388" s="41"/>
      <c r="AY14388" s="41"/>
      <c r="AZ14388" s="41"/>
      <c r="BA14388" s="41"/>
      <c r="BB14388" s="41"/>
      <c r="BC14388" s="41"/>
      <c r="BD14388" s="41"/>
      <c r="BE14388" s="41"/>
      <c r="BF14388" s="41"/>
      <c r="BG14388" s="41"/>
      <c r="BH14388" s="41"/>
      <c r="BI14388" s="41"/>
      <c r="BJ14388" s="41"/>
      <c r="BK14388" s="41"/>
      <c r="BL14388" s="41"/>
      <c r="BM14388" s="41"/>
      <c r="BN14388" s="41"/>
      <c r="BO14388" s="41"/>
      <c r="BP14388" s="108"/>
      <c r="CG14388" s="102"/>
      <c r="CI14388" s="45"/>
    </row>
    <row r="14389" spans="37:87" ht="13" customHeight="1">
      <c r="AK14389" s="114"/>
      <c r="AL14389" s="41"/>
      <c r="AM14389" s="41"/>
      <c r="AN14389" s="41"/>
      <c r="AO14389" s="41"/>
      <c r="AP14389" s="41"/>
      <c r="AQ14389" s="41"/>
      <c r="AR14389" s="41"/>
      <c r="AS14389" s="41"/>
      <c r="AT14389" s="41"/>
      <c r="AU14389" s="41"/>
      <c r="AV14389" s="41"/>
      <c r="AW14389" s="41"/>
      <c r="AX14389" s="41"/>
      <c r="AY14389" s="41"/>
      <c r="AZ14389" s="41"/>
      <c r="BA14389" s="41"/>
      <c r="BB14389" s="41"/>
      <c r="BC14389" s="41"/>
      <c r="BD14389" s="41"/>
      <c r="BE14389" s="41"/>
      <c r="BF14389" s="41"/>
      <c r="BG14389" s="41"/>
      <c r="BH14389" s="41"/>
      <c r="BI14389" s="41"/>
      <c r="BJ14389" s="41"/>
      <c r="BK14389" s="41"/>
      <c r="BL14389" s="41"/>
      <c r="BM14389" s="41"/>
      <c r="BN14389" s="41"/>
      <c r="BO14389" s="41"/>
      <c r="BP14389" s="108"/>
      <c r="CG14389" s="102"/>
      <c r="CI14389" s="45"/>
    </row>
    <row r="14390" spans="37:87" ht="13" customHeight="1">
      <c r="AK14390" s="114"/>
      <c r="AL14390" s="41"/>
      <c r="AM14390" s="41"/>
      <c r="AN14390" s="41"/>
      <c r="AO14390" s="41"/>
      <c r="AP14390" s="41"/>
      <c r="AQ14390" s="41"/>
      <c r="AR14390" s="41"/>
      <c r="AS14390" s="41"/>
      <c r="AT14390" s="41"/>
      <c r="AU14390" s="41"/>
      <c r="AV14390" s="41"/>
      <c r="AW14390" s="41"/>
      <c r="AX14390" s="41"/>
      <c r="AY14390" s="41"/>
      <c r="AZ14390" s="41"/>
      <c r="BA14390" s="41"/>
      <c r="BB14390" s="41"/>
      <c r="BC14390" s="41"/>
      <c r="BD14390" s="41"/>
      <c r="BE14390" s="41"/>
      <c r="BF14390" s="41"/>
      <c r="BG14390" s="41"/>
      <c r="BH14390" s="41"/>
      <c r="BI14390" s="41"/>
      <c r="BJ14390" s="41"/>
      <c r="BK14390" s="41"/>
      <c r="BL14390" s="41"/>
      <c r="BM14390" s="41"/>
      <c r="BN14390" s="41"/>
      <c r="BO14390" s="41"/>
      <c r="BP14390" s="108"/>
      <c r="CG14390" s="102"/>
      <c r="CI14390" s="45"/>
    </row>
    <row r="14391" spans="37:87" ht="13" customHeight="1">
      <c r="AK14391" s="114"/>
      <c r="AL14391" s="41"/>
      <c r="AM14391" s="41"/>
      <c r="AN14391" s="41"/>
      <c r="AO14391" s="41"/>
      <c r="AP14391" s="41"/>
      <c r="AQ14391" s="41"/>
      <c r="AR14391" s="41"/>
      <c r="AS14391" s="41"/>
      <c r="AT14391" s="41"/>
      <c r="AU14391" s="41"/>
      <c r="AV14391" s="41"/>
      <c r="AW14391" s="41"/>
      <c r="AX14391" s="41"/>
      <c r="AY14391" s="41"/>
      <c r="AZ14391" s="41"/>
      <c r="BA14391" s="41"/>
      <c r="BB14391" s="41"/>
      <c r="BC14391" s="41"/>
      <c r="BD14391" s="41"/>
      <c r="BE14391" s="41"/>
      <c r="BF14391" s="41"/>
      <c r="BG14391" s="41"/>
      <c r="BH14391" s="41"/>
      <c r="BI14391" s="41"/>
      <c r="BJ14391" s="41"/>
      <c r="BK14391" s="41"/>
      <c r="BL14391" s="41"/>
      <c r="BM14391" s="41"/>
      <c r="BN14391" s="41"/>
      <c r="BO14391" s="41"/>
      <c r="BP14391" s="108"/>
      <c r="CG14391" s="102"/>
      <c r="CI14391" s="45"/>
    </row>
    <row r="14392" spans="37:87" ht="13" customHeight="1">
      <c r="AK14392" s="114"/>
      <c r="AL14392" s="41"/>
      <c r="AM14392" s="41"/>
      <c r="AN14392" s="41"/>
      <c r="AO14392" s="41"/>
      <c r="AP14392" s="41"/>
      <c r="AQ14392" s="41"/>
      <c r="AR14392" s="41"/>
      <c r="AS14392" s="41"/>
      <c r="AT14392" s="41"/>
      <c r="AU14392" s="41"/>
      <c r="AV14392" s="41"/>
      <c r="AW14392" s="41"/>
      <c r="AX14392" s="41"/>
      <c r="AY14392" s="41"/>
      <c r="AZ14392" s="41"/>
      <c r="BA14392" s="41"/>
      <c r="BB14392" s="41"/>
      <c r="BC14392" s="41"/>
      <c r="BD14392" s="41"/>
      <c r="BE14392" s="41"/>
      <c r="BF14392" s="41"/>
      <c r="BG14392" s="41"/>
      <c r="BH14392" s="41"/>
      <c r="BI14392" s="41"/>
      <c r="BJ14392" s="41"/>
      <c r="BK14392" s="41"/>
      <c r="BL14392" s="41"/>
      <c r="BM14392" s="41"/>
      <c r="BN14392" s="41"/>
      <c r="BO14392" s="41"/>
      <c r="BP14392" s="108"/>
      <c r="CG14392" s="102"/>
      <c r="CI14392" s="45"/>
    </row>
    <row r="14393" spans="37:87" ht="13" customHeight="1">
      <c r="AK14393" s="114"/>
      <c r="AL14393" s="41"/>
      <c r="AM14393" s="41"/>
      <c r="AN14393" s="41"/>
      <c r="AO14393" s="41"/>
      <c r="AP14393" s="41"/>
      <c r="AQ14393" s="41"/>
      <c r="AR14393" s="41"/>
      <c r="AS14393" s="41"/>
      <c r="AT14393" s="41"/>
      <c r="AU14393" s="41"/>
      <c r="AV14393" s="41"/>
      <c r="AW14393" s="41"/>
      <c r="AX14393" s="41"/>
      <c r="AY14393" s="41"/>
      <c r="AZ14393" s="41"/>
      <c r="BA14393" s="41"/>
      <c r="BB14393" s="41"/>
      <c r="BC14393" s="41"/>
      <c r="BD14393" s="41"/>
      <c r="BE14393" s="41"/>
      <c r="BF14393" s="41"/>
      <c r="BG14393" s="41"/>
      <c r="BH14393" s="41"/>
      <c r="BI14393" s="41"/>
      <c r="BJ14393" s="41"/>
      <c r="BK14393" s="41"/>
      <c r="BL14393" s="41"/>
      <c r="BM14393" s="41"/>
      <c r="BN14393" s="41"/>
      <c r="BO14393" s="41"/>
      <c r="BP14393" s="108"/>
      <c r="CG14393" s="102"/>
      <c r="CI14393" s="45"/>
    </row>
    <row r="14394" spans="37:87" ht="13" customHeight="1">
      <c r="AK14394" s="114"/>
      <c r="AL14394" s="41"/>
      <c r="AM14394" s="41"/>
      <c r="AN14394" s="41"/>
      <c r="AO14394" s="41"/>
      <c r="AP14394" s="41"/>
      <c r="AQ14394" s="41"/>
      <c r="AR14394" s="41"/>
      <c r="AS14394" s="41"/>
      <c r="AT14394" s="41"/>
      <c r="AU14394" s="41"/>
      <c r="AV14394" s="41"/>
      <c r="AW14394" s="41"/>
      <c r="AX14394" s="41"/>
      <c r="AY14394" s="41"/>
      <c r="AZ14394" s="41"/>
      <c r="BA14394" s="41"/>
      <c r="BB14394" s="41"/>
      <c r="BC14394" s="41"/>
      <c r="BD14394" s="41"/>
      <c r="BE14394" s="41"/>
      <c r="BF14394" s="41"/>
      <c r="BG14394" s="41"/>
      <c r="BH14394" s="41"/>
      <c r="BI14394" s="41"/>
      <c r="BJ14394" s="41"/>
      <c r="BK14394" s="41"/>
      <c r="BL14394" s="41"/>
      <c r="BM14394" s="41"/>
      <c r="BN14394" s="41"/>
      <c r="BO14394" s="41"/>
      <c r="BP14394" s="108"/>
      <c r="CG14394" s="102"/>
      <c r="CI14394" s="45"/>
    </row>
    <row r="14395" spans="37:87" ht="13" customHeight="1">
      <c r="AK14395" s="114"/>
      <c r="AL14395" s="41"/>
      <c r="AM14395" s="41"/>
      <c r="AN14395" s="41"/>
      <c r="AO14395" s="41"/>
      <c r="AP14395" s="41"/>
      <c r="AQ14395" s="41"/>
      <c r="AR14395" s="41"/>
      <c r="AS14395" s="41"/>
      <c r="AT14395" s="41"/>
      <c r="AU14395" s="41"/>
      <c r="AV14395" s="41"/>
      <c r="AW14395" s="41"/>
      <c r="AX14395" s="41"/>
      <c r="AY14395" s="41"/>
      <c r="AZ14395" s="41"/>
      <c r="BA14395" s="41"/>
      <c r="BB14395" s="41"/>
      <c r="BC14395" s="41"/>
      <c r="BD14395" s="41"/>
      <c r="BE14395" s="41"/>
      <c r="BF14395" s="41"/>
      <c r="BG14395" s="41"/>
      <c r="BH14395" s="41"/>
      <c r="BI14395" s="41"/>
      <c r="BJ14395" s="41"/>
      <c r="BK14395" s="41"/>
      <c r="BL14395" s="41"/>
      <c r="BM14395" s="41"/>
      <c r="BN14395" s="41"/>
      <c r="BO14395" s="41"/>
      <c r="BP14395" s="108"/>
      <c r="CG14395" s="102"/>
      <c r="CI14395" s="45"/>
    </row>
    <row r="14396" spans="37:87" ht="13" customHeight="1">
      <c r="AK14396" s="114"/>
      <c r="AL14396" s="41"/>
      <c r="AM14396" s="41"/>
      <c r="AN14396" s="41"/>
      <c r="AO14396" s="41"/>
      <c r="AP14396" s="41"/>
      <c r="AQ14396" s="41"/>
      <c r="AR14396" s="41"/>
      <c r="AS14396" s="41"/>
      <c r="AT14396" s="41"/>
      <c r="AU14396" s="41"/>
      <c r="AV14396" s="41"/>
      <c r="AW14396" s="41"/>
      <c r="AX14396" s="41"/>
      <c r="AY14396" s="41"/>
      <c r="AZ14396" s="41"/>
      <c r="BA14396" s="41"/>
      <c r="BB14396" s="41"/>
      <c r="BC14396" s="41"/>
      <c r="BD14396" s="41"/>
      <c r="BE14396" s="41"/>
      <c r="BF14396" s="41"/>
      <c r="BG14396" s="41"/>
      <c r="BH14396" s="41"/>
      <c r="BI14396" s="41"/>
      <c r="BJ14396" s="41"/>
      <c r="BK14396" s="41"/>
      <c r="BL14396" s="41"/>
      <c r="BM14396" s="41"/>
      <c r="BN14396" s="41"/>
      <c r="BO14396" s="41"/>
      <c r="BP14396" s="108"/>
      <c r="CG14396" s="102"/>
      <c r="CI14396" s="45"/>
    </row>
    <row r="14397" spans="37:87" ht="13" customHeight="1">
      <c r="AK14397" s="114"/>
      <c r="AL14397" s="41"/>
      <c r="AM14397" s="41"/>
      <c r="AN14397" s="41"/>
      <c r="AO14397" s="41"/>
      <c r="AP14397" s="41"/>
      <c r="AQ14397" s="41"/>
      <c r="AR14397" s="41"/>
      <c r="AS14397" s="41"/>
      <c r="AT14397" s="41"/>
      <c r="AU14397" s="41"/>
      <c r="AV14397" s="41"/>
      <c r="AW14397" s="41"/>
      <c r="AX14397" s="41"/>
      <c r="AY14397" s="41"/>
      <c r="AZ14397" s="41"/>
      <c r="BA14397" s="41"/>
      <c r="BB14397" s="41"/>
      <c r="BC14397" s="41"/>
      <c r="BD14397" s="41"/>
      <c r="BE14397" s="41"/>
      <c r="BF14397" s="41"/>
      <c r="BG14397" s="41"/>
      <c r="BH14397" s="41"/>
      <c r="BI14397" s="41"/>
      <c r="BJ14397" s="41"/>
      <c r="BK14397" s="41"/>
      <c r="BL14397" s="41"/>
      <c r="BM14397" s="41"/>
      <c r="BN14397" s="41"/>
      <c r="BO14397" s="41"/>
      <c r="BP14397" s="108"/>
      <c r="CG14397" s="102"/>
      <c r="CI14397" s="45"/>
    </row>
    <row r="14398" spans="37:87" ht="13" customHeight="1">
      <c r="AK14398" s="114"/>
      <c r="AL14398" s="41"/>
      <c r="AM14398" s="41"/>
      <c r="AN14398" s="41"/>
      <c r="AO14398" s="41"/>
      <c r="AP14398" s="41"/>
      <c r="AQ14398" s="41"/>
      <c r="AR14398" s="41"/>
      <c r="AS14398" s="41"/>
      <c r="AT14398" s="41"/>
      <c r="AU14398" s="41"/>
      <c r="AV14398" s="41"/>
      <c r="AW14398" s="41"/>
      <c r="AX14398" s="41"/>
      <c r="AY14398" s="41"/>
      <c r="AZ14398" s="41"/>
      <c r="BA14398" s="41"/>
      <c r="BB14398" s="41"/>
      <c r="BC14398" s="41"/>
      <c r="BD14398" s="41"/>
      <c r="BE14398" s="41"/>
      <c r="BF14398" s="41"/>
      <c r="BG14398" s="41"/>
      <c r="BH14398" s="41"/>
      <c r="BI14398" s="41"/>
      <c r="BJ14398" s="41"/>
      <c r="BK14398" s="41"/>
      <c r="BL14398" s="41"/>
      <c r="BM14398" s="41"/>
      <c r="BN14398" s="41"/>
      <c r="BO14398" s="41"/>
      <c r="BP14398" s="108"/>
      <c r="CG14398" s="102"/>
      <c r="CI14398" s="45"/>
    </row>
    <row r="14399" spans="37:87" ht="13" customHeight="1">
      <c r="AK14399" s="114"/>
      <c r="AL14399" s="41"/>
      <c r="AM14399" s="41"/>
      <c r="AN14399" s="41"/>
      <c r="AO14399" s="41"/>
      <c r="AP14399" s="41"/>
      <c r="AQ14399" s="41"/>
      <c r="AR14399" s="41"/>
      <c r="AS14399" s="41"/>
      <c r="AT14399" s="41"/>
      <c r="AU14399" s="41"/>
      <c r="AV14399" s="41"/>
      <c r="AW14399" s="41"/>
      <c r="AX14399" s="41"/>
      <c r="AY14399" s="41"/>
      <c r="AZ14399" s="41"/>
      <c r="BA14399" s="41"/>
      <c r="BB14399" s="41"/>
      <c r="BC14399" s="41"/>
      <c r="BD14399" s="41"/>
      <c r="BE14399" s="41"/>
      <c r="BF14399" s="41"/>
      <c r="BG14399" s="41"/>
      <c r="BH14399" s="41"/>
      <c r="BI14399" s="41"/>
      <c r="BJ14399" s="41"/>
      <c r="BK14399" s="41"/>
      <c r="BL14399" s="41"/>
      <c r="BM14399" s="41"/>
      <c r="BN14399" s="41"/>
      <c r="BO14399" s="41"/>
      <c r="BP14399" s="108"/>
      <c r="CG14399" s="102"/>
      <c r="CI14399" s="45"/>
    </row>
    <row r="14400" spans="37:87" ht="13" customHeight="1">
      <c r="AK14400" s="114"/>
      <c r="AL14400" s="41"/>
      <c r="AM14400" s="41"/>
      <c r="AN14400" s="41"/>
      <c r="AO14400" s="41"/>
      <c r="AP14400" s="41"/>
      <c r="AQ14400" s="41"/>
      <c r="AR14400" s="41"/>
      <c r="AS14400" s="41"/>
      <c r="AT14400" s="41"/>
      <c r="AU14400" s="41"/>
      <c r="AV14400" s="41"/>
      <c r="AW14400" s="41"/>
      <c r="AX14400" s="41"/>
      <c r="AY14400" s="41"/>
      <c r="AZ14400" s="41"/>
      <c r="BA14400" s="41"/>
      <c r="BB14400" s="41"/>
      <c r="BC14400" s="41"/>
      <c r="BD14400" s="41"/>
      <c r="BE14400" s="41"/>
      <c r="BF14400" s="41"/>
      <c r="BG14400" s="41"/>
      <c r="BH14400" s="41"/>
      <c r="BI14400" s="41"/>
      <c r="BJ14400" s="41"/>
      <c r="BK14400" s="41"/>
      <c r="BL14400" s="41"/>
      <c r="BM14400" s="41"/>
      <c r="BN14400" s="41"/>
      <c r="BO14400" s="41"/>
      <c r="BP14400" s="108"/>
      <c r="CG14400" s="102"/>
      <c r="CI14400" s="45"/>
    </row>
    <row r="14401" spans="37:87" ht="13" customHeight="1">
      <c r="AK14401" s="114"/>
      <c r="AL14401" s="41"/>
      <c r="AM14401" s="41"/>
      <c r="AN14401" s="41"/>
      <c r="AO14401" s="41"/>
      <c r="AP14401" s="41"/>
      <c r="AQ14401" s="41"/>
      <c r="AR14401" s="41"/>
      <c r="AS14401" s="41"/>
      <c r="AT14401" s="41"/>
      <c r="AU14401" s="41"/>
      <c r="AV14401" s="41"/>
      <c r="AW14401" s="41"/>
      <c r="AX14401" s="41"/>
      <c r="AY14401" s="41"/>
      <c r="AZ14401" s="41"/>
      <c r="BA14401" s="41"/>
      <c r="BB14401" s="41"/>
      <c r="BC14401" s="41"/>
      <c r="BD14401" s="41"/>
      <c r="BE14401" s="41"/>
      <c r="BF14401" s="41"/>
      <c r="BG14401" s="41"/>
      <c r="BH14401" s="41"/>
      <c r="BI14401" s="41"/>
      <c r="BJ14401" s="41"/>
      <c r="BK14401" s="41"/>
      <c r="BL14401" s="41"/>
      <c r="BM14401" s="41"/>
      <c r="BN14401" s="41"/>
      <c r="BO14401" s="41"/>
      <c r="BP14401" s="108"/>
      <c r="CG14401" s="102"/>
      <c r="CI14401" s="45"/>
    </row>
    <row r="14402" spans="37:87" ht="13" customHeight="1">
      <c r="AK14402" s="114"/>
      <c r="AL14402" s="41"/>
      <c r="AM14402" s="41"/>
      <c r="AN14402" s="41"/>
      <c r="AO14402" s="41"/>
      <c r="AP14402" s="41"/>
      <c r="AQ14402" s="41"/>
      <c r="AR14402" s="41"/>
      <c r="AS14402" s="41"/>
      <c r="AT14402" s="41"/>
      <c r="AU14402" s="41"/>
      <c r="AV14402" s="41"/>
      <c r="AW14402" s="41"/>
      <c r="AX14402" s="41"/>
      <c r="AY14402" s="41"/>
      <c r="AZ14402" s="41"/>
      <c r="BA14402" s="41"/>
      <c r="BB14402" s="41"/>
      <c r="BC14402" s="41"/>
      <c r="BD14402" s="41"/>
      <c r="BE14402" s="41"/>
      <c r="BF14402" s="41"/>
      <c r="BG14402" s="41"/>
      <c r="BH14402" s="41"/>
      <c r="BI14402" s="41"/>
      <c r="BJ14402" s="41"/>
      <c r="BK14402" s="41"/>
      <c r="BL14402" s="41"/>
      <c r="BM14402" s="41"/>
      <c r="BN14402" s="41"/>
      <c r="BO14402" s="41"/>
      <c r="BP14402" s="108"/>
      <c r="CG14402" s="102"/>
      <c r="CI14402" s="45"/>
    </row>
    <row r="14403" spans="37:87" ht="13" customHeight="1">
      <c r="AK14403" s="114"/>
      <c r="AL14403" s="41"/>
      <c r="AM14403" s="41"/>
      <c r="AN14403" s="41"/>
      <c r="AO14403" s="41"/>
      <c r="AP14403" s="41"/>
      <c r="AQ14403" s="41"/>
      <c r="AR14403" s="41"/>
      <c r="AS14403" s="41"/>
      <c r="AT14403" s="41"/>
      <c r="AU14403" s="41"/>
      <c r="AV14403" s="41"/>
      <c r="AW14403" s="41"/>
      <c r="AX14403" s="41"/>
      <c r="AY14403" s="41"/>
      <c r="AZ14403" s="41"/>
      <c r="BA14403" s="41"/>
      <c r="BB14403" s="41"/>
      <c r="BC14403" s="41"/>
      <c r="BD14403" s="41"/>
      <c r="BE14403" s="41"/>
      <c r="BF14403" s="41"/>
      <c r="BG14403" s="41"/>
      <c r="BH14403" s="41"/>
      <c r="BI14403" s="41"/>
      <c r="BJ14403" s="41"/>
      <c r="BK14403" s="41"/>
      <c r="BL14403" s="41"/>
      <c r="BM14403" s="41"/>
      <c r="BN14403" s="41"/>
      <c r="BO14403" s="41"/>
      <c r="BP14403" s="108"/>
      <c r="CG14403" s="102"/>
      <c r="CI14403" s="45"/>
    </row>
    <row r="14404" spans="37:87" ht="13" customHeight="1">
      <c r="AK14404" s="114"/>
      <c r="AL14404" s="41"/>
      <c r="AM14404" s="41"/>
      <c r="AN14404" s="41"/>
      <c r="AO14404" s="41"/>
      <c r="AP14404" s="41"/>
      <c r="AQ14404" s="41"/>
      <c r="AR14404" s="41"/>
      <c r="AS14404" s="41"/>
      <c r="AT14404" s="41"/>
      <c r="AU14404" s="41"/>
      <c r="AV14404" s="41"/>
      <c r="AW14404" s="41"/>
      <c r="AX14404" s="41"/>
      <c r="AY14404" s="41"/>
      <c r="AZ14404" s="41"/>
      <c r="BA14404" s="41"/>
      <c r="BB14404" s="41"/>
      <c r="BC14404" s="41"/>
      <c r="BD14404" s="41"/>
      <c r="BE14404" s="41"/>
      <c r="BF14404" s="41"/>
      <c r="BG14404" s="41"/>
      <c r="BH14404" s="41"/>
      <c r="BI14404" s="41"/>
      <c r="BJ14404" s="41"/>
      <c r="BK14404" s="41"/>
      <c r="BL14404" s="41"/>
      <c r="BM14404" s="41"/>
      <c r="BN14404" s="41"/>
      <c r="BO14404" s="41"/>
      <c r="BP14404" s="108"/>
      <c r="CG14404" s="102"/>
      <c r="CI14404" s="45"/>
    </row>
    <row r="14405" spans="37:87" ht="13" customHeight="1">
      <c r="AK14405" s="114"/>
      <c r="AL14405" s="41"/>
      <c r="AM14405" s="41"/>
      <c r="AN14405" s="41"/>
      <c r="AO14405" s="41"/>
      <c r="AP14405" s="41"/>
      <c r="AQ14405" s="41"/>
      <c r="AR14405" s="41"/>
      <c r="AS14405" s="41"/>
      <c r="AT14405" s="41"/>
      <c r="AU14405" s="41"/>
      <c r="AV14405" s="41"/>
      <c r="AW14405" s="41"/>
      <c r="AX14405" s="41"/>
      <c r="AY14405" s="41"/>
      <c r="AZ14405" s="41"/>
      <c r="BA14405" s="41"/>
      <c r="BB14405" s="41"/>
      <c r="BC14405" s="41"/>
      <c r="BD14405" s="41"/>
      <c r="BE14405" s="41"/>
      <c r="BF14405" s="41"/>
      <c r="BG14405" s="41"/>
      <c r="BH14405" s="41"/>
      <c r="BI14405" s="41"/>
      <c r="BJ14405" s="41"/>
      <c r="BK14405" s="41"/>
      <c r="BL14405" s="41"/>
      <c r="BM14405" s="41"/>
      <c r="BN14405" s="41"/>
      <c r="BO14405" s="41"/>
      <c r="BP14405" s="108"/>
      <c r="CG14405" s="102"/>
      <c r="CI14405" s="45"/>
    </row>
    <row r="14406" spans="37:87" ht="13" customHeight="1">
      <c r="AK14406" s="114"/>
      <c r="AL14406" s="41"/>
      <c r="AM14406" s="41"/>
      <c r="AN14406" s="41"/>
      <c r="AO14406" s="41"/>
      <c r="AP14406" s="41"/>
      <c r="AQ14406" s="41"/>
      <c r="AR14406" s="41"/>
      <c r="AS14406" s="41"/>
      <c r="AT14406" s="41"/>
      <c r="AU14406" s="41"/>
      <c r="AV14406" s="41"/>
      <c r="AW14406" s="41"/>
      <c r="AX14406" s="41"/>
      <c r="AY14406" s="41"/>
      <c r="AZ14406" s="41"/>
      <c r="BA14406" s="41"/>
      <c r="BB14406" s="41"/>
      <c r="BC14406" s="41"/>
      <c r="BD14406" s="41"/>
      <c r="BE14406" s="41"/>
      <c r="BF14406" s="41"/>
      <c r="BG14406" s="41"/>
      <c r="BH14406" s="41"/>
      <c r="BI14406" s="41"/>
      <c r="BJ14406" s="41"/>
      <c r="BK14406" s="41"/>
      <c r="BL14406" s="41"/>
      <c r="BM14406" s="41"/>
      <c r="BN14406" s="41"/>
      <c r="BO14406" s="41"/>
      <c r="BP14406" s="108"/>
      <c r="CG14406" s="102"/>
      <c r="CI14406" s="45"/>
    </row>
    <row r="14407" spans="37:87" ht="13" customHeight="1">
      <c r="AK14407" s="114"/>
      <c r="AL14407" s="41"/>
      <c r="AM14407" s="41"/>
      <c r="AN14407" s="41"/>
      <c r="AO14407" s="41"/>
      <c r="AP14407" s="41"/>
      <c r="AQ14407" s="41"/>
      <c r="AR14407" s="41"/>
      <c r="AS14407" s="41"/>
      <c r="AT14407" s="41"/>
      <c r="AU14407" s="41"/>
      <c r="AV14407" s="41"/>
      <c r="AW14407" s="41"/>
      <c r="AX14407" s="41"/>
      <c r="AY14407" s="41"/>
      <c r="AZ14407" s="41"/>
      <c r="BA14407" s="41"/>
      <c r="BB14407" s="41"/>
      <c r="BC14407" s="41"/>
      <c r="BD14407" s="41"/>
      <c r="BE14407" s="41"/>
      <c r="BF14407" s="41"/>
      <c r="BG14407" s="41"/>
      <c r="BH14407" s="41"/>
      <c r="BI14407" s="41"/>
      <c r="BJ14407" s="41"/>
      <c r="BK14407" s="41"/>
      <c r="BL14407" s="41"/>
      <c r="BM14407" s="41"/>
      <c r="BN14407" s="41"/>
      <c r="BO14407" s="41"/>
      <c r="BP14407" s="108"/>
      <c r="CG14407" s="102"/>
      <c r="CI14407" s="45"/>
    </row>
    <row r="14408" spans="37:87" ht="13" customHeight="1">
      <c r="AK14408" s="114"/>
      <c r="AL14408" s="41"/>
      <c r="AM14408" s="41"/>
      <c r="AN14408" s="41"/>
      <c r="AO14408" s="41"/>
      <c r="AP14408" s="41"/>
      <c r="AQ14408" s="41"/>
      <c r="AR14408" s="41"/>
      <c r="AS14408" s="41"/>
      <c r="AT14408" s="41"/>
      <c r="AU14408" s="41"/>
      <c r="AV14408" s="41"/>
      <c r="AW14408" s="41"/>
      <c r="AX14408" s="41"/>
      <c r="AY14408" s="41"/>
      <c r="AZ14408" s="41"/>
      <c r="BA14408" s="41"/>
      <c r="BB14408" s="41"/>
      <c r="BC14408" s="41"/>
      <c r="BD14408" s="41"/>
      <c r="BE14408" s="41"/>
      <c r="BF14408" s="41"/>
      <c r="BG14408" s="41"/>
      <c r="BH14408" s="41"/>
      <c r="BI14408" s="41"/>
      <c r="BJ14408" s="41"/>
      <c r="BK14408" s="41"/>
      <c r="BL14408" s="41"/>
      <c r="BM14408" s="41"/>
      <c r="BN14408" s="41"/>
      <c r="BO14408" s="41"/>
      <c r="BP14408" s="108"/>
      <c r="CG14408" s="102"/>
      <c r="CI14408" s="45"/>
    </row>
    <row r="14409" spans="37:87" ht="13" customHeight="1">
      <c r="AK14409" s="114"/>
      <c r="AL14409" s="41"/>
      <c r="AM14409" s="41"/>
      <c r="AN14409" s="41"/>
      <c r="AO14409" s="41"/>
      <c r="AP14409" s="41"/>
      <c r="AQ14409" s="41"/>
      <c r="AR14409" s="41"/>
      <c r="AS14409" s="41"/>
      <c r="AT14409" s="41"/>
      <c r="AU14409" s="41"/>
      <c r="AV14409" s="41"/>
      <c r="AW14409" s="41"/>
      <c r="AX14409" s="41"/>
      <c r="AY14409" s="41"/>
      <c r="AZ14409" s="41"/>
      <c r="BA14409" s="41"/>
      <c r="BB14409" s="41"/>
      <c r="BC14409" s="41"/>
      <c r="BD14409" s="41"/>
      <c r="BE14409" s="41"/>
      <c r="BF14409" s="41"/>
      <c r="BG14409" s="41"/>
      <c r="BH14409" s="41"/>
      <c r="BI14409" s="41"/>
      <c r="BJ14409" s="41"/>
      <c r="BK14409" s="41"/>
      <c r="BL14409" s="41"/>
      <c r="BM14409" s="41"/>
      <c r="BN14409" s="41"/>
      <c r="BO14409" s="41"/>
      <c r="BP14409" s="108"/>
      <c r="CG14409" s="102"/>
      <c r="CI14409" s="45"/>
    </row>
    <row r="14410" spans="37:87" ht="13" customHeight="1">
      <c r="AK14410" s="114"/>
      <c r="AL14410" s="41"/>
      <c r="AM14410" s="41"/>
      <c r="AN14410" s="41"/>
      <c r="AO14410" s="41"/>
      <c r="AP14410" s="41"/>
      <c r="AQ14410" s="41"/>
      <c r="AR14410" s="41"/>
      <c r="AS14410" s="41"/>
      <c r="AT14410" s="41"/>
      <c r="AU14410" s="41"/>
      <c r="AV14410" s="41"/>
      <c r="AW14410" s="41"/>
      <c r="AX14410" s="41"/>
      <c r="AY14410" s="41"/>
      <c r="AZ14410" s="41"/>
      <c r="BA14410" s="41"/>
      <c r="BB14410" s="41"/>
      <c r="BC14410" s="41"/>
      <c r="BD14410" s="41"/>
      <c r="BE14410" s="41"/>
      <c r="BF14410" s="41"/>
      <c r="BG14410" s="41"/>
      <c r="BH14410" s="41"/>
      <c r="BI14410" s="41"/>
      <c r="BJ14410" s="41"/>
      <c r="BK14410" s="41"/>
      <c r="BL14410" s="41"/>
      <c r="BM14410" s="41"/>
      <c r="BN14410" s="41"/>
      <c r="BO14410" s="41"/>
      <c r="BP14410" s="108"/>
      <c r="CG14410" s="102"/>
      <c r="CI14410" s="45"/>
    </row>
    <row r="14411" spans="37:87" ht="13" customHeight="1">
      <c r="AK14411" s="114"/>
      <c r="AL14411" s="41"/>
      <c r="AM14411" s="41"/>
      <c r="AN14411" s="41"/>
      <c r="AO14411" s="41"/>
      <c r="AP14411" s="41"/>
      <c r="AQ14411" s="41"/>
      <c r="AR14411" s="41"/>
      <c r="AS14411" s="41"/>
      <c r="AT14411" s="41"/>
      <c r="AU14411" s="41"/>
      <c r="AV14411" s="41"/>
      <c r="AW14411" s="41"/>
      <c r="AX14411" s="41"/>
      <c r="AY14411" s="41"/>
      <c r="AZ14411" s="41"/>
      <c r="BA14411" s="41"/>
      <c r="BB14411" s="41"/>
      <c r="BC14411" s="41"/>
      <c r="BD14411" s="41"/>
      <c r="BE14411" s="41"/>
      <c r="BF14411" s="41"/>
      <c r="BG14411" s="41"/>
      <c r="BH14411" s="41"/>
      <c r="BI14411" s="41"/>
      <c r="BJ14411" s="41"/>
      <c r="BK14411" s="41"/>
      <c r="BL14411" s="41"/>
      <c r="BM14411" s="41"/>
      <c r="BN14411" s="41"/>
      <c r="BO14411" s="41"/>
      <c r="BP14411" s="108"/>
      <c r="CG14411" s="102"/>
      <c r="CI14411" s="45"/>
    </row>
    <row r="14412" spans="37:87" ht="13" customHeight="1">
      <c r="AK14412" s="114"/>
      <c r="AL14412" s="41"/>
      <c r="AM14412" s="41"/>
      <c r="AN14412" s="41"/>
      <c r="AO14412" s="41"/>
      <c r="AP14412" s="41"/>
      <c r="AQ14412" s="41"/>
      <c r="AR14412" s="41"/>
      <c r="AS14412" s="41"/>
      <c r="AT14412" s="41"/>
      <c r="AU14412" s="41"/>
      <c r="AV14412" s="41"/>
      <c r="AW14412" s="41"/>
      <c r="AX14412" s="41"/>
      <c r="AY14412" s="41"/>
      <c r="AZ14412" s="41"/>
      <c r="BA14412" s="41"/>
      <c r="BB14412" s="41"/>
      <c r="BC14412" s="41"/>
      <c r="BD14412" s="41"/>
      <c r="BE14412" s="41"/>
      <c r="BF14412" s="41"/>
      <c r="BG14412" s="41"/>
      <c r="BH14412" s="41"/>
      <c r="BI14412" s="41"/>
      <c r="BJ14412" s="41"/>
      <c r="BK14412" s="41"/>
      <c r="BL14412" s="41"/>
      <c r="BM14412" s="41"/>
      <c r="BN14412" s="41"/>
      <c r="BO14412" s="41"/>
      <c r="BP14412" s="108"/>
      <c r="CG14412" s="102"/>
      <c r="CI14412" s="45"/>
    </row>
    <row r="14413" spans="37:87" ht="13" customHeight="1">
      <c r="AK14413" s="114"/>
      <c r="AL14413" s="41"/>
      <c r="AM14413" s="41"/>
      <c r="AN14413" s="41"/>
      <c r="AO14413" s="41"/>
      <c r="AP14413" s="41"/>
      <c r="AQ14413" s="41"/>
      <c r="AR14413" s="41"/>
      <c r="AS14413" s="41"/>
      <c r="AT14413" s="41"/>
      <c r="AU14413" s="41"/>
      <c r="AV14413" s="41"/>
      <c r="AW14413" s="41"/>
      <c r="AX14413" s="41"/>
      <c r="AY14413" s="41"/>
      <c r="AZ14413" s="41"/>
      <c r="BA14413" s="41"/>
      <c r="BB14413" s="41"/>
      <c r="BC14413" s="41"/>
      <c r="BD14413" s="41"/>
      <c r="BE14413" s="41"/>
      <c r="BF14413" s="41"/>
      <c r="BG14413" s="41"/>
      <c r="BH14413" s="41"/>
      <c r="BI14413" s="41"/>
      <c r="BJ14413" s="41"/>
      <c r="BK14413" s="41"/>
      <c r="BL14413" s="41"/>
      <c r="BM14413" s="41"/>
      <c r="BN14413" s="41"/>
      <c r="BO14413" s="41"/>
      <c r="BP14413" s="108"/>
      <c r="CG14413" s="102"/>
      <c r="CI14413" s="45"/>
    </row>
    <row r="14414" spans="37:87" ht="13" customHeight="1">
      <c r="AK14414" s="114"/>
      <c r="AL14414" s="41"/>
      <c r="AM14414" s="41"/>
      <c r="AN14414" s="41"/>
      <c r="AO14414" s="41"/>
      <c r="AP14414" s="41"/>
      <c r="AQ14414" s="41"/>
      <c r="AR14414" s="41"/>
      <c r="AS14414" s="41"/>
      <c r="AT14414" s="41"/>
      <c r="AU14414" s="41"/>
      <c r="AV14414" s="41"/>
      <c r="AW14414" s="41"/>
      <c r="AX14414" s="41"/>
      <c r="AY14414" s="41"/>
      <c r="AZ14414" s="41"/>
      <c r="BA14414" s="41"/>
      <c r="BB14414" s="41"/>
      <c r="BC14414" s="41"/>
      <c r="BD14414" s="41"/>
      <c r="BE14414" s="41"/>
      <c r="BF14414" s="41"/>
      <c r="BG14414" s="41"/>
      <c r="BH14414" s="41"/>
      <c r="BI14414" s="41"/>
      <c r="BJ14414" s="41"/>
      <c r="BK14414" s="41"/>
      <c r="BL14414" s="41"/>
      <c r="BM14414" s="41"/>
      <c r="BN14414" s="41"/>
      <c r="BO14414" s="41"/>
      <c r="BP14414" s="108"/>
      <c r="CG14414" s="102"/>
      <c r="CI14414" s="45"/>
    </row>
    <row r="14415" spans="37:87" ht="13" customHeight="1">
      <c r="AK14415" s="114"/>
      <c r="AL14415" s="41"/>
      <c r="AM14415" s="41"/>
      <c r="AN14415" s="41"/>
      <c r="AO14415" s="41"/>
      <c r="AP14415" s="41"/>
      <c r="AQ14415" s="41"/>
      <c r="AR14415" s="41"/>
      <c r="AS14415" s="41"/>
      <c r="AT14415" s="41"/>
      <c r="AU14415" s="41"/>
      <c r="AV14415" s="41"/>
      <c r="AW14415" s="41"/>
      <c r="AX14415" s="41"/>
      <c r="AY14415" s="41"/>
      <c r="AZ14415" s="41"/>
      <c r="BA14415" s="41"/>
      <c r="BB14415" s="41"/>
      <c r="BC14415" s="41"/>
      <c r="BD14415" s="41"/>
      <c r="BE14415" s="41"/>
      <c r="BF14415" s="41"/>
      <c r="BG14415" s="41"/>
      <c r="BH14415" s="41"/>
      <c r="BI14415" s="41"/>
      <c r="BJ14415" s="41"/>
      <c r="BK14415" s="41"/>
      <c r="BL14415" s="41"/>
      <c r="BM14415" s="41"/>
      <c r="BN14415" s="41"/>
      <c r="BO14415" s="41"/>
      <c r="BP14415" s="108"/>
      <c r="CG14415" s="102"/>
      <c r="CI14415" s="45"/>
    </row>
    <row r="14416" spans="37:87" ht="13" customHeight="1">
      <c r="AK14416" s="114"/>
      <c r="AL14416" s="41"/>
      <c r="AM14416" s="41"/>
      <c r="AN14416" s="41"/>
      <c r="AO14416" s="41"/>
      <c r="AP14416" s="41"/>
      <c r="AQ14416" s="41"/>
      <c r="AR14416" s="41"/>
      <c r="AS14416" s="41"/>
      <c r="AT14416" s="41"/>
      <c r="AU14416" s="41"/>
      <c r="AV14416" s="41"/>
      <c r="AW14416" s="41"/>
      <c r="AX14416" s="41"/>
      <c r="AY14416" s="41"/>
      <c r="AZ14416" s="41"/>
      <c r="BA14416" s="41"/>
      <c r="BB14416" s="41"/>
      <c r="BC14416" s="41"/>
      <c r="BD14416" s="41"/>
      <c r="BE14416" s="41"/>
      <c r="BF14416" s="41"/>
      <c r="BG14416" s="41"/>
      <c r="BH14416" s="41"/>
      <c r="BI14416" s="41"/>
      <c r="BJ14416" s="41"/>
      <c r="BK14416" s="41"/>
      <c r="BL14416" s="41"/>
      <c r="BM14416" s="41"/>
      <c r="BN14416" s="41"/>
      <c r="BO14416" s="41"/>
      <c r="BP14416" s="108"/>
      <c r="CG14416" s="102"/>
      <c r="CI14416" s="45"/>
    </row>
    <row r="14417" spans="37:87" ht="13" customHeight="1">
      <c r="AK14417" s="114"/>
      <c r="AL14417" s="41"/>
      <c r="AM14417" s="41"/>
      <c r="AN14417" s="41"/>
      <c r="AO14417" s="41"/>
      <c r="AP14417" s="41"/>
      <c r="AQ14417" s="41"/>
      <c r="AR14417" s="41"/>
      <c r="AS14417" s="41"/>
      <c r="AT14417" s="41"/>
      <c r="AU14417" s="41"/>
      <c r="AV14417" s="41"/>
      <c r="AW14417" s="41"/>
      <c r="AX14417" s="41"/>
      <c r="AY14417" s="41"/>
      <c r="AZ14417" s="41"/>
      <c r="BA14417" s="41"/>
      <c r="BB14417" s="41"/>
      <c r="BC14417" s="41"/>
      <c r="BD14417" s="41"/>
      <c r="BE14417" s="41"/>
      <c r="BF14417" s="41"/>
      <c r="BG14417" s="41"/>
      <c r="BH14417" s="41"/>
      <c r="BI14417" s="41"/>
      <c r="BJ14417" s="41"/>
      <c r="BK14417" s="41"/>
      <c r="BL14417" s="41"/>
      <c r="BM14417" s="41"/>
      <c r="BN14417" s="41"/>
      <c r="BO14417" s="41"/>
      <c r="BP14417" s="108"/>
      <c r="CG14417" s="102"/>
      <c r="CI14417" s="45"/>
    </row>
    <row r="14418" spans="37:87" ht="13" customHeight="1">
      <c r="AK14418" s="114"/>
      <c r="AL14418" s="41"/>
      <c r="AM14418" s="41"/>
      <c r="AN14418" s="41"/>
      <c r="AO14418" s="41"/>
      <c r="AP14418" s="41"/>
      <c r="AQ14418" s="41"/>
      <c r="AR14418" s="41"/>
      <c r="AS14418" s="41"/>
      <c r="AT14418" s="41"/>
      <c r="AU14418" s="41"/>
      <c r="AV14418" s="41"/>
      <c r="AW14418" s="41"/>
      <c r="AX14418" s="41"/>
      <c r="AY14418" s="41"/>
      <c r="AZ14418" s="41"/>
      <c r="BA14418" s="41"/>
      <c r="BB14418" s="41"/>
      <c r="BC14418" s="41"/>
      <c r="BD14418" s="41"/>
      <c r="BE14418" s="41"/>
      <c r="BF14418" s="41"/>
      <c r="BG14418" s="41"/>
      <c r="BH14418" s="41"/>
      <c r="BI14418" s="41"/>
      <c r="BJ14418" s="41"/>
      <c r="BK14418" s="41"/>
      <c r="BL14418" s="41"/>
      <c r="BM14418" s="41"/>
      <c r="BN14418" s="41"/>
      <c r="BO14418" s="41"/>
      <c r="BP14418" s="108"/>
      <c r="CG14418" s="102"/>
      <c r="CI14418" s="45"/>
    </row>
    <row r="14419" spans="37:87" ht="13" customHeight="1">
      <c r="AK14419" s="114"/>
      <c r="AL14419" s="41"/>
      <c r="AM14419" s="41"/>
      <c r="AN14419" s="41"/>
      <c r="AO14419" s="41"/>
      <c r="AP14419" s="41"/>
      <c r="AQ14419" s="41"/>
      <c r="AR14419" s="41"/>
      <c r="AS14419" s="41"/>
      <c r="AT14419" s="41"/>
      <c r="AU14419" s="41"/>
      <c r="AV14419" s="41"/>
      <c r="AW14419" s="41"/>
      <c r="AX14419" s="41"/>
      <c r="AY14419" s="41"/>
      <c r="AZ14419" s="41"/>
      <c r="BA14419" s="41"/>
      <c r="BB14419" s="41"/>
      <c r="BC14419" s="41"/>
      <c r="BD14419" s="41"/>
      <c r="BE14419" s="41"/>
      <c r="BF14419" s="41"/>
      <c r="BG14419" s="41"/>
      <c r="BH14419" s="41"/>
      <c r="BI14419" s="41"/>
      <c r="BJ14419" s="41"/>
      <c r="BK14419" s="41"/>
      <c r="BL14419" s="41"/>
      <c r="BM14419" s="41"/>
      <c r="BN14419" s="41"/>
      <c r="BO14419" s="41"/>
      <c r="BP14419" s="108"/>
      <c r="CG14419" s="102"/>
      <c r="CI14419" s="45"/>
    </row>
    <row r="14420" spans="37:87" ht="13" customHeight="1">
      <c r="AK14420" s="114"/>
      <c r="AL14420" s="41"/>
      <c r="AM14420" s="41"/>
      <c r="AN14420" s="41"/>
      <c r="AO14420" s="41"/>
      <c r="AP14420" s="41"/>
      <c r="AQ14420" s="41"/>
      <c r="AR14420" s="41"/>
      <c r="AS14420" s="41"/>
      <c r="AT14420" s="41"/>
      <c r="AU14420" s="41"/>
      <c r="AV14420" s="41"/>
      <c r="AW14420" s="41"/>
      <c r="AX14420" s="41"/>
      <c r="AY14420" s="41"/>
      <c r="AZ14420" s="41"/>
      <c r="BA14420" s="41"/>
      <c r="BB14420" s="41"/>
      <c r="BC14420" s="41"/>
      <c r="BD14420" s="41"/>
      <c r="BE14420" s="41"/>
      <c r="BF14420" s="41"/>
      <c r="BG14420" s="41"/>
      <c r="BH14420" s="41"/>
      <c r="BI14420" s="41"/>
      <c r="BJ14420" s="41"/>
      <c r="BK14420" s="41"/>
      <c r="BL14420" s="41"/>
      <c r="BM14420" s="41"/>
      <c r="BN14420" s="41"/>
      <c r="BO14420" s="41"/>
      <c r="BP14420" s="108"/>
      <c r="CG14420" s="102"/>
      <c r="CI14420" s="45"/>
    </row>
    <row r="14421" spans="37:87" ht="13" customHeight="1">
      <c r="AK14421" s="114"/>
      <c r="AL14421" s="41"/>
      <c r="AM14421" s="41"/>
      <c r="AN14421" s="41"/>
      <c r="AO14421" s="41"/>
      <c r="AP14421" s="41"/>
      <c r="AQ14421" s="41"/>
      <c r="AR14421" s="41"/>
      <c r="AS14421" s="41"/>
      <c r="AT14421" s="41"/>
      <c r="AU14421" s="41"/>
      <c r="AV14421" s="41"/>
      <c r="AW14421" s="41"/>
      <c r="AX14421" s="41"/>
      <c r="AY14421" s="41"/>
      <c r="AZ14421" s="41"/>
      <c r="BA14421" s="41"/>
      <c r="BB14421" s="41"/>
      <c r="BC14421" s="41"/>
      <c r="BD14421" s="41"/>
      <c r="BE14421" s="41"/>
      <c r="BF14421" s="41"/>
      <c r="BG14421" s="41"/>
      <c r="BH14421" s="41"/>
      <c r="BI14421" s="41"/>
      <c r="BJ14421" s="41"/>
      <c r="BK14421" s="41"/>
      <c r="BL14421" s="41"/>
      <c r="BM14421" s="41"/>
      <c r="BN14421" s="41"/>
      <c r="BO14421" s="41"/>
      <c r="BP14421" s="108"/>
      <c r="CG14421" s="102"/>
      <c r="CI14421" s="45"/>
    </row>
    <row r="14422" spans="37:87" ht="13" customHeight="1">
      <c r="AK14422" s="114"/>
      <c r="AL14422" s="41"/>
      <c r="AM14422" s="41"/>
      <c r="AN14422" s="41"/>
      <c r="AO14422" s="41"/>
      <c r="AP14422" s="41"/>
      <c r="AQ14422" s="41"/>
      <c r="AR14422" s="41"/>
      <c r="AS14422" s="41"/>
      <c r="AT14422" s="41"/>
      <c r="AU14422" s="41"/>
      <c r="AV14422" s="41"/>
      <c r="AW14422" s="41"/>
      <c r="AX14422" s="41"/>
      <c r="AY14422" s="41"/>
      <c r="AZ14422" s="41"/>
      <c r="BA14422" s="41"/>
      <c r="BB14422" s="41"/>
      <c r="BC14422" s="41"/>
      <c r="BD14422" s="41"/>
      <c r="BE14422" s="41"/>
      <c r="BF14422" s="41"/>
      <c r="BG14422" s="41"/>
      <c r="BH14422" s="41"/>
      <c r="BI14422" s="41"/>
      <c r="BJ14422" s="41"/>
      <c r="BK14422" s="41"/>
      <c r="BL14422" s="41"/>
      <c r="BM14422" s="41"/>
      <c r="BN14422" s="41"/>
      <c r="BO14422" s="41"/>
      <c r="BP14422" s="108"/>
      <c r="CG14422" s="102"/>
      <c r="CI14422" s="45"/>
    </row>
    <row r="14423" spans="37:87" ht="13" customHeight="1">
      <c r="AK14423" s="114"/>
      <c r="AL14423" s="41"/>
      <c r="AM14423" s="41"/>
      <c r="AN14423" s="41"/>
      <c r="AO14423" s="41"/>
      <c r="AP14423" s="41"/>
      <c r="AQ14423" s="41"/>
      <c r="AR14423" s="41"/>
      <c r="AS14423" s="41"/>
      <c r="AT14423" s="41"/>
      <c r="AU14423" s="41"/>
      <c r="AV14423" s="41"/>
      <c r="AW14423" s="41"/>
      <c r="AX14423" s="41"/>
      <c r="AY14423" s="41"/>
      <c r="AZ14423" s="41"/>
      <c r="BA14423" s="41"/>
      <c r="BB14423" s="41"/>
      <c r="BC14423" s="41"/>
      <c r="BD14423" s="41"/>
      <c r="BE14423" s="41"/>
      <c r="BF14423" s="41"/>
      <c r="BG14423" s="41"/>
      <c r="BH14423" s="41"/>
      <c r="BI14423" s="41"/>
      <c r="BJ14423" s="41"/>
      <c r="BK14423" s="41"/>
      <c r="BL14423" s="41"/>
      <c r="BM14423" s="41"/>
      <c r="BN14423" s="41"/>
      <c r="BO14423" s="41"/>
      <c r="BP14423" s="108"/>
      <c r="CG14423" s="102"/>
      <c r="CI14423" s="45"/>
    </row>
    <row r="14424" spans="37:87" ht="13" customHeight="1">
      <c r="AK14424" s="114"/>
      <c r="AL14424" s="41"/>
      <c r="AM14424" s="41"/>
      <c r="AN14424" s="41"/>
      <c r="AO14424" s="41"/>
      <c r="AP14424" s="41"/>
      <c r="AQ14424" s="41"/>
      <c r="AR14424" s="41"/>
      <c r="AS14424" s="41"/>
      <c r="AT14424" s="41"/>
      <c r="AU14424" s="41"/>
      <c r="AV14424" s="41"/>
      <c r="AW14424" s="41"/>
      <c r="AX14424" s="41"/>
      <c r="AY14424" s="41"/>
      <c r="AZ14424" s="41"/>
      <c r="BA14424" s="41"/>
      <c r="BB14424" s="41"/>
      <c r="BC14424" s="41"/>
      <c r="BD14424" s="41"/>
      <c r="BE14424" s="41"/>
      <c r="BF14424" s="41"/>
      <c r="BG14424" s="41"/>
      <c r="BH14424" s="41"/>
      <c r="BI14424" s="41"/>
      <c r="BJ14424" s="41"/>
      <c r="BK14424" s="41"/>
      <c r="BL14424" s="41"/>
      <c r="BM14424" s="41"/>
      <c r="BN14424" s="41"/>
      <c r="BO14424" s="41"/>
      <c r="BP14424" s="108"/>
      <c r="CG14424" s="102"/>
      <c r="CI14424" s="45"/>
    </row>
    <row r="14425" spans="37:87" ht="13" customHeight="1">
      <c r="AK14425" s="114"/>
      <c r="AL14425" s="41"/>
      <c r="AM14425" s="41"/>
      <c r="AN14425" s="41"/>
      <c r="AO14425" s="41"/>
      <c r="AP14425" s="41"/>
      <c r="AQ14425" s="41"/>
      <c r="AR14425" s="41"/>
      <c r="AS14425" s="41"/>
      <c r="AT14425" s="41"/>
      <c r="AU14425" s="41"/>
      <c r="AV14425" s="41"/>
      <c r="AW14425" s="41"/>
      <c r="AX14425" s="41"/>
      <c r="AY14425" s="41"/>
      <c r="AZ14425" s="41"/>
      <c r="BA14425" s="41"/>
      <c r="BB14425" s="41"/>
      <c r="BC14425" s="41"/>
      <c r="BD14425" s="41"/>
      <c r="BE14425" s="41"/>
      <c r="BF14425" s="41"/>
      <c r="BG14425" s="41"/>
      <c r="BH14425" s="41"/>
      <c r="BI14425" s="41"/>
      <c r="BJ14425" s="41"/>
      <c r="BK14425" s="41"/>
      <c r="BL14425" s="41"/>
      <c r="BM14425" s="41"/>
      <c r="BN14425" s="41"/>
      <c r="BO14425" s="41"/>
      <c r="BP14425" s="108"/>
      <c r="CG14425" s="102"/>
      <c r="CI14425" s="45"/>
    </row>
    <row r="14426" spans="37:87" ht="13" customHeight="1">
      <c r="AK14426" s="114"/>
      <c r="AL14426" s="41"/>
      <c r="AM14426" s="41"/>
      <c r="AN14426" s="41"/>
      <c r="AO14426" s="41"/>
      <c r="AP14426" s="41"/>
      <c r="AQ14426" s="41"/>
      <c r="AR14426" s="41"/>
      <c r="AS14426" s="41"/>
      <c r="AT14426" s="41"/>
      <c r="AU14426" s="41"/>
      <c r="AV14426" s="41"/>
      <c r="AW14426" s="41"/>
      <c r="AX14426" s="41"/>
      <c r="AY14426" s="41"/>
      <c r="AZ14426" s="41"/>
      <c r="BA14426" s="41"/>
      <c r="BB14426" s="41"/>
      <c r="BC14426" s="41"/>
      <c r="BD14426" s="41"/>
      <c r="BE14426" s="41"/>
      <c r="BF14426" s="41"/>
      <c r="BG14426" s="41"/>
      <c r="BH14426" s="41"/>
      <c r="BI14426" s="41"/>
      <c r="BJ14426" s="41"/>
      <c r="BK14426" s="41"/>
      <c r="BL14426" s="41"/>
      <c r="BM14426" s="41"/>
      <c r="BN14426" s="41"/>
      <c r="BO14426" s="41"/>
      <c r="BP14426" s="108"/>
      <c r="CG14426" s="102"/>
      <c r="CI14426" s="45"/>
    </row>
    <row r="14427" spans="37:87" ht="13" customHeight="1">
      <c r="AK14427" s="114"/>
      <c r="AL14427" s="41"/>
      <c r="AM14427" s="41"/>
      <c r="AN14427" s="41"/>
      <c r="AO14427" s="41"/>
      <c r="AP14427" s="41"/>
      <c r="AQ14427" s="41"/>
      <c r="AR14427" s="41"/>
      <c r="AS14427" s="41"/>
      <c r="AT14427" s="41"/>
      <c r="AU14427" s="41"/>
      <c r="AV14427" s="41"/>
      <c r="AW14427" s="41"/>
      <c r="AX14427" s="41"/>
      <c r="AY14427" s="41"/>
      <c r="AZ14427" s="41"/>
      <c r="BA14427" s="41"/>
      <c r="BB14427" s="41"/>
      <c r="BC14427" s="41"/>
      <c r="BD14427" s="41"/>
      <c r="BE14427" s="41"/>
      <c r="BF14427" s="41"/>
      <c r="BG14427" s="41"/>
      <c r="BH14427" s="41"/>
      <c r="BI14427" s="41"/>
      <c r="BJ14427" s="41"/>
      <c r="BK14427" s="41"/>
      <c r="BL14427" s="41"/>
      <c r="BM14427" s="41"/>
      <c r="BN14427" s="41"/>
      <c r="BO14427" s="41"/>
      <c r="BP14427" s="108"/>
      <c r="CG14427" s="102"/>
      <c r="CI14427" s="45"/>
    </row>
    <row r="14428" spans="37:87" ht="13" customHeight="1">
      <c r="AK14428" s="114"/>
      <c r="AL14428" s="41"/>
      <c r="AM14428" s="41"/>
      <c r="AN14428" s="41"/>
      <c r="AO14428" s="41"/>
      <c r="AP14428" s="41"/>
      <c r="AQ14428" s="41"/>
      <c r="AR14428" s="41"/>
      <c r="AS14428" s="41"/>
      <c r="AT14428" s="41"/>
      <c r="AU14428" s="41"/>
      <c r="AV14428" s="41"/>
      <c r="AW14428" s="41"/>
      <c r="AX14428" s="41"/>
      <c r="AY14428" s="41"/>
      <c r="AZ14428" s="41"/>
      <c r="BA14428" s="41"/>
      <c r="BB14428" s="41"/>
      <c r="BC14428" s="41"/>
      <c r="BD14428" s="41"/>
      <c r="BE14428" s="41"/>
      <c r="BF14428" s="41"/>
      <c r="BG14428" s="41"/>
      <c r="BH14428" s="41"/>
      <c r="BI14428" s="41"/>
      <c r="BJ14428" s="41"/>
      <c r="BK14428" s="41"/>
      <c r="BL14428" s="41"/>
      <c r="BM14428" s="41"/>
      <c r="BN14428" s="41"/>
      <c r="BO14428" s="41"/>
      <c r="BP14428" s="108"/>
      <c r="CG14428" s="102"/>
      <c r="CI14428" s="45"/>
    </row>
    <row r="14429" spans="37:87" ht="13" customHeight="1">
      <c r="AK14429" s="114"/>
      <c r="AL14429" s="41"/>
      <c r="AM14429" s="41"/>
      <c r="AN14429" s="41"/>
      <c r="AO14429" s="41"/>
      <c r="AP14429" s="41"/>
      <c r="AQ14429" s="41"/>
      <c r="AR14429" s="41"/>
      <c r="AS14429" s="41"/>
      <c r="AT14429" s="41"/>
      <c r="AU14429" s="41"/>
      <c r="AV14429" s="41"/>
      <c r="AW14429" s="41"/>
      <c r="AX14429" s="41"/>
      <c r="AY14429" s="41"/>
      <c r="AZ14429" s="41"/>
      <c r="BA14429" s="41"/>
      <c r="BB14429" s="41"/>
      <c r="BC14429" s="41"/>
      <c r="BD14429" s="41"/>
      <c r="BE14429" s="41"/>
      <c r="BF14429" s="41"/>
      <c r="BG14429" s="41"/>
      <c r="BH14429" s="41"/>
      <c r="BI14429" s="41"/>
      <c r="BJ14429" s="41"/>
      <c r="BK14429" s="41"/>
      <c r="BL14429" s="41"/>
      <c r="BM14429" s="41"/>
      <c r="BN14429" s="41"/>
      <c r="BO14429" s="41"/>
      <c r="BP14429" s="108"/>
      <c r="CG14429" s="102"/>
      <c r="CI14429" s="45"/>
    </row>
    <row r="14430" spans="37:87" ht="13" customHeight="1">
      <c r="AK14430" s="114"/>
      <c r="AL14430" s="41"/>
      <c r="AM14430" s="41"/>
      <c r="AN14430" s="41"/>
      <c r="AO14430" s="41"/>
      <c r="AP14430" s="41"/>
      <c r="AQ14430" s="41"/>
      <c r="AR14430" s="41"/>
      <c r="AS14430" s="41"/>
      <c r="AT14430" s="41"/>
      <c r="AU14430" s="41"/>
      <c r="AV14430" s="41"/>
      <c r="AW14430" s="41"/>
      <c r="AX14430" s="41"/>
      <c r="AY14430" s="41"/>
      <c r="AZ14430" s="41"/>
      <c r="BA14430" s="41"/>
      <c r="BB14430" s="41"/>
      <c r="BC14430" s="41"/>
      <c r="BD14430" s="41"/>
      <c r="BE14430" s="41"/>
      <c r="BF14430" s="41"/>
      <c r="BG14430" s="41"/>
      <c r="BH14430" s="41"/>
      <c r="BI14430" s="41"/>
      <c r="BJ14430" s="41"/>
      <c r="BK14430" s="41"/>
      <c r="BL14430" s="41"/>
      <c r="BM14430" s="41"/>
      <c r="BN14430" s="41"/>
      <c r="BO14430" s="41"/>
      <c r="BP14430" s="108"/>
      <c r="CG14430" s="102"/>
      <c r="CI14430" s="45"/>
    </row>
    <row r="14431" spans="37:87" ht="13" customHeight="1">
      <c r="AK14431" s="114"/>
      <c r="AL14431" s="41"/>
      <c r="AM14431" s="41"/>
      <c r="AN14431" s="41"/>
      <c r="AO14431" s="41"/>
      <c r="AP14431" s="41"/>
      <c r="AQ14431" s="41"/>
      <c r="AR14431" s="41"/>
      <c r="AS14431" s="41"/>
      <c r="AT14431" s="41"/>
      <c r="AU14431" s="41"/>
      <c r="AV14431" s="41"/>
      <c r="AW14431" s="41"/>
      <c r="AX14431" s="41"/>
      <c r="AY14431" s="41"/>
      <c r="AZ14431" s="41"/>
      <c r="BA14431" s="41"/>
      <c r="BB14431" s="41"/>
      <c r="BC14431" s="41"/>
      <c r="BD14431" s="41"/>
      <c r="BE14431" s="41"/>
      <c r="BF14431" s="41"/>
      <c r="BG14431" s="41"/>
      <c r="BH14431" s="41"/>
      <c r="BI14431" s="41"/>
      <c r="BJ14431" s="41"/>
      <c r="BK14431" s="41"/>
      <c r="BL14431" s="41"/>
      <c r="BM14431" s="41"/>
      <c r="BN14431" s="41"/>
      <c r="BO14431" s="41"/>
      <c r="BP14431" s="108"/>
      <c r="CG14431" s="102"/>
      <c r="CI14431" s="45"/>
    </row>
    <row r="14432" spans="37:87" ht="13" customHeight="1">
      <c r="AK14432" s="114"/>
      <c r="AL14432" s="41"/>
      <c r="AM14432" s="41"/>
      <c r="AN14432" s="41"/>
      <c r="AO14432" s="41"/>
      <c r="AP14432" s="41"/>
      <c r="AQ14432" s="41"/>
      <c r="AR14432" s="41"/>
      <c r="AS14432" s="41"/>
      <c r="AT14432" s="41"/>
      <c r="AU14432" s="41"/>
      <c r="AV14432" s="41"/>
      <c r="AW14432" s="41"/>
      <c r="AX14432" s="41"/>
      <c r="AY14432" s="41"/>
      <c r="AZ14432" s="41"/>
      <c r="BA14432" s="41"/>
      <c r="BB14432" s="41"/>
      <c r="BC14432" s="41"/>
      <c r="BD14432" s="41"/>
      <c r="BE14432" s="41"/>
      <c r="BF14432" s="41"/>
      <c r="BG14432" s="41"/>
      <c r="BH14432" s="41"/>
      <c r="BI14432" s="41"/>
      <c r="BJ14432" s="41"/>
      <c r="BK14432" s="41"/>
      <c r="BL14432" s="41"/>
      <c r="BM14432" s="41"/>
      <c r="BN14432" s="41"/>
      <c r="BO14432" s="41"/>
      <c r="BP14432" s="108"/>
      <c r="CG14432" s="102"/>
      <c r="CI14432" s="45"/>
    </row>
    <row r="14433" spans="37:87" ht="13" customHeight="1">
      <c r="AK14433" s="114"/>
      <c r="AL14433" s="41"/>
      <c r="AM14433" s="41"/>
      <c r="AN14433" s="41"/>
      <c r="AO14433" s="41"/>
      <c r="AP14433" s="41"/>
      <c r="AQ14433" s="41"/>
      <c r="AR14433" s="41"/>
      <c r="AS14433" s="41"/>
      <c r="AT14433" s="41"/>
      <c r="AU14433" s="41"/>
      <c r="AV14433" s="41"/>
      <c r="AW14433" s="41"/>
      <c r="AX14433" s="41"/>
      <c r="AY14433" s="41"/>
      <c r="AZ14433" s="41"/>
      <c r="BA14433" s="41"/>
      <c r="BB14433" s="41"/>
      <c r="BC14433" s="41"/>
      <c r="BD14433" s="41"/>
      <c r="BE14433" s="41"/>
      <c r="BF14433" s="41"/>
      <c r="BG14433" s="41"/>
      <c r="BH14433" s="41"/>
      <c r="BI14433" s="41"/>
      <c r="BJ14433" s="41"/>
      <c r="BK14433" s="41"/>
      <c r="BL14433" s="41"/>
      <c r="BM14433" s="41"/>
      <c r="BN14433" s="41"/>
      <c r="BO14433" s="41"/>
      <c r="BP14433" s="108"/>
      <c r="CG14433" s="102"/>
      <c r="CI14433" s="45"/>
    </row>
    <row r="14434" spans="37:87" ht="13" customHeight="1">
      <c r="AK14434" s="114"/>
      <c r="AL14434" s="41"/>
      <c r="AM14434" s="41"/>
      <c r="AN14434" s="41"/>
      <c r="AO14434" s="41"/>
      <c r="AP14434" s="41"/>
      <c r="AQ14434" s="41"/>
      <c r="AR14434" s="41"/>
      <c r="AS14434" s="41"/>
      <c r="AT14434" s="41"/>
      <c r="AU14434" s="41"/>
      <c r="AV14434" s="41"/>
      <c r="AW14434" s="41"/>
      <c r="AX14434" s="41"/>
      <c r="AY14434" s="41"/>
      <c r="AZ14434" s="41"/>
      <c r="BA14434" s="41"/>
      <c r="BB14434" s="41"/>
      <c r="BC14434" s="41"/>
      <c r="BD14434" s="41"/>
      <c r="BE14434" s="41"/>
      <c r="BF14434" s="41"/>
      <c r="BG14434" s="41"/>
      <c r="BH14434" s="41"/>
      <c r="BI14434" s="41"/>
      <c r="BJ14434" s="41"/>
      <c r="BK14434" s="41"/>
      <c r="BL14434" s="41"/>
      <c r="BM14434" s="41"/>
      <c r="BN14434" s="41"/>
      <c r="BO14434" s="41"/>
      <c r="BP14434" s="108"/>
      <c r="CG14434" s="102"/>
      <c r="CI14434" s="45"/>
    </row>
    <row r="14435" spans="37:87" ht="13" customHeight="1">
      <c r="AK14435" s="114"/>
      <c r="AL14435" s="41"/>
      <c r="AM14435" s="41"/>
      <c r="AN14435" s="41"/>
      <c r="AO14435" s="41"/>
      <c r="AP14435" s="41"/>
      <c r="AQ14435" s="41"/>
      <c r="AR14435" s="41"/>
      <c r="AS14435" s="41"/>
      <c r="AT14435" s="41"/>
      <c r="AU14435" s="41"/>
      <c r="AV14435" s="41"/>
      <c r="AW14435" s="41"/>
      <c r="AX14435" s="41"/>
      <c r="AY14435" s="41"/>
      <c r="AZ14435" s="41"/>
      <c r="BA14435" s="41"/>
      <c r="BB14435" s="41"/>
      <c r="BC14435" s="41"/>
      <c r="BD14435" s="41"/>
      <c r="BE14435" s="41"/>
      <c r="BF14435" s="41"/>
      <c r="BG14435" s="41"/>
      <c r="BH14435" s="41"/>
      <c r="BI14435" s="41"/>
      <c r="BJ14435" s="41"/>
      <c r="BK14435" s="41"/>
      <c r="BL14435" s="41"/>
      <c r="BM14435" s="41"/>
      <c r="BN14435" s="41"/>
      <c r="BO14435" s="41"/>
      <c r="BP14435" s="108"/>
      <c r="CG14435" s="102"/>
      <c r="CI14435" s="45"/>
    </row>
    <row r="14436" spans="37:87" ht="13" customHeight="1">
      <c r="AK14436" s="114"/>
      <c r="AL14436" s="41"/>
      <c r="AM14436" s="41"/>
      <c r="AN14436" s="41"/>
      <c r="AO14436" s="41"/>
      <c r="AP14436" s="41"/>
      <c r="AQ14436" s="41"/>
      <c r="AR14436" s="41"/>
      <c r="AS14436" s="41"/>
      <c r="AT14436" s="41"/>
      <c r="AU14436" s="41"/>
      <c r="AV14436" s="41"/>
      <c r="AW14436" s="41"/>
      <c r="AX14436" s="41"/>
      <c r="AY14436" s="41"/>
      <c r="AZ14436" s="41"/>
      <c r="BA14436" s="41"/>
      <c r="BB14436" s="41"/>
      <c r="BC14436" s="41"/>
      <c r="BD14436" s="41"/>
      <c r="BE14436" s="41"/>
      <c r="BF14436" s="41"/>
      <c r="BG14436" s="41"/>
      <c r="BH14436" s="41"/>
      <c r="BI14436" s="41"/>
      <c r="BJ14436" s="41"/>
      <c r="BK14436" s="41"/>
      <c r="BL14436" s="41"/>
      <c r="BM14436" s="41"/>
      <c r="BN14436" s="41"/>
      <c r="BO14436" s="41"/>
      <c r="BP14436" s="108"/>
      <c r="CG14436" s="102"/>
      <c r="CI14436" s="45"/>
    </row>
    <row r="14437" spans="37:87" ht="13" customHeight="1">
      <c r="AK14437" s="114"/>
      <c r="AL14437" s="41"/>
      <c r="AM14437" s="41"/>
      <c r="AN14437" s="41"/>
      <c r="AO14437" s="41"/>
      <c r="AP14437" s="41"/>
      <c r="AQ14437" s="41"/>
      <c r="AR14437" s="41"/>
      <c r="AS14437" s="41"/>
      <c r="AT14437" s="41"/>
      <c r="AU14437" s="41"/>
      <c r="AV14437" s="41"/>
      <c r="AW14437" s="41"/>
      <c r="AX14437" s="41"/>
      <c r="AY14437" s="41"/>
      <c r="AZ14437" s="41"/>
      <c r="BA14437" s="41"/>
      <c r="BB14437" s="41"/>
      <c r="BC14437" s="41"/>
      <c r="BD14437" s="41"/>
      <c r="BE14437" s="41"/>
      <c r="BF14437" s="41"/>
      <c r="BG14437" s="41"/>
      <c r="BH14437" s="41"/>
      <c r="BI14437" s="41"/>
      <c r="BJ14437" s="41"/>
      <c r="BK14437" s="41"/>
      <c r="BL14437" s="41"/>
      <c r="BM14437" s="41"/>
      <c r="BN14437" s="41"/>
      <c r="BO14437" s="41"/>
      <c r="BP14437" s="108"/>
      <c r="CG14437" s="102"/>
      <c r="CI14437" s="45"/>
    </row>
    <row r="14438" spans="37:87" ht="13" customHeight="1">
      <c r="AK14438" s="114"/>
      <c r="AL14438" s="41"/>
      <c r="AM14438" s="41"/>
      <c r="AN14438" s="41"/>
      <c r="AO14438" s="41"/>
      <c r="AP14438" s="41"/>
      <c r="AQ14438" s="41"/>
      <c r="AR14438" s="41"/>
      <c r="AS14438" s="41"/>
      <c r="AT14438" s="41"/>
      <c r="AU14438" s="41"/>
      <c r="AV14438" s="41"/>
      <c r="AW14438" s="41"/>
      <c r="AX14438" s="41"/>
      <c r="AY14438" s="41"/>
      <c r="AZ14438" s="41"/>
      <c r="BA14438" s="41"/>
      <c r="BB14438" s="41"/>
      <c r="BC14438" s="41"/>
      <c r="BD14438" s="41"/>
      <c r="BE14438" s="41"/>
      <c r="BF14438" s="41"/>
      <c r="BG14438" s="41"/>
      <c r="BH14438" s="41"/>
      <c r="BI14438" s="41"/>
      <c r="BJ14438" s="41"/>
      <c r="BK14438" s="41"/>
      <c r="BL14438" s="41"/>
      <c r="BM14438" s="41"/>
      <c r="BN14438" s="41"/>
      <c r="BO14438" s="41"/>
      <c r="BP14438" s="108"/>
      <c r="CG14438" s="102"/>
      <c r="CI14438" s="45"/>
    </row>
    <row r="14439" spans="37:87" ht="13" customHeight="1">
      <c r="AK14439" s="114"/>
      <c r="AL14439" s="41"/>
      <c r="AM14439" s="41"/>
      <c r="AN14439" s="41"/>
      <c r="AO14439" s="41"/>
      <c r="AP14439" s="41"/>
      <c r="AQ14439" s="41"/>
      <c r="AR14439" s="41"/>
      <c r="AS14439" s="41"/>
      <c r="AT14439" s="41"/>
      <c r="AU14439" s="41"/>
      <c r="AV14439" s="41"/>
      <c r="AW14439" s="41"/>
      <c r="AX14439" s="41"/>
      <c r="AY14439" s="41"/>
      <c r="AZ14439" s="41"/>
      <c r="BA14439" s="41"/>
      <c r="BB14439" s="41"/>
      <c r="BC14439" s="41"/>
      <c r="BD14439" s="41"/>
      <c r="BE14439" s="41"/>
      <c r="BF14439" s="41"/>
      <c r="BG14439" s="41"/>
      <c r="BH14439" s="41"/>
      <c r="BI14439" s="41"/>
      <c r="BJ14439" s="41"/>
      <c r="BK14439" s="41"/>
      <c r="BL14439" s="41"/>
      <c r="BM14439" s="41"/>
      <c r="BN14439" s="41"/>
      <c r="BO14439" s="41"/>
      <c r="BP14439" s="108"/>
      <c r="CG14439" s="102"/>
      <c r="CI14439" s="45"/>
    </row>
    <row r="14440" spans="37:87" ht="13" customHeight="1">
      <c r="AK14440" s="114"/>
      <c r="AL14440" s="41"/>
      <c r="AM14440" s="41"/>
      <c r="AN14440" s="41"/>
      <c r="AO14440" s="41"/>
      <c r="AP14440" s="41"/>
      <c r="AQ14440" s="41"/>
      <c r="AR14440" s="41"/>
      <c r="AS14440" s="41"/>
      <c r="AT14440" s="41"/>
      <c r="AU14440" s="41"/>
      <c r="AV14440" s="41"/>
      <c r="AW14440" s="41"/>
      <c r="AX14440" s="41"/>
      <c r="AY14440" s="41"/>
      <c r="AZ14440" s="41"/>
      <c r="BA14440" s="41"/>
      <c r="BB14440" s="41"/>
      <c r="BC14440" s="41"/>
      <c r="BD14440" s="41"/>
      <c r="BE14440" s="41"/>
      <c r="BF14440" s="41"/>
      <c r="BG14440" s="41"/>
      <c r="BH14440" s="41"/>
      <c r="BI14440" s="41"/>
      <c r="BJ14440" s="41"/>
      <c r="BK14440" s="41"/>
      <c r="BL14440" s="41"/>
      <c r="BM14440" s="41"/>
      <c r="BN14440" s="41"/>
      <c r="BO14440" s="41"/>
      <c r="BP14440" s="108"/>
      <c r="CG14440" s="102"/>
      <c r="CI14440" s="45"/>
    </row>
    <row r="14441" spans="37:87" ht="13" customHeight="1">
      <c r="AK14441" s="114"/>
      <c r="AL14441" s="41"/>
      <c r="AM14441" s="41"/>
      <c r="AN14441" s="41"/>
      <c r="AO14441" s="41"/>
      <c r="AP14441" s="41"/>
      <c r="AQ14441" s="41"/>
      <c r="AR14441" s="41"/>
      <c r="AS14441" s="41"/>
      <c r="AT14441" s="41"/>
      <c r="AU14441" s="41"/>
      <c r="AV14441" s="41"/>
      <c r="AW14441" s="41"/>
      <c r="AX14441" s="41"/>
      <c r="AY14441" s="41"/>
      <c r="AZ14441" s="41"/>
      <c r="BA14441" s="41"/>
      <c r="BB14441" s="41"/>
      <c r="BC14441" s="41"/>
      <c r="BD14441" s="41"/>
      <c r="BE14441" s="41"/>
      <c r="BF14441" s="41"/>
      <c r="BG14441" s="41"/>
      <c r="BH14441" s="41"/>
      <c r="BI14441" s="41"/>
      <c r="BJ14441" s="41"/>
      <c r="BK14441" s="41"/>
      <c r="BL14441" s="41"/>
      <c r="BM14441" s="41"/>
      <c r="BN14441" s="41"/>
      <c r="BO14441" s="41"/>
      <c r="BP14441" s="108"/>
      <c r="CG14441" s="102"/>
      <c r="CI14441" s="45"/>
    </row>
    <row r="14442" spans="37:87" ht="13" customHeight="1">
      <c r="AK14442" s="114"/>
      <c r="AL14442" s="41"/>
      <c r="AM14442" s="41"/>
      <c r="AN14442" s="41"/>
      <c r="AO14442" s="41"/>
      <c r="AP14442" s="41"/>
      <c r="AQ14442" s="41"/>
      <c r="AR14442" s="41"/>
      <c r="AS14442" s="41"/>
      <c r="AT14442" s="41"/>
      <c r="AU14442" s="41"/>
      <c r="AV14442" s="41"/>
      <c r="AW14442" s="41"/>
      <c r="AX14442" s="41"/>
      <c r="AY14442" s="41"/>
      <c r="AZ14442" s="41"/>
      <c r="BA14442" s="41"/>
      <c r="BB14442" s="41"/>
      <c r="BC14442" s="41"/>
      <c r="BD14442" s="41"/>
      <c r="BE14442" s="41"/>
      <c r="BF14442" s="41"/>
      <c r="BG14442" s="41"/>
      <c r="BH14442" s="41"/>
      <c r="BI14442" s="41"/>
      <c r="BJ14442" s="41"/>
      <c r="BK14442" s="41"/>
      <c r="BL14442" s="41"/>
      <c r="BM14442" s="41"/>
      <c r="BN14442" s="41"/>
      <c r="BO14442" s="41"/>
      <c r="BP14442" s="108"/>
      <c r="CG14442" s="102"/>
      <c r="CI14442" s="45"/>
    </row>
    <row r="14443" spans="37:87" ht="13" customHeight="1">
      <c r="AK14443" s="114"/>
      <c r="AL14443" s="41"/>
      <c r="AM14443" s="41"/>
      <c r="AN14443" s="41"/>
      <c r="AO14443" s="41"/>
      <c r="AP14443" s="41"/>
      <c r="AQ14443" s="41"/>
      <c r="AR14443" s="41"/>
      <c r="AS14443" s="41"/>
      <c r="AT14443" s="41"/>
      <c r="AU14443" s="41"/>
      <c r="AV14443" s="41"/>
      <c r="AW14443" s="41"/>
      <c r="AX14443" s="41"/>
      <c r="AY14443" s="41"/>
      <c r="AZ14443" s="41"/>
      <c r="BA14443" s="41"/>
      <c r="BB14443" s="41"/>
      <c r="BC14443" s="41"/>
      <c r="BD14443" s="41"/>
      <c r="BE14443" s="41"/>
      <c r="BF14443" s="41"/>
      <c r="BG14443" s="41"/>
      <c r="BH14443" s="41"/>
      <c r="BI14443" s="41"/>
      <c r="BJ14443" s="41"/>
      <c r="BK14443" s="41"/>
      <c r="BL14443" s="41"/>
      <c r="BM14443" s="41"/>
      <c r="BN14443" s="41"/>
      <c r="BO14443" s="41"/>
      <c r="BP14443" s="108"/>
      <c r="CG14443" s="102"/>
      <c r="CI14443" s="45"/>
    </row>
    <row r="14444" spans="37:87" ht="13" customHeight="1">
      <c r="AK14444" s="114"/>
      <c r="AL14444" s="41"/>
      <c r="AM14444" s="41"/>
      <c r="AN14444" s="41"/>
      <c r="AO14444" s="41"/>
      <c r="AP14444" s="41"/>
      <c r="AQ14444" s="41"/>
      <c r="AR14444" s="41"/>
      <c r="AS14444" s="41"/>
      <c r="AT14444" s="41"/>
      <c r="AU14444" s="41"/>
      <c r="AV14444" s="41"/>
      <c r="AW14444" s="41"/>
      <c r="AX14444" s="41"/>
      <c r="AY14444" s="41"/>
      <c r="AZ14444" s="41"/>
      <c r="BA14444" s="41"/>
      <c r="BB14444" s="41"/>
      <c r="BC14444" s="41"/>
      <c r="BD14444" s="41"/>
      <c r="BE14444" s="41"/>
      <c r="BF14444" s="41"/>
      <c r="BG14444" s="41"/>
      <c r="BH14444" s="41"/>
      <c r="BI14444" s="41"/>
      <c r="BJ14444" s="41"/>
      <c r="BK14444" s="41"/>
      <c r="BL14444" s="41"/>
      <c r="BM14444" s="41"/>
      <c r="BN14444" s="41"/>
      <c r="BO14444" s="41"/>
      <c r="BP14444" s="108"/>
      <c r="CG14444" s="102"/>
      <c r="CI14444" s="45"/>
    </row>
    <row r="14445" spans="37:87" ht="13" customHeight="1">
      <c r="AK14445" s="114"/>
      <c r="AL14445" s="41"/>
      <c r="AM14445" s="41"/>
      <c r="AN14445" s="41"/>
      <c r="AO14445" s="41"/>
      <c r="AP14445" s="41"/>
      <c r="AQ14445" s="41"/>
      <c r="AR14445" s="41"/>
      <c r="AS14445" s="41"/>
      <c r="AT14445" s="41"/>
      <c r="AU14445" s="41"/>
      <c r="AV14445" s="41"/>
      <c r="AW14445" s="41"/>
      <c r="AX14445" s="41"/>
      <c r="AY14445" s="41"/>
      <c r="AZ14445" s="41"/>
      <c r="BA14445" s="41"/>
      <c r="BB14445" s="41"/>
      <c r="BC14445" s="41"/>
      <c r="BD14445" s="41"/>
      <c r="BE14445" s="41"/>
      <c r="BF14445" s="41"/>
      <c r="BG14445" s="41"/>
      <c r="BH14445" s="41"/>
      <c r="BI14445" s="41"/>
      <c r="BJ14445" s="41"/>
      <c r="BK14445" s="41"/>
      <c r="BL14445" s="41"/>
      <c r="BM14445" s="41"/>
      <c r="BN14445" s="41"/>
      <c r="BO14445" s="41"/>
      <c r="BP14445" s="108"/>
      <c r="CG14445" s="102"/>
      <c r="CI14445" s="45"/>
    </row>
    <row r="14446" spans="37:87" ht="13" customHeight="1">
      <c r="AK14446" s="114"/>
      <c r="AL14446" s="41"/>
      <c r="AM14446" s="41"/>
      <c r="AN14446" s="41"/>
      <c r="AO14446" s="41"/>
      <c r="AP14446" s="41"/>
      <c r="AQ14446" s="41"/>
      <c r="AR14446" s="41"/>
      <c r="AS14446" s="41"/>
      <c r="AT14446" s="41"/>
      <c r="AU14446" s="41"/>
      <c r="AV14446" s="41"/>
      <c r="AW14446" s="41"/>
      <c r="AX14446" s="41"/>
      <c r="AY14446" s="41"/>
      <c r="AZ14446" s="41"/>
      <c r="BA14446" s="41"/>
      <c r="BB14446" s="41"/>
      <c r="BC14446" s="41"/>
      <c r="BD14446" s="41"/>
      <c r="BE14446" s="41"/>
      <c r="BF14446" s="41"/>
      <c r="BG14446" s="41"/>
      <c r="BH14446" s="41"/>
      <c r="BI14446" s="41"/>
      <c r="BJ14446" s="41"/>
      <c r="BK14446" s="41"/>
      <c r="BL14446" s="41"/>
      <c r="BM14446" s="41"/>
      <c r="BN14446" s="41"/>
      <c r="BO14446" s="41"/>
      <c r="BP14446" s="108"/>
      <c r="CG14446" s="102"/>
      <c r="CI14446" s="45"/>
    </row>
    <row r="14447" spans="37:87" ht="13" customHeight="1">
      <c r="AK14447" s="114"/>
      <c r="AL14447" s="41"/>
      <c r="AM14447" s="41"/>
      <c r="AN14447" s="41"/>
      <c r="AO14447" s="41"/>
      <c r="AP14447" s="41"/>
      <c r="AQ14447" s="41"/>
      <c r="AR14447" s="41"/>
      <c r="AS14447" s="41"/>
      <c r="AT14447" s="41"/>
      <c r="AU14447" s="41"/>
      <c r="AV14447" s="41"/>
      <c r="AW14447" s="41"/>
      <c r="AX14447" s="41"/>
      <c r="AY14447" s="41"/>
      <c r="AZ14447" s="41"/>
      <c r="BA14447" s="41"/>
      <c r="BB14447" s="41"/>
      <c r="BC14447" s="41"/>
      <c r="BD14447" s="41"/>
      <c r="BE14447" s="41"/>
      <c r="BF14447" s="41"/>
      <c r="BG14447" s="41"/>
      <c r="BH14447" s="41"/>
      <c r="BI14447" s="41"/>
      <c r="BJ14447" s="41"/>
      <c r="BK14447" s="41"/>
      <c r="BL14447" s="41"/>
      <c r="BM14447" s="41"/>
      <c r="BN14447" s="41"/>
      <c r="BO14447" s="41"/>
      <c r="BP14447" s="108"/>
      <c r="CG14447" s="102"/>
      <c r="CI14447" s="45"/>
    </row>
    <row r="14448" spans="37:87" ht="13" customHeight="1">
      <c r="AK14448" s="114"/>
      <c r="AL14448" s="41"/>
      <c r="AM14448" s="41"/>
      <c r="AN14448" s="41"/>
      <c r="AO14448" s="41"/>
      <c r="AP14448" s="41"/>
      <c r="AQ14448" s="41"/>
      <c r="AR14448" s="41"/>
      <c r="AS14448" s="41"/>
      <c r="AT14448" s="41"/>
      <c r="AU14448" s="41"/>
      <c r="AV14448" s="41"/>
      <c r="AW14448" s="41"/>
      <c r="AX14448" s="41"/>
      <c r="AY14448" s="41"/>
      <c r="AZ14448" s="41"/>
      <c r="BA14448" s="41"/>
      <c r="BB14448" s="41"/>
      <c r="BC14448" s="41"/>
      <c r="BD14448" s="41"/>
      <c r="BE14448" s="41"/>
      <c r="BF14448" s="41"/>
      <c r="BG14448" s="41"/>
      <c r="BH14448" s="41"/>
      <c r="BI14448" s="41"/>
      <c r="BJ14448" s="41"/>
      <c r="BK14448" s="41"/>
      <c r="BL14448" s="41"/>
      <c r="BM14448" s="41"/>
      <c r="BN14448" s="41"/>
      <c r="BO14448" s="41"/>
      <c r="BP14448" s="108"/>
      <c r="CG14448" s="102"/>
      <c r="CI14448" s="45"/>
    </row>
    <row r="14449" spans="37:87" ht="13" customHeight="1">
      <c r="AK14449" s="114"/>
      <c r="AL14449" s="41"/>
      <c r="AM14449" s="41"/>
      <c r="AN14449" s="41"/>
      <c r="AO14449" s="41"/>
      <c r="AP14449" s="41"/>
      <c r="AQ14449" s="41"/>
      <c r="AR14449" s="41"/>
      <c r="AS14449" s="41"/>
      <c r="AT14449" s="41"/>
      <c r="AU14449" s="41"/>
      <c r="AV14449" s="41"/>
      <c r="AW14449" s="41"/>
      <c r="AX14449" s="41"/>
      <c r="AY14449" s="41"/>
      <c r="AZ14449" s="41"/>
      <c r="BA14449" s="41"/>
      <c r="BB14449" s="41"/>
      <c r="BC14449" s="41"/>
      <c r="BD14449" s="41"/>
      <c r="BE14449" s="41"/>
      <c r="BF14449" s="41"/>
      <c r="BG14449" s="41"/>
      <c r="BH14449" s="41"/>
      <c r="BI14449" s="41"/>
      <c r="BJ14449" s="41"/>
      <c r="BK14449" s="41"/>
      <c r="BL14449" s="41"/>
      <c r="BM14449" s="41"/>
      <c r="BN14449" s="41"/>
      <c r="BO14449" s="41"/>
      <c r="BP14449" s="108"/>
      <c r="CG14449" s="102"/>
      <c r="CI14449" s="45"/>
    </row>
    <row r="14450" spans="37:87" ht="13" customHeight="1">
      <c r="AK14450" s="114"/>
      <c r="AL14450" s="41"/>
      <c r="AM14450" s="41"/>
      <c r="AN14450" s="41"/>
      <c r="AO14450" s="41"/>
      <c r="AP14450" s="41"/>
      <c r="AQ14450" s="41"/>
      <c r="AR14450" s="41"/>
      <c r="AS14450" s="41"/>
      <c r="AT14450" s="41"/>
      <c r="AU14450" s="41"/>
      <c r="AV14450" s="41"/>
      <c r="AW14450" s="41"/>
      <c r="AX14450" s="41"/>
      <c r="AY14450" s="41"/>
      <c r="AZ14450" s="41"/>
      <c r="BA14450" s="41"/>
      <c r="BB14450" s="41"/>
      <c r="BC14450" s="41"/>
      <c r="BD14450" s="41"/>
      <c r="BE14450" s="41"/>
      <c r="BF14450" s="41"/>
      <c r="BG14450" s="41"/>
      <c r="BH14450" s="41"/>
      <c r="BI14450" s="41"/>
      <c r="BJ14450" s="41"/>
      <c r="BK14450" s="41"/>
      <c r="BL14450" s="41"/>
      <c r="BM14450" s="41"/>
      <c r="BN14450" s="41"/>
      <c r="BO14450" s="41"/>
      <c r="BP14450" s="108"/>
      <c r="CG14450" s="102"/>
      <c r="CI14450" s="45"/>
    </row>
    <row r="14451" spans="37:87" ht="13" customHeight="1">
      <c r="AK14451" s="114"/>
      <c r="AL14451" s="41"/>
      <c r="AM14451" s="41"/>
      <c r="AN14451" s="41"/>
      <c r="AO14451" s="41"/>
      <c r="AP14451" s="41"/>
      <c r="AQ14451" s="41"/>
      <c r="AR14451" s="41"/>
      <c r="AS14451" s="41"/>
      <c r="AT14451" s="41"/>
      <c r="AU14451" s="41"/>
      <c r="AV14451" s="41"/>
      <c r="AW14451" s="41"/>
      <c r="AX14451" s="41"/>
      <c r="AY14451" s="41"/>
      <c r="AZ14451" s="41"/>
      <c r="BA14451" s="41"/>
      <c r="BB14451" s="41"/>
      <c r="BC14451" s="41"/>
      <c r="BD14451" s="41"/>
      <c r="BE14451" s="41"/>
      <c r="BF14451" s="41"/>
      <c r="BG14451" s="41"/>
      <c r="BH14451" s="41"/>
      <c r="BI14451" s="41"/>
      <c r="BJ14451" s="41"/>
      <c r="BK14451" s="41"/>
      <c r="BL14451" s="41"/>
      <c r="BM14451" s="41"/>
      <c r="BN14451" s="41"/>
      <c r="BO14451" s="41"/>
      <c r="BP14451" s="108"/>
      <c r="CG14451" s="102"/>
      <c r="CI14451" s="45"/>
    </row>
    <row r="14452" spans="37:87" ht="13" customHeight="1">
      <c r="AK14452" s="114"/>
      <c r="AL14452" s="41"/>
      <c r="AM14452" s="41"/>
      <c r="AN14452" s="41"/>
      <c r="AO14452" s="41"/>
      <c r="AP14452" s="41"/>
      <c r="AQ14452" s="41"/>
      <c r="AR14452" s="41"/>
      <c r="AS14452" s="41"/>
      <c r="AT14452" s="41"/>
      <c r="AU14452" s="41"/>
      <c r="AV14452" s="41"/>
      <c r="AW14452" s="41"/>
      <c r="AX14452" s="41"/>
      <c r="AY14452" s="41"/>
      <c r="AZ14452" s="41"/>
      <c r="BA14452" s="41"/>
      <c r="BB14452" s="41"/>
      <c r="BC14452" s="41"/>
      <c r="BD14452" s="41"/>
      <c r="BE14452" s="41"/>
      <c r="BF14452" s="41"/>
      <c r="BG14452" s="41"/>
      <c r="BH14452" s="41"/>
      <c r="BI14452" s="41"/>
      <c r="BJ14452" s="41"/>
      <c r="BK14452" s="41"/>
      <c r="BL14452" s="41"/>
      <c r="BM14452" s="41"/>
      <c r="BN14452" s="41"/>
      <c r="BO14452" s="41"/>
      <c r="BP14452" s="108"/>
      <c r="CG14452" s="102"/>
      <c r="CI14452" s="45"/>
    </row>
    <row r="14453" spans="37:87" ht="13" customHeight="1">
      <c r="AK14453" s="114"/>
      <c r="AL14453" s="41"/>
      <c r="AM14453" s="41"/>
      <c r="AN14453" s="41"/>
      <c r="AO14453" s="41"/>
      <c r="AP14453" s="41"/>
      <c r="AQ14453" s="41"/>
      <c r="AR14453" s="41"/>
      <c r="AS14453" s="41"/>
      <c r="AT14453" s="41"/>
      <c r="AU14453" s="41"/>
      <c r="AV14453" s="41"/>
      <c r="AW14453" s="41"/>
      <c r="AX14453" s="41"/>
      <c r="AY14453" s="41"/>
      <c r="AZ14453" s="41"/>
      <c r="BA14453" s="41"/>
      <c r="BB14453" s="41"/>
      <c r="BC14453" s="41"/>
      <c r="BD14453" s="41"/>
      <c r="BE14453" s="41"/>
      <c r="BF14453" s="41"/>
      <c r="BG14453" s="41"/>
      <c r="BH14453" s="41"/>
      <c r="BI14453" s="41"/>
      <c r="BJ14453" s="41"/>
      <c r="BK14453" s="41"/>
      <c r="BL14453" s="41"/>
      <c r="BM14453" s="41"/>
      <c r="BN14453" s="41"/>
      <c r="BO14453" s="41"/>
      <c r="BP14453" s="108"/>
      <c r="CG14453" s="102"/>
      <c r="CI14453" s="45"/>
    </row>
    <row r="14454" spans="37:87" ht="13" customHeight="1">
      <c r="AK14454" s="114"/>
      <c r="AL14454" s="41"/>
      <c r="AM14454" s="41"/>
      <c r="AN14454" s="41"/>
      <c r="AO14454" s="41"/>
      <c r="AP14454" s="41"/>
      <c r="AQ14454" s="41"/>
      <c r="AR14454" s="41"/>
      <c r="AS14454" s="41"/>
      <c r="AT14454" s="41"/>
      <c r="AU14454" s="41"/>
      <c r="AV14454" s="41"/>
      <c r="AW14454" s="41"/>
      <c r="AX14454" s="41"/>
      <c r="AY14454" s="41"/>
      <c r="AZ14454" s="41"/>
      <c r="BA14454" s="41"/>
      <c r="BB14454" s="41"/>
      <c r="BC14454" s="41"/>
      <c r="BD14454" s="41"/>
      <c r="BE14454" s="41"/>
      <c r="BF14454" s="41"/>
      <c r="BG14454" s="41"/>
      <c r="BH14454" s="41"/>
      <c r="BI14454" s="41"/>
      <c r="BJ14454" s="41"/>
      <c r="BK14454" s="41"/>
      <c r="BL14454" s="41"/>
      <c r="BM14454" s="41"/>
      <c r="BN14454" s="41"/>
      <c r="BO14454" s="41"/>
      <c r="BP14454" s="108"/>
      <c r="CG14454" s="102"/>
      <c r="CI14454" s="45"/>
    </row>
    <row r="14455" spans="37:87" ht="13" customHeight="1">
      <c r="AK14455" s="114"/>
      <c r="AL14455" s="41"/>
      <c r="AM14455" s="41"/>
      <c r="AN14455" s="41"/>
      <c r="AO14455" s="41"/>
      <c r="AP14455" s="41"/>
      <c r="AQ14455" s="41"/>
      <c r="AR14455" s="41"/>
      <c r="AS14455" s="41"/>
      <c r="AT14455" s="41"/>
      <c r="AU14455" s="41"/>
      <c r="AV14455" s="41"/>
      <c r="AW14455" s="41"/>
      <c r="AX14455" s="41"/>
      <c r="AY14455" s="41"/>
      <c r="AZ14455" s="41"/>
      <c r="BA14455" s="41"/>
      <c r="BB14455" s="41"/>
      <c r="BC14455" s="41"/>
      <c r="BD14455" s="41"/>
      <c r="BE14455" s="41"/>
      <c r="BF14455" s="41"/>
      <c r="BG14455" s="41"/>
      <c r="BH14455" s="41"/>
      <c r="BI14455" s="41"/>
      <c r="BJ14455" s="41"/>
      <c r="BK14455" s="41"/>
      <c r="BL14455" s="41"/>
      <c r="BM14455" s="41"/>
      <c r="BN14455" s="41"/>
      <c r="BO14455" s="41"/>
      <c r="BP14455" s="108"/>
      <c r="CG14455" s="102"/>
      <c r="CI14455" s="45"/>
    </row>
    <row r="14456" spans="37:87" ht="13" customHeight="1">
      <c r="AK14456" s="114"/>
      <c r="AL14456" s="41"/>
      <c r="AM14456" s="41"/>
      <c r="AN14456" s="41"/>
      <c r="AO14456" s="41"/>
      <c r="AP14456" s="41"/>
      <c r="AQ14456" s="41"/>
      <c r="AR14456" s="41"/>
      <c r="AS14456" s="41"/>
      <c r="AT14456" s="41"/>
      <c r="AU14456" s="41"/>
      <c r="AV14456" s="41"/>
      <c r="AW14456" s="41"/>
      <c r="AX14456" s="41"/>
      <c r="AY14456" s="41"/>
      <c r="AZ14456" s="41"/>
      <c r="BA14456" s="41"/>
      <c r="BB14456" s="41"/>
      <c r="BC14456" s="41"/>
      <c r="BD14456" s="41"/>
      <c r="BE14456" s="41"/>
      <c r="BF14456" s="41"/>
      <c r="BG14456" s="41"/>
      <c r="BH14456" s="41"/>
      <c r="BI14456" s="41"/>
      <c r="BJ14456" s="41"/>
      <c r="BK14456" s="41"/>
      <c r="BL14456" s="41"/>
      <c r="BM14456" s="41"/>
      <c r="BN14456" s="41"/>
      <c r="BO14456" s="41"/>
      <c r="BP14456" s="108"/>
      <c r="CG14456" s="102"/>
      <c r="CI14456" s="45"/>
    </row>
    <row r="14457" spans="37:87" ht="13" customHeight="1">
      <c r="AK14457" s="114"/>
      <c r="AL14457" s="41"/>
      <c r="AM14457" s="41"/>
      <c r="AN14457" s="41"/>
      <c r="AO14457" s="41"/>
      <c r="AP14457" s="41"/>
      <c r="AQ14457" s="41"/>
      <c r="AR14457" s="41"/>
      <c r="AS14457" s="41"/>
      <c r="AT14457" s="41"/>
      <c r="AU14457" s="41"/>
      <c r="AV14457" s="41"/>
      <c r="AW14457" s="41"/>
      <c r="AX14457" s="41"/>
      <c r="AY14457" s="41"/>
      <c r="AZ14457" s="41"/>
      <c r="BA14457" s="41"/>
      <c r="BB14457" s="41"/>
      <c r="BC14457" s="41"/>
      <c r="BD14457" s="41"/>
      <c r="BE14457" s="41"/>
      <c r="BF14457" s="41"/>
      <c r="BG14457" s="41"/>
      <c r="BH14457" s="41"/>
      <c r="BI14457" s="41"/>
      <c r="BJ14457" s="41"/>
      <c r="BK14457" s="41"/>
      <c r="BL14457" s="41"/>
      <c r="BM14457" s="41"/>
      <c r="BN14457" s="41"/>
      <c r="BO14457" s="41"/>
      <c r="BP14457" s="108"/>
      <c r="CG14457" s="102"/>
      <c r="CI14457" s="45"/>
    </row>
    <row r="14458" spans="37:87" ht="13" customHeight="1">
      <c r="AK14458" s="114"/>
      <c r="AL14458" s="41"/>
      <c r="AM14458" s="41"/>
      <c r="AN14458" s="41"/>
      <c r="AO14458" s="41"/>
      <c r="AP14458" s="41"/>
      <c r="AQ14458" s="41"/>
      <c r="AR14458" s="41"/>
      <c r="AS14458" s="41"/>
      <c r="AT14458" s="41"/>
      <c r="AU14458" s="41"/>
      <c r="AV14458" s="41"/>
      <c r="AW14458" s="41"/>
      <c r="AX14458" s="41"/>
      <c r="AY14458" s="41"/>
      <c r="AZ14458" s="41"/>
      <c r="BA14458" s="41"/>
      <c r="BB14458" s="41"/>
      <c r="BC14458" s="41"/>
      <c r="BD14458" s="41"/>
      <c r="BE14458" s="41"/>
      <c r="BF14458" s="41"/>
      <c r="BG14458" s="41"/>
      <c r="BH14458" s="41"/>
      <c r="BI14458" s="41"/>
      <c r="BJ14458" s="41"/>
      <c r="BK14458" s="41"/>
      <c r="BL14458" s="41"/>
      <c r="BM14458" s="41"/>
      <c r="BN14458" s="41"/>
      <c r="BO14458" s="41"/>
      <c r="BP14458" s="108"/>
      <c r="CG14458" s="102"/>
      <c r="CI14458" s="45"/>
    </row>
    <row r="14459" spans="37:87" ht="13" customHeight="1">
      <c r="AK14459" s="114"/>
      <c r="AL14459" s="41"/>
      <c r="AM14459" s="41"/>
      <c r="AN14459" s="41"/>
      <c r="AO14459" s="41"/>
      <c r="AP14459" s="41"/>
      <c r="AQ14459" s="41"/>
      <c r="AR14459" s="41"/>
      <c r="AS14459" s="41"/>
      <c r="AT14459" s="41"/>
      <c r="AU14459" s="41"/>
      <c r="AV14459" s="41"/>
      <c r="AW14459" s="41"/>
      <c r="AX14459" s="41"/>
      <c r="AY14459" s="41"/>
      <c r="AZ14459" s="41"/>
      <c r="BA14459" s="41"/>
      <c r="BB14459" s="41"/>
      <c r="BC14459" s="41"/>
      <c r="BD14459" s="41"/>
      <c r="BE14459" s="41"/>
      <c r="BF14459" s="41"/>
      <c r="BG14459" s="41"/>
      <c r="BH14459" s="41"/>
      <c r="BI14459" s="41"/>
      <c r="BJ14459" s="41"/>
      <c r="BK14459" s="41"/>
      <c r="BL14459" s="41"/>
      <c r="BM14459" s="41"/>
      <c r="BN14459" s="41"/>
      <c r="BO14459" s="41"/>
      <c r="BP14459" s="108"/>
      <c r="CG14459" s="102"/>
      <c r="CI14459" s="45"/>
    </row>
    <row r="14460" spans="37:87" ht="13" customHeight="1">
      <c r="AK14460" s="114"/>
      <c r="AL14460" s="41"/>
      <c r="AM14460" s="41"/>
      <c r="AN14460" s="41"/>
      <c r="AO14460" s="41"/>
      <c r="AP14460" s="41"/>
      <c r="AQ14460" s="41"/>
      <c r="AR14460" s="41"/>
      <c r="AS14460" s="41"/>
      <c r="AT14460" s="41"/>
      <c r="AU14460" s="41"/>
      <c r="AV14460" s="41"/>
      <c r="AW14460" s="41"/>
      <c r="AX14460" s="41"/>
      <c r="AY14460" s="41"/>
      <c r="AZ14460" s="41"/>
      <c r="BA14460" s="41"/>
      <c r="BB14460" s="41"/>
      <c r="BC14460" s="41"/>
      <c r="BD14460" s="41"/>
      <c r="BE14460" s="41"/>
      <c r="BF14460" s="41"/>
      <c r="BG14460" s="41"/>
      <c r="BH14460" s="41"/>
      <c r="BI14460" s="41"/>
      <c r="BJ14460" s="41"/>
      <c r="BK14460" s="41"/>
      <c r="BL14460" s="41"/>
      <c r="BM14460" s="41"/>
      <c r="BN14460" s="41"/>
      <c r="BO14460" s="41"/>
      <c r="BP14460" s="108"/>
      <c r="CG14460" s="102"/>
      <c r="CI14460" s="45"/>
    </row>
    <row r="14461" spans="37:87" ht="13" customHeight="1">
      <c r="AK14461" s="114"/>
      <c r="AL14461" s="41"/>
      <c r="AM14461" s="41"/>
      <c r="AN14461" s="41"/>
      <c r="AO14461" s="41"/>
      <c r="AP14461" s="41"/>
      <c r="AQ14461" s="41"/>
      <c r="AR14461" s="41"/>
      <c r="AS14461" s="41"/>
      <c r="AT14461" s="41"/>
      <c r="AU14461" s="41"/>
      <c r="AV14461" s="41"/>
      <c r="AW14461" s="41"/>
      <c r="AX14461" s="41"/>
      <c r="AY14461" s="41"/>
      <c r="AZ14461" s="41"/>
      <c r="BA14461" s="41"/>
      <c r="BB14461" s="41"/>
      <c r="BC14461" s="41"/>
      <c r="BD14461" s="41"/>
      <c r="BE14461" s="41"/>
      <c r="BF14461" s="41"/>
      <c r="BG14461" s="41"/>
      <c r="BH14461" s="41"/>
      <c r="BI14461" s="41"/>
      <c r="BJ14461" s="41"/>
      <c r="BK14461" s="41"/>
      <c r="BL14461" s="41"/>
      <c r="BM14461" s="41"/>
      <c r="BN14461" s="41"/>
      <c r="BO14461" s="41"/>
      <c r="BP14461" s="108"/>
      <c r="CG14461" s="102"/>
      <c r="CI14461" s="45"/>
    </row>
    <row r="14462" spans="37:87" ht="13" customHeight="1">
      <c r="AK14462" s="114"/>
      <c r="AL14462" s="41"/>
      <c r="AM14462" s="41"/>
      <c r="AN14462" s="41"/>
      <c r="AO14462" s="41"/>
      <c r="AP14462" s="41"/>
      <c r="AQ14462" s="41"/>
      <c r="AR14462" s="41"/>
      <c r="AS14462" s="41"/>
      <c r="AT14462" s="41"/>
      <c r="AU14462" s="41"/>
      <c r="AV14462" s="41"/>
      <c r="AW14462" s="41"/>
      <c r="AX14462" s="41"/>
      <c r="AY14462" s="41"/>
      <c r="AZ14462" s="41"/>
      <c r="BA14462" s="41"/>
      <c r="BB14462" s="41"/>
      <c r="BC14462" s="41"/>
      <c r="BD14462" s="41"/>
      <c r="BE14462" s="41"/>
      <c r="BF14462" s="41"/>
      <c r="BG14462" s="41"/>
      <c r="BH14462" s="41"/>
      <c r="BI14462" s="41"/>
      <c r="BJ14462" s="41"/>
      <c r="BK14462" s="41"/>
      <c r="BL14462" s="41"/>
      <c r="BM14462" s="41"/>
      <c r="BN14462" s="41"/>
      <c r="BO14462" s="41"/>
      <c r="BP14462" s="108"/>
      <c r="CG14462" s="102"/>
      <c r="CI14462" s="45"/>
    </row>
    <row r="14463" spans="37:87" ht="13" customHeight="1">
      <c r="AK14463" s="114"/>
      <c r="AL14463" s="41"/>
      <c r="AM14463" s="41"/>
      <c r="AN14463" s="41"/>
      <c r="AO14463" s="41"/>
      <c r="AP14463" s="41"/>
      <c r="AQ14463" s="41"/>
      <c r="AR14463" s="41"/>
      <c r="AS14463" s="41"/>
      <c r="AT14463" s="41"/>
      <c r="AU14463" s="41"/>
      <c r="AV14463" s="41"/>
      <c r="AW14463" s="41"/>
      <c r="AX14463" s="41"/>
      <c r="AY14463" s="41"/>
      <c r="AZ14463" s="41"/>
      <c r="BA14463" s="41"/>
      <c r="BB14463" s="41"/>
      <c r="BC14463" s="41"/>
      <c r="BD14463" s="41"/>
      <c r="BE14463" s="41"/>
      <c r="BF14463" s="41"/>
      <c r="BG14463" s="41"/>
      <c r="BH14463" s="41"/>
      <c r="BI14463" s="41"/>
      <c r="BJ14463" s="41"/>
      <c r="BK14463" s="41"/>
      <c r="BL14463" s="41"/>
      <c r="BM14463" s="41"/>
      <c r="BN14463" s="41"/>
      <c r="BO14463" s="41"/>
      <c r="BP14463" s="108"/>
      <c r="CG14463" s="102"/>
      <c r="CI14463" s="45"/>
    </row>
    <row r="14464" spans="37:87" ht="13" customHeight="1">
      <c r="AK14464" s="114"/>
      <c r="AL14464" s="41"/>
      <c r="AM14464" s="41"/>
      <c r="AN14464" s="41"/>
      <c r="AO14464" s="41"/>
      <c r="AP14464" s="41"/>
      <c r="AQ14464" s="41"/>
      <c r="AR14464" s="41"/>
      <c r="AS14464" s="41"/>
      <c r="AT14464" s="41"/>
      <c r="AU14464" s="41"/>
      <c r="AV14464" s="41"/>
      <c r="AW14464" s="41"/>
      <c r="AX14464" s="41"/>
      <c r="AY14464" s="41"/>
      <c r="AZ14464" s="41"/>
      <c r="BA14464" s="41"/>
      <c r="BB14464" s="41"/>
      <c r="BC14464" s="41"/>
      <c r="BD14464" s="41"/>
      <c r="BE14464" s="41"/>
      <c r="BF14464" s="41"/>
      <c r="BG14464" s="41"/>
      <c r="BH14464" s="41"/>
      <c r="BI14464" s="41"/>
      <c r="BJ14464" s="41"/>
      <c r="BK14464" s="41"/>
      <c r="BL14464" s="41"/>
      <c r="BM14464" s="41"/>
      <c r="BN14464" s="41"/>
      <c r="BO14464" s="41"/>
      <c r="BP14464" s="108"/>
      <c r="CG14464" s="102"/>
      <c r="CI14464" s="45"/>
    </row>
    <row r="14465" spans="37:87" ht="13" customHeight="1">
      <c r="AK14465" s="114"/>
      <c r="AL14465" s="41"/>
      <c r="AM14465" s="41"/>
      <c r="AN14465" s="41"/>
      <c r="AO14465" s="41"/>
      <c r="AP14465" s="41"/>
      <c r="AQ14465" s="41"/>
      <c r="AR14465" s="41"/>
      <c r="AS14465" s="41"/>
      <c r="AT14465" s="41"/>
      <c r="AU14465" s="41"/>
      <c r="AV14465" s="41"/>
      <c r="AW14465" s="41"/>
      <c r="AX14465" s="41"/>
      <c r="AY14465" s="41"/>
      <c r="AZ14465" s="41"/>
      <c r="BA14465" s="41"/>
      <c r="BB14465" s="41"/>
      <c r="BC14465" s="41"/>
      <c r="BD14465" s="41"/>
      <c r="BE14465" s="41"/>
      <c r="BF14465" s="41"/>
      <c r="BG14465" s="41"/>
      <c r="BH14465" s="41"/>
      <c r="BI14465" s="41"/>
      <c r="BJ14465" s="41"/>
      <c r="BK14465" s="41"/>
      <c r="BL14465" s="41"/>
      <c r="BM14465" s="41"/>
      <c r="BN14465" s="41"/>
      <c r="BO14465" s="41"/>
      <c r="BP14465" s="108"/>
      <c r="CG14465" s="102"/>
      <c r="CI14465" s="45"/>
    </row>
    <row r="14466" spans="37:87" ht="13" customHeight="1">
      <c r="AK14466" s="114"/>
      <c r="AL14466" s="41"/>
      <c r="AM14466" s="41"/>
      <c r="AN14466" s="41"/>
      <c r="AO14466" s="41"/>
      <c r="AP14466" s="41"/>
      <c r="AQ14466" s="41"/>
      <c r="AR14466" s="41"/>
      <c r="AS14466" s="41"/>
      <c r="AT14466" s="41"/>
      <c r="AU14466" s="41"/>
      <c r="AV14466" s="41"/>
      <c r="AW14466" s="41"/>
      <c r="AX14466" s="41"/>
      <c r="AY14466" s="41"/>
      <c r="AZ14466" s="41"/>
      <c r="BA14466" s="41"/>
      <c r="BB14466" s="41"/>
      <c r="BC14466" s="41"/>
      <c r="BD14466" s="41"/>
      <c r="BE14466" s="41"/>
      <c r="BF14466" s="41"/>
      <c r="BG14466" s="41"/>
      <c r="BH14466" s="41"/>
      <c r="BI14466" s="41"/>
      <c r="BJ14466" s="41"/>
      <c r="BK14466" s="41"/>
      <c r="BL14466" s="41"/>
      <c r="BM14466" s="41"/>
      <c r="BN14466" s="41"/>
      <c r="BO14466" s="41"/>
      <c r="BP14466" s="108"/>
      <c r="CG14466" s="102"/>
      <c r="CI14466" s="45"/>
    </row>
    <row r="14467" spans="37:87" ht="13" customHeight="1">
      <c r="AK14467" s="114"/>
      <c r="AL14467" s="41"/>
      <c r="AM14467" s="41"/>
      <c r="AN14467" s="41"/>
      <c r="AO14467" s="41"/>
      <c r="AP14467" s="41"/>
      <c r="AQ14467" s="41"/>
      <c r="AR14467" s="41"/>
      <c r="AS14467" s="41"/>
      <c r="AT14467" s="41"/>
      <c r="AU14467" s="41"/>
      <c r="AV14467" s="41"/>
      <c r="AW14467" s="41"/>
      <c r="AX14467" s="41"/>
      <c r="AY14467" s="41"/>
      <c r="AZ14467" s="41"/>
      <c r="BA14467" s="41"/>
      <c r="BB14467" s="41"/>
      <c r="BC14467" s="41"/>
      <c r="BD14467" s="41"/>
      <c r="BE14467" s="41"/>
      <c r="BF14467" s="41"/>
      <c r="BG14467" s="41"/>
      <c r="BH14467" s="41"/>
      <c r="BI14467" s="41"/>
      <c r="BJ14467" s="41"/>
      <c r="BK14467" s="41"/>
      <c r="BL14467" s="41"/>
      <c r="BM14467" s="41"/>
      <c r="BN14467" s="41"/>
      <c r="BO14467" s="41"/>
      <c r="BP14467" s="108"/>
      <c r="CG14467" s="102"/>
      <c r="CI14467" s="45"/>
    </row>
    <row r="14468" spans="37:87" ht="13" customHeight="1">
      <c r="AK14468" s="114"/>
      <c r="AL14468" s="41"/>
      <c r="AM14468" s="41"/>
      <c r="AN14468" s="41"/>
      <c r="AO14468" s="41"/>
      <c r="AP14468" s="41"/>
      <c r="AQ14468" s="41"/>
      <c r="AR14468" s="41"/>
      <c r="AS14468" s="41"/>
      <c r="AT14468" s="41"/>
      <c r="AU14468" s="41"/>
      <c r="AV14468" s="41"/>
      <c r="AW14468" s="41"/>
      <c r="AX14468" s="41"/>
      <c r="AY14468" s="41"/>
      <c r="AZ14468" s="41"/>
      <c r="BA14468" s="41"/>
      <c r="BB14468" s="41"/>
      <c r="BC14468" s="41"/>
      <c r="BD14468" s="41"/>
      <c r="BE14468" s="41"/>
      <c r="BF14468" s="41"/>
      <c r="BG14468" s="41"/>
      <c r="BH14468" s="41"/>
      <c r="BI14468" s="41"/>
      <c r="BJ14468" s="41"/>
      <c r="BK14468" s="41"/>
      <c r="BL14468" s="41"/>
      <c r="BM14468" s="41"/>
      <c r="BN14468" s="41"/>
      <c r="BO14468" s="41"/>
      <c r="BP14468" s="108"/>
      <c r="CG14468" s="102"/>
      <c r="CI14468" s="45"/>
    </row>
    <row r="14469" spans="37:87" ht="13" customHeight="1">
      <c r="AK14469" s="114"/>
      <c r="AL14469" s="41"/>
      <c r="AM14469" s="41"/>
      <c r="AN14469" s="41"/>
      <c r="AO14469" s="41"/>
      <c r="AP14469" s="41"/>
      <c r="AQ14469" s="41"/>
      <c r="AR14469" s="41"/>
      <c r="AS14469" s="41"/>
      <c r="AT14469" s="41"/>
      <c r="AU14469" s="41"/>
      <c r="AV14469" s="41"/>
      <c r="AW14469" s="41"/>
      <c r="AX14469" s="41"/>
      <c r="AY14469" s="41"/>
      <c r="AZ14469" s="41"/>
      <c r="BA14469" s="41"/>
      <c r="BB14469" s="41"/>
      <c r="BC14469" s="41"/>
      <c r="BD14469" s="41"/>
      <c r="BE14469" s="41"/>
      <c r="BF14469" s="41"/>
      <c r="BG14469" s="41"/>
      <c r="BH14469" s="41"/>
      <c r="BI14469" s="41"/>
      <c r="BJ14469" s="41"/>
      <c r="BK14469" s="41"/>
      <c r="BL14469" s="41"/>
      <c r="BM14469" s="41"/>
      <c r="BN14469" s="41"/>
      <c r="BO14469" s="41"/>
      <c r="BP14469" s="108"/>
      <c r="CG14469" s="102"/>
      <c r="CI14469" s="45"/>
    </row>
    <row r="14470" spans="37:87" ht="13" customHeight="1">
      <c r="AK14470" s="114"/>
      <c r="AL14470" s="41"/>
      <c r="AM14470" s="41"/>
      <c r="AN14470" s="41"/>
      <c r="AO14470" s="41"/>
      <c r="AP14470" s="41"/>
      <c r="AQ14470" s="41"/>
      <c r="AR14470" s="41"/>
      <c r="AS14470" s="41"/>
      <c r="AT14470" s="41"/>
      <c r="AU14470" s="41"/>
      <c r="AV14470" s="41"/>
      <c r="AW14470" s="41"/>
      <c r="AX14470" s="41"/>
      <c r="AY14470" s="41"/>
      <c r="AZ14470" s="41"/>
      <c r="BA14470" s="41"/>
      <c r="BB14470" s="41"/>
      <c r="BC14470" s="41"/>
      <c r="BD14470" s="41"/>
      <c r="BE14470" s="41"/>
      <c r="BF14470" s="41"/>
      <c r="BG14470" s="41"/>
      <c r="BH14470" s="41"/>
      <c r="BI14470" s="41"/>
      <c r="BJ14470" s="41"/>
      <c r="BK14470" s="41"/>
      <c r="BL14470" s="41"/>
      <c r="BM14470" s="41"/>
      <c r="BN14470" s="41"/>
      <c r="BO14470" s="41"/>
      <c r="BP14470" s="108"/>
      <c r="CG14470" s="102"/>
      <c r="CI14470" s="45"/>
    </row>
    <row r="14471" spans="37:87" ht="13" customHeight="1">
      <c r="AK14471" s="114"/>
      <c r="AL14471" s="41"/>
      <c r="AM14471" s="41"/>
      <c r="AN14471" s="41"/>
      <c r="AO14471" s="41"/>
      <c r="AP14471" s="41"/>
      <c r="AQ14471" s="41"/>
      <c r="AR14471" s="41"/>
      <c r="AS14471" s="41"/>
      <c r="AT14471" s="41"/>
      <c r="AU14471" s="41"/>
      <c r="AV14471" s="41"/>
      <c r="AW14471" s="41"/>
      <c r="AX14471" s="41"/>
      <c r="AY14471" s="41"/>
      <c r="AZ14471" s="41"/>
      <c r="BA14471" s="41"/>
      <c r="BB14471" s="41"/>
      <c r="BC14471" s="41"/>
      <c r="BD14471" s="41"/>
      <c r="BE14471" s="41"/>
      <c r="BF14471" s="41"/>
      <c r="BG14471" s="41"/>
      <c r="BH14471" s="41"/>
      <c r="BI14471" s="41"/>
      <c r="BJ14471" s="41"/>
      <c r="BK14471" s="41"/>
      <c r="BL14471" s="41"/>
      <c r="BM14471" s="41"/>
      <c r="BN14471" s="41"/>
      <c r="BO14471" s="41"/>
      <c r="BP14471" s="108"/>
      <c r="CG14471" s="102"/>
      <c r="CI14471" s="45"/>
    </row>
    <row r="14472" spans="37:87" ht="13" customHeight="1">
      <c r="AK14472" s="114"/>
      <c r="AL14472" s="41"/>
      <c r="AM14472" s="41"/>
      <c r="AN14472" s="41"/>
      <c r="AO14472" s="41"/>
      <c r="AP14472" s="41"/>
      <c r="AQ14472" s="41"/>
      <c r="AR14472" s="41"/>
      <c r="AS14472" s="41"/>
      <c r="AT14472" s="41"/>
      <c r="AU14472" s="41"/>
      <c r="AV14472" s="41"/>
      <c r="AW14472" s="41"/>
      <c r="AX14472" s="41"/>
      <c r="AY14472" s="41"/>
      <c r="AZ14472" s="41"/>
      <c r="BA14472" s="41"/>
      <c r="BB14472" s="41"/>
      <c r="BC14472" s="41"/>
      <c r="BD14472" s="41"/>
      <c r="BE14472" s="41"/>
      <c r="BF14472" s="41"/>
      <c r="BG14472" s="41"/>
      <c r="BH14472" s="41"/>
      <c r="BI14472" s="41"/>
      <c r="BJ14472" s="41"/>
      <c r="BK14472" s="41"/>
      <c r="BL14472" s="41"/>
      <c r="BM14472" s="41"/>
      <c r="BN14472" s="41"/>
      <c r="BO14472" s="41"/>
      <c r="BP14472" s="108"/>
      <c r="CG14472" s="102"/>
      <c r="CI14472" s="45"/>
    </row>
    <row r="14473" spans="37:87" ht="13" customHeight="1">
      <c r="AK14473" s="114"/>
      <c r="AL14473" s="41"/>
      <c r="AM14473" s="41"/>
      <c r="AN14473" s="41"/>
      <c r="AO14473" s="41"/>
      <c r="AP14473" s="41"/>
      <c r="AQ14473" s="41"/>
      <c r="AR14473" s="41"/>
      <c r="AS14473" s="41"/>
      <c r="AT14473" s="41"/>
      <c r="AU14473" s="41"/>
      <c r="AV14473" s="41"/>
      <c r="AW14473" s="41"/>
      <c r="AX14473" s="41"/>
      <c r="AY14473" s="41"/>
      <c r="AZ14473" s="41"/>
      <c r="BA14473" s="41"/>
      <c r="BB14473" s="41"/>
      <c r="BC14473" s="41"/>
      <c r="BD14473" s="41"/>
      <c r="BE14473" s="41"/>
      <c r="BF14473" s="41"/>
      <c r="BG14473" s="41"/>
      <c r="BH14473" s="41"/>
      <c r="BI14473" s="41"/>
      <c r="BJ14473" s="41"/>
      <c r="BK14473" s="41"/>
      <c r="BL14473" s="41"/>
      <c r="BM14473" s="41"/>
      <c r="BN14473" s="41"/>
      <c r="BO14473" s="41"/>
      <c r="BP14473" s="108"/>
      <c r="CG14473" s="102"/>
      <c r="CI14473" s="45"/>
    </row>
    <row r="14474" spans="37:87" ht="13" customHeight="1">
      <c r="AK14474" s="114"/>
      <c r="AL14474" s="41"/>
      <c r="AM14474" s="41"/>
      <c r="AN14474" s="41"/>
      <c r="AO14474" s="41"/>
      <c r="AP14474" s="41"/>
      <c r="AQ14474" s="41"/>
      <c r="AR14474" s="41"/>
      <c r="AS14474" s="41"/>
      <c r="AT14474" s="41"/>
      <c r="AU14474" s="41"/>
      <c r="AV14474" s="41"/>
      <c r="AW14474" s="41"/>
      <c r="AX14474" s="41"/>
      <c r="AY14474" s="41"/>
      <c r="AZ14474" s="41"/>
      <c r="BA14474" s="41"/>
      <c r="BB14474" s="41"/>
      <c r="BC14474" s="41"/>
      <c r="BD14474" s="41"/>
      <c r="BE14474" s="41"/>
      <c r="BF14474" s="41"/>
      <c r="BG14474" s="41"/>
      <c r="BH14474" s="41"/>
      <c r="BI14474" s="41"/>
      <c r="BJ14474" s="41"/>
      <c r="BK14474" s="41"/>
      <c r="BL14474" s="41"/>
      <c r="BM14474" s="41"/>
      <c r="BN14474" s="41"/>
      <c r="BO14474" s="41"/>
      <c r="BP14474" s="108"/>
      <c r="CG14474" s="102"/>
      <c r="CI14474" s="45"/>
    </row>
    <row r="14475" spans="37:87" ht="13" customHeight="1">
      <c r="AK14475" s="114"/>
      <c r="AL14475" s="41"/>
      <c r="AM14475" s="41"/>
      <c r="AN14475" s="41"/>
      <c r="AO14475" s="41"/>
      <c r="AP14475" s="41"/>
      <c r="AQ14475" s="41"/>
      <c r="AR14475" s="41"/>
      <c r="AS14475" s="41"/>
      <c r="AT14475" s="41"/>
      <c r="AU14475" s="41"/>
      <c r="AV14475" s="41"/>
      <c r="AW14475" s="41"/>
      <c r="AX14475" s="41"/>
      <c r="AY14475" s="41"/>
      <c r="AZ14475" s="41"/>
      <c r="BA14475" s="41"/>
      <c r="BB14475" s="41"/>
      <c r="BC14475" s="41"/>
      <c r="BD14475" s="41"/>
      <c r="BE14475" s="41"/>
      <c r="BF14475" s="41"/>
      <c r="BG14475" s="41"/>
      <c r="BH14475" s="41"/>
      <c r="BI14475" s="41"/>
      <c r="BJ14475" s="41"/>
      <c r="BK14475" s="41"/>
      <c r="BL14475" s="41"/>
      <c r="BM14475" s="41"/>
      <c r="BN14475" s="41"/>
      <c r="BO14475" s="41"/>
      <c r="BP14475" s="108"/>
      <c r="CG14475" s="102"/>
      <c r="CI14475" s="45"/>
    </row>
    <row r="14476" spans="37:87" ht="13" customHeight="1">
      <c r="AK14476" s="114"/>
      <c r="AL14476" s="41"/>
      <c r="AM14476" s="41"/>
      <c r="AN14476" s="41"/>
      <c r="AO14476" s="41"/>
      <c r="AP14476" s="41"/>
      <c r="AQ14476" s="41"/>
      <c r="AR14476" s="41"/>
      <c r="AS14476" s="41"/>
      <c r="AT14476" s="41"/>
      <c r="AU14476" s="41"/>
      <c r="AV14476" s="41"/>
      <c r="AW14476" s="41"/>
      <c r="AX14476" s="41"/>
      <c r="AY14476" s="41"/>
      <c r="AZ14476" s="41"/>
      <c r="BA14476" s="41"/>
      <c r="BB14476" s="41"/>
      <c r="BC14476" s="41"/>
      <c r="BD14476" s="41"/>
      <c r="BE14476" s="41"/>
      <c r="BF14476" s="41"/>
      <c r="BG14476" s="41"/>
      <c r="BH14476" s="41"/>
      <c r="BI14476" s="41"/>
      <c r="BJ14476" s="41"/>
      <c r="BK14476" s="41"/>
      <c r="BL14476" s="41"/>
      <c r="BM14476" s="41"/>
      <c r="BN14476" s="41"/>
      <c r="BO14476" s="41"/>
      <c r="BP14476" s="108"/>
      <c r="CG14476" s="102"/>
      <c r="CI14476" s="45"/>
    </row>
    <row r="14477" spans="37:87" ht="13" customHeight="1">
      <c r="AK14477" s="114"/>
      <c r="AL14477" s="41"/>
      <c r="AM14477" s="41"/>
      <c r="AN14477" s="41"/>
      <c r="AO14477" s="41"/>
      <c r="AP14477" s="41"/>
      <c r="AQ14477" s="41"/>
      <c r="AR14477" s="41"/>
      <c r="AS14477" s="41"/>
      <c r="AT14477" s="41"/>
      <c r="AU14477" s="41"/>
      <c r="AV14477" s="41"/>
      <c r="AW14477" s="41"/>
      <c r="AX14477" s="41"/>
      <c r="AY14477" s="41"/>
      <c r="AZ14477" s="41"/>
      <c r="BA14477" s="41"/>
      <c r="BB14477" s="41"/>
      <c r="BC14477" s="41"/>
      <c r="BD14477" s="41"/>
      <c r="BE14477" s="41"/>
      <c r="BF14477" s="41"/>
      <c r="BG14477" s="41"/>
      <c r="BH14477" s="41"/>
      <c r="BI14477" s="41"/>
      <c r="BJ14477" s="41"/>
      <c r="BK14477" s="41"/>
      <c r="BL14477" s="41"/>
      <c r="BM14477" s="41"/>
      <c r="BN14477" s="41"/>
      <c r="BO14477" s="41"/>
      <c r="BP14477" s="108"/>
      <c r="CG14477" s="102"/>
      <c r="CI14477" s="45"/>
    </row>
    <row r="14478" spans="37:87" ht="13" customHeight="1">
      <c r="AK14478" s="114"/>
      <c r="AL14478" s="41"/>
      <c r="AM14478" s="41"/>
      <c r="AN14478" s="41"/>
      <c r="AO14478" s="41"/>
      <c r="AP14478" s="41"/>
      <c r="AQ14478" s="41"/>
      <c r="AR14478" s="41"/>
      <c r="AS14478" s="41"/>
      <c r="AT14478" s="41"/>
      <c r="AU14478" s="41"/>
      <c r="AV14478" s="41"/>
      <c r="AW14478" s="41"/>
      <c r="AX14478" s="41"/>
      <c r="AY14478" s="41"/>
      <c r="AZ14478" s="41"/>
      <c r="BA14478" s="41"/>
      <c r="BB14478" s="41"/>
      <c r="BC14478" s="41"/>
      <c r="BD14478" s="41"/>
      <c r="BE14478" s="41"/>
      <c r="BF14478" s="41"/>
      <c r="BG14478" s="41"/>
      <c r="BH14478" s="41"/>
      <c r="BI14478" s="41"/>
      <c r="BJ14478" s="41"/>
      <c r="BK14478" s="41"/>
      <c r="BL14478" s="41"/>
      <c r="BM14478" s="41"/>
      <c r="BN14478" s="41"/>
      <c r="BO14478" s="41"/>
      <c r="BP14478" s="108"/>
      <c r="CG14478" s="102"/>
      <c r="CI14478" s="45"/>
    </row>
    <row r="14479" spans="37:87" ht="13" customHeight="1">
      <c r="AK14479" s="114"/>
      <c r="AL14479" s="41"/>
      <c r="AM14479" s="41"/>
      <c r="AN14479" s="41"/>
      <c r="AO14479" s="41"/>
      <c r="AP14479" s="41"/>
      <c r="AQ14479" s="41"/>
      <c r="AR14479" s="41"/>
      <c r="AS14479" s="41"/>
      <c r="AT14479" s="41"/>
      <c r="AU14479" s="41"/>
      <c r="AV14479" s="41"/>
      <c r="AW14479" s="41"/>
      <c r="AX14479" s="41"/>
      <c r="AY14479" s="41"/>
      <c r="AZ14479" s="41"/>
      <c r="BA14479" s="41"/>
      <c r="BB14479" s="41"/>
      <c r="BC14479" s="41"/>
      <c r="BD14479" s="41"/>
      <c r="BE14479" s="41"/>
      <c r="BF14479" s="41"/>
      <c r="BG14479" s="41"/>
      <c r="BH14479" s="41"/>
      <c r="BI14479" s="41"/>
      <c r="BJ14479" s="41"/>
      <c r="BK14479" s="41"/>
      <c r="BL14479" s="41"/>
      <c r="BM14479" s="41"/>
      <c r="BN14479" s="41"/>
      <c r="BO14479" s="41"/>
      <c r="BP14479" s="108"/>
      <c r="CG14479" s="102"/>
      <c r="CI14479" s="45"/>
    </row>
    <row r="14480" spans="37:87" ht="13" customHeight="1">
      <c r="AK14480" s="114"/>
      <c r="AL14480" s="41"/>
      <c r="AM14480" s="41"/>
      <c r="AN14480" s="41"/>
      <c r="AO14480" s="41"/>
      <c r="AP14480" s="41"/>
      <c r="AQ14480" s="41"/>
      <c r="AR14480" s="41"/>
      <c r="AS14480" s="41"/>
      <c r="AT14480" s="41"/>
      <c r="AU14480" s="41"/>
      <c r="AV14480" s="41"/>
      <c r="AW14480" s="41"/>
      <c r="AX14480" s="41"/>
      <c r="AY14480" s="41"/>
      <c r="AZ14480" s="41"/>
      <c r="BA14480" s="41"/>
      <c r="BB14480" s="41"/>
      <c r="BC14480" s="41"/>
      <c r="BD14480" s="41"/>
      <c r="BE14480" s="41"/>
      <c r="BF14480" s="41"/>
      <c r="BG14480" s="41"/>
      <c r="BH14480" s="41"/>
      <c r="BI14480" s="41"/>
      <c r="BJ14480" s="41"/>
      <c r="BK14480" s="41"/>
      <c r="BL14480" s="41"/>
      <c r="BM14480" s="41"/>
      <c r="BN14480" s="41"/>
      <c r="BO14480" s="41"/>
      <c r="BP14480" s="108"/>
      <c r="CG14480" s="102"/>
      <c r="CI14480" s="45"/>
    </row>
    <row r="14481" spans="37:87" ht="13" customHeight="1">
      <c r="AK14481" s="114"/>
      <c r="AL14481" s="41"/>
      <c r="AM14481" s="41"/>
      <c r="AN14481" s="41"/>
      <c r="AO14481" s="41"/>
      <c r="AP14481" s="41"/>
      <c r="AQ14481" s="41"/>
      <c r="AR14481" s="41"/>
      <c r="AS14481" s="41"/>
      <c r="AT14481" s="41"/>
      <c r="AU14481" s="41"/>
      <c r="AV14481" s="41"/>
      <c r="AW14481" s="41"/>
      <c r="AX14481" s="41"/>
      <c r="AY14481" s="41"/>
      <c r="AZ14481" s="41"/>
      <c r="BA14481" s="41"/>
      <c r="BB14481" s="41"/>
      <c r="BC14481" s="41"/>
      <c r="BD14481" s="41"/>
      <c r="BE14481" s="41"/>
      <c r="BF14481" s="41"/>
      <c r="BG14481" s="41"/>
      <c r="BH14481" s="41"/>
      <c r="BI14481" s="41"/>
      <c r="BJ14481" s="41"/>
      <c r="BK14481" s="41"/>
      <c r="BL14481" s="41"/>
      <c r="BM14481" s="41"/>
      <c r="BN14481" s="41"/>
      <c r="BO14481" s="41"/>
      <c r="BP14481" s="108"/>
      <c r="CG14481" s="102"/>
      <c r="CI14481" s="45"/>
    </row>
    <row r="14482" spans="37:87" ht="13" customHeight="1">
      <c r="AK14482" s="114"/>
      <c r="AL14482" s="41"/>
      <c r="AM14482" s="41"/>
      <c r="AN14482" s="41"/>
      <c r="AO14482" s="41"/>
      <c r="AP14482" s="41"/>
      <c r="AQ14482" s="41"/>
      <c r="AR14482" s="41"/>
      <c r="AS14482" s="41"/>
      <c r="AT14482" s="41"/>
      <c r="AU14482" s="41"/>
      <c r="AV14482" s="41"/>
      <c r="AW14482" s="41"/>
      <c r="AX14482" s="41"/>
      <c r="AY14482" s="41"/>
      <c r="AZ14482" s="41"/>
      <c r="BA14482" s="41"/>
      <c r="BB14482" s="41"/>
      <c r="BC14482" s="41"/>
      <c r="BD14482" s="41"/>
      <c r="BE14482" s="41"/>
      <c r="BF14482" s="41"/>
      <c r="BG14482" s="41"/>
      <c r="BH14482" s="41"/>
      <c r="BI14482" s="41"/>
      <c r="BJ14482" s="41"/>
      <c r="BK14482" s="41"/>
      <c r="BL14482" s="41"/>
      <c r="BM14482" s="41"/>
      <c r="BN14482" s="41"/>
      <c r="BO14482" s="41"/>
      <c r="BP14482" s="108"/>
      <c r="CG14482" s="102"/>
      <c r="CI14482" s="45"/>
    </row>
    <row r="14483" spans="37:87" ht="13" customHeight="1">
      <c r="AK14483" s="114"/>
      <c r="AL14483" s="41"/>
      <c r="AM14483" s="41"/>
      <c r="AN14483" s="41"/>
      <c r="AO14483" s="41"/>
      <c r="AP14483" s="41"/>
      <c r="AQ14483" s="41"/>
      <c r="AR14483" s="41"/>
      <c r="AS14483" s="41"/>
      <c r="AT14483" s="41"/>
      <c r="AU14483" s="41"/>
      <c r="AV14483" s="41"/>
      <c r="AW14483" s="41"/>
      <c r="AX14483" s="41"/>
      <c r="AY14483" s="41"/>
      <c r="AZ14483" s="41"/>
      <c r="BA14483" s="41"/>
      <c r="BB14483" s="41"/>
      <c r="BC14483" s="41"/>
      <c r="BD14483" s="41"/>
      <c r="BE14483" s="41"/>
      <c r="BF14483" s="41"/>
      <c r="BG14483" s="41"/>
      <c r="BH14483" s="41"/>
      <c r="BI14483" s="41"/>
      <c r="BJ14483" s="41"/>
      <c r="BK14483" s="41"/>
      <c r="BL14483" s="41"/>
      <c r="BM14483" s="41"/>
      <c r="BN14483" s="41"/>
      <c r="BO14483" s="41"/>
      <c r="BP14483" s="108"/>
      <c r="CG14483" s="102"/>
      <c r="CI14483" s="45"/>
    </row>
    <row r="14484" spans="37:87" ht="13" customHeight="1">
      <c r="AK14484" s="114"/>
      <c r="AL14484" s="41"/>
      <c r="AM14484" s="41"/>
      <c r="AN14484" s="41"/>
      <c r="AO14484" s="41"/>
      <c r="AP14484" s="41"/>
      <c r="AQ14484" s="41"/>
      <c r="AR14484" s="41"/>
      <c r="AS14484" s="41"/>
      <c r="AT14484" s="41"/>
      <c r="AU14484" s="41"/>
      <c r="AV14484" s="41"/>
      <c r="AW14484" s="41"/>
      <c r="AX14484" s="41"/>
      <c r="AY14484" s="41"/>
      <c r="AZ14484" s="41"/>
      <c r="BA14484" s="41"/>
      <c r="BB14484" s="41"/>
      <c r="BC14484" s="41"/>
      <c r="BD14484" s="41"/>
      <c r="BE14484" s="41"/>
      <c r="BF14484" s="41"/>
      <c r="BG14484" s="41"/>
      <c r="BH14484" s="41"/>
      <c r="BI14484" s="41"/>
      <c r="BJ14484" s="41"/>
      <c r="BK14484" s="41"/>
      <c r="BL14484" s="41"/>
      <c r="BM14484" s="41"/>
      <c r="BN14484" s="41"/>
      <c r="BO14484" s="41"/>
      <c r="BP14484" s="108"/>
      <c r="CG14484" s="102"/>
      <c r="CI14484" s="45"/>
    </row>
    <row r="14485" spans="37:87" ht="13" customHeight="1">
      <c r="AK14485" s="114"/>
      <c r="AL14485" s="41"/>
      <c r="AM14485" s="41"/>
      <c r="AN14485" s="41"/>
      <c r="AO14485" s="41"/>
      <c r="AP14485" s="41"/>
      <c r="AQ14485" s="41"/>
      <c r="AR14485" s="41"/>
      <c r="AS14485" s="41"/>
      <c r="AT14485" s="41"/>
      <c r="AU14485" s="41"/>
      <c r="AV14485" s="41"/>
      <c r="AW14485" s="41"/>
      <c r="AX14485" s="41"/>
      <c r="AY14485" s="41"/>
      <c r="AZ14485" s="41"/>
      <c r="BA14485" s="41"/>
      <c r="BB14485" s="41"/>
      <c r="BC14485" s="41"/>
      <c r="BD14485" s="41"/>
      <c r="BE14485" s="41"/>
      <c r="BF14485" s="41"/>
      <c r="BG14485" s="41"/>
      <c r="BH14485" s="41"/>
      <c r="BI14485" s="41"/>
      <c r="BJ14485" s="41"/>
      <c r="BK14485" s="41"/>
      <c r="BL14485" s="41"/>
      <c r="BM14485" s="41"/>
      <c r="BN14485" s="41"/>
      <c r="BO14485" s="41"/>
      <c r="BP14485" s="108"/>
      <c r="CG14485" s="102"/>
      <c r="CI14485" s="45"/>
    </row>
    <row r="14486" spans="37:87" ht="13" customHeight="1">
      <c r="AK14486" s="114"/>
      <c r="AL14486" s="41"/>
      <c r="AM14486" s="41"/>
      <c r="AN14486" s="41"/>
      <c r="AO14486" s="41"/>
      <c r="AP14486" s="41"/>
      <c r="AQ14486" s="41"/>
      <c r="AR14486" s="41"/>
      <c r="AS14486" s="41"/>
      <c r="AT14486" s="41"/>
      <c r="AU14486" s="41"/>
      <c r="AV14486" s="41"/>
      <c r="AW14486" s="41"/>
      <c r="AX14486" s="41"/>
      <c r="AY14486" s="41"/>
      <c r="AZ14486" s="41"/>
      <c r="BA14486" s="41"/>
      <c r="BB14486" s="41"/>
      <c r="BC14486" s="41"/>
      <c r="BD14486" s="41"/>
      <c r="BE14486" s="41"/>
      <c r="BF14486" s="41"/>
      <c r="BG14486" s="41"/>
      <c r="BH14486" s="41"/>
      <c r="BI14486" s="41"/>
      <c r="BJ14486" s="41"/>
      <c r="BK14486" s="41"/>
      <c r="BL14486" s="41"/>
      <c r="BM14486" s="41"/>
      <c r="BN14486" s="41"/>
      <c r="BO14486" s="41"/>
      <c r="BP14486" s="108"/>
      <c r="CG14486" s="102"/>
      <c r="CI14486" s="45"/>
    </row>
    <row r="14487" spans="37:87" ht="13" customHeight="1">
      <c r="AK14487" s="114"/>
      <c r="AL14487" s="41"/>
      <c r="AM14487" s="41"/>
      <c r="AN14487" s="41"/>
      <c r="AO14487" s="41"/>
      <c r="AP14487" s="41"/>
      <c r="AQ14487" s="41"/>
      <c r="AR14487" s="41"/>
      <c r="AS14487" s="41"/>
      <c r="AT14487" s="41"/>
      <c r="AU14487" s="41"/>
      <c r="AV14487" s="41"/>
      <c r="AW14487" s="41"/>
      <c r="AX14487" s="41"/>
      <c r="AY14487" s="41"/>
      <c r="AZ14487" s="41"/>
      <c r="BA14487" s="41"/>
      <c r="BB14487" s="41"/>
      <c r="BC14487" s="41"/>
      <c r="BD14487" s="41"/>
      <c r="BE14487" s="41"/>
      <c r="BF14487" s="41"/>
      <c r="BG14487" s="41"/>
      <c r="BH14487" s="41"/>
      <c r="BI14487" s="41"/>
      <c r="BJ14487" s="41"/>
      <c r="BK14487" s="41"/>
      <c r="BL14487" s="41"/>
      <c r="BM14487" s="41"/>
      <c r="BN14487" s="41"/>
      <c r="BO14487" s="41"/>
      <c r="BP14487" s="108"/>
      <c r="CG14487" s="102"/>
      <c r="CI14487" s="45"/>
    </row>
    <row r="14488" spans="37:87" ht="13" customHeight="1">
      <c r="AK14488" s="114"/>
      <c r="AL14488" s="41"/>
      <c r="AM14488" s="41"/>
      <c r="AN14488" s="41"/>
      <c r="AO14488" s="41"/>
      <c r="AP14488" s="41"/>
      <c r="AQ14488" s="41"/>
      <c r="AR14488" s="41"/>
      <c r="AS14488" s="41"/>
      <c r="AT14488" s="41"/>
      <c r="AU14488" s="41"/>
      <c r="AV14488" s="41"/>
      <c r="AW14488" s="41"/>
      <c r="AX14488" s="41"/>
      <c r="AY14488" s="41"/>
      <c r="AZ14488" s="41"/>
      <c r="BA14488" s="41"/>
      <c r="BB14488" s="41"/>
      <c r="BC14488" s="41"/>
      <c r="BD14488" s="41"/>
      <c r="BE14488" s="41"/>
      <c r="BF14488" s="41"/>
      <c r="BG14488" s="41"/>
      <c r="BH14488" s="41"/>
      <c r="BI14488" s="41"/>
      <c r="BJ14488" s="41"/>
      <c r="BK14488" s="41"/>
      <c r="BL14488" s="41"/>
      <c r="BM14488" s="41"/>
      <c r="BN14488" s="41"/>
      <c r="BO14488" s="41"/>
      <c r="BP14488" s="108"/>
      <c r="CG14488" s="102"/>
      <c r="CI14488" s="45"/>
    </row>
    <row r="14489" spans="37:87" ht="13" customHeight="1">
      <c r="AK14489" s="114"/>
      <c r="AL14489" s="41"/>
      <c r="AM14489" s="41"/>
      <c r="AN14489" s="41"/>
      <c r="AO14489" s="41"/>
      <c r="AP14489" s="41"/>
      <c r="AQ14489" s="41"/>
      <c r="AR14489" s="41"/>
      <c r="AS14489" s="41"/>
      <c r="AT14489" s="41"/>
      <c r="AU14489" s="41"/>
      <c r="AV14489" s="41"/>
      <c r="AW14489" s="41"/>
      <c r="AX14489" s="41"/>
      <c r="AY14489" s="41"/>
      <c r="AZ14489" s="41"/>
      <c r="BA14489" s="41"/>
      <c r="BB14489" s="41"/>
      <c r="BC14489" s="41"/>
      <c r="BD14489" s="41"/>
      <c r="BE14489" s="41"/>
      <c r="BF14489" s="41"/>
      <c r="BG14489" s="41"/>
      <c r="BH14489" s="41"/>
      <c r="BI14489" s="41"/>
      <c r="BJ14489" s="41"/>
      <c r="BK14489" s="41"/>
      <c r="BL14489" s="41"/>
      <c r="BM14489" s="41"/>
      <c r="BN14489" s="41"/>
      <c r="BO14489" s="41"/>
      <c r="BP14489" s="108"/>
      <c r="CG14489" s="102"/>
      <c r="CI14489" s="45"/>
    </row>
    <row r="14490" spans="37:87" ht="13" customHeight="1">
      <c r="AK14490" s="114"/>
      <c r="AL14490" s="41"/>
      <c r="AM14490" s="41"/>
      <c r="AN14490" s="41"/>
      <c r="AO14490" s="41"/>
      <c r="AP14490" s="41"/>
      <c r="AQ14490" s="41"/>
      <c r="AR14490" s="41"/>
      <c r="AS14490" s="41"/>
      <c r="AT14490" s="41"/>
      <c r="AU14490" s="41"/>
      <c r="AV14490" s="41"/>
      <c r="AW14490" s="41"/>
      <c r="AX14490" s="41"/>
      <c r="AY14490" s="41"/>
      <c r="AZ14490" s="41"/>
      <c r="BA14490" s="41"/>
      <c r="BB14490" s="41"/>
      <c r="BC14490" s="41"/>
      <c r="BD14490" s="41"/>
      <c r="BE14490" s="41"/>
      <c r="BF14490" s="41"/>
      <c r="BG14490" s="41"/>
      <c r="BH14490" s="41"/>
      <c r="BI14490" s="41"/>
      <c r="BJ14490" s="41"/>
      <c r="BK14490" s="41"/>
      <c r="BL14490" s="41"/>
      <c r="BM14490" s="41"/>
      <c r="BN14490" s="41"/>
      <c r="BO14490" s="41"/>
      <c r="BP14490" s="108"/>
      <c r="CG14490" s="102"/>
      <c r="CI14490" s="45"/>
    </row>
    <row r="14491" spans="37:87" ht="13" customHeight="1">
      <c r="AK14491" s="114"/>
      <c r="AL14491" s="41"/>
      <c r="AM14491" s="41"/>
      <c r="AN14491" s="41"/>
      <c r="AO14491" s="41"/>
      <c r="AP14491" s="41"/>
      <c r="AQ14491" s="41"/>
      <c r="AR14491" s="41"/>
      <c r="AS14491" s="41"/>
      <c r="AT14491" s="41"/>
      <c r="AU14491" s="41"/>
      <c r="AV14491" s="41"/>
      <c r="AW14491" s="41"/>
      <c r="AX14491" s="41"/>
      <c r="AY14491" s="41"/>
      <c r="AZ14491" s="41"/>
      <c r="BA14491" s="41"/>
      <c r="BB14491" s="41"/>
      <c r="BC14491" s="41"/>
      <c r="BD14491" s="41"/>
      <c r="BE14491" s="41"/>
      <c r="BF14491" s="41"/>
      <c r="BG14491" s="41"/>
      <c r="BH14491" s="41"/>
      <c r="BI14491" s="41"/>
      <c r="BJ14491" s="41"/>
      <c r="BK14491" s="41"/>
      <c r="BL14491" s="41"/>
      <c r="BM14491" s="41"/>
      <c r="BN14491" s="41"/>
      <c r="BO14491" s="41"/>
      <c r="BP14491" s="108"/>
      <c r="CG14491" s="102"/>
      <c r="CI14491" s="45"/>
    </row>
    <row r="14492" spans="37:87" ht="13" customHeight="1">
      <c r="AK14492" s="114"/>
      <c r="AL14492" s="41"/>
      <c r="AM14492" s="41"/>
      <c r="AN14492" s="41"/>
      <c r="AO14492" s="41"/>
      <c r="AP14492" s="41"/>
      <c r="AQ14492" s="41"/>
      <c r="AR14492" s="41"/>
      <c r="AS14492" s="41"/>
      <c r="AT14492" s="41"/>
      <c r="AU14492" s="41"/>
      <c r="AV14492" s="41"/>
      <c r="AW14492" s="41"/>
      <c r="AX14492" s="41"/>
      <c r="AY14492" s="41"/>
      <c r="AZ14492" s="41"/>
      <c r="BA14492" s="41"/>
      <c r="BB14492" s="41"/>
      <c r="BC14492" s="41"/>
      <c r="BD14492" s="41"/>
      <c r="BE14492" s="41"/>
      <c r="BF14492" s="41"/>
      <c r="BG14492" s="41"/>
      <c r="BH14492" s="41"/>
      <c r="BI14492" s="41"/>
      <c r="BJ14492" s="41"/>
      <c r="BK14492" s="41"/>
      <c r="BL14492" s="41"/>
      <c r="BM14492" s="41"/>
      <c r="BN14492" s="41"/>
      <c r="BO14492" s="41"/>
      <c r="BP14492" s="108"/>
      <c r="CG14492" s="102"/>
      <c r="CI14492" s="45"/>
    </row>
    <row r="14493" spans="37:87" ht="13" customHeight="1">
      <c r="AK14493" s="114"/>
      <c r="AL14493" s="41"/>
      <c r="AM14493" s="41"/>
      <c r="AN14493" s="41"/>
      <c r="AO14493" s="41"/>
      <c r="AP14493" s="41"/>
      <c r="AQ14493" s="41"/>
      <c r="AR14493" s="41"/>
      <c r="AS14493" s="41"/>
      <c r="AT14493" s="41"/>
      <c r="AU14493" s="41"/>
      <c r="AV14493" s="41"/>
      <c r="AW14493" s="41"/>
      <c r="AX14493" s="41"/>
      <c r="AY14493" s="41"/>
      <c r="AZ14493" s="41"/>
      <c r="BA14493" s="41"/>
      <c r="BB14493" s="41"/>
      <c r="BC14493" s="41"/>
      <c r="BD14493" s="41"/>
      <c r="BE14493" s="41"/>
      <c r="BF14493" s="41"/>
      <c r="BG14493" s="41"/>
      <c r="BH14493" s="41"/>
      <c r="BI14493" s="41"/>
      <c r="BJ14493" s="41"/>
      <c r="BK14493" s="41"/>
      <c r="BL14493" s="41"/>
      <c r="BM14493" s="41"/>
      <c r="BN14493" s="41"/>
      <c r="BO14493" s="41"/>
      <c r="BP14493" s="108"/>
      <c r="CG14493" s="102"/>
      <c r="CI14493" s="45"/>
    </row>
    <row r="14494" spans="37:87" ht="13" customHeight="1">
      <c r="AK14494" s="114"/>
      <c r="AL14494" s="41"/>
      <c r="AM14494" s="41"/>
      <c r="AN14494" s="41"/>
      <c r="AO14494" s="41"/>
      <c r="AP14494" s="41"/>
      <c r="AQ14494" s="41"/>
      <c r="AR14494" s="41"/>
      <c r="AS14494" s="41"/>
      <c r="AT14494" s="41"/>
      <c r="AU14494" s="41"/>
      <c r="AV14494" s="41"/>
      <c r="AW14494" s="41"/>
      <c r="AX14494" s="41"/>
      <c r="AY14494" s="41"/>
      <c r="AZ14494" s="41"/>
      <c r="BA14494" s="41"/>
      <c r="BB14494" s="41"/>
      <c r="BC14494" s="41"/>
      <c r="BD14494" s="41"/>
      <c r="BE14494" s="41"/>
      <c r="BF14494" s="41"/>
      <c r="BG14494" s="41"/>
      <c r="BH14494" s="41"/>
      <c r="BI14494" s="41"/>
      <c r="BJ14494" s="41"/>
      <c r="BK14494" s="41"/>
      <c r="BL14494" s="41"/>
      <c r="BM14494" s="41"/>
      <c r="BN14494" s="41"/>
      <c r="BO14494" s="41"/>
      <c r="BP14494" s="108"/>
      <c r="CG14494" s="102"/>
      <c r="CI14494" s="45"/>
    </row>
    <row r="14495" spans="37:87" ht="13" customHeight="1">
      <c r="AK14495" s="114"/>
      <c r="AL14495" s="41"/>
      <c r="AM14495" s="41"/>
      <c r="AN14495" s="41"/>
      <c r="AO14495" s="41"/>
      <c r="AP14495" s="41"/>
      <c r="AQ14495" s="41"/>
      <c r="AR14495" s="41"/>
      <c r="AS14495" s="41"/>
      <c r="AT14495" s="41"/>
      <c r="AU14495" s="41"/>
      <c r="AV14495" s="41"/>
      <c r="AW14495" s="41"/>
      <c r="AX14495" s="41"/>
      <c r="AY14495" s="41"/>
      <c r="AZ14495" s="41"/>
      <c r="BA14495" s="41"/>
      <c r="BB14495" s="41"/>
      <c r="BC14495" s="41"/>
      <c r="BD14495" s="41"/>
      <c r="BE14495" s="41"/>
      <c r="BF14495" s="41"/>
      <c r="BG14495" s="41"/>
      <c r="BH14495" s="41"/>
      <c r="BI14495" s="41"/>
      <c r="BJ14495" s="41"/>
      <c r="BK14495" s="41"/>
      <c r="BL14495" s="41"/>
      <c r="BM14495" s="41"/>
      <c r="BN14495" s="41"/>
      <c r="BO14495" s="41"/>
      <c r="BP14495" s="108"/>
      <c r="CG14495" s="102"/>
      <c r="CI14495" s="45"/>
    </row>
    <row r="14496" spans="37:87" ht="13" customHeight="1">
      <c r="AK14496" s="114"/>
      <c r="AL14496" s="41"/>
      <c r="AM14496" s="41"/>
      <c r="AN14496" s="41"/>
      <c r="AO14496" s="41"/>
      <c r="AP14496" s="41"/>
      <c r="AQ14496" s="41"/>
      <c r="AR14496" s="41"/>
      <c r="AS14496" s="41"/>
      <c r="AT14496" s="41"/>
      <c r="AU14496" s="41"/>
      <c r="AV14496" s="41"/>
      <c r="AW14496" s="41"/>
      <c r="AX14496" s="41"/>
      <c r="AY14496" s="41"/>
      <c r="AZ14496" s="41"/>
      <c r="BA14496" s="41"/>
      <c r="BB14496" s="41"/>
      <c r="BC14496" s="41"/>
      <c r="BD14496" s="41"/>
      <c r="BE14496" s="41"/>
      <c r="BF14496" s="41"/>
      <c r="BG14496" s="41"/>
      <c r="BH14496" s="41"/>
      <c r="BI14496" s="41"/>
      <c r="BJ14496" s="41"/>
      <c r="BK14496" s="41"/>
      <c r="BL14496" s="41"/>
      <c r="BM14496" s="41"/>
      <c r="BN14496" s="41"/>
      <c r="BO14496" s="41"/>
      <c r="BP14496" s="108"/>
      <c r="CG14496" s="102"/>
      <c r="CI14496" s="45"/>
    </row>
    <row r="14497" spans="37:87" ht="13" customHeight="1">
      <c r="AK14497" s="114"/>
      <c r="AL14497" s="41"/>
      <c r="AM14497" s="41"/>
      <c r="AN14497" s="41"/>
      <c r="AO14497" s="41"/>
      <c r="AP14497" s="41"/>
      <c r="AQ14497" s="41"/>
      <c r="AR14497" s="41"/>
      <c r="AS14497" s="41"/>
      <c r="AT14497" s="41"/>
      <c r="AU14497" s="41"/>
      <c r="AV14497" s="41"/>
      <c r="AW14497" s="41"/>
      <c r="AX14497" s="41"/>
      <c r="AY14497" s="41"/>
      <c r="AZ14497" s="41"/>
      <c r="BA14497" s="41"/>
      <c r="BB14497" s="41"/>
      <c r="BC14497" s="41"/>
      <c r="BD14497" s="41"/>
      <c r="BE14497" s="41"/>
      <c r="BF14497" s="41"/>
      <c r="BG14497" s="41"/>
      <c r="BH14497" s="41"/>
      <c r="BI14497" s="41"/>
      <c r="BJ14497" s="41"/>
      <c r="BK14497" s="41"/>
      <c r="BL14497" s="41"/>
      <c r="BM14497" s="41"/>
      <c r="BN14497" s="41"/>
      <c r="BO14497" s="41"/>
      <c r="BP14497" s="108"/>
      <c r="CG14497" s="102"/>
      <c r="CI14497" s="45"/>
    </row>
    <row r="14498" spans="37:87" ht="13" customHeight="1">
      <c r="AK14498" s="114"/>
      <c r="AL14498" s="41"/>
      <c r="AM14498" s="41"/>
      <c r="AN14498" s="41"/>
      <c r="AO14498" s="41"/>
      <c r="AP14498" s="41"/>
      <c r="AQ14498" s="41"/>
      <c r="AR14498" s="41"/>
      <c r="AS14498" s="41"/>
      <c r="AT14498" s="41"/>
      <c r="AU14498" s="41"/>
      <c r="AV14498" s="41"/>
      <c r="AW14498" s="41"/>
      <c r="AX14498" s="41"/>
      <c r="AY14498" s="41"/>
      <c r="AZ14498" s="41"/>
      <c r="BA14498" s="41"/>
      <c r="BB14498" s="41"/>
      <c r="BC14498" s="41"/>
      <c r="BD14498" s="41"/>
      <c r="BE14498" s="41"/>
      <c r="BF14498" s="41"/>
      <c r="BG14498" s="41"/>
      <c r="BH14498" s="41"/>
      <c r="BI14498" s="41"/>
      <c r="BJ14498" s="41"/>
      <c r="BK14498" s="41"/>
      <c r="BL14498" s="41"/>
      <c r="BM14498" s="41"/>
      <c r="BN14498" s="41"/>
      <c r="BO14498" s="41"/>
      <c r="BP14498" s="108"/>
      <c r="CG14498" s="102"/>
      <c r="CI14498" s="45"/>
    </row>
    <row r="14499" spans="37:87" ht="13" customHeight="1">
      <c r="AK14499" s="114"/>
      <c r="AL14499" s="41"/>
      <c r="AM14499" s="41"/>
      <c r="AN14499" s="41"/>
      <c r="AO14499" s="41"/>
      <c r="AP14499" s="41"/>
      <c r="AQ14499" s="41"/>
      <c r="AR14499" s="41"/>
      <c r="AS14499" s="41"/>
      <c r="AT14499" s="41"/>
      <c r="AU14499" s="41"/>
      <c r="AV14499" s="41"/>
      <c r="AW14499" s="41"/>
      <c r="AX14499" s="41"/>
      <c r="AY14499" s="41"/>
      <c r="AZ14499" s="41"/>
      <c r="BA14499" s="41"/>
      <c r="BB14499" s="41"/>
      <c r="BC14499" s="41"/>
      <c r="BD14499" s="41"/>
      <c r="BE14499" s="41"/>
      <c r="BF14499" s="41"/>
      <c r="BG14499" s="41"/>
      <c r="BH14499" s="41"/>
      <c r="BI14499" s="41"/>
      <c r="BJ14499" s="41"/>
      <c r="BK14499" s="41"/>
      <c r="BL14499" s="41"/>
      <c r="BM14499" s="41"/>
      <c r="BN14499" s="41"/>
      <c r="BO14499" s="41"/>
      <c r="BP14499" s="108"/>
      <c r="CG14499" s="102"/>
      <c r="CI14499" s="45"/>
    </row>
    <row r="14500" spans="37:87" ht="13" customHeight="1">
      <c r="AK14500" s="114"/>
      <c r="AL14500" s="41"/>
      <c r="AM14500" s="41"/>
      <c r="AN14500" s="41"/>
      <c r="AO14500" s="41"/>
      <c r="AP14500" s="41"/>
      <c r="AQ14500" s="41"/>
      <c r="AR14500" s="41"/>
      <c r="AS14500" s="41"/>
      <c r="AT14500" s="41"/>
      <c r="AU14500" s="41"/>
      <c r="AV14500" s="41"/>
      <c r="AW14500" s="41"/>
      <c r="AX14500" s="41"/>
      <c r="AY14500" s="41"/>
      <c r="AZ14500" s="41"/>
      <c r="BA14500" s="41"/>
      <c r="BB14500" s="41"/>
      <c r="BC14500" s="41"/>
      <c r="BD14500" s="41"/>
      <c r="BE14500" s="41"/>
      <c r="BF14500" s="41"/>
      <c r="BG14500" s="41"/>
      <c r="BH14500" s="41"/>
      <c r="BI14500" s="41"/>
      <c r="BJ14500" s="41"/>
      <c r="BK14500" s="41"/>
      <c r="BL14500" s="41"/>
      <c r="BM14500" s="41"/>
      <c r="BN14500" s="41"/>
      <c r="BO14500" s="41"/>
      <c r="BP14500" s="108"/>
      <c r="CG14500" s="102"/>
      <c r="CI14500" s="45"/>
    </row>
    <row r="14501" spans="37:87" ht="13" customHeight="1">
      <c r="AK14501" s="114"/>
      <c r="AL14501" s="41"/>
      <c r="AM14501" s="41"/>
      <c r="AN14501" s="41"/>
      <c r="AO14501" s="41"/>
      <c r="AP14501" s="41"/>
      <c r="AQ14501" s="41"/>
      <c r="AR14501" s="41"/>
      <c r="AS14501" s="41"/>
      <c r="AT14501" s="41"/>
      <c r="AU14501" s="41"/>
      <c r="AV14501" s="41"/>
      <c r="AW14501" s="41"/>
      <c r="AX14501" s="41"/>
      <c r="AY14501" s="41"/>
      <c r="AZ14501" s="41"/>
      <c r="BA14501" s="41"/>
      <c r="BB14501" s="41"/>
      <c r="BC14501" s="41"/>
      <c r="BD14501" s="41"/>
      <c r="BE14501" s="41"/>
      <c r="BF14501" s="41"/>
      <c r="BG14501" s="41"/>
      <c r="BH14501" s="41"/>
      <c r="BI14501" s="41"/>
      <c r="BJ14501" s="41"/>
      <c r="BK14501" s="41"/>
      <c r="BL14501" s="41"/>
      <c r="BM14501" s="41"/>
      <c r="BN14501" s="41"/>
      <c r="BO14501" s="41"/>
      <c r="BP14501" s="108"/>
      <c r="CG14501" s="102"/>
      <c r="CI14501" s="45"/>
    </row>
    <row r="14502" spans="37:87" ht="13" customHeight="1">
      <c r="AK14502" s="114"/>
      <c r="AL14502" s="41"/>
      <c r="AM14502" s="41"/>
      <c r="AN14502" s="41"/>
      <c r="AO14502" s="41"/>
      <c r="AP14502" s="41"/>
      <c r="AQ14502" s="41"/>
      <c r="AR14502" s="41"/>
      <c r="AS14502" s="41"/>
      <c r="AT14502" s="41"/>
      <c r="AU14502" s="41"/>
      <c r="AV14502" s="41"/>
      <c r="AW14502" s="41"/>
      <c r="AX14502" s="41"/>
      <c r="AY14502" s="41"/>
      <c r="AZ14502" s="41"/>
      <c r="BA14502" s="41"/>
      <c r="BB14502" s="41"/>
      <c r="BC14502" s="41"/>
      <c r="BD14502" s="41"/>
      <c r="BE14502" s="41"/>
      <c r="BF14502" s="41"/>
      <c r="BG14502" s="41"/>
      <c r="BH14502" s="41"/>
      <c r="BI14502" s="41"/>
      <c r="BJ14502" s="41"/>
      <c r="BK14502" s="41"/>
      <c r="BL14502" s="41"/>
      <c r="BM14502" s="41"/>
      <c r="BN14502" s="41"/>
      <c r="BO14502" s="41"/>
      <c r="BP14502" s="108"/>
      <c r="CG14502" s="102"/>
      <c r="CI14502" s="45"/>
    </row>
    <row r="14503" spans="37:87" ht="13" customHeight="1">
      <c r="AK14503" s="114"/>
      <c r="AL14503" s="41"/>
      <c r="AM14503" s="41"/>
      <c r="AN14503" s="41"/>
      <c r="AO14503" s="41"/>
      <c r="AP14503" s="41"/>
      <c r="AQ14503" s="41"/>
      <c r="AR14503" s="41"/>
      <c r="AS14503" s="41"/>
      <c r="AT14503" s="41"/>
      <c r="AU14503" s="41"/>
      <c r="AV14503" s="41"/>
      <c r="AW14503" s="41"/>
      <c r="AX14503" s="41"/>
      <c r="AY14503" s="41"/>
      <c r="AZ14503" s="41"/>
      <c r="BA14503" s="41"/>
      <c r="BB14503" s="41"/>
      <c r="BC14503" s="41"/>
      <c r="BD14503" s="41"/>
      <c r="BE14503" s="41"/>
      <c r="BF14503" s="41"/>
      <c r="BG14503" s="41"/>
      <c r="BH14503" s="41"/>
      <c r="BI14503" s="41"/>
      <c r="BJ14503" s="41"/>
      <c r="BK14503" s="41"/>
      <c r="BL14503" s="41"/>
      <c r="BM14503" s="41"/>
      <c r="BN14503" s="41"/>
      <c r="BO14503" s="41"/>
      <c r="BP14503" s="108"/>
      <c r="CG14503" s="102"/>
      <c r="CI14503" s="45"/>
    </row>
    <row r="14504" spans="37:87" ht="13" customHeight="1">
      <c r="AK14504" s="114"/>
      <c r="AL14504" s="41"/>
      <c r="AM14504" s="41"/>
      <c r="AN14504" s="41"/>
      <c r="AO14504" s="41"/>
      <c r="AP14504" s="41"/>
      <c r="AQ14504" s="41"/>
      <c r="AR14504" s="41"/>
      <c r="AS14504" s="41"/>
      <c r="AT14504" s="41"/>
      <c r="AU14504" s="41"/>
      <c r="AV14504" s="41"/>
      <c r="AW14504" s="41"/>
      <c r="AX14504" s="41"/>
      <c r="AY14504" s="41"/>
      <c r="AZ14504" s="41"/>
      <c r="BA14504" s="41"/>
      <c r="BB14504" s="41"/>
      <c r="BC14504" s="41"/>
      <c r="BD14504" s="41"/>
      <c r="BE14504" s="41"/>
      <c r="BF14504" s="41"/>
      <c r="BG14504" s="41"/>
      <c r="BH14504" s="41"/>
      <c r="BI14504" s="41"/>
      <c r="BJ14504" s="41"/>
      <c r="BK14504" s="41"/>
      <c r="BL14504" s="41"/>
      <c r="BM14504" s="41"/>
      <c r="BN14504" s="41"/>
      <c r="BO14504" s="41"/>
      <c r="BP14504" s="108"/>
      <c r="CG14504" s="102"/>
      <c r="CI14504" s="45"/>
    </row>
    <row r="14505" spans="37:87" ht="13" customHeight="1">
      <c r="AK14505" s="114"/>
      <c r="AL14505" s="41"/>
      <c r="AM14505" s="41"/>
      <c r="AN14505" s="41"/>
      <c r="AO14505" s="41"/>
      <c r="AP14505" s="41"/>
      <c r="AQ14505" s="41"/>
      <c r="AR14505" s="41"/>
      <c r="AS14505" s="41"/>
      <c r="AT14505" s="41"/>
      <c r="AU14505" s="41"/>
      <c r="AV14505" s="41"/>
      <c r="AW14505" s="41"/>
      <c r="AX14505" s="41"/>
      <c r="AY14505" s="41"/>
      <c r="AZ14505" s="41"/>
      <c r="BA14505" s="41"/>
      <c r="BB14505" s="41"/>
      <c r="BC14505" s="41"/>
      <c r="BD14505" s="41"/>
      <c r="BE14505" s="41"/>
      <c r="BF14505" s="41"/>
      <c r="BG14505" s="41"/>
      <c r="BH14505" s="41"/>
      <c r="BI14505" s="41"/>
      <c r="BJ14505" s="41"/>
      <c r="BK14505" s="41"/>
      <c r="BL14505" s="41"/>
      <c r="BM14505" s="41"/>
      <c r="BN14505" s="41"/>
      <c r="BO14505" s="41"/>
      <c r="BP14505" s="108"/>
      <c r="CG14505" s="102"/>
      <c r="CI14505" s="45"/>
    </row>
    <row r="14506" spans="37:87" ht="13" customHeight="1">
      <c r="AK14506" s="114"/>
      <c r="AL14506" s="41"/>
      <c r="AM14506" s="41"/>
      <c r="AN14506" s="41"/>
      <c r="AO14506" s="41"/>
      <c r="AP14506" s="41"/>
      <c r="AQ14506" s="41"/>
      <c r="AR14506" s="41"/>
      <c r="AS14506" s="41"/>
      <c r="AT14506" s="41"/>
      <c r="AU14506" s="41"/>
      <c r="AV14506" s="41"/>
      <c r="AW14506" s="41"/>
      <c r="AX14506" s="41"/>
      <c r="AY14506" s="41"/>
      <c r="AZ14506" s="41"/>
      <c r="BA14506" s="41"/>
      <c r="BB14506" s="41"/>
      <c r="BC14506" s="41"/>
      <c r="BD14506" s="41"/>
      <c r="BE14506" s="41"/>
      <c r="BF14506" s="41"/>
      <c r="BG14506" s="41"/>
      <c r="BH14506" s="41"/>
      <c r="BI14506" s="41"/>
      <c r="BJ14506" s="41"/>
      <c r="BK14506" s="41"/>
      <c r="BL14506" s="41"/>
      <c r="BM14506" s="41"/>
      <c r="BN14506" s="41"/>
      <c r="BO14506" s="41"/>
      <c r="BP14506" s="108"/>
      <c r="CG14506" s="102"/>
      <c r="CI14506" s="45"/>
    </row>
    <row r="14507" spans="37:87" ht="13" customHeight="1">
      <c r="AK14507" s="114"/>
      <c r="AL14507" s="41"/>
      <c r="AM14507" s="41"/>
      <c r="AN14507" s="41"/>
      <c r="AO14507" s="41"/>
      <c r="AP14507" s="41"/>
      <c r="AQ14507" s="41"/>
      <c r="AR14507" s="41"/>
      <c r="AS14507" s="41"/>
      <c r="AT14507" s="41"/>
      <c r="AU14507" s="41"/>
      <c r="AV14507" s="41"/>
      <c r="AW14507" s="41"/>
      <c r="AX14507" s="41"/>
      <c r="AY14507" s="41"/>
      <c r="AZ14507" s="41"/>
      <c r="BA14507" s="41"/>
      <c r="BB14507" s="41"/>
      <c r="BC14507" s="41"/>
      <c r="BD14507" s="41"/>
      <c r="BE14507" s="41"/>
      <c r="BF14507" s="41"/>
      <c r="BG14507" s="41"/>
      <c r="BH14507" s="41"/>
      <c r="BI14507" s="41"/>
      <c r="BJ14507" s="41"/>
      <c r="BK14507" s="41"/>
      <c r="BL14507" s="41"/>
      <c r="BM14507" s="41"/>
      <c r="BN14507" s="41"/>
      <c r="BO14507" s="41"/>
      <c r="BP14507" s="108"/>
      <c r="CG14507" s="102"/>
      <c r="CI14507" s="45"/>
    </row>
    <row r="14508" spans="37:87" ht="13" customHeight="1">
      <c r="AK14508" s="114"/>
      <c r="AL14508" s="41"/>
      <c r="AM14508" s="41"/>
      <c r="AN14508" s="41"/>
      <c r="AO14508" s="41"/>
      <c r="AP14508" s="41"/>
      <c r="AQ14508" s="41"/>
      <c r="AR14508" s="41"/>
      <c r="AS14508" s="41"/>
      <c r="AT14508" s="41"/>
      <c r="AU14508" s="41"/>
      <c r="AV14508" s="41"/>
      <c r="AW14508" s="41"/>
      <c r="AX14508" s="41"/>
      <c r="AY14508" s="41"/>
      <c r="AZ14508" s="41"/>
      <c r="BA14508" s="41"/>
      <c r="BB14508" s="41"/>
      <c r="BC14508" s="41"/>
      <c r="BD14508" s="41"/>
      <c r="BE14508" s="41"/>
      <c r="BF14508" s="41"/>
      <c r="BG14508" s="41"/>
      <c r="BH14508" s="41"/>
      <c r="BI14508" s="41"/>
      <c r="BJ14508" s="41"/>
      <c r="BK14508" s="41"/>
      <c r="BL14508" s="41"/>
      <c r="BM14508" s="41"/>
      <c r="BN14508" s="41"/>
      <c r="BO14508" s="41"/>
      <c r="BP14508" s="108"/>
      <c r="CG14508" s="102"/>
      <c r="CI14508" s="45"/>
    </row>
    <row r="14509" spans="37:87" ht="13" customHeight="1">
      <c r="AK14509" s="114"/>
      <c r="AL14509" s="41"/>
      <c r="AM14509" s="41"/>
      <c r="AN14509" s="41"/>
      <c r="AO14509" s="41"/>
      <c r="AP14509" s="41"/>
      <c r="AQ14509" s="41"/>
      <c r="AR14509" s="41"/>
      <c r="AS14509" s="41"/>
      <c r="AT14509" s="41"/>
      <c r="AU14509" s="41"/>
      <c r="AV14509" s="41"/>
      <c r="AW14509" s="41"/>
      <c r="AX14509" s="41"/>
      <c r="AY14509" s="41"/>
      <c r="AZ14509" s="41"/>
      <c r="BA14509" s="41"/>
      <c r="BB14509" s="41"/>
      <c r="BC14509" s="41"/>
      <c r="BD14509" s="41"/>
      <c r="BE14509" s="41"/>
      <c r="BF14509" s="41"/>
      <c r="BG14509" s="41"/>
      <c r="BH14509" s="41"/>
      <c r="BI14509" s="41"/>
      <c r="BJ14509" s="41"/>
      <c r="BK14509" s="41"/>
      <c r="BL14509" s="41"/>
      <c r="BM14509" s="41"/>
      <c r="BN14509" s="41"/>
      <c r="BO14509" s="41"/>
      <c r="BP14509" s="108"/>
      <c r="CG14509" s="102"/>
      <c r="CI14509" s="45"/>
    </row>
    <row r="14510" spans="37:87" ht="13" customHeight="1">
      <c r="AK14510" s="114"/>
      <c r="AL14510" s="41"/>
      <c r="AM14510" s="41"/>
      <c r="AN14510" s="41"/>
      <c r="AO14510" s="41"/>
      <c r="AP14510" s="41"/>
      <c r="AQ14510" s="41"/>
      <c r="AR14510" s="41"/>
      <c r="AS14510" s="41"/>
      <c r="AT14510" s="41"/>
      <c r="AU14510" s="41"/>
      <c r="AV14510" s="41"/>
      <c r="AW14510" s="41"/>
      <c r="AX14510" s="41"/>
      <c r="AY14510" s="41"/>
      <c r="AZ14510" s="41"/>
      <c r="BA14510" s="41"/>
      <c r="BB14510" s="41"/>
      <c r="BC14510" s="41"/>
      <c r="BD14510" s="41"/>
      <c r="BE14510" s="41"/>
      <c r="BF14510" s="41"/>
      <c r="BG14510" s="41"/>
      <c r="BH14510" s="41"/>
      <c r="BI14510" s="41"/>
      <c r="BJ14510" s="41"/>
      <c r="BK14510" s="41"/>
      <c r="BL14510" s="41"/>
      <c r="BM14510" s="41"/>
      <c r="BN14510" s="41"/>
      <c r="BO14510" s="41"/>
      <c r="BP14510" s="108"/>
      <c r="CG14510" s="102"/>
      <c r="CI14510" s="45"/>
    </row>
    <row r="14511" spans="37:87" ht="13" customHeight="1">
      <c r="AK14511" s="114"/>
      <c r="AL14511" s="41"/>
      <c r="AM14511" s="41"/>
      <c r="AN14511" s="41"/>
      <c r="AO14511" s="41"/>
      <c r="AP14511" s="41"/>
      <c r="AQ14511" s="41"/>
      <c r="AR14511" s="41"/>
      <c r="AS14511" s="41"/>
      <c r="AT14511" s="41"/>
      <c r="AU14511" s="41"/>
      <c r="AV14511" s="41"/>
      <c r="AW14511" s="41"/>
      <c r="AX14511" s="41"/>
      <c r="AY14511" s="41"/>
      <c r="AZ14511" s="41"/>
      <c r="BA14511" s="41"/>
      <c r="BB14511" s="41"/>
      <c r="BC14511" s="41"/>
      <c r="BD14511" s="41"/>
      <c r="BE14511" s="41"/>
      <c r="BF14511" s="41"/>
      <c r="BG14511" s="41"/>
      <c r="BH14511" s="41"/>
      <c r="BI14511" s="41"/>
      <c r="BJ14511" s="41"/>
      <c r="BK14511" s="41"/>
      <c r="BL14511" s="41"/>
      <c r="BM14511" s="41"/>
      <c r="BN14511" s="41"/>
      <c r="BO14511" s="41"/>
      <c r="BP14511" s="108"/>
      <c r="CG14511" s="102"/>
      <c r="CI14511" s="45"/>
    </row>
    <row r="14512" spans="37:87" ht="13" customHeight="1">
      <c r="AK14512" s="114"/>
      <c r="AL14512" s="41"/>
      <c r="AM14512" s="41"/>
      <c r="AN14512" s="41"/>
      <c r="AO14512" s="41"/>
      <c r="AP14512" s="41"/>
      <c r="AQ14512" s="41"/>
      <c r="AR14512" s="41"/>
      <c r="AS14512" s="41"/>
      <c r="AT14512" s="41"/>
      <c r="AU14512" s="41"/>
      <c r="AV14512" s="41"/>
      <c r="AW14512" s="41"/>
      <c r="AX14512" s="41"/>
      <c r="AY14512" s="41"/>
      <c r="AZ14512" s="41"/>
      <c r="BA14512" s="41"/>
      <c r="BB14512" s="41"/>
      <c r="BC14512" s="41"/>
      <c r="BD14512" s="41"/>
      <c r="BE14512" s="41"/>
      <c r="BF14512" s="41"/>
      <c r="BG14512" s="41"/>
      <c r="BH14512" s="41"/>
      <c r="BI14512" s="41"/>
      <c r="BJ14512" s="41"/>
      <c r="BK14512" s="41"/>
      <c r="BL14512" s="41"/>
      <c r="BM14512" s="41"/>
      <c r="BN14512" s="41"/>
      <c r="BO14512" s="41"/>
      <c r="BP14512" s="108"/>
      <c r="CG14512" s="102"/>
      <c r="CI14512" s="45"/>
    </row>
    <row r="14513" spans="37:87" ht="13" customHeight="1">
      <c r="AK14513" s="114"/>
      <c r="AL14513" s="41"/>
      <c r="AM14513" s="41"/>
      <c r="AN14513" s="41"/>
      <c r="AO14513" s="41"/>
      <c r="AP14513" s="41"/>
      <c r="AQ14513" s="41"/>
      <c r="AR14513" s="41"/>
      <c r="AS14513" s="41"/>
      <c r="AT14513" s="41"/>
      <c r="AU14513" s="41"/>
      <c r="AV14513" s="41"/>
      <c r="AW14513" s="41"/>
      <c r="AX14513" s="41"/>
      <c r="AY14513" s="41"/>
      <c r="AZ14513" s="41"/>
      <c r="BA14513" s="41"/>
      <c r="BB14513" s="41"/>
      <c r="BC14513" s="41"/>
      <c r="BD14513" s="41"/>
      <c r="BE14513" s="41"/>
      <c r="BF14513" s="41"/>
      <c r="BG14513" s="41"/>
      <c r="BH14513" s="41"/>
      <c r="BI14513" s="41"/>
      <c r="BJ14513" s="41"/>
      <c r="BK14513" s="41"/>
      <c r="BL14513" s="41"/>
      <c r="BM14513" s="41"/>
      <c r="BN14513" s="41"/>
      <c r="BO14513" s="41"/>
      <c r="BP14513" s="108"/>
      <c r="CG14513" s="102"/>
      <c r="CI14513" s="45"/>
    </row>
    <row r="14514" spans="37:87" ht="13" customHeight="1">
      <c r="AK14514" s="114"/>
      <c r="AL14514" s="41"/>
      <c r="AM14514" s="41"/>
      <c r="AN14514" s="41"/>
      <c r="AO14514" s="41"/>
      <c r="AP14514" s="41"/>
      <c r="AQ14514" s="41"/>
      <c r="AR14514" s="41"/>
      <c r="AS14514" s="41"/>
      <c r="AT14514" s="41"/>
      <c r="AU14514" s="41"/>
      <c r="AV14514" s="41"/>
      <c r="AW14514" s="41"/>
      <c r="AX14514" s="41"/>
      <c r="AY14514" s="41"/>
      <c r="AZ14514" s="41"/>
      <c r="BA14514" s="41"/>
      <c r="BB14514" s="41"/>
      <c r="BC14514" s="41"/>
      <c r="BD14514" s="41"/>
      <c r="BE14514" s="41"/>
      <c r="BF14514" s="41"/>
      <c r="BG14514" s="41"/>
      <c r="BH14514" s="41"/>
      <c r="BI14514" s="41"/>
      <c r="BJ14514" s="41"/>
      <c r="BK14514" s="41"/>
      <c r="BL14514" s="41"/>
      <c r="BM14514" s="41"/>
      <c r="BN14514" s="41"/>
      <c r="BO14514" s="41"/>
      <c r="BP14514" s="108"/>
      <c r="CG14514" s="102"/>
      <c r="CI14514" s="45"/>
    </row>
    <row r="14515" spans="37:87" ht="13" customHeight="1">
      <c r="AK14515" s="114"/>
      <c r="AL14515" s="41"/>
      <c r="AM14515" s="41"/>
      <c r="AN14515" s="41"/>
      <c r="AO14515" s="41"/>
      <c r="AP14515" s="41"/>
      <c r="AQ14515" s="41"/>
      <c r="AR14515" s="41"/>
      <c r="AS14515" s="41"/>
      <c r="AT14515" s="41"/>
      <c r="AU14515" s="41"/>
      <c r="AV14515" s="41"/>
      <c r="AW14515" s="41"/>
      <c r="AX14515" s="41"/>
      <c r="AY14515" s="41"/>
      <c r="AZ14515" s="41"/>
      <c r="BA14515" s="41"/>
      <c r="BB14515" s="41"/>
      <c r="BC14515" s="41"/>
      <c r="BD14515" s="41"/>
      <c r="BE14515" s="41"/>
      <c r="BF14515" s="41"/>
      <c r="BG14515" s="41"/>
      <c r="BH14515" s="41"/>
      <c r="BI14515" s="41"/>
      <c r="BJ14515" s="41"/>
      <c r="BK14515" s="41"/>
      <c r="BL14515" s="41"/>
      <c r="BM14515" s="41"/>
      <c r="BN14515" s="41"/>
      <c r="BO14515" s="41"/>
      <c r="BP14515" s="108"/>
      <c r="CG14515" s="102"/>
      <c r="CI14515" s="45"/>
    </row>
    <row r="14516" spans="37:87" ht="13" customHeight="1">
      <c r="AK14516" s="114"/>
      <c r="AL14516" s="41"/>
      <c r="AM14516" s="41"/>
      <c r="AN14516" s="41"/>
      <c r="AO14516" s="41"/>
      <c r="AP14516" s="41"/>
      <c r="AQ14516" s="41"/>
      <c r="AR14516" s="41"/>
      <c r="AS14516" s="41"/>
      <c r="AT14516" s="41"/>
      <c r="AU14516" s="41"/>
      <c r="AV14516" s="41"/>
      <c r="AW14516" s="41"/>
      <c r="AX14516" s="41"/>
      <c r="AY14516" s="41"/>
      <c r="AZ14516" s="41"/>
      <c r="BA14516" s="41"/>
      <c r="BB14516" s="41"/>
      <c r="BC14516" s="41"/>
      <c r="BD14516" s="41"/>
      <c r="BE14516" s="41"/>
      <c r="BF14516" s="41"/>
      <c r="BG14516" s="41"/>
      <c r="BH14516" s="41"/>
      <c r="BI14516" s="41"/>
      <c r="BJ14516" s="41"/>
      <c r="BK14516" s="41"/>
      <c r="BL14516" s="41"/>
      <c r="BM14516" s="41"/>
      <c r="BN14516" s="41"/>
      <c r="BO14516" s="41"/>
      <c r="BP14516" s="108"/>
      <c r="CG14516" s="102"/>
      <c r="CI14516" s="45"/>
    </row>
    <row r="14517" spans="37:87" ht="13" customHeight="1">
      <c r="AK14517" s="114"/>
      <c r="AL14517" s="41"/>
      <c r="AM14517" s="41"/>
      <c r="AN14517" s="41"/>
      <c r="AO14517" s="41"/>
      <c r="AP14517" s="41"/>
      <c r="AQ14517" s="41"/>
      <c r="AR14517" s="41"/>
      <c r="AS14517" s="41"/>
      <c r="AT14517" s="41"/>
      <c r="AU14517" s="41"/>
      <c r="AV14517" s="41"/>
      <c r="AW14517" s="41"/>
      <c r="AX14517" s="41"/>
      <c r="AY14517" s="41"/>
      <c r="AZ14517" s="41"/>
      <c r="BA14517" s="41"/>
      <c r="BB14517" s="41"/>
      <c r="BC14517" s="41"/>
      <c r="BD14517" s="41"/>
      <c r="BE14517" s="41"/>
      <c r="BF14517" s="41"/>
      <c r="BG14517" s="41"/>
      <c r="BH14517" s="41"/>
      <c r="BI14517" s="41"/>
      <c r="BJ14517" s="41"/>
      <c r="BK14517" s="41"/>
      <c r="BL14517" s="41"/>
      <c r="BM14517" s="41"/>
      <c r="BN14517" s="41"/>
      <c r="BO14517" s="41"/>
      <c r="BP14517" s="108"/>
      <c r="CG14517" s="102"/>
      <c r="CI14517" s="45"/>
    </row>
    <row r="14518" spans="37:87" ht="13" customHeight="1">
      <c r="AK14518" s="114"/>
      <c r="AL14518" s="41"/>
      <c r="AM14518" s="41"/>
      <c r="AN14518" s="41"/>
      <c r="AO14518" s="41"/>
      <c r="AP14518" s="41"/>
      <c r="AQ14518" s="41"/>
      <c r="AR14518" s="41"/>
      <c r="AS14518" s="41"/>
      <c r="AT14518" s="41"/>
      <c r="AU14518" s="41"/>
      <c r="AV14518" s="41"/>
      <c r="AW14518" s="41"/>
      <c r="AX14518" s="41"/>
      <c r="AY14518" s="41"/>
      <c r="AZ14518" s="41"/>
      <c r="BA14518" s="41"/>
      <c r="BB14518" s="41"/>
      <c r="BC14518" s="41"/>
      <c r="BD14518" s="41"/>
      <c r="BE14518" s="41"/>
      <c r="BF14518" s="41"/>
      <c r="BG14518" s="41"/>
      <c r="BH14518" s="41"/>
      <c r="BI14518" s="41"/>
      <c r="BJ14518" s="41"/>
      <c r="BK14518" s="41"/>
      <c r="BL14518" s="41"/>
      <c r="BM14518" s="41"/>
      <c r="BN14518" s="41"/>
      <c r="BO14518" s="41"/>
      <c r="BP14518" s="108"/>
      <c r="CG14518" s="102"/>
      <c r="CI14518" s="45"/>
    </row>
    <row r="14519" spans="37:87" ht="13" customHeight="1">
      <c r="AK14519" s="114"/>
      <c r="AL14519" s="41"/>
      <c r="AM14519" s="41"/>
      <c r="AN14519" s="41"/>
      <c r="AO14519" s="41"/>
      <c r="AP14519" s="41"/>
      <c r="AQ14519" s="41"/>
      <c r="AR14519" s="41"/>
      <c r="AS14519" s="41"/>
      <c r="AT14519" s="41"/>
      <c r="AU14519" s="41"/>
      <c r="AV14519" s="41"/>
      <c r="AW14519" s="41"/>
      <c r="AX14519" s="41"/>
      <c r="AY14519" s="41"/>
      <c r="AZ14519" s="41"/>
      <c r="BA14519" s="41"/>
      <c r="BB14519" s="41"/>
      <c r="BC14519" s="41"/>
      <c r="BD14519" s="41"/>
      <c r="BE14519" s="41"/>
      <c r="BF14519" s="41"/>
      <c r="BG14519" s="41"/>
      <c r="BH14519" s="41"/>
      <c r="BI14519" s="41"/>
      <c r="BJ14519" s="41"/>
      <c r="BK14519" s="41"/>
      <c r="BL14519" s="41"/>
      <c r="BM14519" s="41"/>
      <c r="BN14519" s="41"/>
      <c r="BO14519" s="41"/>
      <c r="BP14519" s="108"/>
      <c r="CG14519" s="102"/>
      <c r="CI14519" s="45"/>
    </row>
    <row r="14520" spans="37:87" ht="13" customHeight="1">
      <c r="AK14520" s="114"/>
      <c r="AL14520" s="41"/>
      <c r="AM14520" s="41"/>
      <c r="AN14520" s="41"/>
      <c r="AO14520" s="41"/>
      <c r="AP14520" s="41"/>
      <c r="AQ14520" s="41"/>
      <c r="AR14520" s="41"/>
      <c r="AS14520" s="41"/>
      <c r="AT14520" s="41"/>
      <c r="AU14520" s="41"/>
      <c r="AV14520" s="41"/>
      <c r="AW14520" s="41"/>
      <c r="AX14520" s="41"/>
      <c r="AY14520" s="41"/>
      <c r="AZ14520" s="41"/>
      <c r="BA14520" s="41"/>
      <c r="BB14520" s="41"/>
      <c r="BC14520" s="41"/>
      <c r="BD14520" s="41"/>
      <c r="BE14520" s="41"/>
      <c r="BF14520" s="41"/>
      <c r="BG14520" s="41"/>
      <c r="BH14520" s="41"/>
      <c r="BI14520" s="41"/>
      <c r="BJ14520" s="41"/>
      <c r="BK14520" s="41"/>
      <c r="BL14520" s="41"/>
      <c r="BM14520" s="41"/>
      <c r="BN14520" s="41"/>
      <c r="BO14520" s="41"/>
      <c r="BP14520" s="108"/>
      <c r="CG14520" s="102"/>
      <c r="CI14520" s="45"/>
    </row>
    <row r="14521" spans="37:87" ht="13" customHeight="1">
      <c r="AK14521" s="114"/>
      <c r="AL14521" s="41"/>
      <c r="AM14521" s="41"/>
      <c r="AN14521" s="41"/>
      <c r="AO14521" s="41"/>
      <c r="AP14521" s="41"/>
      <c r="AQ14521" s="41"/>
      <c r="AR14521" s="41"/>
      <c r="AS14521" s="41"/>
      <c r="AT14521" s="41"/>
      <c r="AU14521" s="41"/>
      <c r="AV14521" s="41"/>
      <c r="AW14521" s="41"/>
      <c r="AX14521" s="41"/>
      <c r="AY14521" s="41"/>
      <c r="AZ14521" s="41"/>
      <c r="BA14521" s="41"/>
      <c r="BB14521" s="41"/>
      <c r="BC14521" s="41"/>
      <c r="BD14521" s="41"/>
      <c r="BE14521" s="41"/>
      <c r="BF14521" s="41"/>
      <c r="BG14521" s="41"/>
      <c r="BH14521" s="41"/>
      <c r="BI14521" s="41"/>
      <c r="BJ14521" s="41"/>
      <c r="BK14521" s="41"/>
      <c r="BL14521" s="41"/>
      <c r="BM14521" s="41"/>
      <c r="BN14521" s="41"/>
      <c r="BO14521" s="41"/>
      <c r="BP14521" s="108"/>
      <c r="CG14521" s="102"/>
      <c r="CI14521" s="45"/>
    </row>
    <row r="14522" spans="37:87" ht="13" customHeight="1">
      <c r="AK14522" s="114"/>
      <c r="AL14522" s="41"/>
      <c r="AM14522" s="41"/>
      <c r="AN14522" s="41"/>
      <c r="AO14522" s="41"/>
      <c r="AP14522" s="41"/>
      <c r="AQ14522" s="41"/>
      <c r="AR14522" s="41"/>
      <c r="AS14522" s="41"/>
      <c r="AT14522" s="41"/>
      <c r="AU14522" s="41"/>
      <c r="AV14522" s="41"/>
      <c r="AW14522" s="41"/>
      <c r="AX14522" s="41"/>
      <c r="AY14522" s="41"/>
      <c r="AZ14522" s="41"/>
      <c r="BA14522" s="41"/>
      <c r="BB14522" s="41"/>
      <c r="BC14522" s="41"/>
      <c r="BD14522" s="41"/>
      <c r="BE14522" s="41"/>
      <c r="BF14522" s="41"/>
      <c r="BG14522" s="41"/>
      <c r="BH14522" s="41"/>
      <c r="BI14522" s="41"/>
      <c r="BJ14522" s="41"/>
      <c r="BK14522" s="41"/>
      <c r="BL14522" s="41"/>
      <c r="BM14522" s="41"/>
      <c r="BN14522" s="41"/>
      <c r="BO14522" s="41"/>
      <c r="BP14522" s="108"/>
      <c r="CG14522" s="102"/>
      <c r="CI14522" s="45"/>
    </row>
    <row r="14523" spans="37:87" ht="13" customHeight="1">
      <c r="AK14523" s="114"/>
      <c r="AL14523" s="41"/>
      <c r="AM14523" s="41"/>
      <c r="AN14523" s="41"/>
      <c r="AO14523" s="41"/>
      <c r="AP14523" s="41"/>
      <c r="AQ14523" s="41"/>
      <c r="AR14523" s="41"/>
      <c r="AS14523" s="41"/>
      <c r="AT14523" s="41"/>
      <c r="AU14523" s="41"/>
      <c r="AV14523" s="41"/>
      <c r="AW14523" s="41"/>
      <c r="AX14523" s="41"/>
      <c r="AY14523" s="41"/>
      <c r="AZ14523" s="41"/>
      <c r="BA14523" s="41"/>
      <c r="BB14523" s="41"/>
      <c r="BC14523" s="41"/>
      <c r="BD14523" s="41"/>
      <c r="BE14523" s="41"/>
      <c r="BF14523" s="41"/>
      <c r="BG14523" s="41"/>
      <c r="BH14523" s="41"/>
      <c r="BI14523" s="41"/>
      <c r="BJ14523" s="41"/>
      <c r="BK14523" s="41"/>
      <c r="BL14523" s="41"/>
      <c r="BM14523" s="41"/>
      <c r="BN14523" s="41"/>
      <c r="BO14523" s="41"/>
      <c r="BP14523" s="108"/>
      <c r="CG14523" s="102"/>
      <c r="CI14523" s="45"/>
    </row>
    <row r="14524" spans="37:87" ht="13" customHeight="1">
      <c r="AK14524" s="114"/>
      <c r="AL14524" s="41"/>
      <c r="AM14524" s="41"/>
      <c r="AN14524" s="41"/>
      <c r="AO14524" s="41"/>
      <c r="AP14524" s="41"/>
      <c r="AQ14524" s="41"/>
      <c r="AR14524" s="41"/>
      <c r="AS14524" s="41"/>
      <c r="AT14524" s="41"/>
      <c r="AU14524" s="41"/>
      <c r="AV14524" s="41"/>
      <c r="AW14524" s="41"/>
      <c r="AX14524" s="41"/>
      <c r="AY14524" s="41"/>
      <c r="AZ14524" s="41"/>
      <c r="BA14524" s="41"/>
      <c r="BB14524" s="41"/>
      <c r="BC14524" s="41"/>
      <c r="BD14524" s="41"/>
      <c r="BE14524" s="41"/>
      <c r="BF14524" s="41"/>
      <c r="BG14524" s="41"/>
      <c r="BH14524" s="41"/>
      <c r="BI14524" s="41"/>
      <c r="BJ14524" s="41"/>
      <c r="BK14524" s="41"/>
      <c r="BL14524" s="41"/>
      <c r="BM14524" s="41"/>
      <c r="BN14524" s="41"/>
      <c r="BO14524" s="41"/>
      <c r="BP14524" s="108"/>
      <c r="CG14524" s="102"/>
      <c r="CI14524" s="45"/>
    </row>
    <row r="14525" spans="37:87" ht="13" customHeight="1">
      <c r="AK14525" s="114"/>
      <c r="AL14525" s="41"/>
      <c r="AM14525" s="41"/>
      <c r="AN14525" s="41"/>
      <c r="AO14525" s="41"/>
      <c r="AP14525" s="41"/>
      <c r="AQ14525" s="41"/>
      <c r="AR14525" s="41"/>
      <c r="AS14525" s="41"/>
      <c r="AT14525" s="41"/>
      <c r="AU14525" s="41"/>
      <c r="AV14525" s="41"/>
      <c r="AW14525" s="41"/>
      <c r="AX14525" s="41"/>
      <c r="AY14525" s="41"/>
      <c r="AZ14525" s="41"/>
      <c r="BA14525" s="41"/>
      <c r="BB14525" s="41"/>
      <c r="BC14525" s="41"/>
      <c r="BD14525" s="41"/>
      <c r="BE14525" s="41"/>
      <c r="BF14525" s="41"/>
      <c r="BG14525" s="41"/>
      <c r="BH14525" s="41"/>
      <c r="BI14525" s="41"/>
      <c r="BJ14525" s="41"/>
      <c r="BK14525" s="41"/>
      <c r="BL14525" s="41"/>
      <c r="BM14525" s="41"/>
      <c r="BN14525" s="41"/>
      <c r="BO14525" s="41"/>
      <c r="BP14525" s="108"/>
      <c r="CG14525" s="102"/>
      <c r="CI14525" s="45"/>
    </row>
    <row r="14526" spans="37:87" ht="13" customHeight="1">
      <c r="AK14526" s="114"/>
      <c r="AL14526" s="41"/>
      <c r="AM14526" s="41"/>
      <c r="AN14526" s="41"/>
      <c r="AO14526" s="41"/>
      <c r="AP14526" s="41"/>
      <c r="AQ14526" s="41"/>
      <c r="AR14526" s="41"/>
      <c r="AS14526" s="41"/>
      <c r="AT14526" s="41"/>
      <c r="AU14526" s="41"/>
      <c r="AV14526" s="41"/>
      <c r="AW14526" s="41"/>
      <c r="AX14526" s="41"/>
      <c r="AY14526" s="41"/>
      <c r="AZ14526" s="41"/>
      <c r="BA14526" s="41"/>
      <c r="BB14526" s="41"/>
      <c r="BC14526" s="41"/>
      <c r="BD14526" s="41"/>
      <c r="BE14526" s="41"/>
      <c r="BF14526" s="41"/>
      <c r="BG14526" s="41"/>
      <c r="BH14526" s="41"/>
      <c r="BI14526" s="41"/>
      <c r="BJ14526" s="41"/>
      <c r="BK14526" s="41"/>
      <c r="BL14526" s="41"/>
      <c r="BM14526" s="41"/>
      <c r="BN14526" s="41"/>
      <c r="BO14526" s="41"/>
      <c r="BP14526" s="108"/>
      <c r="CG14526" s="102"/>
      <c r="CI14526" s="45"/>
    </row>
    <row r="14527" spans="37:87" ht="13" customHeight="1">
      <c r="AK14527" s="114"/>
      <c r="AL14527" s="41"/>
      <c r="AM14527" s="41"/>
      <c r="AN14527" s="41"/>
      <c r="AO14527" s="41"/>
      <c r="AP14527" s="41"/>
      <c r="AQ14527" s="41"/>
      <c r="AR14527" s="41"/>
      <c r="AS14527" s="41"/>
      <c r="AT14527" s="41"/>
      <c r="AU14527" s="41"/>
      <c r="AV14527" s="41"/>
      <c r="AW14527" s="41"/>
      <c r="AX14527" s="41"/>
      <c r="AY14527" s="41"/>
      <c r="AZ14527" s="41"/>
      <c r="BA14527" s="41"/>
      <c r="BB14527" s="41"/>
      <c r="BC14527" s="41"/>
      <c r="BD14527" s="41"/>
      <c r="BE14527" s="41"/>
      <c r="BF14527" s="41"/>
      <c r="BG14527" s="41"/>
      <c r="BH14527" s="41"/>
      <c r="BI14527" s="41"/>
      <c r="BJ14527" s="41"/>
      <c r="BK14527" s="41"/>
      <c r="BL14527" s="41"/>
      <c r="BM14527" s="41"/>
      <c r="BN14527" s="41"/>
      <c r="BO14527" s="41"/>
      <c r="BP14527" s="108"/>
      <c r="CG14527" s="102"/>
      <c r="CI14527" s="45"/>
    </row>
    <row r="14528" spans="37:87" ht="13" customHeight="1">
      <c r="AK14528" s="114"/>
      <c r="AL14528" s="41"/>
      <c r="AM14528" s="41"/>
      <c r="AN14528" s="41"/>
      <c r="AO14528" s="41"/>
      <c r="AP14528" s="41"/>
      <c r="AQ14528" s="41"/>
      <c r="AR14528" s="41"/>
      <c r="AS14528" s="41"/>
      <c r="AT14528" s="41"/>
      <c r="AU14528" s="41"/>
      <c r="AV14528" s="41"/>
      <c r="AW14528" s="41"/>
      <c r="AX14528" s="41"/>
      <c r="AY14528" s="41"/>
      <c r="AZ14528" s="41"/>
      <c r="BA14528" s="41"/>
      <c r="BB14528" s="41"/>
      <c r="BC14528" s="41"/>
      <c r="BD14528" s="41"/>
      <c r="BE14528" s="41"/>
      <c r="BF14528" s="41"/>
      <c r="BG14528" s="41"/>
      <c r="BH14528" s="41"/>
      <c r="BI14528" s="41"/>
      <c r="BJ14528" s="41"/>
      <c r="BK14528" s="41"/>
      <c r="BL14528" s="41"/>
      <c r="BM14528" s="41"/>
      <c r="BN14528" s="41"/>
      <c r="BO14528" s="41"/>
      <c r="BP14528" s="108"/>
      <c r="CG14528" s="102"/>
      <c r="CI14528" s="45"/>
    </row>
    <row r="14529" spans="37:87" ht="13" customHeight="1">
      <c r="AK14529" s="114"/>
      <c r="AL14529" s="41"/>
      <c r="AM14529" s="41"/>
      <c r="AN14529" s="41"/>
      <c r="AO14529" s="41"/>
      <c r="AP14529" s="41"/>
      <c r="AQ14529" s="41"/>
      <c r="AR14529" s="41"/>
      <c r="AS14529" s="41"/>
      <c r="AT14529" s="41"/>
      <c r="AU14529" s="41"/>
      <c r="AV14529" s="41"/>
      <c r="AW14529" s="41"/>
      <c r="AX14529" s="41"/>
      <c r="AY14529" s="41"/>
      <c r="AZ14529" s="41"/>
      <c r="BA14529" s="41"/>
      <c r="BB14529" s="41"/>
      <c r="BC14529" s="41"/>
      <c r="BD14529" s="41"/>
      <c r="BE14529" s="41"/>
      <c r="BF14529" s="41"/>
      <c r="BG14529" s="41"/>
      <c r="BH14529" s="41"/>
      <c r="BI14529" s="41"/>
      <c r="BJ14529" s="41"/>
      <c r="BK14529" s="41"/>
      <c r="BL14529" s="41"/>
      <c r="BM14529" s="41"/>
      <c r="BN14529" s="41"/>
      <c r="BO14529" s="41"/>
      <c r="BP14529" s="108"/>
      <c r="CG14529" s="102"/>
      <c r="CI14529" s="45"/>
    </row>
    <row r="14530" spans="37:87" ht="13" customHeight="1">
      <c r="AK14530" s="114"/>
      <c r="AL14530" s="41"/>
      <c r="AM14530" s="41"/>
      <c r="AN14530" s="41"/>
      <c r="AO14530" s="41"/>
      <c r="AP14530" s="41"/>
      <c r="AQ14530" s="41"/>
      <c r="AR14530" s="41"/>
      <c r="AS14530" s="41"/>
      <c r="AT14530" s="41"/>
      <c r="AU14530" s="41"/>
      <c r="AV14530" s="41"/>
      <c r="AW14530" s="41"/>
      <c r="AX14530" s="41"/>
      <c r="AY14530" s="41"/>
      <c r="AZ14530" s="41"/>
      <c r="BA14530" s="41"/>
      <c r="BB14530" s="41"/>
      <c r="BC14530" s="41"/>
      <c r="BD14530" s="41"/>
      <c r="BE14530" s="41"/>
      <c r="BF14530" s="41"/>
      <c r="BG14530" s="41"/>
      <c r="BH14530" s="41"/>
      <c r="BI14530" s="41"/>
      <c r="BJ14530" s="41"/>
      <c r="BK14530" s="41"/>
      <c r="BL14530" s="41"/>
      <c r="BM14530" s="41"/>
      <c r="BN14530" s="41"/>
      <c r="BO14530" s="41"/>
      <c r="BP14530" s="108"/>
      <c r="CG14530" s="102"/>
      <c r="CI14530" s="45"/>
    </row>
    <row r="14531" spans="37:87" ht="13" customHeight="1">
      <c r="AK14531" s="114"/>
      <c r="AL14531" s="41"/>
      <c r="AM14531" s="41"/>
      <c r="AN14531" s="41"/>
      <c r="AO14531" s="41"/>
      <c r="AP14531" s="41"/>
      <c r="AQ14531" s="41"/>
      <c r="AR14531" s="41"/>
      <c r="AS14531" s="41"/>
      <c r="AT14531" s="41"/>
      <c r="AU14531" s="41"/>
      <c r="AV14531" s="41"/>
      <c r="AW14531" s="41"/>
      <c r="AX14531" s="41"/>
      <c r="AY14531" s="41"/>
      <c r="AZ14531" s="41"/>
      <c r="BA14531" s="41"/>
      <c r="BB14531" s="41"/>
      <c r="BC14531" s="41"/>
      <c r="BD14531" s="41"/>
      <c r="BE14531" s="41"/>
      <c r="BF14531" s="41"/>
      <c r="BG14531" s="41"/>
      <c r="BH14531" s="41"/>
      <c r="BI14531" s="41"/>
      <c r="BJ14531" s="41"/>
      <c r="BK14531" s="41"/>
      <c r="BL14531" s="41"/>
      <c r="BM14531" s="41"/>
      <c r="BN14531" s="41"/>
      <c r="BO14531" s="41"/>
      <c r="BP14531" s="108"/>
      <c r="CG14531" s="102"/>
      <c r="CI14531" s="45"/>
    </row>
    <row r="14532" spans="37:87" ht="13" customHeight="1">
      <c r="AK14532" s="114"/>
      <c r="AL14532" s="41"/>
      <c r="AM14532" s="41"/>
      <c r="AN14532" s="41"/>
      <c r="AO14532" s="41"/>
      <c r="AP14532" s="41"/>
      <c r="AQ14532" s="41"/>
      <c r="AR14532" s="41"/>
      <c r="AS14532" s="41"/>
      <c r="AT14532" s="41"/>
      <c r="AU14532" s="41"/>
      <c r="AV14532" s="41"/>
      <c r="AW14532" s="41"/>
      <c r="AX14532" s="41"/>
      <c r="AY14532" s="41"/>
      <c r="AZ14532" s="41"/>
      <c r="BA14532" s="41"/>
      <c r="BB14532" s="41"/>
      <c r="BC14532" s="41"/>
      <c r="BD14532" s="41"/>
      <c r="BE14532" s="41"/>
      <c r="BF14532" s="41"/>
      <c r="BG14532" s="41"/>
      <c r="BH14532" s="41"/>
      <c r="BI14532" s="41"/>
      <c r="BJ14532" s="41"/>
      <c r="BK14532" s="41"/>
      <c r="BL14532" s="41"/>
      <c r="BM14532" s="41"/>
      <c r="BN14532" s="41"/>
      <c r="BO14532" s="41"/>
      <c r="BP14532" s="108"/>
      <c r="CG14532" s="102"/>
      <c r="CI14532" s="45"/>
    </row>
    <row r="14533" spans="37:87" ht="13" customHeight="1">
      <c r="AK14533" s="114"/>
      <c r="AL14533" s="41"/>
      <c r="AM14533" s="41"/>
      <c r="AN14533" s="41"/>
      <c r="AO14533" s="41"/>
      <c r="AP14533" s="41"/>
      <c r="AQ14533" s="41"/>
      <c r="AR14533" s="41"/>
      <c r="AS14533" s="41"/>
      <c r="AT14533" s="41"/>
      <c r="AU14533" s="41"/>
      <c r="AV14533" s="41"/>
      <c r="AW14533" s="41"/>
      <c r="AX14533" s="41"/>
      <c r="AY14533" s="41"/>
      <c r="AZ14533" s="41"/>
      <c r="BA14533" s="41"/>
      <c r="BB14533" s="41"/>
      <c r="BC14533" s="41"/>
      <c r="BD14533" s="41"/>
      <c r="BE14533" s="41"/>
      <c r="BF14533" s="41"/>
      <c r="BG14533" s="41"/>
      <c r="BH14533" s="41"/>
      <c r="BI14533" s="41"/>
      <c r="BJ14533" s="41"/>
      <c r="BK14533" s="41"/>
      <c r="BL14533" s="41"/>
      <c r="BM14533" s="41"/>
      <c r="BN14533" s="41"/>
      <c r="BO14533" s="41"/>
      <c r="BP14533" s="108"/>
      <c r="CG14533" s="102"/>
      <c r="CI14533" s="45"/>
    </row>
    <row r="14534" spans="37:87" ht="13" customHeight="1">
      <c r="AK14534" s="114"/>
      <c r="AL14534" s="41"/>
      <c r="AM14534" s="41"/>
      <c r="AN14534" s="41"/>
      <c r="AO14534" s="41"/>
      <c r="AP14534" s="41"/>
      <c r="AQ14534" s="41"/>
      <c r="AR14534" s="41"/>
      <c r="AS14534" s="41"/>
      <c r="AT14534" s="41"/>
      <c r="AU14534" s="41"/>
      <c r="AV14534" s="41"/>
      <c r="AW14534" s="41"/>
      <c r="AX14534" s="41"/>
      <c r="AY14534" s="41"/>
      <c r="AZ14534" s="41"/>
      <c r="BA14534" s="41"/>
      <c r="BB14534" s="41"/>
      <c r="BC14534" s="41"/>
      <c r="BD14534" s="41"/>
      <c r="BE14534" s="41"/>
      <c r="BF14534" s="41"/>
      <c r="BG14534" s="41"/>
      <c r="BH14534" s="41"/>
      <c r="BI14534" s="41"/>
      <c r="BJ14534" s="41"/>
      <c r="BK14534" s="41"/>
      <c r="BL14534" s="41"/>
      <c r="BM14534" s="41"/>
      <c r="BN14534" s="41"/>
      <c r="BO14534" s="41"/>
      <c r="BP14534" s="108"/>
      <c r="CG14534" s="102"/>
      <c r="CI14534" s="45"/>
    </row>
    <row r="14535" spans="37:87" ht="13" customHeight="1">
      <c r="AK14535" s="114"/>
      <c r="AL14535" s="41"/>
      <c r="AM14535" s="41"/>
      <c r="AN14535" s="41"/>
      <c r="AO14535" s="41"/>
      <c r="AP14535" s="41"/>
      <c r="AQ14535" s="41"/>
      <c r="AR14535" s="41"/>
      <c r="AS14535" s="41"/>
      <c r="AT14535" s="41"/>
      <c r="AU14535" s="41"/>
      <c r="AV14535" s="41"/>
      <c r="AW14535" s="41"/>
      <c r="AX14535" s="41"/>
      <c r="AY14535" s="41"/>
      <c r="AZ14535" s="41"/>
      <c r="BA14535" s="41"/>
      <c r="BB14535" s="41"/>
      <c r="BC14535" s="41"/>
      <c r="BD14535" s="41"/>
      <c r="BE14535" s="41"/>
      <c r="BF14535" s="41"/>
      <c r="BG14535" s="41"/>
      <c r="BH14535" s="41"/>
      <c r="BI14535" s="41"/>
      <c r="BJ14535" s="41"/>
      <c r="BK14535" s="41"/>
      <c r="BL14535" s="41"/>
      <c r="BM14535" s="41"/>
      <c r="BN14535" s="41"/>
      <c r="BO14535" s="41"/>
      <c r="BP14535" s="108"/>
      <c r="CG14535" s="102"/>
      <c r="CI14535" s="45"/>
    </row>
    <row r="14536" spans="37:87" ht="13" customHeight="1">
      <c r="AK14536" s="114"/>
      <c r="AL14536" s="41"/>
      <c r="AM14536" s="41"/>
      <c r="AN14536" s="41"/>
      <c r="AO14536" s="41"/>
      <c r="AP14536" s="41"/>
      <c r="AQ14536" s="41"/>
      <c r="AR14536" s="41"/>
      <c r="AS14536" s="41"/>
      <c r="AT14536" s="41"/>
      <c r="AU14536" s="41"/>
      <c r="AV14536" s="41"/>
      <c r="AW14536" s="41"/>
      <c r="AX14536" s="41"/>
      <c r="AY14536" s="41"/>
      <c r="AZ14536" s="41"/>
      <c r="BA14536" s="41"/>
      <c r="BB14536" s="41"/>
      <c r="BC14536" s="41"/>
      <c r="BD14536" s="41"/>
      <c r="BE14536" s="41"/>
      <c r="BF14536" s="41"/>
      <c r="BG14536" s="41"/>
      <c r="BH14536" s="41"/>
      <c r="BI14536" s="41"/>
      <c r="BJ14536" s="41"/>
      <c r="BK14536" s="41"/>
      <c r="BL14536" s="41"/>
      <c r="BM14536" s="41"/>
      <c r="BN14536" s="41"/>
      <c r="BO14536" s="41"/>
      <c r="BP14536" s="108"/>
      <c r="CG14536" s="102"/>
      <c r="CI14536" s="45"/>
    </row>
    <row r="14537" spans="37:87" ht="13" customHeight="1">
      <c r="AK14537" s="114"/>
      <c r="AL14537" s="41"/>
      <c r="AM14537" s="41"/>
      <c r="AN14537" s="41"/>
      <c r="AO14537" s="41"/>
      <c r="AP14537" s="41"/>
      <c r="AQ14537" s="41"/>
      <c r="AR14537" s="41"/>
      <c r="AS14537" s="41"/>
      <c r="AT14537" s="41"/>
      <c r="AU14537" s="41"/>
      <c r="AV14537" s="41"/>
      <c r="AW14537" s="41"/>
      <c r="AX14537" s="41"/>
      <c r="AY14537" s="41"/>
      <c r="AZ14537" s="41"/>
      <c r="BA14537" s="41"/>
      <c r="BB14537" s="41"/>
      <c r="BC14537" s="41"/>
      <c r="BD14537" s="41"/>
      <c r="BE14537" s="41"/>
      <c r="BF14537" s="41"/>
      <c r="BG14537" s="41"/>
      <c r="BH14537" s="41"/>
      <c r="BI14537" s="41"/>
      <c r="BJ14537" s="41"/>
      <c r="BK14537" s="41"/>
      <c r="BL14537" s="41"/>
      <c r="BM14537" s="41"/>
      <c r="BN14537" s="41"/>
      <c r="BO14537" s="41"/>
      <c r="BP14537" s="108"/>
      <c r="CG14537" s="102"/>
      <c r="CI14537" s="45"/>
    </row>
    <row r="14538" spans="37:87" ht="13" customHeight="1">
      <c r="AK14538" s="114"/>
      <c r="AL14538" s="41"/>
      <c r="AM14538" s="41"/>
      <c r="AN14538" s="41"/>
      <c r="AO14538" s="41"/>
      <c r="AP14538" s="41"/>
      <c r="AQ14538" s="41"/>
      <c r="AR14538" s="41"/>
      <c r="AS14538" s="41"/>
      <c r="AT14538" s="41"/>
      <c r="AU14538" s="41"/>
      <c r="AV14538" s="41"/>
      <c r="AW14538" s="41"/>
      <c r="AX14538" s="41"/>
      <c r="AY14538" s="41"/>
      <c r="AZ14538" s="41"/>
      <c r="BA14538" s="41"/>
      <c r="BB14538" s="41"/>
      <c r="BC14538" s="41"/>
      <c r="BD14538" s="41"/>
      <c r="BE14538" s="41"/>
      <c r="BF14538" s="41"/>
      <c r="BG14538" s="41"/>
      <c r="BH14538" s="41"/>
      <c r="BI14538" s="41"/>
      <c r="BJ14538" s="41"/>
      <c r="BK14538" s="41"/>
      <c r="BL14538" s="41"/>
      <c r="BM14538" s="41"/>
      <c r="BN14538" s="41"/>
      <c r="BO14538" s="41"/>
      <c r="BP14538" s="108"/>
      <c r="CG14538" s="102"/>
      <c r="CI14538" s="45"/>
    </row>
    <row r="14539" spans="37:87" ht="13" customHeight="1">
      <c r="AK14539" s="114"/>
      <c r="AL14539" s="41"/>
      <c r="AM14539" s="41"/>
      <c r="AN14539" s="41"/>
      <c r="AO14539" s="41"/>
      <c r="AP14539" s="41"/>
      <c r="AQ14539" s="41"/>
      <c r="AR14539" s="41"/>
      <c r="AS14539" s="41"/>
      <c r="AT14539" s="41"/>
      <c r="AU14539" s="41"/>
      <c r="AV14539" s="41"/>
      <c r="AW14539" s="41"/>
      <c r="AX14539" s="41"/>
      <c r="AY14539" s="41"/>
      <c r="AZ14539" s="41"/>
      <c r="BA14539" s="41"/>
      <c r="BB14539" s="41"/>
      <c r="BC14539" s="41"/>
      <c r="BD14539" s="41"/>
      <c r="BE14539" s="41"/>
      <c r="BF14539" s="41"/>
      <c r="BG14539" s="41"/>
      <c r="BH14539" s="41"/>
      <c r="BI14539" s="41"/>
      <c r="BJ14539" s="41"/>
      <c r="BK14539" s="41"/>
      <c r="BL14539" s="41"/>
      <c r="BM14539" s="41"/>
      <c r="BN14539" s="41"/>
      <c r="BO14539" s="41"/>
      <c r="BP14539" s="108"/>
      <c r="CG14539" s="102"/>
      <c r="CI14539" s="45"/>
    </row>
    <row r="14540" spans="37:87" ht="13" customHeight="1">
      <c r="AK14540" s="114"/>
      <c r="AL14540" s="41"/>
      <c r="AM14540" s="41"/>
      <c r="AN14540" s="41"/>
      <c r="AO14540" s="41"/>
      <c r="AP14540" s="41"/>
      <c r="AQ14540" s="41"/>
      <c r="AR14540" s="41"/>
      <c r="AS14540" s="41"/>
      <c r="AT14540" s="41"/>
      <c r="AU14540" s="41"/>
      <c r="AV14540" s="41"/>
      <c r="AW14540" s="41"/>
      <c r="AX14540" s="41"/>
      <c r="AY14540" s="41"/>
      <c r="AZ14540" s="41"/>
      <c r="BA14540" s="41"/>
      <c r="BB14540" s="41"/>
      <c r="BC14540" s="41"/>
      <c r="BD14540" s="41"/>
      <c r="BE14540" s="41"/>
      <c r="BF14540" s="41"/>
      <c r="BG14540" s="41"/>
      <c r="BH14540" s="41"/>
      <c r="BI14540" s="41"/>
      <c r="BJ14540" s="41"/>
      <c r="BK14540" s="41"/>
      <c r="BL14540" s="41"/>
      <c r="BM14540" s="41"/>
      <c r="BN14540" s="41"/>
      <c r="BO14540" s="41"/>
      <c r="BP14540" s="108"/>
      <c r="CG14540" s="102"/>
      <c r="CI14540" s="45"/>
    </row>
    <row r="14541" spans="37:87" ht="13" customHeight="1">
      <c r="AK14541" s="114"/>
      <c r="AL14541" s="41"/>
      <c r="AM14541" s="41"/>
      <c r="AN14541" s="41"/>
      <c r="AO14541" s="41"/>
      <c r="AP14541" s="41"/>
      <c r="AQ14541" s="41"/>
      <c r="AR14541" s="41"/>
      <c r="AS14541" s="41"/>
      <c r="AT14541" s="41"/>
      <c r="AU14541" s="41"/>
      <c r="AV14541" s="41"/>
      <c r="AW14541" s="41"/>
      <c r="AX14541" s="41"/>
      <c r="AY14541" s="41"/>
      <c r="AZ14541" s="41"/>
      <c r="BA14541" s="41"/>
      <c r="BB14541" s="41"/>
      <c r="BC14541" s="41"/>
      <c r="BD14541" s="41"/>
      <c r="BE14541" s="41"/>
      <c r="BF14541" s="41"/>
      <c r="BG14541" s="41"/>
      <c r="BH14541" s="41"/>
      <c r="BI14541" s="41"/>
      <c r="BJ14541" s="41"/>
      <c r="BK14541" s="41"/>
      <c r="BL14541" s="41"/>
      <c r="BM14541" s="41"/>
      <c r="BN14541" s="41"/>
      <c r="BO14541" s="41"/>
      <c r="BP14541" s="108"/>
      <c r="CG14541" s="102"/>
      <c r="CI14541" s="45"/>
    </row>
    <row r="14542" spans="37:87" ht="13" customHeight="1">
      <c r="AK14542" s="114"/>
      <c r="AL14542" s="41"/>
      <c r="AM14542" s="41"/>
      <c r="AN14542" s="41"/>
      <c r="AO14542" s="41"/>
      <c r="AP14542" s="41"/>
      <c r="AQ14542" s="41"/>
      <c r="AR14542" s="41"/>
      <c r="AS14542" s="41"/>
      <c r="AT14542" s="41"/>
      <c r="AU14542" s="41"/>
      <c r="AV14542" s="41"/>
      <c r="AW14542" s="41"/>
      <c r="AX14542" s="41"/>
      <c r="AY14542" s="41"/>
      <c r="AZ14542" s="41"/>
      <c r="BA14542" s="41"/>
      <c r="BB14542" s="41"/>
      <c r="BC14542" s="41"/>
      <c r="BD14542" s="41"/>
      <c r="BE14542" s="41"/>
      <c r="BF14542" s="41"/>
      <c r="BG14542" s="41"/>
      <c r="BH14542" s="41"/>
      <c r="BI14542" s="41"/>
      <c r="BJ14542" s="41"/>
      <c r="BK14542" s="41"/>
      <c r="BL14542" s="41"/>
      <c r="BM14542" s="41"/>
      <c r="BN14542" s="41"/>
      <c r="BO14542" s="41"/>
      <c r="BP14542" s="108"/>
      <c r="CG14542" s="102"/>
      <c r="CI14542" s="45"/>
    </row>
    <row r="14543" spans="37:87" ht="13" customHeight="1">
      <c r="AK14543" s="114"/>
      <c r="AL14543" s="41"/>
      <c r="AM14543" s="41"/>
      <c r="AN14543" s="41"/>
      <c r="AO14543" s="41"/>
      <c r="AP14543" s="41"/>
      <c r="AQ14543" s="41"/>
      <c r="AR14543" s="41"/>
      <c r="AS14543" s="41"/>
      <c r="AT14543" s="41"/>
      <c r="AU14543" s="41"/>
      <c r="AV14543" s="41"/>
      <c r="AW14543" s="41"/>
      <c r="AX14543" s="41"/>
      <c r="AY14543" s="41"/>
      <c r="AZ14543" s="41"/>
      <c r="BA14543" s="41"/>
      <c r="BB14543" s="41"/>
      <c r="BC14543" s="41"/>
      <c r="BD14543" s="41"/>
      <c r="BE14543" s="41"/>
      <c r="BF14543" s="41"/>
      <c r="BG14543" s="41"/>
      <c r="BH14543" s="41"/>
      <c r="BI14543" s="41"/>
      <c r="BJ14543" s="41"/>
      <c r="BK14543" s="41"/>
      <c r="BL14543" s="41"/>
      <c r="BM14543" s="41"/>
      <c r="BN14543" s="41"/>
      <c r="BO14543" s="41"/>
      <c r="BP14543" s="108"/>
      <c r="CG14543" s="102"/>
      <c r="CI14543" s="45"/>
    </row>
    <row r="14544" spans="37:87" ht="13" customHeight="1">
      <c r="AK14544" s="114"/>
      <c r="AL14544" s="41"/>
      <c r="AM14544" s="41"/>
      <c r="AN14544" s="41"/>
      <c r="AO14544" s="41"/>
      <c r="AP14544" s="41"/>
      <c r="AQ14544" s="41"/>
      <c r="AR14544" s="41"/>
      <c r="AS14544" s="41"/>
      <c r="AT14544" s="41"/>
      <c r="AU14544" s="41"/>
      <c r="AV14544" s="41"/>
      <c r="AW14544" s="41"/>
      <c r="AX14544" s="41"/>
      <c r="AY14544" s="41"/>
      <c r="AZ14544" s="41"/>
      <c r="BA14544" s="41"/>
      <c r="BB14544" s="41"/>
      <c r="BC14544" s="41"/>
      <c r="BD14544" s="41"/>
      <c r="BE14544" s="41"/>
      <c r="BF14544" s="41"/>
      <c r="BG14544" s="41"/>
      <c r="BH14544" s="41"/>
      <c r="BI14544" s="41"/>
      <c r="BJ14544" s="41"/>
      <c r="BK14544" s="41"/>
      <c r="BL14544" s="41"/>
      <c r="BM14544" s="41"/>
      <c r="BN14544" s="41"/>
      <c r="BO14544" s="41"/>
      <c r="BP14544" s="108"/>
      <c r="CG14544" s="102"/>
      <c r="CI14544" s="45"/>
    </row>
    <row r="14545" spans="37:87" ht="13" customHeight="1">
      <c r="AK14545" s="114"/>
      <c r="AL14545" s="41"/>
      <c r="AM14545" s="41"/>
      <c r="AN14545" s="41"/>
      <c r="AO14545" s="41"/>
      <c r="AP14545" s="41"/>
      <c r="AQ14545" s="41"/>
      <c r="AR14545" s="41"/>
      <c r="AS14545" s="41"/>
      <c r="AT14545" s="41"/>
      <c r="AU14545" s="41"/>
      <c r="AV14545" s="41"/>
      <c r="AW14545" s="41"/>
      <c r="AX14545" s="41"/>
      <c r="AY14545" s="41"/>
      <c r="AZ14545" s="41"/>
      <c r="BA14545" s="41"/>
      <c r="BB14545" s="41"/>
      <c r="BC14545" s="41"/>
      <c r="BD14545" s="41"/>
      <c r="BE14545" s="41"/>
      <c r="BF14545" s="41"/>
      <c r="BG14545" s="41"/>
      <c r="BH14545" s="41"/>
      <c r="BI14545" s="41"/>
      <c r="BJ14545" s="41"/>
      <c r="BK14545" s="41"/>
      <c r="BL14545" s="41"/>
      <c r="BM14545" s="41"/>
      <c r="BN14545" s="41"/>
      <c r="BO14545" s="41"/>
      <c r="BP14545" s="108"/>
      <c r="CG14545" s="102"/>
      <c r="CI14545" s="45"/>
    </row>
    <row r="14546" spans="37:87" ht="13" customHeight="1">
      <c r="AK14546" s="114"/>
      <c r="AL14546" s="41"/>
      <c r="AM14546" s="41"/>
      <c r="AN14546" s="41"/>
      <c r="AO14546" s="41"/>
      <c r="AP14546" s="41"/>
      <c r="AQ14546" s="41"/>
      <c r="AR14546" s="41"/>
      <c r="AS14546" s="41"/>
      <c r="AT14546" s="41"/>
      <c r="AU14546" s="41"/>
      <c r="AV14546" s="41"/>
      <c r="AW14546" s="41"/>
      <c r="AX14546" s="41"/>
      <c r="AY14546" s="41"/>
      <c r="AZ14546" s="41"/>
      <c r="BA14546" s="41"/>
      <c r="BB14546" s="41"/>
      <c r="BC14546" s="41"/>
      <c r="BD14546" s="41"/>
      <c r="BE14546" s="41"/>
      <c r="BF14546" s="41"/>
      <c r="BG14546" s="41"/>
      <c r="BH14546" s="41"/>
      <c r="BI14546" s="41"/>
      <c r="BJ14546" s="41"/>
      <c r="BK14546" s="41"/>
      <c r="BL14546" s="41"/>
      <c r="BM14546" s="41"/>
      <c r="BN14546" s="41"/>
      <c r="BO14546" s="41"/>
      <c r="BP14546" s="108"/>
      <c r="CG14546" s="102"/>
      <c r="CI14546" s="45"/>
    </row>
    <row r="14547" spans="37:87" ht="13" customHeight="1">
      <c r="AK14547" s="114"/>
      <c r="AL14547" s="41"/>
      <c r="AM14547" s="41"/>
      <c r="AN14547" s="41"/>
      <c r="AO14547" s="41"/>
      <c r="AP14547" s="41"/>
      <c r="AQ14547" s="41"/>
      <c r="AR14547" s="41"/>
      <c r="AS14547" s="41"/>
      <c r="AT14547" s="41"/>
      <c r="AU14547" s="41"/>
      <c r="AV14547" s="41"/>
      <c r="AW14547" s="41"/>
      <c r="AX14547" s="41"/>
      <c r="AY14547" s="41"/>
      <c r="AZ14547" s="41"/>
      <c r="BA14547" s="41"/>
      <c r="BB14547" s="41"/>
      <c r="BC14547" s="41"/>
      <c r="BD14547" s="41"/>
      <c r="BE14547" s="41"/>
      <c r="BF14547" s="41"/>
      <c r="BG14547" s="41"/>
      <c r="BH14547" s="41"/>
      <c r="BI14547" s="41"/>
      <c r="BJ14547" s="41"/>
      <c r="BK14547" s="41"/>
      <c r="BL14547" s="41"/>
      <c r="BM14547" s="41"/>
      <c r="BN14547" s="41"/>
      <c r="BO14547" s="41"/>
      <c r="BP14547" s="108"/>
      <c r="CG14547" s="102"/>
      <c r="CI14547" s="45"/>
    </row>
    <row r="14548" spans="37:87" ht="13" customHeight="1">
      <c r="AK14548" s="114"/>
      <c r="AL14548" s="41"/>
      <c r="AM14548" s="41"/>
      <c r="AN14548" s="41"/>
      <c r="AO14548" s="41"/>
      <c r="AP14548" s="41"/>
      <c r="AQ14548" s="41"/>
      <c r="AR14548" s="41"/>
      <c r="AS14548" s="41"/>
      <c r="AT14548" s="41"/>
      <c r="AU14548" s="41"/>
      <c r="AV14548" s="41"/>
      <c r="AW14548" s="41"/>
      <c r="AX14548" s="41"/>
      <c r="AY14548" s="41"/>
      <c r="AZ14548" s="41"/>
      <c r="BA14548" s="41"/>
      <c r="BB14548" s="41"/>
      <c r="BC14548" s="41"/>
      <c r="BD14548" s="41"/>
      <c r="BE14548" s="41"/>
      <c r="BF14548" s="41"/>
      <c r="BG14548" s="41"/>
      <c r="BH14548" s="41"/>
      <c r="BI14548" s="41"/>
      <c r="BJ14548" s="41"/>
      <c r="BK14548" s="41"/>
      <c r="BL14548" s="41"/>
      <c r="BM14548" s="41"/>
      <c r="BN14548" s="41"/>
      <c r="BO14548" s="41"/>
      <c r="BP14548" s="108"/>
      <c r="CG14548" s="102"/>
      <c r="CI14548" s="45"/>
    </row>
    <row r="14549" spans="37:87" ht="13" customHeight="1">
      <c r="AK14549" s="114"/>
      <c r="AL14549" s="41"/>
      <c r="AM14549" s="41"/>
      <c r="AN14549" s="41"/>
      <c r="AO14549" s="41"/>
      <c r="AP14549" s="41"/>
      <c r="AQ14549" s="41"/>
      <c r="AR14549" s="41"/>
      <c r="AS14549" s="41"/>
      <c r="AT14549" s="41"/>
      <c r="AU14549" s="41"/>
      <c r="AV14549" s="41"/>
      <c r="AW14549" s="41"/>
      <c r="AX14549" s="41"/>
      <c r="AY14549" s="41"/>
      <c r="AZ14549" s="41"/>
      <c r="BA14549" s="41"/>
      <c r="BB14549" s="41"/>
      <c r="BC14549" s="41"/>
      <c r="BD14549" s="41"/>
      <c r="BE14549" s="41"/>
      <c r="BF14549" s="41"/>
      <c r="BG14549" s="41"/>
      <c r="BH14549" s="41"/>
      <c r="BI14549" s="41"/>
      <c r="BJ14549" s="41"/>
      <c r="BK14549" s="41"/>
      <c r="BL14549" s="41"/>
      <c r="BM14549" s="41"/>
      <c r="BN14549" s="41"/>
      <c r="BO14549" s="41"/>
      <c r="BP14549" s="108"/>
      <c r="CG14549" s="102"/>
      <c r="CI14549" s="45"/>
    </row>
    <row r="14550" spans="37:87" ht="13" customHeight="1">
      <c r="AK14550" s="114"/>
      <c r="AL14550" s="41"/>
      <c r="AM14550" s="41"/>
      <c r="AN14550" s="41"/>
      <c r="AO14550" s="41"/>
      <c r="AP14550" s="41"/>
      <c r="AQ14550" s="41"/>
      <c r="AR14550" s="41"/>
      <c r="AS14550" s="41"/>
      <c r="AT14550" s="41"/>
      <c r="AU14550" s="41"/>
      <c r="AV14550" s="41"/>
      <c r="AW14550" s="41"/>
      <c r="AX14550" s="41"/>
      <c r="AY14550" s="41"/>
      <c r="AZ14550" s="41"/>
      <c r="BA14550" s="41"/>
      <c r="BB14550" s="41"/>
      <c r="BC14550" s="41"/>
      <c r="BD14550" s="41"/>
      <c r="BE14550" s="41"/>
      <c r="BF14550" s="41"/>
      <c r="BG14550" s="41"/>
      <c r="BH14550" s="41"/>
      <c r="BI14550" s="41"/>
      <c r="BJ14550" s="41"/>
      <c r="BK14550" s="41"/>
      <c r="BL14550" s="41"/>
      <c r="BM14550" s="41"/>
      <c r="BN14550" s="41"/>
      <c r="BO14550" s="41"/>
      <c r="BP14550" s="108"/>
      <c r="CG14550" s="102"/>
      <c r="CI14550" s="45"/>
    </row>
    <row r="14551" spans="37:87" ht="13" customHeight="1">
      <c r="AK14551" s="114"/>
      <c r="AL14551" s="41"/>
      <c r="AM14551" s="41"/>
      <c r="AN14551" s="41"/>
      <c r="AO14551" s="41"/>
      <c r="AP14551" s="41"/>
      <c r="AQ14551" s="41"/>
      <c r="AR14551" s="41"/>
      <c r="AS14551" s="41"/>
      <c r="AT14551" s="41"/>
      <c r="AU14551" s="41"/>
      <c r="AV14551" s="41"/>
      <c r="AW14551" s="41"/>
      <c r="AX14551" s="41"/>
      <c r="AY14551" s="41"/>
      <c r="AZ14551" s="41"/>
      <c r="BA14551" s="41"/>
      <c r="BB14551" s="41"/>
      <c r="BC14551" s="41"/>
      <c r="BD14551" s="41"/>
      <c r="BE14551" s="41"/>
      <c r="BF14551" s="41"/>
      <c r="BG14551" s="41"/>
      <c r="BH14551" s="41"/>
      <c r="BI14551" s="41"/>
      <c r="BJ14551" s="41"/>
      <c r="BK14551" s="41"/>
      <c r="BL14551" s="41"/>
      <c r="BM14551" s="41"/>
      <c r="BN14551" s="41"/>
      <c r="BO14551" s="41"/>
      <c r="BP14551" s="108"/>
      <c r="CG14551" s="102"/>
      <c r="CI14551" s="45"/>
    </row>
    <row r="14552" spans="37:87" ht="13" customHeight="1">
      <c r="AK14552" s="114"/>
      <c r="AL14552" s="41"/>
      <c r="AM14552" s="41"/>
      <c r="AN14552" s="41"/>
      <c r="AO14552" s="41"/>
      <c r="AP14552" s="41"/>
      <c r="AQ14552" s="41"/>
      <c r="AR14552" s="41"/>
      <c r="AS14552" s="41"/>
      <c r="AT14552" s="41"/>
      <c r="AU14552" s="41"/>
      <c r="AV14552" s="41"/>
      <c r="AW14552" s="41"/>
      <c r="AX14552" s="41"/>
      <c r="AY14552" s="41"/>
      <c r="AZ14552" s="41"/>
      <c r="BA14552" s="41"/>
      <c r="BB14552" s="41"/>
      <c r="BC14552" s="41"/>
      <c r="BD14552" s="41"/>
      <c r="BE14552" s="41"/>
      <c r="BF14552" s="41"/>
      <c r="BG14552" s="41"/>
      <c r="BH14552" s="41"/>
      <c r="BI14552" s="41"/>
      <c r="BJ14552" s="41"/>
      <c r="BK14552" s="41"/>
      <c r="BL14552" s="41"/>
      <c r="BM14552" s="41"/>
      <c r="BN14552" s="41"/>
      <c r="BO14552" s="41"/>
      <c r="BP14552" s="108"/>
      <c r="CG14552" s="102"/>
      <c r="CI14552" s="45"/>
    </row>
    <row r="14553" spans="37:87" ht="13" customHeight="1">
      <c r="AK14553" s="114"/>
      <c r="AL14553" s="41"/>
      <c r="AM14553" s="41"/>
      <c r="AN14553" s="41"/>
      <c r="AO14553" s="41"/>
      <c r="AP14553" s="41"/>
      <c r="AQ14553" s="41"/>
      <c r="AR14553" s="41"/>
      <c r="AS14553" s="41"/>
      <c r="AT14553" s="41"/>
      <c r="AU14553" s="41"/>
      <c r="AV14553" s="41"/>
      <c r="AW14553" s="41"/>
      <c r="AX14553" s="41"/>
      <c r="AY14553" s="41"/>
      <c r="AZ14553" s="41"/>
      <c r="BA14553" s="41"/>
      <c r="BB14553" s="41"/>
      <c r="BC14553" s="41"/>
      <c r="BD14553" s="41"/>
      <c r="BE14553" s="41"/>
      <c r="BF14553" s="41"/>
      <c r="BG14553" s="41"/>
      <c r="BH14553" s="41"/>
      <c r="BI14553" s="41"/>
      <c r="BJ14553" s="41"/>
      <c r="BK14553" s="41"/>
      <c r="BL14553" s="41"/>
      <c r="BM14553" s="41"/>
      <c r="BN14553" s="41"/>
      <c r="BO14553" s="41"/>
      <c r="BP14553" s="108"/>
      <c r="CG14553" s="102"/>
      <c r="CI14553" s="45"/>
    </row>
    <row r="14554" spans="37:87" ht="13" customHeight="1">
      <c r="AK14554" s="114"/>
      <c r="AL14554" s="41"/>
      <c r="AM14554" s="41"/>
      <c r="AN14554" s="41"/>
      <c r="AO14554" s="41"/>
      <c r="AP14554" s="41"/>
      <c r="AQ14554" s="41"/>
      <c r="AR14554" s="41"/>
      <c r="AS14554" s="41"/>
      <c r="AT14554" s="41"/>
      <c r="AU14554" s="41"/>
      <c r="AV14554" s="41"/>
      <c r="AW14554" s="41"/>
      <c r="AX14554" s="41"/>
      <c r="AY14554" s="41"/>
      <c r="AZ14554" s="41"/>
      <c r="BA14554" s="41"/>
      <c r="BB14554" s="41"/>
      <c r="BC14554" s="41"/>
      <c r="BD14554" s="41"/>
      <c r="BE14554" s="41"/>
      <c r="BF14554" s="41"/>
      <c r="BG14554" s="41"/>
      <c r="BH14554" s="41"/>
      <c r="BI14554" s="41"/>
      <c r="BJ14554" s="41"/>
      <c r="BK14554" s="41"/>
      <c r="BL14554" s="41"/>
      <c r="BM14554" s="41"/>
      <c r="BN14554" s="41"/>
      <c r="BO14554" s="41"/>
      <c r="BP14554" s="108"/>
      <c r="CG14554" s="102"/>
      <c r="CI14554" s="45"/>
    </row>
    <row r="14555" spans="37:87" ht="13" customHeight="1">
      <c r="AK14555" s="114"/>
      <c r="AL14555" s="41"/>
      <c r="AM14555" s="41"/>
      <c r="AN14555" s="41"/>
      <c r="AO14555" s="41"/>
      <c r="AP14555" s="41"/>
      <c r="AQ14555" s="41"/>
      <c r="AR14555" s="41"/>
      <c r="AS14555" s="41"/>
      <c r="AT14555" s="41"/>
      <c r="AU14555" s="41"/>
      <c r="AV14555" s="41"/>
      <c r="AW14555" s="41"/>
      <c r="AX14555" s="41"/>
      <c r="AY14555" s="41"/>
      <c r="AZ14555" s="41"/>
      <c r="BA14555" s="41"/>
      <c r="BB14555" s="41"/>
      <c r="BC14555" s="41"/>
      <c r="BD14555" s="41"/>
      <c r="BE14555" s="41"/>
      <c r="BF14555" s="41"/>
      <c r="BG14555" s="41"/>
      <c r="BH14555" s="41"/>
      <c r="BI14555" s="41"/>
      <c r="BJ14555" s="41"/>
      <c r="BK14555" s="41"/>
      <c r="BL14555" s="41"/>
      <c r="BM14555" s="41"/>
      <c r="BN14555" s="41"/>
      <c r="BO14555" s="41"/>
      <c r="BP14555" s="108"/>
      <c r="CG14555" s="102"/>
      <c r="CI14555" s="45"/>
    </row>
    <row r="14556" spans="37:87" ht="13" customHeight="1">
      <c r="AK14556" s="114"/>
      <c r="AL14556" s="41"/>
      <c r="AM14556" s="41"/>
      <c r="AN14556" s="41"/>
      <c r="AO14556" s="41"/>
      <c r="AP14556" s="41"/>
      <c r="AQ14556" s="41"/>
      <c r="AR14556" s="41"/>
      <c r="AS14556" s="41"/>
      <c r="AT14556" s="41"/>
      <c r="AU14556" s="41"/>
      <c r="AV14556" s="41"/>
      <c r="AW14556" s="41"/>
      <c r="AX14556" s="41"/>
      <c r="AY14556" s="41"/>
      <c r="AZ14556" s="41"/>
      <c r="BA14556" s="41"/>
      <c r="BB14556" s="41"/>
      <c r="BC14556" s="41"/>
      <c r="BD14556" s="41"/>
      <c r="BE14556" s="41"/>
      <c r="BF14556" s="41"/>
      <c r="BG14556" s="41"/>
      <c r="BH14556" s="41"/>
      <c r="BI14556" s="41"/>
      <c r="BJ14556" s="41"/>
      <c r="BK14556" s="41"/>
      <c r="BL14556" s="41"/>
      <c r="BM14556" s="41"/>
      <c r="BN14556" s="41"/>
      <c r="BO14556" s="41"/>
      <c r="BP14556" s="108"/>
      <c r="CG14556" s="102"/>
      <c r="CI14556" s="45"/>
    </row>
    <row r="14557" spans="37:87" ht="13" customHeight="1">
      <c r="AK14557" s="114"/>
      <c r="AL14557" s="41"/>
      <c r="AM14557" s="41"/>
      <c r="AN14557" s="41"/>
      <c r="AO14557" s="41"/>
      <c r="AP14557" s="41"/>
      <c r="AQ14557" s="41"/>
      <c r="AR14557" s="41"/>
      <c r="AS14557" s="41"/>
      <c r="AT14557" s="41"/>
      <c r="AU14557" s="41"/>
      <c r="AV14557" s="41"/>
      <c r="AW14557" s="41"/>
      <c r="AX14557" s="41"/>
      <c r="AY14557" s="41"/>
      <c r="AZ14557" s="41"/>
      <c r="BA14557" s="41"/>
      <c r="BB14557" s="41"/>
      <c r="BC14557" s="41"/>
      <c r="BD14557" s="41"/>
      <c r="BE14557" s="41"/>
      <c r="BF14557" s="41"/>
      <c r="BG14557" s="41"/>
      <c r="BH14557" s="41"/>
      <c r="BI14557" s="41"/>
      <c r="BJ14557" s="41"/>
      <c r="BK14557" s="41"/>
      <c r="BL14557" s="41"/>
      <c r="BM14557" s="41"/>
      <c r="BN14557" s="41"/>
      <c r="BO14557" s="41"/>
      <c r="BP14557" s="108"/>
      <c r="CG14557" s="102"/>
      <c r="CI14557" s="45"/>
    </row>
    <row r="14558" spans="37:87" ht="13" customHeight="1">
      <c r="AK14558" s="114"/>
      <c r="AL14558" s="41"/>
      <c r="AM14558" s="41"/>
      <c r="AN14558" s="41"/>
      <c r="AO14558" s="41"/>
      <c r="AP14558" s="41"/>
      <c r="AQ14558" s="41"/>
      <c r="AR14558" s="41"/>
      <c r="AS14558" s="41"/>
      <c r="AT14558" s="41"/>
      <c r="AU14558" s="41"/>
      <c r="AV14558" s="41"/>
      <c r="AW14558" s="41"/>
      <c r="AX14558" s="41"/>
      <c r="AY14558" s="41"/>
      <c r="AZ14558" s="41"/>
      <c r="BA14558" s="41"/>
      <c r="BB14558" s="41"/>
      <c r="BC14558" s="41"/>
      <c r="BD14558" s="41"/>
      <c r="BE14558" s="41"/>
      <c r="BF14558" s="41"/>
      <c r="BG14558" s="41"/>
      <c r="BH14558" s="41"/>
      <c r="BI14558" s="41"/>
      <c r="BJ14558" s="41"/>
      <c r="BK14558" s="41"/>
      <c r="BL14558" s="41"/>
      <c r="BM14558" s="41"/>
      <c r="BN14558" s="41"/>
      <c r="BO14558" s="41"/>
      <c r="BP14558" s="108"/>
      <c r="CG14558" s="102"/>
      <c r="CI14558" s="45"/>
    </row>
    <row r="14559" spans="37:87" ht="13" customHeight="1">
      <c r="AK14559" s="114"/>
      <c r="AL14559" s="41"/>
      <c r="AM14559" s="41"/>
      <c r="AN14559" s="41"/>
      <c r="AO14559" s="41"/>
      <c r="AP14559" s="41"/>
      <c r="AQ14559" s="41"/>
      <c r="AR14559" s="41"/>
      <c r="AS14559" s="41"/>
      <c r="AT14559" s="41"/>
      <c r="AU14559" s="41"/>
      <c r="AV14559" s="41"/>
      <c r="AW14559" s="41"/>
      <c r="AX14559" s="41"/>
      <c r="AY14559" s="41"/>
      <c r="AZ14559" s="41"/>
      <c r="BA14559" s="41"/>
      <c r="BB14559" s="41"/>
      <c r="BC14559" s="41"/>
      <c r="BD14559" s="41"/>
      <c r="BE14559" s="41"/>
      <c r="BF14559" s="41"/>
      <c r="BG14559" s="41"/>
      <c r="BH14559" s="41"/>
      <c r="BI14559" s="41"/>
      <c r="BJ14559" s="41"/>
      <c r="BK14559" s="41"/>
      <c r="BL14559" s="41"/>
      <c r="BM14559" s="41"/>
      <c r="BN14559" s="41"/>
      <c r="BO14559" s="41"/>
      <c r="BP14559" s="108"/>
      <c r="CG14559" s="102"/>
      <c r="CI14559" s="45"/>
    </row>
    <row r="14560" spans="37:87" ht="13" customHeight="1">
      <c r="AK14560" s="114"/>
      <c r="AL14560" s="41"/>
      <c r="AM14560" s="41"/>
      <c r="AN14560" s="41"/>
      <c r="AO14560" s="41"/>
      <c r="AP14560" s="41"/>
      <c r="AQ14560" s="41"/>
      <c r="AR14560" s="41"/>
      <c r="AS14560" s="41"/>
      <c r="AT14560" s="41"/>
      <c r="AU14560" s="41"/>
      <c r="AV14560" s="41"/>
      <c r="AW14560" s="41"/>
      <c r="AX14560" s="41"/>
      <c r="AY14560" s="41"/>
      <c r="AZ14560" s="41"/>
      <c r="BA14560" s="41"/>
      <c r="BB14560" s="41"/>
      <c r="BC14560" s="41"/>
      <c r="BD14560" s="41"/>
      <c r="BE14560" s="41"/>
      <c r="BF14560" s="41"/>
      <c r="BG14560" s="41"/>
      <c r="BH14560" s="41"/>
      <c r="BI14560" s="41"/>
      <c r="BJ14560" s="41"/>
      <c r="BK14560" s="41"/>
      <c r="BL14560" s="41"/>
      <c r="BM14560" s="41"/>
      <c r="BN14560" s="41"/>
      <c r="BO14560" s="41"/>
      <c r="BP14560" s="108"/>
      <c r="CG14560" s="102"/>
      <c r="CI14560" s="45"/>
    </row>
    <row r="14561" spans="37:87" ht="13" customHeight="1">
      <c r="AK14561" s="114"/>
      <c r="AL14561" s="41"/>
      <c r="AM14561" s="41"/>
      <c r="AN14561" s="41"/>
      <c r="AO14561" s="41"/>
      <c r="AP14561" s="41"/>
      <c r="AQ14561" s="41"/>
      <c r="AR14561" s="41"/>
      <c r="AS14561" s="41"/>
      <c r="AT14561" s="41"/>
      <c r="AU14561" s="41"/>
      <c r="AV14561" s="41"/>
      <c r="AW14561" s="41"/>
      <c r="AX14561" s="41"/>
      <c r="AY14561" s="41"/>
      <c r="AZ14561" s="41"/>
      <c r="BA14561" s="41"/>
      <c r="BB14561" s="41"/>
      <c r="BC14561" s="41"/>
      <c r="BD14561" s="41"/>
      <c r="BE14561" s="41"/>
      <c r="BF14561" s="41"/>
      <c r="BG14561" s="41"/>
      <c r="BH14561" s="41"/>
      <c r="BI14561" s="41"/>
      <c r="BJ14561" s="41"/>
      <c r="BK14561" s="41"/>
      <c r="BL14561" s="41"/>
      <c r="BM14561" s="41"/>
      <c r="BN14561" s="41"/>
      <c r="BO14561" s="41"/>
      <c r="BP14561" s="108"/>
      <c r="CG14561" s="102"/>
      <c r="CI14561" s="45"/>
    </row>
    <row r="14562" spans="37:87" ht="13" customHeight="1">
      <c r="AK14562" s="114"/>
      <c r="AL14562" s="41"/>
      <c r="AM14562" s="41"/>
      <c r="AN14562" s="41"/>
      <c r="AO14562" s="41"/>
      <c r="AP14562" s="41"/>
      <c r="AQ14562" s="41"/>
      <c r="AR14562" s="41"/>
      <c r="AS14562" s="41"/>
      <c r="AT14562" s="41"/>
      <c r="AU14562" s="41"/>
      <c r="AV14562" s="41"/>
      <c r="AW14562" s="41"/>
      <c r="AX14562" s="41"/>
      <c r="AY14562" s="41"/>
      <c r="AZ14562" s="41"/>
      <c r="BA14562" s="41"/>
      <c r="BB14562" s="41"/>
      <c r="BC14562" s="41"/>
      <c r="BD14562" s="41"/>
      <c r="BE14562" s="41"/>
      <c r="BF14562" s="41"/>
      <c r="BG14562" s="41"/>
      <c r="BH14562" s="41"/>
      <c r="BI14562" s="41"/>
      <c r="BJ14562" s="41"/>
      <c r="BK14562" s="41"/>
      <c r="BL14562" s="41"/>
      <c r="BM14562" s="41"/>
      <c r="BN14562" s="41"/>
      <c r="BO14562" s="41"/>
      <c r="BP14562" s="108"/>
      <c r="CG14562" s="102"/>
      <c r="CI14562" s="45"/>
    </row>
    <row r="14563" spans="37:87" ht="13" customHeight="1">
      <c r="AK14563" s="114"/>
      <c r="AL14563" s="41"/>
      <c r="AM14563" s="41"/>
      <c r="AN14563" s="41"/>
      <c r="AO14563" s="41"/>
      <c r="AP14563" s="41"/>
      <c r="AQ14563" s="41"/>
      <c r="AR14563" s="41"/>
      <c r="AS14563" s="41"/>
      <c r="AT14563" s="41"/>
      <c r="AU14563" s="41"/>
      <c r="AV14563" s="41"/>
      <c r="AW14563" s="41"/>
      <c r="AX14563" s="41"/>
      <c r="AY14563" s="41"/>
      <c r="AZ14563" s="41"/>
      <c r="BA14563" s="41"/>
      <c r="BB14563" s="41"/>
      <c r="BC14563" s="41"/>
      <c r="BD14563" s="41"/>
      <c r="BE14563" s="41"/>
      <c r="BF14563" s="41"/>
      <c r="BG14563" s="41"/>
      <c r="BH14563" s="41"/>
      <c r="BI14563" s="41"/>
      <c r="BJ14563" s="41"/>
      <c r="BK14563" s="41"/>
      <c r="BL14563" s="41"/>
      <c r="BM14563" s="41"/>
      <c r="BN14563" s="41"/>
      <c r="BO14563" s="41"/>
      <c r="BP14563" s="108"/>
      <c r="CG14563" s="102"/>
      <c r="CI14563" s="45"/>
    </row>
    <row r="14564" spans="37:87" ht="13" customHeight="1">
      <c r="AK14564" s="114"/>
      <c r="AL14564" s="41"/>
      <c r="AM14564" s="41"/>
      <c r="AN14564" s="41"/>
      <c r="AO14564" s="41"/>
      <c r="AP14564" s="41"/>
      <c r="AQ14564" s="41"/>
      <c r="AR14564" s="41"/>
      <c r="AS14564" s="41"/>
      <c r="AT14564" s="41"/>
      <c r="AU14564" s="41"/>
      <c r="AV14564" s="41"/>
      <c r="AW14564" s="41"/>
      <c r="AX14564" s="41"/>
      <c r="AY14564" s="41"/>
      <c r="AZ14564" s="41"/>
      <c r="BA14564" s="41"/>
      <c r="BB14564" s="41"/>
      <c r="BC14564" s="41"/>
      <c r="BD14564" s="41"/>
      <c r="BE14564" s="41"/>
      <c r="BF14564" s="41"/>
      <c r="BG14564" s="41"/>
      <c r="BH14564" s="41"/>
      <c r="BI14564" s="41"/>
      <c r="BJ14564" s="41"/>
      <c r="BK14564" s="41"/>
      <c r="BL14564" s="41"/>
      <c r="BM14564" s="41"/>
      <c r="BN14564" s="41"/>
      <c r="BO14564" s="41"/>
      <c r="BP14564" s="108"/>
      <c r="CG14564" s="102"/>
      <c r="CI14564" s="45"/>
    </row>
    <row r="14565" spans="37:87" ht="13" customHeight="1">
      <c r="AK14565" s="114"/>
      <c r="AL14565" s="41"/>
      <c r="AM14565" s="41"/>
      <c r="AN14565" s="41"/>
      <c r="AO14565" s="41"/>
      <c r="AP14565" s="41"/>
      <c r="AQ14565" s="41"/>
      <c r="AR14565" s="41"/>
      <c r="AS14565" s="41"/>
      <c r="AT14565" s="41"/>
      <c r="AU14565" s="41"/>
      <c r="AV14565" s="41"/>
      <c r="AW14565" s="41"/>
      <c r="AX14565" s="41"/>
      <c r="AY14565" s="41"/>
      <c r="AZ14565" s="41"/>
      <c r="BA14565" s="41"/>
      <c r="BB14565" s="41"/>
      <c r="BC14565" s="41"/>
      <c r="BD14565" s="41"/>
      <c r="BE14565" s="41"/>
      <c r="BF14565" s="41"/>
      <c r="BG14565" s="41"/>
      <c r="BH14565" s="41"/>
      <c r="BI14565" s="41"/>
      <c r="BJ14565" s="41"/>
      <c r="BK14565" s="41"/>
      <c r="BL14565" s="41"/>
      <c r="BM14565" s="41"/>
      <c r="BN14565" s="41"/>
      <c r="BO14565" s="41"/>
      <c r="BP14565" s="108"/>
      <c r="CG14565" s="102"/>
      <c r="CI14565" s="45"/>
    </row>
    <row r="14566" spans="37:87" ht="13" customHeight="1">
      <c r="AK14566" s="114"/>
      <c r="AL14566" s="41"/>
      <c r="AM14566" s="41"/>
      <c r="AN14566" s="41"/>
      <c r="AO14566" s="41"/>
      <c r="AP14566" s="41"/>
      <c r="AQ14566" s="41"/>
      <c r="AR14566" s="41"/>
      <c r="AS14566" s="41"/>
      <c r="AT14566" s="41"/>
      <c r="AU14566" s="41"/>
      <c r="AV14566" s="41"/>
      <c r="AW14566" s="41"/>
      <c r="AX14566" s="41"/>
      <c r="AY14566" s="41"/>
      <c r="AZ14566" s="41"/>
      <c r="BA14566" s="41"/>
      <c r="BB14566" s="41"/>
      <c r="BC14566" s="41"/>
      <c r="BD14566" s="41"/>
      <c r="BE14566" s="41"/>
      <c r="BF14566" s="41"/>
      <c r="BG14566" s="41"/>
      <c r="BH14566" s="41"/>
      <c r="BI14566" s="41"/>
      <c r="BJ14566" s="41"/>
      <c r="BK14566" s="41"/>
      <c r="BL14566" s="41"/>
      <c r="BM14566" s="41"/>
      <c r="BN14566" s="41"/>
      <c r="BO14566" s="41"/>
      <c r="BP14566" s="108"/>
      <c r="CG14566" s="102"/>
      <c r="CI14566" s="45"/>
    </row>
    <row r="14567" spans="37:87" ht="13" customHeight="1">
      <c r="AK14567" s="114"/>
      <c r="AL14567" s="41"/>
      <c r="AM14567" s="41"/>
      <c r="AN14567" s="41"/>
      <c r="AO14567" s="41"/>
      <c r="AP14567" s="41"/>
      <c r="AQ14567" s="41"/>
      <c r="AR14567" s="41"/>
      <c r="AS14567" s="41"/>
      <c r="AT14567" s="41"/>
      <c r="AU14567" s="41"/>
      <c r="AV14567" s="41"/>
      <c r="AW14567" s="41"/>
      <c r="AX14567" s="41"/>
      <c r="AY14567" s="41"/>
      <c r="AZ14567" s="41"/>
      <c r="BA14567" s="41"/>
      <c r="BB14567" s="41"/>
      <c r="BC14567" s="41"/>
      <c r="BD14567" s="41"/>
      <c r="BE14567" s="41"/>
      <c r="BF14567" s="41"/>
      <c r="BG14567" s="41"/>
      <c r="BH14567" s="41"/>
      <c r="BI14567" s="41"/>
      <c r="BJ14567" s="41"/>
      <c r="BK14567" s="41"/>
      <c r="BL14567" s="41"/>
      <c r="BM14567" s="41"/>
      <c r="BN14567" s="41"/>
      <c r="BO14567" s="41"/>
      <c r="BP14567" s="108"/>
      <c r="CG14567" s="102"/>
      <c r="CI14567" s="45"/>
    </row>
    <row r="14568" spans="37:87" ht="13" customHeight="1">
      <c r="AK14568" s="114"/>
      <c r="AL14568" s="41"/>
      <c r="AM14568" s="41"/>
      <c r="AN14568" s="41"/>
      <c r="AO14568" s="41"/>
      <c r="AP14568" s="41"/>
      <c r="AQ14568" s="41"/>
      <c r="AR14568" s="41"/>
      <c r="AS14568" s="41"/>
      <c r="AT14568" s="41"/>
      <c r="AU14568" s="41"/>
      <c r="AV14568" s="41"/>
      <c r="AW14568" s="41"/>
      <c r="AX14568" s="41"/>
      <c r="AY14568" s="41"/>
      <c r="AZ14568" s="41"/>
      <c r="BA14568" s="41"/>
      <c r="BB14568" s="41"/>
      <c r="BC14568" s="41"/>
      <c r="BD14568" s="41"/>
      <c r="BE14568" s="41"/>
      <c r="BF14568" s="41"/>
      <c r="BG14568" s="41"/>
      <c r="BH14568" s="41"/>
      <c r="BI14568" s="41"/>
      <c r="BJ14568" s="41"/>
      <c r="BK14568" s="41"/>
      <c r="BL14568" s="41"/>
      <c r="BM14568" s="41"/>
      <c r="BN14568" s="41"/>
      <c r="BO14568" s="41"/>
      <c r="BP14568" s="108"/>
      <c r="CG14568" s="102"/>
      <c r="CI14568" s="45"/>
    </row>
    <row r="14569" spans="37:87" ht="13" customHeight="1">
      <c r="AK14569" s="114"/>
      <c r="AL14569" s="41"/>
      <c r="AM14569" s="41"/>
      <c r="AN14569" s="41"/>
      <c r="AO14569" s="41"/>
      <c r="AP14569" s="41"/>
      <c r="AQ14569" s="41"/>
      <c r="AR14569" s="41"/>
      <c r="AS14569" s="41"/>
      <c r="AT14569" s="41"/>
      <c r="AU14569" s="41"/>
      <c r="AV14569" s="41"/>
      <c r="AW14569" s="41"/>
      <c r="AX14569" s="41"/>
      <c r="AY14569" s="41"/>
      <c r="AZ14569" s="41"/>
      <c r="BA14569" s="41"/>
      <c r="BB14569" s="41"/>
      <c r="BC14569" s="41"/>
      <c r="BD14569" s="41"/>
      <c r="BE14569" s="41"/>
      <c r="BF14569" s="41"/>
      <c r="BG14569" s="41"/>
      <c r="BH14569" s="41"/>
      <c r="BI14569" s="41"/>
      <c r="BJ14569" s="41"/>
      <c r="BK14569" s="41"/>
      <c r="BL14569" s="41"/>
      <c r="BM14569" s="41"/>
      <c r="BN14569" s="41"/>
      <c r="BO14569" s="41"/>
      <c r="BP14569" s="108"/>
      <c r="CG14569" s="102"/>
      <c r="CI14569" s="45"/>
    </row>
    <row r="14570" spans="37:87" ht="13" customHeight="1">
      <c r="AK14570" s="114"/>
      <c r="AL14570" s="41"/>
      <c r="AM14570" s="41"/>
      <c r="AN14570" s="41"/>
      <c r="AO14570" s="41"/>
      <c r="AP14570" s="41"/>
      <c r="AQ14570" s="41"/>
      <c r="AR14570" s="41"/>
      <c r="AS14570" s="41"/>
      <c r="AT14570" s="41"/>
      <c r="AU14570" s="41"/>
      <c r="AV14570" s="41"/>
      <c r="AW14570" s="41"/>
      <c r="AX14570" s="41"/>
      <c r="AY14570" s="41"/>
      <c r="AZ14570" s="41"/>
      <c r="BA14570" s="41"/>
      <c r="BB14570" s="41"/>
      <c r="BC14570" s="41"/>
      <c r="BD14570" s="41"/>
      <c r="BE14570" s="41"/>
      <c r="BF14570" s="41"/>
      <c r="BG14570" s="41"/>
      <c r="BH14570" s="41"/>
      <c r="BI14570" s="41"/>
      <c r="BJ14570" s="41"/>
      <c r="BK14570" s="41"/>
      <c r="BL14570" s="41"/>
      <c r="BM14570" s="41"/>
      <c r="BN14570" s="41"/>
      <c r="BO14570" s="41"/>
      <c r="BP14570" s="108"/>
      <c r="CG14570" s="102"/>
      <c r="CI14570" s="45"/>
    </row>
    <row r="14571" spans="37:87" ht="13" customHeight="1">
      <c r="AK14571" s="114"/>
      <c r="AL14571" s="41"/>
      <c r="AM14571" s="41"/>
      <c r="AN14571" s="41"/>
      <c r="AO14571" s="41"/>
      <c r="AP14571" s="41"/>
      <c r="AQ14571" s="41"/>
      <c r="AR14571" s="41"/>
      <c r="AS14571" s="41"/>
      <c r="AT14571" s="41"/>
      <c r="AU14571" s="41"/>
      <c r="AV14571" s="41"/>
      <c r="AW14571" s="41"/>
      <c r="AX14571" s="41"/>
      <c r="AY14571" s="41"/>
      <c r="AZ14571" s="41"/>
      <c r="BA14571" s="41"/>
      <c r="BB14571" s="41"/>
      <c r="BC14571" s="41"/>
      <c r="BD14571" s="41"/>
      <c r="BE14571" s="41"/>
      <c r="BF14571" s="41"/>
      <c r="BG14571" s="41"/>
      <c r="BH14571" s="41"/>
      <c r="BI14571" s="41"/>
      <c r="BJ14571" s="41"/>
      <c r="BK14571" s="41"/>
      <c r="BL14571" s="41"/>
      <c r="BM14571" s="41"/>
      <c r="BN14571" s="41"/>
      <c r="BO14571" s="41"/>
      <c r="BP14571" s="108"/>
      <c r="CG14571" s="102"/>
      <c r="CI14571" s="45"/>
    </row>
    <row r="14572" spans="37:87" ht="13" customHeight="1">
      <c r="AK14572" s="114"/>
      <c r="AL14572" s="41"/>
      <c r="AM14572" s="41"/>
      <c r="AN14572" s="41"/>
      <c r="AO14572" s="41"/>
      <c r="AP14572" s="41"/>
      <c r="AQ14572" s="41"/>
      <c r="AR14572" s="41"/>
      <c r="AS14572" s="41"/>
      <c r="AT14572" s="41"/>
      <c r="AU14572" s="41"/>
      <c r="AV14572" s="41"/>
      <c r="AW14572" s="41"/>
      <c r="AX14572" s="41"/>
      <c r="AY14572" s="41"/>
      <c r="AZ14572" s="41"/>
      <c r="BA14572" s="41"/>
      <c r="BB14572" s="41"/>
      <c r="BC14572" s="41"/>
      <c r="BD14572" s="41"/>
      <c r="BE14572" s="41"/>
      <c r="BF14572" s="41"/>
      <c r="BG14572" s="41"/>
      <c r="BH14572" s="41"/>
      <c r="BI14572" s="41"/>
      <c r="BJ14572" s="41"/>
      <c r="BK14572" s="41"/>
      <c r="BL14572" s="41"/>
      <c r="BM14572" s="41"/>
      <c r="BN14572" s="41"/>
      <c r="BO14572" s="41"/>
      <c r="BP14572" s="108"/>
      <c r="CG14572" s="102"/>
      <c r="CI14572" s="45"/>
    </row>
    <row r="14573" spans="37:87" ht="13" customHeight="1">
      <c r="AK14573" s="114"/>
      <c r="AL14573" s="41"/>
      <c r="AM14573" s="41"/>
      <c r="AN14573" s="41"/>
      <c r="AO14573" s="41"/>
      <c r="AP14573" s="41"/>
      <c r="AQ14573" s="41"/>
      <c r="AR14573" s="41"/>
      <c r="AS14573" s="41"/>
      <c r="AT14573" s="41"/>
      <c r="AU14573" s="41"/>
      <c r="AV14573" s="41"/>
      <c r="AW14573" s="41"/>
      <c r="AX14573" s="41"/>
      <c r="AY14573" s="41"/>
      <c r="AZ14573" s="41"/>
      <c r="BA14573" s="41"/>
      <c r="BB14573" s="41"/>
      <c r="BC14573" s="41"/>
      <c r="BD14573" s="41"/>
      <c r="BE14573" s="41"/>
      <c r="BF14573" s="41"/>
      <c r="BG14573" s="41"/>
      <c r="BH14573" s="41"/>
      <c r="BI14573" s="41"/>
      <c r="BJ14573" s="41"/>
      <c r="BK14573" s="41"/>
      <c r="BL14573" s="41"/>
      <c r="BM14573" s="41"/>
      <c r="BN14573" s="41"/>
      <c r="BO14573" s="41"/>
      <c r="BP14573" s="108"/>
      <c r="CG14573" s="102"/>
      <c r="CI14573" s="45"/>
    </row>
    <row r="14574" spans="37:87" ht="13" customHeight="1">
      <c r="AK14574" s="114"/>
      <c r="AL14574" s="41"/>
      <c r="AM14574" s="41"/>
      <c r="AN14574" s="41"/>
      <c r="AO14574" s="41"/>
      <c r="AP14574" s="41"/>
      <c r="AQ14574" s="41"/>
      <c r="AR14574" s="41"/>
      <c r="AS14574" s="41"/>
      <c r="AT14574" s="41"/>
      <c r="AU14574" s="41"/>
      <c r="AV14574" s="41"/>
      <c r="AW14574" s="41"/>
      <c r="AX14574" s="41"/>
      <c r="AY14574" s="41"/>
      <c r="AZ14574" s="41"/>
      <c r="BA14574" s="41"/>
      <c r="BB14574" s="41"/>
      <c r="BC14574" s="41"/>
      <c r="BD14574" s="41"/>
      <c r="BE14574" s="41"/>
      <c r="BF14574" s="41"/>
      <c r="BG14574" s="41"/>
      <c r="BH14574" s="41"/>
      <c r="BI14574" s="41"/>
      <c r="BJ14574" s="41"/>
      <c r="BK14574" s="41"/>
      <c r="BL14574" s="41"/>
      <c r="BM14574" s="41"/>
      <c r="BN14574" s="41"/>
      <c r="BO14574" s="41"/>
      <c r="BP14574" s="108"/>
      <c r="CG14574" s="102"/>
      <c r="CI14574" s="45"/>
    </row>
    <row r="14575" spans="37:87" ht="13" customHeight="1">
      <c r="AK14575" s="114"/>
      <c r="AL14575" s="41"/>
      <c r="AM14575" s="41"/>
      <c r="AN14575" s="41"/>
      <c r="AO14575" s="41"/>
      <c r="AP14575" s="41"/>
      <c r="AQ14575" s="41"/>
      <c r="AR14575" s="41"/>
      <c r="AS14575" s="41"/>
      <c r="AT14575" s="41"/>
      <c r="AU14575" s="41"/>
      <c r="AV14575" s="41"/>
      <c r="AW14575" s="41"/>
      <c r="AX14575" s="41"/>
      <c r="AY14575" s="41"/>
      <c r="AZ14575" s="41"/>
      <c r="BA14575" s="41"/>
      <c r="BB14575" s="41"/>
      <c r="BC14575" s="41"/>
      <c r="BD14575" s="41"/>
      <c r="BE14575" s="41"/>
      <c r="BF14575" s="41"/>
      <c r="BG14575" s="41"/>
      <c r="BH14575" s="41"/>
      <c r="BI14575" s="41"/>
      <c r="BJ14575" s="41"/>
      <c r="BK14575" s="41"/>
      <c r="BL14575" s="41"/>
      <c r="BM14575" s="41"/>
      <c r="BN14575" s="41"/>
      <c r="BO14575" s="41"/>
      <c r="BP14575" s="108"/>
      <c r="CG14575" s="102"/>
      <c r="CI14575" s="45"/>
    </row>
    <row r="14576" spans="37:87" ht="13" customHeight="1">
      <c r="AK14576" s="114"/>
      <c r="AL14576" s="41"/>
      <c r="AM14576" s="41"/>
      <c r="AN14576" s="41"/>
      <c r="AO14576" s="41"/>
      <c r="AP14576" s="41"/>
      <c r="AQ14576" s="41"/>
      <c r="AR14576" s="41"/>
      <c r="AS14576" s="41"/>
      <c r="AT14576" s="41"/>
      <c r="AU14576" s="41"/>
      <c r="AV14576" s="41"/>
      <c r="AW14576" s="41"/>
      <c r="AX14576" s="41"/>
      <c r="AY14576" s="41"/>
      <c r="AZ14576" s="41"/>
      <c r="BA14576" s="41"/>
      <c r="BB14576" s="41"/>
      <c r="BC14576" s="41"/>
      <c r="BD14576" s="41"/>
      <c r="BE14576" s="41"/>
      <c r="BF14576" s="41"/>
      <c r="BG14576" s="41"/>
      <c r="BH14576" s="41"/>
      <c r="BI14576" s="41"/>
      <c r="BJ14576" s="41"/>
      <c r="BK14576" s="41"/>
      <c r="BL14576" s="41"/>
      <c r="BM14576" s="41"/>
      <c r="BN14576" s="41"/>
      <c r="BO14576" s="41"/>
      <c r="BP14576" s="108"/>
      <c r="CG14576" s="102"/>
      <c r="CI14576" s="45"/>
    </row>
    <row r="14577" spans="37:87" ht="13" customHeight="1">
      <c r="AK14577" s="114"/>
      <c r="AL14577" s="41"/>
      <c r="AM14577" s="41"/>
      <c r="AN14577" s="41"/>
      <c r="AO14577" s="41"/>
      <c r="AP14577" s="41"/>
      <c r="AQ14577" s="41"/>
      <c r="AR14577" s="41"/>
      <c r="AS14577" s="41"/>
      <c r="AT14577" s="41"/>
      <c r="AU14577" s="41"/>
      <c r="AV14577" s="41"/>
      <c r="AW14577" s="41"/>
      <c r="AX14577" s="41"/>
      <c r="AY14577" s="41"/>
      <c r="AZ14577" s="41"/>
      <c r="BA14577" s="41"/>
      <c r="BB14577" s="41"/>
      <c r="BC14577" s="41"/>
      <c r="BD14577" s="41"/>
      <c r="BE14577" s="41"/>
      <c r="BF14577" s="41"/>
      <c r="BG14577" s="41"/>
      <c r="BH14577" s="41"/>
      <c r="BI14577" s="41"/>
      <c r="BJ14577" s="41"/>
      <c r="BK14577" s="41"/>
      <c r="BL14577" s="41"/>
      <c r="BM14577" s="41"/>
      <c r="BN14577" s="41"/>
      <c r="BO14577" s="41"/>
      <c r="BP14577" s="108"/>
      <c r="CG14577" s="102"/>
      <c r="CI14577" s="45"/>
    </row>
    <row r="14578" spans="37:87" ht="13" customHeight="1">
      <c r="AK14578" s="114"/>
      <c r="AL14578" s="41"/>
      <c r="AM14578" s="41"/>
      <c r="AN14578" s="41"/>
      <c r="AO14578" s="41"/>
      <c r="AP14578" s="41"/>
      <c r="AQ14578" s="41"/>
      <c r="AR14578" s="41"/>
      <c r="AS14578" s="41"/>
      <c r="AT14578" s="41"/>
      <c r="AU14578" s="41"/>
      <c r="AV14578" s="41"/>
      <c r="AW14578" s="41"/>
      <c r="AX14578" s="41"/>
      <c r="AY14578" s="41"/>
      <c r="AZ14578" s="41"/>
      <c r="BA14578" s="41"/>
      <c r="BB14578" s="41"/>
      <c r="BC14578" s="41"/>
      <c r="BD14578" s="41"/>
      <c r="BE14578" s="41"/>
      <c r="BF14578" s="41"/>
      <c r="BG14578" s="41"/>
      <c r="BH14578" s="41"/>
      <c r="BI14578" s="41"/>
      <c r="BJ14578" s="41"/>
      <c r="BK14578" s="41"/>
      <c r="BL14578" s="41"/>
      <c r="BM14578" s="41"/>
      <c r="BN14578" s="41"/>
      <c r="BO14578" s="41"/>
      <c r="BP14578" s="108"/>
      <c r="CG14578" s="102"/>
      <c r="CI14578" s="45"/>
    </row>
    <row r="14579" spans="37:87" ht="13" customHeight="1">
      <c r="AK14579" s="114"/>
      <c r="AL14579" s="41"/>
      <c r="AM14579" s="41"/>
      <c r="AN14579" s="41"/>
      <c r="AO14579" s="41"/>
      <c r="AP14579" s="41"/>
      <c r="AQ14579" s="41"/>
      <c r="AR14579" s="41"/>
      <c r="AS14579" s="41"/>
      <c r="AT14579" s="41"/>
      <c r="AU14579" s="41"/>
      <c r="AV14579" s="41"/>
      <c r="AW14579" s="41"/>
      <c r="AX14579" s="41"/>
      <c r="AY14579" s="41"/>
      <c r="AZ14579" s="41"/>
      <c r="BA14579" s="41"/>
      <c r="BB14579" s="41"/>
      <c r="BC14579" s="41"/>
      <c r="BD14579" s="41"/>
      <c r="BE14579" s="41"/>
      <c r="BF14579" s="41"/>
      <c r="BG14579" s="41"/>
      <c r="BH14579" s="41"/>
      <c r="BI14579" s="41"/>
      <c r="BJ14579" s="41"/>
      <c r="BK14579" s="41"/>
      <c r="BL14579" s="41"/>
      <c r="BM14579" s="41"/>
      <c r="BN14579" s="41"/>
      <c r="BO14579" s="41"/>
      <c r="BP14579" s="108"/>
      <c r="CG14579" s="102"/>
      <c r="CI14579" s="45"/>
    </row>
    <row r="14580" spans="37:87" ht="13" customHeight="1">
      <c r="AK14580" s="114"/>
      <c r="AL14580" s="41"/>
      <c r="AM14580" s="41"/>
      <c r="AN14580" s="41"/>
      <c r="AO14580" s="41"/>
      <c r="AP14580" s="41"/>
      <c r="AQ14580" s="41"/>
      <c r="AR14580" s="41"/>
      <c r="AS14580" s="41"/>
      <c r="AT14580" s="41"/>
      <c r="AU14580" s="41"/>
      <c r="AV14580" s="41"/>
      <c r="AW14580" s="41"/>
      <c r="AX14580" s="41"/>
      <c r="AY14580" s="41"/>
      <c r="AZ14580" s="41"/>
      <c r="BA14580" s="41"/>
      <c r="BB14580" s="41"/>
      <c r="BC14580" s="41"/>
      <c r="BD14580" s="41"/>
      <c r="BE14580" s="41"/>
      <c r="BF14580" s="41"/>
      <c r="BG14580" s="41"/>
      <c r="BH14580" s="41"/>
      <c r="BI14580" s="41"/>
      <c r="BJ14580" s="41"/>
      <c r="BK14580" s="41"/>
      <c r="BL14580" s="41"/>
      <c r="BM14580" s="41"/>
      <c r="BN14580" s="41"/>
      <c r="BO14580" s="41"/>
      <c r="BP14580" s="108"/>
      <c r="CG14580" s="102"/>
      <c r="CI14580" s="45"/>
    </row>
    <row r="14581" spans="37:87" ht="13" customHeight="1">
      <c r="AK14581" s="114"/>
      <c r="AL14581" s="41"/>
      <c r="AM14581" s="41"/>
      <c r="AN14581" s="41"/>
      <c r="AO14581" s="41"/>
      <c r="AP14581" s="41"/>
      <c r="AQ14581" s="41"/>
      <c r="AR14581" s="41"/>
      <c r="AS14581" s="41"/>
      <c r="AT14581" s="41"/>
      <c r="AU14581" s="41"/>
      <c r="AV14581" s="41"/>
      <c r="AW14581" s="41"/>
      <c r="AX14581" s="41"/>
      <c r="AY14581" s="41"/>
      <c r="AZ14581" s="41"/>
      <c r="BA14581" s="41"/>
      <c r="BB14581" s="41"/>
      <c r="BC14581" s="41"/>
      <c r="BD14581" s="41"/>
      <c r="BE14581" s="41"/>
      <c r="BF14581" s="41"/>
      <c r="BG14581" s="41"/>
      <c r="BH14581" s="41"/>
      <c r="BI14581" s="41"/>
      <c r="BJ14581" s="41"/>
      <c r="BK14581" s="41"/>
      <c r="BL14581" s="41"/>
      <c r="BM14581" s="41"/>
      <c r="BN14581" s="41"/>
      <c r="BO14581" s="41"/>
      <c r="BP14581" s="108"/>
      <c r="CG14581" s="102"/>
      <c r="CI14581" s="45"/>
    </row>
    <row r="14582" spans="37:87" ht="13" customHeight="1">
      <c r="AK14582" s="114"/>
      <c r="AL14582" s="41"/>
      <c r="AM14582" s="41"/>
      <c r="AN14582" s="41"/>
      <c r="AO14582" s="41"/>
      <c r="AP14582" s="41"/>
      <c r="AQ14582" s="41"/>
      <c r="AR14582" s="41"/>
      <c r="AS14582" s="41"/>
      <c r="AT14582" s="41"/>
      <c r="AU14582" s="41"/>
      <c r="AV14582" s="41"/>
      <c r="AW14582" s="41"/>
      <c r="AX14582" s="41"/>
      <c r="AY14582" s="41"/>
      <c r="AZ14582" s="41"/>
      <c r="BA14582" s="41"/>
      <c r="BB14582" s="41"/>
      <c r="BC14582" s="41"/>
      <c r="BD14582" s="41"/>
      <c r="BE14582" s="41"/>
      <c r="BF14582" s="41"/>
      <c r="BG14582" s="41"/>
      <c r="BH14582" s="41"/>
      <c r="BI14582" s="41"/>
      <c r="BJ14582" s="41"/>
      <c r="BK14582" s="41"/>
      <c r="BL14582" s="41"/>
      <c r="BM14582" s="41"/>
      <c r="BN14582" s="41"/>
      <c r="BO14582" s="41"/>
      <c r="BP14582" s="108"/>
      <c r="CG14582" s="102"/>
      <c r="CI14582" s="45"/>
    </row>
    <row r="14583" spans="37:87" ht="13" customHeight="1">
      <c r="AK14583" s="114"/>
      <c r="AL14583" s="41"/>
      <c r="AM14583" s="41"/>
      <c r="AN14583" s="41"/>
      <c r="AO14583" s="41"/>
      <c r="AP14583" s="41"/>
      <c r="AQ14583" s="41"/>
      <c r="AR14583" s="41"/>
      <c r="AS14583" s="41"/>
      <c r="AT14583" s="41"/>
      <c r="AU14583" s="41"/>
      <c r="AV14583" s="41"/>
      <c r="AW14583" s="41"/>
      <c r="AX14583" s="41"/>
      <c r="AY14583" s="41"/>
      <c r="AZ14583" s="41"/>
      <c r="BA14583" s="41"/>
      <c r="BB14583" s="41"/>
      <c r="BC14583" s="41"/>
      <c r="BD14583" s="41"/>
      <c r="BE14583" s="41"/>
      <c r="BF14583" s="41"/>
      <c r="BG14583" s="41"/>
      <c r="BH14583" s="41"/>
      <c r="BI14583" s="41"/>
      <c r="BJ14583" s="41"/>
      <c r="BK14583" s="41"/>
      <c r="BL14583" s="41"/>
      <c r="BM14583" s="41"/>
      <c r="BN14583" s="41"/>
      <c r="BO14583" s="41"/>
      <c r="BP14583" s="108"/>
      <c r="CG14583" s="102"/>
      <c r="CI14583" s="45"/>
    </row>
    <row r="14584" spans="37:87" ht="13" customHeight="1">
      <c r="AK14584" s="114"/>
      <c r="AL14584" s="41"/>
      <c r="AM14584" s="41"/>
      <c r="AN14584" s="41"/>
      <c r="AO14584" s="41"/>
      <c r="AP14584" s="41"/>
      <c r="AQ14584" s="41"/>
      <c r="AR14584" s="41"/>
      <c r="AS14584" s="41"/>
      <c r="AT14584" s="41"/>
      <c r="AU14584" s="41"/>
      <c r="AV14584" s="41"/>
      <c r="AW14584" s="41"/>
      <c r="AX14584" s="41"/>
      <c r="AY14584" s="41"/>
      <c r="AZ14584" s="41"/>
      <c r="BA14584" s="41"/>
      <c r="BB14584" s="41"/>
      <c r="BC14584" s="41"/>
      <c r="BD14584" s="41"/>
      <c r="BE14584" s="41"/>
      <c r="BF14584" s="41"/>
      <c r="BG14584" s="41"/>
      <c r="BH14584" s="41"/>
      <c r="BI14584" s="41"/>
      <c r="BJ14584" s="41"/>
      <c r="BK14584" s="41"/>
      <c r="BL14584" s="41"/>
      <c r="BM14584" s="41"/>
      <c r="BN14584" s="41"/>
      <c r="BO14584" s="41"/>
      <c r="BP14584" s="108"/>
      <c r="CG14584" s="102"/>
      <c r="CI14584" s="45"/>
    </row>
    <row r="14585" spans="37:87" ht="13" customHeight="1">
      <c r="AK14585" s="114"/>
      <c r="AL14585" s="41"/>
      <c r="AM14585" s="41"/>
      <c r="AN14585" s="41"/>
      <c r="AO14585" s="41"/>
      <c r="AP14585" s="41"/>
      <c r="AQ14585" s="41"/>
      <c r="AR14585" s="41"/>
      <c r="AS14585" s="41"/>
      <c r="AT14585" s="41"/>
      <c r="AU14585" s="41"/>
      <c r="AV14585" s="41"/>
      <c r="AW14585" s="41"/>
      <c r="AX14585" s="41"/>
      <c r="AY14585" s="41"/>
      <c r="AZ14585" s="41"/>
      <c r="BA14585" s="41"/>
      <c r="BB14585" s="41"/>
      <c r="BC14585" s="41"/>
      <c r="BD14585" s="41"/>
      <c r="BE14585" s="41"/>
      <c r="BF14585" s="41"/>
      <c r="BG14585" s="41"/>
      <c r="BH14585" s="41"/>
      <c r="BI14585" s="41"/>
      <c r="BJ14585" s="41"/>
      <c r="BK14585" s="41"/>
      <c r="BL14585" s="41"/>
      <c r="BM14585" s="41"/>
      <c r="BN14585" s="41"/>
      <c r="BO14585" s="41"/>
      <c r="BP14585" s="108"/>
      <c r="CG14585" s="102"/>
      <c r="CI14585" s="45"/>
    </row>
    <row r="14586" spans="37:87" ht="13" customHeight="1">
      <c r="AK14586" s="114"/>
      <c r="AL14586" s="41"/>
      <c r="AM14586" s="41"/>
      <c r="AN14586" s="41"/>
      <c r="AO14586" s="41"/>
      <c r="AP14586" s="41"/>
      <c r="AQ14586" s="41"/>
      <c r="AR14586" s="41"/>
      <c r="AS14586" s="41"/>
      <c r="AT14586" s="41"/>
      <c r="AU14586" s="41"/>
      <c r="AV14586" s="41"/>
      <c r="AW14586" s="41"/>
      <c r="AX14586" s="41"/>
      <c r="AY14586" s="41"/>
      <c r="AZ14586" s="41"/>
      <c r="BA14586" s="41"/>
      <c r="BB14586" s="41"/>
      <c r="BC14586" s="41"/>
      <c r="BD14586" s="41"/>
      <c r="BE14586" s="41"/>
      <c r="BF14586" s="41"/>
      <c r="BG14586" s="41"/>
      <c r="BH14586" s="41"/>
      <c r="BI14586" s="41"/>
      <c r="BJ14586" s="41"/>
      <c r="BK14586" s="41"/>
      <c r="BL14586" s="41"/>
      <c r="BM14586" s="41"/>
      <c r="BN14586" s="41"/>
      <c r="BO14586" s="41"/>
      <c r="BP14586" s="108"/>
      <c r="CG14586" s="102"/>
      <c r="CI14586" s="45"/>
    </row>
    <row r="14587" spans="37:87" ht="13" customHeight="1">
      <c r="AK14587" s="114"/>
      <c r="AL14587" s="41"/>
      <c r="AM14587" s="41"/>
      <c r="AN14587" s="41"/>
      <c r="AO14587" s="41"/>
      <c r="AP14587" s="41"/>
      <c r="AQ14587" s="41"/>
      <c r="AR14587" s="41"/>
      <c r="AS14587" s="41"/>
      <c r="AT14587" s="41"/>
      <c r="AU14587" s="41"/>
      <c r="AV14587" s="41"/>
      <c r="AW14587" s="41"/>
      <c r="AX14587" s="41"/>
      <c r="AY14587" s="41"/>
      <c r="AZ14587" s="41"/>
      <c r="BA14587" s="41"/>
      <c r="BB14587" s="41"/>
      <c r="BC14587" s="41"/>
      <c r="BD14587" s="41"/>
      <c r="BE14587" s="41"/>
      <c r="BF14587" s="41"/>
      <c r="BG14587" s="41"/>
      <c r="BH14587" s="41"/>
      <c r="BI14587" s="41"/>
      <c r="BJ14587" s="41"/>
      <c r="BK14587" s="41"/>
      <c r="BL14587" s="41"/>
      <c r="BM14587" s="41"/>
      <c r="BN14587" s="41"/>
      <c r="BO14587" s="41"/>
      <c r="BP14587" s="108"/>
      <c r="CG14587" s="102"/>
      <c r="CI14587" s="45"/>
    </row>
    <row r="14588" spans="37:87" ht="13" customHeight="1">
      <c r="AK14588" s="114"/>
      <c r="AL14588" s="41"/>
      <c r="AM14588" s="41"/>
      <c r="AN14588" s="41"/>
      <c r="AO14588" s="41"/>
      <c r="AP14588" s="41"/>
      <c r="AQ14588" s="41"/>
      <c r="AR14588" s="41"/>
      <c r="AS14588" s="41"/>
      <c r="AT14588" s="41"/>
      <c r="AU14588" s="41"/>
      <c r="AV14588" s="41"/>
      <c r="AW14588" s="41"/>
      <c r="AX14588" s="41"/>
      <c r="AY14588" s="41"/>
      <c r="AZ14588" s="41"/>
      <c r="BA14588" s="41"/>
      <c r="BB14588" s="41"/>
      <c r="BC14588" s="41"/>
      <c r="BD14588" s="41"/>
      <c r="BE14588" s="41"/>
      <c r="BF14588" s="41"/>
      <c r="BG14588" s="41"/>
      <c r="BH14588" s="41"/>
      <c r="BI14588" s="41"/>
      <c r="BJ14588" s="41"/>
      <c r="BK14588" s="41"/>
      <c r="BL14588" s="41"/>
      <c r="BM14588" s="41"/>
      <c r="BN14588" s="41"/>
      <c r="BO14588" s="41"/>
      <c r="BP14588" s="108"/>
      <c r="CG14588" s="102"/>
      <c r="CI14588" s="45"/>
    </row>
    <row r="14589" spans="37:87" ht="13" customHeight="1">
      <c r="AK14589" s="114"/>
      <c r="AL14589" s="41"/>
      <c r="AM14589" s="41"/>
      <c r="AN14589" s="41"/>
      <c r="AO14589" s="41"/>
      <c r="AP14589" s="41"/>
      <c r="AQ14589" s="41"/>
      <c r="AR14589" s="41"/>
      <c r="AS14589" s="41"/>
      <c r="AT14589" s="41"/>
      <c r="AU14589" s="41"/>
      <c r="AV14589" s="41"/>
      <c r="AW14589" s="41"/>
      <c r="AX14589" s="41"/>
      <c r="AY14589" s="41"/>
      <c r="AZ14589" s="41"/>
      <c r="BA14589" s="41"/>
      <c r="BB14589" s="41"/>
      <c r="BC14589" s="41"/>
      <c r="BD14589" s="41"/>
      <c r="BE14589" s="41"/>
      <c r="BF14589" s="41"/>
      <c r="BG14589" s="41"/>
      <c r="BH14589" s="41"/>
      <c r="BI14589" s="41"/>
      <c r="BJ14589" s="41"/>
      <c r="BK14589" s="41"/>
      <c r="BL14589" s="41"/>
      <c r="BM14589" s="41"/>
      <c r="BN14589" s="41"/>
      <c r="BO14589" s="41"/>
      <c r="BP14589" s="108"/>
      <c r="CG14589" s="102"/>
      <c r="CI14589" s="45"/>
    </row>
    <row r="14590" spans="37:87" ht="13" customHeight="1">
      <c r="AK14590" s="114"/>
      <c r="AL14590" s="41"/>
      <c r="AM14590" s="41"/>
      <c r="AN14590" s="41"/>
      <c r="AO14590" s="41"/>
      <c r="AP14590" s="41"/>
      <c r="AQ14590" s="41"/>
      <c r="AR14590" s="41"/>
      <c r="AS14590" s="41"/>
      <c r="AT14590" s="41"/>
      <c r="AU14590" s="41"/>
      <c r="AV14590" s="41"/>
      <c r="AW14590" s="41"/>
      <c r="AX14590" s="41"/>
      <c r="AY14590" s="41"/>
      <c r="AZ14590" s="41"/>
      <c r="BA14590" s="41"/>
      <c r="BB14590" s="41"/>
      <c r="BC14590" s="41"/>
      <c r="BD14590" s="41"/>
      <c r="BE14590" s="41"/>
      <c r="BF14590" s="41"/>
      <c r="BG14590" s="41"/>
      <c r="BH14590" s="41"/>
      <c r="BI14590" s="41"/>
      <c r="BJ14590" s="41"/>
      <c r="BK14590" s="41"/>
      <c r="BL14590" s="41"/>
      <c r="BM14590" s="41"/>
      <c r="BN14590" s="41"/>
      <c r="BO14590" s="41"/>
      <c r="BP14590" s="108"/>
      <c r="CG14590" s="102"/>
      <c r="CI14590" s="45"/>
    </row>
    <row r="14591" spans="37:87" ht="13" customHeight="1">
      <c r="AK14591" s="114"/>
      <c r="AL14591" s="41"/>
      <c r="AM14591" s="41"/>
      <c r="AN14591" s="41"/>
      <c r="AO14591" s="41"/>
      <c r="AP14591" s="41"/>
      <c r="AQ14591" s="41"/>
      <c r="AR14591" s="41"/>
      <c r="AS14591" s="41"/>
      <c r="AT14591" s="41"/>
      <c r="AU14591" s="41"/>
      <c r="AV14591" s="41"/>
      <c r="AW14591" s="41"/>
      <c r="AX14591" s="41"/>
      <c r="AY14591" s="41"/>
      <c r="AZ14591" s="41"/>
      <c r="BA14591" s="41"/>
      <c r="BB14591" s="41"/>
      <c r="BC14591" s="41"/>
      <c r="BD14591" s="41"/>
      <c r="BE14591" s="41"/>
      <c r="BF14591" s="41"/>
      <c r="BG14591" s="41"/>
      <c r="BH14591" s="41"/>
      <c r="BI14591" s="41"/>
      <c r="BJ14591" s="41"/>
      <c r="BK14591" s="41"/>
      <c r="BL14591" s="41"/>
      <c r="BM14591" s="41"/>
      <c r="BN14591" s="41"/>
      <c r="BO14591" s="41"/>
      <c r="BP14591" s="108"/>
      <c r="CG14591" s="102"/>
      <c r="CI14591" s="45"/>
    </row>
    <row r="14592" spans="37:87" ht="13" customHeight="1">
      <c r="AK14592" s="114"/>
      <c r="AL14592" s="41"/>
      <c r="AM14592" s="41"/>
      <c r="AN14592" s="41"/>
      <c r="AO14592" s="41"/>
      <c r="AP14592" s="41"/>
      <c r="AQ14592" s="41"/>
      <c r="AR14592" s="41"/>
      <c r="AS14592" s="41"/>
      <c r="AT14592" s="41"/>
      <c r="AU14592" s="41"/>
      <c r="AV14592" s="41"/>
      <c r="AW14592" s="41"/>
      <c r="AX14592" s="41"/>
      <c r="AY14592" s="41"/>
      <c r="AZ14592" s="41"/>
      <c r="BA14592" s="41"/>
      <c r="BB14592" s="41"/>
      <c r="BC14592" s="41"/>
      <c r="BD14592" s="41"/>
      <c r="BE14592" s="41"/>
      <c r="BF14592" s="41"/>
      <c r="BG14592" s="41"/>
      <c r="BH14592" s="41"/>
      <c r="BI14592" s="41"/>
      <c r="BJ14592" s="41"/>
      <c r="BK14592" s="41"/>
      <c r="BL14592" s="41"/>
      <c r="BM14592" s="41"/>
      <c r="BN14592" s="41"/>
      <c r="BO14592" s="41"/>
      <c r="BP14592" s="108"/>
      <c r="CG14592" s="102"/>
      <c r="CI14592" s="45"/>
    </row>
    <row r="14593" spans="37:87" ht="13" customHeight="1">
      <c r="AK14593" s="114"/>
      <c r="AL14593" s="41"/>
      <c r="AM14593" s="41"/>
      <c r="AN14593" s="41"/>
      <c r="AO14593" s="41"/>
      <c r="AP14593" s="41"/>
      <c r="AQ14593" s="41"/>
      <c r="AR14593" s="41"/>
      <c r="AS14593" s="41"/>
      <c r="AT14593" s="41"/>
      <c r="AU14593" s="41"/>
      <c r="AV14593" s="41"/>
      <c r="AW14593" s="41"/>
      <c r="AX14593" s="41"/>
      <c r="AY14593" s="41"/>
      <c r="AZ14593" s="41"/>
      <c r="BA14593" s="41"/>
      <c r="BB14593" s="41"/>
      <c r="BC14593" s="41"/>
      <c r="BD14593" s="41"/>
      <c r="BE14593" s="41"/>
      <c r="BF14593" s="41"/>
      <c r="BG14593" s="41"/>
      <c r="BH14593" s="41"/>
      <c r="BI14593" s="41"/>
      <c r="BJ14593" s="41"/>
      <c r="BK14593" s="41"/>
      <c r="BL14593" s="41"/>
      <c r="BM14593" s="41"/>
      <c r="BN14593" s="41"/>
      <c r="BO14593" s="41"/>
      <c r="BP14593" s="108"/>
      <c r="CG14593" s="102"/>
      <c r="CI14593" s="45"/>
    </row>
    <row r="14594" spans="37:87" ht="13" customHeight="1">
      <c r="AK14594" s="114"/>
      <c r="AL14594" s="41"/>
      <c r="AM14594" s="41"/>
      <c r="AN14594" s="41"/>
      <c r="AO14594" s="41"/>
      <c r="AP14594" s="41"/>
      <c r="AQ14594" s="41"/>
      <c r="AR14594" s="41"/>
      <c r="AS14594" s="41"/>
      <c r="AT14594" s="41"/>
      <c r="AU14594" s="41"/>
      <c r="AV14594" s="41"/>
      <c r="AW14594" s="41"/>
      <c r="AX14594" s="41"/>
      <c r="AY14594" s="41"/>
      <c r="AZ14594" s="41"/>
      <c r="BA14594" s="41"/>
      <c r="BB14594" s="41"/>
      <c r="BC14594" s="41"/>
      <c r="BD14594" s="41"/>
      <c r="BE14594" s="41"/>
      <c r="BF14594" s="41"/>
      <c r="BG14594" s="41"/>
      <c r="BH14594" s="41"/>
      <c r="BI14594" s="41"/>
      <c r="BJ14594" s="41"/>
      <c r="BK14594" s="41"/>
      <c r="BL14594" s="41"/>
      <c r="BM14594" s="41"/>
      <c r="BN14594" s="41"/>
      <c r="BO14594" s="41"/>
      <c r="BP14594" s="108"/>
      <c r="CG14594" s="102"/>
      <c r="CI14594" s="45"/>
    </row>
    <row r="14595" spans="37:87" ht="13" customHeight="1">
      <c r="AK14595" s="114"/>
      <c r="AL14595" s="41"/>
      <c r="AM14595" s="41"/>
      <c r="AN14595" s="41"/>
      <c r="AO14595" s="41"/>
      <c r="AP14595" s="41"/>
      <c r="AQ14595" s="41"/>
      <c r="AR14595" s="41"/>
      <c r="AS14595" s="41"/>
      <c r="AT14595" s="41"/>
      <c r="AU14595" s="41"/>
      <c r="AV14595" s="41"/>
      <c r="AW14595" s="41"/>
      <c r="AX14595" s="41"/>
      <c r="AY14595" s="41"/>
      <c r="AZ14595" s="41"/>
      <c r="BA14595" s="41"/>
      <c r="BB14595" s="41"/>
      <c r="BC14595" s="41"/>
      <c r="BD14595" s="41"/>
      <c r="BE14595" s="41"/>
      <c r="BF14595" s="41"/>
      <c r="BG14595" s="41"/>
      <c r="BH14595" s="41"/>
      <c r="BI14595" s="41"/>
      <c r="BJ14595" s="41"/>
      <c r="BK14595" s="41"/>
      <c r="BL14595" s="41"/>
      <c r="BM14595" s="41"/>
      <c r="BN14595" s="41"/>
      <c r="BO14595" s="41"/>
      <c r="BP14595" s="108"/>
      <c r="CG14595" s="102"/>
      <c r="CI14595" s="45"/>
    </row>
    <row r="14596" spans="37:87" ht="13" customHeight="1">
      <c r="AK14596" s="114"/>
      <c r="AL14596" s="41"/>
      <c r="AM14596" s="41"/>
      <c r="AN14596" s="41"/>
      <c r="AO14596" s="41"/>
      <c r="AP14596" s="41"/>
      <c r="AQ14596" s="41"/>
      <c r="AR14596" s="41"/>
      <c r="AS14596" s="41"/>
      <c r="AT14596" s="41"/>
      <c r="AU14596" s="41"/>
      <c r="AV14596" s="41"/>
      <c r="AW14596" s="41"/>
      <c r="AX14596" s="41"/>
      <c r="AY14596" s="41"/>
      <c r="AZ14596" s="41"/>
      <c r="BA14596" s="41"/>
      <c r="BB14596" s="41"/>
      <c r="BC14596" s="41"/>
      <c r="BD14596" s="41"/>
      <c r="BE14596" s="41"/>
      <c r="BF14596" s="41"/>
      <c r="BG14596" s="41"/>
      <c r="BH14596" s="41"/>
      <c r="BI14596" s="41"/>
      <c r="BJ14596" s="41"/>
      <c r="BK14596" s="41"/>
      <c r="BL14596" s="41"/>
      <c r="BM14596" s="41"/>
      <c r="BN14596" s="41"/>
      <c r="BO14596" s="41"/>
      <c r="BP14596" s="108"/>
      <c r="CG14596" s="102"/>
      <c r="CI14596" s="45"/>
    </row>
    <row r="14597" spans="37:87" ht="13" customHeight="1">
      <c r="AK14597" s="114"/>
      <c r="AL14597" s="41"/>
      <c r="AM14597" s="41"/>
      <c r="AN14597" s="41"/>
      <c r="AO14597" s="41"/>
      <c r="AP14597" s="41"/>
      <c r="AQ14597" s="41"/>
      <c r="AR14597" s="41"/>
      <c r="AS14597" s="41"/>
      <c r="AT14597" s="41"/>
      <c r="AU14597" s="41"/>
      <c r="AV14597" s="41"/>
      <c r="AW14597" s="41"/>
      <c r="AX14597" s="41"/>
      <c r="AY14597" s="41"/>
      <c r="AZ14597" s="41"/>
      <c r="BA14597" s="41"/>
      <c r="BB14597" s="41"/>
      <c r="BC14597" s="41"/>
      <c r="BD14597" s="41"/>
      <c r="BE14597" s="41"/>
      <c r="BF14597" s="41"/>
      <c r="BG14597" s="41"/>
      <c r="BH14597" s="41"/>
      <c r="BI14597" s="41"/>
      <c r="BJ14597" s="41"/>
      <c r="BK14597" s="41"/>
      <c r="BL14597" s="41"/>
      <c r="BM14597" s="41"/>
      <c r="BN14597" s="41"/>
      <c r="BO14597" s="41"/>
      <c r="BP14597" s="108"/>
      <c r="CG14597" s="102"/>
      <c r="CI14597" s="45"/>
    </row>
    <row r="14598" spans="37:87" ht="13" customHeight="1">
      <c r="AK14598" s="114"/>
      <c r="AL14598" s="41"/>
      <c r="AM14598" s="41"/>
      <c r="AN14598" s="41"/>
      <c r="AO14598" s="41"/>
      <c r="AP14598" s="41"/>
      <c r="AQ14598" s="41"/>
      <c r="AR14598" s="41"/>
      <c r="AS14598" s="41"/>
      <c r="AT14598" s="41"/>
      <c r="AU14598" s="41"/>
      <c r="AV14598" s="41"/>
      <c r="AW14598" s="41"/>
      <c r="AX14598" s="41"/>
      <c r="AY14598" s="41"/>
      <c r="AZ14598" s="41"/>
      <c r="BA14598" s="41"/>
      <c r="BB14598" s="41"/>
      <c r="BC14598" s="41"/>
      <c r="BD14598" s="41"/>
      <c r="BE14598" s="41"/>
      <c r="BF14598" s="41"/>
      <c r="BG14598" s="41"/>
      <c r="BH14598" s="41"/>
      <c r="BI14598" s="41"/>
      <c r="BJ14598" s="41"/>
      <c r="BK14598" s="41"/>
      <c r="BL14598" s="41"/>
      <c r="BM14598" s="41"/>
      <c r="BN14598" s="41"/>
      <c r="BO14598" s="41"/>
      <c r="BP14598" s="108"/>
      <c r="CG14598" s="102"/>
      <c r="CI14598" s="45"/>
    </row>
    <row r="14599" spans="37:87" ht="13" customHeight="1">
      <c r="AK14599" s="114"/>
      <c r="AL14599" s="41"/>
      <c r="AM14599" s="41"/>
      <c r="AN14599" s="41"/>
      <c r="AO14599" s="41"/>
      <c r="AP14599" s="41"/>
      <c r="AQ14599" s="41"/>
      <c r="AR14599" s="41"/>
      <c r="AS14599" s="41"/>
      <c r="AT14599" s="41"/>
      <c r="AU14599" s="41"/>
      <c r="AV14599" s="41"/>
      <c r="AW14599" s="41"/>
      <c r="AX14599" s="41"/>
      <c r="AY14599" s="41"/>
      <c r="AZ14599" s="41"/>
      <c r="BA14599" s="41"/>
      <c r="BB14599" s="41"/>
      <c r="BC14599" s="41"/>
      <c r="BD14599" s="41"/>
      <c r="BE14599" s="41"/>
      <c r="BF14599" s="41"/>
      <c r="BG14599" s="41"/>
      <c r="BH14599" s="41"/>
      <c r="BI14599" s="41"/>
      <c r="BJ14599" s="41"/>
      <c r="BK14599" s="41"/>
      <c r="BL14599" s="41"/>
      <c r="BM14599" s="41"/>
      <c r="BN14599" s="41"/>
      <c r="BO14599" s="41"/>
      <c r="BP14599" s="108"/>
      <c r="CG14599" s="102"/>
      <c r="CI14599" s="45"/>
    </row>
    <row r="14600" spans="37:87" ht="13" customHeight="1">
      <c r="AK14600" s="114"/>
      <c r="AL14600" s="41"/>
      <c r="AM14600" s="41"/>
      <c r="AN14600" s="41"/>
      <c r="AO14600" s="41"/>
      <c r="AP14600" s="41"/>
      <c r="AQ14600" s="41"/>
      <c r="AR14600" s="41"/>
      <c r="AS14600" s="41"/>
      <c r="AT14600" s="41"/>
      <c r="AU14600" s="41"/>
      <c r="AV14600" s="41"/>
      <c r="AW14600" s="41"/>
      <c r="AX14600" s="41"/>
      <c r="AY14600" s="41"/>
      <c r="AZ14600" s="41"/>
      <c r="BA14600" s="41"/>
      <c r="BB14600" s="41"/>
      <c r="BC14600" s="41"/>
      <c r="BD14600" s="41"/>
      <c r="BE14600" s="41"/>
      <c r="BF14600" s="41"/>
      <c r="BG14600" s="41"/>
      <c r="BH14600" s="41"/>
      <c r="BI14600" s="41"/>
      <c r="BJ14600" s="41"/>
      <c r="BK14600" s="41"/>
      <c r="BL14600" s="41"/>
      <c r="BM14600" s="41"/>
      <c r="BN14600" s="41"/>
      <c r="BO14600" s="41"/>
      <c r="BP14600" s="108"/>
      <c r="CG14600" s="102"/>
      <c r="CI14600" s="45"/>
    </row>
    <row r="14601" spans="37:87" ht="13" customHeight="1">
      <c r="AK14601" s="114"/>
      <c r="AL14601" s="41"/>
      <c r="AM14601" s="41"/>
      <c r="AN14601" s="41"/>
      <c r="AO14601" s="41"/>
      <c r="AP14601" s="41"/>
      <c r="AQ14601" s="41"/>
      <c r="AR14601" s="41"/>
      <c r="AS14601" s="41"/>
      <c r="AT14601" s="41"/>
      <c r="AU14601" s="41"/>
      <c r="AV14601" s="41"/>
      <c r="AW14601" s="41"/>
      <c r="AX14601" s="41"/>
      <c r="AY14601" s="41"/>
      <c r="AZ14601" s="41"/>
      <c r="BA14601" s="41"/>
      <c r="BB14601" s="41"/>
      <c r="BC14601" s="41"/>
      <c r="BD14601" s="41"/>
      <c r="BE14601" s="41"/>
      <c r="BF14601" s="41"/>
      <c r="BG14601" s="41"/>
      <c r="BH14601" s="41"/>
      <c r="BI14601" s="41"/>
      <c r="BJ14601" s="41"/>
      <c r="BK14601" s="41"/>
      <c r="BL14601" s="41"/>
      <c r="BM14601" s="41"/>
      <c r="BN14601" s="41"/>
      <c r="BO14601" s="41"/>
      <c r="BP14601" s="108"/>
      <c r="CG14601" s="102"/>
      <c r="CI14601" s="45"/>
    </row>
    <row r="14602" spans="37:87" ht="13" customHeight="1">
      <c r="AK14602" s="114"/>
      <c r="AL14602" s="41"/>
      <c r="AM14602" s="41"/>
      <c r="AN14602" s="41"/>
      <c r="AO14602" s="41"/>
      <c r="AP14602" s="41"/>
      <c r="AQ14602" s="41"/>
      <c r="AR14602" s="41"/>
      <c r="AS14602" s="41"/>
      <c r="AT14602" s="41"/>
      <c r="AU14602" s="41"/>
      <c r="AV14602" s="41"/>
      <c r="AW14602" s="41"/>
      <c r="AX14602" s="41"/>
      <c r="AY14602" s="41"/>
      <c r="AZ14602" s="41"/>
      <c r="BA14602" s="41"/>
      <c r="BB14602" s="41"/>
      <c r="BC14602" s="41"/>
      <c r="BD14602" s="41"/>
      <c r="BE14602" s="41"/>
      <c r="BF14602" s="41"/>
      <c r="BG14602" s="41"/>
      <c r="BH14602" s="41"/>
      <c r="BI14602" s="41"/>
      <c r="BJ14602" s="41"/>
      <c r="BK14602" s="41"/>
      <c r="BL14602" s="41"/>
      <c r="BM14602" s="41"/>
      <c r="BN14602" s="41"/>
      <c r="BO14602" s="41"/>
      <c r="BP14602" s="108"/>
      <c r="CG14602" s="102"/>
      <c r="CI14602" s="45"/>
    </row>
    <row r="14603" spans="37:87" ht="13" customHeight="1">
      <c r="AK14603" s="114"/>
      <c r="AL14603" s="41"/>
      <c r="AM14603" s="41"/>
      <c r="AN14603" s="41"/>
      <c r="AO14603" s="41"/>
      <c r="AP14603" s="41"/>
      <c r="AQ14603" s="41"/>
      <c r="AR14603" s="41"/>
      <c r="AS14603" s="41"/>
      <c r="AT14603" s="41"/>
      <c r="AU14603" s="41"/>
      <c r="AV14603" s="41"/>
      <c r="AW14603" s="41"/>
      <c r="AX14603" s="41"/>
      <c r="AY14603" s="41"/>
      <c r="AZ14603" s="41"/>
      <c r="BA14603" s="41"/>
      <c r="BB14603" s="41"/>
      <c r="BC14603" s="41"/>
      <c r="BD14603" s="41"/>
      <c r="BE14603" s="41"/>
      <c r="BF14603" s="41"/>
      <c r="BG14603" s="41"/>
      <c r="BH14603" s="41"/>
      <c r="BI14603" s="41"/>
      <c r="BJ14603" s="41"/>
      <c r="BK14603" s="41"/>
      <c r="BL14603" s="41"/>
      <c r="BM14603" s="41"/>
      <c r="BN14603" s="41"/>
      <c r="BO14603" s="41"/>
      <c r="BP14603" s="108"/>
      <c r="CG14603" s="102"/>
      <c r="CI14603" s="45"/>
    </row>
    <row r="14604" spans="37:87" ht="13" customHeight="1">
      <c r="AK14604" s="114"/>
      <c r="AL14604" s="41"/>
      <c r="AM14604" s="41"/>
      <c r="AN14604" s="41"/>
      <c r="AO14604" s="41"/>
      <c r="AP14604" s="41"/>
      <c r="AQ14604" s="41"/>
      <c r="AR14604" s="41"/>
      <c r="AS14604" s="41"/>
      <c r="AT14604" s="41"/>
      <c r="AU14604" s="41"/>
      <c r="AV14604" s="41"/>
      <c r="AW14604" s="41"/>
      <c r="AX14604" s="41"/>
      <c r="AY14604" s="41"/>
      <c r="AZ14604" s="41"/>
      <c r="BA14604" s="41"/>
      <c r="BB14604" s="41"/>
      <c r="BC14604" s="41"/>
      <c r="BD14604" s="41"/>
      <c r="BE14604" s="41"/>
      <c r="BF14604" s="41"/>
      <c r="BG14604" s="41"/>
      <c r="BH14604" s="41"/>
      <c r="BI14604" s="41"/>
      <c r="BJ14604" s="41"/>
      <c r="BK14604" s="41"/>
      <c r="BL14604" s="41"/>
      <c r="BM14604" s="41"/>
      <c r="BN14604" s="41"/>
      <c r="BO14604" s="41"/>
      <c r="BP14604" s="108"/>
      <c r="CG14604" s="102"/>
      <c r="CI14604" s="45"/>
    </row>
    <row r="14605" spans="37:87" ht="13" customHeight="1">
      <c r="AK14605" s="114"/>
      <c r="AL14605" s="41"/>
      <c r="AM14605" s="41"/>
      <c r="AN14605" s="41"/>
      <c r="AO14605" s="41"/>
      <c r="AP14605" s="41"/>
      <c r="AQ14605" s="41"/>
      <c r="AR14605" s="41"/>
      <c r="AS14605" s="41"/>
      <c r="AT14605" s="41"/>
      <c r="AU14605" s="41"/>
      <c r="AV14605" s="41"/>
      <c r="AW14605" s="41"/>
      <c r="AX14605" s="41"/>
      <c r="AY14605" s="41"/>
      <c r="AZ14605" s="41"/>
      <c r="BA14605" s="41"/>
      <c r="BB14605" s="41"/>
      <c r="BC14605" s="41"/>
      <c r="BD14605" s="41"/>
      <c r="BE14605" s="41"/>
      <c r="BF14605" s="41"/>
      <c r="BG14605" s="41"/>
      <c r="BH14605" s="41"/>
      <c r="BI14605" s="41"/>
      <c r="BJ14605" s="41"/>
      <c r="BK14605" s="41"/>
      <c r="BL14605" s="41"/>
      <c r="BM14605" s="41"/>
      <c r="BN14605" s="41"/>
      <c r="BO14605" s="41"/>
      <c r="BP14605" s="108"/>
      <c r="CG14605" s="102"/>
      <c r="CI14605" s="45"/>
    </row>
    <row r="14606" spans="37:87" ht="13" customHeight="1">
      <c r="AK14606" s="114"/>
      <c r="AL14606" s="41"/>
      <c r="AM14606" s="41"/>
      <c r="AN14606" s="41"/>
      <c r="AO14606" s="41"/>
      <c r="AP14606" s="41"/>
      <c r="AQ14606" s="41"/>
      <c r="AR14606" s="41"/>
      <c r="AS14606" s="41"/>
      <c r="AT14606" s="41"/>
      <c r="AU14606" s="41"/>
      <c r="AV14606" s="41"/>
      <c r="AW14606" s="41"/>
      <c r="AX14606" s="41"/>
      <c r="AY14606" s="41"/>
      <c r="AZ14606" s="41"/>
      <c r="BA14606" s="41"/>
      <c r="BB14606" s="41"/>
      <c r="BC14606" s="41"/>
      <c r="BD14606" s="41"/>
      <c r="BE14606" s="41"/>
      <c r="BF14606" s="41"/>
      <c r="BG14606" s="41"/>
      <c r="BH14606" s="41"/>
      <c r="BI14606" s="41"/>
      <c r="BJ14606" s="41"/>
      <c r="BK14606" s="41"/>
      <c r="BL14606" s="41"/>
      <c r="BM14606" s="41"/>
      <c r="BN14606" s="41"/>
      <c r="BO14606" s="41"/>
      <c r="BP14606" s="108"/>
      <c r="CG14606" s="102"/>
      <c r="CI14606" s="45"/>
    </row>
    <row r="14607" spans="37:87" ht="13" customHeight="1">
      <c r="AK14607" s="114"/>
      <c r="AL14607" s="41"/>
      <c r="AM14607" s="41"/>
      <c r="AN14607" s="41"/>
      <c r="AO14607" s="41"/>
      <c r="AP14607" s="41"/>
      <c r="AQ14607" s="41"/>
      <c r="AR14607" s="41"/>
      <c r="AS14607" s="41"/>
      <c r="AT14607" s="41"/>
      <c r="AU14607" s="41"/>
      <c r="AV14607" s="41"/>
      <c r="AW14607" s="41"/>
      <c r="AX14607" s="41"/>
      <c r="AY14607" s="41"/>
      <c r="AZ14607" s="41"/>
      <c r="BA14607" s="41"/>
      <c r="BB14607" s="41"/>
      <c r="BC14607" s="41"/>
      <c r="BD14607" s="41"/>
      <c r="BE14607" s="41"/>
      <c r="BF14607" s="41"/>
      <c r="BG14607" s="41"/>
      <c r="BH14607" s="41"/>
      <c r="BI14607" s="41"/>
      <c r="BJ14607" s="41"/>
      <c r="BK14607" s="41"/>
      <c r="BL14607" s="41"/>
      <c r="BM14607" s="41"/>
      <c r="BN14607" s="41"/>
      <c r="BO14607" s="41"/>
      <c r="BP14607" s="108"/>
      <c r="CG14607" s="102"/>
      <c r="CI14607" s="45"/>
    </row>
    <row r="14608" spans="37:87" ht="13" customHeight="1">
      <c r="AK14608" s="114"/>
      <c r="AL14608" s="41"/>
      <c r="AM14608" s="41"/>
      <c r="AN14608" s="41"/>
      <c r="AO14608" s="41"/>
      <c r="AP14608" s="41"/>
      <c r="AQ14608" s="41"/>
      <c r="AR14608" s="41"/>
      <c r="AS14608" s="41"/>
      <c r="AT14608" s="41"/>
      <c r="AU14608" s="41"/>
      <c r="AV14608" s="41"/>
      <c r="AW14608" s="41"/>
      <c r="AX14608" s="41"/>
      <c r="AY14608" s="41"/>
      <c r="AZ14608" s="41"/>
      <c r="BA14608" s="41"/>
      <c r="BB14608" s="41"/>
      <c r="BC14608" s="41"/>
      <c r="BD14608" s="41"/>
      <c r="BE14608" s="41"/>
      <c r="BF14608" s="41"/>
      <c r="BG14608" s="41"/>
      <c r="BH14608" s="41"/>
      <c r="BI14608" s="41"/>
      <c r="BJ14608" s="41"/>
      <c r="BK14608" s="41"/>
      <c r="BL14608" s="41"/>
      <c r="BM14608" s="41"/>
      <c r="BN14608" s="41"/>
      <c r="BO14608" s="41"/>
      <c r="BP14608" s="108"/>
      <c r="CG14608" s="102"/>
      <c r="CI14608" s="45"/>
    </row>
    <row r="14609" spans="37:87" ht="13" customHeight="1">
      <c r="AK14609" s="114"/>
      <c r="AL14609" s="41"/>
      <c r="AM14609" s="41"/>
      <c r="AN14609" s="41"/>
      <c r="AO14609" s="41"/>
      <c r="AP14609" s="41"/>
      <c r="AQ14609" s="41"/>
      <c r="AR14609" s="41"/>
      <c r="AS14609" s="41"/>
      <c r="AT14609" s="41"/>
      <c r="AU14609" s="41"/>
      <c r="AV14609" s="41"/>
      <c r="AW14609" s="41"/>
      <c r="AX14609" s="41"/>
      <c r="AY14609" s="41"/>
      <c r="AZ14609" s="41"/>
      <c r="BA14609" s="41"/>
      <c r="BB14609" s="41"/>
      <c r="BC14609" s="41"/>
      <c r="BD14609" s="41"/>
      <c r="BE14609" s="41"/>
      <c r="BF14609" s="41"/>
      <c r="BG14609" s="41"/>
      <c r="BH14609" s="41"/>
      <c r="BI14609" s="41"/>
      <c r="BJ14609" s="41"/>
      <c r="BK14609" s="41"/>
      <c r="BL14609" s="41"/>
      <c r="BM14609" s="41"/>
      <c r="BN14609" s="41"/>
      <c r="BO14609" s="41"/>
      <c r="BP14609" s="108"/>
      <c r="CG14609" s="102"/>
      <c r="CI14609" s="45"/>
    </row>
    <row r="14610" spans="37:87" ht="13" customHeight="1">
      <c r="AK14610" s="114"/>
      <c r="AL14610" s="41"/>
      <c r="AM14610" s="41"/>
      <c r="AN14610" s="41"/>
      <c r="AO14610" s="41"/>
      <c r="AP14610" s="41"/>
      <c r="AQ14610" s="41"/>
      <c r="AR14610" s="41"/>
      <c r="AS14610" s="41"/>
      <c r="AT14610" s="41"/>
      <c r="AU14610" s="41"/>
      <c r="AV14610" s="41"/>
      <c r="AW14610" s="41"/>
      <c r="AX14610" s="41"/>
      <c r="AY14610" s="41"/>
      <c r="AZ14610" s="41"/>
      <c r="BA14610" s="41"/>
      <c r="BB14610" s="41"/>
      <c r="BC14610" s="41"/>
      <c r="BD14610" s="41"/>
      <c r="BE14610" s="41"/>
      <c r="BF14610" s="41"/>
      <c r="BG14610" s="41"/>
      <c r="BH14610" s="41"/>
      <c r="BI14610" s="41"/>
      <c r="BJ14610" s="41"/>
      <c r="BK14610" s="41"/>
      <c r="BL14610" s="41"/>
      <c r="BM14610" s="41"/>
      <c r="BN14610" s="41"/>
      <c r="BO14610" s="41"/>
      <c r="BP14610" s="108"/>
      <c r="CG14610" s="102"/>
      <c r="CI14610" s="45"/>
    </row>
    <row r="14611" spans="37:87" ht="13" customHeight="1">
      <c r="AK14611" s="114"/>
      <c r="AL14611" s="41"/>
      <c r="AM14611" s="41"/>
      <c r="AN14611" s="41"/>
      <c r="AO14611" s="41"/>
      <c r="AP14611" s="41"/>
      <c r="AQ14611" s="41"/>
      <c r="AR14611" s="41"/>
      <c r="AS14611" s="41"/>
      <c r="AT14611" s="41"/>
      <c r="AU14611" s="41"/>
      <c r="AV14611" s="41"/>
      <c r="AW14611" s="41"/>
      <c r="AX14611" s="41"/>
      <c r="AY14611" s="41"/>
      <c r="AZ14611" s="41"/>
      <c r="BA14611" s="41"/>
      <c r="BB14611" s="41"/>
      <c r="BC14611" s="41"/>
      <c r="BD14611" s="41"/>
      <c r="BE14611" s="41"/>
      <c r="BF14611" s="41"/>
      <c r="BG14611" s="41"/>
      <c r="BH14611" s="41"/>
      <c r="BI14611" s="41"/>
      <c r="BJ14611" s="41"/>
      <c r="BK14611" s="41"/>
      <c r="BL14611" s="41"/>
      <c r="BM14611" s="41"/>
      <c r="BN14611" s="41"/>
      <c r="BO14611" s="41"/>
      <c r="BP14611" s="108"/>
      <c r="CG14611" s="102"/>
      <c r="CI14611" s="45"/>
    </row>
    <row r="14612" spans="37:87" ht="13" customHeight="1">
      <c r="AK14612" s="114"/>
      <c r="AL14612" s="41"/>
      <c r="AM14612" s="41"/>
      <c r="AN14612" s="41"/>
      <c r="AO14612" s="41"/>
      <c r="AP14612" s="41"/>
      <c r="AQ14612" s="41"/>
      <c r="AR14612" s="41"/>
      <c r="AS14612" s="41"/>
      <c r="AT14612" s="41"/>
      <c r="AU14612" s="41"/>
      <c r="AV14612" s="41"/>
      <c r="AW14612" s="41"/>
      <c r="AX14612" s="41"/>
      <c r="AY14612" s="41"/>
      <c r="AZ14612" s="41"/>
      <c r="BA14612" s="41"/>
      <c r="BB14612" s="41"/>
      <c r="BC14612" s="41"/>
      <c r="BD14612" s="41"/>
      <c r="BE14612" s="41"/>
      <c r="BF14612" s="41"/>
      <c r="BG14612" s="41"/>
      <c r="BH14612" s="41"/>
      <c r="BI14612" s="41"/>
      <c r="BJ14612" s="41"/>
      <c r="BK14612" s="41"/>
      <c r="BL14612" s="41"/>
      <c r="BM14612" s="41"/>
      <c r="BN14612" s="41"/>
      <c r="BO14612" s="41"/>
      <c r="BP14612" s="108"/>
      <c r="CG14612" s="102"/>
      <c r="CI14612" s="45"/>
    </row>
    <row r="14613" spans="37:87" ht="13" customHeight="1">
      <c r="AK14613" s="114"/>
      <c r="AL14613" s="41"/>
      <c r="AM14613" s="41"/>
      <c r="AN14613" s="41"/>
      <c r="AO14613" s="41"/>
      <c r="AP14613" s="41"/>
      <c r="AQ14613" s="41"/>
      <c r="AR14613" s="41"/>
      <c r="AS14613" s="41"/>
      <c r="AT14613" s="41"/>
      <c r="AU14613" s="41"/>
      <c r="AV14613" s="41"/>
      <c r="AW14613" s="41"/>
      <c r="AX14613" s="41"/>
      <c r="AY14613" s="41"/>
      <c r="AZ14613" s="41"/>
      <c r="BA14613" s="41"/>
      <c r="BB14613" s="41"/>
      <c r="BC14613" s="41"/>
      <c r="BD14613" s="41"/>
      <c r="BE14613" s="41"/>
      <c r="BF14613" s="41"/>
      <c r="BG14613" s="41"/>
      <c r="BH14613" s="41"/>
      <c r="BI14613" s="41"/>
      <c r="BJ14613" s="41"/>
      <c r="BK14613" s="41"/>
      <c r="BL14613" s="41"/>
      <c r="BM14613" s="41"/>
      <c r="BN14613" s="41"/>
      <c r="BO14613" s="41"/>
      <c r="BP14613" s="108"/>
      <c r="CG14613" s="102"/>
      <c r="CI14613" s="45"/>
    </row>
    <row r="14614" spans="37:87" ht="13" customHeight="1">
      <c r="AK14614" s="114"/>
      <c r="AL14614" s="41"/>
      <c r="AM14614" s="41"/>
      <c r="AN14614" s="41"/>
      <c r="AO14614" s="41"/>
      <c r="AP14614" s="41"/>
      <c r="AQ14614" s="41"/>
      <c r="AR14614" s="41"/>
      <c r="AS14614" s="41"/>
      <c r="AT14614" s="41"/>
      <c r="AU14614" s="41"/>
      <c r="AV14614" s="41"/>
      <c r="AW14614" s="41"/>
      <c r="AX14614" s="41"/>
      <c r="AY14614" s="41"/>
      <c r="AZ14614" s="41"/>
      <c r="BA14614" s="41"/>
      <c r="BB14614" s="41"/>
      <c r="BC14614" s="41"/>
      <c r="BD14614" s="41"/>
      <c r="BE14614" s="41"/>
      <c r="BF14614" s="41"/>
      <c r="BG14614" s="41"/>
      <c r="BH14614" s="41"/>
      <c r="BI14614" s="41"/>
      <c r="BJ14614" s="41"/>
      <c r="BK14614" s="41"/>
      <c r="BL14614" s="41"/>
      <c r="BM14614" s="41"/>
      <c r="BN14614" s="41"/>
      <c r="BO14614" s="41"/>
      <c r="BP14614" s="108"/>
      <c r="CG14614" s="102"/>
      <c r="CI14614" s="45"/>
    </row>
    <row r="14615" spans="37:87" ht="13" customHeight="1">
      <c r="AK14615" s="114"/>
      <c r="AL14615" s="41"/>
      <c r="AM14615" s="41"/>
      <c r="AN14615" s="41"/>
      <c r="AO14615" s="41"/>
      <c r="AP14615" s="41"/>
      <c r="AQ14615" s="41"/>
      <c r="AR14615" s="41"/>
      <c r="AS14615" s="41"/>
      <c r="AT14615" s="41"/>
      <c r="AU14615" s="41"/>
      <c r="AV14615" s="41"/>
      <c r="AW14615" s="41"/>
      <c r="AX14615" s="41"/>
      <c r="AY14615" s="41"/>
      <c r="AZ14615" s="41"/>
      <c r="BA14615" s="41"/>
      <c r="BB14615" s="41"/>
      <c r="BC14615" s="41"/>
      <c r="BD14615" s="41"/>
      <c r="BE14615" s="41"/>
      <c r="BF14615" s="41"/>
      <c r="BG14615" s="41"/>
      <c r="BH14615" s="41"/>
      <c r="BI14615" s="41"/>
      <c r="BJ14615" s="41"/>
      <c r="BK14615" s="41"/>
      <c r="BL14615" s="41"/>
      <c r="BM14615" s="41"/>
      <c r="BN14615" s="41"/>
      <c r="BO14615" s="41"/>
      <c r="BP14615" s="108"/>
      <c r="CG14615" s="102"/>
      <c r="CI14615" s="45"/>
    </row>
    <row r="14616" spans="37:87" ht="13" customHeight="1">
      <c r="AK14616" s="114"/>
      <c r="AL14616" s="41"/>
      <c r="AM14616" s="41"/>
      <c r="AN14616" s="41"/>
      <c r="AO14616" s="41"/>
      <c r="AP14616" s="41"/>
      <c r="AQ14616" s="41"/>
      <c r="AR14616" s="41"/>
      <c r="AS14616" s="41"/>
      <c r="AT14616" s="41"/>
      <c r="AU14616" s="41"/>
      <c r="AV14616" s="41"/>
      <c r="AW14616" s="41"/>
      <c r="AX14616" s="41"/>
      <c r="AY14616" s="41"/>
      <c r="AZ14616" s="41"/>
      <c r="BA14616" s="41"/>
      <c r="BB14616" s="41"/>
      <c r="BC14616" s="41"/>
      <c r="BD14616" s="41"/>
      <c r="BE14616" s="41"/>
      <c r="BF14616" s="41"/>
      <c r="BG14616" s="41"/>
      <c r="BH14616" s="41"/>
      <c r="BI14616" s="41"/>
      <c r="BJ14616" s="41"/>
      <c r="BK14616" s="41"/>
      <c r="BL14616" s="41"/>
      <c r="BM14616" s="41"/>
      <c r="BN14616" s="41"/>
      <c r="BO14616" s="41"/>
      <c r="BP14616" s="108"/>
      <c r="CG14616" s="102"/>
      <c r="CI14616" s="45"/>
    </row>
    <row r="14617" spans="37:87" ht="13" customHeight="1">
      <c r="AK14617" s="114"/>
      <c r="AL14617" s="41"/>
      <c r="AM14617" s="41"/>
      <c r="AN14617" s="41"/>
      <c r="AO14617" s="41"/>
      <c r="AP14617" s="41"/>
      <c r="AQ14617" s="41"/>
      <c r="AR14617" s="41"/>
      <c r="AS14617" s="41"/>
      <c r="AT14617" s="41"/>
      <c r="AU14617" s="41"/>
      <c r="AV14617" s="41"/>
      <c r="AW14617" s="41"/>
      <c r="AX14617" s="41"/>
      <c r="AY14617" s="41"/>
      <c r="AZ14617" s="41"/>
      <c r="BA14617" s="41"/>
      <c r="BB14617" s="41"/>
      <c r="BC14617" s="41"/>
      <c r="BD14617" s="41"/>
      <c r="BE14617" s="41"/>
      <c r="BF14617" s="41"/>
      <c r="BG14617" s="41"/>
      <c r="BH14617" s="41"/>
      <c r="BI14617" s="41"/>
      <c r="BJ14617" s="41"/>
      <c r="BK14617" s="41"/>
      <c r="BL14617" s="41"/>
      <c r="BM14617" s="41"/>
      <c r="BN14617" s="41"/>
      <c r="BO14617" s="41"/>
      <c r="BP14617" s="108"/>
      <c r="CG14617" s="102"/>
      <c r="CI14617" s="45"/>
    </row>
    <row r="14618" spans="37:87" ht="13" customHeight="1">
      <c r="AK14618" s="114"/>
      <c r="AL14618" s="41"/>
      <c r="AM14618" s="41"/>
      <c r="AN14618" s="41"/>
      <c r="AO14618" s="41"/>
      <c r="AP14618" s="41"/>
      <c r="AQ14618" s="41"/>
      <c r="AR14618" s="41"/>
      <c r="AS14618" s="41"/>
      <c r="AT14618" s="41"/>
      <c r="AU14618" s="41"/>
      <c r="AV14618" s="41"/>
      <c r="AW14618" s="41"/>
      <c r="AX14618" s="41"/>
      <c r="AY14618" s="41"/>
      <c r="AZ14618" s="41"/>
      <c r="BA14618" s="41"/>
      <c r="BB14618" s="41"/>
      <c r="BC14618" s="41"/>
      <c r="BD14618" s="41"/>
      <c r="BE14618" s="41"/>
      <c r="BF14618" s="41"/>
      <c r="BG14618" s="41"/>
      <c r="BH14618" s="41"/>
      <c r="BI14618" s="41"/>
      <c r="BJ14618" s="41"/>
      <c r="BK14618" s="41"/>
      <c r="BL14618" s="41"/>
      <c r="BM14618" s="41"/>
      <c r="BN14618" s="41"/>
      <c r="BO14618" s="41"/>
      <c r="BP14618" s="108"/>
      <c r="CG14618" s="102"/>
      <c r="CI14618" s="45"/>
    </row>
    <row r="14619" spans="37:87" ht="13" customHeight="1">
      <c r="AK14619" s="114"/>
      <c r="AL14619" s="41"/>
      <c r="AM14619" s="41"/>
      <c r="AN14619" s="41"/>
      <c r="AO14619" s="41"/>
      <c r="AP14619" s="41"/>
      <c r="AQ14619" s="41"/>
      <c r="AR14619" s="41"/>
      <c r="AS14619" s="41"/>
      <c r="AT14619" s="41"/>
      <c r="AU14619" s="41"/>
      <c r="AV14619" s="41"/>
      <c r="AW14619" s="41"/>
      <c r="AX14619" s="41"/>
      <c r="AY14619" s="41"/>
      <c r="AZ14619" s="41"/>
      <c r="BA14619" s="41"/>
      <c r="BB14619" s="41"/>
      <c r="BC14619" s="41"/>
      <c r="BD14619" s="41"/>
      <c r="BE14619" s="41"/>
      <c r="BF14619" s="41"/>
      <c r="BG14619" s="41"/>
      <c r="BH14619" s="41"/>
      <c r="BI14619" s="41"/>
      <c r="BJ14619" s="41"/>
      <c r="BK14619" s="41"/>
      <c r="BL14619" s="41"/>
      <c r="BM14619" s="41"/>
      <c r="BN14619" s="41"/>
      <c r="BO14619" s="41"/>
      <c r="BP14619" s="108"/>
      <c r="CG14619" s="102"/>
      <c r="CI14619" s="45"/>
    </row>
    <row r="14620" spans="37:87" ht="13" customHeight="1">
      <c r="AK14620" s="114"/>
      <c r="AL14620" s="41"/>
      <c r="AM14620" s="41"/>
      <c r="AN14620" s="41"/>
      <c r="AO14620" s="41"/>
      <c r="AP14620" s="41"/>
      <c r="AQ14620" s="41"/>
      <c r="AR14620" s="41"/>
      <c r="AS14620" s="41"/>
      <c r="AT14620" s="41"/>
      <c r="AU14620" s="41"/>
      <c r="AV14620" s="41"/>
      <c r="AW14620" s="41"/>
      <c r="AX14620" s="41"/>
      <c r="AY14620" s="41"/>
      <c r="AZ14620" s="41"/>
      <c r="BA14620" s="41"/>
      <c r="BB14620" s="41"/>
      <c r="BC14620" s="41"/>
      <c r="BD14620" s="41"/>
      <c r="BE14620" s="41"/>
      <c r="BF14620" s="41"/>
      <c r="BG14620" s="41"/>
      <c r="BH14620" s="41"/>
      <c r="BI14620" s="41"/>
      <c r="BJ14620" s="41"/>
      <c r="BK14620" s="41"/>
      <c r="BL14620" s="41"/>
      <c r="BM14620" s="41"/>
      <c r="BN14620" s="41"/>
      <c r="BO14620" s="41"/>
      <c r="BP14620" s="108"/>
      <c r="CG14620" s="102"/>
      <c r="CI14620" s="45"/>
    </row>
    <row r="14621" spans="37:87" ht="13" customHeight="1">
      <c r="AK14621" s="114"/>
      <c r="AL14621" s="41"/>
      <c r="AM14621" s="41"/>
      <c r="AN14621" s="41"/>
      <c r="AO14621" s="41"/>
      <c r="AP14621" s="41"/>
      <c r="AQ14621" s="41"/>
      <c r="AR14621" s="41"/>
      <c r="AS14621" s="41"/>
      <c r="AT14621" s="41"/>
      <c r="AU14621" s="41"/>
      <c r="AV14621" s="41"/>
      <c r="AW14621" s="41"/>
      <c r="AX14621" s="41"/>
      <c r="AY14621" s="41"/>
      <c r="AZ14621" s="41"/>
      <c r="BA14621" s="41"/>
      <c r="BB14621" s="41"/>
      <c r="BC14621" s="41"/>
      <c r="BD14621" s="41"/>
      <c r="BE14621" s="41"/>
      <c r="BF14621" s="41"/>
      <c r="BG14621" s="41"/>
      <c r="BH14621" s="41"/>
      <c r="BI14621" s="41"/>
      <c r="BJ14621" s="41"/>
      <c r="BK14621" s="41"/>
      <c r="BL14621" s="41"/>
      <c r="BM14621" s="41"/>
      <c r="BN14621" s="41"/>
      <c r="BO14621" s="41"/>
      <c r="BP14621" s="108"/>
      <c r="CG14621" s="102"/>
      <c r="CI14621" s="45"/>
    </row>
    <row r="14622" spans="37:87" ht="13" customHeight="1">
      <c r="AK14622" s="114"/>
      <c r="AL14622" s="41"/>
      <c r="AM14622" s="41"/>
      <c r="AN14622" s="41"/>
      <c r="AO14622" s="41"/>
      <c r="AP14622" s="41"/>
      <c r="AQ14622" s="41"/>
      <c r="AR14622" s="41"/>
      <c r="AS14622" s="41"/>
      <c r="AT14622" s="41"/>
      <c r="AU14622" s="41"/>
      <c r="AV14622" s="41"/>
      <c r="AW14622" s="41"/>
      <c r="AX14622" s="41"/>
      <c r="AY14622" s="41"/>
      <c r="AZ14622" s="41"/>
      <c r="BA14622" s="41"/>
      <c r="BB14622" s="41"/>
      <c r="BC14622" s="41"/>
      <c r="BD14622" s="41"/>
      <c r="BE14622" s="41"/>
      <c r="BF14622" s="41"/>
      <c r="BG14622" s="41"/>
      <c r="BH14622" s="41"/>
      <c r="BI14622" s="41"/>
      <c r="BJ14622" s="41"/>
      <c r="BK14622" s="41"/>
      <c r="BL14622" s="41"/>
      <c r="BM14622" s="41"/>
      <c r="BN14622" s="41"/>
      <c r="BO14622" s="41"/>
      <c r="BP14622" s="108"/>
      <c r="CG14622" s="102"/>
      <c r="CI14622" s="45"/>
    </row>
    <row r="14623" spans="37:87" ht="13" customHeight="1">
      <c r="AK14623" s="114"/>
      <c r="AL14623" s="41"/>
      <c r="AM14623" s="41"/>
      <c r="AN14623" s="41"/>
      <c r="AO14623" s="41"/>
      <c r="AP14623" s="41"/>
      <c r="AQ14623" s="41"/>
      <c r="AR14623" s="41"/>
      <c r="AS14623" s="41"/>
      <c r="AT14623" s="41"/>
      <c r="AU14623" s="41"/>
      <c r="AV14623" s="41"/>
      <c r="AW14623" s="41"/>
      <c r="AX14623" s="41"/>
      <c r="AY14623" s="41"/>
      <c r="AZ14623" s="41"/>
      <c r="BA14623" s="41"/>
      <c r="BB14623" s="41"/>
      <c r="BC14623" s="41"/>
      <c r="BD14623" s="41"/>
      <c r="BE14623" s="41"/>
      <c r="BF14623" s="41"/>
      <c r="BG14623" s="41"/>
      <c r="BH14623" s="41"/>
      <c r="BI14623" s="41"/>
      <c r="BJ14623" s="41"/>
      <c r="BK14623" s="41"/>
      <c r="BL14623" s="41"/>
      <c r="BM14623" s="41"/>
      <c r="BN14623" s="41"/>
      <c r="BO14623" s="41"/>
      <c r="BP14623" s="108"/>
      <c r="CG14623" s="102"/>
      <c r="CI14623" s="45"/>
    </row>
    <row r="14624" spans="37:87" ht="13" customHeight="1">
      <c r="AK14624" s="114"/>
      <c r="AL14624" s="41"/>
      <c r="AM14624" s="41"/>
      <c r="AN14624" s="41"/>
      <c r="AO14624" s="41"/>
      <c r="AP14624" s="41"/>
      <c r="AQ14624" s="41"/>
      <c r="AR14624" s="41"/>
      <c r="AS14624" s="41"/>
      <c r="AT14624" s="41"/>
      <c r="AU14624" s="41"/>
      <c r="AV14624" s="41"/>
      <c r="AW14624" s="41"/>
      <c r="AX14624" s="41"/>
      <c r="AY14624" s="41"/>
      <c r="AZ14624" s="41"/>
      <c r="BA14624" s="41"/>
      <c r="BB14624" s="41"/>
      <c r="BC14624" s="41"/>
      <c r="BD14624" s="41"/>
      <c r="BE14624" s="41"/>
      <c r="BF14624" s="41"/>
      <c r="BG14624" s="41"/>
      <c r="BH14624" s="41"/>
      <c r="BI14624" s="41"/>
      <c r="BJ14624" s="41"/>
      <c r="BK14624" s="41"/>
      <c r="BL14624" s="41"/>
      <c r="BM14624" s="41"/>
      <c r="BN14624" s="41"/>
      <c r="BO14624" s="41"/>
      <c r="BP14624" s="108"/>
      <c r="CG14624" s="102"/>
      <c r="CI14624" s="45"/>
    </row>
    <row r="14625" spans="37:87" ht="13" customHeight="1">
      <c r="AK14625" s="114"/>
      <c r="AL14625" s="41"/>
      <c r="AM14625" s="41"/>
      <c r="AN14625" s="41"/>
      <c r="AO14625" s="41"/>
      <c r="AP14625" s="41"/>
      <c r="AQ14625" s="41"/>
      <c r="AR14625" s="41"/>
      <c r="AS14625" s="41"/>
      <c r="AT14625" s="41"/>
      <c r="AU14625" s="41"/>
      <c r="AV14625" s="41"/>
      <c r="AW14625" s="41"/>
      <c r="AX14625" s="41"/>
      <c r="AY14625" s="41"/>
      <c r="AZ14625" s="41"/>
      <c r="BA14625" s="41"/>
      <c r="BB14625" s="41"/>
      <c r="BC14625" s="41"/>
      <c r="BD14625" s="41"/>
      <c r="BE14625" s="41"/>
      <c r="BF14625" s="41"/>
      <c r="BG14625" s="41"/>
      <c r="BH14625" s="41"/>
      <c r="BI14625" s="41"/>
      <c r="BJ14625" s="41"/>
      <c r="BK14625" s="41"/>
      <c r="BL14625" s="41"/>
      <c r="BM14625" s="41"/>
      <c r="BN14625" s="41"/>
      <c r="BO14625" s="41"/>
      <c r="BP14625" s="108"/>
      <c r="CG14625" s="102"/>
      <c r="CI14625" s="45"/>
    </row>
    <row r="14626" spans="37:87" ht="13" customHeight="1">
      <c r="AK14626" s="114"/>
      <c r="AL14626" s="41"/>
      <c r="AM14626" s="41"/>
      <c r="AN14626" s="41"/>
      <c r="AO14626" s="41"/>
      <c r="AP14626" s="41"/>
      <c r="AQ14626" s="41"/>
      <c r="AR14626" s="41"/>
      <c r="AS14626" s="41"/>
      <c r="AT14626" s="41"/>
      <c r="AU14626" s="41"/>
      <c r="AV14626" s="41"/>
      <c r="AW14626" s="41"/>
      <c r="AX14626" s="41"/>
      <c r="AY14626" s="41"/>
      <c r="AZ14626" s="41"/>
      <c r="BA14626" s="41"/>
      <c r="BB14626" s="41"/>
      <c r="BC14626" s="41"/>
      <c r="BD14626" s="41"/>
      <c r="BE14626" s="41"/>
      <c r="BF14626" s="41"/>
      <c r="BG14626" s="41"/>
      <c r="BH14626" s="41"/>
      <c r="BI14626" s="41"/>
      <c r="BJ14626" s="41"/>
      <c r="BK14626" s="41"/>
      <c r="BL14626" s="41"/>
      <c r="BM14626" s="41"/>
      <c r="BN14626" s="41"/>
      <c r="BO14626" s="41"/>
      <c r="BP14626" s="108"/>
      <c r="CG14626" s="102"/>
      <c r="CI14626" s="45"/>
    </row>
    <row r="14627" spans="37:87" ht="13" customHeight="1">
      <c r="AK14627" s="114"/>
      <c r="AL14627" s="41"/>
      <c r="AM14627" s="41"/>
      <c r="AN14627" s="41"/>
      <c r="AO14627" s="41"/>
      <c r="AP14627" s="41"/>
      <c r="AQ14627" s="41"/>
      <c r="AR14627" s="41"/>
      <c r="AS14627" s="41"/>
      <c r="AT14627" s="41"/>
      <c r="AU14627" s="41"/>
      <c r="AV14627" s="41"/>
      <c r="AW14627" s="41"/>
      <c r="AX14627" s="41"/>
      <c r="AY14627" s="41"/>
      <c r="AZ14627" s="41"/>
      <c r="BA14627" s="41"/>
      <c r="BB14627" s="41"/>
      <c r="BC14627" s="41"/>
      <c r="BD14627" s="41"/>
      <c r="BE14627" s="41"/>
      <c r="BF14627" s="41"/>
      <c r="BG14627" s="41"/>
      <c r="BH14627" s="41"/>
      <c r="BI14627" s="41"/>
      <c r="BJ14627" s="41"/>
      <c r="BK14627" s="41"/>
      <c r="BL14627" s="41"/>
      <c r="BM14627" s="41"/>
      <c r="BN14627" s="41"/>
      <c r="BO14627" s="41"/>
      <c r="BP14627" s="108"/>
      <c r="CG14627" s="102"/>
      <c r="CI14627" s="45"/>
    </row>
    <row r="14628" spans="37:87" ht="13" customHeight="1">
      <c r="AK14628" s="114"/>
      <c r="AL14628" s="41"/>
      <c r="AM14628" s="41"/>
      <c r="AN14628" s="41"/>
      <c r="AO14628" s="41"/>
      <c r="AP14628" s="41"/>
      <c r="AQ14628" s="41"/>
      <c r="AR14628" s="41"/>
      <c r="AS14628" s="41"/>
      <c r="AT14628" s="41"/>
      <c r="AU14628" s="41"/>
      <c r="AV14628" s="41"/>
      <c r="AW14628" s="41"/>
      <c r="AX14628" s="41"/>
      <c r="AY14628" s="41"/>
      <c r="AZ14628" s="41"/>
      <c r="BA14628" s="41"/>
      <c r="BB14628" s="41"/>
      <c r="BC14628" s="41"/>
      <c r="BD14628" s="41"/>
      <c r="BE14628" s="41"/>
      <c r="BF14628" s="41"/>
      <c r="BG14628" s="41"/>
      <c r="BH14628" s="41"/>
      <c r="BI14628" s="41"/>
      <c r="BJ14628" s="41"/>
      <c r="BK14628" s="41"/>
      <c r="BL14628" s="41"/>
      <c r="BM14628" s="41"/>
      <c r="BN14628" s="41"/>
      <c r="BO14628" s="41"/>
      <c r="BP14628" s="108"/>
      <c r="CG14628" s="102"/>
      <c r="CI14628" s="45"/>
    </row>
    <row r="14629" spans="37:87" ht="13" customHeight="1">
      <c r="AK14629" s="114"/>
      <c r="AL14629" s="41"/>
      <c r="AM14629" s="41"/>
      <c r="AN14629" s="41"/>
      <c r="AO14629" s="41"/>
      <c r="AP14629" s="41"/>
      <c r="AQ14629" s="41"/>
      <c r="AR14629" s="41"/>
      <c r="AS14629" s="41"/>
      <c r="AT14629" s="41"/>
      <c r="AU14629" s="41"/>
      <c r="AV14629" s="41"/>
      <c r="AW14629" s="41"/>
      <c r="AX14629" s="41"/>
      <c r="AY14629" s="41"/>
      <c r="AZ14629" s="41"/>
      <c r="BA14629" s="41"/>
      <c r="BB14629" s="41"/>
      <c r="BC14629" s="41"/>
      <c r="BD14629" s="41"/>
      <c r="BE14629" s="41"/>
      <c r="BF14629" s="41"/>
      <c r="BG14629" s="41"/>
      <c r="BH14629" s="41"/>
      <c r="BI14629" s="41"/>
      <c r="BJ14629" s="41"/>
      <c r="BK14629" s="41"/>
      <c r="BL14629" s="41"/>
      <c r="BM14629" s="41"/>
      <c r="BN14629" s="41"/>
      <c r="BO14629" s="41"/>
      <c r="BP14629" s="108"/>
      <c r="CG14629" s="102"/>
      <c r="CI14629" s="45"/>
    </row>
    <row r="14630" spans="37:87" ht="13" customHeight="1">
      <c r="AK14630" s="114"/>
      <c r="AL14630" s="41"/>
      <c r="AM14630" s="41"/>
      <c r="AN14630" s="41"/>
      <c r="AO14630" s="41"/>
      <c r="AP14630" s="41"/>
      <c r="AQ14630" s="41"/>
      <c r="AR14630" s="41"/>
      <c r="AS14630" s="41"/>
      <c r="AT14630" s="41"/>
      <c r="AU14630" s="41"/>
      <c r="AV14630" s="41"/>
      <c r="AW14630" s="41"/>
      <c r="AX14630" s="41"/>
      <c r="AY14630" s="41"/>
      <c r="AZ14630" s="41"/>
      <c r="BA14630" s="41"/>
      <c r="BB14630" s="41"/>
      <c r="BC14630" s="41"/>
      <c r="BD14630" s="41"/>
      <c r="BE14630" s="41"/>
      <c r="BF14630" s="41"/>
      <c r="BG14630" s="41"/>
      <c r="BH14630" s="41"/>
      <c r="BI14630" s="41"/>
      <c r="BJ14630" s="41"/>
      <c r="BK14630" s="41"/>
      <c r="BL14630" s="41"/>
      <c r="BM14630" s="41"/>
      <c r="BN14630" s="41"/>
      <c r="BO14630" s="41"/>
      <c r="BP14630" s="108"/>
      <c r="CG14630" s="102"/>
      <c r="CI14630" s="45"/>
    </row>
    <row r="14631" spans="37:87" ht="13" customHeight="1">
      <c r="AK14631" s="114"/>
      <c r="AL14631" s="41"/>
      <c r="AM14631" s="41"/>
      <c r="AN14631" s="41"/>
      <c r="AO14631" s="41"/>
      <c r="AP14631" s="41"/>
      <c r="AQ14631" s="41"/>
      <c r="AR14631" s="41"/>
      <c r="AS14631" s="41"/>
      <c r="AT14631" s="41"/>
      <c r="AU14631" s="41"/>
      <c r="AV14631" s="41"/>
      <c r="AW14631" s="41"/>
      <c r="AX14631" s="41"/>
      <c r="AY14631" s="41"/>
      <c r="AZ14631" s="41"/>
      <c r="BA14631" s="41"/>
      <c r="BB14631" s="41"/>
      <c r="BC14631" s="41"/>
      <c r="BD14631" s="41"/>
      <c r="BE14631" s="41"/>
      <c r="BF14631" s="41"/>
      <c r="BG14631" s="41"/>
      <c r="BH14631" s="41"/>
      <c r="BI14631" s="41"/>
      <c r="BJ14631" s="41"/>
      <c r="BK14631" s="41"/>
      <c r="BL14631" s="41"/>
      <c r="BM14631" s="41"/>
      <c r="BN14631" s="41"/>
      <c r="BO14631" s="41"/>
      <c r="BP14631" s="108"/>
      <c r="CG14631" s="102"/>
      <c r="CI14631" s="45"/>
    </row>
    <row r="14632" spans="37:87" ht="13" customHeight="1">
      <c r="AK14632" s="114"/>
      <c r="AL14632" s="41"/>
      <c r="AM14632" s="41"/>
      <c r="AN14632" s="41"/>
      <c r="AO14632" s="41"/>
      <c r="AP14632" s="41"/>
      <c r="AQ14632" s="41"/>
      <c r="AR14632" s="41"/>
      <c r="AS14632" s="41"/>
      <c r="AT14632" s="41"/>
      <c r="AU14632" s="41"/>
      <c r="AV14632" s="41"/>
      <c r="AW14632" s="41"/>
      <c r="AX14632" s="41"/>
      <c r="AY14632" s="41"/>
      <c r="AZ14632" s="41"/>
      <c r="BA14632" s="41"/>
      <c r="BB14632" s="41"/>
      <c r="BC14632" s="41"/>
      <c r="BD14632" s="41"/>
      <c r="BE14632" s="41"/>
      <c r="BF14632" s="41"/>
      <c r="BG14632" s="41"/>
      <c r="BH14632" s="41"/>
      <c r="BI14632" s="41"/>
      <c r="BJ14632" s="41"/>
      <c r="BK14632" s="41"/>
      <c r="BL14632" s="41"/>
      <c r="BM14632" s="41"/>
      <c r="BN14632" s="41"/>
      <c r="BO14632" s="41"/>
      <c r="BP14632" s="108"/>
      <c r="CG14632" s="102"/>
      <c r="CI14632" s="45"/>
    </row>
    <row r="14633" spans="37:87" ht="13" customHeight="1">
      <c r="AK14633" s="114"/>
      <c r="AL14633" s="41"/>
      <c r="AM14633" s="41"/>
      <c r="AN14633" s="41"/>
      <c r="AO14633" s="41"/>
      <c r="AP14633" s="41"/>
      <c r="AQ14633" s="41"/>
      <c r="AR14633" s="41"/>
      <c r="AS14633" s="41"/>
      <c r="AT14633" s="41"/>
      <c r="AU14633" s="41"/>
      <c r="AV14633" s="41"/>
      <c r="AW14633" s="41"/>
      <c r="AX14633" s="41"/>
      <c r="AY14633" s="41"/>
      <c r="AZ14633" s="41"/>
      <c r="BA14633" s="41"/>
      <c r="BB14633" s="41"/>
      <c r="BC14633" s="41"/>
      <c r="BD14633" s="41"/>
      <c r="BE14633" s="41"/>
      <c r="BF14633" s="41"/>
      <c r="BG14633" s="41"/>
      <c r="BH14633" s="41"/>
      <c r="BI14633" s="41"/>
      <c r="BJ14633" s="41"/>
      <c r="BK14633" s="41"/>
      <c r="BL14633" s="41"/>
      <c r="BM14633" s="41"/>
      <c r="BN14633" s="41"/>
      <c r="BO14633" s="41"/>
      <c r="BP14633" s="108"/>
      <c r="CG14633" s="102"/>
      <c r="CI14633" s="45"/>
    </row>
    <row r="14634" spans="37:87" ht="13" customHeight="1">
      <c r="AK14634" s="114"/>
      <c r="AL14634" s="41"/>
      <c r="AM14634" s="41"/>
      <c r="AN14634" s="41"/>
      <c r="AO14634" s="41"/>
      <c r="AP14634" s="41"/>
      <c r="AQ14634" s="41"/>
      <c r="AR14634" s="41"/>
      <c r="AS14634" s="41"/>
      <c r="AT14634" s="41"/>
      <c r="AU14634" s="41"/>
      <c r="AV14634" s="41"/>
      <c r="AW14634" s="41"/>
      <c r="AX14634" s="41"/>
      <c r="AY14634" s="41"/>
      <c r="AZ14634" s="41"/>
      <c r="BA14634" s="41"/>
      <c r="BB14634" s="41"/>
      <c r="BC14634" s="41"/>
      <c r="BD14634" s="41"/>
      <c r="BE14634" s="41"/>
      <c r="BF14634" s="41"/>
      <c r="BG14634" s="41"/>
      <c r="BH14634" s="41"/>
      <c r="BI14634" s="41"/>
      <c r="BJ14634" s="41"/>
      <c r="BK14634" s="41"/>
      <c r="BL14634" s="41"/>
      <c r="BM14634" s="41"/>
      <c r="BN14634" s="41"/>
      <c r="BO14634" s="41"/>
      <c r="BP14634" s="108"/>
      <c r="CG14634" s="102"/>
      <c r="CI14634" s="45"/>
    </row>
    <row r="14635" spans="37:87" ht="13" customHeight="1">
      <c r="AK14635" s="114"/>
      <c r="AL14635" s="41"/>
      <c r="AM14635" s="41"/>
      <c r="AN14635" s="41"/>
      <c r="AO14635" s="41"/>
      <c r="AP14635" s="41"/>
      <c r="AQ14635" s="41"/>
      <c r="AR14635" s="41"/>
      <c r="AS14635" s="41"/>
      <c r="AT14635" s="41"/>
      <c r="AU14635" s="41"/>
      <c r="AV14635" s="41"/>
      <c r="AW14635" s="41"/>
      <c r="AX14635" s="41"/>
      <c r="AY14635" s="41"/>
      <c r="AZ14635" s="41"/>
      <c r="BA14635" s="41"/>
      <c r="BB14635" s="41"/>
      <c r="BC14635" s="41"/>
      <c r="BD14635" s="41"/>
      <c r="BE14635" s="41"/>
      <c r="BF14635" s="41"/>
      <c r="BG14635" s="41"/>
      <c r="BH14635" s="41"/>
      <c r="BI14635" s="41"/>
      <c r="BJ14635" s="41"/>
      <c r="BK14635" s="41"/>
      <c r="BL14635" s="41"/>
      <c r="BM14635" s="41"/>
      <c r="BN14635" s="41"/>
      <c r="BO14635" s="41"/>
      <c r="BP14635" s="108"/>
      <c r="CG14635" s="102"/>
      <c r="CI14635" s="45"/>
    </row>
    <row r="14636" spans="37:87" ht="13" customHeight="1">
      <c r="AK14636" s="114"/>
      <c r="AL14636" s="41"/>
      <c r="AM14636" s="41"/>
      <c r="AN14636" s="41"/>
      <c r="AO14636" s="41"/>
      <c r="AP14636" s="41"/>
      <c r="AQ14636" s="41"/>
      <c r="AR14636" s="41"/>
      <c r="AS14636" s="41"/>
      <c r="AT14636" s="41"/>
      <c r="AU14636" s="41"/>
      <c r="AV14636" s="41"/>
      <c r="AW14636" s="41"/>
      <c r="AX14636" s="41"/>
      <c r="AY14636" s="41"/>
      <c r="AZ14636" s="41"/>
      <c r="BA14636" s="41"/>
      <c r="BB14636" s="41"/>
      <c r="BC14636" s="41"/>
      <c r="BD14636" s="41"/>
      <c r="BE14636" s="41"/>
      <c r="BF14636" s="41"/>
      <c r="BG14636" s="41"/>
      <c r="BH14636" s="41"/>
      <c r="BI14636" s="41"/>
      <c r="BJ14636" s="41"/>
      <c r="BK14636" s="41"/>
      <c r="BL14636" s="41"/>
      <c r="BM14636" s="41"/>
      <c r="BN14636" s="41"/>
      <c r="BO14636" s="41"/>
      <c r="BP14636" s="108"/>
      <c r="CG14636" s="102"/>
      <c r="CI14636" s="45"/>
    </row>
    <row r="14637" spans="37:87" ht="13" customHeight="1">
      <c r="AK14637" s="114"/>
      <c r="AL14637" s="41"/>
      <c r="AM14637" s="41"/>
      <c r="AN14637" s="41"/>
      <c r="AO14637" s="41"/>
      <c r="AP14637" s="41"/>
      <c r="AQ14637" s="41"/>
      <c r="AR14637" s="41"/>
      <c r="AS14637" s="41"/>
      <c r="AT14637" s="41"/>
      <c r="AU14637" s="41"/>
      <c r="AV14637" s="41"/>
      <c r="AW14637" s="41"/>
      <c r="AX14637" s="41"/>
      <c r="AY14637" s="41"/>
      <c r="AZ14637" s="41"/>
      <c r="BA14637" s="41"/>
      <c r="BB14637" s="41"/>
      <c r="BC14637" s="41"/>
      <c r="BD14637" s="41"/>
      <c r="BE14637" s="41"/>
      <c r="BF14637" s="41"/>
      <c r="BG14637" s="41"/>
      <c r="BH14637" s="41"/>
      <c r="BI14637" s="41"/>
      <c r="BJ14637" s="41"/>
      <c r="BK14637" s="41"/>
      <c r="BL14637" s="41"/>
      <c r="BM14637" s="41"/>
      <c r="BN14637" s="41"/>
      <c r="BO14637" s="41"/>
      <c r="BP14637" s="108"/>
      <c r="CG14637" s="102"/>
      <c r="CI14637" s="45"/>
    </row>
    <row r="14638" spans="37:87" ht="13" customHeight="1">
      <c r="AK14638" s="114"/>
      <c r="AL14638" s="41"/>
      <c r="AM14638" s="41"/>
      <c r="AN14638" s="41"/>
      <c r="AO14638" s="41"/>
      <c r="AP14638" s="41"/>
      <c r="AQ14638" s="41"/>
      <c r="AR14638" s="41"/>
      <c r="AS14638" s="41"/>
      <c r="AT14638" s="41"/>
      <c r="AU14638" s="41"/>
      <c r="AV14638" s="41"/>
      <c r="AW14638" s="41"/>
      <c r="AX14638" s="41"/>
      <c r="AY14638" s="41"/>
      <c r="AZ14638" s="41"/>
      <c r="BA14638" s="41"/>
      <c r="BB14638" s="41"/>
      <c r="BC14638" s="41"/>
      <c r="BD14638" s="41"/>
      <c r="BE14638" s="41"/>
      <c r="BF14638" s="41"/>
      <c r="BG14638" s="41"/>
      <c r="BH14638" s="41"/>
      <c r="BI14638" s="41"/>
      <c r="BJ14638" s="41"/>
      <c r="BK14638" s="41"/>
      <c r="BL14638" s="41"/>
      <c r="BM14638" s="41"/>
      <c r="BN14638" s="41"/>
      <c r="BO14638" s="41"/>
      <c r="BP14638" s="108"/>
      <c r="CG14638" s="102"/>
      <c r="CI14638" s="45"/>
    </row>
    <row r="14639" spans="37:87" ht="13" customHeight="1">
      <c r="AK14639" s="114"/>
      <c r="AL14639" s="41"/>
      <c r="AM14639" s="41"/>
      <c r="AN14639" s="41"/>
      <c r="AO14639" s="41"/>
      <c r="AP14639" s="41"/>
      <c r="AQ14639" s="41"/>
      <c r="AR14639" s="41"/>
      <c r="AS14639" s="41"/>
      <c r="AT14639" s="41"/>
      <c r="AU14639" s="41"/>
      <c r="AV14639" s="41"/>
      <c r="AW14639" s="41"/>
      <c r="AX14639" s="41"/>
      <c r="AY14639" s="41"/>
      <c r="AZ14639" s="41"/>
      <c r="BA14639" s="41"/>
      <c r="BB14639" s="41"/>
      <c r="BC14639" s="41"/>
      <c r="BD14639" s="41"/>
      <c r="BE14639" s="41"/>
      <c r="BF14639" s="41"/>
      <c r="BG14639" s="41"/>
      <c r="BH14639" s="41"/>
      <c r="BI14639" s="41"/>
      <c r="BJ14639" s="41"/>
      <c r="BK14639" s="41"/>
      <c r="BL14639" s="41"/>
      <c r="BM14639" s="41"/>
      <c r="BN14639" s="41"/>
      <c r="BO14639" s="41"/>
      <c r="BP14639" s="108"/>
      <c r="CG14639" s="102"/>
      <c r="CI14639" s="45"/>
    </row>
    <row r="14640" spans="37:87" ht="13" customHeight="1">
      <c r="AK14640" s="114"/>
      <c r="AL14640" s="41"/>
      <c r="AM14640" s="41"/>
      <c r="AN14640" s="41"/>
      <c r="AO14640" s="41"/>
      <c r="AP14640" s="41"/>
      <c r="AQ14640" s="41"/>
      <c r="AR14640" s="41"/>
      <c r="AS14640" s="41"/>
      <c r="AT14640" s="41"/>
      <c r="AU14640" s="41"/>
      <c r="AV14640" s="41"/>
      <c r="AW14640" s="41"/>
      <c r="AX14640" s="41"/>
      <c r="AY14640" s="41"/>
      <c r="AZ14640" s="41"/>
      <c r="BA14640" s="41"/>
      <c r="BB14640" s="41"/>
      <c r="BC14640" s="41"/>
      <c r="BD14640" s="41"/>
      <c r="BE14640" s="41"/>
      <c r="BF14640" s="41"/>
      <c r="BG14640" s="41"/>
      <c r="BH14640" s="41"/>
      <c r="BI14640" s="41"/>
      <c r="BJ14640" s="41"/>
      <c r="BK14640" s="41"/>
      <c r="BL14640" s="41"/>
      <c r="BM14640" s="41"/>
      <c r="BN14640" s="41"/>
      <c r="BO14640" s="41"/>
      <c r="BP14640" s="108"/>
      <c r="CG14640" s="102"/>
      <c r="CI14640" s="45"/>
    </row>
    <row r="14641" spans="37:87" ht="13" customHeight="1">
      <c r="AK14641" s="114"/>
      <c r="AL14641" s="41"/>
      <c r="AM14641" s="41"/>
      <c r="AN14641" s="41"/>
      <c r="AO14641" s="41"/>
      <c r="AP14641" s="41"/>
      <c r="AQ14641" s="41"/>
      <c r="AR14641" s="41"/>
      <c r="AS14641" s="41"/>
      <c r="AT14641" s="41"/>
      <c r="AU14641" s="41"/>
      <c r="AV14641" s="41"/>
      <c r="AW14641" s="41"/>
      <c r="AX14641" s="41"/>
      <c r="AY14641" s="41"/>
      <c r="AZ14641" s="41"/>
      <c r="BA14641" s="41"/>
      <c r="BB14641" s="41"/>
      <c r="BC14641" s="41"/>
      <c r="BD14641" s="41"/>
      <c r="BE14641" s="41"/>
      <c r="BF14641" s="41"/>
      <c r="BG14641" s="41"/>
      <c r="BH14641" s="41"/>
      <c r="BI14641" s="41"/>
      <c r="BJ14641" s="41"/>
      <c r="BK14641" s="41"/>
      <c r="BL14641" s="41"/>
      <c r="BM14641" s="41"/>
      <c r="BN14641" s="41"/>
      <c r="BO14641" s="41"/>
      <c r="BP14641" s="108"/>
      <c r="CG14641" s="102"/>
      <c r="CI14641" s="45"/>
    </row>
    <row r="14642" spans="37:87" ht="13" customHeight="1">
      <c r="AK14642" s="114"/>
      <c r="AL14642" s="41"/>
      <c r="AM14642" s="41"/>
      <c r="AN14642" s="41"/>
      <c r="AO14642" s="41"/>
      <c r="AP14642" s="41"/>
      <c r="AQ14642" s="41"/>
      <c r="AR14642" s="41"/>
      <c r="AS14642" s="41"/>
      <c r="AT14642" s="41"/>
      <c r="AU14642" s="41"/>
      <c r="AV14642" s="41"/>
      <c r="AW14642" s="41"/>
      <c r="AX14642" s="41"/>
      <c r="AY14642" s="41"/>
      <c r="AZ14642" s="41"/>
      <c r="BA14642" s="41"/>
      <c r="BB14642" s="41"/>
      <c r="BC14642" s="41"/>
      <c r="BD14642" s="41"/>
      <c r="BE14642" s="41"/>
      <c r="BF14642" s="41"/>
      <c r="BG14642" s="41"/>
      <c r="BH14642" s="41"/>
      <c r="BI14642" s="41"/>
      <c r="BJ14642" s="41"/>
      <c r="BK14642" s="41"/>
      <c r="BL14642" s="41"/>
      <c r="BM14642" s="41"/>
      <c r="BN14642" s="41"/>
      <c r="BO14642" s="41"/>
      <c r="BP14642" s="108"/>
      <c r="CG14642" s="102"/>
      <c r="CI14642" s="45"/>
    </row>
    <row r="14643" spans="37:87" ht="13" customHeight="1">
      <c r="AK14643" s="114"/>
      <c r="AL14643" s="41"/>
      <c r="AM14643" s="41"/>
      <c r="AN14643" s="41"/>
      <c r="AO14643" s="41"/>
      <c r="AP14643" s="41"/>
      <c r="AQ14643" s="41"/>
      <c r="AR14643" s="41"/>
      <c r="AS14643" s="41"/>
      <c r="AT14643" s="41"/>
      <c r="AU14643" s="41"/>
      <c r="AV14643" s="41"/>
      <c r="AW14643" s="41"/>
      <c r="AX14643" s="41"/>
      <c r="AY14643" s="41"/>
      <c r="AZ14643" s="41"/>
      <c r="BA14643" s="41"/>
      <c r="BB14643" s="41"/>
      <c r="BC14643" s="41"/>
      <c r="BD14643" s="41"/>
      <c r="BE14643" s="41"/>
      <c r="BF14643" s="41"/>
      <c r="BG14643" s="41"/>
      <c r="BH14643" s="41"/>
      <c r="BI14643" s="41"/>
      <c r="BJ14643" s="41"/>
      <c r="BK14643" s="41"/>
      <c r="BL14643" s="41"/>
      <c r="BM14643" s="41"/>
      <c r="BN14643" s="41"/>
      <c r="BO14643" s="41"/>
      <c r="BP14643" s="108"/>
      <c r="CG14643" s="102"/>
      <c r="CI14643" s="45"/>
    </row>
    <row r="14644" spans="37:87" ht="13" customHeight="1">
      <c r="AK14644" s="114"/>
      <c r="AL14644" s="41"/>
      <c r="AM14644" s="41"/>
      <c r="AN14644" s="41"/>
      <c r="AO14644" s="41"/>
      <c r="AP14644" s="41"/>
      <c r="AQ14644" s="41"/>
      <c r="AR14644" s="41"/>
      <c r="AS14644" s="41"/>
      <c r="AT14644" s="41"/>
      <c r="AU14644" s="41"/>
      <c r="AV14644" s="41"/>
      <c r="AW14644" s="41"/>
      <c r="AX14644" s="41"/>
      <c r="AY14644" s="41"/>
      <c r="AZ14644" s="41"/>
      <c r="BA14644" s="41"/>
      <c r="BB14644" s="41"/>
      <c r="BC14644" s="41"/>
      <c r="BD14644" s="41"/>
      <c r="BE14644" s="41"/>
      <c r="BF14644" s="41"/>
      <c r="BG14644" s="41"/>
      <c r="BH14644" s="41"/>
      <c r="BI14644" s="41"/>
      <c r="BJ14644" s="41"/>
      <c r="BK14644" s="41"/>
      <c r="BL14644" s="41"/>
      <c r="BM14644" s="41"/>
      <c r="BN14644" s="41"/>
      <c r="BO14644" s="41"/>
      <c r="BP14644" s="108"/>
      <c r="CG14644" s="102"/>
      <c r="CI14644" s="45"/>
    </row>
    <row r="14645" spans="37:87" ht="13" customHeight="1">
      <c r="AK14645" s="114"/>
      <c r="AL14645" s="41"/>
      <c r="AM14645" s="41"/>
      <c r="AN14645" s="41"/>
      <c r="AO14645" s="41"/>
      <c r="AP14645" s="41"/>
      <c r="AQ14645" s="41"/>
      <c r="AR14645" s="41"/>
      <c r="AS14645" s="41"/>
      <c r="AT14645" s="41"/>
      <c r="AU14645" s="41"/>
      <c r="AV14645" s="41"/>
      <c r="AW14645" s="41"/>
      <c r="AX14645" s="41"/>
      <c r="AY14645" s="41"/>
      <c r="AZ14645" s="41"/>
      <c r="BA14645" s="41"/>
      <c r="BB14645" s="41"/>
      <c r="BC14645" s="41"/>
      <c r="BD14645" s="41"/>
      <c r="BE14645" s="41"/>
      <c r="BF14645" s="41"/>
      <c r="BG14645" s="41"/>
      <c r="BH14645" s="41"/>
      <c r="BI14645" s="41"/>
      <c r="BJ14645" s="41"/>
      <c r="BK14645" s="41"/>
      <c r="BL14645" s="41"/>
      <c r="BM14645" s="41"/>
      <c r="BN14645" s="41"/>
      <c r="BO14645" s="41"/>
      <c r="BP14645" s="108"/>
      <c r="CG14645" s="102"/>
      <c r="CI14645" s="45"/>
    </row>
    <row r="14646" spans="37:87" ht="13" customHeight="1">
      <c r="AK14646" s="114"/>
      <c r="AL14646" s="41"/>
      <c r="AM14646" s="41"/>
      <c r="AN14646" s="41"/>
      <c r="AO14646" s="41"/>
      <c r="AP14646" s="41"/>
      <c r="AQ14646" s="41"/>
      <c r="AR14646" s="41"/>
      <c r="AS14646" s="41"/>
      <c r="AT14646" s="41"/>
      <c r="AU14646" s="41"/>
      <c r="AV14646" s="41"/>
      <c r="AW14646" s="41"/>
      <c r="AX14646" s="41"/>
      <c r="AY14646" s="41"/>
      <c r="AZ14646" s="41"/>
      <c r="BA14646" s="41"/>
      <c r="BB14646" s="41"/>
      <c r="BC14646" s="41"/>
      <c r="BD14646" s="41"/>
      <c r="BE14646" s="41"/>
      <c r="BF14646" s="41"/>
      <c r="BG14646" s="41"/>
      <c r="BH14646" s="41"/>
      <c r="BI14646" s="41"/>
      <c r="BJ14646" s="41"/>
      <c r="BK14646" s="41"/>
      <c r="BL14646" s="41"/>
      <c r="BM14646" s="41"/>
      <c r="BN14646" s="41"/>
      <c r="BO14646" s="41"/>
      <c r="BP14646" s="108"/>
      <c r="CG14646" s="102"/>
      <c r="CI14646" s="45"/>
    </row>
    <row r="14647" spans="37:87" ht="13" customHeight="1">
      <c r="AK14647" s="114"/>
      <c r="AL14647" s="41"/>
      <c r="AM14647" s="41"/>
      <c r="AN14647" s="41"/>
      <c r="AO14647" s="41"/>
      <c r="AP14647" s="41"/>
      <c r="AQ14647" s="41"/>
      <c r="AR14647" s="41"/>
      <c r="AS14647" s="41"/>
      <c r="AT14647" s="41"/>
      <c r="AU14647" s="41"/>
      <c r="AV14647" s="41"/>
      <c r="AW14647" s="41"/>
      <c r="AX14647" s="41"/>
      <c r="AY14647" s="41"/>
      <c r="AZ14647" s="41"/>
      <c r="BA14647" s="41"/>
      <c r="BB14647" s="41"/>
      <c r="BC14647" s="41"/>
      <c r="BD14647" s="41"/>
      <c r="BE14647" s="41"/>
      <c r="BF14647" s="41"/>
      <c r="BG14647" s="41"/>
      <c r="BH14647" s="41"/>
      <c r="BI14647" s="41"/>
      <c r="BJ14647" s="41"/>
      <c r="BK14647" s="41"/>
      <c r="BL14647" s="41"/>
      <c r="BM14647" s="41"/>
      <c r="BN14647" s="41"/>
      <c r="BO14647" s="41"/>
      <c r="BP14647" s="108"/>
      <c r="CG14647" s="102"/>
      <c r="CI14647" s="45"/>
    </row>
    <row r="14648" spans="37:87" ht="13" customHeight="1">
      <c r="AK14648" s="114"/>
      <c r="AL14648" s="41"/>
      <c r="AM14648" s="41"/>
      <c r="AN14648" s="41"/>
      <c r="AO14648" s="41"/>
      <c r="AP14648" s="41"/>
      <c r="AQ14648" s="41"/>
      <c r="AR14648" s="41"/>
      <c r="AS14648" s="41"/>
      <c r="AT14648" s="41"/>
      <c r="AU14648" s="41"/>
      <c r="AV14648" s="41"/>
      <c r="AW14648" s="41"/>
      <c r="AX14648" s="41"/>
      <c r="AY14648" s="41"/>
      <c r="AZ14648" s="41"/>
      <c r="BA14648" s="41"/>
      <c r="BB14648" s="41"/>
      <c r="BC14648" s="41"/>
      <c r="BD14648" s="41"/>
      <c r="BE14648" s="41"/>
      <c r="BF14648" s="41"/>
      <c r="BG14648" s="41"/>
      <c r="BH14648" s="41"/>
      <c r="BI14648" s="41"/>
      <c r="BJ14648" s="41"/>
      <c r="BK14648" s="41"/>
      <c r="BL14648" s="41"/>
      <c r="BM14648" s="41"/>
      <c r="BN14648" s="41"/>
      <c r="BO14648" s="41"/>
      <c r="BP14648" s="108"/>
      <c r="CG14648" s="102"/>
      <c r="CI14648" s="45"/>
    </row>
    <row r="14649" spans="37:87" ht="13" customHeight="1">
      <c r="AK14649" s="114"/>
      <c r="AL14649" s="41"/>
      <c r="AM14649" s="41"/>
      <c r="AN14649" s="41"/>
      <c r="AO14649" s="41"/>
      <c r="AP14649" s="41"/>
      <c r="AQ14649" s="41"/>
      <c r="AR14649" s="41"/>
      <c r="AS14649" s="41"/>
      <c r="AT14649" s="41"/>
      <c r="AU14649" s="41"/>
      <c r="AV14649" s="41"/>
      <c r="AW14649" s="41"/>
      <c r="AX14649" s="41"/>
      <c r="AY14649" s="41"/>
      <c r="AZ14649" s="41"/>
      <c r="BA14649" s="41"/>
      <c r="BB14649" s="41"/>
      <c r="BC14649" s="41"/>
      <c r="BD14649" s="41"/>
      <c r="BE14649" s="41"/>
      <c r="BF14649" s="41"/>
      <c r="BG14649" s="41"/>
      <c r="BH14649" s="41"/>
      <c r="BI14649" s="41"/>
      <c r="BJ14649" s="41"/>
      <c r="BK14649" s="41"/>
      <c r="BL14649" s="41"/>
      <c r="BM14649" s="41"/>
      <c r="BN14649" s="41"/>
      <c r="BO14649" s="41"/>
      <c r="BP14649" s="108"/>
      <c r="CG14649" s="102"/>
      <c r="CI14649" s="45"/>
    </row>
    <row r="14650" spans="37:87" ht="13" customHeight="1">
      <c r="AK14650" s="114"/>
      <c r="AL14650" s="41"/>
      <c r="AM14650" s="41"/>
      <c r="AN14650" s="41"/>
      <c r="AO14650" s="41"/>
      <c r="AP14650" s="41"/>
      <c r="AQ14650" s="41"/>
      <c r="AR14650" s="41"/>
      <c r="AS14650" s="41"/>
      <c r="AT14650" s="41"/>
      <c r="AU14650" s="41"/>
      <c r="AV14650" s="41"/>
      <c r="AW14650" s="41"/>
      <c r="AX14650" s="41"/>
      <c r="AY14650" s="41"/>
      <c r="AZ14650" s="41"/>
      <c r="BA14650" s="41"/>
      <c r="BB14650" s="41"/>
      <c r="BC14650" s="41"/>
      <c r="BD14650" s="41"/>
      <c r="BE14650" s="41"/>
      <c r="BF14650" s="41"/>
      <c r="BG14650" s="41"/>
      <c r="BH14650" s="41"/>
      <c r="BI14650" s="41"/>
      <c r="BJ14650" s="41"/>
      <c r="BK14650" s="41"/>
      <c r="BL14650" s="41"/>
      <c r="BM14650" s="41"/>
      <c r="BN14650" s="41"/>
      <c r="BO14650" s="41"/>
      <c r="BP14650" s="108"/>
      <c r="CG14650" s="102"/>
      <c r="CI14650" s="45"/>
    </row>
    <row r="14651" spans="37:87" ht="13" customHeight="1">
      <c r="AK14651" s="114"/>
      <c r="AL14651" s="41"/>
      <c r="AM14651" s="41"/>
      <c r="AN14651" s="41"/>
      <c r="AO14651" s="41"/>
      <c r="AP14651" s="41"/>
      <c r="AQ14651" s="41"/>
      <c r="AR14651" s="41"/>
      <c r="AS14651" s="41"/>
      <c r="AT14651" s="41"/>
      <c r="AU14651" s="41"/>
      <c r="AV14651" s="41"/>
      <c r="AW14651" s="41"/>
      <c r="AX14651" s="41"/>
      <c r="AY14651" s="41"/>
      <c r="AZ14651" s="41"/>
      <c r="BA14651" s="41"/>
      <c r="BB14651" s="41"/>
      <c r="BC14651" s="41"/>
      <c r="BD14651" s="41"/>
      <c r="BE14651" s="41"/>
      <c r="BF14651" s="41"/>
      <c r="BG14651" s="41"/>
      <c r="BH14651" s="41"/>
      <c r="BI14651" s="41"/>
      <c r="BJ14651" s="41"/>
      <c r="BK14651" s="41"/>
      <c r="BL14651" s="41"/>
      <c r="BM14651" s="41"/>
      <c r="BN14651" s="41"/>
      <c r="BO14651" s="41"/>
      <c r="BP14651" s="108"/>
      <c r="CG14651" s="102"/>
      <c r="CI14651" s="45"/>
    </row>
    <row r="14652" spans="37:87" ht="13" customHeight="1">
      <c r="AK14652" s="114"/>
      <c r="AL14652" s="41"/>
      <c r="AM14652" s="41"/>
      <c r="AN14652" s="41"/>
      <c r="AO14652" s="41"/>
      <c r="AP14652" s="41"/>
      <c r="AQ14652" s="41"/>
      <c r="AR14652" s="41"/>
      <c r="AS14652" s="41"/>
      <c r="AT14652" s="41"/>
      <c r="AU14652" s="41"/>
      <c r="AV14652" s="41"/>
      <c r="AW14652" s="41"/>
      <c r="AX14652" s="41"/>
      <c r="AY14652" s="41"/>
      <c r="AZ14652" s="41"/>
      <c r="BA14652" s="41"/>
      <c r="BB14652" s="41"/>
      <c r="BC14652" s="41"/>
      <c r="BD14652" s="41"/>
      <c r="BE14652" s="41"/>
      <c r="BF14652" s="41"/>
      <c r="BG14652" s="41"/>
      <c r="BH14652" s="41"/>
      <c r="BI14652" s="41"/>
      <c r="BJ14652" s="41"/>
      <c r="BK14652" s="41"/>
      <c r="BL14652" s="41"/>
      <c r="BM14652" s="41"/>
      <c r="BN14652" s="41"/>
      <c r="BO14652" s="41"/>
      <c r="BP14652" s="108"/>
      <c r="CG14652" s="102"/>
      <c r="CI14652" s="45"/>
    </row>
    <row r="14653" spans="37:87" ht="13" customHeight="1">
      <c r="AK14653" s="114"/>
      <c r="AL14653" s="41"/>
      <c r="AM14653" s="41"/>
      <c r="AN14653" s="41"/>
      <c r="AO14653" s="41"/>
      <c r="AP14653" s="41"/>
      <c r="AQ14653" s="41"/>
      <c r="AR14653" s="41"/>
      <c r="AS14653" s="41"/>
      <c r="AT14653" s="41"/>
      <c r="AU14653" s="41"/>
      <c r="AV14653" s="41"/>
      <c r="AW14653" s="41"/>
      <c r="AX14653" s="41"/>
      <c r="AY14653" s="41"/>
      <c r="AZ14653" s="41"/>
      <c r="BA14653" s="41"/>
      <c r="BB14653" s="41"/>
      <c r="BC14653" s="41"/>
      <c r="BD14653" s="41"/>
      <c r="BE14653" s="41"/>
      <c r="BF14653" s="41"/>
      <c r="BG14653" s="41"/>
      <c r="BH14653" s="41"/>
      <c r="BI14653" s="41"/>
      <c r="BJ14653" s="41"/>
      <c r="BK14653" s="41"/>
      <c r="BL14653" s="41"/>
      <c r="BM14653" s="41"/>
      <c r="BN14653" s="41"/>
      <c r="BO14653" s="41"/>
      <c r="BP14653" s="108"/>
      <c r="CG14653" s="102"/>
      <c r="CI14653" s="45"/>
    </row>
    <row r="14654" spans="37:87" ht="13" customHeight="1">
      <c r="AK14654" s="114"/>
      <c r="AL14654" s="41"/>
      <c r="AM14654" s="41"/>
      <c r="AN14654" s="41"/>
      <c r="AO14654" s="41"/>
      <c r="AP14654" s="41"/>
      <c r="AQ14654" s="41"/>
      <c r="AR14654" s="41"/>
      <c r="AS14654" s="41"/>
      <c r="AT14654" s="41"/>
      <c r="AU14654" s="41"/>
      <c r="AV14654" s="41"/>
      <c r="AW14654" s="41"/>
      <c r="AX14654" s="41"/>
      <c r="AY14654" s="41"/>
      <c r="AZ14654" s="41"/>
      <c r="BA14654" s="41"/>
      <c r="BB14654" s="41"/>
      <c r="BC14654" s="41"/>
      <c r="BD14654" s="41"/>
      <c r="BE14654" s="41"/>
      <c r="BF14654" s="41"/>
      <c r="BG14654" s="41"/>
      <c r="BH14654" s="41"/>
      <c r="BI14654" s="41"/>
      <c r="BJ14654" s="41"/>
      <c r="BK14654" s="41"/>
      <c r="BL14654" s="41"/>
      <c r="BM14654" s="41"/>
      <c r="BN14654" s="41"/>
      <c r="BO14654" s="41"/>
      <c r="BP14654" s="108"/>
      <c r="CG14654" s="102"/>
      <c r="CI14654" s="45"/>
    </row>
    <row r="14655" spans="37:87" ht="13" customHeight="1">
      <c r="AK14655" s="114"/>
      <c r="AL14655" s="41"/>
      <c r="AM14655" s="41"/>
      <c r="AN14655" s="41"/>
      <c r="AO14655" s="41"/>
      <c r="AP14655" s="41"/>
      <c r="AQ14655" s="41"/>
      <c r="AR14655" s="41"/>
      <c r="AS14655" s="41"/>
      <c r="AT14655" s="41"/>
      <c r="AU14655" s="41"/>
      <c r="AV14655" s="41"/>
      <c r="AW14655" s="41"/>
      <c r="AX14655" s="41"/>
      <c r="AY14655" s="41"/>
      <c r="AZ14655" s="41"/>
      <c r="BA14655" s="41"/>
      <c r="BB14655" s="41"/>
      <c r="BC14655" s="41"/>
      <c r="BD14655" s="41"/>
      <c r="BE14655" s="41"/>
      <c r="BF14655" s="41"/>
      <c r="BG14655" s="41"/>
      <c r="BH14655" s="41"/>
      <c r="BI14655" s="41"/>
      <c r="BJ14655" s="41"/>
      <c r="BK14655" s="41"/>
      <c r="BL14655" s="41"/>
      <c r="BM14655" s="41"/>
      <c r="BN14655" s="41"/>
      <c r="BO14655" s="41"/>
      <c r="BP14655" s="108"/>
      <c r="CG14655" s="102"/>
      <c r="CI14655" s="45"/>
    </row>
    <row r="14656" spans="37:87" ht="13" customHeight="1">
      <c r="AK14656" s="114"/>
      <c r="AL14656" s="41"/>
      <c r="AM14656" s="41"/>
      <c r="AN14656" s="41"/>
      <c r="AO14656" s="41"/>
      <c r="AP14656" s="41"/>
      <c r="AQ14656" s="41"/>
      <c r="AR14656" s="41"/>
      <c r="AS14656" s="41"/>
      <c r="AT14656" s="41"/>
      <c r="AU14656" s="41"/>
      <c r="AV14656" s="41"/>
      <c r="AW14656" s="41"/>
      <c r="AX14656" s="41"/>
      <c r="AY14656" s="41"/>
      <c r="AZ14656" s="41"/>
      <c r="BA14656" s="41"/>
      <c r="BB14656" s="41"/>
      <c r="BC14656" s="41"/>
      <c r="BD14656" s="41"/>
      <c r="BE14656" s="41"/>
      <c r="BF14656" s="41"/>
      <c r="BG14656" s="41"/>
      <c r="BH14656" s="41"/>
      <c r="BI14656" s="41"/>
      <c r="BJ14656" s="41"/>
      <c r="BK14656" s="41"/>
      <c r="BL14656" s="41"/>
      <c r="BM14656" s="41"/>
      <c r="BN14656" s="41"/>
      <c r="BO14656" s="41"/>
      <c r="BP14656" s="108"/>
      <c r="CG14656" s="102"/>
      <c r="CI14656" s="45"/>
    </row>
    <row r="14657" spans="37:87" ht="13" customHeight="1">
      <c r="AK14657" s="114"/>
      <c r="AL14657" s="41"/>
      <c r="AM14657" s="41"/>
      <c r="AN14657" s="41"/>
      <c r="AO14657" s="41"/>
      <c r="AP14657" s="41"/>
      <c r="AQ14657" s="41"/>
      <c r="AR14657" s="41"/>
      <c r="AS14657" s="41"/>
      <c r="AT14657" s="41"/>
      <c r="AU14657" s="41"/>
      <c r="AV14657" s="41"/>
      <c r="AW14657" s="41"/>
      <c r="AX14657" s="41"/>
      <c r="AY14657" s="41"/>
      <c r="AZ14657" s="41"/>
      <c r="BA14657" s="41"/>
      <c r="BB14657" s="41"/>
      <c r="BC14657" s="41"/>
      <c r="BD14657" s="41"/>
      <c r="BE14657" s="41"/>
      <c r="BF14657" s="41"/>
      <c r="BG14657" s="41"/>
      <c r="BH14657" s="41"/>
      <c r="BI14657" s="41"/>
      <c r="BJ14657" s="41"/>
      <c r="BK14657" s="41"/>
      <c r="BL14657" s="41"/>
      <c r="BM14657" s="41"/>
      <c r="BN14657" s="41"/>
      <c r="BO14657" s="41"/>
      <c r="BP14657" s="108"/>
      <c r="CG14657" s="102"/>
      <c r="CI14657" s="45"/>
    </row>
    <row r="14658" spans="37:87" ht="13" customHeight="1">
      <c r="AK14658" s="114"/>
      <c r="AL14658" s="41"/>
      <c r="AM14658" s="41"/>
      <c r="AN14658" s="41"/>
      <c r="AO14658" s="41"/>
      <c r="AP14658" s="41"/>
      <c r="AQ14658" s="41"/>
      <c r="AR14658" s="41"/>
      <c r="AS14658" s="41"/>
      <c r="AT14658" s="41"/>
      <c r="AU14658" s="41"/>
      <c r="AV14658" s="41"/>
      <c r="AW14658" s="41"/>
      <c r="AX14658" s="41"/>
      <c r="AY14658" s="41"/>
      <c r="AZ14658" s="41"/>
      <c r="BA14658" s="41"/>
      <c r="BB14658" s="41"/>
      <c r="BC14658" s="41"/>
      <c r="BD14658" s="41"/>
      <c r="BE14658" s="41"/>
      <c r="BF14658" s="41"/>
      <c r="BG14658" s="41"/>
      <c r="BH14658" s="41"/>
      <c r="BI14658" s="41"/>
      <c r="BJ14658" s="41"/>
      <c r="BK14658" s="41"/>
      <c r="BL14658" s="41"/>
      <c r="BM14658" s="41"/>
      <c r="BN14658" s="41"/>
      <c r="BO14658" s="41"/>
      <c r="BP14658" s="108"/>
      <c r="CG14658" s="102"/>
      <c r="CI14658" s="45"/>
    </row>
    <row r="14659" spans="37:87" ht="13" customHeight="1">
      <c r="AK14659" s="114"/>
      <c r="AL14659" s="41"/>
      <c r="AM14659" s="41"/>
      <c r="AN14659" s="41"/>
      <c r="AO14659" s="41"/>
      <c r="AP14659" s="41"/>
      <c r="AQ14659" s="41"/>
      <c r="AR14659" s="41"/>
      <c r="AS14659" s="41"/>
      <c r="AT14659" s="41"/>
      <c r="AU14659" s="41"/>
      <c r="AV14659" s="41"/>
      <c r="AW14659" s="41"/>
      <c r="AX14659" s="41"/>
      <c r="AY14659" s="41"/>
      <c r="AZ14659" s="41"/>
      <c r="BA14659" s="41"/>
      <c r="BB14659" s="41"/>
      <c r="BC14659" s="41"/>
      <c r="BD14659" s="41"/>
      <c r="BE14659" s="41"/>
      <c r="BF14659" s="41"/>
      <c r="BG14659" s="41"/>
      <c r="BH14659" s="41"/>
      <c r="BI14659" s="41"/>
      <c r="BJ14659" s="41"/>
      <c r="BK14659" s="41"/>
      <c r="BL14659" s="41"/>
      <c r="BM14659" s="41"/>
      <c r="BN14659" s="41"/>
      <c r="BO14659" s="41"/>
      <c r="BP14659" s="108"/>
      <c r="CG14659" s="102"/>
      <c r="CI14659" s="45"/>
    </row>
    <row r="14660" spans="37:87" ht="13" customHeight="1">
      <c r="AK14660" s="114"/>
      <c r="AL14660" s="41"/>
      <c r="AM14660" s="41"/>
      <c r="AN14660" s="41"/>
      <c r="AO14660" s="41"/>
      <c r="AP14660" s="41"/>
      <c r="AQ14660" s="41"/>
      <c r="AR14660" s="41"/>
      <c r="AS14660" s="41"/>
      <c r="AT14660" s="41"/>
      <c r="AU14660" s="41"/>
      <c r="AV14660" s="41"/>
      <c r="AW14660" s="41"/>
      <c r="AX14660" s="41"/>
      <c r="AY14660" s="41"/>
      <c r="AZ14660" s="41"/>
      <c r="BA14660" s="41"/>
      <c r="BB14660" s="41"/>
      <c r="BC14660" s="41"/>
      <c r="BD14660" s="41"/>
      <c r="BE14660" s="41"/>
      <c r="BF14660" s="41"/>
      <c r="BG14660" s="41"/>
      <c r="BH14660" s="41"/>
      <c r="BI14660" s="41"/>
      <c r="BJ14660" s="41"/>
      <c r="BK14660" s="41"/>
      <c r="BL14660" s="41"/>
      <c r="BM14660" s="41"/>
      <c r="BN14660" s="41"/>
      <c r="BO14660" s="41"/>
      <c r="BP14660" s="108"/>
      <c r="CG14660" s="102"/>
      <c r="CI14660" s="45"/>
    </row>
    <row r="14661" spans="37:87" ht="13" customHeight="1">
      <c r="AK14661" s="114"/>
      <c r="AL14661" s="41"/>
      <c r="AM14661" s="41"/>
      <c r="AN14661" s="41"/>
      <c r="AO14661" s="41"/>
      <c r="AP14661" s="41"/>
      <c r="AQ14661" s="41"/>
      <c r="AR14661" s="41"/>
      <c r="AS14661" s="41"/>
      <c r="AT14661" s="41"/>
      <c r="AU14661" s="41"/>
      <c r="AV14661" s="41"/>
      <c r="AW14661" s="41"/>
      <c r="AX14661" s="41"/>
      <c r="AY14661" s="41"/>
      <c r="AZ14661" s="41"/>
      <c r="BA14661" s="41"/>
      <c r="BB14661" s="41"/>
      <c r="BC14661" s="41"/>
      <c r="BD14661" s="41"/>
      <c r="BE14661" s="41"/>
      <c r="BF14661" s="41"/>
      <c r="BG14661" s="41"/>
      <c r="BH14661" s="41"/>
      <c r="BI14661" s="41"/>
      <c r="BJ14661" s="41"/>
      <c r="BK14661" s="41"/>
      <c r="BL14661" s="41"/>
      <c r="BM14661" s="41"/>
      <c r="BN14661" s="41"/>
      <c r="BO14661" s="41"/>
      <c r="BP14661" s="108"/>
      <c r="CG14661" s="102"/>
      <c r="CI14661" s="45"/>
    </row>
    <row r="14662" spans="37:87" ht="13" customHeight="1">
      <c r="AK14662" s="114"/>
      <c r="AL14662" s="41"/>
      <c r="AM14662" s="41"/>
      <c r="AN14662" s="41"/>
      <c r="AO14662" s="41"/>
      <c r="AP14662" s="41"/>
      <c r="AQ14662" s="41"/>
      <c r="AR14662" s="41"/>
      <c r="AS14662" s="41"/>
      <c r="AT14662" s="41"/>
      <c r="AU14662" s="41"/>
      <c r="AV14662" s="41"/>
      <c r="AW14662" s="41"/>
      <c r="AX14662" s="41"/>
      <c r="AY14662" s="41"/>
      <c r="AZ14662" s="41"/>
      <c r="BA14662" s="41"/>
      <c r="BB14662" s="41"/>
      <c r="BC14662" s="41"/>
      <c r="BD14662" s="41"/>
      <c r="BE14662" s="41"/>
      <c r="BF14662" s="41"/>
      <c r="BG14662" s="41"/>
      <c r="BH14662" s="41"/>
      <c r="BI14662" s="41"/>
      <c r="BJ14662" s="41"/>
      <c r="BK14662" s="41"/>
      <c r="BL14662" s="41"/>
      <c r="BM14662" s="41"/>
      <c r="BN14662" s="41"/>
      <c r="BO14662" s="41"/>
      <c r="BP14662" s="108"/>
      <c r="CG14662" s="102"/>
      <c r="CI14662" s="45"/>
    </row>
    <row r="14663" spans="37:87" ht="13" customHeight="1">
      <c r="AK14663" s="114"/>
      <c r="AL14663" s="41"/>
      <c r="AM14663" s="41"/>
      <c r="AN14663" s="41"/>
      <c r="AO14663" s="41"/>
      <c r="AP14663" s="41"/>
      <c r="AQ14663" s="41"/>
      <c r="AR14663" s="41"/>
      <c r="AS14663" s="41"/>
      <c r="AT14663" s="41"/>
      <c r="AU14663" s="41"/>
      <c r="AV14663" s="41"/>
      <c r="AW14663" s="41"/>
      <c r="AX14663" s="41"/>
      <c r="AY14663" s="41"/>
      <c r="AZ14663" s="41"/>
      <c r="BA14663" s="41"/>
      <c r="BB14663" s="41"/>
      <c r="BC14663" s="41"/>
      <c r="BD14663" s="41"/>
      <c r="BE14663" s="41"/>
      <c r="BF14663" s="41"/>
      <c r="BG14663" s="41"/>
      <c r="BH14663" s="41"/>
      <c r="BI14663" s="41"/>
      <c r="BJ14663" s="41"/>
      <c r="BK14663" s="41"/>
      <c r="BL14663" s="41"/>
      <c r="BM14663" s="41"/>
      <c r="BN14663" s="41"/>
      <c r="BO14663" s="41"/>
      <c r="BP14663" s="108"/>
      <c r="CG14663" s="102"/>
      <c r="CI14663" s="45"/>
    </row>
    <row r="14664" spans="37:87" ht="13" customHeight="1">
      <c r="AK14664" s="114"/>
      <c r="AL14664" s="41"/>
      <c r="AM14664" s="41"/>
      <c r="AN14664" s="41"/>
      <c r="AO14664" s="41"/>
      <c r="AP14664" s="41"/>
      <c r="AQ14664" s="41"/>
      <c r="AR14664" s="41"/>
      <c r="AS14664" s="41"/>
      <c r="AT14664" s="41"/>
      <c r="AU14664" s="41"/>
      <c r="AV14664" s="41"/>
      <c r="AW14664" s="41"/>
      <c r="AX14664" s="41"/>
      <c r="AY14664" s="41"/>
      <c r="AZ14664" s="41"/>
      <c r="BA14664" s="41"/>
      <c r="BB14664" s="41"/>
      <c r="BC14664" s="41"/>
      <c r="BD14664" s="41"/>
      <c r="BE14664" s="41"/>
      <c r="BF14664" s="41"/>
      <c r="BG14664" s="41"/>
      <c r="BH14664" s="41"/>
      <c r="BI14664" s="41"/>
      <c r="BJ14664" s="41"/>
      <c r="BK14664" s="41"/>
      <c r="BL14664" s="41"/>
      <c r="BM14664" s="41"/>
      <c r="BN14664" s="41"/>
      <c r="BO14664" s="41"/>
      <c r="BP14664" s="108"/>
      <c r="CG14664" s="102"/>
      <c r="CI14664" s="45"/>
    </row>
    <row r="14665" spans="37:87" ht="13" customHeight="1">
      <c r="AK14665" s="114"/>
      <c r="AL14665" s="41"/>
      <c r="AM14665" s="41"/>
      <c r="AN14665" s="41"/>
      <c r="AO14665" s="41"/>
      <c r="AP14665" s="41"/>
      <c r="AQ14665" s="41"/>
      <c r="AR14665" s="41"/>
      <c r="AS14665" s="41"/>
      <c r="AT14665" s="41"/>
      <c r="AU14665" s="41"/>
      <c r="AV14665" s="41"/>
      <c r="AW14665" s="41"/>
      <c r="AX14665" s="41"/>
      <c r="AY14665" s="41"/>
      <c r="AZ14665" s="41"/>
      <c r="BA14665" s="41"/>
      <c r="BB14665" s="41"/>
      <c r="BC14665" s="41"/>
      <c r="BD14665" s="41"/>
      <c r="BE14665" s="41"/>
      <c r="BF14665" s="41"/>
      <c r="BG14665" s="41"/>
      <c r="BH14665" s="41"/>
      <c r="BI14665" s="41"/>
      <c r="BJ14665" s="41"/>
      <c r="BK14665" s="41"/>
      <c r="BL14665" s="41"/>
      <c r="BM14665" s="41"/>
      <c r="BN14665" s="41"/>
      <c r="BO14665" s="41"/>
      <c r="BP14665" s="108"/>
      <c r="CG14665" s="102"/>
      <c r="CI14665" s="45"/>
    </row>
    <row r="14666" spans="37:87" ht="13" customHeight="1">
      <c r="AK14666" s="114"/>
      <c r="AL14666" s="41"/>
      <c r="AM14666" s="41"/>
      <c r="AN14666" s="41"/>
      <c r="AO14666" s="41"/>
      <c r="AP14666" s="41"/>
      <c r="AQ14666" s="41"/>
      <c r="AR14666" s="41"/>
      <c r="AS14666" s="41"/>
      <c r="AT14666" s="41"/>
      <c r="AU14666" s="41"/>
      <c r="AV14666" s="41"/>
      <c r="AW14666" s="41"/>
      <c r="AX14666" s="41"/>
      <c r="AY14666" s="41"/>
      <c r="AZ14666" s="41"/>
      <c r="BA14666" s="41"/>
      <c r="BB14666" s="41"/>
      <c r="BC14666" s="41"/>
      <c r="BD14666" s="41"/>
      <c r="BE14666" s="41"/>
      <c r="BF14666" s="41"/>
      <c r="BG14666" s="41"/>
      <c r="BH14666" s="41"/>
      <c r="BI14666" s="41"/>
      <c r="BJ14666" s="41"/>
      <c r="BK14666" s="41"/>
      <c r="BL14666" s="41"/>
      <c r="BM14666" s="41"/>
      <c r="BN14666" s="41"/>
      <c r="BO14666" s="41"/>
      <c r="BP14666" s="108"/>
      <c r="CG14666" s="102"/>
      <c r="CI14666" s="45"/>
    </row>
    <row r="14667" spans="37:87" ht="13" customHeight="1">
      <c r="AK14667" s="114"/>
      <c r="AL14667" s="41"/>
      <c r="AM14667" s="41"/>
      <c r="AN14667" s="41"/>
      <c r="AO14667" s="41"/>
      <c r="AP14667" s="41"/>
      <c r="AQ14667" s="41"/>
      <c r="AR14667" s="41"/>
      <c r="AS14667" s="41"/>
      <c r="AT14667" s="41"/>
      <c r="AU14667" s="41"/>
      <c r="AV14667" s="41"/>
      <c r="AW14667" s="41"/>
      <c r="AX14667" s="41"/>
      <c r="AY14667" s="41"/>
      <c r="AZ14667" s="41"/>
      <c r="BA14667" s="41"/>
      <c r="BB14667" s="41"/>
      <c r="BC14667" s="41"/>
      <c r="BD14667" s="41"/>
      <c r="BE14667" s="41"/>
      <c r="BF14667" s="41"/>
      <c r="BG14667" s="41"/>
      <c r="BH14667" s="41"/>
      <c r="BI14667" s="41"/>
      <c r="BJ14667" s="41"/>
      <c r="BK14667" s="41"/>
      <c r="BL14667" s="41"/>
      <c r="BM14667" s="41"/>
      <c r="BN14667" s="41"/>
      <c r="BO14667" s="41"/>
      <c r="BP14667" s="108"/>
      <c r="CG14667" s="102"/>
      <c r="CI14667" s="45"/>
    </row>
    <row r="14668" spans="37:87" ht="13" customHeight="1">
      <c r="AK14668" s="114"/>
      <c r="AL14668" s="41"/>
      <c r="AM14668" s="41"/>
      <c r="AN14668" s="41"/>
      <c r="AO14668" s="41"/>
      <c r="AP14668" s="41"/>
      <c r="AQ14668" s="41"/>
      <c r="AR14668" s="41"/>
      <c r="AS14668" s="41"/>
      <c r="AT14668" s="41"/>
      <c r="AU14668" s="41"/>
      <c r="AV14668" s="41"/>
      <c r="AW14668" s="41"/>
      <c r="AX14668" s="41"/>
      <c r="AY14668" s="41"/>
      <c r="AZ14668" s="41"/>
      <c r="BA14668" s="41"/>
      <c r="BB14668" s="41"/>
      <c r="BC14668" s="41"/>
      <c r="BD14668" s="41"/>
      <c r="BE14668" s="41"/>
      <c r="BF14668" s="41"/>
      <c r="BG14668" s="41"/>
      <c r="BH14668" s="41"/>
      <c r="BI14668" s="41"/>
      <c r="BJ14668" s="41"/>
      <c r="BK14668" s="41"/>
      <c r="BL14668" s="41"/>
      <c r="BM14668" s="41"/>
      <c r="BN14668" s="41"/>
      <c r="BO14668" s="41"/>
      <c r="BP14668" s="108"/>
      <c r="CG14668" s="102"/>
      <c r="CI14668" s="45"/>
    </row>
    <row r="14669" spans="37:87" ht="13" customHeight="1">
      <c r="AK14669" s="114"/>
      <c r="AL14669" s="41"/>
      <c r="AM14669" s="41"/>
      <c r="AN14669" s="41"/>
      <c r="AO14669" s="41"/>
      <c r="AP14669" s="41"/>
      <c r="AQ14669" s="41"/>
      <c r="AR14669" s="41"/>
      <c r="AS14669" s="41"/>
      <c r="AT14669" s="41"/>
      <c r="AU14669" s="41"/>
      <c r="AV14669" s="41"/>
      <c r="AW14669" s="41"/>
      <c r="AX14669" s="41"/>
      <c r="AY14669" s="41"/>
      <c r="AZ14669" s="41"/>
      <c r="BA14669" s="41"/>
      <c r="BB14669" s="41"/>
      <c r="BC14669" s="41"/>
      <c r="BD14669" s="41"/>
      <c r="BE14669" s="41"/>
      <c r="BF14669" s="41"/>
      <c r="BG14669" s="41"/>
      <c r="BH14669" s="41"/>
      <c r="BI14669" s="41"/>
      <c r="BJ14669" s="41"/>
      <c r="BK14669" s="41"/>
      <c r="BL14669" s="41"/>
      <c r="BM14669" s="41"/>
      <c r="BN14669" s="41"/>
      <c r="BO14669" s="41"/>
      <c r="BP14669" s="108"/>
      <c r="CG14669" s="102"/>
      <c r="CI14669" s="45"/>
    </row>
    <row r="14670" spans="37:87" ht="13" customHeight="1">
      <c r="AK14670" s="114"/>
      <c r="AL14670" s="41"/>
      <c r="AM14670" s="41"/>
      <c r="AN14670" s="41"/>
      <c r="AO14670" s="41"/>
      <c r="AP14670" s="41"/>
      <c r="AQ14670" s="41"/>
      <c r="AR14670" s="41"/>
      <c r="AS14670" s="41"/>
      <c r="AT14670" s="41"/>
      <c r="AU14670" s="41"/>
      <c r="AV14670" s="41"/>
      <c r="AW14670" s="41"/>
      <c r="AX14670" s="41"/>
      <c r="AY14670" s="41"/>
      <c r="AZ14670" s="41"/>
      <c r="BA14670" s="41"/>
      <c r="BB14670" s="41"/>
      <c r="BC14670" s="41"/>
      <c r="BD14670" s="41"/>
      <c r="BE14670" s="41"/>
      <c r="BF14670" s="41"/>
      <c r="BG14670" s="41"/>
      <c r="BH14670" s="41"/>
      <c r="BI14670" s="41"/>
      <c r="BJ14670" s="41"/>
      <c r="BK14670" s="41"/>
      <c r="BL14670" s="41"/>
      <c r="BM14670" s="41"/>
      <c r="BN14670" s="41"/>
      <c r="BO14670" s="41"/>
      <c r="BP14670" s="108"/>
      <c r="CG14670" s="102"/>
      <c r="CI14670" s="45"/>
    </row>
    <row r="14671" spans="37:87" ht="13" customHeight="1">
      <c r="AK14671" s="114"/>
      <c r="AL14671" s="41"/>
      <c r="AM14671" s="41"/>
      <c r="AN14671" s="41"/>
      <c r="AO14671" s="41"/>
      <c r="AP14671" s="41"/>
      <c r="AQ14671" s="41"/>
      <c r="AR14671" s="41"/>
      <c r="AS14671" s="41"/>
      <c r="AT14671" s="41"/>
      <c r="AU14671" s="41"/>
      <c r="AV14671" s="41"/>
      <c r="AW14671" s="41"/>
      <c r="AX14671" s="41"/>
      <c r="AY14671" s="41"/>
      <c r="AZ14671" s="41"/>
      <c r="BA14671" s="41"/>
      <c r="BB14671" s="41"/>
      <c r="BC14671" s="41"/>
      <c r="BD14671" s="41"/>
      <c r="BE14671" s="41"/>
      <c r="BF14671" s="41"/>
      <c r="BG14671" s="41"/>
      <c r="BH14671" s="41"/>
      <c r="BI14671" s="41"/>
      <c r="BJ14671" s="41"/>
      <c r="BK14671" s="41"/>
      <c r="BL14671" s="41"/>
      <c r="BM14671" s="41"/>
      <c r="BN14671" s="41"/>
      <c r="BO14671" s="41"/>
      <c r="BP14671" s="108"/>
      <c r="CG14671" s="102"/>
      <c r="CI14671" s="45"/>
    </row>
    <row r="14672" spans="37:87" ht="13" customHeight="1">
      <c r="AK14672" s="114"/>
      <c r="AL14672" s="41"/>
      <c r="AM14672" s="41"/>
      <c r="AN14672" s="41"/>
      <c r="AO14672" s="41"/>
      <c r="AP14672" s="41"/>
      <c r="AQ14672" s="41"/>
      <c r="AR14672" s="41"/>
      <c r="AS14672" s="41"/>
      <c r="AT14672" s="41"/>
      <c r="AU14672" s="41"/>
      <c r="AV14672" s="41"/>
      <c r="AW14672" s="41"/>
      <c r="AX14672" s="41"/>
      <c r="AY14672" s="41"/>
      <c r="AZ14672" s="41"/>
      <c r="BA14672" s="41"/>
      <c r="BB14672" s="41"/>
      <c r="BC14672" s="41"/>
      <c r="BD14672" s="41"/>
      <c r="BE14672" s="41"/>
      <c r="BF14672" s="41"/>
      <c r="BG14672" s="41"/>
      <c r="BH14672" s="41"/>
      <c r="BI14672" s="41"/>
      <c r="BJ14672" s="41"/>
      <c r="BK14672" s="41"/>
      <c r="BL14672" s="41"/>
      <c r="BM14672" s="41"/>
      <c r="BN14672" s="41"/>
      <c r="BO14672" s="41"/>
      <c r="BP14672" s="108"/>
      <c r="CG14672" s="102"/>
      <c r="CI14672" s="45"/>
    </row>
    <row r="14673" spans="37:87" ht="13" customHeight="1">
      <c r="AK14673" s="114"/>
      <c r="AL14673" s="41"/>
      <c r="AM14673" s="41"/>
      <c r="AN14673" s="41"/>
      <c r="AO14673" s="41"/>
      <c r="AP14673" s="41"/>
      <c r="AQ14673" s="41"/>
      <c r="AR14673" s="41"/>
      <c r="AS14673" s="41"/>
      <c r="AT14673" s="41"/>
      <c r="AU14673" s="41"/>
      <c r="AV14673" s="41"/>
      <c r="AW14673" s="41"/>
      <c r="AX14673" s="41"/>
      <c r="AY14673" s="41"/>
      <c r="AZ14673" s="41"/>
      <c r="BA14673" s="41"/>
      <c r="BB14673" s="41"/>
      <c r="BC14673" s="41"/>
      <c r="BD14673" s="41"/>
      <c r="BE14673" s="41"/>
      <c r="BF14673" s="41"/>
      <c r="BG14673" s="41"/>
      <c r="BH14673" s="41"/>
      <c r="BI14673" s="41"/>
      <c r="BJ14673" s="41"/>
      <c r="BK14673" s="41"/>
      <c r="BL14673" s="41"/>
      <c r="BM14673" s="41"/>
      <c r="BN14673" s="41"/>
      <c r="BO14673" s="41"/>
      <c r="BP14673" s="108"/>
      <c r="CG14673" s="102"/>
      <c r="CI14673" s="45"/>
    </row>
    <row r="14674" spans="37:87" ht="13" customHeight="1">
      <c r="AK14674" s="114"/>
      <c r="AL14674" s="41"/>
      <c r="AM14674" s="41"/>
      <c r="AN14674" s="41"/>
      <c r="AO14674" s="41"/>
      <c r="AP14674" s="41"/>
      <c r="AQ14674" s="41"/>
      <c r="AR14674" s="41"/>
      <c r="AS14674" s="41"/>
      <c r="AT14674" s="41"/>
      <c r="AU14674" s="41"/>
      <c r="AV14674" s="41"/>
      <c r="AW14674" s="41"/>
      <c r="AX14674" s="41"/>
      <c r="AY14674" s="41"/>
      <c r="AZ14674" s="41"/>
      <c r="BA14674" s="41"/>
      <c r="BB14674" s="41"/>
      <c r="BC14674" s="41"/>
      <c r="BD14674" s="41"/>
      <c r="BE14674" s="41"/>
      <c r="BF14674" s="41"/>
      <c r="BG14674" s="41"/>
      <c r="BH14674" s="41"/>
      <c r="BI14674" s="41"/>
      <c r="BJ14674" s="41"/>
      <c r="BK14674" s="41"/>
      <c r="BL14674" s="41"/>
      <c r="BM14674" s="41"/>
      <c r="BN14674" s="41"/>
      <c r="BO14674" s="41"/>
      <c r="BP14674" s="108"/>
      <c r="CG14674" s="102"/>
      <c r="CI14674" s="45"/>
    </row>
    <row r="14675" spans="37:87" ht="13" customHeight="1">
      <c r="AK14675" s="114"/>
      <c r="AL14675" s="41"/>
      <c r="AM14675" s="41"/>
      <c r="AN14675" s="41"/>
      <c r="AO14675" s="41"/>
      <c r="AP14675" s="41"/>
      <c r="AQ14675" s="41"/>
      <c r="AR14675" s="41"/>
      <c r="AS14675" s="41"/>
      <c r="AT14675" s="41"/>
      <c r="AU14675" s="41"/>
      <c r="AV14675" s="41"/>
      <c r="AW14675" s="41"/>
      <c r="AX14675" s="41"/>
      <c r="AY14675" s="41"/>
      <c r="AZ14675" s="41"/>
      <c r="BA14675" s="41"/>
      <c r="BB14675" s="41"/>
      <c r="BC14675" s="41"/>
      <c r="BD14675" s="41"/>
      <c r="BE14675" s="41"/>
      <c r="BF14675" s="41"/>
      <c r="BG14675" s="41"/>
      <c r="BH14675" s="41"/>
      <c r="BI14675" s="41"/>
      <c r="BJ14675" s="41"/>
      <c r="BK14675" s="41"/>
      <c r="BL14675" s="41"/>
      <c r="BM14675" s="41"/>
      <c r="BN14675" s="41"/>
      <c r="BO14675" s="41"/>
      <c r="BP14675" s="108"/>
      <c r="CG14675" s="102"/>
      <c r="CI14675" s="45"/>
    </row>
    <row r="14676" spans="37:87" ht="13" customHeight="1">
      <c r="AK14676" s="114"/>
      <c r="AL14676" s="41"/>
      <c r="AM14676" s="41"/>
      <c r="AN14676" s="41"/>
      <c r="AO14676" s="41"/>
      <c r="AP14676" s="41"/>
      <c r="AQ14676" s="41"/>
      <c r="AR14676" s="41"/>
      <c r="AS14676" s="41"/>
      <c r="AT14676" s="41"/>
      <c r="AU14676" s="41"/>
      <c r="AV14676" s="41"/>
      <c r="AW14676" s="41"/>
      <c r="AX14676" s="41"/>
      <c r="AY14676" s="41"/>
      <c r="AZ14676" s="41"/>
      <c r="BA14676" s="41"/>
      <c r="BB14676" s="41"/>
      <c r="BC14676" s="41"/>
      <c r="BD14676" s="41"/>
      <c r="BE14676" s="41"/>
      <c r="BF14676" s="41"/>
      <c r="BG14676" s="41"/>
      <c r="BH14676" s="41"/>
      <c r="BI14676" s="41"/>
      <c r="BJ14676" s="41"/>
      <c r="BK14676" s="41"/>
      <c r="BL14676" s="41"/>
      <c r="BM14676" s="41"/>
      <c r="BN14676" s="41"/>
      <c r="BO14676" s="41"/>
      <c r="BP14676" s="108"/>
      <c r="CG14676" s="102"/>
      <c r="CI14676" s="45"/>
    </row>
    <row r="14677" spans="37:87" ht="13" customHeight="1">
      <c r="AK14677" s="114"/>
      <c r="AL14677" s="41"/>
      <c r="AM14677" s="41"/>
      <c r="AN14677" s="41"/>
      <c r="AO14677" s="41"/>
      <c r="AP14677" s="41"/>
      <c r="AQ14677" s="41"/>
      <c r="AR14677" s="41"/>
      <c r="AS14677" s="41"/>
      <c r="AT14677" s="41"/>
      <c r="AU14677" s="41"/>
      <c r="AV14677" s="41"/>
      <c r="AW14677" s="41"/>
      <c r="AX14677" s="41"/>
      <c r="AY14677" s="41"/>
      <c r="AZ14677" s="41"/>
      <c r="BA14677" s="41"/>
      <c r="BB14677" s="41"/>
      <c r="BC14677" s="41"/>
      <c r="BD14677" s="41"/>
      <c r="BE14677" s="41"/>
      <c r="BF14677" s="41"/>
      <c r="BG14677" s="41"/>
      <c r="BH14677" s="41"/>
      <c r="BI14677" s="41"/>
      <c r="BJ14677" s="41"/>
      <c r="BK14677" s="41"/>
      <c r="BL14677" s="41"/>
      <c r="BM14677" s="41"/>
      <c r="BN14677" s="41"/>
      <c r="BO14677" s="41"/>
      <c r="BP14677" s="108"/>
      <c r="CG14677" s="102"/>
      <c r="CI14677" s="45"/>
    </row>
    <row r="14678" spans="37:87" ht="13" customHeight="1">
      <c r="AK14678" s="114"/>
      <c r="AL14678" s="41"/>
      <c r="AM14678" s="41"/>
      <c r="AN14678" s="41"/>
      <c r="AO14678" s="41"/>
      <c r="AP14678" s="41"/>
      <c r="AQ14678" s="41"/>
      <c r="AR14678" s="41"/>
      <c r="AS14678" s="41"/>
      <c r="AT14678" s="41"/>
      <c r="AU14678" s="41"/>
      <c r="AV14678" s="41"/>
      <c r="AW14678" s="41"/>
      <c r="AX14678" s="41"/>
      <c r="AY14678" s="41"/>
      <c r="AZ14678" s="41"/>
      <c r="BA14678" s="41"/>
      <c r="BB14678" s="41"/>
      <c r="BC14678" s="41"/>
      <c r="BD14678" s="41"/>
      <c r="BE14678" s="41"/>
      <c r="BF14678" s="41"/>
      <c r="BG14678" s="41"/>
      <c r="BH14678" s="41"/>
      <c r="BI14678" s="41"/>
      <c r="BJ14678" s="41"/>
      <c r="BK14678" s="41"/>
      <c r="BL14678" s="41"/>
      <c r="BM14678" s="41"/>
      <c r="BN14678" s="41"/>
      <c r="BO14678" s="41"/>
      <c r="BP14678" s="108"/>
      <c r="CG14678" s="102"/>
      <c r="CI14678" s="45"/>
    </row>
    <row r="14679" spans="37:87" ht="13" customHeight="1">
      <c r="AK14679" s="114"/>
      <c r="AL14679" s="41"/>
      <c r="AM14679" s="41"/>
      <c r="AN14679" s="41"/>
      <c r="AO14679" s="41"/>
      <c r="AP14679" s="41"/>
      <c r="AQ14679" s="41"/>
      <c r="AR14679" s="41"/>
      <c r="AS14679" s="41"/>
      <c r="AT14679" s="41"/>
      <c r="AU14679" s="41"/>
      <c r="AV14679" s="41"/>
      <c r="AW14679" s="41"/>
      <c r="AX14679" s="41"/>
      <c r="AY14679" s="41"/>
      <c r="AZ14679" s="41"/>
      <c r="BA14679" s="41"/>
      <c r="BB14679" s="41"/>
      <c r="BC14679" s="41"/>
      <c r="BD14679" s="41"/>
      <c r="BE14679" s="41"/>
      <c r="BF14679" s="41"/>
      <c r="BG14679" s="41"/>
      <c r="BH14679" s="41"/>
      <c r="BI14679" s="41"/>
      <c r="BJ14679" s="41"/>
      <c r="BK14679" s="41"/>
      <c r="BL14679" s="41"/>
      <c r="BM14679" s="41"/>
      <c r="BN14679" s="41"/>
      <c r="BO14679" s="41"/>
      <c r="BP14679" s="108"/>
      <c r="CG14679" s="102"/>
      <c r="CI14679" s="45"/>
    </row>
    <row r="14680" spans="37:87" ht="13" customHeight="1">
      <c r="AK14680" s="114"/>
      <c r="AL14680" s="41"/>
      <c r="AM14680" s="41"/>
      <c r="AN14680" s="41"/>
      <c r="AO14680" s="41"/>
      <c r="AP14680" s="41"/>
      <c r="AQ14680" s="41"/>
      <c r="AR14680" s="41"/>
      <c r="AS14680" s="41"/>
      <c r="AT14680" s="41"/>
      <c r="AU14680" s="41"/>
      <c r="AV14680" s="41"/>
      <c r="AW14680" s="41"/>
      <c r="AX14680" s="41"/>
      <c r="AY14680" s="41"/>
      <c r="AZ14680" s="41"/>
      <c r="BA14680" s="41"/>
      <c r="BB14680" s="41"/>
      <c r="BC14680" s="41"/>
      <c r="BD14680" s="41"/>
      <c r="BE14680" s="41"/>
      <c r="BF14680" s="41"/>
      <c r="BG14680" s="41"/>
      <c r="BH14680" s="41"/>
      <c r="BI14680" s="41"/>
      <c r="BJ14680" s="41"/>
      <c r="BK14680" s="41"/>
      <c r="BL14680" s="41"/>
      <c r="BM14680" s="41"/>
      <c r="BN14680" s="41"/>
      <c r="BO14680" s="41"/>
      <c r="BP14680" s="108"/>
      <c r="CG14680" s="102"/>
      <c r="CI14680" s="45"/>
    </row>
    <row r="14681" spans="37:87" ht="13" customHeight="1">
      <c r="AK14681" s="114"/>
      <c r="AL14681" s="41"/>
      <c r="AM14681" s="41"/>
      <c r="AN14681" s="41"/>
      <c r="AO14681" s="41"/>
      <c r="AP14681" s="41"/>
      <c r="AQ14681" s="41"/>
      <c r="AR14681" s="41"/>
      <c r="AS14681" s="41"/>
      <c r="AT14681" s="41"/>
      <c r="AU14681" s="41"/>
      <c r="AV14681" s="41"/>
      <c r="AW14681" s="41"/>
      <c r="AX14681" s="41"/>
      <c r="AY14681" s="41"/>
      <c r="AZ14681" s="41"/>
      <c r="BA14681" s="41"/>
      <c r="BB14681" s="41"/>
      <c r="BC14681" s="41"/>
      <c r="BD14681" s="41"/>
      <c r="BE14681" s="41"/>
      <c r="BF14681" s="41"/>
      <c r="BG14681" s="41"/>
      <c r="BH14681" s="41"/>
      <c r="BI14681" s="41"/>
      <c r="BJ14681" s="41"/>
      <c r="BK14681" s="41"/>
      <c r="BL14681" s="41"/>
      <c r="BM14681" s="41"/>
      <c r="BN14681" s="41"/>
      <c r="BO14681" s="41"/>
      <c r="BP14681" s="108"/>
      <c r="CG14681" s="102"/>
      <c r="CI14681" s="45"/>
    </row>
    <row r="14682" spans="37:87" ht="13" customHeight="1">
      <c r="AK14682" s="114"/>
      <c r="AL14682" s="41"/>
      <c r="AM14682" s="41"/>
      <c r="AN14682" s="41"/>
      <c r="AO14682" s="41"/>
      <c r="AP14682" s="41"/>
      <c r="AQ14682" s="41"/>
      <c r="AR14682" s="41"/>
      <c r="AS14682" s="41"/>
      <c r="AT14682" s="41"/>
      <c r="AU14682" s="41"/>
      <c r="AV14682" s="41"/>
      <c r="AW14682" s="41"/>
      <c r="AX14682" s="41"/>
      <c r="AY14682" s="41"/>
      <c r="AZ14682" s="41"/>
      <c r="BA14682" s="41"/>
      <c r="BB14682" s="41"/>
      <c r="BC14682" s="41"/>
      <c r="BD14682" s="41"/>
      <c r="BE14682" s="41"/>
      <c r="BF14682" s="41"/>
      <c r="BG14682" s="41"/>
      <c r="BH14682" s="41"/>
      <c r="BI14682" s="41"/>
      <c r="BJ14682" s="41"/>
      <c r="BK14682" s="41"/>
      <c r="BL14682" s="41"/>
      <c r="BM14682" s="41"/>
      <c r="BN14682" s="41"/>
      <c r="BO14682" s="41"/>
      <c r="BP14682" s="108"/>
      <c r="CG14682" s="102"/>
      <c r="CI14682" s="45"/>
    </row>
    <row r="14683" spans="37:87" ht="13" customHeight="1">
      <c r="AK14683" s="114"/>
      <c r="AL14683" s="41"/>
      <c r="AM14683" s="41"/>
      <c r="AN14683" s="41"/>
      <c r="AO14683" s="41"/>
      <c r="AP14683" s="41"/>
      <c r="AQ14683" s="41"/>
      <c r="AR14683" s="41"/>
      <c r="AS14683" s="41"/>
      <c r="AT14683" s="41"/>
      <c r="AU14683" s="41"/>
      <c r="AV14683" s="41"/>
      <c r="AW14683" s="41"/>
      <c r="AX14683" s="41"/>
      <c r="AY14683" s="41"/>
      <c r="AZ14683" s="41"/>
      <c r="BA14683" s="41"/>
      <c r="BB14683" s="41"/>
      <c r="BC14683" s="41"/>
      <c r="BD14683" s="41"/>
      <c r="BE14683" s="41"/>
      <c r="BF14683" s="41"/>
      <c r="BG14683" s="41"/>
      <c r="BH14683" s="41"/>
      <c r="BI14683" s="41"/>
      <c r="BJ14683" s="41"/>
      <c r="BK14683" s="41"/>
      <c r="BL14683" s="41"/>
      <c r="BM14683" s="41"/>
      <c r="BN14683" s="41"/>
      <c r="BO14683" s="41"/>
      <c r="BP14683" s="108"/>
      <c r="CG14683" s="102"/>
      <c r="CI14683" s="45"/>
    </row>
    <row r="14684" spans="37:87" ht="13" customHeight="1">
      <c r="AK14684" s="114"/>
      <c r="AL14684" s="41"/>
      <c r="AM14684" s="41"/>
      <c r="AN14684" s="41"/>
      <c r="AO14684" s="41"/>
      <c r="AP14684" s="41"/>
      <c r="AQ14684" s="41"/>
      <c r="AR14684" s="41"/>
      <c r="AS14684" s="41"/>
      <c r="AT14684" s="41"/>
      <c r="AU14684" s="41"/>
      <c r="AV14684" s="41"/>
      <c r="AW14684" s="41"/>
      <c r="AX14684" s="41"/>
      <c r="AY14684" s="41"/>
      <c r="AZ14684" s="41"/>
      <c r="BA14684" s="41"/>
      <c r="BB14684" s="41"/>
      <c r="BC14684" s="41"/>
      <c r="BD14684" s="41"/>
      <c r="BE14684" s="41"/>
      <c r="BF14684" s="41"/>
      <c r="BG14684" s="41"/>
      <c r="BH14684" s="41"/>
      <c r="BI14684" s="41"/>
      <c r="BJ14684" s="41"/>
      <c r="BK14684" s="41"/>
      <c r="BL14684" s="41"/>
      <c r="BM14684" s="41"/>
      <c r="BN14684" s="41"/>
      <c r="BO14684" s="41"/>
      <c r="BP14684" s="108"/>
      <c r="CG14684" s="102"/>
      <c r="CI14684" s="45"/>
    </row>
    <row r="14685" spans="37:87" ht="13" customHeight="1">
      <c r="AK14685" s="114"/>
      <c r="AL14685" s="41"/>
      <c r="AM14685" s="41"/>
      <c r="AN14685" s="41"/>
      <c r="AO14685" s="41"/>
      <c r="AP14685" s="41"/>
      <c r="AQ14685" s="41"/>
      <c r="AR14685" s="41"/>
      <c r="AS14685" s="41"/>
      <c r="AT14685" s="41"/>
      <c r="AU14685" s="41"/>
      <c r="AV14685" s="41"/>
      <c r="AW14685" s="41"/>
      <c r="AX14685" s="41"/>
      <c r="AY14685" s="41"/>
      <c r="AZ14685" s="41"/>
      <c r="BA14685" s="41"/>
      <c r="BB14685" s="41"/>
      <c r="BC14685" s="41"/>
      <c r="BD14685" s="41"/>
      <c r="BE14685" s="41"/>
      <c r="BF14685" s="41"/>
      <c r="BG14685" s="41"/>
      <c r="BH14685" s="41"/>
      <c r="BI14685" s="41"/>
      <c r="BJ14685" s="41"/>
      <c r="BK14685" s="41"/>
      <c r="BL14685" s="41"/>
      <c r="BM14685" s="41"/>
      <c r="BN14685" s="41"/>
      <c r="BO14685" s="41"/>
      <c r="BP14685" s="108"/>
      <c r="CG14685" s="102"/>
      <c r="CI14685" s="45"/>
    </row>
    <row r="14686" spans="37:87" ht="13" customHeight="1">
      <c r="AK14686" s="114"/>
      <c r="AL14686" s="41"/>
      <c r="AM14686" s="41"/>
      <c r="AN14686" s="41"/>
      <c r="AO14686" s="41"/>
      <c r="AP14686" s="41"/>
      <c r="AQ14686" s="41"/>
      <c r="AR14686" s="41"/>
      <c r="AS14686" s="41"/>
      <c r="AT14686" s="41"/>
      <c r="AU14686" s="41"/>
      <c r="AV14686" s="41"/>
      <c r="AW14686" s="41"/>
      <c r="AX14686" s="41"/>
      <c r="AY14686" s="41"/>
      <c r="AZ14686" s="41"/>
      <c r="BA14686" s="41"/>
      <c r="BB14686" s="41"/>
      <c r="BC14686" s="41"/>
      <c r="BD14686" s="41"/>
      <c r="BE14686" s="41"/>
      <c r="BF14686" s="41"/>
      <c r="BG14686" s="41"/>
      <c r="BH14686" s="41"/>
      <c r="BI14686" s="41"/>
      <c r="BJ14686" s="41"/>
      <c r="BK14686" s="41"/>
      <c r="BL14686" s="41"/>
      <c r="BM14686" s="41"/>
      <c r="BN14686" s="41"/>
      <c r="BO14686" s="41"/>
      <c r="BP14686" s="108"/>
      <c r="CG14686" s="102"/>
      <c r="CI14686" s="45"/>
    </row>
    <row r="14687" spans="37:87" ht="13" customHeight="1">
      <c r="AK14687" s="114"/>
      <c r="AL14687" s="41"/>
      <c r="AM14687" s="41"/>
      <c r="AN14687" s="41"/>
      <c r="AO14687" s="41"/>
      <c r="AP14687" s="41"/>
      <c r="AQ14687" s="41"/>
      <c r="AR14687" s="41"/>
      <c r="AS14687" s="41"/>
      <c r="AT14687" s="41"/>
      <c r="AU14687" s="41"/>
      <c r="AV14687" s="41"/>
      <c r="AW14687" s="41"/>
      <c r="AX14687" s="41"/>
      <c r="AY14687" s="41"/>
      <c r="AZ14687" s="41"/>
      <c r="BA14687" s="41"/>
      <c r="BB14687" s="41"/>
      <c r="BC14687" s="41"/>
      <c r="BD14687" s="41"/>
      <c r="BE14687" s="41"/>
      <c r="BF14687" s="41"/>
      <c r="BG14687" s="41"/>
      <c r="BH14687" s="41"/>
      <c r="BI14687" s="41"/>
      <c r="BJ14687" s="41"/>
      <c r="BK14687" s="41"/>
      <c r="BL14687" s="41"/>
      <c r="BM14687" s="41"/>
      <c r="BN14687" s="41"/>
      <c r="BO14687" s="41"/>
      <c r="BP14687" s="108"/>
      <c r="CG14687" s="102"/>
      <c r="CI14687" s="45"/>
    </row>
    <row r="14688" spans="37:87" ht="13" customHeight="1">
      <c r="AK14688" s="114"/>
      <c r="AL14688" s="41"/>
      <c r="AM14688" s="41"/>
      <c r="AN14688" s="41"/>
      <c r="AO14688" s="41"/>
      <c r="AP14688" s="41"/>
      <c r="AQ14688" s="41"/>
      <c r="AR14688" s="41"/>
      <c r="AS14688" s="41"/>
      <c r="AT14688" s="41"/>
      <c r="AU14688" s="41"/>
      <c r="AV14688" s="41"/>
      <c r="AW14688" s="41"/>
      <c r="AX14688" s="41"/>
      <c r="AY14688" s="41"/>
      <c r="AZ14688" s="41"/>
      <c r="BA14688" s="41"/>
      <c r="BB14688" s="41"/>
      <c r="BC14688" s="41"/>
      <c r="BD14688" s="41"/>
      <c r="BE14688" s="41"/>
      <c r="BF14688" s="41"/>
      <c r="BG14688" s="41"/>
      <c r="BH14688" s="41"/>
      <c r="BI14688" s="41"/>
      <c r="BJ14688" s="41"/>
      <c r="BK14688" s="41"/>
      <c r="BL14688" s="41"/>
      <c r="BM14688" s="41"/>
      <c r="BN14688" s="41"/>
      <c r="BO14688" s="41"/>
      <c r="BP14688" s="108"/>
      <c r="CG14688" s="102"/>
      <c r="CI14688" s="45"/>
    </row>
    <row r="14689" spans="37:87" ht="13" customHeight="1">
      <c r="AK14689" s="114"/>
      <c r="AL14689" s="41"/>
      <c r="AM14689" s="41"/>
      <c r="AN14689" s="41"/>
      <c r="AO14689" s="41"/>
      <c r="AP14689" s="41"/>
      <c r="AQ14689" s="41"/>
      <c r="AR14689" s="41"/>
      <c r="AS14689" s="41"/>
      <c r="AT14689" s="41"/>
      <c r="AU14689" s="41"/>
      <c r="AV14689" s="41"/>
      <c r="AW14689" s="41"/>
      <c r="AX14689" s="41"/>
      <c r="AY14689" s="41"/>
      <c r="AZ14689" s="41"/>
      <c r="BA14689" s="41"/>
      <c r="BB14689" s="41"/>
      <c r="BC14689" s="41"/>
      <c r="BD14689" s="41"/>
      <c r="BE14689" s="41"/>
      <c r="BF14689" s="41"/>
      <c r="BG14689" s="41"/>
      <c r="BH14689" s="41"/>
      <c r="BI14689" s="41"/>
      <c r="BJ14689" s="41"/>
      <c r="BK14689" s="41"/>
      <c r="BL14689" s="41"/>
      <c r="BM14689" s="41"/>
      <c r="BN14689" s="41"/>
      <c r="BO14689" s="41"/>
      <c r="BP14689" s="108"/>
      <c r="CG14689" s="102"/>
      <c r="CI14689" s="45"/>
    </row>
    <row r="14690" spans="37:87" ht="13" customHeight="1">
      <c r="AK14690" s="114"/>
      <c r="AL14690" s="41"/>
      <c r="AM14690" s="41"/>
      <c r="AN14690" s="41"/>
      <c r="AO14690" s="41"/>
      <c r="AP14690" s="41"/>
      <c r="AQ14690" s="41"/>
      <c r="AR14690" s="41"/>
      <c r="AS14690" s="41"/>
      <c r="AT14690" s="41"/>
      <c r="AU14690" s="41"/>
      <c r="AV14690" s="41"/>
      <c r="AW14690" s="41"/>
      <c r="AX14690" s="41"/>
      <c r="AY14690" s="41"/>
      <c r="AZ14690" s="41"/>
      <c r="BA14690" s="41"/>
      <c r="BB14690" s="41"/>
      <c r="BC14690" s="41"/>
      <c r="BD14690" s="41"/>
      <c r="BE14690" s="41"/>
      <c r="BF14690" s="41"/>
      <c r="BG14690" s="41"/>
      <c r="BH14690" s="41"/>
      <c r="BI14690" s="41"/>
      <c r="BJ14690" s="41"/>
      <c r="BK14690" s="41"/>
      <c r="BL14690" s="41"/>
      <c r="BM14690" s="41"/>
      <c r="BN14690" s="41"/>
      <c r="BO14690" s="41"/>
      <c r="BP14690" s="108"/>
      <c r="CG14690" s="102"/>
      <c r="CI14690" s="45"/>
    </row>
    <row r="14691" spans="37:87" ht="13" customHeight="1">
      <c r="AK14691" s="114"/>
      <c r="AL14691" s="41"/>
      <c r="AM14691" s="41"/>
      <c r="AN14691" s="41"/>
      <c r="AO14691" s="41"/>
      <c r="AP14691" s="41"/>
      <c r="AQ14691" s="41"/>
      <c r="AR14691" s="41"/>
      <c r="AS14691" s="41"/>
      <c r="AT14691" s="41"/>
      <c r="AU14691" s="41"/>
      <c r="AV14691" s="41"/>
      <c r="AW14691" s="41"/>
      <c r="AX14691" s="41"/>
      <c r="AY14691" s="41"/>
      <c r="AZ14691" s="41"/>
      <c r="BA14691" s="41"/>
      <c r="BB14691" s="41"/>
      <c r="BC14691" s="41"/>
      <c r="BD14691" s="41"/>
      <c r="BE14691" s="41"/>
      <c r="BF14691" s="41"/>
      <c r="BG14691" s="41"/>
      <c r="BH14691" s="41"/>
      <c r="BI14691" s="41"/>
      <c r="BJ14691" s="41"/>
      <c r="BK14691" s="41"/>
      <c r="BL14691" s="41"/>
      <c r="BM14691" s="41"/>
      <c r="BN14691" s="41"/>
      <c r="BO14691" s="41"/>
      <c r="BP14691" s="108"/>
      <c r="CG14691" s="102"/>
      <c r="CI14691" s="45"/>
    </row>
    <row r="14692" spans="37:87" ht="13" customHeight="1">
      <c r="AK14692" s="114"/>
      <c r="AL14692" s="41"/>
      <c r="AM14692" s="41"/>
      <c r="AN14692" s="41"/>
      <c r="AO14692" s="41"/>
      <c r="AP14692" s="41"/>
      <c r="AQ14692" s="41"/>
      <c r="AR14692" s="41"/>
      <c r="AS14692" s="41"/>
      <c r="AT14692" s="41"/>
      <c r="AU14692" s="41"/>
      <c r="AV14692" s="41"/>
      <c r="AW14692" s="41"/>
      <c r="AX14692" s="41"/>
      <c r="AY14692" s="41"/>
      <c r="AZ14692" s="41"/>
      <c r="BA14692" s="41"/>
      <c r="BB14692" s="41"/>
      <c r="BC14692" s="41"/>
      <c r="BD14692" s="41"/>
      <c r="BE14692" s="41"/>
      <c r="BF14692" s="41"/>
      <c r="BG14692" s="41"/>
      <c r="BH14692" s="41"/>
      <c r="BI14692" s="41"/>
      <c r="BJ14692" s="41"/>
      <c r="BK14692" s="41"/>
      <c r="BL14692" s="41"/>
      <c r="BM14692" s="41"/>
      <c r="BN14692" s="41"/>
      <c r="BO14692" s="41"/>
      <c r="BP14692" s="108"/>
      <c r="CG14692" s="102"/>
      <c r="CI14692" s="45"/>
    </row>
    <row r="14693" spans="37:87" ht="13" customHeight="1">
      <c r="AK14693" s="114"/>
      <c r="AL14693" s="41"/>
      <c r="AM14693" s="41"/>
      <c r="AN14693" s="41"/>
      <c r="AO14693" s="41"/>
      <c r="AP14693" s="41"/>
      <c r="AQ14693" s="41"/>
      <c r="AR14693" s="41"/>
      <c r="AS14693" s="41"/>
      <c r="AT14693" s="41"/>
      <c r="AU14693" s="41"/>
      <c r="AV14693" s="41"/>
      <c r="AW14693" s="41"/>
      <c r="AX14693" s="41"/>
      <c r="AY14693" s="41"/>
      <c r="AZ14693" s="41"/>
      <c r="BA14693" s="41"/>
      <c r="BB14693" s="41"/>
      <c r="BC14693" s="41"/>
      <c r="BD14693" s="41"/>
      <c r="BE14693" s="41"/>
      <c r="BF14693" s="41"/>
      <c r="BG14693" s="41"/>
      <c r="BH14693" s="41"/>
      <c r="BI14693" s="41"/>
      <c r="BJ14693" s="41"/>
      <c r="BK14693" s="41"/>
      <c r="BL14693" s="41"/>
      <c r="BM14693" s="41"/>
      <c r="BN14693" s="41"/>
      <c r="BO14693" s="41"/>
      <c r="BP14693" s="108"/>
      <c r="CG14693" s="102"/>
      <c r="CI14693" s="45"/>
    </row>
    <row r="14694" spans="37:87" ht="13" customHeight="1">
      <c r="AK14694" s="114"/>
      <c r="AL14694" s="41"/>
      <c r="AM14694" s="41"/>
      <c r="AN14694" s="41"/>
      <c r="AO14694" s="41"/>
      <c r="AP14694" s="41"/>
      <c r="AQ14694" s="41"/>
      <c r="AR14694" s="41"/>
      <c r="AS14694" s="41"/>
      <c r="AT14694" s="41"/>
      <c r="AU14694" s="41"/>
      <c r="AV14694" s="41"/>
      <c r="AW14694" s="41"/>
      <c r="AX14694" s="41"/>
      <c r="AY14694" s="41"/>
      <c r="AZ14694" s="41"/>
      <c r="BA14694" s="41"/>
      <c r="BB14694" s="41"/>
      <c r="BC14694" s="41"/>
      <c r="BD14694" s="41"/>
      <c r="BE14694" s="41"/>
      <c r="BF14694" s="41"/>
      <c r="BG14694" s="41"/>
      <c r="BH14694" s="41"/>
      <c r="BI14694" s="41"/>
      <c r="BJ14694" s="41"/>
      <c r="BK14694" s="41"/>
      <c r="BL14694" s="41"/>
      <c r="BM14694" s="41"/>
      <c r="BN14694" s="41"/>
      <c r="BO14694" s="41"/>
      <c r="BP14694" s="108"/>
      <c r="CG14694" s="102"/>
      <c r="CI14694" s="45"/>
    </row>
    <row r="14695" spans="37:87" ht="13" customHeight="1">
      <c r="AK14695" s="114"/>
      <c r="AL14695" s="41"/>
      <c r="AM14695" s="41"/>
      <c r="AN14695" s="41"/>
      <c r="AO14695" s="41"/>
      <c r="AP14695" s="41"/>
      <c r="AQ14695" s="41"/>
      <c r="AR14695" s="41"/>
      <c r="AS14695" s="41"/>
      <c r="AT14695" s="41"/>
      <c r="AU14695" s="41"/>
      <c r="AV14695" s="41"/>
      <c r="AW14695" s="41"/>
      <c r="AX14695" s="41"/>
      <c r="AY14695" s="41"/>
      <c r="AZ14695" s="41"/>
      <c r="BA14695" s="41"/>
      <c r="BB14695" s="41"/>
      <c r="BC14695" s="41"/>
      <c r="BD14695" s="41"/>
      <c r="BE14695" s="41"/>
      <c r="BF14695" s="41"/>
      <c r="BG14695" s="41"/>
      <c r="BH14695" s="41"/>
      <c r="BI14695" s="41"/>
      <c r="BJ14695" s="41"/>
      <c r="BK14695" s="41"/>
      <c r="BL14695" s="41"/>
      <c r="BM14695" s="41"/>
      <c r="BN14695" s="41"/>
      <c r="BO14695" s="41"/>
      <c r="BP14695" s="108"/>
      <c r="CG14695" s="102"/>
      <c r="CI14695" s="45"/>
    </row>
    <row r="14696" spans="37:87" ht="13" customHeight="1">
      <c r="AK14696" s="114"/>
      <c r="AL14696" s="41"/>
      <c r="AM14696" s="41"/>
      <c r="AN14696" s="41"/>
      <c r="AO14696" s="41"/>
      <c r="AP14696" s="41"/>
      <c r="AQ14696" s="41"/>
      <c r="AR14696" s="41"/>
      <c r="AS14696" s="41"/>
      <c r="AT14696" s="41"/>
      <c r="AU14696" s="41"/>
      <c r="AV14696" s="41"/>
      <c r="AW14696" s="41"/>
      <c r="AX14696" s="41"/>
      <c r="AY14696" s="41"/>
      <c r="AZ14696" s="41"/>
      <c r="BA14696" s="41"/>
      <c r="BB14696" s="41"/>
      <c r="BC14696" s="41"/>
      <c r="BD14696" s="41"/>
      <c r="BE14696" s="41"/>
      <c r="BF14696" s="41"/>
      <c r="BG14696" s="41"/>
      <c r="BH14696" s="41"/>
      <c r="BI14696" s="41"/>
      <c r="BJ14696" s="41"/>
      <c r="BK14696" s="41"/>
      <c r="BL14696" s="41"/>
      <c r="BM14696" s="41"/>
      <c r="BN14696" s="41"/>
      <c r="BO14696" s="41"/>
      <c r="BP14696" s="108"/>
      <c r="CG14696" s="102"/>
      <c r="CI14696" s="45"/>
    </row>
    <row r="14697" spans="37:87" ht="13" customHeight="1">
      <c r="AK14697" s="114"/>
      <c r="AL14697" s="41"/>
      <c r="AM14697" s="41"/>
      <c r="AN14697" s="41"/>
      <c r="AO14697" s="41"/>
      <c r="AP14697" s="41"/>
      <c r="AQ14697" s="41"/>
      <c r="AR14697" s="41"/>
      <c r="AS14697" s="41"/>
      <c r="AT14697" s="41"/>
      <c r="AU14697" s="41"/>
      <c r="AV14697" s="41"/>
      <c r="AW14697" s="41"/>
      <c r="AX14697" s="41"/>
      <c r="AY14697" s="41"/>
      <c r="AZ14697" s="41"/>
      <c r="BA14697" s="41"/>
      <c r="BB14697" s="41"/>
      <c r="BC14697" s="41"/>
      <c r="BD14697" s="41"/>
      <c r="BE14697" s="41"/>
      <c r="BF14697" s="41"/>
      <c r="BG14697" s="41"/>
      <c r="BH14697" s="41"/>
      <c r="BI14697" s="41"/>
      <c r="BJ14697" s="41"/>
      <c r="BK14697" s="41"/>
      <c r="BL14697" s="41"/>
      <c r="BM14697" s="41"/>
      <c r="BN14697" s="41"/>
      <c r="BO14697" s="41"/>
      <c r="BP14697" s="108"/>
      <c r="CG14697" s="102"/>
      <c r="CI14697" s="45"/>
    </row>
    <row r="14698" spans="37:87" ht="13" customHeight="1">
      <c r="AK14698" s="114"/>
      <c r="AL14698" s="41"/>
      <c r="AM14698" s="41"/>
      <c r="AN14698" s="41"/>
      <c r="AO14698" s="41"/>
      <c r="AP14698" s="41"/>
      <c r="AQ14698" s="41"/>
      <c r="AR14698" s="41"/>
      <c r="AS14698" s="41"/>
      <c r="AT14698" s="41"/>
      <c r="AU14698" s="41"/>
      <c r="AV14698" s="41"/>
      <c r="AW14698" s="41"/>
      <c r="AX14698" s="41"/>
      <c r="AY14698" s="41"/>
      <c r="AZ14698" s="41"/>
      <c r="BA14698" s="41"/>
      <c r="BB14698" s="41"/>
      <c r="BC14698" s="41"/>
      <c r="BD14698" s="41"/>
      <c r="BE14698" s="41"/>
      <c r="BF14698" s="41"/>
      <c r="BG14698" s="41"/>
      <c r="BH14698" s="41"/>
      <c r="BI14698" s="41"/>
      <c r="BJ14698" s="41"/>
      <c r="BK14698" s="41"/>
      <c r="BL14698" s="41"/>
      <c r="BM14698" s="41"/>
      <c r="BN14698" s="41"/>
      <c r="BO14698" s="41"/>
      <c r="BP14698" s="108"/>
      <c r="CG14698" s="102"/>
      <c r="CI14698" s="45"/>
    </row>
    <row r="14699" spans="37:87" ht="13" customHeight="1">
      <c r="AK14699" s="114"/>
      <c r="AL14699" s="41"/>
      <c r="AM14699" s="41"/>
      <c r="AN14699" s="41"/>
      <c r="AO14699" s="41"/>
      <c r="AP14699" s="41"/>
      <c r="AQ14699" s="41"/>
      <c r="AR14699" s="41"/>
      <c r="AS14699" s="41"/>
      <c r="AT14699" s="41"/>
      <c r="AU14699" s="41"/>
      <c r="AV14699" s="41"/>
      <c r="AW14699" s="41"/>
      <c r="AX14699" s="41"/>
      <c r="AY14699" s="41"/>
      <c r="AZ14699" s="41"/>
      <c r="BA14699" s="41"/>
      <c r="BB14699" s="41"/>
      <c r="BC14699" s="41"/>
      <c r="BD14699" s="41"/>
      <c r="BE14699" s="41"/>
      <c r="BF14699" s="41"/>
      <c r="BG14699" s="41"/>
      <c r="BH14699" s="41"/>
      <c r="BI14699" s="41"/>
      <c r="BJ14699" s="41"/>
      <c r="BK14699" s="41"/>
      <c r="BL14699" s="41"/>
      <c r="BM14699" s="41"/>
      <c r="BN14699" s="41"/>
      <c r="BO14699" s="41"/>
      <c r="BP14699" s="108"/>
      <c r="CG14699" s="102"/>
      <c r="CI14699" s="45"/>
    </row>
    <row r="14700" spans="37:87" ht="13" customHeight="1">
      <c r="AK14700" s="114"/>
      <c r="AL14700" s="41"/>
      <c r="AM14700" s="41"/>
      <c r="AN14700" s="41"/>
      <c r="AO14700" s="41"/>
      <c r="AP14700" s="41"/>
      <c r="AQ14700" s="41"/>
      <c r="AR14700" s="41"/>
      <c r="AS14700" s="41"/>
      <c r="AT14700" s="41"/>
      <c r="AU14700" s="41"/>
      <c r="AV14700" s="41"/>
      <c r="AW14700" s="41"/>
      <c r="AX14700" s="41"/>
      <c r="AY14700" s="41"/>
      <c r="AZ14700" s="41"/>
      <c r="BA14700" s="41"/>
      <c r="BB14700" s="41"/>
      <c r="BC14700" s="41"/>
      <c r="BD14700" s="41"/>
      <c r="BE14700" s="41"/>
      <c r="BF14700" s="41"/>
      <c r="BG14700" s="41"/>
      <c r="BH14700" s="41"/>
      <c r="BI14700" s="41"/>
      <c r="BJ14700" s="41"/>
      <c r="BK14700" s="41"/>
      <c r="BL14700" s="41"/>
      <c r="BM14700" s="41"/>
      <c r="BN14700" s="41"/>
      <c r="BO14700" s="41"/>
      <c r="BP14700" s="108"/>
      <c r="CG14700" s="102"/>
      <c r="CI14700" s="45"/>
    </row>
    <row r="14701" spans="37:87" ht="13" customHeight="1">
      <c r="AK14701" s="114"/>
      <c r="AL14701" s="41"/>
      <c r="AM14701" s="41"/>
      <c r="AN14701" s="41"/>
      <c r="AO14701" s="41"/>
      <c r="AP14701" s="41"/>
      <c r="AQ14701" s="41"/>
      <c r="AR14701" s="41"/>
      <c r="AS14701" s="41"/>
      <c r="AT14701" s="41"/>
      <c r="AU14701" s="41"/>
      <c r="AV14701" s="41"/>
      <c r="AW14701" s="41"/>
      <c r="AX14701" s="41"/>
      <c r="AY14701" s="41"/>
      <c r="AZ14701" s="41"/>
      <c r="BA14701" s="41"/>
      <c r="BB14701" s="41"/>
      <c r="BC14701" s="41"/>
      <c r="BD14701" s="41"/>
      <c r="BE14701" s="41"/>
      <c r="BF14701" s="41"/>
      <c r="BG14701" s="41"/>
      <c r="BH14701" s="41"/>
      <c r="BI14701" s="41"/>
      <c r="BJ14701" s="41"/>
      <c r="BK14701" s="41"/>
      <c r="BL14701" s="41"/>
      <c r="BM14701" s="41"/>
      <c r="BN14701" s="41"/>
      <c r="BO14701" s="41"/>
      <c r="BP14701" s="108"/>
      <c r="CG14701" s="102"/>
      <c r="CI14701" s="45"/>
    </row>
    <row r="14702" spans="37:87" ht="13" customHeight="1">
      <c r="AK14702" s="114"/>
      <c r="AL14702" s="41"/>
      <c r="AM14702" s="41"/>
      <c r="AN14702" s="41"/>
      <c r="AO14702" s="41"/>
      <c r="AP14702" s="41"/>
      <c r="AQ14702" s="41"/>
      <c r="AR14702" s="41"/>
      <c r="AS14702" s="41"/>
      <c r="AT14702" s="41"/>
      <c r="AU14702" s="41"/>
      <c r="AV14702" s="41"/>
      <c r="AW14702" s="41"/>
      <c r="AX14702" s="41"/>
      <c r="AY14702" s="41"/>
      <c r="AZ14702" s="41"/>
      <c r="BA14702" s="41"/>
      <c r="BB14702" s="41"/>
      <c r="BC14702" s="41"/>
      <c r="BD14702" s="41"/>
      <c r="BE14702" s="41"/>
      <c r="BF14702" s="41"/>
      <c r="BG14702" s="41"/>
      <c r="BH14702" s="41"/>
      <c r="BI14702" s="41"/>
      <c r="BJ14702" s="41"/>
      <c r="BK14702" s="41"/>
      <c r="BL14702" s="41"/>
      <c r="BM14702" s="41"/>
      <c r="BN14702" s="41"/>
      <c r="BO14702" s="41"/>
      <c r="BP14702" s="108"/>
      <c r="CG14702" s="102"/>
      <c r="CI14702" s="45"/>
    </row>
    <row r="14703" spans="37:87" ht="13" customHeight="1">
      <c r="AK14703" s="114"/>
      <c r="AL14703" s="41"/>
      <c r="AM14703" s="41"/>
      <c r="AN14703" s="41"/>
      <c r="AO14703" s="41"/>
      <c r="AP14703" s="41"/>
      <c r="AQ14703" s="41"/>
      <c r="AR14703" s="41"/>
      <c r="AS14703" s="41"/>
      <c r="AT14703" s="41"/>
      <c r="AU14703" s="41"/>
      <c r="AV14703" s="41"/>
      <c r="AW14703" s="41"/>
      <c r="AX14703" s="41"/>
      <c r="AY14703" s="41"/>
      <c r="AZ14703" s="41"/>
      <c r="BA14703" s="41"/>
      <c r="BB14703" s="41"/>
      <c r="BC14703" s="41"/>
      <c r="BD14703" s="41"/>
      <c r="BE14703" s="41"/>
      <c r="BF14703" s="41"/>
      <c r="BG14703" s="41"/>
      <c r="BH14703" s="41"/>
      <c r="BI14703" s="41"/>
      <c r="BJ14703" s="41"/>
      <c r="BK14703" s="41"/>
      <c r="BL14703" s="41"/>
      <c r="BM14703" s="41"/>
      <c r="BN14703" s="41"/>
      <c r="BO14703" s="41"/>
      <c r="BP14703" s="108"/>
      <c r="CG14703" s="102"/>
      <c r="CI14703" s="45"/>
    </row>
    <row r="14704" spans="37:87" ht="13" customHeight="1">
      <c r="AK14704" s="114"/>
      <c r="AL14704" s="41"/>
      <c r="AM14704" s="41"/>
      <c r="AN14704" s="41"/>
      <c r="AO14704" s="41"/>
      <c r="AP14704" s="41"/>
      <c r="AQ14704" s="41"/>
      <c r="AR14704" s="41"/>
      <c r="AS14704" s="41"/>
      <c r="AT14704" s="41"/>
      <c r="AU14704" s="41"/>
      <c r="AV14704" s="41"/>
      <c r="AW14704" s="41"/>
      <c r="AX14704" s="41"/>
      <c r="AY14704" s="41"/>
      <c r="AZ14704" s="41"/>
      <c r="BA14704" s="41"/>
      <c r="BB14704" s="41"/>
      <c r="BC14704" s="41"/>
      <c r="BD14704" s="41"/>
      <c r="BE14704" s="41"/>
      <c r="BF14704" s="41"/>
      <c r="BG14704" s="41"/>
      <c r="BH14704" s="41"/>
      <c r="BI14704" s="41"/>
      <c r="BJ14704" s="41"/>
      <c r="BK14704" s="41"/>
      <c r="BL14704" s="41"/>
      <c r="BM14704" s="41"/>
      <c r="BN14704" s="41"/>
      <c r="BO14704" s="41"/>
      <c r="BP14704" s="108"/>
      <c r="CG14704" s="102"/>
      <c r="CI14704" s="45"/>
    </row>
    <row r="14705" spans="37:87" ht="13" customHeight="1">
      <c r="AK14705" s="114"/>
      <c r="AL14705" s="41"/>
      <c r="AM14705" s="41"/>
      <c r="AN14705" s="41"/>
      <c r="AO14705" s="41"/>
      <c r="AP14705" s="41"/>
      <c r="AQ14705" s="41"/>
      <c r="AR14705" s="41"/>
      <c r="AS14705" s="41"/>
      <c r="AT14705" s="41"/>
      <c r="AU14705" s="41"/>
      <c r="AV14705" s="41"/>
      <c r="AW14705" s="41"/>
      <c r="AX14705" s="41"/>
      <c r="AY14705" s="41"/>
      <c r="AZ14705" s="41"/>
      <c r="BA14705" s="41"/>
      <c r="BB14705" s="41"/>
      <c r="BC14705" s="41"/>
      <c r="BD14705" s="41"/>
      <c r="BE14705" s="41"/>
      <c r="BF14705" s="41"/>
      <c r="BG14705" s="41"/>
      <c r="BH14705" s="41"/>
      <c r="BI14705" s="41"/>
      <c r="BJ14705" s="41"/>
      <c r="BK14705" s="41"/>
      <c r="BL14705" s="41"/>
      <c r="BM14705" s="41"/>
      <c r="BN14705" s="41"/>
      <c r="BO14705" s="41"/>
      <c r="BP14705" s="108"/>
      <c r="CG14705" s="102"/>
      <c r="CI14705" s="45"/>
    </row>
    <row r="14706" spans="37:87" ht="13" customHeight="1">
      <c r="AK14706" s="114"/>
      <c r="AL14706" s="41"/>
      <c r="AM14706" s="41"/>
      <c r="AN14706" s="41"/>
      <c r="AO14706" s="41"/>
      <c r="AP14706" s="41"/>
      <c r="AQ14706" s="41"/>
      <c r="AR14706" s="41"/>
      <c r="AS14706" s="41"/>
      <c r="AT14706" s="41"/>
      <c r="AU14706" s="41"/>
      <c r="AV14706" s="41"/>
      <c r="AW14706" s="41"/>
      <c r="AX14706" s="41"/>
      <c r="AY14706" s="41"/>
      <c r="AZ14706" s="41"/>
      <c r="BA14706" s="41"/>
      <c r="BB14706" s="41"/>
      <c r="BC14706" s="41"/>
      <c r="BD14706" s="41"/>
      <c r="BE14706" s="41"/>
      <c r="BF14706" s="41"/>
      <c r="BG14706" s="41"/>
      <c r="BH14706" s="41"/>
      <c r="BI14706" s="41"/>
      <c r="BJ14706" s="41"/>
      <c r="BK14706" s="41"/>
      <c r="BL14706" s="41"/>
      <c r="BM14706" s="41"/>
      <c r="BN14706" s="41"/>
      <c r="BO14706" s="41"/>
      <c r="BP14706" s="108"/>
      <c r="CG14706" s="102"/>
      <c r="CI14706" s="45"/>
    </row>
    <row r="14707" spans="37:87" ht="13" customHeight="1">
      <c r="AK14707" s="114"/>
      <c r="AL14707" s="41"/>
      <c r="AM14707" s="41"/>
      <c r="AN14707" s="41"/>
      <c r="AO14707" s="41"/>
      <c r="AP14707" s="41"/>
      <c r="AQ14707" s="41"/>
      <c r="AR14707" s="41"/>
      <c r="AS14707" s="41"/>
      <c r="AT14707" s="41"/>
      <c r="AU14707" s="41"/>
      <c r="AV14707" s="41"/>
      <c r="AW14707" s="41"/>
      <c r="AX14707" s="41"/>
      <c r="AY14707" s="41"/>
      <c r="AZ14707" s="41"/>
      <c r="BA14707" s="41"/>
      <c r="BB14707" s="41"/>
      <c r="BC14707" s="41"/>
      <c r="BD14707" s="41"/>
      <c r="BE14707" s="41"/>
      <c r="BF14707" s="41"/>
      <c r="BG14707" s="41"/>
      <c r="BH14707" s="41"/>
      <c r="BI14707" s="41"/>
      <c r="BJ14707" s="41"/>
      <c r="BK14707" s="41"/>
      <c r="BL14707" s="41"/>
      <c r="BM14707" s="41"/>
      <c r="BN14707" s="41"/>
      <c r="BO14707" s="41"/>
      <c r="BP14707" s="108"/>
      <c r="CG14707" s="102"/>
      <c r="CI14707" s="45"/>
    </row>
    <row r="14708" spans="37:87" ht="13" customHeight="1">
      <c r="AK14708" s="114"/>
      <c r="AL14708" s="41"/>
      <c r="AM14708" s="41"/>
      <c r="AN14708" s="41"/>
      <c r="AO14708" s="41"/>
      <c r="AP14708" s="41"/>
      <c r="AQ14708" s="41"/>
      <c r="AR14708" s="41"/>
      <c r="AS14708" s="41"/>
      <c r="AT14708" s="41"/>
      <c r="AU14708" s="41"/>
      <c r="AV14708" s="41"/>
      <c r="AW14708" s="41"/>
      <c r="AX14708" s="41"/>
      <c r="AY14708" s="41"/>
      <c r="AZ14708" s="41"/>
      <c r="BA14708" s="41"/>
      <c r="BB14708" s="41"/>
      <c r="BC14708" s="41"/>
      <c r="BD14708" s="41"/>
      <c r="BE14708" s="41"/>
      <c r="BF14708" s="41"/>
      <c r="BG14708" s="41"/>
      <c r="BH14708" s="41"/>
      <c r="BI14708" s="41"/>
      <c r="BJ14708" s="41"/>
      <c r="BK14708" s="41"/>
      <c r="BL14708" s="41"/>
      <c r="BM14708" s="41"/>
      <c r="BN14708" s="41"/>
      <c r="BO14708" s="41"/>
      <c r="BP14708" s="108"/>
      <c r="CG14708" s="102"/>
      <c r="CI14708" s="45"/>
    </row>
    <row r="14709" spans="37:87" ht="13" customHeight="1">
      <c r="AK14709" s="114"/>
      <c r="AL14709" s="41"/>
      <c r="AM14709" s="41"/>
      <c r="AN14709" s="41"/>
      <c r="AO14709" s="41"/>
      <c r="AP14709" s="41"/>
      <c r="AQ14709" s="41"/>
      <c r="AR14709" s="41"/>
      <c r="AS14709" s="41"/>
      <c r="AT14709" s="41"/>
      <c r="AU14709" s="41"/>
      <c r="AV14709" s="41"/>
      <c r="AW14709" s="41"/>
      <c r="AX14709" s="41"/>
      <c r="AY14709" s="41"/>
      <c r="AZ14709" s="41"/>
      <c r="BA14709" s="41"/>
      <c r="BB14709" s="41"/>
      <c r="BC14709" s="41"/>
      <c r="BD14709" s="41"/>
      <c r="BE14709" s="41"/>
      <c r="BF14709" s="41"/>
      <c r="BG14709" s="41"/>
      <c r="BH14709" s="41"/>
      <c r="BI14709" s="41"/>
      <c r="BJ14709" s="41"/>
      <c r="BK14709" s="41"/>
      <c r="BL14709" s="41"/>
      <c r="BM14709" s="41"/>
      <c r="BN14709" s="41"/>
      <c r="BO14709" s="41"/>
      <c r="BP14709" s="108"/>
      <c r="CG14709" s="102"/>
      <c r="CI14709" s="45"/>
    </row>
    <row r="14710" spans="37:87" ht="13" customHeight="1">
      <c r="AK14710" s="114"/>
      <c r="AL14710" s="41"/>
      <c r="AM14710" s="41"/>
      <c r="AN14710" s="41"/>
      <c r="AO14710" s="41"/>
      <c r="AP14710" s="41"/>
      <c r="AQ14710" s="41"/>
      <c r="AR14710" s="41"/>
      <c r="AS14710" s="41"/>
      <c r="AT14710" s="41"/>
      <c r="AU14710" s="41"/>
      <c r="AV14710" s="41"/>
      <c r="AW14710" s="41"/>
      <c r="AX14710" s="41"/>
      <c r="AY14710" s="41"/>
      <c r="AZ14710" s="41"/>
      <c r="BA14710" s="41"/>
      <c r="BB14710" s="41"/>
      <c r="BC14710" s="41"/>
      <c r="BD14710" s="41"/>
      <c r="BE14710" s="41"/>
      <c r="BF14710" s="41"/>
      <c r="BG14710" s="41"/>
      <c r="BH14710" s="41"/>
      <c r="BI14710" s="41"/>
      <c r="BJ14710" s="41"/>
      <c r="BK14710" s="41"/>
      <c r="BL14710" s="41"/>
      <c r="BM14710" s="41"/>
      <c r="BN14710" s="41"/>
      <c r="BO14710" s="41"/>
      <c r="BP14710" s="108"/>
      <c r="CG14710" s="102"/>
      <c r="CI14710" s="45"/>
    </row>
    <row r="14711" spans="37:87" ht="13" customHeight="1">
      <c r="AK14711" s="114"/>
      <c r="AL14711" s="41"/>
      <c r="AM14711" s="41"/>
      <c r="AN14711" s="41"/>
      <c r="AO14711" s="41"/>
      <c r="AP14711" s="41"/>
      <c r="AQ14711" s="41"/>
      <c r="AR14711" s="41"/>
      <c r="AS14711" s="41"/>
      <c r="AT14711" s="41"/>
      <c r="AU14711" s="41"/>
      <c r="AV14711" s="41"/>
      <c r="AW14711" s="41"/>
      <c r="AX14711" s="41"/>
      <c r="AY14711" s="41"/>
      <c r="AZ14711" s="41"/>
      <c r="BA14711" s="41"/>
      <c r="BB14711" s="41"/>
      <c r="BC14711" s="41"/>
      <c r="BD14711" s="41"/>
      <c r="BE14711" s="41"/>
      <c r="BF14711" s="41"/>
      <c r="BG14711" s="41"/>
      <c r="BH14711" s="41"/>
      <c r="BI14711" s="41"/>
      <c r="BJ14711" s="41"/>
      <c r="BK14711" s="41"/>
      <c r="BL14711" s="41"/>
      <c r="BM14711" s="41"/>
      <c r="BN14711" s="41"/>
      <c r="BO14711" s="41"/>
      <c r="BP14711" s="108"/>
      <c r="CG14711" s="102"/>
      <c r="CI14711" s="45"/>
    </row>
    <row r="14712" spans="37:87" ht="13" customHeight="1">
      <c r="AK14712" s="114"/>
      <c r="AL14712" s="41"/>
      <c r="AM14712" s="41"/>
      <c r="AN14712" s="41"/>
      <c r="AO14712" s="41"/>
      <c r="AP14712" s="41"/>
      <c r="AQ14712" s="41"/>
      <c r="AR14712" s="41"/>
      <c r="AS14712" s="41"/>
      <c r="AT14712" s="41"/>
      <c r="AU14712" s="41"/>
      <c r="AV14712" s="41"/>
      <c r="AW14712" s="41"/>
      <c r="AX14712" s="41"/>
      <c r="AY14712" s="41"/>
      <c r="AZ14712" s="41"/>
      <c r="BA14712" s="41"/>
      <c r="BB14712" s="41"/>
      <c r="BC14712" s="41"/>
      <c r="BD14712" s="41"/>
      <c r="BE14712" s="41"/>
      <c r="BF14712" s="41"/>
      <c r="BG14712" s="41"/>
      <c r="BH14712" s="41"/>
      <c r="BI14712" s="41"/>
      <c r="BJ14712" s="41"/>
      <c r="BK14712" s="41"/>
      <c r="BL14712" s="41"/>
      <c r="BM14712" s="41"/>
      <c r="BN14712" s="41"/>
      <c r="BO14712" s="41"/>
      <c r="BP14712" s="108"/>
      <c r="CG14712" s="102"/>
      <c r="CI14712" s="45"/>
    </row>
    <row r="14713" spans="37:87" ht="13" customHeight="1">
      <c r="AK14713" s="114"/>
      <c r="AL14713" s="41"/>
      <c r="AM14713" s="41"/>
      <c r="AN14713" s="41"/>
      <c r="AO14713" s="41"/>
      <c r="AP14713" s="41"/>
      <c r="AQ14713" s="41"/>
      <c r="AR14713" s="41"/>
      <c r="AS14713" s="41"/>
      <c r="AT14713" s="41"/>
      <c r="AU14713" s="41"/>
      <c r="AV14713" s="41"/>
      <c r="AW14713" s="41"/>
      <c r="AX14713" s="41"/>
      <c r="AY14713" s="41"/>
      <c r="AZ14713" s="41"/>
      <c r="BA14713" s="41"/>
      <c r="BB14713" s="41"/>
      <c r="BC14713" s="41"/>
      <c r="BD14713" s="41"/>
      <c r="BE14713" s="41"/>
      <c r="BF14713" s="41"/>
      <c r="BG14713" s="41"/>
      <c r="BH14713" s="41"/>
      <c r="BI14713" s="41"/>
      <c r="BJ14713" s="41"/>
      <c r="BK14713" s="41"/>
      <c r="BL14713" s="41"/>
      <c r="BM14713" s="41"/>
      <c r="BN14713" s="41"/>
      <c r="BO14713" s="41"/>
      <c r="BP14713" s="108"/>
      <c r="CG14713" s="102"/>
      <c r="CI14713" s="45"/>
    </row>
    <row r="14714" spans="37:87" ht="13" customHeight="1">
      <c r="AK14714" s="114"/>
      <c r="AL14714" s="41"/>
      <c r="AM14714" s="41"/>
      <c r="AN14714" s="41"/>
      <c r="AO14714" s="41"/>
      <c r="AP14714" s="41"/>
      <c r="AQ14714" s="41"/>
      <c r="AR14714" s="41"/>
      <c r="AS14714" s="41"/>
      <c r="AT14714" s="41"/>
      <c r="AU14714" s="41"/>
      <c r="AV14714" s="41"/>
      <c r="AW14714" s="41"/>
      <c r="AX14714" s="41"/>
      <c r="AY14714" s="41"/>
      <c r="AZ14714" s="41"/>
      <c r="BA14714" s="41"/>
      <c r="BB14714" s="41"/>
      <c r="BC14714" s="41"/>
      <c r="BD14714" s="41"/>
      <c r="BE14714" s="41"/>
      <c r="BF14714" s="41"/>
      <c r="BG14714" s="41"/>
      <c r="BH14714" s="41"/>
      <c r="BI14714" s="41"/>
      <c r="BJ14714" s="41"/>
      <c r="BK14714" s="41"/>
      <c r="BL14714" s="41"/>
      <c r="BM14714" s="41"/>
      <c r="BN14714" s="41"/>
      <c r="BO14714" s="41"/>
      <c r="BP14714" s="108"/>
      <c r="CG14714" s="102"/>
      <c r="CI14714" s="45"/>
    </row>
    <row r="14715" spans="37:87" ht="13" customHeight="1">
      <c r="AK14715" s="114"/>
      <c r="AL14715" s="41"/>
      <c r="AM14715" s="41"/>
      <c r="AN14715" s="41"/>
      <c r="AO14715" s="41"/>
      <c r="AP14715" s="41"/>
      <c r="AQ14715" s="41"/>
      <c r="AR14715" s="41"/>
      <c r="AS14715" s="41"/>
      <c r="AT14715" s="41"/>
      <c r="AU14715" s="41"/>
      <c r="AV14715" s="41"/>
      <c r="AW14715" s="41"/>
      <c r="AX14715" s="41"/>
      <c r="AY14715" s="41"/>
      <c r="AZ14715" s="41"/>
      <c r="BA14715" s="41"/>
      <c r="BB14715" s="41"/>
      <c r="BC14715" s="41"/>
      <c r="BD14715" s="41"/>
      <c r="BE14715" s="41"/>
      <c r="BF14715" s="41"/>
      <c r="BG14715" s="41"/>
      <c r="BH14715" s="41"/>
      <c r="BI14715" s="41"/>
      <c r="BJ14715" s="41"/>
      <c r="BK14715" s="41"/>
      <c r="BL14715" s="41"/>
      <c r="BM14715" s="41"/>
      <c r="BN14715" s="41"/>
      <c r="BO14715" s="41"/>
      <c r="BP14715" s="108"/>
      <c r="CG14715" s="102"/>
      <c r="CI14715" s="45"/>
    </row>
    <row r="14716" spans="37:87" ht="13" customHeight="1">
      <c r="AK14716" s="114"/>
      <c r="AL14716" s="41"/>
      <c r="AM14716" s="41"/>
      <c r="AN14716" s="41"/>
      <c r="AO14716" s="41"/>
      <c r="AP14716" s="41"/>
      <c r="AQ14716" s="41"/>
      <c r="AR14716" s="41"/>
      <c r="AS14716" s="41"/>
      <c r="AT14716" s="41"/>
      <c r="AU14716" s="41"/>
      <c r="AV14716" s="41"/>
      <c r="AW14716" s="41"/>
      <c r="AX14716" s="41"/>
      <c r="AY14716" s="41"/>
      <c r="AZ14716" s="41"/>
      <c r="BA14716" s="41"/>
      <c r="BB14716" s="41"/>
      <c r="BC14716" s="41"/>
      <c r="BD14716" s="41"/>
      <c r="BE14716" s="41"/>
      <c r="BF14716" s="41"/>
      <c r="BG14716" s="41"/>
      <c r="BH14716" s="41"/>
      <c r="BI14716" s="41"/>
      <c r="BJ14716" s="41"/>
      <c r="BK14716" s="41"/>
      <c r="BL14716" s="41"/>
      <c r="BM14716" s="41"/>
      <c r="BN14716" s="41"/>
      <c r="BO14716" s="41"/>
      <c r="BP14716" s="108"/>
      <c r="CG14716" s="102"/>
      <c r="CI14716" s="45"/>
    </row>
    <row r="14717" spans="37:87" ht="13" customHeight="1">
      <c r="AK14717" s="114"/>
      <c r="AL14717" s="41"/>
      <c r="AM14717" s="41"/>
      <c r="AN14717" s="41"/>
      <c r="AO14717" s="41"/>
      <c r="AP14717" s="41"/>
      <c r="AQ14717" s="41"/>
      <c r="AR14717" s="41"/>
      <c r="AS14717" s="41"/>
      <c r="AT14717" s="41"/>
      <c r="AU14717" s="41"/>
      <c r="AV14717" s="41"/>
      <c r="AW14717" s="41"/>
      <c r="AX14717" s="41"/>
      <c r="AY14717" s="41"/>
      <c r="AZ14717" s="41"/>
      <c r="BA14717" s="41"/>
      <c r="BB14717" s="41"/>
      <c r="BC14717" s="41"/>
      <c r="BD14717" s="41"/>
      <c r="BE14717" s="41"/>
      <c r="BF14717" s="41"/>
      <c r="BG14717" s="41"/>
      <c r="BH14717" s="41"/>
      <c r="BI14717" s="41"/>
      <c r="BJ14717" s="41"/>
      <c r="BK14717" s="41"/>
      <c r="BL14717" s="41"/>
      <c r="BM14717" s="41"/>
      <c r="BN14717" s="41"/>
      <c r="BO14717" s="41"/>
      <c r="BP14717" s="108"/>
      <c r="CG14717" s="102"/>
      <c r="CI14717" s="45"/>
    </row>
    <row r="14718" spans="37:87" ht="13" customHeight="1">
      <c r="AK14718" s="114"/>
      <c r="AL14718" s="41"/>
      <c r="AM14718" s="41"/>
      <c r="AN14718" s="41"/>
      <c r="AO14718" s="41"/>
      <c r="AP14718" s="41"/>
      <c r="AQ14718" s="41"/>
      <c r="AR14718" s="41"/>
      <c r="AS14718" s="41"/>
      <c r="AT14718" s="41"/>
      <c r="AU14718" s="41"/>
      <c r="AV14718" s="41"/>
      <c r="AW14718" s="41"/>
      <c r="AX14718" s="41"/>
      <c r="AY14718" s="41"/>
      <c r="AZ14718" s="41"/>
      <c r="BA14718" s="41"/>
      <c r="BB14718" s="41"/>
      <c r="BC14718" s="41"/>
      <c r="BD14718" s="41"/>
      <c r="BE14718" s="41"/>
      <c r="BF14718" s="41"/>
      <c r="BG14718" s="41"/>
      <c r="BH14718" s="41"/>
      <c r="BI14718" s="41"/>
      <c r="BJ14718" s="41"/>
      <c r="BK14718" s="41"/>
      <c r="BL14718" s="41"/>
      <c r="BM14718" s="41"/>
      <c r="BN14718" s="41"/>
      <c r="BO14718" s="41"/>
      <c r="BP14718" s="108"/>
      <c r="CG14718" s="102"/>
      <c r="CI14718" s="45"/>
    </row>
    <row r="14719" spans="37:87" ht="13" customHeight="1">
      <c r="AK14719" s="114"/>
      <c r="AL14719" s="41"/>
      <c r="AM14719" s="41"/>
      <c r="AN14719" s="41"/>
      <c r="AO14719" s="41"/>
      <c r="AP14719" s="41"/>
      <c r="AQ14719" s="41"/>
      <c r="AR14719" s="41"/>
      <c r="AS14719" s="41"/>
      <c r="AT14719" s="41"/>
      <c r="AU14719" s="41"/>
      <c r="AV14719" s="41"/>
      <c r="AW14719" s="41"/>
      <c r="AX14719" s="41"/>
      <c r="AY14719" s="41"/>
      <c r="AZ14719" s="41"/>
      <c r="BA14719" s="41"/>
      <c r="BB14719" s="41"/>
      <c r="BC14719" s="41"/>
      <c r="BD14719" s="41"/>
      <c r="BE14719" s="41"/>
      <c r="BF14719" s="41"/>
      <c r="BG14719" s="41"/>
      <c r="BH14719" s="41"/>
      <c r="BI14719" s="41"/>
      <c r="BJ14719" s="41"/>
      <c r="BK14719" s="41"/>
      <c r="BL14719" s="41"/>
      <c r="BM14719" s="41"/>
      <c r="BN14719" s="41"/>
      <c r="BO14719" s="41"/>
      <c r="BP14719" s="108"/>
      <c r="CG14719" s="102"/>
      <c r="CI14719" s="45"/>
    </row>
    <row r="14720" spans="37:87" ht="13" customHeight="1">
      <c r="AK14720" s="114"/>
      <c r="AL14720" s="41"/>
      <c r="AM14720" s="41"/>
      <c r="AN14720" s="41"/>
      <c r="AO14720" s="41"/>
      <c r="AP14720" s="41"/>
      <c r="AQ14720" s="41"/>
      <c r="AR14720" s="41"/>
      <c r="AS14720" s="41"/>
      <c r="AT14720" s="41"/>
      <c r="AU14720" s="41"/>
      <c r="AV14720" s="41"/>
      <c r="AW14720" s="41"/>
      <c r="AX14720" s="41"/>
      <c r="AY14720" s="41"/>
      <c r="AZ14720" s="41"/>
      <c r="BA14720" s="41"/>
      <c r="BB14720" s="41"/>
      <c r="BC14720" s="41"/>
      <c r="BD14720" s="41"/>
      <c r="BE14720" s="41"/>
      <c r="BF14720" s="41"/>
      <c r="BG14720" s="41"/>
      <c r="BH14720" s="41"/>
      <c r="BI14720" s="41"/>
      <c r="BJ14720" s="41"/>
      <c r="BK14720" s="41"/>
      <c r="BL14720" s="41"/>
      <c r="BM14720" s="41"/>
      <c r="BN14720" s="41"/>
      <c r="BO14720" s="41"/>
      <c r="BP14720" s="108"/>
      <c r="CG14720" s="102"/>
      <c r="CI14720" s="45"/>
    </row>
    <row r="14721" spans="37:87" ht="13" customHeight="1">
      <c r="AK14721" s="114"/>
      <c r="AL14721" s="41"/>
      <c r="AM14721" s="41"/>
      <c r="AN14721" s="41"/>
      <c r="AO14721" s="41"/>
      <c r="AP14721" s="41"/>
      <c r="AQ14721" s="41"/>
      <c r="AR14721" s="41"/>
      <c r="AS14721" s="41"/>
      <c r="AT14721" s="41"/>
      <c r="AU14721" s="41"/>
      <c r="AV14721" s="41"/>
      <c r="AW14721" s="41"/>
      <c r="AX14721" s="41"/>
      <c r="AY14721" s="41"/>
      <c r="AZ14721" s="41"/>
      <c r="BA14721" s="41"/>
      <c r="BB14721" s="41"/>
      <c r="BC14721" s="41"/>
      <c r="BD14721" s="41"/>
      <c r="BE14721" s="41"/>
      <c r="BF14721" s="41"/>
      <c r="BG14721" s="41"/>
      <c r="BH14721" s="41"/>
      <c r="BI14721" s="41"/>
      <c r="BJ14721" s="41"/>
      <c r="BK14721" s="41"/>
      <c r="BL14721" s="41"/>
      <c r="BM14721" s="41"/>
      <c r="BN14721" s="41"/>
      <c r="BO14721" s="41"/>
      <c r="BP14721" s="108"/>
      <c r="CG14721" s="102"/>
      <c r="CI14721" s="45"/>
    </row>
    <row r="14722" spans="37:87" ht="13" customHeight="1">
      <c r="AK14722" s="114"/>
      <c r="AL14722" s="41"/>
      <c r="AM14722" s="41"/>
      <c r="AN14722" s="41"/>
      <c r="AO14722" s="41"/>
      <c r="AP14722" s="41"/>
      <c r="AQ14722" s="41"/>
      <c r="AR14722" s="41"/>
      <c r="AS14722" s="41"/>
      <c r="AT14722" s="41"/>
      <c r="AU14722" s="41"/>
      <c r="AV14722" s="41"/>
      <c r="AW14722" s="41"/>
      <c r="AX14722" s="41"/>
      <c r="AY14722" s="41"/>
      <c r="AZ14722" s="41"/>
      <c r="BA14722" s="41"/>
      <c r="BB14722" s="41"/>
      <c r="BC14722" s="41"/>
      <c r="BD14722" s="41"/>
      <c r="BE14722" s="41"/>
      <c r="BF14722" s="41"/>
      <c r="BG14722" s="41"/>
      <c r="BH14722" s="41"/>
      <c r="BI14722" s="41"/>
      <c r="BJ14722" s="41"/>
      <c r="BK14722" s="41"/>
      <c r="BL14722" s="41"/>
      <c r="BM14722" s="41"/>
      <c r="BN14722" s="41"/>
      <c r="BO14722" s="41"/>
      <c r="BP14722" s="108"/>
      <c r="CG14722" s="102"/>
      <c r="CI14722" s="45"/>
    </row>
    <row r="14723" spans="37:87" ht="13" customHeight="1">
      <c r="AK14723" s="114"/>
      <c r="AL14723" s="41"/>
      <c r="AM14723" s="41"/>
      <c r="AN14723" s="41"/>
      <c r="AO14723" s="41"/>
      <c r="AP14723" s="41"/>
      <c r="AQ14723" s="41"/>
      <c r="AR14723" s="41"/>
      <c r="AS14723" s="41"/>
      <c r="AT14723" s="41"/>
      <c r="AU14723" s="41"/>
      <c r="AV14723" s="41"/>
      <c r="AW14723" s="41"/>
      <c r="AX14723" s="41"/>
      <c r="AY14723" s="41"/>
      <c r="AZ14723" s="41"/>
      <c r="BA14723" s="41"/>
      <c r="BB14723" s="41"/>
      <c r="BC14723" s="41"/>
      <c r="BD14723" s="41"/>
      <c r="BE14723" s="41"/>
      <c r="BF14723" s="41"/>
      <c r="BG14723" s="41"/>
      <c r="BH14723" s="41"/>
      <c r="BI14723" s="41"/>
      <c r="BJ14723" s="41"/>
      <c r="BK14723" s="41"/>
      <c r="BL14723" s="41"/>
      <c r="BM14723" s="41"/>
      <c r="BN14723" s="41"/>
      <c r="BO14723" s="41"/>
      <c r="BP14723" s="108"/>
      <c r="CG14723" s="102"/>
      <c r="CI14723" s="45"/>
    </row>
    <row r="14724" spans="37:87" ht="13" customHeight="1">
      <c r="AK14724" s="114"/>
      <c r="AL14724" s="41"/>
      <c r="AM14724" s="41"/>
      <c r="AN14724" s="41"/>
      <c r="AO14724" s="41"/>
      <c r="AP14724" s="41"/>
      <c r="AQ14724" s="41"/>
      <c r="AR14724" s="41"/>
      <c r="AS14724" s="41"/>
      <c r="AT14724" s="41"/>
      <c r="AU14724" s="41"/>
      <c r="AV14724" s="41"/>
      <c r="AW14724" s="41"/>
      <c r="AX14724" s="41"/>
      <c r="AY14724" s="41"/>
      <c r="AZ14724" s="41"/>
      <c r="BA14724" s="41"/>
      <c r="BB14724" s="41"/>
      <c r="BC14724" s="41"/>
      <c r="BD14724" s="41"/>
      <c r="BE14724" s="41"/>
      <c r="BF14724" s="41"/>
      <c r="BG14724" s="41"/>
      <c r="BH14724" s="41"/>
      <c r="BI14724" s="41"/>
      <c r="BJ14724" s="41"/>
      <c r="BK14724" s="41"/>
      <c r="BL14724" s="41"/>
      <c r="BM14724" s="41"/>
      <c r="BN14724" s="41"/>
      <c r="BO14724" s="41"/>
      <c r="BP14724" s="108"/>
      <c r="CG14724" s="102"/>
      <c r="CI14724" s="45"/>
    </row>
    <row r="14725" spans="37:87" ht="13" customHeight="1">
      <c r="AK14725" s="114"/>
      <c r="AL14725" s="41"/>
      <c r="AM14725" s="41"/>
      <c r="AN14725" s="41"/>
      <c r="AO14725" s="41"/>
      <c r="AP14725" s="41"/>
      <c r="AQ14725" s="41"/>
      <c r="AR14725" s="41"/>
      <c r="AS14725" s="41"/>
      <c r="AT14725" s="41"/>
      <c r="AU14725" s="41"/>
      <c r="AV14725" s="41"/>
      <c r="AW14725" s="41"/>
      <c r="AX14725" s="41"/>
      <c r="AY14725" s="41"/>
      <c r="AZ14725" s="41"/>
      <c r="BA14725" s="41"/>
      <c r="BB14725" s="41"/>
      <c r="BC14725" s="41"/>
      <c r="BD14725" s="41"/>
      <c r="BE14725" s="41"/>
      <c r="BF14725" s="41"/>
      <c r="BG14725" s="41"/>
      <c r="BH14725" s="41"/>
      <c r="BI14725" s="41"/>
      <c r="BJ14725" s="41"/>
      <c r="BK14725" s="41"/>
      <c r="BL14725" s="41"/>
      <c r="BM14725" s="41"/>
      <c r="BN14725" s="41"/>
      <c r="BO14725" s="41"/>
      <c r="BP14725" s="108"/>
      <c r="CG14725" s="102"/>
      <c r="CI14725" s="45"/>
    </row>
    <row r="14726" spans="37:87" ht="13" customHeight="1">
      <c r="AK14726" s="114"/>
      <c r="AL14726" s="41"/>
      <c r="AM14726" s="41"/>
      <c r="AN14726" s="41"/>
      <c r="AO14726" s="41"/>
      <c r="AP14726" s="41"/>
      <c r="AQ14726" s="41"/>
      <c r="AR14726" s="41"/>
      <c r="AS14726" s="41"/>
      <c r="AT14726" s="41"/>
      <c r="AU14726" s="41"/>
      <c r="AV14726" s="41"/>
      <c r="AW14726" s="41"/>
      <c r="AX14726" s="41"/>
      <c r="AY14726" s="41"/>
      <c r="AZ14726" s="41"/>
      <c r="BA14726" s="41"/>
      <c r="BB14726" s="41"/>
      <c r="BC14726" s="41"/>
      <c r="BD14726" s="41"/>
      <c r="BE14726" s="41"/>
      <c r="BF14726" s="41"/>
      <c r="BG14726" s="41"/>
      <c r="BH14726" s="41"/>
      <c r="BI14726" s="41"/>
      <c r="BJ14726" s="41"/>
      <c r="BK14726" s="41"/>
      <c r="BL14726" s="41"/>
      <c r="BM14726" s="41"/>
      <c r="BN14726" s="41"/>
      <c r="BO14726" s="41"/>
      <c r="BP14726" s="108"/>
      <c r="CG14726" s="102"/>
      <c r="CI14726" s="45"/>
    </row>
    <row r="14727" spans="37:87" ht="13" customHeight="1">
      <c r="AK14727" s="114"/>
      <c r="AL14727" s="41"/>
      <c r="AM14727" s="41"/>
      <c r="AN14727" s="41"/>
      <c r="AO14727" s="41"/>
      <c r="AP14727" s="41"/>
      <c r="AQ14727" s="41"/>
      <c r="AR14727" s="41"/>
      <c r="AS14727" s="41"/>
      <c r="AT14727" s="41"/>
      <c r="AU14727" s="41"/>
      <c r="AV14727" s="41"/>
      <c r="AW14727" s="41"/>
      <c r="AX14727" s="41"/>
      <c r="AY14727" s="41"/>
      <c r="AZ14727" s="41"/>
      <c r="BA14727" s="41"/>
      <c r="BB14727" s="41"/>
      <c r="BC14727" s="41"/>
      <c r="BD14727" s="41"/>
      <c r="BE14727" s="41"/>
      <c r="BF14727" s="41"/>
      <c r="BG14727" s="41"/>
      <c r="BH14727" s="41"/>
      <c r="BI14727" s="41"/>
      <c r="BJ14727" s="41"/>
      <c r="BK14727" s="41"/>
      <c r="BL14727" s="41"/>
      <c r="BM14727" s="41"/>
      <c r="BN14727" s="41"/>
      <c r="BO14727" s="41"/>
      <c r="BP14727" s="108"/>
      <c r="CG14727" s="102"/>
      <c r="CI14727" s="45"/>
    </row>
    <row r="14728" spans="37:87" ht="13" customHeight="1">
      <c r="AK14728" s="114"/>
      <c r="AL14728" s="41"/>
      <c r="AM14728" s="41"/>
      <c r="AN14728" s="41"/>
      <c r="AO14728" s="41"/>
      <c r="AP14728" s="41"/>
      <c r="AQ14728" s="41"/>
      <c r="AR14728" s="41"/>
      <c r="AS14728" s="41"/>
      <c r="AT14728" s="41"/>
      <c r="AU14728" s="41"/>
      <c r="AV14728" s="41"/>
      <c r="AW14728" s="41"/>
      <c r="AX14728" s="41"/>
      <c r="AY14728" s="41"/>
      <c r="AZ14728" s="41"/>
      <c r="BA14728" s="41"/>
      <c r="BB14728" s="41"/>
      <c r="BC14728" s="41"/>
      <c r="BD14728" s="41"/>
      <c r="BE14728" s="41"/>
      <c r="BF14728" s="41"/>
      <c r="BG14728" s="41"/>
      <c r="BH14728" s="41"/>
      <c r="BI14728" s="41"/>
      <c r="BJ14728" s="41"/>
      <c r="BK14728" s="41"/>
      <c r="BL14728" s="41"/>
      <c r="BM14728" s="41"/>
      <c r="BN14728" s="41"/>
      <c r="BO14728" s="41"/>
      <c r="BP14728" s="108"/>
      <c r="CG14728" s="102"/>
      <c r="CI14728" s="45"/>
    </row>
    <row r="14729" spans="37:87" ht="13" customHeight="1">
      <c r="AK14729" s="114"/>
      <c r="AL14729" s="41"/>
      <c r="AM14729" s="41"/>
      <c r="AN14729" s="41"/>
      <c r="AO14729" s="41"/>
      <c r="AP14729" s="41"/>
      <c r="AQ14729" s="41"/>
      <c r="AR14729" s="41"/>
      <c r="AS14729" s="41"/>
      <c r="AT14729" s="41"/>
      <c r="AU14729" s="41"/>
      <c r="AV14729" s="41"/>
      <c r="AW14729" s="41"/>
      <c r="AX14729" s="41"/>
      <c r="AY14729" s="41"/>
      <c r="AZ14729" s="41"/>
      <c r="BA14729" s="41"/>
      <c r="BB14729" s="41"/>
      <c r="BC14729" s="41"/>
      <c r="BD14729" s="41"/>
      <c r="BE14729" s="41"/>
      <c r="BF14729" s="41"/>
      <c r="BG14729" s="41"/>
      <c r="BH14729" s="41"/>
      <c r="BI14729" s="41"/>
      <c r="BJ14729" s="41"/>
      <c r="BK14729" s="41"/>
      <c r="BL14729" s="41"/>
      <c r="BM14729" s="41"/>
      <c r="BN14729" s="41"/>
      <c r="BO14729" s="41"/>
      <c r="BP14729" s="108"/>
      <c r="CG14729" s="102"/>
      <c r="CI14729" s="45"/>
    </row>
    <row r="14730" spans="37:87" ht="13" customHeight="1">
      <c r="AK14730" s="114"/>
      <c r="AL14730" s="41"/>
      <c r="AM14730" s="41"/>
      <c r="AN14730" s="41"/>
      <c r="AO14730" s="41"/>
      <c r="AP14730" s="41"/>
      <c r="AQ14730" s="41"/>
      <c r="AR14730" s="41"/>
      <c r="AS14730" s="41"/>
      <c r="AT14730" s="41"/>
      <c r="AU14730" s="41"/>
      <c r="AV14730" s="41"/>
      <c r="AW14730" s="41"/>
      <c r="AX14730" s="41"/>
      <c r="AY14730" s="41"/>
      <c r="AZ14730" s="41"/>
      <c r="BA14730" s="41"/>
      <c r="BB14730" s="41"/>
      <c r="BC14730" s="41"/>
      <c r="BD14730" s="41"/>
      <c r="BE14730" s="41"/>
      <c r="BF14730" s="41"/>
      <c r="BG14730" s="41"/>
      <c r="BH14730" s="41"/>
      <c r="BI14730" s="41"/>
      <c r="BJ14730" s="41"/>
      <c r="BK14730" s="41"/>
      <c r="BL14730" s="41"/>
      <c r="BM14730" s="41"/>
      <c r="BN14730" s="41"/>
      <c r="BO14730" s="41"/>
      <c r="BP14730" s="108"/>
      <c r="CG14730" s="102"/>
      <c r="CI14730" s="45"/>
    </row>
    <row r="14731" spans="37:87" ht="13" customHeight="1">
      <c r="AK14731" s="114"/>
      <c r="AL14731" s="41"/>
      <c r="AM14731" s="41"/>
      <c r="AN14731" s="41"/>
      <c r="AO14731" s="41"/>
      <c r="AP14731" s="41"/>
      <c r="AQ14731" s="41"/>
      <c r="AR14731" s="41"/>
      <c r="AS14731" s="41"/>
      <c r="AT14731" s="41"/>
      <c r="AU14731" s="41"/>
      <c r="AV14731" s="41"/>
      <c r="AW14731" s="41"/>
      <c r="AX14731" s="41"/>
      <c r="AY14731" s="41"/>
      <c r="AZ14731" s="41"/>
      <c r="BA14731" s="41"/>
      <c r="BB14731" s="41"/>
      <c r="BC14731" s="41"/>
      <c r="BD14731" s="41"/>
      <c r="BE14731" s="41"/>
      <c r="BF14731" s="41"/>
      <c r="BG14731" s="41"/>
      <c r="BH14731" s="41"/>
      <c r="BI14731" s="41"/>
      <c r="BJ14731" s="41"/>
      <c r="BK14731" s="41"/>
      <c r="BL14731" s="41"/>
      <c r="BM14731" s="41"/>
      <c r="BN14731" s="41"/>
      <c r="BO14731" s="41"/>
      <c r="BP14731" s="108"/>
      <c r="CG14731" s="102"/>
      <c r="CI14731" s="45"/>
    </row>
    <row r="14732" spans="37:87" ht="13" customHeight="1">
      <c r="AK14732" s="114"/>
      <c r="AL14732" s="41"/>
      <c r="AM14732" s="41"/>
      <c r="AN14732" s="41"/>
      <c r="AO14732" s="41"/>
      <c r="AP14732" s="41"/>
      <c r="AQ14732" s="41"/>
      <c r="AR14732" s="41"/>
      <c r="AS14732" s="41"/>
      <c r="AT14732" s="41"/>
      <c r="AU14732" s="41"/>
      <c r="AV14732" s="41"/>
      <c r="AW14732" s="41"/>
      <c r="AX14732" s="41"/>
      <c r="AY14732" s="41"/>
      <c r="AZ14732" s="41"/>
      <c r="BA14732" s="41"/>
      <c r="BB14732" s="41"/>
      <c r="BC14732" s="41"/>
      <c r="BD14732" s="41"/>
      <c r="BE14732" s="41"/>
      <c r="BF14732" s="41"/>
      <c r="BG14732" s="41"/>
      <c r="BH14732" s="41"/>
      <c r="BI14732" s="41"/>
      <c r="BJ14732" s="41"/>
      <c r="BK14732" s="41"/>
      <c r="BL14732" s="41"/>
      <c r="BM14732" s="41"/>
      <c r="BN14732" s="41"/>
      <c r="BO14732" s="41"/>
      <c r="BP14732" s="108"/>
      <c r="CG14732" s="102"/>
      <c r="CI14732" s="45"/>
    </row>
    <row r="14733" spans="37:87" ht="13" customHeight="1">
      <c r="AK14733" s="114"/>
      <c r="AL14733" s="41"/>
      <c r="AM14733" s="41"/>
      <c r="AN14733" s="41"/>
      <c r="AO14733" s="41"/>
      <c r="AP14733" s="41"/>
      <c r="AQ14733" s="41"/>
      <c r="AR14733" s="41"/>
      <c r="AS14733" s="41"/>
      <c r="AT14733" s="41"/>
      <c r="AU14733" s="41"/>
      <c r="AV14733" s="41"/>
      <c r="AW14733" s="41"/>
      <c r="AX14733" s="41"/>
      <c r="AY14733" s="41"/>
      <c r="AZ14733" s="41"/>
      <c r="BA14733" s="41"/>
      <c r="BB14733" s="41"/>
      <c r="BC14733" s="41"/>
      <c r="BD14733" s="41"/>
      <c r="BE14733" s="41"/>
      <c r="BF14733" s="41"/>
      <c r="BG14733" s="41"/>
      <c r="BH14733" s="41"/>
      <c r="BI14733" s="41"/>
      <c r="BJ14733" s="41"/>
      <c r="BK14733" s="41"/>
      <c r="BL14733" s="41"/>
      <c r="BM14733" s="41"/>
      <c r="BN14733" s="41"/>
      <c r="BO14733" s="41"/>
      <c r="BP14733" s="108"/>
      <c r="CG14733" s="102"/>
      <c r="CI14733" s="45"/>
    </row>
    <row r="14734" spans="37:87" ht="13" customHeight="1">
      <c r="AK14734" s="114"/>
      <c r="AL14734" s="41"/>
      <c r="AM14734" s="41"/>
      <c r="AN14734" s="41"/>
      <c r="AO14734" s="41"/>
      <c r="AP14734" s="41"/>
      <c r="AQ14734" s="41"/>
      <c r="AR14734" s="41"/>
      <c r="AS14734" s="41"/>
      <c r="AT14734" s="41"/>
      <c r="AU14734" s="41"/>
      <c r="AV14734" s="41"/>
      <c r="AW14734" s="41"/>
      <c r="AX14734" s="41"/>
      <c r="AY14734" s="41"/>
      <c r="AZ14734" s="41"/>
      <c r="BA14734" s="41"/>
      <c r="BB14734" s="41"/>
      <c r="BC14734" s="41"/>
      <c r="BD14734" s="41"/>
      <c r="BE14734" s="41"/>
      <c r="BF14734" s="41"/>
      <c r="BG14734" s="41"/>
      <c r="BH14734" s="41"/>
      <c r="BI14734" s="41"/>
      <c r="BJ14734" s="41"/>
      <c r="BK14734" s="41"/>
      <c r="BL14734" s="41"/>
      <c r="BM14734" s="41"/>
      <c r="BN14734" s="41"/>
      <c r="BO14734" s="41"/>
      <c r="BP14734" s="108"/>
      <c r="CG14734" s="102"/>
      <c r="CI14734" s="45"/>
    </row>
    <row r="14735" spans="37:87" ht="13" customHeight="1">
      <c r="AK14735" s="114"/>
      <c r="AL14735" s="41"/>
      <c r="AM14735" s="41"/>
      <c r="AN14735" s="41"/>
      <c r="AO14735" s="41"/>
      <c r="AP14735" s="41"/>
      <c r="AQ14735" s="41"/>
      <c r="AR14735" s="41"/>
      <c r="AS14735" s="41"/>
      <c r="AT14735" s="41"/>
      <c r="AU14735" s="41"/>
      <c r="AV14735" s="41"/>
      <c r="AW14735" s="41"/>
      <c r="AX14735" s="41"/>
      <c r="AY14735" s="41"/>
      <c r="AZ14735" s="41"/>
      <c r="BA14735" s="41"/>
      <c r="BB14735" s="41"/>
      <c r="BC14735" s="41"/>
      <c r="BD14735" s="41"/>
      <c r="BE14735" s="41"/>
      <c r="BF14735" s="41"/>
      <c r="BG14735" s="41"/>
      <c r="BH14735" s="41"/>
      <c r="BI14735" s="41"/>
      <c r="BJ14735" s="41"/>
      <c r="BK14735" s="41"/>
      <c r="BL14735" s="41"/>
      <c r="BM14735" s="41"/>
      <c r="BN14735" s="41"/>
      <c r="BO14735" s="41"/>
      <c r="BP14735" s="108"/>
      <c r="CG14735" s="102"/>
      <c r="CI14735" s="45"/>
    </row>
    <row r="14736" spans="37:87" ht="13" customHeight="1">
      <c r="AK14736" s="114"/>
      <c r="AL14736" s="41"/>
      <c r="AM14736" s="41"/>
      <c r="AN14736" s="41"/>
      <c r="AO14736" s="41"/>
      <c r="AP14736" s="41"/>
      <c r="AQ14736" s="41"/>
      <c r="AR14736" s="41"/>
      <c r="AS14736" s="41"/>
      <c r="AT14736" s="41"/>
      <c r="AU14736" s="41"/>
      <c r="AV14736" s="41"/>
      <c r="AW14736" s="41"/>
      <c r="AX14736" s="41"/>
      <c r="AY14736" s="41"/>
      <c r="AZ14736" s="41"/>
      <c r="BA14736" s="41"/>
      <c r="BB14736" s="41"/>
      <c r="BC14736" s="41"/>
      <c r="BD14736" s="41"/>
      <c r="BE14736" s="41"/>
      <c r="BF14736" s="41"/>
      <c r="BG14736" s="41"/>
      <c r="BH14736" s="41"/>
      <c r="BI14736" s="41"/>
      <c r="BJ14736" s="41"/>
      <c r="BK14736" s="41"/>
      <c r="BL14736" s="41"/>
      <c r="BM14736" s="41"/>
      <c r="BN14736" s="41"/>
      <c r="BO14736" s="41"/>
      <c r="BP14736" s="108"/>
      <c r="CG14736" s="102"/>
      <c r="CI14736" s="45"/>
    </row>
    <row r="14737" spans="37:87" ht="13" customHeight="1">
      <c r="AK14737" s="114"/>
      <c r="AL14737" s="41"/>
      <c r="AM14737" s="41"/>
      <c r="AN14737" s="41"/>
      <c r="AO14737" s="41"/>
      <c r="AP14737" s="41"/>
      <c r="AQ14737" s="41"/>
      <c r="AR14737" s="41"/>
      <c r="AS14737" s="41"/>
      <c r="AT14737" s="41"/>
      <c r="AU14737" s="41"/>
      <c r="AV14737" s="41"/>
      <c r="AW14737" s="41"/>
      <c r="AX14737" s="41"/>
      <c r="AY14737" s="41"/>
      <c r="AZ14737" s="41"/>
      <c r="BA14737" s="41"/>
      <c r="BB14737" s="41"/>
      <c r="BC14737" s="41"/>
      <c r="BD14737" s="41"/>
      <c r="BE14737" s="41"/>
      <c r="BF14737" s="41"/>
      <c r="BG14737" s="41"/>
      <c r="BH14737" s="41"/>
      <c r="BI14737" s="41"/>
      <c r="BJ14737" s="41"/>
      <c r="BK14737" s="41"/>
      <c r="BL14737" s="41"/>
      <c r="BM14737" s="41"/>
      <c r="BN14737" s="41"/>
      <c r="BO14737" s="41"/>
      <c r="BP14737" s="108"/>
      <c r="CG14737" s="102"/>
      <c r="CI14737" s="45"/>
    </row>
    <row r="14738" spans="37:87" ht="13" customHeight="1">
      <c r="AK14738" s="114"/>
      <c r="AL14738" s="41"/>
      <c r="AM14738" s="41"/>
      <c r="AN14738" s="41"/>
      <c r="AO14738" s="41"/>
      <c r="AP14738" s="41"/>
      <c r="AQ14738" s="41"/>
      <c r="AR14738" s="41"/>
      <c r="AS14738" s="41"/>
      <c r="AT14738" s="41"/>
      <c r="AU14738" s="41"/>
      <c r="AV14738" s="41"/>
      <c r="AW14738" s="41"/>
      <c r="AX14738" s="41"/>
      <c r="AY14738" s="41"/>
      <c r="AZ14738" s="41"/>
      <c r="BA14738" s="41"/>
      <c r="BB14738" s="41"/>
      <c r="BC14738" s="41"/>
      <c r="BD14738" s="41"/>
      <c r="BE14738" s="41"/>
      <c r="BF14738" s="41"/>
      <c r="BG14738" s="41"/>
      <c r="BH14738" s="41"/>
      <c r="BI14738" s="41"/>
      <c r="BJ14738" s="41"/>
      <c r="BK14738" s="41"/>
      <c r="BL14738" s="41"/>
      <c r="BM14738" s="41"/>
      <c r="BN14738" s="41"/>
      <c r="BO14738" s="41"/>
      <c r="BP14738" s="108"/>
      <c r="CG14738" s="102"/>
      <c r="CI14738" s="45"/>
    </row>
    <row r="14739" spans="37:87" ht="13" customHeight="1">
      <c r="AK14739" s="114"/>
      <c r="AL14739" s="41"/>
      <c r="AM14739" s="41"/>
      <c r="AN14739" s="41"/>
      <c r="AO14739" s="41"/>
      <c r="AP14739" s="41"/>
      <c r="AQ14739" s="41"/>
      <c r="AR14739" s="41"/>
      <c r="AS14739" s="41"/>
      <c r="AT14739" s="41"/>
      <c r="AU14739" s="41"/>
      <c r="AV14739" s="41"/>
      <c r="AW14739" s="41"/>
      <c r="AX14739" s="41"/>
      <c r="AY14739" s="41"/>
      <c r="AZ14739" s="41"/>
      <c r="BA14739" s="41"/>
      <c r="BB14739" s="41"/>
      <c r="BC14739" s="41"/>
      <c r="BD14739" s="41"/>
      <c r="BE14739" s="41"/>
      <c r="BF14739" s="41"/>
      <c r="BG14739" s="41"/>
      <c r="BH14739" s="41"/>
      <c r="BI14739" s="41"/>
      <c r="BJ14739" s="41"/>
      <c r="BK14739" s="41"/>
      <c r="BL14739" s="41"/>
      <c r="BM14739" s="41"/>
      <c r="BN14739" s="41"/>
      <c r="BO14739" s="41"/>
      <c r="BP14739" s="108"/>
      <c r="CG14739" s="102"/>
      <c r="CI14739" s="45"/>
    </row>
    <row r="14740" spans="37:87" ht="13" customHeight="1">
      <c r="AK14740" s="114"/>
      <c r="AL14740" s="41"/>
      <c r="AM14740" s="41"/>
      <c r="AN14740" s="41"/>
      <c r="AO14740" s="41"/>
      <c r="AP14740" s="41"/>
      <c r="AQ14740" s="41"/>
      <c r="AR14740" s="41"/>
      <c r="AS14740" s="41"/>
      <c r="AT14740" s="41"/>
      <c r="AU14740" s="41"/>
      <c r="AV14740" s="41"/>
      <c r="AW14740" s="41"/>
      <c r="AX14740" s="41"/>
      <c r="AY14740" s="41"/>
      <c r="AZ14740" s="41"/>
      <c r="BA14740" s="41"/>
      <c r="BB14740" s="41"/>
      <c r="BC14740" s="41"/>
      <c r="BD14740" s="41"/>
      <c r="BE14740" s="41"/>
      <c r="BF14740" s="41"/>
      <c r="BG14740" s="41"/>
      <c r="BH14740" s="41"/>
      <c r="BI14740" s="41"/>
      <c r="BJ14740" s="41"/>
      <c r="BK14740" s="41"/>
      <c r="BL14740" s="41"/>
      <c r="BM14740" s="41"/>
      <c r="BN14740" s="41"/>
      <c r="BO14740" s="41"/>
      <c r="BP14740" s="108"/>
      <c r="CG14740" s="102"/>
      <c r="CI14740" s="45"/>
    </row>
    <row r="14741" spans="37:87" ht="13" customHeight="1">
      <c r="AK14741" s="114"/>
      <c r="AL14741" s="41"/>
      <c r="AM14741" s="41"/>
      <c r="AN14741" s="41"/>
      <c r="AO14741" s="41"/>
      <c r="AP14741" s="41"/>
      <c r="AQ14741" s="41"/>
      <c r="AR14741" s="41"/>
      <c r="AS14741" s="41"/>
      <c r="AT14741" s="41"/>
      <c r="AU14741" s="41"/>
      <c r="AV14741" s="41"/>
      <c r="AW14741" s="41"/>
      <c r="AX14741" s="41"/>
      <c r="AY14741" s="41"/>
      <c r="AZ14741" s="41"/>
      <c r="BA14741" s="41"/>
      <c r="BB14741" s="41"/>
      <c r="BC14741" s="41"/>
      <c r="BD14741" s="41"/>
      <c r="BE14741" s="41"/>
      <c r="BF14741" s="41"/>
      <c r="BG14741" s="41"/>
      <c r="BH14741" s="41"/>
      <c r="BI14741" s="41"/>
      <c r="BJ14741" s="41"/>
      <c r="BK14741" s="41"/>
      <c r="BL14741" s="41"/>
      <c r="BM14741" s="41"/>
      <c r="BN14741" s="41"/>
      <c r="BO14741" s="41"/>
      <c r="BP14741" s="108"/>
      <c r="CG14741" s="102"/>
      <c r="CI14741" s="45"/>
    </row>
    <row r="14742" spans="37:87" ht="13" customHeight="1">
      <c r="AK14742" s="114"/>
      <c r="AL14742" s="41"/>
      <c r="AM14742" s="41"/>
      <c r="AN14742" s="41"/>
      <c r="AO14742" s="41"/>
      <c r="AP14742" s="41"/>
      <c r="AQ14742" s="41"/>
      <c r="AR14742" s="41"/>
      <c r="AS14742" s="41"/>
      <c r="AT14742" s="41"/>
      <c r="AU14742" s="41"/>
      <c r="AV14742" s="41"/>
      <c r="AW14742" s="41"/>
      <c r="AX14742" s="41"/>
      <c r="AY14742" s="41"/>
      <c r="AZ14742" s="41"/>
      <c r="BA14742" s="41"/>
      <c r="BB14742" s="41"/>
      <c r="BC14742" s="41"/>
      <c r="BD14742" s="41"/>
      <c r="BE14742" s="41"/>
      <c r="BF14742" s="41"/>
      <c r="BG14742" s="41"/>
      <c r="BH14742" s="41"/>
      <c r="BI14742" s="41"/>
      <c r="BJ14742" s="41"/>
      <c r="BK14742" s="41"/>
      <c r="BL14742" s="41"/>
      <c r="BM14742" s="41"/>
      <c r="BN14742" s="41"/>
      <c r="BO14742" s="41"/>
      <c r="BP14742" s="108"/>
      <c r="CG14742" s="102"/>
      <c r="CI14742" s="45"/>
    </row>
    <row r="14743" spans="37:87" ht="13" customHeight="1">
      <c r="AK14743" s="114"/>
      <c r="AL14743" s="41"/>
      <c r="AM14743" s="41"/>
      <c r="AN14743" s="41"/>
      <c r="AO14743" s="41"/>
      <c r="AP14743" s="41"/>
      <c r="AQ14743" s="41"/>
      <c r="AR14743" s="41"/>
      <c r="AS14743" s="41"/>
      <c r="AT14743" s="41"/>
      <c r="AU14743" s="41"/>
      <c r="AV14743" s="41"/>
      <c r="AW14743" s="41"/>
      <c r="AX14743" s="41"/>
      <c r="AY14743" s="41"/>
      <c r="AZ14743" s="41"/>
      <c r="BA14743" s="41"/>
      <c r="BB14743" s="41"/>
      <c r="BC14743" s="41"/>
      <c r="BD14743" s="41"/>
      <c r="BE14743" s="41"/>
      <c r="BF14743" s="41"/>
      <c r="BG14743" s="41"/>
      <c r="BH14743" s="41"/>
      <c r="BI14743" s="41"/>
      <c r="BJ14743" s="41"/>
      <c r="BK14743" s="41"/>
      <c r="BL14743" s="41"/>
      <c r="BM14743" s="41"/>
      <c r="BN14743" s="41"/>
      <c r="BO14743" s="41"/>
      <c r="BP14743" s="108"/>
      <c r="CG14743" s="102"/>
      <c r="CI14743" s="45"/>
    </row>
    <row r="14744" spans="37:87" ht="13" customHeight="1">
      <c r="AK14744" s="114"/>
      <c r="AL14744" s="41"/>
      <c r="AM14744" s="41"/>
      <c r="AN14744" s="41"/>
      <c r="AO14744" s="41"/>
      <c r="AP14744" s="41"/>
      <c r="AQ14744" s="41"/>
      <c r="AR14744" s="41"/>
      <c r="AS14744" s="41"/>
      <c r="AT14744" s="41"/>
      <c r="AU14744" s="41"/>
      <c r="AV14744" s="41"/>
      <c r="AW14744" s="41"/>
      <c r="AX14744" s="41"/>
      <c r="AY14744" s="41"/>
      <c r="AZ14744" s="41"/>
      <c r="BA14744" s="41"/>
      <c r="BB14744" s="41"/>
      <c r="BC14744" s="41"/>
      <c r="BD14744" s="41"/>
      <c r="BE14744" s="41"/>
      <c r="BF14744" s="41"/>
      <c r="BG14744" s="41"/>
      <c r="BH14744" s="41"/>
      <c r="BI14744" s="41"/>
      <c r="BJ14744" s="41"/>
      <c r="BK14744" s="41"/>
      <c r="BL14744" s="41"/>
      <c r="BM14744" s="41"/>
      <c r="BN14744" s="41"/>
      <c r="BO14744" s="41"/>
      <c r="BP14744" s="108"/>
      <c r="CG14744" s="102"/>
      <c r="CI14744" s="45"/>
    </row>
    <row r="14745" spans="37:87" ht="13" customHeight="1">
      <c r="AK14745" s="114"/>
      <c r="AL14745" s="41"/>
      <c r="AM14745" s="41"/>
      <c r="AN14745" s="41"/>
      <c r="AO14745" s="41"/>
      <c r="AP14745" s="41"/>
      <c r="AQ14745" s="41"/>
      <c r="AR14745" s="41"/>
      <c r="AS14745" s="41"/>
      <c r="AT14745" s="41"/>
      <c r="AU14745" s="41"/>
      <c r="AV14745" s="41"/>
      <c r="AW14745" s="41"/>
      <c r="AX14745" s="41"/>
      <c r="AY14745" s="41"/>
      <c r="AZ14745" s="41"/>
      <c r="BA14745" s="41"/>
      <c r="BB14745" s="41"/>
      <c r="BC14745" s="41"/>
      <c r="BD14745" s="41"/>
      <c r="BE14745" s="41"/>
      <c r="BF14745" s="41"/>
      <c r="BG14745" s="41"/>
      <c r="BH14745" s="41"/>
      <c r="BI14745" s="41"/>
      <c r="BJ14745" s="41"/>
      <c r="BK14745" s="41"/>
      <c r="BL14745" s="41"/>
      <c r="BM14745" s="41"/>
      <c r="BN14745" s="41"/>
      <c r="BO14745" s="41"/>
      <c r="BP14745" s="108"/>
      <c r="CG14745" s="102"/>
      <c r="CI14745" s="45"/>
    </row>
    <row r="14746" spans="37:87" ht="13" customHeight="1">
      <c r="AK14746" s="114"/>
      <c r="AL14746" s="41"/>
      <c r="AM14746" s="41"/>
      <c r="AN14746" s="41"/>
      <c r="AO14746" s="41"/>
      <c r="AP14746" s="41"/>
      <c r="AQ14746" s="41"/>
      <c r="AR14746" s="41"/>
      <c r="AS14746" s="41"/>
      <c r="AT14746" s="41"/>
      <c r="AU14746" s="41"/>
      <c r="AV14746" s="41"/>
      <c r="AW14746" s="41"/>
      <c r="AX14746" s="41"/>
      <c r="AY14746" s="41"/>
      <c r="AZ14746" s="41"/>
      <c r="BA14746" s="41"/>
      <c r="BB14746" s="41"/>
      <c r="BC14746" s="41"/>
      <c r="BD14746" s="41"/>
      <c r="BE14746" s="41"/>
      <c r="BF14746" s="41"/>
      <c r="BG14746" s="41"/>
      <c r="BH14746" s="41"/>
      <c r="BI14746" s="41"/>
      <c r="BJ14746" s="41"/>
      <c r="BK14746" s="41"/>
      <c r="BL14746" s="41"/>
      <c r="BM14746" s="41"/>
      <c r="BN14746" s="41"/>
      <c r="BO14746" s="41"/>
      <c r="BP14746" s="108"/>
      <c r="CG14746" s="102"/>
      <c r="CI14746" s="45"/>
    </row>
    <row r="14747" spans="37:87" ht="13" customHeight="1">
      <c r="AK14747" s="114"/>
      <c r="AL14747" s="41"/>
      <c r="AM14747" s="41"/>
      <c r="AN14747" s="41"/>
      <c r="AO14747" s="41"/>
      <c r="AP14747" s="41"/>
      <c r="AQ14747" s="41"/>
      <c r="AR14747" s="41"/>
      <c r="AS14747" s="41"/>
      <c r="AT14747" s="41"/>
      <c r="AU14747" s="41"/>
      <c r="AV14747" s="41"/>
      <c r="AW14747" s="41"/>
      <c r="AX14747" s="41"/>
      <c r="AY14747" s="41"/>
      <c r="AZ14747" s="41"/>
      <c r="BA14747" s="41"/>
      <c r="BB14747" s="41"/>
      <c r="BC14747" s="41"/>
      <c r="BD14747" s="41"/>
      <c r="BE14747" s="41"/>
      <c r="BF14747" s="41"/>
      <c r="BG14747" s="41"/>
      <c r="BH14747" s="41"/>
      <c r="BI14747" s="41"/>
      <c r="BJ14747" s="41"/>
      <c r="BK14747" s="41"/>
      <c r="BL14747" s="41"/>
      <c r="BM14747" s="41"/>
      <c r="BN14747" s="41"/>
      <c r="BO14747" s="41"/>
      <c r="BP14747" s="108"/>
      <c r="CG14747" s="102"/>
      <c r="CI14747" s="45"/>
    </row>
    <row r="14748" spans="37:87" ht="13" customHeight="1">
      <c r="AK14748" s="114"/>
      <c r="AL14748" s="41"/>
      <c r="AM14748" s="41"/>
      <c r="AN14748" s="41"/>
      <c r="AO14748" s="41"/>
      <c r="AP14748" s="41"/>
      <c r="AQ14748" s="41"/>
      <c r="AR14748" s="41"/>
      <c r="AS14748" s="41"/>
      <c r="AT14748" s="41"/>
      <c r="AU14748" s="41"/>
      <c r="AV14748" s="41"/>
      <c r="AW14748" s="41"/>
      <c r="AX14748" s="41"/>
      <c r="AY14748" s="41"/>
      <c r="AZ14748" s="41"/>
      <c r="BA14748" s="41"/>
      <c r="BB14748" s="41"/>
      <c r="BC14748" s="41"/>
      <c r="BD14748" s="41"/>
      <c r="BE14748" s="41"/>
      <c r="BF14748" s="41"/>
      <c r="BG14748" s="41"/>
      <c r="BH14748" s="41"/>
      <c r="BI14748" s="41"/>
      <c r="BJ14748" s="41"/>
      <c r="BK14748" s="41"/>
      <c r="BL14748" s="41"/>
      <c r="BM14748" s="41"/>
      <c r="BN14748" s="41"/>
      <c r="BO14748" s="41"/>
      <c r="BP14748" s="108"/>
      <c r="CG14748" s="102"/>
      <c r="CI14748" s="45"/>
    </row>
    <row r="14749" spans="37:87" ht="13" customHeight="1">
      <c r="AK14749" s="114"/>
      <c r="AL14749" s="41"/>
      <c r="AM14749" s="41"/>
      <c r="AN14749" s="41"/>
      <c r="AO14749" s="41"/>
      <c r="AP14749" s="41"/>
      <c r="AQ14749" s="41"/>
      <c r="AR14749" s="41"/>
      <c r="AS14749" s="41"/>
      <c r="AT14749" s="41"/>
      <c r="AU14749" s="41"/>
      <c r="AV14749" s="41"/>
      <c r="AW14749" s="41"/>
      <c r="AX14749" s="41"/>
      <c r="AY14749" s="41"/>
      <c r="AZ14749" s="41"/>
      <c r="BA14749" s="41"/>
      <c r="BB14749" s="41"/>
      <c r="BC14749" s="41"/>
      <c r="BD14749" s="41"/>
      <c r="BE14749" s="41"/>
      <c r="BF14749" s="41"/>
      <c r="BG14749" s="41"/>
      <c r="BH14749" s="41"/>
      <c r="BI14749" s="41"/>
      <c r="BJ14749" s="41"/>
      <c r="BK14749" s="41"/>
      <c r="BL14749" s="41"/>
      <c r="BM14749" s="41"/>
      <c r="BN14749" s="41"/>
      <c r="BO14749" s="41"/>
      <c r="BP14749" s="108"/>
      <c r="CG14749" s="102"/>
      <c r="CI14749" s="45"/>
    </row>
    <row r="14750" spans="37:87" ht="13" customHeight="1">
      <c r="AK14750" s="114"/>
      <c r="AL14750" s="41"/>
      <c r="AM14750" s="41"/>
      <c r="AN14750" s="41"/>
      <c r="AO14750" s="41"/>
      <c r="AP14750" s="41"/>
      <c r="AQ14750" s="41"/>
      <c r="AR14750" s="41"/>
      <c r="AS14750" s="41"/>
      <c r="AT14750" s="41"/>
      <c r="AU14750" s="41"/>
      <c r="AV14750" s="41"/>
      <c r="AW14750" s="41"/>
      <c r="AX14750" s="41"/>
      <c r="AY14750" s="41"/>
      <c r="AZ14750" s="41"/>
      <c r="BA14750" s="41"/>
      <c r="BB14750" s="41"/>
      <c r="BC14750" s="41"/>
      <c r="BD14750" s="41"/>
      <c r="BE14750" s="41"/>
      <c r="BF14750" s="41"/>
      <c r="BG14750" s="41"/>
      <c r="BH14750" s="41"/>
      <c r="BI14750" s="41"/>
      <c r="BJ14750" s="41"/>
      <c r="BK14750" s="41"/>
      <c r="BL14750" s="41"/>
      <c r="BM14750" s="41"/>
      <c r="BN14750" s="41"/>
      <c r="BO14750" s="41"/>
      <c r="BP14750" s="108"/>
      <c r="CG14750" s="102"/>
      <c r="CI14750" s="45"/>
    </row>
    <row r="14751" spans="37:87" ht="13" customHeight="1">
      <c r="AK14751" s="114"/>
      <c r="AL14751" s="41"/>
      <c r="AM14751" s="41"/>
      <c r="AN14751" s="41"/>
      <c r="AO14751" s="41"/>
      <c r="AP14751" s="41"/>
      <c r="AQ14751" s="41"/>
      <c r="AR14751" s="41"/>
      <c r="AS14751" s="41"/>
      <c r="AT14751" s="41"/>
      <c r="AU14751" s="41"/>
      <c r="AV14751" s="41"/>
      <c r="AW14751" s="41"/>
      <c r="AX14751" s="41"/>
      <c r="AY14751" s="41"/>
      <c r="AZ14751" s="41"/>
      <c r="BA14751" s="41"/>
      <c r="BB14751" s="41"/>
      <c r="BC14751" s="41"/>
      <c r="BD14751" s="41"/>
      <c r="BE14751" s="41"/>
      <c r="BF14751" s="41"/>
      <c r="BG14751" s="41"/>
      <c r="BH14751" s="41"/>
      <c r="BI14751" s="41"/>
      <c r="BJ14751" s="41"/>
      <c r="BK14751" s="41"/>
      <c r="BL14751" s="41"/>
      <c r="BM14751" s="41"/>
      <c r="BN14751" s="41"/>
      <c r="BO14751" s="41"/>
      <c r="BP14751" s="108"/>
      <c r="CG14751" s="102"/>
      <c r="CI14751" s="45"/>
    </row>
    <row r="14752" spans="37:87" ht="13" customHeight="1">
      <c r="AK14752" s="114"/>
      <c r="AL14752" s="41"/>
      <c r="AM14752" s="41"/>
      <c r="AN14752" s="41"/>
      <c r="AO14752" s="41"/>
      <c r="AP14752" s="41"/>
      <c r="AQ14752" s="41"/>
      <c r="AR14752" s="41"/>
      <c r="AS14752" s="41"/>
      <c r="AT14752" s="41"/>
      <c r="AU14752" s="41"/>
      <c r="AV14752" s="41"/>
      <c r="AW14752" s="41"/>
      <c r="AX14752" s="41"/>
      <c r="AY14752" s="41"/>
      <c r="AZ14752" s="41"/>
      <c r="BA14752" s="41"/>
      <c r="BB14752" s="41"/>
      <c r="BC14752" s="41"/>
      <c r="BD14752" s="41"/>
      <c r="BE14752" s="41"/>
      <c r="BF14752" s="41"/>
      <c r="BG14752" s="41"/>
      <c r="BH14752" s="41"/>
      <c r="BI14752" s="41"/>
      <c r="BJ14752" s="41"/>
      <c r="BK14752" s="41"/>
      <c r="BL14752" s="41"/>
      <c r="BM14752" s="41"/>
      <c r="BN14752" s="41"/>
      <c r="BO14752" s="41"/>
      <c r="BP14752" s="108"/>
      <c r="CG14752" s="102"/>
      <c r="CI14752" s="45"/>
    </row>
    <row r="14753" spans="37:87" ht="13" customHeight="1">
      <c r="AK14753" s="114"/>
      <c r="AL14753" s="41"/>
      <c r="AM14753" s="41"/>
      <c r="AN14753" s="41"/>
      <c r="AO14753" s="41"/>
      <c r="AP14753" s="41"/>
      <c r="AQ14753" s="41"/>
      <c r="AR14753" s="41"/>
      <c r="AS14753" s="41"/>
      <c r="AT14753" s="41"/>
      <c r="AU14753" s="41"/>
      <c r="AV14753" s="41"/>
      <c r="AW14753" s="41"/>
      <c r="AX14753" s="41"/>
      <c r="AY14753" s="41"/>
      <c r="AZ14753" s="41"/>
      <c r="BA14753" s="41"/>
      <c r="BB14753" s="41"/>
      <c r="BC14753" s="41"/>
      <c r="BD14753" s="41"/>
      <c r="BE14753" s="41"/>
      <c r="BF14753" s="41"/>
      <c r="BG14753" s="41"/>
      <c r="BH14753" s="41"/>
      <c r="BI14753" s="41"/>
      <c r="BJ14753" s="41"/>
      <c r="BK14753" s="41"/>
      <c r="BL14753" s="41"/>
      <c r="BM14753" s="41"/>
      <c r="BN14753" s="41"/>
      <c r="BO14753" s="41"/>
      <c r="BP14753" s="108"/>
      <c r="CG14753" s="102"/>
      <c r="CI14753" s="45"/>
    </row>
    <row r="14754" spans="37:87" ht="13" customHeight="1">
      <c r="AK14754" s="114"/>
      <c r="AL14754" s="41"/>
      <c r="AM14754" s="41"/>
      <c r="AN14754" s="41"/>
      <c r="AO14754" s="41"/>
      <c r="AP14754" s="41"/>
      <c r="AQ14754" s="41"/>
      <c r="AR14754" s="41"/>
      <c r="AS14754" s="41"/>
      <c r="AT14754" s="41"/>
      <c r="AU14754" s="41"/>
      <c r="AV14754" s="41"/>
      <c r="AW14754" s="41"/>
      <c r="AX14754" s="41"/>
      <c r="AY14754" s="41"/>
      <c r="AZ14754" s="41"/>
      <c r="BA14754" s="41"/>
      <c r="BB14754" s="41"/>
      <c r="BC14754" s="41"/>
      <c r="BD14754" s="41"/>
      <c r="BE14754" s="41"/>
      <c r="BF14754" s="41"/>
      <c r="BG14754" s="41"/>
      <c r="BH14754" s="41"/>
      <c r="BI14754" s="41"/>
      <c r="BJ14754" s="41"/>
      <c r="BK14754" s="41"/>
      <c r="BL14754" s="41"/>
      <c r="BM14754" s="41"/>
      <c r="BN14754" s="41"/>
      <c r="BO14754" s="41"/>
      <c r="BP14754" s="108"/>
      <c r="CG14754" s="102"/>
      <c r="CI14754" s="45"/>
    </row>
    <row r="14755" spans="37:87" ht="13" customHeight="1">
      <c r="AK14755" s="114"/>
      <c r="AL14755" s="41"/>
      <c r="AM14755" s="41"/>
      <c r="AN14755" s="41"/>
      <c r="AO14755" s="41"/>
      <c r="AP14755" s="41"/>
      <c r="AQ14755" s="41"/>
      <c r="AR14755" s="41"/>
      <c r="AS14755" s="41"/>
      <c r="AT14755" s="41"/>
      <c r="AU14755" s="41"/>
      <c r="AV14755" s="41"/>
      <c r="AW14755" s="41"/>
      <c r="AX14755" s="41"/>
      <c r="AY14755" s="41"/>
      <c r="AZ14755" s="41"/>
      <c r="BA14755" s="41"/>
      <c r="BB14755" s="41"/>
      <c r="BC14755" s="41"/>
      <c r="BD14755" s="41"/>
      <c r="BE14755" s="41"/>
      <c r="BF14755" s="41"/>
      <c r="BG14755" s="41"/>
      <c r="BH14755" s="41"/>
      <c r="BI14755" s="41"/>
      <c r="BJ14755" s="41"/>
      <c r="BK14755" s="41"/>
      <c r="BL14755" s="41"/>
      <c r="BM14755" s="41"/>
      <c r="BN14755" s="41"/>
      <c r="BO14755" s="41"/>
      <c r="BP14755" s="108"/>
      <c r="CG14755" s="102"/>
      <c r="CI14755" s="45"/>
    </row>
    <row r="14756" spans="37:87" ht="13" customHeight="1">
      <c r="AK14756" s="114"/>
      <c r="AL14756" s="41"/>
      <c r="AM14756" s="41"/>
      <c r="AN14756" s="41"/>
      <c r="AO14756" s="41"/>
      <c r="AP14756" s="41"/>
      <c r="AQ14756" s="41"/>
      <c r="AR14756" s="41"/>
      <c r="AS14756" s="41"/>
      <c r="AT14756" s="41"/>
      <c r="AU14756" s="41"/>
      <c r="AV14756" s="41"/>
      <c r="AW14756" s="41"/>
      <c r="AX14756" s="41"/>
      <c r="AY14756" s="41"/>
      <c r="AZ14756" s="41"/>
      <c r="BA14756" s="41"/>
      <c r="BB14756" s="41"/>
      <c r="BC14756" s="41"/>
      <c r="BD14756" s="41"/>
      <c r="BE14756" s="41"/>
      <c r="BF14756" s="41"/>
      <c r="BG14756" s="41"/>
      <c r="BH14756" s="41"/>
      <c r="BI14756" s="41"/>
      <c r="BJ14756" s="41"/>
      <c r="BK14756" s="41"/>
      <c r="BL14756" s="41"/>
      <c r="BM14756" s="41"/>
      <c r="BN14756" s="41"/>
      <c r="BO14756" s="41"/>
      <c r="BP14756" s="108"/>
      <c r="CG14756" s="102"/>
      <c r="CI14756" s="45"/>
    </row>
    <row r="14757" spans="37:87" ht="13" customHeight="1">
      <c r="AK14757" s="114"/>
      <c r="AL14757" s="41"/>
      <c r="AM14757" s="41"/>
      <c r="AN14757" s="41"/>
      <c r="AO14757" s="41"/>
      <c r="AP14757" s="41"/>
      <c r="AQ14757" s="41"/>
      <c r="AR14757" s="41"/>
      <c r="AS14757" s="41"/>
      <c r="AT14757" s="41"/>
      <c r="AU14757" s="41"/>
      <c r="AV14757" s="41"/>
      <c r="AW14757" s="41"/>
      <c r="AX14757" s="41"/>
      <c r="AY14757" s="41"/>
      <c r="AZ14757" s="41"/>
      <c r="BA14757" s="41"/>
      <c r="BB14757" s="41"/>
      <c r="BC14757" s="41"/>
      <c r="BD14757" s="41"/>
      <c r="BE14757" s="41"/>
      <c r="BF14757" s="41"/>
      <c r="BG14757" s="41"/>
      <c r="BH14757" s="41"/>
      <c r="BI14757" s="41"/>
      <c r="BJ14757" s="41"/>
      <c r="BK14757" s="41"/>
      <c r="BL14757" s="41"/>
      <c r="BM14757" s="41"/>
      <c r="BN14757" s="41"/>
      <c r="BO14757" s="41"/>
      <c r="BP14757" s="108"/>
      <c r="CG14757" s="102"/>
      <c r="CI14757" s="45"/>
    </row>
    <row r="14758" spans="37:87" ht="13" customHeight="1">
      <c r="AK14758" s="114"/>
      <c r="AL14758" s="41"/>
      <c r="AM14758" s="41"/>
      <c r="AN14758" s="41"/>
      <c r="AO14758" s="41"/>
      <c r="AP14758" s="41"/>
      <c r="AQ14758" s="41"/>
      <c r="AR14758" s="41"/>
      <c r="AS14758" s="41"/>
      <c r="AT14758" s="41"/>
      <c r="AU14758" s="41"/>
      <c r="AV14758" s="41"/>
      <c r="AW14758" s="41"/>
      <c r="AX14758" s="41"/>
      <c r="AY14758" s="41"/>
      <c r="AZ14758" s="41"/>
      <c r="BA14758" s="41"/>
      <c r="BB14758" s="41"/>
      <c r="BC14758" s="41"/>
      <c r="BD14758" s="41"/>
      <c r="BE14758" s="41"/>
      <c r="BF14758" s="41"/>
      <c r="BG14758" s="41"/>
      <c r="BH14758" s="41"/>
      <c r="BI14758" s="41"/>
      <c r="BJ14758" s="41"/>
      <c r="BK14758" s="41"/>
      <c r="BL14758" s="41"/>
      <c r="BM14758" s="41"/>
      <c r="BN14758" s="41"/>
      <c r="BO14758" s="41"/>
      <c r="BP14758" s="108"/>
      <c r="CG14758" s="102"/>
      <c r="CI14758" s="45"/>
    </row>
    <row r="14759" spans="37:87" ht="13" customHeight="1">
      <c r="AK14759" s="114"/>
      <c r="AL14759" s="41"/>
      <c r="AM14759" s="41"/>
      <c r="AN14759" s="41"/>
      <c r="AO14759" s="41"/>
      <c r="AP14759" s="41"/>
      <c r="AQ14759" s="41"/>
      <c r="AR14759" s="41"/>
      <c r="AS14759" s="41"/>
      <c r="AT14759" s="41"/>
      <c r="AU14759" s="41"/>
      <c r="AV14759" s="41"/>
      <c r="AW14759" s="41"/>
      <c r="AX14759" s="41"/>
      <c r="AY14759" s="41"/>
      <c r="AZ14759" s="41"/>
      <c r="BA14759" s="41"/>
      <c r="BB14759" s="41"/>
      <c r="BC14759" s="41"/>
      <c r="BD14759" s="41"/>
      <c r="BE14759" s="41"/>
      <c r="BF14759" s="41"/>
      <c r="BG14759" s="41"/>
      <c r="BH14759" s="41"/>
      <c r="BI14759" s="41"/>
      <c r="BJ14759" s="41"/>
      <c r="BK14759" s="41"/>
      <c r="BL14759" s="41"/>
      <c r="BM14759" s="41"/>
      <c r="BN14759" s="41"/>
      <c r="BO14759" s="41"/>
      <c r="BP14759" s="108"/>
      <c r="CG14759" s="102"/>
      <c r="CI14759" s="45"/>
    </row>
    <row r="14760" spans="37:87" ht="13" customHeight="1">
      <c r="AK14760" s="114"/>
      <c r="AL14760" s="41"/>
      <c r="AM14760" s="41"/>
      <c r="AN14760" s="41"/>
      <c r="AO14760" s="41"/>
      <c r="AP14760" s="41"/>
      <c r="AQ14760" s="41"/>
      <c r="AR14760" s="41"/>
      <c r="AS14760" s="41"/>
      <c r="AT14760" s="41"/>
      <c r="AU14760" s="41"/>
      <c r="AV14760" s="41"/>
      <c r="AW14760" s="41"/>
      <c r="AX14760" s="41"/>
      <c r="AY14760" s="41"/>
      <c r="AZ14760" s="41"/>
      <c r="BA14760" s="41"/>
      <c r="BB14760" s="41"/>
      <c r="BC14760" s="41"/>
      <c r="BD14760" s="41"/>
      <c r="BE14760" s="41"/>
      <c r="BF14760" s="41"/>
      <c r="BG14760" s="41"/>
      <c r="BH14760" s="41"/>
      <c r="BI14760" s="41"/>
      <c r="BJ14760" s="41"/>
      <c r="BK14760" s="41"/>
      <c r="BL14760" s="41"/>
      <c r="BM14760" s="41"/>
      <c r="BN14760" s="41"/>
      <c r="BO14760" s="41"/>
      <c r="BP14760" s="108"/>
      <c r="CG14760" s="102"/>
      <c r="CI14760" s="45"/>
    </row>
    <row r="14761" spans="37:87" ht="13" customHeight="1">
      <c r="AK14761" s="114"/>
      <c r="AL14761" s="41"/>
      <c r="AM14761" s="41"/>
      <c r="AN14761" s="41"/>
      <c r="AO14761" s="41"/>
      <c r="AP14761" s="41"/>
      <c r="AQ14761" s="41"/>
      <c r="AR14761" s="41"/>
      <c r="AS14761" s="41"/>
      <c r="AT14761" s="41"/>
      <c r="AU14761" s="41"/>
      <c r="AV14761" s="41"/>
      <c r="AW14761" s="41"/>
      <c r="AX14761" s="41"/>
      <c r="AY14761" s="41"/>
      <c r="AZ14761" s="41"/>
      <c r="BA14761" s="41"/>
      <c r="BB14761" s="41"/>
      <c r="BC14761" s="41"/>
      <c r="BD14761" s="41"/>
      <c r="BE14761" s="41"/>
      <c r="BF14761" s="41"/>
      <c r="BG14761" s="41"/>
      <c r="BH14761" s="41"/>
      <c r="BI14761" s="41"/>
      <c r="BJ14761" s="41"/>
      <c r="BK14761" s="41"/>
      <c r="BL14761" s="41"/>
      <c r="BM14761" s="41"/>
      <c r="BN14761" s="41"/>
      <c r="BO14761" s="41"/>
      <c r="BP14761" s="108"/>
      <c r="CG14761" s="102"/>
      <c r="CI14761" s="45"/>
    </row>
    <row r="14762" spans="37:87" ht="13" customHeight="1">
      <c r="AK14762" s="114"/>
      <c r="AL14762" s="41"/>
      <c r="AM14762" s="41"/>
      <c r="AN14762" s="41"/>
      <c r="AO14762" s="41"/>
      <c r="AP14762" s="41"/>
      <c r="AQ14762" s="41"/>
      <c r="AR14762" s="41"/>
      <c r="AS14762" s="41"/>
      <c r="AT14762" s="41"/>
      <c r="AU14762" s="41"/>
      <c r="AV14762" s="41"/>
      <c r="AW14762" s="41"/>
      <c r="AX14762" s="41"/>
      <c r="AY14762" s="41"/>
      <c r="AZ14762" s="41"/>
      <c r="BA14762" s="41"/>
      <c r="BB14762" s="41"/>
      <c r="BC14762" s="41"/>
      <c r="BD14762" s="41"/>
      <c r="BE14762" s="41"/>
      <c r="BF14762" s="41"/>
      <c r="BG14762" s="41"/>
      <c r="BH14762" s="41"/>
      <c r="BI14762" s="41"/>
      <c r="BJ14762" s="41"/>
      <c r="BK14762" s="41"/>
      <c r="BL14762" s="41"/>
      <c r="BM14762" s="41"/>
      <c r="BN14762" s="41"/>
      <c r="BO14762" s="41"/>
      <c r="BP14762" s="108"/>
      <c r="CG14762" s="102"/>
      <c r="CI14762" s="45"/>
    </row>
    <row r="14763" spans="37:87" ht="13" customHeight="1">
      <c r="AK14763" s="114"/>
      <c r="AL14763" s="41"/>
      <c r="AM14763" s="41"/>
      <c r="AN14763" s="41"/>
      <c r="AO14763" s="41"/>
      <c r="AP14763" s="41"/>
      <c r="AQ14763" s="41"/>
      <c r="AR14763" s="41"/>
      <c r="AS14763" s="41"/>
      <c r="AT14763" s="41"/>
      <c r="AU14763" s="41"/>
      <c r="AV14763" s="41"/>
      <c r="AW14763" s="41"/>
      <c r="AX14763" s="41"/>
      <c r="AY14763" s="41"/>
      <c r="AZ14763" s="41"/>
      <c r="BA14763" s="41"/>
      <c r="BB14763" s="41"/>
      <c r="BC14763" s="41"/>
      <c r="BD14763" s="41"/>
      <c r="BE14763" s="41"/>
      <c r="BF14763" s="41"/>
      <c r="BG14763" s="41"/>
      <c r="BH14763" s="41"/>
      <c r="BI14763" s="41"/>
      <c r="BJ14763" s="41"/>
      <c r="BK14763" s="41"/>
      <c r="BL14763" s="41"/>
      <c r="BM14763" s="41"/>
      <c r="BN14763" s="41"/>
      <c r="BO14763" s="41"/>
      <c r="BP14763" s="108"/>
      <c r="CG14763" s="102"/>
      <c r="CI14763" s="45"/>
    </row>
    <row r="14764" spans="37:87" ht="13" customHeight="1">
      <c r="AK14764" s="114"/>
      <c r="AL14764" s="41"/>
      <c r="AM14764" s="41"/>
      <c r="AN14764" s="41"/>
      <c r="AO14764" s="41"/>
      <c r="AP14764" s="41"/>
      <c r="AQ14764" s="41"/>
      <c r="AR14764" s="41"/>
      <c r="AS14764" s="41"/>
      <c r="AT14764" s="41"/>
      <c r="AU14764" s="41"/>
      <c r="AV14764" s="41"/>
      <c r="AW14764" s="41"/>
      <c r="AX14764" s="41"/>
      <c r="AY14764" s="41"/>
      <c r="AZ14764" s="41"/>
      <c r="BA14764" s="41"/>
      <c r="BB14764" s="41"/>
      <c r="BC14764" s="41"/>
      <c r="BD14764" s="41"/>
      <c r="BE14764" s="41"/>
      <c r="BF14764" s="41"/>
      <c r="BG14764" s="41"/>
      <c r="BH14764" s="41"/>
      <c r="BI14764" s="41"/>
      <c r="BJ14764" s="41"/>
      <c r="BK14764" s="41"/>
      <c r="BL14764" s="41"/>
      <c r="BM14764" s="41"/>
      <c r="BN14764" s="41"/>
      <c r="BO14764" s="41"/>
      <c r="BP14764" s="108"/>
      <c r="CG14764" s="102"/>
      <c r="CI14764" s="45"/>
    </row>
    <row r="14765" spans="37:87" ht="13" customHeight="1">
      <c r="AK14765" s="114"/>
      <c r="AL14765" s="41"/>
      <c r="AM14765" s="41"/>
      <c r="AN14765" s="41"/>
      <c r="AO14765" s="41"/>
      <c r="AP14765" s="41"/>
      <c r="AQ14765" s="41"/>
      <c r="AR14765" s="41"/>
      <c r="AS14765" s="41"/>
      <c r="AT14765" s="41"/>
      <c r="AU14765" s="41"/>
      <c r="AV14765" s="41"/>
      <c r="AW14765" s="41"/>
      <c r="AX14765" s="41"/>
      <c r="AY14765" s="41"/>
      <c r="AZ14765" s="41"/>
      <c r="BA14765" s="41"/>
      <c r="BB14765" s="41"/>
      <c r="BC14765" s="41"/>
      <c r="BD14765" s="41"/>
      <c r="BE14765" s="41"/>
      <c r="BF14765" s="41"/>
      <c r="BG14765" s="41"/>
      <c r="BH14765" s="41"/>
      <c r="BI14765" s="41"/>
      <c r="BJ14765" s="41"/>
      <c r="BK14765" s="41"/>
      <c r="BL14765" s="41"/>
      <c r="BM14765" s="41"/>
      <c r="BN14765" s="41"/>
      <c r="BO14765" s="41"/>
      <c r="BP14765" s="108"/>
      <c r="CG14765" s="102"/>
      <c r="CI14765" s="45"/>
    </row>
    <row r="14766" spans="37:87" ht="13" customHeight="1">
      <c r="AK14766" s="114"/>
      <c r="AL14766" s="41"/>
      <c r="AM14766" s="41"/>
      <c r="AN14766" s="41"/>
      <c r="AO14766" s="41"/>
      <c r="AP14766" s="41"/>
      <c r="AQ14766" s="41"/>
      <c r="AR14766" s="41"/>
      <c r="AS14766" s="41"/>
      <c r="AT14766" s="41"/>
      <c r="AU14766" s="41"/>
      <c r="AV14766" s="41"/>
      <c r="AW14766" s="41"/>
      <c r="AX14766" s="41"/>
      <c r="AY14766" s="41"/>
      <c r="AZ14766" s="41"/>
      <c r="BA14766" s="41"/>
      <c r="BB14766" s="41"/>
      <c r="BC14766" s="41"/>
      <c r="BD14766" s="41"/>
      <c r="BE14766" s="41"/>
      <c r="BF14766" s="41"/>
      <c r="BG14766" s="41"/>
      <c r="BH14766" s="41"/>
      <c r="BI14766" s="41"/>
      <c r="BJ14766" s="41"/>
      <c r="BK14766" s="41"/>
      <c r="BL14766" s="41"/>
      <c r="BM14766" s="41"/>
      <c r="BN14766" s="41"/>
      <c r="BO14766" s="41"/>
      <c r="BP14766" s="108"/>
      <c r="CG14766" s="102"/>
      <c r="CI14766" s="45"/>
    </row>
    <row r="14767" spans="37:87" ht="13" customHeight="1">
      <c r="AK14767" s="114"/>
      <c r="AL14767" s="41"/>
      <c r="AM14767" s="41"/>
      <c r="AN14767" s="41"/>
      <c r="AO14767" s="41"/>
      <c r="AP14767" s="41"/>
      <c r="AQ14767" s="41"/>
      <c r="AR14767" s="41"/>
      <c r="AS14767" s="41"/>
      <c r="AT14767" s="41"/>
      <c r="AU14767" s="41"/>
      <c r="AV14767" s="41"/>
      <c r="AW14767" s="41"/>
      <c r="AX14767" s="41"/>
      <c r="AY14767" s="41"/>
      <c r="AZ14767" s="41"/>
      <c r="BA14767" s="41"/>
      <c r="BB14767" s="41"/>
      <c r="BC14767" s="41"/>
      <c r="BD14767" s="41"/>
      <c r="BE14767" s="41"/>
      <c r="BF14767" s="41"/>
      <c r="BG14767" s="41"/>
      <c r="BH14767" s="41"/>
      <c r="BI14767" s="41"/>
      <c r="BJ14767" s="41"/>
      <c r="BK14767" s="41"/>
      <c r="BL14767" s="41"/>
      <c r="BM14767" s="41"/>
      <c r="BN14767" s="41"/>
      <c r="BO14767" s="41"/>
      <c r="BP14767" s="108"/>
      <c r="CG14767" s="102"/>
      <c r="CI14767" s="45"/>
    </row>
    <row r="14768" spans="37:87" ht="13" customHeight="1">
      <c r="AK14768" s="114"/>
      <c r="AL14768" s="41"/>
      <c r="AM14768" s="41"/>
      <c r="AN14768" s="41"/>
      <c r="AO14768" s="41"/>
      <c r="AP14768" s="41"/>
      <c r="AQ14768" s="41"/>
      <c r="AR14768" s="41"/>
      <c r="AS14768" s="41"/>
      <c r="AT14768" s="41"/>
      <c r="AU14768" s="41"/>
      <c r="AV14768" s="41"/>
      <c r="AW14768" s="41"/>
      <c r="AX14768" s="41"/>
      <c r="AY14768" s="41"/>
      <c r="AZ14768" s="41"/>
      <c r="BA14768" s="41"/>
      <c r="BB14768" s="41"/>
      <c r="BC14768" s="41"/>
      <c r="BD14768" s="41"/>
      <c r="BE14768" s="41"/>
      <c r="BF14768" s="41"/>
      <c r="BG14768" s="41"/>
      <c r="BH14768" s="41"/>
      <c r="BI14768" s="41"/>
      <c r="BJ14768" s="41"/>
      <c r="BK14768" s="41"/>
      <c r="BL14768" s="41"/>
      <c r="BM14768" s="41"/>
      <c r="BN14768" s="41"/>
      <c r="BO14768" s="41"/>
      <c r="BP14768" s="108"/>
      <c r="CG14768" s="102"/>
      <c r="CI14768" s="45"/>
    </row>
    <row r="14769" spans="37:87" ht="13" customHeight="1">
      <c r="AK14769" s="114"/>
      <c r="AL14769" s="41"/>
      <c r="AM14769" s="41"/>
      <c r="AN14769" s="41"/>
      <c r="AO14769" s="41"/>
      <c r="AP14769" s="41"/>
      <c r="AQ14769" s="41"/>
      <c r="AR14769" s="41"/>
      <c r="AS14769" s="41"/>
      <c r="AT14769" s="41"/>
      <c r="AU14769" s="41"/>
      <c r="AV14769" s="41"/>
      <c r="AW14769" s="41"/>
      <c r="AX14769" s="41"/>
      <c r="AY14769" s="41"/>
      <c r="AZ14769" s="41"/>
      <c r="BA14769" s="41"/>
      <c r="BB14769" s="41"/>
      <c r="BC14769" s="41"/>
      <c r="BD14769" s="41"/>
      <c r="BE14769" s="41"/>
      <c r="BF14769" s="41"/>
      <c r="BG14769" s="41"/>
      <c r="BH14769" s="41"/>
      <c r="BI14769" s="41"/>
      <c r="BJ14769" s="41"/>
      <c r="BK14769" s="41"/>
      <c r="BL14769" s="41"/>
      <c r="BM14769" s="41"/>
      <c r="BN14769" s="41"/>
      <c r="BO14769" s="41"/>
      <c r="BP14769" s="108"/>
      <c r="CG14769" s="102"/>
      <c r="CI14769" s="45"/>
    </row>
    <row r="14770" spans="37:87" ht="13" customHeight="1">
      <c r="AK14770" s="114"/>
      <c r="AL14770" s="41"/>
      <c r="AM14770" s="41"/>
      <c r="AN14770" s="41"/>
      <c r="AO14770" s="41"/>
      <c r="AP14770" s="41"/>
      <c r="AQ14770" s="41"/>
      <c r="AR14770" s="41"/>
      <c r="AS14770" s="41"/>
      <c r="AT14770" s="41"/>
      <c r="AU14770" s="41"/>
      <c r="AV14770" s="41"/>
      <c r="AW14770" s="41"/>
      <c r="AX14770" s="41"/>
      <c r="AY14770" s="41"/>
      <c r="AZ14770" s="41"/>
      <c r="BA14770" s="41"/>
      <c r="BB14770" s="41"/>
      <c r="BC14770" s="41"/>
      <c r="BD14770" s="41"/>
      <c r="BE14770" s="41"/>
      <c r="BF14770" s="41"/>
      <c r="BG14770" s="41"/>
      <c r="BH14770" s="41"/>
      <c r="BI14770" s="41"/>
      <c r="BJ14770" s="41"/>
      <c r="BK14770" s="41"/>
      <c r="BL14770" s="41"/>
      <c r="BM14770" s="41"/>
      <c r="BN14770" s="41"/>
      <c r="BO14770" s="41"/>
      <c r="BP14770" s="108"/>
      <c r="CG14770" s="102"/>
      <c r="CI14770" s="45"/>
    </row>
    <row r="14771" spans="37:87" ht="13" customHeight="1">
      <c r="AK14771" s="114"/>
      <c r="AL14771" s="41"/>
      <c r="AM14771" s="41"/>
      <c r="AN14771" s="41"/>
      <c r="AO14771" s="41"/>
      <c r="AP14771" s="41"/>
      <c r="AQ14771" s="41"/>
      <c r="AR14771" s="41"/>
      <c r="AS14771" s="41"/>
      <c r="AT14771" s="41"/>
      <c r="AU14771" s="41"/>
      <c r="AV14771" s="41"/>
      <c r="AW14771" s="41"/>
      <c r="AX14771" s="41"/>
      <c r="AY14771" s="41"/>
      <c r="AZ14771" s="41"/>
      <c r="BA14771" s="41"/>
      <c r="BB14771" s="41"/>
      <c r="BC14771" s="41"/>
      <c r="BD14771" s="41"/>
      <c r="BE14771" s="41"/>
      <c r="BF14771" s="41"/>
      <c r="BG14771" s="41"/>
      <c r="BH14771" s="41"/>
      <c r="BI14771" s="41"/>
      <c r="BJ14771" s="41"/>
      <c r="BK14771" s="41"/>
      <c r="BL14771" s="41"/>
      <c r="BM14771" s="41"/>
      <c r="BN14771" s="41"/>
      <c r="BO14771" s="41"/>
      <c r="BP14771" s="108"/>
      <c r="CG14771" s="102"/>
      <c r="CI14771" s="45"/>
    </row>
    <row r="14772" spans="37:87" ht="13" customHeight="1">
      <c r="AK14772" s="114"/>
      <c r="AL14772" s="41"/>
      <c r="AM14772" s="41"/>
      <c r="AN14772" s="41"/>
      <c r="AO14772" s="41"/>
      <c r="AP14772" s="41"/>
      <c r="AQ14772" s="41"/>
      <c r="AR14772" s="41"/>
      <c r="AS14772" s="41"/>
      <c r="AT14772" s="41"/>
      <c r="AU14772" s="41"/>
      <c r="AV14772" s="41"/>
      <c r="AW14772" s="41"/>
      <c r="AX14772" s="41"/>
      <c r="AY14772" s="41"/>
      <c r="AZ14772" s="41"/>
      <c r="BA14772" s="41"/>
      <c r="BB14772" s="41"/>
      <c r="BC14772" s="41"/>
      <c r="BD14772" s="41"/>
      <c r="BE14772" s="41"/>
      <c r="BF14772" s="41"/>
      <c r="BG14772" s="41"/>
      <c r="BH14772" s="41"/>
      <c r="BI14772" s="41"/>
      <c r="BJ14772" s="41"/>
      <c r="BK14772" s="41"/>
      <c r="BL14772" s="41"/>
      <c r="BM14772" s="41"/>
      <c r="BN14772" s="41"/>
      <c r="BO14772" s="41"/>
      <c r="BP14772" s="108"/>
      <c r="CG14772" s="102"/>
      <c r="CI14772" s="45"/>
    </row>
    <row r="14773" spans="37:87" ht="13" customHeight="1">
      <c r="AK14773" s="114"/>
      <c r="AL14773" s="41"/>
      <c r="AM14773" s="41"/>
      <c r="AN14773" s="41"/>
      <c r="AO14773" s="41"/>
      <c r="AP14773" s="41"/>
      <c r="AQ14773" s="41"/>
      <c r="AR14773" s="41"/>
      <c r="AS14773" s="41"/>
      <c r="AT14773" s="41"/>
      <c r="AU14773" s="41"/>
      <c r="AV14773" s="41"/>
      <c r="AW14773" s="41"/>
      <c r="AX14773" s="41"/>
      <c r="AY14773" s="41"/>
      <c r="AZ14773" s="41"/>
      <c r="BA14773" s="41"/>
      <c r="BB14773" s="41"/>
      <c r="BC14773" s="41"/>
      <c r="BD14773" s="41"/>
      <c r="BE14773" s="41"/>
      <c r="BF14773" s="41"/>
      <c r="BG14773" s="41"/>
      <c r="BH14773" s="41"/>
      <c r="BI14773" s="41"/>
      <c r="BJ14773" s="41"/>
      <c r="BK14773" s="41"/>
      <c r="BL14773" s="41"/>
      <c r="BM14773" s="41"/>
      <c r="BN14773" s="41"/>
      <c r="BO14773" s="41"/>
      <c r="BP14773" s="108"/>
      <c r="CG14773" s="102"/>
      <c r="CI14773" s="45"/>
    </row>
    <row r="14774" spans="37:87" ht="13" customHeight="1">
      <c r="AK14774" s="114"/>
      <c r="AL14774" s="41"/>
      <c r="AM14774" s="41"/>
      <c r="AN14774" s="41"/>
      <c r="AO14774" s="41"/>
      <c r="AP14774" s="41"/>
      <c r="AQ14774" s="41"/>
      <c r="AR14774" s="41"/>
      <c r="AS14774" s="41"/>
      <c r="AT14774" s="41"/>
      <c r="AU14774" s="41"/>
      <c r="AV14774" s="41"/>
      <c r="AW14774" s="41"/>
      <c r="AX14774" s="41"/>
      <c r="AY14774" s="41"/>
      <c r="AZ14774" s="41"/>
      <c r="BA14774" s="41"/>
      <c r="BB14774" s="41"/>
      <c r="BC14774" s="41"/>
      <c r="BD14774" s="41"/>
      <c r="BE14774" s="41"/>
      <c r="BF14774" s="41"/>
      <c r="BG14774" s="41"/>
      <c r="BH14774" s="41"/>
      <c r="BI14774" s="41"/>
      <c r="BJ14774" s="41"/>
      <c r="BK14774" s="41"/>
      <c r="BL14774" s="41"/>
      <c r="BM14774" s="41"/>
      <c r="BN14774" s="41"/>
      <c r="BO14774" s="41"/>
      <c r="BP14774" s="108"/>
      <c r="CG14774" s="102"/>
      <c r="CI14774" s="45"/>
    </row>
    <row r="14775" spans="37:87" ht="13" customHeight="1">
      <c r="AK14775" s="114"/>
      <c r="AL14775" s="41"/>
      <c r="AM14775" s="41"/>
      <c r="AN14775" s="41"/>
      <c r="AO14775" s="41"/>
      <c r="AP14775" s="41"/>
      <c r="AQ14775" s="41"/>
      <c r="AR14775" s="41"/>
      <c r="AS14775" s="41"/>
      <c r="AT14775" s="41"/>
      <c r="AU14775" s="41"/>
      <c r="AV14775" s="41"/>
      <c r="AW14775" s="41"/>
      <c r="AX14775" s="41"/>
      <c r="AY14775" s="41"/>
      <c r="AZ14775" s="41"/>
      <c r="BA14775" s="41"/>
      <c r="BB14775" s="41"/>
      <c r="BC14775" s="41"/>
      <c r="BD14775" s="41"/>
      <c r="BE14775" s="41"/>
      <c r="BF14775" s="41"/>
      <c r="BG14775" s="41"/>
      <c r="BH14775" s="41"/>
      <c r="BI14775" s="41"/>
      <c r="BJ14775" s="41"/>
      <c r="BK14775" s="41"/>
      <c r="BL14775" s="41"/>
      <c r="BM14775" s="41"/>
      <c r="BN14775" s="41"/>
      <c r="BO14775" s="41"/>
      <c r="BP14775" s="108"/>
      <c r="CG14775" s="102"/>
      <c r="CI14775" s="45"/>
    </row>
    <row r="14776" spans="37:87" ht="13" customHeight="1">
      <c r="AK14776" s="114"/>
      <c r="AL14776" s="41"/>
      <c r="AM14776" s="41"/>
      <c r="AN14776" s="41"/>
      <c r="AO14776" s="41"/>
      <c r="AP14776" s="41"/>
      <c r="AQ14776" s="41"/>
      <c r="AR14776" s="41"/>
      <c r="AS14776" s="41"/>
      <c r="AT14776" s="41"/>
      <c r="AU14776" s="41"/>
      <c r="AV14776" s="41"/>
      <c r="AW14776" s="41"/>
      <c r="AX14776" s="41"/>
      <c r="AY14776" s="41"/>
      <c r="AZ14776" s="41"/>
      <c r="BA14776" s="41"/>
      <c r="BB14776" s="41"/>
      <c r="BC14776" s="41"/>
      <c r="BD14776" s="41"/>
      <c r="BE14776" s="41"/>
      <c r="BF14776" s="41"/>
      <c r="BG14776" s="41"/>
      <c r="BH14776" s="41"/>
      <c r="BI14776" s="41"/>
      <c r="BJ14776" s="41"/>
      <c r="BK14776" s="41"/>
      <c r="BL14776" s="41"/>
      <c r="BM14776" s="41"/>
      <c r="BN14776" s="41"/>
      <c r="BO14776" s="41"/>
      <c r="BP14776" s="108"/>
      <c r="CG14776" s="102"/>
      <c r="CI14776" s="45"/>
    </row>
    <row r="14777" spans="37:87" ht="13" customHeight="1">
      <c r="AK14777" s="114"/>
      <c r="AL14777" s="41"/>
      <c r="AM14777" s="41"/>
      <c r="AN14777" s="41"/>
      <c r="AO14777" s="41"/>
      <c r="AP14777" s="41"/>
      <c r="AQ14777" s="41"/>
      <c r="AR14777" s="41"/>
      <c r="AS14777" s="41"/>
      <c r="AT14777" s="41"/>
      <c r="AU14777" s="41"/>
      <c r="AV14777" s="41"/>
      <c r="AW14777" s="41"/>
      <c r="AX14777" s="41"/>
      <c r="AY14777" s="41"/>
      <c r="AZ14777" s="41"/>
      <c r="BA14777" s="41"/>
      <c r="BB14777" s="41"/>
      <c r="BC14777" s="41"/>
      <c r="BD14777" s="41"/>
      <c r="BE14777" s="41"/>
      <c r="BF14777" s="41"/>
      <c r="BG14777" s="41"/>
      <c r="BH14777" s="41"/>
      <c r="BI14777" s="41"/>
      <c r="BJ14777" s="41"/>
      <c r="BK14777" s="41"/>
      <c r="BL14777" s="41"/>
      <c r="BM14777" s="41"/>
      <c r="BN14777" s="41"/>
      <c r="BO14777" s="41"/>
      <c r="BP14777" s="108"/>
      <c r="CG14777" s="102"/>
      <c r="CI14777" s="45"/>
    </row>
    <row r="14778" spans="37:87" ht="13" customHeight="1">
      <c r="AK14778" s="114"/>
      <c r="AL14778" s="41"/>
      <c r="AM14778" s="41"/>
      <c r="AN14778" s="41"/>
      <c r="AO14778" s="41"/>
      <c r="AP14778" s="41"/>
      <c r="AQ14778" s="41"/>
      <c r="AR14778" s="41"/>
      <c r="AS14778" s="41"/>
      <c r="AT14778" s="41"/>
      <c r="AU14778" s="41"/>
      <c r="AV14778" s="41"/>
      <c r="AW14778" s="41"/>
      <c r="AX14778" s="41"/>
      <c r="AY14778" s="41"/>
      <c r="AZ14778" s="41"/>
      <c r="BA14778" s="41"/>
      <c r="BB14778" s="41"/>
      <c r="BC14778" s="41"/>
      <c r="BD14778" s="41"/>
      <c r="BE14778" s="41"/>
      <c r="BF14778" s="41"/>
      <c r="BG14778" s="41"/>
      <c r="BH14778" s="41"/>
      <c r="BI14778" s="41"/>
      <c r="BJ14778" s="41"/>
      <c r="BK14778" s="41"/>
      <c r="BL14778" s="41"/>
      <c r="BM14778" s="41"/>
      <c r="BN14778" s="41"/>
      <c r="BO14778" s="41"/>
      <c r="BP14778" s="108"/>
      <c r="CG14778" s="102"/>
      <c r="CI14778" s="45"/>
    </row>
    <row r="14779" spans="37:87" ht="13" customHeight="1">
      <c r="AK14779" s="114"/>
      <c r="AL14779" s="41"/>
      <c r="AM14779" s="41"/>
      <c r="AN14779" s="41"/>
      <c r="AO14779" s="41"/>
      <c r="AP14779" s="41"/>
      <c r="AQ14779" s="41"/>
      <c r="AR14779" s="41"/>
      <c r="AS14779" s="41"/>
      <c r="AT14779" s="41"/>
      <c r="AU14779" s="41"/>
      <c r="AV14779" s="41"/>
      <c r="AW14779" s="41"/>
      <c r="AX14779" s="41"/>
      <c r="AY14779" s="41"/>
      <c r="AZ14779" s="41"/>
      <c r="BA14779" s="41"/>
      <c r="BB14779" s="41"/>
      <c r="BC14779" s="41"/>
      <c r="BD14779" s="41"/>
      <c r="BE14779" s="41"/>
      <c r="BF14779" s="41"/>
      <c r="BG14779" s="41"/>
      <c r="BH14779" s="41"/>
      <c r="BI14779" s="41"/>
      <c r="BJ14779" s="41"/>
      <c r="BK14779" s="41"/>
      <c r="BL14779" s="41"/>
      <c r="BM14779" s="41"/>
      <c r="BN14779" s="41"/>
      <c r="BO14779" s="41"/>
      <c r="BP14779" s="108"/>
      <c r="CG14779" s="102"/>
      <c r="CI14779" s="45"/>
    </row>
    <row r="14780" spans="37:87" ht="13" customHeight="1">
      <c r="AK14780" s="114"/>
      <c r="AL14780" s="41"/>
      <c r="AM14780" s="41"/>
      <c r="AN14780" s="41"/>
      <c r="AO14780" s="41"/>
      <c r="AP14780" s="41"/>
      <c r="AQ14780" s="41"/>
      <c r="AR14780" s="41"/>
      <c r="AS14780" s="41"/>
      <c r="AT14780" s="41"/>
      <c r="AU14780" s="41"/>
      <c r="AV14780" s="41"/>
      <c r="AW14780" s="41"/>
      <c r="AX14780" s="41"/>
      <c r="AY14780" s="41"/>
      <c r="AZ14780" s="41"/>
      <c r="BA14780" s="41"/>
      <c r="BB14780" s="41"/>
      <c r="BC14780" s="41"/>
      <c r="BD14780" s="41"/>
      <c r="BE14780" s="41"/>
      <c r="BF14780" s="41"/>
      <c r="BG14780" s="41"/>
      <c r="BH14780" s="41"/>
      <c r="BI14780" s="41"/>
      <c r="BJ14780" s="41"/>
      <c r="BK14780" s="41"/>
      <c r="BL14780" s="41"/>
      <c r="BM14780" s="41"/>
      <c r="BN14780" s="41"/>
      <c r="BO14780" s="41"/>
      <c r="BP14780" s="108"/>
      <c r="CG14780" s="102"/>
      <c r="CI14780" s="45"/>
    </row>
    <row r="14781" spans="37:87" ht="13" customHeight="1">
      <c r="AK14781" s="114"/>
      <c r="AL14781" s="41"/>
      <c r="AM14781" s="41"/>
      <c r="AN14781" s="41"/>
      <c r="AO14781" s="41"/>
      <c r="AP14781" s="41"/>
      <c r="AQ14781" s="41"/>
      <c r="AR14781" s="41"/>
      <c r="AS14781" s="41"/>
      <c r="AT14781" s="41"/>
      <c r="AU14781" s="41"/>
      <c r="AV14781" s="41"/>
      <c r="AW14781" s="41"/>
      <c r="AX14781" s="41"/>
      <c r="AY14781" s="41"/>
      <c r="AZ14781" s="41"/>
      <c r="BA14781" s="41"/>
      <c r="BB14781" s="41"/>
      <c r="BC14781" s="41"/>
      <c r="BD14781" s="41"/>
      <c r="BE14781" s="41"/>
      <c r="BF14781" s="41"/>
      <c r="BG14781" s="41"/>
      <c r="BH14781" s="41"/>
      <c r="BI14781" s="41"/>
      <c r="BJ14781" s="41"/>
      <c r="BK14781" s="41"/>
      <c r="BL14781" s="41"/>
      <c r="BM14781" s="41"/>
      <c r="BN14781" s="41"/>
      <c r="BO14781" s="41"/>
      <c r="BP14781" s="108"/>
      <c r="CG14781" s="102"/>
      <c r="CI14781" s="45"/>
    </row>
    <row r="14782" spans="37:87" ht="13" customHeight="1">
      <c r="AK14782" s="114"/>
      <c r="AL14782" s="41"/>
      <c r="AM14782" s="41"/>
      <c r="AN14782" s="41"/>
      <c r="AO14782" s="41"/>
      <c r="AP14782" s="41"/>
      <c r="AQ14782" s="41"/>
      <c r="AR14782" s="41"/>
      <c r="AS14782" s="41"/>
      <c r="AT14782" s="41"/>
      <c r="AU14782" s="41"/>
      <c r="AV14782" s="41"/>
      <c r="AW14782" s="41"/>
      <c r="AX14782" s="41"/>
      <c r="AY14782" s="41"/>
      <c r="AZ14782" s="41"/>
      <c r="BA14782" s="41"/>
      <c r="BB14782" s="41"/>
      <c r="BC14782" s="41"/>
      <c r="BD14782" s="41"/>
      <c r="BE14782" s="41"/>
      <c r="BF14782" s="41"/>
      <c r="BG14782" s="41"/>
      <c r="BH14782" s="41"/>
      <c r="BI14782" s="41"/>
      <c r="BJ14782" s="41"/>
      <c r="BK14782" s="41"/>
      <c r="BL14782" s="41"/>
      <c r="BM14782" s="41"/>
      <c r="BN14782" s="41"/>
      <c r="BO14782" s="41"/>
      <c r="BP14782" s="108"/>
      <c r="CG14782" s="102"/>
      <c r="CI14782" s="45"/>
    </row>
    <row r="14783" spans="37:87" ht="13" customHeight="1">
      <c r="AK14783" s="114"/>
      <c r="AL14783" s="41"/>
      <c r="AM14783" s="41"/>
      <c r="AN14783" s="41"/>
      <c r="AO14783" s="41"/>
      <c r="AP14783" s="41"/>
      <c r="AQ14783" s="41"/>
      <c r="AR14783" s="41"/>
      <c r="AS14783" s="41"/>
      <c r="AT14783" s="41"/>
      <c r="AU14783" s="41"/>
      <c r="AV14783" s="41"/>
      <c r="AW14783" s="41"/>
      <c r="AX14783" s="41"/>
      <c r="AY14783" s="41"/>
      <c r="AZ14783" s="41"/>
      <c r="BA14783" s="41"/>
      <c r="BB14783" s="41"/>
      <c r="BC14783" s="41"/>
      <c r="BD14783" s="41"/>
      <c r="BE14783" s="41"/>
      <c r="BF14783" s="41"/>
      <c r="BG14783" s="41"/>
      <c r="BH14783" s="41"/>
      <c r="BI14783" s="41"/>
      <c r="BJ14783" s="41"/>
      <c r="BK14783" s="41"/>
      <c r="BL14783" s="41"/>
      <c r="BM14783" s="41"/>
      <c r="BN14783" s="41"/>
      <c r="BO14783" s="41"/>
      <c r="BP14783" s="108"/>
      <c r="CG14783" s="102"/>
      <c r="CI14783" s="45"/>
    </row>
    <row r="14784" spans="37:87" ht="13" customHeight="1">
      <c r="AK14784" s="114"/>
      <c r="AL14784" s="41"/>
      <c r="AM14784" s="41"/>
      <c r="AN14784" s="41"/>
      <c r="AO14784" s="41"/>
      <c r="AP14784" s="41"/>
      <c r="AQ14784" s="41"/>
      <c r="AR14784" s="41"/>
      <c r="AS14784" s="41"/>
      <c r="AT14784" s="41"/>
      <c r="AU14784" s="41"/>
      <c r="AV14784" s="41"/>
      <c r="AW14784" s="41"/>
      <c r="AX14784" s="41"/>
      <c r="AY14784" s="41"/>
      <c r="AZ14784" s="41"/>
      <c r="BA14784" s="41"/>
      <c r="BB14784" s="41"/>
      <c r="BC14784" s="41"/>
      <c r="BD14784" s="41"/>
      <c r="BE14784" s="41"/>
      <c r="BF14784" s="41"/>
      <c r="BG14784" s="41"/>
      <c r="BH14784" s="41"/>
      <c r="BI14784" s="41"/>
      <c r="BJ14784" s="41"/>
      <c r="BK14784" s="41"/>
      <c r="BL14784" s="41"/>
      <c r="BM14784" s="41"/>
      <c r="BN14784" s="41"/>
      <c r="BO14784" s="41"/>
      <c r="BP14784" s="108"/>
      <c r="CG14784" s="102"/>
      <c r="CI14784" s="45"/>
    </row>
    <row r="14785" spans="37:87" ht="13" customHeight="1">
      <c r="AK14785" s="114"/>
      <c r="AL14785" s="41"/>
      <c r="AM14785" s="41"/>
      <c r="AN14785" s="41"/>
      <c r="AO14785" s="41"/>
      <c r="AP14785" s="41"/>
      <c r="AQ14785" s="41"/>
      <c r="AR14785" s="41"/>
      <c r="AS14785" s="41"/>
      <c r="AT14785" s="41"/>
      <c r="AU14785" s="41"/>
      <c r="AV14785" s="41"/>
      <c r="AW14785" s="41"/>
      <c r="AX14785" s="41"/>
      <c r="AY14785" s="41"/>
      <c r="AZ14785" s="41"/>
      <c r="BA14785" s="41"/>
      <c r="BB14785" s="41"/>
      <c r="BC14785" s="41"/>
      <c r="BD14785" s="41"/>
      <c r="BE14785" s="41"/>
      <c r="BF14785" s="41"/>
      <c r="BG14785" s="41"/>
      <c r="BH14785" s="41"/>
      <c r="BI14785" s="41"/>
      <c r="BJ14785" s="41"/>
      <c r="BK14785" s="41"/>
      <c r="BL14785" s="41"/>
      <c r="BM14785" s="41"/>
      <c r="BN14785" s="41"/>
      <c r="BO14785" s="41"/>
      <c r="BP14785" s="108"/>
      <c r="CG14785" s="102"/>
      <c r="CI14785" s="45"/>
    </row>
    <row r="14786" spans="37:87" ht="13" customHeight="1">
      <c r="AK14786" s="114"/>
      <c r="AL14786" s="41"/>
      <c r="AM14786" s="41"/>
      <c r="AN14786" s="41"/>
      <c r="AO14786" s="41"/>
      <c r="AP14786" s="41"/>
      <c r="AQ14786" s="41"/>
      <c r="AR14786" s="41"/>
      <c r="AS14786" s="41"/>
      <c r="AT14786" s="41"/>
      <c r="AU14786" s="41"/>
      <c r="AV14786" s="41"/>
      <c r="AW14786" s="41"/>
      <c r="AX14786" s="41"/>
      <c r="AY14786" s="41"/>
      <c r="AZ14786" s="41"/>
      <c r="BA14786" s="41"/>
      <c r="BB14786" s="41"/>
      <c r="BC14786" s="41"/>
      <c r="BD14786" s="41"/>
      <c r="BE14786" s="41"/>
      <c r="BF14786" s="41"/>
      <c r="BG14786" s="41"/>
      <c r="BH14786" s="41"/>
      <c r="BI14786" s="41"/>
      <c r="BJ14786" s="41"/>
      <c r="BK14786" s="41"/>
      <c r="BL14786" s="41"/>
      <c r="BM14786" s="41"/>
      <c r="BN14786" s="41"/>
      <c r="BO14786" s="41"/>
      <c r="BP14786" s="108"/>
      <c r="CG14786" s="102"/>
      <c r="CI14786" s="45"/>
    </row>
    <row r="14787" spans="37:87" ht="13" customHeight="1">
      <c r="AK14787" s="114"/>
      <c r="AL14787" s="41"/>
      <c r="AM14787" s="41"/>
      <c r="AN14787" s="41"/>
      <c r="AO14787" s="41"/>
      <c r="AP14787" s="41"/>
      <c r="AQ14787" s="41"/>
      <c r="AR14787" s="41"/>
      <c r="AS14787" s="41"/>
      <c r="AT14787" s="41"/>
      <c r="AU14787" s="41"/>
      <c r="AV14787" s="41"/>
      <c r="AW14787" s="41"/>
      <c r="AX14787" s="41"/>
      <c r="AY14787" s="41"/>
      <c r="AZ14787" s="41"/>
      <c r="BA14787" s="41"/>
      <c r="BB14787" s="41"/>
      <c r="BC14787" s="41"/>
      <c r="BD14787" s="41"/>
      <c r="BE14787" s="41"/>
      <c r="BF14787" s="41"/>
      <c r="BG14787" s="41"/>
      <c r="BH14787" s="41"/>
      <c r="BI14787" s="41"/>
      <c r="BJ14787" s="41"/>
      <c r="BK14787" s="41"/>
      <c r="BL14787" s="41"/>
      <c r="BM14787" s="41"/>
      <c r="BN14787" s="41"/>
      <c r="BO14787" s="41"/>
      <c r="BP14787" s="108"/>
      <c r="CG14787" s="102"/>
      <c r="CI14787" s="45"/>
    </row>
    <row r="14788" spans="37:87" ht="13" customHeight="1">
      <c r="AK14788" s="114"/>
      <c r="AL14788" s="41"/>
      <c r="AM14788" s="41"/>
      <c r="AN14788" s="41"/>
      <c r="AO14788" s="41"/>
      <c r="AP14788" s="41"/>
      <c r="AQ14788" s="41"/>
      <c r="AR14788" s="41"/>
      <c r="AS14788" s="41"/>
      <c r="AT14788" s="41"/>
      <c r="AU14788" s="41"/>
      <c r="AV14788" s="41"/>
      <c r="AW14788" s="41"/>
      <c r="AX14788" s="41"/>
      <c r="AY14788" s="41"/>
      <c r="AZ14788" s="41"/>
      <c r="BA14788" s="41"/>
      <c r="BB14788" s="41"/>
      <c r="BC14788" s="41"/>
      <c r="BD14788" s="41"/>
      <c r="BE14788" s="41"/>
      <c r="BF14788" s="41"/>
      <c r="BG14788" s="41"/>
      <c r="BH14788" s="41"/>
      <c r="BI14788" s="41"/>
      <c r="BJ14788" s="41"/>
      <c r="BK14788" s="41"/>
      <c r="BL14788" s="41"/>
      <c r="BM14788" s="41"/>
      <c r="BN14788" s="41"/>
      <c r="BO14788" s="41"/>
      <c r="BP14788" s="108"/>
      <c r="CG14788" s="102"/>
      <c r="CI14788" s="45"/>
    </row>
    <row r="14789" spans="37:87" ht="13" customHeight="1">
      <c r="AK14789" s="114"/>
      <c r="AL14789" s="41"/>
      <c r="AM14789" s="41"/>
      <c r="AN14789" s="41"/>
      <c r="AO14789" s="41"/>
      <c r="AP14789" s="41"/>
      <c r="AQ14789" s="41"/>
      <c r="AR14789" s="41"/>
      <c r="AS14789" s="41"/>
      <c r="AT14789" s="41"/>
      <c r="AU14789" s="41"/>
      <c r="AV14789" s="41"/>
      <c r="AW14789" s="41"/>
      <c r="AX14789" s="41"/>
      <c r="AY14789" s="41"/>
      <c r="AZ14789" s="41"/>
      <c r="BA14789" s="41"/>
      <c r="BB14789" s="41"/>
      <c r="BC14789" s="41"/>
      <c r="BD14789" s="41"/>
      <c r="BE14789" s="41"/>
      <c r="BF14789" s="41"/>
      <c r="BG14789" s="41"/>
      <c r="BH14789" s="41"/>
      <c r="BI14789" s="41"/>
      <c r="BJ14789" s="41"/>
      <c r="BK14789" s="41"/>
      <c r="BL14789" s="41"/>
      <c r="BM14789" s="41"/>
      <c r="BN14789" s="41"/>
      <c r="BO14789" s="41"/>
      <c r="BP14789" s="108"/>
      <c r="CG14789" s="102"/>
      <c r="CI14789" s="45"/>
    </row>
    <row r="14790" spans="37:87" ht="13" customHeight="1">
      <c r="AK14790" s="114"/>
      <c r="AL14790" s="41"/>
      <c r="AM14790" s="41"/>
      <c r="AN14790" s="41"/>
      <c r="AO14790" s="41"/>
      <c r="AP14790" s="41"/>
      <c r="AQ14790" s="41"/>
      <c r="AR14790" s="41"/>
      <c r="AS14790" s="41"/>
      <c r="AT14790" s="41"/>
      <c r="AU14790" s="41"/>
      <c r="AV14790" s="41"/>
      <c r="AW14790" s="41"/>
      <c r="AX14790" s="41"/>
      <c r="AY14790" s="41"/>
      <c r="AZ14790" s="41"/>
      <c r="BA14790" s="41"/>
      <c r="BB14790" s="41"/>
      <c r="BC14790" s="41"/>
      <c r="BD14790" s="41"/>
      <c r="BE14790" s="41"/>
      <c r="BF14790" s="41"/>
      <c r="BG14790" s="41"/>
      <c r="BH14790" s="41"/>
      <c r="BI14790" s="41"/>
      <c r="BJ14790" s="41"/>
      <c r="BK14790" s="41"/>
      <c r="BL14790" s="41"/>
      <c r="BM14790" s="41"/>
      <c r="BN14790" s="41"/>
      <c r="BO14790" s="41"/>
      <c r="BP14790" s="108"/>
      <c r="CG14790" s="102"/>
      <c r="CI14790" s="45"/>
    </row>
    <row r="14791" spans="37:87" ht="13" customHeight="1">
      <c r="AK14791" s="114"/>
      <c r="AL14791" s="41"/>
      <c r="AM14791" s="41"/>
      <c r="AN14791" s="41"/>
      <c r="AO14791" s="41"/>
      <c r="AP14791" s="41"/>
      <c r="AQ14791" s="41"/>
      <c r="AR14791" s="41"/>
      <c r="AS14791" s="41"/>
      <c r="AT14791" s="41"/>
      <c r="AU14791" s="41"/>
      <c r="AV14791" s="41"/>
      <c r="AW14791" s="41"/>
      <c r="AX14791" s="41"/>
      <c r="AY14791" s="41"/>
      <c r="AZ14791" s="41"/>
      <c r="BA14791" s="41"/>
      <c r="BB14791" s="41"/>
      <c r="BC14791" s="41"/>
      <c r="BD14791" s="41"/>
      <c r="BE14791" s="41"/>
      <c r="BF14791" s="41"/>
      <c r="BG14791" s="41"/>
      <c r="BH14791" s="41"/>
      <c r="BI14791" s="41"/>
      <c r="BJ14791" s="41"/>
      <c r="BK14791" s="41"/>
      <c r="BL14791" s="41"/>
      <c r="BM14791" s="41"/>
      <c r="BN14791" s="41"/>
      <c r="BO14791" s="41"/>
      <c r="BP14791" s="108"/>
      <c r="CG14791" s="102"/>
      <c r="CI14791" s="45"/>
    </row>
    <row r="14792" spans="37:87" ht="13" customHeight="1">
      <c r="AK14792" s="114"/>
      <c r="AL14792" s="41"/>
      <c r="AM14792" s="41"/>
      <c r="AN14792" s="41"/>
      <c r="AO14792" s="41"/>
      <c r="AP14792" s="41"/>
      <c r="AQ14792" s="41"/>
      <c r="AR14792" s="41"/>
      <c r="AS14792" s="41"/>
      <c r="AT14792" s="41"/>
      <c r="AU14792" s="41"/>
      <c r="AV14792" s="41"/>
      <c r="AW14792" s="41"/>
      <c r="AX14792" s="41"/>
      <c r="AY14792" s="41"/>
      <c r="AZ14792" s="41"/>
      <c r="BA14792" s="41"/>
      <c r="BB14792" s="41"/>
      <c r="BC14792" s="41"/>
      <c r="BD14792" s="41"/>
      <c r="BE14792" s="41"/>
      <c r="BF14792" s="41"/>
      <c r="BG14792" s="41"/>
      <c r="BH14792" s="41"/>
      <c r="BI14792" s="41"/>
      <c r="BJ14792" s="41"/>
      <c r="BK14792" s="41"/>
      <c r="BL14792" s="41"/>
      <c r="BM14792" s="41"/>
      <c r="BN14792" s="41"/>
      <c r="BO14792" s="41"/>
      <c r="BP14792" s="108"/>
      <c r="CG14792" s="102"/>
      <c r="CI14792" s="45"/>
    </row>
    <row r="14793" spans="37:87" ht="13" customHeight="1">
      <c r="AK14793" s="114"/>
      <c r="AL14793" s="41"/>
      <c r="AM14793" s="41"/>
      <c r="AN14793" s="41"/>
      <c r="AO14793" s="41"/>
      <c r="AP14793" s="41"/>
      <c r="AQ14793" s="41"/>
      <c r="AR14793" s="41"/>
      <c r="AS14793" s="41"/>
      <c r="AT14793" s="41"/>
      <c r="AU14793" s="41"/>
      <c r="AV14793" s="41"/>
      <c r="AW14793" s="41"/>
      <c r="AX14793" s="41"/>
      <c r="AY14793" s="41"/>
      <c r="AZ14793" s="41"/>
      <c r="BA14793" s="41"/>
      <c r="BB14793" s="41"/>
      <c r="BC14793" s="41"/>
      <c r="BD14793" s="41"/>
      <c r="BE14793" s="41"/>
      <c r="BF14793" s="41"/>
      <c r="BG14793" s="41"/>
      <c r="BH14793" s="41"/>
      <c r="BI14793" s="41"/>
      <c r="BJ14793" s="41"/>
      <c r="BK14793" s="41"/>
      <c r="BL14793" s="41"/>
      <c r="BM14793" s="41"/>
      <c r="BN14793" s="41"/>
      <c r="BO14793" s="41"/>
      <c r="BP14793" s="108"/>
      <c r="CG14793" s="102"/>
      <c r="CI14793" s="45"/>
    </row>
    <row r="14794" spans="37:87" ht="13" customHeight="1">
      <c r="AK14794" s="114"/>
      <c r="AL14794" s="41"/>
      <c r="AM14794" s="41"/>
      <c r="AN14794" s="41"/>
      <c r="AO14794" s="41"/>
      <c r="AP14794" s="41"/>
      <c r="AQ14794" s="41"/>
      <c r="AR14794" s="41"/>
      <c r="AS14794" s="41"/>
      <c r="AT14794" s="41"/>
      <c r="AU14794" s="41"/>
      <c r="AV14794" s="41"/>
      <c r="AW14794" s="41"/>
      <c r="AX14794" s="41"/>
      <c r="AY14794" s="41"/>
      <c r="AZ14794" s="41"/>
      <c r="BA14794" s="41"/>
      <c r="BB14794" s="41"/>
      <c r="BC14794" s="41"/>
      <c r="BD14794" s="41"/>
      <c r="BE14794" s="41"/>
      <c r="BF14794" s="41"/>
      <c r="BG14794" s="41"/>
      <c r="BH14794" s="41"/>
      <c r="BI14794" s="41"/>
      <c r="BJ14794" s="41"/>
      <c r="BK14794" s="41"/>
      <c r="BL14794" s="41"/>
      <c r="BM14794" s="41"/>
      <c r="BN14794" s="41"/>
      <c r="BO14794" s="41"/>
      <c r="BP14794" s="108"/>
      <c r="CG14794" s="102"/>
      <c r="CI14794" s="45"/>
    </row>
    <row r="14795" spans="37:87" ht="13" customHeight="1">
      <c r="AK14795" s="114"/>
      <c r="AL14795" s="41"/>
      <c r="AM14795" s="41"/>
      <c r="AN14795" s="41"/>
      <c r="AO14795" s="41"/>
      <c r="AP14795" s="41"/>
      <c r="AQ14795" s="41"/>
      <c r="AR14795" s="41"/>
      <c r="AS14795" s="41"/>
      <c r="AT14795" s="41"/>
      <c r="AU14795" s="41"/>
      <c r="AV14795" s="41"/>
      <c r="AW14795" s="41"/>
      <c r="AX14795" s="41"/>
      <c r="AY14795" s="41"/>
      <c r="AZ14795" s="41"/>
      <c r="BA14795" s="41"/>
      <c r="BB14795" s="41"/>
      <c r="BC14795" s="41"/>
      <c r="BD14795" s="41"/>
      <c r="BE14795" s="41"/>
      <c r="BF14795" s="41"/>
      <c r="BG14795" s="41"/>
      <c r="BH14795" s="41"/>
      <c r="BI14795" s="41"/>
      <c r="BJ14795" s="41"/>
      <c r="BK14795" s="41"/>
      <c r="BL14795" s="41"/>
      <c r="BM14795" s="41"/>
      <c r="BN14795" s="41"/>
      <c r="BO14795" s="41"/>
      <c r="BP14795" s="108"/>
      <c r="CG14795" s="102"/>
      <c r="CI14795" s="45"/>
    </row>
    <row r="14796" spans="37:87" ht="13" customHeight="1">
      <c r="AK14796" s="114"/>
      <c r="AL14796" s="41"/>
      <c r="AM14796" s="41"/>
      <c r="AN14796" s="41"/>
      <c r="AO14796" s="41"/>
      <c r="AP14796" s="41"/>
      <c r="AQ14796" s="41"/>
      <c r="AR14796" s="41"/>
      <c r="AS14796" s="41"/>
      <c r="AT14796" s="41"/>
      <c r="AU14796" s="41"/>
      <c r="AV14796" s="41"/>
      <c r="AW14796" s="41"/>
      <c r="AX14796" s="41"/>
      <c r="AY14796" s="41"/>
      <c r="AZ14796" s="41"/>
      <c r="BA14796" s="41"/>
      <c r="BB14796" s="41"/>
      <c r="BC14796" s="41"/>
      <c r="BD14796" s="41"/>
      <c r="BE14796" s="41"/>
      <c r="BF14796" s="41"/>
      <c r="BG14796" s="41"/>
      <c r="BH14796" s="41"/>
      <c r="BI14796" s="41"/>
      <c r="BJ14796" s="41"/>
      <c r="BK14796" s="41"/>
      <c r="BL14796" s="41"/>
      <c r="BM14796" s="41"/>
      <c r="BN14796" s="41"/>
      <c r="BO14796" s="41"/>
      <c r="BP14796" s="108"/>
      <c r="CG14796" s="102"/>
      <c r="CI14796" s="45"/>
    </row>
    <row r="14797" spans="37:87" ht="13" customHeight="1">
      <c r="AK14797" s="114"/>
      <c r="AL14797" s="41"/>
      <c r="AM14797" s="41"/>
      <c r="AN14797" s="41"/>
      <c r="AO14797" s="41"/>
      <c r="AP14797" s="41"/>
      <c r="AQ14797" s="41"/>
      <c r="AR14797" s="41"/>
      <c r="AS14797" s="41"/>
      <c r="AT14797" s="41"/>
      <c r="AU14797" s="41"/>
      <c r="AV14797" s="41"/>
      <c r="AW14797" s="41"/>
      <c r="AX14797" s="41"/>
      <c r="AY14797" s="41"/>
      <c r="AZ14797" s="41"/>
      <c r="BA14797" s="41"/>
      <c r="BB14797" s="41"/>
      <c r="BC14797" s="41"/>
      <c r="BD14797" s="41"/>
      <c r="BE14797" s="41"/>
      <c r="BF14797" s="41"/>
      <c r="BG14797" s="41"/>
      <c r="BH14797" s="41"/>
      <c r="BI14797" s="41"/>
      <c r="BJ14797" s="41"/>
      <c r="BK14797" s="41"/>
      <c r="BL14797" s="41"/>
      <c r="BM14797" s="41"/>
      <c r="BN14797" s="41"/>
      <c r="BO14797" s="41"/>
      <c r="BP14797" s="108"/>
      <c r="CG14797" s="102"/>
      <c r="CI14797" s="45"/>
    </row>
    <row r="14798" spans="37:87" ht="13" customHeight="1">
      <c r="AK14798" s="114"/>
      <c r="AL14798" s="41"/>
      <c r="AM14798" s="41"/>
      <c r="AN14798" s="41"/>
      <c r="AO14798" s="41"/>
      <c r="AP14798" s="41"/>
      <c r="AQ14798" s="41"/>
      <c r="AR14798" s="41"/>
      <c r="AS14798" s="41"/>
      <c r="AT14798" s="41"/>
      <c r="AU14798" s="41"/>
      <c r="AV14798" s="41"/>
      <c r="AW14798" s="41"/>
      <c r="AX14798" s="41"/>
      <c r="AY14798" s="41"/>
      <c r="AZ14798" s="41"/>
      <c r="BA14798" s="41"/>
      <c r="BB14798" s="41"/>
      <c r="BC14798" s="41"/>
      <c r="BD14798" s="41"/>
      <c r="BE14798" s="41"/>
      <c r="BF14798" s="41"/>
      <c r="BG14798" s="41"/>
      <c r="BH14798" s="41"/>
      <c r="BI14798" s="41"/>
      <c r="BJ14798" s="41"/>
      <c r="BK14798" s="41"/>
      <c r="BL14798" s="41"/>
      <c r="BM14798" s="41"/>
      <c r="BN14798" s="41"/>
      <c r="BO14798" s="41"/>
      <c r="BP14798" s="108"/>
      <c r="CG14798" s="102"/>
      <c r="CI14798" s="45"/>
    </row>
    <row r="14799" spans="37:87" ht="13" customHeight="1">
      <c r="AK14799" s="114"/>
      <c r="AL14799" s="41"/>
      <c r="AM14799" s="41"/>
      <c r="AN14799" s="41"/>
      <c r="AO14799" s="41"/>
      <c r="AP14799" s="41"/>
      <c r="AQ14799" s="41"/>
      <c r="AR14799" s="41"/>
      <c r="AS14799" s="41"/>
      <c r="AT14799" s="41"/>
      <c r="AU14799" s="41"/>
      <c r="AV14799" s="41"/>
      <c r="AW14799" s="41"/>
      <c r="AX14799" s="41"/>
      <c r="AY14799" s="41"/>
      <c r="AZ14799" s="41"/>
      <c r="BA14799" s="41"/>
      <c r="BB14799" s="41"/>
      <c r="BC14799" s="41"/>
      <c r="BD14799" s="41"/>
      <c r="BE14799" s="41"/>
      <c r="BF14799" s="41"/>
      <c r="BG14799" s="41"/>
      <c r="BH14799" s="41"/>
      <c r="BI14799" s="41"/>
      <c r="BJ14799" s="41"/>
      <c r="BK14799" s="41"/>
      <c r="BL14799" s="41"/>
      <c r="BM14799" s="41"/>
      <c r="BN14799" s="41"/>
      <c r="BO14799" s="41"/>
      <c r="BP14799" s="108"/>
      <c r="CG14799" s="102"/>
      <c r="CI14799" s="45"/>
    </row>
    <row r="14800" spans="37:87" ht="13" customHeight="1">
      <c r="AK14800" s="114"/>
      <c r="AL14800" s="41"/>
      <c r="AM14800" s="41"/>
      <c r="AN14800" s="41"/>
      <c r="AO14800" s="41"/>
      <c r="AP14800" s="41"/>
      <c r="AQ14800" s="41"/>
      <c r="AR14800" s="41"/>
      <c r="AS14800" s="41"/>
      <c r="AT14800" s="41"/>
      <c r="AU14800" s="41"/>
      <c r="AV14800" s="41"/>
      <c r="AW14800" s="41"/>
      <c r="AX14800" s="41"/>
      <c r="AY14800" s="41"/>
      <c r="AZ14800" s="41"/>
      <c r="BA14800" s="41"/>
      <c r="BB14800" s="41"/>
      <c r="BC14800" s="41"/>
      <c r="BD14800" s="41"/>
      <c r="BE14800" s="41"/>
      <c r="BF14800" s="41"/>
      <c r="BG14800" s="41"/>
      <c r="BH14800" s="41"/>
      <c r="BI14800" s="41"/>
      <c r="BJ14800" s="41"/>
      <c r="BK14800" s="41"/>
      <c r="BL14800" s="41"/>
      <c r="BM14800" s="41"/>
      <c r="BN14800" s="41"/>
      <c r="BO14800" s="41"/>
      <c r="BP14800" s="108"/>
      <c r="CG14800" s="102"/>
      <c r="CI14800" s="45"/>
    </row>
    <row r="14801" spans="37:87" ht="13" customHeight="1">
      <c r="AK14801" s="114"/>
      <c r="AL14801" s="41"/>
      <c r="AM14801" s="41"/>
      <c r="AN14801" s="41"/>
      <c r="AO14801" s="41"/>
      <c r="AP14801" s="41"/>
      <c r="AQ14801" s="41"/>
      <c r="AR14801" s="41"/>
      <c r="AS14801" s="41"/>
      <c r="AT14801" s="41"/>
      <c r="AU14801" s="41"/>
      <c r="AV14801" s="41"/>
      <c r="AW14801" s="41"/>
      <c r="AX14801" s="41"/>
      <c r="AY14801" s="41"/>
      <c r="AZ14801" s="41"/>
      <c r="BA14801" s="41"/>
      <c r="BB14801" s="41"/>
      <c r="BC14801" s="41"/>
      <c r="BD14801" s="41"/>
      <c r="BE14801" s="41"/>
      <c r="BF14801" s="41"/>
      <c r="BG14801" s="41"/>
      <c r="BH14801" s="41"/>
      <c r="BI14801" s="41"/>
      <c r="BJ14801" s="41"/>
      <c r="BK14801" s="41"/>
      <c r="BL14801" s="41"/>
      <c r="BM14801" s="41"/>
      <c r="BN14801" s="41"/>
      <c r="BO14801" s="41"/>
      <c r="BP14801" s="108"/>
      <c r="CG14801" s="102"/>
      <c r="CI14801" s="45"/>
    </row>
    <row r="14802" spans="37:87" ht="13" customHeight="1">
      <c r="AK14802" s="114"/>
      <c r="AL14802" s="41"/>
      <c r="AM14802" s="41"/>
      <c r="AN14802" s="41"/>
      <c r="AO14802" s="41"/>
      <c r="AP14802" s="41"/>
      <c r="AQ14802" s="41"/>
      <c r="AR14802" s="41"/>
      <c r="AS14802" s="41"/>
      <c r="AT14802" s="41"/>
      <c r="AU14802" s="41"/>
      <c r="AV14802" s="41"/>
      <c r="AW14802" s="41"/>
      <c r="AX14802" s="41"/>
      <c r="AY14802" s="41"/>
      <c r="AZ14802" s="41"/>
      <c r="BA14802" s="41"/>
      <c r="BB14802" s="41"/>
      <c r="BC14802" s="41"/>
      <c r="BD14802" s="41"/>
      <c r="BE14802" s="41"/>
      <c r="BF14802" s="41"/>
      <c r="BG14802" s="41"/>
      <c r="BH14802" s="41"/>
      <c r="BI14802" s="41"/>
      <c r="BJ14802" s="41"/>
      <c r="BK14802" s="41"/>
      <c r="BL14802" s="41"/>
      <c r="BM14802" s="41"/>
      <c r="BN14802" s="41"/>
      <c r="BO14802" s="41"/>
      <c r="BP14802" s="108"/>
      <c r="CG14802" s="102"/>
      <c r="CI14802" s="45"/>
    </row>
    <row r="14803" spans="37:87" ht="13" customHeight="1">
      <c r="AK14803" s="114"/>
      <c r="AL14803" s="41"/>
      <c r="AM14803" s="41"/>
      <c r="AN14803" s="41"/>
      <c r="AO14803" s="41"/>
      <c r="AP14803" s="41"/>
      <c r="AQ14803" s="41"/>
      <c r="AR14803" s="41"/>
      <c r="AS14803" s="41"/>
      <c r="AT14803" s="41"/>
      <c r="AU14803" s="41"/>
      <c r="AV14803" s="41"/>
      <c r="AW14803" s="41"/>
      <c r="AX14803" s="41"/>
      <c r="AY14803" s="41"/>
      <c r="AZ14803" s="41"/>
      <c r="BA14803" s="41"/>
      <c r="BB14803" s="41"/>
      <c r="BC14803" s="41"/>
      <c r="BD14803" s="41"/>
      <c r="BE14803" s="41"/>
      <c r="BF14803" s="41"/>
      <c r="BG14803" s="41"/>
      <c r="BH14803" s="41"/>
      <c r="BI14803" s="41"/>
      <c r="BJ14803" s="41"/>
      <c r="BK14803" s="41"/>
      <c r="BL14803" s="41"/>
      <c r="BM14803" s="41"/>
      <c r="BN14803" s="41"/>
      <c r="BO14803" s="41"/>
      <c r="BP14803" s="108"/>
      <c r="CG14803" s="102"/>
      <c r="CI14803" s="45"/>
    </row>
    <row r="14804" spans="37:87" ht="13" customHeight="1">
      <c r="AK14804" s="114"/>
      <c r="AL14804" s="41"/>
      <c r="AM14804" s="41"/>
      <c r="AN14804" s="41"/>
      <c r="AO14804" s="41"/>
      <c r="AP14804" s="41"/>
      <c r="AQ14804" s="41"/>
      <c r="AR14804" s="41"/>
      <c r="AS14804" s="41"/>
      <c r="AT14804" s="41"/>
      <c r="AU14804" s="41"/>
      <c r="AV14804" s="41"/>
      <c r="AW14804" s="41"/>
      <c r="AX14804" s="41"/>
      <c r="AY14804" s="41"/>
      <c r="AZ14804" s="41"/>
      <c r="BA14804" s="41"/>
      <c r="BB14804" s="41"/>
      <c r="BC14804" s="41"/>
      <c r="BD14804" s="41"/>
      <c r="BE14804" s="41"/>
      <c r="BF14804" s="41"/>
      <c r="BG14804" s="41"/>
      <c r="BH14804" s="41"/>
      <c r="BI14804" s="41"/>
      <c r="BJ14804" s="41"/>
      <c r="BK14804" s="41"/>
      <c r="BL14804" s="41"/>
      <c r="BM14804" s="41"/>
      <c r="BN14804" s="41"/>
      <c r="BO14804" s="41"/>
      <c r="BP14804" s="108"/>
      <c r="CG14804" s="102"/>
      <c r="CI14804" s="45"/>
    </row>
    <row r="14805" spans="37:87" ht="13" customHeight="1">
      <c r="AK14805" s="114"/>
      <c r="AL14805" s="41"/>
      <c r="AM14805" s="41"/>
      <c r="AN14805" s="41"/>
      <c r="AO14805" s="41"/>
      <c r="AP14805" s="41"/>
      <c r="AQ14805" s="41"/>
      <c r="AR14805" s="41"/>
      <c r="AS14805" s="41"/>
      <c r="AT14805" s="41"/>
      <c r="AU14805" s="41"/>
      <c r="AV14805" s="41"/>
      <c r="AW14805" s="41"/>
      <c r="AX14805" s="41"/>
      <c r="AY14805" s="41"/>
      <c r="AZ14805" s="41"/>
      <c r="BA14805" s="41"/>
      <c r="BB14805" s="41"/>
      <c r="BC14805" s="41"/>
      <c r="BD14805" s="41"/>
      <c r="BE14805" s="41"/>
      <c r="BF14805" s="41"/>
      <c r="BG14805" s="41"/>
      <c r="BH14805" s="41"/>
      <c r="BI14805" s="41"/>
      <c r="BJ14805" s="41"/>
      <c r="BK14805" s="41"/>
      <c r="BL14805" s="41"/>
      <c r="BM14805" s="41"/>
      <c r="BN14805" s="41"/>
      <c r="BO14805" s="41"/>
      <c r="BP14805" s="108"/>
      <c r="CG14805" s="102"/>
      <c r="CI14805" s="45"/>
    </row>
    <row r="14806" spans="37:87" ht="13" customHeight="1">
      <c r="AK14806" s="114"/>
      <c r="AL14806" s="41"/>
      <c r="AM14806" s="41"/>
      <c r="AN14806" s="41"/>
      <c r="AO14806" s="41"/>
      <c r="AP14806" s="41"/>
      <c r="AQ14806" s="41"/>
      <c r="AR14806" s="41"/>
      <c r="AS14806" s="41"/>
      <c r="AT14806" s="41"/>
      <c r="AU14806" s="41"/>
      <c r="AV14806" s="41"/>
      <c r="AW14806" s="41"/>
      <c r="AX14806" s="41"/>
      <c r="AY14806" s="41"/>
      <c r="AZ14806" s="41"/>
      <c r="BA14806" s="41"/>
      <c r="BB14806" s="41"/>
      <c r="BC14806" s="41"/>
      <c r="BD14806" s="41"/>
      <c r="BE14806" s="41"/>
      <c r="BF14806" s="41"/>
      <c r="BG14806" s="41"/>
      <c r="BH14806" s="41"/>
      <c r="BI14806" s="41"/>
      <c r="BJ14806" s="41"/>
      <c r="BK14806" s="41"/>
      <c r="BL14806" s="41"/>
      <c r="BM14806" s="41"/>
      <c r="BN14806" s="41"/>
      <c r="BO14806" s="41"/>
      <c r="BP14806" s="108"/>
      <c r="CG14806" s="102"/>
      <c r="CI14806" s="45"/>
    </row>
    <row r="14807" spans="37:87" ht="13" customHeight="1">
      <c r="AK14807" s="114"/>
      <c r="AL14807" s="41"/>
      <c r="AM14807" s="41"/>
      <c r="AN14807" s="41"/>
      <c r="AO14807" s="41"/>
      <c r="AP14807" s="41"/>
      <c r="AQ14807" s="41"/>
      <c r="AR14807" s="41"/>
      <c r="AS14807" s="41"/>
      <c r="AT14807" s="41"/>
      <c r="AU14807" s="41"/>
      <c r="AV14807" s="41"/>
      <c r="AW14807" s="41"/>
      <c r="AX14807" s="41"/>
      <c r="AY14807" s="41"/>
      <c r="AZ14807" s="41"/>
      <c r="BA14807" s="41"/>
      <c r="BB14807" s="41"/>
      <c r="BC14807" s="41"/>
      <c r="BD14807" s="41"/>
      <c r="BE14807" s="41"/>
      <c r="BF14807" s="41"/>
      <c r="BG14807" s="41"/>
      <c r="BH14807" s="41"/>
      <c r="BI14807" s="41"/>
      <c r="BJ14807" s="41"/>
      <c r="BK14807" s="41"/>
      <c r="BL14807" s="41"/>
      <c r="BM14807" s="41"/>
      <c r="BN14807" s="41"/>
      <c r="BO14807" s="41"/>
      <c r="BP14807" s="108"/>
      <c r="CG14807" s="102"/>
      <c r="CI14807" s="45"/>
    </row>
    <row r="14808" spans="37:87" ht="13" customHeight="1">
      <c r="AK14808" s="114"/>
      <c r="AL14808" s="41"/>
      <c r="AM14808" s="41"/>
      <c r="AN14808" s="41"/>
      <c r="AO14808" s="41"/>
      <c r="AP14808" s="41"/>
      <c r="AQ14808" s="41"/>
      <c r="AR14808" s="41"/>
      <c r="AS14808" s="41"/>
      <c r="AT14808" s="41"/>
      <c r="AU14808" s="41"/>
      <c r="AV14808" s="41"/>
      <c r="AW14808" s="41"/>
      <c r="AX14808" s="41"/>
      <c r="AY14808" s="41"/>
      <c r="AZ14808" s="41"/>
      <c r="BA14808" s="41"/>
      <c r="BB14808" s="41"/>
      <c r="BC14808" s="41"/>
      <c r="BD14808" s="41"/>
      <c r="BE14808" s="41"/>
      <c r="BF14808" s="41"/>
      <c r="BG14808" s="41"/>
      <c r="BH14808" s="41"/>
      <c r="BI14808" s="41"/>
      <c r="BJ14808" s="41"/>
      <c r="BK14808" s="41"/>
      <c r="BL14808" s="41"/>
      <c r="BM14808" s="41"/>
      <c r="BN14808" s="41"/>
      <c r="BO14808" s="41"/>
      <c r="BP14808" s="108"/>
      <c r="CG14808" s="102"/>
      <c r="CI14808" s="45"/>
    </row>
    <row r="14809" spans="37:87" ht="13" customHeight="1">
      <c r="AK14809" s="114"/>
      <c r="AL14809" s="41"/>
      <c r="AM14809" s="41"/>
      <c r="AN14809" s="41"/>
      <c r="AO14809" s="41"/>
      <c r="AP14809" s="41"/>
      <c r="AQ14809" s="41"/>
      <c r="AR14809" s="41"/>
      <c r="AS14809" s="41"/>
      <c r="AT14809" s="41"/>
      <c r="AU14809" s="41"/>
      <c r="AV14809" s="41"/>
      <c r="AW14809" s="41"/>
      <c r="AX14809" s="41"/>
      <c r="AY14809" s="41"/>
      <c r="AZ14809" s="41"/>
      <c r="BA14809" s="41"/>
      <c r="BB14809" s="41"/>
      <c r="BC14809" s="41"/>
      <c r="BD14809" s="41"/>
      <c r="BE14809" s="41"/>
      <c r="BF14809" s="41"/>
      <c r="BG14809" s="41"/>
      <c r="BH14809" s="41"/>
      <c r="BI14809" s="41"/>
      <c r="BJ14809" s="41"/>
      <c r="BK14809" s="41"/>
      <c r="BL14809" s="41"/>
      <c r="BM14809" s="41"/>
      <c r="BN14809" s="41"/>
      <c r="BO14809" s="41"/>
      <c r="BP14809" s="108"/>
      <c r="CG14809" s="102"/>
      <c r="CI14809" s="45"/>
    </row>
    <row r="14810" spans="37:87" ht="13" customHeight="1">
      <c r="AK14810" s="114"/>
      <c r="AL14810" s="41"/>
      <c r="AM14810" s="41"/>
      <c r="AN14810" s="41"/>
      <c r="AO14810" s="41"/>
      <c r="AP14810" s="41"/>
      <c r="AQ14810" s="41"/>
      <c r="AR14810" s="41"/>
      <c r="AS14810" s="41"/>
      <c r="AT14810" s="41"/>
      <c r="AU14810" s="41"/>
      <c r="AV14810" s="41"/>
      <c r="AW14810" s="41"/>
      <c r="AX14810" s="41"/>
      <c r="AY14810" s="41"/>
      <c r="AZ14810" s="41"/>
      <c r="BA14810" s="41"/>
      <c r="BB14810" s="41"/>
      <c r="BC14810" s="41"/>
      <c r="BD14810" s="41"/>
      <c r="BE14810" s="41"/>
      <c r="BF14810" s="41"/>
      <c r="BG14810" s="41"/>
      <c r="BH14810" s="41"/>
      <c r="BI14810" s="41"/>
      <c r="BJ14810" s="41"/>
      <c r="BK14810" s="41"/>
      <c r="BL14810" s="41"/>
      <c r="BM14810" s="41"/>
      <c r="BN14810" s="41"/>
      <c r="BO14810" s="41"/>
      <c r="BP14810" s="108"/>
      <c r="CG14810" s="102"/>
      <c r="CI14810" s="45"/>
    </row>
    <row r="14811" spans="37:87" ht="13" customHeight="1">
      <c r="AK14811" s="114"/>
      <c r="AL14811" s="41"/>
      <c r="AM14811" s="41"/>
      <c r="AN14811" s="41"/>
      <c r="AO14811" s="41"/>
      <c r="AP14811" s="41"/>
      <c r="AQ14811" s="41"/>
      <c r="AR14811" s="41"/>
      <c r="AS14811" s="41"/>
      <c r="AT14811" s="41"/>
      <c r="AU14811" s="41"/>
      <c r="AV14811" s="41"/>
      <c r="AW14811" s="41"/>
      <c r="AX14811" s="41"/>
      <c r="AY14811" s="41"/>
      <c r="AZ14811" s="41"/>
      <c r="BA14811" s="41"/>
      <c r="BB14811" s="41"/>
      <c r="BC14811" s="41"/>
      <c r="BD14811" s="41"/>
      <c r="BE14811" s="41"/>
      <c r="BF14811" s="41"/>
      <c r="BG14811" s="41"/>
      <c r="BH14811" s="41"/>
      <c r="BI14811" s="41"/>
      <c r="BJ14811" s="41"/>
      <c r="BK14811" s="41"/>
      <c r="BL14811" s="41"/>
      <c r="BM14811" s="41"/>
      <c r="BN14811" s="41"/>
      <c r="BO14811" s="41"/>
      <c r="BP14811" s="108"/>
      <c r="CG14811" s="102"/>
      <c r="CI14811" s="45"/>
    </row>
    <row r="14812" spans="37:87" ht="13" customHeight="1">
      <c r="AK14812" s="114"/>
      <c r="AL14812" s="41"/>
      <c r="AM14812" s="41"/>
      <c r="AN14812" s="41"/>
      <c r="AO14812" s="41"/>
      <c r="AP14812" s="41"/>
      <c r="AQ14812" s="41"/>
      <c r="AR14812" s="41"/>
      <c r="AS14812" s="41"/>
      <c r="AT14812" s="41"/>
      <c r="AU14812" s="41"/>
      <c r="AV14812" s="41"/>
      <c r="AW14812" s="41"/>
      <c r="AX14812" s="41"/>
      <c r="AY14812" s="41"/>
      <c r="AZ14812" s="41"/>
      <c r="BA14812" s="41"/>
      <c r="BB14812" s="41"/>
      <c r="BC14812" s="41"/>
      <c r="BD14812" s="41"/>
      <c r="BE14812" s="41"/>
      <c r="BF14812" s="41"/>
      <c r="BG14812" s="41"/>
      <c r="BH14812" s="41"/>
      <c r="BI14812" s="41"/>
      <c r="BJ14812" s="41"/>
      <c r="BK14812" s="41"/>
      <c r="BL14812" s="41"/>
      <c r="BM14812" s="41"/>
      <c r="BN14812" s="41"/>
      <c r="BO14812" s="41"/>
      <c r="BP14812" s="108"/>
      <c r="CG14812" s="102"/>
      <c r="CI14812" s="45"/>
    </row>
    <row r="14813" spans="37:87" ht="13" customHeight="1">
      <c r="AK14813" s="114"/>
      <c r="AL14813" s="41"/>
      <c r="AM14813" s="41"/>
      <c r="AN14813" s="41"/>
      <c r="AO14813" s="41"/>
      <c r="AP14813" s="41"/>
      <c r="AQ14813" s="41"/>
      <c r="AR14813" s="41"/>
      <c r="AS14813" s="41"/>
      <c r="AT14813" s="41"/>
      <c r="AU14813" s="41"/>
      <c r="AV14813" s="41"/>
      <c r="AW14813" s="41"/>
      <c r="AX14813" s="41"/>
      <c r="AY14813" s="41"/>
      <c r="AZ14813" s="41"/>
      <c r="BA14813" s="41"/>
      <c r="BB14813" s="41"/>
      <c r="BC14813" s="41"/>
      <c r="BD14813" s="41"/>
      <c r="BE14813" s="41"/>
      <c r="BF14813" s="41"/>
      <c r="BG14813" s="41"/>
      <c r="BH14813" s="41"/>
      <c r="BI14813" s="41"/>
      <c r="BJ14813" s="41"/>
      <c r="BK14813" s="41"/>
      <c r="BL14813" s="41"/>
      <c r="BM14813" s="41"/>
      <c r="BN14813" s="41"/>
      <c r="BO14813" s="41"/>
      <c r="BP14813" s="108"/>
      <c r="CG14813" s="102"/>
      <c r="CI14813" s="45"/>
    </row>
    <row r="14814" spans="37:87" ht="13" customHeight="1">
      <c r="AK14814" s="114"/>
      <c r="AL14814" s="41"/>
      <c r="AM14814" s="41"/>
      <c r="AN14814" s="41"/>
      <c r="AO14814" s="41"/>
      <c r="AP14814" s="41"/>
      <c r="AQ14814" s="41"/>
      <c r="AR14814" s="41"/>
      <c r="AS14814" s="41"/>
      <c r="AT14814" s="41"/>
      <c r="AU14814" s="41"/>
      <c r="AV14814" s="41"/>
      <c r="AW14814" s="41"/>
      <c r="AX14814" s="41"/>
      <c r="AY14814" s="41"/>
      <c r="AZ14814" s="41"/>
      <c r="BA14814" s="41"/>
      <c r="BB14814" s="41"/>
      <c r="BC14814" s="41"/>
      <c r="BD14814" s="41"/>
      <c r="BE14814" s="41"/>
      <c r="BF14814" s="41"/>
      <c r="BG14814" s="41"/>
      <c r="BH14814" s="41"/>
      <c r="BI14814" s="41"/>
      <c r="BJ14814" s="41"/>
      <c r="BK14814" s="41"/>
      <c r="BL14814" s="41"/>
      <c r="BM14814" s="41"/>
      <c r="BN14814" s="41"/>
      <c r="BO14814" s="41"/>
      <c r="BP14814" s="108"/>
      <c r="CG14814" s="102"/>
      <c r="CI14814" s="45"/>
    </row>
    <row r="14815" spans="37:87" ht="13" customHeight="1">
      <c r="AK14815" s="114"/>
      <c r="AL14815" s="41"/>
      <c r="AM14815" s="41"/>
      <c r="AN14815" s="41"/>
      <c r="AO14815" s="41"/>
      <c r="AP14815" s="41"/>
      <c r="AQ14815" s="41"/>
      <c r="AR14815" s="41"/>
      <c r="AS14815" s="41"/>
      <c r="AT14815" s="41"/>
      <c r="AU14815" s="41"/>
      <c r="AV14815" s="41"/>
      <c r="AW14815" s="41"/>
      <c r="AX14815" s="41"/>
      <c r="AY14815" s="41"/>
      <c r="AZ14815" s="41"/>
      <c r="BA14815" s="41"/>
      <c r="BB14815" s="41"/>
      <c r="BC14815" s="41"/>
      <c r="BD14815" s="41"/>
      <c r="BE14815" s="41"/>
      <c r="BF14815" s="41"/>
      <c r="BG14815" s="41"/>
      <c r="BH14815" s="41"/>
      <c r="BI14815" s="41"/>
      <c r="BJ14815" s="41"/>
      <c r="BK14815" s="41"/>
      <c r="BL14815" s="41"/>
      <c r="BM14815" s="41"/>
      <c r="BN14815" s="41"/>
      <c r="BO14815" s="41"/>
      <c r="BP14815" s="108"/>
      <c r="CG14815" s="102"/>
      <c r="CI14815" s="45"/>
    </row>
    <row r="14816" spans="37:87" ht="13" customHeight="1">
      <c r="AK14816" s="114"/>
      <c r="AL14816" s="41"/>
      <c r="AM14816" s="41"/>
      <c r="AN14816" s="41"/>
      <c r="AO14816" s="41"/>
      <c r="AP14816" s="41"/>
      <c r="AQ14816" s="41"/>
      <c r="AR14816" s="41"/>
      <c r="AS14816" s="41"/>
      <c r="AT14816" s="41"/>
      <c r="AU14816" s="41"/>
      <c r="AV14816" s="41"/>
      <c r="AW14816" s="41"/>
      <c r="AX14816" s="41"/>
      <c r="AY14816" s="41"/>
      <c r="AZ14816" s="41"/>
      <c r="BA14816" s="41"/>
      <c r="BB14816" s="41"/>
      <c r="BC14816" s="41"/>
      <c r="BD14816" s="41"/>
      <c r="BE14816" s="41"/>
      <c r="BF14816" s="41"/>
      <c r="BG14816" s="41"/>
      <c r="BH14816" s="41"/>
      <c r="BI14816" s="41"/>
      <c r="BJ14816" s="41"/>
      <c r="BK14816" s="41"/>
      <c r="BL14816" s="41"/>
      <c r="BM14816" s="41"/>
      <c r="BN14816" s="41"/>
      <c r="BO14816" s="41"/>
      <c r="BP14816" s="108"/>
      <c r="CG14816" s="102"/>
      <c r="CI14816" s="45"/>
    </row>
    <row r="14817" spans="37:87" ht="13" customHeight="1">
      <c r="AK14817" s="114"/>
      <c r="AL14817" s="41"/>
      <c r="AM14817" s="41"/>
      <c r="AN14817" s="41"/>
      <c r="AO14817" s="41"/>
      <c r="AP14817" s="41"/>
      <c r="AQ14817" s="41"/>
      <c r="AR14817" s="41"/>
      <c r="AS14817" s="41"/>
      <c r="AT14817" s="41"/>
      <c r="AU14817" s="41"/>
      <c r="AV14817" s="41"/>
      <c r="AW14817" s="41"/>
      <c r="AX14817" s="41"/>
      <c r="AY14817" s="41"/>
      <c r="AZ14817" s="41"/>
      <c r="BA14817" s="41"/>
      <c r="BB14817" s="41"/>
      <c r="BC14817" s="41"/>
      <c r="BD14817" s="41"/>
      <c r="BE14817" s="41"/>
      <c r="BF14817" s="41"/>
      <c r="BG14817" s="41"/>
      <c r="BH14817" s="41"/>
      <c r="BI14817" s="41"/>
      <c r="BJ14817" s="41"/>
      <c r="BK14817" s="41"/>
      <c r="BL14817" s="41"/>
      <c r="BM14817" s="41"/>
      <c r="BN14817" s="41"/>
      <c r="BO14817" s="41"/>
      <c r="BP14817" s="108"/>
      <c r="CG14817" s="102"/>
      <c r="CI14817" s="45"/>
    </row>
    <row r="14818" spans="37:87" ht="13" customHeight="1">
      <c r="AK14818" s="114"/>
      <c r="AL14818" s="41"/>
      <c r="AM14818" s="41"/>
      <c r="AN14818" s="41"/>
      <c r="AO14818" s="41"/>
      <c r="AP14818" s="41"/>
      <c r="AQ14818" s="41"/>
      <c r="AR14818" s="41"/>
      <c r="AS14818" s="41"/>
      <c r="AT14818" s="41"/>
      <c r="AU14818" s="41"/>
      <c r="AV14818" s="41"/>
      <c r="AW14818" s="41"/>
      <c r="AX14818" s="41"/>
      <c r="AY14818" s="41"/>
      <c r="AZ14818" s="41"/>
      <c r="BA14818" s="41"/>
      <c r="BB14818" s="41"/>
      <c r="BC14818" s="41"/>
      <c r="BD14818" s="41"/>
      <c r="BE14818" s="41"/>
      <c r="BF14818" s="41"/>
      <c r="BG14818" s="41"/>
      <c r="BH14818" s="41"/>
      <c r="BI14818" s="41"/>
      <c r="BJ14818" s="41"/>
      <c r="BK14818" s="41"/>
      <c r="BL14818" s="41"/>
      <c r="BM14818" s="41"/>
      <c r="BN14818" s="41"/>
      <c r="BO14818" s="41"/>
      <c r="BP14818" s="108"/>
      <c r="CG14818" s="102"/>
      <c r="CI14818" s="45"/>
    </row>
    <row r="14819" spans="37:87" ht="13" customHeight="1">
      <c r="AK14819" s="114"/>
      <c r="AL14819" s="41"/>
      <c r="AM14819" s="41"/>
      <c r="AN14819" s="41"/>
      <c r="AO14819" s="41"/>
      <c r="AP14819" s="41"/>
      <c r="AQ14819" s="41"/>
      <c r="AR14819" s="41"/>
      <c r="AS14819" s="41"/>
      <c r="AT14819" s="41"/>
      <c r="AU14819" s="41"/>
      <c r="AV14819" s="41"/>
      <c r="AW14819" s="41"/>
      <c r="AX14819" s="41"/>
      <c r="AY14819" s="41"/>
      <c r="AZ14819" s="41"/>
      <c r="BA14819" s="41"/>
      <c r="BB14819" s="41"/>
      <c r="BC14819" s="41"/>
      <c r="BD14819" s="41"/>
      <c r="BE14819" s="41"/>
      <c r="BF14819" s="41"/>
      <c r="BG14819" s="41"/>
      <c r="BH14819" s="41"/>
      <c r="BI14819" s="41"/>
      <c r="BJ14819" s="41"/>
      <c r="BK14819" s="41"/>
      <c r="BL14819" s="41"/>
      <c r="BM14819" s="41"/>
      <c r="BN14819" s="41"/>
      <c r="BO14819" s="41"/>
      <c r="BP14819" s="108"/>
      <c r="CG14819" s="102"/>
      <c r="CI14819" s="45"/>
    </row>
    <row r="14820" spans="37:87" ht="13" customHeight="1">
      <c r="AK14820" s="114"/>
      <c r="AL14820" s="41"/>
      <c r="AM14820" s="41"/>
      <c r="AN14820" s="41"/>
      <c r="AO14820" s="41"/>
      <c r="AP14820" s="41"/>
      <c r="AQ14820" s="41"/>
      <c r="AR14820" s="41"/>
      <c r="AS14820" s="41"/>
      <c r="AT14820" s="41"/>
      <c r="AU14820" s="41"/>
      <c r="AV14820" s="41"/>
      <c r="AW14820" s="41"/>
      <c r="AX14820" s="41"/>
      <c r="AY14820" s="41"/>
      <c r="AZ14820" s="41"/>
      <c r="BA14820" s="41"/>
      <c r="BB14820" s="41"/>
      <c r="BC14820" s="41"/>
      <c r="BD14820" s="41"/>
      <c r="BE14820" s="41"/>
      <c r="BF14820" s="41"/>
      <c r="BG14820" s="41"/>
      <c r="BH14820" s="41"/>
      <c r="BI14820" s="41"/>
      <c r="BJ14820" s="41"/>
      <c r="BK14820" s="41"/>
      <c r="BL14820" s="41"/>
      <c r="BM14820" s="41"/>
      <c r="BN14820" s="41"/>
      <c r="BO14820" s="41"/>
      <c r="BP14820" s="108"/>
      <c r="CG14820" s="102"/>
      <c r="CI14820" s="45"/>
    </row>
    <row r="14821" spans="37:87" ht="13" customHeight="1">
      <c r="AK14821" s="114"/>
      <c r="AL14821" s="41"/>
      <c r="AM14821" s="41"/>
      <c r="AN14821" s="41"/>
      <c r="AO14821" s="41"/>
      <c r="AP14821" s="41"/>
      <c r="AQ14821" s="41"/>
      <c r="AR14821" s="41"/>
      <c r="AS14821" s="41"/>
      <c r="AT14821" s="41"/>
      <c r="AU14821" s="41"/>
      <c r="AV14821" s="41"/>
      <c r="AW14821" s="41"/>
      <c r="AX14821" s="41"/>
      <c r="AY14821" s="41"/>
      <c r="AZ14821" s="41"/>
      <c r="BA14821" s="41"/>
      <c r="BB14821" s="41"/>
      <c r="BC14821" s="41"/>
      <c r="BD14821" s="41"/>
      <c r="BE14821" s="41"/>
      <c r="BF14821" s="41"/>
      <c r="BG14821" s="41"/>
      <c r="BH14821" s="41"/>
      <c r="BI14821" s="41"/>
      <c r="BJ14821" s="41"/>
      <c r="BK14821" s="41"/>
      <c r="BL14821" s="41"/>
      <c r="BM14821" s="41"/>
      <c r="BN14821" s="41"/>
      <c r="BO14821" s="41"/>
      <c r="BP14821" s="108"/>
      <c r="CG14821" s="102"/>
      <c r="CI14821" s="45"/>
    </row>
    <row r="14822" spans="37:87" ht="13" customHeight="1">
      <c r="AK14822" s="114"/>
      <c r="AL14822" s="41"/>
      <c r="AM14822" s="41"/>
      <c r="AN14822" s="41"/>
      <c r="AO14822" s="41"/>
      <c r="AP14822" s="41"/>
      <c r="AQ14822" s="41"/>
      <c r="AR14822" s="41"/>
      <c r="AS14822" s="41"/>
      <c r="AT14822" s="41"/>
      <c r="AU14822" s="41"/>
      <c r="AV14822" s="41"/>
      <c r="AW14822" s="41"/>
      <c r="AX14822" s="41"/>
      <c r="AY14822" s="41"/>
      <c r="AZ14822" s="41"/>
      <c r="BA14822" s="41"/>
      <c r="BB14822" s="41"/>
      <c r="BC14822" s="41"/>
      <c r="BD14822" s="41"/>
      <c r="BE14822" s="41"/>
      <c r="BF14822" s="41"/>
      <c r="BG14822" s="41"/>
      <c r="BH14822" s="41"/>
      <c r="BI14822" s="41"/>
      <c r="BJ14822" s="41"/>
      <c r="BK14822" s="41"/>
      <c r="BL14822" s="41"/>
      <c r="BM14822" s="41"/>
      <c r="BN14822" s="41"/>
      <c r="BO14822" s="41"/>
      <c r="BP14822" s="108"/>
      <c r="CG14822" s="102"/>
      <c r="CI14822" s="45"/>
    </row>
    <row r="14823" spans="37:87" ht="13" customHeight="1">
      <c r="AK14823" s="114"/>
      <c r="AL14823" s="41"/>
      <c r="AM14823" s="41"/>
      <c r="AN14823" s="41"/>
      <c r="AO14823" s="41"/>
      <c r="AP14823" s="41"/>
      <c r="AQ14823" s="41"/>
      <c r="AR14823" s="41"/>
      <c r="AS14823" s="41"/>
      <c r="AT14823" s="41"/>
      <c r="AU14823" s="41"/>
      <c r="AV14823" s="41"/>
      <c r="AW14823" s="41"/>
      <c r="AX14823" s="41"/>
      <c r="AY14823" s="41"/>
      <c r="AZ14823" s="41"/>
      <c r="BA14823" s="41"/>
      <c r="BB14823" s="41"/>
      <c r="BC14823" s="41"/>
      <c r="BD14823" s="41"/>
      <c r="BE14823" s="41"/>
      <c r="BF14823" s="41"/>
      <c r="BG14823" s="41"/>
      <c r="BH14823" s="41"/>
      <c r="BI14823" s="41"/>
      <c r="BJ14823" s="41"/>
      <c r="BK14823" s="41"/>
      <c r="BL14823" s="41"/>
      <c r="BM14823" s="41"/>
      <c r="BN14823" s="41"/>
      <c r="BO14823" s="41"/>
      <c r="BP14823" s="108"/>
      <c r="CG14823" s="102"/>
      <c r="CI14823" s="45"/>
    </row>
    <row r="14824" spans="37:87" ht="13" customHeight="1">
      <c r="AK14824" s="114"/>
      <c r="AL14824" s="41"/>
      <c r="AM14824" s="41"/>
      <c r="AN14824" s="41"/>
      <c r="AO14824" s="41"/>
      <c r="AP14824" s="41"/>
      <c r="AQ14824" s="41"/>
      <c r="AR14824" s="41"/>
      <c r="AS14824" s="41"/>
      <c r="AT14824" s="41"/>
      <c r="AU14824" s="41"/>
      <c r="AV14824" s="41"/>
      <c r="AW14824" s="41"/>
      <c r="AX14824" s="41"/>
      <c r="AY14824" s="41"/>
      <c r="AZ14824" s="41"/>
      <c r="BA14824" s="41"/>
      <c r="BB14824" s="41"/>
      <c r="BC14824" s="41"/>
      <c r="BD14824" s="41"/>
      <c r="BE14824" s="41"/>
      <c r="BF14824" s="41"/>
      <c r="BG14824" s="41"/>
      <c r="BH14824" s="41"/>
      <c r="BI14824" s="41"/>
      <c r="BJ14824" s="41"/>
      <c r="BK14824" s="41"/>
      <c r="BL14824" s="41"/>
      <c r="BM14824" s="41"/>
      <c r="BN14824" s="41"/>
      <c r="BO14824" s="41"/>
      <c r="BP14824" s="108"/>
      <c r="CG14824" s="102"/>
      <c r="CI14824" s="45"/>
    </row>
    <row r="14825" spans="37:87" ht="13" customHeight="1">
      <c r="AK14825" s="114"/>
      <c r="AL14825" s="41"/>
      <c r="AM14825" s="41"/>
      <c r="AN14825" s="41"/>
      <c r="AO14825" s="41"/>
      <c r="AP14825" s="41"/>
      <c r="AQ14825" s="41"/>
      <c r="AR14825" s="41"/>
      <c r="AS14825" s="41"/>
      <c r="AT14825" s="41"/>
      <c r="AU14825" s="41"/>
      <c r="AV14825" s="41"/>
      <c r="AW14825" s="41"/>
      <c r="AX14825" s="41"/>
      <c r="AY14825" s="41"/>
      <c r="AZ14825" s="41"/>
      <c r="BA14825" s="41"/>
      <c r="BB14825" s="41"/>
      <c r="BC14825" s="41"/>
      <c r="BD14825" s="41"/>
      <c r="BE14825" s="41"/>
      <c r="BF14825" s="41"/>
      <c r="BG14825" s="41"/>
      <c r="BH14825" s="41"/>
      <c r="BI14825" s="41"/>
      <c r="BJ14825" s="41"/>
      <c r="BK14825" s="41"/>
      <c r="BL14825" s="41"/>
      <c r="BM14825" s="41"/>
      <c r="BN14825" s="41"/>
      <c r="BO14825" s="41"/>
      <c r="BP14825" s="108"/>
      <c r="CG14825" s="102"/>
      <c r="CI14825" s="45"/>
    </row>
    <row r="14826" spans="37:87" ht="13" customHeight="1">
      <c r="AK14826" s="114"/>
      <c r="AL14826" s="41"/>
      <c r="AM14826" s="41"/>
      <c r="AN14826" s="41"/>
      <c r="AO14826" s="41"/>
      <c r="AP14826" s="41"/>
      <c r="AQ14826" s="41"/>
      <c r="AR14826" s="41"/>
      <c r="AS14826" s="41"/>
      <c r="AT14826" s="41"/>
      <c r="AU14826" s="41"/>
      <c r="AV14826" s="41"/>
      <c r="AW14826" s="41"/>
      <c r="AX14826" s="41"/>
      <c r="AY14826" s="41"/>
      <c r="AZ14826" s="41"/>
      <c r="BA14826" s="41"/>
      <c r="BB14826" s="41"/>
      <c r="BC14826" s="41"/>
      <c r="BD14826" s="41"/>
      <c r="BE14826" s="41"/>
      <c r="BF14826" s="41"/>
      <c r="BG14826" s="41"/>
      <c r="BH14826" s="41"/>
      <c r="BI14826" s="41"/>
      <c r="BJ14826" s="41"/>
      <c r="BK14826" s="41"/>
      <c r="BL14826" s="41"/>
      <c r="BM14826" s="41"/>
      <c r="BN14826" s="41"/>
      <c r="BO14826" s="41"/>
      <c r="BP14826" s="108"/>
      <c r="CG14826" s="102"/>
      <c r="CI14826" s="45"/>
    </row>
    <row r="14827" spans="37:87" ht="13" customHeight="1">
      <c r="AK14827" s="114"/>
      <c r="AL14827" s="41"/>
      <c r="AM14827" s="41"/>
      <c r="AN14827" s="41"/>
      <c r="AO14827" s="41"/>
      <c r="AP14827" s="41"/>
      <c r="AQ14827" s="41"/>
      <c r="AR14827" s="41"/>
      <c r="AS14827" s="41"/>
      <c r="AT14827" s="41"/>
      <c r="AU14827" s="41"/>
      <c r="AV14827" s="41"/>
      <c r="AW14827" s="41"/>
      <c r="AX14827" s="41"/>
      <c r="AY14827" s="41"/>
      <c r="AZ14827" s="41"/>
      <c r="BA14827" s="41"/>
      <c r="BB14827" s="41"/>
      <c r="BC14827" s="41"/>
      <c r="BD14827" s="41"/>
      <c r="BE14827" s="41"/>
      <c r="BF14827" s="41"/>
      <c r="BG14827" s="41"/>
      <c r="BH14827" s="41"/>
      <c r="BI14827" s="41"/>
      <c r="BJ14827" s="41"/>
      <c r="BK14827" s="41"/>
      <c r="BL14827" s="41"/>
      <c r="BM14827" s="41"/>
      <c r="BN14827" s="41"/>
      <c r="BO14827" s="41"/>
      <c r="BP14827" s="108"/>
      <c r="CG14827" s="102"/>
      <c r="CI14827" s="45"/>
    </row>
    <row r="14828" spans="37:87" ht="13" customHeight="1">
      <c r="AK14828" s="114"/>
      <c r="AL14828" s="41"/>
      <c r="AM14828" s="41"/>
      <c r="AN14828" s="41"/>
      <c r="AO14828" s="41"/>
      <c r="AP14828" s="41"/>
      <c r="AQ14828" s="41"/>
      <c r="AR14828" s="41"/>
      <c r="AS14828" s="41"/>
      <c r="AT14828" s="41"/>
      <c r="AU14828" s="41"/>
      <c r="AV14828" s="41"/>
      <c r="AW14828" s="41"/>
      <c r="AX14828" s="41"/>
      <c r="AY14828" s="41"/>
      <c r="AZ14828" s="41"/>
      <c r="BA14828" s="41"/>
      <c r="BB14828" s="41"/>
      <c r="BC14828" s="41"/>
      <c r="BD14828" s="41"/>
      <c r="BE14828" s="41"/>
      <c r="BF14828" s="41"/>
      <c r="BG14828" s="41"/>
      <c r="BH14828" s="41"/>
      <c r="BI14828" s="41"/>
      <c r="BJ14828" s="41"/>
      <c r="BK14828" s="41"/>
      <c r="BL14828" s="41"/>
      <c r="BM14828" s="41"/>
      <c r="BN14828" s="41"/>
      <c r="BO14828" s="41"/>
      <c r="BP14828" s="108"/>
      <c r="CG14828" s="102"/>
      <c r="CI14828" s="45"/>
    </row>
    <row r="14829" spans="37:87" ht="13" customHeight="1">
      <c r="AK14829" s="114"/>
      <c r="AL14829" s="41"/>
      <c r="AM14829" s="41"/>
      <c r="AN14829" s="41"/>
      <c r="AO14829" s="41"/>
      <c r="AP14829" s="41"/>
      <c r="AQ14829" s="41"/>
      <c r="AR14829" s="41"/>
      <c r="AS14829" s="41"/>
      <c r="AT14829" s="41"/>
      <c r="AU14829" s="41"/>
      <c r="AV14829" s="41"/>
      <c r="AW14829" s="41"/>
      <c r="AX14829" s="41"/>
      <c r="AY14829" s="41"/>
      <c r="AZ14829" s="41"/>
      <c r="BA14829" s="41"/>
      <c r="BB14829" s="41"/>
      <c r="BC14829" s="41"/>
      <c r="BD14829" s="41"/>
      <c r="BE14829" s="41"/>
      <c r="BF14829" s="41"/>
      <c r="BG14829" s="41"/>
      <c r="BH14829" s="41"/>
      <c r="BI14829" s="41"/>
      <c r="BJ14829" s="41"/>
      <c r="BK14829" s="41"/>
      <c r="BL14829" s="41"/>
      <c r="BM14829" s="41"/>
      <c r="BN14829" s="41"/>
      <c r="BO14829" s="41"/>
      <c r="BP14829" s="108"/>
      <c r="CG14829" s="102"/>
      <c r="CI14829" s="45"/>
    </row>
    <row r="14830" spans="37:87" ht="13" customHeight="1">
      <c r="AK14830" s="114"/>
      <c r="AL14830" s="41"/>
      <c r="AM14830" s="41"/>
      <c r="AN14830" s="41"/>
      <c r="AO14830" s="41"/>
      <c r="AP14830" s="41"/>
      <c r="AQ14830" s="41"/>
      <c r="AR14830" s="41"/>
      <c r="AS14830" s="41"/>
      <c r="AT14830" s="41"/>
      <c r="AU14830" s="41"/>
      <c r="AV14830" s="41"/>
      <c r="AW14830" s="41"/>
      <c r="AX14830" s="41"/>
      <c r="AY14830" s="41"/>
      <c r="AZ14830" s="41"/>
      <c r="BA14830" s="41"/>
      <c r="BB14830" s="41"/>
      <c r="BC14830" s="41"/>
      <c r="BD14830" s="41"/>
      <c r="BE14830" s="41"/>
      <c r="BF14830" s="41"/>
      <c r="BG14830" s="41"/>
      <c r="BH14830" s="41"/>
      <c r="BI14830" s="41"/>
      <c r="BJ14830" s="41"/>
      <c r="BK14830" s="41"/>
      <c r="BL14830" s="41"/>
      <c r="BM14830" s="41"/>
      <c r="BN14830" s="41"/>
      <c r="BO14830" s="41"/>
      <c r="BP14830" s="108"/>
      <c r="CG14830" s="102"/>
      <c r="CI14830" s="45"/>
    </row>
    <row r="14831" spans="37:87" ht="13" customHeight="1">
      <c r="AK14831" s="114"/>
      <c r="AL14831" s="41"/>
      <c r="AM14831" s="41"/>
      <c r="AN14831" s="41"/>
      <c r="AO14831" s="41"/>
      <c r="AP14831" s="41"/>
      <c r="AQ14831" s="41"/>
      <c r="AR14831" s="41"/>
      <c r="AS14831" s="41"/>
      <c r="AT14831" s="41"/>
      <c r="AU14831" s="41"/>
      <c r="AV14831" s="41"/>
      <c r="AW14831" s="41"/>
      <c r="AX14831" s="41"/>
      <c r="AY14831" s="41"/>
      <c r="AZ14831" s="41"/>
      <c r="BA14831" s="41"/>
      <c r="BB14831" s="41"/>
      <c r="BC14831" s="41"/>
      <c r="BD14831" s="41"/>
      <c r="BE14831" s="41"/>
      <c r="BF14831" s="41"/>
      <c r="BG14831" s="41"/>
      <c r="BH14831" s="41"/>
      <c r="BI14831" s="41"/>
      <c r="BJ14831" s="41"/>
      <c r="BK14831" s="41"/>
      <c r="BL14831" s="41"/>
      <c r="BM14831" s="41"/>
      <c r="BN14831" s="41"/>
      <c r="BO14831" s="41"/>
      <c r="BP14831" s="108"/>
      <c r="CG14831" s="102"/>
      <c r="CI14831" s="45"/>
    </row>
    <row r="14832" spans="37:87" ht="13" customHeight="1">
      <c r="AK14832" s="114"/>
      <c r="AL14832" s="41"/>
      <c r="AM14832" s="41"/>
      <c r="AN14832" s="41"/>
      <c r="AO14832" s="41"/>
      <c r="AP14832" s="41"/>
      <c r="AQ14832" s="41"/>
      <c r="AR14832" s="41"/>
      <c r="AS14832" s="41"/>
      <c r="AT14832" s="41"/>
      <c r="AU14832" s="41"/>
      <c r="AV14832" s="41"/>
      <c r="AW14832" s="41"/>
      <c r="AX14832" s="41"/>
      <c r="AY14832" s="41"/>
      <c r="AZ14832" s="41"/>
      <c r="BA14832" s="41"/>
      <c r="BB14832" s="41"/>
      <c r="BC14832" s="41"/>
      <c r="BD14832" s="41"/>
      <c r="BE14832" s="41"/>
      <c r="BF14832" s="41"/>
      <c r="BG14832" s="41"/>
      <c r="BH14832" s="41"/>
      <c r="BI14832" s="41"/>
      <c r="BJ14832" s="41"/>
      <c r="BK14832" s="41"/>
      <c r="BL14832" s="41"/>
      <c r="BM14832" s="41"/>
      <c r="BN14832" s="41"/>
      <c r="BO14832" s="41"/>
      <c r="BP14832" s="108"/>
      <c r="CG14832" s="102"/>
      <c r="CI14832" s="45"/>
    </row>
    <row r="14833" spans="37:87" ht="13" customHeight="1">
      <c r="AK14833" s="114"/>
      <c r="AL14833" s="41"/>
      <c r="AM14833" s="41"/>
      <c r="AN14833" s="41"/>
      <c r="AO14833" s="41"/>
      <c r="AP14833" s="41"/>
      <c r="AQ14833" s="41"/>
      <c r="AR14833" s="41"/>
      <c r="AS14833" s="41"/>
      <c r="AT14833" s="41"/>
      <c r="AU14833" s="41"/>
      <c r="AV14833" s="41"/>
      <c r="AW14833" s="41"/>
      <c r="AX14833" s="41"/>
      <c r="AY14833" s="41"/>
      <c r="AZ14833" s="41"/>
      <c r="BA14833" s="41"/>
      <c r="BB14833" s="41"/>
      <c r="BC14833" s="41"/>
      <c r="BD14833" s="41"/>
      <c r="BE14833" s="41"/>
      <c r="BF14833" s="41"/>
      <c r="BG14833" s="41"/>
      <c r="BH14833" s="41"/>
      <c r="BI14833" s="41"/>
      <c r="BJ14833" s="41"/>
      <c r="BK14833" s="41"/>
      <c r="BL14833" s="41"/>
      <c r="BM14833" s="41"/>
      <c r="BN14833" s="41"/>
      <c r="BO14833" s="41"/>
      <c r="BP14833" s="108"/>
      <c r="CG14833" s="102"/>
      <c r="CI14833" s="45"/>
    </row>
    <row r="14834" spans="37:87" ht="13" customHeight="1">
      <c r="AK14834" s="114"/>
      <c r="AL14834" s="41"/>
      <c r="AM14834" s="41"/>
      <c r="AN14834" s="41"/>
      <c r="AO14834" s="41"/>
      <c r="AP14834" s="41"/>
      <c r="AQ14834" s="41"/>
      <c r="AR14834" s="41"/>
      <c r="AS14834" s="41"/>
      <c r="AT14834" s="41"/>
      <c r="AU14834" s="41"/>
      <c r="AV14834" s="41"/>
      <c r="AW14834" s="41"/>
      <c r="AX14834" s="41"/>
      <c r="AY14834" s="41"/>
      <c r="AZ14834" s="41"/>
      <c r="BA14834" s="41"/>
      <c r="BB14834" s="41"/>
      <c r="BC14834" s="41"/>
      <c r="BD14834" s="41"/>
      <c r="BE14834" s="41"/>
      <c r="BF14834" s="41"/>
      <c r="BG14834" s="41"/>
      <c r="BH14834" s="41"/>
      <c r="BI14834" s="41"/>
      <c r="BJ14834" s="41"/>
      <c r="BK14834" s="41"/>
      <c r="BL14834" s="41"/>
      <c r="BM14834" s="41"/>
      <c r="BN14834" s="41"/>
      <c r="BO14834" s="41"/>
      <c r="BP14834" s="108"/>
      <c r="CG14834" s="102"/>
      <c r="CI14834" s="45"/>
    </row>
    <row r="14835" spans="37:87" ht="13" customHeight="1">
      <c r="AK14835" s="114"/>
      <c r="AL14835" s="41"/>
      <c r="AM14835" s="41"/>
      <c r="AN14835" s="41"/>
      <c r="AO14835" s="41"/>
      <c r="AP14835" s="41"/>
      <c r="AQ14835" s="41"/>
      <c r="AR14835" s="41"/>
      <c r="AS14835" s="41"/>
      <c r="AT14835" s="41"/>
      <c r="AU14835" s="41"/>
      <c r="AV14835" s="41"/>
      <c r="AW14835" s="41"/>
      <c r="AX14835" s="41"/>
      <c r="AY14835" s="41"/>
      <c r="AZ14835" s="41"/>
      <c r="BA14835" s="41"/>
      <c r="BB14835" s="41"/>
      <c r="BC14835" s="41"/>
      <c r="BD14835" s="41"/>
      <c r="BE14835" s="41"/>
      <c r="BF14835" s="41"/>
      <c r="BG14835" s="41"/>
      <c r="BH14835" s="41"/>
      <c r="BI14835" s="41"/>
      <c r="BJ14835" s="41"/>
      <c r="BK14835" s="41"/>
      <c r="BL14835" s="41"/>
      <c r="BM14835" s="41"/>
      <c r="BN14835" s="41"/>
      <c r="BO14835" s="41"/>
      <c r="BP14835" s="108"/>
      <c r="CG14835" s="102"/>
      <c r="CI14835" s="45"/>
    </row>
    <row r="14836" spans="37:87" ht="13" customHeight="1">
      <c r="AK14836" s="114"/>
      <c r="AL14836" s="41"/>
      <c r="AM14836" s="41"/>
      <c r="AN14836" s="41"/>
      <c r="AO14836" s="41"/>
      <c r="AP14836" s="41"/>
      <c r="AQ14836" s="41"/>
      <c r="AR14836" s="41"/>
      <c r="AS14836" s="41"/>
      <c r="AT14836" s="41"/>
      <c r="AU14836" s="41"/>
      <c r="AV14836" s="41"/>
      <c r="AW14836" s="41"/>
      <c r="AX14836" s="41"/>
      <c r="AY14836" s="41"/>
      <c r="AZ14836" s="41"/>
      <c r="BA14836" s="41"/>
      <c r="BB14836" s="41"/>
      <c r="BC14836" s="41"/>
      <c r="BD14836" s="41"/>
      <c r="BE14836" s="41"/>
      <c r="BF14836" s="41"/>
      <c r="BG14836" s="41"/>
      <c r="BH14836" s="41"/>
      <c r="BI14836" s="41"/>
      <c r="BJ14836" s="41"/>
      <c r="BK14836" s="41"/>
      <c r="BL14836" s="41"/>
      <c r="BM14836" s="41"/>
      <c r="BN14836" s="41"/>
      <c r="BO14836" s="41"/>
      <c r="BP14836" s="108"/>
      <c r="CG14836" s="102"/>
      <c r="CI14836" s="45"/>
    </row>
    <row r="14837" spans="37:87" ht="13" customHeight="1">
      <c r="AK14837" s="114"/>
      <c r="AL14837" s="41"/>
      <c r="AM14837" s="41"/>
      <c r="AN14837" s="41"/>
      <c r="AO14837" s="41"/>
      <c r="AP14837" s="41"/>
      <c r="AQ14837" s="41"/>
      <c r="AR14837" s="41"/>
      <c r="AS14837" s="41"/>
      <c r="AT14837" s="41"/>
      <c r="AU14837" s="41"/>
      <c r="AV14837" s="41"/>
      <c r="AW14837" s="41"/>
      <c r="AX14837" s="41"/>
      <c r="AY14837" s="41"/>
      <c r="AZ14837" s="41"/>
      <c r="BA14837" s="41"/>
      <c r="BB14837" s="41"/>
      <c r="BC14837" s="41"/>
      <c r="BD14837" s="41"/>
      <c r="BE14837" s="41"/>
      <c r="BF14837" s="41"/>
      <c r="BG14837" s="41"/>
      <c r="BH14837" s="41"/>
      <c r="BI14837" s="41"/>
      <c r="BJ14837" s="41"/>
      <c r="BK14837" s="41"/>
      <c r="BL14837" s="41"/>
      <c r="BM14837" s="41"/>
      <c r="BN14837" s="41"/>
      <c r="BO14837" s="41"/>
      <c r="BP14837" s="108"/>
      <c r="CG14837" s="102"/>
      <c r="CI14837" s="45"/>
    </row>
    <row r="14838" spans="37:87" ht="13" customHeight="1">
      <c r="AK14838" s="114"/>
      <c r="AL14838" s="41"/>
      <c r="AM14838" s="41"/>
      <c r="AN14838" s="41"/>
      <c r="AO14838" s="41"/>
      <c r="AP14838" s="41"/>
      <c r="AQ14838" s="41"/>
      <c r="AR14838" s="41"/>
      <c r="AS14838" s="41"/>
      <c r="AT14838" s="41"/>
      <c r="AU14838" s="41"/>
      <c r="AV14838" s="41"/>
      <c r="AW14838" s="41"/>
      <c r="AX14838" s="41"/>
      <c r="AY14838" s="41"/>
      <c r="AZ14838" s="41"/>
      <c r="BA14838" s="41"/>
      <c r="BB14838" s="41"/>
      <c r="BC14838" s="41"/>
      <c r="BD14838" s="41"/>
      <c r="BE14838" s="41"/>
      <c r="BF14838" s="41"/>
      <c r="BG14838" s="41"/>
      <c r="BH14838" s="41"/>
      <c r="BI14838" s="41"/>
      <c r="BJ14838" s="41"/>
      <c r="BK14838" s="41"/>
      <c r="BL14838" s="41"/>
      <c r="BM14838" s="41"/>
      <c r="BN14838" s="41"/>
      <c r="BO14838" s="41"/>
      <c r="BP14838" s="108"/>
      <c r="CG14838" s="102"/>
      <c r="CI14838" s="45"/>
    </row>
    <row r="14839" spans="37:87" ht="13" customHeight="1">
      <c r="AK14839" s="114"/>
      <c r="AL14839" s="41"/>
      <c r="AM14839" s="41"/>
      <c r="AN14839" s="41"/>
      <c r="AO14839" s="41"/>
      <c r="AP14839" s="41"/>
      <c r="AQ14839" s="41"/>
      <c r="AR14839" s="41"/>
      <c r="AS14839" s="41"/>
      <c r="AT14839" s="41"/>
      <c r="AU14839" s="41"/>
      <c r="AV14839" s="41"/>
      <c r="AW14839" s="41"/>
      <c r="AX14839" s="41"/>
      <c r="AY14839" s="41"/>
      <c r="AZ14839" s="41"/>
      <c r="BA14839" s="41"/>
      <c r="BB14839" s="41"/>
      <c r="BC14839" s="41"/>
      <c r="BD14839" s="41"/>
      <c r="BE14839" s="41"/>
      <c r="BF14839" s="41"/>
      <c r="BG14839" s="41"/>
      <c r="BH14839" s="41"/>
      <c r="BI14839" s="41"/>
      <c r="BJ14839" s="41"/>
      <c r="BK14839" s="41"/>
      <c r="BL14839" s="41"/>
      <c r="BM14839" s="41"/>
      <c r="BN14839" s="41"/>
      <c r="BO14839" s="41"/>
      <c r="BP14839" s="108"/>
      <c r="CG14839" s="102"/>
      <c r="CI14839" s="45"/>
    </row>
    <row r="14840" spans="37:87" ht="13" customHeight="1">
      <c r="AK14840" s="114"/>
      <c r="AL14840" s="41"/>
      <c r="AM14840" s="41"/>
      <c r="AN14840" s="41"/>
      <c r="AO14840" s="41"/>
      <c r="AP14840" s="41"/>
      <c r="AQ14840" s="41"/>
      <c r="AR14840" s="41"/>
      <c r="AS14840" s="41"/>
      <c r="AT14840" s="41"/>
      <c r="AU14840" s="41"/>
      <c r="AV14840" s="41"/>
      <c r="AW14840" s="41"/>
      <c r="AX14840" s="41"/>
      <c r="AY14840" s="41"/>
      <c r="AZ14840" s="41"/>
      <c r="BA14840" s="41"/>
      <c r="BB14840" s="41"/>
      <c r="BC14840" s="41"/>
      <c r="BD14840" s="41"/>
      <c r="BE14840" s="41"/>
      <c r="BF14840" s="41"/>
      <c r="BG14840" s="41"/>
      <c r="BH14840" s="41"/>
      <c r="BI14840" s="41"/>
      <c r="BJ14840" s="41"/>
      <c r="BK14840" s="41"/>
      <c r="BL14840" s="41"/>
      <c r="BM14840" s="41"/>
      <c r="BN14840" s="41"/>
      <c r="BO14840" s="41"/>
      <c r="BP14840" s="108"/>
      <c r="CG14840" s="102"/>
      <c r="CI14840" s="45"/>
    </row>
    <row r="14841" spans="37:87" ht="13" customHeight="1">
      <c r="AK14841" s="114"/>
      <c r="AL14841" s="41"/>
      <c r="AM14841" s="41"/>
      <c r="AN14841" s="41"/>
      <c r="AO14841" s="41"/>
      <c r="AP14841" s="41"/>
      <c r="AQ14841" s="41"/>
      <c r="AR14841" s="41"/>
      <c r="AS14841" s="41"/>
      <c r="AT14841" s="41"/>
      <c r="AU14841" s="41"/>
      <c r="AV14841" s="41"/>
      <c r="AW14841" s="41"/>
      <c r="AX14841" s="41"/>
      <c r="AY14841" s="41"/>
      <c r="AZ14841" s="41"/>
      <c r="BA14841" s="41"/>
      <c r="BB14841" s="41"/>
      <c r="BC14841" s="41"/>
      <c r="BD14841" s="41"/>
      <c r="BE14841" s="41"/>
      <c r="BF14841" s="41"/>
      <c r="BG14841" s="41"/>
      <c r="BH14841" s="41"/>
      <c r="BI14841" s="41"/>
      <c r="BJ14841" s="41"/>
      <c r="BK14841" s="41"/>
      <c r="BL14841" s="41"/>
      <c r="BM14841" s="41"/>
      <c r="BN14841" s="41"/>
      <c r="BO14841" s="41"/>
      <c r="BP14841" s="108"/>
      <c r="CG14841" s="102"/>
      <c r="CI14841" s="45"/>
    </row>
    <row r="14842" spans="37:87" ht="13" customHeight="1">
      <c r="AK14842" s="114"/>
      <c r="AL14842" s="41"/>
      <c r="AM14842" s="41"/>
      <c r="AN14842" s="41"/>
      <c r="AO14842" s="41"/>
      <c r="AP14842" s="41"/>
      <c r="AQ14842" s="41"/>
      <c r="AR14842" s="41"/>
      <c r="AS14842" s="41"/>
      <c r="AT14842" s="41"/>
      <c r="AU14842" s="41"/>
      <c r="AV14842" s="41"/>
      <c r="AW14842" s="41"/>
      <c r="AX14842" s="41"/>
      <c r="AY14842" s="41"/>
      <c r="AZ14842" s="41"/>
      <c r="BA14842" s="41"/>
      <c r="BB14842" s="41"/>
      <c r="BC14842" s="41"/>
      <c r="BD14842" s="41"/>
      <c r="BE14842" s="41"/>
      <c r="BF14842" s="41"/>
      <c r="BG14842" s="41"/>
      <c r="BH14842" s="41"/>
      <c r="BI14842" s="41"/>
      <c r="BJ14842" s="41"/>
      <c r="BK14842" s="41"/>
      <c r="BL14842" s="41"/>
      <c r="BM14842" s="41"/>
      <c r="BN14842" s="41"/>
      <c r="BO14842" s="41"/>
      <c r="BP14842" s="108"/>
      <c r="CG14842" s="102"/>
      <c r="CI14842" s="45"/>
    </row>
    <row r="14843" spans="37:87" ht="13" customHeight="1">
      <c r="AK14843" s="114"/>
      <c r="AL14843" s="41"/>
      <c r="AM14843" s="41"/>
      <c r="AN14843" s="41"/>
      <c r="AO14843" s="41"/>
      <c r="AP14843" s="41"/>
      <c r="AQ14843" s="41"/>
      <c r="AR14843" s="41"/>
      <c r="AS14843" s="41"/>
      <c r="AT14843" s="41"/>
      <c r="AU14843" s="41"/>
      <c r="AV14843" s="41"/>
      <c r="AW14843" s="41"/>
      <c r="AX14843" s="41"/>
      <c r="AY14843" s="41"/>
      <c r="AZ14843" s="41"/>
      <c r="BA14843" s="41"/>
      <c r="BB14843" s="41"/>
      <c r="BC14843" s="41"/>
      <c r="BD14843" s="41"/>
      <c r="BE14843" s="41"/>
      <c r="BF14843" s="41"/>
      <c r="BG14843" s="41"/>
      <c r="BH14843" s="41"/>
      <c r="BI14843" s="41"/>
      <c r="BJ14843" s="41"/>
      <c r="BK14843" s="41"/>
      <c r="BL14843" s="41"/>
      <c r="BM14843" s="41"/>
      <c r="BN14843" s="41"/>
      <c r="BO14843" s="41"/>
      <c r="BP14843" s="108"/>
      <c r="CG14843" s="102"/>
      <c r="CI14843" s="45"/>
    </row>
    <row r="14844" spans="37:87" ht="13" customHeight="1">
      <c r="AK14844" s="114"/>
      <c r="AL14844" s="41"/>
      <c r="AM14844" s="41"/>
      <c r="AN14844" s="41"/>
      <c r="AO14844" s="41"/>
      <c r="AP14844" s="41"/>
      <c r="AQ14844" s="41"/>
      <c r="AR14844" s="41"/>
      <c r="AS14844" s="41"/>
      <c r="AT14844" s="41"/>
      <c r="AU14844" s="41"/>
      <c r="AV14844" s="41"/>
      <c r="AW14844" s="41"/>
      <c r="AX14844" s="41"/>
      <c r="AY14844" s="41"/>
      <c r="AZ14844" s="41"/>
      <c r="BA14844" s="41"/>
      <c r="BB14844" s="41"/>
      <c r="BC14844" s="41"/>
      <c r="BD14844" s="41"/>
      <c r="BE14844" s="41"/>
      <c r="BF14844" s="41"/>
      <c r="BG14844" s="41"/>
      <c r="BH14844" s="41"/>
      <c r="BI14844" s="41"/>
      <c r="BJ14844" s="41"/>
      <c r="BK14844" s="41"/>
      <c r="BL14844" s="41"/>
      <c r="BM14844" s="41"/>
      <c r="BN14844" s="41"/>
      <c r="BO14844" s="41"/>
      <c r="BP14844" s="108"/>
      <c r="CG14844" s="102"/>
      <c r="CI14844" s="45"/>
    </row>
    <row r="14845" spans="37:87" ht="13" customHeight="1">
      <c r="AK14845" s="114"/>
      <c r="AL14845" s="41"/>
      <c r="AM14845" s="41"/>
      <c r="AN14845" s="41"/>
      <c r="AO14845" s="41"/>
      <c r="AP14845" s="41"/>
      <c r="AQ14845" s="41"/>
      <c r="AR14845" s="41"/>
      <c r="AS14845" s="41"/>
      <c r="AT14845" s="41"/>
      <c r="AU14845" s="41"/>
      <c r="AV14845" s="41"/>
      <c r="AW14845" s="41"/>
      <c r="AX14845" s="41"/>
      <c r="AY14845" s="41"/>
      <c r="AZ14845" s="41"/>
      <c r="BA14845" s="41"/>
      <c r="BB14845" s="41"/>
      <c r="BC14845" s="41"/>
      <c r="BD14845" s="41"/>
      <c r="BE14845" s="41"/>
      <c r="BF14845" s="41"/>
      <c r="BG14845" s="41"/>
      <c r="BH14845" s="41"/>
      <c r="BI14845" s="41"/>
      <c r="BJ14845" s="41"/>
      <c r="BK14845" s="41"/>
      <c r="BL14845" s="41"/>
      <c r="BM14845" s="41"/>
      <c r="BN14845" s="41"/>
      <c r="BO14845" s="41"/>
      <c r="BP14845" s="108"/>
      <c r="CG14845" s="102"/>
      <c r="CI14845" s="45"/>
    </row>
    <row r="14846" spans="37:87" ht="13" customHeight="1">
      <c r="AK14846" s="114"/>
      <c r="AL14846" s="41"/>
      <c r="AM14846" s="41"/>
      <c r="AN14846" s="41"/>
      <c r="AO14846" s="41"/>
      <c r="AP14846" s="41"/>
      <c r="AQ14846" s="41"/>
      <c r="AR14846" s="41"/>
      <c r="AS14846" s="41"/>
      <c r="AT14846" s="41"/>
      <c r="AU14846" s="41"/>
      <c r="AV14846" s="41"/>
      <c r="AW14846" s="41"/>
      <c r="AX14846" s="41"/>
      <c r="AY14846" s="41"/>
      <c r="AZ14846" s="41"/>
      <c r="BA14846" s="41"/>
      <c r="BB14846" s="41"/>
      <c r="BC14846" s="41"/>
      <c r="BD14846" s="41"/>
      <c r="BE14846" s="41"/>
      <c r="BF14846" s="41"/>
      <c r="BG14846" s="41"/>
      <c r="BH14846" s="41"/>
      <c r="BI14846" s="41"/>
      <c r="BJ14846" s="41"/>
      <c r="BK14846" s="41"/>
      <c r="BL14846" s="41"/>
      <c r="BM14846" s="41"/>
      <c r="BN14846" s="41"/>
      <c r="BO14846" s="41"/>
      <c r="BP14846" s="108"/>
      <c r="CG14846" s="102"/>
      <c r="CI14846" s="45"/>
    </row>
    <row r="14847" spans="37:87" ht="13" customHeight="1">
      <c r="AK14847" s="114"/>
      <c r="AL14847" s="41"/>
      <c r="AM14847" s="41"/>
      <c r="AN14847" s="41"/>
      <c r="AO14847" s="41"/>
      <c r="AP14847" s="41"/>
      <c r="AQ14847" s="41"/>
      <c r="AR14847" s="41"/>
      <c r="AS14847" s="41"/>
      <c r="AT14847" s="41"/>
      <c r="AU14847" s="41"/>
      <c r="AV14847" s="41"/>
      <c r="AW14847" s="41"/>
      <c r="AX14847" s="41"/>
      <c r="AY14847" s="41"/>
      <c r="AZ14847" s="41"/>
      <c r="BA14847" s="41"/>
      <c r="BB14847" s="41"/>
      <c r="BC14847" s="41"/>
      <c r="BD14847" s="41"/>
      <c r="BE14847" s="41"/>
      <c r="BF14847" s="41"/>
      <c r="BG14847" s="41"/>
      <c r="BH14847" s="41"/>
      <c r="BI14847" s="41"/>
      <c r="BJ14847" s="41"/>
      <c r="BK14847" s="41"/>
      <c r="BL14847" s="41"/>
      <c r="BM14847" s="41"/>
      <c r="BN14847" s="41"/>
      <c r="BO14847" s="41"/>
      <c r="BP14847" s="108"/>
      <c r="CG14847" s="102"/>
      <c r="CI14847" s="45"/>
    </row>
    <row r="14848" spans="37:87" ht="13" customHeight="1">
      <c r="AK14848" s="114"/>
      <c r="AL14848" s="41"/>
      <c r="AM14848" s="41"/>
      <c r="AN14848" s="41"/>
      <c r="AO14848" s="41"/>
      <c r="AP14848" s="41"/>
      <c r="AQ14848" s="41"/>
      <c r="AR14848" s="41"/>
      <c r="AS14848" s="41"/>
      <c r="AT14848" s="41"/>
      <c r="AU14848" s="41"/>
      <c r="AV14848" s="41"/>
      <c r="AW14848" s="41"/>
      <c r="AX14848" s="41"/>
      <c r="AY14848" s="41"/>
      <c r="AZ14848" s="41"/>
      <c r="BA14848" s="41"/>
      <c r="BB14848" s="41"/>
      <c r="BC14848" s="41"/>
      <c r="BD14848" s="41"/>
      <c r="BE14848" s="41"/>
      <c r="BF14848" s="41"/>
      <c r="BG14848" s="41"/>
      <c r="BH14848" s="41"/>
      <c r="BI14848" s="41"/>
      <c r="BJ14848" s="41"/>
      <c r="BK14848" s="41"/>
      <c r="BL14848" s="41"/>
      <c r="BM14848" s="41"/>
      <c r="BN14848" s="41"/>
      <c r="BO14848" s="41"/>
      <c r="BP14848" s="108"/>
      <c r="CG14848" s="102"/>
      <c r="CI14848" s="45"/>
    </row>
    <row r="14849" spans="37:87" ht="13" customHeight="1">
      <c r="AK14849" s="114"/>
      <c r="AL14849" s="41"/>
      <c r="AM14849" s="41"/>
      <c r="AN14849" s="41"/>
      <c r="AO14849" s="41"/>
      <c r="AP14849" s="41"/>
      <c r="AQ14849" s="41"/>
      <c r="AR14849" s="41"/>
      <c r="AS14849" s="41"/>
      <c r="AT14849" s="41"/>
      <c r="AU14849" s="41"/>
      <c r="AV14849" s="41"/>
      <c r="AW14849" s="41"/>
      <c r="AX14849" s="41"/>
      <c r="AY14849" s="41"/>
      <c r="AZ14849" s="41"/>
      <c r="BA14849" s="41"/>
      <c r="BB14849" s="41"/>
      <c r="BC14849" s="41"/>
      <c r="BD14849" s="41"/>
      <c r="BE14849" s="41"/>
      <c r="BF14849" s="41"/>
      <c r="BG14849" s="41"/>
      <c r="BH14849" s="41"/>
      <c r="BI14849" s="41"/>
      <c r="BJ14849" s="41"/>
      <c r="BK14849" s="41"/>
      <c r="BL14849" s="41"/>
      <c r="BM14849" s="41"/>
      <c r="BN14849" s="41"/>
      <c r="BO14849" s="41"/>
      <c r="BP14849" s="108"/>
      <c r="CG14849" s="102"/>
      <c r="CI14849" s="45"/>
    </row>
    <row r="14850" spans="37:87" ht="13" customHeight="1">
      <c r="AK14850" s="114"/>
      <c r="AL14850" s="41"/>
      <c r="AM14850" s="41"/>
      <c r="AN14850" s="41"/>
      <c r="AO14850" s="41"/>
      <c r="AP14850" s="41"/>
      <c r="AQ14850" s="41"/>
      <c r="AR14850" s="41"/>
      <c r="AS14850" s="41"/>
      <c r="AT14850" s="41"/>
      <c r="AU14850" s="41"/>
      <c r="AV14850" s="41"/>
      <c r="AW14850" s="41"/>
      <c r="AX14850" s="41"/>
      <c r="AY14850" s="41"/>
      <c r="AZ14850" s="41"/>
      <c r="BA14850" s="41"/>
      <c r="BB14850" s="41"/>
      <c r="BC14850" s="41"/>
      <c r="BD14850" s="41"/>
      <c r="BE14850" s="41"/>
      <c r="BF14850" s="41"/>
      <c r="BG14850" s="41"/>
      <c r="BH14850" s="41"/>
      <c r="BI14850" s="41"/>
      <c r="BJ14850" s="41"/>
      <c r="BK14850" s="41"/>
      <c r="BL14850" s="41"/>
      <c r="BM14850" s="41"/>
      <c r="BN14850" s="41"/>
      <c r="BO14850" s="41"/>
      <c r="BP14850" s="108"/>
      <c r="CG14850" s="102"/>
      <c r="CI14850" s="45"/>
    </row>
    <row r="14851" spans="37:87" ht="13" customHeight="1">
      <c r="AK14851" s="114"/>
      <c r="AL14851" s="41"/>
      <c r="AM14851" s="41"/>
      <c r="AN14851" s="41"/>
      <c r="AO14851" s="41"/>
      <c r="AP14851" s="41"/>
      <c r="AQ14851" s="41"/>
      <c r="AR14851" s="41"/>
      <c r="AS14851" s="41"/>
      <c r="AT14851" s="41"/>
      <c r="AU14851" s="41"/>
      <c r="AV14851" s="41"/>
      <c r="AW14851" s="41"/>
      <c r="AX14851" s="41"/>
      <c r="AY14851" s="41"/>
      <c r="AZ14851" s="41"/>
      <c r="BA14851" s="41"/>
      <c r="BB14851" s="41"/>
      <c r="BC14851" s="41"/>
      <c r="BD14851" s="41"/>
      <c r="BE14851" s="41"/>
      <c r="BF14851" s="41"/>
      <c r="BG14851" s="41"/>
      <c r="BH14851" s="41"/>
      <c r="BI14851" s="41"/>
      <c r="BJ14851" s="41"/>
      <c r="BK14851" s="41"/>
      <c r="BL14851" s="41"/>
      <c r="BM14851" s="41"/>
      <c r="BN14851" s="41"/>
      <c r="BO14851" s="41"/>
      <c r="BP14851" s="108"/>
      <c r="CG14851" s="102"/>
      <c r="CI14851" s="45"/>
    </row>
    <row r="14852" spans="37:87" ht="13" customHeight="1">
      <c r="AK14852" s="114"/>
      <c r="AL14852" s="41"/>
      <c r="AM14852" s="41"/>
      <c r="AN14852" s="41"/>
      <c r="AO14852" s="41"/>
      <c r="AP14852" s="41"/>
      <c r="AQ14852" s="41"/>
      <c r="AR14852" s="41"/>
      <c r="AS14852" s="41"/>
      <c r="AT14852" s="41"/>
      <c r="AU14852" s="41"/>
      <c r="AV14852" s="41"/>
      <c r="AW14852" s="41"/>
      <c r="AX14852" s="41"/>
      <c r="AY14852" s="41"/>
      <c r="AZ14852" s="41"/>
      <c r="BA14852" s="41"/>
      <c r="BB14852" s="41"/>
      <c r="BC14852" s="41"/>
      <c r="BD14852" s="41"/>
      <c r="BE14852" s="41"/>
      <c r="BF14852" s="41"/>
      <c r="BG14852" s="41"/>
      <c r="BH14852" s="41"/>
      <c r="BI14852" s="41"/>
      <c r="BJ14852" s="41"/>
      <c r="BK14852" s="41"/>
      <c r="BL14852" s="41"/>
      <c r="BM14852" s="41"/>
      <c r="BN14852" s="41"/>
      <c r="BO14852" s="41"/>
      <c r="BP14852" s="108"/>
      <c r="CG14852" s="102"/>
      <c r="CI14852" s="45"/>
    </row>
    <row r="14853" spans="37:87" ht="13" customHeight="1">
      <c r="AK14853" s="114"/>
      <c r="AL14853" s="41"/>
      <c r="AM14853" s="41"/>
      <c r="AN14853" s="41"/>
      <c r="AO14853" s="41"/>
      <c r="AP14853" s="41"/>
      <c r="AQ14853" s="41"/>
      <c r="AR14853" s="41"/>
      <c r="AS14853" s="41"/>
      <c r="AT14853" s="41"/>
      <c r="AU14853" s="41"/>
      <c r="AV14853" s="41"/>
      <c r="AW14853" s="41"/>
      <c r="AX14853" s="41"/>
      <c r="AY14853" s="41"/>
      <c r="AZ14853" s="41"/>
      <c r="BA14853" s="41"/>
      <c r="BB14853" s="41"/>
      <c r="BC14853" s="41"/>
      <c r="BD14853" s="41"/>
      <c r="BE14853" s="41"/>
      <c r="BF14853" s="41"/>
      <c r="BG14853" s="41"/>
      <c r="BH14853" s="41"/>
      <c r="BI14853" s="41"/>
      <c r="BJ14853" s="41"/>
      <c r="BK14853" s="41"/>
      <c r="BL14853" s="41"/>
      <c r="BM14853" s="41"/>
      <c r="BN14853" s="41"/>
      <c r="BO14853" s="41"/>
      <c r="BP14853" s="108"/>
      <c r="CG14853" s="102"/>
      <c r="CI14853" s="45"/>
    </row>
    <row r="14854" spans="37:87" ht="13" customHeight="1">
      <c r="AK14854" s="114"/>
      <c r="AL14854" s="41"/>
      <c r="AM14854" s="41"/>
      <c r="AN14854" s="41"/>
      <c r="AO14854" s="41"/>
      <c r="AP14854" s="41"/>
      <c r="AQ14854" s="41"/>
      <c r="AR14854" s="41"/>
      <c r="AS14854" s="41"/>
      <c r="AT14854" s="41"/>
      <c r="AU14854" s="41"/>
      <c r="AV14854" s="41"/>
      <c r="AW14854" s="41"/>
      <c r="AX14854" s="41"/>
      <c r="AY14854" s="41"/>
      <c r="AZ14854" s="41"/>
      <c r="BA14854" s="41"/>
      <c r="BB14854" s="41"/>
      <c r="BC14854" s="41"/>
      <c r="BD14854" s="41"/>
      <c r="BE14854" s="41"/>
      <c r="BF14854" s="41"/>
      <c r="BG14854" s="41"/>
      <c r="BH14854" s="41"/>
      <c r="BI14854" s="41"/>
      <c r="BJ14854" s="41"/>
      <c r="BK14854" s="41"/>
      <c r="BL14854" s="41"/>
      <c r="BM14854" s="41"/>
      <c r="BN14854" s="41"/>
      <c r="BO14854" s="41"/>
      <c r="BP14854" s="108"/>
      <c r="CG14854" s="102"/>
      <c r="CI14854" s="45"/>
    </row>
    <row r="14855" spans="37:87" ht="13" customHeight="1">
      <c r="AK14855" s="114"/>
      <c r="AL14855" s="41"/>
      <c r="AM14855" s="41"/>
      <c r="AN14855" s="41"/>
      <c r="AO14855" s="41"/>
      <c r="AP14855" s="41"/>
      <c r="AQ14855" s="41"/>
      <c r="AR14855" s="41"/>
      <c r="AS14855" s="41"/>
      <c r="AT14855" s="41"/>
      <c r="AU14855" s="41"/>
      <c r="AV14855" s="41"/>
      <c r="AW14855" s="41"/>
      <c r="AX14855" s="41"/>
      <c r="AY14855" s="41"/>
      <c r="AZ14855" s="41"/>
      <c r="BA14855" s="41"/>
      <c r="BB14855" s="41"/>
      <c r="BC14855" s="41"/>
      <c r="BD14855" s="41"/>
      <c r="BE14855" s="41"/>
      <c r="BF14855" s="41"/>
      <c r="BG14855" s="41"/>
      <c r="BH14855" s="41"/>
      <c r="BI14855" s="41"/>
      <c r="BJ14855" s="41"/>
      <c r="BK14855" s="41"/>
      <c r="BL14855" s="41"/>
      <c r="BM14855" s="41"/>
      <c r="BN14855" s="41"/>
      <c r="BO14855" s="41"/>
      <c r="BP14855" s="108"/>
      <c r="CG14855" s="102"/>
      <c r="CI14855" s="45"/>
    </row>
    <row r="14856" spans="37:87" ht="13" customHeight="1">
      <c r="AK14856" s="114"/>
      <c r="AL14856" s="41"/>
      <c r="AM14856" s="41"/>
      <c r="AN14856" s="41"/>
      <c r="AO14856" s="41"/>
      <c r="AP14856" s="41"/>
      <c r="AQ14856" s="41"/>
      <c r="AR14856" s="41"/>
      <c r="AS14856" s="41"/>
      <c r="AT14856" s="41"/>
      <c r="AU14856" s="41"/>
      <c r="AV14856" s="41"/>
      <c r="AW14856" s="41"/>
      <c r="AX14856" s="41"/>
      <c r="AY14856" s="41"/>
      <c r="AZ14856" s="41"/>
      <c r="BA14856" s="41"/>
      <c r="BB14856" s="41"/>
      <c r="BC14856" s="41"/>
      <c r="BD14856" s="41"/>
      <c r="BE14856" s="41"/>
      <c r="BF14856" s="41"/>
      <c r="BG14856" s="41"/>
      <c r="BH14856" s="41"/>
      <c r="BI14856" s="41"/>
      <c r="BJ14856" s="41"/>
      <c r="BK14856" s="41"/>
      <c r="BL14856" s="41"/>
      <c r="BM14856" s="41"/>
      <c r="BN14856" s="41"/>
      <c r="BO14856" s="41"/>
      <c r="BP14856" s="108"/>
      <c r="CG14856" s="102"/>
      <c r="CI14856" s="45"/>
    </row>
    <row r="14857" spans="37:87" ht="13" customHeight="1">
      <c r="AK14857" s="114"/>
      <c r="AL14857" s="41"/>
      <c r="AM14857" s="41"/>
      <c r="AN14857" s="41"/>
      <c r="AO14857" s="41"/>
      <c r="AP14857" s="41"/>
      <c r="AQ14857" s="41"/>
      <c r="AR14857" s="41"/>
      <c r="AS14857" s="41"/>
      <c r="AT14857" s="41"/>
      <c r="AU14857" s="41"/>
      <c r="AV14857" s="41"/>
      <c r="AW14857" s="41"/>
      <c r="AX14857" s="41"/>
      <c r="AY14857" s="41"/>
      <c r="AZ14857" s="41"/>
      <c r="BA14857" s="41"/>
      <c r="BB14857" s="41"/>
      <c r="BC14857" s="41"/>
      <c r="BD14857" s="41"/>
      <c r="BE14857" s="41"/>
      <c r="BF14857" s="41"/>
      <c r="BG14857" s="41"/>
      <c r="BH14857" s="41"/>
      <c r="BI14857" s="41"/>
      <c r="BJ14857" s="41"/>
      <c r="BK14857" s="41"/>
      <c r="BL14857" s="41"/>
      <c r="BM14857" s="41"/>
      <c r="BN14857" s="41"/>
      <c r="BO14857" s="41"/>
      <c r="BP14857" s="108"/>
      <c r="CG14857" s="102"/>
      <c r="CI14857" s="45"/>
    </row>
    <row r="14858" spans="37:87" ht="13" customHeight="1">
      <c r="AK14858" s="114"/>
      <c r="AL14858" s="41"/>
      <c r="AM14858" s="41"/>
      <c r="AN14858" s="41"/>
      <c r="AO14858" s="41"/>
      <c r="AP14858" s="41"/>
      <c r="AQ14858" s="41"/>
      <c r="AR14858" s="41"/>
      <c r="AS14858" s="41"/>
      <c r="AT14858" s="41"/>
      <c r="AU14858" s="41"/>
      <c r="AV14858" s="41"/>
      <c r="AW14858" s="41"/>
      <c r="AX14858" s="41"/>
      <c r="AY14858" s="41"/>
      <c r="AZ14858" s="41"/>
      <c r="BA14858" s="41"/>
      <c r="BB14858" s="41"/>
      <c r="BC14858" s="41"/>
      <c r="BD14858" s="41"/>
      <c r="BE14858" s="41"/>
      <c r="BF14858" s="41"/>
      <c r="BG14858" s="41"/>
      <c r="BH14858" s="41"/>
      <c r="BI14858" s="41"/>
      <c r="BJ14858" s="41"/>
      <c r="BK14858" s="41"/>
      <c r="BL14858" s="41"/>
      <c r="BM14858" s="41"/>
      <c r="BN14858" s="41"/>
      <c r="BO14858" s="41"/>
      <c r="BP14858" s="108"/>
      <c r="CG14858" s="102"/>
      <c r="CI14858" s="45"/>
    </row>
    <row r="14859" spans="37:87" ht="13" customHeight="1">
      <c r="AK14859" s="114"/>
      <c r="AL14859" s="41"/>
      <c r="AM14859" s="41"/>
      <c r="AN14859" s="41"/>
      <c r="AO14859" s="41"/>
      <c r="AP14859" s="41"/>
      <c r="AQ14859" s="41"/>
      <c r="AR14859" s="41"/>
      <c r="AS14859" s="41"/>
      <c r="AT14859" s="41"/>
      <c r="AU14859" s="41"/>
      <c r="AV14859" s="41"/>
      <c r="AW14859" s="41"/>
      <c r="AX14859" s="41"/>
      <c r="AY14859" s="41"/>
      <c r="AZ14859" s="41"/>
      <c r="BA14859" s="41"/>
      <c r="BB14859" s="41"/>
      <c r="BC14859" s="41"/>
      <c r="BD14859" s="41"/>
      <c r="BE14859" s="41"/>
      <c r="BF14859" s="41"/>
      <c r="BG14859" s="41"/>
      <c r="BH14859" s="41"/>
      <c r="BI14859" s="41"/>
      <c r="BJ14859" s="41"/>
      <c r="BK14859" s="41"/>
      <c r="BL14859" s="41"/>
      <c r="BM14859" s="41"/>
      <c r="BN14859" s="41"/>
      <c r="BO14859" s="41"/>
      <c r="BP14859" s="108"/>
      <c r="CG14859" s="102"/>
      <c r="CI14859" s="45"/>
    </row>
    <row r="14860" spans="37:87" ht="13" customHeight="1">
      <c r="AK14860" s="114"/>
      <c r="AL14860" s="41"/>
      <c r="AM14860" s="41"/>
      <c r="AN14860" s="41"/>
      <c r="AO14860" s="41"/>
      <c r="AP14860" s="41"/>
      <c r="AQ14860" s="41"/>
      <c r="AR14860" s="41"/>
      <c r="AS14860" s="41"/>
      <c r="AT14860" s="41"/>
      <c r="AU14860" s="41"/>
      <c r="AV14860" s="41"/>
      <c r="AW14860" s="41"/>
      <c r="AX14860" s="41"/>
      <c r="AY14860" s="41"/>
      <c r="AZ14860" s="41"/>
      <c r="BA14860" s="41"/>
      <c r="BB14860" s="41"/>
      <c r="BC14860" s="41"/>
      <c r="BD14860" s="41"/>
      <c r="BE14860" s="41"/>
      <c r="BF14860" s="41"/>
      <c r="BG14860" s="41"/>
      <c r="BH14860" s="41"/>
      <c r="BI14860" s="41"/>
      <c r="BJ14860" s="41"/>
      <c r="BK14860" s="41"/>
      <c r="BL14860" s="41"/>
      <c r="BM14860" s="41"/>
      <c r="BN14860" s="41"/>
      <c r="BO14860" s="41"/>
      <c r="BP14860" s="108"/>
      <c r="CG14860" s="102"/>
      <c r="CI14860" s="45"/>
    </row>
    <row r="14861" spans="37:87" ht="13" customHeight="1">
      <c r="AK14861" s="114"/>
      <c r="AL14861" s="41"/>
      <c r="AM14861" s="41"/>
      <c r="AN14861" s="41"/>
      <c r="AO14861" s="41"/>
      <c r="AP14861" s="41"/>
      <c r="AQ14861" s="41"/>
      <c r="AR14861" s="41"/>
      <c r="AS14861" s="41"/>
      <c r="AT14861" s="41"/>
      <c r="AU14861" s="41"/>
      <c r="AV14861" s="41"/>
      <c r="AW14861" s="41"/>
      <c r="AX14861" s="41"/>
      <c r="AY14861" s="41"/>
      <c r="AZ14861" s="41"/>
      <c r="BA14861" s="41"/>
      <c r="BB14861" s="41"/>
      <c r="BC14861" s="41"/>
      <c r="BD14861" s="41"/>
      <c r="BE14861" s="41"/>
      <c r="BF14861" s="41"/>
      <c r="BG14861" s="41"/>
      <c r="BH14861" s="41"/>
      <c r="BI14861" s="41"/>
      <c r="BJ14861" s="41"/>
      <c r="BK14861" s="41"/>
      <c r="BL14861" s="41"/>
      <c r="BM14861" s="41"/>
      <c r="BN14861" s="41"/>
      <c r="BO14861" s="41"/>
      <c r="BP14861" s="108"/>
      <c r="CG14861" s="102"/>
      <c r="CI14861" s="45"/>
    </row>
    <row r="14862" spans="37:87" ht="13" customHeight="1">
      <c r="AK14862" s="114"/>
      <c r="AL14862" s="41"/>
      <c r="AM14862" s="41"/>
      <c r="AN14862" s="41"/>
      <c r="AO14862" s="41"/>
      <c r="AP14862" s="41"/>
      <c r="AQ14862" s="41"/>
      <c r="AR14862" s="41"/>
      <c r="AS14862" s="41"/>
      <c r="AT14862" s="41"/>
      <c r="AU14862" s="41"/>
      <c r="AV14862" s="41"/>
      <c r="AW14862" s="41"/>
      <c r="AX14862" s="41"/>
      <c r="AY14862" s="41"/>
      <c r="AZ14862" s="41"/>
      <c r="BA14862" s="41"/>
      <c r="BB14862" s="41"/>
      <c r="BC14862" s="41"/>
      <c r="BD14862" s="41"/>
      <c r="BE14862" s="41"/>
      <c r="BF14862" s="41"/>
      <c r="BG14862" s="41"/>
      <c r="BH14862" s="41"/>
      <c r="BI14862" s="41"/>
      <c r="BJ14862" s="41"/>
      <c r="BK14862" s="41"/>
      <c r="BL14862" s="41"/>
      <c r="BM14862" s="41"/>
      <c r="BN14862" s="41"/>
      <c r="BO14862" s="41"/>
      <c r="BP14862" s="108"/>
      <c r="CG14862" s="102"/>
      <c r="CI14862" s="45"/>
    </row>
    <row r="14863" spans="37:87" ht="13" customHeight="1">
      <c r="AK14863" s="114"/>
      <c r="AL14863" s="41"/>
      <c r="AM14863" s="41"/>
      <c r="AN14863" s="41"/>
      <c r="AO14863" s="41"/>
      <c r="AP14863" s="41"/>
      <c r="AQ14863" s="41"/>
      <c r="AR14863" s="41"/>
      <c r="AS14863" s="41"/>
      <c r="AT14863" s="41"/>
      <c r="AU14863" s="41"/>
      <c r="AV14863" s="41"/>
      <c r="AW14863" s="41"/>
      <c r="AX14863" s="41"/>
      <c r="AY14863" s="41"/>
      <c r="AZ14863" s="41"/>
      <c r="BA14863" s="41"/>
      <c r="BB14863" s="41"/>
      <c r="BC14863" s="41"/>
      <c r="BD14863" s="41"/>
      <c r="BE14863" s="41"/>
      <c r="BF14863" s="41"/>
      <c r="BG14863" s="41"/>
      <c r="BH14863" s="41"/>
      <c r="BI14863" s="41"/>
      <c r="BJ14863" s="41"/>
      <c r="BK14863" s="41"/>
      <c r="BL14863" s="41"/>
      <c r="BM14863" s="41"/>
      <c r="BN14863" s="41"/>
      <c r="BO14863" s="41"/>
      <c r="BP14863" s="108"/>
      <c r="CG14863" s="102"/>
      <c r="CI14863" s="45"/>
    </row>
    <row r="14864" spans="37:87" ht="13" customHeight="1">
      <c r="AK14864" s="114"/>
      <c r="AL14864" s="41"/>
      <c r="AM14864" s="41"/>
      <c r="AN14864" s="41"/>
      <c r="AO14864" s="41"/>
      <c r="AP14864" s="41"/>
      <c r="AQ14864" s="41"/>
      <c r="AR14864" s="41"/>
      <c r="AS14864" s="41"/>
      <c r="AT14864" s="41"/>
      <c r="AU14864" s="41"/>
      <c r="AV14864" s="41"/>
      <c r="AW14864" s="41"/>
      <c r="AX14864" s="41"/>
      <c r="AY14864" s="41"/>
      <c r="AZ14864" s="41"/>
      <c r="BA14864" s="41"/>
      <c r="BB14864" s="41"/>
      <c r="BC14864" s="41"/>
      <c r="BD14864" s="41"/>
      <c r="BE14864" s="41"/>
      <c r="BF14864" s="41"/>
      <c r="BG14864" s="41"/>
      <c r="BH14864" s="41"/>
      <c r="BI14864" s="41"/>
      <c r="BJ14864" s="41"/>
      <c r="BK14864" s="41"/>
      <c r="BL14864" s="41"/>
      <c r="BM14864" s="41"/>
      <c r="BN14864" s="41"/>
      <c r="BO14864" s="41"/>
      <c r="BP14864" s="108"/>
      <c r="CG14864" s="102"/>
      <c r="CI14864" s="45"/>
    </row>
    <row r="14865" spans="37:87" ht="13" customHeight="1">
      <c r="AK14865" s="114"/>
      <c r="AL14865" s="41"/>
      <c r="AM14865" s="41"/>
      <c r="AN14865" s="41"/>
      <c r="AO14865" s="41"/>
      <c r="AP14865" s="41"/>
      <c r="AQ14865" s="41"/>
      <c r="AR14865" s="41"/>
      <c r="AS14865" s="41"/>
      <c r="AT14865" s="41"/>
      <c r="AU14865" s="41"/>
      <c r="AV14865" s="41"/>
      <c r="AW14865" s="41"/>
      <c r="AX14865" s="41"/>
      <c r="AY14865" s="41"/>
      <c r="AZ14865" s="41"/>
      <c r="BA14865" s="41"/>
      <c r="BB14865" s="41"/>
      <c r="BC14865" s="41"/>
      <c r="BD14865" s="41"/>
      <c r="BE14865" s="41"/>
      <c r="BF14865" s="41"/>
      <c r="BG14865" s="41"/>
      <c r="BH14865" s="41"/>
      <c r="BI14865" s="41"/>
      <c r="BJ14865" s="41"/>
      <c r="BK14865" s="41"/>
      <c r="BL14865" s="41"/>
      <c r="BM14865" s="41"/>
      <c r="BN14865" s="41"/>
      <c r="BO14865" s="41"/>
      <c r="BP14865" s="108"/>
      <c r="CG14865" s="102"/>
      <c r="CI14865" s="45"/>
    </row>
    <row r="14866" spans="37:87" ht="13" customHeight="1">
      <c r="AK14866" s="114"/>
      <c r="AL14866" s="41"/>
      <c r="AM14866" s="41"/>
      <c r="AN14866" s="41"/>
      <c r="AO14866" s="41"/>
      <c r="AP14866" s="41"/>
      <c r="AQ14866" s="41"/>
      <c r="AR14866" s="41"/>
      <c r="AS14866" s="41"/>
      <c r="AT14866" s="41"/>
      <c r="AU14866" s="41"/>
      <c r="AV14866" s="41"/>
      <c r="AW14866" s="41"/>
      <c r="AX14866" s="41"/>
      <c r="AY14866" s="41"/>
      <c r="AZ14866" s="41"/>
      <c r="BA14866" s="41"/>
      <c r="BB14866" s="41"/>
      <c r="BC14866" s="41"/>
      <c r="BD14866" s="41"/>
      <c r="BE14866" s="41"/>
      <c r="BF14866" s="41"/>
      <c r="BG14866" s="41"/>
      <c r="BH14866" s="41"/>
      <c r="BI14866" s="41"/>
      <c r="BJ14866" s="41"/>
      <c r="BK14866" s="41"/>
      <c r="BL14866" s="41"/>
      <c r="BM14866" s="41"/>
      <c r="BN14866" s="41"/>
      <c r="BO14866" s="41"/>
      <c r="BP14866" s="108"/>
      <c r="CG14866" s="102"/>
      <c r="CI14866" s="45"/>
    </row>
    <row r="14867" spans="37:87" ht="13" customHeight="1">
      <c r="AK14867" s="114"/>
      <c r="AL14867" s="41"/>
      <c r="AM14867" s="41"/>
      <c r="AN14867" s="41"/>
      <c r="AO14867" s="41"/>
      <c r="AP14867" s="41"/>
      <c r="AQ14867" s="41"/>
      <c r="AR14867" s="41"/>
      <c r="AS14867" s="41"/>
      <c r="AT14867" s="41"/>
      <c r="AU14867" s="41"/>
      <c r="AV14867" s="41"/>
      <c r="AW14867" s="41"/>
      <c r="AX14867" s="41"/>
      <c r="AY14867" s="41"/>
      <c r="AZ14867" s="41"/>
      <c r="BA14867" s="41"/>
      <c r="BB14867" s="41"/>
      <c r="BC14867" s="41"/>
      <c r="BD14867" s="41"/>
      <c r="BE14867" s="41"/>
      <c r="BF14867" s="41"/>
      <c r="BG14867" s="41"/>
      <c r="BH14867" s="41"/>
      <c r="BI14867" s="41"/>
      <c r="BJ14867" s="41"/>
      <c r="BK14867" s="41"/>
      <c r="BL14867" s="41"/>
      <c r="BM14867" s="41"/>
      <c r="BN14867" s="41"/>
      <c r="BO14867" s="41"/>
      <c r="BP14867" s="108"/>
      <c r="CG14867" s="102"/>
      <c r="CI14867" s="45"/>
    </row>
    <row r="14868" spans="37:87" ht="13" customHeight="1">
      <c r="AK14868" s="114"/>
      <c r="AL14868" s="41"/>
      <c r="AM14868" s="41"/>
      <c r="AN14868" s="41"/>
      <c r="AO14868" s="41"/>
      <c r="AP14868" s="41"/>
      <c r="AQ14868" s="41"/>
      <c r="AR14868" s="41"/>
      <c r="AS14868" s="41"/>
      <c r="AT14868" s="41"/>
      <c r="AU14868" s="41"/>
      <c r="AV14868" s="41"/>
      <c r="AW14868" s="41"/>
      <c r="AX14868" s="41"/>
      <c r="AY14868" s="41"/>
      <c r="AZ14868" s="41"/>
      <c r="BA14868" s="41"/>
      <c r="BB14868" s="41"/>
      <c r="BC14868" s="41"/>
      <c r="BD14868" s="41"/>
      <c r="BE14868" s="41"/>
      <c r="BF14868" s="41"/>
      <c r="BG14868" s="41"/>
      <c r="BH14868" s="41"/>
      <c r="BI14868" s="41"/>
      <c r="BJ14868" s="41"/>
      <c r="BK14868" s="41"/>
      <c r="BL14868" s="41"/>
      <c r="BM14868" s="41"/>
      <c r="BN14868" s="41"/>
      <c r="BO14868" s="41"/>
      <c r="BP14868" s="108"/>
      <c r="CG14868" s="102"/>
      <c r="CI14868" s="45"/>
    </row>
    <row r="14869" spans="37:87" ht="13" customHeight="1">
      <c r="AK14869" s="114"/>
      <c r="AL14869" s="41"/>
      <c r="AM14869" s="41"/>
      <c r="AN14869" s="41"/>
      <c r="AO14869" s="41"/>
      <c r="AP14869" s="41"/>
      <c r="AQ14869" s="41"/>
      <c r="AR14869" s="41"/>
      <c r="AS14869" s="41"/>
      <c r="AT14869" s="41"/>
      <c r="AU14869" s="41"/>
      <c r="AV14869" s="41"/>
      <c r="AW14869" s="41"/>
      <c r="AX14869" s="41"/>
      <c r="AY14869" s="41"/>
      <c r="AZ14869" s="41"/>
      <c r="BA14869" s="41"/>
      <c r="BB14869" s="41"/>
      <c r="BC14869" s="41"/>
      <c r="BD14869" s="41"/>
      <c r="BE14869" s="41"/>
      <c r="BF14869" s="41"/>
      <c r="BG14869" s="41"/>
      <c r="BH14869" s="41"/>
      <c r="BI14869" s="41"/>
      <c r="BJ14869" s="41"/>
      <c r="BK14869" s="41"/>
      <c r="BL14869" s="41"/>
      <c r="BM14869" s="41"/>
      <c r="BN14869" s="41"/>
      <c r="BO14869" s="41"/>
      <c r="BP14869" s="108"/>
      <c r="CG14869" s="102"/>
      <c r="CI14869" s="45"/>
    </row>
    <row r="14870" spans="37:87" ht="13" customHeight="1">
      <c r="AK14870" s="114"/>
      <c r="AL14870" s="41"/>
      <c r="AM14870" s="41"/>
      <c r="AN14870" s="41"/>
      <c r="AO14870" s="41"/>
      <c r="AP14870" s="41"/>
      <c r="AQ14870" s="41"/>
      <c r="AR14870" s="41"/>
      <c r="AS14870" s="41"/>
      <c r="AT14870" s="41"/>
      <c r="AU14870" s="41"/>
      <c r="AV14870" s="41"/>
      <c r="AW14870" s="41"/>
      <c r="AX14870" s="41"/>
      <c r="AY14870" s="41"/>
      <c r="AZ14870" s="41"/>
      <c r="BA14870" s="41"/>
      <c r="BB14870" s="41"/>
      <c r="BC14870" s="41"/>
      <c r="BD14870" s="41"/>
      <c r="BE14870" s="41"/>
      <c r="BF14870" s="41"/>
      <c r="BG14870" s="41"/>
      <c r="BH14870" s="41"/>
      <c r="BI14870" s="41"/>
      <c r="BJ14870" s="41"/>
      <c r="BK14870" s="41"/>
      <c r="BL14870" s="41"/>
      <c r="BM14870" s="41"/>
      <c r="BN14870" s="41"/>
      <c r="BO14870" s="41"/>
      <c r="BP14870" s="108"/>
      <c r="CG14870" s="102"/>
      <c r="CI14870" s="45"/>
    </row>
    <row r="14871" spans="37:87" ht="13" customHeight="1">
      <c r="AK14871" s="114"/>
      <c r="AL14871" s="41"/>
      <c r="AM14871" s="41"/>
      <c r="AN14871" s="41"/>
      <c r="AO14871" s="41"/>
      <c r="AP14871" s="41"/>
      <c r="AQ14871" s="41"/>
      <c r="AR14871" s="41"/>
      <c r="AS14871" s="41"/>
      <c r="AT14871" s="41"/>
      <c r="AU14871" s="41"/>
      <c r="AV14871" s="41"/>
      <c r="AW14871" s="41"/>
      <c r="AX14871" s="41"/>
      <c r="AY14871" s="41"/>
      <c r="AZ14871" s="41"/>
      <c r="BA14871" s="41"/>
      <c r="BB14871" s="41"/>
      <c r="BC14871" s="41"/>
      <c r="BD14871" s="41"/>
      <c r="BE14871" s="41"/>
      <c r="BF14871" s="41"/>
      <c r="BG14871" s="41"/>
      <c r="BH14871" s="41"/>
      <c r="BI14871" s="41"/>
      <c r="BJ14871" s="41"/>
      <c r="BK14871" s="41"/>
      <c r="BL14871" s="41"/>
      <c r="BM14871" s="41"/>
      <c r="BN14871" s="41"/>
      <c r="BO14871" s="41"/>
      <c r="BP14871" s="108"/>
      <c r="CG14871" s="102"/>
      <c r="CI14871" s="45"/>
    </row>
    <row r="14872" spans="37:87" ht="13" customHeight="1">
      <c r="AK14872" s="114"/>
      <c r="AL14872" s="41"/>
      <c r="AM14872" s="41"/>
      <c r="AN14872" s="41"/>
      <c r="AO14872" s="41"/>
      <c r="AP14872" s="41"/>
      <c r="AQ14872" s="41"/>
      <c r="AR14872" s="41"/>
      <c r="AS14872" s="41"/>
      <c r="AT14872" s="41"/>
      <c r="AU14872" s="41"/>
      <c r="AV14872" s="41"/>
      <c r="AW14872" s="41"/>
      <c r="AX14872" s="41"/>
      <c r="AY14872" s="41"/>
      <c r="AZ14872" s="41"/>
      <c r="BA14872" s="41"/>
      <c r="BB14872" s="41"/>
      <c r="BC14872" s="41"/>
      <c r="BD14872" s="41"/>
      <c r="BE14872" s="41"/>
      <c r="BF14872" s="41"/>
      <c r="BG14872" s="41"/>
      <c r="BH14872" s="41"/>
      <c r="BI14872" s="41"/>
      <c r="BJ14872" s="41"/>
      <c r="BK14872" s="41"/>
      <c r="BL14872" s="41"/>
      <c r="BM14872" s="41"/>
      <c r="BN14872" s="41"/>
      <c r="BO14872" s="41"/>
      <c r="BP14872" s="108"/>
      <c r="CG14872" s="102"/>
      <c r="CI14872" s="45"/>
    </row>
    <row r="14873" spans="37:87" ht="13" customHeight="1">
      <c r="AK14873" s="114"/>
      <c r="AL14873" s="41"/>
      <c r="AM14873" s="41"/>
      <c r="AN14873" s="41"/>
      <c r="AO14873" s="41"/>
      <c r="AP14873" s="41"/>
      <c r="AQ14873" s="41"/>
      <c r="AR14873" s="41"/>
      <c r="AS14873" s="41"/>
      <c r="AT14873" s="41"/>
      <c r="AU14873" s="41"/>
      <c r="AV14873" s="41"/>
      <c r="AW14873" s="41"/>
      <c r="AX14873" s="41"/>
      <c r="AY14873" s="41"/>
      <c r="AZ14873" s="41"/>
      <c r="BA14873" s="41"/>
      <c r="BB14873" s="41"/>
      <c r="BC14873" s="41"/>
      <c r="BD14873" s="41"/>
      <c r="BE14873" s="41"/>
      <c r="BF14873" s="41"/>
      <c r="BG14873" s="41"/>
      <c r="BH14873" s="41"/>
      <c r="BI14873" s="41"/>
      <c r="BJ14873" s="41"/>
      <c r="BK14873" s="41"/>
      <c r="BL14873" s="41"/>
      <c r="BM14873" s="41"/>
      <c r="BN14873" s="41"/>
      <c r="BO14873" s="41"/>
      <c r="BP14873" s="108"/>
      <c r="CG14873" s="102"/>
      <c r="CI14873" s="45"/>
    </row>
    <row r="14874" spans="37:87" ht="13" customHeight="1">
      <c r="AK14874" s="114"/>
      <c r="AL14874" s="41"/>
      <c r="AM14874" s="41"/>
      <c r="AN14874" s="41"/>
      <c r="AO14874" s="41"/>
      <c r="AP14874" s="41"/>
      <c r="AQ14874" s="41"/>
      <c r="AR14874" s="41"/>
      <c r="AS14874" s="41"/>
      <c r="AT14874" s="41"/>
      <c r="AU14874" s="41"/>
      <c r="AV14874" s="41"/>
      <c r="AW14874" s="41"/>
      <c r="AX14874" s="41"/>
      <c r="AY14874" s="41"/>
      <c r="AZ14874" s="41"/>
      <c r="BA14874" s="41"/>
      <c r="BB14874" s="41"/>
      <c r="BC14874" s="41"/>
      <c r="BD14874" s="41"/>
      <c r="BE14874" s="41"/>
      <c r="BF14874" s="41"/>
      <c r="BG14874" s="41"/>
      <c r="BH14874" s="41"/>
      <c r="BI14874" s="41"/>
      <c r="BJ14874" s="41"/>
      <c r="BK14874" s="41"/>
      <c r="BL14874" s="41"/>
      <c r="BM14874" s="41"/>
      <c r="BN14874" s="41"/>
      <c r="BO14874" s="41"/>
      <c r="BP14874" s="108"/>
      <c r="CG14874" s="102"/>
      <c r="CI14874" s="45"/>
    </row>
    <row r="14875" spans="37:87" ht="13" customHeight="1">
      <c r="AK14875" s="114"/>
      <c r="AL14875" s="41"/>
      <c r="AM14875" s="41"/>
      <c r="AN14875" s="41"/>
      <c r="AO14875" s="41"/>
      <c r="AP14875" s="41"/>
      <c r="AQ14875" s="41"/>
      <c r="AR14875" s="41"/>
      <c r="AS14875" s="41"/>
      <c r="AT14875" s="41"/>
      <c r="AU14875" s="41"/>
      <c r="AV14875" s="41"/>
      <c r="AW14875" s="41"/>
      <c r="AX14875" s="41"/>
      <c r="AY14875" s="41"/>
      <c r="AZ14875" s="41"/>
      <c r="BA14875" s="41"/>
      <c r="BB14875" s="41"/>
      <c r="BC14875" s="41"/>
      <c r="BD14875" s="41"/>
      <c r="BE14875" s="41"/>
      <c r="BF14875" s="41"/>
      <c r="BG14875" s="41"/>
      <c r="BH14875" s="41"/>
      <c r="BI14875" s="41"/>
      <c r="BJ14875" s="41"/>
      <c r="BK14875" s="41"/>
      <c r="BL14875" s="41"/>
      <c r="BM14875" s="41"/>
      <c r="BN14875" s="41"/>
      <c r="BO14875" s="41"/>
      <c r="BP14875" s="108"/>
      <c r="CG14875" s="102"/>
      <c r="CI14875" s="45"/>
    </row>
    <row r="14876" spans="37:87" ht="13" customHeight="1">
      <c r="AK14876" s="114"/>
      <c r="AL14876" s="41"/>
      <c r="AM14876" s="41"/>
      <c r="AN14876" s="41"/>
      <c r="AO14876" s="41"/>
      <c r="AP14876" s="41"/>
      <c r="AQ14876" s="41"/>
      <c r="AR14876" s="41"/>
      <c r="AS14876" s="41"/>
      <c r="AT14876" s="41"/>
      <c r="AU14876" s="41"/>
      <c r="AV14876" s="41"/>
      <c r="AW14876" s="41"/>
      <c r="AX14876" s="41"/>
      <c r="AY14876" s="41"/>
      <c r="AZ14876" s="41"/>
      <c r="BA14876" s="41"/>
      <c r="BB14876" s="41"/>
      <c r="BC14876" s="41"/>
      <c r="BD14876" s="41"/>
      <c r="BE14876" s="41"/>
      <c r="BF14876" s="41"/>
      <c r="BG14876" s="41"/>
      <c r="BH14876" s="41"/>
      <c r="BI14876" s="41"/>
      <c r="BJ14876" s="41"/>
      <c r="BK14876" s="41"/>
      <c r="BL14876" s="41"/>
      <c r="BM14876" s="41"/>
      <c r="BN14876" s="41"/>
      <c r="BO14876" s="41"/>
      <c r="BP14876" s="108"/>
      <c r="CG14876" s="102"/>
      <c r="CI14876" s="45"/>
    </row>
    <row r="14877" spans="37:87" ht="13" customHeight="1">
      <c r="AK14877" s="114"/>
      <c r="AL14877" s="41"/>
      <c r="AM14877" s="41"/>
      <c r="AN14877" s="41"/>
      <c r="AO14877" s="41"/>
      <c r="AP14877" s="41"/>
      <c r="AQ14877" s="41"/>
      <c r="AR14877" s="41"/>
      <c r="AS14877" s="41"/>
      <c r="AT14877" s="41"/>
      <c r="AU14877" s="41"/>
      <c r="AV14877" s="41"/>
      <c r="AW14877" s="41"/>
      <c r="AX14877" s="41"/>
      <c r="AY14877" s="41"/>
      <c r="AZ14877" s="41"/>
      <c r="BA14877" s="41"/>
      <c r="BB14877" s="41"/>
      <c r="BC14877" s="41"/>
      <c r="BD14877" s="41"/>
      <c r="BE14877" s="41"/>
      <c r="BF14877" s="41"/>
      <c r="BG14877" s="41"/>
      <c r="BH14877" s="41"/>
      <c r="BI14877" s="41"/>
      <c r="BJ14877" s="41"/>
      <c r="BK14877" s="41"/>
      <c r="BL14877" s="41"/>
      <c r="BM14877" s="41"/>
      <c r="BN14877" s="41"/>
      <c r="BO14877" s="41"/>
      <c r="BP14877" s="108"/>
      <c r="CG14877" s="102"/>
      <c r="CI14877" s="45"/>
    </row>
    <row r="14878" spans="37:87" ht="13" customHeight="1">
      <c r="AK14878" s="114"/>
      <c r="AL14878" s="41"/>
      <c r="AM14878" s="41"/>
      <c r="AN14878" s="41"/>
      <c r="AO14878" s="41"/>
      <c r="AP14878" s="41"/>
      <c r="AQ14878" s="41"/>
      <c r="AR14878" s="41"/>
      <c r="AS14878" s="41"/>
      <c r="AT14878" s="41"/>
      <c r="AU14878" s="41"/>
      <c r="AV14878" s="41"/>
      <c r="AW14878" s="41"/>
      <c r="AX14878" s="41"/>
      <c r="AY14878" s="41"/>
      <c r="AZ14878" s="41"/>
      <c r="BA14878" s="41"/>
      <c r="BB14878" s="41"/>
      <c r="BC14878" s="41"/>
      <c r="BD14878" s="41"/>
      <c r="BE14878" s="41"/>
      <c r="BF14878" s="41"/>
      <c r="BG14878" s="41"/>
      <c r="BH14878" s="41"/>
      <c r="BI14878" s="41"/>
      <c r="BJ14878" s="41"/>
      <c r="BK14878" s="41"/>
      <c r="BL14878" s="41"/>
      <c r="BM14878" s="41"/>
      <c r="BN14878" s="41"/>
      <c r="BO14878" s="41"/>
      <c r="BP14878" s="108"/>
      <c r="CG14878" s="102"/>
      <c r="CI14878" s="45"/>
    </row>
    <row r="14879" spans="37:87" ht="13" customHeight="1">
      <c r="AK14879" s="114"/>
      <c r="AL14879" s="41"/>
      <c r="AM14879" s="41"/>
      <c r="AN14879" s="41"/>
      <c r="AO14879" s="41"/>
      <c r="AP14879" s="41"/>
      <c r="AQ14879" s="41"/>
      <c r="AR14879" s="41"/>
      <c r="AS14879" s="41"/>
      <c r="AT14879" s="41"/>
      <c r="AU14879" s="41"/>
      <c r="AV14879" s="41"/>
      <c r="AW14879" s="41"/>
      <c r="AX14879" s="41"/>
      <c r="AY14879" s="41"/>
      <c r="AZ14879" s="41"/>
      <c r="BA14879" s="41"/>
      <c r="BB14879" s="41"/>
      <c r="BC14879" s="41"/>
      <c r="BD14879" s="41"/>
      <c r="BE14879" s="41"/>
      <c r="BF14879" s="41"/>
      <c r="BG14879" s="41"/>
      <c r="BH14879" s="41"/>
      <c r="BI14879" s="41"/>
      <c r="BJ14879" s="41"/>
      <c r="BK14879" s="41"/>
      <c r="BL14879" s="41"/>
      <c r="BM14879" s="41"/>
      <c r="BN14879" s="41"/>
      <c r="BO14879" s="41"/>
      <c r="BP14879" s="108"/>
      <c r="CG14879" s="102"/>
      <c r="CI14879" s="45"/>
    </row>
    <row r="14880" spans="37:87" ht="13" customHeight="1">
      <c r="AK14880" s="114"/>
      <c r="AL14880" s="41"/>
      <c r="AM14880" s="41"/>
      <c r="AN14880" s="41"/>
      <c r="AO14880" s="41"/>
      <c r="AP14880" s="41"/>
      <c r="AQ14880" s="41"/>
      <c r="AR14880" s="41"/>
      <c r="AS14880" s="41"/>
      <c r="AT14880" s="41"/>
      <c r="AU14880" s="41"/>
      <c r="AV14880" s="41"/>
      <c r="AW14880" s="41"/>
      <c r="AX14880" s="41"/>
      <c r="AY14880" s="41"/>
      <c r="AZ14880" s="41"/>
      <c r="BA14880" s="41"/>
      <c r="BB14880" s="41"/>
      <c r="BC14880" s="41"/>
      <c r="BD14880" s="41"/>
      <c r="BE14880" s="41"/>
      <c r="BF14880" s="41"/>
      <c r="BG14880" s="41"/>
      <c r="BH14880" s="41"/>
      <c r="BI14880" s="41"/>
      <c r="BJ14880" s="41"/>
      <c r="BK14880" s="41"/>
      <c r="BL14880" s="41"/>
      <c r="BM14880" s="41"/>
      <c r="BN14880" s="41"/>
      <c r="BO14880" s="41"/>
      <c r="BP14880" s="108"/>
      <c r="CG14880" s="102"/>
      <c r="CI14880" s="45"/>
    </row>
    <row r="14881" spans="37:87" ht="13" customHeight="1">
      <c r="AK14881" s="114"/>
      <c r="AL14881" s="41"/>
      <c r="AM14881" s="41"/>
      <c r="AN14881" s="41"/>
      <c r="AO14881" s="41"/>
      <c r="AP14881" s="41"/>
      <c r="AQ14881" s="41"/>
      <c r="AR14881" s="41"/>
      <c r="AS14881" s="41"/>
      <c r="AT14881" s="41"/>
      <c r="AU14881" s="41"/>
      <c r="AV14881" s="41"/>
      <c r="AW14881" s="41"/>
      <c r="AX14881" s="41"/>
      <c r="AY14881" s="41"/>
      <c r="AZ14881" s="41"/>
      <c r="BA14881" s="41"/>
      <c r="BB14881" s="41"/>
      <c r="BC14881" s="41"/>
      <c r="BD14881" s="41"/>
      <c r="BE14881" s="41"/>
      <c r="BF14881" s="41"/>
      <c r="BG14881" s="41"/>
      <c r="BH14881" s="41"/>
      <c r="BI14881" s="41"/>
      <c r="BJ14881" s="41"/>
      <c r="BK14881" s="41"/>
      <c r="BL14881" s="41"/>
      <c r="BM14881" s="41"/>
      <c r="BN14881" s="41"/>
      <c r="BO14881" s="41"/>
      <c r="BP14881" s="108"/>
      <c r="CG14881" s="102"/>
      <c r="CI14881" s="45"/>
    </row>
    <row r="14882" spans="37:87" ht="13" customHeight="1">
      <c r="AK14882" s="114"/>
      <c r="AL14882" s="41"/>
      <c r="AM14882" s="41"/>
      <c r="AN14882" s="41"/>
      <c r="AO14882" s="41"/>
      <c r="AP14882" s="41"/>
      <c r="AQ14882" s="41"/>
      <c r="AR14882" s="41"/>
      <c r="AS14882" s="41"/>
      <c r="AT14882" s="41"/>
      <c r="AU14882" s="41"/>
      <c r="AV14882" s="41"/>
      <c r="AW14882" s="41"/>
      <c r="AX14882" s="41"/>
      <c r="AY14882" s="41"/>
      <c r="AZ14882" s="41"/>
      <c r="BA14882" s="41"/>
      <c r="BB14882" s="41"/>
      <c r="BC14882" s="41"/>
      <c r="BD14882" s="41"/>
      <c r="BE14882" s="41"/>
      <c r="BF14882" s="41"/>
      <c r="BG14882" s="41"/>
      <c r="BH14882" s="41"/>
      <c r="BI14882" s="41"/>
      <c r="BJ14882" s="41"/>
      <c r="BK14882" s="41"/>
      <c r="BL14882" s="41"/>
      <c r="BM14882" s="41"/>
      <c r="BN14882" s="41"/>
      <c r="BO14882" s="41"/>
      <c r="BP14882" s="108"/>
      <c r="CG14882" s="102"/>
      <c r="CI14882" s="45"/>
    </row>
    <row r="14883" spans="37:87" ht="13" customHeight="1">
      <c r="AK14883" s="114"/>
      <c r="AL14883" s="41"/>
      <c r="AM14883" s="41"/>
      <c r="AN14883" s="41"/>
      <c r="AO14883" s="41"/>
      <c r="AP14883" s="41"/>
      <c r="AQ14883" s="41"/>
      <c r="AR14883" s="41"/>
      <c r="AS14883" s="41"/>
      <c r="AT14883" s="41"/>
      <c r="AU14883" s="41"/>
      <c r="AV14883" s="41"/>
      <c r="AW14883" s="41"/>
      <c r="AX14883" s="41"/>
      <c r="AY14883" s="41"/>
      <c r="AZ14883" s="41"/>
      <c r="BA14883" s="41"/>
      <c r="BB14883" s="41"/>
      <c r="BC14883" s="41"/>
      <c r="BD14883" s="41"/>
      <c r="BE14883" s="41"/>
      <c r="BF14883" s="41"/>
      <c r="BG14883" s="41"/>
      <c r="BH14883" s="41"/>
      <c r="BI14883" s="41"/>
      <c r="BJ14883" s="41"/>
      <c r="BK14883" s="41"/>
      <c r="BL14883" s="41"/>
      <c r="BM14883" s="41"/>
      <c r="BN14883" s="41"/>
      <c r="BO14883" s="41"/>
      <c r="BP14883" s="108"/>
      <c r="CG14883" s="102"/>
      <c r="CI14883" s="45"/>
    </row>
    <row r="14884" spans="37:87" ht="13" customHeight="1">
      <c r="AK14884" s="114"/>
      <c r="AL14884" s="41"/>
      <c r="AM14884" s="41"/>
      <c r="AN14884" s="41"/>
      <c r="AO14884" s="41"/>
      <c r="AP14884" s="41"/>
      <c r="AQ14884" s="41"/>
      <c r="AR14884" s="41"/>
      <c r="AS14884" s="41"/>
      <c r="AT14884" s="41"/>
      <c r="AU14884" s="41"/>
      <c r="AV14884" s="41"/>
      <c r="AW14884" s="41"/>
      <c r="AX14884" s="41"/>
      <c r="AY14884" s="41"/>
      <c r="AZ14884" s="41"/>
      <c r="BA14884" s="41"/>
      <c r="BB14884" s="41"/>
      <c r="BC14884" s="41"/>
      <c r="BD14884" s="41"/>
      <c r="BE14884" s="41"/>
      <c r="BF14884" s="41"/>
      <c r="BG14884" s="41"/>
      <c r="BH14884" s="41"/>
      <c r="BI14884" s="41"/>
      <c r="BJ14884" s="41"/>
      <c r="BK14884" s="41"/>
      <c r="BL14884" s="41"/>
      <c r="BM14884" s="41"/>
      <c r="BN14884" s="41"/>
      <c r="BO14884" s="41"/>
      <c r="BP14884" s="108"/>
      <c r="CG14884" s="102"/>
      <c r="CI14884" s="45"/>
    </row>
    <row r="14885" spans="37:87" ht="13" customHeight="1">
      <c r="AK14885" s="114"/>
      <c r="AL14885" s="41"/>
      <c r="AM14885" s="41"/>
      <c r="AN14885" s="41"/>
      <c r="AO14885" s="41"/>
      <c r="AP14885" s="41"/>
      <c r="AQ14885" s="41"/>
      <c r="AR14885" s="41"/>
      <c r="AS14885" s="41"/>
      <c r="AT14885" s="41"/>
      <c r="AU14885" s="41"/>
      <c r="AV14885" s="41"/>
      <c r="AW14885" s="41"/>
      <c r="AX14885" s="41"/>
      <c r="AY14885" s="41"/>
      <c r="AZ14885" s="41"/>
      <c r="BA14885" s="41"/>
      <c r="BB14885" s="41"/>
      <c r="BC14885" s="41"/>
      <c r="BD14885" s="41"/>
      <c r="BE14885" s="41"/>
      <c r="BF14885" s="41"/>
      <c r="BG14885" s="41"/>
      <c r="BH14885" s="41"/>
      <c r="BI14885" s="41"/>
      <c r="BJ14885" s="41"/>
      <c r="BK14885" s="41"/>
      <c r="BL14885" s="41"/>
      <c r="BM14885" s="41"/>
      <c r="BN14885" s="41"/>
      <c r="BO14885" s="41"/>
      <c r="BP14885" s="108"/>
      <c r="CG14885" s="102"/>
      <c r="CI14885" s="45"/>
    </row>
    <row r="14886" spans="37:87" ht="13" customHeight="1">
      <c r="AK14886" s="114"/>
      <c r="AL14886" s="41"/>
      <c r="AM14886" s="41"/>
      <c r="AN14886" s="41"/>
      <c r="AO14886" s="41"/>
      <c r="AP14886" s="41"/>
      <c r="AQ14886" s="41"/>
      <c r="AR14886" s="41"/>
      <c r="AS14886" s="41"/>
      <c r="AT14886" s="41"/>
      <c r="AU14886" s="41"/>
      <c r="AV14886" s="41"/>
      <c r="AW14886" s="41"/>
      <c r="AX14886" s="41"/>
      <c r="AY14886" s="41"/>
      <c r="AZ14886" s="41"/>
      <c r="BA14886" s="41"/>
      <c r="BB14886" s="41"/>
      <c r="BC14886" s="41"/>
      <c r="BD14886" s="41"/>
      <c r="BE14886" s="41"/>
      <c r="BF14886" s="41"/>
      <c r="BG14886" s="41"/>
      <c r="BH14886" s="41"/>
      <c r="BI14886" s="41"/>
      <c r="BJ14886" s="41"/>
      <c r="BK14886" s="41"/>
      <c r="BL14886" s="41"/>
      <c r="BM14886" s="41"/>
      <c r="BN14886" s="41"/>
      <c r="BO14886" s="41"/>
      <c r="BP14886" s="108"/>
      <c r="CG14886" s="102"/>
      <c r="CI14886" s="45"/>
    </row>
    <row r="14887" spans="37:87" ht="13" customHeight="1">
      <c r="AK14887" s="114"/>
      <c r="AL14887" s="41"/>
      <c r="AM14887" s="41"/>
      <c r="AN14887" s="41"/>
      <c r="AO14887" s="41"/>
      <c r="AP14887" s="41"/>
      <c r="AQ14887" s="41"/>
      <c r="AR14887" s="41"/>
      <c r="AS14887" s="41"/>
      <c r="AT14887" s="41"/>
      <c r="AU14887" s="41"/>
      <c r="AV14887" s="41"/>
      <c r="AW14887" s="41"/>
      <c r="AX14887" s="41"/>
      <c r="AY14887" s="41"/>
      <c r="AZ14887" s="41"/>
      <c r="BA14887" s="41"/>
      <c r="BB14887" s="41"/>
      <c r="BC14887" s="41"/>
      <c r="BD14887" s="41"/>
      <c r="BE14887" s="41"/>
      <c r="BF14887" s="41"/>
      <c r="BG14887" s="41"/>
      <c r="BH14887" s="41"/>
      <c r="BI14887" s="41"/>
      <c r="BJ14887" s="41"/>
      <c r="BK14887" s="41"/>
      <c r="BL14887" s="41"/>
      <c r="BM14887" s="41"/>
      <c r="BN14887" s="41"/>
      <c r="BO14887" s="41"/>
      <c r="BP14887" s="108"/>
      <c r="CG14887" s="102"/>
      <c r="CI14887" s="45"/>
    </row>
    <row r="14888" spans="37:87" ht="13" customHeight="1">
      <c r="AK14888" s="114"/>
      <c r="AL14888" s="41"/>
      <c r="AM14888" s="41"/>
      <c r="AN14888" s="41"/>
      <c r="AO14888" s="41"/>
      <c r="AP14888" s="41"/>
      <c r="AQ14888" s="41"/>
      <c r="AR14888" s="41"/>
      <c r="AS14888" s="41"/>
      <c r="AT14888" s="41"/>
      <c r="AU14888" s="41"/>
      <c r="AV14888" s="41"/>
      <c r="AW14888" s="41"/>
      <c r="AX14888" s="41"/>
      <c r="AY14888" s="41"/>
      <c r="AZ14888" s="41"/>
      <c r="BA14888" s="41"/>
      <c r="BB14888" s="41"/>
      <c r="BC14888" s="41"/>
      <c r="BD14888" s="41"/>
      <c r="BE14888" s="41"/>
      <c r="BF14888" s="41"/>
      <c r="BG14888" s="41"/>
      <c r="BH14888" s="41"/>
      <c r="BI14888" s="41"/>
      <c r="BJ14888" s="41"/>
      <c r="BK14888" s="41"/>
      <c r="BL14888" s="41"/>
      <c r="BM14888" s="41"/>
      <c r="BN14888" s="41"/>
      <c r="BO14888" s="41"/>
      <c r="BP14888" s="108"/>
      <c r="CG14888" s="102"/>
      <c r="CI14888" s="45"/>
    </row>
    <row r="14889" spans="37:87" ht="13" customHeight="1">
      <c r="AK14889" s="114"/>
      <c r="AL14889" s="41"/>
      <c r="AM14889" s="41"/>
      <c r="AN14889" s="41"/>
      <c r="AO14889" s="41"/>
      <c r="AP14889" s="41"/>
      <c r="AQ14889" s="41"/>
      <c r="AR14889" s="41"/>
      <c r="AS14889" s="41"/>
      <c r="AT14889" s="41"/>
      <c r="AU14889" s="41"/>
      <c r="AV14889" s="41"/>
      <c r="AW14889" s="41"/>
      <c r="AX14889" s="41"/>
      <c r="AY14889" s="41"/>
      <c r="AZ14889" s="41"/>
      <c r="BA14889" s="41"/>
      <c r="BB14889" s="41"/>
      <c r="BC14889" s="41"/>
      <c r="BD14889" s="41"/>
      <c r="BE14889" s="41"/>
      <c r="BF14889" s="41"/>
      <c r="BG14889" s="41"/>
      <c r="BH14889" s="41"/>
      <c r="BI14889" s="41"/>
      <c r="BJ14889" s="41"/>
      <c r="BK14889" s="41"/>
      <c r="BL14889" s="41"/>
      <c r="BM14889" s="41"/>
      <c r="BN14889" s="41"/>
      <c r="BO14889" s="41"/>
      <c r="BP14889" s="108"/>
      <c r="CG14889" s="102"/>
      <c r="CI14889" s="45"/>
    </row>
    <row r="14890" spans="37:87" ht="13" customHeight="1">
      <c r="AK14890" s="114"/>
      <c r="AL14890" s="41"/>
      <c r="AM14890" s="41"/>
      <c r="AN14890" s="41"/>
      <c r="AO14890" s="41"/>
      <c r="AP14890" s="41"/>
      <c r="AQ14890" s="41"/>
      <c r="AR14890" s="41"/>
      <c r="AS14890" s="41"/>
      <c r="AT14890" s="41"/>
      <c r="AU14890" s="41"/>
      <c r="AV14890" s="41"/>
      <c r="AW14890" s="41"/>
      <c r="AX14890" s="41"/>
      <c r="AY14890" s="41"/>
      <c r="AZ14890" s="41"/>
      <c r="BA14890" s="41"/>
      <c r="BB14890" s="41"/>
      <c r="BC14890" s="41"/>
      <c r="BD14890" s="41"/>
      <c r="BE14890" s="41"/>
      <c r="BF14890" s="41"/>
      <c r="BG14890" s="41"/>
      <c r="BH14890" s="41"/>
      <c r="BI14890" s="41"/>
      <c r="BJ14890" s="41"/>
      <c r="BK14890" s="41"/>
      <c r="BL14890" s="41"/>
      <c r="BM14890" s="41"/>
      <c r="BN14890" s="41"/>
      <c r="BO14890" s="41"/>
      <c r="BP14890" s="108"/>
      <c r="CG14890" s="102"/>
      <c r="CI14890" s="45"/>
    </row>
    <row r="14891" spans="37:87" ht="13" customHeight="1">
      <c r="AK14891" s="114"/>
      <c r="AL14891" s="41"/>
      <c r="AM14891" s="41"/>
      <c r="AN14891" s="41"/>
      <c r="AO14891" s="41"/>
      <c r="AP14891" s="41"/>
      <c r="AQ14891" s="41"/>
      <c r="AR14891" s="41"/>
      <c r="AS14891" s="41"/>
      <c r="AT14891" s="41"/>
      <c r="AU14891" s="41"/>
      <c r="AV14891" s="41"/>
      <c r="AW14891" s="41"/>
      <c r="AX14891" s="41"/>
      <c r="AY14891" s="41"/>
      <c r="AZ14891" s="41"/>
      <c r="BA14891" s="41"/>
      <c r="BB14891" s="41"/>
      <c r="BC14891" s="41"/>
      <c r="BD14891" s="41"/>
      <c r="BE14891" s="41"/>
      <c r="BF14891" s="41"/>
      <c r="BG14891" s="41"/>
      <c r="BH14891" s="41"/>
      <c r="BI14891" s="41"/>
      <c r="BJ14891" s="41"/>
      <c r="BK14891" s="41"/>
      <c r="BL14891" s="41"/>
      <c r="BM14891" s="41"/>
      <c r="BN14891" s="41"/>
      <c r="BO14891" s="41"/>
      <c r="BP14891" s="108"/>
      <c r="CG14891" s="102"/>
      <c r="CI14891" s="45"/>
    </row>
    <row r="14892" spans="37:87" ht="13" customHeight="1">
      <c r="AK14892" s="114"/>
      <c r="AL14892" s="41"/>
      <c r="AM14892" s="41"/>
      <c r="AN14892" s="41"/>
      <c r="AO14892" s="41"/>
      <c r="AP14892" s="41"/>
      <c r="AQ14892" s="41"/>
      <c r="AR14892" s="41"/>
      <c r="AS14892" s="41"/>
      <c r="AT14892" s="41"/>
      <c r="AU14892" s="41"/>
      <c r="AV14892" s="41"/>
      <c r="AW14892" s="41"/>
      <c r="AX14892" s="41"/>
      <c r="AY14892" s="41"/>
      <c r="AZ14892" s="41"/>
      <c r="BA14892" s="41"/>
      <c r="BB14892" s="41"/>
      <c r="BC14892" s="41"/>
      <c r="BD14892" s="41"/>
      <c r="BE14892" s="41"/>
      <c r="BF14892" s="41"/>
      <c r="BG14892" s="41"/>
      <c r="BH14892" s="41"/>
      <c r="BI14892" s="41"/>
      <c r="BJ14892" s="41"/>
      <c r="BK14892" s="41"/>
      <c r="BL14892" s="41"/>
      <c r="BM14892" s="41"/>
      <c r="BN14892" s="41"/>
      <c r="BO14892" s="41"/>
      <c r="BP14892" s="108"/>
      <c r="CG14892" s="102"/>
      <c r="CI14892" s="45"/>
    </row>
    <row r="14893" spans="37:87" ht="13" customHeight="1">
      <c r="AK14893" s="114"/>
      <c r="AL14893" s="41"/>
      <c r="AM14893" s="41"/>
      <c r="AN14893" s="41"/>
      <c r="AO14893" s="41"/>
      <c r="AP14893" s="41"/>
      <c r="AQ14893" s="41"/>
      <c r="AR14893" s="41"/>
      <c r="AS14893" s="41"/>
      <c r="AT14893" s="41"/>
      <c r="AU14893" s="41"/>
      <c r="AV14893" s="41"/>
      <c r="AW14893" s="41"/>
      <c r="AX14893" s="41"/>
      <c r="AY14893" s="41"/>
      <c r="AZ14893" s="41"/>
      <c r="BA14893" s="41"/>
      <c r="BB14893" s="41"/>
      <c r="BC14893" s="41"/>
      <c r="BD14893" s="41"/>
      <c r="BE14893" s="41"/>
      <c r="BF14893" s="41"/>
      <c r="BG14893" s="41"/>
      <c r="BH14893" s="41"/>
      <c r="BI14893" s="41"/>
      <c r="BJ14893" s="41"/>
      <c r="BK14893" s="41"/>
      <c r="BL14893" s="41"/>
      <c r="BM14893" s="41"/>
      <c r="BN14893" s="41"/>
      <c r="BO14893" s="41"/>
      <c r="BP14893" s="108"/>
      <c r="CG14893" s="102"/>
      <c r="CI14893" s="45"/>
    </row>
    <row r="14894" spans="37:87" ht="13" customHeight="1">
      <c r="AK14894" s="114"/>
      <c r="AL14894" s="41"/>
      <c r="AM14894" s="41"/>
      <c r="AN14894" s="41"/>
      <c r="AO14894" s="41"/>
      <c r="AP14894" s="41"/>
      <c r="AQ14894" s="41"/>
      <c r="AR14894" s="41"/>
      <c r="AS14894" s="41"/>
      <c r="AT14894" s="41"/>
      <c r="AU14894" s="41"/>
      <c r="AV14894" s="41"/>
      <c r="AW14894" s="41"/>
      <c r="AX14894" s="41"/>
      <c r="AY14894" s="41"/>
      <c r="AZ14894" s="41"/>
      <c r="BA14894" s="41"/>
      <c r="BB14894" s="41"/>
      <c r="BC14894" s="41"/>
      <c r="BD14894" s="41"/>
      <c r="BE14894" s="41"/>
      <c r="BF14894" s="41"/>
      <c r="BG14894" s="41"/>
      <c r="BH14894" s="41"/>
      <c r="BI14894" s="41"/>
      <c r="BJ14894" s="41"/>
      <c r="BK14894" s="41"/>
      <c r="BL14894" s="41"/>
      <c r="BM14894" s="41"/>
      <c r="BN14894" s="41"/>
      <c r="BO14894" s="41"/>
      <c r="BP14894" s="108"/>
      <c r="CG14894" s="102"/>
      <c r="CI14894" s="45"/>
    </row>
    <row r="14895" spans="37:87" ht="13" customHeight="1">
      <c r="AK14895" s="114"/>
      <c r="AL14895" s="41"/>
      <c r="AM14895" s="41"/>
      <c r="AN14895" s="41"/>
      <c r="AO14895" s="41"/>
      <c r="AP14895" s="41"/>
      <c r="AQ14895" s="41"/>
      <c r="AR14895" s="41"/>
      <c r="AS14895" s="41"/>
      <c r="AT14895" s="41"/>
      <c r="AU14895" s="41"/>
      <c r="AV14895" s="41"/>
      <c r="AW14895" s="41"/>
      <c r="AX14895" s="41"/>
      <c r="AY14895" s="41"/>
      <c r="AZ14895" s="41"/>
      <c r="BA14895" s="41"/>
      <c r="BB14895" s="41"/>
      <c r="BC14895" s="41"/>
      <c r="BD14895" s="41"/>
      <c r="BE14895" s="41"/>
      <c r="BF14895" s="41"/>
      <c r="BG14895" s="41"/>
      <c r="BH14895" s="41"/>
      <c r="BI14895" s="41"/>
      <c r="BJ14895" s="41"/>
      <c r="BK14895" s="41"/>
      <c r="BL14895" s="41"/>
      <c r="BM14895" s="41"/>
      <c r="BN14895" s="41"/>
      <c r="BO14895" s="41"/>
      <c r="BP14895" s="108"/>
      <c r="CG14895" s="102"/>
      <c r="CI14895" s="45"/>
    </row>
    <row r="14896" spans="37:87" ht="13" customHeight="1">
      <c r="AK14896" s="114"/>
      <c r="AL14896" s="41"/>
      <c r="AM14896" s="41"/>
      <c r="AN14896" s="41"/>
      <c r="AO14896" s="41"/>
      <c r="AP14896" s="41"/>
      <c r="AQ14896" s="41"/>
      <c r="AR14896" s="41"/>
      <c r="AS14896" s="41"/>
      <c r="AT14896" s="41"/>
      <c r="AU14896" s="41"/>
      <c r="AV14896" s="41"/>
      <c r="AW14896" s="41"/>
      <c r="AX14896" s="41"/>
      <c r="AY14896" s="41"/>
      <c r="AZ14896" s="41"/>
      <c r="BA14896" s="41"/>
      <c r="BB14896" s="41"/>
      <c r="BC14896" s="41"/>
      <c r="BD14896" s="41"/>
      <c r="BE14896" s="41"/>
      <c r="BF14896" s="41"/>
      <c r="BG14896" s="41"/>
      <c r="BH14896" s="41"/>
      <c r="BI14896" s="41"/>
      <c r="BJ14896" s="41"/>
      <c r="BK14896" s="41"/>
      <c r="BL14896" s="41"/>
      <c r="BM14896" s="41"/>
      <c r="BN14896" s="41"/>
      <c r="BO14896" s="41"/>
      <c r="BP14896" s="108"/>
      <c r="CG14896" s="102"/>
      <c r="CI14896" s="45"/>
    </row>
    <row r="14897" spans="37:87" ht="13" customHeight="1">
      <c r="AK14897" s="114"/>
      <c r="AL14897" s="41"/>
      <c r="AM14897" s="41"/>
      <c r="AN14897" s="41"/>
      <c r="AO14897" s="41"/>
      <c r="AP14897" s="41"/>
      <c r="AQ14897" s="41"/>
      <c r="AR14897" s="41"/>
      <c r="AS14897" s="41"/>
      <c r="AT14897" s="41"/>
      <c r="AU14897" s="41"/>
      <c r="AV14897" s="41"/>
      <c r="AW14897" s="41"/>
      <c r="AX14897" s="41"/>
      <c r="AY14897" s="41"/>
      <c r="AZ14897" s="41"/>
      <c r="BA14897" s="41"/>
      <c r="BB14897" s="41"/>
      <c r="BC14897" s="41"/>
      <c r="BD14897" s="41"/>
      <c r="BE14897" s="41"/>
      <c r="BF14897" s="41"/>
      <c r="BG14897" s="41"/>
      <c r="BH14897" s="41"/>
      <c r="BI14897" s="41"/>
      <c r="BJ14897" s="41"/>
      <c r="BK14897" s="41"/>
      <c r="BL14897" s="41"/>
      <c r="BM14897" s="41"/>
      <c r="BN14897" s="41"/>
      <c r="BO14897" s="41"/>
      <c r="BP14897" s="108"/>
      <c r="CG14897" s="102"/>
      <c r="CI14897" s="45"/>
    </row>
    <row r="14898" spans="37:87" ht="13" customHeight="1">
      <c r="AK14898" s="114"/>
      <c r="AL14898" s="41"/>
      <c r="AM14898" s="41"/>
      <c r="AN14898" s="41"/>
      <c r="AO14898" s="41"/>
      <c r="AP14898" s="41"/>
      <c r="AQ14898" s="41"/>
      <c r="AR14898" s="41"/>
      <c r="AS14898" s="41"/>
      <c r="AT14898" s="41"/>
      <c r="AU14898" s="41"/>
      <c r="AV14898" s="41"/>
      <c r="AW14898" s="41"/>
      <c r="AX14898" s="41"/>
      <c r="AY14898" s="41"/>
      <c r="AZ14898" s="41"/>
      <c r="BA14898" s="41"/>
      <c r="BB14898" s="41"/>
      <c r="BC14898" s="41"/>
      <c r="BD14898" s="41"/>
      <c r="BE14898" s="41"/>
      <c r="BF14898" s="41"/>
      <c r="BG14898" s="41"/>
      <c r="BH14898" s="41"/>
      <c r="BI14898" s="41"/>
      <c r="BJ14898" s="41"/>
      <c r="BK14898" s="41"/>
      <c r="BL14898" s="41"/>
      <c r="BM14898" s="41"/>
      <c r="BN14898" s="41"/>
      <c r="BO14898" s="41"/>
      <c r="BP14898" s="108"/>
      <c r="CG14898" s="102"/>
      <c r="CI14898" s="45"/>
    </row>
    <row r="14899" spans="37:87" ht="13" customHeight="1">
      <c r="AK14899" s="114"/>
      <c r="AL14899" s="41"/>
      <c r="AM14899" s="41"/>
      <c r="AN14899" s="41"/>
      <c r="AO14899" s="41"/>
      <c r="AP14899" s="41"/>
      <c r="AQ14899" s="41"/>
      <c r="AR14899" s="41"/>
      <c r="AS14899" s="41"/>
      <c r="AT14899" s="41"/>
      <c r="AU14899" s="41"/>
      <c r="AV14899" s="41"/>
      <c r="AW14899" s="41"/>
      <c r="AX14899" s="41"/>
      <c r="AY14899" s="41"/>
      <c r="AZ14899" s="41"/>
      <c r="BA14899" s="41"/>
      <c r="BB14899" s="41"/>
      <c r="BC14899" s="41"/>
      <c r="BD14899" s="41"/>
      <c r="BE14899" s="41"/>
      <c r="BF14899" s="41"/>
      <c r="BG14899" s="41"/>
      <c r="BH14899" s="41"/>
      <c r="BI14899" s="41"/>
      <c r="BJ14899" s="41"/>
      <c r="BK14899" s="41"/>
      <c r="BL14899" s="41"/>
      <c r="BM14899" s="41"/>
      <c r="BN14899" s="41"/>
      <c r="BO14899" s="41"/>
      <c r="BP14899" s="108"/>
      <c r="CG14899" s="102"/>
      <c r="CI14899" s="45"/>
    </row>
    <row r="14900" spans="37:87" ht="13" customHeight="1">
      <c r="AK14900" s="114"/>
      <c r="AL14900" s="41"/>
      <c r="AM14900" s="41"/>
      <c r="AN14900" s="41"/>
      <c r="AO14900" s="41"/>
      <c r="AP14900" s="41"/>
      <c r="AQ14900" s="41"/>
      <c r="AR14900" s="41"/>
      <c r="AS14900" s="41"/>
      <c r="AT14900" s="41"/>
      <c r="AU14900" s="41"/>
      <c r="AV14900" s="41"/>
      <c r="AW14900" s="41"/>
      <c r="AX14900" s="41"/>
      <c r="AY14900" s="41"/>
      <c r="AZ14900" s="41"/>
      <c r="BA14900" s="41"/>
      <c r="BB14900" s="41"/>
      <c r="BC14900" s="41"/>
      <c r="BD14900" s="41"/>
      <c r="BE14900" s="41"/>
      <c r="BF14900" s="41"/>
      <c r="BG14900" s="41"/>
      <c r="BH14900" s="41"/>
      <c r="BI14900" s="41"/>
      <c r="BJ14900" s="41"/>
      <c r="BK14900" s="41"/>
      <c r="BL14900" s="41"/>
      <c r="BM14900" s="41"/>
      <c r="BN14900" s="41"/>
      <c r="BO14900" s="41"/>
      <c r="BP14900" s="108"/>
      <c r="CG14900" s="102"/>
      <c r="CI14900" s="45"/>
    </row>
    <row r="14901" spans="37:87" ht="13" customHeight="1">
      <c r="AK14901" s="114"/>
      <c r="AL14901" s="41"/>
      <c r="AM14901" s="41"/>
      <c r="AN14901" s="41"/>
      <c r="AO14901" s="41"/>
      <c r="AP14901" s="41"/>
      <c r="AQ14901" s="41"/>
      <c r="AR14901" s="41"/>
      <c r="AS14901" s="41"/>
      <c r="AT14901" s="41"/>
      <c r="AU14901" s="41"/>
      <c r="AV14901" s="41"/>
      <c r="AW14901" s="41"/>
      <c r="AX14901" s="41"/>
      <c r="AY14901" s="41"/>
      <c r="AZ14901" s="41"/>
      <c r="BA14901" s="41"/>
      <c r="BB14901" s="41"/>
      <c r="BC14901" s="41"/>
      <c r="BD14901" s="41"/>
      <c r="BE14901" s="41"/>
      <c r="BF14901" s="41"/>
      <c r="BG14901" s="41"/>
      <c r="BH14901" s="41"/>
      <c r="BI14901" s="41"/>
      <c r="BJ14901" s="41"/>
      <c r="BK14901" s="41"/>
      <c r="BL14901" s="41"/>
      <c r="BM14901" s="41"/>
      <c r="BN14901" s="41"/>
      <c r="BO14901" s="41"/>
      <c r="BP14901" s="108"/>
      <c r="CG14901" s="102"/>
      <c r="CI14901" s="45"/>
    </row>
    <row r="14902" spans="37:87" ht="13" customHeight="1">
      <c r="AK14902" s="114"/>
      <c r="AL14902" s="41"/>
      <c r="AM14902" s="41"/>
      <c r="AN14902" s="41"/>
      <c r="AO14902" s="41"/>
      <c r="AP14902" s="41"/>
      <c r="AQ14902" s="41"/>
      <c r="AR14902" s="41"/>
      <c r="AS14902" s="41"/>
      <c r="AT14902" s="41"/>
      <c r="AU14902" s="41"/>
      <c r="AV14902" s="41"/>
      <c r="AW14902" s="41"/>
      <c r="AX14902" s="41"/>
      <c r="AY14902" s="41"/>
      <c r="AZ14902" s="41"/>
      <c r="BA14902" s="41"/>
      <c r="BB14902" s="41"/>
      <c r="BC14902" s="41"/>
      <c r="BD14902" s="41"/>
      <c r="BE14902" s="41"/>
      <c r="BF14902" s="41"/>
      <c r="BG14902" s="41"/>
      <c r="BH14902" s="41"/>
      <c r="BI14902" s="41"/>
      <c r="BJ14902" s="41"/>
      <c r="BK14902" s="41"/>
      <c r="BL14902" s="41"/>
      <c r="BM14902" s="41"/>
      <c r="BN14902" s="41"/>
      <c r="BO14902" s="41"/>
      <c r="BP14902" s="108"/>
      <c r="CG14902" s="102"/>
      <c r="CI14902" s="45"/>
    </row>
    <row r="14903" spans="37:87" ht="13" customHeight="1">
      <c r="AK14903" s="114"/>
      <c r="AL14903" s="41"/>
      <c r="AM14903" s="41"/>
      <c r="AN14903" s="41"/>
      <c r="AO14903" s="41"/>
      <c r="AP14903" s="41"/>
      <c r="AQ14903" s="41"/>
      <c r="AR14903" s="41"/>
      <c r="AS14903" s="41"/>
      <c r="AT14903" s="41"/>
      <c r="AU14903" s="41"/>
      <c r="AV14903" s="41"/>
      <c r="AW14903" s="41"/>
      <c r="AX14903" s="41"/>
      <c r="AY14903" s="41"/>
      <c r="AZ14903" s="41"/>
      <c r="BA14903" s="41"/>
      <c r="BB14903" s="41"/>
      <c r="BC14903" s="41"/>
      <c r="BD14903" s="41"/>
      <c r="BE14903" s="41"/>
      <c r="BF14903" s="41"/>
      <c r="BG14903" s="41"/>
      <c r="BH14903" s="41"/>
      <c r="BI14903" s="41"/>
      <c r="BJ14903" s="41"/>
      <c r="BK14903" s="41"/>
      <c r="BL14903" s="41"/>
      <c r="BM14903" s="41"/>
      <c r="BN14903" s="41"/>
      <c r="BO14903" s="41"/>
      <c r="BP14903" s="108"/>
      <c r="CG14903" s="102"/>
      <c r="CI14903" s="45"/>
    </row>
    <row r="14904" spans="37:87" ht="13" customHeight="1">
      <c r="AK14904" s="114"/>
      <c r="AL14904" s="41"/>
      <c r="AM14904" s="41"/>
      <c r="AN14904" s="41"/>
      <c r="AO14904" s="41"/>
      <c r="AP14904" s="41"/>
      <c r="AQ14904" s="41"/>
      <c r="AR14904" s="41"/>
      <c r="AS14904" s="41"/>
      <c r="AT14904" s="41"/>
      <c r="AU14904" s="41"/>
      <c r="AV14904" s="41"/>
      <c r="AW14904" s="41"/>
      <c r="AX14904" s="41"/>
      <c r="AY14904" s="41"/>
      <c r="AZ14904" s="41"/>
      <c r="BA14904" s="41"/>
      <c r="BB14904" s="41"/>
      <c r="BC14904" s="41"/>
      <c r="BD14904" s="41"/>
      <c r="BE14904" s="41"/>
      <c r="BF14904" s="41"/>
      <c r="BG14904" s="41"/>
      <c r="BH14904" s="41"/>
      <c r="BI14904" s="41"/>
      <c r="BJ14904" s="41"/>
      <c r="BK14904" s="41"/>
      <c r="BL14904" s="41"/>
      <c r="BM14904" s="41"/>
      <c r="BN14904" s="41"/>
      <c r="BO14904" s="41"/>
      <c r="BP14904" s="108"/>
      <c r="CG14904" s="102"/>
      <c r="CI14904" s="45"/>
    </row>
    <row r="14905" spans="37:87" ht="13" customHeight="1">
      <c r="AK14905" s="114"/>
      <c r="AL14905" s="41"/>
      <c r="AM14905" s="41"/>
      <c r="AN14905" s="41"/>
      <c r="AO14905" s="41"/>
      <c r="AP14905" s="41"/>
      <c r="AQ14905" s="41"/>
      <c r="AR14905" s="41"/>
      <c r="AS14905" s="41"/>
      <c r="AT14905" s="41"/>
      <c r="AU14905" s="41"/>
      <c r="AV14905" s="41"/>
      <c r="AW14905" s="41"/>
      <c r="AX14905" s="41"/>
      <c r="AY14905" s="41"/>
      <c r="AZ14905" s="41"/>
      <c r="BA14905" s="41"/>
      <c r="BB14905" s="41"/>
      <c r="BC14905" s="41"/>
      <c r="BD14905" s="41"/>
      <c r="BE14905" s="41"/>
      <c r="BF14905" s="41"/>
      <c r="BG14905" s="41"/>
      <c r="BH14905" s="41"/>
      <c r="BI14905" s="41"/>
      <c r="BJ14905" s="41"/>
      <c r="BK14905" s="41"/>
      <c r="BL14905" s="41"/>
      <c r="BM14905" s="41"/>
      <c r="BN14905" s="41"/>
      <c r="BO14905" s="41"/>
      <c r="BP14905" s="108"/>
      <c r="CG14905" s="102"/>
      <c r="CI14905" s="45"/>
    </row>
    <row r="14906" spans="37:87" ht="13" customHeight="1">
      <c r="AK14906" s="114"/>
      <c r="AL14906" s="41"/>
      <c r="AM14906" s="41"/>
      <c r="AN14906" s="41"/>
      <c r="AO14906" s="41"/>
      <c r="AP14906" s="41"/>
      <c r="AQ14906" s="41"/>
      <c r="AR14906" s="41"/>
      <c r="AS14906" s="41"/>
      <c r="AT14906" s="41"/>
      <c r="AU14906" s="41"/>
      <c r="AV14906" s="41"/>
      <c r="AW14906" s="41"/>
      <c r="AX14906" s="41"/>
      <c r="AY14906" s="41"/>
      <c r="AZ14906" s="41"/>
      <c r="BA14906" s="41"/>
      <c r="BB14906" s="41"/>
      <c r="BC14906" s="41"/>
      <c r="BD14906" s="41"/>
      <c r="BE14906" s="41"/>
      <c r="BF14906" s="41"/>
      <c r="BG14906" s="41"/>
      <c r="BH14906" s="41"/>
      <c r="BI14906" s="41"/>
      <c r="BJ14906" s="41"/>
      <c r="BK14906" s="41"/>
      <c r="BL14906" s="41"/>
      <c r="BM14906" s="41"/>
      <c r="BN14906" s="41"/>
      <c r="BO14906" s="41"/>
      <c r="BP14906" s="108"/>
      <c r="CG14906" s="102"/>
      <c r="CI14906" s="45"/>
    </row>
    <row r="14907" spans="37:87" ht="13" customHeight="1">
      <c r="AK14907" s="114"/>
      <c r="AL14907" s="41"/>
      <c r="AM14907" s="41"/>
      <c r="AN14907" s="41"/>
      <c r="AO14907" s="41"/>
      <c r="AP14907" s="41"/>
      <c r="AQ14907" s="41"/>
      <c r="AR14907" s="41"/>
      <c r="AS14907" s="41"/>
      <c r="AT14907" s="41"/>
      <c r="AU14907" s="41"/>
      <c r="AV14907" s="41"/>
      <c r="AW14907" s="41"/>
      <c r="AX14907" s="41"/>
      <c r="AY14907" s="41"/>
      <c r="AZ14907" s="41"/>
      <c r="BA14907" s="41"/>
      <c r="BB14907" s="41"/>
      <c r="BC14907" s="41"/>
      <c r="BD14907" s="41"/>
      <c r="BE14907" s="41"/>
      <c r="BF14907" s="41"/>
      <c r="BG14907" s="41"/>
      <c r="BH14907" s="41"/>
      <c r="BI14907" s="41"/>
      <c r="BJ14907" s="41"/>
      <c r="BK14907" s="41"/>
      <c r="BL14907" s="41"/>
      <c r="BM14907" s="41"/>
      <c r="BN14907" s="41"/>
      <c r="BO14907" s="41"/>
      <c r="BP14907" s="108"/>
      <c r="CG14907" s="102"/>
      <c r="CI14907" s="45"/>
    </row>
    <row r="14908" spans="37:87" ht="13" customHeight="1">
      <c r="AK14908" s="114"/>
      <c r="AL14908" s="41"/>
      <c r="AM14908" s="41"/>
      <c r="AN14908" s="41"/>
      <c r="AO14908" s="41"/>
      <c r="AP14908" s="41"/>
      <c r="AQ14908" s="41"/>
      <c r="AR14908" s="41"/>
      <c r="AS14908" s="41"/>
      <c r="AT14908" s="41"/>
      <c r="AU14908" s="41"/>
      <c r="AV14908" s="41"/>
      <c r="AW14908" s="41"/>
      <c r="AX14908" s="41"/>
      <c r="AY14908" s="41"/>
      <c r="AZ14908" s="41"/>
      <c r="BA14908" s="41"/>
      <c r="BB14908" s="41"/>
      <c r="BC14908" s="41"/>
      <c r="BD14908" s="41"/>
      <c r="BE14908" s="41"/>
      <c r="BF14908" s="41"/>
      <c r="BG14908" s="41"/>
      <c r="BH14908" s="41"/>
      <c r="BI14908" s="41"/>
      <c r="BJ14908" s="41"/>
      <c r="BK14908" s="41"/>
      <c r="BL14908" s="41"/>
      <c r="BM14908" s="41"/>
      <c r="BN14908" s="41"/>
      <c r="BO14908" s="41"/>
      <c r="BP14908" s="108"/>
      <c r="CG14908" s="102"/>
      <c r="CI14908" s="45"/>
    </row>
    <row r="14909" spans="37:87" ht="13" customHeight="1">
      <c r="AK14909" s="114"/>
      <c r="AL14909" s="41"/>
      <c r="AM14909" s="41"/>
      <c r="AN14909" s="41"/>
      <c r="AO14909" s="41"/>
      <c r="AP14909" s="41"/>
      <c r="AQ14909" s="41"/>
      <c r="AR14909" s="41"/>
      <c r="AS14909" s="41"/>
      <c r="AT14909" s="41"/>
      <c r="AU14909" s="41"/>
      <c r="AV14909" s="41"/>
      <c r="AW14909" s="41"/>
      <c r="AX14909" s="41"/>
      <c r="AY14909" s="41"/>
      <c r="AZ14909" s="41"/>
      <c r="BA14909" s="41"/>
      <c r="BB14909" s="41"/>
      <c r="BC14909" s="41"/>
      <c r="BD14909" s="41"/>
      <c r="BE14909" s="41"/>
      <c r="BF14909" s="41"/>
      <c r="BG14909" s="41"/>
      <c r="BH14909" s="41"/>
      <c r="BI14909" s="41"/>
      <c r="BJ14909" s="41"/>
      <c r="BK14909" s="41"/>
      <c r="BL14909" s="41"/>
      <c r="BM14909" s="41"/>
      <c r="BN14909" s="41"/>
      <c r="BO14909" s="41"/>
      <c r="BP14909" s="108"/>
      <c r="CG14909" s="102"/>
      <c r="CI14909" s="45"/>
    </row>
    <row r="14910" spans="37:87" ht="13" customHeight="1">
      <c r="AK14910" s="114"/>
      <c r="AL14910" s="41"/>
      <c r="AM14910" s="41"/>
      <c r="AN14910" s="41"/>
      <c r="AO14910" s="41"/>
      <c r="AP14910" s="41"/>
      <c r="AQ14910" s="41"/>
      <c r="AR14910" s="41"/>
      <c r="AS14910" s="41"/>
      <c r="AT14910" s="41"/>
      <c r="AU14910" s="41"/>
      <c r="AV14910" s="41"/>
      <c r="AW14910" s="41"/>
      <c r="AX14910" s="41"/>
      <c r="AY14910" s="41"/>
      <c r="AZ14910" s="41"/>
      <c r="BA14910" s="41"/>
      <c r="BB14910" s="41"/>
      <c r="BC14910" s="41"/>
      <c r="BD14910" s="41"/>
      <c r="BE14910" s="41"/>
      <c r="BF14910" s="41"/>
      <c r="BG14910" s="41"/>
      <c r="BH14910" s="41"/>
      <c r="BI14910" s="41"/>
      <c r="BJ14910" s="41"/>
      <c r="BK14910" s="41"/>
      <c r="BL14910" s="41"/>
      <c r="BM14910" s="41"/>
      <c r="BN14910" s="41"/>
      <c r="BO14910" s="41"/>
      <c r="BP14910" s="108"/>
      <c r="CG14910" s="102"/>
      <c r="CI14910" s="45"/>
    </row>
    <row r="14911" spans="37:87" ht="13" customHeight="1">
      <c r="AK14911" s="114"/>
      <c r="AL14911" s="41"/>
      <c r="AM14911" s="41"/>
      <c r="AN14911" s="41"/>
      <c r="AO14911" s="41"/>
      <c r="AP14911" s="41"/>
      <c r="AQ14911" s="41"/>
      <c r="AR14911" s="41"/>
      <c r="AS14911" s="41"/>
      <c r="AT14911" s="41"/>
      <c r="AU14911" s="41"/>
      <c r="AV14911" s="41"/>
      <c r="AW14911" s="41"/>
      <c r="AX14911" s="41"/>
      <c r="AY14911" s="41"/>
      <c r="AZ14911" s="41"/>
      <c r="BA14911" s="41"/>
      <c r="BB14911" s="41"/>
      <c r="BC14911" s="41"/>
      <c r="BD14911" s="41"/>
      <c r="BE14911" s="41"/>
      <c r="BF14911" s="41"/>
      <c r="BG14911" s="41"/>
      <c r="BH14911" s="41"/>
      <c r="BI14911" s="41"/>
      <c r="BJ14911" s="41"/>
      <c r="BK14911" s="41"/>
      <c r="BL14911" s="41"/>
      <c r="BM14911" s="41"/>
      <c r="BN14911" s="41"/>
      <c r="BO14911" s="41"/>
      <c r="BP14911" s="108"/>
      <c r="CG14911" s="102"/>
      <c r="CI14911" s="45"/>
    </row>
    <row r="14912" spans="37:87" ht="13" customHeight="1">
      <c r="AK14912" s="114"/>
      <c r="AL14912" s="41"/>
      <c r="AM14912" s="41"/>
      <c r="AN14912" s="41"/>
      <c r="AO14912" s="41"/>
      <c r="AP14912" s="41"/>
      <c r="AQ14912" s="41"/>
      <c r="AR14912" s="41"/>
      <c r="AS14912" s="41"/>
      <c r="AT14912" s="41"/>
      <c r="AU14912" s="41"/>
      <c r="AV14912" s="41"/>
      <c r="AW14912" s="41"/>
      <c r="AX14912" s="41"/>
      <c r="AY14912" s="41"/>
      <c r="AZ14912" s="41"/>
      <c r="BA14912" s="41"/>
      <c r="BB14912" s="41"/>
      <c r="BC14912" s="41"/>
      <c r="BD14912" s="41"/>
      <c r="BE14912" s="41"/>
      <c r="BF14912" s="41"/>
      <c r="BG14912" s="41"/>
      <c r="BH14912" s="41"/>
      <c r="BI14912" s="41"/>
      <c r="BJ14912" s="41"/>
      <c r="BK14912" s="41"/>
      <c r="BL14912" s="41"/>
      <c r="BM14912" s="41"/>
      <c r="BN14912" s="41"/>
      <c r="BO14912" s="41"/>
      <c r="BP14912" s="108"/>
      <c r="CG14912" s="102"/>
      <c r="CI14912" s="45"/>
    </row>
    <row r="14913" spans="37:87" ht="13" customHeight="1">
      <c r="AK14913" s="114"/>
      <c r="AL14913" s="41"/>
      <c r="AM14913" s="41"/>
      <c r="AN14913" s="41"/>
      <c r="AO14913" s="41"/>
      <c r="AP14913" s="41"/>
      <c r="AQ14913" s="41"/>
      <c r="AR14913" s="41"/>
      <c r="AS14913" s="41"/>
      <c r="AT14913" s="41"/>
      <c r="AU14913" s="41"/>
      <c r="AV14913" s="41"/>
      <c r="AW14913" s="41"/>
      <c r="AX14913" s="41"/>
      <c r="AY14913" s="41"/>
      <c r="AZ14913" s="41"/>
      <c r="BA14913" s="41"/>
      <c r="BB14913" s="41"/>
      <c r="BC14913" s="41"/>
      <c r="BD14913" s="41"/>
      <c r="BE14913" s="41"/>
      <c r="BF14913" s="41"/>
      <c r="BG14913" s="41"/>
      <c r="BH14913" s="41"/>
      <c r="BI14913" s="41"/>
      <c r="BJ14913" s="41"/>
      <c r="BK14913" s="41"/>
      <c r="BL14913" s="41"/>
      <c r="BM14913" s="41"/>
      <c r="BN14913" s="41"/>
      <c r="BO14913" s="41"/>
      <c r="BP14913" s="108"/>
      <c r="CG14913" s="102"/>
      <c r="CI14913" s="45"/>
    </row>
    <row r="14914" spans="37:87" ht="13" customHeight="1">
      <c r="AK14914" s="114"/>
      <c r="AL14914" s="41"/>
      <c r="AM14914" s="41"/>
      <c r="AN14914" s="41"/>
      <c r="AO14914" s="41"/>
      <c r="AP14914" s="41"/>
      <c r="AQ14914" s="41"/>
      <c r="AR14914" s="41"/>
      <c r="AS14914" s="41"/>
      <c r="AT14914" s="41"/>
      <c r="AU14914" s="41"/>
      <c r="AV14914" s="41"/>
      <c r="AW14914" s="41"/>
      <c r="AX14914" s="41"/>
      <c r="AY14914" s="41"/>
      <c r="AZ14914" s="41"/>
      <c r="BA14914" s="41"/>
      <c r="BB14914" s="41"/>
      <c r="BC14914" s="41"/>
      <c r="BD14914" s="41"/>
      <c r="BE14914" s="41"/>
      <c r="BF14914" s="41"/>
      <c r="BG14914" s="41"/>
      <c r="BH14914" s="41"/>
      <c r="BI14914" s="41"/>
      <c r="BJ14914" s="41"/>
      <c r="BK14914" s="41"/>
      <c r="BL14914" s="41"/>
      <c r="BM14914" s="41"/>
      <c r="BN14914" s="41"/>
      <c r="BO14914" s="41"/>
      <c r="BP14914" s="108"/>
      <c r="CG14914" s="102"/>
      <c r="CI14914" s="45"/>
    </row>
    <row r="14915" spans="37:87" ht="13" customHeight="1">
      <c r="AK14915" s="114"/>
      <c r="AL14915" s="41"/>
      <c r="AM14915" s="41"/>
      <c r="AN14915" s="41"/>
      <c r="AO14915" s="41"/>
      <c r="AP14915" s="41"/>
      <c r="AQ14915" s="41"/>
      <c r="AR14915" s="41"/>
      <c r="AS14915" s="41"/>
      <c r="AT14915" s="41"/>
      <c r="AU14915" s="41"/>
      <c r="AV14915" s="41"/>
      <c r="AW14915" s="41"/>
      <c r="AX14915" s="41"/>
      <c r="AY14915" s="41"/>
      <c r="AZ14915" s="41"/>
      <c r="BA14915" s="41"/>
      <c r="BB14915" s="41"/>
      <c r="BC14915" s="41"/>
      <c r="BD14915" s="41"/>
      <c r="BE14915" s="41"/>
      <c r="BF14915" s="41"/>
      <c r="BG14915" s="41"/>
      <c r="BH14915" s="41"/>
      <c r="BI14915" s="41"/>
      <c r="BJ14915" s="41"/>
      <c r="BK14915" s="41"/>
      <c r="BL14915" s="41"/>
      <c r="BM14915" s="41"/>
      <c r="BN14915" s="41"/>
      <c r="BO14915" s="41"/>
      <c r="BP14915" s="108"/>
      <c r="CG14915" s="102"/>
      <c r="CI14915" s="45"/>
    </row>
    <row r="14916" spans="37:87" ht="13" customHeight="1">
      <c r="AK14916" s="114"/>
      <c r="AL14916" s="41"/>
      <c r="AM14916" s="41"/>
      <c r="AN14916" s="41"/>
      <c r="AO14916" s="41"/>
      <c r="AP14916" s="41"/>
      <c r="AQ14916" s="41"/>
      <c r="AR14916" s="41"/>
      <c r="AS14916" s="41"/>
      <c r="AT14916" s="41"/>
      <c r="AU14916" s="41"/>
      <c r="AV14916" s="41"/>
      <c r="AW14916" s="41"/>
      <c r="AX14916" s="41"/>
      <c r="AY14916" s="41"/>
      <c r="AZ14916" s="41"/>
      <c r="BA14916" s="41"/>
      <c r="BB14916" s="41"/>
      <c r="BC14916" s="41"/>
      <c r="BD14916" s="41"/>
      <c r="BE14916" s="41"/>
      <c r="BF14916" s="41"/>
      <c r="BG14916" s="41"/>
      <c r="BH14916" s="41"/>
      <c r="BI14916" s="41"/>
      <c r="BJ14916" s="41"/>
      <c r="BK14916" s="41"/>
      <c r="BL14916" s="41"/>
      <c r="BM14916" s="41"/>
      <c r="BN14916" s="41"/>
      <c r="BO14916" s="41"/>
      <c r="BP14916" s="108"/>
      <c r="CG14916" s="102"/>
      <c r="CI14916" s="45"/>
    </row>
    <row r="14917" spans="37:87" ht="13" customHeight="1">
      <c r="AK14917" s="114"/>
      <c r="AL14917" s="41"/>
      <c r="AM14917" s="41"/>
      <c r="AN14917" s="41"/>
      <c r="AO14917" s="41"/>
      <c r="AP14917" s="41"/>
      <c r="AQ14917" s="41"/>
      <c r="AR14917" s="41"/>
      <c r="AS14917" s="41"/>
      <c r="AT14917" s="41"/>
      <c r="AU14917" s="41"/>
      <c r="AV14917" s="41"/>
      <c r="AW14917" s="41"/>
      <c r="AX14917" s="41"/>
      <c r="AY14917" s="41"/>
      <c r="AZ14917" s="41"/>
      <c r="BA14917" s="41"/>
      <c r="BB14917" s="41"/>
      <c r="BC14917" s="41"/>
      <c r="BD14917" s="41"/>
      <c r="BE14917" s="41"/>
      <c r="BF14917" s="41"/>
      <c r="BG14917" s="41"/>
      <c r="BH14917" s="41"/>
      <c r="BI14917" s="41"/>
      <c r="BJ14917" s="41"/>
      <c r="BK14917" s="41"/>
      <c r="BL14917" s="41"/>
      <c r="BM14917" s="41"/>
      <c r="BN14917" s="41"/>
      <c r="BO14917" s="41"/>
      <c r="BP14917" s="108"/>
      <c r="CG14917" s="102"/>
      <c r="CI14917" s="45"/>
    </row>
    <row r="14918" spans="37:87" ht="13" customHeight="1">
      <c r="AK14918" s="114"/>
      <c r="AL14918" s="41"/>
      <c r="AM14918" s="41"/>
      <c r="AN14918" s="41"/>
      <c r="AO14918" s="41"/>
      <c r="AP14918" s="41"/>
      <c r="AQ14918" s="41"/>
      <c r="AR14918" s="41"/>
      <c r="AS14918" s="41"/>
      <c r="AT14918" s="41"/>
      <c r="AU14918" s="41"/>
      <c r="AV14918" s="41"/>
      <c r="AW14918" s="41"/>
      <c r="AX14918" s="41"/>
      <c r="AY14918" s="41"/>
      <c r="AZ14918" s="41"/>
      <c r="BA14918" s="41"/>
      <c r="BB14918" s="41"/>
      <c r="BC14918" s="41"/>
      <c r="BD14918" s="41"/>
      <c r="BE14918" s="41"/>
      <c r="BF14918" s="41"/>
      <c r="BG14918" s="41"/>
      <c r="BH14918" s="41"/>
      <c r="BI14918" s="41"/>
      <c r="BJ14918" s="41"/>
      <c r="BK14918" s="41"/>
      <c r="BL14918" s="41"/>
      <c r="BM14918" s="41"/>
      <c r="BN14918" s="41"/>
      <c r="BO14918" s="41"/>
      <c r="BP14918" s="108"/>
      <c r="CG14918" s="102"/>
      <c r="CI14918" s="45"/>
    </row>
    <row r="14919" spans="37:87" ht="13" customHeight="1">
      <c r="AK14919" s="114"/>
      <c r="AL14919" s="41"/>
      <c r="AM14919" s="41"/>
      <c r="AN14919" s="41"/>
      <c r="AO14919" s="41"/>
      <c r="AP14919" s="41"/>
      <c r="AQ14919" s="41"/>
      <c r="AR14919" s="41"/>
      <c r="AS14919" s="41"/>
      <c r="AT14919" s="41"/>
      <c r="AU14919" s="41"/>
      <c r="AV14919" s="41"/>
      <c r="AW14919" s="41"/>
      <c r="AX14919" s="41"/>
      <c r="AY14919" s="41"/>
      <c r="AZ14919" s="41"/>
      <c r="BA14919" s="41"/>
      <c r="BB14919" s="41"/>
      <c r="BC14919" s="41"/>
      <c r="BD14919" s="41"/>
      <c r="BE14919" s="41"/>
      <c r="BF14919" s="41"/>
      <c r="BG14919" s="41"/>
      <c r="BH14919" s="41"/>
      <c r="BI14919" s="41"/>
      <c r="BJ14919" s="41"/>
      <c r="BK14919" s="41"/>
      <c r="BL14919" s="41"/>
      <c r="BM14919" s="41"/>
      <c r="BN14919" s="41"/>
      <c r="BO14919" s="41"/>
      <c r="BP14919" s="108"/>
      <c r="CG14919" s="102"/>
      <c r="CI14919" s="45"/>
    </row>
    <row r="14920" spans="37:87" ht="13" customHeight="1">
      <c r="AK14920" s="114"/>
      <c r="AL14920" s="41"/>
      <c r="AM14920" s="41"/>
      <c r="AN14920" s="41"/>
      <c r="AO14920" s="41"/>
      <c r="AP14920" s="41"/>
      <c r="AQ14920" s="41"/>
      <c r="AR14920" s="41"/>
      <c r="AS14920" s="41"/>
      <c r="AT14920" s="41"/>
      <c r="AU14920" s="41"/>
      <c r="AV14920" s="41"/>
      <c r="AW14920" s="41"/>
      <c r="AX14920" s="41"/>
      <c r="AY14920" s="41"/>
      <c r="AZ14920" s="41"/>
      <c r="BA14920" s="41"/>
      <c r="BB14920" s="41"/>
      <c r="BC14920" s="41"/>
      <c r="BD14920" s="41"/>
      <c r="BE14920" s="41"/>
      <c r="BF14920" s="41"/>
      <c r="BG14920" s="41"/>
      <c r="BH14920" s="41"/>
      <c r="BI14920" s="41"/>
      <c r="BJ14920" s="41"/>
      <c r="BK14920" s="41"/>
      <c r="BL14920" s="41"/>
      <c r="BM14920" s="41"/>
      <c r="BN14920" s="41"/>
      <c r="BO14920" s="41"/>
      <c r="BP14920" s="108"/>
      <c r="CG14920" s="102"/>
      <c r="CI14920" s="45"/>
    </row>
    <row r="14921" spans="37:87" ht="13" customHeight="1">
      <c r="AK14921" s="114"/>
      <c r="AL14921" s="41"/>
      <c r="AM14921" s="41"/>
      <c r="AN14921" s="41"/>
      <c r="AO14921" s="41"/>
      <c r="AP14921" s="41"/>
      <c r="AQ14921" s="41"/>
      <c r="AR14921" s="41"/>
      <c r="AS14921" s="41"/>
      <c r="AT14921" s="41"/>
      <c r="AU14921" s="41"/>
      <c r="AV14921" s="41"/>
      <c r="AW14921" s="41"/>
      <c r="AX14921" s="41"/>
      <c r="AY14921" s="41"/>
      <c r="AZ14921" s="41"/>
      <c r="BA14921" s="41"/>
      <c r="BB14921" s="41"/>
      <c r="BC14921" s="41"/>
      <c r="BD14921" s="41"/>
      <c r="BE14921" s="41"/>
      <c r="BF14921" s="41"/>
      <c r="BG14921" s="41"/>
      <c r="BH14921" s="41"/>
      <c r="BI14921" s="41"/>
      <c r="BJ14921" s="41"/>
      <c r="BK14921" s="41"/>
      <c r="BL14921" s="41"/>
      <c r="BM14921" s="41"/>
      <c r="BN14921" s="41"/>
      <c r="BO14921" s="41"/>
      <c r="BP14921" s="108"/>
      <c r="CG14921" s="102"/>
      <c r="CI14921" s="45"/>
    </row>
    <row r="14922" spans="37:87" ht="13" customHeight="1">
      <c r="AK14922" s="114"/>
      <c r="AL14922" s="41"/>
      <c r="AM14922" s="41"/>
      <c r="AN14922" s="41"/>
      <c r="AO14922" s="41"/>
      <c r="AP14922" s="41"/>
      <c r="AQ14922" s="41"/>
      <c r="AR14922" s="41"/>
      <c r="AS14922" s="41"/>
      <c r="AT14922" s="41"/>
      <c r="AU14922" s="41"/>
      <c r="AV14922" s="41"/>
      <c r="AW14922" s="41"/>
      <c r="AX14922" s="41"/>
      <c r="AY14922" s="41"/>
      <c r="AZ14922" s="41"/>
      <c r="BA14922" s="41"/>
      <c r="BB14922" s="41"/>
      <c r="BC14922" s="41"/>
      <c r="BD14922" s="41"/>
      <c r="BE14922" s="41"/>
      <c r="BF14922" s="41"/>
      <c r="BG14922" s="41"/>
      <c r="BH14922" s="41"/>
      <c r="BI14922" s="41"/>
      <c r="BJ14922" s="41"/>
      <c r="BK14922" s="41"/>
      <c r="BL14922" s="41"/>
      <c r="BM14922" s="41"/>
      <c r="BN14922" s="41"/>
      <c r="BO14922" s="41"/>
      <c r="BP14922" s="108"/>
      <c r="CG14922" s="102"/>
      <c r="CI14922" s="45"/>
    </row>
    <row r="14923" spans="37:87" ht="13" customHeight="1">
      <c r="AK14923" s="114"/>
      <c r="AL14923" s="41"/>
      <c r="AM14923" s="41"/>
      <c r="AN14923" s="41"/>
      <c r="AO14923" s="41"/>
      <c r="AP14923" s="41"/>
      <c r="AQ14923" s="41"/>
      <c r="AR14923" s="41"/>
      <c r="AS14923" s="41"/>
      <c r="AT14923" s="41"/>
      <c r="AU14923" s="41"/>
      <c r="AV14923" s="41"/>
      <c r="AW14923" s="41"/>
      <c r="AX14923" s="41"/>
      <c r="AY14923" s="41"/>
      <c r="AZ14923" s="41"/>
      <c r="BA14923" s="41"/>
      <c r="BB14923" s="41"/>
      <c r="BC14923" s="41"/>
      <c r="BD14923" s="41"/>
      <c r="BE14923" s="41"/>
      <c r="BF14923" s="41"/>
      <c r="BG14923" s="41"/>
      <c r="BH14923" s="41"/>
      <c r="BI14923" s="41"/>
      <c r="BJ14923" s="41"/>
      <c r="BK14923" s="41"/>
      <c r="BL14923" s="41"/>
      <c r="BM14923" s="41"/>
      <c r="BN14923" s="41"/>
      <c r="BO14923" s="41"/>
      <c r="BP14923" s="108"/>
      <c r="CG14923" s="102"/>
      <c r="CI14923" s="45"/>
    </row>
    <row r="14924" spans="37:87" ht="13" customHeight="1">
      <c r="AK14924" s="114"/>
      <c r="AL14924" s="41"/>
      <c r="AM14924" s="41"/>
      <c r="AN14924" s="41"/>
      <c r="AO14924" s="41"/>
      <c r="AP14924" s="41"/>
      <c r="AQ14924" s="41"/>
      <c r="AR14924" s="41"/>
      <c r="AS14924" s="41"/>
      <c r="AT14924" s="41"/>
      <c r="AU14924" s="41"/>
      <c r="AV14924" s="41"/>
      <c r="AW14924" s="41"/>
      <c r="AX14924" s="41"/>
      <c r="AY14924" s="41"/>
      <c r="AZ14924" s="41"/>
      <c r="BA14924" s="41"/>
      <c r="BB14924" s="41"/>
      <c r="BC14924" s="41"/>
      <c r="BD14924" s="41"/>
      <c r="BE14924" s="41"/>
      <c r="BF14924" s="41"/>
      <c r="BG14924" s="41"/>
      <c r="BH14924" s="41"/>
      <c r="BI14924" s="41"/>
      <c r="BJ14924" s="41"/>
      <c r="BK14924" s="41"/>
      <c r="BL14924" s="41"/>
      <c r="BM14924" s="41"/>
      <c r="BN14924" s="41"/>
      <c r="BO14924" s="41"/>
      <c r="BP14924" s="108"/>
      <c r="CG14924" s="102"/>
      <c r="CI14924" s="45"/>
    </row>
    <row r="14925" spans="37:87" ht="13" customHeight="1">
      <c r="AK14925" s="114"/>
      <c r="AL14925" s="41"/>
      <c r="AM14925" s="41"/>
      <c r="AN14925" s="41"/>
      <c r="AO14925" s="41"/>
      <c r="AP14925" s="41"/>
      <c r="AQ14925" s="41"/>
      <c r="AR14925" s="41"/>
      <c r="AS14925" s="41"/>
      <c r="AT14925" s="41"/>
      <c r="AU14925" s="41"/>
      <c r="AV14925" s="41"/>
      <c r="AW14925" s="41"/>
      <c r="AX14925" s="41"/>
      <c r="AY14925" s="41"/>
      <c r="AZ14925" s="41"/>
      <c r="BA14925" s="41"/>
      <c r="BB14925" s="41"/>
      <c r="BC14925" s="41"/>
      <c r="BD14925" s="41"/>
      <c r="BE14925" s="41"/>
      <c r="BF14925" s="41"/>
      <c r="BG14925" s="41"/>
      <c r="BH14925" s="41"/>
      <c r="BI14925" s="41"/>
      <c r="BJ14925" s="41"/>
      <c r="BK14925" s="41"/>
      <c r="BL14925" s="41"/>
      <c r="BM14925" s="41"/>
      <c r="BN14925" s="41"/>
      <c r="BO14925" s="41"/>
      <c r="BP14925" s="108"/>
      <c r="CG14925" s="102"/>
      <c r="CI14925" s="45"/>
    </row>
    <row r="14926" spans="37:87" ht="13" customHeight="1">
      <c r="AK14926" s="114"/>
      <c r="AL14926" s="41"/>
      <c r="AM14926" s="41"/>
      <c r="AN14926" s="41"/>
      <c r="AO14926" s="41"/>
      <c r="AP14926" s="41"/>
      <c r="AQ14926" s="41"/>
      <c r="AR14926" s="41"/>
      <c r="AS14926" s="41"/>
      <c r="AT14926" s="41"/>
      <c r="AU14926" s="41"/>
      <c r="AV14926" s="41"/>
      <c r="AW14926" s="41"/>
      <c r="AX14926" s="41"/>
      <c r="AY14926" s="41"/>
      <c r="AZ14926" s="41"/>
      <c r="BA14926" s="41"/>
      <c r="BB14926" s="41"/>
      <c r="BC14926" s="41"/>
      <c r="BD14926" s="41"/>
      <c r="BE14926" s="41"/>
      <c r="BF14926" s="41"/>
      <c r="BG14926" s="41"/>
      <c r="BH14926" s="41"/>
      <c r="BI14926" s="41"/>
      <c r="BJ14926" s="41"/>
      <c r="BK14926" s="41"/>
      <c r="BL14926" s="41"/>
      <c r="BM14926" s="41"/>
      <c r="BN14926" s="41"/>
      <c r="BO14926" s="41"/>
      <c r="BP14926" s="108"/>
      <c r="CG14926" s="102"/>
      <c r="CI14926" s="45"/>
    </row>
    <row r="14927" spans="37:87" ht="13" customHeight="1">
      <c r="AK14927" s="114"/>
      <c r="AL14927" s="41"/>
      <c r="AM14927" s="41"/>
      <c r="AN14927" s="41"/>
      <c r="AO14927" s="41"/>
      <c r="AP14927" s="41"/>
      <c r="AQ14927" s="41"/>
      <c r="AR14927" s="41"/>
      <c r="AS14927" s="41"/>
      <c r="AT14927" s="41"/>
      <c r="AU14927" s="41"/>
      <c r="AV14927" s="41"/>
      <c r="AW14927" s="41"/>
      <c r="AX14927" s="41"/>
      <c r="AY14927" s="41"/>
      <c r="AZ14927" s="41"/>
      <c r="BA14927" s="41"/>
      <c r="BB14927" s="41"/>
      <c r="BC14927" s="41"/>
      <c r="BD14927" s="41"/>
      <c r="BE14927" s="41"/>
      <c r="BF14927" s="41"/>
      <c r="BG14927" s="41"/>
      <c r="BH14927" s="41"/>
      <c r="BI14927" s="41"/>
      <c r="BJ14927" s="41"/>
      <c r="BK14927" s="41"/>
      <c r="BL14927" s="41"/>
      <c r="BM14927" s="41"/>
      <c r="BN14927" s="41"/>
      <c r="BO14927" s="41"/>
      <c r="BP14927" s="108"/>
      <c r="CG14927" s="102"/>
      <c r="CI14927" s="45"/>
    </row>
    <row r="14928" spans="37:87" ht="13" customHeight="1">
      <c r="AK14928" s="114"/>
      <c r="AL14928" s="41"/>
      <c r="AM14928" s="41"/>
      <c r="AN14928" s="41"/>
      <c r="AO14928" s="41"/>
      <c r="AP14928" s="41"/>
      <c r="AQ14928" s="41"/>
      <c r="AR14928" s="41"/>
      <c r="AS14928" s="41"/>
      <c r="AT14928" s="41"/>
      <c r="AU14928" s="41"/>
      <c r="AV14928" s="41"/>
      <c r="AW14928" s="41"/>
      <c r="AX14928" s="41"/>
      <c r="AY14928" s="41"/>
      <c r="AZ14928" s="41"/>
      <c r="BA14928" s="41"/>
      <c r="BB14928" s="41"/>
      <c r="BC14928" s="41"/>
      <c r="BD14928" s="41"/>
      <c r="BE14928" s="41"/>
      <c r="BF14928" s="41"/>
      <c r="BG14928" s="41"/>
      <c r="BH14928" s="41"/>
      <c r="BI14928" s="41"/>
      <c r="BJ14928" s="41"/>
      <c r="BK14928" s="41"/>
      <c r="BL14928" s="41"/>
      <c r="BM14928" s="41"/>
      <c r="BN14928" s="41"/>
      <c r="BO14928" s="41"/>
      <c r="BP14928" s="108"/>
      <c r="CG14928" s="102"/>
      <c r="CI14928" s="45"/>
    </row>
    <row r="14929" spans="37:87" ht="13" customHeight="1">
      <c r="AK14929" s="114"/>
      <c r="AL14929" s="41"/>
      <c r="AM14929" s="41"/>
      <c r="AN14929" s="41"/>
      <c r="AO14929" s="41"/>
      <c r="AP14929" s="41"/>
      <c r="AQ14929" s="41"/>
      <c r="AR14929" s="41"/>
      <c r="AS14929" s="41"/>
      <c r="AT14929" s="41"/>
      <c r="AU14929" s="41"/>
      <c r="AV14929" s="41"/>
      <c r="AW14929" s="41"/>
      <c r="AX14929" s="41"/>
      <c r="AY14929" s="41"/>
      <c r="AZ14929" s="41"/>
      <c r="BA14929" s="41"/>
      <c r="BB14929" s="41"/>
      <c r="BC14929" s="41"/>
      <c r="BD14929" s="41"/>
      <c r="BE14929" s="41"/>
      <c r="BF14929" s="41"/>
      <c r="BG14929" s="41"/>
      <c r="BH14929" s="41"/>
      <c r="BI14929" s="41"/>
      <c r="BJ14929" s="41"/>
      <c r="BK14929" s="41"/>
      <c r="BL14929" s="41"/>
      <c r="BM14929" s="41"/>
      <c r="BN14929" s="41"/>
      <c r="BO14929" s="41"/>
      <c r="BP14929" s="108"/>
      <c r="CG14929" s="102"/>
      <c r="CI14929" s="45"/>
    </row>
    <row r="14930" spans="37:87" ht="13" customHeight="1">
      <c r="AK14930" s="114"/>
      <c r="AL14930" s="41"/>
      <c r="AM14930" s="41"/>
      <c r="AN14930" s="41"/>
      <c r="AO14930" s="41"/>
      <c r="AP14930" s="41"/>
      <c r="AQ14930" s="41"/>
      <c r="AR14930" s="41"/>
      <c r="AS14930" s="41"/>
      <c r="AT14930" s="41"/>
      <c r="AU14930" s="41"/>
      <c r="AV14930" s="41"/>
      <c r="AW14930" s="41"/>
      <c r="AX14930" s="41"/>
      <c r="AY14930" s="41"/>
      <c r="AZ14930" s="41"/>
      <c r="BA14930" s="41"/>
      <c r="BB14930" s="41"/>
      <c r="BC14930" s="41"/>
      <c r="BD14930" s="41"/>
      <c r="BE14930" s="41"/>
      <c r="BF14930" s="41"/>
      <c r="BG14930" s="41"/>
      <c r="BH14930" s="41"/>
      <c r="BI14930" s="41"/>
      <c r="BJ14930" s="41"/>
      <c r="BK14930" s="41"/>
      <c r="BL14930" s="41"/>
      <c r="BM14930" s="41"/>
      <c r="BN14930" s="41"/>
      <c r="BO14930" s="41"/>
      <c r="BP14930" s="108"/>
      <c r="CG14930" s="102"/>
      <c r="CI14930" s="45"/>
    </row>
    <row r="14931" spans="37:87" ht="13" customHeight="1">
      <c r="AK14931" s="114"/>
      <c r="AL14931" s="41"/>
      <c r="AM14931" s="41"/>
      <c r="AN14931" s="41"/>
      <c r="AO14931" s="41"/>
      <c r="AP14931" s="41"/>
      <c r="AQ14931" s="41"/>
      <c r="AR14931" s="41"/>
      <c r="AS14931" s="41"/>
      <c r="AT14931" s="41"/>
      <c r="AU14931" s="41"/>
      <c r="AV14931" s="41"/>
      <c r="AW14931" s="41"/>
      <c r="AX14931" s="41"/>
      <c r="AY14931" s="41"/>
      <c r="AZ14931" s="41"/>
      <c r="BA14931" s="41"/>
      <c r="BB14931" s="41"/>
      <c r="BC14931" s="41"/>
      <c r="BD14931" s="41"/>
      <c r="BE14931" s="41"/>
      <c r="BF14931" s="41"/>
      <c r="BG14931" s="41"/>
      <c r="BH14931" s="41"/>
      <c r="BI14931" s="41"/>
      <c r="BJ14931" s="41"/>
      <c r="BK14931" s="41"/>
      <c r="BL14931" s="41"/>
      <c r="BM14931" s="41"/>
      <c r="BN14931" s="41"/>
      <c r="BO14931" s="41"/>
      <c r="BP14931" s="108"/>
      <c r="CG14931" s="102"/>
      <c r="CI14931" s="45"/>
    </row>
    <row r="14932" spans="37:87" ht="13" customHeight="1">
      <c r="AK14932" s="114"/>
      <c r="AL14932" s="41"/>
      <c r="AM14932" s="41"/>
      <c r="AN14932" s="41"/>
      <c r="AO14932" s="41"/>
      <c r="AP14932" s="41"/>
      <c r="AQ14932" s="41"/>
      <c r="AR14932" s="41"/>
      <c r="AS14932" s="41"/>
      <c r="AT14932" s="41"/>
      <c r="AU14932" s="41"/>
      <c r="AV14932" s="41"/>
      <c r="AW14932" s="41"/>
      <c r="AX14932" s="41"/>
      <c r="AY14932" s="41"/>
      <c r="AZ14932" s="41"/>
      <c r="BA14932" s="41"/>
      <c r="BB14932" s="41"/>
      <c r="BC14932" s="41"/>
      <c r="BD14932" s="41"/>
      <c r="BE14932" s="41"/>
      <c r="BF14932" s="41"/>
      <c r="BG14932" s="41"/>
      <c r="BH14932" s="41"/>
      <c r="BI14932" s="41"/>
      <c r="BJ14932" s="41"/>
      <c r="BK14932" s="41"/>
      <c r="BL14932" s="41"/>
      <c r="BM14932" s="41"/>
      <c r="BN14932" s="41"/>
      <c r="BO14932" s="41"/>
      <c r="BP14932" s="108"/>
      <c r="CG14932" s="102"/>
      <c r="CI14932" s="45"/>
    </row>
    <row r="14933" spans="37:87" ht="13" customHeight="1">
      <c r="AK14933" s="114"/>
      <c r="AL14933" s="41"/>
      <c r="AM14933" s="41"/>
      <c r="AN14933" s="41"/>
      <c r="AO14933" s="41"/>
      <c r="AP14933" s="41"/>
      <c r="AQ14933" s="41"/>
      <c r="AR14933" s="41"/>
      <c r="AS14933" s="41"/>
      <c r="AT14933" s="41"/>
      <c r="AU14933" s="41"/>
      <c r="AV14933" s="41"/>
      <c r="AW14933" s="41"/>
      <c r="AX14933" s="41"/>
      <c r="AY14933" s="41"/>
      <c r="AZ14933" s="41"/>
      <c r="BA14933" s="41"/>
      <c r="BB14933" s="41"/>
      <c r="BC14933" s="41"/>
      <c r="BD14933" s="41"/>
      <c r="BE14933" s="41"/>
      <c r="BF14933" s="41"/>
      <c r="BG14933" s="41"/>
      <c r="BH14933" s="41"/>
      <c r="BI14933" s="41"/>
      <c r="BJ14933" s="41"/>
      <c r="BK14933" s="41"/>
      <c r="BL14933" s="41"/>
      <c r="BM14933" s="41"/>
      <c r="BN14933" s="41"/>
      <c r="BO14933" s="41"/>
      <c r="BP14933" s="108"/>
      <c r="CG14933" s="102"/>
      <c r="CI14933" s="45"/>
    </row>
    <row r="14934" spans="37:87" ht="13" customHeight="1">
      <c r="AK14934" s="114"/>
      <c r="AL14934" s="41"/>
      <c r="AM14934" s="41"/>
      <c r="AN14934" s="41"/>
      <c r="AO14934" s="41"/>
      <c r="AP14934" s="41"/>
      <c r="AQ14934" s="41"/>
      <c r="AR14934" s="41"/>
      <c r="AS14934" s="41"/>
      <c r="AT14934" s="41"/>
      <c r="AU14934" s="41"/>
      <c r="AV14934" s="41"/>
      <c r="AW14934" s="41"/>
      <c r="AX14934" s="41"/>
      <c r="AY14934" s="41"/>
      <c r="AZ14934" s="41"/>
      <c r="BA14934" s="41"/>
      <c r="BB14934" s="41"/>
      <c r="BC14934" s="41"/>
      <c r="BD14934" s="41"/>
      <c r="BE14934" s="41"/>
      <c r="BF14934" s="41"/>
      <c r="BG14934" s="41"/>
      <c r="BH14934" s="41"/>
      <c r="BI14934" s="41"/>
      <c r="BJ14934" s="41"/>
      <c r="BK14934" s="41"/>
      <c r="BL14934" s="41"/>
      <c r="BM14934" s="41"/>
      <c r="BN14934" s="41"/>
      <c r="BO14934" s="41"/>
      <c r="BP14934" s="108"/>
      <c r="CG14934" s="102"/>
      <c r="CI14934" s="45"/>
    </row>
    <row r="14935" spans="37:87" ht="13" customHeight="1">
      <c r="AK14935" s="114"/>
      <c r="AL14935" s="41"/>
      <c r="AM14935" s="41"/>
      <c r="AN14935" s="41"/>
      <c r="AO14935" s="41"/>
      <c r="AP14935" s="41"/>
      <c r="AQ14935" s="41"/>
      <c r="AR14935" s="41"/>
      <c r="AS14935" s="41"/>
      <c r="AT14935" s="41"/>
      <c r="AU14935" s="41"/>
      <c r="AV14935" s="41"/>
      <c r="AW14935" s="41"/>
      <c r="AX14935" s="41"/>
      <c r="AY14935" s="41"/>
      <c r="AZ14935" s="41"/>
      <c r="BA14935" s="41"/>
      <c r="BB14935" s="41"/>
      <c r="BC14935" s="41"/>
      <c r="BD14935" s="41"/>
      <c r="BE14935" s="41"/>
      <c r="BF14935" s="41"/>
      <c r="BG14935" s="41"/>
      <c r="BH14935" s="41"/>
      <c r="BI14935" s="41"/>
      <c r="BJ14935" s="41"/>
      <c r="BK14935" s="41"/>
      <c r="BL14935" s="41"/>
      <c r="BM14935" s="41"/>
      <c r="BN14935" s="41"/>
      <c r="BO14935" s="41"/>
      <c r="BP14935" s="108"/>
      <c r="CG14935" s="102"/>
      <c r="CI14935" s="45"/>
    </row>
    <row r="14936" spans="37:87" ht="13" customHeight="1">
      <c r="AK14936" s="114"/>
      <c r="AL14936" s="41"/>
      <c r="AM14936" s="41"/>
      <c r="AN14936" s="41"/>
      <c r="AO14936" s="41"/>
      <c r="AP14936" s="41"/>
      <c r="AQ14936" s="41"/>
      <c r="AR14936" s="41"/>
      <c r="AS14936" s="41"/>
      <c r="AT14936" s="41"/>
      <c r="AU14936" s="41"/>
      <c r="AV14936" s="41"/>
      <c r="AW14936" s="41"/>
      <c r="AX14936" s="41"/>
      <c r="AY14936" s="41"/>
      <c r="AZ14936" s="41"/>
      <c r="BA14936" s="41"/>
      <c r="BB14936" s="41"/>
      <c r="BC14936" s="41"/>
      <c r="BD14936" s="41"/>
      <c r="BE14936" s="41"/>
      <c r="BF14936" s="41"/>
      <c r="BG14936" s="41"/>
      <c r="BH14936" s="41"/>
      <c r="BI14936" s="41"/>
      <c r="BJ14936" s="41"/>
      <c r="BK14936" s="41"/>
      <c r="BL14936" s="41"/>
      <c r="BM14936" s="41"/>
      <c r="BN14936" s="41"/>
      <c r="BO14936" s="41"/>
      <c r="BP14936" s="108"/>
      <c r="CG14936" s="102"/>
      <c r="CI14936" s="45"/>
    </row>
    <row r="14937" spans="37:87" ht="13" customHeight="1">
      <c r="AK14937" s="114"/>
      <c r="AL14937" s="41"/>
      <c r="AM14937" s="41"/>
      <c r="AN14937" s="41"/>
      <c r="AO14937" s="41"/>
      <c r="AP14937" s="41"/>
      <c r="AQ14937" s="41"/>
      <c r="AR14937" s="41"/>
      <c r="AS14937" s="41"/>
      <c r="AT14937" s="41"/>
      <c r="AU14937" s="41"/>
      <c r="AV14937" s="41"/>
      <c r="AW14937" s="41"/>
      <c r="AX14937" s="41"/>
      <c r="AY14937" s="41"/>
      <c r="AZ14937" s="41"/>
      <c r="BA14937" s="41"/>
      <c r="BB14937" s="41"/>
      <c r="BC14937" s="41"/>
      <c r="BD14937" s="41"/>
      <c r="BE14937" s="41"/>
      <c r="BF14937" s="41"/>
      <c r="BG14937" s="41"/>
      <c r="BH14937" s="41"/>
      <c r="BI14937" s="41"/>
      <c r="BJ14937" s="41"/>
      <c r="BK14937" s="41"/>
      <c r="BL14937" s="41"/>
      <c r="BM14937" s="41"/>
      <c r="BN14937" s="41"/>
      <c r="BO14937" s="41"/>
      <c r="BP14937" s="108"/>
      <c r="CG14937" s="102"/>
      <c r="CI14937" s="45"/>
    </row>
    <row r="14938" spans="37:87" ht="13" customHeight="1">
      <c r="AK14938" s="114"/>
      <c r="AL14938" s="41"/>
      <c r="AM14938" s="41"/>
      <c r="AN14938" s="41"/>
      <c r="AO14938" s="41"/>
      <c r="AP14938" s="41"/>
      <c r="AQ14938" s="41"/>
      <c r="AR14938" s="41"/>
      <c r="AS14938" s="41"/>
      <c r="AT14938" s="41"/>
      <c r="AU14938" s="41"/>
      <c r="AV14938" s="41"/>
      <c r="AW14938" s="41"/>
      <c r="AX14938" s="41"/>
      <c r="AY14938" s="41"/>
      <c r="AZ14938" s="41"/>
      <c r="BA14938" s="41"/>
      <c r="BB14938" s="41"/>
      <c r="BC14938" s="41"/>
      <c r="BD14938" s="41"/>
      <c r="BE14938" s="41"/>
      <c r="BF14938" s="41"/>
      <c r="BG14938" s="41"/>
      <c r="BH14938" s="41"/>
      <c r="BI14938" s="41"/>
      <c r="BJ14938" s="41"/>
      <c r="BK14938" s="41"/>
      <c r="BL14938" s="41"/>
      <c r="BM14938" s="41"/>
      <c r="BN14938" s="41"/>
      <c r="BO14938" s="41"/>
      <c r="BP14938" s="108"/>
      <c r="CG14938" s="102"/>
      <c r="CI14938" s="45"/>
    </row>
    <row r="14939" spans="37:87" ht="13" customHeight="1">
      <c r="AK14939" s="114"/>
      <c r="AL14939" s="41"/>
      <c r="AM14939" s="41"/>
      <c r="AN14939" s="41"/>
      <c r="AO14939" s="41"/>
      <c r="AP14939" s="41"/>
      <c r="AQ14939" s="41"/>
      <c r="AR14939" s="41"/>
      <c r="AS14939" s="41"/>
      <c r="AT14939" s="41"/>
      <c r="AU14939" s="41"/>
      <c r="AV14939" s="41"/>
      <c r="AW14939" s="41"/>
      <c r="AX14939" s="41"/>
      <c r="AY14939" s="41"/>
      <c r="AZ14939" s="41"/>
      <c r="BA14939" s="41"/>
      <c r="BB14939" s="41"/>
      <c r="BC14939" s="41"/>
      <c r="BD14939" s="41"/>
      <c r="BE14939" s="41"/>
      <c r="BF14939" s="41"/>
      <c r="BG14939" s="41"/>
      <c r="BH14939" s="41"/>
      <c r="BI14939" s="41"/>
      <c r="BJ14939" s="41"/>
      <c r="BK14939" s="41"/>
      <c r="BL14939" s="41"/>
      <c r="BM14939" s="41"/>
      <c r="BN14939" s="41"/>
      <c r="BO14939" s="41"/>
      <c r="BP14939" s="108"/>
      <c r="CG14939" s="102"/>
      <c r="CI14939" s="45"/>
    </row>
    <row r="14940" spans="37:87" ht="13" customHeight="1">
      <c r="AK14940" s="114"/>
      <c r="AL14940" s="41"/>
      <c r="AM14940" s="41"/>
      <c r="AN14940" s="41"/>
      <c r="AO14940" s="41"/>
      <c r="AP14940" s="41"/>
      <c r="AQ14940" s="41"/>
      <c r="AR14940" s="41"/>
      <c r="AS14940" s="41"/>
      <c r="AT14940" s="41"/>
      <c r="AU14940" s="41"/>
      <c r="AV14940" s="41"/>
      <c r="AW14940" s="41"/>
      <c r="AX14940" s="41"/>
      <c r="AY14940" s="41"/>
      <c r="AZ14940" s="41"/>
      <c r="BA14940" s="41"/>
      <c r="BB14940" s="41"/>
      <c r="BC14940" s="41"/>
      <c r="BD14940" s="41"/>
      <c r="BE14940" s="41"/>
      <c r="BF14940" s="41"/>
      <c r="BG14940" s="41"/>
      <c r="BH14940" s="41"/>
      <c r="BI14940" s="41"/>
      <c r="BJ14940" s="41"/>
      <c r="BK14940" s="41"/>
      <c r="BL14940" s="41"/>
      <c r="BM14940" s="41"/>
      <c r="BN14940" s="41"/>
      <c r="BO14940" s="41"/>
      <c r="BP14940" s="108"/>
      <c r="CG14940" s="102"/>
      <c r="CI14940" s="45"/>
    </row>
    <row r="14941" spans="37:87" ht="13" customHeight="1">
      <c r="AK14941" s="114"/>
      <c r="AL14941" s="41"/>
      <c r="AM14941" s="41"/>
      <c r="AN14941" s="41"/>
      <c r="AO14941" s="41"/>
      <c r="AP14941" s="41"/>
      <c r="AQ14941" s="41"/>
      <c r="AR14941" s="41"/>
      <c r="AS14941" s="41"/>
      <c r="AT14941" s="41"/>
      <c r="AU14941" s="41"/>
      <c r="AV14941" s="41"/>
      <c r="AW14941" s="41"/>
      <c r="AX14941" s="41"/>
      <c r="AY14941" s="41"/>
      <c r="AZ14941" s="41"/>
      <c r="BA14941" s="41"/>
      <c r="BB14941" s="41"/>
      <c r="BC14941" s="41"/>
      <c r="BD14941" s="41"/>
      <c r="BE14941" s="41"/>
      <c r="BF14941" s="41"/>
      <c r="BG14941" s="41"/>
      <c r="BH14941" s="41"/>
      <c r="BI14941" s="41"/>
      <c r="BJ14941" s="41"/>
      <c r="BK14941" s="41"/>
      <c r="BL14941" s="41"/>
      <c r="BM14941" s="41"/>
      <c r="BN14941" s="41"/>
      <c r="BO14941" s="41"/>
      <c r="BP14941" s="108"/>
      <c r="CG14941" s="102"/>
      <c r="CI14941" s="45"/>
    </row>
    <row r="14942" spans="37:87" ht="13" customHeight="1">
      <c r="AK14942" s="114"/>
      <c r="AL14942" s="41"/>
      <c r="AM14942" s="41"/>
      <c r="AN14942" s="41"/>
      <c r="AO14942" s="41"/>
      <c r="AP14942" s="41"/>
      <c r="AQ14942" s="41"/>
      <c r="AR14942" s="41"/>
      <c r="AS14942" s="41"/>
      <c r="AT14942" s="41"/>
      <c r="AU14942" s="41"/>
      <c r="AV14942" s="41"/>
      <c r="AW14942" s="41"/>
      <c r="AX14942" s="41"/>
      <c r="AY14942" s="41"/>
      <c r="AZ14942" s="41"/>
      <c r="BA14942" s="41"/>
      <c r="BB14942" s="41"/>
      <c r="BC14942" s="41"/>
      <c r="BD14942" s="41"/>
      <c r="BE14942" s="41"/>
      <c r="BF14942" s="41"/>
      <c r="BG14942" s="41"/>
      <c r="BH14942" s="41"/>
      <c r="BI14942" s="41"/>
      <c r="BJ14942" s="41"/>
      <c r="BK14942" s="41"/>
      <c r="BL14942" s="41"/>
      <c r="BM14942" s="41"/>
      <c r="BN14942" s="41"/>
      <c r="BO14942" s="41"/>
      <c r="BP14942" s="108"/>
      <c r="CG14942" s="102"/>
      <c r="CI14942" s="45"/>
    </row>
    <row r="14943" spans="37:87" ht="13" customHeight="1">
      <c r="AK14943" s="114"/>
      <c r="AL14943" s="41"/>
      <c r="AM14943" s="41"/>
      <c r="AN14943" s="41"/>
      <c r="AO14943" s="41"/>
      <c r="AP14943" s="41"/>
      <c r="AQ14943" s="41"/>
      <c r="AR14943" s="41"/>
      <c r="AS14943" s="41"/>
      <c r="AT14943" s="41"/>
      <c r="AU14943" s="41"/>
      <c r="AV14943" s="41"/>
      <c r="AW14943" s="41"/>
      <c r="AX14943" s="41"/>
      <c r="AY14943" s="41"/>
      <c r="AZ14943" s="41"/>
      <c r="BA14943" s="41"/>
      <c r="BB14943" s="41"/>
      <c r="BC14943" s="41"/>
      <c r="BD14943" s="41"/>
      <c r="BE14943" s="41"/>
      <c r="BF14943" s="41"/>
      <c r="BG14943" s="41"/>
      <c r="BH14943" s="41"/>
      <c r="BI14943" s="41"/>
      <c r="BJ14943" s="41"/>
      <c r="BK14943" s="41"/>
      <c r="BL14943" s="41"/>
      <c r="BM14943" s="41"/>
      <c r="BN14943" s="41"/>
      <c r="BO14943" s="41"/>
      <c r="BP14943" s="108"/>
      <c r="CG14943" s="102"/>
      <c r="CI14943" s="45"/>
    </row>
    <row r="14944" spans="37:87" ht="13" customHeight="1">
      <c r="AK14944" s="114"/>
      <c r="AL14944" s="41"/>
      <c r="AM14944" s="41"/>
      <c r="AN14944" s="41"/>
      <c r="AO14944" s="41"/>
      <c r="AP14944" s="41"/>
      <c r="AQ14944" s="41"/>
      <c r="AR14944" s="41"/>
      <c r="AS14944" s="41"/>
      <c r="AT14944" s="41"/>
      <c r="AU14944" s="41"/>
      <c r="AV14944" s="41"/>
      <c r="AW14944" s="41"/>
      <c r="AX14944" s="41"/>
      <c r="AY14944" s="41"/>
      <c r="AZ14944" s="41"/>
      <c r="BA14944" s="41"/>
      <c r="BB14944" s="41"/>
      <c r="BC14944" s="41"/>
      <c r="BD14944" s="41"/>
      <c r="BE14944" s="41"/>
      <c r="BF14944" s="41"/>
      <c r="BG14944" s="41"/>
      <c r="BH14944" s="41"/>
      <c r="BI14944" s="41"/>
      <c r="BJ14944" s="41"/>
      <c r="BK14944" s="41"/>
      <c r="BL14944" s="41"/>
      <c r="BM14944" s="41"/>
      <c r="BN14944" s="41"/>
      <c r="BO14944" s="41"/>
      <c r="BP14944" s="108"/>
      <c r="CG14944" s="102"/>
      <c r="CI14944" s="45"/>
    </row>
    <row r="14945" spans="37:87" ht="13" customHeight="1">
      <c r="AK14945" s="114"/>
      <c r="AL14945" s="41"/>
      <c r="AM14945" s="41"/>
      <c r="AN14945" s="41"/>
      <c r="AO14945" s="41"/>
      <c r="AP14945" s="41"/>
      <c r="AQ14945" s="41"/>
      <c r="AR14945" s="41"/>
      <c r="AS14945" s="41"/>
      <c r="AT14945" s="41"/>
      <c r="AU14945" s="41"/>
      <c r="AV14945" s="41"/>
      <c r="AW14945" s="41"/>
      <c r="AX14945" s="41"/>
      <c r="AY14945" s="41"/>
      <c r="AZ14945" s="41"/>
      <c r="BA14945" s="41"/>
      <c r="BB14945" s="41"/>
      <c r="BC14945" s="41"/>
      <c r="BD14945" s="41"/>
      <c r="BE14945" s="41"/>
      <c r="BF14945" s="41"/>
      <c r="BG14945" s="41"/>
      <c r="BH14945" s="41"/>
      <c r="BI14945" s="41"/>
      <c r="BJ14945" s="41"/>
      <c r="BK14945" s="41"/>
      <c r="BL14945" s="41"/>
      <c r="BM14945" s="41"/>
      <c r="BN14945" s="41"/>
      <c r="BO14945" s="41"/>
      <c r="BP14945" s="108"/>
      <c r="CG14945" s="102"/>
      <c r="CI14945" s="45"/>
    </row>
    <row r="14946" spans="37:87" ht="13" customHeight="1">
      <c r="AK14946" s="114"/>
      <c r="AL14946" s="41"/>
      <c r="AM14946" s="41"/>
      <c r="AN14946" s="41"/>
      <c r="AO14946" s="41"/>
      <c r="AP14946" s="41"/>
      <c r="AQ14946" s="41"/>
      <c r="AR14946" s="41"/>
      <c r="AS14946" s="41"/>
      <c r="AT14946" s="41"/>
      <c r="AU14946" s="41"/>
      <c r="AV14946" s="41"/>
      <c r="AW14946" s="41"/>
      <c r="AX14946" s="41"/>
      <c r="AY14946" s="41"/>
      <c r="AZ14946" s="41"/>
      <c r="BA14946" s="41"/>
      <c r="BB14946" s="41"/>
      <c r="BC14946" s="41"/>
      <c r="BD14946" s="41"/>
      <c r="BE14946" s="41"/>
      <c r="BF14946" s="41"/>
      <c r="BG14946" s="41"/>
      <c r="BH14946" s="41"/>
      <c r="BI14946" s="41"/>
      <c r="BJ14946" s="41"/>
      <c r="BK14946" s="41"/>
      <c r="BL14946" s="41"/>
      <c r="BM14946" s="41"/>
      <c r="BN14946" s="41"/>
      <c r="BO14946" s="41"/>
      <c r="BP14946" s="108"/>
      <c r="CG14946" s="102"/>
      <c r="CI14946" s="45"/>
    </row>
    <row r="14947" spans="37:87" ht="13" customHeight="1">
      <c r="AK14947" s="114"/>
      <c r="AL14947" s="41"/>
      <c r="AM14947" s="41"/>
      <c r="AN14947" s="41"/>
      <c r="AO14947" s="41"/>
      <c r="AP14947" s="41"/>
      <c r="AQ14947" s="41"/>
      <c r="AR14947" s="41"/>
      <c r="AS14947" s="41"/>
      <c r="AT14947" s="41"/>
      <c r="AU14947" s="41"/>
      <c r="AV14947" s="41"/>
      <c r="AW14947" s="41"/>
      <c r="AX14947" s="41"/>
      <c r="AY14947" s="41"/>
      <c r="AZ14947" s="41"/>
      <c r="BA14947" s="41"/>
      <c r="BB14947" s="41"/>
      <c r="BC14947" s="41"/>
      <c r="BD14947" s="41"/>
      <c r="BE14947" s="41"/>
      <c r="BF14947" s="41"/>
      <c r="BG14947" s="41"/>
      <c r="BH14947" s="41"/>
      <c r="BI14947" s="41"/>
      <c r="BJ14947" s="41"/>
      <c r="BK14947" s="41"/>
      <c r="BL14947" s="41"/>
      <c r="BM14947" s="41"/>
      <c r="BN14947" s="41"/>
      <c r="BO14947" s="41"/>
      <c r="BP14947" s="108"/>
      <c r="CG14947" s="102"/>
      <c r="CI14947" s="45"/>
    </row>
    <row r="14948" spans="37:87" ht="13" customHeight="1">
      <c r="AK14948" s="114"/>
      <c r="AL14948" s="41"/>
      <c r="AM14948" s="41"/>
      <c r="AN14948" s="41"/>
      <c r="AO14948" s="41"/>
      <c r="AP14948" s="41"/>
      <c r="AQ14948" s="41"/>
      <c r="AR14948" s="41"/>
      <c r="AS14948" s="41"/>
      <c r="AT14948" s="41"/>
      <c r="AU14948" s="41"/>
      <c r="AV14948" s="41"/>
      <c r="AW14948" s="41"/>
      <c r="AX14948" s="41"/>
      <c r="AY14948" s="41"/>
      <c r="AZ14948" s="41"/>
      <c r="BA14948" s="41"/>
      <c r="BB14948" s="41"/>
      <c r="BC14948" s="41"/>
      <c r="BD14948" s="41"/>
      <c r="BE14948" s="41"/>
      <c r="BF14948" s="41"/>
      <c r="BG14948" s="41"/>
      <c r="BH14948" s="41"/>
      <c r="BI14948" s="41"/>
      <c r="BJ14948" s="41"/>
      <c r="BK14948" s="41"/>
      <c r="BL14948" s="41"/>
      <c r="BM14948" s="41"/>
      <c r="BN14948" s="41"/>
      <c r="BO14948" s="41"/>
      <c r="BP14948" s="108"/>
      <c r="CG14948" s="102"/>
      <c r="CI14948" s="45"/>
    </row>
    <row r="14949" spans="37:87" ht="13" customHeight="1">
      <c r="AK14949" s="114"/>
      <c r="AL14949" s="41"/>
      <c r="AM14949" s="41"/>
      <c r="AN14949" s="41"/>
      <c r="AO14949" s="41"/>
      <c r="AP14949" s="41"/>
      <c r="AQ14949" s="41"/>
      <c r="AR14949" s="41"/>
      <c r="AS14949" s="41"/>
      <c r="AT14949" s="41"/>
      <c r="AU14949" s="41"/>
      <c r="AV14949" s="41"/>
      <c r="AW14949" s="41"/>
      <c r="AX14949" s="41"/>
      <c r="AY14949" s="41"/>
      <c r="AZ14949" s="41"/>
      <c r="BA14949" s="41"/>
      <c r="BB14949" s="41"/>
      <c r="BC14949" s="41"/>
      <c r="BD14949" s="41"/>
      <c r="BE14949" s="41"/>
      <c r="BF14949" s="41"/>
      <c r="BG14949" s="41"/>
      <c r="BH14949" s="41"/>
      <c r="BI14949" s="41"/>
      <c r="BJ14949" s="41"/>
      <c r="BK14949" s="41"/>
      <c r="BL14949" s="41"/>
      <c r="BM14949" s="41"/>
      <c r="BN14949" s="41"/>
      <c r="BO14949" s="41"/>
      <c r="BP14949" s="108"/>
      <c r="CG14949" s="102"/>
      <c r="CI14949" s="45"/>
    </row>
    <row r="14950" spans="37:87" ht="13" customHeight="1">
      <c r="AK14950" s="114"/>
      <c r="AL14950" s="41"/>
      <c r="AM14950" s="41"/>
      <c r="AN14950" s="41"/>
      <c r="AO14950" s="41"/>
      <c r="AP14950" s="41"/>
      <c r="AQ14950" s="41"/>
      <c r="AR14950" s="41"/>
      <c r="AS14950" s="41"/>
      <c r="AT14950" s="41"/>
      <c r="AU14950" s="41"/>
      <c r="AV14950" s="41"/>
      <c r="AW14950" s="41"/>
      <c r="AX14950" s="41"/>
      <c r="AY14950" s="41"/>
      <c r="AZ14950" s="41"/>
      <c r="BA14950" s="41"/>
      <c r="BB14950" s="41"/>
      <c r="BC14950" s="41"/>
      <c r="BD14950" s="41"/>
      <c r="BE14950" s="41"/>
      <c r="BF14950" s="41"/>
      <c r="BG14950" s="41"/>
      <c r="BH14950" s="41"/>
      <c r="BI14950" s="41"/>
      <c r="BJ14950" s="41"/>
      <c r="BK14950" s="41"/>
      <c r="BL14950" s="41"/>
      <c r="BM14950" s="41"/>
      <c r="BN14950" s="41"/>
      <c r="BO14950" s="41"/>
      <c r="BP14950" s="108"/>
      <c r="CG14950" s="102"/>
      <c r="CI14950" s="45"/>
    </row>
    <row r="14951" spans="37:87" ht="13" customHeight="1">
      <c r="AK14951" s="114"/>
      <c r="AL14951" s="41"/>
      <c r="AM14951" s="41"/>
      <c r="AN14951" s="41"/>
      <c r="AO14951" s="41"/>
      <c r="AP14951" s="41"/>
      <c r="AQ14951" s="41"/>
      <c r="AR14951" s="41"/>
      <c r="AS14951" s="41"/>
      <c r="AT14951" s="41"/>
      <c r="AU14951" s="41"/>
      <c r="AV14951" s="41"/>
      <c r="AW14951" s="41"/>
      <c r="AX14951" s="41"/>
      <c r="AY14951" s="41"/>
      <c r="AZ14951" s="41"/>
      <c r="BA14951" s="41"/>
      <c r="BB14951" s="41"/>
      <c r="BC14951" s="41"/>
      <c r="BD14951" s="41"/>
      <c r="BE14951" s="41"/>
      <c r="BF14951" s="41"/>
      <c r="BG14951" s="41"/>
      <c r="BH14951" s="41"/>
      <c r="BI14951" s="41"/>
      <c r="BJ14951" s="41"/>
      <c r="BK14951" s="41"/>
      <c r="BL14951" s="41"/>
      <c r="BM14951" s="41"/>
      <c r="BN14951" s="41"/>
      <c r="BO14951" s="41"/>
      <c r="BP14951" s="108"/>
      <c r="CG14951" s="102"/>
      <c r="CI14951" s="45"/>
    </row>
    <row r="14952" spans="37:87" ht="13" customHeight="1">
      <c r="AK14952" s="114"/>
      <c r="AL14952" s="41"/>
      <c r="AM14952" s="41"/>
      <c r="AN14952" s="41"/>
      <c r="AO14952" s="41"/>
      <c r="AP14952" s="41"/>
      <c r="AQ14952" s="41"/>
      <c r="AR14952" s="41"/>
      <c r="AS14952" s="41"/>
      <c r="AT14952" s="41"/>
      <c r="AU14952" s="41"/>
      <c r="AV14952" s="41"/>
      <c r="AW14952" s="41"/>
      <c r="AX14952" s="41"/>
      <c r="AY14952" s="41"/>
      <c r="AZ14952" s="41"/>
      <c r="BA14952" s="41"/>
      <c r="BB14952" s="41"/>
      <c r="BC14952" s="41"/>
      <c r="BD14952" s="41"/>
      <c r="BE14952" s="41"/>
      <c r="BF14952" s="41"/>
      <c r="BG14952" s="41"/>
      <c r="BH14952" s="41"/>
      <c r="BI14952" s="41"/>
      <c r="BJ14952" s="41"/>
      <c r="BK14952" s="41"/>
      <c r="BL14952" s="41"/>
      <c r="BM14952" s="41"/>
      <c r="BN14952" s="41"/>
      <c r="BO14952" s="41"/>
      <c r="BP14952" s="108"/>
      <c r="CG14952" s="102"/>
      <c r="CI14952" s="45"/>
    </row>
    <row r="14953" spans="37:87" ht="13" customHeight="1">
      <c r="AK14953" s="114"/>
      <c r="AL14953" s="41"/>
      <c r="AM14953" s="41"/>
      <c r="AN14953" s="41"/>
      <c r="AO14953" s="41"/>
      <c r="AP14953" s="41"/>
      <c r="AQ14953" s="41"/>
      <c r="AR14953" s="41"/>
      <c r="AS14953" s="41"/>
      <c r="AT14953" s="41"/>
      <c r="AU14953" s="41"/>
      <c r="AV14953" s="41"/>
      <c r="AW14953" s="41"/>
      <c r="AX14953" s="41"/>
      <c r="AY14953" s="41"/>
      <c r="AZ14953" s="41"/>
      <c r="BA14953" s="41"/>
      <c r="BB14953" s="41"/>
      <c r="BC14953" s="41"/>
      <c r="BD14953" s="41"/>
      <c r="BE14953" s="41"/>
      <c r="BF14953" s="41"/>
      <c r="BG14953" s="41"/>
      <c r="BH14953" s="41"/>
      <c r="BI14953" s="41"/>
      <c r="BJ14953" s="41"/>
      <c r="BK14953" s="41"/>
      <c r="BL14953" s="41"/>
      <c r="BM14953" s="41"/>
      <c r="BN14953" s="41"/>
      <c r="BO14953" s="41"/>
      <c r="BP14953" s="108"/>
      <c r="CG14953" s="102"/>
      <c r="CI14953" s="45"/>
    </row>
    <row r="14954" spans="37:87" ht="13" customHeight="1">
      <c r="AK14954" s="114"/>
      <c r="AL14954" s="41"/>
      <c r="AM14954" s="41"/>
      <c r="AN14954" s="41"/>
      <c r="AO14954" s="41"/>
      <c r="AP14954" s="41"/>
      <c r="AQ14954" s="41"/>
      <c r="AR14954" s="41"/>
      <c r="AS14954" s="41"/>
      <c r="AT14954" s="41"/>
      <c r="AU14954" s="41"/>
      <c r="AV14954" s="41"/>
      <c r="AW14954" s="41"/>
      <c r="AX14954" s="41"/>
      <c r="AY14954" s="41"/>
      <c r="AZ14954" s="41"/>
      <c r="BA14954" s="41"/>
      <c r="BB14954" s="41"/>
      <c r="BC14954" s="41"/>
      <c r="BD14954" s="41"/>
      <c r="BE14954" s="41"/>
      <c r="BF14954" s="41"/>
      <c r="BG14954" s="41"/>
      <c r="BH14954" s="41"/>
      <c r="BI14954" s="41"/>
      <c r="BJ14954" s="41"/>
      <c r="BK14954" s="41"/>
      <c r="BL14954" s="41"/>
      <c r="BM14954" s="41"/>
      <c r="BN14954" s="41"/>
      <c r="BO14954" s="41"/>
      <c r="BP14954" s="108"/>
      <c r="CG14954" s="102"/>
      <c r="CI14954" s="45"/>
    </row>
    <row r="14955" spans="37:87" ht="13" customHeight="1">
      <c r="AK14955" s="114"/>
      <c r="AL14955" s="41"/>
      <c r="AM14955" s="41"/>
      <c r="AN14955" s="41"/>
      <c r="AO14955" s="41"/>
      <c r="AP14955" s="41"/>
      <c r="AQ14955" s="41"/>
      <c r="AR14955" s="41"/>
      <c r="AS14955" s="41"/>
      <c r="AT14955" s="41"/>
      <c r="AU14955" s="41"/>
      <c r="AV14955" s="41"/>
      <c r="AW14955" s="41"/>
      <c r="AX14955" s="41"/>
      <c r="AY14955" s="41"/>
      <c r="AZ14955" s="41"/>
      <c r="BA14955" s="41"/>
      <c r="BB14955" s="41"/>
      <c r="BC14955" s="41"/>
      <c r="BD14955" s="41"/>
      <c r="BE14955" s="41"/>
      <c r="BF14955" s="41"/>
      <c r="BG14955" s="41"/>
      <c r="BH14955" s="41"/>
      <c r="BI14955" s="41"/>
      <c r="BJ14955" s="41"/>
      <c r="BK14955" s="41"/>
      <c r="BL14955" s="41"/>
      <c r="BM14955" s="41"/>
      <c r="BN14955" s="41"/>
      <c r="BO14955" s="41"/>
      <c r="BP14955" s="108"/>
      <c r="CG14955" s="102"/>
      <c r="CI14955" s="45"/>
    </row>
    <row r="14956" spans="37:87" ht="13" customHeight="1">
      <c r="AK14956" s="114"/>
      <c r="AL14956" s="41"/>
      <c r="AM14956" s="41"/>
      <c r="AN14956" s="41"/>
      <c r="AO14956" s="41"/>
      <c r="AP14956" s="41"/>
      <c r="AQ14956" s="41"/>
      <c r="AR14956" s="41"/>
      <c r="AS14956" s="41"/>
      <c r="AT14956" s="41"/>
      <c r="AU14956" s="41"/>
      <c r="AV14956" s="41"/>
      <c r="AW14956" s="41"/>
      <c r="AX14956" s="41"/>
      <c r="AY14956" s="41"/>
      <c r="AZ14956" s="41"/>
      <c r="BA14956" s="41"/>
      <c r="BB14956" s="41"/>
      <c r="BC14956" s="41"/>
      <c r="BD14956" s="41"/>
      <c r="BE14956" s="41"/>
      <c r="BF14956" s="41"/>
      <c r="BG14956" s="41"/>
      <c r="BH14956" s="41"/>
      <c r="BI14956" s="41"/>
      <c r="BJ14956" s="41"/>
      <c r="BK14956" s="41"/>
      <c r="BL14956" s="41"/>
      <c r="BM14956" s="41"/>
      <c r="BN14956" s="41"/>
      <c r="BO14956" s="41"/>
      <c r="BP14956" s="108"/>
      <c r="CG14956" s="102"/>
      <c r="CI14956" s="45"/>
    </row>
    <row r="14957" spans="37:87" ht="13" customHeight="1">
      <c r="AK14957" s="114"/>
      <c r="AL14957" s="41"/>
      <c r="AM14957" s="41"/>
      <c r="AN14957" s="41"/>
      <c r="AO14957" s="41"/>
      <c r="AP14957" s="41"/>
      <c r="AQ14957" s="41"/>
      <c r="AR14957" s="41"/>
      <c r="AS14957" s="41"/>
      <c r="AT14957" s="41"/>
      <c r="AU14957" s="41"/>
      <c r="AV14957" s="41"/>
      <c r="AW14957" s="41"/>
      <c r="AX14957" s="41"/>
      <c r="AY14957" s="41"/>
      <c r="AZ14957" s="41"/>
      <c r="BA14957" s="41"/>
      <c r="BB14957" s="41"/>
      <c r="BC14957" s="41"/>
      <c r="BD14957" s="41"/>
      <c r="BE14957" s="41"/>
      <c r="BF14957" s="41"/>
      <c r="BG14957" s="41"/>
      <c r="BH14957" s="41"/>
      <c r="BI14957" s="41"/>
      <c r="BJ14957" s="41"/>
      <c r="BK14957" s="41"/>
      <c r="BL14957" s="41"/>
      <c r="BM14957" s="41"/>
      <c r="BN14957" s="41"/>
      <c r="BO14957" s="41"/>
      <c r="BP14957" s="108"/>
      <c r="CG14957" s="102"/>
      <c r="CI14957" s="45"/>
    </row>
    <row r="14958" spans="37:87" ht="13" customHeight="1">
      <c r="AK14958" s="114"/>
      <c r="AL14958" s="41"/>
      <c r="AM14958" s="41"/>
      <c r="AN14958" s="41"/>
      <c r="AO14958" s="41"/>
      <c r="AP14958" s="41"/>
      <c r="AQ14958" s="41"/>
      <c r="AR14958" s="41"/>
      <c r="AS14958" s="41"/>
      <c r="AT14958" s="41"/>
      <c r="AU14958" s="41"/>
      <c r="AV14958" s="41"/>
      <c r="AW14958" s="41"/>
      <c r="AX14958" s="41"/>
      <c r="AY14958" s="41"/>
      <c r="AZ14958" s="41"/>
      <c r="BA14958" s="41"/>
      <c r="BB14958" s="41"/>
      <c r="BC14958" s="41"/>
      <c r="BD14958" s="41"/>
      <c r="BE14958" s="41"/>
      <c r="BF14958" s="41"/>
      <c r="BG14958" s="41"/>
      <c r="BH14958" s="41"/>
      <c r="BI14958" s="41"/>
      <c r="BJ14958" s="41"/>
      <c r="BK14958" s="41"/>
      <c r="BL14958" s="41"/>
      <c r="BM14958" s="41"/>
      <c r="BN14958" s="41"/>
      <c r="BO14958" s="41"/>
      <c r="BP14958" s="108"/>
      <c r="CG14958" s="102"/>
      <c r="CI14958" s="45"/>
    </row>
    <row r="14959" spans="37:87" ht="13" customHeight="1">
      <c r="AK14959" s="114"/>
      <c r="AL14959" s="41"/>
      <c r="AM14959" s="41"/>
      <c r="AN14959" s="41"/>
      <c r="AO14959" s="41"/>
      <c r="AP14959" s="41"/>
      <c r="AQ14959" s="41"/>
      <c r="AR14959" s="41"/>
      <c r="AS14959" s="41"/>
      <c r="AT14959" s="41"/>
      <c r="AU14959" s="41"/>
      <c r="AV14959" s="41"/>
      <c r="AW14959" s="41"/>
      <c r="AX14959" s="41"/>
      <c r="AY14959" s="41"/>
      <c r="AZ14959" s="41"/>
      <c r="BA14959" s="41"/>
      <c r="BB14959" s="41"/>
      <c r="BC14959" s="41"/>
      <c r="BD14959" s="41"/>
      <c r="BE14959" s="41"/>
      <c r="BF14959" s="41"/>
      <c r="BG14959" s="41"/>
      <c r="BH14959" s="41"/>
      <c r="BI14959" s="41"/>
      <c r="BJ14959" s="41"/>
      <c r="BK14959" s="41"/>
      <c r="BL14959" s="41"/>
      <c r="BM14959" s="41"/>
      <c r="BN14959" s="41"/>
      <c r="BO14959" s="41"/>
      <c r="BP14959" s="108"/>
      <c r="CG14959" s="102"/>
      <c r="CI14959" s="45"/>
    </row>
    <row r="14960" spans="37:87" ht="13" customHeight="1">
      <c r="AK14960" s="114"/>
      <c r="AL14960" s="41"/>
      <c r="AM14960" s="41"/>
      <c r="AN14960" s="41"/>
      <c r="AO14960" s="41"/>
      <c r="AP14960" s="41"/>
      <c r="AQ14960" s="41"/>
      <c r="AR14960" s="41"/>
      <c r="AS14960" s="41"/>
      <c r="AT14960" s="41"/>
      <c r="AU14960" s="41"/>
      <c r="AV14960" s="41"/>
      <c r="AW14960" s="41"/>
      <c r="AX14960" s="41"/>
      <c r="AY14960" s="41"/>
      <c r="AZ14960" s="41"/>
      <c r="BA14960" s="41"/>
      <c r="BB14960" s="41"/>
      <c r="BC14960" s="41"/>
      <c r="BD14960" s="41"/>
      <c r="BE14960" s="41"/>
      <c r="BF14960" s="41"/>
      <c r="BG14960" s="41"/>
      <c r="BH14960" s="41"/>
      <c r="BI14960" s="41"/>
      <c r="BJ14960" s="41"/>
      <c r="BK14960" s="41"/>
      <c r="BL14960" s="41"/>
      <c r="BM14960" s="41"/>
      <c r="BN14960" s="41"/>
      <c r="BO14960" s="41"/>
      <c r="BP14960" s="108"/>
      <c r="CG14960" s="102"/>
      <c r="CI14960" s="45"/>
    </row>
    <row r="14961" spans="37:87" ht="13" customHeight="1">
      <c r="AK14961" s="114"/>
      <c r="AL14961" s="41"/>
      <c r="AM14961" s="41"/>
      <c r="AN14961" s="41"/>
      <c r="AO14961" s="41"/>
      <c r="AP14961" s="41"/>
      <c r="AQ14961" s="41"/>
      <c r="AR14961" s="41"/>
      <c r="AS14961" s="41"/>
      <c r="AT14961" s="41"/>
      <c r="AU14961" s="41"/>
      <c r="AV14961" s="41"/>
      <c r="AW14961" s="41"/>
      <c r="AX14961" s="41"/>
      <c r="AY14961" s="41"/>
      <c r="AZ14961" s="41"/>
      <c r="BA14961" s="41"/>
      <c r="BB14961" s="41"/>
      <c r="BC14961" s="41"/>
      <c r="BD14961" s="41"/>
      <c r="BE14961" s="41"/>
      <c r="BF14961" s="41"/>
      <c r="BG14961" s="41"/>
      <c r="BH14961" s="41"/>
      <c r="BI14961" s="41"/>
      <c r="BJ14961" s="41"/>
      <c r="BK14961" s="41"/>
      <c r="BL14961" s="41"/>
      <c r="BM14961" s="41"/>
      <c r="BN14961" s="41"/>
      <c r="BO14961" s="41"/>
      <c r="BP14961" s="108"/>
      <c r="CG14961" s="102"/>
      <c r="CI14961" s="45"/>
    </row>
    <row r="14962" spans="37:87" ht="13" customHeight="1">
      <c r="AK14962" s="114"/>
      <c r="AL14962" s="41"/>
      <c r="AM14962" s="41"/>
      <c r="AN14962" s="41"/>
      <c r="AO14962" s="41"/>
      <c r="AP14962" s="41"/>
      <c r="AQ14962" s="41"/>
      <c r="AR14962" s="41"/>
      <c r="AS14962" s="41"/>
      <c r="AT14962" s="41"/>
      <c r="AU14962" s="41"/>
      <c r="AV14962" s="41"/>
      <c r="AW14962" s="41"/>
      <c r="AX14962" s="41"/>
      <c r="AY14962" s="41"/>
      <c r="AZ14962" s="41"/>
      <c r="BA14962" s="41"/>
      <c r="BB14962" s="41"/>
      <c r="BC14962" s="41"/>
      <c r="BD14962" s="41"/>
      <c r="BE14962" s="41"/>
      <c r="BF14962" s="41"/>
      <c r="BG14962" s="41"/>
      <c r="BH14962" s="41"/>
      <c r="BI14962" s="41"/>
      <c r="BJ14962" s="41"/>
      <c r="BK14962" s="41"/>
      <c r="BL14962" s="41"/>
      <c r="BM14962" s="41"/>
      <c r="BN14962" s="41"/>
      <c r="BO14962" s="41"/>
      <c r="BP14962" s="108"/>
      <c r="CG14962" s="102"/>
      <c r="CI14962" s="45"/>
    </row>
    <row r="14963" spans="37:87" ht="13" customHeight="1">
      <c r="AK14963" s="114"/>
      <c r="AL14963" s="41"/>
      <c r="AM14963" s="41"/>
      <c r="AN14963" s="41"/>
      <c r="AO14963" s="41"/>
      <c r="AP14963" s="41"/>
      <c r="AQ14963" s="41"/>
      <c r="AR14963" s="41"/>
      <c r="AS14963" s="41"/>
      <c r="AT14963" s="41"/>
      <c r="AU14963" s="41"/>
      <c r="AV14963" s="41"/>
      <c r="AW14963" s="41"/>
      <c r="AX14963" s="41"/>
      <c r="AY14963" s="41"/>
      <c r="AZ14963" s="41"/>
      <c r="BA14963" s="41"/>
      <c r="BB14963" s="41"/>
      <c r="BC14963" s="41"/>
      <c r="BD14963" s="41"/>
      <c r="BE14963" s="41"/>
      <c r="BF14963" s="41"/>
      <c r="BG14963" s="41"/>
      <c r="BH14963" s="41"/>
      <c r="BI14963" s="41"/>
      <c r="BJ14963" s="41"/>
      <c r="BK14963" s="41"/>
      <c r="BL14963" s="41"/>
      <c r="BM14963" s="41"/>
      <c r="BN14963" s="41"/>
      <c r="BO14963" s="41"/>
      <c r="BP14963" s="108"/>
      <c r="CG14963" s="102"/>
      <c r="CI14963" s="45"/>
    </row>
    <row r="14964" spans="37:87" ht="13" customHeight="1">
      <c r="AK14964" s="114"/>
      <c r="AL14964" s="41"/>
      <c r="AM14964" s="41"/>
      <c r="AN14964" s="41"/>
      <c r="AO14964" s="41"/>
      <c r="AP14964" s="41"/>
      <c r="AQ14964" s="41"/>
      <c r="AR14964" s="41"/>
      <c r="AS14964" s="41"/>
      <c r="AT14964" s="41"/>
      <c r="AU14964" s="41"/>
      <c r="AV14964" s="41"/>
      <c r="AW14964" s="41"/>
      <c r="AX14964" s="41"/>
      <c r="AY14964" s="41"/>
      <c r="AZ14964" s="41"/>
      <c r="BA14964" s="41"/>
      <c r="BB14964" s="41"/>
      <c r="BC14964" s="41"/>
      <c r="BD14964" s="41"/>
      <c r="BE14964" s="41"/>
      <c r="BF14964" s="41"/>
      <c r="BG14964" s="41"/>
      <c r="BH14964" s="41"/>
      <c r="BI14964" s="41"/>
      <c r="BJ14964" s="41"/>
      <c r="BK14964" s="41"/>
      <c r="BL14964" s="41"/>
      <c r="BM14964" s="41"/>
      <c r="BN14964" s="41"/>
      <c r="BO14964" s="41"/>
      <c r="BP14964" s="108"/>
      <c r="CG14964" s="102"/>
      <c r="CI14964" s="45"/>
    </row>
    <row r="14965" spans="37:87" ht="13" customHeight="1">
      <c r="AK14965" s="114"/>
      <c r="AL14965" s="41"/>
      <c r="AM14965" s="41"/>
      <c r="AN14965" s="41"/>
      <c r="AO14965" s="41"/>
      <c r="AP14965" s="41"/>
      <c r="AQ14965" s="41"/>
      <c r="AR14965" s="41"/>
      <c r="AS14965" s="41"/>
      <c r="AT14965" s="41"/>
      <c r="AU14965" s="41"/>
      <c r="AV14965" s="41"/>
      <c r="AW14965" s="41"/>
      <c r="AX14965" s="41"/>
      <c r="AY14965" s="41"/>
      <c r="AZ14965" s="41"/>
      <c r="BA14965" s="41"/>
      <c r="BB14965" s="41"/>
      <c r="BC14965" s="41"/>
      <c r="BD14965" s="41"/>
      <c r="BE14965" s="41"/>
      <c r="BF14965" s="41"/>
      <c r="BG14965" s="41"/>
      <c r="BH14965" s="41"/>
      <c r="BI14965" s="41"/>
      <c r="BJ14965" s="41"/>
      <c r="BK14965" s="41"/>
      <c r="BL14965" s="41"/>
      <c r="BM14965" s="41"/>
      <c r="BN14965" s="41"/>
      <c r="BO14965" s="41"/>
      <c r="BP14965" s="108"/>
      <c r="CG14965" s="102"/>
      <c r="CI14965" s="45"/>
    </row>
    <row r="14966" spans="37:87" ht="13" customHeight="1">
      <c r="AK14966" s="114"/>
      <c r="AL14966" s="41"/>
      <c r="AM14966" s="41"/>
      <c r="AN14966" s="41"/>
      <c r="AO14966" s="41"/>
      <c r="AP14966" s="41"/>
      <c r="AQ14966" s="41"/>
      <c r="AR14966" s="41"/>
      <c r="AS14966" s="41"/>
      <c r="AT14966" s="41"/>
      <c r="AU14966" s="41"/>
      <c r="AV14966" s="41"/>
      <c r="AW14966" s="41"/>
      <c r="AX14966" s="41"/>
      <c r="AY14966" s="41"/>
      <c r="AZ14966" s="41"/>
      <c r="BA14966" s="41"/>
      <c r="BB14966" s="41"/>
      <c r="BC14966" s="41"/>
      <c r="BD14966" s="41"/>
      <c r="BE14966" s="41"/>
      <c r="BF14966" s="41"/>
      <c r="BG14966" s="41"/>
      <c r="BH14966" s="41"/>
      <c r="BI14966" s="41"/>
      <c r="BJ14966" s="41"/>
      <c r="BK14966" s="41"/>
      <c r="BL14966" s="41"/>
      <c r="BM14966" s="41"/>
      <c r="BN14966" s="41"/>
      <c r="BO14966" s="41"/>
      <c r="BP14966" s="108"/>
      <c r="CG14966" s="102"/>
      <c r="CI14966" s="45"/>
    </row>
    <row r="14967" spans="37:87" ht="13" customHeight="1">
      <c r="AK14967" s="114"/>
      <c r="AL14967" s="41"/>
      <c r="AM14967" s="41"/>
      <c r="AN14967" s="41"/>
      <c r="AO14967" s="41"/>
      <c r="AP14967" s="41"/>
      <c r="AQ14967" s="41"/>
      <c r="AR14967" s="41"/>
      <c r="AS14967" s="41"/>
      <c r="AT14967" s="41"/>
      <c r="AU14967" s="41"/>
      <c r="AV14967" s="41"/>
      <c r="AW14967" s="41"/>
      <c r="AX14967" s="41"/>
      <c r="AY14967" s="41"/>
      <c r="AZ14967" s="41"/>
      <c r="BA14967" s="41"/>
      <c r="BB14967" s="41"/>
      <c r="BC14967" s="41"/>
      <c r="BD14967" s="41"/>
      <c r="BE14967" s="41"/>
      <c r="BF14967" s="41"/>
      <c r="BG14967" s="41"/>
      <c r="BH14967" s="41"/>
      <c r="BI14967" s="41"/>
      <c r="BJ14967" s="41"/>
      <c r="BK14967" s="41"/>
      <c r="BL14967" s="41"/>
      <c r="BM14967" s="41"/>
      <c r="BN14967" s="41"/>
      <c r="BO14967" s="41"/>
      <c r="BP14967" s="108"/>
      <c r="CG14967" s="102"/>
      <c r="CI14967" s="45"/>
    </row>
    <row r="14968" spans="37:87" ht="13" customHeight="1">
      <c r="AK14968" s="114"/>
      <c r="AL14968" s="41"/>
      <c r="AM14968" s="41"/>
      <c r="AN14968" s="41"/>
      <c r="AO14968" s="41"/>
      <c r="AP14968" s="41"/>
      <c r="AQ14968" s="41"/>
      <c r="AR14968" s="41"/>
      <c r="AS14968" s="41"/>
      <c r="AT14968" s="41"/>
      <c r="AU14968" s="41"/>
      <c r="AV14968" s="41"/>
      <c r="AW14968" s="41"/>
      <c r="AX14968" s="41"/>
      <c r="AY14968" s="41"/>
      <c r="AZ14968" s="41"/>
      <c r="BA14968" s="41"/>
      <c r="BB14968" s="41"/>
      <c r="BC14968" s="41"/>
      <c r="BD14968" s="41"/>
      <c r="BE14968" s="41"/>
      <c r="BF14968" s="41"/>
      <c r="BG14968" s="41"/>
      <c r="BH14968" s="41"/>
      <c r="BI14968" s="41"/>
      <c r="BJ14968" s="41"/>
      <c r="BK14968" s="41"/>
      <c r="BL14968" s="41"/>
      <c r="BM14968" s="41"/>
      <c r="BN14968" s="41"/>
      <c r="BO14968" s="41"/>
      <c r="BP14968" s="108"/>
      <c r="CG14968" s="102"/>
      <c r="CI14968" s="45"/>
    </row>
    <row r="14969" spans="37:87" ht="13" customHeight="1">
      <c r="AK14969" s="114"/>
      <c r="AL14969" s="41"/>
      <c r="AM14969" s="41"/>
      <c r="AN14969" s="41"/>
      <c r="AO14969" s="41"/>
      <c r="AP14969" s="41"/>
      <c r="AQ14969" s="41"/>
      <c r="AR14969" s="41"/>
      <c r="AS14969" s="41"/>
      <c r="AT14969" s="41"/>
      <c r="AU14969" s="41"/>
      <c r="AV14969" s="41"/>
      <c r="AW14969" s="41"/>
      <c r="AX14969" s="41"/>
      <c r="AY14969" s="41"/>
      <c r="AZ14969" s="41"/>
      <c r="BA14969" s="41"/>
      <c r="BB14969" s="41"/>
      <c r="BC14969" s="41"/>
      <c r="BD14969" s="41"/>
      <c r="BE14969" s="41"/>
      <c r="BF14969" s="41"/>
      <c r="BG14969" s="41"/>
      <c r="BH14969" s="41"/>
      <c r="BI14969" s="41"/>
      <c r="BJ14969" s="41"/>
      <c r="BK14969" s="41"/>
      <c r="BL14969" s="41"/>
      <c r="BM14969" s="41"/>
      <c r="BN14969" s="41"/>
      <c r="BO14969" s="41"/>
      <c r="BP14969" s="108"/>
      <c r="CG14969" s="102"/>
      <c r="CI14969" s="45"/>
    </row>
    <row r="14970" spans="37:87" ht="13" customHeight="1">
      <c r="AK14970" s="114"/>
      <c r="AL14970" s="41"/>
      <c r="AM14970" s="41"/>
      <c r="AN14970" s="41"/>
      <c r="AO14970" s="41"/>
      <c r="AP14970" s="41"/>
      <c r="AQ14970" s="41"/>
      <c r="AR14970" s="41"/>
      <c r="AS14970" s="41"/>
      <c r="AT14970" s="41"/>
      <c r="AU14970" s="41"/>
      <c r="AV14970" s="41"/>
      <c r="AW14970" s="41"/>
      <c r="AX14970" s="41"/>
      <c r="AY14970" s="41"/>
      <c r="AZ14970" s="41"/>
      <c r="BA14970" s="41"/>
      <c r="BB14970" s="41"/>
      <c r="BC14970" s="41"/>
      <c r="BD14970" s="41"/>
      <c r="BE14970" s="41"/>
      <c r="BF14970" s="41"/>
      <c r="BG14970" s="41"/>
      <c r="BH14970" s="41"/>
      <c r="BI14970" s="41"/>
      <c r="BJ14970" s="41"/>
      <c r="BK14970" s="41"/>
      <c r="BL14970" s="41"/>
      <c r="BM14970" s="41"/>
      <c r="BN14970" s="41"/>
      <c r="BO14970" s="41"/>
      <c r="BP14970" s="108"/>
      <c r="CG14970" s="102"/>
      <c r="CI14970" s="45"/>
    </row>
    <row r="14971" spans="37:87" ht="13" customHeight="1">
      <c r="AK14971" s="114"/>
      <c r="AL14971" s="41"/>
      <c r="AM14971" s="41"/>
      <c r="AN14971" s="41"/>
      <c r="AO14971" s="41"/>
      <c r="AP14971" s="41"/>
      <c r="AQ14971" s="41"/>
      <c r="AR14971" s="41"/>
      <c r="AS14971" s="41"/>
      <c r="AT14971" s="41"/>
      <c r="AU14971" s="41"/>
      <c r="AV14971" s="41"/>
      <c r="AW14971" s="41"/>
      <c r="AX14971" s="41"/>
      <c r="AY14971" s="41"/>
      <c r="AZ14971" s="41"/>
      <c r="BA14971" s="41"/>
      <c r="BB14971" s="41"/>
      <c r="BC14971" s="41"/>
      <c r="BD14971" s="41"/>
      <c r="BE14971" s="41"/>
      <c r="BF14971" s="41"/>
      <c r="BG14971" s="41"/>
      <c r="BH14971" s="41"/>
      <c r="BI14971" s="41"/>
      <c r="BJ14971" s="41"/>
      <c r="BK14971" s="41"/>
      <c r="BL14971" s="41"/>
      <c r="BM14971" s="41"/>
      <c r="BN14971" s="41"/>
      <c r="BO14971" s="41"/>
      <c r="BP14971" s="108"/>
      <c r="CG14971" s="102"/>
      <c r="CI14971" s="45"/>
    </row>
    <row r="14972" spans="37:87" ht="13" customHeight="1">
      <c r="AK14972" s="114"/>
      <c r="AL14972" s="41"/>
      <c r="AM14972" s="41"/>
      <c r="AN14972" s="41"/>
      <c r="AO14972" s="41"/>
      <c r="AP14972" s="41"/>
      <c r="AQ14972" s="41"/>
      <c r="AR14972" s="41"/>
      <c r="AS14972" s="41"/>
      <c r="AT14972" s="41"/>
      <c r="AU14972" s="41"/>
      <c r="AV14972" s="41"/>
      <c r="AW14972" s="41"/>
      <c r="AX14972" s="41"/>
      <c r="AY14972" s="41"/>
      <c r="AZ14972" s="41"/>
      <c r="BA14972" s="41"/>
      <c r="BB14972" s="41"/>
      <c r="BC14972" s="41"/>
      <c r="BD14972" s="41"/>
      <c r="BE14972" s="41"/>
      <c r="BF14972" s="41"/>
      <c r="BG14972" s="41"/>
      <c r="BH14972" s="41"/>
      <c r="BI14972" s="41"/>
      <c r="BJ14972" s="41"/>
      <c r="BK14972" s="41"/>
      <c r="BL14972" s="41"/>
      <c r="BM14972" s="41"/>
      <c r="BN14972" s="41"/>
      <c r="BO14972" s="41"/>
      <c r="BP14972" s="108"/>
      <c r="CG14972" s="102"/>
      <c r="CI14972" s="45"/>
    </row>
    <row r="14973" spans="37:87" ht="13" customHeight="1">
      <c r="AK14973" s="114"/>
      <c r="AL14973" s="41"/>
      <c r="AM14973" s="41"/>
      <c r="AN14973" s="41"/>
      <c r="AO14973" s="41"/>
      <c r="AP14973" s="41"/>
      <c r="AQ14973" s="41"/>
      <c r="AR14973" s="41"/>
      <c r="AS14973" s="41"/>
      <c r="AT14973" s="41"/>
      <c r="AU14973" s="41"/>
      <c r="AV14973" s="41"/>
      <c r="AW14973" s="41"/>
      <c r="AX14973" s="41"/>
      <c r="AY14973" s="41"/>
      <c r="AZ14973" s="41"/>
      <c r="BA14973" s="41"/>
      <c r="BB14973" s="41"/>
      <c r="BC14973" s="41"/>
      <c r="BD14973" s="41"/>
      <c r="BE14973" s="41"/>
      <c r="BF14973" s="41"/>
      <c r="BG14973" s="41"/>
      <c r="BH14973" s="41"/>
      <c r="BI14973" s="41"/>
      <c r="BJ14973" s="41"/>
      <c r="BK14973" s="41"/>
      <c r="BL14973" s="41"/>
      <c r="BM14973" s="41"/>
      <c r="BN14973" s="41"/>
      <c r="BO14973" s="41"/>
      <c r="BP14973" s="108"/>
      <c r="CG14973" s="102"/>
      <c r="CI14973" s="45"/>
    </row>
    <row r="14974" spans="37:87" ht="13" customHeight="1">
      <c r="AK14974" s="114"/>
      <c r="AL14974" s="41"/>
      <c r="AM14974" s="41"/>
      <c r="AN14974" s="41"/>
      <c r="AO14974" s="41"/>
      <c r="AP14974" s="41"/>
      <c r="AQ14974" s="41"/>
      <c r="AR14974" s="41"/>
      <c r="AS14974" s="41"/>
      <c r="AT14974" s="41"/>
      <c r="AU14974" s="41"/>
      <c r="AV14974" s="41"/>
      <c r="AW14974" s="41"/>
      <c r="AX14974" s="41"/>
      <c r="AY14974" s="41"/>
      <c r="AZ14974" s="41"/>
      <c r="BA14974" s="41"/>
      <c r="BB14974" s="41"/>
      <c r="BC14974" s="41"/>
      <c r="BD14974" s="41"/>
      <c r="BE14974" s="41"/>
      <c r="BF14974" s="41"/>
      <c r="BG14974" s="41"/>
      <c r="BH14974" s="41"/>
      <c r="BI14974" s="41"/>
      <c r="BJ14974" s="41"/>
      <c r="BK14974" s="41"/>
      <c r="BL14974" s="41"/>
      <c r="BM14974" s="41"/>
      <c r="BN14974" s="41"/>
      <c r="BO14974" s="41"/>
      <c r="BP14974" s="108"/>
      <c r="CG14974" s="102"/>
      <c r="CI14974" s="45"/>
    </row>
    <row r="14975" spans="37:87" ht="13" customHeight="1">
      <c r="AK14975" s="114"/>
      <c r="AL14975" s="41"/>
      <c r="AM14975" s="41"/>
      <c r="AN14975" s="41"/>
      <c r="AO14975" s="41"/>
      <c r="AP14975" s="41"/>
      <c r="AQ14975" s="41"/>
      <c r="AR14975" s="41"/>
      <c r="AS14975" s="41"/>
      <c r="AT14975" s="41"/>
      <c r="AU14975" s="41"/>
      <c r="AV14975" s="41"/>
      <c r="AW14975" s="41"/>
      <c r="AX14975" s="41"/>
      <c r="AY14975" s="41"/>
      <c r="AZ14975" s="41"/>
      <c r="BA14975" s="41"/>
      <c r="BB14975" s="41"/>
      <c r="BC14975" s="41"/>
      <c r="BD14975" s="41"/>
      <c r="BE14975" s="41"/>
      <c r="BF14975" s="41"/>
      <c r="BG14975" s="41"/>
      <c r="BH14975" s="41"/>
      <c r="BI14975" s="41"/>
      <c r="BJ14975" s="41"/>
      <c r="BK14975" s="41"/>
      <c r="BL14975" s="41"/>
      <c r="BM14975" s="41"/>
      <c r="BN14975" s="41"/>
      <c r="BO14975" s="41"/>
      <c r="BP14975" s="108"/>
      <c r="CG14975" s="102"/>
      <c r="CI14975" s="45"/>
    </row>
    <row r="14976" spans="37:87" ht="13" customHeight="1">
      <c r="AK14976" s="114"/>
      <c r="AL14976" s="41"/>
      <c r="AM14976" s="41"/>
      <c r="AN14976" s="41"/>
      <c r="AO14976" s="41"/>
      <c r="AP14976" s="41"/>
      <c r="AQ14976" s="41"/>
      <c r="AR14976" s="41"/>
      <c r="AS14976" s="41"/>
      <c r="AT14976" s="41"/>
      <c r="AU14976" s="41"/>
      <c r="AV14976" s="41"/>
      <c r="AW14976" s="41"/>
      <c r="AX14976" s="41"/>
      <c r="AY14976" s="41"/>
      <c r="AZ14976" s="41"/>
      <c r="BA14976" s="41"/>
      <c r="BB14976" s="41"/>
      <c r="BC14976" s="41"/>
      <c r="BD14976" s="41"/>
      <c r="BE14976" s="41"/>
      <c r="BF14976" s="41"/>
      <c r="BG14976" s="41"/>
      <c r="BH14976" s="41"/>
      <c r="BI14976" s="41"/>
      <c r="BJ14976" s="41"/>
      <c r="BK14976" s="41"/>
      <c r="BL14976" s="41"/>
      <c r="BM14976" s="41"/>
      <c r="BN14976" s="41"/>
      <c r="BO14976" s="41"/>
      <c r="BP14976" s="108"/>
      <c r="CG14976" s="102"/>
      <c r="CI14976" s="45"/>
    </row>
    <row r="14977" spans="37:87" ht="13" customHeight="1">
      <c r="AK14977" s="114"/>
      <c r="AL14977" s="41"/>
      <c r="AM14977" s="41"/>
      <c r="AN14977" s="41"/>
      <c r="AO14977" s="41"/>
      <c r="AP14977" s="41"/>
      <c r="AQ14977" s="41"/>
      <c r="AR14977" s="41"/>
      <c r="AS14977" s="41"/>
      <c r="AT14977" s="41"/>
      <c r="AU14977" s="41"/>
      <c r="AV14977" s="41"/>
      <c r="AW14977" s="41"/>
      <c r="AX14977" s="41"/>
      <c r="AY14977" s="41"/>
      <c r="AZ14977" s="41"/>
      <c r="BA14977" s="41"/>
      <c r="BB14977" s="41"/>
      <c r="BC14977" s="41"/>
      <c r="BD14977" s="41"/>
      <c r="BE14977" s="41"/>
      <c r="BF14977" s="41"/>
      <c r="BG14977" s="41"/>
      <c r="BH14977" s="41"/>
      <c r="BI14977" s="41"/>
      <c r="BJ14977" s="41"/>
      <c r="BK14977" s="41"/>
      <c r="BL14977" s="41"/>
      <c r="BM14977" s="41"/>
      <c r="BN14977" s="41"/>
      <c r="BO14977" s="41"/>
      <c r="BP14977" s="108"/>
      <c r="CG14977" s="102"/>
      <c r="CI14977" s="45"/>
    </row>
    <row r="14978" spans="37:87" ht="13" customHeight="1">
      <c r="AK14978" s="114"/>
      <c r="AL14978" s="41"/>
      <c r="AM14978" s="41"/>
      <c r="AN14978" s="41"/>
      <c r="AO14978" s="41"/>
      <c r="AP14978" s="41"/>
      <c r="AQ14978" s="41"/>
      <c r="AR14978" s="41"/>
      <c r="AS14978" s="41"/>
      <c r="AT14978" s="41"/>
      <c r="AU14978" s="41"/>
      <c r="AV14978" s="41"/>
      <c r="AW14978" s="41"/>
      <c r="AX14978" s="41"/>
      <c r="AY14978" s="41"/>
      <c r="AZ14978" s="41"/>
      <c r="BA14978" s="41"/>
      <c r="BB14978" s="41"/>
      <c r="BC14978" s="41"/>
      <c r="BD14978" s="41"/>
      <c r="BE14978" s="41"/>
      <c r="BF14978" s="41"/>
      <c r="BG14978" s="41"/>
      <c r="BH14978" s="41"/>
      <c r="BI14978" s="41"/>
      <c r="BJ14978" s="41"/>
      <c r="BK14978" s="41"/>
      <c r="BL14978" s="41"/>
      <c r="BM14978" s="41"/>
      <c r="BN14978" s="41"/>
      <c r="BO14978" s="41"/>
      <c r="BP14978" s="108"/>
      <c r="CG14978" s="102"/>
      <c r="CI14978" s="45"/>
    </row>
    <row r="14979" spans="37:87" ht="13" customHeight="1">
      <c r="AK14979" s="114"/>
      <c r="AL14979" s="41"/>
      <c r="AM14979" s="41"/>
      <c r="AN14979" s="41"/>
      <c r="AO14979" s="41"/>
      <c r="AP14979" s="41"/>
      <c r="AQ14979" s="41"/>
      <c r="AR14979" s="41"/>
      <c r="AS14979" s="41"/>
      <c r="AT14979" s="41"/>
      <c r="AU14979" s="41"/>
      <c r="AV14979" s="41"/>
      <c r="AW14979" s="41"/>
      <c r="AX14979" s="41"/>
      <c r="AY14979" s="41"/>
      <c r="AZ14979" s="41"/>
      <c r="BA14979" s="41"/>
      <c r="BB14979" s="41"/>
      <c r="BC14979" s="41"/>
      <c r="BD14979" s="41"/>
      <c r="BE14979" s="41"/>
      <c r="BF14979" s="41"/>
      <c r="BG14979" s="41"/>
      <c r="BH14979" s="41"/>
      <c r="BI14979" s="41"/>
      <c r="BJ14979" s="41"/>
      <c r="BK14979" s="41"/>
      <c r="BL14979" s="41"/>
      <c r="BM14979" s="41"/>
      <c r="BN14979" s="41"/>
      <c r="BO14979" s="41"/>
      <c r="BP14979" s="108"/>
      <c r="CG14979" s="102"/>
      <c r="CI14979" s="45"/>
    </row>
    <row r="14980" spans="37:87" ht="13" customHeight="1">
      <c r="AK14980" s="114"/>
      <c r="AL14980" s="41"/>
      <c r="AM14980" s="41"/>
      <c r="AN14980" s="41"/>
      <c r="AO14980" s="41"/>
      <c r="AP14980" s="41"/>
      <c r="AQ14980" s="41"/>
      <c r="AR14980" s="41"/>
      <c r="AS14980" s="41"/>
      <c r="AT14980" s="41"/>
      <c r="AU14980" s="41"/>
      <c r="AV14980" s="41"/>
      <c r="AW14980" s="41"/>
      <c r="AX14980" s="41"/>
      <c r="AY14980" s="41"/>
      <c r="AZ14980" s="41"/>
      <c r="BA14980" s="41"/>
      <c r="BB14980" s="41"/>
      <c r="BC14980" s="41"/>
      <c r="BD14980" s="41"/>
      <c r="BE14980" s="41"/>
      <c r="BF14980" s="41"/>
      <c r="BG14980" s="41"/>
      <c r="BH14980" s="41"/>
      <c r="BI14980" s="41"/>
      <c r="BJ14980" s="41"/>
      <c r="BK14980" s="41"/>
      <c r="BL14980" s="41"/>
      <c r="BM14980" s="41"/>
      <c r="BN14980" s="41"/>
      <c r="BO14980" s="41"/>
      <c r="BP14980" s="108"/>
      <c r="CG14980" s="102"/>
      <c r="CI14980" s="45"/>
    </row>
    <row r="14981" spans="37:87" ht="13" customHeight="1">
      <c r="AK14981" s="114"/>
      <c r="AL14981" s="41"/>
      <c r="AM14981" s="41"/>
      <c r="AN14981" s="41"/>
      <c r="AO14981" s="41"/>
      <c r="AP14981" s="41"/>
      <c r="AQ14981" s="41"/>
      <c r="AR14981" s="41"/>
      <c r="AS14981" s="41"/>
      <c r="AT14981" s="41"/>
      <c r="AU14981" s="41"/>
      <c r="AV14981" s="41"/>
      <c r="AW14981" s="41"/>
      <c r="AX14981" s="41"/>
      <c r="AY14981" s="41"/>
      <c r="AZ14981" s="41"/>
      <c r="BA14981" s="41"/>
      <c r="BB14981" s="41"/>
      <c r="BC14981" s="41"/>
      <c r="BD14981" s="41"/>
      <c r="BE14981" s="41"/>
      <c r="BF14981" s="41"/>
      <c r="BG14981" s="41"/>
      <c r="BH14981" s="41"/>
      <c r="BI14981" s="41"/>
      <c r="BJ14981" s="41"/>
      <c r="BK14981" s="41"/>
      <c r="BL14981" s="41"/>
      <c r="BM14981" s="41"/>
      <c r="BN14981" s="41"/>
      <c r="BO14981" s="41"/>
      <c r="BP14981" s="108"/>
      <c r="CG14981" s="102"/>
      <c r="CI14981" s="45"/>
    </row>
    <row r="14982" spans="37:87" ht="13" customHeight="1">
      <c r="AK14982" s="114"/>
      <c r="AL14982" s="41"/>
      <c r="AM14982" s="41"/>
      <c r="AN14982" s="41"/>
      <c r="AO14982" s="41"/>
      <c r="AP14982" s="41"/>
      <c r="AQ14982" s="41"/>
      <c r="AR14982" s="41"/>
      <c r="AS14982" s="41"/>
      <c r="AT14982" s="41"/>
      <c r="AU14982" s="41"/>
      <c r="AV14982" s="41"/>
      <c r="AW14982" s="41"/>
      <c r="AX14982" s="41"/>
      <c r="AY14982" s="41"/>
      <c r="AZ14982" s="41"/>
      <c r="BA14982" s="41"/>
      <c r="BB14982" s="41"/>
      <c r="BC14982" s="41"/>
      <c r="BD14982" s="41"/>
      <c r="BE14982" s="41"/>
      <c r="BF14982" s="41"/>
      <c r="BG14982" s="41"/>
      <c r="BH14982" s="41"/>
      <c r="BI14982" s="41"/>
      <c r="BJ14982" s="41"/>
      <c r="BK14982" s="41"/>
      <c r="BL14982" s="41"/>
      <c r="BM14982" s="41"/>
      <c r="BN14982" s="41"/>
      <c r="BO14982" s="41"/>
      <c r="BP14982" s="108"/>
      <c r="CG14982" s="102"/>
      <c r="CI14982" s="45"/>
    </row>
    <row r="14983" spans="37:87" ht="13" customHeight="1">
      <c r="AK14983" s="114"/>
      <c r="AL14983" s="41"/>
      <c r="AM14983" s="41"/>
      <c r="AN14983" s="41"/>
      <c r="AO14983" s="41"/>
      <c r="AP14983" s="41"/>
      <c r="AQ14983" s="41"/>
      <c r="AR14983" s="41"/>
      <c r="AS14983" s="41"/>
      <c r="AT14983" s="41"/>
      <c r="AU14983" s="41"/>
      <c r="AV14983" s="41"/>
      <c r="AW14983" s="41"/>
      <c r="AX14983" s="41"/>
      <c r="AY14983" s="41"/>
      <c r="AZ14983" s="41"/>
      <c r="BA14983" s="41"/>
      <c r="BB14983" s="41"/>
      <c r="BC14983" s="41"/>
      <c r="BD14983" s="41"/>
      <c r="BE14983" s="41"/>
      <c r="BF14983" s="41"/>
      <c r="BG14983" s="41"/>
      <c r="BH14983" s="41"/>
      <c r="BI14983" s="41"/>
      <c r="BJ14983" s="41"/>
      <c r="BK14983" s="41"/>
      <c r="BL14983" s="41"/>
      <c r="BM14983" s="41"/>
      <c r="BN14983" s="41"/>
      <c r="BO14983" s="41"/>
      <c r="BP14983" s="108"/>
      <c r="CG14983" s="102"/>
      <c r="CI14983" s="45"/>
    </row>
    <row r="14984" spans="37:87" ht="13" customHeight="1">
      <c r="AK14984" s="114"/>
      <c r="AL14984" s="41"/>
      <c r="AM14984" s="41"/>
      <c r="AN14984" s="41"/>
      <c r="AO14984" s="41"/>
      <c r="AP14984" s="41"/>
      <c r="AQ14984" s="41"/>
      <c r="AR14984" s="41"/>
      <c r="AS14984" s="41"/>
      <c r="AT14984" s="41"/>
      <c r="AU14984" s="41"/>
      <c r="AV14984" s="41"/>
      <c r="AW14984" s="41"/>
      <c r="AX14984" s="41"/>
      <c r="AY14984" s="41"/>
      <c r="AZ14984" s="41"/>
      <c r="BA14984" s="41"/>
      <c r="BB14984" s="41"/>
      <c r="BC14984" s="41"/>
      <c r="BD14984" s="41"/>
      <c r="BE14984" s="41"/>
      <c r="BF14984" s="41"/>
      <c r="BG14984" s="41"/>
      <c r="BH14984" s="41"/>
      <c r="BI14984" s="41"/>
      <c r="BJ14984" s="41"/>
      <c r="BK14984" s="41"/>
      <c r="BL14984" s="41"/>
      <c r="BM14984" s="41"/>
      <c r="BN14984" s="41"/>
      <c r="BO14984" s="41"/>
      <c r="BP14984" s="108"/>
      <c r="CG14984" s="102"/>
      <c r="CI14984" s="45"/>
    </row>
    <row r="14985" spans="37:87" ht="13" customHeight="1">
      <c r="AK14985" s="114"/>
      <c r="AL14985" s="41"/>
      <c r="AM14985" s="41"/>
      <c r="AN14985" s="41"/>
      <c r="AO14985" s="41"/>
      <c r="AP14985" s="41"/>
      <c r="AQ14985" s="41"/>
      <c r="AR14985" s="41"/>
      <c r="AS14985" s="41"/>
      <c r="AT14985" s="41"/>
      <c r="AU14985" s="41"/>
      <c r="AV14985" s="41"/>
      <c r="AW14985" s="41"/>
      <c r="AX14985" s="41"/>
      <c r="AY14985" s="41"/>
      <c r="AZ14985" s="41"/>
      <c r="BA14985" s="41"/>
      <c r="BB14985" s="41"/>
      <c r="BC14985" s="41"/>
      <c r="BD14985" s="41"/>
      <c r="BE14985" s="41"/>
      <c r="BF14985" s="41"/>
      <c r="BG14985" s="41"/>
      <c r="BH14985" s="41"/>
      <c r="BI14985" s="41"/>
      <c r="BJ14985" s="41"/>
      <c r="BK14985" s="41"/>
      <c r="BL14985" s="41"/>
      <c r="BM14985" s="41"/>
      <c r="BN14985" s="41"/>
      <c r="BO14985" s="41"/>
      <c r="BP14985" s="108"/>
      <c r="CG14985" s="102"/>
      <c r="CI14985" s="45"/>
    </row>
    <row r="14986" spans="37:87" ht="13" customHeight="1">
      <c r="AK14986" s="114"/>
      <c r="AL14986" s="41"/>
      <c r="AM14986" s="41"/>
      <c r="AN14986" s="41"/>
      <c r="AO14986" s="41"/>
      <c r="AP14986" s="41"/>
      <c r="AQ14986" s="41"/>
      <c r="AR14986" s="41"/>
      <c r="AS14986" s="41"/>
      <c r="AT14986" s="41"/>
      <c r="AU14986" s="41"/>
      <c r="AV14986" s="41"/>
      <c r="AW14986" s="41"/>
      <c r="AX14986" s="41"/>
      <c r="AY14986" s="41"/>
      <c r="AZ14986" s="41"/>
      <c r="BA14986" s="41"/>
      <c r="BB14986" s="41"/>
      <c r="BC14986" s="41"/>
      <c r="BD14986" s="41"/>
      <c r="BE14986" s="41"/>
      <c r="BF14986" s="41"/>
      <c r="BG14986" s="41"/>
      <c r="BH14986" s="41"/>
      <c r="BI14986" s="41"/>
      <c r="BJ14986" s="41"/>
      <c r="BK14986" s="41"/>
      <c r="BL14986" s="41"/>
      <c r="BM14986" s="41"/>
      <c r="BN14986" s="41"/>
      <c r="BO14986" s="41"/>
      <c r="BP14986" s="108"/>
      <c r="CG14986" s="102"/>
      <c r="CI14986" s="45"/>
    </row>
    <row r="14987" spans="37:87" ht="13" customHeight="1">
      <c r="AK14987" s="114"/>
      <c r="AL14987" s="41"/>
      <c r="AM14987" s="41"/>
      <c r="AN14987" s="41"/>
      <c r="AO14987" s="41"/>
      <c r="AP14987" s="41"/>
      <c r="AQ14987" s="41"/>
      <c r="AR14987" s="41"/>
      <c r="AS14987" s="41"/>
      <c r="AT14987" s="41"/>
      <c r="AU14987" s="41"/>
      <c r="AV14987" s="41"/>
      <c r="AW14987" s="41"/>
      <c r="AX14987" s="41"/>
      <c r="AY14987" s="41"/>
      <c r="AZ14987" s="41"/>
      <c r="BA14987" s="41"/>
      <c r="BB14987" s="41"/>
      <c r="BC14987" s="41"/>
      <c r="BD14987" s="41"/>
      <c r="BE14987" s="41"/>
      <c r="BF14987" s="41"/>
      <c r="BG14987" s="41"/>
      <c r="BH14987" s="41"/>
      <c r="BI14987" s="41"/>
      <c r="BJ14987" s="41"/>
      <c r="BK14987" s="41"/>
      <c r="BL14987" s="41"/>
      <c r="BM14987" s="41"/>
      <c r="BN14987" s="41"/>
      <c r="BO14987" s="41"/>
      <c r="BP14987" s="108"/>
      <c r="CG14987" s="102"/>
      <c r="CI14987" s="45"/>
    </row>
    <row r="14988" spans="37:87" ht="13" customHeight="1">
      <c r="AK14988" s="114"/>
      <c r="AL14988" s="41"/>
      <c r="AM14988" s="41"/>
      <c r="AN14988" s="41"/>
      <c r="AO14988" s="41"/>
      <c r="AP14988" s="41"/>
      <c r="AQ14988" s="41"/>
      <c r="AR14988" s="41"/>
      <c r="AS14988" s="41"/>
      <c r="AT14988" s="41"/>
      <c r="AU14988" s="41"/>
      <c r="AV14988" s="41"/>
      <c r="AW14988" s="41"/>
      <c r="AX14988" s="41"/>
      <c r="AY14988" s="41"/>
      <c r="AZ14988" s="41"/>
      <c r="BA14988" s="41"/>
      <c r="BB14988" s="41"/>
      <c r="BC14988" s="41"/>
      <c r="BD14988" s="41"/>
      <c r="BE14988" s="41"/>
      <c r="BF14988" s="41"/>
      <c r="BG14988" s="41"/>
      <c r="BH14988" s="41"/>
      <c r="BI14988" s="41"/>
      <c r="BJ14988" s="41"/>
      <c r="BK14988" s="41"/>
      <c r="BL14988" s="41"/>
      <c r="BM14988" s="41"/>
      <c r="BN14988" s="41"/>
      <c r="BO14988" s="41"/>
      <c r="BP14988" s="108"/>
      <c r="CG14988" s="102"/>
      <c r="CI14988" s="45"/>
    </row>
    <row r="14989" spans="37:87" ht="13" customHeight="1">
      <c r="AK14989" s="114"/>
      <c r="AL14989" s="41"/>
      <c r="AM14989" s="41"/>
      <c r="AN14989" s="41"/>
      <c r="AO14989" s="41"/>
      <c r="AP14989" s="41"/>
      <c r="AQ14989" s="41"/>
      <c r="AR14989" s="41"/>
      <c r="AS14989" s="41"/>
      <c r="AT14989" s="41"/>
      <c r="AU14989" s="41"/>
      <c r="AV14989" s="41"/>
      <c r="AW14989" s="41"/>
      <c r="AX14989" s="41"/>
      <c r="AY14989" s="41"/>
      <c r="AZ14989" s="41"/>
      <c r="BA14989" s="41"/>
      <c r="BB14989" s="41"/>
      <c r="BC14989" s="41"/>
      <c r="BD14989" s="41"/>
      <c r="BE14989" s="41"/>
      <c r="BF14989" s="41"/>
      <c r="BG14989" s="41"/>
      <c r="BH14989" s="41"/>
      <c r="BI14989" s="41"/>
      <c r="BJ14989" s="41"/>
      <c r="BK14989" s="41"/>
      <c r="BL14989" s="41"/>
      <c r="BM14989" s="41"/>
      <c r="BN14989" s="41"/>
      <c r="BO14989" s="41"/>
      <c r="BP14989" s="108"/>
      <c r="CG14989" s="102"/>
      <c r="CI14989" s="45"/>
    </row>
    <row r="14990" spans="37:87" ht="13" customHeight="1">
      <c r="AK14990" s="114"/>
      <c r="AL14990" s="41"/>
      <c r="AM14990" s="41"/>
      <c r="AN14990" s="41"/>
      <c r="AO14990" s="41"/>
      <c r="AP14990" s="41"/>
      <c r="AQ14990" s="41"/>
      <c r="AR14990" s="41"/>
      <c r="AS14990" s="41"/>
      <c r="AT14990" s="41"/>
      <c r="AU14990" s="41"/>
      <c r="AV14990" s="41"/>
      <c r="AW14990" s="41"/>
      <c r="AX14990" s="41"/>
      <c r="AY14990" s="41"/>
      <c r="AZ14990" s="41"/>
      <c r="BA14990" s="41"/>
      <c r="BB14990" s="41"/>
      <c r="BC14990" s="41"/>
      <c r="BD14990" s="41"/>
      <c r="BE14990" s="41"/>
      <c r="BF14990" s="41"/>
      <c r="BG14990" s="41"/>
      <c r="BH14990" s="41"/>
      <c r="BI14990" s="41"/>
      <c r="BJ14990" s="41"/>
      <c r="BK14990" s="41"/>
      <c r="BL14990" s="41"/>
      <c r="BM14990" s="41"/>
      <c r="BN14990" s="41"/>
      <c r="BO14990" s="41"/>
      <c r="BP14990" s="108"/>
      <c r="CG14990" s="102"/>
      <c r="CI14990" s="45"/>
    </row>
    <row r="14991" spans="37:87" ht="13" customHeight="1">
      <c r="AK14991" s="114"/>
      <c r="AL14991" s="41"/>
      <c r="AM14991" s="41"/>
      <c r="AN14991" s="41"/>
      <c r="AO14991" s="41"/>
      <c r="AP14991" s="41"/>
      <c r="AQ14991" s="41"/>
      <c r="AR14991" s="41"/>
      <c r="AS14991" s="41"/>
      <c r="AT14991" s="41"/>
      <c r="AU14991" s="41"/>
      <c r="AV14991" s="41"/>
      <c r="AW14991" s="41"/>
      <c r="AX14991" s="41"/>
      <c r="AY14991" s="41"/>
      <c r="AZ14991" s="41"/>
      <c r="BA14991" s="41"/>
      <c r="BB14991" s="41"/>
      <c r="BC14991" s="41"/>
      <c r="BD14991" s="41"/>
      <c r="BE14991" s="41"/>
      <c r="BF14991" s="41"/>
      <c r="BG14991" s="41"/>
      <c r="BH14991" s="41"/>
      <c r="BI14991" s="41"/>
      <c r="BJ14991" s="41"/>
      <c r="BK14991" s="41"/>
      <c r="BL14991" s="41"/>
      <c r="BM14991" s="41"/>
      <c r="BN14991" s="41"/>
      <c r="BO14991" s="41"/>
      <c r="BP14991" s="108"/>
      <c r="CG14991" s="102"/>
      <c r="CI14991" s="45"/>
    </row>
    <row r="14992" spans="37:87" ht="13" customHeight="1">
      <c r="AK14992" s="114"/>
      <c r="AL14992" s="41"/>
      <c r="AM14992" s="41"/>
      <c r="AN14992" s="41"/>
      <c r="AO14992" s="41"/>
      <c r="AP14992" s="41"/>
      <c r="AQ14992" s="41"/>
      <c r="AR14992" s="41"/>
      <c r="AS14992" s="41"/>
      <c r="AT14992" s="41"/>
      <c r="AU14992" s="41"/>
      <c r="AV14992" s="41"/>
      <c r="AW14992" s="41"/>
      <c r="AX14992" s="41"/>
      <c r="AY14992" s="41"/>
      <c r="AZ14992" s="41"/>
      <c r="BA14992" s="41"/>
      <c r="BB14992" s="41"/>
      <c r="BC14992" s="41"/>
      <c r="BD14992" s="41"/>
      <c r="BE14992" s="41"/>
      <c r="BF14992" s="41"/>
      <c r="BG14992" s="41"/>
      <c r="BH14992" s="41"/>
      <c r="BI14992" s="41"/>
      <c r="BJ14992" s="41"/>
      <c r="BK14992" s="41"/>
      <c r="BL14992" s="41"/>
      <c r="BM14992" s="41"/>
      <c r="BN14992" s="41"/>
      <c r="BO14992" s="41"/>
      <c r="BP14992" s="108"/>
      <c r="CG14992" s="102"/>
      <c r="CI14992" s="45"/>
    </row>
    <row r="14993" spans="37:87" ht="13" customHeight="1">
      <c r="AK14993" s="114"/>
      <c r="AL14993" s="41"/>
      <c r="AM14993" s="41"/>
      <c r="AN14993" s="41"/>
      <c r="AO14993" s="41"/>
      <c r="AP14993" s="41"/>
      <c r="AQ14993" s="41"/>
      <c r="AR14993" s="41"/>
      <c r="AS14993" s="41"/>
      <c r="AT14993" s="41"/>
      <c r="AU14993" s="41"/>
      <c r="AV14993" s="41"/>
      <c r="AW14993" s="41"/>
      <c r="AX14993" s="41"/>
      <c r="AY14993" s="41"/>
      <c r="AZ14993" s="41"/>
      <c r="BA14993" s="41"/>
      <c r="BB14993" s="41"/>
      <c r="BC14993" s="41"/>
      <c r="BD14993" s="41"/>
      <c r="BE14993" s="41"/>
      <c r="BF14993" s="41"/>
      <c r="BG14993" s="41"/>
      <c r="BH14993" s="41"/>
      <c r="BI14993" s="41"/>
      <c r="BJ14993" s="41"/>
      <c r="BK14993" s="41"/>
      <c r="BL14993" s="41"/>
      <c r="BM14993" s="41"/>
      <c r="BN14993" s="41"/>
      <c r="BO14993" s="41"/>
      <c r="BP14993" s="108"/>
      <c r="CG14993" s="102"/>
      <c r="CI14993" s="45"/>
    </row>
    <row r="14994" spans="37:87" ht="13" customHeight="1">
      <c r="AK14994" s="114"/>
      <c r="AL14994" s="41"/>
      <c r="AM14994" s="41"/>
      <c r="AN14994" s="41"/>
      <c r="AO14994" s="41"/>
      <c r="AP14994" s="41"/>
      <c r="AQ14994" s="41"/>
      <c r="AR14994" s="41"/>
      <c r="AS14994" s="41"/>
      <c r="AT14994" s="41"/>
      <c r="AU14994" s="41"/>
      <c r="AV14994" s="41"/>
      <c r="AW14994" s="41"/>
      <c r="AX14994" s="41"/>
      <c r="AY14994" s="41"/>
      <c r="AZ14994" s="41"/>
      <c r="BA14994" s="41"/>
      <c r="BB14994" s="41"/>
      <c r="BC14994" s="41"/>
      <c r="BD14994" s="41"/>
      <c r="BE14994" s="41"/>
      <c r="BF14994" s="41"/>
      <c r="BG14994" s="41"/>
      <c r="BH14994" s="41"/>
      <c r="BI14994" s="41"/>
      <c r="BJ14994" s="41"/>
      <c r="BK14994" s="41"/>
      <c r="BL14994" s="41"/>
      <c r="BM14994" s="41"/>
      <c r="BN14994" s="41"/>
      <c r="BO14994" s="41"/>
      <c r="BP14994" s="108"/>
      <c r="CG14994" s="102"/>
      <c r="CI14994" s="45"/>
    </row>
    <row r="14995" spans="37:87" ht="13" customHeight="1">
      <c r="AK14995" s="114"/>
      <c r="AL14995" s="41"/>
      <c r="AM14995" s="41"/>
      <c r="AN14995" s="41"/>
      <c r="AO14995" s="41"/>
      <c r="AP14995" s="41"/>
      <c r="AQ14995" s="41"/>
      <c r="AR14995" s="41"/>
      <c r="AS14995" s="41"/>
      <c r="AT14995" s="41"/>
      <c r="AU14995" s="41"/>
      <c r="AV14995" s="41"/>
      <c r="AW14995" s="41"/>
      <c r="AX14995" s="41"/>
      <c r="AY14995" s="41"/>
      <c r="AZ14995" s="41"/>
      <c r="BA14995" s="41"/>
      <c r="BB14995" s="41"/>
      <c r="BC14995" s="41"/>
      <c r="BD14995" s="41"/>
      <c r="BE14995" s="41"/>
      <c r="BF14995" s="41"/>
      <c r="BG14995" s="41"/>
      <c r="BH14995" s="41"/>
      <c r="BI14995" s="41"/>
      <c r="BJ14995" s="41"/>
      <c r="BK14995" s="41"/>
      <c r="BL14995" s="41"/>
      <c r="BM14995" s="41"/>
      <c r="BN14995" s="41"/>
      <c r="BO14995" s="41"/>
      <c r="BP14995" s="108"/>
      <c r="CG14995" s="102"/>
      <c r="CI14995" s="45"/>
    </row>
    <row r="14996" spans="37:87" ht="13" customHeight="1">
      <c r="AK14996" s="114"/>
      <c r="AL14996" s="41"/>
      <c r="AM14996" s="41"/>
      <c r="AN14996" s="41"/>
      <c r="AO14996" s="41"/>
      <c r="AP14996" s="41"/>
      <c r="AQ14996" s="41"/>
      <c r="AR14996" s="41"/>
      <c r="AS14996" s="41"/>
      <c r="AT14996" s="41"/>
      <c r="AU14996" s="41"/>
      <c r="AV14996" s="41"/>
      <c r="AW14996" s="41"/>
      <c r="AX14996" s="41"/>
      <c r="AY14996" s="41"/>
      <c r="AZ14996" s="41"/>
      <c r="BA14996" s="41"/>
      <c r="BB14996" s="41"/>
      <c r="BC14996" s="41"/>
      <c r="BD14996" s="41"/>
      <c r="BE14996" s="41"/>
      <c r="BF14996" s="41"/>
      <c r="BG14996" s="41"/>
      <c r="BH14996" s="41"/>
      <c r="BI14996" s="41"/>
      <c r="BJ14996" s="41"/>
      <c r="BK14996" s="41"/>
      <c r="BL14996" s="41"/>
      <c r="BM14996" s="41"/>
      <c r="BN14996" s="41"/>
      <c r="BO14996" s="41"/>
      <c r="BP14996" s="108"/>
      <c r="CG14996" s="102"/>
      <c r="CI14996" s="45"/>
    </row>
    <row r="14997" spans="37:87" ht="13" customHeight="1">
      <c r="AK14997" s="114"/>
      <c r="AL14997" s="41"/>
      <c r="AM14997" s="41"/>
      <c r="AN14997" s="41"/>
      <c r="AO14997" s="41"/>
      <c r="AP14997" s="41"/>
      <c r="AQ14997" s="41"/>
      <c r="AR14997" s="41"/>
      <c r="AS14997" s="41"/>
      <c r="AT14997" s="41"/>
      <c r="AU14997" s="41"/>
      <c r="AV14997" s="41"/>
      <c r="AW14997" s="41"/>
      <c r="AX14997" s="41"/>
      <c r="AY14997" s="41"/>
      <c r="AZ14997" s="41"/>
      <c r="BA14997" s="41"/>
      <c r="BB14997" s="41"/>
      <c r="BC14997" s="41"/>
      <c r="BD14997" s="41"/>
      <c r="BE14997" s="41"/>
      <c r="BF14997" s="41"/>
      <c r="BG14997" s="41"/>
      <c r="BH14997" s="41"/>
      <c r="BI14997" s="41"/>
      <c r="BJ14997" s="41"/>
      <c r="BK14997" s="41"/>
      <c r="BL14997" s="41"/>
      <c r="BM14997" s="41"/>
      <c r="BN14997" s="41"/>
      <c r="BO14997" s="41"/>
      <c r="BP14997" s="108"/>
      <c r="CG14997" s="102"/>
      <c r="CI14997" s="45"/>
    </row>
    <row r="14998" spans="37:87" ht="13" customHeight="1">
      <c r="AK14998" s="114"/>
      <c r="AL14998" s="41"/>
      <c r="AM14998" s="41"/>
      <c r="AN14998" s="41"/>
      <c r="AO14998" s="41"/>
      <c r="AP14998" s="41"/>
      <c r="AQ14998" s="41"/>
      <c r="AR14998" s="41"/>
      <c r="AS14998" s="41"/>
      <c r="AT14998" s="41"/>
      <c r="AU14998" s="41"/>
      <c r="AV14998" s="41"/>
      <c r="AW14998" s="41"/>
      <c r="AX14998" s="41"/>
      <c r="AY14998" s="41"/>
      <c r="AZ14998" s="41"/>
      <c r="BA14998" s="41"/>
      <c r="BB14998" s="41"/>
      <c r="BC14998" s="41"/>
      <c r="BD14998" s="41"/>
      <c r="BE14998" s="41"/>
      <c r="BF14998" s="41"/>
      <c r="BG14998" s="41"/>
      <c r="BH14998" s="41"/>
      <c r="BI14998" s="41"/>
      <c r="BJ14998" s="41"/>
      <c r="BK14998" s="41"/>
      <c r="BL14998" s="41"/>
      <c r="BM14998" s="41"/>
      <c r="BN14998" s="41"/>
      <c r="BO14998" s="41"/>
      <c r="BP14998" s="108"/>
      <c r="CG14998" s="102"/>
      <c r="CI14998" s="45"/>
    </row>
    <row r="14999" spans="37:87" ht="13" customHeight="1">
      <c r="AK14999" s="114"/>
      <c r="AL14999" s="41"/>
      <c r="AM14999" s="41"/>
      <c r="AN14999" s="41"/>
      <c r="AO14999" s="41"/>
      <c r="AP14999" s="41"/>
      <c r="AQ14999" s="41"/>
      <c r="AR14999" s="41"/>
      <c r="AS14999" s="41"/>
      <c r="AT14999" s="41"/>
      <c r="AU14999" s="41"/>
      <c r="AV14999" s="41"/>
      <c r="AW14999" s="41"/>
      <c r="AX14999" s="41"/>
      <c r="AY14999" s="41"/>
      <c r="AZ14999" s="41"/>
      <c r="BA14999" s="41"/>
      <c r="BB14999" s="41"/>
      <c r="BC14999" s="41"/>
      <c r="BD14999" s="41"/>
      <c r="BE14999" s="41"/>
      <c r="BF14999" s="41"/>
      <c r="BG14999" s="41"/>
      <c r="BH14999" s="41"/>
      <c r="BI14999" s="41"/>
      <c r="BJ14999" s="41"/>
      <c r="BK14999" s="41"/>
      <c r="BL14999" s="41"/>
      <c r="BM14999" s="41"/>
      <c r="BN14999" s="41"/>
      <c r="BO14999" s="41"/>
      <c r="BP14999" s="108"/>
      <c r="CG14999" s="102"/>
      <c r="CI14999" s="45"/>
    </row>
    <row r="15000" spans="37:87" ht="13" customHeight="1">
      <c r="AK15000" s="114"/>
      <c r="AL15000" s="41"/>
      <c r="AM15000" s="41"/>
      <c r="AN15000" s="41"/>
      <c r="AO15000" s="41"/>
      <c r="AP15000" s="41"/>
      <c r="AQ15000" s="41"/>
      <c r="AR15000" s="41"/>
      <c r="AS15000" s="41"/>
      <c r="AT15000" s="41"/>
      <c r="AU15000" s="41"/>
      <c r="AV15000" s="41"/>
      <c r="AW15000" s="41"/>
      <c r="AX15000" s="41"/>
      <c r="AY15000" s="41"/>
      <c r="AZ15000" s="41"/>
      <c r="BA15000" s="41"/>
      <c r="BB15000" s="41"/>
      <c r="BC15000" s="41"/>
      <c r="BD15000" s="41"/>
      <c r="BE15000" s="41"/>
      <c r="BF15000" s="41"/>
      <c r="BG15000" s="41"/>
      <c r="BH15000" s="41"/>
      <c r="BI15000" s="41"/>
      <c r="BJ15000" s="41"/>
      <c r="BK15000" s="41"/>
      <c r="BL15000" s="41"/>
      <c r="BM15000" s="41"/>
      <c r="BN15000" s="41"/>
      <c r="BO15000" s="41"/>
      <c r="BP15000" s="108"/>
      <c r="CG15000" s="102"/>
      <c r="CI15000" s="45"/>
    </row>
    <row r="15001" spans="37:87" ht="13" customHeight="1">
      <c r="AK15001" s="114"/>
      <c r="AL15001" s="41"/>
      <c r="AM15001" s="41"/>
      <c r="AN15001" s="41"/>
      <c r="AO15001" s="41"/>
      <c r="AP15001" s="41"/>
      <c r="AQ15001" s="41"/>
      <c r="AR15001" s="41"/>
      <c r="AS15001" s="41"/>
      <c r="AT15001" s="41"/>
      <c r="AU15001" s="41"/>
      <c r="AV15001" s="41"/>
      <c r="AW15001" s="41"/>
      <c r="AX15001" s="41"/>
      <c r="AY15001" s="41"/>
      <c r="AZ15001" s="41"/>
      <c r="BA15001" s="41"/>
      <c r="BB15001" s="41"/>
      <c r="BC15001" s="41"/>
      <c r="BD15001" s="41"/>
      <c r="BE15001" s="41"/>
      <c r="BF15001" s="41"/>
      <c r="BG15001" s="41"/>
      <c r="BH15001" s="41"/>
      <c r="BI15001" s="41"/>
      <c r="BJ15001" s="41"/>
      <c r="BK15001" s="41"/>
      <c r="BL15001" s="41"/>
      <c r="BM15001" s="41"/>
      <c r="BN15001" s="41"/>
      <c r="BO15001" s="41"/>
      <c r="BP15001" s="108"/>
      <c r="CG15001" s="102"/>
      <c r="CI15001" s="45"/>
    </row>
    <row r="15002" spans="37:87" ht="13" customHeight="1">
      <c r="AK15002" s="114"/>
      <c r="AL15002" s="41"/>
      <c r="AM15002" s="41"/>
      <c r="AN15002" s="41"/>
      <c r="AO15002" s="41"/>
      <c r="AP15002" s="41"/>
      <c r="AQ15002" s="41"/>
      <c r="AR15002" s="41"/>
      <c r="AS15002" s="41"/>
      <c r="AT15002" s="41"/>
      <c r="AU15002" s="41"/>
      <c r="AV15002" s="41"/>
      <c r="AW15002" s="41"/>
      <c r="AX15002" s="41"/>
      <c r="AY15002" s="41"/>
      <c r="AZ15002" s="41"/>
      <c r="BA15002" s="41"/>
      <c r="BB15002" s="41"/>
      <c r="BC15002" s="41"/>
      <c r="BD15002" s="41"/>
      <c r="BE15002" s="41"/>
      <c r="BF15002" s="41"/>
      <c r="BG15002" s="41"/>
      <c r="BH15002" s="41"/>
      <c r="BI15002" s="41"/>
      <c r="BJ15002" s="41"/>
      <c r="BK15002" s="41"/>
      <c r="BL15002" s="41"/>
      <c r="BM15002" s="41"/>
      <c r="BN15002" s="41"/>
      <c r="BO15002" s="41"/>
      <c r="BP15002" s="108"/>
      <c r="CG15002" s="102"/>
      <c r="CI15002" s="45"/>
    </row>
    <row r="15003" spans="37:87" ht="13" customHeight="1">
      <c r="AK15003" s="114"/>
      <c r="AL15003" s="41"/>
      <c r="AM15003" s="41"/>
      <c r="AN15003" s="41"/>
      <c r="AO15003" s="41"/>
      <c r="AP15003" s="41"/>
      <c r="AQ15003" s="41"/>
      <c r="AR15003" s="41"/>
      <c r="AS15003" s="41"/>
      <c r="AT15003" s="41"/>
      <c r="AU15003" s="41"/>
      <c r="AV15003" s="41"/>
      <c r="AW15003" s="41"/>
      <c r="AX15003" s="41"/>
      <c r="AY15003" s="41"/>
      <c r="AZ15003" s="41"/>
      <c r="BA15003" s="41"/>
      <c r="BB15003" s="41"/>
      <c r="BC15003" s="41"/>
      <c r="BD15003" s="41"/>
      <c r="BE15003" s="41"/>
      <c r="BF15003" s="41"/>
      <c r="BG15003" s="41"/>
      <c r="BH15003" s="41"/>
      <c r="BI15003" s="41"/>
      <c r="BJ15003" s="41"/>
      <c r="BK15003" s="41"/>
      <c r="BL15003" s="41"/>
      <c r="BM15003" s="41"/>
      <c r="BN15003" s="41"/>
      <c r="BO15003" s="41"/>
      <c r="BP15003" s="108"/>
      <c r="CG15003" s="102"/>
      <c r="CI15003" s="45"/>
    </row>
    <row r="15004" spans="37:87" ht="13" customHeight="1">
      <c r="AK15004" s="114"/>
      <c r="AL15004" s="41"/>
      <c r="AM15004" s="41"/>
      <c r="AN15004" s="41"/>
      <c r="AO15004" s="41"/>
      <c r="AP15004" s="41"/>
      <c r="AQ15004" s="41"/>
      <c r="AR15004" s="41"/>
      <c r="AS15004" s="41"/>
      <c r="AT15004" s="41"/>
      <c r="AU15004" s="41"/>
      <c r="AV15004" s="41"/>
      <c r="AW15004" s="41"/>
      <c r="AX15004" s="41"/>
      <c r="AY15004" s="41"/>
      <c r="AZ15004" s="41"/>
      <c r="BA15004" s="41"/>
      <c r="BB15004" s="41"/>
      <c r="BC15004" s="41"/>
      <c r="BD15004" s="41"/>
      <c r="BE15004" s="41"/>
      <c r="BF15004" s="41"/>
      <c r="BG15004" s="41"/>
      <c r="BH15004" s="41"/>
      <c r="BI15004" s="41"/>
      <c r="BJ15004" s="41"/>
      <c r="BK15004" s="41"/>
      <c r="BL15004" s="41"/>
      <c r="BM15004" s="41"/>
      <c r="BN15004" s="41"/>
      <c r="BO15004" s="41"/>
      <c r="BP15004" s="108"/>
      <c r="CG15004" s="102"/>
      <c r="CI15004" s="45"/>
    </row>
    <row r="15005" spans="37:87" ht="13" customHeight="1">
      <c r="AK15005" s="114"/>
      <c r="AL15005" s="41"/>
      <c r="AM15005" s="41"/>
      <c r="AN15005" s="41"/>
      <c r="AO15005" s="41"/>
      <c r="AP15005" s="41"/>
      <c r="AQ15005" s="41"/>
      <c r="AR15005" s="41"/>
      <c r="AS15005" s="41"/>
      <c r="AT15005" s="41"/>
      <c r="AU15005" s="41"/>
      <c r="AV15005" s="41"/>
      <c r="AW15005" s="41"/>
      <c r="AX15005" s="41"/>
      <c r="AY15005" s="41"/>
      <c r="AZ15005" s="41"/>
      <c r="BA15005" s="41"/>
      <c r="BB15005" s="41"/>
      <c r="BC15005" s="41"/>
      <c r="BD15005" s="41"/>
      <c r="BE15005" s="41"/>
      <c r="BF15005" s="41"/>
      <c r="BG15005" s="41"/>
      <c r="BH15005" s="41"/>
      <c r="BI15005" s="41"/>
      <c r="BJ15005" s="41"/>
      <c r="BK15005" s="41"/>
      <c r="BL15005" s="41"/>
      <c r="BM15005" s="41"/>
      <c r="BN15005" s="41"/>
      <c r="BO15005" s="41"/>
      <c r="BP15005" s="108"/>
      <c r="CG15005" s="102"/>
      <c r="CI15005" s="45"/>
    </row>
    <row r="15006" spans="37:87" ht="13" customHeight="1">
      <c r="AK15006" s="114"/>
      <c r="AL15006" s="41"/>
      <c r="AM15006" s="41"/>
      <c r="AN15006" s="41"/>
      <c r="AO15006" s="41"/>
      <c r="AP15006" s="41"/>
      <c r="AQ15006" s="41"/>
      <c r="AR15006" s="41"/>
      <c r="AS15006" s="41"/>
      <c r="AT15006" s="41"/>
      <c r="AU15006" s="41"/>
      <c r="AV15006" s="41"/>
      <c r="AW15006" s="41"/>
      <c r="AX15006" s="41"/>
      <c r="AY15006" s="41"/>
      <c r="AZ15006" s="41"/>
      <c r="BA15006" s="41"/>
      <c r="BB15006" s="41"/>
      <c r="BC15006" s="41"/>
      <c r="BD15006" s="41"/>
      <c r="BE15006" s="41"/>
      <c r="BF15006" s="41"/>
      <c r="BG15006" s="41"/>
      <c r="BH15006" s="41"/>
      <c r="BI15006" s="41"/>
      <c r="BJ15006" s="41"/>
      <c r="BK15006" s="41"/>
      <c r="BL15006" s="41"/>
      <c r="BM15006" s="41"/>
      <c r="BN15006" s="41"/>
      <c r="BO15006" s="41"/>
      <c r="BP15006" s="108"/>
      <c r="CG15006" s="102"/>
      <c r="CI15006" s="45"/>
    </row>
    <row r="15007" spans="37:87" ht="13" customHeight="1">
      <c r="AK15007" s="114"/>
      <c r="AL15007" s="41"/>
      <c r="AM15007" s="41"/>
      <c r="AN15007" s="41"/>
      <c r="AO15007" s="41"/>
      <c r="AP15007" s="41"/>
      <c r="AQ15007" s="41"/>
      <c r="AR15007" s="41"/>
      <c r="AS15007" s="41"/>
      <c r="AT15007" s="41"/>
      <c r="AU15007" s="41"/>
      <c r="AV15007" s="41"/>
      <c r="AW15007" s="41"/>
      <c r="AX15007" s="41"/>
      <c r="AY15007" s="41"/>
      <c r="AZ15007" s="41"/>
      <c r="BA15007" s="41"/>
      <c r="BB15007" s="41"/>
      <c r="BC15007" s="41"/>
      <c r="BD15007" s="41"/>
      <c r="BE15007" s="41"/>
      <c r="BF15007" s="41"/>
      <c r="BG15007" s="41"/>
      <c r="BH15007" s="41"/>
      <c r="BI15007" s="41"/>
      <c r="BJ15007" s="41"/>
      <c r="BK15007" s="41"/>
      <c r="BL15007" s="41"/>
      <c r="BM15007" s="41"/>
      <c r="BN15007" s="41"/>
      <c r="BO15007" s="41"/>
      <c r="BP15007" s="108"/>
      <c r="CG15007" s="102"/>
      <c r="CI15007" s="45"/>
    </row>
    <row r="15008" spans="37:87" ht="13" customHeight="1">
      <c r="AK15008" s="114"/>
      <c r="AL15008" s="41"/>
      <c r="AM15008" s="41"/>
      <c r="AN15008" s="41"/>
      <c r="AO15008" s="41"/>
      <c r="AP15008" s="41"/>
      <c r="AQ15008" s="41"/>
      <c r="AR15008" s="41"/>
      <c r="AS15008" s="41"/>
      <c r="AT15008" s="41"/>
      <c r="AU15008" s="41"/>
      <c r="AV15008" s="41"/>
      <c r="AW15008" s="41"/>
      <c r="AX15008" s="41"/>
      <c r="AY15008" s="41"/>
      <c r="AZ15008" s="41"/>
      <c r="BA15008" s="41"/>
      <c r="BB15008" s="41"/>
      <c r="BC15008" s="41"/>
      <c r="BD15008" s="41"/>
      <c r="BE15008" s="41"/>
      <c r="BF15008" s="41"/>
      <c r="BG15008" s="41"/>
      <c r="BH15008" s="41"/>
      <c r="BI15008" s="41"/>
      <c r="BJ15008" s="41"/>
      <c r="BK15008" s="41"/>
      <c r="BL15008" s="41"/>
      <c r="BM15008" s="41"/>
      <c r="BN15008" s="41"/>
      <c r="BO15008" s="41"/>
      <c r="BP15008" s="108"/>
      <c r="CG15008" s="102"/>
      <c r="CI15008" s="45"/>
    </row>
    <row r="15009" spans="37:87" ht="13" customHeight="1">
      <c r="AK15009" s="114"/>
      <c r="AL15009" s="41"/>
      <c r="AM15009" s="41"/>
      <c r="AN15009" s="41"/>
      <c r="AO15009" s="41"/>
      <c r="AP15009" s="41"/>
      <c r="AQ15009" s="41"/>
      <c r="AR15009" s="41"/>
      <c r="AS15009" s="41"/>
      <c r="AT15009" s="41"/>
      <c r="AU15009" s="41"/>
      <c r="AV15009" s="41"/>
      <c r="AW15009" s="41"/>
      <c r="AX15009" s="41"/>
      <c r="AY15009" s="41"/>
      <c r="AZ15009" s="41"/>
      <c r="BA15009" s="41"/>
      <c r="BB15009" s="41"/>
      <c r="BC15009" s="41"/>
      <c r="BD15009" s="41"/>
      <c r="BE15009" s="41"/>
      <c r="BF15009" s="41"/>
      <c r="BG15009" s="41"/>
      <c r="BH15009" s="41"/>
      <c r="BI15009" s="41"/>
      <c r="BJ15009" s="41"/>
      <c r="BK15009" s="41"/>
      <c r="BL15009" s="41"/>
      <c r="BM15009" s="41"/>
      <c r="BN15009" s="41"/>
      <c r="BO15009" s="41"/>
      <c r="BP15009" s="108"/>
      <c r="CG15009" s="102"/>
      <c r="CI15009" s="45"/>
    </row>
    <row r="15010" spans="37:87" ht="13" customHeight="1">
      <c r="AK15010" s="114"/>
      <c r="AL15010" s="41"/>
      <c r="AM15010" s="41"/>
      <c r="AN15010" s="41"/>
      <c r="AO15010" s="41"/>
      <c r="AP15010" s="41"/>
      <c r="AQ15010" s="41"/>
      <c r="AR15010" s="41"/>
      <c r="AS15010" s="41"/>
      <c r="AT15010" s="41"/>
      <c r="AU15010" s="41"/>
      <c r="AV15010" s="41"/>
      <c r="AW15010" s="41"/>
      <c r="AX15010" s="41"/>
      <c r="AY15010" s="41"/>
      <c r="AZ15010" s="41"/>
      <c r="BA15010" s="41"/>
      <c r="BB15010" s="41"/>
      <c r="BC15010" s="41"/>
      <c r="BD15010" s="41"/>
      <c r="BE15010" s="41"/>
      <c r="BF15010" s="41"/>
      <c r="BG15010" s="41"/>
      <c r="BH15010" s="41"/>
      <c r="BI15010" s="41"/>
      <c r="BJ15010" s="41"/>
      <c r="BK15010" s="41"/>
      <c r="BL15010" s="41"/>
      <c r="BM15010" s="41"/>
      <c r="BN15010" s="41"/>
      <c r="BO15010" s="41"/>
      <c r="BP15010" s="108"/>
      <c r="CG15010" s="102"/>
      <c r="CI15010" s="45"/>
    </row>
    <row r="15011" spans="37:87" ht="13" customHeight="1">
      <c r="AK15011" s="114"/>
      <c r="AL15011" s="41"/>
      <c r="AM15011" s="41"/>
      <c r="AN15011" s="41"/>
      <c r="AO15011" s="41"/>
      <c r="AP15011" s="41"/>
      <c r="AQ15011" s="41"/>
      <c r="AR15011" s="41"/>
      <c r="AS15011" s="41"/>
      <c r="AT15011" s="41"/>
      <c r="AU15011" s="41"/>
      <c r="AV15011" s="41"/>
      <c r="AW15011" s="41"/>
      <c r="AX15011" s="41"/>
      <c r="AY15011" s="41"/>
      <c r="AZ15011" s="41"/>
      <c r="BA15011" s="41"/>
      <c r="BB15011" s="41"/>
      <c r="BC15011" s="41"/>
      <c r="BD15011" s="41"/>
      <c r="BE15011" s="41"/>
      <c r="BF15011" s="41"/>
      <c r="BG15011" s="41"/>
      <c r="BH15011" s="41"/>
      <c r="BI15011" s="41"/>
      <c r="BJ15011" s="41"/>
      <c r="BK15011" s="41"/>
      <c r="BL15011" s="41"/>
      <c r="BM15011" s="41"/>
      <c r="BN15011" s="41"/>
      <c r="BO15011" s="41"/>
      <c r="BP15011" s="108"/>
      <c r="CG15011" s="102"/>
      <c r="CI15011" s="45"/>
    </row>
    <row r="15012" spans="37:87" ht="13" customHeight="1">
      <c r="AK15012" s="114"/>
      <c r="AL15012" s="41"/>
      <c r="AM15012" s="41"/>
      <c r="AN15012" s="41"/>
      <c r="AO15012" s="41"/>
      <c r="AP15012" s="41"/>
      <c r="AQ15012" s="41"/>
      <c r="AR15012" s="41"/>
      <c r="AS15012" s="41"/>
      <c r="AT15012" s="41"/>
      <c r="AU15012" s="41"/>
      <c r="AV15012" s="41"/>
      <c r="AW15012" s="41"/>
      <c r="AX15012" s="41"/>
      <c r="AY15012" s="41"/>
      <c r="AZ15012" s="41"/>
      <c r="BA15012" s="41"/>
      <c r="BB15012" s="41"/>
      <c r="BC15012" s="41"/>
      <c r="BD15012" s="41"/>
      <c r="BE15012" s="41"/>
      <c r="BF15012" s="41"/>
      <c r="BG15012" s="41"/>
      <c r="BH15012" s="41"/>
      <c r="BI15012" s="41"/>
      <c r="BJ15012" s="41"/>
      <c r="BK15012" s="41"/>
      <c r="BL15012" s="41"/>
      <c r="BM15012" s="41"/>
      <c r="BN15012" s="41"/>
      <c r="BO15012" s="41"/>
      <c r="BP15012" s="108"/>
      <c r="CG15012" s="102"/>
      <c r="CI15012" s="45"/>
    </row>
    <row r="15013" spans="37:87" ht="13" customHeight="1">
      <c r="AK15013" s="114"/>
      <c r="AL15013" s="41"/>
      <c r="AM15013" s="41"/>
      <c r="AN15013" s="41"/>
      <c r="AO15013" s="41"/>
      <c r="AP15013" s="41"/>
      <c r="AQ15013" s="41"/>
      <c r="AR15013" s="41"/>
      <c r="AS15013" s="41"/>
      <c r="AT15013" s="41"/>
      <c r="AU15013" s="41"/>
      <c r="AV15013" s="41"/>
      <c r="AW15013" s="41"/>
      <c r="AX15013" s="41"/>
      <c r="AY15013" s="41"/>
      <c r="AZ15013" s="41"/>
      <c r="BA15013" s="41"/>
      <c r="BB15013" s="41"/>
      <c r="BC15013" s="41"/>
      <c r="BD15013" s="41"/>
      <c r="BE15013" s="41"/>
      <c r="BF15013" s="41"/>
      <c r="BG15013" s="41"/>
      <c r="BH15013" s="41"/>
      <c r="BI15013" s="41"/>
      <c r="BJ15013" s="41"/>
      <c r="BK15013" s="41"/>
      <c r="BL15013" s="41"/>
      <c r="BM15013" s="41"/>
      <c r="BN15013" s="41"/>
      <c r="BO15013" s="41"/>
      <c r="BP15013" s="108"/>
      <c r="CG15013" s="102"/>
      <c r="CI15013" s="45"/>
    </row>
    <row r="15014" spans="37:87" ht="13" customHeight="1">
      <c r="AK15014" s="114"/>
      <c r="AL15014" s="41"/>
      <c r="AM15014" s="41"/>
      <c r="AN15014" s="41"/>
      <c r="AO15014" s="41"/>
      <c r="AP15014" s="41"/>
      <c r="AQ15014" s="41"/>
      <c r="AR15014" s="41"/>
      <c r="AS15014" s="41"/>
      <c r="AT15014" s="41"/>
      <c r="AU15014" s="41"/>
      <c r="AV15014" s="41"/>
      <c r="AW15014" s="41"/>
      <c r="AX15014" s="41"/>
      <c r="AY15014" s="41"/>
      <c r="AZ15014" s="41"/>
      <c r="BA15014" s="41"/>
      <c r="BB15014" s="41"/>
      <c r="BC15014" s="41"/>
      <c r="BD15014" s="41"/>
      <c r="BE15014" s="41"/>
      <c r="BF15014" s="41"/>
      <c r="BG15014" s="41"/>
      <c r="BH15014" s="41"/>
      <c r="BI15014" s="41"/>
      <c r="BJ15014" s="41"/>
      <c r="BK15014" s="41"/>
      <c r="BL15014" s="41"/>
      <c r="BM15014" s="41"/>
      <c r="BN15014" s="41"/>
      <c r="BO15014" s="41"/>
      <c r="BP15014" s="108"/>
      <c r="CG15014" s="102"/>
      <c r="CI15014" s="45"/>
    </row>
    <row r="15015" spans="37:87" ht="13" customHeight="1">
      <c r="AK15015" s="114"/>
      <c r="AL15015" s="41"/>
      <c r="AM15015" s="41"/>
      <c r="AN15015" s="41"/>
      <c r="AO15015" s="41"/>
      <c r="AP15015" s="41"/>
      <c r="AQ15015" s="41"/>
      <c r="AR15015" s="41"/>
      <c r="AS15015" s="41"/>
      <c r="AT15015" s="41"/>
      <c r="AU15015" s="41"/>
      <c r="AV15015" s="41"/>
      <c r="AW15015" s="41"/>
      <c r="AX15015" s="41"/>
      <c r="AY15015" s="41"/>
      <c r="AZ15015" s="41"/>
      <c r="BA15015" s="41"/>
      <c r="BB15015" s="41"/>
      <c r="BC15015" s="41"/>
      <c r="BD15015" s="41"/>
      <c r="BE15015" s="41"/>
      <c r="BF15015" s="41"/>
      <c r="BG15015" s="41"/>
      <c r="BH15015" s="41"/>
      <c r="BI15015" s="41"/>
      <c r="BJ15015" s="41"/>
      <c r="BK15015" s="41"/>
      <c r="BL15015" s="41"/>
      <c r="BM15015" s="41"/>
      <c r="BN15015" s="41"/>
      <c r="BO15015" s="41"/>
      <c r="BP15015" s="108"/>
      <c r="CG15015" s="102"/>
      <c r="CI15015" s="45"/>
    </row>
    <row r="15016" spans="37:87" ht="13" customHeight="1">
      <c r="AK15016" s="114"/>
      <c r="AL15016" s="41"/>
      <c r="AM15016" s="41"/>
      <c r="AN15016" s="41"/>
      <c r="AO15016" s="41"/>
      <c r="AP15016" s="41"/>
      <c r="AQ15016" s="41"/>
      <c r="AR15016" s="41"/>
      <c r="AS15016" s="41"/>
      <c r="AT15016" s="41"/>
      <c r="AU15016" s="41"/>
      <c r="AV15016" s="41"/>
      <c r="AW15016" s="41"/>
      <c r="AX15016" s="41"/>
      <c r="AY15016" s="41"/>
      <c r="AZ15016" s="41"/>
      <c r="BA15016" s="41"/>
      <c r="BB15016" s="41"/>
      <c r="BC15016" s="41"/>
      <c r="BD15016" s="41"/>
      <c r="BE15016" s="41"/>
      <c r="BF15016" s="41"/>
      <c r="BG15016" s="41"/>
      <c r="BH15016" s="41"/>
      <c r="BI15016" s="41"/>
      <c r="BJ15016" s="41"/>
      <c r="BK15016" s="41"/>
      <c r="BL15016" s="41"/>
      <c r="BM15016" s="41"/>
      <c r="BN15016" s="41"/>
      <c r="BO15016" s="41"/>
      <c r="BP15016" s="108"/>
      <c r="CG15016" s="102"/>
      <c r="CI15016" s="45"/>
    </row>
    <row r="15017" spans="37:87" ht="13" customHeight="1">
      <c r="AK15017" s="114"/>
      <c r="AL15017" s="41"/>
      <c r="AM15017" s="41"/>
      <c r="AN15017" s="41"/>
      <c r="AO15017" s="41"/>
      <c r="AP15017" s="41"/>
      <c r="AQ15017" s="41"/>
      <c r="AR15017" s="41"/>
      <c r="AS15017" s="41"/>
      <c r="AT15017" s="41"/>
      <c r="AU15017" s="41"/>
      <c r="AV15017" s="41"/>
      <c r="AW15017" s="41"/>
      <c r="AX15017" s="41"/>
      <c r="AY15017" s="41"/>
      <c r="AZ15017" s="41"/>
      <c r="BA15017" s="41"/>
      <c r="BB15017" s="41"/>
      <c r="BC15017" s="41"/>
      <c r="BD15017" s="41"/>
      <c r="BE15017" s="41"/>
      <c r="BF15017" s="41"/>
      <c r="BG15017" s="41"/>
      <c r="BH15017" s="41"/>
      <c r="BI15017" s="41"/>
      <c r="BJ15017" s="41"/>
      <c r="BK15017" s="41"/>
      <c r="BL15017" s="41"/>
      <c r="BM15017" s="41"/>
      <c r="BN15017" s="41"/>
      <c r="BO15017" s="41"/>
      <c r="BP15017" s="108"/>
      <c r="CG15017" s="102"/>
      <c r="CI15017" s="45"/>
    </row>
    <row r="15018" spans="37:87" ht="13" customHeight="1">
      <c r="AK15018" s="114"/>
      <c r="AL15018" s="41"/>
      <c r="AM15018" s="41"/>
      <c r="AN15018" s="41"/>
      <c r="AO15018" s="41"/>
      <c r="AP15018" s="41"/>
      <c r="AQ15018" s="41"/>
      <c r="AR15018" s="41"/>
      <c r="AS15018" s="41"/>
      <c r="AT15018" s="41"/>
      <c r="AU15018" s="41"/>
      <c r="AV15018" s="41"/>
      <c r="AW15018" s="41"/>
      <c r="AX15018" s="41"/>
      <c r="AY15018" s="41"/>
      <c r="AZ15018" s="41"/>
      <c r="BA15018" s="41"/>
      <c r="BB15018" s="41"/>
      <c r="BC15018" s="41"/>
      <c r="BD15018" s="41"/>
      <c r="BE15018" s="41"/>
      <c r="BF15018" s="41"/>
      <c r="BG15018" s="41"/>
      <c r="BH15018" s="41"/>
      <c r="BI15018" s="41"/>
      <c r="BJ15018" s="41"/>
      <c r="BK15018" s="41"/>
      <c r="BL15018" s="41"/>
      <c r="BM15018" s="41"/>
      <c r="BN15018" s="41"/>
      <c r="BO15018" s="41"/>
      <c r="BP15018" s="108"/>
      <c r="CG15018" s="102"/>
      <c r="CI15018" s="45"/>
    </row>
    <row r="15019" spans="37:87" ht="13" customHeight="1">
      <c r="AK15019" s="114"/>
      <c r="AL15019" s="41"/>
      <c r="AM15019" s="41"/>
      <c r="AN15019" s="41"/>
      <c r="AO15019" s="41"/>
      <c r="AP15019" s="41"/>
      <c r="AQ15019" s="41"/>
      <c r="AR15019" s="41"/>
      <c r="AS15019" s="41"/>
      <c r="AT15019" s="41"/>
      <c r="AU15019" s="41"/>
      <c r="AV15019" s="41"/>
      <c r="AW15019" s="41"/>
      <c r="AX15019" s="41"/>
      <c r="AY15019" s="41"/>
      <c r="AZ15019" s="41"/>
      <c r="BA15019" s="41"/>
      <c r="BB15019" s="41"/>
      <c r="BC15019" s="41"/>
      <c r="BD15019" s="41"/>
      <c r="BE15019" s="41"/>
      <c r="BF15019" s="41"/>
      <c r="BG15019" s="41"/>
      <c r="BH15019" s="41"/>
      <c r="BI15019" s="41"/>
      <c r="BJ15019" s="41"/>
      <c r="BK15019" s="41"/>
      <c r="BL15019" s="41"/>
      <c r="BM15019" s="41"/>
      <c r="BN15019" s="41"/>
      <c r="BO15019" s="41"/>
      <c r="BP15019" s="108"/>
      <c r="CG15019" s="102"/>
      <c r="CI15019" s="45"/>
    </row>
    <row r="15020" spans="37:87" ht="13" customHeight="1">
      <c r="AK15020" s="114"/>
      <c r="AL15020" s="41"/>
      <c r="AM15020" s="41"/>
      <c r="AN15020" s="41"/>
      <c r="AO15020" s="41"/>
      <c r="AP15020" s="41"/>
      <c r="AQ15020" s="41"/>
      <c r="AR15020" s="41"/>
      <c r="AS15020" s="41"/>
      <c r="AT15020" s="41"/>
      <c r="AU15020" s="41"/>
      <c r="AV15020" s="41"/>
      <c r="AW15020" s="41"/>
      <c r="AX15020" s="41"/>
      <c r="AY15020" s="41"/>
      <c r="AZ15020" s="41"/>
      <c r="BA15020" s="41"/>
      <c r="BB15020" s="41"/>
      <c r="BC15020" s="41"/>
      <c r="BD15020" s="41"/>
      <c r="BE15020" s="41"/>
      <c r="BF15020" s="41"/>
      <c r="BG15020" s="41"/>
      <c r="BH15020" s="41"/>
      <c r="BI15020" s="41"/>
      <c r="BJ15020" s="41"/>
      <c r="BK15020" s="41"/>
      <c r="BL15020" s="41"/>
      <c r="BM15020" s="41"/>
      <c r="BN15020" s="41"/>
      <c r="BO15020" s="41"/>
      <c r="BP15020" s="108"/>
      <c r="CG15020" s="102"/>
      <c r="CI15020" s="45"/>
    </row>
    <row r="15021" spans="37:87" ht="13" customHeight="1">
      <c r="AK15021" s="114"/>
      <c r="AL15021" s="41"/>
      <c r="AM15021" s="41"/>
      <c r="AN15021" s="41"/>
      <c r="AO15021" s="41"/>
      <c r="AP15021" s="41"/>
      <c r="AQ15021" s="41"/>
      <c r="AR15021" s="41"/>
      <c r="AS15021" s="41"/>
      <c r="AT15021" s="41"/>
      <c r="AU15021" s="41"/>
      <c r="AV15021" s="41"/>
      <c r="AW15021" s="41"/>
      <c r="AX15021" s="41"/>
      <c r="AY15021" s="41"/>
      <c r="AZ15021" s="41"/>
      <c r="BA15021" s="41"/>
      <c r="BB15021" s="41"/>
      <c r="BC15021" s="41"/>
      <c r="BD15021" s="41"/>
      <c r="BE15021" s="41"/>
      <c r="BF15021" s="41"/>
      <c r="BG15021" s="41"/>
      <c r="BH15021" s="41"/>
      <c r="BI15021" s="41"/>
      <c r="BJ15021" s="41"/>
      <c r="BK15021" s="41"/>
      <c r="BL15021" s="41"/>
      <c r="BM15021" s="41"/>
      <c r="BN15021" s="41"/>
      <c r="BO15021" s="41"/>
      <c r="BP15021" s="108"/>
      <c r="CG15021" s="102"/>
      <c r="CI15021" s="45"/>
    </row>
    <row r="15022" spans="37:87" ht="13" customHeight="1">
      <c r="AK15022" s="114"/>
      <c r="AL15022" s="41"/>
      <c r="AM15022" s="41"/>
      <c r="AN15022" s="41"/>
      <c r="AO15022" s="41"/>
      <c r="AP15022" s="41"/>
      <c r="AQ15022" s="41"/>
      <c r="AR15022" s="41"/>
      <c r="AS15022" s="41"/>
      <c r="AT15022" s="41"/>
      <c r="AU15022" s="41"/>
      <c r="AV15022" s="41"/>
      <c r="AW15022" s="41"/>
      <c r="AX15022" s="41"/>
      <c r="AY15022" s="41"/>
      <c r="AZ15022" s="41"/>
      <c r="BA15022" s="41"/>
      <c r="BB15022" s="41"/>
      <c r="BC15022" s="41"/>
      <c r="BD15022" s="41"/>
      <c r="BE15022" s="41"/>
      <c r="BF15022" s="41"/>
      <c r="BG15022" s="41"/>
      <c r="BH15022" s="41"/>
      <c r="BI15022" s="41"/>
      <c r="BJ15022" s="41"/>
      <c r="BK15022" s="41"/>
      <c r="BL15022" s="41"/>
      <c r="BM15022" s="41"/>
      <c r="BN15022" s="41"/>
      <c r="BO15022" s="41"/>
      <c r="BP15022" s="108"/>
      <c r="CG15022" s="102"/>
      <c r="CI15022" s="45"/>
    </row>
    <row r="15023" spans="37:87" ht="13" customHeight="1">
      <c r="AK15023" s="114"/>
      <c r="AL15023" s="41"/>
      <c r="AM15023" s="41"/>
      <c r="AN15023" s="41"/>
      <c r="AO15023" s="41"/>
      <c r="AP15023" s="41"/>
      <c r="AQ15023" s="41"/>
      <c r="AR15023" s="41"/>
      <c r="AS15023" s="41"/>
      <c r="AT15023" s="41"/>
      <c r="AU15023" s="41"/>
      <c r="AV15023" s="41"/>
      <c r="AW15023" s="41"/>
      <c r="AX15023" s="41"/>
      <c r="AY15023" s="41"/>
      <c r="AZ15023" s="41"/>
      <c r="BA15023" s="41"/>
      <c r="BB15023" s="41"/>
      <c r="BC15023" s="41"/>
      <c r="BD15023" s="41"/>
      <c r="BE15023" s="41"/>
      <c r="BF15023" s="41"/>
      <c r="BG15023" s="41"/>
      <c r="BH15023" s="41"/>
      <c r="BI15023" s="41"/>
      <c r="BJ15023" s="41"/>
      <c r="BK15023" s="41"/>
      <c r="BL15023" s="41"/>
      <c r="BM15023" s="41"/>
      <c r="BN15023" s="41"/>
      <c r="BO15023" s="41"/>
      <c r="BP15023" s="108"/>
      <c r="CG15023" s="102"/>
      <c r="CI15023" s="45"/>
    </row>
    <row r="15024" spans="37:87" ht="13" customHeight="1">
      <c r="AK15024" s="114"/>
      <c r="AL15024" s="41"/>
      <c r="AM15024" s="41"/>
      <c r="AN15024" s="41"/>
      <c r="AO15024" s="41"/>
      <c r="AP15024" s="41"/>
      <c r="AQ15024" s="41"/>
      <c r="AR15024" s="41"/>
      <c r="AS15024" s="41"/>
      <c r="AT15024" s="41"/>
      <c r="AU15024" s="41"/>
      <c r="AV15024" s="41"/>
      <c r="AW15024" s="41"/>
      <c r="AX15024" s="41"/>
      <c r="AY15024" s="41"/>
      <c r="AZ15024" s="41"/>
      <c r="BA15024" s="41"/>
      <c r="BB15024" s="41"/>
      <c r="BC15024" s="41"/>
      <c r="BD15024" s="41"/>
      <c r="BE15024" s="41"/>
      <c r="BF15024" s="41"/>
      <c r="BG15024" s="41"/>
      <c r="BH15024" s="41"/>
      <c r="BI15024" s="41"/>
      <c r="BJ15024" s="41"/>
      <c r="BK15024" s="41"/>
      <c r="BL15024" s="41"/>
      <c r="BM15024" s="41"/>
      <c r="BN15024" s="41"/>
      <c r="BO15024" s="41"/>
      <c r="BP15024" s="108"/>
      <c r="CG15024" s="102"/>
      <c r="CI15024" s="45"/>
    </row>
    <row r="15025" spans="37:87" ht="13" customHeight="1">
      <c r="AK15025" s="114"/>
      <c r="AL15025" s="41"/>
      <c r="AM15025" s="41"/>
      <c r="AN15025" s="41"/>
      <c r="AO15025" s="41"/>
      <c r="AP15025" s="41"/>
      <c r="AQ15025" s="41"/>
      <c r="AR15025" s="41"/>
      <c r="AS15025" s="41"/>
      <c r="AT15025" s="41"/>
      <c r="AU15025" s="41"/>
      <c r="AV15025" s="41"/>
      <c r="AW15025" s="41"/>
      <c r="AX15025" s="41"/>
      <c r="AY15025" s="41"/>
      <c r="AZ15025" s="41"/>
      <c r="BA15025" s="41"/>
      <c r="BB15025" s="41"/>
      <c r="BC15025" s="41"/>
      <c r="BD15025" s="41"/>
      <c r="BE15025" s="41"/>
      <c r="BF15025" s="41"/>
      <c r="BG15025" s="41"/>
      <c r="BH15025" s="41"/>
      <c r="BI15025" s="41"/>
      <c r="BJ15025" s="41"/>
      <c r="BK15025" s="41"/>
      <c r="BL15025" s="41"/>
      <c r="BM15025" s="41"/>
      <c r="BN15025" s="41"/>
      <c r="BO15025" s="41"/>
      <c r="BP15025" s="108"/>
      <c r="CG15025" s="102"/>
      <c r="CI15025" s="45"/>
    </row>
    <row r="15026" spans="37:87" ht="13" customHeight="1">
      <c r="AK15026" s="114"/>
      <c r="AL15026" s="41"/>
      <c r="AM15026" s="41"/>
      <c r="AN15026" s="41"/>
      <c r="AO15026" s="41"/>
      <c r="AP15026" s="41"/>
      <c r="AQ15026" s="41"/>
      <c r="AR15026" s="41"/>
      <c r="AS15026" s="41"/>
      <c r="AT15026" s="41"/>
      <c r="AU15026" s="41"/>
      <c r="AV15026" s="41"/>
      <c r="AW15026" s="41"/>
      <c r="AX15026" s="41"/>
      <c r="AY15026" s="41"/>
      <c r="AZ15026" s="41"/>
      <c r="BA15026" s="41"/>
      <c r="BB15026" s="41"/>
      <c r="BC15026" s="41"/>
      <c r="BD15026" s="41"/>
      <c r="BE15026" s="41"/>
      <c r="BF15026" s="41"/>
      <c r="BG15026" s="41"/>
      <c r="BH15026" s="41"/>
      <c r="BI15026" s="41"/>
      <c r="BJ15026" s="41"/>
      <c r="BK15026" s="41"/>
      <c r="BL15026" s="41"/>
      <c r="BM15026" s="41"/>
      <c r="BN15026" s="41"/>
      <c r="BO15026" s="41"/>
      <c r="BP15026" s="108"/>
      <c r="CG15026" s="102"/>
      <c r="CI15026" s="45"/>
    </row>
    <row r="15027" spans="37:87" ht="13" customHeight="1">
      <c r="AK15027" s="114"/>
      <c r="AL15027" s="41"/>
      <c r="AM15027" s="41"/>
      <c r="AN15027" s="41"/>
      <c r="AO15027" s="41"/>
      <c r="AP15027" s="41"/>
      <c r="AQ15027" s="41"/>
      <c r="AR15027" s="41"/>
      <c r="AS15027" s="41"/>
      <c r="AT15027" s="41"/>
      <c r="AU15027" s="41"/>
      <c r="AV15027" s="41"/>
      <c r="AW15027" s="41"/>
      <c r="AX15027" s="41"/>
      <c r="AY15027" s="41"/>
      <c r="AZ15027" s="41"/>
      <c r="BA15027" s="41"/>
      <c r="BB15027" s="41"/>
      <c r="BC15027" s="41"/>
      <c r="BD15027" s="41"/>
      <c r="BE15027" s="41"/>
      <c r="BF15027" s="41"/>
      <c r="BG15027" s="41"/>
      <c r="BH15027" s="41"/>
      <c r="BI15027" s="41"/>
      <c r="BJ15027" s="41"/>
      <c r="BK15027" s="41"/>
      <c r="BL15027" s="41"/>
      <c r="BM15027" s="41"/>
      <c r="BN15027" s="41"/>
      <c r="BO15027" s="41"/>
      <c r="BP15027" s="108"/>
      <c r="CG15027" s="102"/>
      <c r="CI15027" s="45"/>
    </row>
    <row r="15028" spans="37:87" ht="13" customHeight="1">
      <c r="AK15028" s="114"/>
      <c r="AL15028" s="41"/>
      <c r="AM15028" s="41"/>
      <c r="AN15028" s="41"/>
      <c r="AO15028" s="41"/>
      <c r="AP15028" s="41"/>
      <c r="AQ15028" s="41"/>
      <c r="AR15028" s="41"/>
      <c r="AS15028" s="41"/>
      <c r="AT15028" s="41"/>
      <c r="AU15028" s="41"/>
      <c r="AV15028" s="41"/>
      <c r="AW15028" s="41"/>
      <c r="AX15028" s="41"/>
      <c r="AY15028" s="41"/>
      <c r="AZ15028" s="41"/>
      <c r="BA15028" s="41"/>
      <c r="BB15028" s="41"/>
      <c r="BC15028" s="41"/>
      <c r="BD15028" s="41"/>
      <c r="BE15028" s="41"/>
      <c r="BF15028" s="41"/>
      <c r="BG15028" s="41"/>
      <c r="BH15028" s="41"/>
      <c r="BI15028" s="41"/>
      <c r="BJ15028" s="41"/>
      <c r="BK15028" s="41"/>
      <c r="BL15028" s="41"/>
      <c r="BM15028" s="41"/>
      <c r="BN15028" s="41"/>
      <c r="BO15028" s="41"/>
      <c r="BP15028" s="108"/>
      <c r="CG15028" s="102"/>
      <c r="CI15028" s="45"/>
    </row>
    <row r="15029" spans="37:87" ht="13" customHeight="1">
      <c r="AK15029" s="114"/>
      <c r="AL15029" s="41"/>
      <c r="AM15029" s="41"/>
      <c r="AN15029" s="41"/>
      <c r="AO15029" s="41"/>
      <c r="AP15029" s="41"/>
      <c r="AQ15029" s="41"/>
      <c r="AR15029" s="41"/>
      <c r="AS15029" s="41"/>
      <c r="AT15029" s="41"/>
      <c r="AU15029" s="41"/>
      <c r="AV15029" s="41"/>
      <c r="AW15029" s="41"/>
      <c r="AX15029" s="41"/>
      <c r="AY15029" s="41"/>
      <c r="AZ15029" s="41"/>
      <c r="BA15029" s="41"/>
      <c r="BB15029" s="41"/>
      <c r="BC15029" s="41"/>
      <c r="BD15029" s="41"/>
      <c r="BE15029" s="41"/>
      <c r="BF15029" s="41"/>
      <c r="BG15029" s="41"/>
      <c r="BH15029" s="41"/>
      <c r="BI15029" s="41"/>
      <c r="BJ15029" s="41"/>
      <c r="BK15029" s="41"/>
      <c r="BL15029" s="41"/>
      <c r="BM15029" s="41"/>
      <c r="BN15029" s="41"/>
      <c r="BO15029" s="41"/>
      <c r="BP15029" s="108"/>
      <c r="CG15029" s="102"/>
      <c r="CI15029" s="45"/>
    </row>
    <row r="15030" spans="37:87" ht="13" customHeight="1">
      <c r="AK15030" s="114"/>
      <c r="AL15030" s="41"/>
      <c r="AM15030" s="41"/>
      <c r="AN15030" s="41"/>
      <c r="AO15030" s="41"/>
      <c r="AP15030" s="41"/>
      <c r="AQ15030" s="41"/>
      <c r="AR15030" s="41"/>
      <c r="AS15030" s="41"/>
      <c r="AT15030" s="41"/>
      <c r="AU15030" s="41"/>
      <c r="AV15030" s="41"/>
      <c r="AW15030" s="41"/>
      <c r="AX15030" s="41"/>
      <c r="AY15030" s="41"/>
      <c r="AZ15030" s="41"/>
      <c r="BA15030" s="41"/>
      <c r="BB15030" s="41"/>
      <c r="BC15030" s="41"/>
      <c r="BD15030" s="41"/>
      <c r="BE15030" s="41"/>
      <c r="BF15030" s="41"/>
      <c r="BG15030" s="41"/>
      <c r="BH15030" s="41"/>
      <c r="BI15030" s="41"/>
      <c r="BJ15030" s="41"/>
      <c r="BK15030" s="41"/>
      <c r="BL15030" s="41"/>
      <c r="BM15030" s="41"/>
      <c r="BN15030" s="41"/>
      <c r="BO15030" s="41"/>
      <c r="BP15030" s="108"/>
      <c r="CG15030" s="102"/>
      <c r="CI15030" s="45"/>
    </row>
    <row r="15031" spans="37:87" ht="13" customHeight="1">
      <c r="AK15031" s="114"/>
      <c r="AL15031" s="41"/>
      <c r="AM15031" s="41"/>
      <c r="AN15031" s="41"/>
      <c r="AO15031" s="41"/>
      <c r="AP15031" s="41"/>
      <c r="AQ15031" s="41"/>
      <c r="AR15031" s="41"/>
      <c r="AS15031" s="41"/>
      <c r="AT15031" s="41"/>
      <c r="AU15031" s="41"/>
      <c r="AV15031" s="41"/>
      <c r="AW15031" s="41"/>
      <c r="AX15031" s="41"/>
      <c r="AY15031" s="41"/>
      <c r="AZ15031" s="41"/>
      <c r="BA15031" s="41"/>
      <c r="BB15031" s="41"/>
      <c r="BC15031" s="41"/>
      <c r="BD15031" s="41"/>
      <c r="BE15031" s="41"/>
      <c r="BF15031" s="41"/>
      <c r="BG15031" s="41"/>
      <c r="BH15031" s="41"/>
      <c r="BI15031" s="41"/>
      <c r="BJ15031" s="41"/>
      <c r="BK15031" s="41"/>
      <c r="BL15031" s="41"/>
      <c r="BM15031" s="41"/>
      <c r="BN15031" s="41"/>
      <c r="BO15031" s="41"/>
      <c r="BP15031" s="108"/>
      <c r="CG15031" s="102"/>
      <c r="CI15031" s="45"/>
    </row>
    <row r="15032" spans="37:87" ht="13" customHeight="1">
      <c r="AK15032" s="114"/>
      <c r="AL15032" s="41"/>
      <c r="AM15032" s="41"/>
      <c r="AN15032" s="41"/>
      <c r="AO15032" s="41"/>
      <c r="AP15032" s="41"/>
      <c r="AQ15032" s="41"/>
      <c r="AR15032" s="41"/>
      <c r="AS15032" s="41"/>
      <c r="AT15032" s="41"/>
      <c r="AU15032" s="41"/>
      <c r="AV15032" s="41"/>
      <c r="AW15032" s="41"/>
      <c r="AX15032" s="41"/>
      <c r="AY15032" s="41"/>
      <c r="AZ15032" s="41"/>
      <c r="BA15032" s="41"/>
      <c r="BB15032" s="41"/>
      <c r="BC15032" s="41"/>
      <c r="BD15032" s="41"/>
      <c r="BE15032" s="41"/>
      <c r="BF15032" s="41"/>
      <c r="BG15032" s="41"/>
      <c r="BH15032" s="41"/>
      <c r="BI15032" s="41"/>
      <c r="BJ15032" s="41"/>
      <c r="BK15032" s="41"/>
      <c r="BL15032" s="41"/>
      <c r="BM15032" s="41"/>
      <c r="BN15032" s="41"/>
      <c r="BO15032" s="41"/>
      <c r="BP15032" s="108"/>
      <c r="CG15032" s="102"/>
      <c r="CI15032" s="45"/>
    </row>
    <row r="15033" spans="37:87" ht="13" customHeight="1">
      <c r="AK15033" s="114"/>
      <c r="AL15033" s="41"/>
      <c r="AM15033" s="41"/>
      <c r="AN15033" s="41"/>
      <c r="AO15033" s="41"/>
      <c r="AP15033" s="41"/>
      <c r="AQ15033" s="41"/>
      <c r="AR15033" s="41"/>
      <c r="AS15033" s="41"/>
      <c r="AT15033" s="41"/>
      <c r="AU15033" s="41"/>
      <c r="AV15033" s="41"/>
      <c r="AW15033" s="41"/>
      <c r="AX15033" s="41"/>
      <c r="AY15033" s="41"/>
      <c r="AZ15033" s="41"/>
      <c r="BA15033" s="41"/>
      <c r="BB15033" s="41"/>
      <c r="BC15033" s="41"/>
      <c r="BD15033" s="41"/>
      <c r="BE15033" s="41"/>
      <c r="BF15033" s="41"/>
      <c r="BG15033" s="41"/>
      <c r="BH15033" s="41"/>
      <c r="BI15033" s="41"/>
      <c r="BJ15033" s="41"/>
      <c r="BK15033" s="41"/>
      <c r="BL15033" s="41"/>
      <c r="BM15033" s="41"/>
      <c r="BN15033" s="41"/>
      <c r="BO15033" s="41"/>
      <c r="BP15033" s="108"/>
      <c r="CG15033" s="102"/>
      <c r="CI15033" s="45"/>
    </row>
    <row r="15034" spans="37:87" ht="13" customHeight="1">
      <c r="AK15034" s="114"/>
      <c r="AL15034" s="41"/>
      <c r="AM15034" s="41"/>
      <c r="AN15034" s="41"/>
      <c r="AO15034" s="41"/>
      <c r="AP15034" s="41"/>
      <c r="AQ15034" s="41"/>
      <c r="AR15034" s="41"/>
      <c r="AS15034" s="41"/>
      <c r="AT15034" s="41"/>
      <c r="AU15034" s="41"/>
      <c r="AV15034" s="41"/>
      <c r="AW15034" s="41"/>
      <c r="AX15034" s="41"/>
      <c r="AY15034" s="41"/>
      <c r="AZ15034" s="41"/>
      <c r="BA15034" s="41"/>
      <c r="BB15034" s="41"/>
      <c r="BC15034" s="41"/>
      <c r="BD15034" s="41"/>
      <c r="BE15034" s="41"/>
      <c r="BF15034" s="41"/>
      <c r="BG15034" s="41"/>
      <c r="BH15034" s="41"/>
      <c r="BI15034" s="41"/>
      <c r="BJ15034" s="41"/>
      <c r="BK15034" s="41"/>
      <c r="BL15034" s="41"/>
      <c r="BM15034" s="41"/>
      <c r="BN15034" s="41"/>
      <c r="BO15034" s="41"/>
      <c r="BP15034" s="108"/>
      <c r="CG15034" s="102"/>
      <c r="CI15034" s="45"/>
    </row>
    <row r="15035" spans="37:87" ht="13" customHeight="1">
      <c r="AK15035" s="114"/>
      <c r="AL15035" s="41"/>
      <c r="AM15035" s="41"/>
      <c r="AN15035" s="41"/>
      <c r="AO15035" s="41"/>
      <c r="AP15035" s="41"/>
      <c r="AQ15035" s="41"/>
      <c r="AR15035" s="41"/>
      <c r="AS15035" s="41"/>
      <c r="AT15035" s="41"/>
      <c r="AU15035" s="41"/>
      <c r="AV15035" s="41"/>
      <c r="AW15035" s="41"/>
      <c r="AX15035" s="41"/>
      <c r="AY15035" s="41"/>
      <c r="AZ15035" s="41"/>
      <c r="BA15035" s="41"/>
      <c r="BB15035" s="41"/>
      <c r="BC15035" s="41"/>
      <c r="BD15035" s="41"/>
      <c r="BE15035" s="41"/>
      <c r="BF15035" s="41"/>
      <c r="BG15035" s="41"/>
      <c r="BH15035" s="41"/>
      <c r="BI15035" s="41"/>
      <c r="BJ15035" s="41"/>
      <c r="BK15035" s="41"/>
      <c r="BL15035" s="41"/>
      <c r="BM15035" s="41"/>
      <c r="BN15035" s="41"/>
      <c r="BO15035" s="41"/>
      <c r="BP15035" s="108"/>
      <c r="CG15035" s="102"/>
      <c r="CI15035" s="45"/>
    </row>
    <row r="15036" spans="37:87" ht="13" customHeight="1">
      <c r="AK15036" s="114"/>
      <c r="AL15036" s="41"/>
      <c r="AM15036" s="41"/>
      <c r="AN15036" s="41"/>
      <c r="AO15036" s="41"/>
      <c r="AP15036" s="41"/>
      <c r="AQ15036" s="41"/>
      <c r="AR15036" s="41"/>
      <c r="AS15036" s="41"/>
      <c r="AT15036" s="41"/>
      <c r="AU15036" s="41"/>
      <c r="AV15036" s="41"/>
      <c r="AW15036" s="41"/>
      <c r="AX15036" s="41"/>
      <c r="AY15036" s="41"/>
      <c r="AZ15036" s="41"/>
      <c r="BA15036" s="41"/>
      <c r="BB15036" s="41"/>
      <c r="BC15036" s="41"/>
      <c r="BD15036" s="41"/>
      <c r="BE15036" s="41"/>
      <c r="BF15036" s="41"/>
      <c r="BG15036" s="41"/>
      <c r="BH15036" s="41"/>
      <c r="BI15036" s="41"/>
      <c r="BJ15036" s="41"/>
      <c r="BK15036" s="41"/>
      <c r="BL15036" s="41"/>
      <c r="BM15036" s="41"/>
      <c r="BN15036" s="41"/>
      <c r="BO15036" s="41"/>
      <c r="BP15036" s="108"/>
      <c r="CG15036" s="102"/>
      <c r="CI15036" s="45"/>
    </row>
    <row r="15037" spans="37:87" ht="13" customHeight="1">
      <c r="AK15037" s="114"/>
      <c r="AL15037" s="41"/>
      <c r="AM15037" s="41"/>
      <c r="AN15037" s="41"/>
      <c r="AO15037" s="41"/>
      <c r="AP15037" s="41"/>
      <c r="AQ15037" s="41"/>
      <c r="AR15037" s="41"/>
      <c r="AS15037" s="41"/>
      <c r="AT15037" s="41"/>
      <c r="AU15037" s="41"/>
      <c r="AV15037" s="41"/>
      <c r="AW15037" s="41"/>
      <c r="AX15037" s="41"/>
      <c r="AY15037" s="41"/>
      <c r="AZ15037" s="41"/>
      <c r="BA15037" s="41"/>
      <c r="BB15037" s="41"/>
      <c r="BC15037" s="41"/>
      <c r="BD15037" s="41"/>
      <c r="BE15037" s="41"/>
      <c r="BF15037" s="41"/>
      <c r="BG15037" s="41"/>
      <c r="BH15037" s="41"/>
      <c r="BI15037" s="41"/>
      <c r="BJ15037" s="41"/>
      <c r="BK15037" s="41"/>
      <c r="BL15037" s="41"/>
      <c r="BM15037" s="41"/>
      <c r="BN15037" s="41"/>
      <c r="BO15037" s="41"/>
      <c r="BP15037" s="108"/>
      <c r="CG15037" s="102"/>
      <c r="CI15037" s="45"/>
    </row>
    <row r="15038" spans="37:87" ht="13" customHeight="1">
      <c r="AK15038" s="114"/>
      <c r="AL15038" s="41"/>
      <c r="AM15038" s="41"/>
      <c r="AN15038" s="41"/>
      <c r="AO15038" s="41"/>
      <c r="AP15038" s="41"/>
      <c r="AQ15038" s="41"/>
      <c r="AR15038" s="41"/>
      <c r="AS15038" s="41"/>
      <c r="AT15038" s="41"/>
      <c r="AU15038" s="41"/>
      <c r="AV15038" s="41"/>
      <c r="AW15038" s="41"/>
      <c r="AX15038" s="41"/>
      <c r="AY15038" s="41"/>
      <c r="AZ15038" s="41"/>
      <c r="BA15038" s="41"/>
      <c r="BB15038" s="41"/>
      <c r="BC15038" s="41"/>
      <c r="BD15038" s="41"/>
      <c r="BE15038" s="41"/>
      <c r="BF15038" s="41"/>
      <c r="BG15038" s="41"/>
      <c r="BH15038" s="41"/>
      <c r="BI15038" s="41"/>
      <c r="BJ15038" s="41"/>
      <c r="BK15038" s="41"/>
      <c r="BL15038" s="41"/>
      <c r="BM15038" s="41"/>
      <c r="BN15038" s="41"/>
      <c r="BO15038" s="41"/>
      <c r="BP15038" s="108"/>
      <c r="CG15038" s="102"/>
      <c r="CI15038" s="45"/>
    </row>
    <row r="15039" spans="37:87" ht="13" customHeight="1">
      <c r="AK15039" s="114"/>
      <c r="AL15039" s="41"/>
      <c r="AM15039" s="41"/>
      <c r="AN15039" s="41"/>
      <c r="AO15039" s="41"/>
      <c r="AP15039" s="41"/>
      <c r="AQ15039" s="41"/>
      <c r="AR15039" s="41"/>
      <c r="AS15039" s="41"/>
      <c r="AT15039" s="41"/>
      <c r="AU15039" s="41"/>
      <c r="AV15039" s="41"/>
      <c r="AW15039" s="41"/>
      <c r="AX15039" s="41"/>
      <c r="AY15039" s="41"/>
      <c r="AZ15039" s="41"/>
      <c r="BA15039" s="41"/>
      <c r="BB15039" s="41"/>
      <c r="BC15039" s="41"/>
      <c r="BD15039" s="41"/>
      <c r="BE15039" s="41"/>
      <c r="BF15039" s="41"/>
      <c r="BG15039" s="41"/>
      <c r="BH15039" s="41"/>
      <c r="BI15039" s="41"/>
      <c r="BJ15039" s="41"/>
      <c r="BK15039" s="41"/>
      <c r="BL15039" s="41"/>
      <c r="BM15039" s="41"/>
      <c r="BN15039" s="41"/>
      <c r="BO15039" s="41"/>
      <c r="BP15039" s="108"/>
      <c r="CG15039" s="102"/>
      <c r="CI15039" s="45"/>
    </row>
    <row r="15040" spans="37:87" ht="13" customHeight="1">
      <c r="AK15040" s="114"/>
      <c r="AL15040" s="41"/>
      <c r="AM15040" s="41"/>
      <c r="AN15040" s="41"/>
      <c r="AO15040" s="41"/>
      <c r="AP15040" s="41"/>
      <c r="AQ15040" s="41"/>
      <c r="AR15040" s="41"/>
      <c r="AS15040" s="41"/>
      <c r="AT15040" s="41"/>
      <c r="AU15040" s="41"/>
      <c r="AV15040" s="41"/>
      <c r="AW15040" s="41"/>
      <c r="AX15040" s="41"/>
      <c r="AY15040" s="41"/>
      <c r="AZ15040" s="41"/>
      <c r="BA15040" s="41"/>
      <c r="BB15040" s="41"/>
      <c r="BC15040" s="41"/>
      <c r="BD15040" s="41"/>
      <c r="BE15040" s="41"/>
      <c r="BF15040" s="41"/>
      <c r="BG15040" s="41"/>
      <c r="BH15040" s="41"/>
      <c r="BI15040" s="41"/>
      <c r="BJ15040" s="41"/>
      <c r="BK15040" s="41"/>
      <c r="BL15040" s="41"/>
      <c r="BM15040" s="41"/>
      <c r="BN15040" s="41"/>
      <c r="BO15040" s="41"/>
      <c r="BP15040" s="108"/>
      <c r="CG15040" s="102"/>
      <c r="CI15040" s="45"/>
    </row>
    <row r="15041" spans="37:87" ht="13" customHeight="1">
      <c r="AK15041" s="114"/>
      <c r="AL15041" s="41"/>
      <c r="AM15041" s="41"/>
      <c r="AN15041" s="41"/>
      <c r="AO15041" s="41"/>
      <c r="AP15041" s="41"/>
      <c r="AQ15041" s="41"/>
      <c r="AR15041" s="41"/>
      <c r="AS15041" s="41"/>
      <c r="AT15041" s="41"/>
      <c r="AU15041" s="41"/>
      <c r="AV15041" s="41"/>
      <c r="AW15041" s="41"/>
      <c r="AX15041" s="41"/>
      <c r="AY15041" s="41"/>
      <c r="AZ15041" s="41"/>
      <c r="BA15041" s="41"/>
      <c r="BB15041" s="41"/>
      <c r="BC15041" s="41"/>
      <c r="BD15041" s="41"/>
      <c r="BE15041" s="41"/>
      <c r="BF15041" s="41"/>
      <c r="BG15041" s="41"/>
      <c r="BH15041" s="41"/>
      <c r="BI15041" s="41"/>
      <c r="BJ15041" s="41"/>
      <c r="BK15041" s="41"/>
      <c r="BL15041" s="41"/>
      <c r="BM15041" s="41"/>
      <c r="BN15041" s="41"/>
      <c r="BO15041" s="41"/>
      <c r="BP15041" s="108"/>
      <c r="CG15041" s="102"/>
      <c r="CI15041" s="45"/>
    </row>
    <row r="15042" spans="37:87" ht="13" customHeight="1">
      <c r="AK15042" s="114"/>
      <c r="AL15042" s="41"/>
      <c r="AM15042" s="41"/>
      <c r="AN15042" s="41"/>
      <c r="AO15042" s="41"/>
      <c r="AP15042" s="41"/>
      <c r="AQ15042" s="41"/>
      <c r="AR15042" s="41"/>
      <c r="AS15042" s="41"/>
      <c r="AT15042" s="41"/>
      <c r="AU15042" s="41"/>
      <c r="AV15042" s="41"/>
      <c r="AW15042" s="41"/>
      <c r="AX15042" s="41"/>
      <c r="AY15042" s="41"/>
      <c r="AZ15042" s="41"/>
      <c r="BA15042" s="41"/>
      <c r="BB15042" s="41"/>
      <c r="BC15042" s="41"/>
      <c r="BD15042" s="41"/>
      <c r="BE15042" s="41"/>
      <c r="BF15042" s="41"/>
      <c r="BG15042" s="41"/>
      <c r="BH15042" s="41"/>
      <c r="BI15042" s="41"/>
      <c r="BJ15042" s="41"/>
      <c r="BK15042" s="41"/>
      <c r="BL15042" s="41"/>
      <c r="BM15042" s="41"/>
      <c r="BN15042" s="41"/>
      <c r="BO15042" s="41"/>
      <c r="BP15042" s="108"/>
      <c r="CG15042" s="102"/>
      <c r="CI15042" s="45"/>
    </row>
    <row r="15043" spans="37:87" ht="13" customHeight="1">
      <c r="AK15043" s="114"/>
      <c r="AL15043" s="41"/>
      <c r="AM15043" s="41"/>
      <c r="AN15043" s="41"/>
      <c r="AO15043" s="41"/>
      <c r="AP15043" s="41"/>
      <c r="AQ15043" s="41"/>
      <c r="AR15043" s="41"/>
      <c r="AS15043" s="41"/>
      <c r="AT15043" s="41"/>
      <c r="AU15043" s="41"/>
      <c r="AV15043" s="41"/>
      <c r="AW15043" s="41"/>
      <c r="AX15043" s="41"/>
      <c r="AY15043" s="41"/>
      <c r="AZ15043" s="41"/>
      <c r="BA15043" s="41"/>
      <c r="BB15043" s="41"/>
      <c r="BC15043" s="41"/>
      <c r="BD15043" s="41"/>
      <c r="BE15043" s="41"/>
      <c r="BF15043" s="41"/>
      <c r="BG15043" s="41"/>
      <c r="BH15043" s="41"/>
      <c r="BI15043" s="41"/>
      <c r="BJ15043" s="41"/>
      <c r="BK15043" s="41"/>
      <c r="BL15043" s="41"/>
      <c r="BM15043" s="41"/>
      <c r="BN15043" s="41"/>
      <c r="BO15043" s="41"/>
      <c r="BP15043" s="108"/>
      <c r="CG15043" s="102"/>
      <c r="CI15043" s="45"/>
    </row>
    <row r="15044" spans="37:87" ht="13" customHeight="1">
      <c r="AK15044" s="114"/>
      <c r="AL15044" s="41"/>
      <c r="AM15044" s="41"/>
      <c r="AN15044" s="41"/>
      <c r="AO15044" s="41"/>
      <c r="AP15044" s="41"/>
      <c r="AQ15044" s="41"/>
      <c r="AR15044" s="41"/>
      <c r="AS15044" s="41"/>
      <c r="AT15044" s="41"/>
      <c r="AU15044" s="41"/>
      <c r="AV15044" s="41"/>
      <c r="AW15044" s="41"/>
      <c r="AX15044" s="41"/>
      <c r="AY15044" s="41"/>
      <c r="AZ15044" s="41"/>
      <c r="BA15044" s="41"/>
      <c r="BB15044" s="41"/>
      <c r="BC15044" s="41"/>
      <c r="BD15044" s="41"/>
      <c r="BE15044" s="41"/>
      <c r="BF15044" s="41"/>
      <c r="BG15044" s="41"/>
      <c r="BH15044" s="41"/>
      <c r="BI15044" s="41"/>
      <c r="BJ15044" s="41"/>
      <c r="BK15044" s="41"/>
      <c r="BL15044" s="41"/>
      <c r="BM15044" s="41"/>
      <c r="BN15044" s="41"/>
      <c r="BO15044" s="41"/>
      <c r="BP15044" s="108"/>
      <c r="CG15044" s="102"/>
      <c r="CI15044" s="45"/>
    </row>
    <row r="15045" spans="37:87" ht="13" customHeight="1">
      <c r="AK15045" s="114"/>
      <c r="AL15045" s="41"/>
      <c r="AM15045" s="41"/>
      <c r="AN15045" s="41"/>
      <c r="AO15045" s="41"/>
      <c r="AP15045" s="41"/>
      <c r="AQ15045" s="41"/>
      <c r="AR15045" s="41"/>
      <c r="AS15045" s="41"/>
      <c r="AT15045" s="41"/>
      <c r="AU15045" s="41"/>
      <c r="AV15045" s="41"/>
      <c r="AW15045" s="41"/>
      <c r="AX15045" s="41"/>
      <c r="AY15045" s="41"/>
      <c r="AZ15045" s="41"/>
      <c r="BA15045" s="41"/>
      <c r="BB15045" s="41"/>
      <c r="BC15045" s="41"/>
      <c r="BD15045" s="41"/>
      <c r="BE15045" s="41"/>
      <c r="BF15045" s="41"/>
      <c r="BG15045" s="41"/>
      <c r="BH15045" s="41"/>
      <c r="BI15045" s="41"/>
      <c r="BJ15045" s="41"/>
      <c r="BK15045" s="41"/>
      <c r="BL15045" s="41"/>
      <c r="BM15045" s="41"/>
      <c r="BN15045" s="41"/>
      <c r="BO15045" s="41"/>
      <c r="BP15045" s="108"/>
      <c r="CG15045" s="102"/>
      <c r="CI15045" s="45"/>
    </row>
    <row r="15046" spans="37:87" ht="13" customHeight="1">
      <c r="AK15046" s="114"/>
      <c r="AL15046" s="41"/>
      <c r="AM15046" s="41"/>
      <c r="AN15046" s="41"/>
      <c r="AO15046" s="41"/>
      <c r="AP15046" s="41"/>
      <c r="AQ15046" s="41"/>
      <c r="AR15046" s="41"/>
      <c r="AS15046" s="41"/>
      <c r="AT15046" s="41"/>
      <c r="AU15046" s="41"/>
      <c r="AV15046" s="41"/>
      <c r="AW15046" s="41"/>
      <c r="AX15046" s="41"/>
      <c r="AY15046" s="41"/>
      <c r="AZ15046" s="41"/>
      <c r="BA15046" s="41"/>
      <c r="BB15046" s="41"/>
      <c r="BC15046" s="41"/>
      <c r="BD15046" s="41"/>
      <c r="BE15046" s="41"/>
      <c r="BF15046" s="41"/>
      <c r="BG15046" s="41"/>
      <c r="BH15046" s="41"/>
      <c r="BI15046" s="41"/>
      <c r="BJ15046" s="41"/>
      <c r="BK15046" s="41"/>
      <c r="BL15046" s="41"/>
      <c r="BM15046" s="41"/>
      <c r="BN15046" s="41"/>
      <c r="BO15046" s="41"/>
      <c r="BP15046" s="108"/>
      <c r="CG15046" s="102"/>
      <c r="CI15046" s="45"/>
    </row>
    <row r="15047" spans="37:87" ht="13" customHeight="1">
      <c r="AK15047" s="114"/>
      <c r="AL15047" s="41"/>
      <c r="AM15047" s="41"/>
      <c r="AN15047" s="41"/>
      <c r="AO15047" s="41"/>
      <c r="AP15047" s="41"/>
      <c r="AQ15047" s="41"/>
      <c r="AR15047" s="41"/>
      <c r="AS15047" s="41"/>
      <c r="AT15047" s="41"/>
      <c r="AU15047" s="41"/>
      <c r="AV15047" s="41"/>
      <c r="AW15047" s="41"/>
      <c r="AX15047" s="41"/>
      <c r="AY15047" s="41"/>
      <c r="AZ15047" s="41"/>
      <c r="BA15047" s="41"/>
      <c r="BB15047" s="41"/>
      <c r="BC15047" s="41"/>
      <c r="BD15047" s="41"/>
      <c r="BE15047" s="41"/>
      <c r="BF15047" s="41"/>
      <c r="BG15047" s="41"/>
      <c r="BH15047" s="41"/>
      <c r="BI15047" s="41"/>
      <c r="BJ15047" s="41"/>
      <c r="BK15047" s="41"/>
      <c r="BL15047" s="41"/>
      <c r="BM15047" s="41"/>
      <c r="BN15047" s="41"/>
      <c r="BO15047" s="41"/>
      <c r="BP15047" s="108"/>
      <c r="CG15047" s="102"/>
      <c r="CI15047" s="45"/>
    </row>
    <row r="15048" spans="37:87" ht="13" customHeight="1">
      <c r="AK15048" s="114"/>
      <c r="AL15048" s="41"/>
      <c r="AM15048" s="41"/>
      <c r="AN15048" s="41"/>
      <c r="AO15048" s="41"/>
      <c r="AP15048" s="41"/>
      <c r="AQ15048" s="41"/>
      <c r="AR15048" s="41"/>
      <c r="AS15048" s="41"/>
      <c r="AT15048" s="41"/>
      <c r="AU15048" s="41"/>
      <c r="AV15048" s="41"/>
      <c r="AW15048" s="41"/>
      <c r="AX15048" s="41"/>
      <c r="AY15048" s="41"/>
      <c r="AZ15048" s="41"/>
      <c r="BA15048" s="41"/>
      <c r="BB15048" s="41"/>
      <c r="BC15048" s="41"/>
      <c r="BD15048" s="41"/>
      <c r="BE15048" s="41"/>
      <c r="BF15048" s="41"/>
      <c r="BG15048" s="41"/>
      <c r="BH15048" s="41"/>
      <c r="BI15048" s="41"/>
      <c r="BJ15048" s="41"/>
      <c r="BK15048" s="41"/>
      <c r="BL15048" s="41"/>
      <c r="BM15048" s="41"/>
      <c r="BN15048" s="41"/>
      <c r="BO15048" s="41"/>
      <c r="BP15048" s="108"/>
      <c r="CG15048" s="102"/>
      <c r="CI15048" s="45"/>
    </row>
    <row r="15049" spans="37:87" ht="13" customHeight="1">
      <c r="AK15049" s="114"/>
      <c r="AL15049" s="41"/>
      <c r="AM15049" s="41"/>
      <c r="AN15049" s="41"/>
      <c r="AO15049" s="41"/>
      <c r="AP15049" s="41"/>
      <c r="AQ15049" s="41"/>
      <c r="AR15049" s="41"/>
      <c r="AS15049" s="41"/>
      <c r="AT15049" s="41"/>
      <c r="AU15049" s="41"/>
      <c r="AV15049" s="41"/>
      <c r="AW15049" s="41"/>
      <c r="AX15049" s="41"/>
      <c r="AY15049" s="41"/>
      <c r="AZ15049" s="41"/>
      <c r="BA15049" s="41"/>
      <c r="BB15049" s="41"/>
      <c r="BC15049" s="41"/>
      <c r="BD15049" s="41"/>
      <c r="BE15049" s="41"/>
      <c r="BF15049" s="41"/>
      <c r="BG15049" s="41"/>
      <c r="BH15049" s="41"/>
      <c r="BI15049" s="41"/>
      <c r="BJ15049" s="41"/>
      <c r="BK15049" s="41"/>
      <c r="BL15049" s="41"/>
      <c r="BM15049" s="41"/>
      <c r="BN15049" s="41"/>
      <c r="BO15049" s="41"/>
      <c r="BP15049" s="108"/>
      <c r="CG15049" s="102"/>
      <c r="CI15049" s="45"/>
    </row>
    <row r="15050" spans="37:87" ht="13" customHeight="1">
      <c r="AK15050" s="114"/>
      <c r="AL15050" s="41"/>
      <c r="AM15050" s="41"/>
      <c r="AN15050" s="41"/>
      <c r="AO15050" s="41"/>
      <c r="AP15050" s="41"/>
      <c r="AQ15050" s="41"/>
      <c r="AR15050" s="41"/>
      <c r="AS15050" s="41"/>
      <c r="AT15050" s="41"/>
      <c r="AU15050" s="41"/>
      <c r="AV15050" s="41"/>
      <c r="AW15050" s="41"/>
      <c r="AX15050" s="41"/>
      <c r="AY15050" s="41"/>
      <c r="AZ15050" s="41"/>
      <c r="BA15050" s="41"/>
      <c r="BB15050" s="41"/>
      <c r="BC15050" s="41"/>
      <c r="BD15050" s="41"/>
      <c r="BE15050" s="41"/>
      <c r="BF15050" s="41"/>
      <c r="BG15050" s="41"/>
      <c r="BH15050" s="41"/>
      <c r="BI15050" s="41"/>
      <c r="BJ15050" s="41"/>
      <c r="BK15050" s="41"/>
      <c r="BL15050" s="41"/>
      <c r="BM15050" s="41"/>
      <c r="BN15050" s="41"/>
      <c r="BO15050" s="41"/>
      <c r="BP15050" s="108"/>
      <c r="CG15050" s="102"/>
      <c r="CI15050" s="45"/>
    </row>
    <row r="15051" spans="37:87" ht="13" customHeight="1">
      <c r="AK15051" s="114"/>
      <c r="AL15051" s="41"/>
      <c r="AM15051" s="41"/>
      <c r="AN15051" s="41"/>
      <c r="AO15051" s="41"/>
      <c r="AP15051" s="41"/>
      <c r="AQ15051" s="41"/>
      <c r="AR15051" s="41"/>
      <c r="AS15051" s="41"/>
      <c r="AT15051" s="41"/>
      <c r="AU15051" s="41"/>
      <c r="AV15051" s="41"/>
      <c r="AW15051" s="41"/>
      <c r="AX15051" s="41"/>
      <c r="AY15051" s="41"/>
      <c r="AZ15051" s="41"/>
      <c r="BA15051" s="41"/>
      <c r="BB15051" s="41"/>
      <c r="BC15051" s="41"/>
      <c r="BD15051" s="41"/>
      <c r="BE15051" s="41"/>
      <c r="BF15051" s="41"/>
      <c r="BG15051" s="41"/>
      <c r="BH15051" s="41"/>
      <c r="BI15051" s="41"/>
      <c r="BJ15051" s="41"/>
      <c r="BK15051" s="41"/>
      <c r="BL15051" s="41"/>
      <c r="BM15051" s="41"/>
      <c r="BN15051" s="41"/>
      <c r="BO15051" s="41"/>
      <c r="BP15051" s="108"/>
      <c r="CG15051" s="102"/>
      <c r="CI15051" s="45"/>
    </row>
    <row r="15052" spans="37:87" ht="13" customHeight="1">
      <c r="AK15052" s="114"/>
      <c r="AL15052" s="41"/>
      <c r="AM15052" s="41"/>
      <c r="AN15052" s="41"/>
      <c r="AO15052" s="41"/>
      <c r="AP15052" s="41"/>
      <c r="AQ15052" s="41"/>
      <c r="AR15052" s="41"/>
      <c r="AS15052" s="41"/>
      <c r="AT15052" s="41"/>
      <c r="AU15052" s="41"/>
      <c r="AV15052" s="41"/>
      <c r="AW15052" s="41"/>
      <c r="AX15052" s="41"/>
      <c r="AY15052" s="41"/>
      <c r="AZ15052" s="41"/>
      <c r="BA15052" s="41"/>
      <c r="BB15052" s="41"/>
      <c r="BC15052" s="41"/>
      <c r="BD15052" s="41"/>
      <c r="BE15052" s="41"/>
      <c r="BF15052" s="41"/>
      <c r="BG15052" s="41"/>
      <c r="BH15052" s="41"/>
      <c r="BI15052" s="41"/>
      <c r="BJ15052" s="41"/>
      <c r="BK15052" s="41"/>
      <c r="BL15052" s="41"/>
      <c r="BM15052" s="41"/>
      <c r="BN15052" s="41"/>
      <c r="BO15052" s="41"/>
      <c r="BP15052" s="108"/>
      <c r="CG15052" s="102"/>
      <c r="CI15052" s="45"/>
    </row>
    <row r="15053" spans="37:87" ht="13" customHeight="1">
      <c r="AK15053" s="114"/>
      <c r="AL15053" s="41"/>
      <c r="AM15053" s="41"/>
      <c r="AN15053" s="41"/>
      <c r="AO15053" s="41"/>
      <c r="AP15053" s="41"/>
      <c r="AQ15053" s="41"/>
      <c r="AR15053" s="41"/>
      <c r="AS15053" s="41"/>
      <c r="AT15053" s="41"/>
      <c r="AU15053" s="41"/>
      <c r="AV15053" s="41"/>
      <c r="AW15053" s="41"/>
      <c r="AX15053" s="41"/>
      <c r="AY15053" s="41"/>
      <c r="AZ15053" s="41"/>
      <c r="BA15053" s="41"/>
      <c r="BB15053" s="41"/>
      <c r="BC15053" s="41"/>
      <c r="BD15053" s="41"/>
      <c r="BE15053" s="41"/>
      <c r="BF15053" s="41"/>
      <c r="BG15053" s="41"/>
      <c r="BH15053" s="41"/>
      <c r="BI15053" s="41"/>
      <c r="BJ15053" s="41"/>
      <c r="BK15053" s="41"/>
      <c r="BL15053" s="41"/>
      <c r="BM15053" s="41"/>
      <c r="BN15053" s="41"/>
      <c r="BO15053" s="41"/>
      <c r="BP15053" s="108"/>
      <c r="CG15053" s="102"/>
      <c r="CI15053" s="45"/>
    </row>
    <row r="15054" spans="37:87" ht="13" customHeight="1">
      <c r="AK15054" s="114"/>
      <c r="AL15054" s="41"/>
      <c r="AM15054" s="41"/>
      <c r="AN15054" s="41"/>
      <c r="AO15054" s="41"/>
      <c r="AP15054" s="41"/>
      <c r="AQ15054" s="41"/>
      <c r="AR15054" s="41"/>
      <c r="AS15054" s="41"/>
      <c r="AT15054" s="41"/>
      <c r="AU15054" s="41"/>
      <c r="AV15054" s="41"/>
      <c r="AW15054" s="41"/>
      <c r="AX15054" s="41"/>
      <c r="AY15054" s="41"/>
      <c r="AZ15054" s="41"/>
      <c r="BA15054" s="41"/>
      <c r="BB15054" s="41"/>
      <c r="BC15054" s="41"/>
      <c r="BD15054" s="41"/>
      <c r="BE15054" s="41"/>
      <c r="BF15054" s="41"/>
      <c r="BG15054" s="41"/>
      <c r="BH15054" s="41"/>
      <c r="BI15054" s="41"/>
      <c r="BJ15054" s="41"/>
      <c r="BK15054" s="41"/>
      <c r="BL15054" s="41"/>
      <c r="BM15054" s="41"/>
      <c r="BN15054" s="41"/>
      <c r="BO15054" s="41"/>
      <c r="BP15054" s="108"/>
      <c r="CG15054" s="102"/>
      <c r="CI15054" s="45"/>
    </row>
    <row r="15055" spans="37:87" ht="13" customHeight="1">
      <c r="AK15055" s="114"/>
      <c r="AL15055" s="41"/>
      <c r="AM15055" s="41"/>
      <c r="AN15055" s="41"/>
      <c r="AO15055" s="41"/>
      <c r="AP15055" s="41"/>
      <c r="AQ15055" s="41"/>
      <c r="AR15055" s="41"/>
      <c r="AS15055" s="41"/>
      <c r="AT15055" s="41"/>
      <c r="AU15055" s="41"/>
      <c r="AV15055" s="41"/>
      <c r="AW15055" s="41"/>
      <c r="AX15055" s="41"/>
      <c r="AY15055" s="41"/>
      <c r="AZ15055" s="41"/>
      <c r="BA15055" s="41"/>
      <c r="BB15055" s="41"/>
      <c r="BC15055" s="41"/>
      <c r="BD15055" s="41"/>
      <c r="BE15055" s="41"/>
      <c r="BF15055" s="41"/>
      <c r="BG15055" s="41"/>
      <c r="BH15055" s="41"/>
      <c r="BI15055" s="41"/>
      <c r="BJ15055" s="41"/>
      <c r="BK15055" s="41"/>
      <c r="BL15055" s="41"/>
      <c r="BM15055" s="41"/>
      <c r="BN15055" s="41"/>
      <c r="BO15055" s="41"/>
      <c r="BP15055" s="108"/>
      <c r="CG15055" s="102"/>
      <c r="CI15055" s="45"/>
    </row>
    <row r="15056" spans="37:87" ht="13" customHeight="1">
      <c r="AK15056" s="114"/>
      <c r="AL15056" s="41"/>
      <c r="AM15056" s="41"/>
      <c r="AN15056" s="41"/>
      <c r="AO15056" s="41"/>
      <c r="AP15056" s="41"/>
      <c r="AQ15056" s="41"/>
      <c r="AR15056" s="41"/>
      <c r="AS15056" s="41"/>
      <c r="AT15056" s="41"/>
      <c r="AU15056" s="41"/>
      <c r="AV15056" s="41"/>
      <c r="AW15056" s="41"/>
      <c r="AX15056" s="41"/>
      <c r="AY15056" s="41"/>
      <c r="AZ15056" s="41"/>
      <c r="BA15056" s="41"/>
      <c r="BB15056" s="41"/>
      <c r="BC15056" s="41"/>
      <c r="BD15056" s="41"/>
      <c r="BE15056" s="41"/>
      <c r="BF15056" s="41"/>
      <c r="BG15056" s="41"/>
      <c r="BH15056" s="41"/>
      <c r="BI15056" s="41"/>
      <c r="BJ15056" s="41"/>
      <c r="BK15056" s="41"/>
      <c r="BL15056" s="41"/>
      <c r="BM15056" s="41"/>
      <c r="BN15056" s="41"/>
      <c r="BO15056" s="41"/>
      <c r="BP15056" s="108"/>
      <c r="CG15056" s="102"/>
      <c r="CI15056" s="45"/>
    </row>
    <row r="15057" spans="37:87" ht="13" customHeight="1">
      <c r="AK15057" s="114"/>
      <c r="AL15057" s="41"/>
      <c r="AM15057" s="41"/>
      <c r="AN15057" s="41"/>
      <c r="AO15057" s="41"/>
      <c r="AP15057" s="41"/>
      <c r="AQ15057" s="41"/>
      <c r="AR15057" s="41"/>
      <c r="AS15057" s="41"/>
      <c r="AT15057" s="41"/>
      <c r="AU15057" s="41"/>
      <c r="AV15057" s="41"/>
      <c r="AW15057" s="41"/>
      <c r="AX15057" s="41"/>
      <c r="AY15057" s="41"/>
      <c r="AZ15057" s="41"/>
      <c r="BA15057" s="41"/>
      <c r="BB15057" s="41"/>
      <c r="BC15057" s="41"/>
      <c r="BD15057" s="41"/>
      <c r="BE15057" s="41"/>
      <c r="BF15057" s="41"/>
      <c r="BG15057" s="41"/>
      <c r="BH15057" s="41"/>
      <c r="BI15057" s="41"/>
      <c r="BJ15057" s="41"/>
      <c r="BK15057" s="41"/>
      <c r="BL15057" s="41"/>
      <c r="BM15057" s="41"/>
      <c r="BN15057" s="41"/>
      <c r="BO15057" s="41"/>
      <c r="BP15057" s="108"/>
      <c r="CG15057" s="102"/>
      <c r="CI15057" s="45"/>
    </row>
    <row r="15058" spans="37:87" ht="13" customHeight="1">
      <c r="AK15058" s="114"/>
      <c r="AL15058" s="41"/>
      <c r="AM15058" s="41"/>
      <c r="AN15058" s="41"/>
      <c r="AO15058" s="41"/>
      <c r="AP15058" s="41"/>
      <c r="AQ15058" s="41"/>
      <c r="AR15058" s="41"/>
      <c r="AS15058" s="41"/>
      <c r="AT15058" s="41"/>
      <c r="AU15058" s="41"/>
      <c r="AV15058" s="41"/>
      <c r="AW15058" s="41"/>
      <c r="AX15058" s="41"/>
      <c r="AY15058" s="41"/>
      <c r="AZ15058" s="41"/>
      <c r="BA15058" s="41"/>
      <c r="BB15058" s="41"/>
      <c r="BC15058" s="41"/>
      <c r="BD15058" s="41"/>
      <c r="BE15058" s="41"/>
      <c r="BF15058" s="41"/>
      <c r="BG15058" s="41"/>
      <c r="BH15058" s="41"/>
      <c r="BI15058" s="41"/>
      <c r="BJ15058" s="41"/>
      <c r="BK15058" s="41"/>
      <c r="BL15058" s="41"/>
      <c r="BM15058" s="41"/>
      <c r="BN15058" s="41"/>
      <c r="BO15058" s="41"/>
      <c r="BP15058" s="108"/>
      <c r="CG15058" s="102"/>
      <c r="CI15058" s="45"/>
    </row>
    <row r="15059" spans="37:87" ht="13" customHeight="1">
      <c r="AK15059" s="114"/>
      <c r="AL15059" s="41"/>
      <c r="AM15059" s="41"/>
      <c r="AN15059" s="41"/>
      <c r="AO15059" s="41"/>
      <c r="AP15059" s="41"/>
      <c r="AQ15059" s="41"/>
      <c r="AR15059" s="41"/>
      <c r="AS15059" s="41"/>
      <c r="AT15059" s="41"/>
      <c r="AU15059" s="41"/>
      <c r="AV15059" s="41"/>
      <c r="AW15059" s="41"/>
      <c r="AX15059" s="41"/>
      <c r="AY15059" s="41"/>
      <c r="AZ15059" s="41"/>
      <c r="BA15059" s="41"/>
      <c r="BB15059" s="41"/>
      <c r="BC15059" s="41"/>
      <c r="BD15059" s="41"/>
      <c r="BE15059" s="41"/>
      <c r="BF15059" s="41"/>
      <c r="BG15059" s="41"/>
      <c r="BH15059" s="41"/>
      <c r="BI15059" s="41"/>
      <c r="BJ15059" s="41"/>
      <c r="BK15059" s="41"/>
      <c r="BL15059" s="41"/>
      <c r="BM15059" s="41"/>
      <c r="BN15059" s="41"/>
      <c r="BO15059" s="41"/>
      <c r="BP15059" s="108"/>
      <c r="CG15059" s="102"/>
      <c r="CI15059" s="45"/>
    </row>
    <row r="15060" spans="37:87" ht="13" customHeight="1">
      <c r="AK15060" s="114"/>
      <c r="AL15060" s="41"/>
      <c r="AM15060" s="41"/>
      <c r="AN15060" s="41"/>
      <c r="AO15060" s="41"/>
      <c r="AP15060" s="41"/>
      <c r="AQ15060" s="41"/>
      <c r="AR15060" s="41"/>
      <c r="AS15060" s="41"/>
      <c r="AT15060" s="41"/>
      <c r="AU15060" s="41"/>
      <c r="AV15060" s="41"/>
      <c r="AW15060" s="41"/>
      <c r="AX15060" s="41"/>
      <c r="AY15060" s="41"/>
      <c r="AZ15060" s="41"/>
      <c r="BA15060" s="41"/>
      <c r="BB15060" s="41"/>
      <c r="BC15060" s="41"/>
      <c r="BD15060" s="41"/>
      <c r="BE15060" s="41"/>
      <c r="BF15060" s="41"/>
      <c r="BG15060" s="41"/>
      <c r="BH15060" s="41"/>
      <c r="BI15060" s="41"/>
      <c r="BJ15060" s="41"/>
      <c r="BK15060" s="41"/>
      <c r="BL15060" s="41"/>
      <c r="BM15060" s="41"/>
      <c r="BN15060" s="41"/>
      <c r="BO15060" s="41"/>
      <c r="BP15060" s="108"/>
      <c r="CG15060" s="102"/>
      <c r="CI15060" s="45"/>
    </row>
    <row r="15061" spans="37:87" ht="13" customHeight="1">
      <c r="AK15061" s="114"/>
      <c r="AL15061" s="41"/>
      <c r="AM15061" s="41"/>
      <c r="AN15061" s="41"/>
      <c r="AO15061" s="41"/>
      <c r="AP15061" s="41"/>
      <c r="AQ15061" s="41"/>
      <c r="AR15061" s="41"/>
      <c r="AS15061" s="41"/>
      <c r="AT15061" s="41"/>
      <c r="AU15061" s="41"/>
      <c r="AV15061" s="41"/>
      <c r="AW15061" s="41"/>
      <c r="AX15061" s="41"/>
      <c r="AY15061" s="41"/>
      <c r="AZ15061" s="41"/>
      <c r="BA15061" s="41"/>
      <c r="BB15061" s="41"/>
      <c r="BC15061" s="41"/>
      <c r="BD15061" s="41"/>
      <c r="BE15061" s="41"/>
      <c r="BF15061" s="41"/>
      <c r="BG15061" s="41"/>
      <c r="BH15061" s="41"/>
      <c r="BI15061" s="41"/>
      <c r="BJ15061" s="41"/>
      <c r="BK15061" s="41"/>
      <c r="BL15061" s="41"/>
      <c r="BM15061" s="41"/>
      <c r="BN15061" s="41"/>
      <c r="BO15061" s="41"/>
      <c r="BP15061" s="108"/>
      <c r="CG15061" s="102"/>
      <c r="CI15061" s="45"/>
    </row>
    <row r="15062" spans="37:87" ht="13" customHeight="1">
      <c r="AK15062" s="114"/>
      <c r="AL15062" s="41"/>
      <c r="AM15062" s="41"/>
      <c r="AN15062" s="41"/>
      <c r="AO15062" s="41"/>
      <c r="AP15062" s="41"/>
      <c r="AQ15062" s="41"/>
      <c r="AR15062" s="41"/>
      <c r="AS15062" s="41"/>
      <c r="AT15062" s="41"/>
      <c r="AU15062" s="41"/>
      <c r="AV15062" s="41"/>
      <c r="AW15062" s="41"/>
      <c r="AX15062" s="41"/>
      <c r="AY15062" s="41"/>
      <c r="AZ15062" s="41"/>
      <c r="BA15062" s="41"/>
      <c r="BB15062" s="41"/>
      <c r="BC15062" s="41"/>
      <c r="BD15062" s="41"/>
      <c r="BE15062" s="41"/>
      <c r="BF15062" s="41"/>
      <c r="BG15062" s="41"/>
      <c r="BH15062" s="41"/>
      <c r="BI15062" s="41"/>
      <c r="BJ15062" s="41"/>
      <c r="BK15062" s="41"/>
      <c r="BL15062" s="41"/>
      <c r="BM15062" s="41"/>
      <c r="BN15062" s="41"/>
      <c r="BO15062" s="41"/>
      <c r="BP15062" s="108"/>
      <c r="CG15062" s="102"/>
      <c r="CI15062" s="45"/>
    </row>
    <row r="15063" spans="37:87" ht="13" customHeight="1">
      <c r="AK15063" s="114"/>
      <c r="AL15063" s="41"/>
      <c r="AM15063" s="41"/>
      <c r="AN15063" s="41"/>
      <c r="AO15063" s="41"/>
      <c r="AP15063" s="41"/>
      <c r="AQ15063" s="41"/>
      <c r="AR15063" s="41"/>
      <c r="AS15063" s="41"/>
      <c r="AT15063" s="41"/>
      <c r="AU15063" s="41"/>
      <c r="AV15063" s="41"/>
      <c r="AW15063" s="41"/>
      <c r="AX15063" s="41"/>
      <c r="AY15063" s="41"/>
      <c r="AZ15063" s="41"/>
      <c r="BA15063" s="41"/>
      <c r="BB15063" s="41"/>
      <c r="BC15063" s="41"/>
      <c r="BD15063" s="41"/>
      <c r="BE15063" s="41"/>
      <c r="BF15063" s="41"/>
      <c r="BG15063" s="41"/>
      <c r="BH15063" s="41"/>
      <c r="BI15063" s="41"/>
      <c r="BJ15063" s="41"/>
      <c r="BK15063" s="41"/>
      <c r="BL15063" s="41"/>
      <c r="BM15063" s="41"/>
      <c r="BN15063" s="41"/>
      <c r="BO15063" s="41"/>
      <c r="BP15063" s="108"/>
      <c r="CG15063" s="102"/>
      <c r="CI15063" s="45"/>
    </row>
    <row r="15064" spans="37:87" ht="13" customHeight="1">
      <c r="AK15064" s="114"/>
      <c r="AL15064" s="41"/>
      <c r="AM15064" s="41"/>
      <c r="AN15064" s="41"/>
      <c r="AO15064" s="41"/>
      <c r="AP15064" s="41"/>
      <c r="AQ15064" s="41"/>
      <c r="AR15064" s="41"/>
      <c r="AS15064" s="41"/>
      <c r="AT15064" s="41"/>
      <c r="AU15064" s="41"/>
      <c r="AV15064" s="41"/>
      <c r="AW15064" s="41"/>
      <c r="AX15064" s="41"/>
      <c r="AY15064" s="41"/>
      <c r="AZ15064" s="41"/>
      <c r="BA15064" s="41"/>
      <c r="BB15064" s="41"/>
      <c r="BC15064" s="41"/>
      <c r="BD15064" s="41"/>
      <c r="BE15064" s="41"/>
      <c r="BF15064" s="41"/>
      <c r="BG15064" s="41"/>
      <c r="BH15064" s="41"/>
      <c r="BI15064" s="41"/>
      <c r="BJ15064" s="41"/>
      <c r="BK15064" s="41"/>
      <c r="BL15064" s="41"/>
      <c r="BM15064" s="41"/>
      <c r="BN15064" s="41"/>
      <c r="BO15064" s="41"/>
      <c r="BP15064" s="108"/>
      <c r="CG15064" s="102"/>
      <c r="CI15064" s="45"/>
    </row>
    <row r="15065" spans="37:87" ht="13" customHeight="1">
      <c r="AK15065" s="114"/>
      <c r="AL15065" s="41"/>
      <c r="AM15065" s="41"/>
      <c r="AN15065" s="41"/>
      <c r="AO15065" s="41"/>
      <c r="AP15065" s="41"/>
      <c r="AQ15065" s="41"/>
      <c r="AR15065" s="41"/>
      <c r="AS15065" s="41"/>
      <c r="AT15065" s="41"/>
      <c r="AU15065" s="41"/>
      <c r="AV15065" s="41"/>
      <c r="AW15065" s="41"/>
      <c r="AX15065" s="41"/>
      <c r="AY15065" s="41"/>
      <c r="AZ15065" s="41"/>
      <c r="BA15065" s="41"/>
      <c r="BB15065" s="41"/>
      <c r="BC15065" s="41"/>
      <c r="BD15065" s="41"/>
      <c r="BE15065" s="41"/>
      <c r="BF15065" s="41"/>
      <c r="BG15065" s="41"/>
      <c r="BH15065" s="41"/>
      <c r="BI15065" s="41"/>
      <c r="BJ15065" s="41"/>
      <c r="BK15065" s="41"/>
      <c r="BL15065" s="41"/>
      <c r="BM15065" s="41"/>
      <c r="BN15065" s="41"/>
      <c r="BO15065" s="41"/>
      <c r="BP15065" s="108"/>
      <c r="CG15065" s="102"/>
      <c r="CI15065" s="45"/>
    </row>
    <row r="15066" spans="37:87" ht="13" customHeight="1">
      <c r="AK15066" s="114"/>
      <c r="AL15066" s="41"/>
      <c r="AM15066" s="41"/>
      <c r="AN15066" s="41"/>
      <c r="AO15066" s="41"/>
      <c r="AP15066" s="41"/>
      <c r="AQ15066" s="41"/>
      <c r="AR15066" s="41"/>
      <c r="AS15066" s="41"/>
      <c r="AT15066" s="41"/>
      <c r="AU15066" s="41"/>
      <c r="AV15066" s="41"/>
      <c r="AW15066" s="41"/>
      <c r="AX15066" s="41"/>
      <c r="AY15066" s="41"/>
      <c r="AZ15066" s="41"/>
      <c r="BA15066" s="41"/>
      <c r="BB15066" s="41"/>
      <c r="BC15066" s="41"/>
      <c r="BD15066" s="41"/>
      <c r="BE15066" s="41"/>
      <c r="BF15066" s="41"/>
      <c r="BG15066" s="41"/>
      <c r="BH15066" s="41"/>
      <c r="BI15066" s="41"/>
      <c r="BJ15066" s="41"/>
      <c r="BK15066" s="41"/>
      <c r="BL15066" s="41"/>
      <c r="BM15066" s="41"/>
      <c r="BN15066" s="41"/>
      <c r="BO15066" s="41"/>
      <c r="BP15066" s="108"/>
      <c r="CG15066" s="102"/>
      <c r="CI15066" s="45"/>
    </row>
    <row r="15067" spans="37:87" ht="13" customHeight="1">
      <c r="AK15067" s="114"/>
      <c r="AL15067" s="41"/>
      <c r="AM15067" s="41"/>
      <c r="AN15067" s="41"/>
      <c r="AO15067" s="41"/>
      <c r="AP15067" s="41"/>
      <c r="AQ15067" s="41"/>
      <c r="AR15067" s="41"/>
      <c r="AS15067" s="41"/>
      <c r="AT15067" s="41"/>
      <c r="AU15067" s="41"/>
      <c r="AV15067" s="41"/>
      <c r="AW15067" s="41"/>
      <c r="AX15067" s="41"/>
      <c r="AY15067" s="41"/>
      <c r="AZ15067" s="41"/>
      <c r="BA15067" s="41"/>
      <c r="BB15067" s="41"/>
      <c r="BC15067" s="41"/>
      <c r="BD15067" s="41"/>
      <c r="BE15067" s="41"/>
      <c r="BF15067" s="41"/>
      <c r="BG15067" s="41"/>
      <c r="BH15067" s="41"/>
      <c r="BI15067" s="41"/>
      <c r="BJ15067" s="41"/>
      <c r="BK15067" s="41"/>
      <c r="BL15067" s="41"/>
      <c r="BM15067" s="41"/>
      <c r="BN15067" s="41"/>
      <c r="BO15067" s="41"/>
      <c r="BP15067" s="108"/>
      <c r="CG15067" s="102"/>
      <c r="CI15067" s="45"/>
    </row>
    <row r="15068" spans="37:87" ht="13" customHeight="1">
      <c r="AK15068" s="114"/>
      <c r="AL15068" s="41"/>
      <c r="AM15068" s="41"/>
      <c r="AN15068" s="41"/>
      <c r="AO15068" s="41"/>
      <c r="AP15068" s="41"/>
      <c r="AQ15068" s="41"/>
      <c r="AR15068" s="41"/>
      <c r="AS15068" s="41"/>
      <c r="AT15068" s="41"/>
      <c r="AU15068" s="41"/>
      <c r="AV15068" s="41"/>
      <c r="AW15068" s="41"/>
      <c r="AX15068" s="41"/>
      <c r="AY15068" s="41"/>
      <c r="AZ15068" s="41"/>
      <c r="BA15068" s="41"/>
      <c r="BB15068" s="41"/>
      <c r="BC15068" s="41"/>
      <c r="BD15068" s="41"/>
      <c r="BE15068" s="41"/>
      <c r="BF15068" s="41"/>
      <c r="BG15068" s="41"/>
      <c r="BH15068" s="41"/>
      <c r="BI15068" s="41"/>
      <c r="BJ15068" s="41"/>
      <c r="BK15068" s="41"/>
      <c r="BL15068" s="41"/>
      <c r="BM15068" s="41"/>
      <c r="BN15068" s="41"/>
      <c r="BO15068" s="41"/>
      <c r="BP15068" s="108"/>
      <c r="CG15068" s="102"/>
      <c r="CI15068" s="45"/>
    </row>
    <row r="15069" spans="37:87" ht="13" customHeight="1">
      <c r="AK15069" s="114"/>
      <c r="AL15069" s="41"/>
      <c r="AM15069" s="41"/>
      <c r="AN15069" s="41"/>
      <c r="AO15069" s="41"/>
      <c r="AP15069" s="41"/>
      <c r="AQ15069" s="41"/>
      <c r="AR15069" s="41"/>
      <c r="AS15069" s="41"/>
      <c r="AT15069" s="41"/>
      <c r="AU15069" s="41"/>
      <c r="AV15069" s="41"/>
      <c r="AW15069" s="41"/>
      <c r="AX15069" s="41"/>
      <c r="AY15069" s="41"/>
      <c r="AZ15069" s="41"/>
      <c r="BA15069" s="41"/>
      <c r="BB15069" s="41"/>
      <c r="BC15069" s="41"/>
      <c r="BD15069" s="41"/>
      <c r="BE15069" s="41"/>
      <c r="BF15069" s="41"/>
      <c r="BG15069" s="41"/>
      <c r="BH15069" s="41"/>
      <c r="BI15069" s="41"/>
      <c r="BJ15069" s="41"/>
      <c r="BK15069" s="41"/>
      <c r="BL15069" s="41"/>
      <c r="BM15069" s="41"/>
      <c r="BN15069" s="41"/>
      <c r="BO15069" s="41"/>
      <c r="BP15069" s="108"/>
      <c r="CG15069" s="102"/>
      <c r="CI15069" s="45"/>
    </row>
    <row r="15070" spans="37:87" ht="13" customHeight="1">
      <c r="AK15070" s="114"/>
      <c r="AL15070" s="41"/>
      <c r="AM15070" s="41"/>
      <c r="AN15070" s="41"/>
      <c r="AO15070" s="41"/>
      <c r="AP15070" s="41"/>
      <c r="AQ15070" s="41"/>
      <c r="AR15070" s="41"/>
      <c r="AS15070" s="41"/>
      <c r="AT15070" s="41"/>
      <c r="AU15070" s="41"/>
      <c r="AV15070" s="41"/>
      <c r="AW15070" s="41"/>
      <c r="AX15070" s="41"/>
      <c r="AY15070" s="41"/>
      <c r="AZ15070" s="41"/>
      <c r="BA15070" s="41"/>
      <c r="BB15070" s="41"/>
      <c r="BC15070" s="41"/>
      <c r="BD15070" s="41"/>
      <c r="BE15070" s="41"/>
      <c r="BF15070" s="41"/>
      <c r="BG15070" s="41"/>
      <c r="BH15070" s="41"/>
      <c r="BI15070" s="41"/>
      <c r="BJ15070" s="41"/>
      <c r="BK15070" s="41"/>
      <c r="BL15070" s="41"/>
      <c r="BM15070" s="41"/>
      <c r="BN15070" s="41"/>
      <c r="BO15070" s="41"/>
      <c r="BP15070" s="108"/>
      <c r="CG15070" s="102"/>
      <c r="CI15070" s="45"/>
    </row>
    <row r="15071" spans="37:87" ht="13" customHeight="1">
      <c r="AK15071" s="114"/>
      <c r="AL15071" s="41"/>
      <c r="AM15071" s="41"/>
      <c r="AN15071" s="41"/>
      <c r="AO15071" s="41"/>
      <c r="AP15071" s="41"/>
      <c r="AQ15071" s="41"/>
      <c r="AR15071" s="41"/>
      <c r="AS15071" s="41"/>
      <c r="AT15071" s="41"/>
      <c r="AU15071" s="41"/>
      <c r="AV15071" s="41"/>
      <c r="AW15071" s="41"/>
      <c r="AX15071" s="41"/>
      <c r="AY15071" s="41"/>
      <c r="AZ15071" s="41"/>
      <c r="BA15071" s="41"/>
      <c r="BB15071" s="41"/>
      <c r="BC15071" s="41"/>
      <c r="BD15071" s="41"/>
      <c r="BE15071" s="41"/>
      <c r="BF15071" s="41"/>
      <c r="BG15071" s="41"/>
      <c r="BH15071" s="41"/>
      <c r="BI15071" s="41"/>
      <c r="BJ15071" s="41"/>
      <c r="BK15071" s="41"/>
      <c r="BL15071" s="41"/>
      <c r="BM15071" s="41"/>
      <c r="BN15071" s="41"/>
      <c r="BO15071" s="41"/>
      <c r="BP15071" s="108"/>
      <c r="CG15071" s="102"/>
      <c r="CI15071" s="45"/>
    </row>
    <row r="15072" spans="37:87" ht="13" customHeight="1">
      <c r="AK15072" s="114"/>
      <c r="AL15072" s="41"/>
      <c r="AM15072" s="41"/>
      <c r="AN15072" s="41"/>
      <c r="AO15072" s="41"/>
      <c r="AP15072" s="41"/>
      <c r="AQ15072" s="41"/>
      <c r="AR15072" s="41"/>
      <c r="AS15072" s="41"/>
      <c r="AT15072" s="41"/>
      <c r="AU15072" s="41"/>
      <c r="AV15072" s="41"/>
      <c r="AW15072" s="41"/>
      <c r="AX15072" s="41"/>
      <c r="AY15072" s="41"/>
      <c r="AZ15072" s="41"/>
      <c r="BA15072" s="41"/>
      <c r="BB15072" s="41"/>
      <c r="BC15072" s="41"/>
      <c r="BD15072" s="41"/>
      <c r="BE15072" s="41"/>
      <c r="BF15072" s="41"/>
      <c r="BG15072" s="41"/>
      <c r="BH15072" s="41"/>
      <c r="BI15072" s="41"/>
      <c r="BJ15072" s="41"/>
      <c r="BK15072" s="41"/>
      <c r="BL15072" s="41"/>
      <c r="BM15072" s="41"/>
      <c r="BN15072" s="41"/>
      <c r="BO15072" s="41"/>
      <c r="BP15072" s="108"/>
      <c r="CG15072" s="102"/>
      <c r="CI15072" s="45"/>
    </row>
    <row r="15073" spans="37:87" ht="13" customHeight="1">
      <c r="AK15073" s="114"/>
      <c r="AL15073" s="41"/>
      <c r="AM15073" s="41"/>
      <c r="AN15073" s="41"/>
      <c r="AO15073" s="41"/>
      <c r="AP15073" s="41"/>
      <c r="AQ15073" s="41"/>
      <c r="AR15073" s="41"/>
      <c r="AS15073" s="41"/>
      <c r="AT15073" s="41"/>
      <c r="AU15073" s="41"/>
      <c r="AV15073" s="41"/>
      <c r="AW15073" s="41"/>
      <c r="AX15073" s="41"/>
      <c r="AY15073" s="41"/>
      <c r="AZ15073" s="41"/>
      <c r="BA15073" s="41"/>
      <c r="BB15073" s="41"/>
      <c r="BC15073" s="41"/>
      <c r="BD15073" s="41"/>
      <c r="BE15073" s="41"/>
      <c r="BF15073" s="41"/>
      <c r="BG15073" s="41"/>
      <c r="BH15073" s="41"/>
      <c r="BI15073" s="41"/>
      <c r="BJ15073" s="41"/>
      <c r="BK15073" s="41"/>
      <c r="BL15073" s="41"/>
      <c r="BM15073" s="41"/>
      <c r="BN15073" s="41"/>
      <c r="BO15073" s="41"/>
      <c r="BP15073" s="108"/>
      <c r="CG15073" s="102"/>
      <c r="CI15073" s="45"/>
    </row>
    <row r="15074" spans="37:87" ht="13" customHeight="1">
      <c r="AK15074" s="114"/>
      <c r="AL15074" s="41"/>
      <c r="AM15074" s="41"/>
      <c r="AN15074" s="41"/>
      <c r="AO15074" s="41"/>
      <c r="AP15074" s="41"/>
      <c r="AQ15074" s="41"/>
      <c r="AR15074" s="41"/>
      <c r="AS15074" s="41"/>
      <c r="AT15074" s="41"/>
      <c r="AU15074" s="41"/>
      <c r="AV15074" s="41"/>
      <c r="AW15074" s="41"/>
      <c r="AX15074" s="41"/>
      <c r="AY15074" s="41"/>
      <c r="AZ15074" s="41"/>
      <c r="BA15074" s="41"/>
      <c r="BB15074" s="41"/>
      <c r="BC15074" s="41"/>
      <c r="BD15074" s="41"/>
      <c r="BE15074" s="41"/>
      <c r="BF15074" s="41"/>
      <c r="BG15074" s="41"/>
      <c r="BH15074" s="41"/>
      <c r="BI15074" s="41"/>
      <c r="BJ15074" s="41"/>
      <c r="BK15074" s="41"/>
      <c r="BL15074" s="41"/>
      <c r="BM15074" s="41"/>
      <c r="BN15074" s="41"/>
      <c r="BO15074" s="41"/>
      <c r="BP15074" s="108"/>
      <c r="CG15074" s="102"/>
      <c r="CI15074" s="45"/>
    </row>
    <row r="15075" spans="37:87" ht="13" customHeight="1">
      <c r="AK15075" s="114"/>
      <c r="AL15075" s="41"/>
      <c r="AM15075" s="41"/>
      <c r="AN15075" s="41"/>
      <c r="AO15075" s="41"/>
      <c r="AP15075" s="41"/>
      <c r="AQ15075" s="41"/>
      <c r="AR15075" s="41"/>
      <c r="AS15075" s="41"/>
      <c r="AT15075" s="41"/>
      <c r="AU15075" s="41"/>
      <c r="AV15075" s="41"/>
      <c r="AW15075" s="41"/>
      <c r="AX15075" s="41"/>
      <c r="AY15075" s="41"/>
      <c r="AZ15075" s="41"/>
      <c r="BA15075" s="41"/>
      <c r="BB15075" s="41"/>
      <c r="BC15075" s="41"/>
      <c r="BD15075" s="41"/>
      <c r="BE15075" s="41"/>
      <c r="BF15075" s="41"/>
      <c r="BG15075" s="41"/>
      <c r="BH15075" s="41"/>
      <c r="BI15075" s="41"/>
      <c r="BJ15075" s="41"/>
      <c r="BK15075" s="41"/>
      <c r="BL15075" s="41"/>
      <c r="BM15075" s="41"/>
      <c r="BN15075" s="41"/>
      <c r="BO15075" s="41"/>
      <c r="BP15075" s="108"/>
      <c r="CG15075" s="102"/>
      <c r="CI15075" s="45"/>
    </row>
    <row r="15076" spans="37:87" ht="13" customHeight="1">
      <c r="AK15076" s="114"/>
      <c r="AL15076" s="41"/>
      <c r="AM15076" s="41"/>
      <c r="AN15076" s="41"/>
      <c r="AO15076" s="41"/>
      <c r="AP15076" s="41"/>
      <c r="AQ15076" s="41"/>
      <c r="AR15076" s="41"/>
      <c r="AS15076" s="41"/>
      <c r="AT15076" s="41"/>
      <c r="AU15076" s="41"/>
      <c r="AV15076" s="41"/>
      <c r="AW15076" s="41"/>
      <c r="AX15076" s="41"/>
      <c r="AY15076" s="41"/>
      <c r="AZ15076" s="41"/>
      <c r="BA15076" s="41"/>
      <c r="BB15076" s="41"/>
      <c r="BC15076" s="41"/>
      <c r="BD15076" s="41"/>
      <c r="BE15076" s="41"/>
      <c r="BF15076" s="41"/>
      <c r="BG15076" s="41"/>
      <c r="BH15076" s="41"/>
      <c r="BI15076" s="41"/>
      <c r="BJ15076" s="41"/>
      <c r="BK15076" s="41"/>
      <c r="BL15076" s="41"/>
      <c r="BM15076" s="41"/>
      <c r="BN15076" s="41"/>
      <c r="BO15076" s="41"/>
      <c r="BP15076" s="108"/>
      <c r="CG15076" s="102"/>
      <c r="CI15076" s="45"/>
    </row>
    <row r="15077" spans="37:87" ht="13" customHeight="1">
      <c r="AK15077" s="114"/>
      <c r="AL15077" s="41"/>
      <c r="AM15077" s="41"/>
      <c r="AN15077" s="41"/>
      <c r="AO15077" s="41"/>
      <c r="AP15077" s="41"/>
      <c r="AQ15077" s="41"/>
      <c r="AR15077" s="41"/>
      <c r="AS15077" s="41"/>
      <c r="AT15077" s="41"/>
      <c r="AU15077" s="41"/>
      <c r="AV15077" s="41"/>
      <c r="AW15077" s="41"/>
      <c r="AX15077" s="41"/>
      <c r="AY15077" s="41"/>
      <c r="AZ15077" s="41"/>
      <c r="BA15077" s="41"/>
      <c r="BB15077" s="41"/>
      <c r="BC15077" s="41"/>
      <c r="BD15077" s="41"/>
      <c r="BE15077" s="41"/>
      <c r="BF15077" s="41"/>
      <c r="BG15077" s="41"/>
      <c r="BH15077" s="41"/>
      <c r="BI15077" s="41"/>
      <c r="BJ15077" s="41"/>
      <c r="BK15077" s="41"/>
      <c r="BL15077" s="41"/>
      <c r="BM15077" s="41"/>
      <c r="BN15077" s="41"/>
      <c r="BO15077" s="41"/>
      <c r="BP15077" s="108"/>
      <c r="CG15077" s="102"/>
      <c r="CI15077" s="45"/>
    </row>
    <row r="15078" spans="37:87" ht="13" customHeight="1">
      <c r="AK15078" s="114"/>
      <c r="AL15078" s="41"/>
      <c r="AM15078" s="41"/>
      <c r="AN15078" s="41"/>
      <c r="AO15078" s="41"/>
      <c r="AP15078" s="41"/>
      <c r="AQ15078" s="41"/>
      <c r="AR15078" s="41"/>
      <c r="AS15078" s="41"/>
      <c r="AT15078" s="41"/>
      <c r="AU15078" s="41"/>
      <c r="AV15078" s="41"/>
      <c r="AW15078" s="41"/>
      <c r="AX15078" s="41"/>
      <c r="AY15078" s="41"/>
      <c r="AZ15078" s="41"/>
      <c r="BA15078" s="41"/>
      <c r="BB15078" s="41"/>
      <c r="BC15078" s="41"/>
      <c r="BD15078" s="41"/>
      <c r="BE15078" s="41"/>
      <c r="BF15078" s="41"/>
      <c r="BG15078" s="41"/>
      <c r="BH15078" s="41"/>
      <c r="BI15078" s="41"/>
      <c r="BJ15078" s="41"/>
      <c r="BK15078" s="41"/>
      <c r="BL15078" s="41"/>
      <c r="BM15078" s="41"/>
      <c r="BN15078" s="41"/>
      <c r="BO15078" s="41"/>
      <c r="BP15078" s="108"/>
      <c r="CG15078" s="102"/>
      <c r="CI15078" s="45"/>
    </row>
    <row r="15079" spans="37:87" ht="13" customHeight="1">
      <c r="AK15079" s="114"/>
      <c r="AL15079" s="41"/>
      <c r="AM15079" s="41"/>
      <c r="AN15079" s="41"/>
      <c r="AO15079" s="41"/>
      <c r="AP15079" s="41"/>
      <c r="AQ15079" s="41"/>
      <c r="AR15079" s="41"/>
      <c r="AS15079" s="41"/>
      <c r="AT15079" s="41"/>
      <c r="AU15079" s="41"/>
      <c r="AV15079" s="41"/>
      <c r="AW15079" s="41"/>
      <c r="AX15079" s="41"/>
      <c r="AY15079" s="41"/>
      <c r="AZ15079" s="41"/>
      <c r="BA15079" s="41"/>
      <c r="BB15079" s="41"/>
      <c r="BC15079" s="41"/>
      <c r="BD15079" s="41"/>
      <c r="BE15079" s="41"/>
      <c r="BF15079" s="41"/>
      <c r="BG15079" s="41"/>
      <c r="BH15079" s="41"/>
      <c r="BI15079" s="41"/>
      <c r="BJ15079" s="41"/>
      <c r="BK15079" s="41"/>
      <c r="BL15079" s="41"/>
      <c r="BM15079" s="41"/>
      <c r="BN15079" s="41"/>
      <c r="BO15079" s="41"/>
      <c r="BP15079" s="108"/>
      <c r="CG15079" s="102"/>
      <c r="CI15079" s="45"/>
    </row>
    <row r="15080" spans="37:87" ht="13" customHeight="1">
      <c r="AK15080" s="114"/>
      <c r="AL15080" s="41"/>
      <c r="AM15080" s="41"/>
      <c r="AN15080" s="41"/>
      <c r="AO15080" s="41"/>
      <c r="AP15080" s="41"/>
      <c r="AQ15080" s="41"/>
      <c r="AR15080" s="41"/>
      <c r="AS15080" s="41"/>
      <c r="AT15080" s="41"/>
      <c r="AU15080" s="41"/>
      <c r="AV15080" s="41"/>
      <c r="AW15080" s="41"/>
      <c r="AX15080" s="41"/>
      <c r="AY15080" s="41"/>
      <c r="AZ15080" s="41"/>
      <c r="BA15080" s="41"/>
      <c r="BB15080" s="41"/>
      <c r="BC15080" s="41"/>
      <c r="BD15080" s="41"/>
      <c r="BE15080" s="41"/>
      <c r="BF15080" s="41"/>
      <c r="BG15080" s="41"/>
      <c r="BH15080" s="41"/>
      <c r="BI15080" s="41"/>
      <c r="BJ15080" s="41"/>
      <c r="BK15080" s="41"/>
      <c r="BL15080" s="41"/>
      <c r="BM15080" s="41"/>
      <c r="BN15080" s="41"/>
      <c r="BO15080" s="41"/>
      <c r="BP15080" s="108"/>
      <c r="CG15080" s="102"/>
      <c r="CI15080" s="45"/>
    </row>
    <row r="15081" spans="37:87" ht="13" customHeight="1">
      <c r="AK15081" s="114"/>
      <c r="AL15081" s="41"/>
      <c r="AM15081" s="41"/>
      <c r="AN15081" s="41"/>
      <c r="AO15081" s="41"/>
      <c r="AP15081" s="41"/>
      <c r="AQ15081" s="41"/>
      <c r="AR15081" s="41"/>
      <c r="AS15081" s="41"/>
      <c r="AT15081" s="41"/>
      <c r="AU15081" s="41"/>
      <c r="AV15081" s="41"/>
      <c r="AW15081" s="41"/>
      <c r="AX15081" s="41"/>
      <c r="AY15081" s="41"/>
      <c r="AZ15081" s="41"/>
      <c r="BA15081" s="41"/>
      <c r="BB15081" s="41"/>
      <c r="BC15081" s="41"/>
      <c r="BD15081" s="41"/>
      <c r="BE15081" s="41"/>
      <c r="BF15081" s="41"/>
      <c r="BG15081" s="41"/>
      <c r="BH15081" s="41"/>
      <c r="BI15081" s="41"/>
      <c r="BJ15081" s="41"/>
      <c r="BK15081" s="41"/>
      <c r="BL15081" s="41"/>
      <c r="BM15081" s="41"/>
      <c r="BN15081" s="41"/>
      <c r="BO15081" s="41"/>
      <c r="BP15081" s="108"/>
      <c r="CG15081" s="102"/>
      <c r="CI15081" s="45"/>
    </row>
    <row r="15082" spans="37:87" ht="13" customHeight="1">
      <c r="AK15082" s="114"/>
      <c r="AL15082" s="41"/>
      <c r="AM15082" s="41"/>
      <c r="AN15082" s="41"/>
      <c r="AO15082" s="41"/>
      <c r="AP15082" s="41"/>
      <c r="AQ15082" s="41"/>
      <c r="AR15082" s="41"/>
      <c r="AS15082" s="41"/>
      <c r="AT15082" s="41"/>
      <c r="AU15082" s="41"/>
      <c r="AV15082" s="41"/>
      <c r="AW15082" s="41"/>
      <c r="AX15082" s="41"/>
      <c r="AY15082" s="41"/>
      <c r="AZ15082" s="41"/>
      <c r="BA15082" s="41"/>
      <c r="BB15082" s="41"/>
      <c r="BC15082" s="41"/>
      <c r="BD15082" s="41"/>
      <c r="BE15082" s="41"/>
      <c r="BF15082" s="41"/>
      <c r="BG15082" s="41"/>
      <c r="BH15082" s="41"/>
      <c r="BI15082" s="41"/>
      <c r="BJ15082" s="41"/>
      <c r="BK15082" s="41"/>
      <c r="BL15082" s="41"/>
      <c r="BM15082" s="41"/>
      <c r="BN15082" s="41"/>
      <c r="BO15082" s="41"/>
      <c r="BP15082" s="108"/>
      <c r="CG15082" s="102"/>
      <c r="CI15082" s="45"/>
    </row>
    <row r="15083" spans="37:87" ht="13" customHeight="1">
      <c r="AK15083" s="114"/>
      <c r="AL15083" s="41"/>
      <c r="AM15083" s="41"/>
      <c r="AN15083" s="41"/>
      <c r="AO15083" s="41"/>
      <c r="AP15083" s="41"/>
      <c r="AQ15083" s="41"/>
      <c r="AR15083" s="41"/>
      <c r="AS15083" s="41"/>
      <c r="AT15083" s="41"/>
      <c r="AU15083" s="41"/>
      <c r="AV15083" s="41"/>
      <c r="AW15083" s="41"/>
      <c r="AX15083" s="41"/>
      <c r="AY15083" s="41"/>
      <c r="AZ15083" s="41"/>
      <c r="BA15083" s="41"/>
      <c r="BB15083" s="41"/>
      <c r="BC15083" s="41"/>
      <c r="BD15083" s="41"/>
      <c r="BE15083" s="41"/>
      <c r="BF15083" s="41"/>
      <c r="BG15083" s="41"/>
      <c r="BH15083" s="41"/>
      <c r="BI15083" s="41"/>
      <c r="BJ15083" s="41"/>
      <c r="BK15083" s="41"/>
      <c r="BL15083" s="41"/>
      <c r="BM15083" s="41"/>
      <c r="BN15083" s="41"/>
      <c r="BO15083" s="41"/>
      <c r="BP15083" s="108"/>
      <c r="CG15083" s="102"/>
      <c r="CI15083" s="45"/>
    </row>
    <row r="15084" spans="37:87" ht="13" customHeight="1">
      <c r="AK15084" s="114"/>
      <c r="AL15084" s="41"/>
      <c r="AM15084" s="41"/>
      <c r="AN15084" s="41"/>
      <c r="AO15084" s="41"/>
      <c r="AP15084" s="41"/>
      <c r="AQ15084" s="41"/>
      <c r="AR15084" s="41"/>
      <c r="AS15084" s="41"/>
      <c r="AT15084" s="41"/>
      <c r="AU15084" s="41"/>
      <c r="AV15084" s="41"/>
      <c r="AW15084" s="41"/>
      <c r="AX15084" s="41"/>
      <c r="AY15084" s="41"/>
      <c r="AZ15084" s="41"/>
      <c r="BA15084" s="41"/>
      <c r="BB15084" s="41"/>
      <c r="BC15084" s="41"/>
      <c r="BD15084" s="41"/>
      <c r="BE15084" s="41"/>
      <c r="BF15084" s="41"/>
      <c r="BG15084" s="41"/>
      <c r="BH15084" s="41"/>
      <c r="BI15084" s="41"/>
      <c r="BJ15084" s="41"/>
      <c r="BK15084" s="41"/>
      <c r="BL15084" s="41"/>
      <c r="BM15084" s="41"/>
      <c r="BN15084" s="41"/>
      <c r="BO15084" s="41"/>
      <c r="BP15084" s="108"/>
      <c r="CG15084" s="102"/>
      <c r="CI15084" s="45"/>
    </row>
    <row r="15085" spans="37:87" ht="13" customHeight="1">
      <c r="AK15085" s="114"/>
      <c r="AL15085" s="41"/>
      <c r="AM15085" s="41"/>
      <c r="AN15085" s="41"/>
      <c r="AO15085" s="41"/>
      <c r="AP15085" s="41"/>
      <c r="AQ15085" s="41"/>
      <c r="AR15085" s="41"/>
      <c r="AS15085" s="41"/>
      <c r="AT15085" s="41"/>
      <c r="AU15085" s="41"/>
      <c r="AV15085" s="41"/>
      <c r="AW15085" s="41"/>
      <c r="AX15085" s="41"/>
      <c r="AY15085" s="41"/>
      <c r="AZ15085" s="41"/>
      <c r="BA15085" s="41"/>
      <c r="BB15085" s="41"/>
      <c r="BC15085" s="41"/>
      <c r="BD15085" s="41"/>
      <c r="BE15085" s="41"/>
      <c r="BF15085" s="41"/>
      <c r="BG15085" s="41"/>
      <c r="BH15085" s="41"/>
      <c r="BI15085" s="41"/>
      <c r="BJ15085" s="41"/>
      <c r="BK15085" s="41"/>
      <c r="BL15085" s="41"/>
      <c r="BM15085" s="41"/>
      <c r="BN15085" s="41"/>
      <c r="BO15085" s="41"/>
      <c r="BP15085" s="108"/>
      <c r="CG15085" s="102"/>
      <c r="CI15085" s="45"/>
    </row>
    <row r="15086" spans="37:87" ht="13" customHeight="1">
      <c r="AK15086" s="114"/>
      <c r="AL15086" s="41"/>
      <c r="AM15086" s="41"/>
      <c r="AN15086" s="41"/>
      <c r="AO15086" s="41"/>
      <c r="AP15086" s="41"/>
      <c r="AQ15086" s="41"/>
      <c r="AR15086" s="41"/>
      <c r="AS15086" s="41"/>
      <c r="AT15086" s="41"/>
      <c r="AU15086" s="41"/>
      <c r="AV15086" s="41"/>
      <c r="AW15086" s="41"/>
      <c r="AX15086" s="41"/>
      <c r="AY15086" s="41"/>
      <c r="AZ15086" s="41"/>
      <c r="BA15086" s="41"/>
      <c r="BB15086" s="41"/>
      <c r="BC15086" s="41"/>
      <c r="BD15086" s="41"/>
      <c r="BE15086" s="41"/>
      <c r="BF15086" s="41"/>
      <c r="BG15086" s="41"/>
      <c r="BH15086" s="41"/>
      <c r="BI15086" s="41"/>
      <c r="BJ15086" s="41"/>
      <c r="BK15086" s="41"/>
      <c r="BL15086" s="41"/>
      <c r="BM15086" s="41"/>
      <c r="BN15086" s="41"/>
      <c r="BO15086" s="41"/>
      <c r="BP15086" s="108"/>
      <c r="CG15086" s="102"/>
      <c r="CI15086" s="45"/>
    </row>
    <row r="15087" spans="37:87" ht="13" customHeight="1">
      <c r="AK15087" s="114"/>
      <c r="AL15087" s="41"/>
      <c r="AM15087" s="41"/>
      <c r="AN15087" s="41"/>
      <c r="AO15087" s="41"/>
      <c r="AP15087" s="41"/>
      <c r="AQ15087" s="41"/>
      <c r="AR15087" s="41"/>
      <c r="AS15087" s="41"/>
      <c r="AT15087" s="41"/>
      <c r="AU15087" s="41"/>
      <c r="AV15087" s="41"/>
      <c r="AW15087" s="41"/>
      <c r="AX15087" s="41"/>
      <c r="AY15087" s="41"/>
      <c r="AZ15087" s="41"/>
      <c r="BA15087" s="41"/>
      <c r="BB15087" s="41"/>
      <c r="BC15087" s="41"/>
      <c r="BD15087" s="41"/>
      <c r="BE15087" s="41"/>
      <c r="BF15087" s="41"/>
      <c r="BG15087" s="41"/>
      <c r="BH15087" s="41"/>
      <c r="BI15087" s="41"/>
      <c r="BJ15087" s="41"/>
      <c r="BK15087" s="41"/>
      <c r="BL15087" s="41"/>
      <c r="BM15087" s="41"/>
      <c r="BN15087" s="41"/>
      <c r="BO15087" s="41"/>
      <c r="BP15087" s="108"/>
      <c r="CG15087" s="102"/>
      <c r="CI15087" s="45"/>
    </row>
    <row r="15088" spans="37:87" ht="13" customHeight="1">
      <c r="AK15088" s="114"/>
      <c r="AL15088" s="41"/>
      <c r="AM15088" s="41"/>
      <c r="AN15088" s="41"/>
      <c r="AO15088" s="41"/>
      <c r="AP15088" s="41"/>
      <c r="AQ15088" s="41"/>
      <c r="AR15088" s="41"/>
      <c r="AS15088" s="41"/>
      <c r="AT15088" s="41"/>
      <c r="AU15088" s="41"/>
      <c r="AV15088" s="41"/>
      <c r="AW15088" s="41"/>
      <c r="AX15088" s="41"/>
      <c r="AY15088" s="41"/>
      <c r="AZ15088" s="41"/>
      <c r="BA15088" s="41"/>
      <c r="BB15088" s="41"/>
      <c r="BC15088" s="41"/>
      <c r="BD15088" s="41"/>
      <c r="BE15088" s="41"/>
      <c r="BF15088" s="41"/>
      <c r="BG15088" s="41"/>
      <c r="BH15088" s="41"/>
      <c r="BI15088" s="41"/>
      <c r="BJ15088" s="41"/>
      <c r="BK15088" s="41"/>
      <c r="BL15088" s="41"/>
      <c r="BM15088" s="41"/>
      <c r="BN15088" s="41"/>
      <c r="BO15088" s="41"/>
      <c r="BP15088" s="108"/>
      <c r="CG15088" s="102"/>
      <c r="CI15088" s="45"/>
    </row>
    <row r="15089" spans="37:87" ht="13" customHeight="1">
      <c r="AK15089" s="114"/>
      <c r="AL15089" s="41"/>
      <c r="AM15089" s="41"/>
      <c r="AN15089" s="41"/>
      <c r="AO15089" s="41"/>
      <c r="AP15089" s="41"/>
      <c r="AQ15089" s="41"/>
      <c r="AR15089" s="41"/>
      <c r="AS15089" s="41"/>
      <c r="AT15089" s="41"/>
      <c r="AU15089" s="41"/>
      <c r="AV15089" s="41"/>
      <c r="AW15089" s="41"/>
      <c r="AX15089" s="41"/>
      <c r="AY15089" s="41"/>
      <c r="AZ15089" s="41"/>
      <c r="BA15089" s="41"/>
      <c r="BB15089" s="41"/>
      <c r="BC15089" s="41"/>
      <c r="BD15089" s="41"/>
      <c r="BE15089" s="41"/>
      <c r="BF15089" s="41"/>
      <c r="BG15089" s="41"/>
      <c r="BH15089" s="41"/>
      <c r="BI15089" s="41"/>
      <c r="BJ15089" s="41"/>
      <c r="BK15089" s="41"/>
      <c r="BL15089" s="41"/>
      <c r="BM15089" s="41"/>
      <c r="BN15089" s="41"/>
      <c r="BO15089" s="41"/>
      <c r="BP15089" s="108"/>
      <c r="CG15089" s="102"/>
      <c r="CI15089" s="45"/>
    </row>
    <row r="15090" spans="37:87" ht="13" customHeight="1">
      <c r="AK15090" s="114"/>
      <c r="AL15090" s="41"/>
      <c r="AM15090" s="41"/>
      <c r="AN15090" s="41"/>
      <c r="AO15090" s="41"/>
      <c r="AP15090" s="41"/>
      <c r="AQ15090" s="41"/>
      <c r="AR15090" s="41"/>
      <c r="AS15090" s="41"/>
      <c r="AT15090" s="41"/>
      <c r="AU15090" s="41"/>
      <c r="AV15090" s="41"/>
      <c r="AW15090" s="41"/>
      <c r="AX15090" s="41"/>
      <c r="AY15090" s="41"/>
      <c r="AZ15090" s="41"/>
      <c r="BA15090" s="41"/>
      <c r="BB15090" s="41"/>
      <c r="BC15090" s="41"/>
      <c r="BD15090" s="41"/>
      <c r="BE15090" s="41"/>
      <c r="BF15090" s="41"/>
      <c r="BG15090" s="41"/>
      <c r="BH15090" s="41"/>
      <c r="BI15090" s="41"/>
      <c r="BJ15090" s="41"/>
      <c r="BK15090" s="41"/>
      <c r="BL15090" s="41"/>
      <c r="BM15090" s="41"/>
      <c r="BN15090" s="41"/>
      <c r="BO15090" s="41"/>
      <c r="BP15090" s="108"/>
      <c r="CG15090" s="102"/>
      <c r="CI15090" s="45"/>
    </row>
    <row r="15091" spans="37:87" ht="13" customHeight="1">
      <c r="AK15091" s="114"/>
      <c r="AL15091" s="41"/>
      <c r="AM15091" s="41"/>
      <c r="AN15091" s="41"/>
      <c r="AO15091" s="41"/>
      <c r="AP15091" s="41"/>
      <c r="AQ15091" s="41"/>
      <c r="AR15091" s="41"/>
      <c r="AS15091" s="41"/>
      <c r="AT15091" s="41"/>
      <c r="AU15091" s="41"/>
      <c r="AV15091" s="41"/>
      <c r="AW15091" s="41"/>
      <c r="AX15091" s="41"/>
      <c r="AY15091" s="41"/>
      <c r="AZ15091" s="41"/>
      <c r="BA15091" s="41"/>
      <c r="BB15091" s="41"/>
      <c r="BC15091" s="41"/>
      <c r="BD15091" s="41"/>
      <c r="BE15091" s="41"/>
      <c r="BF15091" s="41"/>
      <c r="BG15091" s="41"/>
      <c r="BH15091" s="41"/>
      <c r="BI15091" s="41"/>
      <c r="BJ15091" s="41"/>
      <c r="BK15091" s="41"/>
      <c r="BL15091" s="41"/>
      <c r="BM15091" s="41"/>
      <c r="BN15091" s="41"/>
      <c r="BO15091" s="41"/>
      <c r="BP15091" s="108"/>
      <c r="CG15091" s="102"/>
      <c r="CI15091" s="45"/>
    </row>
    <row r="15092" spans="37:87" ht="13" customHeight="1">
      <c r="AK15092" s="114"/>
      <c r="AL15092" s="41"/>
      <c r="AM15092" s="41"/>
      <c r="AN15092" s="41"/>
      <c r="AO15092" s="41"/>
      <c r="AP15092" s="41"/>
      <c r="AQ15092" s="41"/>
      <c r="AR15092" s="41"/>
      <c r="AS15092" s="41"/>
      <c r="AT15092" s="41"/>
      <c r="AU15092" s="41"/>
      <c r="AV15092" s="41"/>
      <c r="AW15092" s="41"/>
      <c r="AX15092" s="41"/>
      <c r="AY15092" s="41"/>
      <c r="AZ15092" s="41"/>
      <c r="BA15092" s="41"/>
      <c r="BB15092" s="41"/>
      <c r="BC15092" s="41"/>
      <c r="BD15092" s="41"/>
      <c r="BE15092" s="41"/>
      <c r="BF15092" s="41"/>
      <c r="BG15092" s="41"/>
      <c r="BH15092" s="41"/>
      <c r="BI15092" s="41"/>
      <c r="BJ15092" s="41"/>
      <c r="BK15092" s="41"/>
      <c r="BL15092" s="41"/>
      <c r="BM15092" s="41"/>
      <c r="BN15092" s="41"/>
      <c r="BO15092" s="41"/>
      <c r="BP15092" s="108"/>
      <c r="CG15092" s="102"/>
      <c r="CI15092" s="45"/>
    </row>
    <row r="15093" spans="37:87" ht="13" customHeight="1">
      <c r="AK15093" s="114"/>
      <c r="AL15093" s="41"/>
      <c r="AM15093" s="41"/>
      <c r="AN15093" s="41"/>
      <c r="AO15093" s="41"/>
      <c r="AP15093" s="41"/>
      <c r="AQ15093" s="41"/>
      <c r="AR15093" s="41"/>
      <c r="AS15093" s="41"/>
      <c r="AT15093" s="41"/>
      <c r="AU15093" s="41"/>
      <c r="AV15093" s="41"/>
      <c r="AW15093" s="41"/>
      <c r="AX15093" s="41"/>
      <c r="AY15093" s="41"/>
      <c r="AZ15093" s="41"/>
      <c r="BA15093" s="41"/>
      <c r="BB15093" s="41"/>
      <c r="BC15093" s="41"/>
      <c r="BD15093" s="41"/>
      <c r="BE15093" s="41"/>
      <c r="BF15093" s="41"/>
      <c r="BG15093" s="41"/>
      <c r="BH15093" s="41"/>
      <c r="BI15093" s="41"/>
      <c r="BJ15093" s="41"/>
      <c r="BK15093" s="41"/>
      <c r="BL15093" s="41"/>
      <c r="BM15093" s="41"/>
      <c r="BN15093" s="41"/>
      <c r="BO15093" s="41"/>
      <c r="BP15093" s="108"/>
      <c r="CG15093" s="102"/>
      <c r="CI15093" s="45"/>
    </row>
    <row r="15094" spans="37:87" ht="13" customHeight="1">
      <c r="AK15094" s="114"/>
      <c r="AL15094" s="41"/>
      <c r="AM15094" s="41"/>
      <c r="AN15094" s="41"/>
      <c r="AO15094" s="41"/>
      <c r="AP15094" s="41"/>
      <c r="AQ15094" s="41"/>
      <c r="AR15094" s="41"/>
      <c r="AS15094" s="41"/>
      <c r="AT15094" s="41"/>
      <c r="AU15094" s="41"/>
      <c r="AV15094" s="41"/>
      <c r="AW15094" s="41"/>
      <c r="AX15094" s="41"/>
      <c r="AY15094" s="41"/>
      <c r="AZ15094" s="41"/>
      <c r="BA15094" s="41"/>
      <c r="BB15094" s="41"/>
      <c r="BC15094" s="41"/>
      <c r="BD15094" s="41"/>
      <c r="BE15094" s="41"/>
      <c r="BF15094" s="41"/>
      <c r="BG15094" s="41"/>
      <c r="BH15094" s="41"/>
      <c r="BI15094" s="41"/>
      <c r="BJ15094" s="41"/>
      <c r="BK15094" s="41"/>
      <c r="BL15094" s="41"/>
      <c r="BM15094" s="41"/>
      <c r="BN15094" s="41"/>
      <c r="BO15094" s="41"/>
      <c r="BP15094" s="108"/>
      <c r="CG15094" s="102"/>
      <c r="CI15094" s="45"/>
    </row>
    <row r="15095" spans="37:87" ht="13" customHeight="1">
      <c r="AK15095" s="114"/>
      <c r="AL15095" s="41"/>
      <c r="AM15095" s="41"/>
      <c r="AN15095" s="41"/>
      <c r="AO15095" s="41"/>
      <c r="AP15095" s="41"/>
      <c r="AQ15095" s="41"/>
      <c r="AR15095" s="41"/>
      <c r="AS15095" s="41"/>
      <c r="AT15095" s="41"/>
      <c r="AU15095" s="41"/>
      <c r="AV15095" s="41"/>
      <c r="AW15095" s="41"/>
      <c r="AX15095" s="41"/>
      <c r="AY15095" s="41"/>
      <c r="AZ15095" s="41"/>
      <c r="BA15095" s="41"/>
      <c r="BB15095" s="41"/>
      <c r="BC15095" s="41"/>
      <c r="BD15095" s="41"/>
      <c r="BE15095" s="41"/>
      <c r="BF15095" s="41"/>
      <c r="BG15095" s="41"/>
      <c r="BH15095" s="41"/>
      <c r="BI15095" s="41"/>
      <c r="BJ15095" s="41"/>
      <c r="BK15095" s="41"/>
      <c r="BL15095" s="41"/>
      <c r="BM15095" s="41"/>
      <c r="BN15095" s="41"/>
      <c r="BO15095" s="41"/>
      <c r="BP15095" s="108"/>
      <c r="CG15095" s="102"/>
      <c r="CI15095" s="45"/>
    </row>
    <row r="15096" spans="37:87" ht="13" customHeight="1">
      <c r="AK15096" s="114"/>
      <c r="AL15096" s="41"/>
      <c r="AM15096" s="41"/>
      <c r="AN15096" s="41"/>
      <c r="AO15096" s="41"/>
      <c r="AP15096" s="41"/>
      <c r="AQ15096" s="41"/>
      <c r="AR15096" s="41"/>
      <c r="AS15096" s="41"/>
      <c r="AT15096" s="41"/>
      <c r="AU15096" s="41"/>
      <c r="AV15096" s="41"/>
      <c r="AW15096" s="41"/>
      <c r="AX15096" s="41"/>
      <c r="AY15096" s="41"/>
      <c r="AZ15096" s="41"/>
      <c r="BA15096" s="41"/>
      <c r="BB15096" s="41"/>
      <c r="BC15096" s="41"/>
      <c r="BD15096" s="41"/>
      <c r="BE15096" s="41"/>
      <c r="BF15096" s="41"/>
      <c r="BG15096" s="41"/>
      <c r="BH15096" s="41"/>
      <c r="BI15096" s="41"/>
      <c r="BJ15096" s="41"/>
      <c r="BK15096" s="41"/>
      <c r="BL15096" s="41"/>
      <c r="BM15096" s="41"/>
      <c r="BN15096" s="41"/>
      <c r="BO15096" s="41"/>
      <c r="BP15096" s="108"/>
      <c r="CG15096" s="102"/>
      <c r="CI15096" s="45"/>
    </row>
    <row r="15097" spans="37:87" ht="13" customHeight="1">
      <c r="AK15097" s="114"/>
      <c r="AL15097" s="41"/>
      <c r="AM15097" s="41"/>
      <c r="AN15097" s="41"/>
      <c r="AO15097" s="41"/>
      <c r="AP15097" s="41"/>
      <c r="AQ15097" s="41"/>
      <c r="AR15097" s="41"/>
      <c r="AS15097" s="41"/>
      <c r="AT15097" s="41"/>
      <c r="AU15097" s="41"/>
      <c r="AV15097" s="41"/>
      <c r="AW15097" s="41"/>
      <c r="AX15097" s="41"/>
      <c r="AY15097" s="41"/>
      <c r="AZ15097" s="41"/>
      <c r="BA15097" s="41"/>
      <c r="BB15097" s="41"/>
      <c r="BC15097" s="41"/>
      <c r="BD15097" s="41"/>
      <c r="BE15097" s="41"/>
      <c r="BF15097" s="41"/>
      <c r="BG15097" s="41"/>
      <c r="BH15097" s="41"/>
      <c r="BI15097" s="41"/>
      <c r="BJ15097" s="41"/>
      <c r="BK15097" s="41"/>
      <c r="BL15097" s="41"/>
      <c r="BM15097" s="41"/>
      <c r="BN15097" s="41"/>
      <c r="BO15097" s="41"/>
      <c r="BP15097" s="108"/>
      <c r="CG15097" s="102"/>
      <c r="CI15097" s="45"/>
    </row>
    <row r="15098" spans="37:87" ht="13" customHeight="1">
      <c r="AK15098" s="114"/>
      <c r="AL15098" s="41"/>
      <c r="AM15098" s="41"/>
      <c r="AN15098" s="41"/>
      <c r="AO15098" s="41"/>
      <c r="AP15098" s="41"/>
      <c r="AQ15098" s="41"/>
      <c r="AR15098" s="41"/>
      <c r="AS15098" s="41"/>
      <c r="AT15098" s="41"/>
      <c r="AU15098" s="41"/>
      <c r="AV15098" s="41"/>
      <c r="AW15098" s="41"/>
      <c r="AX15098" s="41"/>
      <c r="AY15098" s="41"/>
      <c r="AZ15098" s="41"/>
      <c r="BA15098" s="41"/>
      <c r="BB15098" s="41"/>
      <c r="BC15098" s="41"/>
      <c r="BD15098" s="41"/>
      <c r="BE15098" s="41"/>
      <c r="BF15098" s="41"/>
      <c r="BG15098" s="41"/>
      <c r="BH15098" s="41"/>
      <c r="BI15098" s="41"/>
      <c r="BJ15098" s="41"/>
      <c r="BK15098" s="41"/>
      <c r="BL15098" s="41"/>
      <c r="BM15098" s="41"/>
      <c r="BN15098" s="41"/>
      <c r="BO15098" s="41"/>
      <c r="BP15098" s="108"/>
      <c r="CG15098" s="102"/>
      <c r="CI15098" s="45"/>
    </row>
    <row r="15099" spans="37:87" ht="13" customHeight="1">
      <c r="AK15099" s="114"/>
      <c r="AL15099" s="41"/>
      <c r="AM15099" s="41"/>
      <c r="AN15099" s="41"/>
      <c r="AO15099" s="41"/>
      <c r="AP15099" s="41"/>
      <c r="AQ15099" s="41"/>
      <c r="AR15099" s="41"/>
      <c r="AS15099" s="41"/>
      <c r="AT15099" s="41"/>
      <c r="AU15099" s="41"/>
      <c r="AV15099" s="41"/>
      <c r="AW15099" s="41"/>
      <c r="AX15099" s="41"/>
      <c r="AY15099" s="41"/>
      <c r="AZ15099" s="41"/>
      <c r="BA15099" s="41"/>
      <c r="BB15099" s="41"/>
      <c r="BC15099" s="41"/>
      <c r="BD15099" s="41"/>
      <c r="BE15099" s="41"/>
      <c r="BF15099" s="41"/>
      <c r="BG15099" s="41"/>
      <c r="BH15099" s="41"/>
      <c r="BI15099" s="41"/>
      <c r="BJ15099" s="41"/>
      <c r="BK15099" s="41"/>
      <c r="BL15099" s="41"/>
      <c r="BM15099" s="41"/>
      <c r="BN15099" s="41"/>
      <c r="BO15099" s="41"/>
      <c r="BP15099" s="108"/>
      <c r="CG15099" s="102"/>
      <c r="CI15099" s="45"/>
    </row>
    <row r="15100" spans="37:87" ht="13" customHeight="1">
      <c r="AK15100" s="114"/>
      <c r="AL15100" s="41"/>
      <c r="AM15100" s="41"/>
      <c r="AN15100" s="41"/>
      <c r="AO15100" s="41"/>
      <c r="AP15100" s="41"/>
      <c r="AQ15100" s="41"/>
      <c r="AR15100" s="41"/>
      <c r="AS15100" s="41"/>
      <c r="AT15100" s="41"/>
      <c r="AU15100" s="41"/>
      <c r="AV15100" s="41"/>
      <c r="AW15100" s="41"/>
      <c r="AX15100" s="41"/>
      <c r="AY15100" s="41"/>
      <c r="AZ15100" s="41"/>
      <c r="BA15100" s="41"/>
      <c r="BB15100" s="41"/>
      <c r="BC15100" s="41"/>
      <c r="BD15100" s="41"/>
      <c r="BE15100" s="41"/>
      <c r="BF15100" s="41"/>
      <c r="BG15100" s="41"/>
      <c r="BH15100" s="41"/>
      <c r="BI15100" s="41"/>
      <c r="BJ15100" s="41"/>
      <c r="BK15100" s="41"/>
      <c r="BL15100" s="41"/>
      <c r="BM15100" s="41"/>
      <c r="BN15100" s="41"/>
      <c r="BO15100" s="41"/>
      <c r="BP15100" s="108"/>
      <c r="CG15100" s="102"/>
      <c r="CI15100" s="45"/>
    </row>
    <row r="15101" spans="37:87" ht="13" customHeight="1">
      <c r="AK15101" s="114"/>
      <c r="AL15101" s="41"/>
      <c r="AM15101" s="41"/>
      <c r="AN15101" s="41"/>
      <c r="AO15101" s="41"/>
      <c r="AP15101" s="41"/>
      <c r="AQ15101" s="41"/>
      <c r="AR15101" s="41"/>
      <c r="AS15101" s="41"/>
      <c r="AT15101" s="41"/>
      <c r="AU15101" s="41"/>
      <c r="AV15101" s="41"/>
      <c r="AW15101" s="41"/>
      <c r="AX15101" s="41"/>
      <c r="AY15101" s="41"/>
      <c r="AZ15101" s="41"/>
      <c r="BA15101" s="41"/>
      <c r="BB15101" s="41"/>
      <c r="BC15101" s="41"/>
      <c r="BD15101" s="41"/>
      <c r="BE15101" s="41"/>
      <c r="BF15101" s="41"/>
      <c r="BG15101" s="41"/>
      <c r="BH15101" s="41"/>
      <c r="BI15101" s="41"/>
      <c r="BJ15101" s="41"/>
      <c r="BK15101" s="41"/>
      <c r="BL15101" s="41"/>
      <c r="BM15101" s="41"/>
      <c r="BN15101" s="41"/>
      <c r="BO15101" s="41"/>
      <c r="BP15101" s="108"/>
      <c r="CG15101" s="102"/>
      <c r="CI15101" s="45"/>
    </row>
    <row r="15102" spans="37:87" ht="13" customHeight="1">
      <c r="AK15102" s="114"/>
      <c r="AL15102" s="41"/>
      <c r="AM15102" s="41"/>
      <c r="AN15102" s="41"/>
      <c r="AO15102" s="41"/>
      <c r="AP15102" s="41"/>
      <c r="AQ15102" s="41"/>
      <c r="AR15102" s="41"/>
      <c r="AS15102" s="41"/>
      <c r="AT15102" s="41"/>
      <c r="AU15102" s="41"/>
      <c r="AV15102" s="41"/>
      <c r="AW15102" s="41"/>
      <c r="AX15102" s="41"/>
      <c r="AY15102" s="41"/>
      <c r="AZ15102" s="41"/>
      <c r="BA15102" s="41"/>
      <c r="BB15102" s="41"/>
      <c r="BC15102" s="41"/>
      <c r="BD15102" s="41"/>
      <c r="BE15102" s="41"/>
      <c r="BF15102" s="41"/>
      <c r="BG15102" s="41"/>
      <c r="BH15102" s="41"/>
      <c r="BI15102" s="41"/>
      <c r="BJ15102" s="41"/>
      <c r="BK15102" s="41"/>
      <c r="BL15102" s="41"/>
      <c r="BM15102" s="41"/>
      <c r="BN15102" s="41"/>
      <c r="BO15102" s="41"/>
      <c r="BP15102" s="108"/>
      <c r="CG15102" s="102"/>
      <c r="CI15102" s="45"/>
    </row>
    <row r="15103" spans="37:87" ht="13" customHeight="1">
      <c r="AK15103" s="114"/>
      <c r="AL15103" s="41"/>
      <c r="AM15103" s="41"/>
      <c r="AN15103" s="41"/>
      <c r="AO15103" s="41"/>
      <c r="AP15103" s="41"/>
      <c r="AQ15103" s="41"/>
      <c r="AR15103" s="41"/>
      <c r="AS15103" s="41"/>
      <c r="AT15103" s="41"/>
      <c r="AU15103" s="41"/>
      <c r="AV15103" s="41"/>
      <c r="AW15103" s="41"/>
      <c r="AX15103" s="41"/>
      <c r="AY15103" s="41"/>
      <c r="AZ15103" s="41"/>
      <c r="BA15103" s="41"/>
      <c r="BB15103" s="41"/>
      <c r="BC15103" s="41"/>
      <c r="BD15103" s="41"/>
      <c r="BE15103" s="41"/>
      <c r="BF15103" s="41"/>
      <c r="BG15103" s="41"/>
      <c r="BH15103" s="41"/>
      <c r="BI15103" s="41"/>
      <c r="BJ15103" s="41"/>
      <c r="BK15103" s="41"/>
      <c r="BL15103" s="41"/>
      <c r="BM15103" s="41"/>
      <c r="BN15103" s="41"/>
      <c r="BO15103" s="41"/>
      <c r="BP15103" s="108"/>
      <c r="CG15103" s="102"/>
      <c r="CI15103" s="45"/>
    </row>
    <row r="15104" spans="37:87" ht="13" customHeight="1">
      <c r="AK15104" s="114"/>
      <c r="AL15104" s="41"/>
      <c r="AM15104" s="41"/>
      <c r="AN15104" s="41"/>
      <c r="AO15104" s="41"/>
      <c r="AP15104" s="41"/>
      <c r="AQ15104" s="41"/>
      <c r="AR15104" s="41"/>
      <c r="AS15104" s="41"/>
      <c r="AT15104" s="41"/>
      <c r="AU15104" s="41"/>
      <c r="AV15104" s="41"/>
      <c r="AW15104" s="41"/>
      <c r="AX15104" s="41"/>
      <c r="AY15104" s="41"/>
      <c r="AZ15104" s="41"/>
      <c r="BA15104" s="41"/>
      <c r="BB15104" s="41"/>
      <c r="BC15104" s="41"/>
      <c r="BD15104" s="41"/>
      <c r="BE15104" s="41"/>
      <c r="BF15104" s="41"/>
      <c r="BG15104" s="41"/>
      <c r="BH15104" s="41"/>
      <c r="BI15104" s="41"/>
      <c r="BJ15104" s="41"/>
      <c r="BK15104" s="41"/>
      <c r="BL15104" s="41"/>
      <c r="BM15104" s="41"/>
      <c r="BN15104" s="41"/>
      <c r="BO15104" s="41"/>
      <c r="BP15104" s="108"/>
      <c r="CG15104" s="102"/>
      <c r="CI15104" s="45"/>
    </row>
    <row r="15105" spans="37:87" ht="13" customHeight="1">
      <c r="AK15105" s="114"/>
      <c r="AL15105" s="41"/>
      <c r="AM15105" s="41"/>
      <c r="AN15105" s="41"/>
      <c r="AO15105" s="41"/>
      <c r="AP15105" s="41"/>
      <c r="AQ15105" s="41"/>
      <c r="AR15105" s="41"/>
      <c r="AS15105" s="41"/>
      <c r="AT15105" s="41"/>
      <c r="AU15105" s="41"/>
      <c r="AV15105" s="41"/>
      <c r="AW15105" s="41"/>
      <c r="AX15105" s="41"/>
      <c r="AY15105" s="41"/>
      <c r="AZ15105" s="41"/>
      <c r="BA15105" s="41"/>
      <c r="BB15105" s="41"/>
      <c r="BC15105" s="41"/>
      <c r="BD15105" s="41"/>
      <c r="BE15105" s="41"/>
      <c r="BF15105" s="41"/>
      <c r="BG15105" s="41"/>
      <c r="BH15105" s="41"/>
      <c r="BI15105" s="41"/>
      <c r="BJ15105" s="41"/>
      <c r="BK15105" s="41"/>
      <c r="BL15105" s="41"/>
      <c r="BM15105" s="41"/>
      <c r="BN15105" s="41"/>
      <c r="BO15105" s="41"/>
      <c r="BP15105" s="108"/>
      <c r="CG15105" s="102"/>
      <c r="CI15105" s="45"/>
    </row>
    <row r="15106" spans="37:87" ht="13" customHeight="1">
      <c r="AK15106" s="114"/>
      <c r="AL15106" s="41"/>
      <c r="AM15106" s="41"/>
      <c r="AN15106" s="41"/>
      <c r="AO15106" s="41"/>
      <c r="AP15106" s="41"/>
      <c r="AQ15106" s="41"/>
      <c r="AR15106" s="41"/>
      <c r="AS15106" s="41"/>
      <c r="AT15106" s="41"/>
      <c r="AU15106" s="41"/>
      <c r="AV15106" s="41"/>
      <c r="AW15106" s="41"/>
      <c r="AX15106" s="41"/>
      <c r="AY15106" s="41"/>
      <c r="AZ15106" s="41"/>
      <c r="BA15106" s="41"/>
      <c r="BB15106" s="41"/>
      <c r="BC15106" s="41"/>
      <c r="BD15106" s="41"/>
      <c r="BE15106" s="41"/>
      <c r="BF15106" s="41"/>
      <c r="BG15106" s="41"/>
      <c r="BH15106" s="41"/>
      <c r="BI15106" s="41"/>
      <c r="BJ15106" s="41"/>
      <c r="BK15106" s="41"/>
      <c r="BL15106" s="41"/>
      <c r="BM15106" s="41"/>
      <c r="BN15106" s="41"/>
      <c r="BO15106" s="41"/>
      <c r="BP15106" s="108"/>
      <c r="CG15106" s="102"/>
      <c r="CI15106" s="45"/>
    </row>
    <row r="15107" spans="37:87" ht="13" customHeight="1">
      <c r="AK15107" s="114"/>
      <c r="AL15107" s="41"/>
      <c r="AM15107" s="41"/>
      <c r="AN15107" s="41"/>
      <c r="AO15107" s="41"/>
      <c r="AP15107" s="41"/>
      <c r="AQ15107" s="41"/>
      <c r="AR15107" s="41"/>
      <c r="AS15107" s="41"/>
      <c r="AT15107" s="41"/>
      <c r="AU15107" s="41"/>
      <c r="AV15107" s="41"/>
      <c r="AW15107" s="41"/>
      <c r="AX15107" s="41"/>
      <c r="AY15107" s="41"/>
      <c r="AZ15107" s="41"/>
      <c r="BA15107" s="41"/>
      <c r="BB15107" s="41"/>
      <c r="BC15107" s="41"/>
      <c r="BD15107" s="41"/>
      <c r="BE15107" s="41"/>
      <c r="BF15107" s="41"/>
      <c r="BG15107" s="41"/>
      <c r="BH15107" s="41"/>
      <c r="BI15107" s="41"/>
      <c r="BJ15107" s="41"/>
      <c r="BK15107" s="41"/>
      <c r="BL15107" s="41"/>
      <c r="BM15107" s="41"/>
      <c r="BN15107" s="41"/>
      <c r="BO15107" s="41"/>
      <c r="BP15107" s="108"/>
      <c r="CG15107" s="102"/>
      <c r="CI15107" s="45"/>
    </row>
    <row r="15108" spans="37:87" ht="13" customHeight="1">
      <c r="AK15108" s="114"/>
      <c r="AL15108" s="41"/>
      <c r="AM15108" s="41"/>
      <c r="AN15108" s="41"/>
      <c r="AO15108" s="41"/>
      <c r="AP15108" s="41"/>
      <c r="AQ15108" s="41"/>
      <c r="AR15108" s="41"/>
      <c r="AS15108" s="41"/>
      <c r="AT15108" s="41"/>
      <c r="AU15108" s="41"/>
      <c r="AV15108" s="41"/>
      <c r="AW15108" s="41"/>
      <c r="AX15108" s="41"/>
      <c r="AY15108" s="41"/>
      <c r="AZ15108" s="41"/>
      <c r="BA15108" s="41"/>
      <c r="BB15108" s="41"/>
      <c r="BC15108" s="41"/>
      <c r="BD15108" s="41"/>
      <c r="BE15108" s="41"/>
      <c r="BF15108" s="41"/>
      <c r="BG15108" s="41"/>
      <c r="BH15108" s="41"/>
      <c r="BI15108" s="41"/>
      <c r="BJ15108" s="41"/>
      <c r="BK15108" s="41"/>
      <c r="BL15108" s="41"/>
      <c r="BM15108" s="41"/>
      <c r="BN15108" s="41"/>
      <c r="BO15108" s="41"/>
      <c r="BP15108" s="108"/>
      <c r="CG15108" s="102"/>
      <c r="CI15108" s="45"/>
    </row>
    <row r="15109" spans="37:87" ht="13" customHeight="1">
      <c r="AK15109" s="114"/>
      <c r="AL15109" s="41"/>
      <c r="AM15109" s="41"/>
      <c r="AN15109" s="41"/>
      <c r="AO15109" s="41"/>
      <c r="AP15109" s="41"/>
      <c r="AQ15109" s="41"/>
      <c r="AR15109" s="41"/>
      <c r="AS15109" s="41"/>
      <c r="AT15109" s="41"/>
      <c r="AU15109" s="41"/>
      <c r="AV15109" s="41"/>
      <c r="AW15109" s="41"/>
      <c r="AX15109" s="41"/>
      <c r="AY15109" s="41"/>
      <c r="AZ15109" s="41"/>
      <c r="BA15109" s="41"/>
      <c r="BB15109" s="41"/>
      <c r="BC15109" s="41"/>
      <c r="BD15109" s="41"/>
      <c r="BE15109" s="41"/>
      <c r="BF15109" s="41"/>
      <c r="BG15109" s="41"/>
      <c r="BH15109" s="41"/>
      <c r="BI15109" s="41"/>
      <c r="BJ15109" s="41"/>
      <c r="BK15109" s="41"/>
      <c r="BL15109" s="41"/>
      <c r="BM15109" s="41"/>
      <c r="BN15109" s="41"/>
      <c r="BO15109" s="41"/>
      <c r="BP15109" s="108"/>
      <c r="CG15109" s="102"/>
      <c r="CI15109" s="45"/>
    </row>
    <row r="15110" spans="37:87" ht="13" customHeight="1">
      <c r="AK15110" s="114"/>
      <c r="AL15110" s="41"/>
      <c r="AM15110" s="41"/>
      <c r="AN15110" s="41"/>
      <c r="AO15110" s="41"/>
      <c r="AP15110" s="41"/>
      <c r="AQ15110" s="41"/>
      <c r="AR15110" s="41"/>
      <c r="AS15110" s="41"/>
      <c r="AT15110" s="41"/>
      <c r="AU15110" s="41"/>
      <c r="AV15110" s="41"/>
      <c r="AW15110" s="41"/>
      <c r="AX15110" s="41"/>
      <c r="AY15110" s="41"/>
      <c r="AZ15110" s="41"/>
      <c r="BA15110" s="41"/>
      <c r="BB15110" s="41"/>
      <c r="BC15110" s="41"/>
      <c r="BD15110" s="41"/>
      <c r="BE15110" s="41"/>
      <c r="BF15110" s="41"/>
      <c r="BG15110" s="41"/>
      <c r="BH15110" s="41"/>
      <c r="BI15110" s="41"/>
      <c r="BJ15110" s="41"/>
      <c r="BK15110" s="41"/>
      <c r="BL15110" s="41"/>
      <c r="BM15110" s="41"/>
      <c r="BN15110" s="41"/>
      <c r="BO15110" s="41"/>
      <c r="BP15110" s="108"/>
      <c r="CG15110" s="102"/>
      <c r="CI15110" s="45"/>
    </row>
    <row r="15111" spans="37:87" ht="13" customHeight="1">
      <c r="AK15111" s="114"/>
      <c r="AL15111" s="41"/>
      <c r="AM15111" s="41"/>
      <c r="AN15111" s="41"/>
      <c r="AO15111" s="41"/>
      <c r="AP15111" s="41"/>
      <c r="AQ15111" s="41"/>
      <c r="AR15111" s="41"/>
      <c r="AS15111" s="41"/>
      <c r="AT15111" s="41"/>
      <c r="AU15111" s="41"/>
      <c r="AV15111" s="41"/>
      <c r="AW15111" s="41"/>
      <c r="AX15111" s="41"/>
      <c r="AY15111" s="41"/>
      <c r="AZ15111" s="41"/>
      <c r="BA15111" s="41"/>
      <c r="BB15111" s="41"/>
      <c r="BC15111" s="41"/>
      <c r="BD15111" s="41"/>
      <c r="BE15111" s="41"/>
      <c r="BF15111" s="41"/>
      <c r="BG15111" s="41"/>
      <c r="BH15111" s="41"/>
      <c r="BI15111" s="41"/>
      <c r="BJ15111" s="41"/>
      <c r="BK15111" s="41"/>
      <c r="BL15111" s="41"/>
      <c r="BM15111" s="41"/>
      <c r="BN15111" s="41"/>
      <c r="BO15111" s="41"/>
      <c r="BP15111" s="108"/>
      <c r="CG15111" s="102"/>
      <c r="CI15111" s="45"/>
    </row>
    <row r="15112" spans="37:87" ht="13" customHeight="1">
      <c r="AK15112" s="114"/>
      <c r="AL15112" s="41"/>
      <c r="AM15112" s="41"/>
      <c r="AN15112" s="41"/>
      <c r="AO15112" s="41"/>
      <c r="AP15112" s="41"/>
      <c r="AQ15112" s="41"/>
      <c r="AR15112" s="41"/>
      <c r="AS15112" s="41"/>
      <c r="AT15112" s="41"/>
      <c r="AU15112" s="41"/>
      <c r="AV15112" s="41"/>
      <c r="AW15112" s="41"/>
      <c r="AX15112" s="41"/>
      <c r="AY15112" s="41"/>
      <c r="AZ15112" s="41"/>
      <c r="BA15112" s="41"/>
      <c r="BB15112" s="41"/>
      <c r="BC15112" s="41"/>
      <c r="BD15112" s="41"/>
      <c r="BE15112" s="41"/>
      <c r="BF15112" s="41"/>
      <c r="BG15112" s="41"/>
      <c r="BH15112" s="41"/>
      <c r="BI15112" s="41"/>
      <c r="BJ15112" s="41"/>
      <c r="BK15112" s="41"/>
      <c r="BL15112" s="41"/>
      <c r="BM15112" s="41"/>
      <c r="BN15112" s="41"/>
      <c r="BO15112" s="41"/>
      <c r="BP15112" s="108"/>
      <c r="CG15112" s="102"/>
      <c r="CI15112" s="45"/>
    </row>
    <row r="15113" spans="37:87" ht="13" customHeight="1">
      <c r="AK15113" s="114"/>
      <c r="AL15113" s="41"/>
      <c r="AM15113" s="41"/>
      <c r="AN15113" s="41"/>
      <c r="AO15113" s="41"/>
      <c r="AP15113" s="41"/>
      <c r="AQ15113" s="41"/>
      <c r="AR15113" s="41"/>
      <c r="AS15113" s="41"/>
      <c r="AT15113" s="41"/>
      <c r="AU15113" s="41"/>
      <c r="AV15113" s="41"/>
      <c r="AW15113" s="41"/>
      <c r="AX15113" s="41"/>
      <c r="AY15113" s="41"/>
      <c r="AZ15113" s="41"/>
      <c r="BA15113" s="41"/>
      <c r="BB15113" s="41"/>
      <c r="BC15113" s="41"/>
      <c r="BD15113" s="41"/>
      <c r="BE15113" s="41"/>
      <c r="BF15113" s="41"/>
      <c r="BG15113" s="41"/>
      <c r="BH15113" s="41"/>
      <c r="BI15113" s="41"/>
      <c r="BJ15113" s="41"/>
      <c r="BK15113" s="41"/>
      <c r="BL15113" s="41"/>
      <c r="BM15113" s="41"/>
      <c r="BN15113" s="41"/>
      <c r="BO15113" s="41"/>
      <c r="BP15113" s="108"/>
      <c r="CG15113" s="102"/>
      <c r="CI15113" s="45"/>
    </row>
    <row r="15114" spans="37:87" ht="13" customHeight="1">
      <c r="AK15114" s="114"/>
      <c r="AL15114" s="41"/>
      <c r="AM15114" s="41"/>
      <c r="AN15114" s="41"/>
      <c r="AO15114" s="41"/>
      <c r="AP15114" s="41"/>
      <c r="AQ15114" s="41"/>
      <c r="AR15114" s="41"/>
      <c r="AS15114" s="41"/>
      <c r="AT15114" s="41"/>
      <c r="AU15114" s="41"/>
      <c r="AV15114" s="41"/>
      <c r="AW15114" s="41"/>
      <c r="AX15114" s="41"/>
      <c r="AY15114" s="41"/>
      <c r="AZ15114" s="41"/>
      <c r="BA15114" s="41"/>
      <c r="BB15114" s="41"/>
      <c r="BC15114" s="41"/>
      <c r="BD15114" s="41"/>
      <c r="BE15114" s="41"/>
      <c r="BF15114" s="41"/>
      <c r="BG15114" s="41"/>
      <c r="BH15114" s="41"/>
      <c r="BI15114" s="41"/>
      <c r="BJ15114" s="41"/>
      <c r="BK15114" s="41"/>
      <c r="BL15114" s="41"/>
      <c r="BM15114" s="41"/>
      <c r="BN15114" s="41"/>
      <c r="BO15114" s="41"/>
      <c r="BP15114" s="108"/>
      <c r="CG15114" s="102"/>
      <c r="CI15114" s="45"/>
    </row>
    <row r="15115" spans="37:87" ht="13" customHeight="1">
      <c r="AK15115" s="114"/>
      <c r="AL15115" s="41"/>
      <c r="AM15115" s="41"/>
      <c r="AN15115" s="41"/>
      <c r="AO15115" s="41"/>
      <c r="AP15115" s="41"/>
      <c r="AQ15115" s="41"/>
      <c r="AR15115" s="41"/>
      <c r="AS15115" s="41"/>
      <c r="AT15115" s="41"/>
      <c r="AU15115" s="41"/>
      <c r="AV15115" s="41"/>
      <c r="AW15115" s="41"/>
      <c r="AX15115" s="41"/>
      <c r="AY15115" s="41"/>
      <c r="AZ15115" s="41"/>
      <c r="BA15115" s="41"/>
      <c r="BB15115" s="41"/>
      <c r="BC15115" s="41"/>
      <c r="BD15115" s="41"/>
      <c r="BE15115" s="41"/>
      <c r="BF15115" s="41"/>
      <c r="BG15115" s="41"/>
      <c r="BH15115" s="41"/>
      <c r="BI15115" s="41"/>
      <c r="BJ15115" s="41"/>
      <c r="BK15115" s="41"/>
      <c r="BL15115" s="41"/>
      <c r="BM15115" s="41"/>
      <c r="BN15115" s="41"/>
      <c r="BO15115" s="41"/>
      <c r="BP15115" s="108"/>
      <c r="CG15115" s="102"/>
      <c r="CI15115" s="45"/>
    </row>
    <row r="15116" spans="37:87" ht="13" customHeight="1">
      <c r="AK15116" s="114"/>
      <c r="AL15116" s="41"/>
      <c r="AM15116" s="41"/>
      <c r="AN15116" s="41"/>
      <c r="AO15116" s="41"/>
      <c r="AP15116" s="41"/>
      <c r="AQ15116" s="41"/>
      <c r="AR15116" s="41"/>
      <c r="AS15116" s="41"/>
      <c r="AT15116" s="41"/>
      <c r="AU15116" s="41"/>
      <c r="AV15116" s="41"/>
      <c r="AW15116" s="41"/>
      <c r="AX15116" s="41"/>
      <c r="AY15116" s="41"/>
      <c r="AZ15116" s="41"/>
      <c r="BA15116" s="41"/>
      <c r="BB15116" s="41"/>
      <c r="BC15116" s="41"/>
      <c r="BD15116" s="41"/>
      <c r="BE15116" s="41"/>
      <c r="BF15116" s="41"/>
      <c r="BG15116" s="41"/>
      <c r="BH15116" s="41"/>
      <c r="BI15116" s="41"/>
      <c r="BJ15116" s="41"/>
      <c r="BK15116" s="41"/>
      <c r="BL15116" s="41"/>
      <c r="BM15116" s="41"/>
      <c r="BN15116" s="41"/>
      <c r="BO15116" s="41"/>
      <c r="BP15116" s="108"/>
      <c r="CG15116" s="102"/>
      <c r="CI15116" s="45"/>
    </row>
    <row r="15117" spans="37:87" ht="13" customHeight="1">
      <c r="AK15117" s="114"/>
      <c r="AL15117" s="41"/>
      <c r="AM15117" s="41"/>
      <c r="AN15117" s="41"/>
      <c r="AO15117" s="41"/>
      <c r="AP15117" s="41"/>
      <c r="AQ15117" s="41"/>
      <c r="AR15117" s="41"/>
      <c r="AS15117" s="41"/>
      <c r="AT15117" s="41"/>
      <c r="AU15117" s="41"/>
      <c r="AV15117" s="41"/>
      <c r="AW15117" s="41"/>
      <c r="AX15117" s="41"/>
      <c r="AY15117" s="41"/>
      <c r="AZ15117" s="41"/>
      <c r="BA15117" s="41"/>
      <c r="BB15117" s="41"/>
      <c r="BC15117" s="41"/>
      <c r="BD15117" s="41"/>
      <c r="BE15117" s="41"/>
      <c r="BF15117" s="41"/>
      <c r="BG15117" s="41"/>
      <c r="BH15117" s="41"/>
      <c r="BI15117" s="41"/>
      <c r="BJ15117" s="41"/>
      <c r="BK15117" s="41"/>
      <c r="BL15117" s="41"/>
      <c r="BM15117" s="41"/>
      <c r="BN15117" s="41"/>
      <c r="BO15117" s="41"/>
      <c r="BP15117" s="108"/>
      <c r="CG15117" s="102"/>
      <c r="CI15117" s="45"/>
    </row>
    <row r="15118" spans="37:87" ht="13" customHeight="1">
      <c r="AK15118" s="114"/>
      <c r="AL15118" s="41"/>
      <c r="AM15118" s="41"/>
      <c r="AN15118" s="41"/>
      <c r="AO15118" s="41"/>
      <c r="AP15118" s="41"/>
      <c r="AQ15118" s="41"/>
      <c r="AR15118" s="41"/>
      <c r="AS15118" s="41"/>
      <c r="AT15118" s="41"/>
      <c r="AU15118" s="41"/>
      <c r="AV15118" s="41"/>
      <c r="AW15118" s="41"/>
      <c r="AX15118" s="41"/>
      <c r="AY15118" s="41"/>
      <c r="AZ15118" s="41"/>
      <c r="BA15118" s="41"/>
      <c r="BB15118" s="41"/>
      <c r="BC15118" s="41"/>
      <c r="BD15118" s="41"/>
      <c r="BE15118" s="41"/>
      <c r="BF15118" s="41"/>
      <c r="BG15118" s="41"/>
      <c r="BH15118" s="41"/>
      <c r="BI15118" s="41"/>
      <c r="BJ15118" s="41"/>
      <c r="BK15118" s="41"/>
      <c r="BL15118" s="41"/>
      <c r="BM15118" s="41"/>
      <c r="BN15118" s="41"/>
      <c r="BO15118" s="41"/>
      <c r="BP15118" s="108"/>
      <c r="CG15118" s="102"/>
      <c r="CI15118" s="45"/>
    </row>
    <row r="15119" spans="37:87" ht="13" customHeight="1">
      <c r="AK15119" s="114"/>
      <c r="AL15119" s="41"/>
      <c r="AM15119" s="41"/>
      <c r="AN15119" s="41"/>
      <c r="AO15119" s="41"/>
      <c r="AP15119" s="41"/>
      <c r="AQ15119" s="41"/>
      <c r="AR15119" s="41"/>
      <c r="AS15119" s="41"/>
      <c r="AT15119" s="41"/>
      <c r="AU15119" s="41"/>
      <c r="AV15119" s="41"/>
      <c r="AW15119" s="41"/>
      <c r="AX15119" s="41"/>
      <c r="AY15119" s="41"/>
      <c r="AZ15119" s="41"/>
      <c r="BA15119" s="41"/>
      <c r="BB15119" s="41"/>
      <c r="BC15119" s="41"/>
      <c r="BD15119" s="41"/>
      <c r="BE15119" s="41"/>
      <c r="BF15119" s="41"/>
      <c r="BG15119" s="41"/>
      <c r="BH15119" s="41"/>
      <c r="BI15119" s="41"/>
      <c r="BJ15119" s="41"/>
      <c r="BK15119" s="41"/>
      <c r="BL15119" s="41"/>
      <c r="BM15119" s="41"/>
      <c r="BN15119" s="41"/>
      <c r="BO15119" s="41"/>
      <c r="BP15119" s="108"/>
      <c r="CG15119" s="102"/>
      <c r="CI15119" s="45"/>
    </row>
    <row r="15120" spans="37:87" ht="13" customHeight="1">
      <c r="AK15120" s="114"/>
      <c r="AL15120" s="41"/>
      <c r="AM15120" s="41"/>
      <c r="AN15120" s="41"/>
      <c r="AO15120" s="41"/>
      <c r="AP15120" s="41"/>
      <c r="AQ15120" s="41"/>
      <c r="AR15120" s="41"/>
      <c r="AS15120" s="41"/>
      <c r="AT15120" s="41"/>
      <c r="AU15120" s="41"/>
      <c r="AV15120" s="41"/>
      <c r="AW15120" s="41"/>
      <c r="AX15120" s="41"/>
      <c r="AY15120" s="41"/>
      <c r="AZ15120" s="41"/>
      <c r="BA15120" s="41"/>
      <c r="BB15120" s="41"/>
      <c r="BC15120" s="41"/>
      <c r="BD15120" s="41"/>
      <c r="BE15120" s="41"/>
      <c r="BF15120" s="41"/>
      <c r="BG15120" s="41"/>
      <c r="BH15120" s="41"/>
      <c r="BI15120" s="41"/>
      <c r="BJ15120" s="41"/>
      <c r="BK15120" s="41"/>
      <c r="BL15120" s="41"/>
      <c r="BM15120" s="41"/>
      <c r="BN15120" s="41"/>
      <c r="BO15120" s="41"/>
      <c r="BP15120" s="108"/>
      <c r="CG15120" s="102"/>
      <c r="CI15120" s="45"/>
    </row>
    <row r="15121" spans="37:87" ht="13" customHeight="1">
      <c r="AK15121" s="114"/>
      <c r="AL15121" s="41"/>
      <c r="AM15121" s="41"/>
      <c r="AN15121" s="41"/>
      <c r="AO15121" s="41"/>
      <c r="AP15121" s="41"/>
      <c r="AQ15121" s="41"/>
      <c r="AR15121" s="41"/>
      <c r="AS15121" s="41"/>
      <c r="AT15121" s="41"/>
      <c r="AU15121" s="41"/>
      <c r="AV15121" s="41"/>
      <c r="AW15121" s="41"/>
      <c r="AX15121" s="41"/>
      <c r="AY15121" s="41"/>
      <c r="AZ15121" s="41"/>
      <c r="BA15121" s="41"/>
      <c r="BB15121" s="41"/>
      <c r="BC15121" s="41"/>
      <c r="BD15121" s="41"/>
      <c r="BE15121" s="41"/>
      <c r="BF15121" s="41"/>
      <c r="BG15121" s="41"/>
      <c r="BH15121" s="41"/>
      <c r="BI15121" s="41"/>
      <c r="BJ15121" s="41"/>
      <c r="BK15121" s="41"/>
      <c r="BL15121" s="41"/>
      <c r="BM15121" s="41"/>
      <c r="BN15121" s="41"/>
      <c r="BO15121" s="41"/>
      <c r="BP15121" s="108"/>
      <c r="CG15121" s="102"/>
      <c r="CI15121" s="45"/>
    </row>
    <row r="15122" spans="37:87" ht="13" customHeight="1">
      <c r="AK15122" s="114"/>
      <c r="AL15122" s="41"/>
      <c r="AM15122" s="41"/>
      <c r="AN15122" s="41"/>
      <c r="AO15122" s="41"/>
      <c r="AP15122" s="41"/>
      <c r="AQ15122" s="41"/>
      <c r="AR15122" s="41"/>
      <c r="AS15122" s="41"/>
      <c r="AT15122" s="41"/>
      <c r="AU15122" s="41"/>
      <c r="AV15122" s="41"/>
      <c r="AW15122" s="41"/>
      <c r="AX15122" s="41"/>
      <c r="AY15122" s="41"/>
      <c r="AZ15122" s="41"/>
      <c r="BA15122" s="41"/>
      <c r="BB15122" s="41"/>
      <c r="BC15122" s="41"/>
      <c r="BD15122" s="41"/>
      <c r="BE15122" s="41"/>
      <c r="BF15122" s="41"/>
      <c r="BG15122" s="41"/>
      <c r="BH15122" s="41"/>
      <c r="BI15122" s="41"/>
      <c r="BJ15122" s="41"/>
      <c r="BK15122" s="41"/>
      <c r="BL15122" s="41"/>
      <c r="BM15122" s="41"/>
      <c r="BN15122" s="41"/>
      <c r="BO15122" s="41"/>
      <c r="BP15122" s="108"/>
      <c r="CG15122" s="102"/>
      <c r="CI15122" s="45"/>
    </row>
    <row r="15123" spans="37:87" ht="13" customHeight="1">
      <c r="AK15123" s="114"/>
      <c r="AL15123" s="41"/>
      <c r="AM15123" s="41"/>
      <c r="AN15123" s="41"/>
      <c r="AO15123" s="41"/>
      <c r="AP15123" s="41"/>
      <c r="AQ15123" s="41"/>
      <c r="AR15123" s="41"/>
      <c r="AS15123" s="41"/>
      <c r="AT15123" s="41"/>
      <c r="AU15123" s="41"/>
      <c r="AV15123" s="41"/>
      <c r="AW15123" s="41"/>
      <c r="AX15123" s="41"/>
      <c r="AY15123" s="41"/>
      <c r="AZ15123" s="41"/>
      <c r="BA15123" s="41"/>
      <c r="BB15123" s="41"/>
      <c r="BC15123" s="41"/>
      <c r="BD15123" s="41"/>
      <c r="BE15123" s="41"/>
      <c r="BF15123" s="41"/>
      <c r="BG15123" s="41"/>
      <c r="BH15123" s="41"/>
      <c r="BI15123" s="41"/>
      <c r="BJ15123" s="41"/>
      <c r="BK15123" s="41"/>
      <c r="BL15123" s="41"/>
      <c r="BM15123" s="41"/>
      <c r="BN15123" s="41"/>
      <c r="BO15123" s="41"/>
      <c r="BP15123" s="108"/>
      <c r="CG15123" s="102"/>
      <c r="CI15123" s="45"/>
    </row>
    <row r="15124" spans="37:87" ht="13" customHeight="1">
      <c r="AK15124" s="114"/>
      <c r="AL15124" s="41"/>
      <c r="AM15124" s="41"/>
      <c r="AN15124" s="41"/>
      <c r="AO15124" s="41"/>
      <c r="AP15124" s="41"/>
      <c r="AQ15124" s="41"/>
      <c r="AR15124" s="41"/>
      <c r="AS15124" s="41"/>
      <c r="AT15124" s="41"/>
      <c r="AU15124" s="41"/>
      <c r="AV15124" s="41"/>
      <c r="AW15124" s="41"/>
      <c r="AX15124" s="41"/>
      <c r="AY15124" s="41"/>
      <c r="AZ15124" s="41"/>
      <c r="BA15124" s="41"/>
      <c r="BB15124" s="41"/>
      <c r="BC15124" s="41"/>
      <c r="BD15124" s="41"/>
      <c r="BE15124" s="41"/>
      <c r="BF15124" s="41"/>
      <c r="BG15124" s="41"/>
      <c r="BH15124" s="41"/>
      <c r="BI15124" s="41"/>
      <c r="BJ15124" s="41"/>
      <c r="BK15124" s="41"/>
      <c r="BL15124" s="41"/>
      <c r="BM15124" s="41"/>
      <c r="BN15124" s="41"/>
      <c r="BO15124" s="41"/>
      <c r="BP15124" s="108"/>
      <c r="CG15124" s="102"/>
      <c r="CI15124" s="45"/>
    </row>
    <row r="15125" spans="37:87" ht="13" customHeight="1">
      <c r="AK15125" s="114"/>
      <c r="AL15125" s="41"/>
      <c r="AM15125" s="41"/>
      <c r="AN15125" s="41"/>
      <c r="AO15125" s="41"/>
      <c r="AP15125" s="41"/>
      <c r="AQ15125" s="41"/>
      <c r="AR15125" s="41"/>
      <c r="AS15125" s="41"/>
      <c r="AT15125" s="41"/>
      <c r="AU15125" s="41"/>
      <c r="AV15125" s="41"/>
      <c r="AW15125" s="41"/>
      <c r="AX15125" s="41"/>
      <c r="AY15125" s="41"/>
      <c r="AZ15125" s="41"/>
      <c r="BA15125" s="41"/>
      <c r="BB15125" s="41"/>
      <c r="BC15125" s="41"/>
      <c r="BD15125" s="41"/>
      <c r="BE15125" s="41"/>
      <c r="BF15125" s="41"/>
      <c r="BG15125" s="41"/>
      <c r="BH15125" s="41"/>
      <c r="BI15125" s="41"/>
      <c r="BJ15125" s="41"/>
      <c r="BK15125" s="41"/>
      <c r="BL15125" s="41"/>
      <c r="BM15125" s="41"/>
      <c r="BN15125" s="41"/>
      <c r="BO15125" s="41"/>
      <c r="BP15125" s="108"/>
      <c r="CG15125" s="102"/>
      <c r="CI15125" s="45"/>
    </row>
    <row r="15126" spans="37:87" ht="13" customHeight="1">
      <c r="AK15126" s="114"/>
      <c r="AL15126" s="41"/>
      <c r="AM15126" s="41"/>
      <c r="AN15126" s="41"/>
      <c r="AO15126" s="41"/>
      <c r="AP15126" s="41"/>
      <c r="AQ15126" s="41"/>
      <c r="AR15126" s="41"/>
      <c r="AS15126" s="41"/>
      <c r="AT15126" s="41"/>
      <c r="AU15126" s="41"/>
      <c r="AV15126" s="41"/>
      <c r="AW15126" s="41"/>
      <c r="AX15126" s="41"/>
      <c r="AY15126" s="41"/>
      <c r="AZ15126" s="41"/>
      <c r="BA15126" s="41"/>
      <c r="BB15126" s="41"/>
      <c r="BC15126" s="41"/>
      <c r="BD15126" s="41"/>
      <c r="BE15126" s="41"/>
      <c r="BF15126" s="41"/>
      <c r="BG15126" s="41"/>
      <c r="BH15126" s="41"/>
      <c r="BI15126" s="41"/>
      <c r="BJ15126" s="41"/>
      <c r="BK15126" s="41"/>
      <c r="BL15126" s="41"/>
      <c r="BM15126" s="41"/>
      <c r="BN15126" s="41"/>
      <c r="BO15126" s="41"/>
      <c r="BP15126" s="108"/>
      <c r="CG15126" s="102"/>
      <c r="CI15126" s="45"/>
    </row>
    <row r="15127" spans="37:87" ht="13" customHeight="1">
      <c r="AK15127" s="114"/>
      <c r="AL15127" s="41"/>
      <c r="AM15127" s="41"/>
      <c r="AN15127" s="41"/>
      <c r="AO15127" s="41"/>
      <c r="AP15127" s="41"/>
      <c r="AQ15127" s="41"/>
      <c r="AR15127" s="41"/>
      <c r="AS15127" s="41"/>
      <c r="AT15127" s="41"/>
      <c r="AU15127" s="41"/>
      <c r="AV15127" s="41"/>
      <c r="AW15127" s="41"/>
      <c r="AX15127" s="41"/>
      <c r="AY15127" s="41"/>
      <c r="AZ15127" s="41"/>
      <c r="BA15127" s="41"/>
      <c r="BB15127" s="41"/>
      <c r="BC15127" s="41"/>
      <c r="BD15127" s="41"/>
      <c r="BE15127" s="41"/>
      <c r="BF15127" s="41"/>
      <c r="BG15127" s="41"/>
      <c r="BH15127" s="41"/>
      <c r="BI15127" s="41"/>
      <c r="BJ15127" s="41"/>
      <c r="BK15127" s="41"/>
      <c r="BL15127" s="41"/>
      <c r="BM15127" s="41"/>
      <c r="BN15127" s="41"/>
      <c r="BO15127" s="41"/>
      <c r="BP15127" s="108"/>
      <c r="CG15127" s="102"/>
      <c r="CI15127" s="45"/>
    </row>
    <row r="15128" spans="37:87" ht="13" customHeight="1">
      <c r="AK15128" s="114"/>
      <c r="AL15128" s="41"/>
      <c r="AM15128" s="41"/>
      <c r="AN15128" s="41"/>
      <c r="AO15128" s="41"/>
      <c r="AP15128" s="41"/>
      <c r="AQ15128" s="41"/>
      <c r="AR15128" s="41"/>
      <c r="AS15128" s="41"/>
      <c r="AT15128" s="41"/>
      <c r="AU15128" s="41"/>
      <c r="AV15128" s="41"/>
      <c r="AW15128" s="41"/>
      <c r="AX15128" s="41"/>
      <c r="AY15128" s="41"/>
      <c r="AZ15128" s="41"/>
      <c r="BA15128" s="41"/>
      <c r="BB15128" s="41"/>
      <c r="BC15128" s="41"/>
      <c r="BD15128" s="41"/>
      <c r="BE15128" s="41"/>
      <c r="BF15128" s="41"/>
      <c r="BG15128" s="41"/>
      <c r="BH15128" s="41"/>
      <c r="BI15128" s="41"/>
      <c r="BJ15128" s="41"/>
      <c r="BK15128" s="41"/>
      <c r="BL15128" s="41"/>
      <c r="BM15128" s="41"/>
      <c r="BN15128" s="41"/>
      <c r="BO15128" s="41"/>
      <c r="BP15128" s="108"/>
      <c r="CG15128" s="102"/>
      <c r="CI15128" s="45"/>
    </row>
    <row r="15129" spans="37:87" ht="13" customHeight="1">
      <c r="AK15129" s="114"/>
      <c r="AL15129" s="41"/>
      <c r="AM15129" s="41"/>
      <c r="AN15129" s="41"/>
      <c r="AO15129" s="41"/>
      <c r="AP15129" s="41"/>
      <c r="AQ15129" s="41"/>
      <c r="AR15129" s="41"/>
      <c r="AS15129" s="41"/>
      <c r="AT15129" s="41"/>
      <c r="AU15129" s="41"/>
      <c r="AV15129" s="41"/>
      <c r="AW15129" s="41"/>
      <c r="AX15129" s="41"/>
      <c r="AY15129" s="41"/>
      <c r="AZ15129" s="41"/>
      <c r="BA15129" s="41"/>
      <c r="BB15129" s="41"/>
      <c r="BC15129" s="41"/>
      <c r="BD15129" s="41"/>
      <c r="BE15129" s="41"/>
      <c r="BF15129" s="41"/>
      <c r="BG15129" s="41"/>
      <c r="BH15129" s="41"/>
      <c r="BI15129" s="41"/>
      <c r="BJ15129" s="41"/>
      <c r="BK15129" s="41"/>
      <c r="BL15129" s="41"/>
      <c r="BM15129" s="41"/>
      <c r="BN15129" s="41"/>
      <c r="BO15129" s="41"/>
      <c r="BP15129" s="108"/>
      <c r="CG15129" s="102"/>
      <c r="CI15129" s="45"/>
    </row>
    <row r="15130" spans="37:87" ht="13" customHeight="1">
      <c r="AK15130" s="114"/>
      <c r="AL15130" s="41"/>
      <c r="AM15130" s="41"/>
      <c r="AN15130" s="41"/>
      <c r="AO15130" s="41"/>
      <c r="AP15130" s="41"/>
      <c r="AQ15130" s="41"/>
      <c r="AR15130" s="41"/>
      <c r="AS15130" s="41"/>
      <c r="AT15130" s="41"/>
      <c r="AU15130" s="41"/>
      <c r="AV15130" s="41"/>
      <c r="AW15130" s="41"/>
      <c r="AX15130" s="41"/>
      <c r="AY15130" s="41"/>
      <c r="AZ15130" s="41"/>
      <c r="BA15130" s="41"/>
      <c r="BB15130" s="41"/>
      <c r="BC15130" s="41"/>
      <c r="BD15130" s="41"/>
      <c r="BE15130" s="41"/>
      <c r="BF15130" s="41"/>
      <c r="BG15130" s="41"/>
      <c r="BH15130" s="41"/>
      <c r="BI15130" s="41"/>
      <c r="BJ15130" s="41"/>
      <c r="BK15130" s="41"/>
      <c r="BL15130" s="41"/>
      <c r="BM15130" s="41"/>
      <c r="BN15130" s="41"/>
      <c r="BO15130" s="41"/>
      <c r="BP15130" s="108"/>
      <c r="CG15130" s="102"/>
      <c r="CI15130" s="45"/>
    </row>
    <row r="15131" spans="37:87" ht="13" customHeight="1">
      <c r="AK15131" s="114"/>
      <c r="AL15131" s="41"/>
      <c r="AM15131" s="41"/>
      <c r="AN15131" s="41"/>
      <c r="AO15131" s="41"/>
      <c r="AP15131" s="41"/>
      <c r="AQ15131" s="41"/>
      <c r="AR15131" s="41"/>
      <c r="AS15131" s="41"/>
      <c r="AT15131" s="41"/>
      <c r="AU15131" s="41"/>
      <c r="AV15131" s="41"/>
      <c r="AW15131" s="41"/>
      <c r="AX15131" s="41"/>
      <c r="AY15131" s="41"/>
      <c r="AZ15131" s="41"/>
      <c r="BA15131" s="41"/>
      <c r="BB15131" s="41"/>
      <c r="BC15131" s="41"/>
      <c r="BD15131" s="41"/>
      <c r="BE15131" s="41"/>
      <c r="BF15131" s="41"/>
      <c r="BG15131" s="41"/>
      <c r="BH15131" s="41"/>
      <c r="BI15131" s="41"/>
      <c r="BJ15131" s="41"/>
      <c r="BK15131" s="41"/>
      <c r="BL15131" s="41"/>
      <c r="BM15131" s="41"/>
      <c r="BN15131" s="41"/>
      <c r="BO15131" s="41"/>
      <c r="BP15131" s="108"/>
      <c r="CG15131" s="102"/>
      <c r="CI15131" s="45"/>
    </row>
    <row r="15132" spans="37:87" ht="13" customHeight="1">
      <c r="AK15132" s="114"/>
      <c r="AL15132" s="41"/>
      <c r="AM15132" s="41"/>
      <c r="AN15132" s="41"/>
      <c r="AO15132" s="41"/>
      <c r="AP15132" s="41"/>
      <c r="AQ15132" s="41"/>
      <c r="AR15132" s="41"/>
      <c r="AS15132" s="41"/>
      <c r="AT15132" s="41"/>
      <c r="AU15132" s="41"/>
      <c r="AV15132" s="41"/>
      <c r="AW15132" s="41"/>
      <c r="AX15132" s="41"/>
      <c r="AY15132" s="41"/>
      <c r="AZ15132" s="41"/>
      <c r="BA15132" s="41"/>
      <c r="BB15132" s="41"/>
      <c r="BC15132" s="41"/>
      <c r="BD15132" s="41"/>
      <c r="BE15132" s="41"/>
      <c r="BF15132" s="41"/>
      <c r="BG15132" s="41"/>
      <c r="BH15132" s="41"/>
      <c r="BI15132" s="41"/>
      <c r="BJ15132" s="41"/>
      <c r="BK15132" s="41"/>
      <c r="BL15132" s="41"/>
      <c r="BM15132" s="41"/>
      <c r="BN15132" s="41"/>
      <c r="BO15132" s="41"/>
      <c r="BP15132" s="108"/>
      <c r="CG15132" s="102"/>
      <c r="CI15132" s="45"/>
    </row>
    <row r="15133" spans="37:87" ht="13" customHeight="1">
      <c r="AK15133" s="114"/>
      <c r="AL15133" s="41"/>
      <c r="AM15133" s="41"/>
      <c r="AN15133" s="41"/>
      <c r="AO15133" s="41"/>
      <c r="AP15133" s="41"/>
      <c r="AQ15133" s="41"/>
      <c r="AR15133" s="41"/>
      <c r="AS15133" s="41"/>
      <c r="AT15133" s="41"/>
      <c r="AU15133" s="41"/>
      <c r="AV15133" s="41"/>
      <c r="AW15133" s="41"/>
      <c r="AX15133" s="41"/>
      <c r="AY15133" s="41"/>
      <c r="AZ15133" s="41"/>
      <c r="BA15133" s="41"/>
      <c r="BB15133" s="41"/>
      <c r="BC15133" s="41"/>
      <c r="BD15133" s="41"/>
      <c r="BE15133" s="41"/>
      <c r="BF15133" s="41"/>
      <c r="BG15133" s="41"/>
      <c r="BH15133" s="41"/>
      <c r="BI15133" s="41"/>
      <c r="BJ15133" s="41"/>
      <c r="BK15133" s="41"/>
      <c r="BL15133" s="41"/>
      <c r="BM15133" s="41"/>
      <c r="BN15133" s="41"/>
      <c r="BO15133" s="41"/>
      <c r="BP15133" s="108"/>
      <c r="CG15133" s="102"/>
      <c r="CI15133" s="45"/>
    </row>
    <row r="15134" spans="37:87" ht="13" customHeight="1">
      <c r="AK15134" s="114"/>
      <c r="AL15134" s="41"/>
      <c r="AM15134" s="41"/>
      <c r="AN15134" s="41"/>
      <c r="AO15134" s="41"/>
      <c r="AP15134" s="41"/>
      <c r="AQ15134" s="41"/>
      <c r="AR15134" s="41"/>
      <c r="AS15134" s="41"/>
      <c r="AT15134" s="41"/>
      <c r="AU15134" s="41"/>
      <c r="AV15134" s="41"/>
      <c r="AW15134" s="41"/>
      <c r="AX15134" s="41"/>
      <c r="AY15134" s="41"/>
      <c r="AZ15134" s="41"/>
      <c r="BA15134" s="41"/>
      <c r="BB15134" s="41"/>
      <c r="BC15134" s="41"/>
      <c r="BD15134" s="41"/>
      <c r="BE15134" s="41"/>
      <c r="BF15134" s="41"/>
      <c r="BG15134" s="41"/>
      <c r="BH15134" s="41"/>
      <c r="BI15134" s="41"/>
      <c r="BJ15134" s="41"/>
      <c r="BK15134" s="41"/>
      <c r="BL15134" s="41"/>
      <c r="BM15134" s="41"/>
      <c r="BN15134" s="41"/>
      <c r="BO15134" s="41"/>
      <c r="BP15134" s="108"/>
      <c r="CG15134" s="102"/>
      <c r="CI15134" s="45"/>
    </row>
    <row r="15135" spans="37:87" ht="13" customHeight="1">
      <c r="AK15135" s="114"/>
      <c r="AL15135" s="41"/>
      <c r="AM15135" s="41"/>
      <c r="AN15135" s="41"/>
      <c r="AO15135" s="41"/>
      <c r="AP15135" s="41"/>
      <c r="AQ15135" s="41"/>
      <c r="AR15135" s="41"/>
      <c r="AS15135" s="41"/>
      <c r="AT15135" s="41"/>
      <c r="AU15135" s="41"/>
      <c r="AV15135" s="41"/>
      <c r="AW15135" s="41"/>
      <c r="AX15135" s="41"/>
      <c r="AY15135" s="41"/>
      <c r="AZ15135" s="41"/>
      <c r="BA15135" s="41"/>
      <c r="BB15135" s="41"/>
      <c r="BC15135" s="41"/>
      <c r="BD15135" s="41"/>
      <c r="BE15135" s="41"/>
      <c r="BF15135" s="41"/>
      <c r="BG15135" s="41"/>
      <c r="BH15135" s="41"/>
      <c r="BI15135" s="41"/>
      <c r="BJ15135" s="41"/>
      <c r="BK15135" s="41"/>
      <c r="BL15135" s="41"/>
      <c r="BM15135" s="41"/>
      <c r="BN15135" s="41"/>
      <c r="BO15135" s="41"/>
      <c r="BP15135" s="108"/>
      <c r="CG15135" s="102"/>
      <c r="CI15135" s="45"/>
    </row>
    <row r="15136" spans="37:87" ht="13" customHeight="1">
      <c r="AK15136" s="114"/>
      <c r="AL15136" s="41"/>
      <c r="AM15136" s="41"/>
      <c r="AN15136" s="41"/>
      <c r="AO15136" s="41"/>
      <c r="AP15136" s="41"/>
      <c r="AQ15136" s="41"/>
      <c r="AR15136" s="41"/>
      <c r="AS15136" s="41"/>
      <c r="AT15136" s="41"/>
      <c r="AU15136" s="41"/>
      <c r="AV15136" s="41"/>
      <c r="AW15136" s="41"/>
      <c r="AX15136" s="41"/>
      <c r="AY15136" s="41"/>
      <c r="AZ15136" s="41"/>
      <c r="BA15136" s="41"/>
      <c r="BB15136" s="41"/>
      <c r="BC15136" s="41"/>
      <c r="BD15136" s="41"/>
      <c r="BE15136" s="41"/>
      <c r="BF15136" s="41"/>
      <c r="BG15136" s="41"/>
      <c r="BH15136" s="41"/>
      <c r="BI15136" s="41"/>
      <c r="BJ15136" s="41"/>
      <c r="BK15136" s="41"/>
      <c r="BL15136" s="41"/>
      <c r="BM15136" s="41"/>
      <c r="BN15136" s="41"/>
      <c r="BO15136" s="41"/>
      <c r="BP15136" s="108"/>
      <c r="CG15136" s="102"/>
      <c r="CI15136" s="45"/>
    </row>
    <row r="15137" spans="37:87" ht="13" customHeight="1">
      <c r="AK15137" s="114"/>
      <c r="AL15137" s="41"/>
      <c r="AM15137" s="41"/>
      <c r="AN15137" s="41"/>
      <c r="AO15137" s="41"/>
      <c r="AP15137" s="41"/>
      <c r="AQ15137" s="41"/>
      <c r="AR15137" s="41"/>
      <c r="AS15137" s="41"/>
      <c r="AT15137" s="41"/>
      <c r="AU15137" s="41"/>
      <c r="AV15137" s="41"/>
      <c r="AW15137" s="41"/>
      <c r="AX15137" s="41"/>
      <c r="AY15137" s="41"/>
      <c r="AZ15137" s="41"/>
      <c r="BA15137" s="41"/>
      <c r="BB15137" s="41"/>
      <c r="BC15137" s="41"/>
      <c r="BD15137" s="41"/>
      <c r="BE15137" s="41"/>
      <c r="BF15137" s="41"/>
      <c r="BG15137" s="41"/>
      <c r="BH15137" s="41"/>
      <c r="BI15137" s="41"/>
      <c r="BJ15137" s="41"/>
      <c r="BK15137" s="41"/>
      <c r="BL15137" s="41"/>
      <c r="BM15137" s="41"/>
      <c r="BN15137" s="41"/>
      <c r="BO15137" s="41"/>
      <c r="BP15137" s="108"/>
      <c r="CG15137" s="102"/>
      <c r="CI15137" s="45"/>
    </row>
    <row r="15138" spans="37:87" ht="13" customHeight="1">
      <c r="AK15138" s="114"/>
      <c r="AL15138" s="41"/>
      <c r="AM15138" s="41"/>
      <c r="AN15138" s="41"/>
      <c r="AO15138" s="41"/>
      <c r="AP15138" s="41"/>
      <c r="AQ15138" s="41"/>
      <c r="AR15138" s="41"/>
      <c r="AS15138" s="41"/>
      <c r="AT15138" s="41"/>
      <c r="AU15138" s="41"/>
      <c r="AV15138" s="41"/>
      <c r="AW15138" s="41"/>
      <c r="AX15138" s="41"/>
      <c r="AY15138" s="41"/>
      <c r="AZ15138" s="41"/>
      <c r="BA15138" s="41"/>
      <c r="BB15138" s="41"/>
      <c r="BC15138" s="41"/>
      <c r="BD15138" s="41"/>
      <c r="BE15138" s="41"/>
      <c r="BF15138" s="41"/>
      <c r="BG15138" s="41"/>
      <c r="BH15138" s="41"/>
      <c r="BI15138" s="41"/>
      <c r="BJ15138" s="41"/>
      <c r="BK15138" s="41"/>
      <c r="BL15138" s="41"/>
      <c r="BM15138" s="41"/>
      <c r="BN15138" s="41"/>
      <c r="BO15138" s="41"/>
      <c r="BP15138" s="108"/>
      <c r="CG15138" s="102"/>
      <c r="CI15138" s="45"/>
    </row>
    <row r="15139" spans="37:87" ht="13" customHeight="1">
      <c r="AK15139" s="114"/>
      <c r="AL15139" s="41"/>
      <c r="AM15139" s="41"/>
      <c r="AN15139" s="41"/>
      <c r="AO15139" s="41"/>
      <c r="AP15139" s="41"/>
      <c r="AQ15139" s="41"/>
      <c r="AR15139" s="41"/>
      <c r="AS15139" s="41"/>
      <c r="AT15139" s="41"/>
      <c r="AU15139" s="41"/>
      <c r="AV15139" s="41"/>
      <c r="AW15139" s="41"/>
      <c r="AX15139" s="41"/>
      <c r="AY15139" s="41"/>
      <c r="AZ15139" s="41"/>
      <c r="BA15139" s="41"/>
      <c r="BB15139" s="41"/>
      <c r="BC15139" s="41"/>
      <c r="BD15139" s="41"/>
      <c r="BE15139" s="41"/>
      <c r="BF15139" s="41"/>
      <c r="BG15139" s="41"/>
      <c r="BH15139" s="41"/>
      <c r="BI15139" s="41"/>
      <c r="BJ15139" s="41"/>
      <c r="BK15139" s="41"/>
      <c r="BL15139" s="41"/>
      <c r="BM15139" s="41"/>
      <c r="BN15139" s="41"/>
      <c r="BO15139" s="41"/>
      <c r="BP15139" s="108"/>
      <c r="CG15139" s="102"/>
      <c r="CI15139" s="45"/>
    </row>
    <row r="15140" spans="37:87" ht="13" customHeight="1">
      <c r="AK15140" s="114"/>
      <c r="AL15140" s="41"/>
      <c r="AM15140" s="41"/>
      <c r="AN15140" s="41"/>
      <c r="AO15140" s="41"/>
      <c r="AP15140" s="41"/>
      <c r="AQ15140" s="41"/>
      <c r="AR15140" s="41"/>
      <c r="AS15140" s="41"/>
      <c r="AT15140" s="41"/>
      <c r="AU15140" s="41"/>
      <c r="AV15140" s="41"/>
      <c r="AW15140" s="41"/>
      <c r="AX15140" s="41"/>
      <c r="AY15140" s="41"/>
      <c r="AZ15140" s="41"/>
      <c r="BA15140" s="41"/>
      <c r="BB15140" s="41"/>
      <c r="BC15140" s="41"/>
      <c r="BD15140" s="41"/>
      <c r="BE15140" s="41"/>
      <c r="BF15140" s="41"/>
      <c r="BG15140" s="41"/>
      <c r="BH15140" s="41"/>
      <c r="BI15140" s="41"/>
      <c r="BJ15140" s="41"/>
      <c r="BK15140" s="41"/>
      <c r="BL15140" s="41"/>
      <c r="BM15140" s="41"/>
      <c r="BN15140" s="41"/>
      <c r="BO15140" s="41"/>
      <c r="BP15140" s="108"/>
      <c r="CG15140" s="102"/>
      <c r="CI15140" s="45"/>
    </row>
    <row r="15141" spans="37:87" ht="13" customHeight="1">
      <c r="AK15141" s="114"/>
      <c r="AL15141" s="41"/>
      <c r="AM15141" s="41"/>
      <c r="AN15141" s="41"/>
      <c r="AO15141" s="41"/>
      <c r="AP15141" s="41"/>
      <c r="AQ15141" s="41"/>
      <c r="AR15141" s="41"/>
      <c r="AS15141" s="41"/>
      <c r="AT15141" s="41"/>
      <c r="AU15141" s="41"/>
      <c r="AV15141" s="41"/>
      <c r="AW15141" s="41"/>
      <c r="AX15141" s="41"/>
      <c r="AY15141" s="41"/>
      <c r="AZ15141" s="41"/>
      <c r="BA15141" s="41"/>
      <c r="BB15141" s="41"/>
      <c r="BC15141" s="41"/>
      <c r="BD15141" s="41"/>
      <c r="BE15141" s="41"/>
      <c r="BF15141" s="41"/>
      <c r="BG15141" s="41"/>
      <c r="BH15141" s="41"/>
      <c r="BI15141" s="41"/>
      <c r="BJ15141" s="41"/>
      <c r="BK15141" s="41"/>
      <c r="BL15141" s="41"/>
      <c r="BM15141" s="41"/>
      <c r="BN15141" s="41"/>
      <c r="BO15141" s="41"/>
      <c r="BP15141" s="108"/>
      <c r="CG15141" s="102"/>
      <c r="CI15141" s="45"/>
    </row>
    <row r="15142" spans="37:87" ht="13" customHeight="1">
      <c r="AK15142" s="114"/>
      <c r="AL15142" s="41"/>
      <c r="AM15142" s="41"/>
      <c r="AN15142" s="41"/>
      <c r="AO15142" s="41"/>
      <c r="AP15142" s="41"/>
      <c r="AQ15142" s="41"/>
      <c r="AR15142" s="41"/>
      <c r="AS15142" s="41"/>
      <c r="AT15142" s="41"/>
      <c r="AU15142" s="41"/>
      <c r="AV15142" s="41"/>
      <c r="AW15142" s="41"/>
      <c r="AX15142" s="41"/>
      <c r="AY15142" s="41"/>
      <c r="AZ15142" s="41"/>
      <c r="BA15142" s="41"/>
      <c r="BB15142" s="41"/>
      <c r="BC15142" s="41"/>
      <c r="BD15142" s="41"/>
      <c r="BE15142" s="41"/>
      <c r="BF15142" s="41"/>
      <c r="BG15142" s="41"/>
      <c r="BH15142" s="41"/>
      <c r="BI15142" s="41"/>
      <c r="BJ15142" s="41"/>
      <c r="BK15142" s="41"/>
      <c r="BL15142" s="41"/>
      <c r="BM15142" s="41"/>
      <c r="BN15142" s="41"/>
      <c r="BO15142" s="41"/>
      <c r="BP15142" s="108"/>
      <c r="CG15142" s="102"/>
      <c r="CI15142" s="45"/>
    </row>
    <row r="15143" spans="37:87" ht="13" customHeight="1">
      <c r="AK15143" s="114"/>
      <c r="AL15143" s="41"/>
      <c r="AM15143" s="41"/>
      <c r="AN15143" s="41"/>
      <c r="AO15143" s="41"/>
      <c r="AP15143" s="41"/>
      <c r="AQ15143" s="41"/>
      <c r="AR15143" s="41"/>
      <c r="AS15143" s="41"/>
      <c r="AT15143" s="41"/>
      <c r="AU15143" s="41"/>
      <c r="AV15143" s="41"/>
      <c r="AW15143" s="41"/>
      <c r="AX15143" s="41"/>
      <c r="AY15143" s="41"/>
      <c r="AZ15143" s="41"/>
      <c r="BA15143" s="41"/>
      <c r="BB15143" s="41"/>
      <c r="BC15143" s="41"/>
      <c r="BD15143" s="41"/>
      <c r="BE15143" s="41"/>
      <c r="BF15143" s="41"/>
      <c r="BG15143" s="41"/>
      <c r="BH15143" s="41"/>
      <c r="BI15143" s="41"/>
      <c r="BJ15143" s="41"/>
      <c r="BK15143" s="41"/>
      <c r="BL15143" s="41"/>
      <c r="BM15143" s="41"/>
      <c r="BN15143" s="41"/>
      <c r="BO15143" s="41"/>
      <c r="BP15143" s="108"/>
      <c r="CG15143" s="102"/>
      <c r="CI15143" s="45"/>
    </row>
    <row r="15144" spans="37:87" ht="13" customHeight="1">
      <c r="AK15144" s="114"/>
      <c r="AL15144" s="41"/>
      <c r="AM15144" s="41"/>
      <c r="AN15144" s="41"/>
      <c r="AO15144" s="41"/>
      <c r="AP15144" s="41"/>
      <c r="AQ15144" s="41"/>
      <c r="AR15144" s="41"/>
      <c r="AS15144" s="41"/>
      <c r="AT15144" s="41"/>
      <c r="AU15144" s="41"/>
      <c r="AV15144" s="41"/>
      <c r="AW15144" s="41"/>
      <c r="AX15144" s="41"/>
      <c r="AY15144" s="41"/>
      <c r="AZ15144" s="41"/>
      <c r="BA15144" s="41"/>
      <c r="BB15144" s="41"/>
      <c r="BC15144" s="41"/>
      <c r="BD15144" s="41"/>
      <c r="BE15144" s="41"/>
      <c r="BF15144" s="41"/>
      <c r="BG15144" s="41"/>
      <c r="BH15144" s="41"/>
      <c r="BI15144" s="41"/>
      <c r="BJ15144" s="41"/>
      <c r="BK15144" s="41"/>
      <c r="BL15144" s="41"/>
      <c r="BM15144" s="41"/>
      <c r="BN15144" s="41"/>
      <c r="BO15144" s="41"/>
      <c r="BP15144" s="108"/>
      <c r="CG15144" s="102"/>
      <c r="CI15144" s="45"/>
    </row>
    <row r="15145" spans="37:87" ht="13" customHeight="1">
      <c r="AK15145" s="114"/>
      <c r="AL15145" s="41"/>
      <c r="AM15145" s="41"/>
      <c r="AN15145" s="41"/>
      <c r="AO15145" s="41"/>
      <c r="AP15145" s="41"/>
      <c r="AQ15145" s="41"/>
      <c r="AR15145" s="41"/>
      <c r="AS15145" s="41"/>
      <c r="AT15145" s="41"/>
      <c r="AU15145" s="41"/>
      <c r="AV15145" s="41"/>
      <c r="AW15145" s="41"/>
      <c r="AX15145" s="41"/>
      <c r="AY15145" s="41"/>
      <c r="AZ15145" s="41"/>
      <c r="BA15145" s="41"/>
      <c r="BB15145" s="41"/>
      <c r="BC15145" s="41"/>
      <c r="BD15145" s="41"/>
      <c r="BE15145" s="41"/>
      <c r="BF15145" s="41"/>
      <c r="BG15145" s="41"/>
      <c r="BH15145" s="41"/>
      <c r="BI15145" s="41"/>
      <c r="BJ15145" s="41"/>
      <c r="BK15145" s="41"/>
      <c r="BL15145" s="41"/>
      <c r="BM15145" s="41"/>
      <c r="BN15145" s="41"/>
      <c r="BO15145" s="41"/>
      <c r="BP15145" s="108"/>
      <c r="CG15145" s="102"/>
      <c r="CI15145" s="45"/>
    </row>
    <row r="15146" spans="37:87" ht="13" customHeight="1">
      <c r="AK15146" s="114"/>
      <c r="AL15146" s="41"/>
      <c r="AM15146" s="41"/>
      <c r="AN15146" s="41"/>
      <c r="AO15146" s="41"/>
      <c r="AP15146" s="41"/>
      <c r="AQ15146" s="41"/>
      <c r="AR15146" s="41"/>
      <c r="AS15146" s="41"/>
      <c r="AT15146" s="41"/>
      <c r="AU15146" s="41"/>
      <c r="AV15146" s="41"/>
      <c r="AW15146" s="41"/>
      <c r="AX15146" s="41"/>
      <c r="AY15146" s="41"/>
      <c r="AZ15146" s="41"/>
      <c r="BA15146" s="41"/>
      <c r="BB15146" s="41"/>
      <c r="BC15146" s="41"/>
      <c r="BD15146" s="41"/>
      <c r="BE15146" s="41"/>
      <c r="BF15146" s="41"/>
      <c r="BG15146" s="41"/>
      <c r="BH15146" s="41"/>
      <c r="BI15146" s="41"/>
      <c r="BJ15146" s="41"/>
      <c r="BK15146" s="41"/>
      <c r="BL15146" s="41"/>
      <c r="BM15146" s="41"/>
      <c r="BN15146" s="41"/>
      <c r="BO15146" s="41"/>
      <c r="BP15146" s="108"/>
      <c r="CG15146" s="102"/>
      <c r="CI15146" s="45"/>
    </row>
    <row r="15147" spans="37:87" ht="13" customHeight="1">
      <c r="AK15147" s="114"/>
      <c r="AL15147" s="41"/>
      <c r="AM15147" s="41"/>
      <c r="AN15147" s="41"/>
      <c r="AO15147" s="41"/>
      <c r="AP15147" s="41"/>
      <c r="AQ15147" s="41"/>
      <c r="AR15147" s="41"/>
      <c r="AS15147" s="41"/>
      <c r="AT15147" s="41"/>
      <c r="AU15147" s="41"/>
      <c r="AV15147" s="41"/>
      <c r="AW15147" s="41"/>
      <c r="AX15147" s="41"/>
      <c r="AY15147" s="41"/>
      <c r="AZ15147" s="41"/>
      <c r="BA15147" s="41"/>
      <c r="BB15147" s="41"/>
      <c r="BC15147" s="41"/>
      <c r="BD15147" s="41"/>
      <c r="BE15147" s="41"/>
      <c r="BF15147" s="41"/>
      <c r="BG15147" s="41"/>
      <c r="BH15147" s="41"/>
      <c r="BI15147" s="41"/>
      <c r="BJ15147" s="41"/>
      <c r="BK15147" s="41"/>
      <c r="BL15147" s="41"/>
      <c r="BM15147" s="41"/>
      <c r="BN15147" s="41"/>
      <c r="BO15147" s="41"/>
      <c r="BP15147" s="108"/>
      <c r="CG15147" s="102"/>
      <c r="CI15147" s="45"/>
    </row>
    <row r="15148" spans="37:87" ht="13" customHeight="1">
      <c r="AK15148" s="114"/>
      <c r="AL15148" s="41"/>
      <c r="AM15148" s="41"/>
      <c r="AN15148" s="41"/>
      <c r="AO15148" s="41"/>
      <c r="AP15148" s="41"/>
      <c r="AQ15148" s="41"/>
      <c r="AR15148" s="41"/>
      <c r="AS15148" s="41"/>
      <c r="AT15148" s="41"/>
      <c r="AU15148" s="41"/>
      <c r="AV15148" s="41"/>
      <c r="AW15148" s="41"/>
      <c r="AX15148" s="41"/>
      <c r="AY15148" s="41"/>
      <c r="AZ15148" s="41"/>
      <c r="BA15148" s="41"/>
      <c r="BB15148" s="41"/>
      <c r="BC15148" s="41"/>
      <c r="BD15148" s="41"/>
      <c r="BE15148" s="41"/>
      <c r="BF15148" s="41"/>
      <c r="BG15148" s="41"/>
      <c r="BH15148" s="41"/>
      <c r="BI15148" s="41"/>
      <c r="BJ15148" s="41"/>
      <c r="BK15148" s="41"/>
      <c r="BL15148" s="41"/>
      <c r="BM15148" s="41"/>
      <c r="BN15148" s="41"/>
      <c r="BO15148" s="41"/>
      <c r="BP15148" s="108"/>
      <c r="CG15148" s="102"/>
      <c r="CI15148" s="45"/>
    </row>
    <row r="15149" spans="37:87" ht="13" customHeight="1">
      <c r="AK15149" s="114"/>
      <c r="AL15149" s="41"/>
      <c r="AM15149" s="41"/>
      <c r="AN15149" s="41"/>
      <c r="AO15149" s="41"/>
      <c r="AP15149" s="41"/>
      <c r="AQ15149" s="41"/>
      <c r="AR15149" s="41"/>
      <c r="AS15149" s="41"/>
      <c r="AT15149" s="41"/>
      <c r="AU15149" s="41"/>
      <c r="AV15149" s="41"/>
      <c r="AW15149" s="41"/>
      <c r="AX15149" s="41"/>
      <c r="AY15149" s="41"/>
      <c r="AZ15149" s="41"/>
      <c r="BA15149" s="41"/>
      <c r="BB15149" s="41"/>
      <c r="BC15149" s="41"/>
      <c r="BD15149" s="41"/>
      <c r="BE15149" s="41"/>
      <c r="BF15149" s="41"/>
      <c r="BG15149" s="41"/>
      <c r="BH15149" s="41"/>
      <c r="BI15149" s="41"/>
      <c r="BJ15149" s="41"/>
      <c r="BK15149" s="41"/>
      <c r="BL15149" s="41"/>
      <c r="BM15149" s="41"/>
      <c r="BN15149" s="41"/>
      <c r="BO15149" s="41"/>
      <c r="BP15149" s="108"/>
      <c r="CG15149" s="102"/>
      <c r="CI15149" s="45"/>
    </row>
    <row r="15150" spans="37:87" ht="13" customHeight="1">
      <c r="AK15150" s="114"/>
      <c r="AL15150" s="41"/>
      <c r="AM15150" s="41"/>
      <c r="AN15150" s="41"/>
      <c r="AO15150" s="41"/>
      <c r="AP15150" s="41"/>
      <c r="AQ15150" s="41"/>
      <c r="AR15150" s="41"/>
      <c r="AS15150" s="41"/>
      <c r="AT15150" s="41"/>
      <c r="AU15150" s="41"/>
      <c r="AV15150" s="41"/>
      <c r="AW15150" s="41"/>
      <c r="AX15150" s="41"/>
      <c r="AY15150" s="41"/>
      <c r="AZ15150" s="41"/>
      <c r="BA15150" s="41"/>
      <c r="BB15150" s="41"/>
      <c r="BC15150" s="41"/>
      <c r="BD15150" s="41"/>
      <c r="BE15150" s="41"/>
      <c r="BF15150" s="41"/>
      <c r="BG15150" s="41"/>
      <c r="BH15150" s="41"/>
      <c r="BI15150" s="41"/>
      <c r="BJ15150" s="41"/>
      <c r="BK15150" s="41"/>
      <c r="BL15150" s="41"/>
      <c r="BM15150" s="41"/>
      <c r="BN15150" s="41"/>
      <c r="BO15150" s="41"/>
      <c r="BP15150" s="108"/>
      <c r="CG15150" s="102"/>
      <c r="CI15150" s="45"/>
    </row>
    <row r="15151" spans="37:87" ht="13" customHeight="1">
      <c r="AK15151" s="114"/>
      <c r="AL15151" s="41"/>
      <c r="AM15151" s="41"/>
      <c r="AN15151" s="41"/>
      <c r="AO15151" s="41"/>
      <c r="AP15151" s="41"/>
      <c r="AQ15151" s="41"/>
      <c r="AR15151" s="41"/>
      <c r="AS15151" s="41"/>
      <c r="AT15151" s="41"/>
      <c r="AU15151" s="41"/>
      <c r="AV15151" s="41"/>
      <c r="AW15151" s="41"/>
      <c r="AX15151" s="41"/>
      <c r="AY15151" s="41"/>
      <c r="AZ15151" s="41"/>
      <c r="BA15151" s="41"/>
      <c r="BB15151" s="41"/>
      <c r="BC15151" s="41"/>
      <c r="BD15151" s="41"/>
      <c r="BE15151" s="41"/>
      <c r="BF15151" s="41"/>
      <c r="BG15151" s="41"/>
      <c r="BH15151" s="41"/>
      <c r="BI15151" s="41"/>
      <c r="BJ15151" s="41"/>
      <c r="BK15151" s="41"/>
      <c r="BL15151" s="41"/>
      <c r="BM15151" s="41"/>
      <c r="BN15151" s="41"/>
      <c r="BO15151" s="41"/>
      <c r="BP15151" s="108"/>
      <c r="CG15151" s="102"/>
      <c r="CI15151" s="45"/>
    </row>
    <row r="15152" spans="37:87" ht="13" customHeight="1">
      <c r="AK15152" s="114"/>
      <c r="AL15152" s="41"/>
      <c r="AM15152" s="41"/>
      <c r="AN15152" s="41"/>
      <c r="AO15152" s="41"/>
      <c r="AP15152" s="41"/>
      <c r="AQ15152" s="41"/>
      <c r="AR15152" s="41"/>
      <c r="AS15152" s="41"/>
      <c r="AT15152" s="41"/>
      <c r="AU15152" s="41"/>
      <c r="AV15152" s="41"/>
      <c r="AW15152" s="41"/>
      <c r="AX15152" s="41"/>
      <c r="AY15152" s="41"/>
      <c r="AZ15152" s="41"/>
      <c r="BA15152" s="41"/>
      <c r="BB15152" s="41"/>
      <c r="BC15152" s="41"/>
      <c r="BD15152" s="41"/>
      <c r="BE15152" s="41"/>
      <c r="BF15152" s="41"/>
      <c r="BG15152" s="41"/>
      <c r="BH15152" s="41"/>
      <c r="BI15152" s="41"/>
      <c r="BJ15152" s="41"/>
      <c r="BK15152" s="41"/>
      <c r="BL15152" s="41"/>
      <c r="BM15152" s="41"/>
      <c r="BN15152" s="41"/>
      <c r="BO15152" s="41"/>
      <c r="BP15152" s="108"/>
      <c r="CG15152" s="102"/>
      <c r="CI15152" s="45"/>
    </row>
    <row r="15153" spans="37:87" ht="13" customHeight="1">
      <c r="AK15153" s="114"/>
      <c r="AL15153" s="41"/>
      <c r="AM15153" s="41"/>
      <c r="AN15153" s="41"/>
      <c r="AO15153" s="41"/>
      <c r="AP15153" s="41"/>
      <c r="AQ15153" s="41"/>
      <c r="AR15153" s="41"/>
      <c r="AS15153" s="41"/>
      <c r="AT15153" s="41"/>
      <c r="AU15153" s="41"/>
      <c r="AV15153" s="41"/>
      <c r="AW15153" s="41"/>
      <c r="AX15153" s="41"/>
      <c r="AY15153" s="41"/>
      <c r="AZ15153" s="41"/>
      <c r="BA15153" s="41"/>
      <c r="BB15153" s="41"/>
      <c r="BC15153" s="41"/>
      <c r="BD15153" s="41"/>
      <c r="BE15153" s="41"/>
      <c r="BF15153" s="41"/>
      <c r="BG15153" s="41"/>
      <c r="BH15153" s="41"/>
      <c r="BI15153" s="41"/>
      <c r="BJ15153" s="41"/>
      <c r="BK15153" s="41"/>
      <c r="BL15153" s="41"/>
      <c r="BM15153" s="41"/>
      <c r="BN15153" s="41"/>
      <c r="BO15153" s="41"/>
      <c r="BP15153" s="108"/>
      <c r="CG15153" s="102"/>
      <c r="CI15153" s="45"/>
    </row>
    <row r="15154" spans="37:87" ht="13" customHeight="1">
      <c r="AK15154" s="114"/>
      <c r="AL15154" s="41"/>
      <c r="AM15154" s="41"/>
      <c r="AN15154" s="41"/>
      <c r="AO15154" s="41"/>
      <c r="AP15154" s="41"/>
      <c r="AQ15154" s="41"/>
      <c r="AR15154" s="41"/>
      <c r="AS15154" s="41"/>
      <c r="AT15154" s="41"/>
      <c r="AU15154" s="41"/>
      <c r="AV15154" s="41"/>
      <c r="AW15154" s="41"/>
      <c r="AX15154" s="41"/>
      <c r="AY15154" s="41"/>
      <c r="AZ15154" s="41"/>
      <c r="BA15154" s="41"/>
      <c r="BB15154" s="41"/>
      <c r="BC15154" s="41"/>
      <c r="BD15154" s="41"/>
      <c r="BE15154" s="41"/>
      <c r="BF15154" s="41"/>
      <c r="BG15154" s="41"/>
      <c r="BH15154" s="41"/>
      <c r="BI15154" s="41"/>
      <c r="BJ15154" s="41"/>
      <c r="BK15154" s="41"/>
      <c r="BL15154" s="41"/>
      <c r="BM15154" s="41"/>
      <c r="BN15154" s="41"/>
      <c r="BO15154" s="41"/>
      <c r="BP15154" s="108"/>
      <c r="CG15154" s="102"/>
      <c r="CI15154" s="45"/>
    </row>
    <row r="15155" spans="37:87" ht="13" customHeight="1">
      <c r="AK15155" s="114"/>
      <c r="AL15155" s="41"/>
      <c r="AM15155" s="41"/>
      <c r="AN15155" s="41"/>
      <c r="AO15155" s="41"/>
      <c r="AP15155" s="41"/>
      <c r="AQ15155" s="41"/>
      <c r="AR15155" s="41"/>
      <c r="AS15155" s="41"/>
      <c r="AT15155" s="41"/>
      <c r="AU15155" s="41"/>
      <c r="AV15155" s="41"/>
      <c r="AW15155" s="41"/>
      <c r="AX15155" s="41"/>
      <c r="AY15155" s="41"/>
      <c r="AZ15155" s="41"/>
      <c r="BA15155" s="41"/>
      <c r="BB15155" s="41"/>
      <c r="BC15155" s="41"/>
      <c r="BD15155" s="41"/>
      <c r="BE15155" s="41"/>
      <c r="BF15155" s="41"/>
      <c r="BG15155" s="41"/>
      <c r="BH15155" s="41"/>
      <c r="BI15155" s="41"/>
      <c r="BJ15155" s="41"/>
      <c r="BK15155" s="41"/>
      <c r="BL15155" s="41"/>
      <c r="BM15155" s="41"/>
      <c r="BN15155" s="41"/>
      <c r="BO15155" s="41"/>
      <c r="BP15155" s="108"/>
      <c r="CG15155" s="102"/>
      <c r="CI15155" s="45"/>
    </row>
    <row r="15156" spans="37:87" ht="13" customHeight="1">
      <c r="AK15156" s="114"/>
      <c r="AL15156" s="41"/>
      <c r="AM15156" s="41"/>
      <c r="AN15156" s="41"/>
      <c r="AO15156" s="41"/>
      <c r="AP15156" s="41"/>
      <c r="AQ15156" s="41"/>
      <c r="AR15156" s="41"/>
      <c r="AS15156" s="41"/>
      <c r="AT15156" s="41"/>
      <c r="AU15156" s="41"/>
      <c r="AV15156" s="41"/>
      <c r="AW15156" s="41"/>
      <c r="AX15156" s="41"/>
      <c r="AY15156" s="41"/>
      <c r="AZ15156" s="41"/>
      <c r="BA15156" s="41"/>
      <c r="BB15156" s="41"/>
      <c r="BC15156" s="41"/>
      <c r="BD15156" s="41"/>
      <c r="BE15156" s="41"/>
      <c r="BF15156" s="41"/>
      <c r="BG15156" s="41"/>
      <c r="BH15156" s="41"/>
      <c r="BI15156" s="41"/>
      <c r="BJ15156" s="41"/>
      <c r="BK15156" s="41"/>
      <c r="BL15156" s="41"/>
      <c r="BM15156" s="41"/>
      <c r="BN15156" s="41"/>
      <c r="BO15156" s="41"/>
      <c r="BP15156" s="108"/>
      <c r="CG15156" s="102"/>
      <c r="CI15156" s="45"/>
    </row>
    <row r="15157" spans="37:87" ht="13" customHeight="1">
      <c r="AK15157" s="114"/>
      <c r="AL15157" s="41"/>
      <c r="AM15157" s="41"/>
      <c r="AN15157" s="41"/>
      <c r="AO15157" s="41"/>
      <c r="AP15157" s="41"/>
      <c r="AQ15157" s="41"/>
      <c r="AR15157" s="41"/>
      <c r="AS15157" s="41"/>
      <c r="AT15157" s="41"/>
      <c r="AU15157" s="41"/>
      <c r="AV15157" s="41"/>
      <c r="AW15157" s="41"/>
      <c r="AX15157" s="41"/>
      <c r="AY15157" s="41"/>
      <c r="AZ15157" s="41"/>
      <c r="BA15157" s="41"/>
      <c r="BB15157" s="41"/>
      <c r="BC15157" s="41"/>
      <c r="BD15157" s="41"/>
      <c r="BE15157" s="41"/>
      <c r="BF15157" s="41"/>
      <c r="BG15157" s="41"/>
      <c r="BH15157" s="41"/>
      <c r="BI15157" s="41"/>
      <c r="BJ15157" s="41"/>
      <c r="BK15157" s="41"/>
      <c r="BL15157" s="41"/>
      <c r="BM15157" s="41"/>
      <c r="BN15157" s="41"/>
      <c r="BO15157" s="41"/>
      <c r="BP15157" s="108"/>
      <c r="CG15157" s="102"/>
      <c r="CI15157" s="45"/>
    </row>
    <row r="15158" spans="37:87" ht="13" customHeight="1">
      <c r="AK15158" s="114"/>
      <c r="AL15158" s="41"/>
      <c r="AM15158" s="41"/>
      <c r="AN15158" s="41"/>
      <c r="AO15158" s="41"/>
      <c r="AP15158" s="41"/>
      <c r="AQ15158" s="41"/>
      <c r="AR15158" s="41"/>
      <c r="AS15158" s="41"/>
      <c r="AT15158" s="41"/>
      <c r="AU15158" s="41"/>
      <c r="AV15158" s="41"/>
      <c r="AW15158" s="41"/>
      <c r="AX15158" s="41"/>
      <c r="AY15158" s="41"/>
      <c r="AZ15158" s="41"/>
      <c r="BA15158" s="41"/>
      <c r="BB15158" s="41"/>
      <c r="BC15158" s="41"/>
      <c r="BD15158" s="41"/>
      <c r="BE15158" s="41"/>
      <c r="BF15158" s="41"/>
      <c r="BG15158" s="41"/>
      <c r="BH15158" s="41"/>
      <c r="BI15158" s="41"/>
      <c r="BJ15158" s="41"/>
      <c r="BK15158" s="41"/>
      <c r="BL15158" s="41"/>
      <c r="BM15158" s="41"/>
      <c r="BN15158" s="41"/>
      <c r="BO15158" s="41"/>
      <c r="BP15158" s="108"/>
      <c r="CG15158" s="102"/>
      <c r="CI15158" s="45"/>
    </row>
    <row r="15159" spans="37:87" ht="13" customHeight="1">
      <c r="AK15159" s="114"/>
      <c r="AL15159" s="41"/>
      <c r="AM15159" s="41"/>
      <c r="AN15159" s="41"/>
      <c r="AO15159" s="41"/>
      <c r="AP15159" s="41"/>
      <c r="AQ15159" s="41"/>
      <c r="AR15159" s="41"/>
      <c r="AS15159" s="41"/>
      <c r="AT15159" s="41"/>
      <c r="AU15159" s="41"/>
      <c r="AV15159" s="41"/>
      <c r="AW15159" s="41"/>
      <c r="AX15159" s="41"/>
      <c r="AY15159" s="41"/>
      <c r="AZ15159" s="41"/>
      <c r="BA15159" s="41"/>
      <c r="BB15159" s="41"/>
      <c r="BC15159" s="41"/>
      <c r="BD15159" s="41"/>
      <c r="BE15159" s="41"/>
      <c r="BF15159" s="41"/>
      <c r="BG15159" s="41"/>
      <c r="BH15159" s="41"/>
      <c r="BI15159" s="41"/>
      <c r="BJ15159" s="41"/>
      <c r="BK15159" s="41"/>
      <c r="BL15159" s="41"/>
      <c r="BM15159" s="41"/>
      <c r="BN15159" s="41"/>
      <c r="BO15159" s="41"/>
      <c r="BP15159" s="108"/>
      <c r="CG15159" s="102"/>
      <c r="CI15159" s="45"/>
    </row>
    <row r="15160" spans="37:87" ht="13" customHeight="1">
      <c r="AK15160" s="114"/>
      <c r="AL15160" s="41"/>
      <c r="AM15160" s="41"/>
      <c r="AN15160" s="41"/>
      <c r="AO15160" s="41"/>
      <c r="AP15160" s="41"/>
      <c r="AQ15160" s="41"/>
      <c r="AR15160" s="41"/>
      <c r="AS15160" s="41"/>
      <c r="AT15160" s="41"/>
      <c r="AU15160" s="41"/>
      <c r="AV15160" s="41"/>
      <c r="AW15160" s="41"/>
      <c r="AX15160" s="41"/>
      <c r="AY15160" s="41"/>
      <c r="AZ15160" s="41"/>
      <c r="BA15160" s="41"/>
      <c r="BB15160" s="41"/>
      <c r="BC15160" s="41"/>
      <c r="BD15160" s="41"/>
      <c r="BE15160" s="41"/>
      <c r="BF15160" s="41"/>
      <c r="BG15160" s="41"/>
      <c r="BH15160" s="41"/>
      <c r="BI15160" s="41"/>
      <c r="BJ15160" s="41"/>
      <c r="BK15160" s="41"/>
      <c r="BL15160" s="41"/>
      <c r="BM15160" s="41"/>
      <c r="BN15160" s="41"/>
      <c r="BO15160" s="41"/>
      <c r="BP15160" s="108"/>
      <c r="CG15160" s="102"/>
      <c r="CI15160" s="45"/>
    </row>
    <row r="15161" spans="37:87" ht="13" customHeight="1">
      <c r="AK15161" s="114"/>
      <c r="AL15161" s="41"/>
      <c r="AM15161" s="41"/>
      <c r="AN15161" s="41"/>
      <c r="AO15161" s="41"/>
      <c r="AP15161" s="41"/>
      <c r="AQ15161" s="41"/>
      <c r="AR15161" s="41"/>
      <c r="AS15161" s="41"/>
      <c r="AT15161" s="41"/>
      <c r="AU15161" s="41"/>
      <c r="AV15161" s="41"/>
      <c r="AW15161" s="41"/>
      <c r="AX15161" s="41"/>
      <c r="AY15161" s="41"/>
      <c r="AZ15161" s="41"/>
      <c r="BA15161" s="41"/>
      <c r="BB15161" s="41"/>
      <c r="BC15161" s="41"/>
      <c r="BD15161" s="41"/>
      <c r="BE15161" s="41"/>
      <c r="BF15161" s="41"/>
      <c r="BG15161" s="41"/>
      <c r="BH15161" s="41"/>
      <c r="BI15161" s="41"/>
      <c r="BJ15161" s="41"/>
      <c r="BK15161" s="41"/>
      <c r="BL15161" s="41"/>
      <c r="BM15161" s="41"/>
      <c r="BN15161" s="41"/>
      <c r="BO15161" s="41"/>
      <c r="BP15161" s="108"/>
      <c r="CG15161" s="102"/>
      <c r="CI15161" s="45"/>
    </row>
    <row r="15162" spans="37:87" ht="13" customHeight="1">
      <c r="AK15162" s="114"/>
      <c r="AL15162" s="41"/>
      <c r="AM15162" s="41"/>
      <c r="AN15162" s="41"/>
      <c r="AO15162" s="41"/>
      <c r="AP15162" s="41"/>
      <c r="AQ15162" s="41"/>
      <c r="AR15162" s="41"/>
      <c r="AS15162" s="41"/>
      <c r="AT15162" s="41"/>
      <c r="AU15162" s="41"/>
      <c r="AV15162" s="41"/>
      <c r="AW15162" s="41"/>
      <c r="AX15162" s="41"/>
      <c r="AY15162" s="41"/>
      <c r="AZ15162" s="41"/>
      <c r="BA15162" s="41"/>
      <c r="BB15162" s="41"/>
      <c r="BC15162" s="41"/>
      <c r="BD15162" s="41"/>
      <c r="BE15162" s="41"/>
      <c r="BF15162" s="41"/>
      <c r="BG15162" s="41"/>
      <c r="BH15162" s="41"/>
      <c r="BI15162" s="41"/>
      <c r="BJ15162" s="41"/>
      <c r="BK15162" s="41"/>
      <c r="BL15162" s="41"/>
      <c r="BM15162" s="41"/>
      <c r="BN15162" s="41"/>
      <c r="BO15162" s="41"/>
      <c r="BP15162" s="108"/>
      <c r="CG15162" s="102"/>
      <c r="CI15162" s="45"/>
    </row>
    <row r="15163" spans="37:87" ht="13" customHeight="1">
      <c r="AK15163" s="114"/>
      <c r="AL15163" s="41"/>
      <c r="AM15163" s="41"/>
      <c r="AN15163" s="41"/>
      <c r="AO15163" s="41"/>
      <c r="AP15163" s="41"/>
      <c r="AQ15163" s="41"/>
      <c r="AR15163" s="41"/>
      <c r="AS15163" s="41"/>
      <c r="AT15163" s="41"/>
      <c r="AU15163" s="41"/>
      <c r="AV15163" s="41"/>
      <c r="AW15163" s="41"/>
      <c r="AX15163" s="41"/>
      <c r="AY15163" s="41"/>
      <c r="AZ15163" s="41"/>
      <c r="BA15163" s="41"/>
      <c r="BB15163" s="41"/>
      <c r="BC15163" s="41"/>
      <c r="BD15163" s="41"/>
      <c r="BE15163" s="41"/>
      <c r="BF15163" s="41"/>
      <c r="BG15163" s="41"/>
      <c r="BH15163" s="41"/>
      <c r="BI15163" s="41"/>
      <c r="BJ15163" s="41"/>
      <c r="BK15163" s="41"/>
      <c r="BL15163" s="41"/>
      <c r="BM15163" s="41"/>
      <c r="BN15163" s="41"/>
      <c r="BO15163" s="41"/>
      <c r="BP15163" s="108"/>
      <c r="CG15163" s="102"/>
      <c r="CI15163" s="45"/>
    </row>
    <row r="15164" spans="37:87" ht="13" customHeight="1">
      <c r="AK15164" s="114"/>
      <c r="AL15164" s="41"/>
      <c r="AM15164" s="41"/>
      <c r="AN15164" s="41"/>
      <c r="AO15164" s="41"/>
      <c r="AP15164" s="41"/>
      <c r="AQ15164" s="41"/>
      <c r="AR15164" s="41"/>
      <c r="AS15164" s="41"/>
      <c r="AT15164" s="41"/>
      <c r="AU15164" s="41"/>
      <c r="AV15164" s="41"/>
      <c r="AW15164" s="41"/>
      <c r="AX15164" s="41"/>
      <c r="AY15164" s="41"/>
      <c r="AZ15164" s="41"/>
      <c r="BA15164" s="41"/>
      <c r="BB15164" s="41"/>
      <c r="BC15164" s="41"/>
      <c r="BD15164" s="41"/>
      <c r="BE15164" s="41"/>
      <c r="BF15164" s="41"/>
      <c r="BG15164" s="41"/>
      <c r="BH15164" s="41"/>
      <c r="BI15164" s="41"/>
      <c r="BJ15164" s="41"/>
      <c r="BK15164" s="41"/>
      <c r="BL15164" s="41"/>
      <c r="BM15164" s="41"/>
      <c r="BN15164" s="41"/>
      <c r="BO15164" s="41"/>
      <c r="BP15164" s="108"/>
      <c r="CG15164" s="102"/>
      <c r="CI15164" s="45"/>
    </row>
    <row r="15165" spans="37:87" ht="13" customHeight="1">
      <c r="AK15165" s="114"/>
      <c r="AL15165" s="41"/>
      <c r="AM15165" s="41"/>
      <c r="AN15165" s="41"/>
      <c r="AO15165" s="41"/>
      <c r="AP15165" s="41"/>
      <c r="AQ15165" s="41"/>
      <c r="AR15165" s="41"/>
      <c r="AS15165" s="41"/>
      <c r="AT15165" s="41"/>
      <c r="AU15165" s="41"/>
      <c r="AV15165" s="41"/>
      <c r="AW15165" s="41"/>
      <c r="AX15165" s="41"/>
      <c r="AY15165" s="41"/>
      <c r="AZ15165" s="41"/>
      <c r="BA15165" s="41"/>
      <c r="BB15165" s="41"/>
      <c r="BC15165" s="41"/>
      <c r="BD15165" s="41"/>
      <c r="BE15165" s="41"/>
      <c r="BF15165" s="41"/>
      <c r="BG15165" s="41"/>
      <c r="BH15165" s="41"/>
      <c r="BI15165" s="41"/>
      <c r="BJ15165" s="41"/>
      <c r="BK15165" s="41"/>
      <c r="BL15165" s="41"/>
      <c r="BM15165" s="41"/>
      <c r="BN15165" s="41"/>
      <c r="BO15165" s="41"/>
      <c r="BP15165" s="108"/>
      <c r="CG15165" s="102"/>
      <c r="CI15165" s="45"/>
    </row>
    <row r="15166" spans="37:87" ht="13" customHeight="1">
      <c r="AK15166" s="114"/>
      <c r="AL15166" s="41"/>
      <c r="AM15166" s="41"/>
      <c r="AN15166" s="41"/>
      <c r="AO15166" s="41"/>
      <c r="AP15166" s="41"/>
      <c r="AQ15166" s="41"/>
      <c r="AR15166" s="41"/>
      <c r="AS15166" s="41"/>
      <c r="AT15166" s="41"/>
      <c r="AU15166" s="41"/>
      <c r="AV15166" s="41"/>
      <c r="AW15166" s="41"/>
      <c r="AX15166" s="41"/>
      <c r="AY15166" s="41"/>
      <c r="AZ15166" s="41"/>
      <c r="BA15166" s="41"/>
      <c r="BB15166" s="41"/>
      <c r="BC15166" s="41"/>
      <c r="BD15166" s="41"/>
      <c r="BE15166" s="41"/>
      <c r="BF15166" s="41"/>
      <c r="BG15166" s="41"/>
      <c r="BH15166" s="41"/>
      <c r="BI15166" s="41"/>
      <c r="BJ15166" s="41"/>
      <c r="BK15166" s="41"/>
      <c r="BL15166" s="41"/>
      <c r="BM15166" s="41"/>
      <c r="BN15166" s="41"/>
      <c r="BO15166" s="41"/>
      <c r="BP15166" s="108"/>
      <c r="CG15166" s="102"/>
      <c r="CI15166" s="45"/>
    </row>
    <row r="15167" spans="37:87" ht="13" customHeight="1">
      <c r="AK15167" s="114"/>
      <c r="AL15167" s="41"/>
      <c r="AM15167" s="41"/>
      <c r="AN15167" s="41"/>
      <c r="AO15167" s="41"/>
      <c r="AP15167" s="41"/>
      <c r="AQ15167" s="41"/>
      <c r="AR15167" s="41"/>
      <c r="AS15167" s="41"/>
      <c r="AT15167" s="41"/>
      <c r="AU15167" s="41"/>
      <c r="AV15167" s="41"/>
      <c r="AW15167" s="41"/>
      <c r="AX15167" s="41"/>
      <c r="AY15167" s="41"/>
      <c r="AZ15167" s="41"/>
      <c r="BA15167" s="41"/>
      <c r="BB15167" s="41"/>
      <c r="BC15167" s="41"/>
      <c r="BD15167" s="41"/>
      <c r="BE15167" s="41"/>
      <c r="BF15167" s="41"/>
      <c r="BG15167" s="41"/>
      <c r="BH15167" s="41"/>
      <c r="BI15167" s="41"/>
      <c r="BJ15167" s="41"/>
      <c r="BK15167" s="41"/>
      <c r="BL15167" s="41"/>
      <c r="BM15167" s="41"/>
      <c r="BN15167" s="41"/>
      <c r="BO15167" s="41"/>
      <c r="BP15167" s="108"/>
      <c r="CG15167" s="102"/>
      <c r="CI15167" s="45"/>
    </row>
    <row r="15168" spans="37:87" ht="13" customHeight="1">
      <c r="AK15168" s="114"/>
      <c r="AL15168" s="41"/>
      <c r="AM15168" s="41"/>
      <c r="AN15168" s="41"/>
      <c r="AO15168" s="41"/>
      <c r="AP15168" s="41"/>
      <c r="AQ15168" s="41"/>
      <c r="AR15168" s="41"/>
      <c r="AS15168" s="41"/>
      <c r="AT15168" s="41"/>
      <c r="AU15168" s="41"/>
      <c r="AV15168" s="41"/>
      <c r="AW15168" s="41"/>
      <c r="AX15168" s="41"/>
      <c r="AY15168" s="41"/>
      <c r="AZ15168" s="41"/>
      <c r="BA15168" s="41"/>
      <c r="BB15168" s="41"/>
      <c r="BC15168" s="41"/>
      <c r="BD15168" s="41"/>
      <c r="BE15168" s="41"/>
      <c r="BF15168" s="41"/>
      <c r="BG15168" s="41"/>
      <c r="BH15168" s="41"/>
      <c r="BI15168" s="41"/>
      <c r="BJ15168" s="41"/>
      <c r="BK15168" s="41"/>
      <c r="BL15168" s="41"/>
      <c r="BM15168" s="41"/>
      <c r="BN15168" s="41"/>
      <c r="BO15168" s="41"/>
      <c r="BP15168" s="108"/>
      <c r="CG15168" s="102"/>
      <c r="CI15168" s="45"/>
    </row>
    <row r="15169" spans="37:87" ht="13" customHeight="1">
      <c r="AK15169" s="114"/>
      <c r="AL15169" s="41"/>
      <c r="AM15169" s="41"/>
      <c r="AN15169" s="41"/>
      <c r="AO15169" s="41"/>
      <c r="AP15169" s="41"/>
      <c r="AQ15169" s="41"/>
      <c r="AR15169" s="41"/>
      <c r="AS15169" s="41"/>
      <c r="AT15169" s="41"/>
      <c r="AU15169" s="41"/>
      <c r="AV15169" s="41"/>
      <c r="AW15169" s="41"/>
      <c r="AX15169" s="41"/>
      <c r="AY15169" s="41"/>
      <c r="AZ15169" s="41"/>
      <c r="BA15169" s="41"/>
      <c r="BB15169" s="41"/>
      <c r="BC15169" s="41"/>
      <c r="BD15169" s="41"/>
      <c r="BE15169" s="41"/>
      <c r="BF15169" s="41"/>
      <c r="BG15169" s="41"/>
      <c r="BH15169" s="41"/>
      <c r="BI15169" s="41"/>
      <c r="BJ15169" s="41"/>
      <c r="BK15169" s="41"/>
      <c r="BL15169" s="41"/>
      <c r="BM15169" s="41"/>
      <c r="BN15169" s="41"/>
      <c r="BO15169" s="41"/>
      <c r="BP15169" s="108"/>
      <c r="CG15169" s="102"/>
      <c r="CI15169" s="45"/>
    </row>
    <row r="15170" spans="37:87" ht="13" customHeight="1">
      <c r="AK15170" s="114"/>
      <c r="AL15170" s="41"/>
      <c r="AM15170" s="41"/>
      <c r="AN15170" s="41"/>
      <c r="AO15170" s="41"/>
      <c r="AP15170" s="41"/>
      <c r="AQ15170" s="41"/>
      <c r="AR15170" s="41"/>
      <c r="AS15170" s="41"/>
      <c r="AT15170" s="41"/>
      <c r="AU15170" s="41"/>
      <c r="AV15170" s="41"/>
      <c r="AW15170" s="41"/>
      <c r="AX15170" s="41"/>
      <c r="AY15170" s="41"/>
      <c r="AZ15170" s="41"/>
      <c r="BA15170" s="41"/>
      <c r="BB15170" s="41"/>
      <c r="BC15170" s="41"/>
      <c r="BD15170" s="41"/>
      <c r="BE15170" s="41"/>
      <c r="BF15170" s="41"/>
      <c r="BG15170" s="41"/>
      <c r="BH15170" s="41"/>
      <c r="BI15170" s="41"/>
      <c r="BJ15170" s="41"/>
      <c r="BK15170" s="41"/>
      <c r="BL15170" s="41"/>
      <c r="BM15170" s="41"/>
      <c r="BN15170" s="41"/>
      <c r="BO15170" s="41"/>
      <c r="BP15170" s="108"/>
      <c r="CG15170" s="102"/>
      <c r="CI15170" s="45"/>
    </row>
    <row r="15171" spans="37:87" ht="13" customHeight="1">
      <c r="AK15171" s="114"/>
      <c r="AL15171" s="41"/>
      <c r="AM15171" s="41"/>
      <c r="AN15171" s="41"/>
      <c r="AO15171" s="41"/>
      <c r="AP15171" s="41"/>
      <c r="AQ15171" s="41"/>
      <c r="AR15171" s="41"/>
      <c r="AS15171" s="41"/>
      <c r="AT15171" s="41"/>
      <c r="AU15171" s="41"/>
      <c r="AV15171" s="41"/>
      <c r="AW15171" s="41"/>
      <c r="AX15171" s="41"/>
      <c r="AY15171" s="41"/>
      <c r="AZ15171" s="41"/>
      <c r="BA15171" s="41"/>
      <c r="BB15171" s="41"/>
      <c r="BC15171" s="41"/>
      <c r="BD15171" s="41"/>
      <c r="BE15171" s="41"/>
      <c r="BF15171" s="41"/>
      <c r="BG15171" s="41"/>
      <c r="BH15171" s="41"/>
      <c r="BI15171" s="41"/>
      <c r="BJ15171" s="41"/>
      <c r="BK15171" s="41"/>
      <c r="BL15171" s="41"/>
      <c r="BM15171" s="41"/>
      <c r="BN15171" s="41"/>
      <c r="BO15171" s="41"/>
      <c r="BP15171" s="108"/>
      <c r="CG15171" s="102"/>
      <c r="CI15171" s="45"/>
    </row>
    <row r="15172" spans="37:87" ht="13" customHeight="1">
      <c r="AK15172" s="114"/>
      <c r="AL15172" s="41"/>
      <c r="AM15172" s="41"/>
      <c r="AN15172" s="41"/>
      <c r="AO15172" s="41"/>
      <c r="AP15172" s="41"/>
      <c r="AQ15172" s="41"/>
      <c r="AR15172" s="41"/>
      <c r="AS15172" s="41"/>
      <c r="AT15172" s="41"/>
      <c r="AU15172" s="41"/>
      <c r="AV15172" s="41"/>
      <c r="AW15172" s="41"/>
      <c r="AX15172" s="41"/>
      <c r="AY15172" s="41"/>
      <c r="AZ15172" s="41"/>
      <c r="BA15172" s="41"/>
      <c r="BB15172" s="41"/>
      <c r="BC15172" s="41"/>
      <c r="BD15172" s="41"/>
      <c r="BE15172" s="41"/>
      <c r="BF15172" s="41"/>
      <c r="BG15172" s="41"/>
      <c r="BH15172" s="41"/>
      <c r="BI15172" s="41"/>
      <c r="BJ15172" s="41"/>
      <c r="BK15172" s="41"/>
      <c r="BL15172" s="41"/>
      <c r="BM15172" s="41"/>
      <c r="BN15172" s="41"/>
      <c r="BO15172" s="41"/>
      <c r="BP15172" s="108"/>
      <c r="CG15172" s="102"/>
      <c r="CI15172" s="45"/>
    </row>
    <row r="15173" spans="37:87" ht="13" customHeight="1">
      <c r="AK15173" s="114"/>
      <c r="AL15173" s="41"/>
      <c r="AM15173" s="41"/>
      <c r="AN15173" s="41"/>
      <c r="AO15173" s="41"/>
      <c r="AP15173" s="41"/>
      <c r="AQ15173" s="41"/>
      <c r="AR15173" s="41"/>
      <c r="AS15173" s="41"/>
      <c r="AT15173" s="41"/>
      <c r="AU15173" s="41"/>
      <c r="AV15173" s="41"/>
      <c r="AW15173" s="41"/>
      <c r="AX15173" s="41"/>
      <c r="AY15173" s="41"/>
      <c r="AZ15173" s="41"/>
      <c r="BA15173" s="41"/>
      <c r="BB15173" s="41"/>
      <c r="BC15173" s="41"/>
      <c r="BD15173" s="41"/>
      <c r="BE15173" s="41"/>
      <c r="BF15173" s="41"/>
      <c r="BG15173" s="41"/>
      <c r="BH15173" s="41"/>
      <c r="BI15173" s="41"/>
      <c r="BJ15173" s="41"/>
      <c r="BK15173" s="41"/>
      <c r="BL15173" s="41"/>
      <c r="BM15173" s="41"/>
      <c r="BN15173" s="41"/>
      <c r="BO15173" s="41"/>
      <c r="BP15173" s="108"/>
      <c r="CG15173" s="102"/>
      <c r="CI15173" s="45"/>
    </row>
    <row r="15174" spans="37:87" ht="13" customHeight="1">
      <c r="AK15174" s="114"/>
      <c r="AL15174" s="41"/>
      <c r="AM15174" s="41"/>
      <c r="AN15174" s="41"/>
      <c r="AO15174" s="41"/>
      <c r="AP15174" s="41"/>
      <c r="AQ15174" s="41"/>
      <c r="AR15174" s="41"/>
      <c r="AS15174" s="41"/>
      <c r="AT15174" s="41"/>
      <c r="AU15174" s="41"/>
      <c r="AV15174" s="41"/>
      <c r="AW15174" s="41"/>
      <c r="AX15174" s="41"/>
      <c r="AY15174" s="41"/>
      <c r="AZ15174" s="41"/>
      <c r="BA15174" s="41"/>
      <c r="BB15174" s="41"/>
      <c r="BC15174" s="41"/>
      <c r="BD15174" s="41"/>
      <c r="BE15174" s="41"/>
      <c r="BF15174" s="41"/>
      <c r="BG15174" s="41"/>
      <c r="BH15174" s="41"/>
      <c r="BI15174" s="41"/>
      <c r="BJ15174" s="41"/>
      <c r="BK15174" s="41"/>
      <c r="BL15174" s="41"/>
      <c r="BM15174" s="41"/>
      <c r="BN15174" s="41"/>
      <c r="BO15174" s="41"/>
      <c r="BP15174" s="108"/>
      <c r="CG15174" s="102"/>
      <c r="CI15174" s="45"/>
    </row>
    <row r="15175" spans="37:87" ht="13" customHeight="1">
      <c r="AK15175" s="114"/>
      <c r="AL15175" s="41"/>
      <c r="AM15175" s="41"/>
      <c r="AN15175" s="41"/>
      <c r="AO15175" s="41"/>
      <c r="AP15175" s="41"/>
      <c r="AQ15175" s="41"/>
      <c r="AR15175" s="41"/>
      <c r="AS15175" s="41"/>
      <c r="AT15175" s="41"/>
      <c r="AU15175" s="41"/>
      <c r="AV15175" s="41"/>
      <c r="AW15175" s="41"/>
      <c r="AX15175" s="41"/>
      <c r="AY15175" s="41"/>
      <c r="AZ15175" s="41"/>
      <c r="BA15175" s="41"/>
      <c r="BB15175" s="41"/>
      <c r="BC15175" s="41"/>
      <c r="BD15175" s="41"/>
      <c r="BE15175" s="41"/>
      <c r="BF15175" s="41"/>
      <c r="BG15175" s="41"/>
      <c r="BH15175" s="41"/>
      <c r="BI15175" s="41"/>
      <c r="BJ15175" s="41"/>
      <c r="BK15175" s="41"/>
      <c r="BL15175" s="41"/>
      <c r="BM15175" s="41"/>
      <c r="BN15175" s="41"/>
      <c r="BO15175" s="41"/>
      <c r="BP15175" s="108"/>
      <c r="CG15175" s="102"/>
      <c r="CI15175" s="45"/>
    </row>
    <row r="15176" spans="37:87" ht="13" customHeight="1">
      <c r="AK15176" s="114"/>
      <c r="AL15176" s="41"/>
      <c r="AM15176" s="41"/>
      <c r="AN15176" s="41"/>
      <c r="AO15176" s="41"/>
      <c r="AP15176" s="41"/>
      <c r="AQ15176" s="41"/>
      <c r="AR15176" s="41"/>
      <c r="AS15176" s="41"/>
      <c r="AT15176" s="41"/>
      <c r="AU15176" s="41"/>
      <c r="AV15176" s="41"/>
      <c r="AW15176" s="41"/>
      <c r="AX15176" s="41"/>
      <c r="AY15176" s="41"/>
      <c r="AZ15176" s="41"/>
      <c r="BA15176" s="41"/>
      <c r="BB15176" s="41"/>
      <c r="BC15176" s="41"/>
      <c r="BD15176" s="41"/>
      <c r="BE15176" s="41"/>
      <c r="BF15176" s="41"/>
      <c r="BG15176" s="41"/>
      <c r="BH15176" s="41"/>
      <c r="BI15176" s="41"/>
      <c r="BJ15176" s="41"/>
      <c r="BK15176" s="41"/>
      <c r="BL15176" s="41"/>
      <c r="BM15176" s="41"/>
      <c r="BN15176" s="41"/>
      <c r="BO15176" s="41"/>
      <c r="BP15176" s="108"/>
      <c r="CG15176" s="102"/>
      <c r="CI15176" s="45"/>
    </row>
    <row r="15177" spans="37:87" ht="13" customHeight="1">
      <c r="AK15177" s="114"/>
      <c r="AL15177" s="41"/>
      <c r="AM15177" s="41"/>
      <c r="AN15177" s="41"/>
      <c r="AO15177" s="41"/>
      <c r="AP15177" s="41"/>
      <c r="AQ15177" s="41"/>
      <c r="AR15177" s="41"/>
      <c r="AS15177" s="41"/>
      <c r="AT15177" s="41"/>
      <c r="AU15177" s="41"/>
      <c r="AV15177" s="41"/>
      <c r="AW15177" s="41"/>
      <c r="AX15177" s="41"/>
      <c r="AY15177" s="41"/>
      <c r="AZ15177" s="41"/>
      <c r="BA15177" s="41"/>
      <c r="BB15177" s="41"/>
      <c r="BC15177" s="41"/>
      <c r="BD15177" s="41"/>
      <c r="BE15177" s="41"/>
      <c r="BF15177" s="41"/>
      <c r="BG15177" s="41"/>
      <c r="BH15177" s="41"/>
      <c r="BI15177" s="41"/>
      <c r="BJ15177" s="41"/>
      <c r="BK15177" s="41"/>
      <c r="BL15177" s="41"/>
      <c r="BM15177" s="41"/>
      <c r="BN15177" s="41"/>
      <c r="BO15177" s="41"/>
      <c r="BP15177" s="108"/>
      <c r="CG15177" s="102"/>
      <c r="CI15177" s="45"/>
    </row>
    <row r="15178" spans="37:87" ht="13" customHeight="1">
      <c r="AK15178" s="114"/>
      <c r="AL15178" s="41"/>
      <c r="AM15178" s="41"/>
      <c r="AN15178" s="41"/>
      <c r="AO15178" s="41"/>
      <c r="AP15178" s="41"/>
      <c r="AQ15178" s="41"/>
      <c r="AR15178" s="41"/>
      <c r="AS15178" s="41"/>
      <c r="AT15178" s="41"/>
      <c r="AU15178" s="41"/>
      <c r="AV15178" s="41"/>
      <c r="AW15178" s="41"/>
      <c r="AX15178" s="41"/>
      <c r="AY15178" s="41"/>
      <c r="AZ15178" s="41"/>
      <c r="BA15178" s="41"/>
      <c r="BB15178" s="41"/>
      <c r="BC15178" s="41"/>
      <c r="BD15178" s="41"/>
      <c r="BE15178" s="41"/>
      <c r="BF15178" s="41"/>
      <c r="BG15178" s="41"/>
      <c r="BH15178" s="41"/>
      <c r="BI15178" s="41"/>
      <c r="BJ15178" s="41"/>
      <c r="BK15178" s="41"/>
      <c r="BL15178" s="41"/>
      <c r="BM15178" s="41"/>
      <c r="BN15178" s="41"/>
      <c r="BO15178" s="41"/>
      <c r="BP15178" s="108"/>
      <c r="CG15178" s="102"/>
      <c r="CI15178" s="45"/>
    </row>
    <row r="15179" spans="37:87" ht="13" customHeight="1">
      <c r="AK15179" s="114"/>
      <c r="AL15179" s="41"/>
      <c r="AM15179" s="41"/>
      <c r="AN15179" s="41"/>
      <c r="AO15179" s="41"/>
      <c r="AP15179" s="41"/>
      <c r="AQ15179" s="41"/>
      <c r="AR15179" s="41"/>
      <c r="AS15179" s="41"/>
      <c r="AT15179" s="41"/>
      <c r="AU15179" s="41"/>
      <c r="AV15179" s="41"/>
      <c r="AW15179" s="41"/>
      <c r="AX15179" s="41"/>
      <c r="AY15179" s="41"/>
      <c r="AZ15179" s="41"/>
      <c r="BA15179" s="41"/>
      <c r="BB15179" s="41"/>
      <c r="BC15179" s="41"/>
      <c r="BD15179" s="41"/>
      <c r="BE15179" s="41"/>
      <c r="BF15179" s="41"/>
      <c r="BG15179" s="41"/>
      <c r="BH15179" s="41"/>
      <c r="BI15179" s="41"/>
      <c r="BJ15179" s="41"/>
      <c r="BK15179" s="41"/>
      <c r="BL15179" s="41"/>
      <c r="BM15179" s="41"/>
      <c r="BN15179" s="41"/>
      <c r="BO15179" s="41"/>
      <c r="BP15179" s="108"/>
      <c r="CG15179" s="102"/>
      <c r="CI15179" s="45"/>
    </row>
    <row r="15180" spans="37:87" ht="13" customHeight="1">
      <c r="AK15180" s="114"/>
      <c r="AL15180" s="41"/>
      <c r="AM15180" s="41"/>
      <c r="AN15180" s="41"/>
      <c r="AO15180" s="41"/>
      <c r="AP15180" s="41"/>
      <c r="AQ15180" s="41"/>
      <c r="AR15180" s="41"/>
      <c r="AS15180" s="41"/>
      <c r="AT15180" s="41"/>
      <c r="AU15180" s="41"/>
      <c r="AV15180" s="41"/>
      <c r="AW15180" s="41"/>
      <c r="AX15180" s="41"/>
      <c r="AY15180" s="41"/>
      <c r="AZ15180" s="41"/>
      <c r="BA15180" s="41"/>
      <c r="BB15180" s="41"/>
      <c r="BC15180" s="41"/>
      <c r="BD15180" s="41"/>
      <c r="BE15180" s="41"/>
      <c r="BF15180" s="41"/>
      <c r="BG15180" s="41"/>
      <c r="BH15180" s="41"/>
      <c r="BI15180" s="41"/>
      <c r="BJ15180" s="41"/>
      <c r="BK15180" s="41"/>
      <c r="BL15180" s="41"/>
      <c r="BM15180" s="41"/>
      <c r="BN15180" s="41"/>
      <c r="BO15180" s="41"/>
      <c r="BP15180" s="108"/>
      <c r="CG15180" s="102"/>
      <c r="CI15180" s="45"/>
    </row>
    <row r="15181" spans="37:87" ht="13" customHeight="1">
      <c r="AK15181" s="114"/>
      <c r="AL15181" s="41"/>
      <c r="AM15181" s="41"/>
      <c r="AN15181" s="41"/>
      <c r="AO15181" s="41"/>
      <c r="AP15181" s="41"/>
      <c r="AQ15181" s="41"/>
      <c r="AR15181" s="41"/>
      <c r="AS15181" s="41"/>
      <c r="AT15181" s="41"/>
      <c r="AU15181" s="41"/>
      <c r="AV15181" s="41"/>
      <c r="AW15181" s="41"/>
      <c r="AX15181" s="41"/>
      <c r="AY15181" s="41"/>
      <c r="AZ15181" s="41"/>
      <c r="BA15181" s="41"/>
      <c r="BB15181" s="41"/>
      <c r="BC15181" s="41"/>
      <c r="BD15181" s="41"/>
      <c r="BE15181" s="41"/>
      <c r="BF15181" s="41"/>
      <c r="BG15181" s="41"/>
      <c r="BH15181" s="41"/>
      <c r="BI15181" s="41"/>
      <c r="BJ15181" s="41"/>
      <c r="BK15181" s="41"/>
      <c r="BL15181" s="41"/>
      <c r="BM15181" s="41"/>
      <c r="BN15181" s="41"/>
      <c r="BO15181" s="41"/>
      <c r="BP15181" s="108"/>
      <c r="CG15181" s="102"/>
      <c r="CI15181" s="45"/>
    </row>
    <row r="15182" spans="37:87" ht="13" customHeight="1">
      <c r="AK15182" s="114"/>
      <c r="AL15182" s="41"/>
      <c r="AM15182" s="41"/>
      <c r="AN15182" s="41"/>
      <c r="AO15182" s="41"/>
      <c r="AP15182" s="41"/>
      <c r="AQ15182" s="41"/>
      <c r="AR15182" s="41"/>
      <c r="AS15182" s="41"/>
      <c r="AT15182" s="41"/>
      <c r="AU15182" s="41"/>
      <c r="AV15182" s="41"/>
      <c r="AW15182" s="41"/>
      <c r="AX15182" s="41"/>
      <c r="AY15182" s="41"/>
      <c r="AZ15182" s="41"/>
      <c r="BA15182" s="41"/>
      <c r="BB15182" s="41"/>
      <c r="BC15182" s="41"/>
      <c r="BD15182" s="41"/>
      <c r="BE15182" s="41"/>
      <c r="BF15182" s="41"/>
      <c r="BG15182" s="41"/>
      <c r="BH15182" s="41"/>
      <c r="BI15182" s="41"/>
      <c r="BJ15182" s="41"/>
      <c r="BK15182" s="41"/>
      <c r="BL15182" s="41"/>
      <c r="BM15182" s="41"/>
      <c r="BN15182" s="41"/>
      <c r="BO15182" s="41"/>
      <c r="BP15182" s="108"/>
      <c r="CG15182" s="102"/>
      <c r="CI15182" s="45"/>
    </row>
    <row r="15183" spans="37:87" ht="13" customHeight="1">
      <c r="AK15183" s="114"/>
      <c r="AL15183" s="41"/>
      <c r="AM15183" s="41"/>
      <c r="AN15183" s="41"/>
      <c r="AO15183" s="41"/>
      <c r="AP15183" s="41"/>
      <c r="AQ15183" s="41"/>
      <c r="AR15183" s="41"/>
      <c r="AS15183" s="41"/>
      <c r="AT15183" s="41"/>
      <c r="AU15183" s="41"/>
      <c r="AV15183" s="41"/>
      <c r="AW15183" s="41"/>
      <c r="AX15183" s="41"/>
      <c r="AY15183" s="41"/>
      <c r="AZ15183" s="41"/>
      <c r="BA15183" s="41"/>
      <c r="BB15183" s="41"/>
      <c r="BC15183" s="41"/>
      <c r="BD15183" s="41"/>
      <c r="BE15183" s="41"/>
      <c r="BF15183" s="41"/>
      <c r="BG15183" s="41"/>
      <c r="BH15183" s="41"/>
      <c r="BI15183" s="41"/>
      <c r="BJ15183" s="41"/>
      <c r="BK15183" s="41"/>
      <c r="BL15183" s="41"/>
      <c r="BM15183" s="41"/>
      <c r="BN15183" s="41"/>
      <c r="BO15183" s="41"/>
      <c r="BP15183" s="108"/>
      <c r="CG15183" s="102"/>
      <c r="CI15183" s="45"/>
    </row>
    <row r="15184" spans="37:87" ht="13" customHeight="1">
      <c r="AK15184" s="114"/>
      <c r="AL15184" s="41"/>
      <c r="AM15184" s="41"/>
      <c r="AN15184" s="41"/>
      <c r="AO15184" s="41"/>
      <c r="AP15184" s="41"/>
      <c r="AQ15184" s="41"/>
      <c r="AR15184" s="41"/>
      <c r="AS15184" s="41"/>
      <c r="AT15184" s="41"/>
      <c r="AU15184" s="41"/>
      <c r="AV15184" s="41"/>
      <c r="AW15184" s="41"/>
      <c r="AX15184" s="41"/>
      <c r="AY15184" s="41"/>
      <c r="AZ15184" s="41"/>
      <c r="BA15184" s="41"/>
      <c r="BB15184" s="41"/>
      <c r="BC15184" s="41"/>
      <c r="BD15184" s="41"/>
      <c r="BE15184" s="41"/>
      <c r="BF15184" s="41"/>
      <c r="BG15184" s="41"/>
      <c r="BH15184" s="41"/>
      <c r="BI15184" s="41"/>
      <c r="BJ15184" s="41"/>
      <c r="BK15184" s="41"/>
      <c r="BL15184" s="41"/>
      <c r="BM15184" s="41"/>
      <c r="BN15184" s="41"/>
      <c r="BO15184" s="41"/>
      <c r="BP15184" s="108"/>
      <c r="CG15184" s="102"/>
      <c r="CI15184" s="45"/>
    </row>
    <row r="15185" spans="37:87" ht="13" customHeight="1">
      <c r="AK15185" s="114"/>
      <c r="AL15185" s="41"/>
      <c r="AM15185" s="41"/>
      <c r="AN15185" s="41"/>
      <c r="AO15185" s="41"/>
      <c r="AP15185" s="41"/>
      <c r="AQ15185" s="41"/>
      <c r="AR15185" s="41"/>
      <c r="AS15185" s="41"/>
      <c r="AT15185" s="41"/>
      <c r="AU15185" s="41"/>
      <c r="AV15185" s="41"/>
      <c r="AW15185" s="41"/>
      <c r="AX15185" s="41"/>
      <c r="AY15185" s="41"/>
      <c r="AZ15185" s="41"/>
      <c r="BA15185" s="41"/>
      <c r="BB15185" s="41"/>
      <c r="BC15185" s="41"/>
      <c r="BD15185" s="41"/>
      <c r="BE15185" s="41"/>
      <c r="BF15185" s="41"/>
      <c r="BG15185" s="41"/>
      <c r="BH15185" s="41"/>
      <c r="BI15185" s="41"/>
      <c r="BJ15185" s="41"/>
      <c r="BK15185" s="41"/>
      <c r="BL15185" s="41"/>
      <c r="BM15185" s="41"/>
      <c r="BN15185" s="41"/>
      <c r="BO15185" s="41"/>
      <c r="BP15185" s="108"/>
      <c r="CG15185" s="102"/>
      <c r="CI15185" s="45"/>
    </row>
    <row r="15186" spans="37:87" ht="13" customHeight="1">
      <c r="AK15186" s="114"/>
      <c r="AL15186" s="41"/>
      <c r="AM15186" s="41"/>
      <c r="AN15186" s="41"/>
      <c r="AO15186" s="41"/>
      <c r="AP15186" s="41"/>
      <c r="AQ15186" s="41"/>
      <c r="AR15186" s="41"/>
      <c r="AS15186" s="41"/>
      <c r="AT15186" s="41"/>
      <c r="AU15186" s="41"/>
      <c r="AV15186" s="41"/>
      <c r="AW15186" s="41"/>
      <c r="AX15186" s="41"/>
      <c r="AY15186" s="41"/>
      <c r="AZ15186" s="41"/>
      <c r="BA15186" s="41"/>
      <c r="BB15186" s="41"/>
      <c r="BC15186" s="41"/>
      <c r="BD15186" s="41"/>
      <c r="BE15186" s="41"/>
      <c r="BF15186" s="41"/>
      <c r="BG15186" s="41"/>
      <c r="BH15186" s="41"/>
      <c r="BI15186" s="41"/>
      <c r="BJ15186" s="41"/>
      <c r="BK15186" s="41"/>
      <c r="BL15186" s="41"/>
      <c r="BM15186" s="41"/>
      <c r="BN15186" s="41"/>
      <c r="BO15186" s="41"/>
      <c r="BP15186" s="108"/>
      <c r="CG15186" s="102"/>
      <c r="CI15186" s="45"/>
    </row>
    <row r="15187" spans="37:87" ht="13" customHeight="1">
      <c r="AK15187" s="114"/>
      <c r="AL15187" s="41"/>
      <c r="AM15187" s="41"/>
      <c r="AN15187" s="41"/>
      <c r="AO15187" s="41"/>
      <c r="AP15187" s="41"/>
      <c r="AQ15187" s="41"/>
      <c r="AR15187" s="41"/>
      <c r="AS15187" s="41"/>
      <c r="AT15187" s="41"/>
      <c r="AU15187" s="41"/>
      <c r="AV15187" s="41"/>
      <c r="AW15187" s="41"/>
      <c r="AX15187" s="41"/>
      <c r="AY15187" s="41"/>
      <c r="AZ15187" s="41"/>
      <c r="BA15187" s="41"/>
      <c r="BB15187" s="41"/>
      <c r="BC15187" s="41"/>
      <c r="BD15187" s="41"/>
      <c r="BE15187" s="41"/>
      <c r="BF15187" s="41"/>
      <c r="BG15187" s="41"/>
      <c r="BH15187" s="41"/>
      <c r="BI15187" s="41"/>
      <c r="BJ15187" s="41"/>
      <c r="BK15187" s="41"/>
      <c r="BL15187" s="41"/>
      <c r="BM15187" s="41"/>
      <c r="BN15187" s="41"/>
      <c r="BO15187" s="41"/>
      <c r="BP15187" s="108"/>
      <c r="CG15187" s="102"/>
      <c r="CI15187" s="45"/>
    </row>
    <row r="15188" spans="37:87" ht="13" customHeight="1">
      <c r="AK15188" s="114"/>
      <c r="AL15188" s="41"/>
      <c r="AM15188" s="41"/>
      <c r="AN15188" s="41"/>
      <c r="AO15188" s="41"/>
      <c r="AP15188" s="41"/>
      <c r="AQ15188" s="41"/>
      <c r="AR15188" s="41"/>
      <c r="AS15188" s="41"/>
      <c r="AT15188" s="41"/>
      <c r="AU15188" s="41"/>
      <c r="AV15188" s="41"/>
      <c r="AW15188" s="41"/>
      <c r="AX15188" s="41"/>
      <c r="AY15188" s="41"/>
      <c r="AZ15188" s="41"/>
      <c r="BA15188" s="41"/>
      <c r="BB15188" s="41"/>
      <c r="BC15188" s="41"/>
      <c r="BD15188" s="41"/>
      <c r="BE15188" s="41"/>
      <c r="BF15188" s="41"/>
      <c r="BG15188" s="41"/>
      <c r="BH15188" s="41"/>
      <c r="BI15188" s="41"/>
      <c r="BJ15188" s="41"/>
      <c r="BK15188" s="41"/>
      <c r="BL15188" s="41"/>
      <c r="BM15188" s="41"/>
      <c r="BN15188" s="41"/>
      <c r="BO15188" s="41"/>
      <c r="BP15188" s="108"/>
      <c r="CG15188" s="102"/>
      <c r="CI15188" s="45"/>
    </row>
    <row r="15189" spans="37:87" ht="13" customHeight="1">
      <c r="AK15189" s="114"/>
      <c r="AL15189" s="41"/>
      <c r="AM15189" s="41"/>
      <c r="AN15189" s="41"/>
      <c r="AO15189" s="41"/>
      <c r="AP15189" s="41"/>
      <c r="AQ15189" s="41"/>
      <c r="AR15189" s="41"/>
      <c r="AS15189" s="41"/>
      <c r="AT15189" s="41"/>
      <c r="AU15189" s="41"/>
      <c r="AV15189" s="41"/>
      <c r="AW15189" s="41"/>
      <c r="AX15189" s="41"/>
      <c r="AY15189" s="41"/>
      <c r="AZ15189" s="41"/>
      <c r="BA15189" s="41"/>
      <c r="BB15189" s="41"/>
      <c r="BC15189" s="41"/>
      <c r="BD15189" s="41"/>
      <c r="BE15189" s="41"/>
      <c r="BF15189" s="41"/>
      <c r="BG15189" s="41"/>
      <c r="BH15189" s="41"/>
      <c r="BI15189" s="41"/>
      <c r="BJ15189" s="41"/>
      <c r="BK15189" s="41"/>
      <c r="BL15189" s="41"/>
      <c r="BM15189" s="41"/>
      <c r="BN15189" s="41"/>
      <c r="BO15189" s="41"/>
      <c r="BP15189" s="108"/>
      <c r="CG15189" s="102"/>
      <c r="CI15189" s="45"/>
    </row>
    <row r="15190" spans="37:87" ht="13" customHeight="1">
      <c r="AK15190" s="114"/>
      <c r="AL15190" s="41"/>
      <c r="AM15190" s="41"/>
      <c r="AN15190" s="41"/>
      <c r="AO15190" s="41"/>
      <c r="AP15190" s="41"/>
      <c r="AQ15190" s="41"/>
      <c r="AR15190" s="41"/>
      <c r="AS15190" s="41"/>
      <c r="AT15190" s="41"/>
      <c r="AU15190" s="41"/>
      <c r="AV15190" s="41"/>
      <c r="AW15190" s="41"/>
      <c r="AX15190" s="41"/>
      <c r="AY15190" s="41"/>
      <c r="AZ15190" s="41"/>
      <c r="BA15190" s="41"/>
      <c r="BB15190" s="41"/>
      <c r="BC15190" s="41"/>
      <c r="BD15190" s="41"/>
      <c r="BE15190" s="41"/>
      <c r="BF15190" s="41"/>
      <c r="BG15190" s="41"/>
      <c r="BH15190" s="41"/>
      <c r="BI15190" s="41"/>
      <c r="BJ15190" s="41"/>
      <c r="BK15190" s="41"/>
      <c r="BL15190" s="41"/>
      <c r="BM15190" s="41"/>
      <c r="BN15190" s="41"/>
      <c r="BO15190" s="41"/>
      <c r="BP15190" s="108"/>
      <c r="CG15190" s="102"/>
      <c r="CI15190" s="45"/>
    </row>
    <row r="15191" spans="37:87" ht="13" customHeight="1">
      <c r="AK15191" s="114"/>
      <c r="AL15191" s="41"/>
      <c r="AM15191" s="41"/>
      <c r="AN15191" s="41"/>
      <c r="AO15191" s="41"/>
      <c r="AP15191" s="41"/>
      <c r="AQ15191" s="41"/>
      <c r="AR15191" s="41"/>
      <c r="AS15191" s="41"/>
      <c r="AT15191" s="41"/>
      <c r="AU15191" s="41"/>
      <c r="AV15191" s="41"/>
      <c r="AW15191" s="41"/>
      <c r="AX15191" s="41"/>
      <c r="AY15191" s="41"/>
      <c r="AZ15191" s="41"/>
      <c r="BA15191" s="41"/>
      <c r="BB15191" s="41"/>
      <c r="BC15191" s="41"/>
      <c r="BD15191" s="41"/>
      <c r="BE15191" s="41"/>
      <c r="BF15191" s="41"/>
      <c r="BG15191" s="41"/>
      <c r="BH15191" s="41"/>
      <c r="BI15191" s="41"/>
      <c r="BJ15191" s="41"/>
      <c r="BK15191" s="41"/>
      <c r="BL15191" s="41"/>
      <c r="BM15191" s="41"/>
      <c r="BN15191" s="41"/>
      <c r="BO15191" s="41"/>
      <c r="BP15191" s="108"/>
      <c r="CG15191" s="102"/>
      <c r="CI15191" s="45"/>
    </row>
    <row r="15192" spans="37:87" ht="13" customHeight="1">
      <c r="AK15192" s="114"/>
      <c r="AL15192" s="41"/>
      <c r="AM15192" s="41"/>
      <c r="AN15192" s="41"/>
      <c r="AO15192" s="41"/>
      <c r="AP15192" s="41"/>
      <c r="AQ15192" s="41"/>
      <c r="AR15192" s="41"/>
      <c r="AS15192" s="41"/>
      <c r="AT15192" s="41"/>
      <c r="AU15192" s="41"/>
      <c r="AV15192" s="41"/>
      <c r="AW15192" s="41"/>
      <c r="AX15192" s="41"/>
      <c r="AY15192" s="41"/>
      <c r="AZ15192" s="41"/>
      <c r="BA15192" s="41"/>
      <c r="BB15192" s="41"/>
      <c r="BC15192" s="41"/>
      <c r="BD15192" s="41"/>
      <c r="BE15192" s="41"/>
      <c r="BF15192" s="41"/>
      <c r="BG15192" s="41"/>
      <c r="BH15192" s="41"/>
      <c r="BI15192" s="41"/>
      <c r="BJ15192" s="41"/>
      <c r="BK15192" s="41"/>
      <c r="BL15192" s="41"/>
      <c r="BM15192" s="41"/>
      <c r="BN15192" s="41"/>
      <c r="BO15192" s="41"/>
      <c r="BP15192" s="108"/>
      <c r="CG15192" s="102"/>
      <c r="CI15192" s="45"/>
    </row>
    <row r="15193" spans="37:87" ht="13" customHeight="1">
      <c r="AK15193" s="114"/>
      <c r="AL15193" s="41"/>
      <c r="AM15193" s="41"/>
      <c r="AN15193" s="41"/>
      <c r="AO15193" s="41"/>
      <c r="AP15193" s="41"/>
      <c r="AQ15193" s="41"/>
      <c r="AR15193" s="41"/>
      <c r="AS15193" s="41"/>
      <c r="AT15193" s="41"/>
      <c r="AU15193" s="41"/>
      <c r="AV15193" s="41"/>
      <c r="AW15193" s="41"/>
      <c r="AX15193" s="41"/>
      <c r="AY15193" s="41"/>
      <c r="AZ15193" s="41"/>
      <c r="BA15193" s="41"/>
      <c r="BB15193" s="41"/>
      <c r="BC15193" s="41"/>
      <c r="BD15193" s="41"/>
      <c r="BE15193" s="41"/>
      <c r="BF15193" s="41"/>
      <c r="BG15193" s="41"/>
      <c r="BH15193" s="41"/>
      <c r="BI15193" s="41"/>
      <c r="BJ15193" s="41"/>
      <c r="BK15193" s="41"/>
      <c r="BL15193" s="41"/>
      <c r="BM15193" s="41"/>
      <c r="BN15193" s="41"/>
      <c r="BO15193" s="41"/>
      <c r="BP15193" s="108"/>
      <c r="CG15193" s="102"/>
      <c r="CI15193" s="45"/>
    </row>
    <row r="15194" spans="37:87" ht="13" customHeight="1">
      <c r="AK15194" s="114"/>
      <c r="AL15194" s="41"/>
      <c r="AM15194" s="41"/>
      <c r="AN15194" s="41"/>
      <c r="AO15194" s="41"/>
      <c r="AP15194" s="41"/>
      <c r="AQ15194" s="41"/>
      <c r="AR15194" s="41"/>
      <c r="AS15194" s="41"/>
      <c r="AT15194" s="41"/>
      <c r="AU15194" s="41"/>
      <c r="AV15194" s="41"/>
      <c r="AW15194" s="41"/>
      <c r="AX15194" s="41"/>
      <c r="AY15194" s="41"/>
      <c r="AZ15194" s="41"/>
      <c r="BA15194" s="41"/>
      <c r="BB15194" s="41"/>
      <c r="BC15194" s="41"/>
      <c r="BD15194" s="41"/>
      <c r="BE15194" s="41"/>
      <c r="BF15194" s="41"/>
      <c r="BG15194" s="41"/>
      <c r="BH15194" s="41"/>
      <c r="BI15194" s="41"/>
      <c r="BJ15194" s="41"/>
      <c r="BK15194" s="41"/>
      <c r="BL15194" s="41"/>
      <c r="BM15194" s="41"/>
      <c r="BN15194" s="41"/>
      <c r="BO15194" s="41"/>
      <c r="BP15194" s="108"/>
      <c r="CG15194" s="102"/>
      <c r="CI15194" s="45"/>
    </row>
    <row r="15195" spans="37:87" ht="13" customHeight="1">
      <c r="AK15195" s="114"/>
      <c r="AL15195" s="41"/>
      <c r="AM15195" s="41"/>
      <c r="AN15195" s="41"/>
      <c r="AO15195" s="41"/>
      <c r="AP15195" s="41"/>
      <c r="AQ15195" s="41"/>
      <c r="AR15195" s="41"/>
      <c r="AS15195" s="41"/>
      <c r="AT15195" s="41"/>
      <c r="AU15195" s="41"/>
      <c r="AV15195" s="41"/>
      <c r="AW15195" s="41"/>
      <c r="AX15195" s="41"/>
      <c r="AY15195" s="41"/>
      <c r="AZ15195" s="41"/>
      <c r="BA15195" s="41"/>
      <c r="BB15195" s="41"/>
      <c r="BC15195" s="41"/>
      <c r="BD15195" s="41"/>
      <c r="BE15195" s="41"/>
      <c r="BF15195" s="41"/>
      <c r="BG15195" s="41"/>
      <c r="BH15195" s="41"/>
      <c r="BI15195" s="41"/>
      <c r="BJ15195" s="41"/>
      <c r="BK15195" s="41"/>
      <c r="BL15195" s="41"/>
      <c r="BM15195" s="41"/>
      <c r="BN15195" s="41"/>
      <c r="BO15195" s="41"/>
      <c r="BP15195" s="108"/>
      <c r="CG15195" s="102"/>
      <c r="CI15195" s="45"/>
    </row>
    <row r="15196" spans="37:87" ht="13" customHeight="1">
      <c r="AK15196" s="114"/>
      <c r="AL15196" s="41"/>
      <c r="AM15196" s="41"/>
      <c r="AN15196" s="41"/>
      <c r="AO15196" s="41"/>
      <c r="AP15196" s="41"/>
      <c r="AQ15196" s="41"/>
      <c r="AR15196" s="41"/>
      <c r="AS15196" s="41"/>
      <c r="AT15196" s="41"/>
      <c r="AU15196" s="41"/>
      <c r="AV15196" s="41"/>
      <c r="AW15196" s="41"/>
      <c r="AX15196" s="41"/>
      <c r="AY15196" s="41"/>
      <c r="AZ15196" s="41"/>
      <c r="BA15196" s="41"/>
      <c r="BB15196" s="41"/>
      <c r="BC15196" s="41"/>
      <c r="BD15196" s="41"/>
      <c r="BE15196" s="41"/>
      <c r="BF15196" s="41"/>
      <c r="BG15196" s="41"/>
      <c r="BH15196" s="41"/>
      <c r="BI15196" s="41"/>
      <c r="BJ15196" s="41"/>
      <c r="BK15196" s="41"/>
      <c r="BL15196" s="41"/>
      <c r="BM15196" s="41"/>
      <c r="BN15196" s="41"/>
      <c r="BO15196" s="41"/>
      <c r="BP15196" s="108"/>
      <c r="CG15196" s="102"/>
      <c r="CI15196" s="45"/>
    </row>
    <row r="15197" spans="37:87" ht="13" customHeight="1">
      <c r="AK15197" s="114"/>
      <c r="AL15197" s="41"/>
      <c r="AM15197" s="41"/>
      <c r="AN15197" s="41"/>
      <c r="AO15197" s="41"/>
      <c r="AP15197" s="41"/>
      <c r="AQ15197" s="41"/>
      <c r="AR15197" s="41"/>
      <c r="AS15197" s="41"/>
      <c r="AT15197" s="41"/>
      <c r="AU15197" s="41"/>
      <c r="AV15197" s="41"/>
      <c r="AW15197" s="41"/>
      <c r="AX15197" s="41"/>
      <c r="AY15197" s="41"/>
      <c r="AZ15197" s="41"/>
      <c r="BA15197" s="41"/>
      <c r="BB15197" s="41"/>
      <c r="BC15197" s="41"/>
      <c r="BD15197" s="41"/>
      <c r="BE15197" s="41"/>
      <c r="BF15197" s="41"/>
      <c r="BG15197" s="41"/>
      <c r="BH15197" s="41"/>
      <c r="BI15197" s="41"/>
      <c r="BJ15197" s="41"/>
      <c r="BK15197" s="41"/>
      <c r="BL15197" s="41"/>
      <c r="BM15197" s="41"/>
      <c r="BN15197" s="41"/>
      <c r="BO15197" s="41"/>
      <c r="BP15197" s="108"/>
      <c r="CG15197" s="102"/>
      <c r="CI15197" s="45"/>
    </row>
    <row r="15198" spans="37:87" ht="13" customHeight="1">
      <c r="AK15198" s="114"/>
      <c r="AL15198" s="41"/>
      <c r="AM15198" s="41"/>
      <c r="AN15198" s="41"/>
      <c r="AO15198" s="41"/>
      <c r="AP15198" s="41"/>
      <c r="AQ15198" s="41"/>
      <c r="AR15198" s="41"/>
      <c r="AS15198" s="41"/>
      <c r="AT15198" s="41"/>
      <c r="AU15198" s="41"/>
      <c r="AV15198" s="41"/>
      <c r="AW15198" s="41"/>
      <c r="AX15198" s="41"/>
      <c r="AY15198" s="41"/>
      <c r="AZ15198" s="41"/>
      <c r="BA15198" s="41"/>
      <c r="BB15198" s="41"/>
      <c r="BC15198" s="41"/>
      <c r="BD15198" s="41"/>
      <c r="BE15198" s="41"/>
      <c r="BF15198" s="41"/>
      <c r="BG15198" s="41"/>
      <c r="BH15198" s="41"/>
      <c r="BI15198" s="41"/>
      <c r="BJ15198" s="41"/>
      <c r="BK15198" s="41"/>
      <c r="BL15198" s="41"/>
      <c r="BM15198" s="41"/>
      <c r="BN15198" s="41"/>
      <c r="BO15198" s="41"/>
      <c r="BP15198" s="108"/>
      <c r="CG15198" s="102"/>
      <c r="CI15198" s="45"/>
    </row>
    <row r="15199" spans="37:87" ht="13" customHeight="1">
      <c r="AK15199" s="114"/>
      <c r="AL15199" s="41"/>
      <c r="AM15199" s="41"/>
      <c r="AN15199" s="41"/>
      <c r="AO15199" s="41"/>
      <c r="AP15199" s="41"/>
      <c r="AQ15199" s="41"/>
      <c r="AR15199" s="41"/>
      <c r="AS15199" s="41"/>
      <c r="AT15199" s="41"/>
      <c r="AU15199" s="41"/>
      <c r="AV15199" s="41"/>
      <c r="AW15199" s="41"/>
      <c r="AX15199" s="41"/>
      <c r="AY15199" s="41"/>
      <c r="AZ15199" s="41"/>
      <c r="BA15199" s="41"/>
      <c r="BB15199" s="41"/>
      <c r="BC15199" s="41"/>
      <c r="BD15199" s="41"/>
      <c r="BE15199" s="41"/>
      <c r="BF15199" s="41"/>
      <c r="BG15199" s="41"/>
      <c r="BH15199" s="41"/>
      <c r="BI15199" s="41"/>
      <c r="BJ15199" s="41"/>
      <c r="BK15199" s="41"/>
      <c r="BL15199" s="41"/>
      <c r="BM15199" s="41"/>
      <c r="BN15199" s="41"/>
      <c r="BO15199" s="41"/>
      <c r="BP15199" s="108"/>
      <c r="CG15199" s="102"/>
      <c r="CI15199" s="45"/>
    </row>
    <row r="15200" spans="37:87" ht="13" customHeight="1">
      <c r="AK15200" s="114"/>
      <c r="AL15200" s="41"/>
      <c r="AM15200" s="41"/>
      <c r="AN15200" s="41"/>
      <c r="AO15200" s="41"/>
      <c r="AP15200" s="41"/>
      <c r="AQ15200" s="41"/>
      <c r="AR15200" s="41"/>
      <c r="AS15200" s="41"/>
      <c r="AT15200" s="41"/>
      <c r="AU15200" s="41"/>
      <c r="AV15200" s="41"/>
      <c r="AW15200" s="41"/>
      <c r="AX15200" s="41"/>
      <c r="AY15200" s="41"/>
      <c r="AZ15200" s="41"/>
      <c r="BA15200" s="41"/>
      <c r="BB15200" s="41"/>
      <c r="BC15200" s="41"/>
      <c r="BD15200" s="41"/>
      <c r="BE15200" s="41"/>
      <c r="BF15200" s="41"/>
      <c r="BG15200" s="41"/>
      <c r="BH15200" s="41"/>
      <c r="BI15200" s="41"/>
      <c r="BJ15200" s="41"/>
      <c r="BK15200" s="41"/>
      <c r="BL15200" s="41"/>
      <c r="BM15200" s="41"/>
      <c r="BN15200" s="41"/>
      <c r="BO15200" s="41"/>
      <c r="BP15200" s="108"/>
      <c r="CG15200" s="102"/>
      <c r="CI15200" s="45"/>
    </row>
    <row r="15201" spans="37:87" ht="13" customHeight="1">
      <c r="AK15201" s="114"/>
      <c r="AL15201" s="41"/>
      <c r="AM15201" s="41"/>
      <c r="AN15201" s="41"/>
      <c r="AO15201" s="41"/>
      <c r="AP15201" s="41"/>
      <c r="AQ15201" s="41"/>
      <c r="AR15201" s="41"/>
      <c r="AS15201" s="41"/>
      <c r="AT15201" s="41"/>
      <c r="AU15201" s="41"/>
      <c r="AV15201" s="41"/>
      <c r="AW15201" s="41"/>
      <c r="AX15201" s="41"/>
      <c r="AY15201" s="41"/>
      <c r="AZ15201" s="41"/>
      <c r="BA15201" s="41"/>
      <c r="BB15201" s="41"/>
      <c r="BC15201" s="41"/>
      <c r="BD15201" s="41"/>
      <c r="BE15201" s="41"/>
      <c r="BF15201" s="41"/>
      <c r="BG15201" s="41"/>
      <c r="BH15201" s="41"/>
      <c r="BI15201" s="41"/>
      <c r="BJ15201" s="41"/>
      <c r="BK15201" s="41"/>
      <c r="BL15201" s="41"/>
      <c r="BM15201" s="41"/>
      <c r="BN15201" s="41"/>
      <c r="BO15201" s="41"/>
      <c r="BP15201" s="108"/>
      <c r="CG15201" s="102"/>
      <c r="CI15201" s="45"/>
    </row>
    <row r="15202" spans="37:87" ht="13" customHeight="1">
      <c r="AK15202" s="114"/>
      <c r="AL15202" s="41"/>
      <c r="AM15202" s="41"/>
      <c r="AN15202" s="41"/>
      <c r="AO15202" s="41"/>
      <c r="AP15202" s="41"/>
      <c r="AQ15202" s="41"/>
      <c r="AR15202" s="41"/>
      <c r="AS15202" s="41"/>
      <c r="AT15202" s="41"/>
      <c r="AU15202" s="41"/>
      <c r="AV15202" s="41"/>
      <c r="AW15202" s="41"/>
      <c r="AX15202" s="41"/>
      <c r="AY15202" s="41"/>
      <c r="AZ15202" s="41"/>
      <c r="BA15202" s="41"/>
      <c r="BB15202" s="41"/>
      <c r="BC15202" s="41"/>
      <c r="BD15202" s="41"/>
      <c r="BE15202" s="41"/>
      <c r="BF15202" s="41"/>
      <c r="BG15202" s="41"/>
      <c r="BH15202" s="41"/>
      <c r="BI15202" s="41"/>
      <c r="BJ15202" s="41"/>
      <c r="BK15202" s="41"/>
      <c r="BL15202" s="41"/>
      <c r="BM15202" s="41"/>
      <c r="BN15202" s="41"/>
      <c r="BO15202" s="41"/>
      <c r="BP15202" s="108"/>
      <c r="CG15202" s="102"/>
      <c r="CI15202" s="45"/>
    </row>
    <row r="15203" spans="37:87" ht="13" customHeight="1">
      <c r="AK15203" s="114"/>
      <c r="AL15203" s="41"/>
      <c r="AM15203" s="41"/>
      <c r="AN15203" s="41"/>
      <c r="AO15203" s="41"/>
      <c r="AP15203" s="41"/>
      <c r="AQ15203" s="41"/>
      <c r="AR15203" s="41"/>
      <c r="AS15203" s="41"/>
      <c r="AT15203" s="41"/>
      <c r="AU15203" s="41"/>
      <c r="AV15203" s="41"/>
      <c r="AW15203" s="41"/>
      <c r="AX15203" s="41"/>
      <c r="AY15203" s="41"/>
      <c r="AZ15203" s="41"/>
      <c r="BA15203" s="41"/>
      <c r="BB15203" s="41"/>
      <c r="BC15203" s="41"/>
      <c r="BD15203" s="41"/>
      <c r="BE15203" s="41"/>
      <c r="BF15203" s="41"/>
      <c r="BG15203" s="41"/>
      <c r="BH15203" s="41"/>
      <c r="BI15203" s="41"/>
      <c r="BJ15203" s="41"/>
      <c r="BK15203" s="41"/>
      <c r="BL15203" s="41"/>
      <c r="BM15203" s="41"/>
      <c r="BN15203" s="41"/>
      <c r="BO15203" s="41"/>
      <c r="BP15203" s="108"/>
      <c r="CG15203" s="102"/>
      <c r="CI15203" s="45"/>
    </row>
    <row r="15204" spans="37:87" ht="13" customHeight="1">
      <c r="AK15204" s="114"/>
      <c r="AL15204" s="41"/>
      <c r="AM15204" s="41"/>
      <c r="AN15204" s="41"/>
      <c r="AO15204" s="41"/>
      <c r="AP15204" s="41"/>
      <c r="AQ15204" s="41"/>
      <c r="AR15204" s="41"/>
      <c r="AS15204" s="41"/>
      <c r="AT15204" s="41"/>
      <c r="AU15204" s="41"/>
      <c r="AV15204" s="41"/>
      <c r="AW15204" s="41"/>
      <c r="AX15204" s="41"/>
      <c r="AY15204" s="41"/>
      <c r="AZ15204" s="41"/>
      <c r="BA15204" s="41"/>
      <c r="BB15204" s="41"/>
      <c r="BC15204" s="41"/>
      <c r="BD15204" s="41"/>
      <c r="BE15204" s="41"/>
      <c r="BF15204" s="41"/>
      <c r="BG15204" s="41"/>
      <c r="BH15204" s="41"/>
      <c r="BI15204" s="41"/>
      <c r="BJ15204" s="41"/>
      <c r="BK15204" s="41"/>
      <c r="BL15204" s="41"/>
      <c r="BM15204" s="41"/>
      <c r="BN15204" s="41"/>
      <c r="BO15204" s="41"/>
      <c r="BP15204" s="108"/>
      <c r="CG15204" s="102"/>
      <c r="CI15204" s="45"/>
    </row>
    <row r="15205" spans="37:87" ht="13" customHeight="1">
      <c r="AK15205" s="114"/>
      <c r="AL15205" s="41"/>
      <c r="AM15205" s="41"/>
      <c r="AN15205" s="41"/>
      <c r="AO15205" s="41"/>
      <c r="AP15205" s="41"/>
      <c r="AQ15205" s="41"/>
      <c r="AR15205" s="41"/>
      <c r="AS15205" s="41"/>
      <c r="AT15205" s="41"/>
      <c r="AU15205" s="41"/>
      <c r="AV15205" s="41"/>
      <c r="AW15205" s="41"/>
      <c r="AX15205" s="41"/>
      <c r="AY15205" s="41"/>
      <c r="AZ15205" s="41"/>
      <c r="BA15205" s="41"/>
      <c r="BB15205" s="41"/>
      <c r="BC15205" s="41"/>
      <c r="BD15205" s="41"/>
      <c r="BE15205" s="41"/>
      <c r="BF15205" s="41"/>
      <c r="BG15205" s="41"/>
      <c r="BH15205" s="41"/>
      <c r="BI15205" s="41"/>
      <c r="BJ15205" s="41"/>
      <c r="BK15205" s="41"/>
      <c r="BL15205" s="41"/>
      <c r="BM15205" s="41"/>
      <c r="BN15205" s="41"/>
      <c r="BO15205" s="41"/>
      <c r="BP15205" s="108"/>
      <c r="CG15205" s="102"/>
      <c r="CI15205" s="45"/>
    </row>
    <row r="15206" spans="37:87" ht="13" customHeight="1">
      <c r="AK15206" s="114"/>
      <c r="AL15206" s="41"/>
      <c r="AM15206" s="41"/>
      <c r="AN15206" s="41"/>
      <c r="AO15206" s="41"/>
      <c r="AP15206" s="41"/>
      <c r="AQ15206" s="41"/>
      <c r="AR15206" s="41"/>
      <c r="AS15206" s="41"/>
      <c r="AT15206" s="41"/>
      <c r="AU15206" s="41"/>
      <c r="AV15206" s="41"/>
      <c r="AW15206" s="41"/>
      <c r="AX15206" s="41"/>
      <c r="AY15206" s="41"/>
      <c r="AZ15206" s="41"/>
      <c r="BA15206" s="41"/>
      <c r="BB15206" s="41"/>
      <c r="BC15206" s="41"/>
      <c r="BD15206" s="41"/>
      <c r="BE15206" s="41"/>
      <c r="BF15206" s="41"/>
      <c r="BG15206" s="41"/>
      <c r="BH15206" s="41"/>
      <c r="BI15206" s="41"/>
      <c r="BJ15206" s="41"/>
      <c r="BK15206" s="41"/>
      <c r="BL15206" s="41"/>
      <c r="BM15206" s="41"/>
      <c r="BN15206" s="41"/>
      <c r="BO15206" s="41"/>
      <c r="BP15206" s="108"/>
      <c r="CG15206" s="102"/>
      <c r="CI15206" s="45"/>
    </row>
    <row r="15207" spans="37:87" ht="13" customHeight="1">
      <c r="AK15207" s="114"/>
      <c r="AL15207" s="41"/>
      <c r="AM15207" s="41"/>
      <c r="AN15207" s="41"/>
      <c r="AO15207" s="41"/>
      <c r="AP15207" s="41"/>
      <c r="AQ15207" s="41"/>
      <c r="AR15207" s="41"/>
      <c r="AS15207" s="41"/>
      <c r="AT15207" s="41"/>
      <c r="AU15207" s="41"/>
      <c r="AV15207" s="41"/>
      <c r="AW15207" s="41"/>
      <c r="AX15207" s="41"/>
      <c r="AY15207" s="41"/>
      <c r="AZ15207" s="41"/>
      <c r="BA15207" s="41"/>
      <c r="BB15207" s="41"/>
      <c r="BC15207" s="41"/>
      <c r="BD15207" s="41"/>
      <c r="BE15207" s="41"/>
      <c r="BF15207" s="41"/>
      <c r="BG15207" s="41"/>
      <c r="BH15207" s="41"/>
      <c r="BI15207" s="41"/>
      <c r="BJ15207" s="41"/>
      <c r="BK15207" s="41"/>
      <c r="BL15207" s="41"/>
      <c r="BM15207" s="41"/>
      <c r="BN15207" s="41"/>
      <c r="BO15207" s="41"/>
      <c r="BP15207" s="108"/>
      <c r="CG15207" s="102"/>
      <c r="CI15207" s="45"/>
    </row>
    <row r="15208" spans="37:87" ht="13" customHeight="1">
      <c r="AK15208" s="114"/>
      <c r="AL15208" s="41"/>
      <c r="AM15208" s="41"/>
      <c r="AN15208" s="41"/>
      <c r="AO15208" s="41"/>
      <c r="AP15208" s="41"/>
      <c r="AQ15208" s="41"/>
      <c r="AR15208" s="41"/>
      <c r="AS15208" s="41"/>
      <c r="AT15208" s="41"/>
      <c r="AU15208" s="41"/>
      <c r="AV15208" s="41"/>
      <c r="AW15208" s="41"/>
      <c r="AX15208" s="41"/>
      <c r="AY15208" s="41"/>
      <c r="AZ15208" s="41"/>
      <c r="BA15208" s="41"/>
      <c r="BB15208" s="41"/>
      <c r="BC15208" s="41"/>
      <c r="BD15208" s="41"/>
      <c r="BE15208" s="41"/>
      <c r="BF15208" s="41"/>
      <c r="BG15208" s="41"/>
      <c r="BH15208" s="41"/>
      <c r="BI15208" s="41"/>
      <c r="BJ15208" s="41"/>
      <c r="BK15208" s="41"/>
      <c r="BL15208" s="41"/>
      <c r="BM15208" s="41"/>
      <c r="BN15208" s="41"/>
      <c r="BO15208" s="41"/>
      <c r="BP15208" s="108"/>
      <c r="CG15208" s="102"/>
      <c r="CI15208" s="45"/>
    </row>
    <row r="15209" spans="37:87" ht="13" customHeight="1">
      <c r="AK15209" s="114"/>
      <c r="AL15209" s="41"/>
      <c r="AM15209" s="41"/>
      <c r="AN15209" s="41"/>
      <c r="AO15209" s="41"/>
      <c r="AP15209" s="41"/>
      <c r="AQ15209" s="41"/>
      <c r="AR15209" s="41"/>
      <c r="AS15209" s="41"/>
      <c r="AT15209" s="41"/>
      <c r="AU15209" s="41"/>
      <c r="AV15209" s="41"/>
      <c r="AW15209" s="41"/>
      <c r="AX15209" s="41"/>
      <c r="AY15209" s="41"/>
      <c r="AZ15209" s="41"/>
      <c r="BA15209" s="41"/>
      <c r="BB15209" s="41"/>
      <c r="BC15209" s="41"/>
      <c r="BD15209" s="41"/>
      <c r="BE15209" s="41"/>
      <c r="BF15209" s="41"/>
      <c r="BG15209" s="41"/>
      <c r="BH15209" s="41"/>
      <c r="BI15209" s="41"/>
      <c r="BJ15209" s="41"/>
      <c r="BK15209" s="41"/>
      <c r="BL15209" s="41"/>
      <c r="BM15209" s="41"/>
      <c r="BN15209" s="41"/>
      <c r="BO15209" s="41"/>
      <c r="BP15209" s="108"/>
      <c r="CG15209" s="102"/>
      <c r="CI15209" s="45"/>
    </row>
    <row r="15210" spans="37:87" ht="13" customHeight="1">
      <c r="AK15210" s="114"/>
      <c r="AL15210" s="41"/>
      <c r="AM15210" s="41"/>
      <c r="AN15210" s="41"/>
      <c r="AO15210" s="41"/>
      <c r="AP15210" s="41"/>
      <c r="AQ15210" s="41"/>
      <c r="AR15210" s="41"/>
      <c r="AS15210" s="41"/>
      <c r="AT15210" s="41"/>
      <c r="AU15210" s="41"/>
      <c r="AV15210" s="41"/>
      <c r="AW15210" s="41"/>
      <c r="AX15210" s="41"/>
      <c r="AY15210" s="41"/>
      <c r="AZ15210" s="41"/>
      <c r="BA15210" s="41"/>
      <c r="BB15210" s="41"/>
      <c r="BC15210" s="41"/>
      <c r="BD15210" s="41"/>
      <c r="BE15210" s="41"/>
      <c r="BF15210" s="41"/>
      <c r="BG15210" s="41"/>
      <c r="BH15210" s="41"/>
      <c r="BI15210" s="41"/>
      <c r="BJ15210" s="41"/>
      <c r="BK15210" s="41"/>
      <c r="BL15210" s="41"/>
      <c r="BM15210" s="41"/>
      <c r="BN15210" s="41"/>
      <c r="BO15210" s="41"/>
      <c r="BP15210" s="108"/>
      <c r="CG15210" s="102"/>
      <c r="CI15210" s="45"/>
    </row>
    <row r="15211" spans="37:87" ht="13" customHeight="1">
      <c r="AK15211" s="114"/>
      <c r="AL15211" s="41"/>
      <c r="AM15211" s="41"/>
      <c r="AN15211" s="41"/>
      <c r="AO15211" s="41"/>
      <c r="AP15211" s="41"/>
      <c r="AQ15211" s="41"/>
      <c r="AR15211" s="41"/>
      <c r="AS15211" s="41"/>
      <c r="AT15211" s="41"/>
      <c r="AU15211" s="41"/>
      <c r="AV15211" s="41"/>
      <c r="AW15211" s="41"/>
      <c r="AX15211" s="41"/>
      <c r="AY15211" s="41"/>
      <c r="AZ15211" s="41"/>
      <c r="BA15211" s="41"/>
      <c r="BB15211" s="41"/>
      <c r="BC15211" s="41"/>
      <c r="BD15211" s="41"/>
      <c r="BE15211" s="41"/>
      <c r="BF15211" s="41"/>
      <c r="BG15211" s="41"/>
      <c r="BH15211" s="41"/>
      <c r="BI15211" s="41"/>
      <c r="BJ15211" s="41"/>
      <c r="BK15211" s="41"/>
      <c r="BL15211" s="41"/>
      <c r="BM15211" s="41"/>
      <c r="BN15211" s="41"/>
      <c r="BO15211" s="41"/>
      <c r="BP15211" s="108"/>
      <c r="CG15211" s="102"/>
      <c r="CI15211" s="45"/>
    </row>
    <row r="15212" spans="37:87" ht="13" customHeight="1">
      <c r="AK15212" s="114"/>
      <c r="AL15212" s="41"/>
      <c r="AM15212" s="41"/>
      <c r="AN15212" s="41"/>
      <c r="AO15212" s="41"/>
      <c r="AP15212" s="41"/>
      <c r="AQ15212" s="41"/>
      <c r="AR15212" s="41"/>
      <c r="AS15212" s="41"/>
      <c r="AT15212" s="41"/>
      <c r="AU15212" s="41"/>
      <c r="AV15212" s="41"/>
      <c r="AW15212" s="41"/>
      <c r="AX15212" s="41"/>
      <c r="AY15212" s="41"/>
      <c r="AZ15212" s="41"/>
      <c r="BA15212" s="41"/>
      <c r="BB15212" s="41"/>
      <c r="BC15212" s="41"/>
      <c r="BD15212" s="41"/>
      <c r="BE15212" s="41"/>
      <c r="BF15212" s="41"/>
      <c r="BG15212" s="41"/>
      <c r="BH15212" s="41"/>
      <c r="BI15212" s="41"/>
      <c r="BJ15212" s="41"/>
      <c r="BK15212" s="41"/>
      <c r="BL15212" s="41"/>
      <c r="BM15212" s="41"/>
      <c r="BN15212" s="41"/>
      <c r="BO15212" s="41"/>
      <c r="BP15212" s="108"/>
      <c r="CG15212" s="102"/>
      <c r="CI15212" s="45"/>
    </row>
    <row r="15213" spans="37:87" ht="13" customHeight="1">
      <c r="AK15213" s="114"/>
      <c r="AL15213" s="41"/>
      <c r="AM15213" s="41"/>
      <c r="AN15213" s="41"/>
      <c r="AO15213" s="41"/>
      <c r="AP15213" s="41"/>
      <c r="AQ15213" s="41"/>
      <c r="AR15213" s="41"/>
      <c r="AS15213" s="41"/>
      <c r="AT15213" s="41"/>
      <c r="AU15213" s="41"/>
      <c r="AV15213" s="41"/>
      <c r="AW15213" s="41"/>
      <c r="AX15213" s="41"/>
      <c r="AY15213" s="41"/>
      <c r="AZ15213" s="41"/>
      <c r="BA15213" s="41"/>
      <c r="BB15213" s="41"/>
      <c r="BC15213" s="41"/>
      <c r="BD15213" s="41"/>
      <c r="BE15213" s="41"/>
      <c r="BF15213" s="41"/>
      <c r="BG15213" s="41"/>
      <c r="BH15213" s="41"/>
      <c r="BI15213" s="41"/>
      <c r="BJ15213" s="41"/>
      <c r="BK15213" s="41"/>
      <c r="BL15213" s="41"/>
      <c r="BM15213" s="41"/>
      <c r="BN15213" s="41"/>
      <c r="BO15213" s="41"/>
      <c r="BP15213" s="108"/>
      <c r="CG15213" s="102"/>
      <c r="CI15213" s="45"/>
    </row>
    <row r="15214" spans="37:87" ht="13" customHeight="1">
      <c r="AK15214" s="114"/>
      <c r="AL15214" s="41"/>
      <c r="AM15214" s="41"/>
      <c r="AN15214" s="41"/>
      <c r="AO15214" s="41"/>
      <c r="AP15214" s="41"/>
      <c r="AQ15214" s="41"/>
      <c r="AR15214" s="41"/>
      <c r="AS15214" s="41"/>
      <c r="AT15214" s="41"/>
      <c r="AU15214" s="41"/>
      <c r="AV15214" s="41"/>
      <c r="AW15214" s="41"/>
      <c r="AX15214" s="41"/>
      <c r="AY15214" s="41"/>
      <c r="AZ15214" s="41"/>
      <c r="BA15214" s="41"/>
      <c r="BB15214" s="41"/>
      <c r="BC15214" s="41"/>
      <c r="BD15214" s="41"/>
      <c r="BE15214" s="41"/>
      <c r="BF15214" s="41"/>
      <c r="BG15214" s="41"/>
      <c r="BH15214" s="41"/>
      <c r="BI15214" s="41"/>
      <c r="BJ15214" s="41"/>
      <c r="BK15214" s="41"/>
      <c r="BL15214" s="41"/>
      <c r="BM15214" s="41"/>
      <c r="BN15214" s="41"/>
      <c r="BO15214" s="41"/>
      <c r="BP15214" s="108"/>
      <c r="CG15214" s="102"/>
      <c r="CI15214" s="45"/>
    </row>
    <row r="15215" spans="37:87" ht="13" customHeight="1">
      <c r="AK15215" s="114"/>
      <c r="AL15215" s="41"/>
      <c r="AM15215" s="41"/>
      <c r="AN15215" s="41"/>
      <c r="AO15215" s="41"/>
      <c r="AP15215" s="41"/>
      <c r="AQ15215" s="41"/>
      <c r="AR15215" s="41"/>
      <c r="AS15215" s="41"/>
      <c r="AT15215" s="41"/>
      <c r="AU15215" s="41"/>
      <c r="AV15215" s="41"/>
      <c r="AW15215" s="41"/>
      <c r="AX15215" s="41"/>
      <c r="AY15215" s="41"/>
      <c r="AZ15215" s="41"/>
      <c r="BA15215" s="41"/>
      <c r="BB15215" s="41"/>
      <c r="BC15215" s="41"/>
      <c r="BD15215" s="41"/>
      <c r="BE15215" s="41"/>
      <c r="BF15215" s="41"/>
      <c r="BG15215" s="41"/>
      <c r="BH15215" s="41"/>
      <c r="BI15215" s="41"/>
      <c r="BJ15215" s="41"/>
      <c r="BK15215" s="41"/>
      <c r="BL15215" s="41"/>
      <c r="BM15215" s="41"/>
      <c r="BN15215" s="41"/>
      <c r="BO15215" s="41"/>
      <c r="BP15215" s="108"/>
      <c r="CG15215" s="102"/>
      <c r="CI15215" s="45"/>
    </row>
    <row r="15216" spans="37:87" ht="13" customHeight="1">
      <c r="AK15216" s="114"/>
      <c r="AL15216" s="41"/>
      <c r="AM15216" s="41"/>
      <c r="AN15216" s="41"/>
      <c r="AO15216" s="41"/>
      <c r="AP15216" s="41"/>
      <c r="AQ15216" s="41"/>
      <c r="AR15216" s="41"/>
      <c r="AS15216" s="41"/>
      <c r="AT15216" s="41"/>
      <c r="AU15216" s="41"/>
      <c r="AV15216" s="41"/>
      <c r="AW15216" s="41"/>
      <c r="AX15216" s="41"/>
      <c r="AY15216" s="41"/>
      <c r="AZ15216" s="41"/>
      <c r="BA15216" s="41"/>
      <c r="BB15216" s="41"/>
      <c r="BC15216" s="41"/>
      <c r="BD15216" s="41"/>
      <c r="BE15216" s="41"/>
      <c r="BF15216" s="41"/>
      <c r="BG15216" s="41"/>
      <c r="BH15216" s="41"/>
      <c r="BI15216" s="41"/>
      <c r="BJ15216" s="41"/>
      <c r="BK15216" s="41"/>
      <c r="BL15216" s="41"/>
      <c r="BM15216" s="41"/>
      <c r="BN15216" s="41"/>
      <c r="BO15216" s="41"/>
      <c r="BP15216" s="108"/>
      <c r="CG15216" s="102"/>
      <c r="CI15216" s="45"/>
    </row>
    <row r="15217" spans="37:87" ht="13" customHeight="1">
      <c r="AK15217" s="114"/>
      <c r="AL15217" s="41"/>
      <c r="AM15217" s="41"/>
      <c r="AN15217" s="41"/>
      <c r="AO15217" s="41"/>
      <c r="AP15217" s="41"/>
      <c r="AQ15217" s="41"/>
      <c r="AR15217" s="41"/>
      <c r="AS15217" s="41"/>
      <c r="AT15217" s="41"/>
      <c r="AU15217" s="41"/>
      <c r="AV15217" s="41"/>
      <c r="AW15217" s="41"/>
      <c r="AX15217" s="41"/>
      <c r="AY15217" s="41"/>
      <c r="AZ15217" s="41"/>
      <c r="BA15217" s="41"/>
      <c r="BB15217" s="41"/>
      <c r="BC15217" s="41"/>
      <c r="BD15217" s="41"/>
      <c r="BE15217" s="41"/>
      <c r="BF15217" s="41"/>
      <c r="BG15217" s="41"/>
      <c r="BH15217" s="41"/>
      <c r="BI15217" s="41"/>
      <c r="BJ15217" s="41"/>
      <c r="BK15217" s="41"/>
      <c r="BL15217" s="41"/>
      <c r="BM15217" s="41"/>
      <c r="BN15217" s="41"/>
      <c r="BO15217" s="41"/>
      <c r="BP15217" s="108"/>
      <c r="CG15217" s="102"/>
      <c r="CI15217" s="45"/>
    </row>
    <row r="15218" spans="37:87" ht="13" customHeight="1">
      <c r="AK15218" s="114"/>
      <c r="AL15218" s="41"/>
      <c r="AM15218" s="41"/>
      <c r="AN15218" s="41"/>
      <c r="AO15218" s="41"/>
      <c r="AP15218" s="41"/>
      <c r="AQ15218" s="41"/>
      <c r="AR15218" s="41"/>
      <c r="AS15218" s="41"/>
      <c r="AT15218" s="41"/>
      <c r="AU15218" s="41"/>
      <c r="AV15218" s="41"/>
      <c r="AW15218" s="41"/>
      <c r="AX15218" s="41"/>
      <c r="AY15218" s="41"/>
      <c r="AZ15218" s="41"/>
      <c r="BA15218" s="41"/>
      <c r="BB15218" s="41"/>
      <c r="BC15218" s="41"/>
      <c r="BD15218" s="41"/>
      <c r="BE15218" s="41"/>
      <c r="BF15218" s="41"/>
      <c r="BG15218" s="41"/>
      <c r="BH15218" s="41"/>
      <c r="BI15218" s="41"/>
      <c r="BJ15218" s="41"/>
      <c r="BK15218" s="41"/>
      <c r="BL15218" s="41"/>
      <c r="BM15218" s="41"/>
      <c r="BN15218" s="41"/>
      <c r="BO15218" s="41"/>
      <c r="BP15218" s="108"/>
      <c r="CG15218" s="102"/>
      <c r="CI15218" s="45"/>
    </row>
    <row r="15219" spans="37:87" ht="13" customHeight="1">
      <c r="AK15219" s="114"/>
      <c r="AL15219" s="41"/>
      <c r="AM15219" s="41"/>
      <c r="AN15219" s="41"/>
      <c r="AO15219" s="41"/>
      <c r="AP15219" s="41"/>
      <c r="AQ15219" s="41"/>
      <c r="AR15219" s="41"/>
      <c r="AS15219" s="41"/>
      <c r="AT15219" s="41"/>
      <c r="AU15219" s="41"/>
      <c r="AV15219" s="41"/>
      <c r="AW15219" s="41"/>
      <c r="AX15219" s="41"/>
      <c r="AY15219" s="41"/>
      <c r="AZ15219" s="41"/>
      <c r="BA15219" s="41"/>
      <c r="BB15219" s="41"/>
      <c r="BC15219" s="41"/>
      <c r="BD15219" s="41"/>
      <c r="BE15219" s="41"/>
      <c r="BF15219" s="41"/>
      <c r="BG15219" s="41"/>
      <c r="BH15219" s="41"/>
      <c r="BI15219" s="41"/>
      <c r="BJ15219" s="41"/>
      <c r="BK15219" s="41"/>
      <c r="BL15219" s="41"/>
      <c r="BM15219" s="41"/>
      <c r="BN15219" s="41"/>
      <c r="BO15219" s="41"/>
      <c r="BP15219" s="108"/>
      <c r="CG15219" s="102"/>
      <c r="CI15219" s="45"/>
    </row>
    <row r="15220" spans="37:87" ht="13" customHeight="1">
      <c r="AK15220" s="114"/>
      <c r="AL15220" s="41"/>
      <c r="AM15220" s="41"/>
      <c r="AN15220" s="41"/>
      <c r="AO15220" s="41"/>
      <c r="AP15220" s="41"/>
      <c r="AQ15220" s="41"/>
      <c r="AR15220" s="41"/>
      <c r="AS15220" s="41"/>
      <c r="AT15220" s="41"/>
      <c r="AU15220" s="41"/>
      <c r="AV15220" s="41"/>
      <c r="AW15220" s="41"/>
      <c r="AX15220" s="41"/>
      <c r="AY15220" s="41"/>
      <c r="AZ15220" s="41"/>
      <c r="BA15220" s="41"/>
      <c r="BB15220" s="41"/>
      <c r="BC15220" s="41"/>
      <c r="BD15220" s="41"/>
      <c r="BE15220" s="41"/>
      <c r="BF15220" s="41"/>
      <c r="BG15220" s="41"/>
      <c r="BH15220" s="41"/>
      <c r="BI15220" s="41"/>
      <c r="BJ15220" s="41"/>
      <c r="BK15220" s="41"/>
      <c r="BL15220" s="41"/>
      <c r="BM15220" s="41"/>
      <c r="BN15220" s="41"/>
      <c r="BO15220" s="41"/>
      <c r="BP15220" s="108"/>
      <c r="CG15220" s="102"/>
      <c r="CI15220" s="45"/>
    </row>
    <row r="15221" spans="37:87" ht="13" customHeight="1">
      <c r="AK15221" s="114"/>
      <c r="AL15221" s="41"/>
      <c r="AM15221" s="41"/>
      <c r="AN15221" s="41"/>
      <c r="AO15221" s="41"/>
      <c r="AP15221" s="41"/>
      <c r="AQ15221" s="41"/>
      <c r="AR15221" s="41"/>
      <c r="AS15221" s="41"/>
      <c r="AT15221" s="41"/>
      <c r="AU15221" s="41"/>
      <c r="AV15221" s="41"/>
      <c r="AW15221" s="41"/>
      <c r="AX15221" s="41"/>
      <c r="AY15221" s="41"/>
      <c r="AZ15221" s="41"/>
      <c r="BA15221" s="41"/>
      <c r="BB15221" s="41"/>
      <c r="BC15221" s="41"/>
      <c r="BD15221" s="41"/>
      <c r="BE15221" s="41"/>
      <c r="BF15221" s="41"/>
      <c r="BG15221" s="41"/>
      <c r="BH15221" s="41"/>
      <c r="BI15221" s="41"/>
      <c r="BJ15221" s="41"/>
      <c r="BK15221" s="41"/>
      <c r="BL15221" s="41"/>
      <c r="BM15221" s="41"/>
      <c r="BN15221" s="41"/>
      <c r="BO15221" s="41"/>
      <c r="BP15221" s="108"/>
      <c r="CG15221" s="102"/>
      <c r="CI15221" s="45"/>
    </row>
    <row r="15222" spans="37:87" ht="13" customHeight="1">
      <c r="AK15222" s="114"/>
      <c r="AL15222" s="41"/>
      <c r="AM15222" s="41"/>
      <c r="AN15222" s="41"/>
      <c r="AO15222" s="41"/>
      <c r="AP15222" s="41"/>
      <c r="AQ15222" s="41"/>
      <c r="AR15222" s="41"/>
      <c r="AS15222" s="41"/>
      <c r="AT15222" s="41"/>
      <c r="AU15222" s="41"/>
      <c r="AV15222" s="41"/>
      <c r="AW15222" s="41"/>
      <c r="AX15222" s="41"/>
      <c r="AY15222" s="41"/>
      <c r="AZ15222" s="41"/>
      <c r="BA15222" s="41"/>
      <c r="BB15222" s="41"/>
      <c r="BC15222" s="41"/>
      <c r="BD15222" s="41"/>
      <c r="BE15222" s="41"/>
      <c r="BF15222" s="41"/>
      <c r="BG15222" s="41"/>
      <c r="BH15222" s="41"/>
      <c r="BI15222" s="41"/>
      <c r="BJ15222" s="41"/>
      <c r="BK15222" s="41"/>
      <c r="BL15222" s="41"/>
      <c r="BM15222" s="41"/>
      <c r="BN15222" s="41"/>
      <c r="BO15222" s="41"/>
      <c r="BP15222" s="108"/>
      <c r="CG15222" s="102"/>
      <c r="CI15222" s="45"/>
    </row>
    <row r="15223" spans="37:87" ht="13" customHeight="1">
      <c r="AK15223" s="114"/>
      <c r="AL15223" s="41"/>
      <c r="AM15223" s="41"/>
      <c r="AN15223" s="41"/>
      <c r="AO15223" s="41"/>
      <c r="AP15223" s="41"/>
      <c r="AQ15223" s="41"/>
      <c r="AR15223" s="41"/>
      <c r="AS15223" s="41"/>
      <c r="AT15223" s="41"/>
      <c r="AU15223" s="41"/>
      <c r="AV15223" s="41"/>
      <c r="AW15223" s="41"/>
      <c r="AX15223" s="41"/>
      <c r="AY15223" s="41"/>
      <c r="AZ15223" s="41"/>
      <c r="BA15223" s="41"/>
      <c r="BB15223" s="41"/>
      <c r="BC15223" s="41"/>
      <c r="BD15223" s="41"/>
      <c r="BE15223" s="41"/>
      <c r="BF15223" s="41"/>
      <c r="BG15223" s="41"/>
      <c r="BH15223" s="41"/>
      <c r="BI15223" s="41"/>
      <c r="BJ15223" s="41"/>
      <c r="BK15223" s="41"/>
      <c r="BL15223" s="41"/>
      <c r="BM15223" s="41"/>
      <c r="BN15223" s="41"/>
      <c r="BO15223" s="41"/>
      <c r="BP15223" s="108"/>
      <c r="CG15223" s="102"/>
      <c r="CI15223" s="45"/>
    </row>
    <row r="15224" spans="37:87" ht="13" customHeight="1">
      <c r="AK15224" s="114"/>
      <c r="AL15224" s="41"/>
      <c r="AM15224" s="41"/>
      <c r="AN15224" s="41"/>
      <c r="AO15224" s="41"/>
      <c r="AP15224" s="41"/>
      <c r="AQ15224" s="41"/>
      <c r="AR15224" s="41"/>
      <c r="AS15224" s="41"/>
      <c r="AT15224" s="41"/>
      <c r="AU15224" s="41"/>
      <c r="AV15224" s="41"/>
      <c r="AW15224" s="41"/>
      <c r="AX15224" s="41"/>
      <c r="AY15224" s="41"/>
      <c r="AZ15224" s="41"/>
      <c r="BA15224" s="41"/>
      <c r="BB15224" s="41"/>
      <c r="BC15224" s="41"/>
      <c r="BD15224" s="41"/>
      <c r="BE15224" s="41"/>
      <c r="BF15224" s="41"/>
      <c r="BG15224" s="41"/>
      <c r="BH15224" s="41"/>
      <c r="BI15224" s="41"/>
      <c r="BJ15224" s="41"/>
      <c r="BK15224" s="41"/>
      <c r="BL15224" s="41"/>
      <c r="BM15224" s="41"/>
      <c r="BN15224" s="41"/>
      <c r="BO15224" s="41"/>
      <c r="BP15224" s="108"/>
      <c r="CG15224" s="102"/>
      <c r="CI15224" s="45"/>
    </row>
    <row r="15225" spans="37:87" ht="13" customHeight="1">
      <c r="AK15225" s="114"/>
      <c r="AL15225" s="41"/>
      <c r="AM15225" s="41"/>
      <c r="AN15225" s="41"/>
      <c r="AO15225" s="41"/>
      <c r="AP15225" s="41"/>
      <c r="AQ15225" s="41"/>
      <c r="AR15225" s="41"/>
      <c r="AS15225" s="41"/>
      <c r="AT15225" s="41"/>
      <c r="AU15225" s="41"/>
      <c r="AV15225" s="41"/>
      <c r="AW15225" s="41"/>
      <c r="AX15225" s="41"/>
      <c r="AY15225" s="41"/>
      <c r="AZ15225" s="41"/>
      <c r="BA15225" s="41"/>
      <c r="BB15225" s="41"/>
      <c r="BC15225" s="41"/>
      <c r="BD15225" s="41"/>
      <c r="BE15225" s="41"/>
      <c r="BF15225" s="41"/>
      <c r="BG15225" s="41"/>
      <c r="BH15225" s="41"/>
      <c r="BI15225" s="41"/>
      <c r="BJ15225" s="41"/>
      <c r="BK15225" s="41"/>
      <c r="BL15225" s="41"/>
      <c r="BM15225" s="41"/>
      <c r="BN15225" s="41"/>
      <c r="BO15225" s="41"/>
      <c r="BP15225" s="108"/>
      <c r="CG15225" s="102"/>
      <c r="CI15225" s="45"/>
    </row>
    <row r="15226" spans="37:87" ht="13" customHeight="1">
      <c r="AK15226" s="114"/>
      <c r="AL15226" s="41"/>
      <c r="AM15226" s="41"/>
      <c r="AN15226" s="41"/>
      <c r="AO15226" s="41"/>
      <c r="AP15226" s="41"/>
      <c r="AQ15226" s="41"/>
      <c r="AR15226" s="41"/>
      <c r="AS15226" s="41"/>
      <c r="AT15226" s="41"/>
      <c r="AU15226" s="41"/>
      <c r="AV15226" s="41"/>
      <c r="AW15226" s="41"/>
      <c r="AX15226" s="41"/>
      <c r="AY15226" s="41"/>
      <c r="AZ15226" s="41"/>
      <c r="BA15226" s="41"/>
      <c r="BB15226" s="41"/>
      <c r="BC15226" s="41"/>
      <c r="BD15226" s="41"/>
      <c r="BE15226" s="41"/>
      <c r="BF15226" s="41"/>
      <c r="BG15226" s="41"/>
      <c r="BH15226" s="41"/>
      <c r="BI15226" s="41"/>
      <c r="BJ15226" s="41"/>
      <c r="BK15226" s="41"/>
      <c r="BL15226" s="41"/>
      <c r="BM15226" s="41"/>
      <c r="BN15226" s="41"/>
      <c r="BO15226" s="41"/>
      <c r="BP15226" s="108"/>
      <c r="CG15226" s="102"/>
      <c r="CI15226" s="45"/>
    </row>
    <row r="15227" spans="37:87" ht="13" customHeight="1">
      <c r="AK15227" s="114"/>
      <c r="AL15227" s="41"/>
      <c r="AM15227" s="41"/>
      <c r="AN15227" s="41"/>
      <c r="AO15227" s="41"/>
      <c r="AP15227" s="41"/>
      <c r="AQ15227" s="41"/>
      <c r="AR15227" s="41"/>
      <c r="AS15227" s="41"/>
      <c r="AT15227" s="41"/>
      <c r="AU15227" s="41"/>
      <c r="AV15227" s="41"/>
      <c r="AW15227" s="41"/>
      <c r="AX15227" s="41"/>
      <c r="AY15227" s="41"/>
      <c r="AZ15227" s="41"/>
      <c r="BA15227" s="41"/>
      <c r="BB15227" s="41"/>
      <c r="BC15227" s="41"/>
      <c r="BD15227" s="41"/>
      <c r="BE15227" s="41"/>
      <c r="BF15227" s="41"/>
      <c r="BG15227" s="41"/>
      <c r="BH15227" s="41"/>
      <c r="BI15227" s="41"/>
      <c r="BJ15227" s="41"/>
      <c r="BK15227" s="41"/>
      <c r="BL15227" s="41"/>
      <c r="BM15227" s="41"/>
      <c r="BN15227" s="41"/>
      <c r="BO15227" s="41"/>
      <c r="BP15227" s="108"/>
      <c r="CG15227" s="102"/>
      <c r="CI15227" s="45"/>
    </row>
    <row r="15228" spans="37:87" ht="13" customHeight="1">
      <c r="AK15228" s="114"/>
      <c r="AL15228" s="41"/>
      <c r="AM15228" s="41"/>
      <c r="AN15228" s="41"/>
      <c r="AO15228" s="41"/>
      <c r="AP15228" s="41"/>
      <c r="AQ15228" s="41"/>
      <c r="AR15228" s="41"/>
      <c r="AS15228" s="41"/>
      <c r="AT15228" s="41"/>
      <c r="AU15228" s="41"/>
      <c r="AV15228" s="41"/>
      <c r="AW15228" s="41"/>
      <c r="AX15228" s="41"/>
      <c r="AY15228" s="41"/>
      <c r="AZ15228" s="41"/>
      <c r="BA15228" s="41"/>
      <c r="BB15228" s="41"/>
      <c r="BC15228" s="41"/>
      <c r="BD15228" s="41"/>
      <c r="BE15228" s="41"/>
      <c r="BF15228" s="41"/>
      <c r="BG15228" s="41"/>
      <c r="BH15228" s="41"/>
      <c r="BI15228" s="41"/>
      <c r="BJ15228" s="41"/>
      <c r="BK15228" s="41"/>
      <c r="BL15228" s="41"/>
      <c r="BM15228" s="41"/>
      <c r="BN15228" s="41"/>
      <c r="BO15228" s="41"/>
      <c r="BP15228" s="108"/>
      <c r="CG15228" s="102"/>
      <c r="CI15228" s="45"/>
    </row>
    <row r="15229" spans="37:87" ht="13" customHeight="1">
      <c r="AK15229" s="114"/>
      <c r="AL15229" s="41"/>
      <c r="AM15229" s="41"/>
      <c r="AN15229" s="41"/>
      <c r="AO15229" s="41"/>
      <c r="AP15229" s="41"/>
      <c r="AQ15229" s="41"/>
      <c r="AR15229" s="41"/>
      <c r="AS15229" s="41"/>
      <c r="AT15229" s="41"/>
      <c r="AU15229" s="41"/>
      <c r="AV15229" s="41"/>
      <c r="AW15229" s="41"/>
      <c r="AX15229" s="41"/>
      <c r="AY15229" s="41"/>
      <c r="AZ15229" s="41"/>
      <c r="BA15229" s="41"/>
      <c r="BB15229" s="41"/>
      <c r="BC15229" s="41"/>
      <c r="BD15229" s="41"/>
      <c r="BE15229" s="41"/>
      <c r="BF15229" s="41"/>
      <c r="BG15229" s="41"/>
      <c r="BH15229" s="41"/>
      <c r="BI15229" s="41"/>
      <c r="BJ15229" s="41"/>
      <c r="BK15229" s="41"/>
      <c r="BL15229" s="41"/>
      <c r="BM15229" s="41"/>
      <c r="BN15229" s="41"/>
      <c r="BO15229" s="41"/>
      <c r="BP15229" s="108"/>
      <c r="CG15229" s="102"/>
      <c r="CI15229" s="45"/>
    </row>
    <row r="15230" spans="37:87" ht="13" customHeight="1">
      <c r="AK15230" s="114"/>
      <c r="AL15230" s="41"/>
      <c r="AM15230" s="41"/>
      <c r="AN15230" s="41"/>
      <c r="AO15230" s="41"/>
      <c r="AP15230" s="41"/>
      <c r="AQ15230" s="41"/>
      <c r="AR15230" s="41"/>
      <c r="AS15230" s="41"/>
      <c r="AT15230" s="41"/>
      <c r="AU15230" s="41"/>
      <c r="AV15230" s="41"/>
      <c r="AW15230" s="41"/>
      <c r="AX15230" s="41"/>
      <c r="AY15230" s="41"/>
      <c r="AZ15230" s="41"/>
      <c r="BA15230" s="41"/>
      <c r="BB15230" s="41"/>
      <c r="BC15230" s="41"/>
      <c r="BD15230" s="41"/>
      <c r="BE15230" s="41"/>
      <c r="BF15230" s="41"/>
      <c r="BG15230" s="41"/>
      <c r="BH15230" s="41"/>
      <c r="BI15230" s="41"/>
      <c r="BJ15230" s="41"/>
      <c r="BK15230" s="41"/>
      <c r="BL15230" s="41"/>
      <c r="BM15230" s="41"/>
      <c r="BN15230" s="41"/>
      <c r="BO15230" s="41"/>
      <c r="BP15230" s="108"/>
      <c r="CG15230" s="102"/>
      <c r="CI15230" s="45"/>
    </row>
    <row r="15231" spans="37:87" ht="13" customHeight="1">
      <c r="AK15231" s="114"/>
      <c r="AL15231" s="41"/>
      <c r="AM15231" s="41"/>
      <c r="AN15231" s="41"/>
      <c r="AO15231" s="41"/>
      <c r="AP15231" s="41"/>
      <c r="AQ15231" s="41"/>
      <c r="AR15231" s="41"/>
      <c r="AS15231" s="41"/>
      <c r="AT15231" s="41"/>
      <c r="AU15231" s="41"/>
      <c r="AV15231" s="41"/>
      <c r="AW15231" s="41"/>
      <c r="AX15231" s="41"/>
      <c r="AY15231" s="41"/>
      <c r="AZ15231" s="41"/>
      <c r="BA15231" s="41"/>
      <c r="BB15231" s="41"/>
      <c r="BC15231" s="41"/>
      <c r="BD15231" s="41"/>
      <c r="BE15231" s="41"/>
      <c r="BF15231" s="41"/>
      <c r="BG15231" s="41"/>
      <c r="BH15231" s="41"/>
      <c r="BI15231" s="41"/>
      <c r="BJ15231" s="41"/>
      <c r="BK15231" s="41"/>
      <c r="BL15231" s="41"/>
      <c r="BM15231" s="41"/>
      <c r="BN15231" s="41"/>
      <c r="BO15231" s="41"/>
      <c r="BP15231" s="108"/>
      <c r="CG15231" s="102"/>
      <c r="CI15231" s="45"/>
    </row>
    <row r="15232" spans="37:87" ht="13" customHeight="1">
      <c r="AK15232" s="114"/>
      <c r="AL15232" s="41"/>
      <c r="AM15232" s="41"/>
      <c r="AN15232" s="41"/>
      <c r="AO15232" s="41"/>
      <c r="AP15232" s="41"/>
      <c r="AQ15232" s="41"/>
      <c r="AR15232" s="41"/>
      <c r="AS15232" s="41"/>
      <c r="AT15232" s="41"/>
      <c r="AU15232" s="41"/>
      <c r="AV15232" s="41"/>
      <c r="AW15232" s="41"/>
      <c r="AX15232" s="41"/>
      <c r="AY15232" s="41"/>
      <c r="AZ15232" s="41"/>
      <c r="BA15232" s="41"/>
      <c r="BB15232" s="41"/>
      <c r="BC15232" s="41"/>
      <c r="BD15232" s="41"/>
      <c r="BE15232" s="41"/>
      <c r="BF15232" s="41"/>
      <c r="BG15232" s="41"/>
      <c r="BH15232" s="41"/>
      <c r="BI15232" s="41"/>
      <c r="BJ15232" s="41"/>
      <c r="BK15232" s="41"/>
      <c r="BL15232" s="41"/>
      <c r="BM15232" s="41"/>
      <c r="BN15232" s="41"/>
      <c r="BO15232" s="41"/>
      <c r="BP15232" s="108"/>
      <c r="CG15232" s="102"/>
      <c r="CI15232" s="45"/>
    </row>
    <row r="15233" spans="37:87" ht="13" customHeight="1">
      <c r="AK15233" s="114"/>
      <c r="AL15233" s="41"/>
      <c r="AM15233" s="41"/>
      <c r="AN15233" s="41"/>
      <c r="AO15233" s="41"/>
      <c r="AP15233" s="41"/>
      <c r="AQ15233" s="41"/>
      <c r="AR15233" s="41"/>
      <c r="AS15233" s="41"/>
      <c r="AT15233" s="41"/>
      <c r="AU15233" s="41"/>
      <c r="AV15233" s="41"/>
      <c r="AW15233" s="41"/>
      <c r="AX15233" s="41"/>
      <c r="AY15233" s="41"/>
      <c r="AZ15233" s="41"/>
      <c r="BA15233" s="41"/>
      <c r="BB15233" s="41"/>
      <c r="BC15233" s="41"/>
      <c r="BD15233" s="41"/>
      <c r="BE15233" s="41"/>
      <c r="BF15233" s="41"/>
      <c r="BG15233" s="41"/>
      <c r="BH15233" s="41"/>
      <c r="BI15233" s="41"/>
      <c r="BJ15233" s="41"/>
      <c r="BK15233" s="41"/>
      <c r="BL15233" s="41"/>
      <c r="BM15233" s="41"/>
      <c r="BN15233" s="41"/>
      <c r="BO15233" s="41"/>
      <c r="BP15233" s="108"/>
      <c r="CG15233" s="102"/>
      <c r="CI15233" s="45"/>
    </row>
    <row r="15234" spans="37:87" ht="13" customHeight="1">
      <c r="AK15234" s="114"/>
      <c r="AL15234" s="41"/>
      <c r="AM15234" s="41"/>
      <c r="AN15234" s="41"/>
      <c r="AO15234" s="41"/>
      <c r="AP15234" s="41"/>
      <c r="AQ15234" s="41"/>
      <c r="AR15234" s="41"/>
      <c r="AS15234" s="41"/>
      <c r="AT15234" s="41"/>
      <c r="AU15234" s="41"/>
      <c r="AV15234" s="41"/>
      <c r="AW15234" s="41"/>
      <c r="AX15234" s="41"/>
      <c r="AY15234" s="41"/>
      <c r="AZ15234" s="41"/>
      <c r="BA15234" s="41"/>
      <c r="BB15234" s="41"/>
      <c r="BC15234" s="41"/>
      <c r="BD15234" s="41"/>
      <c r="BE15234" s="41"/>
      <c r="BF15234" s="41"/>
      <c r="BG15234" s="41"/>
      <c r="BH15234" s="41"/>
      <c r="BI15234" s="41"/>
      <c r="BJ15234" s="41"/>
      <c r="BK15234" s="41"/>
      <c r="BL15234" s="41"/>
      <c r="BM15234" s="41"/>
      <c r="BN15234" s="41"/>
      <c r="BO15234" s="41"/>
      <c r="BP15234" s="108"/>
      <c r="CG15234" s="102"/>
      <c r="CI15234" s="45"/>
    </row>
    <row r="15235" spans="37:87" ht="13" customHeight="1">
      <c r="AK15235" s="114"/>
      <c r="AL15235" s="41"/>
      <c r="AM15235" s="41"/>
      <c r="AN15235" s="41"/>
      <c r="AO15235" s="41"/>
      <c r="AP15235" s="41"/>
      <c r="AQ15235" s="41"/>
      <c r="AR15235" s="41"/>
      <c r="AS15235" s="41"/>
      <c r="AT15235" s="41"/>
      <c r="AU15235" s="41"/>
      <c r="AV15235" s="41"/>
      <c r="AW15235" s="41"/>
      <c r="AX15235" s="41"/>
      <c r="AY15235" s="41"/>
      <c r="AZ15235" s="41"/>
      <c r="BA15235" s="41"/>
      <c r="BB15235" s="41"/>
      <c r="BC15235" s="41"/>
      <c r="BD15235" s="41"/>
      <c r="BE15235" s="41"/>
      <c r="BF15235" s="41"/>
      <c r="BG15235" s="41"/>
      <c r="BH15235" s="41"/>
      <c r="BI15235" s="41"/>
      <c r="BJ15235" s="41"/>
      <c r="BK15235" s="41"/>
      <c r="BL15235" s="41"/>
      <c r="BM15235" s="41"/>
      <c r="BN15235" s="41"/>
      <c r="BO15235" s="41"/>
      <c r="BP15235" s="108"/>
      <c r="CG15235" s="102"/>
      <c r="CI15235" s="45"/>
    </row>
    <row r="15236" spans="37:87" ht="13" customHeight="1">
      <c r="AK15236" s="114"/>
      <c r="AL15236" s="41"/>
      <c r="AM15236" s="41"/>
      <c r="AN15236" s="41"/>
      <c r="AO15236" s="41"/>
      <c r="AP15236" s="41"/>
      <c r="AQ15236" s="41"/>
      <c r="AR15236" s="41"/>
      <c r="AS15236" s="41"/>
      <c r="AT15236" s="41"/>
      <c r="AU15236" s="41"/>
      <c r="AV15236" s="41"/>
      <c r="AW15236" s="41"/>
      <c r="AX15236" s="41"/>
      <c r="AY15236" s="41"/>
      <c r="AZ15236" s="41"/>
      <c r="BA15236" s="41"/>
      <c r="BB15236" s="41"/>
      <c r="BC15236" s="41"/>
      <c r="BD15236" s="41"/>
      <c r="BE15236" s="41"/>
      <c r="BF15236" s="41"/>
      <c r="BG15236" s="41"/>
      <c r="BH15236" s="41"/>
      <c r="BI15236" s="41"/>
      <c r="BJ15236" s="41"/>
      <c r="BK15236" s="41"/>
      <c r="BL15236" s="41"/>
      <c r="BM15236" s="41"/>
      <c r="BN15236" s="41"/>
      <c r="BO15236" s="41"/>
      <c r="BP15236" s="108"/>
      <c r="CG15236" s="102"/>
      <c r="CI15236" s="45"/>
    </row>
    <row r="15237" spans="37:87" ht="13" customHeight="1">
      <c r="AK15237" s="114"/>
      <c r="AL15237" s="41"/>
      <c r="AM15237" s="41"/>
      <c r="AN15237" s="41"/>
      <c r="AO15237" s="41"/>
      <c r="AP15237" s="41"/>
      <c r="AQ15237" s="41"/>
      <c r="AR15237" s="41"/>
      <c r="AS15237" s="41"/>
      <c r="AT15237" s="41"/>
      <c r="AU15237" s="41"/>
      <c r="AV15237" s="41"/>
      <c r="AW15237" s="41"/>
      <c r="AX15237" s="41"/>
      <c r="AY15237" s="41"/>
      <c r="AZ15237" s="41"/>
      <c r="BA15237" s="41"/>
      <c r="BB15237" s="41"/>
      <c r="BC15237" s="41"/>
      <c r="BD15237" s="41"/>
      <c r="BE15237" s="41"/>
      <c r="BF15237" s="41"/>
      <c r="BG15237" s="41"/>
      <c r="BH15237" s="41"/>
      <c r="BI15237" s="41"/>
      <c r="BJ15237" s="41"/>
      <c r="BK15237" s="41"/>
      <c r="BL15237" s="41"/>
      <c r="BM15237" s="41"/>
      <c r="BN15237" s="41"/>
      <c r="BO15237" s="41"/>
      <c r="BP15237" s="108"/>
      <c r="CG15237" s="102"/>
      <c r="CI15237" s="45"/>
    </row>
    <row r="15238" spans="37:87" ht="13" customHeight="1">
      <c r="AK15238" s="114"/>
      <c r="AL15238" s="41"/>
      <c r="AM15238" s="41"/>
      <c r="AN15238" s="41"/>
      <c r="AO15238" s="41"/>
      <c r="AP15238" s="41"/>
      <c r="AQ15238" s="41"/>
      <c r="AR15238" s="41"/>
      <c r="AS15238" s="41"/>
      <c r="AT15238" s="41"/>
      <c r="AU15238" s="41"/>
      <c r="AV15238" s="41"/>
      <c r="AW15238" s="41"/>
      <c r="AX15238" s="41"/>
      <c r="AY15238" s="41"/>
      <c r="AZ15238" s="41"/>
      <c r="BA15238" s="41"/>
      <c r="BB15238" s="41"/>
      <c r="BC15238" s="41"/>
      <c r="BD15238" s="41"/>
      <c r="BE15238" s="41"/>
      <c r="BF15238" s="41"/>
      <c r="BG15238" s="41"/>
      <c r="BH15238" s="41"/>
      <c r="BI15238" s="41"/>
      <c r="BJ15238" s="41"/>
      <c r="BK15238" s="41"/>
      <c r="BL15238" s="41"/>
      <c r="BM15238" s="41"/>
      <c r="BN15238" s="41"/>
      <c r="BO15238" s="41"/>
      <c r="BP15238" s="108"/>
      <c r="CG15238" s="102"/>
      <c r="CI15238" s="45"/>
    </row>
    <row r="15239" spans="37:87" ht="13" customHeight="1">
      <c r="AK15239" s="114"/>
      <c r="AL15239" s="41"/>
      <c r="AM15239" s="41"/>
      <c r="AN15239" s="41"/>
      <c r="AO15239" s="41"/>
      <c r="AP15239" s="41"/>
      <c r="AQ15239" s="41"/>
      <c r="AR15239" s="41"/>
      <c r="AS15239" s="41"/>
      <c r="AT15239" s="41"/>
      <c r="AU15239" s="41"/>
      <c r="AV15239" s="41"/>
      <c r="AW15239" s="41"/>
      <c r="AX15239" s="41"/>
      <c r="AY15239" s="41"/>
      <c r="AZ15239" s="41"/>
      <c r="BA15239" s="41"/>
      <c r="BB15239" s="41"/>
      <c r="BC15239" s="41"/>
      <c r="BD15239" s="41"/>
      <c r="BE15239" s="41"/>
      <c r="BF15239" s="41"/>
      <c r="BG15239" s="41"/>
      <c r="BH15239" s="41"/>
      <c r="BI15239" s="41"/>
      <c r="BJ15239" s="41"/>
      <c r="BK15239" s="41"/>
      <c r="BL15239" s="41"/>
      <c r="BM15239" s="41"/>
      <c r="BN15239" s="41"/>
      <c r="BO15239" s="41"/>
      <c r="BP15239" s="108"/>
      <c r="CG15239" s="102"/>
      <c r="CI15239" s="45"/>
    </row>
    <row r="15240" spans="37:87" ht="13" customHeight="1">
      <c r="AK15240" s="114"/>
      <c r="AL15240" s="41"/>
      <c r="AM15240" s="41"/>
      <c r="AN15240" s="41"/>
      <c r="AO15240" s="41"/>
      <c r="AP15240" s="41"/>
      <c r="AQ15240" s="41"/>
      <c r="AR15240" s="41"/>
      <c r="AS15240" s="41"/>
      <c r="AT15240" s="41"/>
      <c r="AU15240" s="41"/>
      <c r="AV15240" s="41"/>
      <c r="AW15240" s="41"/>
      <c r="AX15240" s="41"/>
      <c r="AY15240" s="41"/>
      <c r="AZ15240" s="41"/>
      <c r="BA15240" s="41"/>
      <c r="BB15240" s="41"/>
      <c r="BC15240" s="41"/>
      <c r="BD15240" s="41"/>
      <c r="BE15240" s="41"/>
      <c r="BF15240" s="41"/>
      <c r="BG15240" s="41"/>
      <c r="BH15240" s="41"/>
      <c r="BI15240" s="41"/>
      <c r="BJ15240" s="41"/>
      <c r="BK15240" s="41"/>
      <c r="BL15240" s="41"/>
      <c r="BM15240" s="41"/>
      <c r="BN15240" s="41"/>
      <c r="BO15240" s="41"/>
      <c r="BP15240" s="108"/>
      <c r="CG15240" s="102"/>
      <c r="CI15240" s="45"/>
    </row>
    <row r="15241" spans="37:87" ht="13" customHeight="1">
      <c r="AK15241" s="114"/>
      <c r="AL15241" s="41"/>
      <c r="AM15241" s="41"/>
      <c r="AN15241" s="41"/>
      <c r="AO15241" s="41"/>
      <c r="AP15241" s="41"/>
      <c r="AQ15241" s="41"/>
      <c r="AR15241" s="41"/>
      <c r="AS15241" s="41"/>
      <c r="AT15241" s="41"/>
      <c r="AU15241" s="41"/>
      <c r="AV15241" s="41"/>
      <c r="AW15241" s="41"/>
      <c r="AX15241" s="41"/>
      <c r="AY15241" s="41"/>
      <c r="AZ15241" s="41"/>
      <c r="BA15241" s="41"/>
      <c r="BB15241" s="41"/>
      <c r="BC15241" s="41"/>
      <c r="BD15241" s="41"/>
      <c r="BE15241" s="41"/>
      <c r="BF15241" s="41"/>
      <c r="BG15241" s="41"/>
      <c r="BH15241" s="41"/>
      <c r="BI15241" s="41"/>
      <c r="BJ15241" s="41"/>
      <c r="BK15241" s="41"/>
      <c r="BL15241" s="41"/>
      <c r="BM15241" s="41"/>
      <c r="BN15241" s="41"/>
      <c r="BO15241" s="41"/>
      <c r="BP15241" s="108"/>
      <c r="CG15241" s="102"/>
      <c r="CI15241" s="45"/>
    </row>
    <row r="15242" spans="37:87" ht="13" customHeight="1">
      <c r="AK15242" s="114"/>
      <c r="AL15242" s="41"/>
      <c r="AM15242" s="41"/>
      <c r="AN15242" s="41"/>
      <c r="AO15242" s="41"/>
      <c r="AP15242" s="41"/>
      <c r="AQ15242" s="41"/>
      <c r="AR15242" s="41"/>
      <c r="AS15242" s="41"/>
      <c r="AT15242" s="41"/>
      <c r="AU15242" s="41"/>
      <c r="AV15242" s="41"/>
      <c r="AW15242" s="41"/>
      <c r="AX15242" s="41"/>
      <c r="AY15242" s="41"/>
      <c r="AZ15242" s="41"/>
      <c r="BA15242" s="41"/>
      <c r="BB15242" s="41"/>
      <c r="BC15242" s="41"/>
      <c r="BD15242" s="41"/>
      <c r="BE15242" s="41"/>
      <c r="BF15242" s="41"/>
      <c r="BG15242" s="41"/>
      <c r="BH15242" s="41"/>
      <c r="BI15242" s="41"/>
      <c r="BJ15242" s="41"/>
      <c r="BK15242" s="41"/>
      <c r="BL15242" s="41"/>
      <c r="BM15242" s="41"/>
      <c r="BN15242" s="41"/>
      <c r="BO15242" s="41"/>
      <c r="BP15242" s="108"/>
      <c r="CG15242" s="102"/>
      <c r="CI15242" s="45"/>
    </row>
    <row r="15243" spans="37:87" ht="13" customHeight="1">
      <c r="AK15243" s="114"/>
      <c r="AL15243" s="41"/>
      <c r="AM15243" s="41"/>
      <c r="AN15243" s="41"/>
      <c r="AO15243" s="41"/>
      <c r="AP15243" s="41"/>
      <c r="AQ15243" s="41"/>
      <c r="AR15243" s="41"/>
      <c r="AS15243" s="41"/>
      <c r="AT15243" s="41"/>
      <c r="AU15243" s="41"/>
      <c r="AV15243" s="41"/>
      <c r="AW15243" s="41"/>
      <c r="AX15243" s="41"/>
      <c r="AY15243" s="41"/>
      <c r="AZ15243" s="41"/>
      <c r="BA15243" s="41"/>
      <c r="BB15243" s="41"/>
      <c r="BC15243" s="41"/>
      <c r="BD15243" s="41"/>
      <c r="BE15243" s="41"/>
      <c r="BF15243" s="41"/>
      <c r="BG15243" s="41"/>
      <c r="BH15243" s="41"/>
      <c r="BI15243" s="41"/>
      <c r="BJ15243" s="41"/>
      <c r="BK15243" s="41"/>
      <c r="BL15243" s="41"/>
      <c r="BM15243" s="41"/>
      <c r="BN15243" s="41"/>
      <c r="BO15243" s="41"/>
      <c r="BP15243" s="108"/>
      <c r="CG15243" s="102"/>
      <c r="CI15243" s="45"/>
    </row>
    <row r="15244" spans="37:87" ht="13" customHeight="1">
      <c r="AK15244" s="114"/>
      <c r="AL15244" s="41"/>
      <c r="AM15244" s="41"/>
      <c r="AN15244" s="41"/>
      <c r="AO15244" s="41"/>
      <c r="AP15244" s="41"/>
      <c r="AQ15244" s="41"/>
      <c r="AR15244" s="41"/>
      <c r="AS15244" s="41"/>
      <c r="AT15244" s="41"/>
      <c r="AU15244" s="41"/>
      <c r="AV15244" s="41"/>
      <c r="AW15244" s="41"/>
      <c r="AX15244" s="41"/>
      <c r="AY15244" s="41"/>
      <c r="AZ15244" s="41"/>
      <c r="BA15244" s="41"/>
      <c r="BB15244" s="41"/>
      <c r="BC15244" s="41"/>
      <c r="BD15244" s="41"/>
      <c r="BE15244" s="41"/>
      <c r="BF15244" s="41"/>
      <c r="BG15244" s="41"/>
      <c r="BH15244" s="41"/>
      <c r="BI15244" s="41"/>
      <c r="BJ15244" s="41"/>
      <c r="BK15244" s="41"/>
      <c r="BL15244" s="41"/>
      <c r="BM15244" s="41"/>
      <c r="BN15244" s="41"/>
      <c r="BO15244" s="41"/>
      <c r="BP15244" s="108"/>
      <c r="CG15244" s="102"/>
      <c r="CI15244" s="45"/>
    </row>
    <row r="15245" spans="37:87" ht="13" customHeight="1">
      <c r="AK15245" s="114"/>
      <c r="AL15245" s="41"/>
      <c r="AM15245" s="41"/>
      <c r="AN15245" s="41"/>
      <c r="AO15245" s="41"/>
      <c r="AP15245" s="41"/>
      <c r="AQ15245" s="41"/>
      <c r="AR15245" s="41"/>
      <c r="AS15245" s="41"/>
      <c r="AT15245" s="41"/>
      <c r="AU15245" s="41"/>
      <c r="AV15245" s="41"/>
      <c r="AW15245" s="41"/>
      <c r="AX15245" s="41"/>
      <c r="AY15245" s="41"/>
      <c r="AZ15245" s="41"/>
      <c r="BA15245" s="41"/>
      <c r="BB15245" s="41"/>
      <c r="BC15245" s="41"/>
      <c r="BD15245" s="41"/>
      <c r="BE15245" s="41"/>
      <c r="BF15245" s="41"/>
      <c r="BG15245" s="41"/>
      <c r="BH15245" s="41"/>
      <c r="BI15245" s="41"/>
      <c r="BJ15245" s="41"/>
      <c r="BK15245" s="41"/>
      <c r="BL15245" s="41"/>
      <c r="BM15245" s="41"/>
      <c r="BN15245" s="41"/>
      <c r="BO15245" s="41"/>
      <c r="BP15245" s="108"/>
      <c r="CG15245" s="102"/>
      <c r="CI15245" s="45"/>
    </row>
    <row r="15246" spans="37:87" ht="13" customHeight="1">
      <c r="AK15246" s="114"/>
      <c r="AL15246" s="41"/>
      <c r="AM15246" s="41"/>
      <c r="AN15246" s="41"/>
      <c r="AO15246" s="41"/>
      <c r="AP15246" s="41"/>
      <c r="AQ15246" s="41"/>
      <c r="AR15246" s="41"/>
      <c r="AS15246" s="41"/>
      <c r="AT15246" s="41"/>
      <c r="AU15246" s="41"/>
      <c r="AV15246" s="41"/>
      <c r="AW15246" s="41"/>
      <c r="AX15246" s="41"/>
      <c r="AY15246" s="41"/>
      <c r="AZ15246" s="41"/>
      <c r="BA15246" s="41"/>
      <c r="BB15246" s="41"/>
      <c r="BC15246" s="41"/>
      <c r="BD15246" s="41"/>
      <c r="BE15246" s="41"/>
      <c r="BF15246" s="41"/>
      <c r="BG15246" s="41"/>
      <c r="BH15246" s="41"/>
      <c r="BI15246" s="41"/>
      <c r="BJ15246" s="41"/>
      <c r="BK15246" s="41"/>
      <c r="BL15246" s="41"/>
      <c r="BM15246" s="41"/>
      <c r="BN15246" s="41"/>
      <c r="BO15246" s="41"/>
      <c r="BP15246" s="108"/>
      <c r="CG15246" s="102"/>
      <c r="CI15246" s="45"/>
    </row>
    <row r="15247" spans="37:87" ht="13" customHeight="1">
      <c r="AK15247" s="114"/>
      <c r="AL15247" s="41"/>
      <c r="AM15247" s="41"/>
      <c r="AN15247" s="41"/>
      <c r="AO15247" s="41"/>
      <c r="AP15247" s="41"/>
      <c r="AQ15247" s="41"/>
      <c r="AR15247" s="41"/>
      <c r="AS15247" s="41"/>
      <c r="AT15247" s="41"/>
      <c r="AU15247" s="41"/>
      <c r="AV15247" s="41"/>
      <c r="AW15247" s="41"/>
      <c r="AX15247" s="41"/>
      <c r="AY15247" s="41"/>
      <c r="AZ15247" s="41"/>
      <c r="BA15247" s="41"/>
      <c r="BB15247" s="41"/>
      <c r="BC15247" s="41"/>
      <c r="BD15247" s="41"/>
      <c r="BE15247" s="41"/>
      <c r="BF15247" s="41"/>
      <c r="BG15247" s="41"/>
      <c r="BH15247" s="41"/>
      <c r="BI15247" s="41"/>
      <c r="BJ15247" s="41"/>
      <c r="BK15247" s="41"/>
      <c r="BL15247" s="41"/>
      <c r="BM15247" s="41"/>
      <c r="BN15247" s="41"/>
      <c r="BO15247" s="41"/>
      <c r="BP15247" s="108"/>
      <c r="CG15247" s="102"/>
      <c r="CI15247" s="45"/>
    </row>
    <row r="15248" spans="37:87" ht="13" customHeight="1">
      <c r="AK15248" s="114"/>
      <c r="AL15248" s="41"/>
      <c r="AM15248" s="41"/>
      <c r="AN15248" s="41"/>
      <c r="AO15248" s="41"/>
      <c r="AP15248" s="41"/>
      <c r="AQ15248" s="41"/>
      <c r="AR15248" s="41"/>
      <c r="AS15248" s="41"/>
      <c r="AT15248" s="41"/>
      <c r="AU15248" s="41"/>
      <c r="AV15248" s="41"/>
      <c r="AW15248" s="41"/>
      <c r="AX15248" s="41"/>
      <c r="AY15248" s="41"/>
      <c r="AZ15248" s="41"/>
      <c r="BA15248" s="41"/>
      <c r="BB15248" s="41"/>
      <c r="BC15248" s="41"/>
      <c r="BD15248" s="41"/>
      <c r="BE15248" s="41"/>
      <c r="BF15248" s="41"/>
      <c r="BG15248" s="41"/>
      <c r="BH15248" s="41"/>
      <c r="BI15248" s="41"/>
      <c r="BJ15248" s="41"/>
      <c r="BK15248" s="41"/>
      <c r="BL15248" s="41"/>
      <c r="BM15248" s="41"/>
      <c r="BN15248" s="41"/>
      <c r="BO15248" s="41"/>
      <c r="BP15248" s="108"/>
      <c r="CG15248" s="102"/>
      <c r="CI15248" s="45"/>
    </row>
    <row r="15249" spans="37:87" ht="13" customHeight="1">
      <c r="AK15249" s="114"/>
      <c r="AL15249" s="41"/>
      <c r="AM15249" s="41"/>
      <c r="AN15249" s="41"/>
      <c r="AO15249" s="41"/>
      <c r="AP15249" s="41"/>
      <c r="AQ15249" s="41"/>
      <c r="AR15249" s="41"/>
      <c r="AS15249" s="41"/>
      <c r="AT15249" s="41"/>
      <c r="AU15249" s="41"/>
      <c r="AV15249" s="41"/>
      <c r="AW15249" s="41"/>
      <c r="AX15249" s="41"/>
      <c r="AY15249" s="41"/>
      <c r="AZ15249" s="41"/>
      <c r="BA15249" s="41"/>
      <c r="BB15249" s="41"/>
      <c r="BC15249" s="41"/>
      <c r="BD15249" s="41"/>
      <c r="BE15249" s="41"/>
      <c r="BF15249" s="41"/>
      <c r="BG15249" s="41"/>
      <c r="BH15249" s="41"/>
      <c r="BI15249" s="41"/>
      <c r="BJ15249" s="41"/>
      <c r="BK15249" s="41"/>
      <c r="BL15249" s="41"/>
      <c r="BM15249" s="41"/>
      <c r="BN15249" s="41"/>
      <c r="BO15249" s="41"/>
      <c r="BP15249" s="108"/>
      <c r="CG15249" s="102"/>
      <c r="CI15249" s="45"/>
    </row>
    <row r="15250" spans="37:87" ht="13" customHeight="1">
      <c r="AK15250" s="114"/>
      <c r="AL15250" s="41"/>
      <c r="AM15250" s="41"/>
      <c r="AN15250" s="41"/>
      <c r="AO15250" s="41"/>
      <c r="AP15250" s="41"/>
      <c r="AQ15250" s="41"/>
      <c r="AR15250" s="41"/>
      <c r="AS15250" s="41"/>
      <c r="AT15250" s="41"/>
      <c r="AU15250" s="41"/>
      <c r="AV15250" s="41"/>
      <c r="AW15250" s="41"/>
      <c r="AX15250" s="41"/>
      <c r="AY15250" s="41"/>
      <c r="AZ15250" s="41"/>
      <c r="BA15250" s="41"/>
      <c r="BB15250" s="41"/>
      <c r="BC15250" s="41"/>
      <c r="BD15250" s="41"/>
      <c r="BE15250" s="41"/>
      <c r="BF15250" s="41"/>
      <c r="BG15250" s="41"/>
      <c r="BH15250" s="41"/>
      <c r="BI15250" s="41"/>
      <c r="BJ15250" s="41"/>
      <c r="BK15250" s="41"/>
      <c r="BL15250" s="41"/>
      <c r="BM15250" s="41"/>
      <c r="BN15250" s="41"/>
      <c r="BO15250" s="41"/>
      <c r="BP15250" s="108"/>
      <c r="CG15250" s="102"/>
      <c r="CI15250" s="45"/>
    </row>
    <row r="15251" spans="37:87" ht="13" customHeight="1">
      <c r="AK15251" s="114"/>
      <c r="AL15251" s="41"/>
      <c r="AM15251" s="41"/>
      <c r="AN15251" s="41"/>
      <c r="AO15251" s="41"/>
      <c r="AP15251" s="41"/>
      <c r="AQ15251" s="41"/>
      <c r="AR15251" s="41"/>
      <c r="AS15251" s="41"/>
      <c r="AT15251" s="41"/>
      <c r="AU15251" s="41"/>
      <c r="AV15251" s="41"/>
      <c r="AW15251" s="41"/>
      <c r="AX15251" s="41"/>
      <c r="AY15251" s="41"/>
      <c r="AZ15251" s="41"/>
      <c r="BA15251" s="41"/>
      <c r="BB15251" s="41"/>
      <c r="BC15251" s="41"/>
      <c r="BD15251" s="41"/>
      <c r="BE15251" s="41"/>
      <c r="BF15251" s="41"/>
      <c r="BG15251" s="41"/>
      <c r="BH15251" s="41"/>
      <c r="BI15251" s="41"/>
      <c r="BJ15251" s="41"/>
      <c r="BK15251" s="41"/>
      <c r="BL15251" s="41"/>
      <c r="BM15251" s="41"/>
      <c r="BN15251" s="41"/>
      <c r="BO15251" s="41"/>
      <c r="BP15251" s="108"/>
      <c r="CG15251" s="102"/>
      <c r="CI15251" s="45"/>
    </row>
    <row r="15252" spans="37:87" ht="13" customHeight="1">
      <c r="AK15252" s="114"/>
      <c r="AL15252" s="41"/>
      <c r="AM15252" s="41"/>
      <c r="AN15252" s="41"/>
      <c r="AO15252" s="41"/>
      <c r="AP15252" s="41"/>
      <c r="AQ15252" s="41"/>
      <c r="AR15252" s="41"/>
      <c r="AS15252" s="41"/>
      <c r="AT15252" s="41"/>
      <c r="AU15252" s="41"/>
      <c r="AV15252" s="41"/>
      <c r="AW15252" s="41"/>
      <c r="AX15252" s="41"/>
      <c r="AY15252" s="41"/>
      <c r="AZ15252" s="41"/>
      <c r="BA15252" s="41"/>
      <c r="BB15252" s="41"/>
      <c r="BC15252" s="41"/>
      <c r="BD15252" s="41"/>
      <c r="BE15252" s="41"/>
      <c r="BF15252" s="41"/>
      <c r="BG15252" s="41"/>
      <c r="BH15252" s="41"/>
      <c r="BI15252" s="41"/>
      <c r="BJ15252" s="41"/>
      <c r="BK15252" s="41"/>
      <c r="BL15252" s="41"/>
      <c r="BM15252" s="41"/>
      <c r="BN15252" s="41"/>
      <c r="BO15252" s="41"/>
      <c r="BP15252" s="108"/>
      <c r="CG15252" s="102"/>
      <c r="CI15252" s="45"/>
    </row>
    <row r="15253" spans="37:87" ht="13" customHeight="1">
      <c r="AK15253" s="114"/>
      <c r="AL15253" s="41"/>
      <c r="AM15253" s="41"/>
      <c r="AN15253" s="41"/>
      <c r="AO15253" s="41"/>
      <c r="AP15253" s="41"/>
      <c r="AQ15253" s="41"/>
      <c r="AR15253" s="41"/>
      <c r="AS15253" s="41"/>
      <c r="AT15253" s="41"/>
      <c r="AU15253" s="41"/>
      <c r="AV15253" s="41"/>
      <c r="AW15253" s="41"/>
      <c r="AX15253" s="41"/>
      <c r="AY15253" s="41"/>
      <c r="AZ15253" s="41"/>
      <c r="BA15253" s="41"/>
      <c r="BB15253" s="41"/>
      <c r="BC15253" s="41"/>
      <c r="BD15253" s="41"/>
      <c r="BE15253" s="41"/>
      <c r="BF15253" s="41"/>
      <c r="BG15253" s="41"/>
      <c r="BH15253" s="41"/>
      <c r="BI15253" s="41"/>
      <c r="BJ15253" s="41"/>
      <c r="BK15253" s="41"/>
      <c r="BL15253" s="41"/>
      <c r="BM15253" s="41"/>
      <c r="BN15253" s="41"/>
      <c r="BO15253" s="41"/>
      <c r="BP15253" s="108"/>
      <c r="CG15253" s="102"/>
      <c r="CI15253" s="45"/>
    </row>
    <row r="15254" spans="37:87" ht="13" customHeight="1">
      <c r="AK15254" s="114"/>
      <c r="AL15254" s="41"/>
      <c r="AM15254" s="41"/>
      <c r="AN15254" s="41"/>
      <c r="AO15254" s="41"/>
      <c r="AP15254" s="41"/>
      <c r="AQ15254" s="41"/>
      <c r="AR15254" s="41"/>
      <c r="AS15254" s="41"/>
      <c r="AT15254" s="41"/>
      <c r="AU15254" s="41"/>
      <c r="AV15254" s="41"/>
      <c r="AW15254" s="41"/>
      <c r="AX15254" s="41"/>
      <c r="AY15254" s="41"/>
      <c r="AZ15254" s="41"/>
      <c r="BA15254" s="41"/>
      <c r="BB15254" s="41"/>
      <c r="BC15254" s="41"/>
      <c r="BD15254" s="41"/>
      <c r="BE15254" s="41"/>
      <c r="BF15254" s="41"/>
      <c r="BG15254" s="41"/>
      <c r="BH15254" s="41"/>
      <c r="BI15254" s="41"/>
      <c r="BJ15254" s="41"/>
      <c r="BK15254" s="41"/>
      <c r="BL15254" s="41"/>
      <c r="BM15254" s="41"/>
      <c r="BN15254" s="41"/>
      <c r="BO15254" s="41"/>
      <c r="BP15254" s="108"/>
      <c r="CG15254" s="102"/>
      <c r="CI15254" s="45"/>
    </row>
    <row r="15255" spans="37:87" ht="13" customHeight="1">
      <c r="AK15255" s="114"/>
      <c r="AL15255" s="41"/>
      <c r="AM15255" s="41"/>
      <c r="AN15255" s="41"/>
      <c r="AO15255" s="41"/>
      <c r="AP15255" s="41"/>
      <c r="AQ15255" s="41"/>
      <c r="AR15255" s="41"/>
      <c r="AS15255" s="41"/>
      <c r="AT15255" s="41"/>
      <c r="AU15255" s="41"/>
      <c r="AV15255" s="41"/>
      <c r="AW15255" s="41"/>
      <c r="AX15255" s="41"/>
      <c r="AY15255" s="41"/>
      <c r="AZ15255" s="41"/>
      <c r="BA15255" s="41"/>
      <c r="BB15255" s="41"/>
      <c r="BC15255" s="41"/>
      <c r="BD15255" s="41"/>
      <c r="BE15255" s="41"/>
      <c r="BF15255" s="41"/>
      <c r="BG15255" s="41"/>
      <c r="BH15255" s="41"/>
      <c r="BI15255" s="41"/>
      <c r="BJ15255" s="41"/>
      <c r="BK15255" s="41"/>
      <c r="BL15255" s="41"/>
      <c r="BM15255" s="41"/>
      <c r="BN15255" s="41"/>
      <c r="BO15255" s="41"/>
      <c r="BP15255" s="108"/>
      <c r="CG15255" s="102"/>
      <c r="CI15255" s="45"/>
    </row>
    <row r="15256" spans="37:87" ht="13" customHeight="1">
      <c r="AK15256" s="114"/>
      <c r="AL15256" s="41"/>
      <c r="AM15256" s="41"/>
      <c r="AN15256" s="41"/>
      <c r="AO15256" s="41"/>
      <c r="AP15256" s="41"/>
      <c r="AQ15256" s="41"/>
      <c r="AR15256" s="41"/>
      <c r="AS15256" s="41"/>
      <c r="AT15256" s="41"/>
      <c r="AU15256" s="41"/>
      <c r="AV15256" s="41"/>
      <c r="AW15256" s="41"/>
      <c r="AX15256" s="41"/>
      <c r="AY15256" s="41"/>
      <c r="AZ15256" s="41"/>
      <c r="BA15256" s="41"/>
      <c r="BB15256" s="41"/>
      <c r="BC15256" s="41"/>
      <c r="BD15256" s="41"/>
      <c r="BE15256" s="41"/>
      <c r="BF15256" s="41"/>
      <c r="BG15256" s="41"/>
      <c r="BH15256" s="41"/>
      <c r="BI15256" s="41"/>
      <c r="BJ15256" s="41"/>
      <c r="BK15256" s="41"/>
      <c r="BL15256" s="41"/>
      <c r="BM15256" s="41"/>
      <c r="BN15256" s="41"/>
      <c r="BO15256" s="41"/>
      <c r="BP15256" s="108"/>
      <c r="CG15256" s="102"/>
      <c r="CI15256" s="45"/>
    </row>
    <row r="15257" spans="37:87" ht="13" customHeight="1">
      <c r="AK15257" s="114"/>
      <c r="AL15257" s="41"/>
      <c r="AM15257" s="41"/>
      <c r="AN15257" s="41"/>
      <c r="AO15257" s="41"/>
      <c r="AP15257" s="41"/>
      <c r="AQ15257" s="41"/>
      <c r="AR15257" s="41"/>
      <c r="AS15257" s="41"/>
      <c r="AT15257" s="41"/>
      <c r="AU15257" s="41"/>
      <c r="AV15257" s="41"/>
      <c r="AW15257" s="41"/>
      <c r="AX15257" s="41"/>
      <c r="AY15257" s="41"/>
      <c r="AZ15257" s="41"/>
      <c r="BA15257" s="41"/>
      <c r="BB15257" s="41"/>
      <c r="BC15257" s="41"/>
      <c r="BD15257" s="41"/>
      <c r="BE15257" s="41"/>
      <c r="BF15257" s="41"/>
      <c r="BG15257" s="41"/>
      <c r="BH15257" s="41"/>
      <c r="BI15257" s="41"/>
      <c r="BJ15257" s="41"/>
      <c r="BK15257" s="41"/>
      <c r="BL15257" s="41"/>
      <c r="BM15257" s="41"/>
      <c r="BN15257" s="41"/>
      <c r="BO15257" s="41"/>
      <c r="BP15257" s="108"/>
      <c r="CG15257" s="102"/>
      <c r="CI15257" s="45"/>
    </row>
    <row r="15258" spans="37:87" ht="13" customHeight="1">
      <c r="AK15258" s="114"/>
      <c r="AL15258" s="41"/>
      <c r="AM15258" s="41"/>
      <c r="AN15258" s="41"/>
      <c r="AO15258" s="41"/>
      <c r="AP15258" s="41"/>
      <c r="AQ15258" s="41"/>
      <c r="AR15258" s="41"/>
      <c r="AS15258" s="41"/>
      <c r="AT15258" s="41"/>
      <c r="AU15258" s="41"/>
      <c r="AV15258" s="41"/>
      <c r="AW15258" s="41"/>
      <c r="AX15258" s="41"/>
      <c r="AY15258" s="41"/>
      <c r="AZ15258" s="41"/>
      <c r="BA15258" s="41"/>
      <c r="BB15258" s="41"/>
      <c r="BC15258" s="41"/>
      <c r="BD15258" s="41"/>
      <c r="BE15258" s="41"/>
      <c r="BF15258" s="41"/>
      <c r="BG15258" s="41"/>
      <c r="BH15258" s="41"/>
      <c r="BI15258" s="41"/>
      <c r="BJ15258" s="41"/>
      <c r="BK15258" s="41"/>
      <c r="BL15258" s="41"/>
      <c r="BM15258" s="41"/>
      <c r="BN15258" s="41"/>
      <c r="BO15258" s="41"/>
      <c r="BP15258" s="108"/>
      <c r="CG15258" s="102"/>
      <c r="CI15258" s="45"/>
    </row>
    <row r="15259" spans="37:87" ht="13" customHeight="1">
      <c r="AK15259" s="114"/>
      <c r="AL15259" s="41"/>
      <c r="AM15259" s="41"/>
      <c r="AN15259" s="41"/>
      <c r="AO15259" s="41"/>
      <c r="AP15259" s="41"/>
      <c r="AQ15259" s="41"/>
      <c r="AR15259" s="41"/>
      <c r="AS15259" s="41"/>
      <c r="AT15259" s="41"/>
      <c r="AU15259" s="41"/>
      <c r="AV15259" s="41"/>
      <c r="AW15259" s="41"/>
      <c r="AX15259" s="41"/>
      <c r="AY15259" s="41"/>
      <c r="AZ15259" s="41"/>
      <c r="BA15259" s="41"/>
      <c r="BB15259" s="41"/>
      <c r="BC15259" s="41"/>
      <c r="BD15259" s="41"/>
      <c r="BE15259" s="41"/>
      <c r="BF15259" s="41"/>
      <c r="BG15259" s="41"/>
      <c r="BH15259" s="41"/>
      <c r="BI15259" s="41"/>
      <c r="BJ15259" s="41"/>
      <c r="BK15259" s="41"/>
      <c r="BL15259" s="41"/>
      <c r="BM15259" s="41"/>
      <c r="BN15259" s="41"/>
      <c r="BO15259" s="41"/>
      <c r="BP15259" s="108"/>
      <c r="CG15259" s="102"/>
      <c r="CI15259" s="45"/>
    </row>
    <row r="15260" spans="37:87" ht="13" customHeight="1">
      <c r="AK15260" s="114"/>
      <c r="AL15260" s="41"/>
      <c r="AM15260" s="41"/>
      <c r="AN15260" s="41"/>
      <c r="AO15260" s="41"/>
      <c r="AP15260" s="41"/>
      <c r="AQ15260" s="41"/>
      <c r="AR15260" s="41"/>
      <c r="AS15260" s="41"/>
      <c r="AT15260" s="41"/>
      <c r="AU15260" s="41"/>
      <c r="AV15260" s="41"/>
      <c r="AW15260" s="41"/>
      <c r="AX15260" s="41"/>
      <c r="AY15260" s="41"/>
      <c r="AZ15260" s="41"/>
      <c r="BA15260" s="41"/>
      <c r="BB15260" s="41"/>
      <c r="BC15260" s="41"/>
      <c r="BD15260" s="41"/>
      <c r="BE15260" s="41"/>
      <c r="BF15260" s="41"/>
      <c r="BG15260" s="41"/>
      <c r="BH15260" s="41"/>
      <c r="BI15260" s="41"/>
      <c r="BJ15260" s="41"/>
      <c r="BK15260" s="41"/>
      <c r="BL15260" s="41"/>
      <c r="BM15260" s="41"/>
      <c r="BN15260" s="41"/>
      <c r="BO15260" s="41"/>
      <c r="BP15260" s="108"/>
      <c r="CG15260" s="102"/>
      <c r="CI15260" s="45"/>
    </row>
    <row r="15261" spans="37:87" ht="13" customHeight="1">
      <c r="AK15261" s="114"/>
      <c r="AL15261" s="41"/>
      <c r="AM15261" s="41"/>
      <c r="AN15261" s="41"/>
      <c r="AO15261" s="41"/>
      <c r="AP15261" s="41"/>
      <c r="AQ15261" s="41"/>
      <c r="AR15261" s="41"/>
      <c r="AS15261" s="41"/>
      <c r="AT15261" s="41"/>
      <c r="AU15261" s="41"/>
      <c r="AV15261" s="41"/>
      <c r="AW15261" s="41"/>
      <c r="AX15261" s="41"/>
      <c r="AY15261" s="41"/>
      <c r="AZ15261" s="41"/>
      <c r="BA15261" s="41"/>
      <c r="BB15261" s="41"/>
      <c r="BC15261" s="41"/>
      <c r="BD15261" s="41"/>
      <c r="BE15261" s="41"/>
      <c r="BF15261" s="41"/>
      <c r="BG15261" s="41"/>
      <c r="BH15261" s="41"/>
      <c r="BI15261" s="41"/>
      <c r="BJ15261" s="41"/>
      <c r="BK15261" s="41"/>
      <c r="BL15261" s="41"/>
      <c r="BM15261" s="41"/>
      <c r="BN15261" s="41"/>
      <c r="BO15261" s="41"/>
      <c r="BP15261" s="108"/>
      <c r="CG15261" s="102"/>
      <c r="CI15261" s="45"/>
    </row>
    <row r="15262" spans="37:87" ht="13" customHeight="1">
      <c r="AK15262" s="114"/>
      <c r="AL15262" s="41"/>
      <c r="AM15262" s="41"/>
      <c r="AN15262" s="41"/>
      <c r="AO15262" s="41"/>
      <c r="AP15262" s="41"/>
      <c r="AQ15262" s="41"/>
      <c r="AR15262" s="41"/>
      <c r="AS15262" s="41"/>
      <c r="AT15262" s="41"/>
      <c r="AU15262" s="41"/>
      <c r="AV15262" s="41"/>
      <c r="AW15262" s="41"/>
      <c r="AX15262" s="41"/>
      <c r="AY15262" s="41"/>
      <c r="AZ15262" s="41"/>
      <c r="BA15262" s="41"/>
      <c r="BB15262" s="41"/>
      <c r="BC15262" s="41"/>
      <c r="BD15262" s="41"/>
      <c r="BE15262" s="41"/>
      <c r="BF15262" s="41"/>
      <c r="BG15262" s="41"/>
      <c r="BH15262" s="41"/>
      <c r="BI15262" s="41"/>
      <c r="BJ15262" s="41"/>
      <c r="BK15262" s="41"/>
      <c r="BL15262" s="41"/>
      <c r="BM15262" s="41"/>
      <c r="BN15262" s="41"/>
      <c r="BO15262" s="41"/>
      <c r="BP15262" s="108"/>
      <c r="CG15262" s="102"/>
      <c r="CI15262" s="45"/>
    </row>
    <row r="15263" spans="37:87" ht="13" customHeight="1">
      <c r="AK15263" s="114"/>
      <c r="AL15263" s="41"/>
      <c r="AM15263" s="41"/>
      <c r="AN15263" s="41"/>
      <c r="AO15263" s="41"/>
      <c r="AP15263" s="41"/>
      <c r="AQ15263" s="41"/>
      <c r="AR15263" s="41"/>
      <c r="AS15263" s="41"/>
      <c r="AT15263" s="41"/>
      <c r="AU15263" s="41"/>
      <c r="AV15263" s="41"/>
      <c r="AW15263" s="41"/>
      <c r="AX15263" s="41"/>
      <c r="AY15263" s="41"/>
      <c r="AZ15263" s="41"/>
      <c r="BA15263" s="41"/>
      <c r="BB15263" s="41"/>
      <c r="BC15263" s="41"/>
      <c r="BD15263" s="41"/>
      <c r="BE15263" s="41"/>
      <c r="BF15263" s="41"/>
      <c r="BG15263" s="41"/>
      <c r="BH15263" s="41"/>
      <c r="BI15263" s="41"/>
      <c r="BJ15263" s="41"/>
      <c r="BK15263" s="41"/>
      <c r="BL15263" s="41"/>
      <c r="BM15263" s="41"/>
      <c r="BN15263" s="41"/>
      <c r="BO15263" s="41"/>
      <c r="BP15263" s="108"/>
      <c r="CG15263" s="102"/>
      <c r="CI15263" s="45"/>
    </row>
    <row r="15264" spans="37:87" ht="13" customHeight="1">
      <c r="AK15264" s="114"/>
      <c r="AL15264" s="41"/>
      <c r="AM15264" s="41"/>
      <c r="AN15264" s="41"/>
      <c r="AO15264" s="41"/>
      <c r="AP15264" s="41"/>
      <c r="AQ15264" s="41"/>
      <c r="AR15264" s="41"/>
      <c r="AS15264" s="41"/>
      <c r="AT15264" s="41"/>
      <c r="AU15264" s="41"/>
      <c r="AV15264" s="41"/>
      <c r="AW15264" s="41"/>
      <c r="AX15264" s="41"/>
      <c r="AY15264" s="41"/>
      <c r="AZ15264" s="41"/>
      <c r="BA15264" s="41"/>
      <c r="BB15264" s="41"/>
      <c r="BC15264" s="41"/>
      <c r="BD15264" s="41"/>
      <c r="BE15264" s="41"/>
      <c r="BF15264" s="41"/>
      <c r="BG15264" s="41"/>
      <c r="BH15264" s="41"/>
      <c r="BI15264" s="41"/>
      <c r="BJ15264" s="41"/>
      <c r="BK15264" s="41"/>
      <c r="BL15264" s="41"/>
      <c r="BM15264" s="41"/>
      <c r="BN15264" s="41"/>
      <c r="BO15264" s="41"/>
      <c r="BP15264" s="108"/>
      <c r="CG15264" s="102"/>
      <c r="CI15264" s="45"/>
    </row>
    <row r="15265" spans="37:87" ht="13" customHeight="1">
      <c r="AK15265" s="114"/>
      <c r="AL15265" s="41"/>
      <c r="AM15265" s="41"/>
      <c r="AN15265" s="41"/>
      <c r="AO15265" s="41"/>
      <c r="AP15265" s="41"/>
      <c r="AQ15265" s="41"/>
      <c r="AR15265" s="41"/>
      <c r="AS15265" s="41"/>
      <c r="AT15265" s="41"/>
      <c r="AU15265" s="41"/>
      <c r="AV15265" s="41"/>
      <c r="AW15265" s="41"/>
      <c r="AX15265" s="41"/>
      <c r="AY15265" s="41"/>
      <c r="AZ15265" s="41"/>
      <c r="BA15265" s="41"/>
      <c r="BB15265" s="41"/>
      <c r="BC15265" s="41"/>
      <c r="BD15265" s="41"/>
      <c r="BE15265" s="41"/>
      <c r="BF15265" s="41"/>
      <c r="BG15265" s="41"/>
      <c r="BH15265" s="41"/>
      <c r="BI15265" s="41"/>
      <c r="BJ15265" s="41"/>
      <c r="BK15265" s="41"/>
      <c r="BL15265" s="41"/>
      <c r="BM15265" s="41"/>
      <c r="BN15265" s="41"/>
      <c r="BO15265" s="41"/>
      <c r="BP15265" s="108"/>
      <c r="CG15265" s="102"/>
      <c r="CI15265" s="45"/>
    </row>
    <row r="15266" spans="37:87" ht="13" customHeight="1">
      <c r="AK15266" s="114"/>
      <c r="AL15266" s="41"/>
      <c r="AM15266" s="41"/>
      <c r="AN15266" s="41"/>
      <c r="AO15266" s="41"/>
      <c r="AP15266" s="41"/>
      <c r="AQ15266" s="41"/>
      <c r="AR15266" s="41"/>
      <c r="AS15266" s="41"/>
      <c r="AT15266" s="41"/>
      <c r="AU15266" s="41"/>
      <c r="AV15266" s="41"/>
      <c r="AW15266" s="41"/>
      <c r="AX15266" s="41"/>
      <c r="AY15266" s="41"/>
      <c r="AZ15266" s="41"/>
      <c r="BA15266" s="41"/>
      <c r="BB15266" s="41"/>
      <c r="BC15266" s="41"/>
      <c r="BD15266" s="41"/>
      <c r="BE15266" s="41"/>
      <c r="BF15266" s="41"/>
      <c r="BG15266" s="41"/>
      <c r="BH15266" s="41"/>
      <c r="BI15266" s="41"/>
      <c r="BJ15266" s="41"/>
      <c r="BK15266" s="41"/>
      <c r="BL15266" s="41"/>
      <c r="BM15266" s="41"/>
      <c r="BN15266" s="41"/>
      <c r="BO15266" s="41"/>
      <c r="BP15266" s="108"/>
      <c r="CG15266" s="102"/>
      <c r="CI15266" s="45"/>
    </row>
    <row r="15267" spans="37:87" ht="13" customHeight="1">
      <c r="AK15267" s="114"/>
      <c r="AL15267" s="41"/>
      <c r="AM15267" s="41"/>
      <c r="AN15267" s="41"/>
      <c r="AO15267" s="41"/>
      <c r="AP15267" s="41"/>
      <c r="AQ15267" s="41"/>
      <c r="AR15267" s="41"/>
      <c r="AS15267" s="41"/>
      <c r="AT15267" s="41"/>
      <c r="AU15267" s="41"/>
      <c r="AV15267" s="41"/>
      <c r="AW15267" s="41"/>
      <c r="AX15267" s="41"/>
      <c r="AY15267" s="41"/>
      <c r="AZ15267" s="41"/>
      <c r="BA15267" s="41"/>
      <c r="BB15267" s="41"/>
      <c r="BC15267" s="41"/>
      <c r="BD15267" s="41"/>
      <c r="BE15267" s="41"/>
      <c r="BF15267" s="41"/>
      <c r="BG15267" s="41"/>
      <c r="BH15267" s="41"/>
      <c r="BI15267" s="41"/>
      <c r="BJ15267" s="41"/>
      <c r="BK15267" s="41"/>
      <c r="BL15267" s="41"/>
      <c r="BM15267" s="41"/>
      <c r="BN15267" s="41"/>
      <c r="BO15267" s="41"/>
      <c r="BP15267" s="108"/>
      <c r="CG15267" s="102"/>
      <c r="CI15267" s="45"/>
    </row>
    <row r="15268" spans="37:87" ht="13" customHeight="1">
      <c r="AK15268" s="114"/>
      <c r="AL15268" s="41"/>
      <c r="AM15268" s="41"/>
      <c r="AN15268" s="41"/>
      <c r="AO15268" s="41"/>
      <c r="AP15268" s="41"/>
      <c r="AQ15268" s="41"/>
      <c r="AR15268" s="41"/>
      <c r="AS15268" s="41"/>
      <c r="AT15268" s="41"/>
      <c r="AU15268" s="41"/>
      <c r="AV15268" s="41"/>
      <c r="AW15268" s="41"/>
      <c r="AX15268" s="41"/>
      <c r="AY15268" s="41"/>
      <c r="AZ15268" s="41"/>
      <c r="BA15268" s="41"/>
      <c r="BB15268" s="41"/>
      <c r="BC15268" s="41"/>
      <c r="BD15268" s="41"/>
      <c r="BE15268" s="41"/>
      <c r="BF15268" s="41"/>
      <c r="BG15268" s="41"/>
      <c r="BH15268" s="41"/>
      <c r="BI15268" s="41"/>
      <c r="BJ15268" s="41"/>
      <c r="BK15268" s="41"/>
      <c r="BL15268" s="41"/>
      <c r="BM15268" s="41"/>
      <c r="BN15268" s="41"/>
      <c r="BO15268" s="41"/>
      <c r="BP15268" s="108"/>
      <c r="CG15268" s="102"/>
      <c r="CI15268" s="45"/>
    </row>
    <row r="15269" spans="37:87" ht="13" customHeight="1">
      <c r="AK15269" s="114"/>
      <c r="AL15269" s="41"/>
      <c r="AM15269" s="41"/>
      <c r="AN15269" s="41"/>
      <c r="AO15269" s="41"/>
      <c r="AP15269" s="41"/>
      <c r="AQ15269" s="41"/>
      <c r="AR15269" s="41"/>
      <c r="AS15269" s="41"/>
      <c r="AT15269" s="41"/>
      <c r="AU15269" s="41"/>
      <c r="AV15269" s="41"/>
      <c r="AW15269" s="41"/>
      <c r="AX15269" s="41"/>
      <c r="AY15269" s="41"/>
      <c r="AZ15269" s="41"/>
      <c r="BA15269" s="41"/>
      <c r="BB15269" s="41"/>
      <c r="BC15269" s="41"/>
      <c r="BD15269" s="41"/>
      <c r="BE15269" s="41"/>
      <c r="BF15269" s="41"/>
      <c r="BG15269" s="41"/>
      <c r="BH15269" s="41"/>
      <c r="BI15269" s="41"/>
      <c r="BJ15269" s="41"/>
      <c r="BK15269" s="41"/>
      <c r="BL15269" s="41"/>
      <c r="BM15269" s="41"/>
      <c r="BN15269" s="41"/>
      <c r="BO15269" s="41"/>
      <c r="BP15269" s="108"/>
      <c r="CG15269" s="102"/>
      <c r="CI15269" s="45"/>
    </row>
    <row r="15270" spans="37:87" ht="13" customHeight="1">
      <c r="AK15270" s="114"/>
      <c r="AL15270" s="41"/>
      <c r="AM15270" s="41"/>
      <c r="AN15270" s="41"/>
      <c r="AO15270" s="41"/>
      <c r="AP15270" s="41"/>
      <c r="AQ15270" s="41"/>
      <c r="AR15270" s="41"/>
      <c r="AS15270" s="41"/>
      <c r="AT15270" s="41"/>
      <c r="AU15270" s="41"/>
      <c r="AV15270" s="41"/>
      <c r="AW15270" s="41"/>
      <c r="AX15270" s="41"/>
      <c r="AY15270" s="41"/>
      <c r="AZ15270" s="41"/>
      <c r="BA15270" s="41"/>
      <c r="BB15270" s="41"/>
      <c r="BC15270" s="41"/>
      <c r="BD15270" s="41"/>
      <c r="BE15270" s="41"/>
      <c r="BF15270" s="41"/>
      <c r="BG15270" s="41"/>
      <c r="BH15270" s="41"/>
      <c r="BI15270" s="41"/>
      <c r="BJ15270" s="41"/>
      <c r="BK15270" s="41"/>
      <c r="BL15270" s="41"/>
      <c r="BM15270" s="41"/>
      <c r="BN15270" s="41"/>
      <c r="BO15270" s="41"/>
      <c r="BP15270" s="108"/>
      <c r="CG15270" s="102"/>
      <c r="CI15270" s="45"/>
    </row>
    <row r="15271" spans="37:87" ht="13" customHeight="1">
      <c r="AK15271" s="114"/>
      <c r="AL15271" s="41"/>
      <c r="AM15271" s="41"/>
      <c r="AN15271" s="41"/>
      <c r="AO15271" s="41"/>
      <c r="AP15271" s="41"/>
      <c r="AQ15271" s="41"/>
      <c r="AR15271" s="41"/>
      <c r="AS15271" s="41"/>
      <c r="AT15271" s="41"/>
      <c r="AU15271" s="41"/>
      <c r="AV15271" s="41"/>
      <c r="AW15271" s="41"/>
      <c r="AX15271" s="41"/>
      <c r="AY15271" s="41"/>
      <c r="AZ15271" s="41"/>
      <c r="BA15271" s="41"/>
      <c r="BB15271" s="41"/>
      <c r="BC15271" s="41"/>
      <c r="BD15271" s="41"/>
      <c r="BE15271" s="41"/>
      <c r="BF15271" s="41"/>
      <c r="BG15271" s="41"/>
      <c r="BH15271" s="41"/>
      <c r="BI15271" s="41"/>
      <c r="BJ15271" s="41"/>
      <c r="BK15271" s="41"/>
      <c r="BL15271" s="41"/>
      <c r="BM15271" s="41"/>
      <c r="BN15271" s="41"/>
      <c r="BO15271" s="41"/>
      <c r="BP15271" s="108"/>
      <c r="CG15271" s="102"/>
      <c r="CI15271" s="45"/>
    </row>
    <row r="15272" spans="37:87" ht="13" customHeight="1">
      <c r="AK15272" s="114"/>
      <c r="AL15272" s="41"/>
      <c r="AM15272" s="41"/>
      <c r="AN15272" s="41"/>
      <c r="AO15272" s="41"/>
      <c r="AP15272" s="41"/>
      <c r="AQ15272" s="41"/>
      <c r="AR15272" s="41"/>
      <c r="AS15272" s="41"/>
      <c r="AT15272" s="41"/>
      <c r="AU15272" s="41"/>
      <c r="AV15272" s="41"/>
      <c r="AW15272" s="41"/>
      <c r="AX15272" s="41"/>
      <c r="AY15272" s="41"/>
      <c r="AZ15272" s="41"/>
      <c r="BA15272" s="41"/>
      <c r="BB15272" s="41"/>
      <c r="BC15272" s="41"/>
      <c r="BD15272" s="41"/>
      <c r="BE15272" s="41"/>
      <c r="BF15272" s="41"/>
      <c r="BG15272" s="41"/>
      <c r="BH15272" s="41"/>
      <c r="BI15272" s="41"/>
      <c r="BJ15272" s="41"/>
      <c r="BK15272" s="41"/>
      <c r="BL15272" s="41"/>
      <c r="BM15272" s="41"/>
      <c r="BN15272" s="41"/>
      <c r="BO15272" s="41"/>
      <c r="BP15272" s="108"/>
      <c r="CG15272" s="102"/>
      <c r="CI15272" s="45"/>
    </row>
    <row r="15273" spans="37:87" ht="13" customHeight="1">
      <c r="AK15273" s="114"/>
      <c r="AL15273" s="41"/>
      <c r="AM15273" s="41"/>
      <c r="AN15273" s="41"/>
      <c r="AO15273" s="41"/>
      <c r="AP15273" s="41"/>
      <c r="AQ15273" s="41"/>
      <c r="AR15273" s="41"/>
      <c r="AS15273" s="41"/>
      <c r="AT15273" s="41"/>
      <c r="AU15273" s="41"/>
      <c r="AV15273" s="41"/>
      <c r="AW15273" s="41"/>
      <c r="AX15273" s="41"/>
      <c r="AY15273" s="41"/>
      <c r="AZ15273" s="41"/>
      <c r="BA15273" s="41"/>
      <c r="BB15273" s="41"/>
      <c r="BC15273" s="41"/>
      <c r="BD15273" s="41"/>
      <c r="BE15273" s="41"/>
      <c r="BF15273" s="41"/>
      <c r="BG15273" s="41"/>
      <c r="BH15273" s="41"/>
      <c r="BI15273" s="41"/>
      <c r="BJ15273" s="41"/>
      <c r="BK15273" s="41"/>
      <c r="BL15273" s="41"/>
      <c r="BM15273" s="41"/>
      <c r="BN15273" s="41"/>
      <c r="BO15273" s="41"/>
      <c r="BP15273" s="108"/>
      <c r="CG15273" s="102"/>
      <c r="CI15273" s="45"/>
    </row>
    <row r="15274" spans="37:87" ht="13" customHeight="1">
      <c r="AK15274" s="114"/>
      <c r="AL15274" s="41"/>
      <c r="AM15274" s="41"/>
      <c r="AN15274" s="41"/>
      <c r="AO15274" s="41"/>
      <c r="AP15274" s="41"/>
      <c r="AQ15274" s="41"/>
      <c r="AR15274" s="41"/>
      <c r="AS15274" s="41"/>
      <c r="AT15274" s="41"/>
      <c r="AU15274" s="41"/>
      <c r="AV15274" s="41"/>
      <c r="AW15274" s="41"/>
      <c r="AX15274" s="41"/>
      <c r="AY15274" s="41"/>
      <c r="AZ15274" s="41"/>
      <c r="BA15274" s="41"/>
      <c r="BB15274" s="41"/>
      <c r="BC15274" s="41"/>
      <c r="BD15274" s="41"/>
      <c r="BE15274" s="41"/>
      <c r="BF15274" s="41"/>
      <c r="BG15274" s="41"/>
      <c r="BH15274" s="41"/>
      <c r="BI15274" s="41"/>
      <c r="BJ15274" s="41"/>
      <c r="BK15274" s="41"/>
      <c r="BL15274" s="41"/>
      <c r="BM15274" s="41"/>
      <c r="BN15274" s="41"/>
      <c r="BO15274" s="41"/>
      <c r="BP15274" s="108"/>
      <c r="CG15274" s="102"/>
      <c r="CI15274" s="45"/>
    </row>
    <row r="15275" spans="37:87" ht="13" customHeight="1">
      <c r="AK15275" s="114"/>
      <c r="AL15275" s="41"/>
      <c r="AM15275" s="41"/>
      <c r="AN15275" s="41"/>
      <c r="AO15275" s="41"/>
      <c r="AP15275" s="41"/>
      <c r="AQ15275" s="41"/>
      <c r="AR15275" s="41"/>
      <c r="AS15275" s="41"/>
      <c r="AT15275" s="41"/>
      <c r="AU15275" s="41"/>
      <c r="AV15275" s="41"/>
      <c r="AW15275" s="41"/>
      <c r="AX15275" s="41"/>
      <c r="AY15275" s="41"/>
      <c r="AZ15275" s="41"/>
      <c r="BA15275" s="41"/>
      <c r="BB15275" s="41"/>
      <c r="BC15275" s="41"/>
      <c r="BD15275" s="41"/>
      <c r="BE15275" s="41"/>
      <c r="BF15275" s="41"/>
      <c r="BG15275" s="41"/>
      <c r="BH15275" s="41"/>
      <c r="BI15275" s="41"/>
      <c r="BJ15275" s="41"/>
      <c r="BK15275" s="41"/>
      <c r="BL15275" s="41"/>
      <c r="BM15275" s="41"/>
      <c r="BN15275" s="41"/>
      <c r="BO15275" s="41"/>
      <c r="BP15275" s="108"/>
      <c r="CG15275" s="102"/>
      <c r="CI15275" s="45"/>
    </row>
    <row r="15276" spans="37:87" ht="13" customHeight="1">
      <c r="AK15276" s="114"/>
      <c r="AL15276" s="41"/>
      <c r="AM15276" s="41"/>
      <c r="AN15276" s="41"/>
      <c r="AO15276" s="41"/>
      <c r="AP15276" s="41"/>
      <c r="AQ15276" s="41"/>
      <c r="AR15276" s="41"/>
      <c r="AS15276" s="41"/>
      <c r="AT15276" s="41"/>
      <c r="AU15276" s="41"/>
      <c r="AV15276" s="41"/>
      <c r="AW15276" s="41"/>
      <c r="AX15276" s="41"/>
      <c r="AY15276" s="41"/>
      <c r="AZ15276" s="41"/>
      <c r="BA15276" s="41"/>
      <c r="BB15276" s="41"/>
      <c r="BC15276" s="41"/>
      <c r="BD15276" s="41"/>
      <c r="BE15276" s="41"/>
      <c r="BF15276" s="41"/>
      <c r="BG15276" s="41"/>
      <c r="BH15276" s="41"/>
      <c r="BI15276" s="41"/>
      <c r="BJ15276" s="41"/>
      <c r="BK15276" s="41"/>
      <c r="BL15276" s="41"/>
      <c r="BM15276" s="41"/>
      <c r="BN15276" s="41"/>
      <c r="BO15276" s="41"/>
      <c r="BP15276" s="108"/>
      <c r="CG15276" s="102"/>
      <c r="CI15276" s="45"/>
    </row>
    <row r="15277" spans="37:87" ht="13" customHeight="1">
      <c r="AK15277" s="114"/>
      <c r="AL15277" s="41"/>
      <c r="AM15277" s="41"/>
      <c r="AN15277" s="41"/>
      <c r="AO15277" s="41"/>
      <c r="AP15277" s="41"/>
      <c r="AQ15277" s="41"/>
      <c r="AR15277" s="41"/>
      <c r="AS15277" s="41"/>
      <c r="AT15277" s="41"/>
      <c r="AU15277" s="41"/>
      <c r="AV15277" s="41"/>
      <c r="AW15277" s="41"/>
      <c r="AX15277" s="41"/>
      <c r="AY15277" s="41"/>
      <c r="AZ15277" s="41"/>
      <c r="BA15277" s="41"/>
      <c r="BB15277" s="41"/>
      <c r="BC15277" s="41"/>
      <c r="BD15277" s="41"/>
      <c r="BE15277" s="41"/>
      <c r="BF15277" s="41"/>
      <c r="BG15277" s="41"/>
      <c r="BH15277" s="41"/>
      <c r="BI15277" s="41"/>
      <c r="BJ15277" s="41"/>
      <c r="BK15277" s="41"/>
      <c r="BL15277" s="41"/>
      <c r="BM15277" s="41"/>
      <c r="BN15277" s="41"/>
      <c r="BO15277" s="41"/>
      <c r="BP15277" s="108"/>
      <c r="CG15277" s="102"/>
      <c r="CI15277" s="45"/>
    </row>
    <row r="15278" spans="37:87" ht="13" customHeight="1">
      <c r="AK15278" s="114"/>
      <c r="AL15278" s="41"/>
      <c r="AM15278" s="41"/>
      <c r="AN15278" s="41"/>
      <c r="AO15278" s="41"/>
      <c r="AP15278" s="41"/>
      <c r="AQ15278" s="41"/>
      <c r="AR15278" s="41"/>
      <c r="AS15278" s="41"/>
      <c r="AT15278" s="41"/>
      <c r="AU15278" s="41"/>
      <c r="AV15278" s="41"/>
      <c r="AW15278" s="41"/>
      <c r="AX15278" s="41"/>
      <c r="AY15278" s="41"/>
      <c r="AZ15278" s="41"/>
      <c r="BA15278" s="41"/>
      <c r="BB15278" s="41"/>
      <c r="BC15278" s="41"/>
      <c r="BD15278" s="41"/>
      <c r="BE15278" s="41"/>
      <c r="BF15278" s="41"/>
      <c r="BG15278" s="41"/>
      <c r="BH15278" s="41"/>
      <c r="BI15278" s="41"/>
      <c r="BJ15278" s="41"/>
      <c r="BK15278" s="41"/>
      <c r="BL15278" s="41"/>
      <c r="BM15278" s="41"/>
      <c r="BN15278" s="41"/>
      <c r="BO15278" s="41"/>
      <c r="BP15278" s="108"/>
      <c r="CG15278" s="102"/>
      <c r="CI15278" s="45"/>
    </row>
    <row r="15279" spans="37:87" ht="13" customHeight="1">
      <c r="AK15279" s="114"/>
      <c r="AL15279" s="41"/>
      <c r="AM15279" s="41"/>
      <c r="AN15279" s="41"/>
      <c r="AO15279" s="41"/>
      <c r="AP15279" s="41"/>
      <c r="AQ15279" s="41"/>
      <c r="AR15279" s="41"/>
      <c r="AS15279" s="41"/>
      <c r="AT15279" s="41"/>
      <c r="AU15279" s="41"/>
      <c r="AV15279" s="41"/>
      <c r="AW15279" s="41"/>
      <c r="AX15279" s="41"/>
      <c r="AY15279" s="41"/>
      <c r="AZ15279" s="41"/>
      <c r="BA15279" s="41"/>
      <c r="BB15279" s="41"/>
      <c r="BC15279" s="41"/>
      <c r="BD15279" s="41"/>
      <c r="BE15279" s="41"/>
      <c r="BF15279" s="41"/>
      <c r="BG15279" s="41"/>
      <c r="BH15279" s="41"/>
      <c r="BI15279" s="41"/>
      <c r="BJ15279" s="41"/>
      <c r="BK15279" s="41"/>
      <c r="BL15279" s="41"/>
      <c r="BM15279" s="41"/>
      <c r="BN15279" s="41"/>
      <c r="BO15279" s="41"/>
      <c r="BP15279" s="108"/>
      <c r="CG15279" s="102"/>
      <c r="CI15279" s="45"/>
    </row>
    <row r="15280" spans="37:87" ht="13" customHeight="1">
      <c r="AK15280" s="114"/>
      <c r="AL15280" s="41"/>
      <c r="AM15280" s="41"/>
      <c r="AN15280" s="41"/>
      <c r="AO15280" s="41"/>
      <c r="AP15280" s="41"/>
      <c r="AQ15280" s="41"/>
      <c r="AR15280" s="41"/>
      <c r="AS15280" s="41"/>
      <c r="AT15280" s="41"/>
      <c r="AU15280" s="41"/>
      <c r="AV15280" s="41"/>
      <c r="AW15280" s="41"/>
      <c r="AX15280" s="41"/>
      <c r="AY15280" s="41"/>
      <c r="AZ15280" s="41"/>
      <c r="BA15280" s="41"/>
      <c r="BB15280" s="41"/>
      <c r="BC15280" s="41"/>
      <c r="BD15280" s="41"/>
      <c r="BE15280" s="41"/>
      <c r="BF15280" s="41"/>
      <c r="BG15280" s="41"/>
      <c r="BH15280" s="41"/>
      <c r="BI15280" s="41"/>
      <c r="BJ15280" s="41"/>
      <c r="BK15280" s="41"/>
      <c r="BL15280" s="41"/>
      <c r="BM15280" s="41"/>
      <c r="BN15280" s="41"/>
      <c r="BO15280" s="41"/>
      <c r="BP15280" s="108"/>
      <c r="CG15280" s="102"/>
      <c r="CI15280" s="45"/>
    </row>
    <row r="15281" spans="37:87" ht="13" customHeight="1">
      <c r="AK15281" s="114"/>
      <c r="AL15281" s="41"/>
      <c r="AM15281" s="41"/>
      <c r="AN15281" s="41"/>
      <c r="AO15281" s="41"/>
      <c r="AP15281" s="41"/>
      <c r="AQ15281" s="41"/>
      <c r="AR15281" s="41"/>
      <c r="AS15281" s="41"/>
      <c r="AT15281" s="41"/>
      <c r="AU15281" s="41"/>
      <c r="AV15281" s="41"/>
      <c r="AW15281" s="41"/>
      <c r="AX15281" s="41"/>
      <c r="AY15281" s="41"/>
      <c r="AZ15281" s="41"/>
      <c r="BA15281" s="41"/>
      <c r="BB15281" s="41"/>
      <c r="BC15281" s="41"/>
      <c r="BD15281" s="41"/>
      <c r="BE15281" s="41"/>
      <c r="BF15281" s="41"/>
      <c r="BG15281" s="41"/>
      <c r="BH15281" s="41"/>
      <c r="BI15281" s="41"/>
      <c r="BJ15281" s="41"/>
      <c r="BK15281" s="41"/>
      <c r="BL15281" s="41"/>
      <c r="BM15281" s="41"/>
      <c r="BN15281" s="41"/>
      <c r="BO15281" s="41"/>
      <c r="BP15281" s="108"/>
      <c r="CG15281" s="102"/>
      <c r="CI15281" s="45"/>
    </row>
    <row r="15282" spans="37:87" ht="13" customHeight="1">
      <c r="AK15282" s="114"/>
      <c r="AL15282" s="41"/>
      <c r="AM15282" s="41"/>
      <c r="AN15282" s="41"/>
      <c r="AO15282" s="41"/>
      <c r="AP15282" s="41"/>
      <c r="AQ15282" s="41"/>
      <c r="AR15282" s="41"/>
      <c r="AS15282" s="41"/>
      <c r="AT15282" s="41"/>
      <c r="AU15282" s="41"/>
      <c r="AV15282" s="41"/>
      <c r="AW15282" s="41"/>
      <c r="AX15282" s="41"/>
      <c r="AY15282" s="41"/>
      <c r="AZ15282" s="41"/>
      <c r="BA15282" s="41"/>
      <c r="BB15282" s="41"/>
      <c r="BC15282" s="41"/>
      <c r="BD15282" s="41"/>
      <c r="BE15282" s="41"/>
      <c r="BF15282" s="41"/>
      <c r="BG15282" s="41"/>
      <c r="BH15282" s="41"/>
      <c r="BI15282" s="41"/>
      <c r="BJ15282" s="41"/>
      <c r="BK15282" s="41"/>
      <c r="BL15282" s="41"/>
      <c r="BM15282" s="41"/>
      <c r="BN15282" s="41"/>
      <c r="BO15282" s="41"/>
      <c r="BP15282" s="108"/>
      <c r="CG15282" s="102"/>
      <c r="CI15282" s="45"/>
    </row>
    <row r="15283" spans="37:87" ht="13" customHeight="1">
      <c r="AK15283" s="114"/>
      <c r="AL15283" s="41"/>
      <c r="AM15283" s="41"/>
      <c r="AN15283" s="41"/>
      <c r="AO15283" s="41"/>
      <c r="AP15283" s="41"/>
      <c r="AQ15283" s="41"/>
      <c r="AR15283" s="41"/>
      <c r="AS15283" s="41"/>
      <c r="AT15283" s="41"/>
      <c r="AU15283" s="41"/>
      <c r="AV15283" s="41"/>
      <c r="AW15283" s="41"/>
      <c r="AX15283" s="41"/>
      <c r="AY15283" s="41"/>
      <c r="AZ15283" s="41"/>
      <c r="BA15283" s="41"/>
      <c r="BB15283" s="41"/>
      <c r="BC15283" s="41"/>
      <c r="BD15283" s="41"/>
      <c r="BE15283" s="41"/>
      <c r="BF15283" s="41"/>
      <c r="BG15283" s="41"/>
      <c r="BH15283" s="41"/>
      <c r="BI15283" s="41"/>
      <c r="BJ15283" s="41"/>
      <c r="BK15283" s="41"/>
      <c r="BL15283" s="41"/>
      <c r="BM15283" s="41"/>
      <c r="BN15283" s="41"/>
      <c r="BO15283" s="41"/>
      <c r="BP15283" s="108"/>
      <c r="CG15283" s="102"/>
      <c r="CI15283" s="45"/>
    </row>
    <row r="15284" spans="37:87" ht="13" customHeight="1">
      <c r="AK15284" s="114"/>
      <c r="AL15284" s="41"/>
      <c r="AM15284" s="41"/>
      <c r="AN15284" s="41"/>
      <c r="AO15284" s="41"/>
      <c r="AP15284" s="41"/>
      <c r="AQ15284" s="41"/>
      <c r="AR15284" s="41"/>
      <c r="AS15284" s="41"/>
      <c r="AT15284" s="41"/>
      <c r="AU15284" s="41"/>
      <c r="AV15284" s="41"/>
      <c r="AW15284" s="41"/>
      <c r="AX15284" s="41"/>
      <c r="AY15284" s="41"/>
      <c r="AZ15284" s="41"/>
      <c r="BA15284" s="41"/>
      <c r="BB15284" s="41"/>
      <c r="BC15284" s="41"/>
      <c r="BD15284" s="41"/>
      <c r="BE15284" s="41"/>
      <c r="BF15284" s="41"/>
      <c r="BG15284" s="41"/>
      <c r="BH15284" s="41"/>
      <c r="BI15284" s="41"/>
      <c r="BJ15284" s="41"/>
      <c r="BK15284" s="41"/>
      <c r="BL15284" s="41"/>
      <c r="BM15284" s="41"/>
      <c r="BN15284" s="41"/>
      <c r="BO15284" s="41"/>
      <c r="BP15284" s="108"/>
      <c r="CG15284" s="102"/>
      <c r="CI15284" s="45"/>
    </row>
    <row r="15285" spans="37:87" ht="13" customHeight="1">
      <c r="AK15285" s="114"/>
      <c r="AL15285" s="41"/>
      <c r="AM15285" s="41"/>
      <c r="AN15285" s="41"/>
      <c r="AO15285" s="41"/>
      <c r="AP15285" s="41"/>
      <c r="AQ15285" s="41"/>
      <c r="AR15285" s="41"/>
      <c r="AS15285" s="41"/>
      <c r="AT15285" s="41"/>
      <c r="AU15285" s="41"/>
      <c r="AV15285" s="41"/>
      <c r="AW15285" s="41"/>
      <c r="AX15285" s="41"/>
      <c r="AY15285" s="41"/>
      <c r="AZ15285" s="41"/>
      <c r="BA15285" s="41"/>
      <c r="BB15285" s="41"/>
      <c r="BC15285" s="41"/>
      <c r="BD15285" s="41"/>
      <c r="BE15285" s="41"/>
      <c r="BF15285" s="41"/>
      <c r="BG15285" s="41"/>
      <c r="BH15285" s="41"/>
      <c r="BI15285" s="41"/>
      <c r="BJ15285" s="41"/>
      <c r="BK15285" s="41"/>
      <c r="BL15285" s="41"/>
      <c r="BM15285" s="41"/>
      <c r="BN15285" s="41"/>
      <c r="BO15285" s="41"/>
      <c r="BP15285" s="108"/>
      <c r="CG15285" s="102"/>
      <c r="CI15285" s="45"/>
    </row>
    <row r="15286" spans="37:87" ht="13" customHeight="1">
      <c r="AK15286" s="114"/>
      <c r="AL15286" s="41"/>
      <c r="AM15286" s="41"/>
      <c r="AN15286" s="41"/>
      <c r="AO15286" s="41"/>
      <c r="AP15286" s="41"/>
      <c r="AQ15286" s="41"/>
      <c r="AR15286" s="41"/>
      <c r="AS15286" s="41"/>
      <c r="AT15286" s="41"/>
      <c r="AU15286" s="41"/>
      <c r="AV15286" s="41"/>
      <c r="AW15286" s="41"/>
      <c r="AX15286" s="41"/>
      <c r="AY15286" s="41"/>
      <c r="AZ15286" s="41"/>
      <c r="BA15286" s="41"/>
      <c r="BB15286" s="41"/>
      <c r="BC15286" s="41"/>
      <c r="BD15286" s="41"/>
      <c r="BE15286" s="41"/>
      <c r="BF15286" s="41"/>
      <c r="BG15286" s="41"/>
      <c r="BH15286" s="41"/>
      <c r="BI15286" s="41"/>
      <c r="BJ15286" s="41"/>
      <c r="BK15286" s="41"/>
      <c r="BL15286" s="41"/>
      <c r="BM15286" s="41"/>
      <c r="BN15286" s="41"/>
      <c r="BO15286" s="41"/>
      <c r="BP15286" s="108"/>
      <c r="CG15286" s="102"/>
      <c r="CI15286" s="45"/>
    </row>
    <row r="15287" spans="37:87" ht="13" customHeight="1">
      <c r="AK15287" s="114"/>
      <c r="AL15287" s="41"/>
      <c r="AM15287" s="41"/>
      <c r="AN15287" s="41"/>
      <c r="AO15287" s="41"/>
      <c r="AP15287" s="41"/>
      <c r="AQ15287" s="41"/>
      <c r="AR15287" s="41"/>
      <c r="AS15287" s="41"/>
      <c r="AT15287" s="41"/>
      <c r="AU15287" s="41"/>
      <c r="AV15287" s="41"/>
      <c r="AW15287" s="41"/>
      <c r="AX15287" s="41"/>
      <c r="AY15287" s="41"/>
      <c r="AZ15287" s="41"/>
      <c r="BA15287" s="41"/>
      <c r="BB15287" s="41"/>
      <c r="BC15287" s="41"/>
      <c r="BD15287" s="41"/>
      <c r="BE15287" s="41"/>
      <c r="BF15287" s="41"/>
      <c r="BG15287" s="41"/>
      <c r="BH15287" s="41"/>
      <c r="BI15287" s="41"/>
      <c r="BJ15287" s="41"/>
      <c r="BK15287" s="41"/>
      <c r="BL15287" s="41"/>
      <c r="BM15287" s="41"/>
      <c r="BN15287" s="41"/>
      <c r="BO15287" s="41"/>
      <c r="BP15287" s="108"/>
      <c r="CG15287" s="102"/>
      <c r="CI15287" s="45"/>
    </row>
    <row r="15288" spans="37:87" ht="13" customHeight="1">
      <c r="AK15288" s="114"/>
      <c r="AL15288" s="41"/>
      <c r="AM15288" s="41"/>
      <c r="AN15288" s="41"/>
      <c r="AO15288" s="41"/>
      <c r="AP15288" s="41"/>
      <c r="AQ15288" s="41"/>
      <c r="AR15288" s="41"/>
      <c r="AS15288" s="41"/>
      <c r="AT15288" s="41"/>
      <c r="AU15288" s="41"/>
      <c r="AV15288" s="41"/>
      <c r="AW15288" s="41"/>
      <c r="AX15288" s="41"/>
      <c r="AY15288" s="41"/>
      <c r="AZ15288" s="41"/>
      <c r="BA15288" s="41"/>
      <c r="BB15288" s="41"/>
      <c r="BC15288" s="41"/>
      <c r="BD15288" s="41"/>
      <c r="BE15288" s="41"/>
      <c r="BF15288" s="41"/>
      <c r="BG15288" s="41"/>
      <c r="BH15288" s="41"/>
      <c r="BI15288" s="41"/>
      <c r="BJ15288" s="41"/>
      <c r="BK15288" s="41"/>
      <c r="BL15288" s="41"/>
      <c r="BM15288" s="41"/>
      <c r="BN15288" s="41"/>
      <c r="BO15288" s="41"/>
      <c r="BP15288" s="108"/>
      <c r="CG15288" s="102"/>
      <c r="CI15288" s="45"/>
    </row>
    <row r="15289" spans="37:87" ht="13" customHeight="1">
      <c r="AK15289" s="114"/>
      <c r="AL15289" s="41"/>
      <c r="AM15289" s="41"/>
      <c r="AN15289" s="41"/>
      <c r="AO15289" s="41"/>
      <c r="AP15289" s="41"/>
      <c r="AQ15289" s="41"/>
      <c r="AR15289" s="41"/>
      <c r="AS15289" s="41"/>
      <c r="AT15289" s="41"/>
      <c r="AU15289" s="41"/>
      <c r="AV15289" s="41"/>
      <c r="AW15289" s="41"/>
      <c r="AX15289" s="41"/>
      <c r="AY15289" s="41"/>
      <c r="AZ15289" s="41"/>
      <c r="BA15289" s="41"/>
      <c r="BB15289" s="41"/>
      <c r="BC15289" s="41"/>
      <c r="BD15289" s="41"/>
      <c r="BE15289" s="41"/>
      <c r="BF15289" s="41"/>
      <c r="BG15289" s="41"/>
      <c r="BH15289" s="41"/>
      <c r="BI15289" s="41"/>
      <c r="BJ15289" s="41"/>
      <c r="BK15289" s="41"/>
      <c r="BL15289" s="41"/>
      <c r="BM15289" s="41"/>
      <c r="BN15289" s="41"/>
      <c r="BO15289" s="41"/>
      <c r="BP15289" s="108"/>
      <c r="CG15289" s="102"/>
      <c r="CI15289" s="45"/>
    </row>
    <row r="15290" spans="37:87" ht="13" customHeight="1">
      <c r="AK15290" s="114"/>
      <c r="AL15290" s="41"/>
      <c r="AM15290" s="41"/>
      <c r="AN15290" s="41"/>
      <c r="AO15290" s="41"/>
      <c r="AP15290" s="41"/>
      <c r="AQ15290" s="41"/>
      <c r="AR15290" s="41"/>
      <c r="AS15290" s="41"/>
      <c r="AT15290" s="41"/>
      <c r="AU15290" s="41"/>
      <c r="AV15290" s="41"/>
      <c r="AW15290" s="41"/>
      <c r="AX15290" s="41"/>
      <c r="AY15290" s="41"/>
      <c r="AZ15290" s="41"/>
      <c r="BA15290" s="41"/>
      <c r="BB15290" s="41"/>
      <c r="BC15290" s="41"/>
      <c r="BD15290" s="41"/>
      <c r="BE15290" s="41"/>
      <c r="BF15290" s="41"/>
      <c r="BG15290" s="41"/>
      <c r="BH15290" s="41"/>
      <c r="BI15290" s="41"/>
      <c r="BJ15290" s="41"/>
      <c r="BK15290" s="41"/>
      <c r="BL15290" s="41"/>
      <c r="BM15290" s="41"/>
      <c r="BN15290" s="41"/>
      <c r="BO15290" s="41"/>
      <c r="BP15290" s="108"/>
      <c r="CG15290" s="102"/>
      <c r="CI15290" s="45"/>
    </row>
    <row r="15291" spans="37:87" ht="13" customHeight="1">
      <c r="AK15291" s="114"/>
      <c r="AL15291" s="41"/>
      <c r="AM15291" s="41"/>
      <c r="AN15291" s="41"/>
      <c r="AO15291" s="41"/>
      <c r="AP15291" s="41"/>
      <c r="AQ15291" s="41"/>
      <c r="AR15291" s="41"/>
      <c r="AS15291" s="41"/>
      <c r="AT15291" s="41"/>
      <c r="AU15291" s="41"/>
      <c r="AV15291" s="41"/>
      <c r="AW15291" s="41"/>
      <c r="AX15291" s="41"/>
      <c r="AY15291" s="41"/>
      <c r="AZ15291" s="41"/>
      <c r="BA15291" s="41"/>
      <c r="BB15291" s="41"/>
      <c r="BC15291" s="41"/>
      <c r="BD15291" s="41"/>
      <c r="BE15291" s="41"/>
      <c r="BF15291" s="41"/>
      <c r="BG15291" s="41"/>
      <c r="BH15291" s="41"/>
      <c r="BI15291" s="41"/>
      <c r="BJ15291" s="41"/>
      <c r="BK15291" s="41"/>
      <c r="BL15291" s="41"/>
      <c r="BM15291" s="41"/>
      <c r="BN15291" s="41"/>
      <c r="BO15291" s="41"/>
      <c r="BP15291" s="108"/>
      <c r="CG15291" s="102"/>
      <c r="CI15291" s="45"/>
    </row>
    <row r="15292" spans="37:87" ht="13" customHeight="1">
      <c r="AK15292" s="114"/>
      <c r="AL15292" s="41"/>
      <c r="AM15292" s="41"/>
      <c r="AN15292" s="41"/>
      <c r="AO15292" s="41"/>
      <c r="AP15292" s="41"/>
      <c r="AQ15292" s="41"/>
      <c r="AR15292" s="41"/>
      <c r="AS15292" s="41"/>
      <c r="AT15292" s="41"/>
      <c r="AU15292" s="41"/>
      <c r="AV15292" s="41"/>
      <c r="AW15292" s="41"/>
      <c r="AX15292" s="41"/>
      <c r="AY15292" s="41"/>
      <c r="AZ15292" s="41"/>
      <c r="BA15292" s="41"/>
      <c r="BB15292" s="41"/>
      <c r="BC15292" s="41"/>
      <c r="BD15292" s="41"/>
      <c r="BE15292" s="41"/>
      <c r="BF15292" s="41"/>
      <c r="BG15292" s="41"/>
      <c r="BH15292" s="41"/>
      <c r="BI15292" s="41"/>
      <c r="BJ15292" s="41"/>
      <c r="BK15292" s="41"/>
      <c r="BL15292" s="41"/>
      <c r="BM15292" s="41"/>
      <c r="BN15292" s="41"/>
      <c r="BO15292" s="41"/>
      <c r="BP15292" s="108"/>
      <c r="CG15292" s="102"/>
      <c r="CI15292" s="45"/>
    </row>
    <row r="15293" spans="37:87" ht="13" customHeight="1">
      <c r="AK15293" s="114"/>
      <c r="AL15293" s="41"/>
      <c r="AM15293" s="41"/>
      <c r="AN15293" s="41"/>
      <c r="AO15293" s="41"/>
      <c r="AP15293" s="41"/>
      <c r="AQ15293" s="41"/>
      <c r="AR15293" s="41"/>
      <c r="AS15293" s="41"/>
      <c r="AT15293" s="41"/>
      <c r="AU15293" s="41"/>
      <c r="AV15293" s="41"/>
      <c r="AW15293" s="41"/>
      <c r="AX15293" s="41"/>
      <c r="AY15293" s="41"/>
      <c r="AZ15293" s="41"/>
      <c r="BA15293" s="41"/>
      <c r="BB15293" s="41"/>
      <c r="BC15293" s="41"/>
      <c r="BD15293" s="41"/>
      <c r="BE15293" s="41"/>
      <c r="BF15293" s="41"/>
      <c r="BG15293" s="41"/>
      <c r="BH15293" s="41"/>
      <c r="BI15293" s="41"/>
      <c r="BJ15293" s="41"/>
      <c r="BK15293" s="41"/>
      <c r="BL15293" s="41"/>
      <c r="BM15293" s="41"/>
      <c r="BN15293" s="41"/>
      <c r="BO15293" s="41"/>
      <c r="BP15293" s="108"/>
      <c r="CG15293" s="102"/>
      <c r="CI15293" s="45"/>
    </row>
    <row r="15294" spans="37:87" ht="13" customHeight="1">
      <c r="AK15294" s="114"/>
      <c r="AL15294" s="41"/>
      <c r="AM15294" s="41"/>
      <c r="AN15294" s="41"/>
      <c r="AO15294" s="41"/>
      <c r="AP15294" s="41"/>
      <c r="AQ15294" s="41"/>
      <c r="AR15294" s="41"/>
      <c r="AS15294" s="41"/>
      <c r="AT15294" s="41"/>
      <c r="AU15294" s="41"/>
      <c r="AV15294" s="41"/>
      <c r="AW15294" s="41"/>
      <c r="AX15294" s="41"/>
      <c r="AY15294" s="41"/>
      <c r="AZ15294" s="41"/>
      <c r="BA15294" s="41"/>
      <c r="BB15294" s="41"/>
      <c r="BC15294" s="41"/>
      <c r="BD15294" s="41"/>
      <c r="BE15294" s="41"/>
      <c r="BF15294" s="41"/>
      <c r="BG15294" s="41"/>
      <c r="BH15294" s="41"/>
      <c r="BI15294" s="41"/>
      <c r="BJ15294" s="41"/>
      <c r="BK15294" s="41"/>
      <c r="BL15294" s="41"/>
      <c r="BM15294" s="41"/>
      <c r="BN15294" s="41"/>
      <c r="BO15294" s="41"/>
      <c r="BP15294" s="108"/>
      <c r="CG15294" s="102"/>
      <c r="CI15294" s="45"/>
    </row>
    <row r="15295" spans="37:87" ht="13" customHeight="1">
      <c r="AK15295" s="114"/>
      <c r="AL15295" s="41"/>
      <c r="AM15295" s="41"/>
      <c r="AN15295" s="41"/>
      <c r="AO15295" s="41"/>
      <c r="AP15295" s="41"/>
      <c r="AQ15295" s="41"/>
      <c r="AR15295" s="41"/>
      <c r="AS15295" s="41"/>
      <c r="AT15295" s="41"/>
      <c r="AU15295" s="41"/>
      <c r="AV15295" s="41"/>
      <c r="AW15295" s="41"/>
      <c r="AX15295" s="41"/>
      <c r="AY15295" s="41"/>
      <c r="AZ15295" s="41"/>
      <c r="BA15295" s="41"/>
      <c r="BB15295" s="41"/>
      <c r="BC15295" s="41"/>
      <c r="BD15295" s="41"/>
      <c r="BE15295" s="41"/>
      <c r="BF15295" s="41"/>
      <c r="BG15295" s="41"/>
      <c r="BH15295" s="41"/>
      <c r="BI15295" s="41"/>
      <c r="BJ15295" s="41"/>
      <c r="BK15295" s="41"/>
      <c r="BL15295" s="41"/>
      <c r="BM15295" s="41"/>
      <c r="BN15295" s="41"/>
      <c r="BO15295" s="41"/>
      <c r="BP15295" s="108"/>
      <c r="CG15295" s="102"/>
      <c r="CI15295" s="45"/>
    </row>
    <row r="15296" spans="37:87" ht="13" customHeight="1">
      <c r="AK15296" s="114"/>
      <c r="AL15296" s="41"/>
      <c r="AM15296" s="41"/>
      <c r="AN15296" s="41"/>
      <c r="AO15296" s="41"/>
      <c r="AP15296" s="41"/>
      <c r="AQ15296" s="41"/>
      <c r="AR15296" s="41"/>
      <c r="AS15296" s="41"/>
      <c r="AT15296" s="41"/>
      <c r="AU15296" s="41"/>
      <c r="AV15296" s="41"/>
      <c r="AW15296" s="41"/>
      <c r="AX15296" s="41"/>
      <c r="AY15296" s="41"/>
      <c r="AZ15296" s="41"/>
      <c r="BA15296" s="41"/>
      <c r="BB15296" s="41"/>
      <c r="BC15296" s="41"/>
      <c r="BD15296" s="41"/>
      <c r="BE15296" s="41"/>
      <c r="BF15296" s="41"/>
      <c r="BG15296" s="41"/>
      <c r="BH15296" s="41"/>
      <c r="BI15296" s="41"/>
      <c r="BJ15296" s="41"/>
      <c r="BK15296" s="41"/>
      <c r="BL15296" s="41"/>
      <c r="BM15296" s="41"/>
      <c r="BN15296" s="41"/>
      <c r="BO15296" s="41"/>
      <c r="BP15296" s="108"/>
      <c r="CG15296" s="102"/>
      <c r="CI15296" s="45"/>
    </row>
    <row r="15297" spans="37:87" ht="13" customHeight="1">
      <c r="AK15297" s="114"/>
      <c r="AL15297" s="41"/>
      <c r="AM15297" s="41"/>
      <c r="AN15297" s="41"/>
      <c r="AO15297" s="41"/>
      <c r="AP15297" s="41"/>
      <c r="AQ15297" s="41"/>
      <c r="AR15297" s="41"/>
      <c r="AS15297" s="41"/>
      <c r="AT15297" s="41"/>
      <c r="AU15297" s="41"/>
      <c r="AV15297" s="41"/>
      <c r="AW15297" s="41"/>
      <c r="AX15297" s="41"/>
      <c r="AY15297" s="41"/>
      <c r="AZ15297" s="41"/>
      <c r="BA15297" s="41"/>
      <c r="BB15297" s="41"/>
      <c r="BC15297" s="41"/>
      <c r="BD15297" s="41"/>
      <c r="BE15297" s="41"/>
      <c r="BF15297" s="41"/>
      <c r="BG15297" s="41"/>
      <c r="BH15297" s="41"/>
      <c r="BI15297" s="41"/>
      <c r="BJ15297" s="41"/>
      <c r="BK15297" s="41"/>
      <c r="BL15297" s="41"/>
      <c r="BM15297" s="41"/>
      <c r="BN15297" s="41"/>
      <c r="BO15297" s="41"/>
      <c r="BP15297" s="108"/>
      <c r="CG15297" s="102"/>
      <c r="CI15297" s="45"/>
    </row>
    <row r="15298" spans="37:87" ht="13" customHeight="1">
      <c r="AK15298" s="114"/>
      <c r="AL15298" s="41"/>
      <c r="AM15298" s="41"/>
      <c r="AN15298" s="41"/>
      <c r="AO15298" s="41"/>
      <c r="AP15298" s="41"/>
      <c r="AQ15298" s="41"/>
      <c r="AR15298" s="41"/>
      <c r="AS15298" s="41"/>
      <c r="AT15298" s="41"/>
      <c r="AU15298" s="41"/>
      <c r="AV15298" s="41"/>
      <c r="AW15298" s="41"/>
      <c r="AX15298" s="41"/>
      <c r="AY15298" s="41"/>
      <c r="AZ15298" s="41"/>
      <c r="BA15298" s="41"/>
      <c r="BB15298" s="41"/>
      <c r="BC15298" s="41"/>
      <c r="BD15298" s="41"/>
      <c r="BE15298" s="41"/>
      <c r="BF15298" s="41"/>
      <c r="BG15298" s="41"/>
      <c r="BH15298" s="41"/>
      <c r="BI15298" s="41"/>
      <c r="BJ15298" s="41"/>
      <c r="BK15298" s="41"/>
      <c r="BL15298" s="41"/>
      <c r="BM15298" s="41"/>
      <c r="BN15298" s="41"/>
      <c r="BO15298" s="41"/>
      <c r="BP15298" s="108"/>
      <c r="CG15298" s="102"/>
      <c r="CI15298" s="45"/>
    </row>
    <row r="15299" spans="37:87" ht="13" customHeight="1">
      <c r="AK15299" s="114"/>
      <c r="AL15299" s="41"/>
      <c r="AM15299" s="41"/>
      <c r="AN15299" s="41"/>
      <c r="AO15299" s="41"/>
      <c r="AP15299" s="41"/>
      <c r="AQ15299" s="41"/>
      <c r="AR15299" s="41"/>
      <c r="AS15299" s="41"/>
      <c r="AT15299" s="41"/>
      <c r="AU15299" s="41"/>
      <c r="AV15299" s="41"/>
      <c r="AW15299" s="41"/>
      <c r="AX15299" s="41"/>
      <c r="AY15299" s="41"/>
      <c r="AZ15299" s="41"/>
      <c r="BA15299" s="41"/>
      <c r="BB15299" s="41"/>
      <c r="BC15299" s="41"/>
      <c r="BD15299" s="41"/>
      <c r="BE15299" s="41"/>
      <c r="BF15299" s="41"/>
      <c r="BG15299" s="41"/>
      <c r="BH15299" s="41"/>
      <c r="BI15299" s="41"/>
      <c r="BJ15299" s="41"/>
      <c r="BK15299" s="41"/>
      <c r="BL15299" s="41"/>
      <c r="BM15299" s="41"/>
      <c r="BN15299" s="41"/>
      <c r="BO15299" s="41"/>
      <c r="BP15299" s="108"/>
      <c r="CG15299" s="102"/>
      <c r="CI15299" s="45"/>
    </row>
    <row r="15300" spans="37:87" ht="13" customHeight="1">
      <c r="AK15300" s="114"/>
      <c r="AL15300" s="41"/>
      <c r="AM15300" s="41"/>
      <c r="AN15300" s="41"/>
      <c r="AO15300" s="41"/>
      <c r="AP15300" s="41"/>
      <c r="AQ15300" s="41"/>
      <c r="AR15300" s="41"/>
      <c r="AS15300" s="41"/>
      <c r="AT15300" s="41"/>
      <c r="AU15300" s="41"/>
      <c r="AV15300" s="41"/>
      <c r="AW15300" s="41"/>
      <c r="AX15300" s="41"/>
      <c r="AY15300" s="41"/>
      <c r="AZ15300" s="41"/>
      <c r="BA15300" s="41"/>
      <c r="BB15300" s="41"/>
      <c r="BC15300" s="41"/>
      <c r="BD15300" s="41"/>
      <c r="BE15300" s="41"/>
      <c r="BF15300" s="41"/>
      <c r="BG15300" s="41"/>
      <c r="BH15300" s="41"/>
      <c r="BI15300" s="41"/>
      <c r="BJ15300" s="41"/>
      <c r="BK15300" s="41"/>
      <c r="BL15300" s="41"/>
      <c r="BM15300" s="41"/>
      <c r="BN15300" s="41"/>
      <c r="BO15300" s="41"/>
      <c r="BP15300" s="108"/>
      <c r="CG15300" s="102"/>
      <c r="CI15300" s="45"/>
    </row>
    <row r="15301" spans="37:87" ht="13" customHeight="1">
      <c r="AK15301" s="114"/>
      <c r="AL15301" s="41"/>
      <c r="AM15301" s="41"/>
      <c r="AN15301" s="41"/>
      <c r="AO15301" s="41"/>
      <c r="AP15301" s="41"/>
      <c r="AQ15301" s="41"/>
      <c r="AR15301" s="41"/>
      <c r="AS15301" s="41"/>
      <c r="AT15301" s="41"/>
      <c r="AU15301" s="41"/>
      <c r="AV15301" s="41"/>
      <c r="AW15301" s="41"/>
      <c r="AX15301" s="41"/>
      <c r="AY15301" s="41"/>
      <c r="AZ15301" s="41"/>
      <c r="BA15301" s="41"/>
      <c r="BB15301" s="41"/>
      <c r="BC15301" s="41"/>
      <c r="BD15301" s="41"/>
      <c r="BE15301" s="41"/>
      <c r="BF15301" s="41"/>
      <c r="BG15301" s="41"/>
      <c r="BH15301" s="41"/>
      <c r="BI15301" s="41"/>
      <c r="BJ15301" s="41"/>
      <c r="BK15301" s="41"/>
      <c r="BL15301" s="41"/>
      <c r="BM15301" s="41"/>
      <c r="BN15301" s="41"/>
      <c r="BO15301" s="41"/>
      <c r="BP15301" s="108"/>
      <c r="CG15301" s="102"/>
      <c r="CI15301" s="45"/>
    </row>
    <row r="15302" spans="37:87" ht="13" customHeight="1">
      <c r="AK15302" s="114"/>
      <c r="AL15302" s="41"/>
      <c r="AM15302" s="41"/>
      <c r="AN15302" s="41"/>
      <c r="AO15302" s="41"/>
      <c r="AP15302" s="41"/>
      <c r="AQ15302" s="41"/>
      <c r="AR15302" s="41"/>
      <c r="AS15302" s="41"/>
      <c r="AT15302" s="41"/>
      <c r="AU15302" s="41"/>
      <c r="AV15302" s="41"/>
      <c r="AW15302" s="41"/>
      <c r="AX15302" s="41"/>
      <c r="AY15302" s="41"/>
      <c r="AZ15302" s="41"/>
      <c r="BA15302" s="41"/>
      <c r="BB15302" s="41"/>
      <c r="BC15302" s="41"/>
      <c r="BD15302" s="41"/>
      <c r="BE15302" s="41"/>
      <c r="BF15302" s="41"/>
      <c r="BG15302" s="41"/>
      <c r="BH15302" s="41"/>
      <c r="BI15302" s="41"/>
      <c r="BJ15302" s="41"/>
      <c r="BK15302" s="41"/>
      <c r="BL15302" s="41"/>
      <c r="BM15302" s="41"/>
      <c r="BN15302" s="41"/>
      <c r="BO15302" s="41"/>
      <c r="BP15302" s="108"/>
      <c r="CG15302" s="102"/>
      <c r="CI15302" s="45"/>
    </row>
    <row r="15303" spans="37:87" ht="13" customHeight="1">
      <c r="AK15303" s="114"/>
      <c r="AL15303" s="41"/>
      <c r="AM15303" s="41"/>
      <c r="AN15303" s="41"/>
      <c r="AO15303" s="41"/>
      <c r="AP15303" s="41"/>
      <c r="AQ15303" s="41"/>
      <c r="AR15303" s="41"/>
      <c r="AS15303" s="41"/>
      <c r="AT15303" s="41"/>
      <c r="AU15303" s="41"/>
      <c r="AV15303" s="41"/>
      <c r="AW15303" s="41"/>
      <c r="AX15303" s="41"/>
      <c r="AY15303" s="41"/>
      <c r="AZ15303" s="41"/>
      <c r="BA15303" s="41"/>
      <c r="BB15303" s="41"/>
      <c r="BC15303" s="41"/>
      <c r="BD15303" s="41"/>
      <c r="BE15303" s="41"/>
      <c r="BF15303" s="41"/>
      <c r="BG15303" s="41"/>
      <c r="BH15303" s="41"/>
      <c r="BI15303" s="41"/>
      <c r="BJ15303" s="41"/>
      <c r="BK15303" s="41"/>
      <c r="BL15303" s="41"/>
      <c r="BM15303" s="41"/>
      <c r="BN15303" s="41"/>
      <c r="BO15303" s="41"/>
      <c r="BP15303" s="108"/>
      <c r="CG15303" s="102"/>
      <c r="CI15303" s="45"/>
    </row>
    <row r="15304" spans="37:87" ht="13" customHeight="1">
      <c r="AK15304" s="114"/>
      <c r="AL15304" s="41"/>
      <c r="AM15304" s="41"/>
      <c r="AN15304" s="41"/>
      <c r="AO15304" s="41"/>
      <c r="AP15304" s="41"/>
      <c r="AQ15304" s="41"/>
      <c r="AR15304" s="41"/>
      <c r="AS15304" s="41"/>
      <c r="AT15304" s="41"/>
      <c r="AU15304" s="41"/>
      <c r="AV15304" s="41"/>
      <c r="AW15304" s="41"/>
      <c r="AX15304" s="41"/>
      <c r="AY15304" s="41"/>
      <c r="AZ15304" s="41"/>
      <c r="BA15304" s="41"/>
      <c r="BB15304" s="41"/>
      <c r="BC15304" s="41"/>
      <c r="BD15304" s="41"/>
      <c r="BE15304" s="41"/>
      <c r="BF15304" s="41"/>
      <c r="BG15304" s="41"/>
      <c r="BH15304" s="41"/>
      <c r="BI15304" s="41"/>
      <c r="BJ15304" s="41"/>
      <c r="BK15304" s="41"/>
      <c r="BL15304" s="41"/>
      <c r="BM15304" s="41"/>
      <c r="BN15304" s="41"/>
      <c r="BO15304" s="41"/>
      <c r="BP15304" s="108"/>
      <c r="CG15304" s="102"/>
      <c r="CI15304" s="45"/>
    </row>
    <row r="15305" spans="37:87" ht="13" customHeight="1">
      <c r="AK15305" s="114"/>
      <c r="AL15305" s="41"/>
      <c r="AM15305" s="41"/>
      <c r="AN15305" s="41"/>
      <c r="AO15305" s="41"/>
      <c r="AP15305" s="41"/>
      <c r="AQ15305" s="41"/>
      <c r="AR15305" s="41"/>
      <c r="AS15305" s="41"/>
      <c r="AT15305" s="41"/>
      <c r="AU15305" s="41"/>
      <c r="AV15305" s="41"/>
      <c r="AW15305" s="41"/>
      <c r="AX15305" s="41"/>
      <c r="AY15305" s="41"/>
      <c r="AZ15305" s="41"/>
      <c r="BA15305" s="41"/>
      <c r="BB15305" s="41"/>
      <c r="BC15305" s="41"/>
      <c r="BD15305" s="41"/>
      <c r="BE15305" s="41"/>
      <c r="BF15305" s="41"/>
      <c r="BG15305" s="41"/>
      <c r="BH15305" s="41"/>
      <c r="BI15305" s="41"/>
      <c r="BJ15305" s="41"/>
      <c r="BK15305" s="41"/>
      <c r="BL15305" s="41"/>
      <c r="BM15305" s="41"/>
      <c r="BN15305" s="41"/>
      <c r="BO15305" s="41"/>
      <c r="BP15305" s="108"/>
      <c r="CG15305" s="102"/>
      <c r="CI15305" s="45"/>
    </row>
    <row r="15306" spans="37:87" ht="13" customHeight="1">
      <c r="AK15306" s="114"/>
      <c r="AL15306" s="41"/>
      <c r="AM15306" s="41"/>
      <c r="AN15306" s="41"/>
      <c r="AO15306" s="41"/>
      <c r="AP15306" s="41"/>
      <c r="AQ15306" s="41"/>
      <c r="AR15306" s="41"/>
      <c r="AS15306" s="41"/>
      <c r="AT15306" s="41"/>
      <c r="AU15306" s="41"/>
      <c r="AV15306" s="41"/>
      <c r="AW15306" s="41"/>
      <c r="AX15306" s="41"/>
      <c r="AY15306" s="41"/>
      <c r="AZ15306" s="41"/>
      <c r="BA15306" s="41"/>
      <c r="BB15306" s="41"/>
      <c r="BC15306" s="41"/>
      <c r="BD15306" s="41"/>
      <c r="BE15306" s="41"/>
      <c r="BF15306" s="41"/>
      <c r="BG15306" s="41"/>
      <c r="BH15306" s="41"/>
      <c r="BI15306" s="41"/>
      <c r="BJ15306" s="41"/>
      <c r="BK15306" s="41"/>
      <c r="BL15306" s="41"/>
      <c r="BM15306" s="41"/>
      <c r="BN15306" s="41"/>
      <c r="BO15306" s="41"/>
      <c r="BP15306" s="108"/>
      <c r="CG15306" s="102"/>
      <c r="CI15306" s="45"/>
    </row>
    <row r="15307" spans="37:87" ht="13" customHeight="1">
      <c r="AK15307" s="114"/>
      <c r="AL15307" s="41"/>
      <c r="AM15307" s="41"/>
      <c r="AN15307" s="41"/>
      <c r="AO15307" s="41"/>
      <c r="AP15307" s="41"/>
      <c r="AQ15307" s="41"/>
      <c r="AR15307" s="41"/>
      <c r="AS15307" s="41"/>
      <c r="AT15307" s="41"/>
      <c r="AU15307" s="41"/>
      <c r="AV15307" s="41"/>
      <c r="AW15307" s="41"/>
      <c r="AX15307" s="41"/>
      <c r="AY15307" s="41"/>
      <c r="AZ15307" s="41"/>
      <c r="BA15307" s="41"/>
      <c r="BB15307" s="41"/>
      <c r="BC15307" s="41"/>
      <c r="BD15307" s="41"/>
      <c r="BE15307" s="41"/>
      <c r="BF15307" s="41"/>
      <c r="BG15307" s="41"/>
      <c r="BH15307" s="41"/>
      <c r="BI15307" s="41"/>
      <c r="BJ15307" s="41"/>
      <c r="BK15307" s="41"/>
      <c r="BL15307" s="41"/>
      <c r="BM15307" s="41"/>
      <c r="BN15307" s="41"/>
      <c r="BO15307" s="41"/>
      <c r="BP15307" s="108"/>
      <c r="CG15307" s="102"/>
      <c r="CI15307" s="45"/>
    </row>
    <row r="15308" spans="37:87" ht="13" customHeight="1">
      <c r="AK15308" s="114"/>
      <c r="AL15308" s="41"/>
      <c r="AM15308" s="41"/>
      <c r="AN15308" s="41"/>
      <c r="AO15308" s="41"/>
      <c r="AP15308" s="41"/>
      <c r="AQ15308" s="41"/>
      <c r="AR15308" s="41"/>
      <c r="AS15308" s="41"/>
      <c r="AT15308" s="41"/>
      <c r="AU15308" s="41"/>
      <c r="AV15308" s="41"/>
      <c r="AW15308" s="41"/>
      <c r="AX15308" s="41"/>
      <c r="AY15308" s="41"/>
      <c r="AZ15308" s="41"/>
      <c r="BA15308" s="41"/>
      <c r="BB15308" s="41"/>
      <c r="BC15308" s="41"/>
      <c r="BD15308" s="41"/>
      <c r="BE15308" s="41"/>
      <c r="BF15308" s="41"/>
      <c r="BG15308" s="41"/>
      <c r="BH15308" s="41"/>
      <c r="BI15308" s="41"/>
      <c r="BJ15308" s="41"/>
      <c r="BK15308" s="41"/>
      <c r="BL15308" s="41"/>
      <c r="BM15308" s="41"/>
      <c r="BN15308" s="41"/>
      <c r="BO15308" s="41"/>
      <c r="BP15308" s="108"/>
      <c r="CG15308" s="102"/>
      <c r="CI15308" s="45"/>
    </row>
    <row r="15309" spans="37:87" ht="13" customHeight="1">
      <c r="AK15309" s="114"/>
      <c r="AL15309" s="41"/>
      <c r="AM15309" s="41"/>
      <c r="AN15309" s="41"/>
      <c r="AO15309" s="41"/>
      <c r="AP15309" s="41"/>
      <c r="AQ15309" s="41"/>
      <c r="AR15309" s="41"/>
      <c r="AS15309" s="41"/>
      <c r="AT15309" s="41"/>
      <c r="AU15309" s="41"/>
      <c r="AV15309" s="41"/>
      <c r="AW15309" s="41"/>
      <c r="AX15309" s="41"/>
      <c r="AY15309" s="41"/>
      <c r="AZ15309" s="41"/>
      <c r="BA15309" s="41"/>
      <c r="BB15309" s="41"/>
      <c r="BC15309" s="41"/>
      <c r="BD15309" s="41"/>
      <c r="BE15309" s="41"/>
      <c r="BF15309" s="41"/>
      <c r="BG15309" s="41"/>
      <c r="BH15309" s="41"/>
      <c r="BI15309" s="41"/>
      <c r="BJ15309" s="41"/>
      <c r="BK15309" s="41"/>
      <c r="BL15309" s="41"/>
      <c r="BM15309" s="41"/>
      <c r="BN15309" s="41"/>
      <c r="BO15309" s="41"/>
      <c r="BP15309" s="108"/>
      <c r="CG15309" s="102"/>
      <c r="CI15309" s="45"/>
    </row>
    <row r="15310" spans="37:87" ht="13" customHeight="1">
      <c r="AK15310" s="114"/>
      <c r="AL15310" s="41"/>
      <c r="AM15310" s="41"/>
      <c r="AN15310" s="41"/>
      <c r="AO15310" s="41"/>
      <c r="AP15310" s="41"/>
      <c r="AQ15310" s="41"/>
      <c r="AR15310" s="41"/>
      <c r="AS15310" s="41"/>
      <c r="AT15310" s="41"/>
      <c r="AU15310" s="41"/>
      <c r="AV15310" s="41"/>
      <c r="AW15310" s="41"/>
      <c r="AX15310" s="41"/>
      <c r="AY15310" s="41"/>
      <c r="AZ15310" s="41"/>
      <c r="BA15310" s="41"/>
      <c r="BB15310" s="41"/>
      <c r="BC15310" s="41"/>
      <c r="BD15310" s="41"/>
      <c r="BE15310" s="41"/>
      <c r="BF15310" s="41"/>
      <c r="BG15310" s="41"/>
      <c r="BH15310" s="41"/>
      <c r="BI15310" s="41"/>
      <c r="BJ15310" s="41"/>
      <c r="BK15310" s="41"/>
      <c r="BL15310" s="41"/>
      <c r="BM15310" s="41"/>
      <c r="BN15310" s="41"/>
      <c r="BO15310" s="41"/>
      <c r="BP15310" s="108"/>
      <c r="CG15310" s="102"/>
      <c r="CI15310" s="45"/>
    </row>
    <row r="15311" spans="37:87" ht="13" customHeight="1">
      <c r="AK15311" s="114"/>
      <c r="AL15311" s="41"/>
      <c r="AM15311" s="41"/>
      <c r="AN15311" s="41"/>
      <c r="AO15311" s="41"/>
      <c r="AP15311" s="41"/>
      <c r="AQ15311" s="41"/>
      <c r="AR15311" s="41"/>
      <c r="AS15311" s="41"/>
      <c r="AT15311" s="41"/>
      <c r="AU15311" s="41"/>
      <c r="AV15311" s="41"/>
      <c r="AW15311" s="41"/>
      <c r="AX15311" s="41"/>
      <c r="AY15311" s="41"/>
      <c r="AZ15311" s="41"/>
      <c r="BA15311" s="41"/>
      <c r="BB15311" s="41"/>
      <c r="BC15311" s="41"/>
      <c r="BD15311" s="41"/>
      <c r="BE15311" s="41"/>
      <c r="BF15311" s="41"/>
      <c r="BG15311" s="41"/>
      <c r="BH15311" s="41"/>
      <c r="BI15311" s="41"/>
      <c r="BJ15311" s="41"/>
      <c r="BK15311" s="41"/>
      <c r="BL15311" s="41"/>
      <c r="BM15311" s="41"/>
      <c r="BN15311" s="41"/>
      <c r="BO15311" s="41"/>
      <c r="BP15311" s="108"/>
      <c r="CG15311" s="102"/>
      <c r="CI15311" s="45"/>
    </row>
    <row r="15312" spans="37:87" ht="13" customHeight="1">
      <c r="AK15312" s="114"/>
      <c r="AL15312" s="41"/>
      <c r="AM15312" s="41"/>
      <c r="AN15312" s="41"/>
      <c r="AO15312" s="41"/>
      <c r="AP15312" s="41"/>
      <c r="AQ15312" s="41"/>
      <c r="AR15312" s="41"/>
      <c r="AS15312" s="41"/>
      <c r="AT15312" s="41"/>
      <c r="AU15312" s="41"/>
      <c r="AV15312" s="41"/>
      <c r="AW15312" s="41"/>
      <c r="AX15312" s="41"/>
      <c r="AY15312" s="41"/>
      <c r="AZ15312" s="41"/>
      <c r="BA15312" s="41"/>
      <c r="BB15312" s="41"/>
      <c r="BC15312" s="41"/>
      <c r="BD15312" s="41"/>
      <c r="BE15312" s="41"/>
      <c r="BF15312" s="41"/>
      <c r="BG15312" s="41"/>
      <c r="BH15312" s="41"/>
      <c r="BI15312" s="41"/>
      <c r="BJ15312" s="41"/>
      <c r="BK15312" s="41"/>
      <c r="BL15312" s="41"/>
      <c r="BM15312" s="41"/>
      <c r="BN15312" s="41"/>
      <c r="BO15312" s="41"/>
      <c r="BP15312" s="108"/>
      <c r="CG15312" s="102"/>
      <c r="CI15312" s="45"/>
    </row>
    <row r="15313" spans="37:87" ht="13" customHeight="1">
      <c r="AK15313" s="114"/>
      <c r="AL15313" s="41"/>
      <c r="AM15313" s="41"/>
      <c r="AN15313" s="41"/>
      <c r="AO15313" s="41"/>
      <c r="AP15313" s="41"/>
      <c r="AQ15313" s="41"/>
      <c r="AR15313" s="41"/>
      <c r="AS15313" s="41"/>
      <c r="AT15313" s="41"/>
      <c r="AU15313" s="41"/>
      <c r="AV15313" s="41"/>
      <c r="AW15313" s="41"/>
      <c r="AX15313" s="41"/>
      <c r="AY15313" s="41"/>
      <c r="AZ15313" s="41"/>
      <c r="BA15313" s="41"/>
      <c r="BB15313" s="41"/>
      <c r="BC15313" s="41"/>
      <c r="BD15313" s="41"/>
      <c r="BE15313" s="41"/>
      <c r="BF15313" s="41"/>
      <c r="BG15313" s="41"/>
      <c r="BH15313" s="41"/>
      <c r="BI15313" s="41"/>
      <c r="BJ15313" s="41"/>
      <c r="BK15313" s="41"/>
      <c r="BL15313" s="41"/>
      <c r="BM15313" s="41"/>
      <c r="BN15313" s="41"/>
      <c r="BO15313" s="41"/>
      <c r="BP15313" s="108"/>
      <c r="CG15313" s="102"/>
      <c r="CI15313" s="45"/>
    </row>
    <row r="15314" spans="37:87" ht="13" customHeight="1">
      <c r="AK15314" s="114"/>
      <c r="AL15314" s="41"/>
      <c r="AM15314" s="41"/>
      <c r="AN15314" s="41"/>
      <c r="AO15314" s="41"/>
      <c r="AP15314" s="41"/>
      <c r="AQ15314" s="41"/>
      <c r="AR15314" s="41"/>
      <c r="AS15314" s="41"/>
      <c r="AT15314" s="41"/>
      <c r="AU15314" s="41"/>
      <c r="AV15314" s="41"/>
      <c r="AW15314" s="41"/>
      <c r="AX15314" s="41"/>
      <c r="AY15314" s="41"/>
      <c r="AZ15314" s="41"/>
      <c r="BA15314" s="41"/>
      <c r="BB15314" s="41"/>
      <c r="BC15314" s="41"/>
      <c r="BD15314" s="41"/>
      <c r="BE15314" s="41"/>
      <c r="BF15314" s="41"/>
      <c r="BG15314" s="41"/>
      <c r="BH15314" s="41"/>
      <c r="BI15314" s="41"/>
      <c r="BJ15314" s="41"/>
      <c r="BK15314" s="41"/>
      <c r="BL15314" s="41"/>
      <c r="BM15314" s="41"/>
      <c r="BN15314" s="41"/>
      <c r="BO15314" s="41"/>
      <c r="BP15314" s="108"/>
      <c r="CG15314" s="102"/>
      <c r="CI15314" s="45"/>
    </row>
    <row r="15315" spans="37:87" ht="13" customHeight="1">
      <c r="AK15315" s="114"/>
      <c r="AL15315" s="41"/>
      <c r="AM15315" s="41"/>
      <c r="AN15315" s="41"/>
      <c r="AO15315" s="41"/>
      <c r="AP15315" s="41"/>
      <c r="AQ15315" s="41"/>
      <c r="AR15315" s="41"/>
      <c r="AS15315" s="41"/>
      <c r="AT15315" s="41"/>
      <c r="AU15315" s="41"/>
      <c r="AV15315" s="41"/>
      <c r="AW15315" s="41"/>
      <c r="AX15315" s="41"/>
      <c r="AY15315" s="41"/>
      <c r="AZ15315" s="41"/>
      <c r="BA15315" s="41"/>
      <c r="BB15315" s="41"/>
      <c r="BC15315" s="41"/>
      <c r="BD15315" s="41"/>
      <c r="BE15315" s="41"/>
      <c r="BF15315" s="41"/>
      <c r="BG15315" s="41"/>
      <c r="BH15315" s="41"/>
      <c r="BI15315" s="41"/>
      <c r="BJ15315" s="41"/>
      <c r="BK15315" s="41"/>
      <c r="BL15315" s="41"/>
      <c r="BM15315" s="41"/>
      <c r="BN15315" s="41"/>
      <c r="BO15315" s="41"/>
      <c r="BP15315" s="108"/>
      <c r="CG15315" s="102"/>
      <c r="CI15315" s="45"/>
    </row>
    <row r="15316" spans="37:87" ht="13" customHeight="1">
      <c r="AK15316" s="114"/>
      <c r="AL15316" s="41"/>
      <c r="AM15316" s="41"/>
      <c r="AN15316" s="41"/>
      <c r="AO15316" s="41"/>
      <c r="AP15316" s="41"/>
      <c r="AQ15316" s="41"/>
      <c r="AR15316" s="41"/>
      <c r="AS15316" s="41"/>
      <c r="AT15316" s="41"/>
      <c r="AU15316" s="41"/>
      <c r="AV15316" s="41"/>
      <c r="AW15316" s="41"/>
      <c r="AX15316" s="41"/>
      <c r="AY15316" s="41"/>
      <c r="AZ15316" s="41"/>
      <c r="BA15316" s="41"/>
      <c r="BB15316" s="41"/>
      <c r="BC15316" s="41"/>
      <c r="BD15316" s="41"/>
      <c r="BE15316" s="41"/>
      <c r="BF15316" s="41"/>
      <c r="BG15316" s="41"/>
      <c r="BH15316" s="41"/>
      <c r="BI15316" s="41"/>
      <c r="BJ15316" s="41"/>
      <c r="BK15316" s="41"/>
      <c r="BL15316" s="41"/>
      <c r="BM15316" s="41"/>
      <c r="BN15316" s="41"/>
      <c r="BO15316" s="41"/>
      <c r="BP15316" s="108"/>
      <c r="CG15316" s="102"/>
      <c r="CI15316" s="45"/>
    </row>
    <row r="15317" spans="37:87" ht="13" customHeight="1">
      <c r="AK15317" s="114"/>
      <c r="AL15317" s="41"/>
      <c r="AM15317" s="41"/>
      <c r="AN15317" s="41"/>
      <c r="AO15317" s="41"/>
      <c r="AP15317" s="41"/>
      <c r="AQ15317" s="41"/>
      <c r="AR15317" s="41"/>
      <c r="AS15317" s="41"/>
      <c r="AT15317" s="41"/>
      <c r="AU15317" s="41"/>
      <c r="AV15317" s="41"/>
      <c r="AW15317" s="41"/>
      <c r="AX15317" s="41"/>
      <c r="AY15317" s="41"/>
      <c r="AZ15317" s="41"/>
      <c r="BA15317" s="41"/>
      <c r="BB15317" s="41"/>
      <c r="BC15317" s="41"/>
      <c r="BD15317" s="41"/>
      <c r="BE15317" s="41"/>
      <c r="BF15317" s="41"/>
      <c r="BG15317" s="41"/>
      <c r="BH15317" s="41"/>
      <c r="BI15317" s="41"/>
      <c r="BJ15317" s="41"/>
      <c r="BK15317" s="41"/>
      <c r="BL15317" s="41"/>
      <c r="BM15317" s="41"/>
      <c r="BN15317" s="41"/>
      <c r="BO15317" s="41"/>
      <c r="BP15317" s="108"/>
      <c r="CG15317" s="102"/>
      <c r="CI15317" s="45"/>
    </row>
    <row r="15318" spans="37:87" ht="13" customHeight="1">
      <c r="AK15318" s="114"/>
      <c r="AL15318" s="41"/>
      <c r="AM15318" s="41"/>
      <c r="AN15318" s="41"/>
      <c r="AO15318" s="41"/>
      <c r="AP15318" s="41"/>
      <c r="AQ15318" s="41"/>
      <c r="AR15318" s="41"/>
      <c r="AS15318" s="41"/>
      <c r="AT15318" s="41"/>
      <c r="AU15318" s="41"/>
      <c r="AV15318" s="41"/>
      <c r="AW15318" s="41"/>
      <c r="AX15318" s="41"/>
      <c r="AY15318" s="41"/>
      <c r="AZ15318" s="41"/>
      <c r="BA15318" s="41"/>
      <c r="BB15318" s="41"/>
      <c r="BC15318" s="41"/>
      <c r="BD15318" s="41"/>
      <c r="BE15318" s="41"/>
      <c r="BF15318" s="41"/>
      <c r="BG15318" s="41"/>
      <c r="BH15318" s="41"/>
      <c r="BI15318" s="41"/>
      <c r="BJ15318" s="41"/>
      <c r="BK15318" s="41"/>
      <c r="BL15318" s="41"/>
      <c r="BM15318" s="41"/>
      <c r="BN15318" s="41"/>
      <c r="BO15318" s="41"/>
      <c r="BP15318" s="108"/>
      <c r="CG15318" s="102"/>
      <c r="CI15318" s="45"/>
    </row>
    <row r="15319" spans="37:87" ht="13" customHeight="1">
      <c r="AK15319" s="114"/>
      <c r="AL15319" s="41"/>
      <c r="AM15319" s="41"/>
      <c r="AN15319" s="41"/>
      <c r="AO15319" s="41"/>
      <c r="AP15319" s="41"/>
      <c r="AQ15319" s="41"/>
      <c r="AR15319" s="41"/>
      <c r="AS15319" s="41"/>
      <c r="AT15319" s="41"/>
      <c r="AU15319" s="41"/>
      <c r="AV15319" s="41"/>
      <c r="AW15319" s="41"/>
      <c r="AX15319" s="41"/>
      <c r="AY15319" s="41"/>
      <c r="AZ15319" s="41"/>
      <c r="BA15319" s="41"/>
      <c r="BB15319" s="41"/>
      <c r="BC15319" s="41"/>
      <c r="BD15319" s="41"/>
      <c r="BE15319" s="41"/>
      <c r="BF15319" s="41"/>
      <c r="BG15319" s="41"/>
      <c r="BH15319" s="41"/>
      <c r="BI15319" s="41"/>
      <c r="BJ15319" s="41"/>
      <c r="BK15319" s="41"/>
      <c r="BL15319" s="41"/>
      <c r="BM15319" s="41"/>
      <c r="BN15319" s="41"/>
      <c r="BO15319" s="41"/>
      <c r="BP15319" s="108"/>
      <c r="CG15319" s="102"/>
      <c r="CI15319" s="45"/>
    </row>
    <row r="15320" spans="37:87" ht="13" customHeight="1">
      <c r="AK15320" s="114"/>
      <c r="AL15320" s="41"/>
      <c r="AM15320" s="41"/>
      <c r="AN15320" s="41"/>
      <c r="AO15320" s="41"/>
      <c r="AP15320" s="41"/>
      <c r="AQ15320" s="41"/>
      <c r="AR15320" s="41"/>
      <c r="AS15320" s="41"/>
      <c r="AT15320" s="41"/>
      <c r="AU15320" s="41"/>
      <c r="AV15320" s="41"/>
      <c r="AW15320" s="41"/>
      <c r="AX15320" s="41"/>
      <c r="AY15320" s="41"/>
      <c r="AZ15320" s="41"/>
      <c r="BA15320" s="41"/>
      <c r="BB15320" s="41"/>
      <c r="BC15320" s="41"/>
      <c r="BD15320" s="41"/>
      <c r="BE15320" s="41"/>
      <c r="BF15320" s="41"/>
      <c r="BG15320" s="41"/>
      <c r="BH15320" s="41"/>
      <c r="BI15320" s="41"/>
      <c r="BJ15320" s="41"/>
      <c r="BK15320" s="41"/>
      <c r="BL15320" s="41"/>
      <c r="BM15320" s="41"/>
      <c r="BN15320" s="41"/>
      <c r="BO15320" s="41"/>
      <c r="BP15320" s="108"/>
      <c r="CG15320" s="102"/>
      <c r="CI15320" s="45"/>
    </row>
    <row r="15321" spans="37:87" ht="13" customHeight="1">
      <c r="AK15321" s="114"/>
      <c r="AL15321" s="41"/>
      <c r="AM15321" s="41"/>
      <c r="AN15321" s="41"/>
      <c r="AO15321" s="41"/>
      <c r="AP15321" s="41"/>
      <c r="AQ15321" s="41"/>
      <c r="AR15321" s="41"/>
      <c r="AS15321" s="41"/>
      <c r="AT15321" s="41"/>
      <c r="AU15321" s="41"/>
      <c r="AV15321" s="41"/>
      <c r="AW15321" s="41"/>
      <c r="AX15321" s="41"/>
      <c r="AY15321" s="41"/>
      <c r="AZ15321" s="41"/>
      <c r="BA15321" s="41"/>
      <c r="BB15321" s="41"/>
      <c r="BC15321" s="41"/>
      <c r="BD15321" s="41"/>
      <c r="BE15321" s="41"/>
      <c r="BF15321" s="41"/>
      <c r="BG15321" s="41"/>
      <c r="BH15321" s="41"/>
      <c r="BI15321" s="41"/>
      <c r="BJ15321" s="41"/>
      <c r="BK15321" s="41"/>
      <c r="BL15321" s="41"/>
      <c r="BM15321" s="41"/>
      <c r="BN15321" s="41"/>
      <c r="BO15321" s="41"/>
      <c r="BP15321" s="108"/>
      <c r="CG15321" s="102"/>
      <c r="CI15321" s="45"/>
    </row>
    <row r="15322" spans="37:87" ht="13" customHeight="1">
      <c r="AK15322" s="114"/>
      <c r="AL15322" s="41"/>
      <c r="AM15322" s="41"/>
      <c r="AN15322" s="41"/>
      <c r="AO15322" s="41"/>
      <c r="AP15322" s="41"/>
      <c r="AQ15322" s="41"/>
      <c r="AR15322" s="41"/>
      <c r="AS15322" s="41"/>
      <c r="AT15322" s="41"/>
      <c r="AU15322" s="41"/>
      <c r="AV15322" s="41"/>
      <c r="AW15322" s="41"/>
      <c r="AX15322" s="41"/>
      <c r="AY15322" s="41"/>
      <c r="AZ15322" s="41"/>
      <c r="BA15322" s="41"/>
      <c r="BB15322" s="41"/>
      <c r="BC15322" s="41"/>
      <c r="BD15322" s="41"/>
      <c r="BE15322" s="41"/>
      <c r="BF15322" s="41"/>
      <c r="BG15322" s="41"/>
      <c r="BH15322" s="41"/>
      <c r="BI15322" s="41"/>
      <c r="BJ15322" s="41"/>
      <c r="BK15322" s="41"/>
      <c r="BL15322" s="41"/>
      <c r="BM15322" s="41"/>
      <c r="BN15322" s="41"/>
      <c r="BO15322" s="41"/>
      <c r="BP15322" s="108"/>
      <c r="CG15322" s="102"/>
      <c r="CI15322" s="45"/>
    </row>
    <row r="15323" spans="37:87" ht="13" customHeight="1">
      <c r="AK15323" s="114"/>
      <c r="AL15323" s="41"/>
      <c r="AM15323" s="41"/>
      <c r="AN15323" s="41"/>
      <c r="AO15323" s="41"/>
      <c r="AP15323" s="41"/>
      <c r="AQ15323" s="41"/>
      <c r="AR15323" s="41"/>
      <c r="AS15323" s="41"/>
      <c r="AT15323" s="41"/>
      <c r="AU15323" s="41"/>
      <c r="AV15323" s="41"/>
      <c r="AW15323" s="41"/>
      <c r="AX15323" s="41"/>
      <c r="AY15323" s="41"/>
      <c r="AZ15323" s="41"/>
      <c r="BA15323" s="41"/>
      <c r="BB15323" s="41"/>
      <c r="BC15323" s="41"/>
      <c r="BD15323" s="41"/>
      <c r="BE15323" s="41"/>
      <c r="BF15323" s="41"/>
      <c r="BG15323" s="41"/>
      <c r="BH15323" s="41"/>
      <c r="BI15323" s="41"/>
      <c r="BJ15323" s="41"/>
      <c r="BK15323" s="41"/>
      <c r="BL15323" s="41"/>
      <c r="BM15323" s="41"/>
      <c r="BN15323" s="41"/>
      <c r="BO15323" s="41"/>
      <c r="BP15323" s="108"/>
      <c r="CG15323" s="102"/>
      <c r="CI15323" s="45"/>
    </row>
    <row r="15324" spans="37:87" ht="13" customHeight="1">
      <c r="AK15324" s="114"/>
      <c r="AL15324" s="41"/>
      <c r="AM15324" s="41"/>
      <c r="AN15324" s="41"/>
      <c r="AO15324" s="41"/>
      <c r="AP15324" s="41"/>
      <c r="AQ15324" s="41"/>
      <c r="AR15324" s="41"/>
      <c r="AS15324" s="41"/>
      <c r="AT15324" s="41"/>
      <c r="AU15324" s="41"/>
      <c r="AV15324" s="41"/>
      <c r="AW15324" s="41"/>
      <c r="AX15324" s="41"/>
      <c r="AY15324" s="41"/>
      <c r="AZ15324" s="41"/>
      <c r="BA15324" s="41"/>
      <c r="BB15324" s="41"/>
      <c r="BC15324" s="41"/>
      <c r="BD15324" s="41"/>
      <c r="BE15324" s="41"/>
      <c r="BF15324" s="41"/>
      <c r="BG15324" s="41"/>
      <c r="BH15324" s="41"/>
      <c r="BI15324" s="41"/>
      <c r="BJ15324" s="41"/>
      <c r="BK15324" s="41"/>
      <c r="BL15324" s="41"/>
      <c r="BM15324" s="41"/>
      <c r="BN15324" s="41"/>
      <c r="BO15324" s="41"/>
      <c r="BP15324" s="108"/>
      <c r="CG15324" s="102"/>
      <c r="CI15324" s="45"/>
    </row>
    <row r="15325" spans="37:87" ht="13" customHeight="1">
      <c r="AK15325" s="114"/>
      <c r="AL15325" s="41"/>
      <c r="AM15325" s="41"/>
      <c r="AN15325" s="41"/>
      <c r="AO15325" s="41"/>
      <c r="AP15325" s="41"/>
      <c r="AQ15325" s="41"/>
      <c r="AR15325" s="41"/>
      <c r="AS15325" s="41"/>
      <c r="AT15325" s="41"/>
      <c r="AU15325" s="41"/>
      <c r="AV15325" s="41"/>
      <c r="AW15325" s="41"/>
      <c r="AX15325" s="41"/>
      <c r="AY15325" s="41"/>
      <c r="AZ15325" s="41"/>
      <c r="BA15325" s="41"/>
      <c r="BB15325" s="41"/>
      <c r="BC15325" s="41"/>
      <c r="BD15325" s="41"/>
      <c r="BE15325" s="41"/>
      <c r="BF15325" s="41"/>
      <c r="BG15325" s="41"/>
      <c r="BH15325" s="41"/>
      <c r="BI15325" s="41"/>
      <c r="BJ15325" s="41"/>
      <c r="BK15325" s="41"/>
      <c r="BL15325" s="41"/>
      <c r="BM15325" s="41"/>
      <c r="BN15325" s="41"/>
      <c r="BO15325" s="41"/>
      <c r="BP15325" s="108"/>
      <c r="CG15325" s="102"/>
      <c r="CI15325" s="45"/>
    </row>
    <row r="15326" spans="37:87" ht="13" customHeight="1">
      <c r="AK15326" s="114"/>
      <c r="AL15326" s="41"/>
      <c r="AM15326" s="41"/>
      <c r="AN15326" s="41"/>
      <c r="AO15326" s="41"/>
      <c r="AP15326" s="41"/>
      <c r="AQ15326" s="41"/>
      <c r="AR15326" s="41"/>
      <c r="AS15326" s="41"/>
      <c r="AT15326" s="41"/>
      <c r="AU15326" s="41"/>
      <c r="AV15326" s="41"/>
      <c r="AW15326" s="41"/>
      <c r="AX15326" s="41"/>
      <c r="AY15326" s="41"/>
      <c r="AZ15326" s="41"/>
      <c r="BA15326" s="41"/>
      <c r="BB15326" s="41"/>
      <c r="BC15326" s="41"/>
      <c r="BD15326" s="41"/>
      <c r="BE15326" s="41"/>
      <c r="BF15326" s="41"/>
      <c r="BG15326" s="41"/>
      <c r="BH15326" s="41"/>
      <c r="BI15326" s="41"/>
      <c r="BJ15326" s="41"/>
      <c r="BK15326" s="41"/>
      <c r="BL15326" s="41"/>
      <c r="BM15326" s="41"/>
      <c r="BN15326" s="41"/>
      <c r="BO15326" s="41"/>
      <c r="BP15326" s="108"/>
      <c r="CG15326" s="102"/>
      <c r="CI15326" s="45"/>
    </row>
    <row r="15327" spans="37:87" ht="13" customHeight="1">
      <c r="AK15327" s="114"/>
      <c r="AL15327" s="41"/>
      <c r="AM15327" s="41"/>
      <c r="AN15327" s="41"/>
      <c r="AO15327" s="41"/>
      <c r="AP15327" s="41"/>
      <c r="AQ15327" s="41"/>
      <c r="AR15327" s="41"/>
      <c r="AS15327" s="41"/>
      <c r="AT15327" s="41"/>
      <c r="AU15327" s="41"/>
      <c r="AV15327" s="41"/>
      <c r="AW15327" s="41"/>
      <c r="AX15327" s="41"/>
      <c r="AY15327" s="41"/>
      <c r="AZ15327" s="41"/>
      <c r="BA15327" s="41"/>
      <c r="BB15327" s="41"/>
      <c r="BC15327" s="41"/>
      <c r="BD15327" s="41"/>
      <c r="BE15327" s="41"/>
      <c r="BF15327" s="41"/>
      <c r="BG15327" s="41"/>
      <c r="BH15327" s="41"/>
      <c r="BI15327" s="41"/>
      <c r="BJ15327" s="41"/>
      <c r="BK15327" s="41"/>
      <c r="BL15327" s="41"/>
      <c r="BM15327" s="41"/>
      <c r="BN15327" s="41"/>
      <c r="BO15327" s="41"/>
      <c r="BP15327" s="108"/>
      <c r="CG15327" s="102"/>
      <c r="CI15327" s="45"/>
    </row>
    <row r="15328" spans="37:87" ht="13" customHeight="1">
      <c r="AK15328" s="114"/>
      <c r="AL15328" s="41"/>
      <c r="AM15328" s="41"/>
      <c r="AN15328" s="41"/>
      <c r="AO15328" s="41"/>
      <c r="AP15328" s="41"/>
      <c r="AQ15328" s="41"/>
      <c r="AR15328" s="41"/>
      <c r="AS15328" s="41"/>
      <c r="AT15328" s="41"/>
      <c r="AU15328" s="41"/>
      <c r="AV15328" s="41"/>
      <c r="AW15328" s="41"/>
      <c r="AX15328" s="41"/>
      <c r="AY15328" s="41"/>
      <c r="AZ15328" s="41"/>
      <c r="BA15328" s="41"/>
      <c r="BB15328" s="41"/>
      <c r="BC15328" s="41"/>
      <c r="BD15328" s="41"/>
      <c r="BE15328" s="41"/>
      <c r="BF15328" s="41"/>
      <c r="BG15328" s="41"/>
      <c r="BH15328" s="41"/>
      <c r="BI15328" s="41"/>
      <c r="BJ15328" s="41"/>
      <c r="BK15328" s="41"/>
      <c r="BL15328" s="41"/>
      <c r="BM15328" s="41"/>
      <c r="BN15328" s="41"/>
      <c r="BO15328" s="41"/>
      <c r="BP15328" s="108"/>
      <c r="CG15328" s="102"/>
      <c r="CI15328" s="45"/>
    </row>
    <row r="15329" spans="37:87" ht="13" customHeight="1">
      <c r="AK15329" s="114"/>
      <c r="AL15329" s="41"/>
      <c r="AM15329" s="41"/>
      <c r="AN15329" s="41"/>
      <c r="AO15329" s="41"/>
      <c r="AP15329" s="41"/>
      <c r="AQ15329" s="41"/>
      <c r="AR15329" s="41"/>
      <c r="AS15329" s="41"/>
      <c r="AT15329" s="41"/>
      <c r="AU15329" s="41"/>
      <c r="AV15329" s="41"/>
      <c r="AW15329" s="41"/>
      <c r="AX15329" s="41"/>
      <c r="AY15329" s="41"/>
      <c r="AZ15329" s="41"/>
      <c r="BA15329" s="41"/>
      <c r="BB15329" s="41"/>
      <c r="BC15329" s="41"/>
      <c r="BD15329" s="41"/>
      <c r="BE15329" s="41"/>
      <c r="BF15329" s="41"/>
      <c r="BG15329" s="41"/>
      <c r="BH15329" s="41"/>
      <c r="BI15329" s="41"/>
      <c r="BJ15329" s="41"/>
      <c r="BK15329" s="41"/>
      <c r="BL15329" s="41"/>
      <c r="BM15329" s="41"/>
      <c r="BN15329" s="41"/>
      <c r="BO15329" s="41"/>
      <c r="BP15329" s="108"/>
      <c r="CG15329" s="102"/>
      <c r="CI15329" s="45"/>
    </row>
    <row r="15330" spans="37:87" ht="13" customHeight="1">
      <c r="AK15330" s="114"/>
      <c r="AL15330" s="41"/>
      <c r="AM15330" s="41"/>
      <c r="AN15330" s="41"/>
      <c r="AO15330" s="41"/>
      <c r="AP15330" s="41"/>
      <c r="AQ15330" s="41"/>
      <c r="AR15330" s="41"/>
      <c r="AS15330" s="41"/>
      <c r="AT15330" s="41"/>
      <c r="AU15330" s="41"/>
      <c r="AV15330" s="41"/>
      <c r="AW15330" s="41"/>
      <c r="AX15330" s="41"/>
      <c r="AY15330" s="41"/>
      <c r="AZ15330" s="41"/>
      <c r="BA15330" s="41"/>
      <c r="BB15330" s="41"/>
      <c r="BC15330" s="41"/>
      <c r="BD15330" s="41"/>
      <c r="BE15330" s="41"/>
      <c r="BF15330" s="41"/>
      <c r="BG15330" s="41"/>
      <c r="BH15330" s="41"/>
      <c r="BI15330" s="41"/>
      <c r="BJ15330" s="41"/>
      <c r="BK15330" s="41"/>
      <c r="BL15330" s="41"/>
      <c r="BM15330" s="41"/>
      <c r="BN15330" s="41"/>
      <c r="BO15330" s="41"/>
      <c r="BP15330" s="108"/>
      <c r="CG15330" s="102"/>
      <c r="CI15330" s="45"/>
    </row>
    <row r="15331" spans="37:87" ht="13" customHeight="1">
      <c r="AK15331" s="114"/>
      <c r="AL15331" s="41"/>
      <c r="AM15331" s="41"/>
      <c r="AN15331" s="41"/>
      <c r="AO15331" s="41"/>
      <c r="AP15331" s="41"/>
      <c r="AQ15331" s="41"/>
      <c r="AR15331" s="41"/>
      <c r="AS15331" s="41"/>
      <c r="AT15331" s="41"/>
      <c r="AU15331" s="41"/>
      <c r="AV15331" s="41"/>
      <c r="AW15331" s="41"/>
      <c r="AX15331" s="41"/>
      <c r="AY15331" s="41"/>
      <c r="AZ15331" s="41"/>
      <c r="BA15331" s="41"/>
      <c r="BB15331" s="41"/>
      <c r="BC15331" s="41"/>
      <c r="BD15331" s="41"/>
      <c r="BE15331" s="41"/>
      <c r="BF15331" s="41"/>
      <c r="BG15331" s="41"/>
      <c r="BH15331" s="41"/>
      <c r="BI15331" s="41"/>
      <c r="BJ15331" s="41"/>
      <c r="BK15331" s="41"/>
      <c r="BL15331" s="41"/>
      <c r="BM15331" s="41"/>
      <c r="BN15331" s="41"/>
      <c r="BO15331" s="41"/>
      <c r="BP15331" s="108"/>
      <c r="CG15331" s="102"/>
      <c r="CI15331" s="45"/>
    </row>
    <row r="15332" spans="37:87" ht="13" customHeight="1">
      <c r="AK15332" s="114"/>
      <c r="AL15332" s="41"/>
      <c r="AM15332" s="41"/>
      <c r="AN15332" s="41"/>
      <c r="AO15332" s="41"/>
      <c r="AP15332" s="41"/>
      <c r="AQ15332" s="41"/>
      <c r="AR15332" s="41"/>
      <c r="AS15332" s="41"/>
      <c r="AT15332" s="41"/>
      <c r="AU15332" s="41"/>
      <c r="AV15332" s="41"/>
      <c r="AW15332" s="41"/>
      <c r="AX15332" s="41"/>
      <c r="AY15332" s="41"/>
      <c r="AZ15332" s="41"/>
      <c r="BA15332" s="41"/>
      <c r="BB15332" s="41"/>
      <c r="BC15332" s="41"/>
      <c r="BD15332" s="41"/>
      <c r="BE15332" s="41"/>
      <c r="BF15332" s="41"/>
      <c r="BG15332" s="41"/>
      <c r="BH15332" s="41"/>
      <c r="BI15332" s="41"/>
      <c r="BJ15332" s="41"/>
      <c r="BK15332" s="41"/>
      <c r="BL15332" s="41"/>
      <c r="BM15332" s="41"/>
      <c r="BN15332" s="41"/>
      <c r="BO15332" s="41"/>
      <c r="BP15332" s="108"/>
      <c r="CG15332" s="102"/>
      <c r="CI15332" s="45"/>
    </row>
    <row r="15333" spans="37:87" ht="13" customHeight="1">
      <c r="AK15333" s="114"/>
      <c r="AL15333" s="41"/>
      <c r="AM15333" s="41"/>
      <c r="AN15333" s="41"/>
      <c r="AO15333" s="41"/>
      <c r="AP15333" s="41"/>
      <c r="AQ15333" s="41"/>
      <c r="AR15333" s="41"/>
      <c r="AS15333" s="41"/>
      <c r="AT15333" s="41"/>
      <c r="AU15333" s="41"/>
      <c r="AV15333" s="41"/>
      <c r="AW15333" s="41"/>
      <c r="AX15333" s="41"/>
      <c r="AY15333" s="41"/>
      <c r="AZ15333" s="41"/>
      <c r="BA15333" s="41"/>
      <c r="BB15333" s="41"/>
      <c r="BC15333" s="41"/>
      <c r="BD15333" s="41"/>
      <c r="BE15333" s="41"/>
      <c r="BF15333" s="41"/>
      <c r="BG15333" s="41"/>
      <c r="BH15333" s="41"/>
      <c r="BI15333" s="41"/>
      <c r="BJ15333" s="41"/>
      <c r="BK15333" s="41"/>
      <c r="BL15333" s="41"/>
      <c r="BM15333" s="41"/>
      <c r="BN15333" s="41"/>
      <c r="BO15333" s="41"/>
      <c r="BP15333" s="108"/>
      <c r="CG15333" s="102"/>
      <c r="CI15333" s="45"/>
    </row>
    <row r="15334" spans="37:87" ht="13" customHeight="1">
      <c r="AK15334" s="114"/>
      <c r="AL15334" s="41"/>
      <c r="AM15334" s="41"/>
      <c r="AN15334" s="41"/>
      <c r="AO15334" s="41"/>
      <c r="AP15334" s="41"/>
      <c r="AQ15334" s="41"/>
      <c r="AR15334" s="41"/>
      <c r="AS15334" s="41"/>
      <c r="AT15334" s="41"/>
      <c r="AU15334" s="41"/>
      <c r="AV15334" s="41"/>
      <c r="AW15334" s="41"/>
      <c r="AX15334" s="41"/>
      <c r="AY15334" s="41"/>
      <c r="AZ15334" s="41"/>
      <c r="BA15334" s="41"/>
      <c r="BB15334" s="41"/>
      <c r="BC15334" s="41"/>
      <c r="BD15334" s="41"/>
      <c r="BE15334" s="41"/>
      <c r="BF15334" s="41"/>
      <c r="BG15334" s="41"/>
      <c r="BH15334" s="41"/>
      <c r="BI15334" s="41"/>
      <c r="BJ15334" s="41"/>
      <c r="BK15334" s="41"/>
      <c r="BL15334" s="41"/>
      <c r="BM15334" s="41"/>
      <c r="BN15334" s="41"/>
      <c r="BO15334" s="41"/>
      <c r="BP15334" s="108"/>
      <c r="CG15334" s="102"/>
      <c r="CI15334" s="45"/>
    </row>
    <row r="15335" spans="37:87" ht="13" customHeight="1">
      <c r="AK15335" s="114"/>
      <c r="AL15335" s="41"/>
      <c r="AM15335" s="41"/>
      <c r="AN15335" s="41"/>
      <c r="AO15335" s="41"/>
      <c r="AP15335" s="41"/>
      <c r="AQ15335" s="41"/>
      <c r="AR15335" s="41"/>
      <c r="AS15335" s="41"/>
      <c r="AT15335" s="41"/>
      <c r="AU15335" s="41"/>
      <c r="AV15335" s="41"/>
      <c r="AW15335" s="41"/>
      <c r="AX15335" s="41"/>
      <c r="AY15335" s="41"/>
      <c r="AZ15335" s="41"/>
      <c r="BA15335" s="41"/>
      <c r="BB15335" s="41"/>
      <c r="BC15335" s="41"/>
      <c r="BD15335" s="41"/>
      <c r="BE15335" s="41"/>
      <c r="BF15335" s="41"/>
      <c r="BG15335" s="41"/>
      <c r="BH15335" s="41"/>
      <c r="BI15335" s="41"/>
      <c r="BJ15335" s="41"/>
      <c r="BK15335" s="41"/>
      <c r="BL15335" s="41"/>
      <c r="BM15335" s="41"/>
      <c r="BN15335" s="41"/>
      <c r="BO15335" s="41"/>
      <c r="BP15335" s="108"/>
      <c r="CG15335" s="102"/>
      <c r="CI15335" s="45"/>
    </row>
    <row r="15336" spans="37:87" ht="13" customHeight="1">
      <c r="AK15336" s="114"/>
      <c r="AL15336" s="41"/>
      <c r="AM15336" s="41"/>
      <c r="AN15336" s="41"/>
      <c r="AO15336" s="41"/>
      <c r="AP15336" s="41"/>
      <c r="AQ15336" s="41"/>
      <c r="AR15336" s="41"/>
      <c r="AS15336" s="41"/>
      <c r="AT15336" s="41"/>
      <c r="AU15336" s="41"/>
      <c r="AV15336" s="41"/>
      <c r="AW15336" s="41"/>
      <c r="AX15336" s="41"/>
      <c r="AY15336" s="41"/>
      <c r="AZ15336" s="41"/>
      <c r="BA15336" s="41"/>
      <c r="BB15336" s="41"/>
      <c r="BC15336" s="41"/>
      <c r="BD15336" s="41"/>
      <c r="BE15336" s="41"/>
      <c r="BF15336" s="41"/>
      <c r="BG15336" s="41"/>
      <c r="BH15336" s="41"/>
      <c r="BI15336" s="41"/>
      <c r="BJ15336" s="41"/>
      <c r="BK15336" s="41"/>
      <c r="BL15336" s="41"/>
      <c r="BM15336" s="41"/>
      <c r="BN15336" s="41"/>
      <c r="BO15336" s="41"/>
      <c r="BP15336" s="108"/>
      <c r="CG15336" s="102"/>
      <c r="CI15336" s="45"/>
    </row>
    <row r="15337" spans="37:87" ht="13" customHeight="1">
      <c r="AK15337" s="114"/>
      <c r="AL15337" s="41"/>
      <c r="AM15337" s="41"/>
      <c r="AN15337" s="41"/>
      <c r="AO15337" s="41"/>
      <c r="AP15337" s="41"/>
      <c r="AQ15337" s="41"/>
      <c r="AR15337" s="41"/>
      <c r="AS15337" s="41"/>
      <c r="AT15337" s="41"/>
      <c r="AU15337" s="41"/>
      <c r="AV15337" s="41"/>
      <c r="AW15337" s="41"/>
      <c r="AX15337" s="41"/>
      <c r="AY15337" s="41"/>
      <c r="AZ15337" s="41"/>
      <c r="BA15337" s="41"/>
      <c r="BB15337" s="41"/>
      <c r="BC15337" s="41"/>
      <c r="BD15337" s="41"/>
      <c r="BE15337" s="41"/>
      <c r="BF15337" s="41"/>
      <c r="BG15337" s="41"/>
      <c r="BH15337" s="41"/>
      <c r="BI15337" s="41"/>
      <c r="BJ15337" s="41"/>
      <c r="BK15337" s="41"/>
      <c r="BL15337" s="41"/>
      <c r="BM15337" s="41"/>
      <c r="BN15337" s="41"/>
      <c r="BO15337" s="41"/>
      <c r="BP15337" s="108"/>
      <c r="CG15337" s="102"/>
      <c r="CI15337" s="45"/>
    </row>
    <row r="15338" spans="37:87" ht="13" customHeight="1">
      <c r="AK15338" s="114"/>
      <c r="AL15338" s="41"/>
      <c r="AM15338" s="41"/>
      <c r="AN15338" s="41"/>
      <c r="AO15338" s="41"/>
      <c r="AP15338" s="41"/>
      <c r="AQ15338" s="41"/>
      <c r="AR15338" s="41"/>
      <c r="AS15338" s="41"/>
      <c r="AT15338" s="41"/>
      <c r="AU15338" s="41"/>
      <c r="AV15338" s="41"/>
      <c r="AW15338" s="41"/>
      <c r="AX15338" s="41"/>
      <c r="AY15338" s="41"/>
      <c r="AZ15338" s="41"/>
      <c r="BA15338" s="41"/>
      <c r="BB15338" s="41"/>
      <c r="BC15338" s="41"/>
      <c r="BD15338" s="41"/>
      <c r="BE15338" s="41"/>
      <c r="BF15338" s="41"/>
      <c r="BG15338" s="41"/>
      <c r="BH15338" s="41"/>
      <c r="BI15338" s="41"/>
      <c r="BJ15338" s="41"/>
      <c r="BK15338" s="41"/>
      <c r="BL15338" s="41"/>
      <c r="BM15338" s="41"/>
      <c r="BN15338" s="41"/>
      <c r="BO15338" s="41"/>
      <c r="BP15338" s="108"/>
      <c r="CG15338" s="102"/>
      <c r="CI15338" s="45"/>
    </row>
    <row r="15339" spans="37:87" ht="13" customHeight="1">
      <c r="AK15339" s="114"/>
      <c r="AL15339" s="41"/>
      <c r="AM15339" s="41"/>
      <c r="AN15339" s="41"/>
      <c r="AO15339" s="41"/>
      <c r="AP15339" s="41"/>
      <c r="AQ15339" s="41"/>
      <c r="AR15339" s="41"/>
      <c r="AS15339" s="41"/>
      <c r="AT15339" s="41"/>
      <c r="AU15339" s="41"/>
      <c r="AV15339" s="41"/>
      <c r="AW15339" s="41"/>
      <c r="AX15339" s="41"/>
      <c r="AY15339" s="41"/>
      <c r="AZ15339" s="41"/>
      <c r="BA15339" s="41"/>
      <c r="BB15339" s="41"/>
      <c r="BC15339" s="41"/>
      <c r="BD15339" s="41"/>
      <c r="BE15339" s="41"/>
      <c r="BF15339" s="41"/>
      <c r="BG15339" s="41"/>
      <c r="BH15339" s="41"/>
      <c r="BI15339" s="41"/>
      <c r="BJ15339" s="41"/>
      <c r="BK15339" s="41"/>
      <c r="BL15339" s="41"/>
      <c r="BM15339" s="41"/>
      <c r="BN15339" s="41"/>
      <c r="BO15339" s="41"/>
      <c r="BP15339" s="108"/>
      <c r="CG15339" s="102"/>
      <c r="CI15339" s="45"/>
    </row>
    <row r="15340" spans="37:87" ht="13" customHeight="1">
      <c r="AK15340" s="114"/>
      <c r="AL15340" s="41"/>
      <c r="AM15340" s="41"/>
      <c r="AN15340" s="41"/>
      <c r="AO15340" s="41"/>
      <c r="AP15340" s="41"/>
      <c r="AQ15340" s="41"/>
      <c r="AR15340" s="41"/>
      <c r="AS15340" s="41"/>
      <c r="AT15340" s="41"/>
      <c r="AU15340" s="41"/>
      <c r="AV15340" s="41"/>
      <c r="AW15340" s="41"/>
      <c r="AX15340" s="41"/>
      <c r="AY15340" s="41"/>
      <c r="AZ15340" s="41"/>
      <c r="BA15340" s="41"/>
      <c r="BB15340" s="41"/>
      <c r="BC15340" s="41"/>
      <c r="BD15340" s="41"/>
      <c r="BE15340" s="41"/>
      <c r="BF15340" s="41"/>
      <c r="BG15340" s="41"/>
      <c r="BH15340" s="41"/>
      <c r="BI15340" s="41"/>
      <c r="BJ15340" s="41"/>
      <c r="BK15340" s="41"/>
      <c r="BL15340" s="41"/>
      <c r="BM15340" s="41"/>
      <c r="BN15340" s="41"/>
      <c r="BO15340" s="41"/>
      <c r="BP15340" s="108"/>
      <c r="CG15340" s="102"/>
      <c r="CI15340" s="45"/>
    </row>
    <row r="15341" spans="37:87" ht="13" customHeight="1">
      <c r="AK15341" s="114"/>
      <c r="AL15341" s="41"/>
      <c r="AM15341" s="41"/>
      <c r="AN15341" s="41"/>
      <c r="AO15341" s="41"/>
      <c r="AP15341" s="41"/>
      <c r="AQ15341" s="41"/>
      <c r="AR15341" s="41"/>
      <c r="AS15341" s="41"/>
      <c r="AT15341" s="41"/>
      <c r="AU15341" s="41"/>
      <c r="AV15341" s="41"/>
      <c r="AW15341" s="41"/>
      <c r="AX15341" s="41"/>
      <c r="AY15341" s="41"/>
      <c r="AZ15341" s="41"/>
      <c r="BA15341" s="41"/>
      <c r="BB15341" s="41"/>
      <c r="BC15341" s="41"/>
      <c r="BD15341" s="41"/>
      <c r="BE15341" s="41"/>
      <c r="BF15341" s="41"/>
      <c r="BG15341" s="41"/>
      <c r="BH15341" s="41"/>
      <c r="BI15341" s="41"/>
      <c r="BJ15341" s="41"/>
      <c r="BK15341" s="41"/>
      <c r="BL15341" s="41"/>
      <c r="BM15341" s="41"/>
      <c r="BN15341" s="41"/>
      <c r="BO15341" s="41"/>
      <c r="BP15341" s="108"/>
      <c r="CG15341" s="102"/>
      <c r="CI15341" s="45"/>
    </row>
    <row r="15342" spans="37:87" ht="13" customHeight="1">
      <c r="AK15342" s="114"/>
      <c r="AL15342" s="41"/>
      <c r="AM15342" s="41"/>
      <c r="AN15342" s="41"/>
      <c r="AO15342" s="41"/>
      <c r="AP15342" s="41"/>
      <c r="AQ15342" s="41"/>
      <c r="AR15342" s="41"/>
      <c r="AS15342" s="41"/>
      <c r="AT15342" s="41"/>
      <c r="AU15342" s="41"/>
      <c r="AV15342" s="41"/>
      <c r="AW15342" s="41"/>
      <c r="AX15342" s="41"/>
      <c r="AY15342" s="41"/>
      <c r="AZ15342" s="41"/>
      <c r="BA15342" s="41"/>
      <c r="BB15342" s="41"/>
      <c r="BC15342" s="41"/>
      <c r="BD15342" s="41"/>
      <c r="BE15342" s="41"/>
      <c r="BF15342" s="41"/>
      <c r="BG15342" s="41"/>
      <c r="BH15342" s="41"/>
      <c r="BI15342" s="41"/>
      <c r="BJ15342" s="41"/>
      <c r="BK15342" s="41"/>
      <c r="BL15342" s="41"/>
      <c r="BM15342" s="41"/>
      <c r="BN15342" s="41"/>
      <c r="BO15342" s="41"/>
      <c r="BP15342" s="108"/>
      <c r="CG15342" s="102"/>
      <c r="CI15342" s="45"/>
    </row>
    <row r="15343" spans="37:87" ht="13" customHeight="1">
      <c r="AK15343" s="114"/>
      <c r="AL15343" s="41"/>
      <c r="AM15343" s="41"/>
      <c r="AN15343" s="41"/>
      <c r="AO15343" s="41"/>
      <c r="AP15343" s="41"/>
      <c r="AQ15343" s="41"/>
      <c r="AR15343" s="41"/>
      <c r="AS15343" s="41"/>
      <c r="AT15343" s="41"/>
      <c r="AU15343" s="41"/>
      <c r="AV15343" s="41"/>
      <c r="AW15343" s="41"/>
      <c r="AX15343" s="41"/>
      <c r="AY15343" s="41"/>
      <c r="AZ15343" s="41"/>
      <c r="BA15343" s="41"/>
      <c r="BB15343" s="41"/>
      <c r="BC15343" s="41"/>
      <c r="BD15343" s="41"/>
      <c r="BE15343" s="41"/>
      <c r="BF15343" s="41"/>
      <c r="BG15343" s="41"/>
      <c r="BH15343" s="41"/>
      <c r="BI15343" s="41"/>
      <c r="BJ15343" s="41"/>
      <c r="BK15343" s="41"/>
      <c r="BL15343" s="41"/>
      <c r="BM15343" s="41"/>
      <c r="BN15343" s="41"/>
      <c r="BO15343" s="41"/>
      <c r="BP15343" s="108"/>
      <c r="CG15343" s="102"/>
      <c r="CI15343" s="45"/>
    </row>
    <row r="15344" spans="37:87" ht="13" customHeight="1">
      <c r="AK15344" s="114"/>
      <c r="AL15344" s="41"/>
      <c r="AM15344" s="41"/>
      <c r="AN15344" s="41"/>
      <c r="AO15344" s="41"/>
      <c r="AP15344" s="41"/>
      <c r="AQ15344" s="41"/>
      <c r="AR15344" s="41"/>
      <c r="AS15344" s="41"/>
      <c r="AT15344" s="41"/>
      <c r="AU15344" s="41"/>
      <c r="AV15344" s="41"/>
      <c r="AW15344" s="41"/>
      <c r="AX15344" s="41"/>
      <c r="AY15344" s="41"/>
      <c r="AZ15344" s="41"/>
      <c r="BA15344" s="41"/>
      <c r="BB15344" s="41"/>
      <c r="BC15344" s="41"/>
      <c r="BD15344" s="41"/>
      <c r="BE15344" s="41"/>
      <c r="BF15344" s="41"/>
      <c r="BG15344" s="41"/>
      <c r="BH15344" s="41"/>
      <c r="BI15344" s="41"/>
      <c r="BJ15344" s="41"/>
      <c r="BK15344" s="41"/>
      <c r="BL15344" s="41"/>
      <c r="BM15344" s="41"/>
      <c r="BN15344" s="41"/>
      <c r="BO15344" s="41"/>
      <c r="BP15344" s="108"/>
      <c r="CG15344" s="102"/>
      <c r="CI15344" s="45"/>
    </row>
    <row r="15345" spans="37:87" ht="13" customHeight="1">
      <c r="AK15345" s="114"/>
      <c r="AL15345" s="41"/>
      <c r="AM15345" s="41"/>
      <c r="AN15345" s="41"/>
      <c r="AO15345" s="41"/>
      <c r="AP15345" s="41"/>
      <c r="AQ15345" s="41"/>
      <c r="AR15345" s="41"/>
      <c r="AS15345" s="41"/>
      <c r="AT15345" s="41"/>
      <c r="AU15345" s="41"/>
      <c r="AV15345" s="41"/>
      <c r="AW15345" s="41"/>
      <c r="AX15345" s="41"/>
      <c r="AY15345" s="41"/>
      <c r="AZ15345" s="41"/>
      <c r="BA15345" s="41"/>
      <c r="BB15345" s="41"/>
      <c r="BC15345" s="41"/>
      <c r="BD15345" s="41"/>
      <c r="BE15345" s="41"/>
      <c r="BF15345" s="41"/>
      <c r="BG15345" s="41"/>
      <c r="BH15345" s="41"/>
      <c r="BI15345" s="41"/>
      <c r="BJ15345" s="41"/>
      <c r="BK15345" s="41"/>
      <c r="BL15345" s="41"/>
      <c r="BM15345" s="41"/>
      <c r="BN15345" s="41"/>
      <c r="BO15345" s="41"/>
      <c r="BP15345" s="108"/>
      <c r="CG15345" s="102"/>
      <c r="CI15345" s="45"/>
    </row>
    <row r="15346" spans="37:87" ht="13" customHeight="1">
      <c r="AK15346" s="114"/>
      <c r="AL15346" s="41"/>
      <c r="AM15346" s="41"/>
      <c r="AN15346" s="41"/>
      <c r="AO15346" s="41"/>
      <c r="AP15346" s="41"/>
      <c r="AQ15346" s="41"/>
      <c r="AR15346" s="41"/>
      <c r="AS15346" s="41"/>
      <c r="AT15346" s="41"/>
      <c r="AU15346" s="41"/>
      <c r="AV15346" s="41"/>
      <c r="AW15346" s="41"/>
      <c r="AX15346" s="41"/>
      <c r="AY15346" s="41"/>
      <c r="AZ15346" s="41"/>
      <c r="BA15346" s="41"/>
      <c r="BB15346" s="41"/>
      <c r="BC15346" s="41"/>
      <c r="BD15346" s="41"/>
      <c r="BE15346" s="41"/>
      <c r="BF15346" s="41"/>
      <c r="BG15346" s="41"/>
      <c r="BH15346" s="41"/>
      <c r="BI15346" s="41"/>
      <c r="BJ15346" s="41"/>
      <c r="BK15346" s="41"/>
      <c r="BL15346" s="41"/>
      <c r="BM15346" s="41"/>
      <c r="BN15346" s="41"/>
      <c r="BO15346" s="41"/>
      <c r="BP15346" s="108"/>
      <c r="CG15346" s="102"/>
      <c r="CI15346" s="45"/>
    </row>
    <row r="15347" spans="37:87" ht="13" customHeight="1">
      <c r="AK15347" s="114"/>
      <c r="AL15347" s="41"/>
      <c r="AM15347" s="41"/>
      <c r="AN15347" s="41"/>
      <c r="AO15347" s="41"/>
      <c r="AP15347" s="41"/>
      <c r="AQ15347" s="41"/>
      <c r="AR15347" s="41"/>
      <c r="AS15347" s="41"/>
      <c r="AT15347" s="41"/>
      <c r="AU15347" s="41"/>
      <c r="AV15347" s="41"/>
      <c r="AW15347" s="41"/>
      <c r="AX15347" s="41"/>
      <c r="AY15347" s="41"/>
      <c r="AZ15347" s="41"/>
      <c r="BA15347" s="41"/>
      <c r="BB15347" s="41"/>
      <c r="BC15347" s="41"/>
      <c r="BD15347" s="41"/>
      <c r="BE15347" s="41"/>
      <c r="BF15347" s="41"/>
      <c r="BG15347" s="41"/>
      <c r="BH15347" s="41"/>
      <c r="BI15347" s="41"/>
      <c r="BJ15347" s="41"/>
      <c r="BK15347" s="41"/>
      <c r="BL15347" s="41"/>
      <c r="BM15347" s="41"/>
      <c r="BN15347" s="41"/>
      <c r="BO15347" s="41"/>
      <c r="BP15347" s="108"/>
      <c r="CG15347" s="102"/>
      <c r="CI15347" s="45"/>
    </row>
    <row r="15348" spans="37:87" ht="13" customHeight="1">
      <c r="AK15348" s="114"/>
      <c r="AL15348" s="41"/>
      <c r="AM15348" s="41"/>
      <c r="AN15348" s="41"/>
      <c r="AO15348" s="41"/>
      <c r="AP15348" s="41"/>
      <c r="AQ15348" s="41"/>
      <c r="AR15348" s="41"/>
      <c r="AS15348" s="41"/>
      <c r="AT15348" s="41"/>
      <c r="AU15348" s="41"/>
      <c r="AV15348" s="41"/>
      <c r="AW15348" s="41"/>
      <c r="AX15348" s="41"/>
      <c r="AY15348" s="41"/>
      <c r="AZ15348" s="41"/>
      <c r="BA15348" s="41"/>
      <c r="BB15348" s="41"/>
      <c r="BC15348" s="41"/>
      <c r="BD15348" s="41"/>
      <c r="BE15348" s="41"/>
      <c r="BF15348" s="41"/>
      <c r="BG15348" s="41"/>
      <c r="BH15348" s="41"/>
      <c r="BI15348" s="41"/>
      <c r="BJ15348" s="41"/>
      <c r="BK15348" s="41"/>
      <c r="BL15348" s="41"/>
      <c r="BM15348" s="41"/>
      <c r="BN15348" s="41"/>
      <c r="BO15348" s="41"/>
      <c r="BP15348" s="108"/>
      <c r="CG15348" s="102"/>
      <c r="CI15348" s="45"/>
    </row>
    <row r="15349" spans="37:87" ht="13" customHeight="1">
      <c r="AK15349" s="114"/>
      <c r="AL15349" s="41"/>
      <c r="AM15349" s="41"/>
      <c r="AN15349" s="41"/>
      <c r="AO15349" s="41"/>
      <c r="AP15349" s="41"/>
      <c r="AQ15349" s="41"/>
      <c r="AR15349" s="41"/>
      <c r="AS15349" s="41"/>
      <c r="AT15349" s="41"/>
      <c r="AU15349" s="41"/>
      <c r="AV15349" s="41"/>
      <c r="AW15349" s="41"/>
      <c r="AX15349" s="41"/>
      <c r="AY15349" s="41"/>
      <c r="AZ15349" s="41"/>
      <c r="BA15349" s="41"/>
      <c r="BB15349" s="41"/>
      <c r="BC15349" s="41"/>
      <c r="BD15349" s="41"/>
      <c r="BE15349" s="41"/>
      <c r="BF15349" s="41"/>
      <c r="BG15349" s="41"/>
      <c r="BH15349" s="41"/>
      <c r="BI15349" s="41"/>
      <c r="BJ15349" s="41"/>
      <c r="BK15349" s="41"/>
      <c r="BL15349" s="41"/>
      <c r="BM15349" s="41"/>
      <c r="BN15349" s="41"/>
      <c r="BO15349" s="41"/>
      <c r="BP15349" s="108"/>
      <c r="CG15349" s="102"/>
      <c r="CI15349" s="45"/>
    </row>
    <row r="15350" spans="37:87" ht="13" customHeight="1">
      <c r="AK15350" s="114"/>
      <c r="AL15350" s="41"/>
      <c r="AM15350" s="41"/>
      <c r="AN15350" s="41"/>
      <c r="AO15350" s="41"/>
      <c r="AP15350" s="41"/>
      <c r="AQ15350" s="41"/>
      <c r="AR15350" s="41"/>
      <c r="AS15350" s="41"/>
      <c r="AT15350" s="41"/>
      <c r="AU15350" s="41"/>
      <c r="AV15350" s="41"/>
      <c r="AW15350" s="41"/>
      <c r="AX15350" s="41"/>
      <c r="AY15350" s="41"/>
      <c r="AZ15350" s="41"/>
      <c r="BA15350" s="41"/>
      <c r="BB15350" s="41"/>
      <c r="BC15350" s="41"/>
      <c r="BD15350" s="41"/>
      <c r="BE15350" s="41"/>
      <c r="BF15350" s="41"/>
      <c r="BG15350" s="41"/>
      <c r="BH15350" s="41"/>
      <c r="BI15350" s="41"/>
      <c r="BJ15350" s="41"/>
      <c r="BK15350" s="41"/>
      <c r="BL15350" s="41"/>
      <c r="BM15350" s="41"/>
      <c r="BN15350" s="41"/>
      <c r="BO15350" s="41"/>
      <c r="BP15350" s="108"/>
      <c r="CG15350" s="102"/>
      <c r="CI15350" s="45"/>
    </row>
    <row r="15351" spans="37:87" ht="13" customHeight="1">
      <c r="AK15351" s="114"/>
      <c r="AL15351" s="41"/>
      <c r="AM15351" s="41"/>
      <c r="AN15351" s="41"/>
      <c r="AO15351" s="41"/>
      <c r="AP15351" s="41"/>
      <c r="AQ15351" s="41"/>
      <c r="AR15351" s="41"/>
      <c r="AS15351" s="41"/>
      <c r="AT15351" s="41"/>
      <c r="AU15351" s="41"/>
      <c r="AV15351" s="41"/>
      <c r="AW15351" s="41"/>
      <c r="AX15351" s="41"/>
      <c r="AY15351" s="41"/>
      <c r="AZ15351" s="41"/>
      <c r="BA15351" s="41"/>
      <c r="BB15351" s="41"/>
      <c r="BC15351" s="41"/>
      <c r="BD15351" s="41"/>
      <c r="BE15351" s="41"/>
      <c r="BF15351" s="41"/>
      <c r="BG15351" s="41"/>
      <c r="BH15351" s="41"/>
      <c r="BI15351" s="41"/>
      <c r="BJ15351" s="41"/>
      <c r="BK15351" s="41"/>
      <c r="BL15351" s="41"/>
      <c r="BM15351" s="41"/>
      <c r="BN15351" s="41"/>
      <c r="BO15351" s="41"/>
      <c r="BP15351" s="108"/>
      <c r="CG15351" s="102"/>
      <c r="CI15351" s="45"/>
    </row>
    <row r="15352" spans="37:87" ht="13" customHeight="1">
      <c r="AK15352" s="114"/>
      <c r="AL15352" s="41"/>
      <c r="AM15352" s="41"/>
      <c r="AN15352" s="41"/>
      <c r="AO15352" s="41"/>
      <c r="AP15352" s="41"/>
      <c r="AQ15352" s="41"/>
      <c r="AR15352" s="41"/>
      <c r="AS15352" s="41"/>
      <c r="AT15352" s="41"/>
      <c r="AU15352" s="41"/>
      <c r="AV15352" s="41"/>
      <c r="AW15352" s="41"/>
      <c r="AX15352" s="41"/>
      <c r="AY15352" s="41"/>
      <c r="AZ15352" s="41"/>
      <c r="BA15352" s="41"/>
      <c r="BB15352" s="41"/>
      <c r="BC15352" s="41"/>
      <c r="BD15352" s="41"/>
      <c r="BE15352" s="41"/>
      <c r="BF15352" s="41"/>
      <c r="BG15352" s="41"/>
      <c r="BH15352" s="41"/>
      <c r="BI15352" s="41"/>
      <c r="BJ15352" s="41"/>
      <c r="BK15352" s="41"/>
      <c r="BL15352" s="41"/>
      <c r="BM15352" s="41"/>
      <c r="BN15352" s="41"/>
      <c r="BO15352" s="41"/>
      <c r="BP15352" s="108"/>
      <c r="CG15352" s="102"/>
      <c r="CI15352" s="45"/>
    </row>
    <row r="15353" spans="37:87" ht="13" customHeight="1">
      <c r="AK15353" s="114"/>
      <c r="AL15353" s="41"/>
      <c r="AM15353" s="41"/>
      <c r="AN15353" s="41"/>
      <c r="AO15353" s="41"/>
      <c r="AP15353" s="41"/>
      <c r="AQ15353" s="41"/>
      <c r="AR15353" s="41"/>
      <c r="AS15353" s="41"/>
      <c r="AT15353" s="41"/>
      <c r="AU15353" s="41"/>
      <c r="AV15353" s="41"/>
      <c r="AW15353" s="41"/>
      <c r="AX15353" s="41"/>
      <c r="AY15353" s="41"/>
      <c r="AZ15353" s="41"/>
      <c r="BA15353" s="41"/>
      <c r="BB15353" s="41"/>
      <c r="BC15353" s="41"/>
      <c r="BD15353" s="41"/>
      <c r="BE15353" s="41"/>
      <c r="BF15353" s="41"/>
      <c r="BG15353" s="41"/>
      <c r="BH15353" s="41"/>
      <c r="BI15353" s="41"/>
      <c r="BJ15353" s="41"/>
      <c r="BK15353" s="41"/>
      <c r="BL15353" s="41"/>
      <c r="BM15353" s="41"/>
      <c r="BN15353" s="41"/>
      <c r="BO15353" s="41"/>
      <c r="BP15353" s="108"/>
      <c r="CG15353" s="102"/>
      <c r="CI15353" s="45"/>
    </row>
    <row r="15354" spans="37:87" ht="13" customHeight="1">
      <c r="AK15354" s="114"/>
      <c r="AL15354" s="41"/>
      <c r="AM15354" s="41"/>
      <c r="AN15354" s="41"/>
      <c r="AO15354" s="41"/>
      <c r="AP15354" s="41"/>
      <c r="AQ15354" s="41"/>
      <c r="AR15354" s="41"/>
      <c r="AS15354" s="41"/>
      <c r="AT15354" s="41"/>
      <c r="AU15354" s="41"/>
      <c r="AV15354" s="41"/>
      <c r="AW15354" s="41"/>
      <c r="AX15354" s="41"/>
      <c r="AY15354" s="41"/>
      <c r="AZ15354" s="41"/>
      <c r="BA15354" s="41"/>
      <c r="BB15354" s="41"/>
      <c r="BC15354" s="41"/>
      <c r="BD15354" s="41"/>
      <c r="BE15354" s="41"/>
      <c r="BF15354" s="41"/>
      <c r="BG15354" s="41"/>
      <c r="BH15354" s="41"/>
      <c r="BI15354" s="41"/>
      <c r="BJ15354" s="41"/>
      <c r="BK15354" s="41"/>
      <c r="BL15354" s="41"/>
      <c r="BM15354" s="41"/>
      <c r="BN15354" s="41"/>
      <c r="BO15354" s="41"/>
      <c r="BP15354" s="108"/>
      <c r="CG15354" s="102"/>
      <c r="CI15354" s="45"/>
    </row>
    <row r="15355" spans="37:87" ht="13" customHeight="1">
      <c r="AK15355" s="114"/>
      <c r="AL15355" s="41"/>
      <c r="AM15355" s="41"/>
      <c r="AN15355" s="41"/>
      <c r="AO15355" s="41"/>
      <c r="AP15355" s="41"/>
      <c r="AQ15355" s="41"/>
      <c r="AR15355" s="41"/>
      <c r="AS15355" s="41"/>
      <c r="AT15355" s="41"/>
      <c r="AU15355" s="41"/>
      <c r="AV15355" s="41"/>
      <c r="AW15355" s="41"/>
      <c r="AX15355" s="41"/>
      <c r="AY15355" s="41"/>
      <c r="AZ15355" s="41"/>
      <c r="BA15355" s="41"/>
      <c r="BB15355" s="41"/>
      <c r="BC15355" s="41"/>
      <c r="BD15355" s="41"/>
      <c r="BE15355" s="41"/>
      <c r="BF15355" s="41"/>
      <c r="BG15355" s="41"/>
      <c r="BH15355" s="41"/>
      <c r="BI15355" s="41"/>
      <c r="BJ15355" s="41"/>
      <c r="BK15355" s="41"/>
      <c r="BL15355" s="41"/>
      <c r="BM15355" s="41"/>
      <c r="BN15355" s="41"/>
      <c r="BO15355" s="41"/>
      <c r="BP15355" s="108"/>
      <c r="CG15355" s="102"/>
      <c r="CI15355" s="45"/>
    </row>
    <row r="15356" spans="37:87" ht="13" customHeight="1">
      <c r="AK15356" s="114"/>
      <c r="AL15356" s="41"/>
      <c r="AM15356" s="41"/>
      <c r="AN15356" s="41"/>
      <c r="AO15356" s="41"/>
      <c r="AP15356" s="41"/>
      <c r="AQ15356" s="41"/>
      <c r="AR15356" s="41"/>
      <c r="AS15356" s="41"/>
      <c r="AT15356" s="41"/>
      <c r="AU15356" s="41"/>
      <c r="AV15356" s="41"/>
      <c r="AW15356" s="41"/>
      <c r="AX15356" s="41"/>
      <c r="AY15356" s="41"/>
      <c r="AZ15356" s="41"/>
      <c r="BA15356" s="41"/>
      <c r="BB15356" s="41"/>
      <c r="BC15356" s="41"/>
      <c r="BD15356" s="41"/>
      <c r="BE15356" s="41"/>
      <c r="BF15356" s="41"/>
      <c r="BG15356" s="41"/>
      <c r="BH15356" s="41"/>
      <c r="BI15356" s="41"/>
      <c r="BJ15356" s="41"/>
      <c r="BK15356" s="41"/>
      <c r="BL15356" s="41"/>
      <c r="BM15356" s="41"/>
      <c r="BN15356" s="41"/>
      <c r="BO15356" s="41"/>
      <c r="BP15356" s="108"/>
      <c r="CG15356" s="102"/>
      <c r="CI15356" s="45"/>
    </row>
    <row r="15357" spans="37:87" ht="13" customHeight="1">
      <c r="AK15357" s="114"/>
      <c r="AL15357" s="41"/>
      <c r="AM15357" s="41"/>
      <c r="AN15357" s="41"/>
      <c r="AO15357" s="41"/>
      <c r="AP15357" s="41"/>
      <c r="AQ15357" s="41"/>
      <c r="AR15357" s="41"/>
      <c r="AS15357" s="41"/>
      <c r="AT15357" s="41"/>
      <c r="AU15357" s="41"/>
      <c r="AV15357" s="41"/>
      <c r="AW15357" s="41"/>
      <c r="AX15357" s="41"/>
      <c r="AY15357" s="41"/>
      <c r="AZ15357" s="41"/>
      <c r="BA15357" s="41"/>
      <c r="BB15357" s="41"/>
      <c r="BC15357" s="41"/>
      <c r="BD15357" s="41"/>
      <c r="BE15357" s="41"/>
      <c r="BF15357" s="41"/>
      <c r="BG15357" s="41"/>
      <c r="BH15357" s="41"/>
      <c r="BI15357" s="41"/>
      <c r="BJ15357" s="41"/>
      <c r="BK15357" s="41"/>
      <c r="BL15357" s="41"/>
      <c r="BM15357" s="41"/>
      <c r="BN15357" s="41"/>
      <c r="BO15357" s="41"/>
      <c r="BP15357" s="108"/>
      <c r="CG15357" s="102"/>
      <c r="CI15357" s="45"/>
    </row>
    <row r="15358" spans="37:87" ht="13" customHeight="1">
      <c r="AK15358" s="114"/>
      <c r="AL15358" s="41"/>
      <c r="AM15358" s="41"/>
      <c r="AN15358" s="41"/>
      <c r="AO15358" s="41"/>
      <c r="AP15358" s="41"/>
      <c r="AQ15358" s="41"/>
      <c r="AR15358" s="41"/>
      <c r="AS15358" s="41"/>
      <c r="AT15358" s="41"/>
      <c r="AU15358" s="41"/>
      <c r="AV15358" s="41"/>
      <c r="AW15358" s="41"/>
      <c r="AX15358" s="41"/>
      <c r="AY15358" s="41"/>
      <c r="AZ15358" s="41"/>
      <c r="BA15358" s="41"/>
      <c r="BB15358" s="41"/>
      <c r="BC15358" s="41"/>
      <c r="BD15358" s="41"/>
      <c r="BE15358" s="41"/>
      <c r="BF15358" s="41"/>
      <c r="BG15358" s="41"/>
      <c r="BH15358" s="41"/>
      <c r="BI15358" s="41"/>
      <c r="BJ15358" s="41"/>
      <c r="BK15358" s="41"/>
      <c r="BL15358" s="41"/>
      <c r="BM15358" s="41"/>
      <c r="BN15358" s="41"/>
      <c r="BO15358" s="41"/>
      <c r="BP15358" s="108"/>
      <c r="CG15358" s="102"/>
      <c r="CI15358" s="45"/>
    </row>
    <row r="15359" spans="37:87" ht="13" customHeight="1">
      <c r="AK15359" s="114"/>
      <c r="AL15359" s="41"/>
      <c r="AM15359" s="41"/>
      <c r="AN15359" s="41"/>
      <c r="AO15359" s="41"/>
      <c r="AP15359" s="41"/>
      <c r="AQ15359" s="41"/>
      <c r="AR15359" s="41"/>
      <c r="AS15359" s="41"/>
      <c r="AT15359" s="41"/>
      <c r="AU15359" s="41"/>
      <c r="AV15359" s="41"/>
      <c r="AW15359" s="41"/>
      <c r="AX15359" s="41"/>
      <c r="AY15359" s="41"/>
      <c r="AZ15359" s="41"/>
      <c r="BA15359" s="41"/>
      <c r="BB15359" s="41"/>
      <c r="BC15359" s="41"/>
      <c r="BD15359" s="41"/>
      <c r="BE15359" s="41"/>
      <c r="BF15359" s="41"/>
      <c r="BG15359" s="41"/>
      <c r="BH15359" s="41"/>
      <c r="BI15359" s="41"/>
      <c r="BJ15359" s="41"/>
      <c r="BK15359" s="41"/>
      <c r="BL15359" s="41"/>
      <c r="BM15359" s="41"/>
      <c r="BN15359" s="41"/>
      <c r="BO15359" s="41"/>
      <c r="BP15359" s="108"/>
      <c r="CG15359" s="102"/>
      <c r="CI15359" s="45"/>
    </row>
    <row r="15360" spans="37:87" ht="13" customHeight="1">
      <c r="AK15360" s="114"/>
      <c r="AL15360" s="41"/>
      <c r="AM15360" s="41"/>
      <c r="AN15360" s="41"/>
      <c r="AO15360" s="41"/>
      <c r="AP15360" s="41"/>
      <c r="AQ15360" s="41"/>
      <c r="AR15360" s="41"/>
      <c r="AS15360" s="41"/>
      <c r="AT15360" s="41"/>
      <c r="AU15360" s="41"/>
      <c r="AV15360" s="41"/>
      <c r="AW15360" s="41"/>
      <c r="AX15360" s="41"/>
      <c r="AY15360" s="41"/>
      <c r="AZ15360" s="41"/>
      <c r="BA15360" s="41"/>
      <c r="BB15360" s="41"/>
      <c r="BC15360" s="41"/>
      <c r="BD15360" s="41"/>
      <c r="BE15360" s="41"/>
      <c r="BF15360" s="41"/>
      <c r="BG15360" s="41"/>
      <c r="BH15360" s="41"/>
      <c r="BI15360" s="41"/>
      <c r="BJ15360" s="41"/>
      <c r="BK15360" s="41"/>
      <c r="BL15360" s="41"/>
      <c r="BM15360" s="41"/>
      <c r="BN15360" s="41"/>
      <c r="BO15360" s="41"/>
      <c r="BP15360" s="108"/>
      <c r="CG15360" s="102"/>
      <c r="CI15360" s="45"/>
    </row>
    <row r="15361" spans="37:87" ht="13" customHeight="1">
      <c r="AK15361" s="114"/>
      <c r="AL15361" s="41"/>
      <c r="AM15361" s="41"/>
      <c r="AN15361" s="41"/>
      <c r="AO15361" s="41"/>
      <c r="AP15361" s="41"/>
      <c r="AQ15361" s="41"/>
      <c r="AR15361" s="41"/>
      <c r="AS15361" s="41"/>
      <c r="AT15361" s="41"/>
      <c r="AU15361" s="41"/>
      <c r="AV15361" s="41"/>
      <c r="AW15361" s="41"/>
      <c r="AX15361" s="41"/>
      <c r="AY15361" s="41"/>
      <c r="AZ15361" s="41"/>
      <c r="BA15361" s="41"/>
      <c r="BB15361" s="41"/>
      <c r="BC15361" s="41"/>
      <c r="BD15361" s="41"/>
      <c r="BE15361" s="41"/>
      <c r="BF15361" s="41"/>
      <c r="BG15361" s="41"/>
      <c r="BH15361" s="41"/>
      <c r="BI15361" s="41"/>
      <c r="BJ15361" s="41"/>
      <c r="BK15361" s="41"/>
      <c r="BL15361" s="41"/>
      <c r="BM15361" s="41"/>
      <c r="BN15361" s="41"/>
      <c r="BO15361" s="41"/>
      <c r="BP15361" s="108"/>
      <c r="CG15361" s="102"/>
      <c r="CI15361" s="45"/>
    </row>
    <row r="15362" spans="37:87" ht="13" customHeight="1">
      <c r="AK15362" s="114"/>
      <c r="AL15362" s="41"/>
      <c r="AM15362" s="41"/>
      <c r="AN15362" s="41"/>
      <c r="AO15362" s="41"/>
      <c r="AP15362" s="41"/>
      <c r="AQ15362" s="41"/>
      <c r="AR15362" s="41"/>
      <c r="AS15362" s="41"/>
      <c r="AT15362" s="41"/>
      <c r="AU15362" s="41"/>
      <c r="AV15362" s="41"/>
      <c r="AW15362" s="41"/>
      <c r="AX15362" s="41"/>
      <c r="AY15362" s="41"/>
      <c r="AZ15362" s="41"/>
      <c r="BA15362" s="41"/>
      <c r="BB15362" s="41"/>
      <c r="BC15362" s="41"/>
      <c r="BD15362" s="41"/>
      <c r="BE15362" s="41"/>
      <c r="BF15362" s="41"/>
      <c r="BG15362" s="41"/>
      <c r="BH15362" s="41"/>
      <c r="BI15362" s="41"/>
      <c r="BJ15362" s="41"/>
      <c r="BK15362" s="41"/>
      <c r="BL15362" s="41"/>
      <c r="BM15362" s="41"/>
      <c r="BN15362" s="41"/>
      <c r="BO15362" s="41"/>
      <c r="BP15362" s="108"/>
      <c r="CG15362" s="102"/>
      <c r="CI15362" s="45"/>
    </row>
    <row r="15363" spans="37:87" ht="13" customHeight="1">
      <c r="AK15363" s="114"/>
      <c r="AL15363" s="41"/>
      <c r="AM15363" s="41"/>
      <c r="AN15363" s="41"/>
      <c r="AO15363" s="41"/>
      <c r="AP15363" s="41"/>
      <c r="AQ15363" s="41"/>
      <c r="AR15363" s="41"/>
      <c r="AS15363" s="41"/>
      <c r="AT15363" s="41"/>
      <c r="AU15363" s="41"/>
      <c r="AV15363" s="41"/>
      <c r="AW15363" s="41"/>
      <c r="AX15363" s="41"/>
      <c r="AY15363" s="41"/>
      <c r="AZ15363" s="41"/>
      <c r="BA15363" s="41"/>
      <c r="BB15363" s="41"/>
      <c r="BC15363" s="41"/>
      <c r="BD15363" s="41"/>
      <c r="BE15363" s="41"/>
      <c r="BF15363" s="41"/>
      <c r="BG15363" s="41"/>
      <c r="BH15363" s="41"/>
      <c r="BI15363" s="41"/>
      <c r="BJ15363" s="41"/>
      <c r="BK15363" s="41"/>
      <c r="BL15363" s="41"/>
      <c r="BM15363" s="41"/>
      <c r="BN15363" s="41"/>
      <c r="BO15363" s="41"/>
      <c r="BP15363" s="108"/>
      <c r="CG15363" s="102"/>
      <c r="CI15363" s="45"/>
    </row>
    <row r="15364" spans="37:87" ht="13" customHeight="1">
      <c r="AK15364" s="114"/>
      <c r="AL15364" s="41"/>
      <c r="AM15364" s="41"/>
      <c r="AN15364" s="41"/>
      <c r="AO15364" s="41"/>
      <c r="AP15364" s="41"/>
      <c r="AQ15364" s="41"/>
      <c r="AR15364" s="41"/>
      <c r="AS15364" s="41"/>
      <c r="AT15364" s="41"/>
      <c r="AU15364" s="41"/>
      <c r="AV15364" s="41"/>
      <c r="AW15364" s="41"/>
      <c r="AX15364" s="41"/>
      <c r="AY15364" s="41"/>
      <c r="AZ15364" s="41"/>
      <c r="BA15364" s="41"/>
      <c r="BB15364" s="41"/>
      <c r="BC15364" s="41"/>
      <c r="BD15364" s="41"/>
      <c r="BE15364" s="41"/>
      <c r="BF15364" s="41"/>
      <c r="BG15364" s="41"/>
      <c r="BH15364" s="41"/>
      <c r="BI15364" s="41"/>
      <c r="BJ15364" s="41"/>
      <c r="BK15364" s="41"/>
      <c r="BL15364" s="41"/>
      <c r="BM15364" s="41"/>
      <c r="BN15364" s="41"/>
      <c r="BO15364" s="41"/>
      <c r="BP15364" s="108"/>
      <c r="CG15364" s="102"/>
      <c r="CI15364" s="45"/>
    </row>
    <row r="15365" spans="37:87" ht="13" customHeight="1">
      <c r="AK15365" s="114"/>
      <c r="AL15365" s="41"/>
      <c r="AM15365" s="41"/>
      <c r="AN15365" s="41"/>
      <c r="AO15365" s="41"/>
      <c r="AP15365" s="41"/>
      <c r="AQ15365" s="41"/>
      <c r="AR15365" s="41"/>
      <c r="AS15365" s="41"/>
      <c r="AT15365" s="41"/>
      <c r="AU15365" s="41"/>
      <c r="AV15365" s="41"/>
      <c r="AW15365" s="41"/>
      <c r="AX15365" s="41"/>
      <c r="AY15365" s="41"/>
      <c r="AZ15365" s="41"/>
      <c r="BA15365" s="41"/>
      <c r="BB15365" s="41"/>
      <c r="BC15365" s="41"/>
      <c r="BD15365" s="41"/>
      <c r="BE15365" s="41"/>
      <c r="BF15365" s="41"/>
      <c r="BG15365" s="41"/>
      <c r="BH15365" s="41"/>
      <c r="BI15365" s="41"/>
      <c r="BJ15365" s="41"/>
      <c r="BK15365" s="41"/>
      <c r="BL15365" s="41"/>
      <c r="BM15365" s="41"/>
      <c r="BN15365" s="41"/>
      <c r="BO15365" s="41"/>
      <c r="BP15365" s="108"/>
      <c r="CG15365" s="102"/>
      <c r="CI15365" s="45"/>
    </row>
    <row r="15366" spans="37:87" ht="13" customHeight="1">
      <c r="AK15366" s="114"/>
      <c r="AL15366" s="41"/>
      <c r="AM15366" s="41"/>
      <c r="AN15366" s="41"/>
      <c r="AO15366" s="41"/>
      <c r="AP15366" s="41"/>
      <c r="AQ15366" s="41"/>
      <c r="AR15366" s="41"/>
      <c r="AS15366" s="41"/>
      <c r="AT15366" s="41"/>
      <c r="AU15366" s="41"/>
      <c r="AV15366" s="41"/>
      <c r="AW15366" s="41"/>
      <c r="AX15366" s="41"/>
      <c r="AY15366" s="41"/>
      <c r="AZ15366" s="41"/>
      <c r="BA15366" s="41"/>
      <c r="BB15366" s="41"/>
      <c r="BC15366" s="41"/>
      <c r="BD15366" s="41"/>
      <c r="BE15366" s="41"/>
      <c r="BF15366" s="41"/>
      <c r="BG15366" s="41"/>
      <c r="BH15366" s="41"/>
      <c r="BI15366" s="41"/>
      <c r="BJ15366" s="41"/>
      <c r="BK15366" s="41"/>
      <c r="BL15366" s="41"/>
      <c r="BM15366" s="41"/>
      <c r="BN15366" s="41"/>
      <c r="BO15366" s="41"/>
      <c r="BP15366" s="108"/>
      <c r="CG15366" s="102"/>
      <c r="CI15366" s="45"/>
    </row>
    <row r="15367" spans="37:87" ht="13" customHeight="1">
      <c r="AK15367" s="114"/>
      <c r="AL15367" s="41"/>
      <c r="AM15367" s="41"/>
      <c r="AN15367" s="41"/>
      <c r="AO15367" s="41"/>
      <c r="AP15367" s="41"/>
      <c r="AQ15367" s="41"/>
      <c r="AR15367" s="41"/>
      <c r="AS15367" s="41"/>
      <c r="AT15367" s="41"/>
      <c r="AU15367" s="41"/>
      <c r="AV15367" s="41"/>
      <c r="AW15367" s="41"/>
      <c r="AX15367" s="41"/>
      <c r="AY15367" s="41"/>
      <c r="AZ15367" s="41"/>
      <c r="BA15367" s="41"/>
      <c r="BB15367" s="41"/>
      <c r="BC15367" s="41"/>
      <c r="BD15367" s="41"/>
      <c r="BE15367" s="41"/>
      <c r="BF15367" s="41"/>
      <c r="BG15367" s="41"/>
      <c r="BH15367" s="41"/>
      <c r="BI15367" s="41"/>
      <c r="BJ15367" s="41"/>
      <c r="BK15367" s="41"/>
      <c r="BL15367" s="41"/>
      <c r="BM15367" s="41"/>
      <c r="BN15367" s="41"/>
      <c r="BO15367" s="41"/>
      <c r="BP15367" s="108"/>
      <c r="CG15367" s="102"/>
      <c r="CI15367" s="45"/>
    </row>
    <row r="15368" spans="37:87" ht="13" customHeight="1">
      <c r="AK15368" s="114"/>
      <c r="AL15368" s="41"/>
      <c r="AM15368" s="41"/>
      <c r="AN15368" s="41"/>
      <c r="AO15368" s="41"/>
      <c r="AP15368" s="41"/>
      <c r="AQ15368" s="41"/>
      <c r="AR15368" s="41"/>
      <c r="AS15368" s="41"/>
      <c r="AT15368" s="41"/>
      <c r="AU15368" s="41"/>
      <c r="AV15368" s="41"/>
      <c r="AW15368" s="41"/>
      <c r="AX15368" s="41"/>
      <c r="AY15368" s="41"/>
      <c r="AZ15368" s="41"/>
      <c r="BA15368" s="41"/>
      <c r="BB15368" s="41"/>
      <c r="BC15368" s="41"/>
      <c r="BD15368" s="41"/>
      <c r="BE15368" s="41"/>
      <c r="BF15368" s="41"/>
      <c r="BG15368" s="41"/>
      <c r="BH15368" s="41"/>
      <c r="BI15368" s="41"/>
      <c r="BJ15368" s="41"/>
      <c r="BK15368" s="41"/>
      <c r="BL15368" s="41"/>
      <c r="BM15368" s="41"/>
      <c r="BN15368" s="41"/>
      <c r="BO15368" s="41"/>
      <c r="BP15368" s="108"/>
      <c r="CG15368" s="102"/>
      <c r="CI15368" s="45"/>
    </row>
    <row r="15369" spans="37:87" ht="13" customHeight="1">
      <c r="AK15369" s="114"/>
      <c r="AL15369" s="41"/>
      <c r="AM15369" s="41"/>
      <c r="AN15369" s="41"/>
      <c r="AO15369" s="41"/>
      <c r="AP15369" s="41"/>
      <c r="AQ15369" s="41"/>
      <c r="AR15369" s="41"/>
      <c r="AS15369" s="41"/>
      <c r="AT15369" s="41"/>
      <c r="AU15369" s="41"/>
      <c r="AV15369" s="41"/>
      <c r="AW15369" s="41"/>
      <c r="AX15369" s="41"/>
      <c r="AY15369" s="41"/>
      <c r="AZ15369" s="41"/>
      <c r="BA15369" s="41"/>
      <c r="BB15369" s="41"/>
      <c r="BC15369" s="41"/>
      <c r="BD15369" s="41"/>
      <c r="BE15369" s="41"/>
      <c r="BF15369" s="41"/>
      <c r="BG15369" s="41"/>
      <c r="BH15369" s="41"/>
      <c r="BI15369" s="41"/>
      <c r="BJ15369" s="41"/>
      <c r="BK15369" s="41"/>
      <c r="BL15369" s="41"/>
      <c r="BM15369" s="41"/>
      <c r="BN15369" s="41"/>
      <c r="BO15369" s="41"/>
      <c r="BP15369" s="108"/>
      <c r="CG15369" s="102"/>
      <c r="CI15369" s="45"/>
    </row>
    <row r="15370" spans="37:87" ht="13" customHeight="1">
      <c r="AK15370" s="114"/>
      <c r="AL15370" s="41"/>
      <c r="AM15370" s="41"/>
      <c r="AN15370" s="41"/>
      <c r="AO15370" s="41"/>
      <c r="AP15370" s="41"/>
      <c r="AQ15370" s="41"/>
      <c r="AR15370" s="41"/>
      <c r="AS15370" s="41"/>
      <c r="AT15370" s="41"/>
      <c r="AU15370" s="41"/>
      <c r="AV15370" s="41"/>
      <c r="AW15370" s="41"/>
      <c r="AX15370" s="41"/>
      <c r="AY15370" s="41"/>
      <c r="AZ15370" s="41"/>
      <c r="BA15370" s="41"/>
      <c r="BB15370" s="41"/>
      <c r="BC15370" s="41"/>
      <c r="BD15370" s="41"/>
      <c r="BE15370" s="41"/>
      <c r="BF15370" s="41"/>
      <c r="BG15370" s="41"/>
      <c r="BH15370" s="41"/>
      <c r="BI15370" s="41"/>
      <c r="BJ15370" s="41"/>
      <c r="BK15370" s="41"/>
      <c r="BL15370" s="41"/>
      <c r="BM15370" s="41"/>
      <c r="BN15370" s="41"/>
      <c r="BO15370" s="41"/>
      <c r="BP15370" s="108"/>
      <c r="CG15370" s="102"/>
      <c r="CI15370" s="45"/>
    </row>
    <row r="15371" spans="37:87" ht="13" customHeight="1">
      <c r="AK15371" s="114"/>
      <c r="AL15371" s="41"/>
      <c r="AM15371" s="41"/>
      <c r="AN15371" s="41"/>
      <c r="AO15371" s="41"/>
      <c r="AP15371" s="41"/>
      <c r="AQ15371" s="41"/>
      <c r="AR15371" s="41"/>
      <c r="AS15371" s="41"/>
      <c r="AT15371" s="41"/>
      <c r="AU15371" s="41"/>
      <c r="AV15371" s="41"/>
      <c r="AW15371" s="41"/>
      <c r="AX15371" s="41"/>
      <c r="AY15371" s="41"/>
      <c r="AZ15371" s="41"/>
      <c r="BA15371" s="41"/>
      <c r="BB15371" s="41"/>
      <c r="BC15371" s="41"/>
      <c r="BD15371" s="41"/>
      <c r="BE15371" s="41"/>
      <c r="BF15371" s="41"/>
      <c r="BG15371" s="41"/>
      <c r="BH15371" s="41"/>
      <c r="BI15371" s="41"/>
      <c r="BJ15371" s="41"/>
      <c r="BK15371" s="41"/>
      <c r="BL15371" s="41"/>
      <c r="BM15371" s="41"/>
      <c r="BN15371" s="41"/>
      <c r="BO15371" s="41"/>
      <c r="BP15371" s="108"/>
      <c r="CG15371" s="102"/>
      <c r="CI15371" s="45"/>
    </row>
    <row r="15372" spans="37:87" ht="13" customHeight="1">
      <c r="AK15372" s="114"/>
      <c r="AL15372" s="41"/>
      <c r="AM15372" s="41"/>
      <c r="AN15372" s="41"/>
      <c r="AO15372" s="41"/>
      <c r="AP15372" s="41"/>
      <c r="AQ15372" s="41"/>
      <c r="AR15372" s="41"/>
      <c r="AS15372" s="41"/>
      <c r="AT15372" s="41"/>
      <c r="AU15372" s="41"/>
      <c r="AV15372" s="41"/>
      <c r="AW15372" s="41"/>
      <c r="AX15372" s="41"/>
      <c r="AY15372" s="41"/>
      <c r="AZ15372" s="41"/>
      <c r="BA15372" s="41"/>
      <c r="BB15372" s="41"/>
      <c r="BC15372" s="41"/>
      <c r="BD15372" s="41"/>
      <c r="BE15372" s="41"/>
      <c r="BF15372" s="41"/>
      <c r="BG15372" s="41"/>
      <c r="BH15372" s="41"/>
      <c r="BI15372" s="41"/>
      <c r="BJ15372" s="41"/>
      <c r="BK15372" s="41"/>
      <c r="BL15372" s="41"/>
      <c r="BM15372" s="41"/>
      <c r="BN15372" s="41"/>
      <c r="BO15372" s="41"/>
      <c r="BP15372" s="108"/>
      <c r="CG15372" s="102"/>
      <c r="CI15372" s="45"/>
    </row>
    <row r="15373" spans="37:87" ht="13" customHeight="1">
      <c r="AK15373" s="114"/>
      <c r="AL15373" s="41"/>
      <c r="AM15373" s="41"/>
      <c r="AN15373" s="41"/>
      <c r="AO15373" s="41"/>
      <c r="AP15373" s="41"/>
      <c r="AQ15373" s="41"/>
      <c r="AR15373" s="41"/>
      <c r="AS15373" s="41"/>
      <c r="AT15373" s="41"/>
      <c r="AU15373" s="41"/>
      <c r="AV15373" s="41"/>
      <c r="AW15373" s="41"/>
      <c r="AX15373" s="41"/>
      <c r="AY15373" s="41"/>
      <c r="AZ15373" s="41"/>
      <c r="BA15373" s="41"/>
      <c r="BB15373" s="41"/>
      <c r="BC15373" s="41"/>
      <c r="BD15373" s="41"/>
      <c r="BE15373" s="41"/>
      <c r="BF15373" s="41"/>
      <c r="BG15373" s="41"/>
      <c r="BH15373" s="41"/>
      <c r="BI15373" s="41"/>
      <c r="BJ15373" s="41"/>
      <c r="BK15373" s="41"/>
      <c r="BL15373" s="41"/>
      <c r="BM15373" s="41"/>
      <c r="BN15373" s="41"/>
      <c r="BO15373" s="41"/>
      <c r="BP15373" s="108"/>
      <c r="CG15373" s="102"/>
      <c r="CI15373" s="45"/>
    </row>
    <row r="15374" spans="37:87" ht="13" customHeight="1">
      <c r="AK15374" s="114"/>
      <c r="AL15374" s="41"/>
      <c r="AM15374" s="41"/>
      <c r="AN15374" s="41"/>
      <c r="AO15374" s="41"/>
      <c r="AP15374" s="41"/>
      <c r="AQ15374" s="41"/>
      <c r="AR15374" s="41"/>
      <c r="AS15374" s="41"/>
      <c r="AT15374" s="41"/>
      <c r="AU15374" s="41"/>
      <c r="AV15374" s="41"/>
      <c r="AW15374" s="41"/>
      <c r="AX15374" s="41"/>
      <c r="AY15374" s="41"/>
      <c r="AZ15374" s="41"/>
      <c r="BA15374" s="41"/>
      <c r="BB15374" s="41"/>
      <c r="BC15374" s="41"/>
      <c r="BD15374" s="41"/>
      <c r="BE15374" s="41"/>
      <c r="BF15374" s="41"/>
      <c r="BG15374" s="41"/>
      <c r="BH15374" s="41"/>
      <c r="BI15374" s="41"/>
      <c r="BJ15374" s="41"/>
      <c r="BK15374" s="41"/>
      <c r="BL15374" s="41"/>
      <c r="BM15374" s="41"/>
      <c r="BN15374" s="41"/>
      <c r="BO15374" s="41"/>
      <c r="BP15374" s="108"/>
      <c r="CG15374" s="102"/>
      <c r="CI15374" s="45"/>
    </row>
    <row r="15375" spans="37:87" ht="13" customHeight="1">
      <c r="AK15375" s="114"/>
      <c r="AL15375" s="41"/>
      <c r="AM15375" s="41"/>
      <c r="AN15375" s="41"/>
      <c r="AO15375" s="41"/>
      <c r="AP15375" s="41"/>
      <c r="AQ15375" s="41"/>
      <c r="AR15375" s="41"/>
      <c r="AS15375" s="41"/>
      <c r="AT15375" s="41"/>
      <c r="AU15375" s="41"/>
      <c r="AV15375" s="41"/>
      <c r="AW15375" s="41"/>
      <c r="AX15375" s="41"/>
      <c r="AY15375" s="41"/>
      <c r="AZ15375" s="41"/>
      <c r="BA15375" s="41"/>
      <c r="BB15375" s="41"/>
      <c r="BC15375" s="41"/>
      <c r="BD15375" s="41"/>
      <c r="BE15375" s="41"/>
      <c r="BF15375" s="41"/>
      <c r="BG15375" s="41"/>
      <c r="BH15375" s="41"/>
      <c r="BI15375" s="41"/>
      <c r="BJ15375" s="41"/>
      <c r="BK15375" s="41"/>
      <c r="BL15375" s="41"/>
      <c r="BM15375" s="41"/>
      <c r="BN15375" s="41"/>
      <c r="BO15375" s="41"/>
      <c r="BP15375" s="108"/>
      <c r="CG15375" s="102"/>
      <c r="CI15375" s="45"/>
    </row>
    <row r="15376" spans="37:87" ht="13" customHeight="1">
      <c r="AK15376" s="114"/>
      <c r="AL15376" s="41"/>
      <c r="AM15376" s="41"/>
      <c r="AN15376" s="41"/>
      <c r="AO15376" s="41"/>
      <c r="AP15376" s="41"/>
      <c r="AQ15376" s="41"/>
      <c r="AR15376" s="41"/>
      <c r="AS15376" s="41"/>
      <c r="AT15376" s="41"/>
      <c r="AU15376" s="41"/>
      <c r="AV15376" s="41"/>
      <c r="AW15376" s="41"/>
      <c r="AX15376" s="41"/>
      <c r="AY15376" s="41"/>
      <c r="AZ15376" s="41"/>
      <c r="BA15376" s="41"/>
      <c r="BB15376" s="41"/>
      <c r="BC15376" s="41"/>
      <c r="BD15376" s="41"/>
      <c r="BE15376" s="41"/>
      <c r="BF15376" s="41"/>
      <c r="BG15376" s="41"/>
      <c r="BH15376" s="41"/>
      <c r="BI15376" s="41"/>
      <c r="BJ15376" s="41"/>
      <c r="BK15376" s="41"/>
      <c r="BL15376" s="41"/>
      <c r="BM15376" s="41"/>
      <c r="BN15376" s="41"/>
      <c r="BO15376" s="41"/>
      <c r="BP15376" s="108"/>
      <c r="CG15376" s="102"/>
      <c r="CI15376" s="45"/>
    </row>
    <row r="15377" spans="37:87" ht="13" customHeight="1">
      <c r="AK15377" s="114"/>
      <c r="AL15377" s="41"/>
      <c r="AM15377" s="41"/>
      <c r="AN15377" s="41"/>
      <c r="AO15377" s="41"/>
      <c r="AP15377" s="41"/>
      <c r="AQ15377" s="41"/>
      <c r="AR15377" s="41"/>
      <c r="AS15377" s="41"/>
      <c r="AT15377" s="41"/>
      <c r="AU15377" s="41"/>
      <c r="AV15377" s="41"/>
      <c r="AW15377" s="41"/>
      <c r="AX15377" s="41"/>
      <c r="AY15377" s="41"/>
      <c r="AZ15377" s="41"/>
      <c r="BA15377" s="41"/>
      <c r="BB15377" s="41"/>
      <c r="BC15377" s="41"/>
      <c r="BD15377" s="41"/>
      <c r="BE15377" s="41"/>
      <c r="BF15377" s="41"/>
      <c r="BG15377" s="41"/>
      <c r="BH15377" s="41"/>
      <c r="BI15377" s="41"/>
      <c r="BJ15377" s="41"/>
      <c r="BK15377" s="41"/>
      <c r="BL15377" s="41"/>
      <c r="BM15377" s="41"/>
      <c r="BN15377" s="41"/>
      <c r="BO15377" s="41"/>
      <c r="BP15377" s="108"/>
      <c r="CG15377" s="102"/>
      <c r="CI15377" s="45"/>
    </row>
    <row r="15378" spans="37:87" ht="13" customHeight="1">
      <c r="AK15378" s="114"/>
      <c r="AL15378" s="41"/>
      <c r="AM15378" s="41"/>
      <c r="AN15378" s="41"/>
      <c r="AO15378" s="41"/>
      <c r="AP15378" s="41"/>
      <c r="AQ15378" s="41"/>
      <c r="AR15378" s="41"/>
      <c r="AS15378" s="41"/>
      <c r="AT15378" s="41"/>
      <c r="AU15378" s="41"/>
      <c r="AV15378" s="41"/>
      <c r="AW15378" s="41"/>
      <c r="AX15378" s="41"/>
      <c r="AY15378" s="41"/>
      <c r="AZ15378" s="41"/>
      <c r="BA15378" s="41"/>
      <c r="BB15378" s="41"/>
      <c r="BC15378" s="41"/>
      <c r="BD15378" s="41"/>
      <c r="BE15378" s="41"/>
      <c r="BF15378" s="41"/>
      <c r="BG15378" s="41"/>
      <c r="BH15378" s="41"/>
      <c r="BI15378" s="41"/>
      <c r="BJ15378" s="41"/>
      <c r="BK15378" s="41"/>
      <c r="BL15378" s="41"/>
      <c r="BM15378" s="41"/>
      <c r="BN15378" s="41"/>
      <c r="BO15378" s="41"/>
      <c r="BP15378" s="108"/>
      <c r="CG15378" s="102"/>
      <c r="CI15378" s="45"/>
    </row>
    <row r="15379" spans="37:87" ht="13" customHeight="1">
      <c r="AK15379" s="114"/>
      <c r="AL15379" s="41"/>
      <c r="AM15379" s="41"/>
      <c r="AN15379" s="41"/>
      <c r="AO15379" s="41"/>
      <c r="AP15379" s="41"/>
      <c r="AQ15379" s="41"/>
      <c r="AR15379" s="41"/>
      <c r="AS15379" s="41"/>
      <c r="AT15379" s="41"/>
      <c r="AU15379" s="41"/>
      <c r="AV15379" s="41"/>
      <c r="AW15379" s="41"/>
      <c r="AX15379" s="41"/>
      <c r="AY15379" s="41"/>
      <c r="AZ15379" s="41"/>
      <c r="BA15379" s="41"/>
      <c r="BB15379" s="41"/>
      <c r="BC15379" s="41"/>
      <c r="BD15379" s="41"/>
      <c r="BE15379" s="41"/>
      <c r="BF15379" s="41"/>
      <c r="BG15379" s="41"/>
      <c r="BH15379" s="41"/>
      <c r="BI15379" s="41"/>
      <c r="BJ15379" s="41"/>
      <c r="BK15379" s="41"/>
      <c r="BL15379" s="41"/>
      <c r="BM15379" s="41"/>
      <c r="BN15379" s="41"/>
      <c r="BO15379" s="41"/>
      <c r="BP15379" s="108"/>
      <c r="CG15379" s="102"/>
      <c r="CI15379" s="45"/>
    </row>
    <row r="15380" spans="37:87" ht="13" customHeight="1">
      <c r="AK15380" s="114"/>
      <c r="AL15380" s="41"/>
      <c r="AM15380" s="41"/>
      <c r="AN15380" s="41"/>
      <c r="AO15380" s="41"/>
      <c r="AP15380" s="41"/>
      <c r="AQ15380" s="41"/>
      <c r="AR15380" s="41"/>
      <c r="AS15380" s="41"/>
      <c r="AT15380" s="41"/>
      <c r="AU15380" s="41"/>
      <c r="AV15380" s="41"/>
      <c r="AW15380" s="41"/>
      <c r="AX15380" s="41"/>
      <c r="AY15380" s="41"/>
      <c r="AZ15380" s="41"/>
      <c r="BA15380" s="41"/>
      <c r="BB15380" s="41"/>
      <c r="BC15380" s="41"/>
      <c r="BD15380" s="41"/>
      <c r="BE15380" s="41"/>
      <c r="BF15380" s="41"/>
      <c r="BG15380" s="41"/>
      <c r="BH15380" s="41"/>
      <c r="BI15380" s="41"/>
      <c r="BJ15380" s="41"/>
      <c r="BK15380" s="41"/>
      <c r="BL15380" s="41"/>
      <c r="BM15380" s="41"/>
      <c r="BN15380" s="41"/>
      <c r="BO15380" s="41"/>
      <c r="BP15380" s="108"/>
      <c r="CG15380" s="102"/>
      <c r="CI15380" s="45"/>
    </row>
    <row r="15381" spans="37:87" ht="13" customHeight="1">
      <c r="AK15381" s="114"/>
      <c r="AL15381" s="41"/>
      <c r="AM15381" s="41"/>
      <c r="AN15381" s="41"/>
      <c r="AO15381" s="41"/>
      <c r="AP15381" s="41"/>
      <c r="AQ15381" s="41"/>
      <c r="AR15381" s="41"/>
      <c r="AS15381" s="41"/>
      <c r="AT15381" s="41"/>
      <c r="AU15381" s="41"/>
      <c r="AV15381" s="41"/>
      <c r="AW15381" s="41"/>
      <c r="AX15381" s="41"/>
      <c r="AY15381" s="41"/>
      <c r="AZ15381" s="41"/>
      <c r="BA15381" s="41"/>
      <c r="BB15381" s="41"/>
      <c r="BC15381" s="41"/>
      <c r="BD15381" s="41"/>
      <c r="BE15381" s="41"/>
      <c r="BF15381" s="41"/>
      <c r="BG15381" s="41"/>
      <c r="BH15381" s="41"/>
      <c r="BI15381" s="41"/>
      <c r="BJ15381" s="41"/>
      <c r="BK15381" s="41"/>
      <c r="BL15381" s="41"/>
      <c r="BM15381" s="41"/>
      <c r="BN15381" s="41"/>
      <c r="BO15381" s="41"/>
      <c r="BP15381" s="108"/>
      <c r="CG15381" s="102"/>
      <c r="CI15381" s="45"/>
    </row>
    <row r="15382" spans="37:87" ht="13" customHeight="1">
      <c r="AK15382" s="114"/>
      <c r="AL15382" s="41"/>
      <c r="AM15382" s="41"/>
      <c r="AN15382" s="41"/>
      <c r="AO15382" s="41"/>
      <c r="AP15382" s="41"/>
      <c r="AQ15382" s="41"/>
      <c r="AR15382" s="41"/>
      <c r="AS15382" s="41"/>
      <c r="AT15382" s="41"/>
      <c r="AU15382" s="41"/>
      <c r="AV15382" s="41"/>
      <c r="AW15382" s="41"/>
      <c r="AX15382" s="41"/>
      <c r="AY15382" s="41"/>
      <c r="AZ15382" s="41"/>
      <c r="BA15382" s="41"/>
      <c r="BB15382" s="41"/>
      <c r="BC15382" s="41"/>
      <c r="BD15382" s="41"/>
      <c r="BE15382" s="41"/>
      <c r="BF15382" s="41"/>
      <c r="BG15382" s="41"/>
      <c r="BH15382" s="41"/>
      <c r="BI15382" s="41"/>
      <c r="BJ15382" s="41"/>
      <c r="BK15382" s="41"/>
      <c r="BL15382" s="41"/>
      <c r="BM15382" s="41"/>
      <c r="BN15382" s="41"/>
      <c r="BO15382" s="41"/>
      <c r="BP15382" s="108"/>
      <c r="CG15382" s="102"/>
      <c r="CI15382" s="45"/>
    </row>
    <row r="15383" spans="37:87" ht="13" customHeight="1">
      <c r="AK15383" s="114"/>
      <c r="AL15383" s="41"/>
      <c r="AM15383" s="41"/>
      <c r="AN15383" s="41"/>
      <c r="AO15383" s="41"/>
      <c r="AP15383" s="41"/>
      <c r="AQ15383" s="41"/>
      <c r="AR15383" s="41"/>
      <c r="AS15383" s="41"/>
      <c r="AT15383" s="41"/>
      <c r="AU15383" s="41"/>
      <c r="AV15383" s="41"/>
      <c r="AW15383" s="41"/>
      <c r="AX15383" s="41"/>
      <c r="AY15383" s="41"/>
      <c r="AZ15383" s="41"/>
      <c r="BA15383" s="41"/>
      <c r="BB15383" s="41"/>
      <c r="BC15383" s="41"/>
      <c r="BD15383" s="41"/>
      <c r="BE15383" s="41"/>
      <c r="BF15383" s="41"/>
      <c r="BG15383" s="41"/>
      <c r="BH15383" s="41"/>
      <c r="BI15383" s="41"/>
      <c r="BJ15383" s="41"/>
      <c r="BK15383" s="41"/>
      <c r="BL15383" s="41"/>
      <c r="BM15383" s="41"/>
      <c r="BN15383" s="41"/>
      <c r="BO15383" s="41"/>
      <c r="BP15383" s="108"/>
      <c r="CG15383" s="102"/>
      <c r="CI15383" s="45"/>
    </row>
    <row r="15384" spans="37:87" ht="13" customHeight="1">
      <c r="AK15384" s="114"/>
      <c r="AL15384" s="41"/>
      <c r="AM15384" s="41"/>
      <c r="AN15384" s="41"/>
      <c r="AO15384" s="41"/>
      <c r="AP15384" s="41"/>
      <c r="AQ15384" s="41"/>
      <c r="AR15384" s="41"/>
      <c r="AS15384" s="41"/>
      <c r="AT15384" s="41"/>
      <c r="AU15384" s="41"/>
      <c r="AV15384" s="41"/>
      <c r="AW15384" s="41"/>
      <c r="AX15384" s="41"/>
      <c r="AY15384" s="41"/>
      <c r="AZ15384" s="41"/>
      <c r="BA15384" s="41"/>
      <c r="BB15384" s="41"/>
      <c r="BC15384" s="41"/>
      <c r="BD15384" s="41"/>
      <c r="BE15384" s="41"/>
      <c r="BF15384" s="41"/>
      <c r="BG15384" s="41"/>
      <c r="BH15384" s="41"/>
      <c r="BI15384" s="41"/>
      <c r="BJ15384" s="41"/>
      <c r="BK15384" s="41"/>
      <c r="BL15384" s="41"/>
      <c r="BM15384" s="41"/>
      <c r="BN15384" s="41"/>
      <c r="BO15384" s="41"/>
      <c r="BP15384" s="108"/>
      <c r="CG15384" s="102"/>
      <c r="CI15384" s="45"/>
    </row>
    <row r="15385" spans="37:87" ht="13" customHeight="1">
      <c r="AK15385" s="114"/>
      <c r="AL15385" s="41"/>
      <c r="AM15385" s="41"/>
      <c r="AN15385" s="41"/>
      <c r="AO15385" s="41"/>
      <c r="AP15385" s="41"/>
      <c r="AQ15385" s="41"/>
      <c r="AR15385" s="41"/>
      <c r="AS15385" s="41"/>
      <c r="AT15385" s="41"/>
      <c r="AU15385" s="41"/>
      <c r="AV15385" s="41"/>
      <c r="AW15385" s="41"/>
      <c r="AX15385" s="41"/>
      <c r="AY15385" s="41"/>
      <c r="AZ15385" s="41"/>
      <c r="BA15385" s="41"/>
      <c r="BB15385" s="41"/>
      <c r="BC15385" s="41"/>
      <c r="BD15385" s="41"/>
      <c r="BE15385" s="41"/>
      <c r="BF15385" s="41"/>
      <c r="BG15385" s="41"/>
      <c r="BH15385" s="41"/>
      <c r="BI15385" s="41"/>
      <c r="BJ15385" s="41"/>
      <c r="BK15385" s="41"/>
      <c r="BL15385" s="41"/>
      <c r="BM15385" s="41"/>
      <c r="BN15385" s="41"/>
      <c r="BO15385" s="41"/>
      <c r="BP15385" s="108"/>
      <c r="CG15385" s="102"/>
      <c r="CI15385" s="45"/>
    </row>
    <row r="15386" spans="37:87" ht="13" customHeight="1">
      <c r="AK15386" s="114"/>
      <c r="AL15386" s="41"/>
      <c r="AM15386" s="41"/>
      <c r="AN15386" s="41"/>
      <c r="AO15386" s="41"/>
      <c r="AP15386" s="41"/>
      <c r="AQ15386" s="41"/>
      <c r="AR15386" s="41"/>
      <c r="AS15386" s="41"/>
      <c r="AT15386" s="41"/>
      <c r="AU15386" s="41"/>
      <c r="AV15386" s="41"/>
      <c r="AW15386" s="41"/>
      <c r="AX15386" s="41"/>
      <c r="AY15386" s="41"/>
      <c r="AZ15386" s="41"/>
      <c r="BA15386" s="41"/>
      <c r="BB15386" s="41"/>
      <c r="BC15386" s="41"/>
      <c r="BD15386" s="41"/>
      <c r="BE15386" s="41"/>
      <c r="BF15386" s="41"/>
      <c r="BG15386" s="41"/>
      <c r="BH15386" s="41"/>
      <c r="BI15386" s="41"/>
      <c r="BJ15386" s="41"/>
      <c r="BK15386" s="41"/>
      <c r="BL15386" s="41"/>
      <c r="BM15386" s="41"/>
      <c r="BN15386" s="41"/>
      <c r="BO15386" s="41"/>
      <c r="BP15386" s="108"/>
      <c r="CG15386" s="102"/>
      <c r="CI15386" s="45"/>
    </row>
    <row r="15387" spans="37:87" ht="13" customHeight="1">
      <c r="AK15387" s="114"/>
      <c r="AL15387" s="41"/>
      <c r="AM15387" s="41"/>
      <c r="AN15387" s="41"/>
      <c r="AO15387" s="41"/>
      <c r="AP15387" s="41"/>
      <c r="AQ15387" s="41"/>
      <c r="AR15387" s="41"/>
      <c r="AS15387" s="41"/>
      <c r="AT15387" s="41"/>
      <c r="AU15387" s="41"/>
      <c r="AV15387" s="41"/>
      <c r="AW15387" s="41"/>
      <c r="AX15387" s="41"/>
      <c r="AY15387" s="41"/>
      <c r="AZ15387" s="41"/>
      <c r="BA15387" s="41"/>
      <c r="BB15387" s="41"/>
      <c r="BC15387" s="41"/>
      <c r="BD15387" s="41"/>
      <c r="BE15387" s="41"/>
      <c r="BF15387" s="41"/>
      <c r="BG15387" s="41"/>
      <c r="BH15387" s="41"/>
      <c r="BI15387" s="41"/>
      <c r="BJ15387" s="41"/>
      <c r="BK15387" s="41"/>
      <c r="BL15387" s="41"/>
      <c r="BM15387" s="41"/>
      <c r="BN15387" s="41"/>
      <c r="BO15387" s="41"/>
      <c r="BP15387" s="108"/>
      <c r="CG15387" s="102"/>
      <c r="CI15387" s="45"/>
    </row>
    <row r="15388" spans="37:87" ht="13" customHeight="1">
      <c r="AK15388" s="114"/>
      <c r="AL15388" s="41"/>
      <c r="AM15388" s="41"/>
      <c r="AN15388" s="41"/>
      <c r="AO15388" s="41"/>
      <c r="AP15388" s="41"/>
      <c r="AQ15388" s="41"/>
      <c r="AR15388" s="41"/>
      <c r="AS15388" s="41"/>
      <c r="AT15388" s="41"/>
      <c r="AU15388" s="41"/>
      <c r="AV15388" s="41"/>
      <c r="AW15388" s="41"/>
      <c r="AX15388" s="41"/>
      <c r="AY15388" s="41"/>
      <c r="AZ15388" s="41"/>
      <c r="BA15388" s="41"/>
      <c r="BB15388" s="41"/>
      <c r="BC15388" s="41"/>
      <c r="BD15388" s="41"/>
      <c r="BE15388" s="41"/>
      <c r="BF15388" s="41"/>
      <c r="BG15388" s="41"/>
      <c r="BH15388" s="41"/>
      <c r="BI15388" s="41"/>
      <c r="BJ15388" s="41"/>
      <c r="BK15388" s="41"/>
      <c r="BL15388" s="41"/>
      <c r="BM15388" s="41"/>
      <c r="BN15388" s="41"/>
      <c r="BO15388" s="41"/>
      <c r="BP15388" s="108"/>
      <c r="CG15388" s="102"/>
      <c r="CI15388" s="45"/>
    </row>
    <row r="15389" spans="37:87" ht="13" customHeight="1">
      <c r="AK15389" s="114"/>
      <c r="AL15389" s="41"/>
      <c r="AM15389" s="41"/>
      <c r="AN15389" s="41"/>
      <c r="AO15389" s="41"/>
      <c r="AP15389" s="41"/>
      <c r="AQ15389" s="41"/>
      <c r="AR15389" s="41"/>
      <c r="AS15389" s="41"/>
      <c r="AT15389" s="41"/>
      <c r="AU15389" s="41"/>
      <c r="AV15389" s="41"/>
      <c r="AW15389" s="41"/>
      <c r="AX15389" s="41"/>
      <c r="AY15389" s="41"/>
      <c r="AZ15389" s="41"/>
      <c r="BA15389" s="41"/>
      <c r="BB15389" s="41"/>
      <c r="BC15389" s="41"/>
      <c r="BD15389" s="41"/>
      <c r="BE15389" s="41"/>
      <c r="BF15389" s="41"/>
      <c r="BG15389" s="41"/>
      <c r="BH15389" s="41"/>
      <c r="BI15389" s="41"/>
      <c r="BJ15389" s="41"/>
      <c r="BK15389" s="41"/>
      <c r="BL15389" s="41"/>
      <c r="BM15389" s="41"/>
      <c r="BN15389" s="41"/>
      <c r="BO15389" s="41"/>
      <c r="BP15389" s="108"/>
      <c r="CG15389" s="102"/>
      <c r="CI15389" s="45"/>
    </row>
    <row r="15390" spans="37:87" ht="13" customHeight="1">
      <c r="AK15390" s="114"/>
      <c r="AL15390" s="41"/>
      <c r="AM15390" s="41"/>
      <c r="AN15390" s="41"/>
      <c r="AO15390" s="41"/>
      <c r="AP15390" s="41"/>
      <c r="AQ15390" s="41"/>
      <c r="AR15390" s="41"/>
      <c r="AS15390" s="41"/>
      <c r="AT15390" s="41"/>
      <c r="AU15390" s="41"/>
      <c r="AV15390" s="41"/>
      <c r="AW15390" s="41"/>
      <c r="AX15390" s="41"/>
      <c r="AY15390" s="41"/>
      <c r="AZ15390" s="41"/>
      <c r="BA15390" s="41"/>
      <c r="BB15390" s="41"/>
      <c r="BC15390" s="41"/>
      <c r="BD15390" s="41"/>
      <c r="BE15390" s="41"/>
      <c r="BF15390" s="41"/>
      <c r="BG15390" s="41"/>
      <c r="BH15390" s="41"/>
      <c r="BI15390" s="41"/>
      <c r="BJ15390" s="41"/>
      <c r="BK15390" s="41"/>
      <c r="BL15390" s="41"/>
      <c r="BM15390" s="41"/>
      <c r="BN15390" s="41"/>
      <c r="BO15390" s="41"/>
      <c r="BP15390" s="108"/>
      <c r="CG15390" s="102"/>
      <c r="CI15390" s="45"/>
    </row>
    <row r="15391" spans="37:87" ht="13" customHeight="1">
      <c r="AK15391" s="114"/>
      <c r="AL15391" s="41"/>
      <c r="AM15391" s="41"/>
      <c r="AN15391" s="41"/>
      <c r="AO15391" s="41"/>
      <c r="AP15391" s="41"/>
      <c r="AQ15391" s="41"/>
      <c r="AR15391" s="41"/>
      <c r="AS15391" s="41"/>
      <c r="AT15391" s="41"/>
      <c r="AU15391" s="41"/>
      <c r="AV15391" s="41"/>
      <c r="AW15391" s="41"/>
      <c r="AX15391" s="41"/>
      <c r="AY15391" s="41"/>
      <c r="AZ15391" s="41"/>
      <c r="BA15391" s="41"/>
      <c r="BB15391" s="41"/>
      <c r="BC15391" s="41"/>
      <c r="BD15391" s="41"/>
      <c r="BE15391" s="41"/>
      <c r="BF15391" s="41"/>
      <c r="BG15391" s="41"/>
      <c r="BH15391" s="41"/>
      <c r="BI15391" s="41"/>
      <c r="BJ15391" s="41"/>
      <c r="BK15391" s="41"/>
      <c r="BL15391" s="41"/>
      <c r="BM15391" s="41"/>
      <c r="BN15391" s="41"/>
      <c r="BO15391" s="41"/>
      <c r="BP15391" s="108"/>
      <c r="CG15391" s="102"/>
      <c r="CI15391" s="45"/>
    </row>
    <row r="15392" spans="37:87" ht="13" customHeight="1">
      <c r="AK15392" s="114"/>
      <c r="AL15392" s="41"/>
      <c r="AM15392" s="41"/>
      <c r="AN15392" s="41"/>
      <c r="AO15392" s="41"/>
      <c r="AP15392" s="41"/>
      <c r="AQ15392" s="41"/>
      <c r="AR15392" s="41"/>
      <c r="AS15392" s="41"/>
      <c r="AT15392" s="41"/>
      <c r="AU15392" s="41"/>
      <c r="AV15392" s="41"/>
      <c r="AW15392" s="41"/>
      <c r="AX15392" s="41"/>
      <c r="AY15392" s="41"/>
      <c r="AZ15392" s="41"/>
      <c r="BA15392" s="41"/>
      <c r="BB15392" s="41"/>
      <c r="BC15392" s="41"/>
      <c r="BD15392" s="41"/>
      <c r="BE15392" s="41"/>
      <c r="BF15392" s="41"/>
      <c r="BG15392" s="41"/>
      <c r="BH15392" s="41"/>
      <c r="BI15392" s="41"/>
      <c r="BJ15392" s="41"/>
      <c r="BK15392" s="41"/>
      <c r="BL15392" s="41"/>
      <c r="BM15392" s="41"/>
      <c r="BN15392" s="41"/>
      <c r="BO15392" s="41"/>
      <c r="BP15392" s="108"/>
      <c r="CG15392" s="102"/>
      <c r="CI15392" s="45"/>
    </row>
    <row r="15393" spans="37:87" ht="13" customHeight="1">
      <c r="AK15393" s="114"/>
      <c r="AL15393" s="41"/>
      <c r="AM15393" s="41"/>
      <c r="AN15393" s="41"/>
      <c r="AO15393" s="41"/>
      <c r="AP15393" s="41"/>
      <c r="AQ15393" s="41"/>
      <c r="AR15393" s="41"/>
      <c r="AS15393" s="41"/>
      <c r="AT15393" s="41"/>
      <c r="AU15393" s="41"/>
      <c r="AV15393" s="41"/>
      <c r="AW15393" s="41"/>
      <c r="AX15393" s="41"/>
      <c r="AY15393" s="41"/>
      <c r="AZ15393" s="41"/>
      <c r="BA15393" s="41"/>
      <c r="BB15393" s="41"/>
      <c r="BC15393" s="41"/>
      <c r="BD15393" s="41"/>
      <c r="BE15393" s="41"/>
      <c r="BF15393" s="41"/>
      <c r="BG15393" s="41"/>
      <c r="BH15393" s="41"/>
      <c r="BI15393" s="41"/>
      <c r="BJ15393" s="41"/>
      <c r="BK15393" s="41"/>
      <c r="BL15393" s="41"/>
      <c r="BM15393" s="41"/>
      <c r="BN15393" s="41"/>
      <c r="BO15393" s="41"/>
      <c r="BP15393" s="108"/>
      <c r="CG15393" s="102"/>
      <c r="CI15393" s="45"/>
    </row>
    <row r="15394" spans="37:87" ht="13" customHeight="1">
      <c r="AK15394" s="114"/>
      <c r="AL15394" s="41"/>
      <c r="AM15394" s="41"/>
      <c r="AN15394" s="41"/>
      <c r="AO15394" s="41"/>
      <c r="AP15394" s="41"/>
      <c r="AQ15394" s="41"/>
      <c r="AR15394" s="41"/>
      <c r="AS15394" s="41"/>
      <c r="AT15394" s="41"/>
      <c r="AU15394" s="41"/>
      <c r="AV15394" s="41"/>
      <c r="AW15394" s="41"/>
      <c r="AX15394" s="41"/>
      <c r="AY15394" s="41"/>
      <c r="AZ15394" s="41"/>
      <c r="BA15394" s="41"/>
      <c r="BB15394" s="41"/>
      <c r="BC15394" s="41"/>
      <c r="BD15394" s="41"/>
      <c r="BE15394" s="41"/>
      <c r="BF15394" s="41"/>
      <c r="BG15394" s="41"/>
      <c r="BH15394" s="41"/>
      <c r="BI15394" s="41"/>
      <c r="BJ15394" s="41"/>
      <c r="BK15394" s="41"/>
      <c r="BL15394" s="41"/>
      <c r="BM15394" s="41"/>
      <c r="BN15394" s="41"/>
      <c r="BO15394" s="41"/>
      <c r="BP15394" s="108"/>
      <c r="CG15394" s="102"/>
      <c r="CI15394" s="45"/>
    </row>
    <row r="15395" spans="37:87" ht="13" customHeight="1">
      <c r="AK15395" s="114"/>
      <c r="AL15395" s="41"/>
      <c r="AM15395" s="41"/>
      <c r="AN15395" s="41"/>
      <c r="AO15395" s="41"/>
      <c r="AP15395" s="41"/>
      <c r="AQ15395" s="41"/>
      <c r="AR15395" s="41"/>
      <c r="AS15395" s="41"/>
      <c r="AT15395" s="41"/>
      <c r="AU15395" s="41"/>
      <c r="AV15395" s="41"/>
      <c r="AW15395" s="41"/>
      <c r="AX15395" s="41"/>
      <c r="AY15395" s="41"/>
      <c r="AZ15395" s="41"/>
      <c r="BA15395" s="41"/>
      <c r="BB15395" s="41"/>
      <c r="BC15395" s="41"/>
      <c r="BD15395" s="41"/>
      <c r="BE15395" s="41"/>
      <c r="BF15395" s="41"/>
      <c r="BG15395" s="41"/>
      <c r="BH15395" s="41"/>
      <c r="BI15395" s="41"/>
      <c r="BJ15395" s="41"/>
      <c r="BK15395" s="41"/>
      <c r="BL15395" s="41"/>
      <c r="BM15395" s="41"/>
      <c r="BN15395" s="41"/>
      <c r="BO15395" s="41"/>
      <c r="BP15395" s="108"/>
      <c r="CG15395" s="102"/>
      <c r="CI15395" s="45"/>
    </row>
    <row r="15396" spans="37:87" ht="13" customHeight="1">
      <c r="AK15396" s="114"/>
      <c r="AL15396" s="41"/>
      <c r="AM15396" s="41"/>
      <c r="AN15396" s="41"/>
      <c r="AO15396" s="41"/>
      <c r="AP15396" s="41"/>
      <c r="AQ15396" s="41"/>
      <c r="AR15396" s="41"/>
      <c r="AS15396" s="41"/>
      <c r="AT15396" s="41"/>
      <c r="AU15396" s="41"/>
      <c r="AV15396" s="41"/>
      <c r="AW15396" s="41"/>
      <c r="AX15396" s="41"/>
      <c r="AY15396" s="41"/>
      <c r="AZ15396" s="41"/>
      <c r="BA15396" s="41"/>
      <c r="BB15396" s="41"/>
      <c r="BC15396" s="41"/>
      <c r="BD15396" s="41"/>
      <c r="BE15396" s="41"/>
      <c r="BF15396" s="41"/>
      <c r="BG15396" s="41"/>
      <c r="BH15396" s="41"/>
      <c r="BI15396" s="41"/>
      <c r="BJ15396" s="41"/>
      <c r="BK15396" s="41"/>
      <c r="BL15396" s="41"/>
      <c r="BM15396" s="41"/>
      <c r="BN15396" s="41"/>
      <c r="BO15396" s="41"/>
      <c r="BP15396" s="108"/>
      <c r="CG15396" s="102"/>
      <c r="CI15396" s="45"/>
    </row>
    <row r="15397" spans="37:87" ht="13" customHeight="1">
      <c r="AK15397" s="114"/>
      <c r="AL15397" s="41"/>
      <c r="AM15397" s="41"/>
      <c r="AN15397" s="41"/>
      <c r="AO15397" s="41"/>
      <c r="AP15397" s="41"/>
      <c r="AQ15397" s="41"/>
      <c r="AR15397" s="41"/>
      <c r="AS15397" s="41"/>
      <c r="AT15397" s="41"/>
      <c r="AU15397" s="41"/>
      <c r="AV15397" s="41"/>
      <c r="AW15397" s="41"/>
      <c r="AX15397" s="41"/>
      <c r="AY15397" s="41"/>
      <c r="AZ15397" s="41"/>
      <c r="BA15397" s="41"/>
      <c r="BB15397" s="41"/>
      <c r="BC15397" s="41"/>
      <c r="BD15397" s="41"/>
      <c r="BE15397" s="41"/>
      <c r="BF15397" s="41"/>
      <c r="BG15397" s="41"/>
      <c r="BH15397" s="41"/>
      <c r="BI15397" s="41"/>
      <c r="BJ15397" s="41"/>
      <c r="BK15397" s="41"/>
      <c r="BL15397" s="41"/>
      <c r="BM15397" s="41"/>
      <c r="BN15397" s="41"/>
      <c r="BO15397" s="41"/>
      <c r="BP15397" s="108"/>
      <c r="CG15397" s="102"/>
      <c r="CI15397" s="45"/>
    </row>
    <row r="15398" spans="37:87" ht="13" customHeight="1">
      <c r="AK15398" s="114"/>
      <c r="AL15398" s="41"/>
      <c r="AM15398" s="41"/>
      <c r="AN15398" s="41"/>
      <c r="AO15398" s="41"/>
      <c r="AP15398" s="41"/>
      <c r="AQ15398" s="41"/>
      <c r="AR15398" s="41"/>
      <c r="AS15398" s="41"/>
      <c r="AT15398" s="41"/>
      <c r="AU15398" s="41"/>
      <c r="AV15398" s="41"/>
      <c r="AW15398" s="41"/>
      <c r="AX15398" s="41"/>
      <c r="AY15398" s="41"/>
      <c r="AZ15398" s="41"/>
      <c r="BA15398" s="41"/>
      <c r="BB15398" s="41"/>
      <c r="BC15398" s="41"/>
      <c r="BD15398" s="41"/>
      <c r="BE15398" s="41"/>
      <c r="BF15398" s="41"/>
      <c r="BG15398" s="41"/>
      <c r="BH15398" s="41"/>
      <c r="BI15398" s="41"/>
      <c r="BJ15398" s="41"/>
      <c r="BK15398" s="41"/>
      <c r="BL15398" s="41"/>
      <c r="BM15398" s="41"/>
      <c r="BN15398" s="41"/>
      <c r="BO15398" s="41"/>
      <c r="BP15398" s="108"/>
      <c r="CG15398" s="102"/>
      <c r="CI15398" s="45"/>
    </row>
    <row r="15399" spans="37:87" ht="13" customHeight="1">
      <c r="AK15399" s="114"/>
      <c r="AL15399" s="41"/>
      <c r="AM15399" s="41"/>
      <c r="AN15399" s="41"/>
      <c r="AO15399" s="41"/>
      <c r="AP15399" s="41"/>
      <c r="AQ15399" s="41"/>
      <c r="AR15399" s="41"/>
      <c r="AS15399" s="41"/>
      <c r="AT15399" s="41"/>
      <c r="AU15399" s="41"/>
      <c r="AV15399" s="41"/>
      <c r="AW15399" s="41"/>
      <c r="AX15399" s="41"/>
      <c r="AY15399" s="41"/>
      <c r="AZ15399" s="41"/>
      <c r="BA15399" s="41"/>
      <c r="BB15399" s="41"/>
      <c r="BC15399" s="41"/>
      <c r="BD15399" s="41"/>
      <c r="BE15399" s="41"/>
      <c r="BF15399" s="41"/>
      <c r="BG15399" s="41"/>
      <c r="BH15399" s="41"/>
      <c r="BI15399" s="41"/>
      <c r="BJ15399" s="41"/>
      <c r="BK15399" s="41"/>
      <c r="BL15399" s="41"/>
      <c r="BM15399" s="41"/>
      <c r="BN15399" s="41"/>
      <c r="BO15399" s="41"/>
      <c r="BP15399" s="108"/>
      <c r="CG15399" s="102"/>
      <c r="CI15399" s="45"/>
    </row>
    <row r="15400" spans="37:87" ht="13" customHeight="1">
      <c r="AK15400" s="114"/>
      <c r="AL15400" s="41"/>
      <c r="AM15400" s="41"/>
      <c r="AN15400" s="41"/>
      <c r="AO15400" s="41"/>
      <c r="AP15400" s="41"/>
      <c r="AQ15400" s="41"/>
      <c r="AR15400" s="41"/>
      <c r="AS15400" s="41"/>
      <c r="AT15400" s="41"/>
      <c r="AU15400" s="41"/>
      <c r="AV15400" s="41"/>
      <c r="AW15400" s="41"/>
      <c r="AX15400" s="41"/>
      <c r="AY15400" s="41"/>
      <c r="AZ15400" s="41"/>
      <c r="BA15400" s="41"/>
      <c r="BB15400" s="41"/>
      <c r="BC15400" s="41"/>
      <c r="BD15400" s="41"/>
      <c r="BE15400" s="41"/>
      <c r="BF15400" s="41"/>
      <c r="BG15400" s="41"/>
      <c r="BH15400" s="41"/>
      <c r="BI15400" s="41"/>
      <c r="BJ15400" s="41"/>
      <c r="BK15400" s="41"/>
      <c r="BL15400" s="41"/>
      <c r="BM15400" s="41"/>
      <c r="BN15400" s="41"/>
      <c r="BO15400" s="41"/>
      <c r="BP15400" s="108"/>
      <c r="CG15400" s="102"/>
      <c r="CI15400" s="45"/>
    </row>
    <row r="15401" spans="37:87" ht="13" customHeight="1">
      <c r="AK15401" s="114"/>
      <c r="AL15401" s="41"/>
      <c r="AM15401" s="41"/>
      <c r="AN15401" s="41"/>
      <c r="AO15401" s="41"/>
      <c r="AP15401" s="41"/>
      <c r="AQ15401" s="41"/>
      <c r="AR15401" s="41"/>
      <c r="AS15401" s="41"/>
      <c r="AT15401" s="41"/>
      <c r="AU15401" s="41"/>
      <c r="AV15401" s="41"/>
      <c r="AW15401" s="41"/>
      <c r="AX15401" s="41"/>
      <c r="AY15401" s="41"/>
      <c r="AZ15401" s="41"/>
      <c r="BA15401" s="41"/>
      <c r="BB15401" s="41"/>
      <c r="BC15401" s="41"/>
      <c r="BD15401" s="41"/>
      <c r="BE15401" s="41"/>
      <c r="BF15401" s="41"/>
      <c r="BG15401" s="41"/>
      <c r="BH15401" s="41"/>
      <c r="BI15401" s="41"/>
      <c r="BJ15401" s="41"/>
      <c r="BK15401" s="41"/>
      <c r="BL15401" s="41"/>
      <c r="BM15401" s="41"/>
      <c r="BN15401" s="41"/>
      <c r="BO15401" s="41"/>
      <c r="BP15401" s="108"/>
      <c r="CG15401" s="102"/>
      <c r="CI15401" s="45"/>
    </row>
    <row r="15402" spans="37:87" ht="13" customHeight="1">
      <c r="AK15402" s="114"/>
      <c r="AL15402" s="41"/>
      <c r="AM15402" s="41"/>
      <c r="AN15402" s="41"/>
      <c r="AO15402" s="41"/>
      <c r="AP15402" s="41"/>
      <c r="AQ15402" s="41"/>
      <c r="AR15402" s="41"/>
      <c r="AS15402" s="41"/>
      <c r="AT15402" s="41"/>
      <c r="AU15402" s="41"/>
      <c r="AV15402" s="41"/>
      <c r="AW15402" s="41"/>
      <c r="AX15402" s="41"/>
      <c r="AY15402" s="41"/>
      <c r="AZ15402" s="41"/>
      <c r="BA15402" s="41"/>
      <c r="BB15402" s="41"/>
      <c r="BC15402" s="41"/>
      <c r="BD15402" s="41"/>
      <c r="BE15402" s="41"/>
      <c r="BF15402" s="41"/>
      <c r="BG15402" s="41"/>
      <c r="BH15402" s="41"/>
      <c r="BI15402" s="41"/>
      <c r="BJ15402" s="41"/>
      <c r="BK15402" s="41"/>
      <c r="BL15402" s="41"/>
      <c r="BM15402" s="41"/>
      <c r="BN15402" s="41"/>
      <c r="BO15402" s="41"/>
      <c r="BP15402" s="108"/>
      <c r="CG15402" s="102"/>
      <c r="CI15402" s="45"/>
    </row>
    <row r="15403" spans="37:87" ht="13" customHeight="1">
      <c r="AK15403" s="114"/>
      <c r="AL15403" s="41"/>
      <c r="AM15403" s="41"/>
      <c r="AN15403" s="41"/>
      <c r="AO15403" s="41"/>
      <c r="AP15403" s="41"/>
      <c r="AQ15403" s="41"/>
      <c r="AR15403" s="41"/>
      <c r="AS15403" s="41"/>
      <c r="AT15403" s="41"/>
      <c r="AU15403" s="41"/>
      <c r="AV15403" s="41"/>
      <c r="AW15403" s="41"/>
      <c r="AX15403" s="41"/>
      <c r="AY15403" s="41"/>
      <c r="AZ15403" s="41"/>
      <c r="BA15403" s="41"/>
      <c r="BB15403" s="41"/>
      <c r="BC15403" s="41"/>
      <c r="BD15403" s="41"/>
      <c r="BE15403" s="41"/>
      <c r="BF15403" s="41"/>
      <c r="BG15403" s="41"/>
      <c r="BH15403" s="41"/>
      <c r="BI15403" s="41"/>
      <c r="BJ15403" s="41"/>
      <c r="BK15403" s="41"/>
      <c r="BL15403" s="41"/>
      <c r="BM15403" s="41"/>
      <c r="BN15403" s="41"/>
      <c r="BO15403" s="41"/>
      <c r="BP15403" s="108"/>
      <c r="CG15403" s="102"/>
      <c r="CI15403" s="45"/>
    </row>
    <row r="15404" spans="37:87" ht="13" customHeight="1">
      <c r="AK15404" s="114"/>
      <c r="AL15404" s="41"/>
      <c r="AM15404" s="41"/>
      <c r="AN15404" s="41"/>
      <c r="AO15404" s="41"/>
      <c r="AP15404" s="41"/>
      <c r="AQ15404" s="41"/>
      <c r="AR15404" s="41"/>
      <c r="AS15404" s="41"/>
      <c r="AT15404" s="41"/>
      <c r="AU15404" s="41"/>
      <c r="AV15404" s="41"/>
      <c r="AW15404" s="41"/>
      <c r="AX15404" s="41"/>
      <c r="AY15404" s="41"/>
      <c r="AZ15404" s="41"/>
      <c r="BA15404" s="41"/>
      <c r="BB15404" s="41"/>
      <c r="BC15404" s="41"/>
      <c r="BD15404" s="41"/>
      <c r="BE15404" s="41"/>
      <c r="BF15404" s="41"/>
      <c r="BG15404" s="41"/>
      <c r="BH15404" s="41"/>
      <c r="BI15404" s="41"/>
      <c r="BJ15404" s="41"/>
      <c r="BK15404" s="41"/>
      <c r="BL15404" s="41"/>
      <c r="BM15404" s="41"/>
      <c r="BN15404" s="41"/>
      <c r="BO15404" s="41"/>
      <c r="BP15404" s="108"/>
      <c r="CG15404" s="102"/>
      <c r="CI15404" s="45"/>
    </row>
    <row r="15405" spans="37:87" ht="13" customHeight="1">
      <c r="AK15405" s="114"/>
      <c r="AL15405" s="41"/>
      <c r="AM15405" s="41"/>
      <c r="AN15405" s="41"/>
      <c r="AO15405" s="41"/>
      <c r="AP15405" s="41"/>
      <c r="AQ15405" s="41"/>
      <c r="AR15405" s="41"/>
      <c r="AS15405" s="41"/>
      <c r="AT15405" s="41"/>
      <c r="AU15405" s="41"/>
      <c r="AV15405" s="41"/>
      <c r="AW15405" s="41"/>
      <c r="AX15405" s="41"/>
      <c r="AY15405" s="41"/>
      <c r="AZ15405" s="41"/>
      <c r="BA15405" s="41"/>
      <c r="BB15405" s="41"/>
      <c r="BC15405" s="41"/>
      <c r="BD15405" s="41"/>
      <c r="BE15405" s="41"/>
      <c r="BF15405" s="41"/>
      <c r="BG15405" s="41"/>
      <c r="BH15405" s="41"/>
      <c r="BI15405" s="41"/>
      <c r="BJ15405" s="41"/>
      <c r="BK15405" s="41"/>
      <c r="BL15405" s="41"/>
      <c r="BM15405" s="41"/>
      <c r="BN15405" s="41"/>
      <c r="BO15405" s="41"/>
      <c r="BP15405" s="108"/>
      <c r="CG15405" s="102"/>
      <c r="CI15405" s="45"/>
    </row>
    <row r="15406" spans="37:87" ht="13" customHeight="1">
      <c r="AK15406" s="114"/>
      <c r="AL15406" s="41"/>
      <c r="AM15406" s="41"/>
      <c r="AN15406" s="41"/>
      <c r="AO15406" s="41"/>
      <c r="AP15406" s="41"/>
      <c r="AQ15406" s="41"/>
      <c r="AR15406" s="41"/>
      <c r="AS15406" s="41"/>
      <c r="AT15406" s="41"/>
      <c r="AU15406" s="41"/>
      <c r="AV15406" s="41"/>
      <c r="AW15406" s="41"/>
      <c r="AX15406" s="41"/>
      <c r="AY15406" s="41"/>
      <c r="AZ15406" s="41"/>
      <c r="BA15406" s="41"/>
      <c r="BB15406" s="41"/>
      <c r="BC15406" s="41"/>
      <c r="BD15406" s="41"/>
      <c r="BE15406" s="41"/>
      <c r="BF15406" s="41"/>
      <c r="BG15406" s="41"/>
      <c r="BH15406" s="41"/>
      <c r="BI15406" s="41"/>
      <c r="BJ15406" s="41"/>
      <c r="BK15406" s="41"/>
      <c r="BL15406" s="41"/>
      <c r="BM15406" s="41"/>
      <c r="BN15406" s="41"/>
      <c r="BO15406" s="41"/>
      <c r="BP15406" s="108"/>
      <c r="CG15406" s="102"/>
      <c r="CI15406" s="45"/>
    </row>
    <row r="15407" spans="37:87" ht="13" customHeight="1">
      <c r="AK15407" s="114"/>
      <c r="AL15407" s="41"/>
      <c r="AM15407" s="41"/>
      <c r="AN15407" s="41"/>
      <c r="AO15407" s="41"/>
      <c r="AP15407" s="41"/>
      <c r="AQ15407" s="41"/>
      <c r="AR15407" s="41"/>
      <c r="AS15407" s="41"/>
      <c r="AT15407" s="41"/>
      <c r="AU15407" s="41"/>
      <c r="AV15407" s="41"/>
      <c r="AW15407" s="41"/>
      <c r="AX15407" s="41"/>
      <c r="AY15407" s="41"/>
      <c r="AZ15407" s="41"/>
      <c r="BA15407" s="41"/>
      <c r="BB15407" s="41"/>
      <c r="BC15407" s="41"/>
      <c r="BD15407" s="41"/>
      <c r="BE15407" s="41"/>
      <c r="BF15407" s="41"/>
      <c r="BG15407" s="41"/>
      <c r="BH15407" s="41"/>
      <c r="BI15407" s="41"/>
      <c r="BJ15407" s="41"/>
      <c r="BK15407" s="41"/>
      <c r="BL15407" s="41"/>
      <c r="BM15407" s="41"/>
      <c r="BN15407" s="41"/>
      <c r="BO15407" s="41"/>
      <c r="BP15407" s="108"/>
      <c r="CG15407" s="102"/>
      <c r="CI15407" s="45"/>
    </row>
    <row r="15408" spans="37:87" ht="13" customHeight="1">
      <c r="AK15408" s="114"/>
      <c r="AL15408" s="41"/>
      <c r="AM15408" s="41"/>
      <c r="AN15408" s="41"/>
      <c r="AO15408" s="41"/>
      <c r="AP15408" s="41"/>
      <c r="AQ15408" s="41"/>
      <c r="AR15408" s="41"/>
      <c r="AS15408" s="41"/>
      <c r="AT15408" s="41"/>
      <c r="AU15408" s="41"/>
      <c r="AV15408" s="41"/>
      <c r="AW15408" s="41"/>
      <c r="AX15408" s="41"/>
      <c r="AY15408" s="41"/>
      <c r="AZ15408" s="41"/>
      <c r="BA15408" s="41"/>
      <c r="BB15408" s="41"/>
      <c r="BC15408" s="41"/>
      <c r="BD15408" s="41"/>
      <c r="BE15408" s="41"/>
      <c r="BF15408" s="41"/>
      <c r="BG15408" s="41"/>
      <c r="BH15408" s="41"/>
      <c r="BI15408" s="41"/>
      <c r="BJ15408" s="41"/>
      <c r="BK15408" s="41"/>
      <c r="BL15408" s="41"/>
      <c r="BM15408" s="41"/>
      <c r="BN15408" s="41"/>
      <c r="BO15408" s="41"/>
      <c r="BP15408" s="108"/>
      <c r="CG15408" s="102"/>
      <c r="CI15408" s="45"/>
    </row>
    <row r="15409" spans="37:87" ht="13" customHeight="1">
      <c r="AK15409" s="114"/>
      <c r="AL15409" s="41"/>
      <c r="AM15409" s="41"/>
      <c r="AN15409" s="41"/>
      <c r="AO15409" s="41"/>
      <c r="AP15409" s="41"/>
      <c r="AQ15409" s="41"/>
      <c r="AR15409" s="41"/>
      <c r="AS15409" s="41"/>
      <c r="AT15409" s="41"/>
      <c r="AU15409" s="41"/>
      <c r="AV15409" s="41"/>
      <c r="AW15409" s="41"/>
      <c r="AX15409" s="41"/>
      <c r="AY15409" s="41"/>
      <c r="AZ15409" s="41"/>
      <c r="BA15409" s="41"/>
      <c r="BB15409" s="41"/>
      <c r="BC15409" s="41"/>
      <c r="BD15409" s="41"/>
      <c r="BE15409" s="41"/>
      <c r="BF15409" s="41"/>
      <c r="BG15409" s="41"/>
      <c r="BH15409" s="41"/>
      <c r="BI15409" s="41"/>
      <c r="BJ15409" s="41"/>
      <c r="BK15409" s="41"/>
      <c r="BL15409" s="41"/>
      <c r="BM15409" s="41"/>
      <c r="BN15409" s="41"/>
      <c r="BO15409" s="41"/>
      <c r="BP15409" s="108"/>
      <c r="CG15409" s="102"/>
      <c r="CI15409" s="45"/>
    </row>
    <row r="15410" spans="37:87" ht="13" customHeight="1">
      <c r="AK15410" s="114"/>
      <c r="AL15410" s="41"/>
      <c r="AM15410" s="41"/>
      <c r="AN15410" s="41"/>
      <c r="AO15410" s="41"/>
      <c r="AP15410" s="41"/>
      <c r="AQ15410" s="41"/>
      <c r="AR15410" s="41"/>
      <c r="AS15410" s="41"/>
      <c r="AT15410" s="41"/>
      <c r="AU15410" s="41"/>
      <c r="AV15410" s="41"/>
      <c r="AW15410" s="41"/>
      <c r="AX15410" s="41"/>
      <c r="AY15410" s="41"/>
      <c r="AZ15410" s="41"/>
      <c r="BA15410" s="41"/>
      <c r="BB15410" s="41"/>
      <c r="BC15410" s="41"/>
      <c r="BD15410" s="41"/>
      <c r="BE15410" s="41"/>
      <c r="BF15410" s="41"/>
      <c r="BG15410" s="41"/>
      <c r="BH15410" s="41"/>
      <c r="BI15410" s="41"/>
      <c r="BJ15410" s="41"/>
      <c r="BK15410" s="41"/>
      <c r="BL15410" s="41"/>
      <c r="BM15410" s="41"/>
      <c r="BN15410" s="41"/>
      <c r="BO15410" s="41"/>
      <c r="BP15410" s="108"/>
      <c r="CG15410" s="102"/>
      <c r="CI15410" s="45"/>
    </row>
    <row r="15411" spans="37:87" ht="13" customHeight="1">
      <c r="AK15411" s="114"/>
      <c r="AL15411" s="41"/>
      <c r="AM15411" s="41"/>
      <c r="AN15411" s="41"/>
      <c r="AO15411" s="41"/>
      <c r="AP15411" s="41"/>
      <c r="AQ15411" s="41"/>
      <c r="AR15411" s="41"/>
      <c r="AS15411" s="41"/>
      <c r="AT15411" s="41"/>
      <c r="AU15411" s="41"/>
      <c r="AV15411" s="41"/>
      <c r="AW15411" s="41"/>
      <c r="AX15411" s="41"/>
      <c r="AY15411" s="41"/>
      <c r="AZ15411" s="41"/>
      <c r="BA15411" s="41"/>
      <c r="BB15411" s="41"/>
      <c r="BC15411" s="41"/>
      <c r="BD15411" s="41"/>
      <c r="BE15411" s="41"/>
      <c r="BF15411" s="41"/>
      <c r="BG15411" s="41"/>
      <c r="BH15411" s="41"/>
      <c r="BI15411" s="41"/>
      <c r="BJ15411" s="41"/>
      <c r="BK15411" s="41"/>
      <c r="BL15411" s="41"/>
      <c r="BM15411" s="41"/>
      <c r="BN15411" s="41"/>
      <c r="BO15411" s="41"/>
      <c r="BP15411" s="108"/>
      <c r="CG15411" s="102"/>
      <c r="CI15411" s="45"/>
    </row>
    <row r="15412" spans="37:87" ht="13" customHeight="1">
      <c r="AK15412" s="114"/>
      <c r="AL15412" s="41"/>
      <c r="AM15412" s="41"/>
      <c r="AN15412" s="41"/>
      <c r="AO15412" s="41"/>
      <c r="AP15412" s="41"/>
      <c r="AQ15412" s="41"/>
      <c r="AR15412" s="41"/>
      <c r="AS15412" s="41"/>
      <c r="AT15412" s="41"/>
      <c r="AU15412" s="41"/>
      <c r="AV15412" s="41"/>
      <c r="AW15412" s="41"/>
      <c r="AX15412" s="41"/>
      <c r="AY15412" s="41"/>
      <c r="AZ15412" s="41"/>
      <c r="BA15412" s="41"/>
      <c r="BB15412" s="41"/>
      <c r="BC15412" s="41"/>
      <c r="BD15412" s="41"/>
      <c r="BE15412" s="41"/>
      <c r="BF15412" s="41"/>
      <c r="BG15412" s="41"/>
      <c r="BH15412" s="41"/>
      <c r="BI15412" s="41"/>
      <c r="BJ15412" s="41"/>
      <c r="BK15412" s="41"/>
      <c r="BL15412" s="41"/>
      <c r="BM15412" s="41"/>
      <c r="BN15412" s="41"/>
      <c r="BO15412" s="41"/>
      <c r="BP15412" s="108"/>
      <c r="CG15412" s="102"/>
      <c r="CI15412" s="45"/>
    </row>
    <row r="15413" spans="37:87" ht="13" customHeight="1">
      <c r="AK15413" s="114"/>
      <c r="AL15413" s="41"/>
      <c r="AM15413" s="41"/>
      <c r="AN15413" s="41"/>
      <c r="AO15413" s="41"/>
      <c r="AP15413" s="41"/>
      <c r="AQ15413" s="41"/>
      <c r="AR15413" s="41"/>
      <c r="AS15413" s="41"/>
      <c r="AT15413" s="41"/>
      <c r="AU15413" s="41"/>
      <c r="AV15413" s="41"/>
      <c r="AW15413" s="41"/>
      <c r="AX15413" s="41"/>
      <c r="AY15413" s="41"/>
      <c r="AZ15413" s="41"/>
      <c r="BA15413" s="41"/>
      <c r="BB15413" s="41"/>
      <c r="BC15413" s="41"/>
      <c r="BD15413" s="41"/>
      <c r="BE15413" s="41"/>
      <c r="BF15413" s="41"/>
      <c r="BG15413" s="41"/>
      <c r="BH15413" s="41"/>
      <c r="BI15413" s="41"/>
      <c r="BJ15413" s="41"/>
      <c r="BK15413" s="41"/>
      <c r="BL15413" s="41"/>
      <c r="BM15413" s="41"/>
      <c r="BN15413" s="41"/>
      <c r="BO15413" s="41"/>
      <c r="BP15413" s="108"/>
      <c r="CG15413" s="102"/>
      <c r="CI15413" s="45"/>
    </row>
    <row r="15414" spans="37:87" ht="13" customHeight="1">
      <c r="AK15414" s="114"/>
      <c r="AL15414" s="41"/>
      <c r="AM15414" s="41"/>
      <c r="AN15414" s="41"/>
      <c r="AO15414" s="41"/>
      <c r="AP15414" s="41"/>
      <c r="AQ15414" s="41"/>
      <c r="AR15414" s="41"/>
      <c r="AS15414" s="41"/>
      <c r="AT15414" s="41"/>
      <c r="AU15414" s="41"/>
      <c r="AV15414" s="41"/>
      <c r="AW15414" s="41"/>
      <c r="AX15414" s="41"/>
      <c r="AY15414" s="41"/>
      <c r="AZ15414" s="41"/>
      <c r="BA15414" s="41"/>
      <c r="BB15414" s="41"/>
      <c r="BC15414" s="41"/>
      <c r="BD15414" s="41"/>
      <c r="BE15414" s="41"/>
      <c r="BF15414" s="41"/>
      <c r="BG15414" s="41"/>
      <c r="BH15414" s="41"/>
      <c r="BI15414" s="41"/>
      <c r="BJ15414" s="41"/>
      <c r="BK15414" s="41"/>
      <c r="BL15414" s="41"/>
      <c r="BM15414" s="41"/>
      <c r="BN15414" s="41"/>
      <c r="BO15414" s="41"/>
      <c r="BP15414" s="108"/>
      <c r="CG15414" s="102"/>
      <c r="CI15414" s="45"/>
    </row>
    <row r="15415" spans="37:87" ht="13" customHeight="1">
      <c r="AK15415" s="114"/>
      <c r="AL15415" s="41"/>
      <c r="AM15415" s="41"/>
      <c r="AN15415" s="41"/>
      <c r="AO15415" s="41"/>
      <c r="AP15415" s="41"/>
      <c r="AQ15415" s="41"/>
      <c r="AR15415" s="41"/>
      <c r="AS15415" s="41"/>
      <c r="AT15415" s="41"/>
      <c r="AU15415" s="41"/>
      <c r="AV15415" s="41"/>
      <c r="AW15415" s="41"/>
      <c r="AX15415" s="41"/>
      <c r="AY15415" s="41"/>
      <c r="AZ15415" s="41"/>
      <c r="BA15415" s="41"/>
      <c r="BB15415" s="41"/>
      <c r="BC15415" s="41"/>
      <c r="BD15415" s="41"/>
      <c r="BE15415" s="41"/>
      <c r="BF15415" s="41"/>
      <c r="BG15415" s="41"/>
      <c r="BH15415" s="41"/>
      <c r="BI15415" s="41"/>
      <c r="BJ15415" s="41"/>
      <c r="BK15415" s="41"/>
      <c r="BL15415" s="41"/>
      <c r="BM15415" s="41"/>
      <c r="BN15415" s="41"/>
      <c r="BO15415" s="41"/>
      <c r="BP15415" s="108"/>
      <c r="CG15415" s="102"/>
      <c r="CI15415" s="45"/>
    </row>
    <row r="15416" spans="37:87" ht="13" customHeight="1">
      <c r="AK15416" s="114"/>
      <c r="AL15416" s="41"/>
      <c r="AM15416" s="41"/>
      <c r="AN15416" s="41"/>
      <c r="AO15416" s="41"/>
      <c r="AP15416" s="41"/>
      <c r="AQ15416" s="41"/>
      <c r="AR15416" s="41"/>
      <c r="AS15416" s="41"/>
      <c r="AT15416" s="41"/>
      <c r="AU15416" s="41"/>
      <c r="AV15416" s="41"/>
      <c r="AW15416" s="41"/>
      <c r="AX15416" s="41"/>
      <c r="AY15416" s="41"/>
      <c r="AZ15416" s="41"/>
      <c r="BA15416" s="41"/>
      <c r="BB15416" s="41"/>
      <c r="BC15416" s="41"/>
      <c r="BD15416" s="41"/>
      <c r="BE15416" s="41"/>
      <c r="BF15416" s="41"/>
      <c r="BG15416" s="41"/>
      <c r="BH15416" s="41"/>
      <c r="BI15416" s="41"/>
      <c r="BJ15416" s="41"/>
      <c r="BK15416" s="41"/>
      <c r="BL15416" s="41"/>
      <c r="BM15416" s="41"/>
      <c r="BN15416" s="41"/>
      <c r="BO15416" s="41"/>
      <c r="BP15416" s="108"/>
      <c r="CG15416" s="102"/>
      <c r="CI15416" s="45"/>
    </row>
    <row r="15417" spans="37:87" ht="13" customHeight="1">
      <c r="AK15417" s="114"/>
      <c r="AL15417" s="41"/>
      <c r="AM15417" s="41"/>
      <c r="AN15417" s="41"/>
      <c r="AO15417" s="41"/>
      <c r="AP15417" s="41"/>
      <c r="AQ15417" s="41"/>
      <c r="AR15417" s="41"/>
      <c r="AS15417" s="41"/>
      <c r="AT15417" s="41"/>
      <c r="AU15417" s="41"/>
      <c r="AV15417" s="41"/>
      <c r="AW15417" s="41"/>
      <c r="AX15417" s="41"/>
      <c r="AY15417" s="41"/>
      <c r="AZ15417" s="41"/>
      <c r="BA15417" s="41"/>
      <c r="BB15417" s="41"/>
      <c r="BC15417" s="41"/>
      <c r="BD15417" s="41"/>
      <c r="BE15417" s="41"/>
      <c r="BF15417" s="41"/>
      <c r="BG15417" s="41"/>
      <c r="BH15417" s="41"/>
      <c r="BI15417" s="41"/>
      <c r="BJ15417" s="41"/>
      <c r="BK15417" s="41"/>
      <c r="BL15417" s="41"/>
      <c r="BM15417" s="41"/>
      <c r="BN15417" s="41"/>
      <c r="BO15417" s="41"/>
      <c r="BP15417" s="108"/>
      <c r="CG15417" s="102"/>
      <c r="CI15417" s="45"/>
    </row>
    <row r="15418" spans="37:87" ht="13" customHeight="1">
      <c r="AK15418" s="114"/>
      <c r="AL15418" s="41"/>
      <c r="AM15418" s="41"/>
      <c r="AN15418" s="41"/>
      <c r="AO15418" s="41"/>
      <c r="AP15418" s="41"/>
      <c r="AQ15418" s="41"/>
      <c r="AR15418" s="41"/>
      <c r="AS15418" s="41"/>
      <c r="AT15418" s="41"/>
      <c r="AU15418" s="41"/>
      <c r="AV15418" s="41"/>
      <c r="AW15418" s="41"/>
      <c r="AX15418" s="41"/>
      <c r="AY15418" s="41"/>
      <c r="AZ15418" s="41"/>
      <c r="BA15418" s="41"/>
      <c r="BB15418" s="41"/>
      <c r="BC15418" s="41"/>
      <c r="BD15418" s="41"/>
      <c r="BE15418" s="41"/>
      <c r="BF15418" s="41"/>
      <c r="BG15418" s="41"/>
      <c r="BH15418" s="41"/>
      <c r="BI15418" s="41"/>
      <c r="BJ15418" s="41"/>
      <c r="BK15418" s="41"/>
      <c r="BL15418" s="41"/>
      <c r="BM15418" s="41"/>
      <c r="BN15418" s="41"/>
      <c r="BO15418" s="41"/>
      <c r="BP15418" s="108"/>
      <c r="CG15418" s="102"/>
      <c r="CI15418" s="45"/>
    </row>
    <row r="15419" spans="37:87" ht="13" customHeight="1">
      <c r="AK15419" s="114"/>
      <c r="AL15419" s="41"/>
      <c r="AM15419" s="41"/>
      <c r="AN15419" s="41"/>
      <c r="AO15419" s="41"/>
      <c r="AP15419" s="41"/>
      <c r="AQ15419" s="41"/>
      <c r="AR15419" s="41"/>
      <c r="AS15419" s="41"/>
      <c r="AT15419" s="41"/>
      <c r="AU15419" s="41"/>
      <c r="AV15419" s="41"/>
      <c r="AW15419" s="41"/>
      <c r="AX15419" s="41"/>
      <c r="AY15419" s="41"/>
      <c r="AZ15419" s="41"/>
      <c r="BA15419" s="41"/>
      <c r="BB15419" s="41"/>
      <c r="BC15419" s="41"/>
      <c r="BD15419" s="41"/>
      <c r="BE15419" s="41"/>
      <c r="BF15419" s="41"/>
      <c r="BG15419" s="41"/>
      <c r="BH15419" s="41"/>
      <c r="BI15419" s="41"/>
      <c r="BJ15419" s="41"/>
      <c r="BK15419" s="41"/>
      <c r="BL15419" s="41"/>
      <c r="BM15419" s="41"/>
      <c r="BN15419" s="41"/>
      <c r="BO15419" s="41"/>
      <c r="BP15419" s="108"/>
      <c r="CG15419" s="102"/>
      <c r="CI15419" s="45"/>
    </row>
    <row r="15420" spans="37:87" ht="13" customHeight="1">
      <c r="AK15420" s="114"/>
      <c r="AL15420" s="41"/>
      <c r="AM15420" s="41"/>
      <c r="AN15420" s="41"/>
      <c r="AO15420" s="41"/>
      <c r="AP15420" s="41"/>
      <c r="AQ15420" s="41"/>
      <c r="AR15420" s="41"/>
      <c r="AS15420" s="41"/>
      <c r="AT15420" s="41"/>
      <c r="AU15420" s="41"/>
      <c r="AV15420" s="41"/>
      <c r="AW15420" s="41"/>
      <c r="AX15420" s="41"/>
      <c r="AY15420" s="41"/>
      <c r="AZ15420" s="41"/>
      <c r="BA15420" s="41"/>
      <c r="BB15420" s="41"/>
      <c r="BC15420" s="41"/>
      <c r="BD15420" s="41"/>
      <c r="BE15420" s="41"/>
      <c r="BF15420" s="41"/>
      <c r="BG15420" s="41"/>
      <c r="BH15420" s="41"/>
      <c r="BI15420" s="41"/>
      <c r="BJ15420" s="41"/>
      <c r="BK15420" s="41"/>
      <c r="BL15420" s="41"/>
      <c r="BM15420" s="41"/>
      <c r="BN15420" s="41"/>
      <c r="BO15420" s="41"/>
      <c r="BP15420" s="108"/>
      <c r="CG15420" s="102"/>
      <c r="CI15420" s="45"/>
    </row>
    <row r="15421" spans="37:87" ht="13" customHeight="1">
      <c r="AK15421" s="114"/>
      <c r="AL15421" s="41"/>
      <c r="AM15421" s="41"/>
      <c r="AN15421" s="41"/>
      <c r="AO15421" s="41"/>
      <c r="AP15421" s="41"/>
      <c r="AQ15421" s="41"/>
      <c r="AR15421" s="41"/>
      <c r="AS15421" s="41"/>
      <c r="AT15421" s="41"/>
      <c r="AU15421" s="41"/>
      <c r="AV15421" s="41"/>
      <c r="AW15421" s="41"/>
      <c r="AX15421" s="41"/>
      <c r="AY15421" s="41"/>
      <c r="AZ15421" s="41"/>
      <c r="BA15421" s="41"/>
      <c r="BB15421" s="41"/>
      <c r="BC15421" s="41"/>
      <c r="BD15421" s="41"/>
      <c r="BE15421" s="41"/>
      <c r="BF15421" s="41"/>
      <c r="BG15421" s="41"/>
      <c r="BH15421" s="41"/>
      <c r="BI15421" s="41"/>
      <c r="BJ15421" s="41"/>
      <c r="BK15421" s="41"/>
      <c r="BL15421" s="41"/>
      <c r="BM15421" s="41"/>
      <c r="BN15421" s="41"/>
      <c r="BO15421" s="41"/>
      <c r="BP15421" s="108"/>
      <c r="CG15421" s="102"/>
      <c r="CI15421" s="45"/>
    </row>
    <row r="15422" spans="37:87" ht="13" customHeight="1">
      <c r="AK15422" s="114"/>
      <c r="AL15422" s="41"/>
      <c r="AM15422" s="41"/>
      <c r="AN15422" s="41"/>
      <c r="AO15422" s="41"/>
      <c r="AP15422" s="41"/>
      <c r="AQ15422" s="41"/>
      <c r="AR15422" s="41"/>
      <c r="AS15422" s="41"/>
      <c r="AT15422" s="41"/>
      <c r="AU15422" s="41"/>
      <c r="AV15422" s="41"/>
      <c r="AW15422" s="41"/>
      <c r="AX15422" s="41"/>
      <c r="AY15422" s="41"/>
      <c r="AZ15422" s="41"/>
      <c r="BA15422" s="41"/>
      <c r="BB15422" s="41"/>
      <c r="BC15422" s="41"/>
      <c r="BD15422" s="41"/>
      <c r="BE15422" s="41"/>
      <c r="BF15422" s="41"/>
      <c r="BG15422" s="41"/>
      <c r="BH15422" s="41"/>
      <c r="BI15422" s="41"/>
      <c r="BJ15422" s="41"/>
      <c r="BK15422" s="41"/>
      <c r="BL15422" s="41"/>
      <c r="BM15422" s="41"/>
      <c r="BN15422" s="41"/>
      <c r="BO15422" s="41"/>
      <c r="BP15422" s="108"/>
      <c r="CG15422" s="102"/>
      <c r="CI15422" s="45"/>
    </row>
    <row r="15423" spans="37:87" ht="13" customHeight="1">
      <c r="AK15423" s="114"/>
      <c r="AL15423" s="41"/>
      <c r="AM15423" s="41"/>
      <c r="AN15423" s="41"/>
      <c r="AO15423" s="41"/>
      <c r="AP15423" s="41"/>
      <c r="AQ15423" s="41"/>
      <c r="AR15423" s="41"/>
      <c r="AS15423" s="41"/>
      <c r="AT15423" s="41"/>
      <c r="AU15423" s="41"/>
      <c r="AV15423" s="41"/>
      <c r="AW15423" s="41"/>
      <c r="AX15423" s="41"/>
      <c r="AY15423" s="41"/>
      <c r="AZ15423" s="41"/>
      <c r="BA15423" s="41"/>
      <c r="BB15423" s="41"/>
      <c r="BC15423" s="41"/>
      <c r="BD15423" s="41"/>
      <c r="BE15423" s="41"/>
      <c r="BF15423" s="41"/>
      <c r="BG15423" s="41"/>
      <c r="BH15423" s="41"/>
      <c r="BI15423" s="41"/>
      <c r="BJ15423" s="41"/>
      <c r="BK15423" s="41"/>
      <c r="BL15423" s="41"/>
      <c r="BM15423" s="41"/>
      <c r="BN15423" s="41"/>
      <c r="BO15423" s="41"/>
      <c r="BP15423" s="108"/>
      <c r="CG15423" s="102"/>
      <c r="CI15423" s="45"/>
    </row>
    <row r="15424" spans="37:87" ht="13" customHeight="1">
      <c r="AK15424" s="114"/>
      <c r="AL15424" s="41"/>
      <c r="AM15424" s="41"/>
      <c r="AN15424" s="41"/>
      <c r="AO15424" s="41"/>
      <c r="AP15424" s="41"/>
      <c r="AQ15424" s="41"/>
      <c r="AR15424" s="41"/>
      <c r="AS15424" s="41"/>
      <c r="AT15424" s="41"/>
      <c r="AU15424" s="41"/>
      <c r="AV15424" s="41"/>
      <c r="AW15424" s="41"/>
      <c r="AX15424" s="41"/>
      <c r="AY15424" s="41"/>
      <c r="AZ15424" s="41"/>
      <c r="BA15424" s="41"/>
      <c r="BB15424" s="41"/>
      <c r="BC15424" s="41"/>
      <c r="BD15424" s="41"/>
      <c r="BE15424" s="41"/>
      <c r="BF15424" s="41"/>
      <c r="BG15424" s="41"/>
      <c r="BH15424" s="41"/>
      <c r="BI15424" s="41"/>
      <c r="BJ15424" s="41"/>
      <c r="BK15424" s="41"/>
      <c r="BL15424" s="41"/>
      <c r="BM15424" s="41"/>
      <c r="BN15424" s="41"/>
      <c r="BO15424" s="41"/>
      <c r="BP15424" s="108"/>
      <c r="CG15424" s="102"/>
      <c r="CI15424" s="45"/>
    </row>
    <row r="15425" spans="37:87" ht="13" customHeight="1">
      <c r="AK15425" s="114"/>
      <c r="AL15425" s="41"/>
      <c r="AM15425" s="41"/>
      <c r="AN15425" s="41"/>
      <c r="AO15425" s="41"/>
      <c r="AP15425" s="41"/>
      <c r="AQ15425" s="41"/>
      <c r="AR15425" s="41"/>
      <c r="AS15425" s="41"/>
      <c r="AT15425" s="41"/>
      <c r="AU15425" s="41"/>
      <c r="AV15425" s="41"/>
      <c r="AW15425" s="41"/>
      <c r="AX15425" s="41"/>
      <c r="AY15425" s="41"/>
      <c r="AZ15425" s="41"/>
      <c r="BA15425" s="41"/>
      <c r="BB15425" s="41"/>
      <c r="BC15425" s="41"/>
      <c r="BD15425" s="41"/>
      <c r="BE15425" s="41"/>
      <c r="BF15425" s="41"/>
      <c r="BG15425" s="41"/>
      <c r="BH15425" s="41"/>
      <c r="BI15425" s="41"/>
      <c r="BJ15425" s="41"/>
      <c r="BK15425" s="41"/>
      <c r="BL15425" s="41"/>
      <c r="BM15425" s="41"/>
      <c r="BN15425" s="41"/>
      <c r="BO15425" s="41"/>
      <c r="BP15425" s="108"/>
      <c r="CG15425" s="102"/>
      <c r="CI15425" s="45"/>
    </row>
    <row r="15426" spans="37:87" ht="13" customHeight="1">
      <c r="AK15426" s="114"/>
      <c r="AL15426" s="41"/>
      <c r="AM15426" s="41"/>
      <c r="AN15426" s="41"/>
      <c r="AO15426" s="41"/>
      <c r="AP15426" s="41"/>
      <c r="AQ15426" s="41"/>
      <c r="AR15426" s="41"/>
      <c r="AS15426" s="41"/>
      <c r="AT15426" s="41"/>
      <c r="AU15426" s="41"/>
      <c r="AV15426" s="41"/>
      <c r="AW15426" s="41"/>
      <c r="AX15426" s="41"/>
      <c r="AY15426" s="41"/>
      <c r="AZ15426" s="41"/>
      <c r="BA15426" s="41"/>
      <c r="BB15426" s="41"/>
      <c r="BC15426" s="41"/>
      <c r="BD15426" s="41"/>
      <c r="BE15426" s="41"/>
      <c r="BF15426" s="41"/>
      <c r="BG15426" s="41"/>
      <c r="BH15426" s="41"/>
      <c r="BI15426" s="41"/>
      <c r="BJ15426" s="41"/>
      <c r="BK15426" s="41"/>
      <c r="BL15426" s="41"/>
      <c r="BM15426" s="41"/>
      <c r="BN15426" s="41"/>
      <c r="BO15426" s="41"/>
      <c r="BP15426" s="108"/>
      <c r="CG15426" s="102"/>
      <c r="CI15426" s="45"/>
    </row>
    <row r="15427" spans="37:87" ht="13" customHeight="1">
      <c r="AK15427" s="114"/>
      <c r="AL15427" s="41"/>
      <c r="AM15427" s="41"/>
      <c r="AN15427" s="41"/>
      <c r="AO15427" s="41"/>
      <c r="AP15427" s="41"/>
      <c r="AQ15427" s="41"/>
      <c r="AR15427" s="41"/>
      <c r="AS15427" s="41"/>
      <c r="AT15427" s="41"/>
      <c r="AU15427" s="41"/>
      <c r="AV15427" s="41"/>
      <c r="AW15427" s="41"/>
      <c r="AX15427" s="41"/>
      <c r="AY15427" s="41"/>
      <c r="AZ15427" s="41"/>
      <c r="BA15427" s="41"/>
      <c r="BB15427" s="41"/>
      <c r="BC15427" s="41"/>
      <c r="BD15427" s="41"/>
      <c r="BE15427" s="41"/>
      <c r="BF15427" s="41"/>
      <c r="BG15427" s="41"/>
      <c r="BH15427" s="41"/>
      <c r="BI15427" s="41"/>
      <c r="BJ15427" s="41"/>
      <c r="BK15427" s="41"/>
      <c r="BL15427" s="41"/>
      <c r="BM15427" s="41"/>
      <c r="BN15427" s="41"/>
      <c r="BO15427" s="41"/>
      <c r="BP15427" s="108"/>
      <c r="CG15427" s="102"/>
      <c r="CI15427" s="45"/>
    </row>
    <row r="15428" spans="37:87" ht="13" customHeight="1">
      <c r="AK15428" s="114"/>
      <c r="AL15428" s="41"/>
      <c r="AM15428" s="41"/>
      <c r="AN15428" s="41"/>
      <c r="AO15428" s="41"/>
      <c r="AP15428" s="41"/>
      <c r="AQ15428" s="41"/>
      <c r="AR15428" s="41"/>
      <c r="AS15428" s="41"/>
      <c r="AT15428" s="41"/>
      <c r="AU15428" s="41"/>
      <c r="AV15428" s="41"/>
      <c r="AW15428" s="41"/>
      <c r="AX15428" s="41"/>
      <c r="AY15428" s="41"/>
      <c r="AZ15428" s="41"/>
      <c r="BA15428" s="41"/>
      <c r="BB15428" s="41"/>
      <c r="BC15428" s="41"/>
      <c r="BD15428" s="41"/>
      <c r="BE15428" s="41"/>
      <c r="BF15428" s="41"/>
      <c r="BG15428" s="41"/>
      <c r="BH15428" s="41"/>
      <c r="BI15428" s="41"/>
      <c r="BJ15428" s="41"/>
      <c r="BK15428" s="41"/>
      <c r="BL15428" s="41"/>
      <c r="BM15428" s="41"/>
      <c r="BN15428" s="41"/>
      <c r="BO15428" s="41"/>
      <c r="BP15428" s="108"/>
      <c r="CG15428" s="102"/>
      <c r="CI15428" s="45"/>
    </row>
    <row r="15429" spans="37:87" ht="13" customHeight="1">
      <c r="AK15429" s="114"/>
      <c r="AL15429" s="41"/>
      <c r="AM15429" s="41"/>
      <c r="AN15429" s="41"/>
      <c r="AO15429" s="41"/>
      <c r="AP15429" s="41"/>
      <c r="AQ15429" s="41"/>
      <c r="AR15429" s="41"/>
      <c r="AS15429" s="41"/>
      <c r="AT15429" s="41"/>
      <c r="AU15429" s="41"/>
      <c r="AV15429" s="41"/>
      <c r="AW15429" s="41"/>
      <c r="AX15429" s="41"/>
      <c r="AY15429" s="41"/>
      <c r="AZ15429" s="41"/>
      <c r="BA15429" s="41"/>
      <c r="BB15429" s="41"/>
      <c r="BC15429" s="41"/>
      <c r="BD15429" s="41"/>
      <c r="BE15429" s="41"/>
      <c r="BF15429" s="41"/>
      <c r="BG15429" s="41"/>
      <c r="BH15429" s="41"/>
      <c r="BI15429" s="41"/>
      <c r="BJ15429" s="41"/>
      <c r="BK15429" s="41"/>
      <c r="BL15429" s="41"/>
      <c r="BM15429" s="41"/>
      <c r="BN15429" s="41"/>
      <c r="BO15429" s="41"/>
      <c r="BP15429" s="108"/>
      <c r="CG15429" s="102"/>
      <c r="CI15429" s="45"/>
    </row>
    <row r="15430" spans="37:87" ht="13" customHeight="1">
      <c r="AK15430" s="114"/>
      <c r="AL15430" s="41"/>
      <c r="AM15430" s="41"/>
      <c r="AN15430" s="41"/>
      <c r="AO15430" s="41"/>
      <c r="AP15430" s="41"/>
      <c r="AQ15430" s="41"/>
      <c r="AR15430" s="41"/>
      <c r="AS15430" s="41"/>
      <c r="AT15430" s="41"/>
      <c r="AU15430" s="41"/>
      <c r="AV15430" s="41"/>
      <c r="AW15430" s="41"/>
      <c r="AX15430" s="41"/>
      <c r="AY15430" s="41"/>
      <c r="AZ15430" s="41"/>
      <c r="BA15430" s="41"/>
      <c r="BB15430" s="41"/>
      <c r="BC15430" s="41"/>
      <c r="BD15430" s="41"/>
      <c r="BE15430" s="41"/>
      <c r="BF15430" s="41"/>
      <c r="BG15430" s="41"/>
      <c r="BH15430" s="41"/>
      <c r="BI15430" s="41"/>
      <c r="BJ15430" s="41"/>
      <c r="BK15430" s="41"/>
      <c r="BL15430" s="41"/>
      <c r="BM15430" s="41"/>
      <c r="BN15430" s="41"/>
      <c r="BO15430" s="41"/>
      <c r="BP15430" s="108"/>
      <c r="CG15430" s="102"/>
      <c r="CI15430" s="45"/>
    </row>
    <row r="15431" spans="37:87" ht="13" customHeight="1">
      <c r="AK15431" s="114"/>
      <c r="AL15431" s="41"/>
      <c r="AM15431" s="41"/>
      <c r="AN15431" s="41"/>
      <c r="AO15431" s="41"/>
      <c r="AP15431" s="41"/>
      <c r="AQ15431" s="41"/>
      <c r="AR15431" s="41"/>
      <c r="AS15431" s="41"/>
      <c r="AT15431" s="41"/>
      <c r="AU15431" s="41"/>
      <c r="AV15431" s="41"/>
      <c r="AW15431" s="41"/>
      <c r="AX15431" s="41"/>
      <c r="AY15431" s="41"/>
      <c r="AZ15431" s="41"/>
      <c r="BA15431" s="41"/>
      <c r="BB15431" s="41"/>
      <c r="BC15431" s="41"/>
      <c r="BD15431" s="41"/>
      <c r="BE15431" s="41"/>
      <c r="BF15431" s="41"/>
      <c r="BG15431" s="41"/>
      <c r="BH15431" s="41"/>
      <c r="BI15431" s="41"/>
      <c r="BJ15431" s="41"/>
      <c r="BK15431" s="41"/>
      <c r="BL15431" s="41"/>
      <c r="BM15431" s="41"/>
      <c r="BN15431" s="41"/>
      <c r="BO15431" s="41"/>
      <c r="BP15431" s="108"/>
      <c r="CG15431" s="102"/>
      <c r="CI15431" s="45"/>
    </row>
    <row r="15432" spans="37:87" ht="13" customHeight="1">
      <c r="AK15432" s="114"/>
      <c r="AL15432" s="41"/>
      <c r="AM15432" s="41"/>
      <c r="AN15432" s="41"/>
      <c r="AO15432" s="41"/>
      <c r="AP15432" s="41"/>
      <c r="AQ15432" s="41"/>
      <c r="AR15432" s="41"/>
      <c r="AS15432" s="41"/>
      <c r="AT15432" s="41"/>
      <c r="AU15432" s="41"/>
      <c r="AV15432" s="41"/>
      <c r="AW15432" s="41"/>
      <c r="AX15432" s="41"/>
      <c r="AY15432" s="41"/>
      <c r="AZ15432" s="41"/>
      <c r="BA15432" s="41"/>
      <c r="BB15432" s="41"/>
      <c r="BC15432" s="41"/>
      <c r="BD15432" s="41"/>
      <c r="BE15432" s="41"/>
      <c r="BF15432" s="41"/>
      <c r="BG15432" s="41"/>
      <c r="BH15432" s="41"/>
      <c r="BI15432" s="41"/>
      <c r="BJ15432" s="41"/>
      <c r="BK15432" s="41"/>
      <c r="BL15432" s="41"/>
      <c r="BM15432" s="41"/>
      <c r="BN15432" s="41"/>
      <c r="BO15432" s="41"/>
      <c r="BP15432" s="108"/>
      <c r="CG15432" s="102"/>
      <c r="CI15432" s="45"/>
    </row>
    <row r="15433" spans="37:87" ht="13" customHeight="1">
      <c r="AK15433" s="114"/>
      <c r="AL15433" s="41"/>
      <c r="AM15433" s="41"/>
      <c r="AN15433" s="41"/>
      <c r="AO15433" s="41"/>
      <c r="AP15433" s="41"/>
      <c r="AQ15433" s="41"/>
      <c r="AR15433" s="41"/>
      <c r="AS15433" s="41"/>
      <c r="AT15433" s="41"/>
      <c r="AU15433" s="41"/>
      <c r="AV15433" s="41"/>
      <c r="AW15433" s="41"/>
      <c r="AX15433" s="41"/>
      <c r="AY15433" s="41"/>
      <c r="AZ15433" s="41"/>
      <c r="BA15433" s="41"/>
      <c r="BB15433" s="41"/>
      <c r="BC15433" s="41"/>
      <c r="BD15433" s="41"/>
      <c r="BE15433" s="41"/>
      <c r="BF15433" s="41"/>
      <c r="BG15433" s="41"/>
      <c r="BH15433" s="41"/>
      <c r="BI15433" s="41"/>
      <c r="BJ15433" s="41"/>
      <c r="BK15433" s="41"/>
      <c r="BL15433" s="41"/>
      <c r="BM15433" s="41"/>
      <c r="BN15433" s="41"/>
      <c r="BO15433" s="41"/>
      <c r="BP15433" s="108"/>
      <c r="CG15433" s="102"/>
      <c r="CI15433" s="45"/>
    </row>
    <row r="15434" spans="37:87" ht="13" customHeight="1">
      <c r="AK15434" s="114"/>
      <c r="AL15434" s="41"/>
      <c r="AM15434" s="41"/>
      <c r="AN15434" s="41"/>
      <c r="AO15434" s="41"/>
      <c r="AP15434" s="41"/>
      <c r="AQ15434" s="41"/>
      <c r="AR15434" s="41"/>
      <c r="AS15434" s="41"/>
      <c r="AT15434" s="41"/>
      <c r="AU15434" s="41"/>
      <c r="AV15434" s="41"/>
      <c r="AW15434" s="41"/>
      <c r="AX15434" s="41"/>
      <c r="AY15434" s="41"/>
      <c r="AZ15434" s="41"/>
      <c r="BA15434" s="41"/>
      <c r="BB15434" s="41"/>
      <c r="BC15434" s="41"/>
      <c r="BD15434" s="41"/>
      <c r="BE15434" s="41"/>
      <c r="BF15434" s="41"/>
      <c r="BG15434" s="41"/>
      <c r="BH15434" s="41"/>
      <c r="BI15434" s="41"/>
      <c r="BJ15434" s="41"/>
      <c r="BK15434" s="41"/>
      <c r="BL15434" s="41"/>
      <c r="BM15434" s="41"/>
      <c r="BN15434" s="41"/>
      <c r="BO15434" s="41"/>
      <c r="BP15434" s="108"/>
      <c r="CG15434" s="102"/>
      <c r="CI15434" s="45"/>
    </row>
    <row r="15435" spans="37:87" ht="13" customHeight="1">
      <c r="AK15435" s="114"/>
      <c r="AL15435" s="41"/>
      <c r="AM15435" s="41"/>
      <c r="AN15435" s="41"/>
      <c r="AO15435" s="41"/>
      <c r="AP15435" s="41"/>
      <c r="AQ15435" s="41"/>
      <c r="AR15435" s="41"/>
      <c r="AS15435" s="41"/>
      <c r="AT15435" s="41"/>
      <c r="AU15435" s="41"/>
      <c r="AV15435" s="41"/>
      <c r="AW15435" s="41"/>
      <c r="AX15435" s="41"/>
      <c r="AY15435" s="41"/>
      <c r="AZ15435" s="41"/>
      <c r="BA15435" s="41"/>
      <c r="BB15435" s="41"/>
      <c r="BC15435" s="41"/>
      <c r="BD15435" s="41"/>
      <c r="BE15435" s="41"/>
      <c r="BF15435" s="41"/>
      <c r="BG15435" s="41"/>
      <c r="BH15435" s="41"/>
      <c r="BI15435" s="41"/>
      <c r="BJ15435" s="41"/>
      <c r="BK15435" s="41"/>
      <c r="BL15435" s="41"/>
      <c r="BM15435" s="41"/>
      <c r="BN15435" s="41"/>
      <c r="BO15435" s="41"/>
      <c r="BP15435" s="108"/>
      <c r="CG15435" s="102"/>
      <c r="CI15435" s="45"/>
    </row>
    <row r="15436" spans="37:87" ht="13" customHeight="1">
      <c r="AK15436" s="114"/>
      <c r="AL15436" s="41"/>
      <c r="AM15436" s="41"/>
      <c r="AN15436" s="41"/>
      <c r="AO15436" s="41"/>
      <c r="AP15436" s="41"/>
      <c r="AQ15436" s="41"/>
      <c r="AR15436" s="41"/>
      <c r="AS15436" s="41"/>
      <c r="AT15436" s="41"/>
      <c r="AU15436" s="41"/>
      <c r="AV15436" s="41"/>
      <c r="AW15436" s="41"/>
      <c r="AX15436" s="41"/>
      <c r="AY15436" s="41"/>
      <c r="AZ15436" s="41"/>
      <c r="BA15436" s="41"/>
      <c r="BB15436" s="41"/>
      <c r="BC15436" s="41"/>
      <c r="BD15436" s="41"/>
      <c r="BE15436" s="41"/>
      <c r="BF15436" s="41"/>
      <c r="BG15436" s="41"/>
      <c r="BH15436" s="41"/>
      <c r="BI15436" s="41"/>
      <c r="BJ15436" s="41"/>
      <c r="BK15436" s="41"/>
      <c r="BL15436" s="41"/>
      <c r="BM15436" s="41"/>
      <c r="BN15436" s="41"/>
      <c r="BO15436" s="41"/>
      <c r="BP15436" s="108"/>
      <c r="CG15436" s="102"/>
      <c r="CI15436" s="45"/>
    </row>
    <row r="15437" spans="37:87" ht="13" customHeight="1">
      <c r="AK15437" s="114"/>
      <c r="AL15437" s="41"/>
      <c r="AM15437" s="41"/>
      <c r="AN15437" s="41"/>
      <c r="AO15437" s="41"/>
      <c r="AP15437" s="41"/>
      <c r="AQ15437" s="41"/>
      <c r="AR15437" s="41"/>
      <c r="AS15437" s="41"/>
      <c r="AT15437" s="41"/>
      <c r="AU15437" s="41"/>
      <c r="AV15437" s="41"/>
      <c r="AW15437" s="41"/>
      <c r="AX15437" s="41"/>
      <c r="AY15437" s="41"/>
      <c r="AZ15437" s="41"/>
      <c r="BA15437" s="41"/>
      <c r="BB15437" s="41"/>
      <c r="BC15437" s="41"/>
      <c r="BD15437" s="41"/>
      <c r="BE15437" s="41"/>
      <c r="BF15437" s="41"/>
      <c r="BG15437" s="41"/>
      <c r="BH15437" s="41"/>
      <c r="BI15437" s="41"/>
      <c r="BJ15437" s="41"/>
      <c r="BK15437" s="41"/>
      <c r="BL15437" s="41"/>
      <c r="BM15437" s="41"/>
      <c r="BN15437" s="41"/>
      <c r="BO15437" s="41"/>
      <c r="BP15437" s="108"/>
      <c r="CG15437" s="102"/>
      <c r="CI15437" s="45"/>
    </row>
    <row r="15438" spans="37:87" ht="13" customHeight="1">
      <c r="AK15438" s="114"/>
      <c r="AL15438" s="41"/>
      <c r="AM15438" s="41"/>
      <c r="AN15438" s="41"/>
      <c r="AO15438" s="41"/>
      <c r="AP15438" s="41"/>
      <c r="AQ15438" s="41"/>
      <c r="AR15438" s="41"/>
      <c r="AS15438" s="41"/>
      <c r="AT15438" s="41"/>
      <c r="AU15438" s="41"/>
      <c r="AV15438" s="41"/>
      <c r="AW15438" s="41"/>
      <c r="AX15438" s="41"/>
      <c r="AY15438" s="41"/>
      <c r="AZ15438" s="41"/>
      <c r="BA15438" s="41"/>
      <c r="BB15438" s="41"/>
      <c r="BC15438" s="41"/>
      <c r="BD15438" s="41"/>
      <c r="BE15438" s="41"/>
      <c r="BF15438" s="41"/>
      <c r="BG15438" s="41"/>
      <c r="BH15438" s="41"/>
      <c r="BI15438" s="41"/>
      <c r="BJ15438" s="41"/>
      <c r="BK15438" s="41"/>
      <c r="BL15438" s="41"/>
      <c r="BM15438" s="41"/>
      <c r="BN15438" s="41"/>
      <c r="BO15438" s="41"/>
      <c r="BP15438" s="108"/>
      <c r="CG15438" s="102"/>
      <c r="CI15438" s="45"/>
    </row>
    <row r="15439" spans="37:87" ht="13" customHeight="1">
      <c r="AK15439" s="114"/>
      <c r="AL15439" s="41"/>
      <c r="AM15439" s="41"/>
      <c r="AN15439" s="41"/>
      <c r="AO15439" s="41"/>
      <c r="AP15439" s="41"/>
      <c r="AQ15439" s="41"/>
      <c r="AR15439" s="41"/>
      <c r="AS15439" s="41"/>
      <c r="AT15439" s="41"/>
      <c r="AU15439" s="41"/>
      <c r="AV15439" s="41"/>
      <c r="AW15439" s="41"/>
      <c r="AX15439" s="41"/>
      <c r="AY15439" s="41"/>
      <c r="AZ15439" s="41"/>
      <c r="BA15439" s="41"/>
      <c r="BB15439" s="41"/>
      <c r="BC15439" s="41"/>
      <c r="BD15439" s="41"/>
      <c r="BE15439" s="41"/>
      <c r="BF15439" s="41"/>
      <c r="BG15439" s="41"/>
      <c r="BH15439" s="41"/>
      <c r="BI15439" s="41"/>
      <c r="BJ15439" s="41"/>
      <c r="BK15439" s="41"/>
      <c r="BL15439" s="41"/>
      <c r="BM15439" s="41"/>
      <c r="BN15439" s="41"/>
      <c r="BO15439" s="41"/>
      <c r="BP15439" s="108"/>
      <c r="CG15439" s="102"/>
      <c r="CI15439" s="45"/>
    </row>
    <row r="15440" spans="37:87" ht="13" customHeight="1">
      <c r="AK15440" s="114"/>
      <c r="AL15440" s="41"/>
      <c r="AM15440" s="41"/>
      <c r="AN15440" s="41"/>
      <c r="AO15440" s="41"/>
      <c r="AP15440" s="41"/>
      <c r="AQ15440" s="41"/>
      <c r="AR15440" s="41"/>
      <c r="AS15440" s="41"/>
      <c r="AT15440" s="41"/>
      <c r="AU15440" s="41"/>
      <c r="AV15440" s="41"/>
      <c r="AW15440" s="41"/>
      <c r="AX15440" s="41"/>
      <c r="AY15440" s="41"/>
      <c r="AZ15440" s="41"/>
      <c r="BA15440" s="41"/>
      <c r="BB15440" s="41"/>
      <c r="BC15440" s="41"/>
      <c r="BD15440" s="41"/>
      <c r="BE15440" s="41"/>
      <c r="BF15440" s="41"/>
      <c r="BG15440" s="41"/>
      <c r="BH15440" s="41"/>
      <c r="BI15440" s="41"/>
      <c r="BJ15440" s="41"/>
      <c r="BK15440" s="41"/>
      <c r="BL15440" s="41"/>
      <c r="BM15440" s="41"/>
      <c r="BN15440" s="41"/>
      <c r="BO15440" s="41"/>
      <c r="BP15440" s="108"/>
      <c r="CG15440" s="102"/>
      <c r="CI15440" s="45"/>
    </row>
    <row r="15441" spans="37:87" ht="13" customHeight="1">
      <c r="AK15441" s="114"/>
      <c r="AL15441" s="41"/>
      <c r="AM15441" s="41"/>
      <c r="AN15441" s="41"/>
      <c r="AO15441" s="41"/>
      <c r="AP15441" s="41"/>
      <c r="AQ15441" s="41"/>
      <c r="AR15441" s="41"/>
      <c r="AS15441" s="41"/>
      <c r="AT15441" s="41"/>
      <c r="AU15441" s="41"/>
      <c r="AV15441" s="41"/>
      <c r="AW15441" s="41"/>
      <c r="AX15441" s="41"/>
      <c r="AY15441" s="41"/>
      <c r="AZ15441" s="41"/>
      <c r="BA15441" s="41"/>
      <c r="BB15441" s="41"/>
      <c r="BC15441" s="41"/>
      <c r="BD15441" s="41"/>
      <c r="BE15441" s="41"/>
      <c r="BF15441" s="41"/>
      <c r="BG15441" s="41"/>
      <c r="BH15441" s="41"/>
      <c r="BI15441" s="41"/>
      <c r="BJ15441" s="41"/>
      <c r="BK15441" s="41"/>
      <c r="BL15441" s="41"/>
      <c r="BM15441" s="41"/>
      <c r="BN15441" s="41"/>
      <c r="BO15441" s="41"/>
      <c r="BP15441" s="108"/>
      <c r="CG15441" s="102"/>
      <c r="CI15441" s="45"/>
    </row>
    <row r="15442" spans="37:87" ht="13" customHeight="1">
      <c r="AK15442" s="114"/>
      <c r="AL15442" s="41"/>
      <c r="AM15442" s="41"/>
      <c r="AN15442" s="41"/>
      <c r="AO15442" s="41"/>
      <c r="AP15442" s="41"/>
      <c r="AQ15442" s="41"/>
      <c r="AR15442" s="41"/>
      <c r="AS15442" s="41"/>
      <c r="AT15442" s="41"/>
      <c r="AU15442" s="41"/>
      <c r="AV15442" s="41"/>
      <c r="AW15442" s="41"/>
      <c r="AX15442" s="41"/>
      <c r="AY15442" s="41"/>
      <c r="AZ15442" s="41"/>
      <c r="BA15442" s="41"/>
      <c r="BB15442" s="41"/>
      <c r="BC15442" s="41"/>
      <c r="BD15442" s="41"/>
      <c r="BE15442" s="41"/>
      <c r="BF15442" s="41"/>
      <c r="BG15442" s="41"/>
      <c r="BH15442" s="41"/>
      <c r="BI15442" s="41"/>
      <c r="BJ15442" s="41"/>
      <c r="BK15442" s="41"/>
      <c r="BL15442" s="41"/>
      <c r="BM15442" s="41"/>
      <c r="BN15442" s="41"/>
      <c r="BO15442" s="41"/>
      <c r="BP15442" s="108"/>
      <c r="CG15442" s="102"/>
      <c r="CI15442" s="45"/>
    </row>
    <row r="15443" spans="37:87" ht="13" customHeight="1">
      <c r="AK15443" s="114"/>
      <c r="AL15443" s="41"/>
      <c r="AM15443" s="41"/>
      <c r="AN15443" s="41"/>
      <c r="AO15443" s="41"/>
      <c r="AP15443" s="41"/>
      <c r="AQ15443" s="41"/>
      <c r="AR15443" s="41"/>
      <c r="AS15443" s="41"/>
      <c r="AT15443" s="41"/>
      <c r="AU15443" s="41"/>
      <c r="AV15443" s="41"/>
      <c r="AW15443" s="41"/>
      <c r="AX15443" s="41"/>
      <c r="AY15443" s="41"/>
      <c r="AZ15443" s="41"/>
      <c r="BA15443" s="41"/>
      <c r="BB15443" s="41"/>
      <c r="BC15443" s="41"/>
      <c r="BD15443" s="41"/>
      <c r="BE15443" s="41"/>
      <c r="BF15443" s="41"/>
      <c r="BG15443" s="41"/>
      <c r="BH15443" s="41"/>
      <c r="BI15443" s="41"/>
      <c r="BJ15443" s="41"/>
      <c r="BK15443" s="41"/>
      <c r="BL15443" s="41"/>
      <c r="BM15443" s="41"/>
      <c r="BN15443" s="41"/>
      <c r="BO15443" s="41"/>
      <c r="BP15443" s="108"/>
      <c r="CG15443" s="102"/>
      <c r="CI15443" s="45"/>
    </row>
    <row r="15444" spans="37:87" ht="13" customHeight="1">
      <c r="AK15444" s="114"/>
      <c r="AL15444" s="41"/>
      <c r="AM15444" s="41"/>
      <c r="AN15444" s="41"/>
      <c r="AO15444" s="41"/>
      <c r="AP15444" s="41"/>
      <c r="AQ15444" s="41"/>
      <c r="AR15444" s="41"/>
      <c r="AS15444" s="41"/>
      <c r="AT15444" s="41"/>
      <c r="AU15444" s="41"/>
      <c r="AV15444" s="41"/>
      <c r="AW15444" s="41"/>
      <c r="AX15444" s="41"/>
      <c r="AY15444" s="41"/>
      <c r="AZ15444" s="41"/>
      <c r="BA15444" s="41"/>
      <c r="BB15444" s="41"/>
      <c r="BC15444" s="41"/>
      <c r="BD15444" s="41"/>
      <c r="BE15444" s="41"/>
      <c r="BF15444" s="41"/>
      <c r="BG15444" s="41"/>
      <c r="BH15444" s="41"/>
      <c r="BI15444" s="41"/>
      <c r="BJ15444" s="41"/>
      <c r="BK15444" s="41"/>
      <c r="BL15444" s="41"/>
      <c r="BM15444" s="41"/>
      <c r="BN15444" s="41"/>
      <c r="BO15444" s="41"/>
      <c r="BP15444" s="108"/>
      <c r="CG15444" s="102"/>
      <c r="CI15444" s="45"/>
    </row>
    <row r="15445" spans="37:87" ht="13" customHeight="1">
      <c r="AK15445" s="114"/>
      <c r="AL15445" s="41"/>
      <c r="AM15445" s="41"/>
      <c r="AN15445" s="41"/>
      <c r="AO15445" s="41"/>
      <c r="AP15445" s="41"/>
      <c r="AQ15445" s="41"/>
      <c r="AR15445" s="41"/>
      <c r="AS15445" s="41"/>
      <c r="AT15445" s="41"/>
      <c r="AU15445" s="41"/>
      <c r="AV15445" s="41"/>
      <c r="AW15445" s="41"/>
      <c r="AX15445" s="41"/>
      <c r="AY15445" s="41"/>
      <c r="AZ15445" s="41"/>
      <c r="BA15445" s="41"/>
      <c r="BB15445" s="41"/>
      <c r="BC15445" s="41"/>
      <c r="BD15445" s="41"/>
      <c r="BE15445" s="41"/>
      <c r="BF15445" s="41"/>
      <c r="BG15445" s="41"/>
      <c r="BH15445" s="41"/>
      <c r="BI15445" s="41"/>
      <c r="BJ15445" s="41"/>
      <c r="BK15445" s="41"/>
      <c r="BL15445" s="41"/>
      <c r="BM15445" s="41"/>
      <c r="BN15445" s="41"/>
      <c r="BO15445" s="41"/>
      <c r="BP15445" s="108"/>
      <c r="CG15445" s="102"/>
      <c r="CI15445" s="45"/>
    </row>
    <row r="15446" spans="37:87" ht="13" customHeight="1">
      <c r="AK15446" s="114"/>
      <c r="AL15446" s="41"/>
      <c r="AM15446" s="41"/>
      <c r="AN15446" s="41"/>
      <c r="AO15446" s="41"/>
      <c r="AP15446" s="41"/>
      <c r="AQ15446" s="41"/>
      <c r="AR15446" s="41"/>
      <c r="AS15446" s="41"/>
      <c r="AT15446" s="41"/>
      <c r="AU15446" s="41"/>
      <c r="AV15446" s="41"/>
      <c r="AW15446" s="41"/>
      <c r="AX15446" s="41"/>
      <c r="AY15446" s="41"/>
      <c r="AZ15446" s="41"/>
      <c r="BA15446" s="41"/>
      <c r="BB15446" s="41"/>
      <c r="BC15446" s="41"/>
      <c r="BD15446" s="41"/>
      <c r="BE15446" s="41"/>
      <c r="BF15446" s="41"/>
      <c r="BG15446" s="41"/>
      <c r="BH15446" s="41"/>
      <c r="BI15446" s="41"/>
      <c r="BJ15446" s="41"/>
      <c r="BK15446" s="41"/>
      <c r="BL15446" s="41"/>
      <c r="BM15446" s="41"/>
      <c r="BN15446" s="41"/>
      <c r="BO15446" s="41"/>
      <c r="BP15446" s="108"/>
      <c r="CG15446" s="102"/>
      <c r="CI15446" s="45"/>
    </row>
    <row r="15447" spans="37:87" ht="13" customHeight="1">
      <c r="AK15447" s="114"/>
      <c r="AL15447" s="41"/>
      <c r="AM15447" s="41"/>
      <c r="AN15447" s="41"/>
      <c r="AO15447" s="41"/>
      <c r="AP15447" s="41"/>
      <c r="AQ15447" s="41"/>
      <c r="AR15447" s="41"/>
      <c r="AS15447" s="41"/>
      <c r="AT15447" s="41"/>
      <c r="AU15447" s="41"/>
      <c r="AV15447" s="41"/>
      <c r="AW15447" s="41"/>
      <c r="AX15447" s="41"/>
      <c r="AY15447" s="41"/>
      <c r="AZ15447" s="41"/>
      <c r="BA15447" s="41"/>
      <c r="BB15447" s="41"/>
      <c r="BC15447" s="41"/>
      <c r="BD15447" s="41"/>
      <c r="BE15447" s="41"/>
      <c r="BF15447" s="41"/>
      <c r="BG15447" s="41"/>
      <c r="BH15447" s="41"/>
      <c r="BI15447" s="41"/>
      <c r="BJ15447" s="41"/>
      <c r="BK15447" s="41"/>
      <c r="BL15447" s="41"/>
      <c r="BM15447" s="41"/>
      <c r="BN15447" s="41"/>
      <c r="BO15447" s="41"/>
      <c r="BP15447" s="108"/>
      <c r="CG15447" s="102"/>
      <c r="CI15447" s="45"/>
    </row>
    <row r="15448" spans="37:87" ht="13" customHeight="1">
      <c r="AK15448" s="114"/>
      <c r="AL15448" s="41"/>
      <c r="AM15448" s="41"/>
      <c r="AN15448" s="41"/>
      <c r="AO15448" s="41"/>
      <c r="AP15448" s="41"/>
      <c r="AQ15448" s="41"/>
      <c r="AR15448" s="41"/>
      <c r="AS15448" s="41"/>
      <c r="AT15448" s="41"/>
      <c r="AU15448" s="41"/>
      <c r="AV15448" s="41"/>
      <c r="AW15448" s="41"/>
      <c r="AX15448" s="41"/>
      <c r="AY15448" s="41"/>
      <c r="AZ15448" s="41"/>
      <c r="BA15448" s="41"/>
      <c r="BB15448" s="41"/>
      <c r="BC15448" s="41"/>
      <c r="BD15448" s="41"/>
      <c r="BE15448" s="41"/>
      <c r="BF15448" s="41"/>
      <c r="BG15448" s="41"/>
      <c r="BH15448" s="41"/>
      <c r="BI15448" s="41"/>
      <c r="BJ15448" s="41"/>
      <c r="BK15448" s="41"/>
      <c r="BL15448" s="41"/>
      <c r="BM15448" s="41"/>
      <c r="BN15448" s="41"/>
      <c r="BO15448" s="41"/>
      <c r="BP15448" s="108"/>
      <c r="CG15448" s="102"/>
      <c r="CI15448" s="45"/>
    </row>
    <row r="15449" spans="37:87" ht="13" customHeight="1">
      <c r="AK15449" s="114"/>
      <c r="AL15449" s="41"/>
      <c r="AM15449" s="41"/>
      <c r="AN15449" s="41"/>
      <c r="AO15449" s="41"/>
      <c r="AP15449" s="41"/>
      <c r="AQ15449" s="41"/>
      <c r="AR15449" s="41"/>
      <c r="AS15449" s="41"/>
      <c r="AT15449" s="41"/>
      <c r="AU15449" s="41"/>
      <c r="AV15449" s="41"/>
      <c r="AW15449" s="41"/>
      <c r="AX15449" s="41"/>
      <c r="AY15449" s="41"/>
      <c r="AZ15449" s="41"/>
      <c r="BA15449" s="41"/>
      <c r="BB15449" s="41"/>
      <c r="BC15449" s="41"/>
      <c r="BD15449" s="41"/>
      <c r="BE15449" s="41"/>
      <c r="BF15449" s="41"/>
      <c r="BG15449" s="41"/>
      <c r="BH15449" s="41"/>
      <c r="BI15449" s="41"/>
      <c r="BJ15449" s="41"/>
      <c r="BK15449" s="41"/>
      <c r="BL15449" s="41"/>
      <c r="BM15449" s="41"/>
      <c r="BN15449" s="41"/>
      <c r="BO15449" s="41"/>
      <c r="BP15449" s="108"/>
      <c r="CG15449" s="102"/>
      <c r="CI15449" s="45"/>
    </row>
    <row r="15450" spans="37:87" ht="13" customHeight="1">
      <c r="AK15450" s="114"/>
      <c r="AL15450" s="41"/>
      <c r="AM15450" s="41"/>
      <c r="AN15450" s="41"/>
      <c r="AO15450" s="41"/>
      <c r="AP15450" s="41"/>
      <c r="AQ15450" s="41"/>
      <c r="AR15450" s="41"/>
      <c r="AS15450" s="41"/>
      <c r="AT15450" s="41"/>
      <c r="AU15450" s="41"/>
      <c r="AV15450" s="41"/>
      <c r="AW15450" s="41"/>
      <c r="AX15450" s="41"/>
      <c r="AY15450" s="41"/>
      <c r="AZ15450" s="41"/>
      <c r="BA15450" s="41"/>
      <c r="BB15450" s="41"/>
      <c r="BC15450" s="41"/>
      <c r="BD15450" s="41"/>
      <c r="BE15450" s="41"/>
      <c r="BF15450" s="41"/>
      <c r="BG15450" s="41"/>
      <c r="BH15450" s="41"/>
      <c r="BI15450" s="41"/>
      <c r="BJ15450" s="41"/>
      <c r="BK15450" s="41"/>
      <c r="BL15450" s="41"/>
      <c r="BM15450" s="41"/>
      <c r="BN15450" s="41"/>
      <c r="BO15450" s="41"/>
      <c r="BP15450" s="108"/>
      <c r="CG15450" s="102"/>
      <c r="CI15450" s="45"/>
    </row>
    <row r="15451" spans="37:87" ht="13" customHeight="1">
      <c r="AK15451" s="114"/>
      <c r="AL15451" s="41"/>
      <c r="AM15451" s="41"/>
      <c r="AN15451" s="41"/>
      <c r="AO15451" s="41"/>
      <c r="AP15451" s="41"/>
      <c r="AQ15451" s="41"/>
      <c r="AR15451" s="41"/>
      <c r="AS15451" s="41"/>
      <c r="AT15451" s="41"/>
      <c r="AU15451" s="41"/>
      <c r="AV15451" s="41"/>
      <c r="AW15451" s="41"/>
      <c r="AX15451" s="41"/>
      <c r="AY15451" s="41"/>
      <c r="AZ15451" s="41"/>
      <c r="BA15451" s="41"/>
      <c r="BB15451" s="41"/>
      <c r="BC15451" s="41"/>
      <c r="BD15451" s="41"/>
      <c r="BE15451" s="41"/>
      <c r="BF15451" s="41"/>
      <c r="BG15451" s="41"/>
      <c r="BH15451" s="41"/>
      <c r="BI15451" s="41"/>
      <c r="BJ15451" s="41"/>
      <c r="BK15451" s="41"/>
      <c r="BL15451" s="41"/>
      <c r="BM15451" s="41"/>
      <c r="BN15451" s="41"/>
      <c r="BO15451" s="41"/>
      <c r="BP15451" s="108"/>
      <c r="CG15451" s="102"/>
      <c r="CI15451" s="45"/>
    </row>
    <row r="15452" spans="37:87" ht="13" customHeight="1">
      <c r="AK15452" s="114"/>
      <c r="AL15452" s="41"/>
      <c r="AM15452" s="41"/>
      <c r="AN15452" s="41"/>
      <c r="AO15452" s="41"/>
      <c r="AP15452" s="41"/>
      <c r="AQ15452" s="41"/>
      <c r="AR15452" s="41"/>
      <c r="AS15452" s="41"/>
      <c r="AT15452" s="41"/>
      <c r="AU15452" s="41"/>
      <c r="AV15452" s="41"/>
      <c r="AW15452" s="41"/>
      <c r="AX15452" s="41"/>
      <c r="AY15452" s="41"/>
      <c r="AZ15452" s="41"/>
      <c r="BA15452" s="41"/>
      <c r="BB15452" s="41"/>
      <c r="BC15452" s="41"/>
      <c r="BD15452" s="41"/>
      <c r="BE15452" s="41"/>
      <c r="BF15452" s="41"/>
      <c r="BG15452" s="41"/>
      <c r="BH15452" s="41"/>
      <c r="BI15452" s="41"/>
      <c r="BJ15452" s="41"/>
      <c r="BK15452" s="41"/>
      <c r="BL15452" s="41"/>
      <c r="BM15452" s="41"/>
      <c r="BN15452" s="41"/>
      <c r="BO15452" s="41"/>
      <c r="BP15452" s="108"/>
      <c r="CG15452" s="102"/>
      <c r="CI15452" s="45"/>
    </row>
    <row r="15453" spans="37:87" ht="13" customHeight="1">
      <c r="AK15453" s="114"/>
      <c r="AL15453" s="41"/>
      <c r="AM15453" s="41"/>
      <c r="AN15453" s="41"/>
      <c r="AO15453" s="41"/>
      <c r="AP15453" s="41"/>
      <c r="AQ15453" s="41"/>
      <c r="AR15453" s="41"/>
      <c r="AS15453" s="41"/>
      <c r="AT15453" s="41"/>
      <c r="AU15453" s="41"/>
      <c r="AV15453" s="41"/>
      <c r="AW15453" s="41"/>
      <c r="AX15453" s="41"/>
      <c r="AY15453" s="41"/>
      <c r="AZ15453" s="41"/>
      <c r="BA15453" s="41"/>
      <c r="BB15453" s="41"/>
      <c r="BC15453" s="41"/>
      <c r="BD15453" s="41"/>
      <c r="BE15453" s="41"/>
      <c r="BF15453" s="41"/>
      <c r="BG15453" s="41"/>
      <c r="BH15453" s="41"/>
      <c r="BI15453" s="41"/>
      <c r="BJ15453" s="41"/>
      <c r="BK15453" s="41"/>
      <c r="BL15453" s="41"/>
      <c r="BM15453" s="41"/>
      <c r="BN15453" s="41"/>
      <c r="BO15453" s="41"/>
      <c r="BP15453" s="108"/>
      <c r="CG15453" s="102"/>
      <c r="CI15453" s="45"/>
    </row>
    <row r="15454" spans="37:87" ht="13" customHeight="1">
      <c r="AK15454" s="114"/>
      <c r="AL15454" s="41"/>
      <c r="AM15454" s="41"/>
      <c r="AN15454" s="41"/>
      <c r="AO15454" s="41"/>
      <c r="AP15454" s="41"/>
      <c r="AQ15454" s="41"/>
      <c r="AR15454" s="41"/>
      <c r="AS15454" s="41"/>
      <c r="AT15454" s="41"/>
      <c r="AU15454" s="41"/>
      <c r="AV15454" s="41"/>
      <c r="AW15454" s="41"/>
      <c r="AX15454" s="41"/>
      <c r="AY15454" s="41"/>
      <c r="AZ15454" s="41"/>
      <c r="BA15454" s="41"/>
      <c r="BB15454" s="41"/>
      <c r="BC15454" s="41"/>
      <c r="BD15454" s="41"/>
      <c r="BE15454" s="41"/>
      <c r="BF15454" s="41"/>
      <c r="BG15454" s="41"/>
      <c r="BH15454" s="41"/>
      <c r="BI15454" s="41"/>
      <c r="BJ15454" s="41"/>
      <c r="BK15454" s="41"/>
      <c r="BL15454" s="41"/>
      <c r="BM15454" s="41"/>
      <c r="BN15454" s="41"/>
      <c r="BO15454" s="41"/>
      <c r="BP15454" s="108"/>
      <c r="CG15454" s="102"/>
      <c r="CI15454" s="45"/>
    </row>
    <row r="15455" spans="37:87" ht="13" customHeight="1">
      <c r="AK15455" s="114"/>
      <c r="AL15455" s="41"/>
      <c r="AM15455" s="41"/>
      <c r="AN15455" s="41"/>
      <c r="AO15455" s="41"/>
      <c r="AP15455" s="41"/>
      <c r="AQ15455" s="41"/>
      <c r="AR15455" s="41"/>
      <c r="AS15455" s="41"/>
      <c r="AT15455" s="41"/>
      <c r="AU15455" s="41"/>
      <c r="AV15455" s="41"/>
      <c r="AW15455" s="41"/>
      <c r="AX15455" s="41"/>
      <c r="AY15455" s="41"/>
      <c r="AZ15455" s="41"/>
      <c r="BA15455" s="41"/>
      <c r="BB15455" s="41"/>
      <c r="BC15455" s="41"/>
      <c r="BD15455" s="41"/>
      <c r="BE15455" s="41"/>
      <c r="BF15455" s="41"/>
      <c r="BG15455" s="41"/>
      <c r="BH15455" s="41"/>
      <c r="BI15455" s="41"/>
      <c r="BJ15455" s="41"/>
      <c r="BK15455" s="41"/>
      <c r="BL15455" s="41"/>
      <c r="BM15455" s="41"/>
      <c r="BN15455" s="41"/>
      <c r="BO15455" s="41"/>
      <c r="BP15455" s="108"/>
      <c r="CG15455" s="102"/>
      <c r="CI15455" s="45"/>
    </row>
    <row r="15456" spans="37:87" ht="13" customHeight="1">
      <c r="AK15456" s="114"/>
      <c r="AL15456" s="41"/>
      <c r="AM15456" s="41"/>
      <c r="AN15456" s="41"/>
      <c r="AO15456" s="41"/>
      <c r="AP15456" s="41"/>
      <c r="AQ15456" s="41"/>
      <c r="AR15456" s="41"/>
      <c r="AS15456" s="41"/>
      <c r="AT15456" s="41"/>
      <c r="AU15456" s="41"/>
      <c r="AV15456" s="41"/>
      <c r="AW15456" s="41"/>
      <c r="AX15456" s="41"/>
      <c r="AY15456" s="41"/>
      <c r="AZ15456" s="41"/>
      <c r="BA15456" s="41"/>
      <c r="BB15456" s="41"/>
      <c r="BC15456" s="41"/>
      <c r="BD15456" s="41"/>
      <c r="BE15456" s="41"/>
      <c r="BF15456" s="41"/>
      <c r="BG15456" s="41"/>
      <c r="BH15456" s="41"/>
      <c r="BI15456" s="41"/>
      <c r="BJ15456" s="41"/>
      <c r="BK15456" s="41"/>
      <c r="BL15456" s="41"/>
      <c r="BM15456" s="41"/>
      <c r="BN15456" s="41"/>
      <c r="BO15456" s="41"/>
      <c r="BP15456" s="108"/>
      <c r="CG15456" s="102"/>
      <c r="CI15456" s="45"/>
    </row>
    <row r="15457" spans="37:87" ht="13" customHeight="1">
      <c r="AK15457" s="114"/>
      <c r="AL15457" s="41"/>
      <c r="AM15457" s="41"/>
      <c r="AN15457" s="41"/>
      <c r="AO15457" s="41"/>
      <c r="AP15457" s="41"/>
      <c r="AQ15457" s="41"/>
      <c r="AR15457" s="41"/>
      <c r="AS15457" s="41"/>
      <c r="AT15457" s="41"/>
      <c r="AU15457" s="41"/>
      <c r="AV15457" s="41"/>
      <c r="AW15457" s="41"/>
      <c r="AX15457" s="41"/>
      <c r="AY15457" s="41"/>
      <c r="AZ15457" s="41"/>
      <c r="BA15457" s="41"/>
      <c r="BB15457" s="41"/>
      <c r="BC15457" s="41"/>
      <c r="BD15457" s="41"/>
      <c r="BE15457" s="41"/>
      <c r="BF15457" s="41"/>
      <c r="BG15457" s="41"/>
      <c r="BH15457" s="41"/>
      <c r="BI15457" s="41"/>
      <c r="BJ15457" s="41"/>
      <c r="BK15457" s="41"/>
      <c r="BL15457" s="41"/>
      <c r="BM15457" s="41"/>
      <c r="BN15457" s="41"/>
      <c r="BO15457" s="41"/>
      <c r="BP15457" s="108"/>
      <c r="CG15457" s="102"/>
      <c r="CI15457" s="45"/>
    </row>
    <row r="15458" spans="37:87" ht="13" customHeight="1">
      <c r="AK15458" s="114"/>
      <c r="AL15458" s="41"/>
      <c r="AM15458" s="41"/>
      <c r="AN15458" s="41"/>
      <c r="AO15458" s="41"/>
      <c r="AP15458" s="41"/>
      <c r="AQ15458" s="41"/>
      <c r="AR15458" s="41"/>
      <c r="AS15458" s="41"/>
      <c r="AT15458" s="41"/>
      <c r="AU15458" s="41"/>
      <c r="AV15458" s="41"/>
      <c r="AW15458" s="41"/>
      <c r="AX15458" s="41"/>
      <c r="AY15458" s="41"/>
      <c r="AZ15458" s="41"/>
      <c r="BA15458" s="41"/>
      <c r="BB15458" s="41"/>
      <c r="BC15458" s="41"/>
      <c r="BD15458" s="41"/>
      <c r="BE15458" s="41"/>
      <c r="BF15458" s="41"/>
      <c r="BG15458" s="41"/>
      <c r="BH15458" s="41"/>
      <c r="BI15458" s="41"/>
      <c r="BJ15458" s="41"/>
      <c r="BK15458" s="41"/>
      <c r="BL15458" s="41"/>
      <c r="BM15458" s="41"/>
      <c r="BN15458" s="41"/>
      <c r="BO15458" s="41"/>
      <c r="BP15458" s="108"/>
      <c r="CG15458" s="102"/>
      <c r="CI15458" s="45"/>
    </row>
    <row r="15459" spans="37:87" ht="13" customHeight="1">
      <c r="AK15459" s="114"/>
      <c r="AL15459" s="41"/>
      <c r="AM15459" s="41"/>
      <c r="AN15459" s="41"/>
      <c r="AO15459" s="41"/>
      <c r="AP15459" s="41"/>
      <c r="AQ15459" s="41"/>
      <c r="AR15459" s="41"/>
      <c r="AS15459" s="41"/>
      <c r="AT15459" s="41"/>
      <c r="AU15459" s="41"/>
      <c r="AV15459" s="41"/>
      <c r="AW15459" s="41"/>
      <c r="AX15459" s="41"/>
      <c r="AY15459" s="41"/>
      <c r="AZ15459" s="41"/>
      <c r="BA15459" s="41"/>
      <c r="BB15459" s="41"/>
      <c r="BC15459" s="41"/>
      <c r="BD15459" s="41"/>
      <c r="BE15459" s="41"/>
      <c r="BF15459" s="41"/>
      <c r="BG15459" s="41"/>
      <c r="BH15459" s="41"/>
      <c r="BI15459" s="41"/>
      <c r="BJ15459" s="41"/>
      <c r="BK15459" s="41"/>
      <c r="BL15459" s="41"/>
      <c r="BM15459" s="41"/>
      <c r="BN15459" s="41"/>
      <c r="BO15459" s="41"/>
      <c r="BP15459" s="108"/>
      <c r="CG15459" s="102"/>
      <c r="CI15459" s="45"/>
    </row>
    <row r="15460" spans="37:87" ht="13" customHeight="1">
      <c r="AK15460" s="114"/>
      <c r="AL15460" s="41"/>
      <c r="AM15460" s="41"/>
      <c r="AN15460" s="41"/>
      <c r="AO15460" s="41"/>
      <c r="AP15460" s="41"/>
      <c r="AQ15460" s="41"/>
      <c r="AR15460" s="41"/>
      <c r="AS15460" s="41"/>
      <c r="AT15460" s="41"/>
      <c r="AU15460" s="41"/>
      <c r="AV15460" s="41"/>
      <c r="AW15460" s="41"/>
      <c r="AX15460" s="41"/>
      <c r="AY15460" s="41"/>
      <c r="AZ15460" s="41"/>
      <c r="BA15460" s="41"/>
      <c r="BB15460" s="41"/>
      <c r="BC15460" s="41"/>
      <c r="BD15460" s="41"/>
      <c r="BE15460" s="41"/>
      <c r="BF15460" s="41"/>
      <c r="BG15460" s="41"/>
      <c r="BH15460" s="41"/>
      <c r="BI15460" s="41"/>
      <c r="BJ15460" s="41"/>
      <c r="BK15460" s="41"/>
      <c r="BL15460" s="41"/>
      <c r="BM15460" s="41"/>
      <c r="BN15460" s="41"/>
      <c r="BO15460" s="41"/>
      <c r="BP15460" s="108"/>
      <c r="CG15460" s="102"/>
      <c r="CI15460" s="45"/>
    </row>
    <row r="15461" spans="37:87" ht="13" customHeight="1">
      <c r="AK15461" s="114"/>
      <c r="AL15461" s="41"/>
      <c r="AM15461" s="41"/>
      <c r="AN15461" s="41"/>
      <c r="AO15461" s="41"/>
      <c r="AP15461" s="41"/>
      <c r="AQ15461" s="41"/>
      <c r="AR15461" s="41"/>
      <c r="AS15461" s="41"/>
      <c r="AT15461" s="41"/>
      <c r="AU15461" s="41"/>
      <c r="AV15461" s="41"/>
      <c r="AW15461" s="41"/>
      <c r="AX15461" s="41"/>
      <c r="AY15461" s="41"/>
      <c r="AZ15461" s="41"/>
      <c r="BA15461" s="41"/>
      <c r="BB15461" s="41"/>
      <c r="BC15461" s="41"/>
      <c r="BD15461" s="41"/>
      <c r="BE15461" s="41"/>
      <c r="BF15461" s="41"/>
      <c r="BG15461" s="41"/>
      <c r="BH15461" s="41"/>
      <c r="BI15461" s="41"/>
      <c r="BJ15461" s="41"/>
      <c r="BK15461" s="41"/>
      <c r="BL15461" s="41"/>
      <c r="BM15461" s="41"/>
      <c r="BN15461" s="41"/>
      <c r="BO15461" s="41"/>
      <c r="BP15461" s="108"/>
      <c r="CG15461" s="102"/>
      <c r="CI15461" s="45"/>
    </row>
    <row r="15462" spans="37:87" ht="13" customHeight="1">
      <c r="AK15462" s="114"/>
      <c r="AL15462" s="41"/>
      <c r="AM15462" s="41"/>
      <c r="AN15462" s="41"/>
      <c r="AO15462" s="41"/>
      <c r="AP15462" s="41"/>
      <c r="AQ15462" s="41"/>
      <c r="AR15462" s="41"/>
      <c r="AS15462" s="41"/>
      <c r="AT15462" s="41"/>
      <c r="AU15462" s="41"/>
      <c r="AV15462" s="41"/>
      <c r="AW15462" s="41"/>
      <c r="AX15462" s="41"/>
      <c r="AY15462" s="41"/>
      <c r="AZ15462" s="41"/>
      <c r="BA15462" s="41"/>
      <c r="BB15462" s="41"/>
      <c r="BC15462" s="41"/>
      <c r="BD15462" s="41"/>
      <c r="BE15462" s="41"/>
      <c r="BF15462" s="41"/>
      <c r="BG15462" s="41"/>
      <c r="BH15462" s="41"/>
      <c r="BI15462" s="41"/>
      <c r="BJ15462" s="41"/>
      <c r="BK15462" s="41"/>
      <c r="BL15462" s="41"/>
      <c r="BM15462" s="41"/>
      <c r="BN15462" s="41"/>
      <c r="BO15462" s="41"/>
      <c r="BP15462" s="108"/>
      <c r="CG15462" s="102"/>
      <c r="CI15462" s="45"/>
    </row>
    <row r="15463" spans="37:87" ht="13" customHeight="1">
      <c r="AK15463" s="114"/>
      <c r="AL15463" s="41"/>
      <c r="AM15463" s="41"/>
      <c r="AN15463" s="41"/>
      <c r="AO15463" s="41"/>
      <c r="AP15463" s="41"/>
      <c r="AQ15463" s="41"/>
      <c r="AR15463" s="41"/>
      <c r="AS15463" s="41"/>
      <c r="AT15463" s="41"/>
      <c r="AU15463" s="41"/>
      <c r="AV15463" s="41"/>
      <c r="AW15463" s="41"/>
      <c r="AX15463" s="41"/>
      <c r="AY15463" s="41"/>
      <c r="AZ15463" s="41"/>
      <c r="BA15463" s="41"/>
      <c r="BB15463" s="41"/>
      <c r="BC15463" s="41"/>
      <c r="BD15463" s="41"/>
      <c r="BE15463" s="41"/>
      <c r="BF15463" s="41"/>
      <c r="BG15463" s="41"/>
      <c r="BH15463" s="41"/>
      <c r="BI15463" s="41"/>
      <c r="BJ15463" s="41"/>
      <c r="BK15463" s="41"/>
      <c r="BL15463" s="41"/>
      <c r="BM15463" s="41"/>
      <c r="BN15463" s="41"/>
      <c r="BO15463" s="41"/>
      <c r="BP15463" s="108"/>
      <c r="CG15463" s="102"/>
      <c r="CI15463" s="45"/>
    </row>
    <row r="15464" spans="37:87" ht="13" customHeight="1">
      <c r="AK15464" s="114"/>
      <c r="AL15464" s="41"/>
      <c r="AM15464" s="41"/>
      <c r="AN15464" s="41"/>
      <c r="AO15464" s="41"/>
      <c r="AP15464" s="41"/>
      <c r="AQ15464" s="41"/>
      <c r="AR15464" s="41"/>
      <c r="AS15464" s="41"/>
      <c r="AT15464" s="41"/>
      <c r="AU15464" s="41"/>
      <c r="AV15464" s="41"/>
      <c r="AW15464" s="41"/>
      <c r="AX15464" s="41"/>
      <c r="AY15464" s="41"/>
      <c r="AZ15464" s="41"/>
      <c r="BA15464" s="41"/>
      <c r="BB15464" s="41"/>
      <c r="BC15464" s="41"/>
      <c r="BD15464" s="41"/>
      <c r="BE15464" s="41"/>
      <c r="BF15464" s="41"/>
      <c r="BG15464" s="41"/>
      <c r="BH15464" s="41"/>
      <c r="BI15464" s="41"/>
      <c r="BJ15464" s="41"/>
      <c r="BK15464" s="41"/>
      <c r="BL15464" s="41"/>
      <c r="BM15464" s="41"/>
      <c r="BN15464" s="41"/>
      <c r="BO15464" s="41"/>
      <c r="BP15464" s="108"/>
      <c r="CG15464" s="102"/>
      <c r="CI15464" s="45"/>
    </row>
    <row r="15465" spans="37:87" ht="13" customHeight="1">
      <c r="AK15465" s="114"/>
      <c r="AL15465" s="41"/>
      <c r="AM15465" s="41"/>
      <c r="AN15465" s="41"/>
      <c r="AO15465" s="41"/>
      <c r="AP15465" s="41"/>
      <c r="AQ15465" s="41"/>
      <c r="AR15465" s="41"/>
      <c r="AS15465" s="41"/>
      <c r="AT15465" s="41"/>
      <c r="AU15465" s="41"/>
      <c r="AV15465" s="41"/>
      <c r="AW15465" s="41"/>
      <c r="AX15465" s="41"/>
      <c r="AY15465" s="41"/>
      <c r="AZ15465" s="41"/>
      <c r="BA15465" s="41"/>
      <c r="BB15465" s="41"/>
      <c r="BC15465" s="41"/>
      <c r="BD15465" s="41"/>
      <c r="BE15465" s="41"/>
      <c r="BF15465" s="41"/>
      <c r="BG15465" s="41"/>
      <c r="BH15465" s="41"/>
      <c r="BI15465" s="41"/>
      <c r="BJ15465" s="41"/>
      <c r="BK15465" s="41"/>
      <c r="BL15465" s="41"/>
      <c r="BM15465" s="41"/>
      <c r="BN15465" s="41"/>
      <c r="BO15465" s="41"/>
      <c r="BP15465" s="108"/>
      <c r="CG15465" s="102"/>
      <c r="CI15465" s="45"/>
    </row>
    <row r="15466" spans="37:87" ht="13" customHeight="1">
      <c r="AK15466" s="114"/>
      <c r="AL15466" s="41"/>
      <c r="AM15466" s="41"/>
      <c r="AN15466" s="41"/>
      <c r="AO15466" s="41"/>
      <c r="AP15466" s="41"/>
      <c r="AQ15466" s="41"/>
      <c r="AR15466" s="41"/>
      <c r="AS15466" s="41"/>
      <c r="AT15466" s="41"/>
      <c r="AU15466" s="41"/>
      <c r="AV15466" s="41"/>
      <c r="AW15466" s="41"/>
      <c r="AX15466" s="41"/>
      <c r="AY15466" s="41"/>
      <c r="AZ15466" s="41"/>
      <c r="BA15466" s="41"/>
      <c r="BB15466" s="41"/>
      <c r="BC15466" s="41"/>
      <c r="BD15466" s="41"/>
      <c r="BE15466" s="41"/>
      <c r="BF15466" s="41"/>
      <c r="BG15466" s="41"/>
      <c r="BH15466" s="41"/>
      <c r="BI15466" s="41"/>
      <c r="BJ15466" s="41"/>
      <c r="BK15466" s="41"/>
      <c r="BL15466" s="41"/>
      <c r="BM15466" s="41"/>
      <c r="BN15466" s="41"/>
      <c r="BO15466" s="41"/>
      <c r="BP15466" s="108"/>
      <c r="CG15466" s="102"/>
      <c r="CI15466" s="45"/>
    </row>
    <row r="15467" spans="37:87" ht="13" customHeight="1">
      <c r="AK15467" s="114"/>
      <c r="AL15467" s="41"/>
      <c r="AM15467" s="41"/>
      <c r="AN15467" s="41"/>
      <c r="AO15467" s="41"/>
      <c r="AP15467" s="41"/>
      <c r="AQ15467" s="41"/>
      <c r="AR15467" s="41"/>
      <c r="AS15467" s="41"/>
      <c r="AT15467" s="41"/>
      <c r="AU15467" s="41"/>
      <c r="AV15467" s="41"/>
      <c r="AW15467" s="41"/>
      <c r="AX15467" s="41"/>
      <c r="AY15467" s="41"/>
      <c r="AZ15467" s="41"/>
      <c r="BA15467" s="41"/>
      <c r="BB15467" s="41"/>
      <c r="BC15467" s="41"/>
      <c r="BD15467" s="41"/>
      <c r="BE15467" s="41"/>
      <c r="BF15467" s="41"/>
      <c r="BG15467" s="41"/>
      <c r="BH15467" s="41"/>
      <c r="BI15467" s="41"/>
      <c r="BJ15467" s="41"/>
      <c r="BK15467" s="41"/>
      <c r="BL15467" s="41"/>
      <c r="BM15467" s="41"/>
      <c r="BN15467" s="41"/>
      <c r="BO15467" s="41"/>
      <c r="BP15467" s="108"/>
      <c r="CG15467" s="102"/>
      <c r="CI15467" s="45"/>
    </row>
    <row r="15468" spans="37:87" ht="13" customHeight="1">
      <c r="AK15468" s="114"/>
      <c r="AL15468" s="41"/>
      <c r="AM15468" s="41"/>
      <c r="AN15468" s="41"/>
      <c r="AO15468" s="41"/>
      <c r="AP15468" s="41"/>
      <c r="AQ15468" s="41"/>
      <c r="AR15468" s="41"/>
      <c r="AS15468" s="41"/>
      <c r="AT15468" s="41"/>
      <c r="AU15468" s="41"/>
      <c r="AV15468" s="41"/>
      <c r="AW15468" s="41"/>
      <c r="AX15468" s="41"/>
      <c r="AY15468" s="41"/>
      <c r="AZ15468" s="41"/>
      <c r="BA15468" s="41"/>
      <c r="BB15468" s="41"/>
      <c r="BC15468" s="41"/>
      <c r="BD15468" s="41"/>
      <c r="BE15468" s="41"/>
      <c r="BF15468" s="41"/>
      <c r="BG15468" s="41"/>
      <c r="BH15468" s="41"/>
      <c r="BI15468" s="41"/>
      <c r="BJ15468" s="41"/>
      <c r="BK15468" s="41"/>
      <c r="BL15468" s="41"/>
      <c r="BM15468" s="41"/>
      <c r="BN15468" s="41"/>
      <c r="BO15468" s="41"/>
      <c r="BP15468" s="108"/>
      <c r="CG15468" s="102"/>
      <c r="CI15468" s="45"/>
    </row>
    <row r="15469" spans="37:87" ht="13" customHeight="1">
      <c r="AK15469" s="114"/>
      <c r="AL15469" s="41"/>
      <c r="AM15469" s="41"/>
      <c r="AN15469" s="41"/>
      <c r="AO15469" s="41"/>
      <c r="AP15469" s="41"/>
      <c r="AQ15469" s="41"/>
      <c r="AR15469" s="41"/>
      <c r="AS15469" s="41"/>
      <c r="AT15469" s="41"/>
      <c r="AU15469" s="41"/>
      <c r="AV15469" s="41"/>
      <c r="AW15469" s="41"/>
      <c r="AX15469" s="41"/>
      <c r="AY15469" s="41"/>
      <c r="AZ15469" s="41"/>
      <c r="BA15469" s="41"/>
      <c r="BB15469" s="41"/>
      <c r="BC15469" s="41"/>
      <c r="BD15469" s="41"/>
      <c r="BE15469" s="41"/>
      <c r="BF15469" s="41"/>
      <c r="BG15469" s="41"/>
      <c r="BH15469" s="41"/>
      <c r="BI15469" s="41"/>
      <c r="BJ15469" s="41"/>
      <c r="BK15469" s="41"/>
      <c r="BL15469" s="41"/>
      <c r="BM15469" s="41"/>
      <c r="BN15469" s="41"/>
      <c r="BO15469" s="41"/>
      <c r="BP15469" s="108"/>
      <c r="CG15469" s="102"/>
      <c r="CI15469" s="45"/>
    </row>
    <row r="15470" spans="37:87" ht="13" customHeight="1">
      <c r="AK15470" s="114"/>
      <c r="AL15470" s="41"/>
      <c r="AM15470" s="41"/>
      <c r="AN15470" s="41"/>
      <c r="AO15470" s="41"/>
      <c r="AP15470" s="41"/>
      <c r="AQ15470" s="41"/>
      <c r="AR15470" s="41"/>
      <c r="AS15470" s="41"/>
      <c r="AT15470" s="41"/>
      <c r="AU15470" s="41"/>
      <c r="AV15470" s="41"/>
      <c r="AW15470" s="41"/>
      <c r="AX15470" s="41"/>
      <c r="AY15470" s="41"/>
      <c r="AZ15470" s="41"/>
      <c r="BA15470" s="41"/>
      <c r="BB15470" s="41"/>
      <c r="BC15470" s="41"/>
      <c r="BD15470" s="41"/>
      <c r="BE15470" s="41"/>
      <c r="BF15470" s="41"/>
      <c r="BG15470" s="41"/>
      <c r="BH15470" s="41"/>
      <c r="BI15470" s="41"/>
      <c r="BJ15470" s="41"/>
      <c r="BK15470" s="41"/>
      <c r="BL15470" s="41"/>
      <c r="BM15470" s="41"/>
      <c r="BN15470" s="41"/>
      <c r="BO15470" s="41"/>
      <c r="BP15470" s="108"/>
      <c r="CG15470" s="102"/>
      <c r="CI15470" s="45"/>
    </row>
    <row r="15471" spans="37:87" ht="13" customHeight="1">
      <c r="AK15471" s="114"/>
      <c r="AL15471" s="41"/>
      <c r="AM15471" s="41"/>
      <c r="AN15471" s="41"/>
      <c r="AO15471" s="41"/>
      <c r="AP15471" s="41"/>
      <c r="AQ15471" s="41"/>
      <c r="AR15471" s="41"/>
      <c r="AS15471" s="41"/>
      <c r="AT15471" s="41"/>
      <c r="AU15471" s="41"/>
      <c r="AV15471" s="41"/>
      <c r="AW15471" s="41"/>
      <c r="AX15471" s="41"/>
      <c r="AY15471" s="41"/>
      <c r="AZ15471" s="41"/>
      <c r="BA15471" s="41"/>
      <c r="BB15471" s="41"/>
      <c r="BC15471" s="41"/>
      <c r="BD15471" s="41"/>
      <c r="BE15471" s="41"/>
      <c r="BF15471" s="41"/>
      <c r="BG15471" s="41"/>
      <c r="BH15471" s="41"/>
      <c r="BI15471" s="41"/>
      <c r="BJ15471" s="41"/>
      <c r="BK15471" s="41"/>
      <c r="BL15471" s="41"/>
      <c r="BM15471" s="41"/>
      <c r="BN15471" s="41"/>
      <c r="BO15471" s="41"/>
      <c r="BP15471" s="108"/>
      <c r="CG15471" s="102"/>
      <c r="CI15471" s="45"/>
    </row>
    <row r="15472" spans="37:87" ht="13" customHeight="1">
      <c r="AK15472" s="114"/>
      <c r="AL15472" s="41"/>
      <c r="AM15472" s="41"/>
      <c r="AN15472" s="41"/>
      <c r="AO15472" s="41"/>
      <c r="AP15472" s="41"/>
      <c r="AQ15472" s="41"/>
      <c r="AR15472" s="41"/>
      <c r="AS15472" s="41"/>
      <c r="AT15472" s="41"/>
      <c r="AU15472" s="41"/>
      <c r="AV15472" s="41"/>
      <c r="AW15472" s="41"/>
      <c r="AX15472" s="41"/>
      <c r="AY15472" s="41"/>
      <c r="AZ15472" s="41"/>
      <c r="BA15472" s="41"/>
      <c r="BB15472" s="41"/>
      <c r="BC15472" s="41"/>
      <c r="BD15472" s="41"/>
      <c r="BE15472" s="41"/>
      <c r="BF15472" s="41"/>
      <c r="BG15472" s="41"/>
      <c r="BH15472" s="41"/>
      <c r="BI15472" s="41"/>
      <c r="BJ15472" s="41"/>
      <c r="BK15472" s="41"/>
      <c r="BL15472" s="41"/>
      <c r="BM15472" s="41"/>
      <c r="BN15472" s="41"/>
      <c r="BO15472" s="41"/>
      <c r="BP15472" s="108"/>
      <c r="CG15472" s="102"/>
      <c r="CI15472" s="45"/>
    </row>
    <row r="15473" spans="37:87" ht="13" customHeight="1">
      <c r="AK15473" s="114"/>
      <c r="AL15473" s="41"/>
      <c r="AM15473" s="41"/>
      <c r="AN15473" s="41"/>
      <c r="AO15473" s="41"/>
      <c r="AP15473" s="41"/>
      <c r="AQ15473" s="41"/>
      <c r="AR15473" s="41"/>
      <c r="AS15473" s="41"/>
      <c r="AT15473" s="41"/>
      <c r="AU15473" s="41"/>
      <c r="AV15473" s="41"/>
      <c r="AW15473" s="41"/>
      <c r="AX15473" s="41"/>
      <c r="AY15473" s="41"/>
      <c r="AZ15473" s="41"/>
      <c r="BA15473" s="41"/>
      <c r="BB15473" s="41"/>
      <c r="BC15473" s="41"/>
      <c r="BD15473" s="41"/>
      <c r="BE15473" s="41"/>
      <c r="BF15473" s="41"/>
      <c r="BG15473" s="41"/>
      <c r="BH15473" s="41"/>
      <c r="BI15473" s="41"/>
      <c r="BJ15473" s="41"/>
      <c r="BK15473" s="41"/>
      <c r="BL15473" s="41"/>
      <c r="BM15473" s="41"/>
      <c r="BN15473" s="41"/>
      <c r="BO15473" s="41"/>
      <c r="BP15473" s="108"/>
      <c r="CG15473" s="102"/>
      <c r="CI15473" s="45"/>
    </row>
    <row r="15474" spans="37:87" ht="13" customHeight="1">
      <c r="AK15474" s="114"/>
      <c r="AL15474" s="41"/>
      <c r="AM15474" s="41"/>
      <c r="AN15474" s="41"/>
      <c r="AO15474" s="41"/>
      <c r="AP15474" s="41"/>
      <c r="AQ15474" s="41"/>
      <c r="AR15474" s="41"/>
      <c r="AS15474" s="41"/>
      <c r="AT15474" s="41"/>
      <c r="AU15474" s="41"/>
      <c r="AV15474" s="41"/>
      <c r="AW15474" s="41"/>
      <c r="AX15474" s="41"/>
      <c r="AY15474" s="41"/>
      <c r="AZ15474" s="41"/>
      <c r="BA15474" s="41"/>
      <c r="BB15474" s="41"/>
      <c r="BC15474" s="41"/>
      <c r="BD15474" s="41"/>
      <c r="BE15474" s="41"/>
      <c r="BF15474" s="41"/>
      <c r="BG15474" s="41"/>
      <c r="BH15474" s="41"/>
      <c r="BI15474" s="41"/>
      <c r="BJ15474" s="41"/>
      <c r="BK15474" s="41"/>
      <c r="BL15474" s="41"/>
      <c r="BM15474" s="41"/>
      <c r="BN15474" s="41"/>
      <c r="BO15474" s="41"/>
      <c r="BP15474" s="108"/>
      <c r="CG15474" s="102"/>
      <c r="CI15474" s="45"/>
    </row>
    <row r="15475" spans="37:87" ht="13" customHeight="1">
      <c r="AK15475" s="114"/>
      <c r="AL15475" s="41"/>
      <c r="AM15475" s="41"/>
      <c r="AN15475" s="41"/>
      <c r="AO15475" s="41"/>
      <c r="AP15475" s="41"/>
      <c r="AQ15475" s="41"/>
      <c r="AR15475" s="41"/>
      <c r="AS15475" s="41"/>
      <c r="AT15475" s="41"/>
      <c r="AU15475" s="41"/>
      <c r="AV15475" s="41"/>
      <c r="AW15475" s="41"/>
      <c r="AX15475" s="41"/>
      <c r="AY15475" s="41"/>
      <c r="AZ15475" s="41"/>
      <c r="BA15475" s="41"/>
      <c r="BB15475" s="41"/>
      <c r="BC15475" s="41"/>
      <c r="BD15475" s="41"/>
      <c r="BE15475" s="41"/>
      <c r="BF15475" s="41"/>
      <c r="BG15475" s="41"/>
      <c r="BH15475" s="41"/>
      <c r="BI15475" s="41"/>
      <c r="BJ15475" s="41"/>
      <c r="BK15475" s="41"/>
      <c r="BL15475" s="41"/>
      <c r="BM15475" s="41"/>
      <c r="BN15475" s="41"/>
      <c r="BO15475" s="41"/>
      <c r="BP15475" s="108"/>
      <c r="CG15475" s="102"/>
      <c r="CI15475" s="45"/>
    </row>
    <row r="15476" spans="37:87" ht="13" customHeight="1">
      <c r="AK15476" s="114"/>
      <c r="AL15476" s="41"/>
      <c r="AM15476" s="41"/>
      <c r="AN15476" s="41"/>
      <c r="AO15476" s="41"/>
      <c r="AP15476" s="41"/>
      <c r="AQ15476" s="41"/>
      <c r="AR15476" s="41"/>
      <c r="AS15476" s="41"/>
      <c r="AT15476" s="41"/>
      <c r="AU15476" s="41"/>
      <c r="AV15476" s="41"/>
      <c r="AW15476" s="41"/>
      <c r="AX15476" s="41"/>
      <c r="AY15476" s="41"/>
      <c r="AZ15476" s="41"/>
      <c r="BA15476" s="41"/>
      <c r="BB15476" s="41"/>
      <c r="BC15476" s="41"/>
      <c r="BD15476" s="41"/>
      <c r="BE15476" s="41"/>
      <c r="BF15476" s="41"/>
      <c r="BG15476" s="41"/>
      <c r="BH15476" s="41"/>
      <c r="BI15476" s="41"/>
      <c r="BJ15476" s="41"/>
      <c r="BK15476" s="41"/>
      <c r="BL15476" s="41"/>
      <c r="BM15476" s="41"/>
      <c r="BN15476" s="41"/>
      <c r="BO15476" s="41"/>
      <c r="BP15476" s="108"/>
      <c r="CG15476" s="102"/>
      <c r="CI15476" s="45"/>
    </row>
    <row r="15477" spans="37:87" ht="13" customHeight="1">
      <c r="AK15477" s="114"/>
      <c r="AL15477" s="41"/>
      <c r="AM15477" s="41"/>
      <c r="AN15477" s="41"/>
      <c r="AO15477" s="41"/>
      <c r="AP15477" s="41"/>
      <c r="AQ15477" s="41"/>
      <c r="AR15477" s="41"/>
      <c r="AS15477" s="41"/>
      <c r="AT15477" s="41"/>
      <c r="AU15477" s="41"/>
      <c r="AV15477" s="41"/>
      <c r="AW15477" s="41"/>
      <c r="AX15477" s="41"/>
      <c r="AY15477" s="41"/>
      <c r="AZ15477" s="41"/>
      <c r="BA15477" s="41"/>
      <c r="BB15477" s="41"/>
      <c r="BC15477" s="41"/>
      <c r="BD15477" s="41"/>
      <c r="BE15477" s="41"/>
      <c r="BF15477" s="41"/>
      <c r="BG15477" s="41"/>
      <c r="BH15477" s="41"/>
      <c r="BI15477" s="41"/>
      <c r="BJ15477" s="41"/>
      <c r="BK15477" s="41"/>
      <c r="BL15477" s="41"/>
      <c r="BM15477" s="41"/>
      <c r="BN15477" s="41"/>
      <c r="BO15477" s="41"/>
      <c r="BP15477" s="108"/>
      <c r="CG15477" s="102"/>
      <c r="CI15477" s="45"/>
    </row>
    <row r="15478" spans="37:87" ht="13" customHeight="1">
      <c r="AK15478" s="114"/>
      <c r="AL15478" s="41"/>
      <c r="AM15478" s="41"/>
      <c r="AN15478" s="41"/>
      <c r="AO15478" s="41"/>
      <c r="AP15478" s="41"/>
      <c r="AQ15478" s="41"/>
      <c r="AR15478" s="41"/>
      <c r="AS15478" s="41"/>
      <c r="AT15478" s="41"/>
      <c r="AU15478" s="41"/>
      <c r="AV15478" s="41"/>
      <c r="AW15478" s="41"/>
      <c r="AX15478" s="41"/>
      <c r="AY15478" s="41"/>
      <c r="AZ15478" s="41"/>
      <c r="BA15478" s="41"/>
      <c r="BB15478" s="41"/>
      <c r="BC15478" s="41"/>
      <c r="BD15478" s="41"/>
      <c r="BE15478" s="41"/>
      <c r="BF15478" s="41"/>
      <c r="BG15478" s="41"/>
      <c r="BH15478" s="41"/>
      <c r="BI15478" s="41"/>
      <c r="BJ15478" s="41"/>
      <c r="BK15478" s="41"/>
      <c r="BL15478" s="41"/>
      <c r="BM15478" s="41"/>
      <c r="BN15478" s="41"/>
      <c r="BO15478" s="41"/>
      <c r="BP15478" s="108"/>
      <c r="CG15478" s="102"/>
      <c r="CI15478" s="45"/>
    </row>
    <row r="15479" spans="37:87" ht="13" customHeight="1">
      <c r="AK15479" s="114"/>
      <c r="AL15479" s="41"/>
      <c r="AM15479" s="41"/>
      <c r="AN15479" s="41"/>
      <c r="AO15479" s="41"/>
      <c r="AP15479" s="41"/>
      <c r="AQ15479" s="41"/>
      <c r="AR15479" s="41"/>
      <c r="AS15479" s="41"/>
      <c r="AT15479" s="41"/>
      <c r="AU15479" s="41"/>
      <c r="AV15479" s="41"/>
      <c r="AW15479" s="41"/>
      <c r="AX15479" s="41"/>
      <c r="AY15479" s="41"/>
      <c r="AZ15479" s="41"/>
      <c r="BA15479" s="41"/>
      <c r="BB15479" s="41"/>
      <c r="BC15479" s="41"/>
      <c r="BD15479" s="41"/>
      <c r="BE15479" s="41"/>
      <c r="BF15479" s="41"/>
      <c r="BG15479" s="41"/>
      <c r="BH15479" s="41"/>
      <c r="BI15479" s="41"/>
      <c r="BJ15479" s="41"/>
      <c r="BK15479" s="41"/>
      <c r="BL15479" s="41"/>
      <c r="BM15479" s="41"/>
      <c r="BN15479" s="41"/>
      <c r="BO15479" s="41"/>
      <c r="BP15479" s="108"/>
      <c r="CG15479" s="102"/>
      <c r="CI15479" s="45"/>
    </row>
    <row r="15480" spans="37:87" ht="13" customHeight="1">
      <c r="AK15480" s="114"/>
      <c r="AL15480" s="41"/>
      <c r="AM15480" s="41"/>
      <c r="AN15480" s="41"/>
      <c r="AO15480" s="41"/>
      <c r="AP15480" s="41"/>
      <c r="AQ15480" s="41"/>
      <c r="AR15480" s="41"/>
      <c r="AS15480" s="41"/>
      <c r="AT15480" s="41"/>
      <c r="AU15480" s="41"/>
      <c r="AV15480" s="41"/>
      <c r="AW15480" s="41"/>
      <c r="AX15480" s="41"/>
      <c r="AY15480" s="41"/>
      <c r="AZ15480" s="41"/>
      <c r="BA15480" s="41"/>
      <c r="BB15480" s="41"/>
      <c r="BC15480" s="41"/>
      <c r="BD15480" s="41"/>
      <c r="BE15480" s="41"/>
      <c r="BF15480" s="41"/>
      <c r="BG15480" s="41"/>
      <c r="BH15480" s="41"/>
      <c r="BI15480" s="41"/>
      <c r="BJ15480" s="41"/>
      <c r="BK15480" s="41"/>
      <c r="BL15480" s="41"/>
      <c r="BM15480" s="41"/>
      <c r="BN15480" s="41"/>
      <c r="BO15480" s="41"/>
      <c r="BP15480" s="108"/>
      <c r="CG15480" s="102"/>
      <c r="CI15480" s="45"/>
    </row>
    <row r="15481" spans="37:87" ht="13" customHeight="1">
      <c r="AK15481" s="114"/>
      <c r="AL15481" s="41"/>
      <c r="AM15481" s="41"/>
      <c r="AN15481" s="41"/>
      <c r="AO15481" s="41"/>
      <c r="AP15481" s="41"/>
      <c r="AQ15481" s="41"/>
      <c r="AR15481" s="41"/>
      <c r="AS15481" s="41"/>
      <c r="AT15481" s="41"/>
      <c r="AU15481" s="41"/>
      <c r="AV15481" s="41"/>
      <c r="AW15481" s="41"/>
      <c r="AX15481" s="41"/>
      <c r="AY15481" s="41"/>
      <c r="AZ15481" s="41"/>
      <c r="BA15481" s="41"/>
      <c r="BB15481" s="41"/>
      <c r="BC15481" s="41"/>
      <c r="BD15481" s="41"/>
      <c r="BE15481" s="41"/>
      <c r="BF15481" s="41"/>
      <c r="BG15481" s="41"/>
      <c r="BH15481" s="41"/>
      <c r="BI15481" s="41"/>
      <c r="BJ15481" s="41"/>
      <c r="BK15481" s="41"/>
      <c r="BL15481" s="41"/>
      <c r="BM15481" s="41"/>
      <c r="BN15481" s="41"/>
      <c r="BO15481" s="41"/>
      <c r="BP15481" s="108"/>
      <c r="CG15481" s="102"/>
      <c r="CI15481" s="45"/>
    </row>
    <row r="15482" spans="37:87" ht="13" customHeight="1">
      <c r="AK15482" s="114"/>
      <c r="AL15482" s="41"/>
      <c r="AM15482" s="41"/>
      <c r="AN15482" s="41"/>
      <c r="AO15482" s="41"/>
      <c r="AP15482" s="41"/>
      <c r="AQ15482" s="41"/>
      <c r="AR15482" s="41"/>
      <c r="AS15482" s="41"/>
      <c r="AT15482" s="41"/>
      <c r="AU15482" s="41"/>
      <c r="AV15482" s="41"/>
      <c r="AW15482" s="41"/>
      <c r="AX15482" s="41"/>
      <c r="AY15482" s="41"/>
      <c r="AZ15482" s="41"/>
      <c r="BA15482" s="41"/>
      <c r="BB15482" s="41"/>
      <c r="BC15482" s="41"/>
      <c r="BD15482" s="41"/>
      <c r="BE15482" s="41"/>
      <c r="BF15482" s="41"/>
      <c r="BG15482" s="41"/>
      <c r="BH15482" s="41"/>
      <c r="BI15482" s="41"/>
      <c r="BJ15482" s="41"/>
      <c r="BK15482" s="41"/>
      <c r="BL15482" s="41"/>
      <c r="BM15482" s="41"/>
      <c r="BN15482" s="41"/>
      <c r="BO15482" s="41"/>
      <c r="BP15482" s="108"/>
      <c r="CG15482" s="102"/>
      <c r="CI15482" s="45"/>
    </row>
    <row r="15483" spans="37:87" ht="13" customHeight="1">
      <c r="AK15483" s="114"/>
      <c r="AL15483" s="41"/>
      <c r="AM15483" s="41"/>
      <c r="AN15483" s="41"/>
      <c r="AO15483" s="41"/>
      <c r="AP15483" s="41"/>
      <c r="AQ15483" s="41"/>
      <c r="AR15483" s="41"/>
      <c r="AS15483" s="41"/>
      <c r="AT15483" s="41"/>
      <c r="AU15483" s="41"/>
      <c r="AV15483" s="41"/>
      <c r="AW15483" s="41"/>
      <c r="AX15483" s="41"/>
      <c r="AY15483" s="41"/>
      <c r="AZ15483" s="41"/>
      <c r="BA15483" s="41"/>
      <c r="BB15483" s="41"/>
      <c r="BC15483" s="41"/>
      <c r="BD15483" s="41"/>
      <c r="BE15483" s="41"/>
      <c r="BF15483" s="41"/>
      <c r="BG15483" s="41"/>
      <c r="BH15483" s="41"/>
      <c r="BI15483" s="41"/>
      <c r="BJ15483" s="41"/>
      <c r="BK15483" s="41"/>
      <c r="BL15483" s="41"/>
      <c r="BM15483" s="41"/>
      <c r="BN15483" s="41"/>
      <c r="BO15483" s="41"/>
      <c r="BP15483" s="108"/>
      <c r="CG15483" s="102"/>
      <c r="CI15483" s="45"/>
    </row>
    <row r="15484" spans="37:87" ht="13" customHeight="1">
      <c r="AK15484" s="114"/>
      <c r="AL15484" s="41"/>
      <c r="AM15484" s="41"/>
      <c r="AN15484" s="41"/>
      <c r="AO15484" s="41"/>
      <c r="AP15484" s="41"/>
      <c r="AQ15484" s="41"/>
      <c r="AR15484" s="41"/>
      <c r="AS15484" s="41"/>
      <c r="AT15484" s="41"/>
      <c r="AU15484" s="41"/>
      <c r="AV15484" s="41"/>
      <c r="AW15484" s="41"/>
      <c r="AX15484" s="41"/>
      <c r="AY15484" s="41"/>
      <c r="AZ15484" s="41"/>
      <c r="BA15484" s="41"/>
      <c r="BB15484" s="41"/>
      <c r="BC15484" s="41"/>
      <c r="BD15484" s="41"/>
      <c r="BE15484" s="41"/>
      <c r="BF15484" s="41"/>
      <c r="BG15484" s="41"/>
      <c r="BH15484" s="41"/>
      <c r="BI15484" s="41"/>
      <c r="BJ15484" s="41"/>
      <c r="BK15484" s="41"/>
      <c r="BL15484" s="41"/>
      <c r="BM15484" s="41"/>
      <c r="BN15484" s="41"/>
      <c r="BO15484" s="41"/>
      <c r="BP15484" s="108"/>
      <c r="CG15484" s="102"/>
      <c r="CI15484" s="45"/>
    </row>
    <row r="15485" spans="37:87" ht="13" customHeight="1">
      <c r="AK15485" s="114"/>
      <c r="AL15485" s="41"/>
      <c r="AM15485" s="41"/>
      <c r="AN15485" s="41"/>
      <c r="AO15485" s="41"/>
      <c r="AP15485" s="41"/>
      <c r="AQ15485" s="41"/>
      <c r="AR15485" s="41"/>
      <c r="AS15485" s="41"/>
      <c r="AT15485" s="41"/>
      <c r="AU15485" s="41"/>
      <c r="AV15485" s="41"/>
      <c r="AW15485" s="41"/>
      <c r="AX15485" s="41"/>
      <c r="AY15485" s="41"/>
      <c r="AZ15485" s="41"/>
      <c r="BA15485" s="41"/>
      <c r="BB15485" s="41"/>
      <c r="BC15485" s="41"/>
      <c r="BD15485" s="41"/>
      <c r="BE15485" s="41"/>
      <c r="BF15485" s="41"/>
      <c r="BG15485" s="41"/>
      <c r="BH15485" s="41"/>
      <c r="BI15485" s="41"/>
      <c r="BJ15485" s="41"/>
      <c r="BK15485" s="41"/>
      <c r="BL15485" s="41"/>
      <c r="BM15485" s="41"/>
      <c r="BN15485" s="41"/>
      <c r="BO15485" s="41"/>
      <c r="BP15485" s="108"/>
      <c r="CG15485" s="102"/>
      <c r="CI15485" s="45"/>
    </row>
    <row r="15486" spans="37:87" ht="13" customHeight="1">
      <c r="AK15486" s="114"/>
      <c r="AL15486" s="41"/>
      <c r="AM15486" s="41"/>
      <c r="AN15486" s="41"/>
      <c r="AO15486" s="41"/>
      <c r="AP15486" s="41"/>
      <c r="AQ15486" s="41"/>
      <c r="AR15486" s="41"/>
      <c r="AS15486" s="41"/>
      <c r="AT15486" s="41"/>
      <c r="AU15486" s="41"/>
      <c r="AV15486" s="41"/>
      <c r="AW15486" s="41"/>
      <c r="AX15486" s="41"/>
      <c r="AY15486" s="41"/>
      <c r="AZ15486" s="41"/>
      <c r="BA15486" s="41"/>
      <c r="BB15486" s="41"/>
      <c r="BC15486" s="41"/>
      <c r="BD15486" s="41"/>
      <c r="BE15486" s="41"/>
      <c r="BF15486" s="41"/>
      <c r="BG15486" s="41"/>
      <c r="BH15486" s="41"/>
      <c r="BI15486" s="41"/>
      <c r="BJ15486" s="41"/>
      <c r="BK15486" s="41"/>
      <c r="BL15486" s="41"/>
      <c r="BM15486" s="41"/>
      <c r="BN15486" s="41"/>
      <c r="BO15486" s="41"/>
      <c r="BP15486" s="108"/>
      <c r="CG15486" s="102"/>
      <c r="CI15486" s="45"/>
    </row>
    <row r="15487" spans="37:87" ht="13" customHeight="1">
      <c r="AK15487" s="114"/>
      <c r="AL15487" s="41"/>
      <c r="AM15487" s="41"/>
      <c r="AN15487" s="41"/>
      <c r="AO15487" s="41"/>
      <c r="AP15487" s="41"/>
      <c r="AQ15487" s="41"/>
      <c r="AR15487" s="41"/>
      <c r="AS15487" s="41"/>
      <c r="AT15487" s="41"/>
      <c r="AU15487" s="41"/>
      <c r="AV15487" s="41"/>
      <c r="AW15487" s="41"/>
      <c r="AX15487" s="41"/>
      <c r="AY15487" s="41"/>
      <c r="AZ15487" s="41"/>
      <c r="BA15487" s="41"/>
      <c r="BB15487" s="41"/>
      <c r="BC15487" s="41"/>
      <c r="BD15487" s="41"/>
      <c r="BE15487" s="41"/>
      <c r="BF15487" s="41"/>
      <c r="BG15487" s="41"/>
      <c r="BH15487" s="41"/>
      <c r="BI15487" s="41"/>
      <c r="BJ15487" s="41"/>
      <c r="BK15487" s="41"/>
      <c r="BL15487" s="41"/>
      <c r="BM15487" s="41"/>
      <c r="BN15487" s="41"/>
      <c r="BO15487" s="41"/>
      <c r="BP15487" s="108"/>
      <c r="CG15487" s="102"/>
      <c r="CI15487" s="45"/>
    </row>
    <row r="15488" spans="37:87" ht="13" customHeight="1">
      <c r="AK15488" s="114"/>
      <c r="AL15488" s="41"/>
      <c r="AM15488" s="41"/>
      <c r="AN15488" s="41"/>
      <c r="AO15488" s="41"/>
      <c r="AP15488" s="41"/>
      <c r="AQ15488" s="41"/>
      <c r="AR15488" s="41"/>
      <c r="AS15488" s="41"/>
      <c r="AT15488" s="41"/>
      <c r="AU15488" s="41"/>
      <c r="AV15488" s="41"/>
      <c r="AW15488" s="41"/>
      <c r="AX15488" s="41"/>
      <c r="AY15488" s="41"/>
      <c r="AZ15488" s="41"/>
      <c r="BA15488" s="41"/>
      <c r="BB15488" s="41"/>
      <c r="BC15488" s="41"/>
      <c r="BD15488" s="41"/>
      <c r="BE15488" s="41"/>
      <c r="BF15488" s="41"/>
      <c r="BG15488" s="41"/>
      <c r="BH15488" s="41"/>
      <c r="BI15488" s="41"/>
      <c r="BJ15488" s="41"/>
      <c r="BK15488" s="41"/>
      <c r="BL15488" s="41"/>
      <c r="BM15488" s="41"/>
      <c r="BN15488" s="41"/>
      <c r="BO15488" s="41"/>
      <c r="BP15488" s="108"/>
      <c r="CG15488" s="102"/>
      <c r="CI15488" s="45"/>
    </row>
    <row r="15489" spans="37:87" ht="13" customHeight="1">
      <c r="AK15489" s="114"/>
      <c r="AL15489" s="41"/>
      <c r="AM15489" s="41"/>
      <c r="AN15489" s="41"/>
      <c r="AO15489" s="41"/>
      <c r="AP15489" s="41"/>
      <c r="AQ15489" s="41"/>
      <c r="AR15489" s="41"/>
      <c r="AS15489" s="41"/>
      <c r="AT15489" s="41"/>
      <c r="AU15489" s="41"/>
      <c r="AV15489" s="41"/>
      <c r="AW15489" s="41"/>
      <c r="AX15489" s="41"/>
      <c r="AY15489" s="41"/>
      <c r="AZ15489" s="41"/>
      <c r="BA15489" s="41"/>
      <c r="BB15489" s="41"/>
      <c r="BC15489" s="41"/>
      <c r="BD15489" s="41"/>
      <c r="BE15489" s="41"/>
      <c r="BF15489" s="41"/>
      <c r="BG15489" s="41"/>
      <c r="BH15489" s="41"/>
      <c r="BI15489" s="41"/>
      <c r="BJ15489" s="41"/>
      <c r="BK15489" s="41"/>
      <c r="BL15489" s="41"/>
      <c r="BM15489" s="41"/>
      <c r="BN15489" s="41"/>
      <c r="BO15489" s="41"/>
      <c r="BP15489" s="108"/>
      <c r="CG15489" s="102"/>
      <c r="CI15489" s="45"/>
    </row>
    <row r="15490" spans="37:87" ht="13" customHeight="1">
      <c r="AK15490" s="114"/>
      <c r="AL15490" s="41"/>
      <c r="AM15490" s="41"/>
      <c r="AN15490" s="41"/>
      <c r="AO15490" s="41"/>
      <c r="AP15490" s="41"/>
      <c r="AQ15490" s="41"/>
      <c r="AR15490" s="41"/>
      <c r="AS15490" s="41"/>
      <c r="AT15490" s="41"/>
      <c r="AU15490" s="41"/>
      <c r="AV15490" s="41"/>
      <c r="AW15490" s="41"/>
      <c r="AX15490" s="41"/>
      <c r="AY15490" s="41"/>
      <c r="AZ15490" s="41"/>
      <c r="BA15490" s="41"/>
      <c r="BB15490" s="41"/>
      <c r="BC15490" s="41"/>
      <c r="BD15490" s="41"/>
      <c r="BE15490" s="41"/>
      <c r="BF15490" s="41"/>
      <c r="BG15490" s="41"/>
      <c r="BH15490" s="41"/>
      <c r="BI15490" s="41"/>
      <c r="BJ15490" s="41"/>
      <c r="BK15490" s="41"/>
      <c r="BL15490" s="41"/>
      <c r="BM15490" s="41"/>
      <c r="BN15490" s="41"/>
      <c r="BO15490" s="41"/>
      <c r="BP15490" s="108"/>
      <c r="CG15490" s="102"/>
      <c r="CI15490" s="45"/>
    </row>
    <row r="15491" spans="37:87" ht="13" customHeight="1">
      <c r="AK15491" s="114"/>
      <c r="AL15491" s="41"/>
      <c r="AM15491" s="41"/>
      <c r="AN15491" s="41"/>
      <c r="AO15491" s="41"/>
      <c r="AP15491" s="41"/>
      <c r="AQ15491" s="41"/>
      <c r="AR15491" s="41"/>
      <c r="AS15491" s="41"/>
      <c r="AT15491" s="41"/>
      <c r="AU15491" s="41"/>
      <c r="AV15491" s="41"/>
      <c r="AW15491" s="41"/>
      <c r="AX15491" s="41"/>
      <c r="AY15491" s="41"/>
      <c r="AZ15491" s="41"/>
      <c r="BA15491" s="41"/>
      <c r="BB15491" s="41"/>
      <c r="BC15491" s="41"/>
      <c r="BD15491" s="41"/>
      <c r="BE15491" s="41"/>
      <c r="BF15491" s="41"/>
      <c r="BG15491" s="41"/>
      <c r="BH15491" s="41"/>
      <c r="BI15491" s="41"/>
      <c r="BJ15491" s="41"/>
      <c r="BK15491" s="41"/>
      <c r="BL15491" s="41"/>
      <c r="BM15491" s="41"/>
      <c r="BN15491" s="41"/>
      <c r="BO15491" s="41"/>
      <c r="BP15491" s="108"/>
      <c r="CG15491" s="102"/>
      <c r="CI15491" s="45"/>
    </row>
    <row r="15492" spans="37:87" ht="13" customHeight="1">
      <c r="AK15492" s="114"/>
      <c r="AL15492" s="41"/>
      <c r="AM15492" s="41"/>
      <c r="AN15492" s="41"/>
      <c r="AO15492" s="41"/>
      <c r="AP15492" s="41"/>
      <c r="AQ15492" s="41"/>
      <c r="AR15492" s="41"/>
      <c r="AS15492" s="41"/>
      <c r="AT15492" s="41"/>
      <c r="AU15492" s="41"/>
      <c r="AV15492" s="41"/>
      <c r="AW15492" s="41"/>
      <c r="AX15492" s="41"/>
      <c r="AY15492" s="41"/>
      <c r="AZ15492" s="41"/>
      <c r="BA15492" s="41"/>
      <c r="BB15492" s="41"/>
      <c r="BC15492" s="41"/>
      <c r="BD15492" s="41"/>
      <c r="BE15492" s="41"/>
      <c r="BF15492" s="41"/>
      <c r="BG15492" s="41"/>
      <c r="BH15492" s="41"/>
      <c r="BI15492" s="41"/>
      <c r="BJ15492" s="41"/>
      <c r="BK15492" s="41"/>
      <c r="BL15492" s="41"/>
      <c r="BM15492" s="41"/>
      <c r="BN15492" s="41"/>
      <c r="BO15492" s="41"/>
      <c r="BP15492" s="108"/>
      <c r="CG15492" s="102"/>
      <c r="CI15492" s="45"/>
    </row>
    <row r="15493" spans="37:87" ht="13" customHeight="1">
      <c r="AK15493" s="114"/>
      <c r="AL15493" s="41"/>
      <c r="AM15493" s="41"/>
      <c r="AN15493" s="41"/>
      <c r="AO15493" s="41"/>
      <c r="AP15493" s="41"/>
      <c r="AQ15493" s="41"/>
      <c r="AR15493" s="41"/>
      <c r="AS15493" s="41"/>
      <c r="AT15493" s="41"/>
      <c r="AU15493" s="41"/>
      <c r="AV15493" s="41"/>
      <c r="AW15493" s="41"/>
      <c r="AX15493" s="41"/>
      <c r="AY15493" s="41"/>
      <c r="AZ15493" s="41"/>
      <c r="BA15493" s="41"/>
      <c r="BB15493" s="41"/>
      <c r="BC15493" s="41"/>
      <c r="BD15493" s="41"/>
      <c r="BE15493" s="41"/>
      <c r="BF15493" s="41"/>
      <c r="BG15493" s="41"/>
      <c r="BH15493" s="41"/>
      <c r="BI15493" s="41"/>
      <c r="BJ15493" s="41"/>
      <c r="BK15493" s="41"/>
      <c r="BL15493" s="41"/>
      <c r="BM15493" s="41"/>
      <c r="BN15493" s="41"/>
      <c r="BO15493" s="41"/>
      <c r="BP15493" s="108"/>
      <c r="CG15493" s="102"/>
      <c r="CI15493" s="45"/>
    </row>
    <row r="15494" spans="37:87" ht="13" customHeight="1">
      <c r="AK15494" s="114"/>
      <c r="AL15494" s="41"/>
      <c r="AM15494" s="41"/>
      <c r="AN15494" s="41"/>
      <c r="AO15494" s="41"/>
      <c r="AP15494" s="41"/>
      <c r="AQ15494" s="41"/>
      <c r="AR15494" s="41"/>
      <c r="AS15494" s="41"/>
      <c r="AT15494" s="41"/>
      <c r="AU15494" s="41"/>
      <c r="AV15494" s="41"/>
      <c r="AW15494" s="41"/>
      <c r="AX15494" s="41"/>
      <c r="AY15494" s="41"/>
      <c r="AZ15494" s="41"/>
      <c r="BA15494" s="41"/>
      <c r="BB15494" s="41"/>
      <c r="BC15494" s="41"/>
      <c r="BD15494" s="41"/>
      <c r="BE15494" s="41"/>
      <c r="BF15494" s="41"/>
      <c r="BG15494" s="41"/>
      <c r="BH15494" s="41"/>
      <c r="BI15494" s="41"/>
      <c r="BJ15494" s="41"/>
      <c r="BK15494" s="41"/>
      <c r="BL15494" s="41"/>
      <c r="BM15494" s="41"/>
      <c r="BN15494" s="41"/>
      <c r="BO15494" s="41"/>
      <c r="BP15494" s="108"/>
      <c r="CG15494" s="102"/>
      <c r="CI15494" s="45"/>
    </row>
    <row r="15495" spans="37:87" ht="13" customHeight="1">
      <c r="AK15495" s="114"/>
      <c r="AL15495" s="41"/>
      <c r="AM15495" s="41"/>
      <c r="AN15495" s="41"/>
      <c r="AO15495" s="41"/>
      <c r="AP15495" s="41"/>
      <c r="AQ15495" s="41"/>
      <c r="AR15495" s="41"/>
      <c r="AS15495" s="41"/>
      <c r="AT15495" s="41"/>
      <c r="AU15495" s="41"/>
      <c r="AV15495" s="41"/>
      <c r="AW15495" s="41"/>
      <c r="AX15495" s="41"/>
      <c r="AY15495" s="41"/>
      <c r="AZ15495" s="41"/>
      <c r="BA15495" s="41"/>
      <c r="BB15495" s="41"/>
      <c r="BC15495" s="41"/>
      <c r="BD15495" s="41"/>
      <c r="BE15495" s="41"/>
      <c r="BF15495" s="41"/>
      <c r="BG15495" s="41"/>
      <c r="BH15495" s="41"/>
      <c r="BI15495" s="41"/>
      <c r="BJ15495" s="41"/>
      <c r="BK15495" s="41"/>
      <c r="BL15495" s="41"/>
      <c r="BM15495" s="41"/>
      <c r="BN15495" s="41"/>
      <c r="BO15495" s="41"/>
      <c r="BP15495" s="108"/>
      <c r="CG15495" s="102"/>
      <c r="CI15495" s="45"/>
    </row>
    <row r="15496" spans="37:87" ht="13" customHeight="1">
      <c r="AK15496" s="114"/>
      <c r="AL15496" s="41"/>
      <c r="AM15496" s="41"/>
      <c r="AN15496" s="41"/>
      <c r="AO15496" s="41"/>
      <c r="AP15496" s="41"/>
      <c r="AQ15496" s="41"/>
      <c r="AR15496" s="41"/>
      <c r="AS15496" s="41"/>
      <c r="AT15496" s="41"/>
      <c r="AU15496" s="41"/>
      <c r="AV15496" s="41"/>
      <c r="AW15496" s="41"/>
      <c r="AX15496" s="41"/>
      <c r="AY15496" s="41"/>
      <c r="AZ15496" s="41"/>
      <c r="BA15496" s="41"/>
      <c r="BB15496" s="41"/>
      <c r="BC15496" s="41"/>
      <c r="BD15496" s="41"/>
      <c r="BE15496" s="41"/>
      <c r="BF15496" s="41"/>
      <c r="BG15496" s="41"/>
      <c r="BH15496" s="41"/>
      <c r="BI15496" s="41"/>
      <c r="BJ15496" s="41"/>
      <c r="BK15496" s="41"/>
      <c r="BL15496" s="41"/>
      <c r="BM15496" s="41"/>
      <c r="BN15496" s="41"/>
      <c r="BO15496" s="41"/>
      <c r="BP15496" s="108"/>
      <c r="CG15496" s="102"/>
      <c r="CI15496" s="45"/>
    </row>
    <row r="15497" spans="37:87" ht="13" customHeight="1">
      <c r="AK15497" s="114"/>
      <c r="AL15497" s="41"/>
      <c r="AM15497" s="41"/>
      <c r="AN15497" s="41"/>
      <c r="AO15497" s="41"/>
      <c r="AP15497" s="41"/>
      <c r="AQ15497" s="41"/>
      <c r="AR15497" s="41"/>
      <c r="AS15497" s="41"/>
      <c r="AT15497" s="41"/>
      <c r="AU15497" s="41"/>
      <c r="AV15497" s="41"/>
      <c r="AW15497" s="41"/>
      <c r="AX15497" s="41"/>
      <c r="AY15497" s="41"/>
      <c r="AZ15497" s="41"/>
      <c r="BA15497" s="41"/>
      <c r="BB15497" s="41"/>
      <c r="BC15497" s="41"/>
      <c r="BD15497" s="41"/>
      <c r="BE15497" s="41"/>
      <c r="BF15497" s="41"/>
      <c r="BG15497" s="41"/>
      <c r="BH15497" s="41"/>
      <c r="BI15497" s="41"/>
      <c r="BJ15497" s="41"/>
      <c r="BK15497" s="41"/>
      <c r="BL15497" s="41"/>
      <c r="BM15497" s="41"/>
      <c r="BN15497" s="41"/>
      <c r="BO15497" s="41"/>
      <c r="BP15497" s="108"/>
      <c r="CG15497" s="102"/>
      <c r="CI15497" s="45"/>
    </row>
    <row r="15498" spans="37:87" ht="13" customHeight="1">
      <c r="AK15498" s="114"/>
      <c r="AL15498" s="41"/>
      <c r="AM15498" s="41"/>
      <c r="AN15498" s="41"/>
      <c r="AO15498" s="41"/>
      <c r="AP15498" s="41"/>
      <c r="AQ15498" s="41"/>
      <c r="AR15498" s="41"/>
      <c r="AS15498" s="41"/>
      <c r="AT15498" s="41"/>
      <c r="AU15498" s="41"/>
      <c r="AV15498" s="41"/>
      <c r="AW15498" s="41"/>
      <c r="AX15498" s="41"/>
      <c r="AY15498" s="41"/>
      <c r="AZ15498" s="41"/>
      <c r="BA15498" s="41"/>
      <c r="BB15498" s="41"/>
      <c r="BC15498" s="41"/>
      <c r="BD15498" s="41"/>
      <c r="BE15498" s="41"/>
      <c r="BF15498" s="41"/>
      <c r="BG15498" s="41"/>
      <c r="BH15498" s="41"/>
      <c r="BI15498" s="41"/>
      <c r="BJ15498" s="41"/>
      <c r="BK15498" s="41"/>
      <c r="BL15498" s="41"/>
      <c r="BM15498" s="41"/>
      <c r="BN15498" s="41"/>
      <c r="BO15498" s="41"/>
      <c r="BP15498" s="108"/>
      <c r="CG15498" s="102"/>
      <c r="CI15498" s="45"/>
    </row>
    <row r="15499" spans="37:87" ht="13" customHeight="1">
      <c r="AK15499" s="114"/>
      <c r="AL15499" s="41"/>
      <c r="AM15499" s="41"/>
      <c r="AN15499" s="41"/>
      <c r="AO15499" s="41"/>
      <c r="AP15499" s="41"/>
      <c r="AQ15499" s="41"/>
      <c r="AR15499" s="41"/>
      <c r="AS15499" s="41"/>
      <c r="AT15499" s="41"/>
      <c r="AU15499" s="41"/>
      <c r="AV15499" s="41"/>
      <c r="AW15499" s="41"/>
      <c r="AX15499" s="41"/>
      <c r="AY15499" s="41"/>
      <c r="AZ15499" s="41"/>
      <c r="BA15499" s="41"/>
      <c r="BB15499" s="41"/>
      <c r="BC15499" s="41"/>
      <c r="BD15499" s="41"/>
      <c r="BE15499" s="41"/>
      <c r="BF15499" s="41"/>
      <c r="BG15499" s="41"/>
      <c r="BH15499" s="41"/>
      <c r="BI15499" s="41"/>
      <c r="BJ15499" s="41"/>
      <c r="BK15499" s="41"/>
      <c r="BL15499" s="41"/>
      <c r="BM15499" s="41"/>
      <c r="BN15499" s="41"/>
      <c r="BO15499" s="41"/>
      <c r="BP15499" s="108"/>
      <c r="CG15499" s="102"/>
      <c r="CI15499" s="45"/>
    </row>
    <row r="15500" spans="37:87" ht="13" customHeight="1">
      <c r="AK15500" s="114"/>
      <c r="AL15500" s="41"/>
      <c r="AM15500" s="41"/>
      <c r="AN15500" s="41"/>
      <c r="AO15500" s="41"/>
      <c r="AP15500" s="41"/>
      <c r="AQ15500" s="41"/>
      <c r="AR15500" s="41"/>
      <c r="AS15500" s="41"/>
      <c r="AT15500" s="41"/>
      <c r="AU15500" s="41"/>
      <c r="AV15500" s="41"/>
      <c r="AW15500" s="41"/>
      <c r="AX15500" s="41"/>
      <c r="AY15500" s="41"/>
      <c r="AZ15500" s="41"/>
      <c r="BA15500" s="41"/>
      <c r="BB15500" s="41"/>
      <c r="BC15500" s="41"/>
      <c r="BD15500" s="41"/>
      <c r="BE15500" s="41"/>
      <c r="BF15500" s="41"/>
      <c r="BG15500" s="41"/>
      <c r="BH15500" s="41"/>
      <c r="BI15500" s="41"/>
      <c r="BJ15500" s="41"/>
      <c r="BK15500" s="41"/>
      <c r="BL15500" s="41"/>
      <c r="BM15500" s="41"/>
      <c r="BN15500" s="41"/>
      <c r="BO15500" s="41"/>
      <c r="BP15500" s="108"/>
      <c r="CG15500" s="102"/>
      <c r="CI15500" s="45"/>
    </row>
    <row r="15501" spans="37:87" ht="13" customHeight="1">
      <c r="AK15501" s="114"/>
      <c r="AL15501" s="41"/>
      <c r="AM15501" s="41"/>
      <c r="AN15501" s="41"/>
      <c r="AO15501" s="41"/>
      <c r="AP15501" s="41"/>
      <c r="AQ15501" s="41"/>
      <c r="AR15501" s="41"/>
      <c r="AS15501" s="41"/>
      <c r="AT15501" s="41"/>
      <c r="AU15501" s="41"/>
      <c r="AV15501" s="41"/>
      <c r="AW15501" s="41"/>
      <c r="AX15501" s="41"/>
      <c r="AY15501" s="41"/>
      <c r="AZ15501" s="41"/>
      <c r="BA15501" s="41"/>
      <c r="BB15501" s="41"/>
      <c r="BC15501" s="41"/>
      <c r="BD15501" s="41"/>
      <c r="BE15501" s="41"/>
      <c r="BF15501" s="41"/>
      <c r="BG15501" s="41"/>
      <c r="BH15501" s="41"/>
      <c r="BI15501" s="41"/>
      <c r="BJ15501" s="41"/>
      <c r="BK15501" s="41"/>
      <c r="BL15501" s="41"/>
      <c r="BM15501" s="41"/>
      <c r="BN15501" s="41"/>
      <c r="BO15501" s="41"/>
      <c r="BP15501" s="108"/>
      <c r="CG15501" s="102"/>
      <c r="CI15501" s="45"/>
    </row>
    <row r="15502" spans="37:87" ht="13" customHeight="1">
      <c r="AK15502" s="114"/>
      <c r="AL15502" s="41"/>
      <c r="AM15502" s="41"/>
      <c r="AN15502" s="41"/>
      <c r="AO15502" s="41"/>
      <c r="AP15502" s="41"/>
      <c r="AQ15502" s="41"/>
      <c r="AR15502" s="41"/>
      <c r="AS15502" s="41"/>
      <c r="AT15502" s="41"/>
      <c r="AU15502" s="41"/>
      <c r="AV15502" s="41"/>
      <c r="AW15502" s="41"/>
      <c r="AX15502" s="41"/>
      <c r="AY15502" s="41"/>
      <c r="AZ15502" s="41"/>
      <c r="BA15502" s="41"/>
      <c r="BB15502" s="41"/>
      <c r="BC15502" s="41"/>
      <c r="BD15502" s="41"/>
      <c r="BE15502" s="41"/>
      <c r="BF15502" s="41"/>
      <c r="BG15502" s="41"/>
      <c r="BH15502" s="41"/>
      <c r="BI15502" s="41"/>
      <c r="BJ15502" s="41"/>
      <c r="BK15502" s="41"/>
      <c r="BL15502" s="41"/>
      <c r="BM15502" s="41"/>
      <c r="BN15502" s="41"/>
      <c r="BO15502" s="41"/>
      <c r="BP15502" s="108"/>
      <c r="CG15502" s="102"/>
      <c r="CI15502" s="45"/>
    </row>
    <row r="15503" spans="37:87" ht="13" customHeight="1">
      <c r="AK15503" s="114"/>
      <c r="AL15503" s="41"/>
      <c r="AM15503" s="41"/>
      <c r="AN15503" s="41"/>
      <c r="AO15503" s="41"/>
      <c r="AP15503" s="41"/>
      <c r="AQ15503" s="41"/>
      <c r="AR15503" s="41"/>
      <c r="AS15503" s="41"/>
      <c r="AT15503" s="41"/>
      <c r="AU15503" s="41"/>
      <c r="AV15503" s="41"/>
      <c r="AW15503" s="41"/>
      <c r="AX15503" s="41"/>
      <c r="AY15503" s="41"/>
      <c r="AZ15503" s="41"/>
      <c r="BA15503" s="41"/>
      <c r="BB15503" s="41"/>
      <c r="BC15503" s="41"/>
      <c r="BD15503" s="41"/>
      <c r="BE15503" s="41"/>
      <c r="BF15503" s="41"/>
      <c r="BG15503" s="41"/>
      <c r="BH15503" s="41"/>
      <c r="BI15503" s="41"/>
      <c r="BJ15503" s="41"/>
      <c r="BK15503" s="41"/>
      <c r="BL15503" s="41"/>
      <c r="BM15503" s="41"/>
      <c r="BN15503" s="41"/>
      <c r="BO15503" s="41"/>
      <c r="BP15503" s="108"/>
      <c r="CG15503" s="102"/>
      <c r="CI15503" s="45"/>
    </row>
    <row r="15504" spans="37:87" ht="13" customHeight="1">
      <c r="AK15504" s="114"/>
      <c r="AL15504" s="41"/>
      <c r="AM15504" s="41"/>
      <c r="AN15504" s="41"/>
      <c r="AO15504" s="41"/>
      <c r="AP15504" s="41"/>
      <c r="AQ15504" s="41"/>
      <c r="AR15504" s="41"/>
      <c r="AS15504" s="41"/>
      <c r="AT15504" s="41"/>
      <c r="AU15504" s="41"/>
      <c r="AV15504" s="41"/>
      <c r="AW15504" s="41"/>
      <c r="AX15504" s="41"/>
      <c r="AY15504" s="41"/>
      <c r="AZ15504" s="41"/>
      <c r="BA15504" s="41"/>
      <c r="BB15504" s="41"/>
      <c r="BC15504" s="41"/>
      <c r="BD15504" s="41"/>
      <c r="BE15504" s="41"/>
      <c r="BF15504" s="41"/>
      <c r="BG15504" s="41"/>
      <c r="BH15504" s="41"/>
      <c r="BI15504" s="41"/>
      <c r="BJ15504" s="41"/>
      <c r="BK15504" s="41"/>
      <c r="BL15504" s="41"/>
      <c r="BM15504" s="41"/>
      <c r="BN15504" s="41"/>
      <c r="BO15504" s="41"/>
      <c r="BP15504" s="108"/>
      <c r="CG15504" s="102"/>
      <c r="CI15504" s="45"/>
    </row>
    <row r="15505" spans="37:87" ht="13" customHeight="1">
      <c r="AK15505" s="114"/>
      <c r="AL15505" s="41"/>
      <c r="AM15505" s="41"/>
      <c r="AN15505" s="41"/>
      <c r="AO15505" s="41"/>
      <c r="AP15505" s="41"/>
      <c r="AQ15505" s="41"/>
      <c r="AR15505" s="41"/>
      <c r="AS15505" s="41"/>
      <c r="AT15505" s="41"/>
      <c r="AU15505" s="41"/>
      <c r="AV15505" s="41"/>
      <c r="AW15505" s="41"/>
      <c r="AX15505" s="41"/>
      <c r="AY15505" s="41"/>
      <c r="AZ15505" s="41"/>
      <c r="BA15505" s="41"/>
      <c r="BB15505" s="41"/>
      <c r="BC15505" s="41"/>
      <c r="BD15505" s="41"/>
      <c r="BE15505" s="41"/>
      <c r="BF15505" s="41"/>
      <c r="BG15505" s="41"/>
      <c r="BH15505" s="41"/>
      <c r="BI15505" s="41"/>
      <c r="BJ15505" s="41"/>
      <c r="BK15505" s="41"/>
      <c r="BL15505" s="41"/>
      <c r="BM15505" s="41"/>
      <c r="BN15505" s="41"/>
      <c r="BO15505" s="41"/>
      <c r="BP15505" s="108"/>
      <c r="CG15505" s="102"/>
      <c r="CI15505" s="45"/>
    </row>
    <row r="15506" spans="37:87" ht="13" customHeight="1">
      <c r="AK15506" s="114"/>
      <c r="AL15506" s="41"/>
      <c r="AM15506" s="41"/>
      <c r="AN15506" s="41"/>
      <c r="AO15506" s="41"/>
      <c r="AP15506" s="41"/>
      <c r="AQ15506" s="41"/>
      <c r="AR15506" s="41"/>
      <c r="AS15506" s="41"/>
      <c r="AT15506" s="41"/>
      <c r="AU15506" s="41"/>
      <c r="AV15506" s="41"/>
      <c r="AW15506" s="41"/>
      <c r="AX15506" s="41"/>
      <c r="AY15506" s="41"/>
      <c r="AZ15506" s="41"/>
      <c r="BA15506" s="41"/>
      <c r="BB15506" s="41"/>
      <c r="BC15506" s="41"/>
      <c r="BD15506" s="41"/>
      <c r="BE15506" s="41"/>
      <c r="BF15506" s="41"/>
      <c r="BG15506" s="41"/>
      <c r="BH15506" s="41"/>
      <c r="BI15506" s="41"/>
      <c r="BJ15506" s="41"/>
      <c r="BK15506" s="41"/>
      <c r="BL15506" s="41"/>
      <c r="BM15506" s="41"/>
      <c r="BN15506" s="41"/>
      <c r="BO15506" s="41"/>
      <c r="BP15506" s="108"/>
      <c r="CG15506" s="102"/>
      <c r="CI15506" s="45"/>
    </row>
    <row r="15507" spans="37:87" ht="13" customHeight="1">
      <c r="AK15507" s="114"/>
      <c r="AL15507" s="41"/>
      <c r="AM15507" s="41"/>
      <c r="AN15507" s="41"/>
      <c r="AO15507" s="41"/>
      <c r="AP15507" s="41"/>
      <c r="AQ15507" s="41"/>
      <c r="AR15507" s="41"/>
      <c r="AS15507" s="41"/>
      <c r="AT15507" s="41"/>
      <c r="AU15507" s="41"/>
      <c r="AV15507" s="41"/>
      <c r="AW15507" s="41"/>
      <c r="AX15507" s="41"/>
      <c r="AY15507" s="41"/>
      <c r="AZ15507" s="41"/>
      <c r="BA15507" s="41"/>
      <c r="BB15507" s="41"/>
      <c r="BC15507" s="41"/>
      <c r="BD15507" s="41"/>
      <c r="BE15507" s="41"/>
      <c r="BF15507" s="41"/>
      <c r="BG15507" s="41"/>
      <c r="BH15507" s="41"/>
      <c r="BI15507" s="41"/>
      <c r="BJ15507" s="41"/>
      <c r="BK15507" s="41"/>
      <c r="BL15507" s="41"/>
      <c r="BM15507" s="41"/>
      <c r="BN15507" s="41"/>
      <c r="BO15507" s="41"/>
      <c r="BP15507" s="108"/>
      <c r="CG15507" s="102"/>
      <c r="CI15507" s="45"/>
    </row>
    <row r="15508" spans="37:87" ht="13" customHeight="1">
      <c r="AK15508" s="114"/>
      <c r="AL15508" s="41"/>
      <c r="AM15508" s="41"/>
      <c r="AN15508" s="41"/>
      <c r="AO15508" s="41"/>
      <c r="AP15508" s="41"/>
      <c r="AQ15508" s="41"/>
      <c r="AR15508" s="41"/>
      <c r="AS15508" s="41"/>
      <c r="AT15508" s="41"/>
      <c r="AU15508" s="41"/>
      <c r="AV15508" s="41"/>
      <c r="AW15508" s="41"/>
      <c r="AX15508" s="41"/>
      <c r="AY15508" s="41"/>
      <c r="AZ15508" s="41"/>
      <c r="BA15508" s="41"/>
      <c r="BB15508" s="41"/>
      <c r="BC15508" s="41"/>
      <c r="BD15508" s="41"/>
      <c r="BE15508" s="41"/>
      <c r="BF15508" s="41"/>
      <c r="BG15508" s="41"/>
      <c r="BH15508" s="41"/>
      <c r="BI15508" s="41"/>
      <c r="BJ15508" s="41"/>
      <c r="BK15508" s="41"/>
      <c r="BL15508" s="41"/>
      <c r="BM15508" s="41"/>
      <c r="BN15508" s="41"/>
      <c r="BO15508" s="41"/>
      <c r="BP15508" s="108"/>
      <c r="CG15508" s="102"/>
      <c r="CI15508" s="45"/>
    </row>
    <row r="15509" spans="37:87" ht="13" customHeight="1">
      <c r="AK15509" s="114"/>
      <c r="AL15509" s="41"/>
      <c r="AM15509" s="41"/>
      <c r="AN15509" s="41"/>
      <c r="AO15509" s="41"/>
      <c r="AP15509" s="41"/>
      <c r="AQ15509" s="41"/>
      <c r="AR15509" s="41"/>
      <c r="AS15509" s="41"/>
      <c r="AT15509" s="41"/>
      <c r="AU15509" s="41"/>
      <c r="AV15509" s="41"/>
      <c r="AW15509" s="41"/>
      <c r="AX15509" s="41"/>
      <c r="AY15509" s="41"/>
      <c r="AZ15509" s="41"/>
      <c r="BA15509" s="41"/>
      <c r="BB15509" s="41"/>
      <c r="BC15509" s="41"/>
      <c r="BD15509" s="41"/>
      <c r="BE15509" s="41"/>
      <c r="BF15509" s="41"/>
      <c r="BG15509" s="41"/>
      <c r="BH15509" s="41"/>
      <c r="BI15509" s="41"/>
      <c r="BJ15509" s="41"/>
      <c r="BK15509" s="41"/>
      <c r="BL15509" s="41"/>
      <c r="BM15509" s="41"/>
      <c r="BN15509" s="41"/>
      <c r="BO15509" s="41"/>
      <c r="BP15509" s="108"/>
      <c r="CG15509" s="102"/>
      <c r="CI15509" s="45"/>
    </row>
    <row r="15510" spans="37:87" ht="13" customHeight="1">
      <c r="AK15510" s="114"/>
      <c r="AL15510" s="41"/>
      <c r="AM15510" s="41"/>
      <c r="AN15510" s="41"/>
      <c r="AO15510" s="41"/>
      <c r="AP15510" s="41"/>
      <c r="AQ15510" s="41"/>
      <c r="AR15510" s="41"/>
      <c r="AS15510" s="41"/>
      <c r="AT15510" s="41"/>
      <c r="AU15510" s="41"/>
      <c r="AV15510" s="41"/>
      <c r="AW15510" s="41"/>
      <c r="AX15510" s="41"/>
      <c r="AY15510" s="41"/>
      <c r="AZ15510" s="41"/>
      <c r="BA15510" s="41"/>
      <c r="BB15510" s="41"/>
      <c r="BC15510" s="41"/>
      <c r="BD15510" s="41"/>
      <c r="BE15510" s="41"/>
      <c r="BF15510" s="41"/>
      <c r="BG15510" s="41"/>
      <c r="BH15510" s="41"/>
      <c r="BI15510" s="41"/>
      <c r="BJ15510" s="41"/>
      <c r="BK15510" s="41"/>
      <c r="BL15510" s="41"/>
      <c r="BM15510" s="41"/>
      <c r="BN15510" s="41"/>
      <c r="BO15510" s="41"/>
      <c r="BP15510" s="108"/>
      <c r="CG15510" s="102"/>
      <c r="CI15510" s="45"/>
    </row>
    <row r="15511" spans="37:87" ht="13" customHeight="1">
      <c r="AK15511" s="114"/>
      <c r="AL15511" s="41"/>
      <c r="AM15511" s="41"/>
      <c r="AN15511" s="41"/>
      <c r="AO15511" s="41"/>
      <c r="AP15511" s="41"/>
      <c r="AQ15511" s="41"/>
      <c r="AR15511" s="41"/>
      <c r="AS15511" s="41"/>
      <c r="AT15511" s="41"/>
      <c r="AU15511" s="41"/>
      <c r="AV15511" s="41"/>
      <c r="AW15511" s="41"/>
      <c r="AX15511" s="41"/>
      <c r="AY15511" s="41"/>
      <c r="AZ15511" s="41"/>
      <c r="BA15511" s="41"/>
      <c r="BB15511" s="41"/>
      <c r="BC15511" s="41"/>
      <c r="BD15511" s="41"/>
      <c r="BE15511" s="41"/>
      <c r="BF15511" s="41"/>
      <c r="BG15511" s="41"/>
      <c r="BH15511" s="41"/>
      <c r="BI15511" s="41"/>
      <c r="BJ15511" s="41"/>
      <c r="BK15511" s="41"/>
      <c r="BL15511" s="41"/>
      <c r="BM15511" s="41"/>
      <c r="BN15511" s="41"/>
      <c r="BO15511" s="41"/>
      <c r="BP15511" s="108"/>
      <c r="CG15511" s="102"/>
      <c r="CI15511" s="45"/>
    </row>
    <row r="15512" spans="37:87" ht="13" customHeight="1">
      <c r="AK15512" s="114"/>
      <c r="AL15512" s="41"/>
      <c r="AM15512" s="41"/>
      <c r="AN15512" s="41"/>
      <c r="AO15512" s="41"/>
      <c r="AP15512" s="41"/>
      <c r="AQ15512" s="41"/>
      <c r="AR15512" s="41"/>
      <c r="AS15512" s="41"/>
      <c r="AT15512" s="41"/>
      <c r="AU15512" s="41"/>
      <c r="AV15512" s="41"/>
      <c r="AW15512" s="41"/>
      <c r="AX15512" s="41"/>
      <c r="AY15512" s="41"/>
      <c r="AZ15512" s="41"/>
      <c r="BA15512" s="41"/>
      <c r="BB15512" s="41"/>
      <c r="BC15512" s="41"/>
      <c r="BD15512" s="41"/>
      <c r="BE15512" s="41"/>
      <c r="BF15512" s="41"/>
      <c r="BG15512" s="41"/>
      <c r="BH15512" s="41"/>
      <c r="BI15512" s="41"/>
      <c r="BJ15512" s="41"/>
      <c r="BK15512" s="41"/>
      <c r="BL15512" s="41"/>
      <c r="BM15512" s="41"/>
      <c r="BN15512" s="41"/>
      <c r="BO15512" s="41"/>
      <c r="BP15512" s="108"/>
      <c r="CG15512" s="102"/>
      <c r="CI15512" s="45"/>
    </row>
    <row r="15513" spans="37:87" ht="13" customHeight="1">
      <c r="AK15513" s="114"/>
      <c r="AL15513" s="41"/>
      <c r="AM15513" s="41"/>
      <c r="AN15513" s="41"/>
      <c r="AO15513" s="41"/>
      <c r="AP15513" s="41"/>
      <c r="AQ15513" s="41"/>
      <c r="AR15513" s="41"/>
      <c r="AS15513" s="41"/>
      <c r="AT15513" s="41"/>
      <c r="AU15513" s="41"/>
      <c r="AV15513" s="41"/>
      <c r="AW15513" s="41"/>
      <c r="AX15513" s="41"/>
      <c r="AY15513" s="41"/>
      <c r="AZ15513" s="41"/>
      <c r="BA15513" s="41"/>
      <c r="BB15513" s="41"/>
      <c r="BC15513" s="41"/>
      <c r="BD15513" s="41"/>
      <c r="BE15513" s="41"/>
      <c r="BF15513" s="41"/>
      <c r="BG15513" s="41"/>
      <c r="BH15513" s="41"/>
      <c r="BI15513" s="41"/>
      <c r="BJ15513" s="41"/>
      <c r="BK15513" s="41"/>
      <c r="BL15513" s="41"/>
      <c r="BM15513" s="41"/>
      <c r="BN15513" s="41"/>
      <c r="BO15513" s="41"/>
      <c r="BP15513" s="108"/>
      <c r="CG15513" s="102"/>
      <c r="CI15513" s="45"/>
    </row>
    <row r="15514" spans="37:87" ht="13" customHeight="1">
      <c r="AK15514" s="114"/>
      <c r="AL15514" s="41"/>
      <c r="AM15514" s="41"/>
      <c r="AN15514" s="41"/>
      <c r="AO15514" s="41"/>
      <c r="AP15514" s="41"/>
      <c r="AQ15514" s="41"/>
      <c r="AR15514" s="41"/>
      <c r="AS15514" s="41"/>
      <c r="AT15514" s="41"/>
      <c r="AU15514" s="41"/>
      <c r="AV15514" s="41"/>
      <c r="AW15514" s="41"/>
      <c r="AX15514" s="41"/>
      <c r="AY15514" s="41"/>
      <c r="AZ15514" s="41"/>
      <c r="BA15514" s="41"/>
      <c r="BB15514" s="41"/>
      <c r="BC15514" s="41"/>
      <c r="BD15514" s="41"/>
      <c r="BE15514" s="41"/>
      <c r="BF15514" s="41"/>
      <c r="BG15514" s="41"/>
      <c r="BH15514" s="41"/>
      <c r="BI15514" s="41"/>
      <c r="BJ15514" s="41"/>
      <c r="BK15514" s="41"/>
      <c r="BL15514" s="41"/>
      <c r="BM15514" s="41"/>
      <c r="BN15514" s="41"/>
      <c r="BO15514" s="41"/>
      <c r="BP15514" s="108"/>
      <c r="CG15514" s="102"/>
      <c r="CI15514" s="45"/>
    </row>
    <row r="15515" spans="37:87" ht="13" customHeight="1">
      <c r="AK15515" s="114"/>
      <c r="AL15515" s="41"/>
      <c r="AM15515" s="41"/>
      <c r="AN15515" s="41"/>
      <c r="AO15515" s="41"/>
      <c r="AP15515" s="41"/>
      <c r="AQ15515" s="41"/>
      <c r="AR15515" s="41"/>
      <c r="AS15515" s="41"/>
      <c r="AT15515" s="41"/>
      <c r="AU15515" s="41"/>
      <c r="AV15515" s="41"/>
      <c r="AW15515" s="41"/>
      <c r="AX15515" s="41"/>
      <c r="AY15515" s="41"/>
      <c r="AZ15515" s="41"/>
      <c r="BA15515" s="41"/>
      <c r="BB15515" s="41"/>
      <c r="BC15515" s="41"/>
      <c r="BD15515" s="41"/>
      <c r="BE15515" s="41"/>
      <c r="BF15515" s="41"/>
      <c r="BG15515" s="41"/>
      <c r="BH15515" s="41"/>
      <c r="BI15515" s="41"/>
      <c r="BJ15515" s="41"/>
      <c r="BK15515" s="41"/>
      <c r="BL15515" s="41"/>
      <c r="BM15515" s="41"/>
      <c r="BN15515" s="41"/>
      <c r="BO15515" s="41"/>
      <c r="BP15515" s="108"/>
      <c r="CG15515" s="102"/>
      <c r="CI15515" s="45"/>
    </row>
    <row r="15516" spans="37:87" ht="13" customHeight="1">
      <c r="AK15516" s="114"/>
      <c r="AL15516" s="41"/>
      <c r="AM15516" s="41"/>
      <c r="AN15516" s="41"/>
      <c r="AO15516" s="41"/>
      <c r="AP15516" s="41"/>
      <c r="AQ15516" s="41"/>
      <c r="AR15516" s="41"/>
      <c r="AS15516" s="41"/>
      <c r="AT15516" s="41"/>
      <c r="AU15516" s="41"/>
      <c r="AV15516" s="41"/>
      <c r="AW15516" s="41"/>
      <c r="AX15516" s="41"/>
      <c r="AY15516" s="41"/>
      <c r="AZ15516" s="41"/>
      <c r="BA15516" s="41"/>
      <c r="BB15516" s="41"/>
      <c r="BC15516" s="41"/>
      <c r="BD15516" s="41"/>
      <c r="BE15516" s="41"/>
      <c r="BF15516" s="41"/>
      <c r="BG15516" s="41"/>
      <c r="BH15516" s="41"/>
      <c r="BI15516" s="41"/>
      <c r="BJ15516" s="41"/>
      <c r="BK15516" s="41"/>
      <c r="BL15516" s="41"/>
      <c r="BM15516" s="41"/>
      <c r="BN15516" s="41"/>
      <c r="BO15516" s="41"/>
      <c r="BP15516" s="108"/>
      <c r="CG15516" s="102"/>
      <c r="CI15516" s="45"/>
    </row>
    <row r="15517" spans="37:87" ht="13" customHeight="1">
      <c r="AK15517" s="114"/>
      <c r="AL15517" s="41"/>
      <c r="AM15517" s="41"/>
      <c r="AN15517" s="41"/>
      <c r="AO15517" s="41"/>
      <c r="AP15517" s="41"/>
      <c r="AQ15517" s="41"/>
      <c r="AR15517" s="41"/>
      <c r="AS15517" s="41"/>
      <c r="AT15517" s="41"/>
      <c r="AU15517" s="41"/>
      <c r="AV15517" s="41"/>
      <c r="AW15517" s="41"/>
      <c r="AX15517" s="41"/>
      <c r="AY15517" s="41"/>
      <c r="AZ15517" s="41"/>
      <c r="BA15517" s="41"/>
      <c r="BB15517" s="41"/>
      <c r="BC15517" s="41"/>
      <c r="BD15517" s="41"/>
      <c r="BE15517" s="41"/>
      <c r="BF15517" s="41"/>
      <c r="BG15517" s="41"/>
      <c r="BH15517" s="41"/>
      <c r="BI15517" s="41"/>
      <c r="BJ15517" s="41"/>
      <c r="BK15517" s="41"/>
      <c r="BL15517" s="41"/>
      <c r="BM15517" s="41"/>
      <c r="BN15517" s="41"/>
      <c r="BO15517" s="41"/>
      <c r="BP15517" s="108"/>
      <c r="CG15517" s="102"/>
      <c r="CI15517" s="45"/>
    </row>
    <row r="15518" spans="37:87" ht="13" customHeight="1">
      <c r="AK15518" s="114"/>
      <c r="AL15518" s="41"/>
      <c r="AM15518" s="41"/>
      <c r="AN15518" s="41"/>
      <c r="AO15518" s="41"/>
      <c r="AP15518" s="41"/>
      <c r="AQ15518" s="41"/>
      <c r="AR15518" s="41"/>
      <c r="AS15518" s="41"/>
      <c r="AT15518" s="41"/>
      <c r="AU15518" s="41"/>
      <c r="AV15518" s="41"/>
      <c r="AW15518" s="41"/>
      <c r="AX15518" s="41"/>
      <c r="AY15518" s="41"/>
      <c r="AZ15518" s="41"/>
      <c r="BA15518" s="41"/>
      <c r="BB15518" s="41"/>
      <c r="BC15518" s="41"/>
      <c r="BD15518" s="41"/>
      <c r="BE15518" s="41"/>
      <c r="BF15518" s="41"/>
      <c r="BG15518" s="41"/>
      <c r="BH15518" s="41"/>
      <c r="BI15518" s="41"/>
      <c r="BJ15518" s="41"/>
      <c r="BK15518" s="41"/>
      <c r="BL15518" s="41"/>
      <c r="BM15518" s="41"/>
      <c r="BN15518" s="41"/>
      <c r="BO15518" s="41"/>
      <c r="BP15518" s="108"/>
      <c r="CG15518" s="102"/>
      <c r="CI15518" s="45"/>
    </row>
    <row r="15519" spans="37:87" ht="13" customHeight="1">
      <c r="AK15519" s="114"/>
      <c r="AL15519" s="41"/>
      <c r="AM15519" s="41"/>
      <c r="AN15519" s="41"/>
      <c r="AO15519" s="41"/>
      <c r="AP15519" s="41"/>
      <c r="AQ15519" s="41"/>
      <c r="AR15519" s="41"/>
      <c r="AS15519" s="41"/>
      <c r="AT15519" s="41"/>
      <c r="AU15519" s="41"/>
      <c r="AV15519" s="41"/>
      <c r="AW15519" s="41"/>
      <c r="AX15519" s="41"/>
      <c r="AY15519" s="41"/>
      <c r="AZ15519" s="41"/>
      <c r="BA15519" s="41"/>
      <c r="BB15519" s="41"/>
      <c r="BC15519" s="41"/>
      <c r="BD15519" s="41"/>
      <c r="BE15519" s="41"/>
      <c r="BF15519" s="41"/>
      <c r="BG15519" s="41"/>
      <c r="BH15519" s="41"/>
      <c r="BI15519" s="41"/>
      <c r="BJ15519" s="41"/>
      <c r="BK15519" s="41"/>
      <c r="BL15519" s="41"/>
      <c r="BM15519" s="41"/>
      <c r="BN15519" s="41"/>
      <c r="BO15519" s="41"/>
      <c r="BP15519" s="108"/>
      <c r="CG15519" s="102"/>
      <c r="CI15519" s="45"/>
    </row>
    <row r="15520" spans="37:87" ht="13" customHeight="1">
      <c r="AK15520" s="114"/>
      <c r="AL15520" s="41"/>
      <c r="AM15520" s="41"/>
      <c r="AN15520" s="41"/>
      <c r="AO15520" s="41"/>
      <c r="AP15520" s="41"/>
      <c r="AQ15520" s="41"/>
      <c r="AR15520" s="41"/>
      <c r="AS15520" s="41"/>
      <c r="AT15520" s="41"/>
      <c r="AU15520" s="41"/>
      <c r="AV15520" s="41"/>
      <c r="AW15520" s="41"/>
      <c r="AX15520" s="41"/>
      <c r="AY15520" s="41"/>
      <c r="AZ15520" s="41"/>
      <c r="BA15520" s="41"/>
      <c r="BB15520" s="41"/>
      <c r="BC15520" s="41"/>
      <c r="BD15520" s="41"/>
      <c r="BE15520" s="41"/>
      <c r="BF15520" s="41"/>
      <c r="BG15520" s="41"/>
      <c r="BH15520" s="41"/>
      <c r="BI15520" s="41"/>
      <c r="BJ15520" s="41"/>
      <c r="BK15520" s="41"/>
      <c r="BL15520" s="41"/>
      <c r="BM15520" s="41"/>
      <c r="BN15520" s="41"/>
      <c r="BO15520" s="41"/>
      <c r="BP15520" s="108"/>
      <c r="CG15520" s="102"/>
      <c r="CI15520" s="45"/>
    </row>
    <row r="15521" spans="37:87" ht="13" customHeight="1">
      <c r="AK15521" s="114"/>
      <c r="AL15521" s="41"/>
      <c r="AM15521" s="41"/>
      <c r="AN15521" s="41"/>
      <c r="AO15521" s="41"/>
      <c r="AP15521" s="41"/>
      <c r="AQ15521" s="41"/>
      <c r="AR15521" s="41"/>
      <c r="AS15521" s="41"/>
      <c r="AT15521" s="41"/>
      <c r="AU15521" s="41"/>
      <c r="AV15521" s="41"/>
      <c r="AW15521" s="41"/>
      <c r="AX15521" s="41"/>
      <c r="AY15521" s="41"/>
      <c r="AZ15521" s="41"/>
      <c r="BA15521" s="41"/>
      <c r="BB15521" s="41"/>
      <c r="BC15521" s="41"/>
      <c r="BD15521" s="41"/>
      <c r="BE15521" s="41"/>
      <c r="BF15521" s="41"/>
      <c r="BG15521" s="41"/>
      <c r="BH15521" s="41"/>
      <c r="BI15521" s="41"/>
      <c r="BJ15521" s="41"/>
      <c r="BK15521" s="41"/>
      <c r="BL15521" s="41"/>
      <c r="BM15521" s="41"/>
      <c r="BN15521" s="41"/>
      <c r="BO15521" s="41"/>
      <c r="BP15521" s="108"/>
      <c r="CG15521" s="102"/>
      <c r="CI15521" s="45"/>
    </row>
    <row r="15522" spans="37:87" ht="13" customHeight="1">
      <c r="AK15522" s="114"/>
      <c r="AL15522" s="41"/>
      <c r="AM15522" s="41"/>
      <c r="AN15522" s="41"/>
      <c r="AO15522" s="41"/>
      <c r="AP15522" s="41"/>
      <c r="AQ15522" s="41"/>
      <c r="AR15522" s="41"/>
      <c r="AS15522" s="41"/>
      <c r="AT15522" s="41"/>
      <c r="AU15522" s="41"/>
      <c r="AV15522" s="41"/>
      <c r="AW15522" s="41"/>
      <c r="AX15522" s="41"/>
      <c r="AY15522" s="41"/>
      <c r="AZ15522" s="41"/>
      <c r="BA15522" s="41"/>
      <c r="BB15522" s="41"/>
      <c r="BC15522" s="41"/>
      <c r="BD15522" s="41"/>
      <c r="BE15522" s="41"/>
      <c r="BF15522" s="41"/>
      <c r="BG15522" s="41"/>
      <c r="BH15522" s="41"/>
      <c r="BI15522" s="41"/>
      <c r="BJ15522" s="41"/>
      <c r="BK15522" s="41"/>
      <c r="BL15522" s="41"/>
      <c r="BM15522" s="41"/>
      <c r="BN15522" s="41"/>
      <c r="BO15522" s="41"/>
      <c r="BP15522" s="108"/>
      <c r="CG15522" s="102"/>
      <c r="CI15522" s="45"/>
    </row>
    <row r="15523" spans="37:87" ht="13" customHeight="1">
      <c r="AK15523" s="114"/>
      <c r="AL15523" s="41"/>
      <c r="AM15523" s="41"/>
      <c r="AN15523" s="41"/>
      <c r="AO15523" s="41"/>
      <c r="AP15523" s="41"/>
      <c r="AQ15523" s="41"/>
      <c r="AR15523" s="41"/>
      <c r="AS15523" s="41"/>
      <c r="AT15523" s="41"/>
      <c r="AU15523" s="41"/>
      <c r="AV15523" s="41"/>
      <c r="AW15523" s="41"/>
      <c r="AX15523" s="41"/>
      <c r="AY15523" s="41"/>
      <c r="AZ15523" s="41"/>
      <c r="BA15523" s="41"/>
      <c r="BB15523" s="41"/>
      <c r="BC15523" s="41"/>
      <c r="BD15523" s="41"/>
      <c r="BE15523" s="41"/>
      <c r="BF15523" s="41"/>
      <c r="BG15523" s="41"/>
      <c r="BH15523" s="41"/>
      <c r="BI15523" s="41"/>
      <c r="BJ15523" s="41"/>
      <c r="BK15523" s="41"/>
      <c r="BL15523" s="41"/>
      <c r="BM15523" s="41"/>
      <c r="BN15523" s="41"/>
      <c r="BO15523" s="41"/>
      <c r="BP15523" s="108"/>
      <c r="CG15523" s="102"/>
      <c r="CI15523" s="45"/>
    </row>
    <row r="15524" spans="37:87" ht="13" customHeight="1">
      <c r="AK15524" s="114"/>
      <c r="AL15524" s="41"/>
      <c r="AM15524" s="41"/>
      <c r="AN15524" s="41"/>
      <c r="AO15524" s="41"/>
      <c r="AP15524" s="41"/>
      <c r="AQ15524" s="41"/>
      <c r="AR15524" s="41"/>
      <c r="AS15524" s="41"/>
      <c r="AT15524" s="41"/>
      <c r="AU15524" s="41"/>
      <c r="AV15524" s="41"/>
      <c r="AW15524" s="41"/>
      <c r="AX15524" s="41"/>
      <c r="AY15524" s="41"/>
      <c r="AZ15524" s="41"/>
      <c r="BA15524" s="41"/>
      <c r="BB15524" s="41"/>
      <c r="BC15524" s="41"/>
      <c r="BD15524" s="41"/>
      <c r="BE15524" s="41"/>
      <c r="BF15524" s="41"/>
      <c r="BG15524" s="41"/>
      <c r="BH15524" s="41"/>
      <c r="BI15524" s="41"/>
      <c r="BJ15524" s="41"/>
      <c r="BK15524" s="41"/>
      <c r="BL15524" s="41"/>
      <c r="BM15524" s="41"/>
      <c r="BN15524" s="41"/>
      <c r="BO15524" s="41"/>
      <c r="BP15524" s="108"/>
      <c r="CG15524" s="102"/>
      <c r="CI15524" s="45"/>
    </row>
    <row r="15525" spans="37:87" ht="13" customHeight="1">
      <c r="AK15525" s="114"/>
      <c r="AL15525" s="41"/>
      <c r="AM15525" s="41"/>
      <c r="AN15525" s="41"/>
      <c r="AO15525" s="41"/>
      <c r="AP15525" s="41"/>
      <c r="AQ15525" s="41"/>
      <c r="AR15525" s="41"/>
      <c r="AS15525" s="41"/>
      <c r="AT15525" s="41"/>
      <c r="AU15525" s="41"/>
      <c r="AV15525" s="41"/>
      <c r="AW15525" s="41"/>
      <c r="AX15525" s="41"/>
      <c r="AY15525" s="41"/>
      <c r="AZ15525" s="41"/>
      <c r="BA15525" s="41"/>
      <c r="BB15525" s="41"/>
      <c r="BC15525" s="41"/>
      <c r="BD15525" s="41"/>
      <c r="BE15525" s="41"/>
      <c r="BF15525" s="41"/>
      <c r="BG15525" s="41"/>
      <c r="BH15525" s="41"/>
      <c r="BI15525" s="41"/>
      <c r="BJ15525" s="41"/>
      <c r="BK15525" s="41"/>
      <c r="BL15525" s="41"/>
      <c r="BM15525" s="41"/>
      <c r="BN15525" s="41"/>
      <c r="BO15525" s="41"/>
      <c r="BP15525" s="108"/>
      <c r="CG15525" s="102"/>
      <c r="CI15525" s="45"/>
    </row>
    <row r="15526" spans="37:87" ht="13" customHeight="1">
      <c r="AK15526" s="114"/>
      <c r="AL15526" s="41"/>
      <c r="AM15526" s="41"/>
      <c r="AN15526" s="41"/>
      <c r="AO15526" s="41"/>
      <c r="AP15526" s="41"/>
      <c r="AQ15526" s="41"/>
      <c r="AR15526" s="41"/>
      <c r="AS15526" s="41"/>
      <c r="AT15526" s="41"/>
      <c r="AU15526" s="41"/>
      <c r="AV15526" s="41"/>
      <c r="AW15526" s="41"/>
      <c r="AX15526" s="41"/>
      <c r="AY15526" s="41"/>
      <c r="AZ15526" s="41"/>
      <c r="BA15526" s="41"/>
      <c r="BB15526" s="41"/>
      <c r="BC15526" s="41"/>
      <c r="BD15526" s="41"/>
      <c r="BE15526" s="41"/>
      <c r="BF15526" s="41"/>
      <c r="BG15526" s="41"/>
      <c r="BH15526" s="41"/>
      <c r="BI15526" s="41"/>
      <c r="BJ15526" s="41"/>
      <c r="BK15526" s="41"/>
      <c r="BL15526" s="41"/>
      <c r="BM15526" s="41"/>
      <c r="BN15526" s="41"/>
      <c r="BO15526" s="41"/>
      <c r="BP15526" s="108"/>
      <c r="CG15526" s="102"/>
      <c r="CI15526" s="45"/>
    </row>
    <row r="15527" spans="37:87" ht="13" customHeight="1">
      <c r="AK15527" s="114"/>
      <c r="AL15527" s="41"/>
      <c r="AM15527" s="41"/>
      <c r="AN15527" s="41"/>
      <c r="AO15527" s="41"/>
      <c r="AP15527" s="41"/>
      <c r="AQ15527" s="41"/>
      <c r="AR15527" s="41"/>
      <c r="AS15527" s="41"/>
      <c r="AT15527" s="41"/>
      <c r="AU15527" s="41"/>
      <c r="AV15527" s="41"/>
      <c r="AW15527" s="41"/>
      <c r="AX15527" s="41"/>
      <c r="AY15527" s="41"/>
      <c r="AZ15527" s="41"/>
      <c r="BA15527" s="41"/>
      <c r="BB15527" s="41"/>
      <c r="BC15527" s="41"/>
      <c r="BD15527" s="41"/>
      <c r="BE15527" s="41"/>
      <c r="BF15527" s="41"/>
      <c r="BG15527" s="41"/>
      <c r="BH15527" s="41"/>
      <c r="BI15527" s="41"/>
      <c r="BJ15527" s="41"/>
      <c r="BK15527" s="41"/>
      <c r="BL15527" s="41"/>
      <c r="BM15527" s="41"/>
      <c r="BN15527" s="41"/>
      <c r="BO15527" s="41"/>
      <c r="BP15527" s="108"/>
      <c r="CG15527" s="102"/>
      <c r="CI15527" s="45"/>
    </row>
    <row r="15528" spans="37:87" ht="13" customHeight="1">
      <c r="AK15528" s="114"/>
      <c r="AL15528" s="41"/>
      <c r="AM15528" s="41"/>
      <c r="AN15528" s="41"/>
      <c r="AO15528" s="41"/>
      <c r="AP15528" s="41"/>
      <c r="AQ15528" s="41"/>
      <c r="AR15528" s="41"/>
      <c r="AS15528" s="41"/>
      <c r="AT15528" s="41"/>
      <c r="AU15528" s="41"/>
      <c r="AV15528" s="41"/>
      <c r="AW15528" s="41"/>
      <c r="AX15528" s="41"/>
      <c r="AY15528" s="41"/>
      <c r="AZ15528" s="41"/>
      <c r="BA15528" s="41"/>
      <c r="BB15528" s="41"/>
      <c r="BC15528" s="41"/>
      <c r="BD15528" s="41"/>
      <c r="BE15528" s="41"/>
      <c r="BF15528" s="41"/>
      <c r="BG15528" s="41"/>
      <c r="BH15528" s="41"/>
      <c r="BI15528" s="41"/>
      <c r="BJ15528" s="41"/>
      <c r="BK15528" s="41"/>
      <c r="BL15528" s="41"/>
      <c r="BM15528" s="41"/>
      <c r="BN15528" s="41"/>
      <c r="BO15528" s="41"/>
      <c r="BP15528" s="108"/>
      <c r="CG15528" s="102"/>
      <c r="CI15528" s="45"/>
    </row>
    <row r="15529" spans="37:87" ht="13" customHeight="1">
      <c r="AK15529" s="114"/>
      <c r="AL15529" s="41"/>
      <c r="AM15529" s="41"/>
      <c r="AN15529" s="41"/>
      <c r="AO15529" s="41"/>
      <c r="AP15529" s="41"/>
      <c r="AQ15529" s="41"/>
      <c r="AR15529" s="41"/>
      <c r="AS15529" s="41"/>
      <c r="AT15529" s="41"/>
      <c r="AU15529" s="41"/>
      <c r="AV15529" s="41"/>
      <c r="AW15529" s="41"/>
      <c r="AX15529" s="41"/>
      <c r="AY15529" s="41"/>
      <c r="AZ15529" s="41"/>
      <c r="BA15529" s="41"/>
      <c r="BB15529" s="41"/>
      <c r="BC15529" s="41"/>
      <c r="BD15529" s="41"/>
      <c r="BE15529" s="41"/>
      <c r="BF15529" s="41"/>
      <c r="BG15529" s="41"/>
      <c r="BH15529" s="41"/>
      <c r="BI15529" s="41"/>
      <c r="BJ15529" s="41"/>
      <c r="BK15529" s="41"/>
      <c r="BL15529" s="41"/>
      <c r="BM15529" s="41"/>
      <c r="BN15529" s="41"/>
      <c r="BO15529" s="41"/>
      <c r="BP15529" s="108"/>
      <c r="CG15529" s="102"/>
      <c r="CI15529" s="45"/>
    </row>
    <row r="15530" spans="37:87" ht="13" customHeight="1">
      <c r="AK15530" s="114"/>
      <c r="AL15530" s="41"/>
      <c r="AM15530" s="41"/>
      <c r="AN15530" s="41"/>
      <c r="AO15530" s="41"/>
      <c r="AP15530" s="41"/>
      <c r="AQ15530" s="41"/>
      <c r="AR15530" s="41"/>
      <c r="AS15530" s="41"/>
      <c r="AT15530" s="41"/>
      <c r="AU15530" s="41"/>
      <c r="AV15530" s="41"/>
      <c r="AW15530" s="41"/>
      <c r="AX15530" s="41"/>
      <c r="AY15530" s="41"/>
      <c r="AZ15530" s="41"/>
      <c r="BA15530" s="41"/>
      <c r="BB15530" s="41"/>
      <c r="BC15530" s="41"/>
      <c r="BD15530" s="41"/>
      <c r="BE15530" s="41"/>
      <c r="BF15530" s="41"/>
      <c r="BG15530" s="41"/>
      <c r="BH15530" s="41"/>
      <c r="BI15530" s="41"/>
      <c r="BJ15530" s="41"/>
      <c r="BK15530" s="41"/>
      <c r="BL15530" s="41"/>
      <c r="BM15530" s="41"/>
      <c r="BN15530" s="41"/>
      <c r="BO15530" s="41"/>
      <c r="BP15530" s="108"/>
      <c r="CG15530" s="102"/>
      <c r="CI15530" s="45"/>
    </row>
    <row r="15531" spans="37:87" ht="13" customHeight="1">
      <c r="AK15531" s="114"/>
      <c r="AL15531" s="41"/>
      <c r="AM15531" s="41"/>
      <c r="AN15531" s="41"/>
      <c r="AO15531" s="41"/>
      <c r="AP15531" s="41"/>
      <c r="AQ15531" s="41"/>
      <c r="AR15531" s="41"/>
      <c r="AS15531" s="41"/>
      <c r="AT15531" s="41"/>
      <c r="AU15531" s="41"/>
      <c r="AV15531" s="41"/>
      <c r="AW15531" s="41"/>
      <c r="AX15531" s="41"/>
      <c r="AY15531" s="41"/>
      <c r="AZ15531" s="41"/>
      <c r="BA15531" s="41"/>
      <c r="BB15531" s="41"/>
      <c r="BC15531" s="41"/>
      <c r="BD15531" s="41"/>
      <c r="BE15531" s="41"/>
      <c r="BF15531" s="41"/>
      <c r="BG15531" s="41"/>
      <c r="BH15531" s="41"/>
      <c r="BI15531" s="41"/>
      <c r="BJ15531" s="41"/>
      <c r="BK15531" s="41"/>
      <c r="BL15531" s="41"/>
      <c r="BM15531" s="41"/>
      <c r="BN15531" s="41"/>
      <c r="BO15531" s="41"/>
      <c r="BP15531" s="108"/>
      <c r="CG15531" s="102"/>
      <c r="CI15531" s="45"/>
    </row>
    <row r="15532" spans="37:87" ht="13" customHeight="1">
      <c r="AK15532" s="114"/>
      <c r="AL15532" s="41"/>
      <c r="AM15532" s="41"/>
      <c r="AN15532" s="41"/>
      <c r="AO15532" s="41"/>
      <c r="AP15532" s="41"/>
      <c r="AQ15532" s="41"/>
      <c r="AR15532" s="41"/>
      <c r="AS15532" s="41"/>
      <c r="AT15532" s="41"/>
      <c r="AU15532" s="41"/>
      <c r="AV15532" s="41"/>
      <c r="AW15532" s="41"/>
      <c r="AX15532" s="41"/>
      <c r="AY15532" s="41"/>
      <c r="AZ15532" s="41"/>
      <c r="BA15532" s="41"/>
      <c r="BB15532" s="41"/>
      <c r="BC15532" s="41"/>
      <c r="BD15532" s="41"/>
      <c r="BE15532" s="41"/>
      <c r="BF15532" s="41"/>
      <c r="BG15532" s="41"/>
      <c r="BH15532" s="41"/>
      <c r="BI15532" s="41"/>
      <c r="BJ15532" s="41"/>
      <c r="BK15532" s="41"/>
      <c r="BL15532" s="41"/>
      <c r="BM15532" s="41"/>
      <c r="BN15532" s="41"/>
      <c r="BO15532" s="41"/>
      <c r="BP15532" s="108"/>
      <c r="CG15532" s="102"/>
      <c r="CI15532" s="45"/>
    </row>
    <row r="15533" spans="37:87" ht="13" customHeight="1">
      <c r="AK15533" s="114"/>
      <c r="AL15533" s="41"/>
      <c r="AM15533" s="41"/>
      <c r="AN15533" s="41"/>
      <c r="AO15533" s="41"/>
      <c r="AP15533" s="41"/>
      <c r="AQ15533" s="41"/>
      <c r="AR15533" s="41"/>
      <c r="AS15533" s="41"/>
      <c r="AT15533" s="41"/>
      <c r="AU15533" s="41"/>
      <c r="AV15533" s="41"/>
      <c r="AW15533" s="41"/>
      <c r="AX15533" s="41"/>
      <c r="AY15533" s="41"/>
      <c r="AZ15533" s="41"/>
      <c r="BA15533" s="41"/>
      <c r="BB15533" s="41"/>
      <c r="BC15533" s="41"/>
      <c r="BD15533" s="41"/>
      <c r="BE15533" s="41"/>
      <c r="BF15533" s="41"/>
      <c r="BG15533" s="41"/>
      <c r="BH15533" s="41"/>
      <c r="BI15533" s="41"/>
      <c r="BJ15533" s="41"/>
      <c r="BK15533" s="41"/>
      <c r="BL15533" s="41"/>
      <c r="BM15533" s="41"/>
      <c r="BN15533" s="41"/>
      <c r="BO15533" s="41"/>
      <c r="BP15533" s="108"/>
      <c r="CG15533" s="102"/>
      <c r="CI15533" s="45"/>
    </row>
    <row r="15534" spans="37:87" ht="13" customHeight="1">
      <c r="AK15534" s="114"/>
      <c r="AL15534" s="41"/>
      <c r="AM15534" s="41"/>
      <c r="AN15534" s="41"/>
      <c r="AO15534" s="41"/>
      <c r="AP15534" s="41"/>
      <c r="AQ15534" s="41"/>
      <c r="AR15534" s="41"/>
      <c r="AS15534" s="41"/>
      <c r="AT15534" s="41"/>
      <c r="AU15534" s="41"/>
      <c r="AV15534" s="41"/>
      <c r="AW15534" s="41"/>
      <c r="AX15534" s="41"/>
      <c r="AY15534" s="41"/>
      <c r="AZ15534" s="41"/>
      <c r="BA15534" s="41"/>
      <c r="BB15534" s="41"/>
      <c r="BC15534" s="41"/>
      <c r="BD15534" s="41"/>
      <c r="BE15534" s="41"/>
      <c r="BF15534" s="41"/>
      <c r="BG15534" s="41"/>
      <c r="BH15534" s="41"/>
      <c r="BI15534" s="41"/>
      <c r="BJ15534" s="41"/>
      <c r="BK15534" s="41"/>
      <c r="BL15534" s="41"/>
      <c r="BM15534" s="41"/>
      <c r="BN15534" s="41"/>
      <c r="BO15534" s="41"/>
      <c r="BP15534" s="108"/>
      <c r="CG15534" s="102"/>
      <c r="CI15534" s="45"/>
    </row>
    <row r="15535" spans="37:87" ht="13" customHeight="1">
      <c r="AK15535" s="114"/>
      <c r="AL15535" s="41"/>
      <c r="AM15535" s="41"/>
      <c r="AN15535" s="41"/>
      <c r="AO15535" s="41"/>
      <c r="AP15535" s="41"/>
      <c r="AQ15535" s="41"/>
      <c r="AR15535" s="41"/>
      <c r="AS15535" s="41"/>
      <c r="AT15535" s="41"/>
      <c r="AU15535" s="41"/>
      <c r="AV15535" s="41"/>
      <c r="AW15535" s="41"/>
      <c r="AX15535" s="41"/>
      <c r="AY15535" s="41"/>
      <c r="AZ15535" s="41"/>
      <c r="BA15535" s="41"/>
      <c r="BB15535" s="41"/>
      <c r="BC15535" s="41"/>
      <c r="BD15535" s="41"/>
      <c r="BE15535" s="41"/>
      <c r="BF15535" s="41"/>
      <c r="BG15535" s="41"/>
      <c r="BH15535" s="41"/>
      <c r="BI15535" s="41"/>
      <c r="BJ15535" s="41"/>
      <c r="BK15535" s="41"/>
      <c r="BL15535" s="41"/>
      <c r="BM15535" s="41"/>
      <c r="BN15535" s="41"/>
      <c r="BO15535" s="41"/>
      <c r="BP15535" s="108"/>
      <c r="CG15535" s="102"/>
      <c r="CI15535" s="45"/>
    </row>
    <row r="15536" spans="37:87" ht="13" customHeight="1">
      <c r="AK15536" s="114"/>
      <c r="AL15536" s="41"/>
      <c r="AM15536" s="41"/>
      <c r="AN15536" s="41"/>
      <c r="AO15536" s="41"/>
      <c r="AP15536" s="41"/>
      <c r="AQ15536" s="41"/>
      <c r="AR15536" s="41"/>
      <c r="AS15536" s="41"/>
      <c r="AT15536" s="41"/>
      <c r="AU15536" s="41"/>
      <c r="AV15536" s="41"/>
      <c r="AW15536" s="41"/>
      <c r="AX15536" s="41"/>
      <c r="AY15536" s="41"/>
      <c r="AZ15536" s="41"/>
      <c r="BA15536" s="41"/>
      <c r="BB15536" s="41"/>
      <c r="BC15536" s="41"/>
      <c r="BD15536" s="41"/>
      <c r="BE15536" s="41"/>
      <c r="BF15536" s="41"/>
      <c r="BG15536" s="41"/>
      <c r="BH15536" s="41"/>
      <c r="BI15536" s="41"/>
      <c r="BJ15536" s="41"/>
      <c r="BK15536" s="41"/>
      <c r="BL15536" s="41"/>
      <c r="BM15536" s="41"/>
      <c r="BN15536" s="41"/>
      <c r="BO15536" s="41"/>
      <c r="BP15536" s="108"/>
      <c r="CG15536" s="102"/>
      <c r="CI15536" s="45"/>
    </row>
    <row r="15537" spans="37:87" ht="13" customHeight="1">
      <c r="AK15537" s="114"/>
      <c r="AL15537" s="41"/>
      <c r="AM15537" s="41"/>
      <c r="AN15537" s="41"/>
      <c r="AO15537" s="41"/>
      <c r="AP15537" s="41"/>
      <c r="AQ15537" s="41"/>
      <c r="AR15537" s="41"/>
      <c r="AS15537" s="41"/>
      <c r="AT15537" s="41"/>
      <c r="AU15537" s="41"/>
      <c r="AV15537" s="41"/>
      <c r="AW15537" s="41"/>
      <c r="AX15537" s="41"/>
      <c r="AY15537" s="41"/>
      <c r="AZ15537" s="41"/>
      <c r="BA15537" s="41"/>
      <c r="BB15537" s="41"/>
      <c r="BC15537" s="41"/>
      <c r="BD15537" s="41"/>
      <c r="BE15537" s="41"/>
      <c r="BF15537" s="41"/>
      <c r="BG15537" s="41"/>
      <c r="BH15537" s="41"/>
      <c r="BI15537" s="41"/>
      <c r="BJ15537" s="41"/>
      <c r="BK15537" s="41"/>
      <c r="BL15537" s="41"/>
      <c r="BM15537" s="41"/>
      <c r="BN15537" s="41"/>
      <c r="BO15537" s="41"/>
      <c r="BP15537" s="108"/>
      <c r="CG15537" s="102"/>
      <c r="CI15537" s="45"/>
    </row>
    <row r="15538" spans="37:87" ht="13" customHeight="1">
      <c r="AK15538" s="114"/>
      <c r="AL15538" s="41"/>
      <c r="AM15538" s="41"/>
      <c r="AN15538" s="41"/>
      <c r="AO15538" s="41"/>
      <c r="AP15538" s="41"/>
      <c r="AQ15538" s="41"/>
      <c r="AR15538" s="41"/>
      <c r="AS15538" s="41"/>
      <c r="AT15538" s="41"/>
      <c r="AU15538" s="41"/>
      <c r="AV15538" s="41"/>
      <c r="AW15538" s="41"/>
      <c r="AX15538" s="41"/>
      <c r="AY15538" s="41"/>
      <c r="AZ15538" s="41"/>
      <c r="BA15538" s="41"/>
      <c r="BB15538" s="41"/>
      <c r="BC15538" s="41"/>
      <c r="BD15538" s="41"/>
      <c r="BE15538" s="41"/>
      <c r="BF15538" s="41"/>
      <c r="BG15538" s="41"/>
      <c r="BH15538" s="41"/>
      <c r="BI15538" s="41"/>
      <c r="BJ15538" s="41"/>
      <c r="BK15538" s="41"/>
      <c r="BL15538" s="41"/>
      <c r="BM15538" s="41"/>
      <c r="BN15538" s="41"/>
      <c r="BO15538" s="41"/>
      <c r="BP15538" s="108"/>
      <c r="CG15538" s="102"/>
      <c r="CI15538" s="45"/>
    </row>
    <row r="15539" spans="37:87" ht="13" customHeight="1">
      <c r="AK15539" s="114"/>
      <c r="AL15539" s="41"/>
      <c r="AM15539" s="41"/>
      <c r="AN15539" s="41"/>
      <c r="AO15539" s="41"/>
      <c r="AP15539" s="41"/>
      <c r="AQ15539" s="41"/>
      <c r="AR15539" s="41"/>
      <c r="AS15539" s="41"/>
      <c r="AT15539" s="41"/>
      <c r="AU15539" s="41"/>
      <c r="AV15539" s="41"/>
      <c r="AW15539" s="41"/>
      <c r="AX15539" s="41"/>
      <c r="AY15539" s="41"/>
      <c r="AZ15539" s="41"/>
      <c r="BA15539" s="41"/>
      <c r="BB15539" s="41"/>
      <c r="BC15539" s="41"/>
      <c r="BD15539" s="41"/>
      <c r="BE15539" s="41"/>
      <c r="BF15539" s="41"/>
      <c r="BG15539" s="41"/>
      <c r="BH15539" s="41"/>
      <c r="BI15539" s="41"/>
      <c r="BJ15539" s="41"/>
      <c r="BK15539" s="41"/>
      <c r="BL15539" s="41"/>
      <c r="BM15539" s="41"/>
      <c r="BN15539" s="41"/>
      <c r="BO15539" s="41"/>
      <c r="BP15539" s="108"/>
      <c r="CG15539" s="102"/>
      <c r="CI15539" s="45"/>
    </row>
    <row r="15540" spans="37:87" ht="13" customHeight="1">
      <c r="AK15540" s="114"/>
      <c r="AL15540" s="41"/>
      <c r="AM15540" s="41"/>
      <c r="AN15540" s="41"/>
      <c r="AO15540" s="41"/>
      <c r="AP15540" s="41"/>
      <c r="AQ15540" s="41"/>
      <c r="AR15540" s="41"/>
      <c r="AS15540" s="41"/>
      <c r="AT15540" s="41"/>
      <c r="AU15540" s="41"/>
      <c r="AV15540" s="41"/>
      <c r="AW15540" s="41"/>
      <c r="AX15540" s="41"/>
      <c r="AY15540" s="41"/>
      <c r="AZ15540" s="41"/>
      <c r="BA15540" s="41"/>
      <c r="BB15540" s="41"/>
      <c r="BC15540" s="41"/>
      <c r="BD15540" s="41"/>
      <c r="BE15540" s="41"/>
      <c r="BF15540" s="41"/>
      <c r="BG15540" s="41"/>
      <c r="BH15540" s="41"/>
      <c r="BI15540" s="41"/>
      <c r="BJ15540" s="41"/>
      <c r="BK15540" s="41"/>
      <c r="BL15540" s="41"/>
      <c r="BM15540" s="41"/>
      <c r="BN15540" s="41"/>
      <c r="BO15540" s="41"/>
      <c r="BP15540" s="108"/>
      <c r="CG15540" s="102"/>
      <c r="CI15540" s="45"/>
    </row>
    <row r="15541" spans="37:87" ht="13" customHeight="1">
      <c r="AK15541" s="114"/>
      <c r="AL15541" s="41"/>
      <c r="AM15541" s="41"/>
      <c r="AN15541" s="41"/>
      <c r="AO15541" s="41"/>
      <c r="AP15541" s="41"/>
      <c r="AQ15541" s="41"/>
      <c r="AR15541" s="41"/>
      <c r="AS15541" s="41"/>
      <c r="AT15541" s="41"/>
      <c r="AU15541" s="41"/>
      <c r="AV15541" s="41"/>
      <c r="AW15541" s="41"/>
      <c r="AX15541" s="41"/>
      <c r="AY15541" s="41"/>
      <c r="AZ15541" s="41"/>
      <c r="BA15541" s="41"/>
      <c r="BB15541" s="41"/>
      <c r="BC15541" s="41"/>
      <c r="BD15541" s="41"/>
      <c r="BE15541" s="41"/>
      <c r="BF15541" s="41"/>
      <c r="BG15541" s="41"/>
      <c r="BH15541" s="41"/>
      <c r="BI15541" s="41"/>
      <c r="BJ15541" s="41"/>
      <c r="BK15541" s="41"/>
      <c r="BL15541" s="41"/>
      <c r="BM15541" s="41"/>
      <c r="BN15541" s="41"/>
      <c r="BO15541" s="41"/>
      <c r="BP15541" s="108"/>
      <c r="CG15541" s="102"/>
      <c r="CI15541" s="45"/>
    </row>
    <row r="15542" spans="37:87" ht="13" customHeight="1">
      <c r="AK15542" s="114"/>
      <c r="AL15542" s="41"/>
      <c r="AM15542" s="41"/>
      <c r="AN15542" s="41"/>
      <c r="AO15542" s="41"/>
      <c r="AP15542" s="41"/>
      <c r="AQ15542" s="41"/>
      <c r="AR15542" s="41"/>
      <c r="AS15542" s="41"/>
      <c r="AT15542" s="41"/>
      <c r="AU15542" s="41"/>
      <c r="AV15542" s="41"/>
      <c r="AW15542" s="41"/>
      <c r="AX15542" s="41"/>
      <c r="AY15542" s="41"/>
      <c r="AZ15542" s="41"/>
      <c r="BA15542" s="41"/>
      <c r="BB15542" s="41"/>
      <c r="BC15542" s="41"/>
      <c r="BD15542" s="41"/>
      <c r="BE15542" s="41"/>
      <c r="BF15542" s="41"/>
      <c r="BG15542" s="41"/>
      <c r="BH15542" s="41"/>
      <c r="BI15542" s="41"/>
      <c r="BJ15542" s="41"/>
      <c r="BK15542" s="41"/>
      <c r="BL15542" s="41"/>
      <c r="BM15542" s="41"/>
      <c r="BN15542" s="41"/>
      <c r="BO15542" s="41"/>
      <c r="BP15542" s="108"/>
      <c r="CG15542" s="102"/>
      <c r="CI15542" s="45"/>
    </row>
    <row r="15543" spans="37:87" ht="13" customHeight="1">
      <c r="AK15543" s="114"/>
      <c r="AL15543" s="41"/>
      <c r="AM15543" s="41"/>
      <c r="AN15543" s="41"/>
      <c r="AO15543" s="41"/>
      <c r="AP15543" s="41"/>
      <c r="AQ15543" s="41"/>
      <c r="AR15543" s="41"/>
      <c r="AS15543" s="41"/>
      <c r="AT15543" s="41"/>
      <c r="AU15543" s="41"/>
      <c r="AV15543" s="41"/>
      <c r="AW15543" s="41"/>
      <c r="AX15543" s="41"/>
      <c r="AY15543" s="41"/>
      <c r="AZ15543" s="41"/>
      <c r="BA15543" s="41"/>
      <c r="BB15543" s="41"/>
      <c r="BC15543" s="41"/>
      <c r="BD15543" s="41"/>
      <c r="BE15543" s="41"/>
      <c r="BF15543" s="41"/>
      <c r="BG15543" s="41"/>
      <c r="BH15543" s="41"/>
      <c r="BI15543" s="41"/>
      <c r="BJ15543" s="41"/>
      <c r="BK15543" s="41"/>
      <c r="BL15543" s="41"/>
      <c r="BM15543" s="41"/>
      <c r="BN15543" s="41"/>
      <c r="BO15543" s="41"/>
      <c r="BP15543" s="108"/>
      <c r="CG15543" s="102"/>
      <c r="CI15543" s="45"/>
    </row>
    <row r="15544" spans="37:87" ht="13" customHeight="1">
      <c r="AK15544" s="114"/>
      <c r="AL15544" s="41"/>
      <c r="AM15544" s="41"/>
      <c r="AN15544" s="41"/>
      <c r="AO15544" s="41"/>
      <c r="AP15544" s="41"/>
      <c r="AQ15544" s="41"/>
      <c r="AR15544" s="41"/>
      <c r="AS15544" s="41"/>
      <c r="AT15544" s="41"/>
      <c r="AU15544" s="41"/>
      <c r="AV15544" s="41"/>
      <c r="AW15544" s="41"/>
      <c r="AX15544" s="41"/>
      <c r="AY15544" s="41"/>
      <c r="AZ15544" s="41"/>
      <c r="BA15544" s="41"/>
      <c r="BB15544" s="41"/>
      <c r="BC15544" s="41"/>
      <c r="BD15544" s="41"/>
      <c r="BE15544" s="41"/>
      <c r="BF15544" s="41"/>
      <c r="BG15544" s="41"/>
      <c r="BH15544" s="41"/>
      <c r="BI15544" s="41"/>
      <c r="BJ15544" s="41"/>
      <c r="BK15544" s="41"/>
      <c r="BL15544" s="41"/>
      <c r="BM15544" s="41"/>
      <c r="BN15544" s="41"/>
      <c r="BO15544" s="41"/>
      <c r="BP15544" s="108"/>
      <c r="CG15544" s="102"/>
      <c r="CI15544" s="45"/>
    </row>
    <row r="15545" spans="37:87" ht="13" customHeight="1">
      <c r="AK15545" s="114"/>
      <c r="AL15545" s="41"/>
      <c r="AM15545" s="41"/>
      <c r="AN15545" s="41"/>
      <c r="AO15545" s="41"/>
      <c r="AP15545" s="41"/>
      <c r="AQ15545" s="41"/>
      <c r="AR15545" s="41"/>
      <c r="AS15545" s="41"/>
      <c r="AT15545" s="41"/>
      <c r="AU15545" s="41"/>
      <c r="AV15545" s="41"/>
      <c r="AW15545" s="41"/>
      <c r="AX15545" s="41"/>
      <c r="AY15545" s="41"/>
      <c r="AZ15545" s="41"/>
      <c r="BA15545" s="41"/>
      <c r="BB15545" s="41"/>
      <c r="BC15545" s="41"/>
      <c r="BD15545" s="41"/>
      <c r="BE15545" s="41"/>
      <c r="BF15545" s="41"/>
      <c r="BG15545" s="41"/>
      <c r="BH15545" s="41"/>
      <c r="BI15545" s="41"/>
      <c r="BJ15545" s="41"/>
      <c r="BK15545" s="41"/>
      <c r="BL15545" s="41"/>
      <c r="BM15545" s="41"/>
      <c r="BN15545" s="41"/>
      <c r="BO15545" s="41"/>
      <c r="BP15545" s="108"/>
      <c r="CG15545" s="102"/>
      <c r="CI15545" s="45"/>
    </row>
    <row r="15546" spans="37:87" ht="13" customHeight="1">
      <c r="AK15546" s="114"/>
      <c r="AL15546" s="41"/>
      <c r="AM15546" s="41"/>
      <c r="AN15546" s="41"/>
      <c r="AO15546" s="41"/>
      <c r="AP15546" s="41"/>
      <c r="AQ15546" s="41"/>
      <c r="AR15546" s="41"/>
      <c r="AS15546" s="41"/>
      <c r="AT15546" s="41"/>
      <c r="AU15546" s="41"/>
      <c r="AV15546" s="41"/>
      <c r="AW15546" s="41"/>
      <c r="AX15546" s="41"/>
      <c r="AY15546" s="41"/>
      <c r="AZ15546" s="41"/>
      <c r="BA15546" s="41"/>
      <c r="BB15546" s="41"/>
      <c r="BC15546" s="41"/>
      <c r="BD15546" s="41"/>
      <c r="BE15546" s="41"/>
      <c r="BF15546" s="41"/>
      <c r="BG15546" s="41"/>
      <c r="BH15546" s="41"/>
      <c r="BI15546" s="41"/>
      <c r="BJ15546" s="41"/>
      <c r="BK15546" s="41"/>
      <c r="BL15546" s="41"/>
      <c r="BM15546" s="41"/>
      <c r="BN15546" s="41"/>
      <c r="BO15546" s="41"/>
      <c r="BP15546" s="108"/>
      <c r="CG15546" s="102"/>
      <c r="CI15546" s="45"/>
    </row>
    <row r="15547" spans="37:87" ht="13" customHeight="1">
      <c r="AK15547" s="114"/>
      <c r="AL15547" s="41"/>
      <c r="AM15547" s="41"/>
      <c r="AN15547" s="41"/>
      <c r="AO15547" s="41"/>
      <c r="AP15547" s="41"/>
      <c r="AQ15547" s="41"/>
      <c r="AR15547" s="41"/>
      <c r="AS15547" s="41"/>
      <c r="AT15547" s="41"/>
      <c r="AU15547" s="41"/>
      <c r="AV15547" s="41"/>
      <c r="AW15547" s="41"/>
      <c r="AX15547" s="41"/>
      <c r="AY15547" s="41"/>
      <c r="AZ15547" s="41"/>
      <c r="BA15547" s="41"/>
      <c r="BB15547" s="41"/>
      <c r="BC15547" s="41"/>
      <c r="BD15547" s="41"/>
      <c r="BE15547" s="41"/>
      <c r="BF15547" s="41"/>
      <c r="BG15547" s="41"/>
      <c r="BH15547" s="41"/>
      <c r="BI15547" s="41"/>
      <c r="BJ15547" s="41"/>
      <c r="BK15547" s="41"/>
      <c r="BL15547" s="41"/>
      <c r="BM15547" s="41"/>
      <c r="BN15547" s="41"/>
      <c r="BO15547" s="41"/>
      <c r="BP15547" s="108"/>
      <c r="CG15547" s="102"/>
      <c r="CI15547" s="45"/>
    </row>
    <row r="15548" spans="37:87" ht="13" customHeight="1">
      <c r="AK15548" s="114"/>
      <c r="AL15548" s="41"/>
      <c r="AM15548" s="41"/>
      <c r="AN15548" s="41"/>
      <c r="AO15548" s="41"/>
      <c r="AP15548" s="41"/>
      <c r="AQ15548" s="41"/>
      <c r="AR15548" s="41"/>
      <c r="AS15548" s="41"/>
      <c r="AT15548" s="41"/>
      <c r="AU15548" s="41"/>
      <c r="AV15548" s="41"/>
      <c r="AW15548" s="41"/>
      <c r="AX15548" s="41"/>
      <c r="AY15548" s="41"/>
      <c r="AZ15548" s="41"/>
      <c r="BA15548" s="41"/>
      <c r="BB15548" s="41"/>
      <c r="BC15548" s="41"/>
      <c r="BD15548" s="41"/>
      <c r="BE15548" s="41"/>
      <c r="BF15548" s="41"/>
      <c r="BG15548" s="41"/>
      <c r="BH15548" s="41"/>
      <c r="BI15548" s="41"/>
      <c r="BJ15548" s="41"/>
      <c r="BK15548" s="41"/>
      <c r="BL15548" s="41"/>
      <c r="BM15548" s="41"/>
      <c r="BN15548" s="41"/>
      <c r="BO15548" s="41"/>
      <c r="BP15548" s="108"/>
      <c r="CG15548" s="102"/>
      <c r="CI15548" s="45"/>
    </row>
    <row r="15549" spans="37:87" ht="13" customHeight="1">
      <c r="AK15549" s="114"/>
      <c r="AL15549" s="41"/>
      <c r="AM15549" s="41"/>
      <c r="AN15549" s="41"/>
      <c r="AO15549" s="41"/>
      <c r="AP15549" s="41"/>
      <c r="AQ15549" s="41"/>
      <c r="AR15549" s="41"/>
      <c r="AS15549" s="41"/>
      <c r="AT15549" s="41"/>
      <c r="AU15549" s="41"/>
      <c r="AV15549" s="41"/>
      <c r="AW15549" s="41"/>
      <c r="AX15549" s="41"/>
      <c r="AY15549" s="41"/>
      <c r="AZ15549" s="41"/>
      <c r="BA15549" s="41"/>
      <c r="BB15549" s="41"/>
      <c r="BC15549" s="41"/>
      <c r="BD15549" s="41"/>
      <c r="BE15549" s="41"/>
      <c r="BF15549" s="41"/>
      <c r="BG15549" s="41"/>
      <c r="BH15549" s="41"/>
      <c r="BI15549" s="41"/>
      <c r="BJ15549" s="41"/>
      <c r="BK15549" s="41"/>
      <c r="BL15549" s="41"/>
      <c r="BM15549" s="41"/>
      <c r="BN15549" s="41"/>
      <c r="BO15549" s="41"/>
      <c r="BP15549" s="108"/>
      <c r="CG15549" s="102"/>
      <c r="CI15549" s="45"/>
    </row>
    <row r="15550" spans="37:87" ht="13" customHeight="1">
      <c r="AK15550" s="114"/>
      <c r="AL15550" s="41"/>
      <c r="AM15550" s="41"/>
      <c r="AN15550" s="41"/>
      <c r="AO15550" s="41"/>
      <c r="AP15550" s="41"/>
      <c r="AQ15550" s="41"/>
      <c r="AR15550" s="41"/>
      <c r="AS15550" s="41"/>
      <c r="AT15550" s="41"/>
      <c r="AU15550" s="41"/>
      <c r="AV15550" s="41"/>
      <c r="AW15550" s="41"/>
      <c r="AX15550" s="41"/>
      <c r="AY15550" s="41"/>
      <c r="AZ15550" s="41"/>
      <c r="BA15550" s="41"/>
      <c r="BB15550" s="41"/>
      <c r="BC15550" s="41"/>
      <c r="BD15550" s="41"/>
      <c r="BE15550" s="41"/>
      <c r="BF15550" s="41"/>
      <c r="BG15550" s="41"/>
      <c r="BH15550" s="41"/>
      <c r="BI15550" s="41"/>
      <c r="BJ15550" s="41"/>
      <c r="BK15550" s="41"/>
      <c r="BL15550" s="41"/>
      <c r="BM15550" s="41"/>
      <c r="BN15550" s="41"/>
      <c r="BO15550" s="41"/>
      <c r="BP15550" s="108"/>
      <c r="CG15550" s="102"/>
      <c r="CI15550" s="45"/>
    </row>
    <row r="15551" spans="37:87" ht="13" customHeight="1">
      <c r="AK15551" s="114"/>
      <c r="AL15551" s="41"/>
      <c r="AM15551" s="41"/>
      <c r="AN15551" s="41"/>
      <c r="AO15551" s="41"/>
      <c r="AP15551" s="41"/>
      <c r="AQ15551" s="41"/>
      <c r="AR15551" s="41"/>
      <c r="AS15551" s="41"/>
      <c r="AT15551" s="41"/>
      <c r="AU15551" s="41"/>
      <c r="AV15551" s="41"/>
      <c r="AW15551" s="41"/>
      <c r="AX15551" s="41"/>
      <c r="AY15551" s="41"/>
      <c r="AZ15551" s="41"/>
      <c r="BA15551" s="41"/>
      <c r="BB15551" s="41"/>
      <c r="BC15551" s="41"/>
      <c r="BD15551" s="41"/>
      <c r="BE15551" s="41"/>
      <c r="BF15551" s="41"/>
      <c r="BG15551" s="41"/>
      <c r="BH15551" s="41"/>
      <c r="BI15551" s="41"/>
      <c r="BJ15551" s="41"/>
      <c r="BK15551" s="41"/>
      <c r="BL15551" s="41"/>
      <c r="BM15551" s="41"/>
      <c r="BN15551" s="41"/>
      <c r="BO15551" s="41"/>
      <c r="BP15551" s="108"/>
      <c r="CG15551" s="102"/>
      <c r="CI15551" s="45"/>
    </row>
    <row r="15552" spans="37:87" ht="13" customHeight="1">
      <c r="AK15552" s="114"/>
      <c r="AL15552" s="41"/>
      <c r="AM15552" s="41"/>
      <c r="AN15552" s="41"/>
      <c r="AO15552" s="41"/>
      <c r="AP15552" s="41"/>
      <c r="AQ15552" s="41"/>
      <c r="AR15552" s="41"/>
      <c r="AS15552" s="41"/>
      <c r="AT15552" s="41"/>
      <c r="AU15552" s="41"/>
      <c r="AV15552" s="41"/>
      <c r="AW15552" s="41"/>
      <c r="AX15552" s="41"/>
      <c r="AY15552" s="41"/>
      <c r="AZ15552" s="41"/>
      <c r="BA15552" s="41"/>
      <c r="BB15552" s="41"/>
      <c r="BC15552" s="41"/>
      <c r="BD15552" s="41"/>
      <c r="BE15552" s="41"/>
      <c r="BF15552" s="41"/>
      <c r="BG15552" s="41"/>
      <c r="BH15552" s="41"/>
      <c r="BI15552" s="41"/>
      <c r="BJ15552" s="41"/>
      <c r="BK15552" s="41"/>
      <c r="BL15552" s="41"/>
      <c r="BM15552" s="41"/>
      <c r="BN15552" s="41"/>
      <c r="BO15552" s="41"/>
      <c r="BP15552" s="108"/>
      <c r="CG15552" s="102"/>
      <c r="CI15552" s="45"/>
    </row>
    <row r="15553" spans="37:87" ht="13" customHeight="1">
      <c r="AK15553" s="114"/>
      <c r="AL15553" s="41"/>
      <c r="AM15553" s="41"/>
      <c r="AN15553" s="41"/>
      <c r="AO15553" s="41"/>
      <c r="AP15553" s="41"/>
      <c r="AQ15553" s="41"/>
      <c r="AR15553" s="41"/>
      <c r="AS15553" s="41"/>
      <c r="AT15553" s="41"/>
      <c r="AU15553" s="41"/>
      <c r="AV15553" s="41"/>
      <c r="AW15553" s="41"/>
      <c r="AX15553" s="41"/>
      <c r="AY15553" s="41"/>
      <c r="AZ15553" s="41"/>
      <c r="BA15553" s="41"/>
      <c r="BB15553" s="41"/>
      <c r="BC15553" s="41"/>
      <c r="BD15553" s="41"/>
      <c r="BE15553" s="41"/>
      <c r="BF15553" s="41"/>
      <c r="BG15553" s="41"/>
      <c r="BH15553" s="41"/>
      <c r="BI15553" s="41"/>
      <c r="BJ15553" s="41"/>
      <c r="BK15553" s="41"/>
      <c r="BL15553" s="41"/>
      <c r="BM15553" s="41"/>
      <c r="BN15553" s="41"/>
      <c r="BO15553" s="41"/>
      <c r="BP15553" s="108"/>
      <c r="CG15553" s="102"/>
      <c r="CI15553" s="45"/>
    </row>
    <row r="15554" spans="37:87" ht="13" customHeight="1">
      <c r="AK15554" s="114"/>
      <c r="AL15554" s="41"/>
      <c r="AM15554" s="41"/>
      <c r="AN15554" s="41"/>
      <c r="AO15554" s="41"/>
      <c r="AP15554" s="41"/>
      <c r="AQ15554" s="41"/>
      <c r="AR15554" s="41"/>
      <c r="AS15554" s="41"/>
      <c r="AT15554" s="41"/>
      <c r="AU15554" s="41"/>
      <c r="AV15554" s="41"/>
      <c r="AW15554" s="41"/>
      <c r="AX15554" s="41"/>
      <c r="AY15554" s="41"/>
      <c r="AZ15554" s="41"/>
      <c r="BA15554" s="41"/>
      <c r="BB15554" s="41"/>
      <c r="BC15554" s="41"/>
      <c r="BD15554" s="41"/>
      <c r="BE15554" s="41"/>
      <c r="BF15554" s="41"/>
      <c r="BG15554" s="41"/>
      <c r="BH15554" s="41"/>
      <c r="BI15554" s="41"/>
      <c r="BJ15554" s="41"/>
      <c r="BK15554" s="41"/>
      <c r="BL15554" s="41"/>
      <c r="BM15554" s="41"/>
      <c r="BN15554" s="41"/>
      <c r="BO15554" s="41"/>
      <c r="BP15554" s="108"/>
      <c r="CG15554" s="102"/>
      <c r="CI15554" s="45"/>
    </row>
    <row r="15555" spans="37:87" ht="13" customHeight="1">
      <c r="AK15555" s="114"/>
      <c r="AL15555" s="41"/>
      <c r="AM15555" s="41"/>
      <c r="AN15555" s="41"/>
      <c r="AO15555" s="41"/>
      <c r="AP15555" s="41"/>
      <c r="AQ15555" s="41"/>
      <c r="AR15555" s="41"/>
      <c r="AS15555" s="41"/>
      <c r="AT15555" s="41"/>
      <c r="AU15555" s="41"/>
      <c r="AV15555" s="41"/>
      <c r="AW15555" s="41"/>
      <c r="AX15555" s="41"/>
      <c r="AY15555" s="41"/>
      <c r="AZ15555" s="41"/>
      <c r="BA15555" s="41"/>
      <c r="BB15555" s="41"/>
      <c r="BC15555" s="41"/>
      <c r="BD15555" s="41"/>
      <c r="BE15555" s="41"/>
      <c r="BF15555" s="41"/>
      <c r="BG15555" s="41"/>
      <c r="BH15555" s="41"/>
      <c r="BI15555" s="41"/>
      <c r="BJ15555" s="41"/>
      <c r="BK15555" s="41"/>
      <c r="BL15555" s="41"/>
      <c r="BM15555" s="41"/>
      <c r="BN15555" s="41"/>
      <c r="BO15555" s="41"/>
      <c r="BP15555" s="108"/>
      <c r="CG15555" s="102"/>
      <c r="CI15555" s="45"/>
    </row>
    <row r="15556" spans="37:87" ht="13" customHeight="1">
      <c r="AK15556" s="114"/>
      <c r="AL15556" s="41"/>
      <c r="AM15556" s="41"/>
      <c r="AN15556" s="41"/>
      <c r="AO15556" s="41"/>
      <c r="AP15556" s="41"/>
      <c r="AQ15556" s="41"/>
      <c r="AR15556" s="41"/>
      <c r="AS15556" s="41"/>
      <c r="AT15556" s="41"/>
      <c r="AU15556" s="41"/>
      <c r="AV15556" s="41"/>
      <c r="AW15556" s="41"/>
      <c r="AX15556" s="41"/>
      <c r="AY15556" s="41"/>
      <c r="AZ15556" s="41"/>
      <c r="BA15556" s="41"/>
      <c r="BB15556" s="41"/>
      <c r="BC15556" s="41"/>
      <c r="BD15556" s="41"/>
      <c r="BE15556" s="41"/>
      <c r="BF15556" s="41"/>
      <c r="BG15556" s="41"/>
      <c r="BH15556" s="41"/>
      <c r="BI15556" s="41"/>
      <c r="BJ15556" s="41"/>
      <c r="BK15556" s="41"/>
      <c r="BL15556" s="41"/>
      <c r="BM15556" s="41"/>
      <c r="BN15556" s="41"/>
      <c r="BO15556" s="41"/>
      <c r="BP15556" s="108"/>
      <c r="CG15556" s="102"/>
      <c r="CI15556" s="45"/>
    </row>
    <row r="15557" spans="37:87" ht="13" customHeight="1">
      <c r="AK15557" s="114"/>
      <c r="AL15557" s="41"/>
      <c r="AM15557" s="41"/>
      <c r="AN15557" s="41"/>
      <c r="AO15557" s="41"/>
      <c r="AP15557" s="41"/>
      <c r="AQ15557" s="41"/>
      <c r="AR15557" s="41"/>
      <c r="AS15557" s="41"/>
      <c r="AT15557" s="41"/>
      <c r="AU15557" s="41"/>
      <c r="AV15557" s="41"/>
      <c r="AW15557" s="41"/>
      <c r="AX15557" s="41"/>
      <c r="AY15557" s="41"/>
      <c r="AZ15557" s="41"/>
      <c r="BA15557" s="41"/>
      <c r="BB15557" s="41"/>
      <c r="BC15557" s="41"/>
      <c r="BD15557" s="41"/>
      <c r="BE15557" s="41"/>
      <c r="BF15557" s="41"/>
      <c r="BG15557" s="41"/>
      <c r="BH15557" s="41"/>
      <c r="BI15557" s="41"/>
      <c r="BJ15557" s="41"/>
      <c r="BK15557" s="41"/>
      <c r="BL15557" s="41"/>
      <c r="BM15557" s="41"/>
      <c r="BN15557" s="41"/>
      <c r="BO15557" s="41"/>
      <c r="BP15557" s="108"/>
      <c r="CG15557" s="102"/>
      <c r="CI15557" s="45"/>
    </row>
    <row r="15558" spans="37:87" ht="13" customHeight="1">
      <c r="AK15558" s="114"/>
      <c r="AL15558" s="41"/>
      <c r="AM15558" s="41"/>
      <c r="AN15558" s="41"/>
      <c r="AO15558" s="41"/>
      <c r="AP15558" s="41"/>
      <c r="AQ15558" s="41"/>
      <c r="AR15558" s="41"/>
      <c r="AS15558" s="41"/>
      <c r="AT15558" s="41"/>
      <c r="AU15558" s="41"/>
      <c r="AV15558" s="41"/>
      <c r="AW15558" s="41"/>
      <c r="AX15558" s="41"/>
      <c r="AY15558" s="41"/>
      <c r="AZ15558" s="41"/>
      <c r="BA15558" s="41"/>
      <c r="BB15558" s="41"/>
      <c r="BC15558" s="41"/>
      <c r="BD15558" s="41"/>
      <c r="BE15558" s="41"/>
      <c r="BF15558" s="41"/>
      <c r="BG15558" s="41"/>
      <c r="BH15558" s="41"/>
      <c r="BI15558" s="41"/>
      <c r="BJ15558" s="41"/>
      <c r="BK15558" s="41"/>
      <c r="BL15558" s="41"/>
      <c r="BM15558" s="41"/>
      <c r="BN15558" s="41"/>
      <c r="BO15558" s="41"/>
      <c r="BP15558" s="108"/>
      <c r="CG15558" s="102"/>
      <c r="CI15558" s="45"/>
    </row>
    <row r="15559" spans="37:87" ht="13" customHeight="1">
      <c r="AK15559" s="114"/>
      <c r="AL15559" s="41"/>
      <c r="AM15559" s="41"/>
      <c r="AN15559" s="41"/>
      <c r="AO15559" s="41"/>
      <c r="AP15559" s="41"/>
      <c r="AQ15559" s="41"/>
      <c r="AR15559" s="41"/>
      <c r="AS15559" s="41"/>
      <c r="AT15559" s="41"/>
      <c r="AU15559" s="41"/>
      <c r="AV15559" s="41"/>
      <c r="AW15559" s="41"/>
      <c r="AX15559" s="41"/>
      <c r="AY15559" s="41"/>
      <c r="AZ15559" s="41"/>
      <c r="BA15559" s="41"/>
      <c r="BB15559" s="41"/>
      <c r="BC15559" s="41"/>
      <c r="BD15559" s="41"/>
      <c r="BE15559" s="41"/>
      <c r="BF15559" s="41"/>
      <c r="BG15559" s="41"/>
      <c r="BH15559" s="41"/>
      <c r="BI15559" s="41"/>
      <c r="BJ15559" s="41"/>
      <c r="BK15559" s="41"/>
      <c r="BL15559" s="41"/>
      <c r="BM15559" s="41"/>
      <c r="BN15559" s="41"/>
      <c r="BO15559" s="41"/>
      <c r="BP15559" s="108"/>
      <c r="CG15559" s="102"/>
      <c r="CI15559" s="45"/>
    </row>
    <row r="15560" spans="37:87" ht="13" customHeight="1">
      <c r="AK15560" s="114"/>
      <c r="AL15560" s="41"/>
      <c r="AM15560" s="41"/>
      <c r="AN15560" s="41"/>
      <c r="AO15560" s="41"/>
      <c r="AP15560" s="41"/>
      <c r="AQ15560" s="41"/>
      <c r="AR15560" s="41"/>
      <c r="AS15560" s="41"/>
      <c r="AT15560" s="41"/>
      <c r="AU15560" s="41"/>
      <c r="AV15560" s="41"/>
      <c r="AW15560" s="41"/>
      <c r="AX15560" s="41"/>
      <c r="AY15560" s="41"/>
      <c r="AZ15560" s="41"/>
      <c r="BA15560" s="41"/>
      <c r="BB15560" s="41"/>
      <c r="BC15560" s="41"/>
      <c r="BD15560" s="41"/>
      <c r="BE15560" s="41"/>
      <c r="BF15560" s="41"/>
      <c r="BG15560" s="41"/>
      <c r="BH15560" s="41"/>
      <c r="BI15560" s="41"/>
      <c r="BJ15560" s="41"/>
      <c r="BK15560" s="41"/>
      <c r="BL15560" s="41"/>
      <c r="BM15560" s="41"/>
      <c r="BN15560" s="41"/>
      <c r="BO15560" s="41"/>
      <c r="BP15560" s="108"/>
      <c r="CG15560" s="102"/>
      <c r="CI15560" s="45"/>
    </row>
    <row r="15561" spans="37:87" ht="13" customHeight="1">
      <c r="AK15561" s="114"/>
      <c r="AL15561" s="41"/>
      <c r="AM15561" s="41"/>
      <c r="AN15561" s="41"/>
      <c r="AO15561" s="41"/>
      <c r="AP15561" s="41"/>
      <c r="AQ15561" s="41"/>
      <c r="AR15561" s="41"/>
      <c r="AS15561" s="41"/>
      <c r="AT15561" s="41"/>
      <c r="AU15561" s="41"/>
      <c r="AV15561" s="41"/>
      <c r="AW15561" s="41"/>
      <c r="AX15561" s="41"/>
      <c r="AY15561" s="41"/>
      <c r="AZ15561" s="41"/>
      <c r="BA15561" s="41"/>
      <c r="BB15561" s="41"/>
      <c r="BC15561" s="41"/>
      <c r="BD15561" s="41"/>
      <c r="BE15561" s="41"/>
      <c r="BF15561" s="41"/>
      <c r="BG15561" s="41"/>
      <c r="BH15561" s="41"/>
      <c r="BI15561" s="41"/>
      <c r="BJ15561" s="41"/>
      <c r="BK15561" s="41"/>
      <c r="BL15561" s="41"/>
      <c r="BM15561" s="41"/>
      <c r="BN15561" s="41"/>
      <c r="BO15561" s="41"/>
      <c r="BP15561" s="108"/>
      <c r="CG15561" s="102"/>
      <c r="CI15561" s="45"/>
    </row>
    <row r="15562" spans="37:87" ht="13" customHeight="1">
      <c r="AK15562" s="114"/>
      <c r="AL15562" s="41"/>
      <c r="AM15562" s="41"/>
      <c r="AN15562" s="41"/>
      <c r="AO15562" s="41"/>
      <c r="AP15562" s="41"/>
      <c r="AQ15562" s="41"/>
      <c r="AR15562" s="41"/>
      <c r="AS15562" s="41"/>
      <c r="AT15562" s="41"/>
      <c r="AU15562" s="41"/>
      <c r="AV15562" s="41"/>
      <c r="AW15562" s="41"/>
      <c r="AX15562" s="41"/>
      <c r="AY15562" s="41"/>
      <c r="AZ15562" s="41"/>
      <c r="BA15562" s="41"/>
      <c r="BB15562" s="41"/>
      <c r="BC15562" s="41"/>
      <c r="BD15562" s="41"/>
      <c r="BE15562" s="41"/>
      <c r="BF15562" s="41"/>
      <c r="BG15562" s="41"/>
      <c r="BH15562" s="41"/>
      <c r="BI15562" s="41"/>
      <c r="BJ15562" s="41"/>
      <c r="BK15562" s="41"/>
      <c r="BL15562" s="41"/>
      <c r="BM15562" s="41"/>
      <c r="BN15562" s="41"/>
      <c r="BO15562" s="41"/>
      <c r="BP15562" s="108"/>
      <c r="CG15562" s="102"/>
      <c r="CI15562" s="45"/>
    </row>
    <row r="15563" spans="37:87" ht="13" customHeight="1">
      <c r="AK15563" s="114"/>
      <c r="AL15563" s="41"/>
      <c r="AM15563" s="41"/>
      <c r="AN15563" s="41"/>
      <c r="AO15563" s="41"/>
      <c r="AP15563" s="41"/>
      <c r="AQ15563" s="41"/>
      <c r="AR15563" s="41"/>
      <c r="AS15563" s="41"/>
      <c r="AT15563" s="41"/>
      <c r="AU15563" s="41"/>
      <c r="AV15563" s="41"/>
      <c r="AW15563" s="41"/>
      <c r="AX15563" s="41"/>
      <c r="AY15563" s="41"/>
      <c r="AZ15563" s="41"/>
      <c r="BA15563" s="41"/>
      <c r="BB15563" s="41"/>
      <c r="BC15563" s="41"/>
      <c r="BD15563" s="41"/>
      <c r="BE15563" s="41"/>
      <c r="BF15563" s="41"/>
      <c r="BG15563" s="41"/>
      <c r="BH15563" s="41"/>
      <c r="BI15563" s="41"/>
      <c r="BJ15563" s="41"/>
      <c r="BK15563" s="41"/>
      <c r="BL15563" s="41"/>
      <c r="BM15563" s="41"/>
      <c r="BN15563" s="41"/>
      <c r="BO15563" s="41"/>
      <c r="BP15563" s="108"/>
      <c r="CG15563" s="102"/>
      <c r="CI15563" s="45"/>
    </row>
    <row r="15564" spans="37:87" ht="13" customHeight="1">
      <c r="AK15564" s="114"/>
      <c r="AL15564" s="41"/>
      <c r="AM15564" s="41"/>
      <c r="AN15564" s="41"/>
      <c r="AO15564" s="41"/>
      <c r="AP15564" s="41"/>
      <c r="AQ15564" s="41"/>
      <c r="AR15564" s="41"/>
      <c r="AS15564" s="41"/>
      <c r="AT15564" s="41"/>
      <c r="AU15564" s="41"/>
      <c r="AV15564" s="41"/>
      <c r="AW15564" s="41"/>
      <c r="AX15564" s="41"/>
      <c r="AY15564" s="41"/>
      <c r="AZ15564" s="41"/>
      <c r="BA15564" s="41"/>
      <c r="BB15564" s="41"/>
      <c r="BC15564" s="41"/>
      <c r="BD15564" s="41"/>
      <c r="BE15564" s="41"/>
      <c r="BF15564" s="41"/>
      <c r="BG15564" s="41"/>
      <c r="BH15564" s="41"/>
      <c r="BI15564" s="41"/>
      <c r="BJ15564" s="41"/>
      <c r="BK15564" s="41"/>
      <c r="BL15564" s="41"/>
      <c r="BM15564" s="41"/>
      <c r="BN15564" s="41"/>
      <c r="BO15564" s="41"/>
      <c r="BP15564" s="108"/>
      <c r="CG15564" s="102"/>
      <c r="CI15564" s="45"/>
    </row>
    <row r="15565" spans="37:87" ht="13" customHeight="1">
      <c r="AK15565" s="114"/>
      <c r="AL15565" s="41"/>
      <c r="AM15565" s="41"/>
      <c r="AN15565" s="41"/>
      <c r="AO15565" s="41"/>
      <c r="AP15565" s="41"/>
      <c r="AQ15565" s="41"/>
      <c r="AR15565" s="41"/>
      <c r="AS15565" s="41"/>
      <c r="AT15565" s="41"/>
      <c r="AU15565" s="41"/>
      <c r="AV15565" s="41"/>
      <c r="AW15565" s="41"/>
      <c r="AX15565" s="41"/>
      <c r="AY15565" s="41"/>
      <c r="AZ15565" s="41"/>
      <c r="BA15565" s="41"/>
      <c r="BB15565" s="41"/>
      <c r="BC15565" s="41"/>
      <c r="BD15565" s="41"/>
      <c r="BE15565" s="41"/>
      <c r="BF15565" s="41"/>
      <c r="BG15565" s="41"/>
      <c r="BH15565" s="41"/>
      <c r="BI15565" s="41"/>
      <c r="BJ15565" s="41"/>
      <c r="BK15565" s="41"/>
      <c r="BL15565" s="41"/>
      <c r="BM15565" s="41"/>
      <c r="BN15565" s="41"/>
      <c r="BO15565" s="41"/>
      <c r="BP15565" s="108"/>
      <c r="CG15565" s="102"/>
      <c r="CI15565" s="45"/>
    </row>
    <row r="15566" spans="37:87" ht="13" customHeight="1">
      <c r="AK15566" s="114"/>
      <c r="AL15566" s="41"/>
      <c r="AM15566" s="41"/>
      <c r="AN15566" s="41"/>
      <c r="AO15566" s="41"/>
      <c r="AP15566" s="41"/>
      <c r="AQ15566" s="41"/>
      <c r="AR15566" s="41"/>
      <c r="AS15566" s="41"/>
      <c r="AT15566" s="41"/>
      <c r="AU15566" s="41"/>
      <c r="AV15566" s="41"/>
      <c r="AW15566" s="41"/>
      <c r="AX15566" s="41"/>
      <c r="AY15566" s="41"/>
      <c r="AZ15566" s="41"/>
      <c r="BA15566" s="41"/>
      <c r="BB15566" s="41"/>
      <c r="BC15566" s="41"/>
      <c r="BD15566" s="41"/>
      <c r="BE15566" s="41"/>
      <c r="BF15566" s="41"/>
      <c r="BG15566" s="41"/>
      <c r="BH15566" s="41"/>
      <c r="BI15566" s="41"/>
      <c r="BJ15566" s="41"/>
      <c r="BK15566" s="41"/>
      <c r="BL15566" s="41"/>
      <c r="BM15566" s="41"/>
      <c r="BN15566" s="41"/>
      <c r="BO15566" s="41"/>
      <c r="BP15566" s="108"/>
      <c r="CG15566" s="102"/>
      <c r="CI15566" s="45"/>
    </row>
    <row r="15567" spans="37:87" ht="13" customHeight="1">
      <c r="AK15567" s="114"/>
      <c r="AL15567" s="41"/>
      <c r="AM15567" s="41"/>
      <c r="AN15567" s="41"/>
      <c r="AO15567" s="41"/>
      <c r="AP15567" s="41"/>
      <c r="AQ15567" s="41"/>
      <c r="AR15567" s="41"/>
      <c r="AS15567" s="41"/>
      <c r="AT15567" s="41"/>
      <c r="AU15567" s="41"/>
      <c r="AV15567" s="41"/>
      <c r="AW15567" s="41"/>
      <c r="AX15567" s="41"/>
      <c r="AY15567" s="41"/>
      <c r="AZ15567" s="41"/>
      <c r="BA15567" s="41"/>
      <c r="BB15567" s="41"/>
      <c r="BC15567" s="41"/>
      <c r="BD15567" s="41"/>
      <c r="BE15567" s="41"/>
      <c r="BF15567" s="41"/>
      <c r="BG15567" s="41"/>
      <c r="BH15567" s="41"/>
      <c r="BI15567" s="41"/>
      <c r="BJ15567" s="41"/>
      <c r="BK15567" s="41"/>
      <c r="BL15567" s="41"/>
      <c r="BM15567" s="41"/>
      <c r="BN15567" s="41"/>
      <c r="BO15567" s="41"/>
      <c r="BP15567" s="108"/>
      <c r="CG15567" s="102"/>
      <c r="CI15567" s="45"/>
    </row>
    <row r="15568" spans="37:87" ht="13" customHeight="1">
      <c r="AK15568" s="114"/>
      <c r="AL15568" s="41"/>
      <c r="AM15568" s="41"/>
      <c r="AN15568" s="41"/>
      <c r="AO15568" s="41"/>
      <c r="AP15568" s="41"/>
      <c r="AQ15568" s="41"/>
      <c r="AR15568" s="41"/>
      <c r="AS15568" s="41"/>
      <c r="AT15568" s="41"/>
      <c r="AU15568" s="41"/>
      <c r="AV15568" s="41"/>
      <c r="AW15568" s="41"/>
      <c r="AX15568" s="41"/>
      <c r="AY15568" s="41"/>
      <c r="AZ15568" s="41"/>
      <c r="BA15568" s="41"/>
      <c r="BB15568" s="41"/>
      <c r="BC15568" s="41"/>
      <c r="BD15568" s="41"/>
      <c r="BE15568" s="41"/>
      <c r="BF15568" s="41"/>
      <c r="BG15568" s="41"/>
      <c r="BH15568" s="41"/>
      <c r="BI15568" s="41"/>
      <c r="BJ15568" s="41"/>
      <c r="BK15568" s="41"/>
      <c r="BL15568" s="41"/>
      <c r="BM15568" s="41"/>
      <c r="BN15568" s="41"/>
      <c r="BO15568" s="41"/>
      <c r="BP15568" s="108"/>
      <c r="CG15568" s="102"/>
      <c r="CI15568" s="45"/>
    </row>
    <row r="15569" spans="37:87" ht="13" customHeight="1">
      <c r="AK15569" s="114"/>
      <c r="AL15569" s="41"/>
      <c r="AM15569" s="41"/>
      <c r="AN15569" s="41"/>
      <c r="AO15569" s="41"/>
      <c r="AP15569" s="41"/>
      <c r="AQ15569" s="41"/>
      <c r="AR15569" s="41"/>
      <c r="AS15569" s="41"/>
      <c r="AT15569" s="41"/>
      <c r="AU15569" s="41"/>
      <c r="AV15569" s="41"/>
      <c r="AW15569" s="41"/>
      <c r="AX15569" s="41"/>
      <c r="AY15569" s="41"/>
      <c r="AZ15569" s="41"/>
      <c r="BA15569" s="41"/>
      <c r="BB15569" s="41"/>
      <c r="BC15569" s="41"/>
      <c r="BD15569" s="41"/>
      <c r="BE15569" s="41"/>
      <c r="BF15569" s="41"/>
      <c r="BG15569" s="41"/>
      <c r="BH15569" s="41"/>
      <c r="BI15569" s="41"/>
      <c r="BJ15569" s="41"/>
      <c r="BK15569" s="41"/>
      <c r="BL15569" s="41"/>
      <c r="BM15569" s="41"/>
      <c r="BN15569" s="41"/>
      <c r="BO15569" s="41"/>
      <c r="BP15569" s="108"/>
      <c r="CG15569" s="102"/>
      <c r="CI15569" s="45"/>
    </row>
    <row r="15570" spans="37:87" ht="13" customHeight="1">
      <c r="AK15570" s="114"/>
      <c r="AL15570" s="41"/>
      <c r="AM15570" s="41"/>
      <c r="AN15570" s="41"/>
      <c r="AO15570" s="41"/>
      <c r="AP15570" s="41"/>
      <c r="AQ15570" s="41"/>
      <c r="AR15570" s="41"/>
      <c r="AS15570" s="41"/>
      <c r="AT15570" s="41"/>
      <c r="AU15570" s="41"/>
      <c r="AV15570" s="41"/>
      <c r="AW15570" s="41"/>
      <c r="AX15570" s="41"/>
      <c r="AY15570" s="41"/>
      <c r="AZ15570" s="41"/>
      <c r="BA15570" s="41"/>
      <c r="BB15570" s="41"/>
      <c r="BC15570" s="41"/>
      <c r="BD15570" s="41"/>
      <c r="BE15570" s="41"/>
      <c r="BF15570" s="41"/>
      <c r="BG15570" s="41"/>
      <c r="BH15570" s="41"/>
      <c r="BI15570" s="41"/>
      <c r="BJ15570" s="41"/>
      <c r="BK15570" s="41"/>
      <c r="BL15570" s="41"/>
      <c r="BM15570" s="41"/>
      <c r="BN15570" s="41"/>
      <c r="BO15570" s="41"/>
      <c r="BP15570" s="108"/>
      <c r="CG15570" s="102"/>
      <c r="CI15570" s="45"/>
    </row>
    <row r="15571" spans="37:87" ht="13" customHeight="1">
      <c r="AK15571" s="114"/>
      <c r="AL15571" s="41"/>
      <c r="AM15571" s="41"/>
      <c r="AN15571" s="41"/>
      <c r="AO15571" s="41"/>
      <c r="AP15571" s="41"/>
      <c r="AQ15571" s="41"/>
      <c r="AR15571" s="41"/>
      <c r="AS15571" s="41"/>
      <c r="AT15571" s="41"/>
      <c r="AU15571" s="41"/>
      <c r="AV15571" s="41"/>
      <c r="AW15571" s="41"/>
      <c r="AX15571" s="41"/>
      <c r="AY15571" s="41"/>
      <c r="AZ15571" s="41"/>
      <c r="BA15571" s="41"/>
      <c r="BB15571" s="41"/>
      <c r="BC15571" s="41"/>
      <c r="BD15571" s="41"/>
      <c r="BE15571" s="41"/>
      <c r="BF15571" s="41"/>
      <c r="BG15571" s="41"/>
      <c r="BH15571" s="41"/>
      <c r="BI15571" s="41"/>
      <c r="BJ15571" s="41"/>
      <c r="BK15571" s="41"/>
      <c r="BL15571" s="41"/>
      <c r="BM15571" s="41"/>
      <c r="BN15571" s="41"/>
      <c r="BO15571" s="41"/>
      <c r="BP15571" s="108"/>
      <c r="CG15571" s="102"/>
      <c r="CI15571" s="45"/>
    </row>
    <row r="15572" spans="37:87" ht="13" customHeight="1">
      <c r="AK15572" s="114"/>
      <c r="AL15572" s="41"/>
      <c r="AM15572" s="41"/>
      <c r="AN15572" s="41"/>
      <c r="AO15572" s="41"/>
      <c r="AP15572" s="41"/>
      <c r="AQ15572" s="41"/>
      <c r="AR15572" s="41"/>
      <c r="AS15572" s="41"/>
      <c r="AT15572" s="41"/>
      <c r="AU15572" s="41"/>
      <c r="AV15572" s="41"/>
      <c r="AW15572" s="41"/>
      <c r="AX15572" s="41"/>
      <c r="AY15572" s="41"/>
      <c r="AZ15572" s="41"/>
      <c r="BA15572" s="41"/>
      <c r="BB15572" s="41"/>
      <c r="BC15572" s="41"/>
      <c r="BD15572" s="41"/>
      <c r="BE15572" s="41"/>
      <c r="BF15572" s="41"/>
      <c r="BG15572" s="41"/>
      <c r="BH15572" s="41"/>
      <c r="BI15572" s="41"/>
      <c r="BJ15572" s="41"/>
      <c r="BK15572" s="41"/>
      <c r="BL15572" s="41"/>
      <c r="BM15572" s="41"/>
      <c r="BN15572" s="41"/>
      <c r="BO15572" s="41"/>
      <c r="BP15572" s="108"/>
      <c r="CG15572" s="102"/>
      <c r="CI15572" s="45"/>
    </row>
    <row r="15573" spans="37:87" ht="13" customHeight="1">
      <c r="AK15573" s="114"/>
      <c r="AL15573" s="41"/>
      <c r="AM15573" s="41"/>
      <c r="AN15573" s="41"/>
      <c r="AO15573" s="41"/>
      <c r="AP15573" s="41"/>
      <c r="AQ15573" s="41"/>
      <c r="AR15573" s="41"/>
      <c r="AS15573" s="41"/>
      <c r="AT15573" s="41"/>
      <c r="AU15573" s="41"/>
      <c r="AV15573" s="41"/>
      <c r="AW15573" s="41"/>
      <c r="AX15573" s="41"/>
      <c r="AY15573" s="41"/>
      <c r="AZ15573" s="41"/>
      <c r="BA15573" s="41"/>
      <c r="BB15573" s="41"/>
      <c r="BC15573" s="41"/>
      <c r="BD15573" s="41"/>
      <c r="BE15573" s="41"/>
      <c r="BF15573" s="41"/>
      <c r="BG15573" s="41"/>
      <c r="BH15573" s="41"/>
      <c r="BI15573" s="41"/>
      <c r="BJ15573" s="41"/>
      <c r="BK15573" s="41"/>
      <c r="BL15573" s="41"/>
      <c r="BM15573" s="41"/>
      <c r="BN15573" s="41"/>
      <c r="BO15573" s="41"/>
      <c r="BP15573" s="108"/>
      <c r="CG15573" s="102"/>
      <c r="CI15573" s="45"/>
    </row>
    <row r="15574" spans="37:87" ht="13" customHeight="1">
      <c r="AK15574" s="114"/>
      <c r="AL15574" s="41"/>
      <c r="AM15574" s="41"/>
      <c r="AN15574" s="41"/>
      <c r="AO15574" s="41"/>
      <c r="AP15574" s="41"/>
      <c r="AQ15574" s="41"/>
      <c r="AR15574" s="41"/>
      <c r="AS15574" s="41"/>
      <c r="AT15574" s="41"/>
      <c r="AU15574" s="41"/>
      <c r="AV15574" s="41"/>
      <c r="AW15574" s="41"/>
      <c r="AX15574" s="41"/>
      <c r="AY15574" s="41"/>
      <c r="AZ15574" s="41"/>
      <c r="BA15574" s="41"/>
      <c r="BB15574" s="41"/>
      <c r="BC15574" s="41"/>
      <c r="BD15574" s="41"/>
      <c r="BE15574" s="41"/>
      <c r="BF15574" s="41"/>
      <c r="BG15574" s="41"/>
      <c r="BH15574" s="41"/>
      <c r="BI15574" s="41"/>
      <c r="BJ15574" s="41"/>
      <c r="BK15574" s="41"/>
      <c r="BL15574" s="41"/>
      <c r="BM15574" s="41"/>
      <c r="BN15574" s="41"/>
      <c r="BO15574" s="41"/>
      <c r="BP15574" s="108"/>
      <c r="CG15574" s="102"/>
      <c r="CI15574" s="45"/>
    </row>
    <row r="15575" spans="37:87" ht="13" customHeight="1">
      <c r="AK15575" s="114"/>
      <c r="AL15575" s="41"/>
      <c r="AM15575" s="41"/>
      <c r="AN15575" s="41"/>
      <c r="AO15575" s="41"/>
      <c r="AP15575" s="41"/>
      <c r="AQ15575" s="41"/>
      <c r="AR15575" s="41"/>
      <c r="AS15575" s="41"/>
      <c r="AT15575" s="41"/>
      <c r="AU15575" s="41"/>
      <c r="AV15575" s="41"/>
      <c r="AW15575" s="41"/>
      <c r="AX15575" s="41"/>
      <c r="AY15575" s="41"/>
      <c r="AZ15575" s="41"/>
      <c r="BA15575" s="41"/>
      <c r="BB15575" s="41"/>
      <c r="BC15575" s="41"/>
      <c r="BD15575" s="41"/>
      <c r="BE15575" s="41"/>
      <c r="BF15575" s="41"/>
      <c r="BG15575" s="41"/>
      <c r="BH15575" s="41"/>
      <c r="BI15575" s="41"/>
      <c r="BJ15575" s="41"/>
      <c r="BK15575" s="41"/>
      <c r="BL15575" s="41"/>
      <c r="BM15575" s="41"/>
      <c r="BN15575" s="41"/>
      <c r="BO15575" s="41"/>
      <c r="BP15575" s="108"/>
      <c r="CG15575" s="102"/>
      <c r="CI15575" s="45"/>
    </row>
    <row r="15576" spans="37:87" ht="13" customHeight="1">
      <c r="AK15576" s="114"/>
      <c r="AL15576" s="41"/>
      <c r="AM15576" s="41"/>
      <c r="AN15576" s="41"/>
      <c r="AO15576" s="41"/>
      <c r="AP15576" s="41"/>
      <c r="AQ15576" s="41"/>
      <c r="AR15576" s="41"/>
      <c r="AS15576" s="41"/>
      <c r="AT15576" s="41"/>
      <c r="AU15576" s="41"/>
      <c r="AV15576" s="41"/>
      <c r="AW15576" s="41"/>
      <c r="AX15576" s="41"/>
      <c r="AY15576" s="41"/>
      <c r="AZ15576" s="41"/>
      <c r="BA15576" s="41"/>
      <c r="BB15576" s="41"/>
      <c r="BC15576" s="41"/>
      <c r="BD15576" s="41"/>
      <c r="BE15576" s="41"/>
      <c r="BF15576" s="41"/>
      <c r="BG15576" s="41"/>
      <c r="BH15576" s="41"/>
      <c r="BI15576" s="41"/>
      <c r="BJ15576" s="41"/>
      <c r="BK15576" s="41"/>
      <c r="BL15576" s="41"/>
      <c r="BM15576" s="41"/>
      <c r="BN15576" s="41"/>
      <c r="BO15576" s="41"/>
      <c r="BP15576" s="108"/>
      <c r="CG15576" s="102"/>
      <c r="CI15576" s="45"/>
    </row>
    <row r="15577" spans="37:87" ht="13" customHeight="1">
      <c r="AK15577" s="114"/>
      <c r="AL15577" s="41"/>
      <c r="AM15577" s="41"/>
      <c r="AN15577" s="41"/>
      <c r="AO15577" s="41"/>
      <c r="AP15577" s="41"/>
      <c r="AQ15577" s="41"/>
      <c r="AR15577" s="41"/>
      <c r="AS15577" s="41"/>
      <c r="AT15577" s="41"/>
      <c r="AU15577" s="41"/>
      <c r="AV15577" s="41"/>
      <c r="AW15577" s="41"/>
      <c r="AX15577" s="41"/>
      <c r="AY15577" s="41"/>
      <c r="AZ15577" s="41"/>
      <c r="BA15577" s="41"/>
      <c r="BB15577" s="41"/>
      <c r="BC15577" s="41"/>
      <c r="BD15577" s="41"/>
      <c r="BE15577" s="41"/>
      <c r="BF15577" s="41"/>
      <c r="BG15577" s="41"/>
      <c r="BH15577" s="41"/>
      <c r="BI15577" s="41"/>
      <c r="BJ15577" s="41"/>
      <c r="BK15577" s="41"/>
      <c r="BL15577" s="41"/>
      <c r="BM15577" s="41"/>
      <c r="BN15577" s="41"/>
      <c r="BO15577" s="41"/>
      <c r="BP15577" s="108"/>
      <c r="CG15577" s="102"/>
      <c r="CI15577" s="45"/>
    </row>
    <row r="15578" spans="37:87" ht="13" customHeight="1">
      <c r="AK15578" s="114"/>
      <c r="AL15578" s="41"/>
      <c r="AM15578" s="41"/>
      <c r="AN15578" s="41"/>
      <c r="AO15578" s="41"/>
      <c r="AP15578" s="41"/>
      <c r="AQ15578" s="41"/>
      <c r="AR15578" s="41"/>
      <c r="AS15578" s="41"/>
      <c r="AT15578" s="41"/>
      <c r="AU15578" s="41"/>
      <c r="AV15578" s="41"/>
      <c r="AW15578" s="41"/>
      <c r="AX15578" s="41"/>
      <c r="AY15578" s="41"/>
      <c r="AZ15578" s="41"/>
      <c r="BA15578" s="41"/>
      <c r="BB15578" s="41"/>
      <c r="BC15578" s="41"/>
      <c r="BD15578" s="41"/>
      <c r="BE15578" s="41"/>
      <c r="BF15578" s="41"/>
      <c r="BG15578" s="41"/>
      <c r="BH15578" s="41"/>
      <c r="BI15578" s="41"/>
      <c r="BJ15578" s="41"/>
      <c r="BK15578" s="41"/>
      <c r="BL15578" s="41"/>
      <c r="BM15578" s="41"/>
      <c r="BN15578" s="41"/>
      <c r="BO15578" s="41"/>
      <c r="BP15578" s="108"/>
      <c r="CG15578" s="102"/>
      <c r="CI15578" s="45"/>
    </row>
    <row r="15579" spans="37:87" ht="13" customHeight="1">
      <c r="AK15579" s="114"/>
      <c r="AL15579" s="41"/>
      <c r="AM15579" s="41"/>
      <c r="AN15579" s="41"/>
      <c r="AO15579" s="41"/>
      <c r="AP15579" s="41"/>
      <c r="AQ15579" s="41"/>
      <c r="AR15579" s="41"/>
      <c r="AS15579" s="41"/>
      <c r="AT15579" s="41"/>
      <c r="AU15579" s="41"/>
      <c r="AV15579" s="41"/>
      <c r="AW15579" s="41"/>
      <c r="AX15579" s="41"/>
      <c r="AY15579" s="41"/>
      <c r="AZ15579" s="41"/>
      <c r="BA15579" s="41"/>
      <c r="BB15579" s="41"/>
      <c r="BC15579" s="41"/>
      <c r="BD15579" s="41"/>
      <c r="BE15579" s="41"/>
      <c r="BF15579" s="41"/>
      <c r="BG15579" s="41"/>
      <c r="BH15579" s="41"/>
      <c r="BI15579" s="41"/>
      <c r="BJ15579" s="41"/>
      <c r="BK15579" s="41"/>
      <c r="BL15579" s="41"/>
      <c r="BM15579" s="41"/>
      <c r="BN15579" s="41"/>
      <c r="BO15579" s="41"/>
      <c r="BP15579" s="108"/>
      <c r="CG15579" s="102"/>
      <c r="CI15579" s="45"/>
    </row>
    <row r="15580" spans="37:87" ht="13" customHeight="1">
      <c r="AK15580" s="114"/>
      <c r="AL15580" s="41"/>
      <c r="AM15580" s="41"/>
      <c r="AN15580" s="41"/>
      <c r="AO15580" s="41"/>
      <c r="AP15580" s="41"/>
      <c r="AQ15580" s="41"/>
      <c r="AR15580" s="41"/>
      <c r="AS15580" s="41"/>
      <c r="AT15580" s="41"/>
      <c r="AU15580" s="41"/>
      <c r="AV15580" s="41"/>
      <c r="AW15580" s="41"/>
      <c r="AX15580" s="41"/>
      <c r="AY15580" s="41"/>
      <c r="AZ15580" s="41"/>
      <c r="BA15580" s="41"/>
      <c r="BB15580" s="41"/>
      <c r="BC15580" s="41"/>
      <c r="BD15580" s="41"/>
      <c r="BE15580" s="41"/>
      <c r="BF15580" s="41"/>
      <c r="BG15580" s="41"/>
      <c r="BH15580" s="41"/>
      <c r="BI15580" s="41"/>
      <c r="BJ15580" s="41"/>
      <c r="BK15580" s="41"/>
      <c r="BL15580" s="41"/>
      <c r="BM15580" s="41"/>
      <c r="BN15580" s="41"/>
      <c r="BO15580" s="41"/>
      <c r="BP15580" s="108"/>
      <c r="CG15580" s="102"/>
      <c r="CI15580" s="45"/>
    </row>
    <row r="15581" spans="37:87" ht="13" customHeight="1">
      <c r="AK15581" s="114"/>
      <c r="AL15581" s="41"/>
      <c r="AM15581" s="41"/>
      <c r="AN15581" s="41"/>
      <c r="AO15581" s="41"/>
      <c r="AP15581" s="41"/>
      <c r="AQ15581" s="41"/>
      <c r="AR15581" s="41"/>
      <c r="AS15581" s="41"/>
      <c r="AT15581" s="41"/>
      <c r="AU15581" s="41"/>
      <c r="AV15581" s="41"/>
      <c r="AW15581" s="41"/>
      <c r="AX15581" s="41"/>
      <c r="AY15581" s="41"/>
      <c r="AZ15581" s="41"/>
      <c r="BA15581" s="41"/>
      <c r="BB15581" s="41"/>
      <c r="BC15581" s="41"/>
      <c r="BD15581" s="41"/>
      <c r="BE15581" s="41"/>
      <c r="BF15581" s="41"/>
      <c r="BG15581" s="41"/>
      <c r="BH15581" s="41"/>
      <c r="BI15581" s="41"/>
      <c r="BJ15581" s="41"/>
      <c r="BK15581" s="41"/>
      <c r="BL15581" s="41"/>
      <c r="BM15581" s="41"/>
      <c r="BN15581" s="41"/>
      <c r="BO15581" s="41"/>
      <c r="BP15581" s="108"/>
      <c r="CG15581" s="102"/>
      <c r="CI15581" s="45"/>
    </row>
    <row r="15582" spans="37:87" ht="13" customHeight="1">
      <c r="AK15582" s="114"/>
      <c r="AL15582" s="41"/>
      <c r="AM15582" s="41"/>
      <c r="AN15582" s="41"/>
      <c r="AO15582" s="41"/>
      <c r="AP15582" s="41"/>
      <c r="AQ15582" s="41"/>
      <c r="AR15582" s="41"/>
      <c r="AS15582" s="41"/>
      <c r="AT15582" s="41"/>
      <c r="AU15582" s="41"/>
      <c r="AV15582" s="41"/>
      <c r="AW15582" s="41"/>
      <c r="AX15582" s="41"/>
      <c r="AY15582" s="41"/>
      <c r="AZ15582" s="41"/>
      <c r="BA15582" s="41"/>
      <c r="BB15582" s="41"/>
      <c r="BC15582" s="41"/>
      <c r="BD15582" s="41"/>
      <c r="BE15582" s="41"/>
      <c r="BF15582" s="41"/>
      <c r="BG15582" s="41"/>
      <c r="BH15582" s="41"/>
      <c r="BI15582" s="41"/>
      <c r="BJ15582" s="41"/>
      <c r="BK15582" s="41"/>
      <c r="BL15582" s="41"/>
      <c r="BM15582" s="41"/>
      <c r="BN15582" s="41"/>
      <c r="BO15582" s="41"/>
      <c r="BP15582" s="108"/>
      <c r="CG15582" s="102"/>
      <c r="CI15582" s="45"/>
    </row>
    <row r="15583" spans="37:87" ht="13" customHeight="1">
      <c r="AK15583" s="114"/>
      <c r="AL15583" s="41"/>
      <c r="AM15583" s="41"/>
      <c r="AN15583" s="41"/>
      <c r="AO15583" s="41"/>
      <c r="AP15583" s="41"/>
      <c r="AQ15583" s="41"/>
      <c r="AR15583" s="41"/>
      <c r="AS15583" s="41"/>
      <c r="AT15583" s="41"/>
      <c r="AU15583" s="41"/>
      <c r="AV15583" s="41"/>
      <c r="AW15583" s="41"/>
      <c r="AX15583" s="41"/>
      <c r="AY15583" s="41"/>
      <c r="AZ15583" s="41"/>
      <c r="BA15583" s="41"/>
      <c r="BB15583" s="41"/>
      <c r="BC15583" s="41"/>
      <c r="BD15583" s="41"/>
      <c r="BE15583" s="41"/>
      <c r="BF15583" s="41"/>
      <c r="BG15583" s="41"/>
      <c r="BH15583" s="41"/>
      <c r="BI15583" s="41"/>
      <c r="BJ15583" s="41"/>
      <c r="BK15583" s="41"/>
      <c r="BL15583" s="41"/>
      <c r="BM15583" s="41"/>
      <c r="BN15583" s="41"/>
      <c r="BO15583" s="41"/>
      <c r="BP15583" s="108"/>
      <c r="CG15583" s="102"/>
      <c r="CI15583" s="45"/>
    </row>
    <row r="15584" spans="37:87" ht="13" customHeight="1">
      <c r="AK15584" s="114"/>
      <c r="AL15584" s="41"/>
      <c r="AM15584" s="41"/>
      <c r="AN15584" s="41"/>
      <c r="AO15584" s="41"/>
      <c r="AP15584" s="41"/>
      <c r="AQ15584" s="41"/>
      <c r="AR15584" s="41"/>
      <c r="AS15584" s="41"/>
      <c r="AT15584" s="41"/>
      <c r="AU15584" s="41"/>
      <c r="AV15584" s="41"/>
      <c r="AW15584" s="41"/>
      <c r="AX15584" s="41"/>
      <c r="AY15584" s="41"/>
      <c r="AZ15584" s="41"/>
      <c r="BA15584" s="41"/>
      <c r="BB15584" s="41"/>
      <c r="BC15584" s="41"/>
      <c r="BD15584" s="41"/>
      <c r="BE15584" s="41"/>
      <c r="BF15584" s="41"/>
      <c r="BG15584" s="41"/>
      <c r="BH15584" s="41"/>
      <c r="BI15584" s="41"/>
      <c r="BJ15584" s="41"/>
      <c r="BK15584" s="41"/>
      <c r="BL15584" s="41"/>
      <c r="BM15584" s="41"/>
      <c r="BN15584" s="41"/>
      <c r="BO15584" s="41"/>
      <c r="BP15584" s="108"/>
      <c r="CG15584" s="102"/>
      <c r="CI15584" s="45"/>
    </row>
    <row r="15585" spans="37:87" ht="13" customHeight="1">
      <c r="AK15585" s="114"/>
      <c r="AL15585" s="41"/>
      <c r="AM15585" s="41"/>
      <c r="AN15585" s="41"/>
      <c r="AO15585" s="41"/>
      <c r="AP15585" s="41"/>
      <c r="AQ15585" s="41"/>
      <c r="AR15585" s="41"/>
      <c r="AS15585" s="41"/>
      <c r="AT15585" s="41"/>
      <c r="AU15585" s="41"/>
      <c r="AV15585" s="41"/>
      <c r="AW15585" s="41"/>
      <c r="AX15585" s="41"/>
      <c r="AY15585" s="41"/>
      <c r="AZ15585" s="41"/>
      <c r="BA15585" s="41"/>
      <c r="BB15585" s="41"/>
      <c r="BC15585" s="41"/>
      <c r="BD15585" s="41"/>
      <c r="BE15585" s="41"/>
      <c r="BF15585" s="41"/>
      <c r="BG15585" s="41"/>
      <c r="BH15585" s="41"/>
      <c r="BI15585" s="41"/>
      <c r="BJ15585" s="41"/>
      <c r="BK15585" s="41"/>
      <c r="BL15585" s="41"/>
      <c r="BM15585" s="41"/>
      <c r="BN15585" s="41"/>
      <c r="BO15585" s="41"/>
      <c r="BP15585" s="108"/>
      <c r="CG15585" s="102"/>
      <c r="CI15585" s="45"/>
    </row>
    <row r="15586" spans="37:87" ht="13" customHeight="1">
      <c r="AK15586" s="114"/>
      <c r="AL15586" s="41"/>
      <c r="AM15586" s="41"/>
      <c r="AN15586" s="41"/>
      <c r="AO15586" s="41"/>
      <c r="AP15586" s="41"/>
      <c r="AQ15586" s="41"/>
      <c r="AR15586" s="41"/>
      <c r="AS15586" s="41"/>
      <c r="AT15586" s="41"/>
      <c r="AU15586" s="41"/>
      <c r="AV15586" s="41"/>
      <c r="AW15586" s="41"/>
      <c r="AX15586" s="41"/>
      <c r="AY15586" s="41"/>
      <c r="AZ15586" s="41"/>
      <c r="BA15586" s="41"/>
      <c r="BB15586" s="41"/>
      <c r="BC15586" s="41"/>
      <c r="BD15586" s="41"/>
      <c r="BE15586" s="41"/>
      <c r="BF15586" s="41"/>
      <c r="BG15586" s="41"/>
      <c r="BH15586" s="41"/>
      <c r="BI15586" s="41"/>
      <c r="BJ15586" s="41"/>
      <c r="BK15586" s="41"/>
      <c r="BL15586" s="41"/>
      <c r="BM15586" s="41"/>
      <c r="BN15586" s="41"/>
      <c r="BO15586" s="41"/>
      <c r="BP15586" s="108"/>
      <c r="CG15586" s="102"/>
      <c r="CI15586" s="45"/>
    </row>
    <row r="15587" spans="37:87" ht="13" customHeight="1">
      <c r="AK15587" s="114"/>
      <c r="AL15587" s="41"/>
      <c r="AM15587" s="41"/>
      <c r="AN15587" s="41"/>
      <c r="AO15587" s="41"/>
      <c r="AP15587" s="41"/>
      <c r="AQ15587" s="41"/>
      <c r="AR15587" s="41"/>
      <c r="AS15587" s="41"/>
      <c r="AT15587" s="41"/>
      <c r="AU15587" s="41"/>
      <c r="AV15587" s="41"/>
      <c r="AW15587" s="41"/>
      <c r="AX15587" s="41"/>
      <c r="AY15587" s="41"/>
      <c r="AZ15587" s="41"/>
      <c r="BA15587" s="41"/>
      <c r="BB15587" s="41"/>
      <c r="BC15587" s="41"/>
      <c r="BD15587" s="41"/>
      <c r="BE15587" s="41"/>
      <c r="BF15587" s="41"/>
      <c r="BG15587" s="41"/>
      <c r="BH15587" s="41"/>
      <c r="BI15587" s="41"/>
      <c r="BJ15587" s="41"/>
      <c r="BK15587" s="41"/>
      <c r="BL15587" s="41"/>
      <c r="BM15587" s="41"/>
      <c r="BN15587" s="41"/>
      <c r="BO15587" s="41"/>
      <c r="BP15587" s="108"/>
      <c r="CG15587" s="102"/>
      <c r="CI15587" s="45"/>
    </row>
    <row r="15588" spans="37:87" ht="13" customHeight="1">
      <c r="AK15588" s="114"/>
      <c r="AL15588" s="41"/>
      <c r="AM15588" s="41"/>
      <c r="AN15588" s="41"/>
      <c r="AO15588" s="41"/>
      <c r="AP15588" s="41"/>
      <c r="AQ15588" s="41"/>
      <c r="AR15588" s="41"/>
      <c r="AS15588" s="41"/>
      <c r="AT15588" s="41"/>
      <c r="AU15588" s="41"/>
      <c r="AV15588" s="41"/>
      <c r="AW15588" s="41"/>
      <c r="AX15588" s="41"/>
      <c r="AY15588" s="41"/>
      <c r="AZ15588" s="41"/>
      <c r="BA15588" s="41"/>
      <c r="BB15588" s="41"/>
      <c r="BC15588" s="41"/>
      <c r="BD15588" s="41"/>
      <c r="BE15588" s="41"/>
      <c r="BF15588" s="41"/>
      <c r="BG15588" s="41"/>
      <c r="BH15588" s="41"/>
      <c r="BI15588" s="41"/>
      <c r="BJ15588" s="41"/>
      <c r="BK15588" s="41"/>
      <c r="BL15588" s="41"/>
      <c r="BM15588" s="41"/>
      <c r="BN15588" s="41"/>
      <c r="BO15588" s="41"/>
      <c r="BP15588" s="108"/>
      <c r="CG15588" s="102"/>
      <c r="CI15588" s="45"/>
    </row>
    <row r="15589" spans="37:87" ht="13" customHeight="1">
      <c r="AK15589" s="114"/>
      <c r="AL15589" s="41"/>
      <c r="AM15589" s="41"/>
      <c r="AN15589" s="41"/>
      <c r="AO15589" s="41"/>
      <c r="AP15589" s="41"/>
      <c r="AQ15589" s="41"/>
      <c r="AR15589" s="41"/>
      <c r="AS15589" s="41"/>
      <c r="AT15589" s="41"/>
      <c r="AU15589" s="41"/>
      <c r="AV15589" s="41"/>
      <c r="AW15589" s="41"/>
      <c r="AX15589" s="41"/>
      <c r="AY15589" s="41"/>
      <c r="AZ15589" s="41"/>
      <c r="BA15589" s="41"/>
      <c r="BB15589" s="41"/>
      <c r="BC15589" s="41"/>
      <c r="BD15589" s="41"/>
      <c r="BE15589" s="41"/>
      <c r="BF15589" s="41"/>
      <c r="BG15589" s="41"/>
      <c r="BH15589" s="41"/>
      <c r="BI15589" s="41"/>
      <c r="BJ15589" s="41"/>
      <c r="BK15589" s="41"/>
      <c r="BL15589" s="41"/>
      <c r="BM15589" s="41"/>
      <c r="BN15589" s="41"/>
      <c r="BO15589" s="41"/>
      <c r="BP15589" s="108"/>
      <c r="CG15589" s="102"/>
      <c r="CI15589" s="45"/>
    </row>
    <row r="15590" spans="37:87" ht="13" customHeight="1">
      <c r="AK15590" s="114"/>
      <c r="AL15590" s="41"/>
      <c r="AM15590" s="41"/>
      <c r="AN15590" s="41"/>
      <c r="AO15590" s="41"/>
      <c r="AP15590" s="41"/>
      <c r="AQ15590" s="41"/>
      <c r="AR15590" s="41"/>
      <c r="AS15590" s="41"/>
      <c r="AT15590" s="41"/>
      <c r="AU15590" s="41"/>
      <c r="AV15590" s="41"/>
      <c r="AW15590" s="41"/>
      <c r="AX15590" s="41"/>
      <c r="AY15590" s="41"/>
      <c r="AZ15590" s="41"/>
      <c r="BA15590" s="41"/>
      <c r="BB15590" s="41"/>
      <c r="BC15590" s="41"/>
      <c r="BD15590" s="41"/>
      <c r="BE15590" s="41"/>
      <c r="BF15590" s="41"/>
      <c r="BG15590" s="41"/>
      <c r="BH15590" s="41"/>
      <c r="BI15590" s="41"/>
      <c r="BJ15590" s="41"/>
      <c r="BK15590" s="41"/>
      <c r="BL15590" s="41"/>
      <c r="BM15590" s="41"/>
      <c r="BN15590" s="41"/>
      <c r="BO15590" s="41"/>
      <c r="BP15590" s="108"/>
      <c r="CG15590" s="102"/>
      <c r="CI15590" s="45"/>
    </row>
    <row r="15591" spans="37:87" ht="13" customHeight="1">
      <c r="AK15591" s="114"/>
      <c r="AL15591" s="41"/>
      <c r="AM15591" s="41"/>
      <c r="AN15591" s="41"/>
      <c r="AO15591" s="41"/>
      <c r="AP15591" s="41"/>
      <c r="AQ15591" s="41"/>
      <c r="AR15591" s="41"/>
      <c r="AS15591" s="41"/>
      <c r="AT15591" s="41"/>
      <c r="AU15591" s="41"/>
      <c r="AV15591" s="41"/>
      <c r="AW15591" s="41"/>
      <c r="AX15591" s="41"/>
      <c r="AY15591" s="41"/>
      <c r="AZ15591" s="41"/>
      <c r="BA15591" s="41"/>
      <c r="BB15591" s="41"/>
      <c r="BC15591" s="41"/>
      <c r="BD15591" s="41"/>
      <c r="BE15591" s="41"/>
      <c r="BF15591" s="41"/>
      <c r="BG15591" s="41"/>
      <c r="BH15591" s="41"/>
      <c r="BI15591" s="41"/>
      <c r="BJ15591" s="41"/>
      <c r="BK15591" s="41"/>
      <c r="BL15591" s="41"/>
      <c r="BM15591" s="41"/>
      <c r="BN15591" s="41"/>
      <c r="BO15591" s="41"/>
      <c r="BP15591" s="108"/>
      <c r="CG15591" s="102"/>
      <c r="CI15591" s="45"/>
    </row>
    <row r="15592" spans="37:87" ht="13" customHeight="1">
      <c r="AK15592" s="114"/>
      <c r="AL15592" s="41"/>
      <c r="AM15592" s="41"/>
      <c r="AN15592" s="41"/>
      <c r="AO15592" s="41"/>
      <c r="AP15592" s="41"/>
      <c r="AQ15592" s="41"/>
      <c r="AR15592" s="41"/>
      <c r="AS15592" s="41"/>
      <c r="AT15592" s="41"/>
      <c r="AU15592" s="41"/>
      <c r="AV15592" s="41"/>
      <c r="AW15592" s="41"/>
      <c r="AX15592" s="41"/>
      <c r="AY15592" s="41"/>
      <c r="AZ15592" s="41"/>
      <c r="BA15592" s="41"/>
      <c r="BB15592" s="41"/>
      <c r="BC15592" s="41"/>
      <c r="BD15592" s="41"/>
      <c r="BE15592" s="41"/>
      <c r="BF15592" s="41"/>
      <c r="BG15592" s="41"/>
      <c r="BH15592" s="41"/>
      <c r="BI15592" s="41"/>
      <c r="BJ15592" s="41"/>
      <c r="BK15592" s="41"/>
      <c r="BL15592" s="41"/>
      <c r="BM15592" s="41"/>
      <c r="BN15592" s="41"/>
      <c r="BO15592" s="41"/>
      <c r="BP15592" s="108"/>
      <c r="CG15592" s="102"/>
      <c r="CI15592" s="45"/>
    </row>
    <row r="15593" spans="37:87" ht="13" customHeight="1">
      <c r="AK15593" s="114"/>
      <c r="AL15593" s="41"/>
      <c r="AM15593" s="41"/>
      <c r="AN15593" s="41"/>
      <c r="AO15593" s="41"/>
      <c r="AP15593" s="41"/>
      <c r="AQ15593" s="41"/>
      <c r="AR15593" s="41"/>
      <c r="AS15593" s="41"/>
      <c r="AT15593" s="41"/>
      <c r="AU15593" s="41"/>
      <c r="AV15593" s="41"/>
      <c r="AW15593" s="41"/>
      <c r="AX15593" s="41"/>
      <c r="AY15593" s="41"/>
      <c r="AZ15593" s="41"/>
      <c r="BA15593" s="41"/>
      <c r="BB15593" s="41"/>
      <c r="BC15593" s="41"/>
      <c r="BD15593" s="41"/>
      <c r="BE15593" s="41"/>
      <c r="BF15593" s="41"/>
      <c r="BG15593" s="41"/>
      <c r="BH15593" s="41"/>
      <c r="BI15593" s="41"/>
      <c r="BJ15593" s="41"/>
      <c r="BK15593" s="41"/>
      <c r="BL15593" s="41"/>
      <c r="BM15593" s="41"/>
      <c r="BN15593" s="41"/>
      <c r="BO15593" s="41"/>
      <c r="BP15593" s="108"/>
      <c r="CG15593" s="102"/>
      <c r="CI15593" s="45"/>
    </row>
    <row r="15594" spans="37:87" ht="13" customHeight="1">
      <c r="AK15594" s="114"/>
      <c r="AL15594" s="41"/>
      <c r="AM15594" s="41"/>
      <c r="AN15594" s="41"/>
      <c r="AO15594" s="41"/>
      <c r="AP15594" s="41"/>
      <c r="AQ15594" s="41"/>
      <c r="AR15594" s="41"/>
      <c r="AS15594" s="41"/>
      <c r="AT15594" s="41"/>
      <c r="AU15594" s="41"/>
      <c r="AV15594" s="41"/>
      <c r="AW15594" s="41"/>
      <c r="AX15594" s="41"/>
      <c r="AY15594" s="41"/>
      <c r="AZ15594" s="41"/>
      <c r="BA15594" s="41"/>
      <c r="BB15594" s="41"/>
      <c r="BC15594" s="41"/>
      <c r="BD15594" s="41"/>
      <c r="BE15594" s="41"/>
      <c r="BF15594" s="41"/>
      <c r="BG15594" s="41"/>
      <c r="BH15594" s="41"/>
      <c r="BI15594" s="41"/>
      <c r="BJ15594" s="41"/>
      <c r="BK15594" s="41"/>
      <c r="BL15594" s="41"/>
      <c r="BM15594" s="41"/>
      <c r="BN15594" s="41"/>
      <c r="BO15594" s="41"/>
      <c r="BP15594" s="108"/>
      <c r="CG15594" s="102"/>
      <c r="CI15594" s="45"/>
    </row>
    <row r="15595" spans="37:87" ht="13" customHeight="1">
      <c r="AK15595" s="114"/>
      <c r="AL15595" s="41"/>
      <c r="AM15595" s="41"/>
      <c r="AN15595" s="41"/>
      <c r="AO15595" s="41"/>
      <c r="AP15595" s="41"/>
      <c r="AQ15595" s="41"/>
      <c r="AR15595" s="41"/>
      <c r="AS15595" s="41"/>
      <c r="AT15595" s="41"/>
      <c r="AU15595" s="41"/>
      <c r="AV15595" s="41"/>
      <c r="AW15595" s="41"/>
      <c r="AX15595" s="41"/>
      <c r="AY15595" s="41"/>
      <c r="AZ15595" s="41"/>
      <c r="BA15595" s="41"/>
      <c r="BB15595" s="41"/>
      <c r="BC15595" s="41"/>
      <c r="BD15595" s="41"/>
      <c r="BE15595" s="41"/>
      <c r="BF15595" s="41"/>
      <c r="BG15595" s="41"/>
      <c r="BH15595" s="41"/>
      <c r="BI15595" s="41"/>
      <c r="BJ15595" s="41"/>
      <c r="BK15595" s="41"/>
      <c r="BL15595" s="41"/>
      <c r="BM15595" s="41"/>
      <c r="BN15595" s="41"/>
      <c r="BO15595" s="41"/>
      <c r="BP15595" s="108"/>
      <c r="CG15595" s="102"/>
      <c r="CI15595" s="45"/>
    </row>
    <row r="15596" spans="37:87" ht="13" customHeight="1">
      <c r="AK15596" s="114"/>
      <c r="AL15596" s="41"/>
      <c r="AM15596" s="41"/>
      <c r="AN15596" s="41"/>
      <c r="AO15596" s="41"/>
      <c r="AP15596" s="41"/>
      <c r="AQ15596" s="41"/>
      <c r="AR15596" s="41"/>
      <c r="AS15596" s="41"/>
      <c r="AT15596" s="41"/>
      <c r="AU15596" s="41"/>
      <c r="AV15596" s="41"/>
      <c r="AW15596" s="41"/>
      <c r="AX15596" s="41"/>
      <c r="AY15596" s="41"/>
      <c r="AZ15596" s="41"/>
      <c r="BA15596" s="41"/>
      <c r="BB15596" s="41"/>
      <c r="BC15596" s="41"/>
      <c r="BD15596" s="41"/>
      <c r="BE15596" s="41"/>
      <c r="BF15596" s="41"/>
      <c r="BG15596" s="41"/>
      <c r="BH15596" s="41"/>
      <c r="BI15596" s="41"/>
      <c r="BJ15596" s="41"/>
      <c r="BK15596" s="41"/>
      <c r="BL15596" s="41"/>
      <c r="BM15596" s="41"/>
      <c r="BN15596" s="41"/>
      <c r="BO15596" s="41"/>
      <c r="BP15596" s="108"/>
      <c r="CG15596" s="102"/>
      <c r="CI15596" s="45"/>
    </row>
    <row r="15597" spans="37:87" ht="13" customHeight="1">
      <c r="AK15597" s="114"/>
      <c r="AL15597" s="41"/>
      <c r="AM15597" s="41"/>
      <c r="AN15597" s="41"/>
      <c r="AO15597" s="41"/>
      <c r="AP15597" s="41"/>
      <c r="AQ15597" s="41"/>
      <c r="AR15597" s="41"/>
      <c r="AS15597" s="41"/>
      <c r="AT15597" s="41"/>
      <c r="AU15597" s="41"/>
      <c r="AV15597" s="41"/>
      <c r="AW15597" s="41"/>
      <c r="AX15597" s="41"/>
      <c r="AY15597" s="41"/>
      <c r="AZ15597" s="41"/>
      <c r="BA15597" s="41"/>
      <c r="BB15597" s="41"/>
      <c r="BC15597" s="41"/>
      <c r="BD15597" s="41"/>
      <c r="BE15597" s="41"/>
      <c r="BF15597" s="41"/>
      <c r="BG15597" s="41"/>
      <c r="BH15597" s="41"/>
      <c r="BI15597" s="41"/>
      <c r="BJ15597" s="41"/>
      <c r="BK15597" s="41"/>
      <c r="BL15597" s="41"/>
      <c r="BM15597" s="41"/>
      <c r="BN15597" s="41"/>
      <c r="BO15597" s="41"/>
      <c r="BP15597" s="108"/>
      <c r="CG15597" s="102"/>
      <c r="CI15597" s="45"/>
    </row>
    <row r="15598" spans="37:87" ht="13" customHeight="1">
      <c r="AK15598" s="114"/>
      <c r="AL15598" s="41"/>
      <c r="AM15598" s="41"/>
      <c r="AN15598" s="41"/>
      <c r="AO15598" s="41"/>
      <c r="AP15598" s="41"/>
      <c r="AQ15598" s="41"/>
      <c r="AR15598" s="41"/>
      <c r="AS15598" s="41"/>
      <c r="AT15598" s="41"/>
      <c r="AU15598" s="41"/>
      <c r="AV15598" s="41"/>
      <c r="AW15598" s="41"/>
      <c r="AX15598" s="41"/>
      <c r="AY15598" s="41"/>
      <c r="AZ15598" s="41"/>
      <c r="BA15598" s="41"/>
      <c r="BB15598" s="41"/>
      <c r="BC15598" s="41"/>
      <c r="BD15598" s="41"/>
      <c r="BE15598" s="41"/>
      <c r="BF15598" s="41"/>
      <c r="BG15598" s="41"/>
      <c r="BH15598" s="41"/>
      <c r="BI15598" s="41"/>
      <c r="BJ15598" s="41"/>
      <c r="BK15598" s="41"/>
      <c r="BL15598" s="41"/>
      <c r="BM15598" s="41"/>
      <c r="BN15598" s="41"/>
      <c r="BO15598" s="41"/>
      <c r="BP15598" s="108"/>
      <c r="CG15598" s="102"/>
      <c r="CI15598" s="45"/>
    </row>
    <row r="15599" spans="37:87" ht="13" customHeight="1">
      <c r="AK15599" s="114"/>
      <c r="AL15599" s="41"/>
      <c r="AM15599" s="41"/>
      <c r="AN15599" s="41"/>
      <c r="AO15599" s="41"/>
      <c r="AP15599" s="41"/>
      <c r="AQ15599" s="41"/>
      <c r="AR15599" s="41"/>
      <c r="AS15599" s="41"/>
      <c r="AT15599" s="41"/>
      <c r="AU15599" s="41"/>
      <c r="AV15599" s="41"/>
      <c r="AW15599" s="41"/>
      <c r="AX15599" s="41"/>
      <c r="AY15599" s="41"/>
      <c r="AZ15599" s="41"/>
      <c r="BA15599" s="41"/>
      <c r="BB15599" s="41"/>
      <c r="BC15599" s="41"/>
      <c r="BD15599" s="41"/>
      <c r="BE15599" s="41"/>
      <c r="BF15599" s="41"/>
      <c r="BG15599" s="41"/>
      <c r="BH15599" s="41"/>
      <c r="BI15599" s="41"/>
      <c r="BJ15599" s="41"/>
      <c r="BK15599" s="41"/>
      <c r="BL15599" s="41"/>
      <c r="BM15599" s="41"/>
      <c r="BN15599" s="41"/>
      <c r="BO15599" s="41"/>
      <c r="BP15599" s="108"/>
      <c r="CG15599" s="102"/>
      <c r="CI15599" s="45"/>
    </row>
    <row r="15600" spans="37:87" ht="13" customHeight="1">
      <c r="AK15600" s="114"/>
      <c r="AL15600" s="41"/>
      <c r="AM15600" s="41"/>
      <c r="AN15600" s="41"/>
      <c r="AO15600" s="41"/>
      <c r="AP15600" s="41"/>
      <c r="AQ15600" s="41"/>
      <c r="AR15600" s="41"/>
      <c r="AS15600" s="41"/>
      <c r="AT15600" s="41"/>
      <c r="AU15600" s="41"/>
      <c r="AV15600" s="41"/>
      <c r="AW15600" s="41"/>
      <c r="AX15600" s="41"/>
      <c r="AY15600" s="41"/>
      <c r="AZ15600" s="41"/>
      <c r="BA15600" s="41"/>
      <c r="BB15600" s="41"/>
      <c r="BC15600" s="41"/>
      <c r="BD15600" s="41"/>
      <c r="BE15600" s="41"/>
      <c r="BF15600" s="41"/>
      <c r="BG15600" s="41"/>
      <c r="BH15600" s="41"/>
      <c r="BI15600" s="41"/>
      <c r="BJ15600" s="41"/>
      <c r="BK15600" s="41"/>
      <c r="BL15600" s="41"/>
      <c r="BM15600" s="41"/>
      <c r="BN15600" s="41"/>
      <c r="BO15600" s="41"/>
      <c r="BP15600" s="108"/>
      <c r="CG15600" s="102"/>
      <c r="CI15600" s="45"/>
    </row>
    <row r="15601" spans="37:87" ht="13" customHeight="1">
      <c r="AK15601" s="114"/>
      <c r="AL15601" s="41"/>
      <c r="AM15601" s="41"/>
      <c r="AN15601" s="41"/>
      <c r="AO15601" s="41"/>
      <c r="AP15601" s="41"/>
      <c r="AQ15601" s="41"/>
      <c r="AR15601" s="41"/>
      <c r="AS15601" s="41"/>
      <c r="AT15601" s="41"/>
      <c r="AU15601" s="41"/>
      <c r="AV15601" s="41"/>
      <c r="AW15601" s="41"/>
      <c r="AX15601" s="41"/>
      <c r="AY15601" s="41"/>
      <c r="AZ15601" s="41"/>
      <c r="BA15601" s="41"/>
      <c r="BB15601" s="41"/>
      <c r="BC15601" s="41"/>
      <c r="BD15601" s="41"/>
      <c r="BE15601" s="41"/>
      <c r="BF15601" s="41"/>
      <c r="BG15601" s="41"/>
      <c r="BH15601" s="41"/>
      <c r="BI15601" s="41"/>
      <c r="BJ15601" s="41"/>
      <c r="BK15601" s="41"/>
      <c r="BL15601" s="41"/>
      <c r="BM15601" s="41"/>
      <c r="BN15601" s="41"/>
      <c r="BO15601" s="41"/>
      <c r="BP15601" s="108"/>
      <c r="CG15601" s="102"/>
      <c r="CI15601" s="45"/>
    </row>
    <row r="15602" spans="37:87" ht="13" customHeight="1">
      <c r="AK15602" s="114"/>
      <c r="AL15602" s="41"/>
      <c r="AM15602" s="41"/>
      <c r="AN15602" s="41"/>
      <c r="AO15602" s="41"/>
      <c r="AP15602" s="41"/>
      <c r="AQ15602" s="41"/>
      <c r="AR15602" s="41"/>
      <c r="AS15602" s="41"/>
      <c r="AT15602" s="41"/>
      <c r="AU15602" s="41"/>
      <c r="AV15602" s="41"/>
      <c r="AW15602" s="41"/>
      <c r="AX15602" s="41"/>
      <c r="AY15602" s="41"/>
      <c r="AZ15602" s="41"/>
      <c r="BA15602" s="41"/>
      <c r="BB15602" s="41"/>
      <c r="BC15602" s="41"/>
      <c r="BD15602" s="41"/>
      <c r="BE15602" s="41"/>
      <c r="BF15602" s="41"/>
      <c r="BG15602" s="41"/>
      <c r="BH15602" s="41"/>
      <c r="BI15602" s="41"/>
      <c r="BJ15602" s="41"/>
      <c r="BK15602" s="41"/>
      <c r="BL15602" s="41"/>
      <c r="BM15602" s="41"/>
      <c r="BN15602" s="41"/>
      <c r="BO15602" s="41"/>
      <c r="BP15602" s="108"/>
      <c r="CG15602" s="102"/>
      <c r="CI15602" s="45"/>
    </row>
    <row r="15603" spans="37:87" ht="13" customHeight="1">
      <c r="AK15603" s="114"/>
      <c r="AL15603" s="41"/>
      <c r="AM15603" s="41"/>
      <c r="AN15603" s="41"/>
      <c r="AO15603" s="41"/>
      <c r="AP15603" s="41"/>
      <c r="AQ15603" s="41"/>
      <c r="AR15603" s="41"/>
      <c r="AS15603" s="41"/>
      <c r="AT15603" s="41"/>
      <c r="AU15603" s="41"/>
      <c r="AV15603" s="41"/>
      <c r="AW15603" s="41"/>
      <c r="AX15603" s="41"/>
      <c r="AY15603" s="41"/>
      <c r="AZ15603" s="41"/>
      <c r="BA15603" s="41"/>
      <c r="BB15603" s="41"/>
      <c r="BC15603" s="41"/>
      <c r="BD15603" s="41"/>
      <c r="BE15603" s="41"/>
      <c r="BF15603" s="41"/>
      <c r="BG15603" s="41"/>
      <c r="BH15603" s="41"/>
      <c r="BI15603" s="41"/>
      <c r="BJ15603" s="41"/>
      <c r="BK15603" s="41"/>
      <c r="BL15603" s="41"/>
      <c r="BM15603" s="41"/>
      <c r="BN15603" s="41"/>
      <c r="BO15603" s="41"/>
      <c r="BP15603" s="108"/>
      <c r="CG15603" s="102"/>
      <c r="CI15603" s="45"/>
    </row>
    <row r="15604" spans="37:87" ht="13" customHeight="1">
      <c r="AK15604" s="114"/>
      <c r="AL15604" s="41"/>
      <c r="AM15604" s="41"/>
      <c r="AN15604" s="41"/>
      <c r="AO15604" s="41"/>
      <c r="AP15604" s="41"/>
      <c r="AQ15604" s="41"/>
      <c r="AR15604" s="41"/>
      <c r="AS15604" s="41"/>
      <c r="AT15604" s="41"/>
      <c r="AU15604" s="41"/>
      <c r="AV15604" s="41"/>
      <c r="AW15604" s="41"/>
      <c r="AX15604" s="41"/>
      <c r="AY15604" s="41"/>
      <c r="AZ15604" s="41"/>
      <c r="BA15604" s="41"/>
      <c r="BB15604" s="41"/>
      <c r="BC15604" s="41"/>
      <c r="BD15604" s="41"/>
      <c r="BE15604" s="41"/>
      <c r="BF15604" s="41"/>
      <c r="BG15604" s="41"/>
      <c r="BH15604" s="41"/>
      <c r="BI15604" s="41"/>
      <c r="BJ15604" s="41"/>
      <c r="BK15604" s="41"/>
      <c r="BL15604" s="41"/>
      <c r="BM15604" s="41"/>
      <c r="BN15604" s="41"/>
      <c r="BO15604" s="41"/>
      <c r="BP15604" s="108"/>
      <c r="CG15604" s="102"/>
      <c r="CI15604" s="45"/>
    </row>
    <row r="15605" spans="37:87" ht="13" customHeight="1">
      <c r="AK15605" s="114"/>
      <c r="AL15605" s="41"/>
      <c r="AM15605" s="41"/>
      <c r="AN15605" s="41"/>
      <c r="AO15605" s="41"/>
      <c r="AP15605" s="41"/>
      <c r="AQ15605" s="41"/>
      <c r="AR15605" s="41"/>
      <c r="AS15605" s="41"/>
      <c r="AT15605" s="41"/>
      <c r="AU15605" s="41"/>
      <c r="AV15605" s="41"/>
      <c r="AW15605" s="41"/>
      <c r="AX15605" s="41"/>
      <c r="AY15605" s="41"/>
      <c r="AZ15605" s="41"/>
      <c r="BA15605" s="41"/>
      <c r="BB15605" s="41"/>
      <c r="BC15605" s="41"/>
      <c r="BD15605" s="41"/>
      <c r="BE15605" s="41"/>
      <c r="BF15605" s="41"/>
      <c r="BG15605" s="41"/>
      <c r="BH15605" s="41"/>
      <c r="BI15605" s="41"/>
      <c r="BJ15605" s="41"/>
      <c r="BK15605" s="41"/>
      <c r="BL15605" s="41"/>
      <c r="BM15605" s="41"/>
      <c r="BN15605" s="41"/>
      <c r="BO15605" s="41"/>
      <c r="BP15605" s="108"/>
      <c r="CG15605" s="102"/>
      <c r="CI15605" s="45"/>
    </row>
    <row r="15606" spans="37:87" ht="13" customHeight="1">
      <c r="AK15606" s="114"/>
      <c r="AL15606" s="41"/>
      <c r="AM15606" s="41"/>
      <c r="AN15606" s="41"/>
      <c r="AO15606" s="41"/>
      <c r="AP15606" s="41"/>
      <c r="AQ15606" s="41"/>
      <c r="AR15606" s="41"/>
      <c r="AS15606" s="41"/>
      <c r="AT15606" s="41"/>
      <c r="AU15606" s="41"/>
      <c r="AV15606" s="41"/>
      <c r="AW15606" s="41"/>
      <c r="AX15606" s="41"/>
      <c r="AY15606" s="41"/>
      <c r="AZ15606" s="41"/>
      <c r="BA15606" s="41"/>
      <c r="BB15606" s="41"/>
      <c r="BC15606" s="41"/>
      <c r="BD15606" s="41"/>
      <c r="BE15606" s="41"/>
      <c r="BF15606" s="41"/>
      <c r="BG15606" s="41"/>
      <c r="BH15606" s="41"/>
      <c r="BI15606" s="41"/>
      <c r="BJ15606" s="41"/>
      <c r="BK15606" s="41"/>
      <c r="BL15606" s="41"/>
      <c r="BM15606" s="41"/>
      <c r="BN15606" s="41"/>
      <c r="BO15606" s="41"/>
      <c r="BP15606" s="108"/>
      <c r="CG15606" s="102"/>
      <c r="CI15606" s="45"/>
    </row>
    <row r="15607" spans="37:87" ht="13" customHeight="1">
      <c r="AK15607" s="114"/>
      <c r="AL15607" s="41"/>
      <c r="AM15607" s="41"/>
      <c r="AN15607" s="41"/>
      <c r="AO15607" s="41"/>
      <c r="AP15607" s="41"/>
      <c r="AQ15607" s="41"/>
      <c r="AR15607" s="41"/>
      <c r="AS15607" s="41"/>
      <c r="AT15607" s="41"/>
      <c r="AU15607" s="41"/>
      <c r="AV15607" s="41"/>
      <c r="AW15607" s="41"/>
      <c r="AX15607" s="41"/>
      <c r="AY15607" s="41"/>
      <c r="AZ15607" s="41"/>
      <c r="BA15607" s="41"/>
      <c r="BB15607" s="41"/>
      <c r="BC15607" s="41"/>
      <c r="BD15607" s="41"/>
      <c r="BE15607" s="41"/>
      <c r="BF15607" s="41"/>
      <c r="BG15607" s="41"/>
      <c r="BH15607" s="41"/>
      <c r="BI15607" s="41"/>
      <c r="BJ15607" s="41"/>
      <c r="BK15607" s="41"/>
      <c r="BL15607" s="41"/>
      <c r="BM15607" s="41"/>
      <c r="BN15607" s="41"/>
      <c r="BO15607" s="41"/>
      <c r="BP15607" s="108"/>
      <c r="CG15607" s="102"/>
      <c r="CI15607" s="45"/>
    </row>
    <row r="15608" spans="37:87" ht="13" customHeight="1">
      <c r="AK15608" s="114"/>
      <c r="AL15608" s="41"/>
      <c r="AM15608" s="41"/>
      <c r="AN15608" s="41"/>
      <c r="AO15608" s="41"/>
      <c r="AP15608" s="41"/>
      <c r="AQ15608" s="41"/>
      <c r="AR15608" s="41"/>
      <c r="AS15608" s="41"/>
      <c r="AT15608" s="41"/>
      <c r="AU15608" s="41"/>
      <c r="AV15608" s="41"/>
      <c r="AW15608" s="41"/>
      <c r="AX15608" s="41"/>
      <c r="AY15608" s="41"/>
      <c r="AZ15608" s="41"/>
      <c r="BA15608" s="41"/>
      <c r="BB15608" s="41"/>
      <c r="BC15608" s="41"/>
      <c r="BD15608" s="41"/>
      <c r="BE15608" s="41"/>
      <c r="BF15608" s="41"/>
      <c r="BG15608" s="41"/>
      <c r="BH15608" s="41"/>
      <c r="BI15608" s="41"/>
      <c r="BJ15608" s="41"/>
      <c r="BK15608" s="41"/>
      <c r="BL15608" s="41"/>
      <c r="BM15608" s="41"/>
      <c r="BN15608" s="41"/>
      <c r="BO15608" s="41"/>
      <c r="BP15608" s="108"/>
      <c r="CG15608" s="102"/>
      <c r="CI15608" s="45"/>
    </row>
    <row r="15609" spans="37:87" ht="13" customHeight="1">
      <c r="AK15609" s="114"/>
      <c r="AL15609" s="41"/>
      <c r="AM15609" s="41"/>
      <c r="AN15609" s="41"/>
      <c r="AO15609" s="41"/>
      <c r="AP15609" s="41"/>
      <c r="AQ15609" s="41"/>
      <c r="AR15609" s="41"/>
      <c r="AS15609" s="41"/>
      <c r="AT15609" s="41"/>
      <c r="AU15609" s="41"/>
      <c r="AV15609" s="41"/>
      <c r="AW15609" s="41"/>
      <c r="AX15609" s="41"/>
      <c r="AY15609" s="41"/>
      <c r="AZ15609" s="41"/>
      <c r="BA15609" s="41"/>
      <c r="BB15609" s="41"/>
      <c r="BC15609" s="41"/>
      <c r="BD15609" s="41"/>
      <c r="BE15609" s="41"/>
      <c r="BF15609" s="41"/>
      <c r="BG15609" s="41"/>
      <c r="BH15609" s="41"/>
      <c r="BI15609" s="41"/>
      <c r="BJ15609" s="41"/>
      <c r="BK15609" s="41"/>
      <c r="BL15609" s="41"/>
      <c r="BM15609" s="41"/>
      <c r="BN15609" s="41"/>
      <c r="BO15609" s="41"/>
      <c r="BP15609" s="108"/>
      <c r="CG15609" s="102"/>
      <c r="CI15609" s="45"/>
    </row>
    <row r="15610" spans="37:87" ht="13" customHeight="1">
      <c r="AK15610" s="114"/>
      <c r="AL15610" s="41"/>
      <c r="AM15610" s="41"/>
      <c r="AN15610" s="41"/>
      <c r="AO15610" s="41"/>
      <c r="AP15610" s="41"/>
      <c r="AQ15610" s="41"/>
      <c r="AR15610" s="41"/>
      <c r="AS15610" s="41"/>
      <c r="AT15610" s="41"/>
      <c r="AU15610" s="41"/>
      <c r="AV15610" s="41"/>
      <c r="AW15610" s="41"/>
      <c r="AX15610" s="41"/>
      <c r="AY15610" s="41"/>
      <c r="AZ15610" s="41"/>
      <c r="BA15610" s="41"/>
      <c r="BB15610" s="41"/>
      <c r="BC15610" s="41"/>
      <c r="BD15610" s="41"/>
      <c r="BE15610" s="41"/>
      <c r="BF15610" s="41"/>
      <c r="BG15610" s="41"/>
      <c r="BH15610" s="41"/>
      <c r="BI15610" s="41"/>
      <c r="BJ15610" s="41"/>
      <c r="BK15610" s="41"/>
      <c r="BL15610" s="41"/>
      <c r="BM15610" s="41"/>
      <c r="BN15610" s="41"/>
      <c r="BO15610" s="41"/>
      <c r="BP15610" s="108"/>
      <c r="CG15610" s="102"/>
      <c r="CI15610" s="45"/>
    </row>
    <row r="15611" spans="37:87" ht="13" customHeight="1">
      <c r="AK15611" s="114"/>
      <c r="AL15611" s="41"/>
      <c r="AM15611" s="41"/>
      <c r="AN15611" s="41"/>
      <c r="AO15611" s="41"/>
      <c r="AP15611" s="41"/>
      <c r="AQ15611" s="41"/>
      <c r="AR15611" s="41"/>
      <c r="AS15611" s="41"/>
      <c r="AT15611" s="41"/>
      <c r="AU15611" s="41"/>
      <c r="AV15611" s="41"/>
      <c r="AW15611" s="41"/>
      <c r="AX15611" s="41"/>
      <c r="AY15611" s="41"/>
      <c r="AZ15611" s="41"/>
      <c r="BA15611" s="41"/>
      <c r="BB15611" s="41"/>
      <c r="BC15611" s="41"/>
      <c r="BD15611" s="41"/>
      <c r="BE15611" s="41"/>
      <c r="BF15611" s="41"/>
      <c r="BG15611" s="41"/>
      <c r="BH15611" s="41"/>
      <c r="BI15611" s="41"/>
      <c r="BJ15611" s="41"/>
      <c r="BK15611" s="41"/>
      <c r="BL15611" s="41"/>
      <c r="BM15611" s="41"/>
      <c r="BN15611" s="41"/>
      <c r="BO15611" s="41"/>
      <c r="BP15611" s="108"/>
      <c r="CG15611" s="102"/>
      <c r="CI15611" s="45"/>
    </row>
    <row r="15612" spans="37:87" ht="13" customHeight="1">
      <c r="AK15612" s="114"/>
      <c r="AL15612" s="41"/>
      <c r="AM15612" s="41"/>
      <c r="AN15612" s="41"/>
      <c r="AO15612" s="41"/>
      <c r="AP15612" s="41"/>
      <c r="AQ15612" s="41"/>
      <c r="AR15612" s="41"/>
      <c r="AS15612" s="41"/>
      <c r="AT15612" s="41"/>
      <c r="AU15612" s="41"/>
      <c r="AV15612" s="41"/>
      <c r="AW15612" s="41"/>
      <c r="AX15612" s="41"/>
      <c r="AY15612" s="41"/>
      <c r="AZ15612" s="41"/>
      <c r="BA15612" s="41"/>
      <c r="BB15612" s="41"/>
      <c r="BC15612" s="41"/>
      <c r="BD15612" s="41"/>
      <c r="BE15612" s="41"/>
      <c r="BF15612" s="41"/>
      <c r="BG15612" s="41"/>
      <c r="BH15612" s="41"/>
      <c r="BI15612" s="41"/>
      <c r="BJ15612" s="41"/>
      <c r="BK15612" s="41"/>
      <c r="BL15612" s="41"/>
      <c r="BM15612" s="41"/>
      <c r="BN15612" s="41"/>
      <c r="BO15612" s="41"/>
      <c r="BP15612" s="108"/>
      <c r="CG15612" s="102"/>
      <c r="CI15612" s="45"/>
    </row>
    <row r="15613" spans="37:87" ht="13" customHeight="1">
      <c r="AK15613" s="114"/>
      <c r="AL15613" s="41"/>
      <c r="AM15613" s="41"/>
      <c r="AN15613" s="41"/>
      <c r="AO15613" s="41"/>
      <c r="AP15613" s="41"/>
      <c r="AQ15613" s="41"/>
      <c r="AR15613" s="41"/>
      <c r="AS15613" s="41"/>
      <c r="AT15613" s="41"/>
      <c r="AU15613" s="41"/>
      <c r="AV15613" s="41"/>
      <c r="AW15613" s="41"/>
      <c r="AX15613" s="41"/>
      <c r="AY15613" s="41"/>
      <c r="AZ15613" s="41"/>
      <c r="BA15613" s="41"/>
      <c r="BB15613" s="41"/>
      <c r="BC15613" s="41"/>
      <c r="BD15613" s="41"/>
      <c r="BE15613" s="41"/>
      <c r="BF15613" s="41"/>
      <c r="BG15613" s="41"/>
      <c r="BH15613" s="41"/>
      <c r="BI15613" s="41"/>
      <c r="BJ15613" s="41"/>
      <c r="BK15613" s="41"/>
      <c r="BL15613" s="41"/>
      <c r="BM15613" s="41"/>
      <c r="BN15613" s="41"/>
      <c r="BO15613" s="41"/>
      <c r="BP15613" s="108"/>
      <c r="CG15613" s="102"/>
      <c r="CI15613" s="45"/>
    </row>
    <row r="15614" spans="37:87" ht="13" customHeight="1">
      <c r="AK15614" s="114"/>
      <c r="AL15614" s="41"/>
      <c r="AM15614" s="41"/>
      <c r="AN15614" s="41"/>
      <c r="AO15614" s="41"/>
      <c r="AP15614" s="41"/>
      <c r="AQ15614" s="41"/>
      <c r="AR15614" s="41"/>
      <c r="AS15614" s="41"/>
      <c r="AT15614" s="41"/>
      <c r="AU15614" s="41"/>
      <c r="AV15614" s="41"/>
      <c r="AW15614" s="41"/>
      <c r="AX15614" s="41"/>
      <c r="AY15614" s="41"/>
      <c r="AZ15614" s="41"/>
      <c r="BA15614" s="41"/>
      <c r="BB15614" s="41"/>
      <c r="BC15614" s="41"/>
      <c r="BD15614" s="41"/>
      <c r="BE15614" s="41"/>
      <c r="BF15614" s="41"/>
      <c r="BG15614" s="41"/>
      <c r="BH15614" s="41"/>
      <c r="BI15614" s="41"/>
      <c r="BJ15614" s="41"/>
      <c r="BK15614" s="41"/>
      <c r="BL15614" s="41"/>
      <c r="BM15614" s="41"/>
      <c r="BN15614" s="41"/>
      <c r="BO15614" s="41"/>
      <c r="BP15614" s="108"/>
      <c r="CG15614" s="102"/>
      <c r="CI15614" s="45"/>
    </row>
    <row r="15615" spans="37:87" ht="13" customHeight="1">
      <c r="AK15615" s="114"/>
      <c r="AL15615" s="41"/>
      <c r="AM15615" s="41"/>
      <c r="AN15615" s="41"/>
      <c r="AO15615" s="41"/>
      <c r="AP15615" s="41"/>
      <c r="AQ15615" s="41"/>
      <c r="AR15615" s="41"/>
      <c r="AS15615" s="41"/>
      <c r="AT15615" s="41"/>
      <c r="AU15615" s="41"/>
      <c r="AV15615" s="41"/>
      <c r="AW15615" s="41"/>
      <c r="AX15615" s="41"/>
      <c r="AY15615" s="41"/>
      <c r="AZ15615" s="41"/>
      <c r="BA15615" s="41"/>
      <c r="BB15615" s="41"/>
      <c r="BC15615" s="41"/>
      <c r="BD15615" s="41"/>
      <c r="BE15615" s="41"/>
      <c r="BF15615" s="41"/>
      <c r="BG15615" s="41"/>
      <c r="BH15615" s="41"/>
      <c r="BI15615" s="41"/>
      <c r="BJ15615" s="41"/>
      <c r="BK15615" s="41"/>
      <c r="BL15615" s="41"/>
      <c r="BM15615" s="41"/>
      <c r="BN15615" s="41"/>
      <c r="BO15615" s="41"/>
      <c r="BP15615" s="108"/>
      <c r="CG15615" s="102"/>
      <c r="CI15615" s="45"/>
    </row>
    <row r="15616" spans="37:87" ht="13" customHeight="1">
      <c r="AK15616" s="114"/>
      <c r="AL15616" s="41"/>
      <c r="AM15616" s="41"/>
      <c r="AN15616" s="41"/>
      <c r="AO15616" s="41"/>
      <c r="AP15616" s="41"/>
      <c r="AQ15616" s="41"/>
      <c r="AR15616" s="41"/>
      <c r="AS15616" s="41"/>
      <c r="AT15616" s="41"/>
      <c r="AU15616" s="41"/>
      <c r="AV15616" s="41"/>
      <c r="AW15616" s="41"/>
      <c r="AX15616" s="41"/>
      <c r="AY15616" s="41"/>
      <c r="AZ15616" s="41"/>
      <c r="BA15616" s="41"/>
      <c r="BB15616" s="41"/>
      <c r="BC15616" s="41"/>
      <c r="BD15616" s="41"/>
      <c r="BE15616" s="41"/>
      <c r="BF15616" s="41"/>
      <c r="BG15616" s="41"/>
      <c r="BH15616" s="41"/>
      <c r="BI15616" s="41"/>
      <c r="BJ15616" s="41"/>
      <c r="BK15616" s="41"/>
      <c r="BL15616" s="41"/>
      <c r="BM15616" s="41"/>
      <c r="BN15616" s="41"/>
      <c r="BO15616" s="41"/>
      <c r="BP15616" s="108"/>
      <c r="CG15616" s="102"/>
      <c r="CI15616" s="45"/>
    </row>
    <row r="15617" spans="37:87" ht="13" customHeight="1">
      <c r="AK15617" s="114"/>
      <c r="AL15617" s="41"/>
      <c r="AM15617" s="41"/>
      <c r="AN15617" s="41"/>
      <c r="AO15617" s="41"/>
      <c r="AP15617" s="41"/>
      <c r="AQ15617" s="41"/>
      <c r="AR15617" s="41"/>
      <c r="AS15617" s="41"/>
      <c r="AT15617" s="41"/>
      <c r="AU15617" s="41"/>
      <c r="AV15617" s="41"/>
      <c r="AW15617" s="41"/>
      <c r="AX15617" s="41"/>
      <c r="AY15617" s="41"/>
      <c r="AZ15617" s="41"/>
      <c r="BA15617" s="41"/>
      <c r="BB15617" s="41"/>
      <c r="BC15617" s="41"/>
      <c r="BD15617" s="41"/>
      <c r="BE15617" s="41"/>
      <c r="BF15617" s="41"/>
      <c r="BG15617" s="41"/>
      <c r="BH15617" s="41"/>
      <c r="BI15617" s="41"/>
      <c r="BJ15617" s="41"/>
      <c r="BK15617" s="41"/>
      <c r="BL15617" s="41"/>
      <c r="BM15617" s="41"/>
      <c r="BN15617" s="41"/>
      <c r="BO15617" s="41"/>
      <c r="BP15617" s="108"/>
      <c r="CG15617" s="102"/>
      <c r="CI15617" s="45"/>
    </row>
    <row r="15618" spans="37:87" ht="13" customHeight="1">
      <c r="AK15618" s="114"/>
      <c r="AL15618" s="41"/>
      <c r="AM15618" s="41"/>
      <c r="AN15618" s="41"/>
      <c r="AO15618" s="41"/>
      <c r="AP15618" s="41"/>
      <c r="AQ15618" s="41"/>
      <c r="AR15618" s="41"/>
      <c r="AS15618" s="41"/>
      <c r="AT15618" s="41"/>
      <c r="AU15618" s="41"/>
      <c r="AV15618" s="41"/>
      <c r="AW15618" s="41"/>
      <c r="AX15618" s="41"/>
      <c r="AY15618" s="41"/>
      <c r="AZ15618" s="41"/>
      <c r="BA15618" s="41"/>
      <c r="BB15618" s="41"/>
      <c r="BC15618" s="41"/>
      <c r="BD15618" s="41"/>
      <c r="BE15618" s="41"/>
      <c r="BF15618" s="41"/>
      <c r="BG15618" s="41"/>
      <c r="BH15618" s="41"/>
      <c r="BI15618" s="41"/>
      <c r="BJ15618" s="41"/>
      <c r="BK15618" s="41"/>
      <c r="BL15618" s="41"/>
      <c r="BM15618" s="41"/>
      <c r="BN15618" s="41"/>
      <c r="BO15618" s="41"/>
      <c r="BP15618" s="108"/>
      <c r="CG15618" s="102"/>
      <c r="CI15618" s="45"/>
    </row>
    <row r="15619" spans="37:87" ht="13" customHeight="1">
      <c r="AK15619" s="114"/>
      <c r="AL15619" s="41"/>
      <c r="AM15619" s="41"/>
      <c r="AN15619" s="41"/>
      <c r="AO15619" s="41"/>
      <c r="AP15619" s="41"/>
      <c r="AQ15619" s="41"/>
      <c r="AR15619" s="41"/>
      <c r="AS15619" s="41"/>
      <c r="AT15619" s="41"/>
      <c r="AU15619" s="41"/>
      <c r="AV15619" s="41"/>
      <c r="AW15619" s="41"/>
      <c r="AX15619" s="41"/>
      <c r="AY15619" s="41"/>
      <c r="AZ15619" s="41"/>
      <c r="BA15619" s="41"/>
      <c r="BB15619" s="41"/>
      <c r="BC15619" s="41"/>
      <c r="BD15619" s="41"/>
      <c r="BE15619" s="41"/>
      <c r="BF15619" s="41"/>
      <c r="BG15619" s="41"/>
      <c r="BH15619" s="41"/>
      <c r="BI15619" s="41"/>
      <c r="BJ15619" s="41"/>
      <c r="BK15619" s="41"/>
      <c r="BL15619" s="41"/>
      <c r="BM15619" s="41"/>
      <c r="BN15619" s="41"/>
      <c r="BO15619" s="41"/>
      <c r="BP15619" s="108"/>
      <c r="CG15619" s="102"/>
      <c r="CI15619" s="45"/>
    </row>
    <row r="15620" spans="37:87" ht="13" customHeight="1">
      <c r="AK15620" s="114"/>
      <c r="AL15620" s="41"/>
      <c r="AM15620" s="41"/>
      <c r="AN15620" s="41"/>
      <c r="AO15620" s="41"/>
      <c r="AP15620" s="41"/>
      <c r="AQ15620" s="41"/>
      <c r="AR15620" s="41"/>
      <c r="AS15620" s="41"/>
      <c r="AT15620" s="41"/>
      <c r="AU15620" s="41"/>
      <c r="AV15620" s="41"/>
      <c r="AW15620" s="41"/>
      <c r="AX15620" s="41"/>
      <c r="AY15620" s="41"/>
      <c r="AZ15620" s="41"/>
      <c r="BA15620" s="41"/>
      <c r="BB15620" s="41"/>
      <c r="BC15620" s="41"/>
      <c r="BD15620" s="41"/>
      <c r="BE15620" s="41"/>
      <c r="BF15620" s="41"/>
      <c r="BG15620" s="41"/>
      <c r="BH15620" s="41"/>
      <c r="BI15620" s="41"/>
      <c r="BJ15620" s="41"/>
      <c r="BK15620" s="41"/>
      <c r="BL15620" s="41"/>
      <c r="BM15620" s="41"/>
      <c r="BN15620" s="41"/>
      <c r="BO15620" s="41"/>
      <c r="BP15620" s="108"/>
      <c r="CG15620" s="102"/>
      <c r="CI15620" s="45"/>
    </row>
    <row r="15621" spans="37:87" ht="13" customHeight="1">
      <c r="AK15621" s="114"/>
      <c r="AL15621" s="41"/>
      <c r="AM15621" s="41"/>
      <c r="AN15621" s="41"/>
      <c r="AO15621" s="41"/>
      <c r="AP15621" s="41"/>
      <c r="AQ15621" s="41"/>
      <c r="AR15621" s="41"/>
      <c r="AS15621" s="41"/>
      <c r="AT15621" s="41"/>
      <c r="AU15621" s="41"/>
      <c r="AV15621" s="41"/>
      <c r="AW15621" s="41"/>
      <c r="AX15621" s="41"/>
      <c r="AY15621" s="41"/>
      <c r="AZ15621" s="41"/>
      <c r="BA15621" s="41"/>
      <c r="BB15621" s="41"/>
      <c r="BC15621" s="41"/>
      <c r="BD15621" s="41"/>
      <c r="BE15621" s="41"/>
      <c r="BF15621" s="41"/>
      <c r="BG15621" s="41"/>
      <c r="BH15621" s="41"/>
      <c r="BI15621" s="41"/>
      <c r="BJ15621" s="41"/>
      <c r="BK15621" s="41"/>
      <c r="BL15621" s="41"/>
      <c r="BM15621" s="41"/>
      <c r="BN15621" s="41"/>
      <c r="BO15621" s="41"/>
      <c r="BP15621" s="108"/>
      <c r="CG15621" s="102"/>
      <c r="CI15621" s="45"/>
    </row>
    <row r="15622" spans="37:87" ht="13" customHeight="1">
      <c r="AK15622" s="114"/>
      <c r="AL15622" s="41"/>
      <c r="AM15622" s="41"/>
      <c r="AN15622" s="41"/>
      <c r="AO15622" s="41"/>
      <c r="AP15622" s="41"/>
      <c r="AQ15622" s="41"/>
      <c r="AR15622" s="41"/>
      <c r="AS15622" s="41"/>
      <c r="AT15622" s="41"/>
      <c r="AU15622" s="41"/>
      <c r="AV15622" s="41"/>
      <c r="AW15622" s="41"/>
      <c r="AX15622" s="41"/>
      <c r="AY15622" s="41"/>
      <c r="AZ15622" s="41"/>
      <c r="BA15622" s="41"/>
      <c r="BB15622" s="41"/>
      <c r="BC15622" s="41"/>
      <c r="BD15622" s="41"/>
      <c r="BE15622" s="41"/>
      <c r="BF15622" s="41"/>
      <c r="BG15622" s="41"/>
      <c r="BH15622" s="41"/>
      <c r="BI15622" s="41"/>
      <c r="BJ15622" s="41"/>
      <c r="BK15622" s="41"/>
      <c r="BL15622" s="41"/>
      <c r="BM15622" s="41"/>
      <c r="BN15622" s="41"/>
      <c r="BO15622" s="41"/>
      <c r="BP15622" s="108"/>
      <c r="CG15622" s="102"/>
      <c r="CI15622" s="45"/>
    </row>
    <row r="15623" spans="37:87" ht="13" customHeight="1">
      <c r="AK15623" s="114"/>
      <c r="AL15623" s="41"/>
      <c r="AM15623" s="41"/>
      <c r="AN15623" s="41"/>
      <c r="AO15623" s="41"/>
      <c r="AP15623" s="41"/>
      <c r="AQ15623" s="41"/>
      <c r="AR15623" s="41"/>
      <c r="AS15623" s="41"/>
      <c r="AT15623" s="41"/>
      <c r="AU15623" s="41"/>
      <c r="AV15623" s="41"/>
      <c r="AW15623" s="41"/>
      <c r="AX15623" s="41"/>
      <c r="AY15623" s="41"/>
      <c r="AZ15623" s="41"/>
      <c r="BA15623" s="41"/>
      <c r="BB15623" s="41"/>
      <c r="BC15623" s="41"/>
      <c r="BD15623" s="41"/>
      <c r="BE15623" s="41"/>
      <c r="BF15623" s="41"/>
      <c r="BG15623" s="41"/>
      <c r="BH15623" s="41"/>
      <c r="BI15623" s="41"/>
      <c r="BJ15623" s="41"/>
      <c r="BK15623" s="41"/>
      <c r="BL15623" s="41"/>
      <c r="BM15623" s="41"/>
      <c r="BN15623" s="41"/>
      <c r="BO15623" s="41"/>
      <c r="BP15623" s="108"/>
      <c r="CG15623" s="102"/>
      <c r="CI15623" s="45"/>
    </row>
    <row r="15624" spans="37:87" ht="13" customHeight="1">
      <c r="AK15624" s="114"/>
      <c r="AL15624" s="41"/>
      <c r="AM15624" s="41"/>
      <c r="AN15624" s="41"/>
      <c r="AO15624" s="41"/>
      <c r="AP15624" s="41"/>
      <c r="AQ15624" s="41"/>
      <c r="AR15624" s="41"/>
      <c r="AS15624" s="41"/>
      <c r="AT15624" s="41"/>
      <c r="AU15624" s="41"/>
      <c r="AV15624" s="41"/>
      <c r="AW15624" s="41"/>
      <c r="AX15624" s="41"/>
      <c r="AY15624" s="41"/>
      <c r="AZ15624" s="41"/>
      <c r="BA15624" s="41"/>
      <c r="BB15624" s="41"/>
      <c r="BC15624" s="41"/>
      <c r="BD15624" s="41"/>
      <c r="BE15624" s="41"/>
      <c r="BF15624" s="41"/>
      <c r="BG15624" s="41"/>
      <c r="BH15624" s="41"/>
      <c r="BI15624" s="41"/>
      <c r="BJ15624" s="41"/>
      <c r="BK15624" s="41"/>
      <c r="BL15624" s="41"/>
      <c r="BM15624" s="41"/>
      <c r="BN15624" s="41"/>
      <c r="BO15624" s="41"/>
      <c r="BP15624" s="108"/>
      <c r="CG15624" s="102"/>
      <c r="CI15624" s="45"/>
    </row>
    <row r="15625" spans="37:87" ht="13" customHeight="1">
      <c r="AK15625" s="114"/>
      <c r="AL15625" s="41"/>
      <c r="AM15625" s="41"/>
      <c r="AN15625" s="41"/>
      <c r="AO15625" s="41"/>
      <c r="AP15625" s="41"/>
      <c r="AQ15625" s="41"/>
      <c r="AR15625" s="41"/>
      <c r="AS15625" s="41"/>
      <c r="AT15625" s="41"/>
      <c r="AU15625" s="41"/>
      <c r="AV15625" s="41"/>
      <c r="AW15625" s="41"/>
      <c r="AX15625" s="41"/>
      <c r="AY15625" s="41"/>
      <c r="AZ15625" s="41"/>
      <c r="BA15625" s="41"/>
      <c r="BB15625" s="41"/>
      <c r="BC15625" s="41"/>
      <c r="BD15625" s="41"/>
      <c r="BE15625" s="41"/>
      <c r="BF15625" s="41"/>
      <c r="BG15625" s="41"/>
      <c r="BH15625" s="41"/>
      <c r="BI15625" s="41"/>
      <c r="BJ15625" s="41"/>
      <c r="BK15625" s="41"/>
      <c r="BL15625" s="41"/>
      <c r="BM15625" s="41"/>
      <c r="BN15625" s="41"/>
      <c r="BO15625" s="41"/>
      <c r="BP15625" s="108"/>
      <c r="CG15625" s="102"/>
      <c r="CI15625" s="45"/>
    </row>
    <row r="15626" spans="37:87" ht="13" customHeight="1">
      <c r="AK15626" s="114"/>
      <c r="AL15626" s="41"/>
      <c r="AM15626" s="41"/>
      <c r="AN15626" s="41"/>
      <c r="AO15626" s="41"/>
      <c r="AP15626" s="41"/>
      <c r="AQ15626" s="41"/>
      <c r="AR15626" s="41"/>
      <c r="AS15626" s="41"/>
      <c r="AT15626" s="41"/>
      <c r="AU15626" s="41"/>
      <c r="AV15626" s="41"/>
      <c r="AW15626" s="41"/>
      <c r="AX15626" s="41"/>
      <c r="AY15626" s="41"/>
      <c r="AZ15626" s="41"/>
      <c r="BA15626" s="41"/>
      <c r="BB15626" s="41"/>
      <c r="BC15626" s="41"/>
      <c r="BD15626" s="41"/>
      <c r="BE15626" s="41"/>
      <c r="BF15626" s="41"/>
      <c r="BG15626" s="41"/>
      <c r="BH15626" s="41"/>
      <c r="BI15626" s="41"/>
      <c r="BJ15626" s="41"/>
      <c r="BK15626" s="41"/>
      <c r="BL15626" s="41"/>
      <c r="BM15626" s="41"/>
      <c r="BN15626" s="41"/>
      <c r="BO15626" s="41"/>
      <c r="BP15626" s="108"/>
      <c r="CG15626" s="102"/>
      <c r="CI15626" s="45"/>
    </row>
    <row r="15627" spans="37:87" ht="13" customHeight="1">
      <c r="AK15627" s="114"/>
      <c r="AL15627" s="41"/>
      <c r="AM15627" s="41"/>
      <c r="AN15627" s="41"/>
      <c r="AO15627" s="41"/>
      <c r="AP15627" s="41"/>
      <c r="AQ15627" s="41"/>
      <c r="AR15627" s="41"/>
      <c r="AS15627" s="41"/>
      <c r="AT15627" s="41"/>
      <c r="AU15627" s="41"/>
      <c r="AV15627" s="41"/>
      <c r="AW15627" s="41"/>
      <c r="AX15627" s="41"/>
      <c r="AY15627" s="41"/>
      <c r="AZ15627" s="41"/>
      <c r="BA15627" s="41"/>
      <c r="BB15627" s="41"/>
      <c r="BC15627" s="41"/>
      <c r="BD15627" s="41"/>
      <c r="BE15627" s="41"/>
      <c r="BF15627" s="41"/>
      <c r="BG15627" s="41"/>
      <c r="BH15627" s="41"/>
      <c r="BI15627" s="41"/>
      <c r="BJ15627" s="41"/>
      <c r="BK15627" s="41"/>
      <c r="BL15627" s="41"/>
      <c r="BM15627" s="41"/>
      <c r="BN15627" s="41"/>
      <c r="BO15627" s="41"/>
      <c r="BP15627" s="108"/>
      <c r="CG15627" s="102"/>
      <c r="CI15627" s="45"/>
    </row>
    <row r="15628" spans="37:87" ht="13" customHeight="1">
      <c r="AK15628" s="114"/>
      <c r="AL15628" s="41"/>
      <c r="AM15628" s="41"/>
      <c r="AN15628" s="41"/>
      <c r="AO15628" s="41"/>
      <c r="AP15628" s="41"/>
      <c r="AQ15628" s="41"/>
      <c r="AR15628" s="41"/>
      <c r="AS15628" s="41"/>
      <c r="AT15628" s="41"/>
      <c r="AU15628" s="41"/>
      <c r="AV15628" s="41"/>
      <c r="AW15628" s="41"/>
      <c r="AX15628" s="41"/>
      <c r="AY15628" s="41"/>
      <c r="AZ15628" s="41"/>
      <c r="BA15628" s="41"/>
      <c r="BB15628" s="41"/>
      <c r="BC15628" s="41"/>
      <c r="BD15628" s="41"/>
      <c r="BE15628" s="41"/>
      <c r="BF15628" s="41"/>
      <c r="BG15628" s="41"/>
      <c r="BH15628" s="41"/>
      <c r="BI15628" s="41"/>
      <c r="BJ15628" s="41"/>
      <c r="BK15628" s="41"/>
      <c r="BL15628" s="41"/>
      <c r="BM15628" s="41"/>
      <c r="BN15628" s="41"/>
      <c r="BO15628" s="41"/>
      <c r="BP15628" s="108"/>
      <c r="CG15628" s="102"/>
      <c r="CI15628" s="45"/>
    </row>
    <row r="15629" spans="37:87" ht="13" customHeight="1">
      <c r="AK15629" s="114"/>
      <c r="AL15629" s="41"/>
      <c r="AM15629" s="41"/>
      <c r="AN15629" s="41"/>
      <c r="AO15629" s="41"/>
      <c r="AP15629" s="41"/>
      <c r="AQ15629" s="41"/>
      <c r="AR15629" s="41"/>
      <c r="AS15629" s="41"/>
      <c r="AT15629" s="41"/>
      <c r="AU15629" s="41"/>
      <c r="AV15629" s="41"/>
      <c r="AW15629" s="41"/>
      <c r="AX15629" s="41"/>
      <c r="AY15629" s="41"/>
      <c r="AZ15629" s="41"/>
      <c r="BA15629" s="41"/>
      <c r="BB15629" s="41"/>
      <c r="BC15629" s="41"/>
      <c r="BD15629" s="41"/>
      <c r="BE15629" s="41"/>
      <c r="BF15629" s="41"/>
      <c r="BG15629" s="41"/>
      <c r="BH15629" s="41"/>
      <c r="BI15629" s="41"/>
      <c r="BJ15629" s="41"/>
      <c r="BK15629" s="41"/>
      <c r="BL15629" s="41"/>
      <c r="BM15629" s="41"/>
      <c r="BN15629" s="41"/>
      <c r="BO15629" s="41"/>
      <c r="BP15629" s="108"/>
      <c r="CG15629" s="102"/>
      <c r="CI15629" s="45"/>
    </row>
    <row r="15630" spans="37:87" ht="13" customHeight="1">
      <c r="AK15630" s="114"/>
      <c r="AL15630" s="41"/>
      <c r="AM15630" s="41"/>
      <c r="AN15630" s="41"/>
      <c r="AO15630" s="41"/>
      <c r="AP15630" s="41"/>
      <c r="AQ15630" s="41"/>
      <c r="AR15630" s="41"/>
      <c r="AS15630" s="41"/>
      <c r="AT15630" s="41"/>
      <c r="AU15630" s="41"/>
      <c r="AV15630" s="41"/>
      <c r="AW15630" s="41"/>
      <c r="AX15630" s="41"/>
      <c r="AY15630" s="41"/>
      <c r="AZ15630" s="41"/>
      <c r="BA15630" s="41"/>
      <c r="BB15630" s="41"/>
      <c r="BC15630" s="41"/>
      <c r="BD15630" s="41"/>
      <c r="BE15630" s="41"/>
      <c r="BF15630" s="41"/>
      <c r="BG15630" s="41"/>
      <c r="BH15630" s="41"/>
      <c r="BI15630" s="41"/>
      <c r="BJ15630" s="41"/>
      <c r="BK15630" s="41"/>
      <c r="BL15630" s="41"/>
      <c r="BM15630" s="41"/>
      <c r="BN15630" s="41"/>
      <c r="BO15630" s="41"/>
      <c r="BP15630" s="108"/>
      <c r="CG15630" s="102"/>
      <c r="CI15630" s="45"/>
    </row>
    <row r="15631" spans="37:87" ht="13" customHeight="1">
      <c r="AK15631" s="114"/>
      <c r="AL15631" s="41"/>
      <c r="AM15631" s="41"/>
      <c r="AN15631" s="41"/>
      <c r="AO15631" s="41"/>
      <c r="AP15631" s="41"/>
      <c r="AQ15631" s="41"/>
      <c r="AR15631" s="41"/>
      <c r="AS15631" s="41"/>
      <c r="AT15631" s="41"/>
      <c r="AU15631" s="41"/>
      <c r="AV15631" s="41"/>
      <c r="AW15631" s="41"/>
      <c r="AX15631" s="41"/>
      <c r="AY15631" s="41"/>
      <c r="AZ15631" s="41"/>
      <c r="BA15631" s="41"/>
      <c r="BB15631" s="41"/>
      <c r="BC15631" s="41"/>
      <c r="BD15631" s="41"/>
      <c r="BE15631" s="41"/>
      <c r="BF15631" s="41"/>
      <c r="BG15631" s="41"/>
      <c r="BH15631" s="41"/>
      <c r="BI15631" s="41"/>
      <c r="BJ15631" s="41"/>
      <c r="BK15631" s="41"/>
      <c r="BL15631" s="41"/>
      <c r="BM15631" s="41"/>
      <c r="BN15631" s="41"/>
      <c r="BO15631" s="41"/>
      <c r="BP15631" s="108"/>
      <c r="CG15631" s="102"/>
      <c r="CI15631" s="45"/>
    </row>
    <row r="15632" spans="37:87" ht="13" customHeight="1">
      <c r="AK15632" s="114"/>
      <c r="AL15632" s="41"/>
      <c r="AM15632" s="41"/>
      <c r="AN15632" s="41"/>
      <c r="AO15632" s="41"/>
      <c r="AP15632" s="41"/>
      <c r="AQ15632" s="41"/>
      <c r="AR15632" s="41"/>
      <c r="AS15632" s="41"/>
      <c r="AT15632" s="41"/>
      <c r="AU15632" s="41"/>
      <c r="AV15632" s="41"/>
      <c r="AW15632" s="41"/>
      <c r="AX15632" s="41"/>
      <c r="AY15632" s="41"/>
      <c r="AZ15632" s="41"/>
      <c r="BA15632" s="41"/>
      <c r="BB15632" s="41"/>
      <c r="BC15632" s="41"/>
      <c r="BD15632" s="41"/>
      <c r="BE15632" s="41"/>
      <c r="BF15632" s="41"/>
      <c r="BG15632" s="41"/>
      <c r="BH15632" s="41"/>
      <c r="BI15632" s="41"/>
      <c r="BJ15632" s="41"/>
      <c r="BK15632" s="41"/>
      <c r="BL15632" s="41"/>
      <c r="BM15632" s="41"/>
      <c r="BN15632" s="41"/>
      <c r="BO15632" s="41"/>
      <c r="BP15632" s="108"/>
      <c r="CG15632" s="102"/>
      <c r="CI15632" s="45"/>
    </row>
    <row r="15633" spans="37:87" ht="13" customHeight="1">
      <c r="AK15633" s="114"/>
      <c r="AL15633" s="41"/>
      <c r="AM15633" s="41"/>
      <c r="AN15633" s="41"/>
      <c r="AO15633" s="41"/>
      <c r="AP15633" s="41"/>
      <c r="AQ15633" s="41"/>
      <c r="AR15633" s="41"/>
      <c r="AS15633" s="41"/>
      <c r="AT15633" s="41"/>
      <c r="AU15633" s="41"/>
      <c r="AV15633" s="41"/>
      <c r="AW15633" s="41"/>
      <c r="AX15633" s="41"/>
      <c r="AY15633" s="41"/>
      <c r="AZ15633" s="41"/>
      <c r="BA15633" s="41"/>
      <c r="BB15633" s="41"/>
      <c r="BC15633" s="41"/>
      <c r="BD15633" s="41"/>
      <c r="BE15633" s="41"/>
      <c r="BF15633" s="41"/>
      <c r="BG15633" s="41"/>
      <c r="BH15633" s="41"/>
      <c r="BI15633" s="41"/>
      <c r="BJ15633" s="41"/>
      <c r="BK15633" s="41"/>
      <c r="BL15633" s="41"/>
      <c r="BM15633" s="41"/>
      <c r="BN15633" s="41"/>
      <c r="BO15633" s="41"/>
      <c r="BP15633" s="108"/>
      <c r="CG15633" s="102"/>
      <c r="CI15633" s="45"/>
    </row>
    <row r="15634" spans="37:87" ht="13" customHeight="1">
      <c r="AK15634" s="114"/>
      <c r="AL15634" s="41"/>
      <c r="AM15634" s="41"/>
      <c r="AN15634" s="41"/>
      <c r="AO15634" s="41"/>
      <c r="AP15634" s="41"/>
      <c r="AQ15634" s="41"/>
      <c r="AR15634" s="41"/>
      <c r="AS15634" s="41"/>
      <c r="AT15634" s="41"/>
      <c r="AU15634" s="41"/>
      <c r="AV15634" s="41"/>
      <c r="AW15634" s="41"/>
      <c r="AX15634" s="41"/>
      <c r="AY15634" s="41"/>
      <c r="AZ15634" s="41"/>
      <c r="BA15634" s="41"/>
      <c r="BB15634" s="41"/>
      <c r="BC15634" s="41"/>
      <c r="BD15634" s="41"/>
      <c r="BE15634" s="41"/>
      <c r="BF15634" s="41"/>
      <c r="BG15634" s="41"/>
      <c r="BH15634" s="41"/>
      <c r="BI15634" s="41"/>
      <c r="BJ15634" s="41"/>
      <c r="BK15634" s="41"/>
      <c r="BL15634" s="41"/>
      <c r="BM15634" s="41"/>
      <c r="BN15634" s="41"/>
      <c r="BO15634" s="41"/>
      <c r="BP15634" s="108"/>
      <c r="CG15634" s="102"/>
      <c r="CI15634" s="45"/>
    </row>
    <row r="15635" spans="37:87" ht="13" customHeight="1">
      <c r="AK15635" s="114"/>
      <c r="AL15635" s="41"/>
      <c r="AM15635" s="41"/>
      <c r="AN15635" s="41"/>
      <c r="AO15635" s="41"/>
      <c r="AP15635" s="41"/>
      <c r="AQ15635" s="41"/>
      <c r="AR15635" s="41"/>
      <c r="AS15635" s="41"/>
      <c r="AT15635" s="41"/>
      <c r="AU15635" s="41"/>
      <c r="AV15635" s="41"/>
      <c r="AW15635" s="41"/>
      <c r="AX15635" s="41"/>
      <c r="AY15635" s="41"/>
      <c r="AZ15635" s="41"/>
      <c r="BA15635" s="41"/>
      <c r="BB15635" s="41"/>
      <c r="BC15635" s="41"/>
      <c r="BD15635" s="41"/>
      <c r="BE15635" s="41"/>
      <c r="BF15635" s="41"/>
      <c r="BG15635" s="41"/>
      <c r="BH15635" s="41"/>
      <c r="BI15635" s="41"/>
      <c r="BJ15635" s="41"/>
      <c r="BK15635" s="41"/>
      <c r="BL15635" s="41"/>
      <c r="BM15635" s="41"/>
      <c r="BN15635" s="41"/>
      <c r="BO15635" s="41"/>
      <c r="BP15635" s="108"/>
      <c r="CG15635" s="102"/>
      <c r="CI15635" s="45"/>
    </row>
    <row r="15636" spans="37:87" ht="13" customHeight="1">
      <c r="AK15636" s="114"/>
      <c r="AL15636" s="41"/>
      <c r="AM15636" s="41"/>
      <c r="AN15636" s="41"/>
      <c r="AO15636" s="41"/>
      <c r="AP15636" s="41"/>
      <c r="AQ15636" s="41"/>
      <c r="AR15636" s="41"/>
      <c r="AS15636" s="41"/>
      <c r="AT15636" s="41"/>
      <c r="AU15636" s="41"/>
      <c r="AV15636" s="41"/>
      <c r="AW15636" s="41"/>
      <c r="AX15636" s="41"/>
      <c r="AY15636" s="41"/>
      <c r="AZ15636" s="41"/>
      <c r="BA15636" s="41"/>
      <c r="BB15636" s="41"/>
      <c r="BC15636" s="41"/>
      <c r="BD15636" s="41"/>
      <c r="BE15636" s="41"/>
      <c r="BF15636" s="41"/>
      <c r="BG15636" s="41"/>
      <c r="BH15636" s="41"/>
      <c r="BI15636" s="41"/>
      <c r="BJ15636" s="41"/>
      <c r="BK15636" s="41"/>
      <c r="BL15636" s="41"/>
      <c r="BM15636" s="41"/>
      <c r="BN15636" s="41"/>
      <c r="BO15636" s="41"/>
      <c r="BP15636" s="108"/>
      <c r="CG15636" s="102"/>
      <c r="CI15636" s="45"/>
    </row>
    <row r="15637" spans="37:87" ht="13" customHeight="1">
      <c r="AK15637" s="114"/>
      <c r="AL15637" s="41"/>
      <c r="AM15637" s="41"/>
      <c r="AN15637" s="41"/>
      <c r="AO15637" s="41"/>
      <c r="AP15637" s="41"/>
      <c r="AQ15637" s="41"/>
      <c r="AR15637" s="41"/>
      <c r="AS15637" s="41"/>
      <c r="AT15637" s="41"/>
      <c r="AU15637" s="41"/>
      <c r="AV15637" s="41"/>
      <c r="AW15637" s="41"/>
      <c r="AX15637" s="41"/>
      <c r="AY15637" s="41"/>
      <c r="AZ15637" s="41"/>
      <c r="BA15637" s="41"/>
      <c r="BB15637" s="41"/>
      <c r="BC15637" s="41"/>
      <c r="BD15637" s="41"/>
      <c r="BE15637" s="41"/>
      <c r="BF15637" s="41"/>
      <c r="BG15637" s="41"/>
      <c r="BH15637" s="41"/>
      <c r="BI15637" s="41"/>
      <c r="BJ15637" s="41"/>
      <c r="BK15637" s="41"/>
      <c r="BL15637" s="41"/>
      <c r="BM15637" s="41"/>
      <c r="BN15637" s="41"/>
      <c r="BO15637" s="41"/>
      <c r="BP15637" s="108"/>
      <c r="CG15637" s="102"/>
      <c r="CI15637" s="45"/>
    </row>
    <row r="15638" spans="37:87" ht="13" customHeight="1">
      <c r="AK15638" s="114"/>
      <c r="AL15638" s="41"/>
      <c r="AM15638" s="41"/>
      <c r="AN15638" s="41"/>
      <c r="AO15638" s="41"/>
      <c r="AP15638" s="41"/>
      <c r="AQ15638" s="41"/>
      <c r="AR15638" s="41"/>
      <c r="AS15638" s="41"/>
      <c r="AT15638" s="41"/>
      <c r="AU15638" s="41"/>
      <c r="AV15638" s="41"/>
      <c r="AW15638" s="41"/>
      <c r="AX15638" s="41"/>
      <c r="AY15638" s="41"/>
      <c r="AZ15638" s="41"/>
      <c r="BA15638" s="41"/>
      <c r="BB15638" s="41"/>
      <c r="BC15638" s="41"/>
      <c r="BD15638" s="41"/>
      <c r="BE15638" s="41"/>
      <c r="BF15638" s="41"/>
      <c r="BG15638" s="41"/>
      <c r="BH15638" s="41"/>
      <c r="BI15638" s="41"/>
      <c r="BJ15638" s="41"/>
      <c r="BK15638" s="41"/>
      <c r="BL15638" s="41"/>
      <c r="BM15638" s="41"/>
      <c r="BN15638" s="41"/>
      <c r="BO15638" s="41"/>
      <c r="BP15638" s="108"/>
      <c r="CG15638" s="102"/>
      <c r="CI15638" s="45"/>
    </row>
    <row r="15639" spans="37:87" ht="13" customHeight="1">
      <c r="AK15639" s="114"/>
      <c r="AL15639" s="41"/>
      <c r="AM15639" s="41"/>
      <c r="AN15639" s="41"/>
      <c r="AO15639" s="41"/>
      <c r="AP15639" s="41"/>
      <c r="AQ15639" s="41"/>
      <c r="AR15639" s="41"/>
      <c r="AS15639" s="41"/>
      <c r="AT15639" s="41"/>
      <c r="AU15639" s="41"/>
      <c r="AV15639" s="41"/>
      <c r="AW15639" s="41"/>
      <c r="AX15639" s="41"/>
      <c r="AY15639" s="41"/>
      <c r="AZ15639" s="41"/>
      <c r="BA15639" s="41"/>
      <c r="BB15639" s="41"/>
      <c r="BC15639" s="41"/>
      <c r="BD15639" s="41"/>
      <c r="BE15639" s="41"/>
      <c r="BF15639" s="41"/>
      <c r="BG15639" s="41"/>
      <c r="BH15639" s="41"/>
      <c r="BI15639" s="41"/>
      <c r="BJ15639" s="41"/>
      <c r="BK15639" s="41"/>
      <c r="BL15639" s="41"/>
      <c r="BM15639" s="41"/>
      <c r="BN15639" s="41"/>
      <c r="BO15639" s="41"/>
      <c r="BP15639" s="108"/>
      <c r="CG15639" s="102"/>
      <c r="CI15639" s="45"/>
    </row>
    <row r="15640" spans="37:87" ht="13" customHeight="1">
      <c r="AK15640" s="114"/>
      <c r="AL15640" s="41"/>
      <c r="AM15640" s="41"/>
      <c r="AN15640" s="41"/>
      <c r="AO15640" s="41"/>
      <c r="AP15640" s="41"/>
      <c r="AQ15640" s="41"/>
      <c r="AR15640" s="41"/>
      <c r="AS15640" s="41"/>
      <c r="AT15640" s="41"/>
      <c r="AU15640" s="41"/>
      <c r="AV15640" s="41"/>
      <c r="AW15640" s="41"/>
      <c r="AX15640" s="41"/>
      <c r="AY15640" s="41"/>
      <c r="AZ15640" s="41"/>
      <c r="BA15640" s="41"/>
      <c r="BB15640" s="41"/>
      <c r="BC15640" s="41"/>
      <c r="BD15640" s="41"/>
      <c r="BE15640" s="41"/>
      <c r="BF15640" s="41"/>
      <c r="BG15640" s="41"/>
      <c r="BH15640" s="41"/>
      <c r="BI15640" s="41"/>
      <c r="BJ15640" s="41"/>
      <c r="BK15640" s="41"/>
      <c r="BL15640" s="41"/>
      <c r="BM15640" s="41"/>
      <c r="BN15640" s="41"/>
      <c r="BO15640" s="41"/>
      <c r="BP15640" s="108"/>
      <c r="CG15640" s="102"/>
      <c r="CI15640" s="45"/>
    </row>
    <row r="15641" spans="37:87" ht="13" customHeight="1">
      <c r="AK15641" s="114"/>
      <c r="AL15641" s="41"/>
      <c r="AM15641" s="41"/>
      <c r="AN15641" s="41"/>
      <c r="AO15641" s="41"/>
      <c r="AP15641" s="41"/>
      <c r="AQ15641" s="41"/>
      <c r="AR15641" s="41"/>
      <c r="AS15641" s="41"/>
      <c r="AT15641" s="41"/>
      <c r="AU15641" s="41"/>
      <c r="AV15641" s="41"/>
      <c r="AW15641" s="41"/>
      <c r="AX15641" s="41"/>
      <c r="AY15641" s="41"/>
      <c r="AZ15641" s="41"/>
      <c r="BA15641" s="41"/>
      <c r="BB15641" s="41"/>
      <c r="BC15641" s="41"/>
      <c r="BD15641" s="41"/>
      <c r="BE15641" s="41"/>
      <c r="BF15641" s="41"/>
      <c r="BG15641" s="41"/>
      <c r="BH15641" s="41"/>
      <c r="BI15641" s="41"/>
      <c r="BJ15641" s="41"/>
      <c r="BK15641" s="41"/>
      <c r="BL15641" s="41"/>
      <c r="BM15641" s="41"/>
      <c r="BN15641" s="41"/>
      <c r="BO15641" s="41"/>
      <c r="BP15641" s="108"/>
      <c r="CG15641" s="102"/>
      <c r="CI15641" s="45"/>
    </row>
    <row r="15642" spans="37:87" ht="13" customHeight="1">
      <c r="AK15642" s="114"/>
      <c r="AL15642" s="41"/>
      <c r="AM15642" s="41"/>
      <c r="AN15642" s="41"/>
      <c r="AO15642" s="41"/>
      <c r="AP15642" s="41"/>
      <c r="AQ15642" s="41"/>
      <c r="AR15642" s="41"/>
      <c r="AS15642" s="41"/>
      <c r="AT15642" s="41"/>
      <c r="AU15642" s="41"/>
      <c r="AV15642" s="41"/>
      <c r="AW15642" s="41"/>
      <c r="AX15642" s="41"/>
      <c r="AY15642" s="41"/>
      <c r="AZ15642" s="41"/>
      <c r="BA15642" s="41"/>
      <c r="BB15642" s="41"/>
      <c r="BC15642" s="41"/>
      <c r="BD15642" s="41"/>
      <c r="BE15642" s="41"/>
      <c r="BF15642" s="41"/>
      <c r="BG15642" s="41"/>
      <c r="BH15642" s="41"/>
      <c r="BI15642" s="41"/>
      <c r="BJ15642" s="41"/>
      <c r="BK15642" s="41"/>
      <c r="BL15642" s="41"/>
      <c r="BM15642" s="41"/>
      <c r="BN15642" s="41"/>
      <c r="BO15642" s="41"/>
      <c r="BP15642" s="108"/>
      <c r="CG15642" s="102"/>
      <c r="CI15642" s="45"/>
    </row>
    <row r="15643" spans="37:87" ht="13" customHeight="1">
      <c r="AK15643" s="114"/>
      <c r="AL15643" s="41"/>
      <c r="AM15643" s="41"/>
      <c r="AN15643" s="41"/>
      <c r="AO15643" s="41"/>
      <c r="AP15643" s="41"/>
      <c r="AQ15643" s="41"/>
      <c r="AR15643" s="41"/>
      <c r="AS15643" s="41"/>
      <c r="AT15643" s="41"/>
      <c r="AU15643" s="41"/>
      <c r="AV15643" s="41"/>
      <c r="AW15643" s="41"/>
      <c r="AX15643" s="41"/>
      <c r="AY15643" s="41"/>
      <c r="AZ15643" s="41"/>
      <c r="BA15643" s="41"/>
      <c r="BB15643" s="41"/>
      <c r="BC15643" s="41"/>
      <c r="BD15643" s="41"/>
      <c r="BE15643" s="41"/>
      <c r="BF15643" s="41"/>
      <c r="BG15643" s="41"/>
      <c r="BH15643" s="41"/>
      <c r="BI15643" s="41"/>
      <c r="BJ15643" s="41"/>
      <c r="BK15643" s="41"/>
      <c r="BL15643" s="41"/>
      <c r="BM15643" s="41"/>
      <c r="BN15643" s="41"/>
      <c r="BO15643" s="41"/>
      <c r="BP15643" s="108"/>
      <c r="CG15643" s="102"/>
      <c r="CI15643" s="45"/>
    </row>
    <row r="15644" spans="37:87" ht="13" customHeight="1">
      <c r="AK15644" s="114"/>
      <c r="AL15644" s="41"/>
      <c r="AM15644" s="41"/>
      <c r="AN15644" s="41"/>
      <c r="AO15644" s="41"/>
      <c r="AP15644" s="41"/>
      <c r="AQ15644" s="41"/>
      <c r="AR15644" s="41"/>
      <c r="AS15644" s="41"/>
      <c r="AT15644" s="41"/>
      <c r="AU15644" s="41"/>
      <c r="AV15644" s="41"/>
      <c r="AW15644" s="41"/>
      <c r="AX15644" s="41"/>
      <c r="AY15644" s="41"/>
      <c r="AZ15644" s="41"/>
      <c r="BA15644" s="41"/>
      <c r="BB15644" s="41"/>
      <c r="BC15644" s="41"/>
      <c r="BD15644" s="41"/>
      <c r="BE15644" s="41"/>
      <c r="BF15644" s="41"/>
      <c r="BG15644" s="41"/>
      <c r="BH15644" s="41"/>
      <c r="BI15644" s="41"/>
      <c r="BJ15644" s="41"/>
      <c r="BK15644" s="41"/>
      <c r="BL15644" s="41"/>
      <c r="BM15644" s="41"/>
      <c r="BN15644" s="41"/>
      <c r="BO15644" s="41"/>
      <c r="BP15644" s="108"/>
      <c r="CG15644" s="102"/>
      <c r="CI15644" s="45"/>
    </row>
    <row r="15645" spans="37:87" ht="13" customHeight="1">
      <c r="AK15645" s="114"/>
      <c r="AL15645" s="41"/>
      <c r="AM15645" s="41"/>
      <c r="AN15645" s="41"/>
      <c r="AO15645" s="41"/>
      <c r="AP15645" s="41"/>
      <c r="AQ15645" s="41"/>
      <c r="AR15645" s="41"/>
      <c r="AS15645" s="41"/>
      <c r="AT15645" s="41"/>
      <c r="AU15645" s="41"/>
      <c r="AV15645" s="41"/>
      <c r="AW15645" s="41"/>
      <c r="AX15645" s="41"/>
      <c r="AY15645" s="41"/>
      <c r="AZ15645" s="41"/>
      <c r="BA15645" s="41"/>
      <c r="BB15645" s="41"/>
      <c r="BC15645" s="41"/>
      <c r="BD15645" s="41"/>
      <c r="BE15645" s="41"/>
      <c r="BF15645" s="41"/>
      <c r="BG15645" s="41"/>
      <c r="BH15645" s="41"/>
      <c r="BI15645" s="41"/>
      <c r="BJ15645" s="41"/>
      <c r="BK15645" s="41"/>
      <c r="BL15645" s="41"/>
      <c r="BM15645" s="41"/>
      <c r="BN15645" s="41"/>
      <c r="BO15645" s="41"/>
      <c r="BP15645" s="108"/>
      <c r="CG15645" s="102"/>
      <c r="CI15645" s="45"/>
    </row>
    <row r="15646" spans="37:87" ht="13" customHeight="1">
      <c r="AK15646" s="114"/>
      <c r="AL15646" s="41"/>
      <c r="AM15646" s="41"/>
      <c r="AN15646" s="41"/>
      <c r="AO15646" s="41"/>
      <c r="AP15646" s="41"/>
      <c r="AQ15646" s="41"/>
      <c r="AR15646" s="41"/>
      <c r="AS15646" s="41"/>
      <c r="AT15646" s="41"/>
      <c r="AU15646" s="41"/>
      <c r="AV15646" s="41"/>
      <c r="AW15646" s="41"/>
      <c r="AX15646" s="41"/>
      <c r="AY15646" s="41"/>
      <c r="AZ15646" s="41"/>
      <c r="BA15646" s="41"/>
      <c r="BB15646" s="41"/>
      <c r="BC15646" s="41"/>
      <c r="BD15646" s="41"/>
      <c r="BE15646" s="41"/>
      <c r="BF15646" s="41"/>
      <c r="BG15646" s="41"/>
      <c r="BH15646" s="41"/>
      <c r="BI15646" s="41"/>
      <c r="BJ15646" s="41"/>
      <c r="BK15646" s="41"/>
      <c r="BL15646" s="41"/>
      <c r="BM15646" s="41"/>
      <c r="BN15646" s="41"/>
      <c r="BO15646" s="41"/>
      <c r="BP15646" s="108"/>
      <c r="CG15646" s="102"/>
      <c r="CI15646" s="45"/>
    </row>
    <row r="15647" spans="37:87" ht="13" customHeight="1">
      <c r="AK15647" s="114"/>
      <c r="AL15647" s="41"/>
      <c r="AM15647" s="41"/>
      <c r="AN15647" s="41"/>
      <c r="AO15647" s="41"/>
      <c r="AP15647" s="41"/>
      <c r="AQ15647" s="41"/>
      <c r="AR15647" s="41"/>
      <c r="AS15647" s="41"/>
      <c r="AT15647" s="41"/>
      <c r="AU15647" s="41"/>
      <c r="AV15647" s="41"/>
      <c r="AW15647" s="41"/>
      <c r="AX15647" s="41"/>
      <c r="AY15647" s="41"/>
      <c r="AZ15647" s="41"/>
      <c r="BA15647" s="41"/>
      <c r="BB15647" s="41"/>
      <c r="BC15647" s="41"/>
      <c r="BD15647" s="41"/>
      <c r="BE15647" s="41"/>
      <c r="BF15647" s="41"/>
      <c r="BG15647" s="41"/>
      <c r="BH15647" s="41"/>
      <c r="BI15647" s="41"/>
      <c r="BJ15647" s="41"/>
      <c r="BK15647" s="41"/>
      <c r="BL15647" s="41"/>
      <c r="BM15647" s="41"/>
      <c r="BN15647" s="41"/>
      <c r="BO15647" s="41"/>
      <c r="BP15647" s="108"/>
      <c r="CG15647" s="102"/>
      <c r="CI15647" s="45"/>
    </row>
    <row r="15648" spans="37:87" ht="13" customHeight="1">
      <c r="AK15648" s="114"/>
      <c r="AL15648" s="41"/>
      <c r="AM15648" s="41"/>
      <c r="AN15648" s="41"/>
      <c r="AO15648" s="41"/>
      <c r="AP15648" s="41"/>
      <c r="AQ15648" s="41"/>
      <c r="AR15648" s="41"/>
      <c r="AS15648" s="41"/>
      <c r="AT15648" s="41"/>
      <c r="AU15648" s="41"/>
      <c r="AV15648" s="41"/>
      <c r="AW15648" s="41"/>
      <c r="AX15648" s="41"/>
      <c r="AY15648" s="41"/>
      <c r="AZ15648" s="41"/>
      <c r="BA15648" s="41"/>
      <c r="BB15648" s="41"/>
      <c r="BC15648" s="41"/>
      <c r="BD15648" s="41"/>
      <c r="BE15648" s="41"/>
      <c r="BF15648" s="41"/>
      <c r="BG15648" s="41"/>
      <c r="BH15648" s="41"/>
      <c r="BI15648" s="41"/>
      <c r="BJ15648" s="41"/>
      <c r="BK15648" s="41"/>
      <c r="BL15648" s="41"/>
      <c r="BM15648" s="41"/>
      <c r="BN15648" s="41"/>
      <c r="BO15648" s="41"/>
      <c r="BP15648" s="108"/>
      <c r="CG15648" s="102"/>
      <c r="CI15648" s="45"/>
    </row>
    <row r="15649" spans="37:87" ht="13" customHeight="1">
      <c r="AK15649" s="114"/>
      <c r="AL15649" s="41"/>
      <c r="AM15649" s="41"/>
      <c r="AN15649" s="41"/>
      <c r="AO15649" s="41"/>
      <c r="AP15649" s="41"/>
      <c r="AQ15649" s="41"/>
      <c r="AR15649" s="41"/>
      <c r="AS15649" s="41"/>
      <c r="AT15649" s="41"/>
      <c r="AU15649" s="41"/>
      <c r="AV15649" s="41"/>
      <c r="AW15649" s="41"/>
      <c r="AX15649" s="41"/>
      <c r="AY15649" s="41"/>
      <c r="AZ15649" s="41"/>
      <c r="BA15649" s="41"/>
      <c r="BB15649" s="41"/>
      <c r="BC15649" s="41"/>
      <c r="BD15649" s="41"/>
      <c r="BE15649" s="41"/>
      <c r="BF15649" s="41"/>
      <c r="BG15649" s="41"/>
      <c r="BH15649" s="41"/>
      <c r="BI15649" s="41"/>
      <c r="BJ15649" s="41"/>
      <c r="BK15649" s="41"/>
      <c r="BL15649" s="41"/>
      <c r="BM15649" s="41"/>
      <c r="BN15649" s="41"/>
      <c r="BO15649" s="41"/>
      <c r="BP15649" s="108"/>
      <c r="CG15649" s="102"/>
      <c r="CI15649" s="45"/>
    </row>
    <row r="15650" spans="37:87" ht="13" customHeight="1">
      <c r="AK15650" s="114"/>
      <c r="AL15650" s="41"/>
      <c r="AM15650" s="41"/>
      <c r="AN15650" s="41"/>
      <c r="AO15650" s="41"/>
      <c r="AP15650" s="41"/>
      <c r="AQ15650" s="41"/>
      <c r="AR15650" s="41"/>
      <c r="AS15650" s="41"/>
      <c r="AT15650" s="41"/>
      <c r="AU15650" s="41"/>
      <c r="AV15650" s="41"/>
      <c r="AW15650" s="41"/>
      <c r="AX15650" s="41"/>
      <c r="AY15650" s="41"/>
      <c r="AZ15650" s="41"/>
      <c r="BA15650" s="41"/>
      <c r="BB15650" s="41"/>
      <c r="BC15650" s="41"/>
      <c r="BD15650" s="41"/>
      <c r="BE15650" s="41"/>
      <c r="BF15650" s="41"/>
      <c r="BG15650" s="41"/>
      <c r="BH15650" s="41"/>
      <c r="BI15650" s="41"/>
      <c r="BJ15650" s="41"/>
      <c r="BK15650" s="41"/>
      <c r="BL15650" s="41"/>
      <c r="BM15650" s="41"/>
      <c r="BN15650" s="41"/>
      <c r="BO15650" s="41"/>
      <c r="BP15650" s="108"/>
      <c r="CG15650" s="102"/>
      <c r="CI15650" s="45"/>
    </row>
    <row r="15651" spans="37:87" ht="13" customHeight="1">
      <c r="AK15651" s="114"/>
      <c r="AL15651" s="41"/>
      <c r="AM15651" s="41"/>
      <c r="AN15651" s="41"/>
      <c r="AO15651" s="41"/>
      <c r="AP15651" s="41"/>
      <c r="AQ15651" s="41"/>
      <c r="AR15651" s="41"/>
      <c r="AS15651" s="41"/>
      <c r="AT15651" s="41"/>
      <c r="AU15651" s="41"/>
      <c r="AV15651" s="41"/>
      <c r="AW15651" s="41"/>
      <c r="AX15651" s="41"/>
      <c r="AY15651" s="41"/>
      <c r="AZ15651" s="41"/>
      <c r="BA15651" s="41"/>
      <c r="BB15651" s="41"/>
      <c r="BC15651" s="41"/>
      <c r="BD15651" s="41"/>
      <c r="BE15651" s="41"/>
      <c r="BF15651" s="41"/>
      <c r="BG15651" s="41"/>
      <c r="BH15651" s="41"/>
      <c r="BI15651" s="41"/>
      <c r="BJ15651" s="41"/>
      <c r="BK15651" s="41"/>
      <c r="BL15651" s="41"/>
      <c r="BM15651" s="41"/>
      <c r="BN15651" s="41"/>
      <c r="BO15651" s="41"/>
      <c r="BP15651" s="108"/>
      <c r="CG15651" s="102"/>
      <c r="CI15651" s="45"/>
    </row>
    <row r="15652" spans="37:87" ht="13" customHeight="1">
      <c r="AK15652" s="114"/>
      <c r="AL15652" s="41"/>
      <c r="AM15652" s="41"/>
      <c r="AN15652" s="41"/>
      <c r="AO15652" s="41"/>
      <c r="AP15652" s="41"/>
      <c r="AQ15652" s="41"/>
      <c r="AR15652" s="41"/>
      <c r="AS15652" s="41"/>
      <c r="AT15652" s="41"/>
      <c r="AU15652" s="41"/>
      <c r="AV15652" s="41"/>
      <c r="AW15652" s="41"/>
      <c r="AX15652" s="41"/>
      <c r="AY15652" s="41"/>
      <c r="AZ15652" s="41"/>
      <c r="BA15652" s="41"/>
      <c r="BB15652" s="41"/>
      <c r="BC15652" s="41"/>
      <c r="BD15652" s="41"/>
      <c r="BE15652" s="41"/>
      <c r="BF15652" s="41"/>
      <c r="BG15652" s="41"/>
      <c r="BH15652" s="41"/>
      <c r="BI15652" s="41"/>
      <c r="BJ15652" s="41"/>
      <c r="BK15652" s="41"/>
      <c r="BL15652" s="41"/>
      <c r="BM15652" s="41"/>
      <c r="BN15652" s="41"/>
      <c r="BO15652" s="41"/>
      <c r="BP15652" s="108"/>
      <c r="CG15652" s="102"/>
      <c r="CI15652" s="45"/>
    </row>
    <row r="15653" spans="37:87" ht="13" customHeight="1">
      <c r="AK15653" s="114"/>
      <c r="AL15653" s="41"/>
      <c r="AM15653" s="41"/>
      <c r="AN15653" s="41"/>
      <c r="AO15653" s="41"/>
      <c r="AP15653" s="41"/>
      <c r="AQ15653" s="41"/>
      <c r="AR15653" s="41"/>
      <c r="AS15653" s="41"/>
      <c r="AT15653" s="41"/>
      <c r="AU15653" s="41"/>
      <c r="AV15653" s="41"/>
      <c r="AW15653" s="41"/>
      <c r="AX15653" s="41"/>
      <c r="AY15653" s="41"/>
      <c r="AZ15653" s="41"/>
      <c r="BA15653" s="41"/>
      <c r="BB15653" s="41"/>
      <c r="BC15653" s="41"/>
      <c r="BD15653" s="41"/>
      <c r="BE15653" s="41"/>
      <c r="BF15653" s="41"/>
      <c r="BG15653" s="41"/>
      <c r="BH15653" s="41"/>
      <c r="BI15653" s="41"/>
      <c r="BJ15653" s="41"/>
      <c r="BK15653" s="41"/>
      <c r="BL15653" s="41"/>
      <c r="BM15653" s="41"/>
      <c r="BN15653" s="41"/>
      <c r="BO15653" s="41"/>
      <c r="BP15653" s="108"/>
      <c r="CG15653" s="102"/>
      <c r="CI15653" s="45"/>
    </row>
    <row r="15654" spans="37:87" ht="13" customHeight="1">
      <c r="AK15654" s="114"/>
      <c r="AL15654" s="41"/>
      <c r="AM15654" s="41"/>
      <c r="AN15654" s="41"/>
      <c r="AO15654" s="41"/>
      <c r="AP15654" s="41"/>
      <c r="AQ15654" s="41"/>
      <c r="AR15654" s="41"/>
      <c r="AS15654" s="41"/>
      <c r="AT15654" s="41"/>
      <c r="AU15654" s="41"/>
      <c r="AV15654" s="41"/>
      <c r="AW15654" s="41"/>
      <c r="AX15654" s="41"/>
      <c r="AY15654" s="41"/>
      <c r="AZ15654" s="41"/>
      <c r="BA15654" s="41"/>
      <c r="BB15654" s="41"/>
      <c r="BC15654" s="41"/>
      <c r="BD15654" s="41"/>
      <c r="BE15654" s="41"/>
      <c r="BF15654" s="41"/>
      <c r="BG15654" s="41"/>
      <c r="BH15654" s="41"/>
      <c r="BI15654" s="41"/>
      <c r="BJ15654" s="41"/>
      <c r="BK15654" s="41"/>
      <c r="BL15654" s="41"/>
      <c r="BM15654" s="41"/>
      <c r="BN15654" s="41"/>
      <c r="BO15654" s="41"/>
      <c r="BP15654" s="108"/>
      <c r="CG15654" s="102"/>
      <c r="CI15654" s="45"/>
    </row>
    <row r="15655" spans="37:87" ht="13" customHeight="1">
      <c r="AK15655" s="114"/>
      <c r="AL15655" s="41"/>
      <c r="AM15655" s="41"/>
      <c r="AN15655" s="41"/>
      <c r="AO15655" s="41"/>
      <c r="AP15655" s="41"/>
      <c r="AQ15655" s="41"/>
      <c r="AR15655" s="41"/>
      <c r="AS15655" s="41"/>
      <c r="AT15655" s="41"/>
      <c r="AU15655" s="41"/>
      <c r="AV15655" s="41"/>
      <c r="AW15655" s="41"/>
      <c r="AX15655" s="41"/>
      <c r="AY15655" s="41"/>
      <c r="AZ15655" s="41"/>
      <c r="BA15655" s="41"/>
      <c r="BB15655" s="41"/>
      <c r="BC15655" s="41"/>
      <c r="BD15655" s="41"/>
      <c r="BE15655" s="41"/>
      <c r="BF15655" s="41"/>
      <c r="BG15655" s="41"/>
      <c r="BH15655" s="41"/>
      <c r="BI15655" s="41"/>
      <c r="BJ15655" s="41"/>
      <c r="BK15655" s="41"/>
      <c r="BL15655" s="41"/>
      <c r="BM15655" s="41"/>
      <c r="BN15655" s="41"/>
      <c r="BO15655" s="41"/>
      <c r="BP15655" s="108"/>
      <c r="CG15655" s="102"/>
      <c r="CI15655" s="45"/>
    </row>
    <row r="15656" spans="37:87" ht="13" customHeight="1">
      <c r="AK15656" s="114"/>
      <c r="AL15656" s="41"/>
      <c r="AM15656" s="41"/>
      <c r="AN15656" s="41"/>
      <c r="AO15656" s="41"/>
      <c r="AP15656" s="41"/>
      <c r="AQ15656" s="41"/>
      <c r="AR15656" s="41"/>
      <c r="AS15656" s="41"/>
      <c r="AT15656" s="41"/>
      <c r="AU15656" s="41"/>
      <c r="AV15656" s="41"/>
      <c r="AW15656" s="41"/>
      <c r="AX15656" s="41"/>
      <c r="AY15656" s="41"/>
      <c r="AZ15656" s="41"/>
      <c r="BA15656" s="41"/>
      <c r="BB15656" s="41"/>
      <c r="BC15656" s="41"/>
      <c r="BD15656" s="41"/>
      <c r="BE15656" s="41"/>
      <c r="BF15656" s="41"/>
      <c r="BG15656" s="41"/>
      <c r="BH15656" s="41"/>
      <c r="BI15656" s="41"/>
      <c r="BJ15656" s="41"/>
      <c r="BK15656" s="41"/>
      <c r="BL15656" s="41"/>
      <c r="BM15656" s="41"/>
      <c r="BN15656" s="41"/>
      <c r="BO15656" s="41"/>
      <c r="BP15656" s="108"/>
      <c r="CG15656" s="102"/>
      <c r="CI15656" s="45"/>
    </row>
    <row r="15657" spans="37:87" ht="13" customHeight="1">
      <c r="AK15657" s="114"/>
      <c r="AL15657" s="41"/>
      <c r="AM15657" s="41"/>
      <c r="AN15657" s="41"/>
      <c r="AO15657" s="41"/>
      <c r="AP15657" s="41"/>
      <c r="AQ15657" s="41"/>
      <c r="AR15657" s="41"/>
      <c r="AS15657" s="41"/>
      <c r="AT15657" s="41"/>
      <c r="AU15657" s="41"/>
      <c r="AV15657" s="41"/>
      <c r="AW15657" s="41"/>
      <c r="AX15657" s="41"/>
      <c r="AY15657" s="41"/>
      <c r="AZ15657" s="41"/>
      <c r="BA15657" s="41"/>
      <c r="BB15657" s="41"/>
      <c r="BC15657" s="41"/>
      <c r="BD15657" s="41"/>
      <c r="BE15657" s="41"/>
      <c r="BF15657" s="41"/>
      <c r="BG15657" s="41"/>
      <c r="BH15657" s="41"/>
      <c r="BI15657" s="41"/>
      <c r="BJ15657" s="41"/>
      <c r="BK15657" s="41"/>
      <c r="BL15657" s="41"/>
      <c r="BM15657" s="41"/>
      <c r="BN15657" s="41"/>
      <c r="BO15657" s="41"/>
      <c r="BP15657" s="108"/>
      <c r="CG15657" s="102"/>
      <c r="CI15657" s="45"/>
    </row>
    <row r="15658" spans="37:87" ht="13" customHeight="1">
      <c r="AK15658" s="114"/>
      <c r="AL15658" s="41"/>
      <c r="AM15658" s="41"/>
      <c r="AN15658" s="41"/>
      <c r="AO15658" s="41"/>
      <c r="AP15658" s="41"/>
      <c r="AQ15658" s="41"/>
      <c r="AR15658" s="41"/>
      <c r="AS15658" s="41"/>
      <c r="AT15658" s="41"/>
      <c r="AU15658" s="41"/>
      <c r="AV15658" s="41"/>
      <c r="AW15658" s="41"/>
      <c r="AX15658" s="41"/>
      <c r="AY15658" s="41"/>
      <c r="AZ15658" s="41"/>
      <c r="BA15658" s="41"/>
      <c r="BB15658" s="41"/>
      <c r="BC15658" s="41"/>
      <c r="BD15658" s="41"/>
      <c r="BE15658" s="41"/>
      <c r="BF15658" s="41"/>
      <c r="BG15658" s="41"/>
      <c r="BH15658" s="41"/>
      <c r="BI15658" s="41"/>
      <c r="BJ15658" s="41"/>
      <c r="BK15658" s="41"/>
      <c r="BL15658" s="41"/>
      <c r="BM15658" s="41"/>
      <c r="BN15658" s="41"/>
      <c r="BO15658" s="41"/>
      <c r="BP15658" s="108"/>
      <c r="CG15658" s="102"/>
      <c r="CI15658" s="45"/>
    </row>
    <row r="15659" spans="37:87" ht="13" customHeight="1">
      <c r="AK15659" s="114"/>
      <c r="AL15659" s="41"/>
      <c r="AM15659" s="41"/>
      <c r="AN15659" s="41"/>
      <c r="AO15659" s="41"/>
      <c r="AP15659" s="41"/>
      <c r="AQ15659" s="41"/>
      <c r="AR15659" s="41"/>
      <c r="AS15659" s="41"/>
      <c r="AT15659" s="41"/>
      <c r="AU15659" s="41"/>
      <c r="AV15659" s="41"/>
      <c r="AW15659" s="41"/>
      <c r="AX15659" s="41"/>
      <c r="AY15659" s="41"/>
      <c r="AZ15659" s="41"/>
      <c r="BA15659" s="41"/>
      <c r="BB15659" s="41"/>
      <c r="BC15659" s="41"/>
      <c r="BD15659" s="41"/>
      <c r="BE15659" s="41"/>
      <c r="BF15659" s="41"/>
      <c r="BG15659" s="41"/>
      <c r="BH15659" s="41"/>
      <c r="BI15659" s="41"/>
      <c r="BJ15659" s="41"/>
      <c r="BK15659" s="41"/>
      <c r="BL15659" s="41"/>
      <c r="BM15659" s="41"/>
      <c r="BN15659" s="41"/>
      <c r="BO15659" s="41"/>
      <c r="BP15659" s="108"/>
      <c r="CG15659" s="102"/>
      <c r="CI15659" s="45"/>
    </row>
    <row r="15660" spans="37:87" ht="13" customHeight="1">
      <c r="AK15660" s="114"/>
      <c r="AL15660" s="41"/>
      <c r="AM15660" s="41"/>
      <c r="AN15660" s="41"/>
      <c r="AO15660" s="41"/>
      <c r="AP15660" s="41"/>
      <c r="AQ15660" s="41"/>
      <c r="AR15660" s="41"/>
      <c r="AS15660" s="41"/>
      <c r="AT15660" s="41"/>
      <c r="AU15660" s="41"/>
      <c r="AV15660" s="41"/>
      <c r="AW15660" s="41"/>
      <c r="AX15660" s="41"/>
      <c r="AY15660" s="41"/>
      <c r="AZ15660" s="41"/>
      <c r="BA15660" s="41"/>
      <c r="BB15660" s="41"/>
      <c r="BC15660" s="41"/>
      <c r="BD15660" s="41"/>
      <c r="BE15660" s="41"/>
      <c r="BF15660" s="41"/>
      <c r="BG15660" s="41"/>
      <c r="BH15660" s="41"/>
      <c r="BI15660" s="41"/>
      <c r="BJ15660" s="41"/>
      <c r="BK15660" s="41"/>
      <c r="BL15660" s="41"/>
      <c r="BM15660" s="41"/>
      <c r="BN15660" s="41"/>
      <c r="BO15660" s="41"/>
      <c r="BP15660" s="108"/>
      <c r="CG15660" s="102"/>
      <c r="CI15660" s="45"/>
    </row>
    <row r="15661" spans="37:87" ht="13" customHeight="1">
      <c r="AK15661" s="114"/>
      <c r="AL15661" s="41"/>
      <c r="AM15661" s="41"/>
      <c r="AN15661" s="41"/>
      <c r="AO15661" s="41"/>
      <c r="AP15661" s="41"/>
      <c r="AQ15661" s="41"/>
      <c r="AR15661" s="41"/>
      <c r="AS15661" s="41"/>
      <c r="AT15661" s="41"/>
      <c r="AU15661" s="41"/>
      <c r="AV15661" s="41"/>
      <c r="AW15661" s="41"/>
      <c r="AX15661" s="41"/>
      <c r="AY15661" s="41"/>
      <c r="AZ15661" s="41"/>
      <c r="BA15661" s="41"/>
      <c r="BB15661" s="41"/>
      <c r="BC15661" s="41"/>
      <c r="BD15661" s="41"/>
      <c r="BE15661" s="41"/>
      <c r="BF15661" s="41"/>
      <c r="BG15661" s="41"/>
      <c r="BH15661" s="41"/>
      <c r="BI15661" s="41"/>
      <c r="BJ15661" s="41"/>
      <c r="BK15661" s="41"/>
      <c r="BL15661" s="41"/>
      <c r="BM15661" s="41"/>
      <c r="BN15661" s="41"/>
      <c r="BO15661" s="41"/>
      <c r="BP15661" s="108"/>
      <c r="CG15661" s="102"/>
      <c r="CI15661" s="45"/>
    </row>
    <row r="15662" spans="37:87" ht="13" customHeight="1">
      <c r="AK15662" s="114"/>
      <c r="AL15662" s="41"/>
      <c r="AM15662" s="41"/>
      <c r="AN15662" s="41"/>
      <c r="AO15662" s="41"/>
      <c r="AP15662" s="41"/>
      <c r="AQ15662" s="41"/>
      <c r="AR15662" s="41"/>
      <c r="AS15662" s="41"/>
      <c r="AT15662" s="41"/>
      <c r="AU15662" s="41"/>
      <c r="AV15662" s="41"/>
      <c r="AW15662" s="41"/>
      <c r="AX15662" s="41"/>
      <c r="AY15662" s="41"/>
      <c r="AZ15662" s="41"/>
      <c r="BA15662" s="41"/>
      <c r="BB15662" s="41"/>
      <c r="BC15662" s="41"/>
      <c r="BD15662" s="41"/>
      <c r="BE15662" s="41"/>
      <c r="BF15662" s="41"/>
      <c r="BG15662" s="41"/>
      <c r="BH15662" s="41"/>
      <c r="BI15662" s="41"/>
      <c r="BJ15662" s="41"/>
      <c r="BK15662" s="41"/>
      <c r="BL15662" s="41"/>
      <c r="BM15662" s="41"/>
      <c r="BN15662" s="41"/>
      <c r="BO15662" s="41"/>
      <c r="BP15662" s="108"/>
      <c r="CG15662" s="102"/>
      <c r="CI15662" s="45"/>
    </row>
    <row r="15663" spans="37:87" ht="13" customHeight="1">
      <c r="AK15663" s="114"/>
      <c r="AL15663" s="41"/>
      <c r="AM15663" s="41"/>
      <c r="AN15663" s="41"/>
      <c r="AO15663" s="41"/>
      <c r="AP15663" s="41"/>
      <c r="AQ15663" s="41"/>
      <c r="AR15663" s="41"/>
      <c r="AS15663" s="41"/>
      <c r="AT15663" s="41"/>
      <c r="AU15663" s="41"/>
      <c r="AV15663" s="41"/>
      <c r="AW15663" s="41"/>
      <c r="AX15663" s="41"/>
      <c r="AY15663" s="41"/>
      <c r="AZ15663" s="41"/>
      <c r="BA15663" s="41"/>
      <c r="BB15663" s="41"/>
      <c r="BC15663" s="41"/>
      <c r="BD15663" s="41"/>
      <c r="BE15663" s="41"/>
      <c r="BF15663" s="41"/>
      <c r="BG15663" s="41"/>
      <c r="BH15663" s="41"/>
      <c r="BI15663" s="41"/>
      <c r="BJ15663" s="41"/>
      <c r="BK15663" s="41"/>
      <c r="BL15663" s="41"/>
      <c r="BM15663" s="41"/>
      <c r="BN15663" s="41"/>
      <c r="BO15663" s="41"/>
      <c r="BP15663" s="108"/>
      <c r="CG15663" s="102"/>
      <c r="CI15663" s="45"/>
    </row>
    <row r="15664" spans="37:87" ht="13" customHeight="1">
      <c r="AK15664" s="114"/>
      <c r="AL15664" s="41"/>
      <c r="AM15664" s="41"/>
      <c r="AN15664" s="41"/>
      <c r="AO15664" s="41"/>
      <c r="AP15664" s="41"/>
      <c r="AQ15664" s="41"/>
      <c r="AR15664" s="41"/>
      <c r="AS15664" s="41"/>
      <c r="AT15664" s="41"/>
      <c r="AU15664" s="41"/>
      <c r="AV15664" s="41"/>
      <c r="AW15664" s="41"/>
      <c r="AX15664" s="41"/>
      <c r="AY15664" s="41"/>
      <c r="AZ15664" s="41"/>
      <c r="BA15664" s="41"/>
      <c r="BB15664" s="41"/>
      <c r="BC15664" s="41"/>
      <c r="BD15664" s="41"/>
      <c r="BE15664" s="41"/>
      <c r="BF15664" s="41"/>
      <c r="BG15664" s="41"/>
      <c r="BH15664" s="41"/>
      <c r="BI15664" s="41"/>
      <c r="BJ15664" s="41"/>
      <c r="BK15664" s="41"/>
      <c r="BL15664" s="41"/>
      <c r="BM15664" s="41"/>
      <c r="BN15664" s="41"/>
      <c r="BO15664" s="41"/>
      <c r="BP15664" s="108"/>
      <c r="CG15664" s="102"/>
      <c r="CI15664" s="45"/>
    </row>
    <row r="15665" spans="37:87" ht="13" customHeight="1">
      <c r="AK15665" s="114"/>
      <c r="AL15665" s="41"/>
      <c r="AM15665" s="41"/>
      <c r="AN15665" s="41"/>
      <c r="AO15665" s="41"/>
      <c r="AP15665" s="41"/>
      <c r="AQ15665" s="41"/>
      <c r="AR15665" s="41"/>
      <c r="AS15665" s="41"/>
      <c r="AT15665" s="41"/>
      <c r="AU15665" s="41"/>
      <c r="AV15665" s="41"/>
      <c r="AW15665" s="41"/>
      <c r="AX15665" s="41"/>
      <c r="AY15665" s="41"/>
      <c r="AZ15665" s="41"/>
      <c r="BA15665" s="41"/>
      <c r="BB15665" s="41"/>
      <c r="BC15665" s="41"/>
      <c r="BD15665" s="41"/>
      <c r="BE15665" s="41"/>
      <c r="BF15665" s="41"/>
      <c r="BG15665" s="41"/>
      <c r="BH15665" s="41"/>
      <c r="BI15665" s="41"/>
      <c r="BJ15665" s="41"/>
      <c r="BK15665" s="41"/>
      <c r="BL15665" s="41"/>
      <c r="BM15665" s="41"/>
      <c r="BN15665" s="41"/>
      <c r="BO15665" s="41"/>
      <c r="BP15665" s="108"/>
      <c r="CG15665" s="102"/>
      <c r="CI15665" s="45"/>
    </row>
    <row r="15666" spans="37:87" ht="13" customHeight="1">
      <c r="AK15666" s="114"/>
      <c r="AL15666" s="41"/>
      <c r="AM15666" s="41"/>
      <c r="AN15666" s="41"/>
      <c r="AO15666" s="41"/>
      <c r="AP15666" s="41"/>
      <c r="AQ15666" s="41"/>
      <c r="AR15666" s="41"/>
      <c r="AS15666" s="41"/>
      <c r="AT15666" s="41"/>
      <c r="AU15666" s="41"/>
      <c r="AV15666" s="41"/>
      <c r="AW15666" s="41"/>
      <c r="AX15666" s="41"/>
      <c r="AY15666" s="41"/>
      <c r="AZ15666" s="41"/>
      <c r="BA15666" s="41"/>
      <c r="BB15666" s="41"/>
      <c r="BC15666" s="41"/>
      <c r="BD15666" s="41"/>
      <c r="BE15666" s="41"/>
      <c r="BF15666" s="41"/>
      <c r="BG15666" s="41"/>
      <c r="BH15666" s="41"/>
      <c r="BI15666" s="41"/>
      <c r="BJ15666" s="41"/>
      <c r="BK15666" s="41"/>
      <c r="BL15666" s="41"/>
      <c r="BM15666" s="41"/>
      <c r="BN15666" s="41"/>
      <c r="BO15666" s="41"/>
      <c r="BP15666" s="108"/>
      <c r="CG15666" s="102"/>
      <c r="CI15666" s="45"/>
    </row>
    <row r="15667" spans="37:87" ht="13" customHeight="1">
      <c r="AK15667" s="114"/>
      <c r="AL15667" s="41"/>
      <c r="AM15667" s="41"/>
      <c r="AN15667" s="41"/>
      <c r="AO15667" s="41"/>
      <c r="AP15667" s="41"/>
      <c r="AQ15667" s="41"/>
      <c r="AR15667" s="41"/>
      <c r="AS15667" s="41"/>
      <c r="AT15667" s="41"/>
      <c r="AU15667" s="41"/>
      <c r="AV15667" s="41"/>
      <c r="AW15667" s="41"/>
      <c r="AX15667" s="41"/>
      <c r="AY15667" s="41"/>
      <c r="AZ15667" s="41"/>
      <c r="BA15667" s="41"/>
      <c r="BB15667" s="41"/>
      <c r="BC15667" s="41"/>
      <c r="BD15667" s="41"/>
      <c r="BE15667" s="41"/>
      <c r="BF15667" s="41"/>
      <c r="BG15667" s="41"/>
      <c r="BH15667" s="41"/>
      <c r="BI15667" s="41"/>
      <c r="BJ15667" s="41"/>
      <c r="BK15667" s="41"/>
      <c r="BL15667" s="41"/>
      <c r="BM15667" s="41"/>
      <c r="BN15667" s="41"/>
      <c r="BO15667" s="41"/>
      <c r="BP15667" s="108"/>
      <c r="CG15667" s="102"/>
      <c r="CI15667" s="45"/>
    </row>
    <row r="15668" spans="37:87" ht="13" customHeight="1">
      <c r="AK15668" s="114"/>
      <c r="AL15668" s="41"/>
      <c r="AM15668" s="41"/>
      <c r="AN15668" s="41"/>
      <c r="AO15668" s="41"/>
      <c r="AP15668" s="41"/>
      <c r="AQ15668" s="41"/>
      <c r="AR15668" s="41"/>
      <c r="AS15668" s="41"/>
      <c r="AT15668" s="41"/>
      <c r="AU15668" s="41"/>
      <c r="AV15668" s="41"/>
      <c r="AW15668" s="41"/>
      <c r="AX15668" s="41"/>
      <c r="AY15668" s="41"/>
      <c r="AZ15668" s="41"/>
      <c r="BA15668" s="41"/>
      <c r="BB15668" s="41"/>
      <c r="BC15668" s="41"/>
      <c r="BD15668" s="41"/>
      <c r="BE15668" s="41"/>
      <c r="BF15668" s="41"/>
      <c r="BG15668" s="41"/>
      <c r="BH15668" s="41"/>
      <c r="BI15668" s="41"/>
      <c r="BJ15668" s="41"/>
      <c r="BK15668" s="41"/>
      <c r="BL15668" s="41"/>
      <c r="BM15668" s="41"/>
      <c r="BN15668" s="41"/>
      <c r="BO15668" s="41"/>
      <c r="BP15668" s="108"/>
      <c r="CG15668" s="102"/>
      <c r="CI15668" s="45"/>
    </row>
    <row r="15669" spans="37:87" ht="13" customHeight="1">
      <c r="AK15669" s="114"/>
      <c r="AL15669" s="41"/>
      <c r="AM15669" s="41"/>
      <c r="AN15669" s="41"/>
      <c r="AO15669" s="41"/>
      <c r="AP15669" s="41"/>
      <c r="AQ15669" s="41"/>
      <c r="AR15669" s="41"/>
      <c r="AS15669" s="41"/>
      <c r="AT15669" s="41"/>
      <c r="AU15669" s="41"/>
      <c r="AV15669" s="41"/>
      <c r="AW15669" s="41"/>
      <c r="AX15669" s="41"/>
      <c r="AY15669" s="41"/>
      <c r="AZ15669" s="41"/>
      <c r="BA15669" s="41"/>
      <c r="BB15669" s="41"/>
      <c r="BC15669" s="41"/>
      <c r="BD15669" s="41"/>
      <c r="BE15669" s="41"/>
      <c r="BF15669" s="41"/>
      <c r="BG15669" s="41"/>
      <c r="BH15669" s="41"/>
      <c r="BI15669" s="41"/>
      <c r="BJ15669" s="41"/>
      <c r="BK15669" s="41"/>
      <c r="BL15669" s="41"/>
      <c r="BM15669" s="41"/>
      <c r="BN15669" s="41"/>
      <c r="BO15669" s="41"/>
      <c r="BP15669" s="108"/>
      <c r="CG15669" s="102"/>
      <c r="CI15669" s="45"/>
    </row>
    <row r="15670" spans="37:87" ht="13" customHeight="1">
      <c r="AK15670" s="114"/>
      <c r="AL15670" s="41"/>
      <c r="AM15670" s="41"/>
      <c r="AN15670" s="41"/>
      <c r="AO15670" s="41"/>
      <c r="AP15670" s="41"/>
      <c r="AQ15670" s="41"/>
      <c r="AR15670" s="41"/>
      <c r="AS15670" s="41"/>
      <c r="AT15670" s="41"/>
      <c r="AU15670" s="41"/>
      <c r="AV15670" s="41"/>
      <c r="AW15670" s="41"/>
      <c r="AX15670" s="41"/>
      <c r="AY15670" s="41"/>
      <c r="AZ15670" s="41"/>
      <c r="BA15670" s="41"/>
      <c r="BB15670" s="41"/>
      <c r="BC15670" s="41"/>
      <c r="BD15670" s="41"/>
      <c r="BE15670" s="41"/>
      <c r="BF15670" s="41"/>
      <c r="BG15670" s="41"/>
      <c r="BH15670" s="41"/>
      <c r="BI15670" s="41"/>
      <c r="BJ15670" s="41"/>
      <c r="BK15670" s="41"/>
      <c r="BL15670" s="41"/>
      <c r="BM15670" s="41"/>
      <c r="BN15670" s="41"/>
      <c r="BO15670" s="41"/>
      <c r="BP15670" s="108"/>
      <c r="CG15670" s="102"/>
      <c r="CI15670" s="45"/>
    </row>
    <row r="15671" spans="37:87" ht="13" customHeight="1">
      <c r="AK15671" s="114"/>
      <c r="AL15671" s="41"/>
      <c r="AM15671" s="41"/>
      <c r="AN15671" s="41"/>
      <c r="AO15671" s="41"/>
      <c r="AP15671" s="41"/>
      <c r="AQ15671" s="41"/>
      <c r="AR15671" s="41"/>
      <c r="AS15671" s="41"/>
      <c r="AT15671" s="41"/>
      <c r="AU15671" s="41"/>
      <c r="AV15671" s="41"/>
      <c r="AW15671" s="41"/>
      <c r="AX15671" s="41"/>
      <c r="AY15671" s="41"/>
      <c r="AZ15671" s="41"/>
      <c r="BA15671" s="41"/>
      <c r="BB15671" s="41"/>
      <c r="BC15671" s="41"/>
      <c r="BD15671" s="41"/>
      <c r="BE15671" s="41"/>
      <c r="BF15671" s="41"/>
      <c r="BG15671" s="41"/>
      <c r="BH15671" s="41"/>
      <c r="BI15671" s="41"/>
      <c r="BJ15671" s="41"/>
      <c r="BK15671" s="41"/>
      <c r="BL15671" s="41"/>
      <c r="BM15671" s="41"/>
      <c r="BN15671" s="41"/>
      <c r="BO15671" s="41"/>
      <c r="BP15671" s="108"/>
      <c r="CG15671" s="102"/>
      <c r="CI15671" s="45"/>
    </row>
    <row r="15672" spans="37:87" ht="13" customHeight="1">
      <c r="AK15672" s="114"/>
      <c r="AL15672" s="41"/>
      <c r="AM15672" s="41"/>
      <c r="AN15672" s="41"/>
      <c r="AO15672" s="41"/>
      <c r="AP15672" s="41"/>
      <c r="AQ15672" s="41"/>
      <c r="AR15672" s="41"/>
      <c r="AS15672" s="41"/>
      <c r="AT15672" s="41"/>
      <c r="AU15672" s="41"/>
      <c r="AV15672" s="41"/>
      <c r="AW15672" s="41"/>
      <c r="AX15672" s="41"/>
      <c r="AY15672" s="41"/>
      <c r="AZ15672" s="41"/>
      <c r="BA15672" s="41"/>
      <c r="BB15672" s="41"/>
      <c r="BC15672" s="41"/>
      <c r="BD15672" s="41"/>
      <c r="BE15672" s="41"/>
      <c r="BF15672" s="41"/>
      <c r="BG15672" s="41"/>
      <c r="BH15672" s="41"/>
      <c r="BI15672" s="41"/>
      <c r="BJ15672" s="41"/>
      <c r="BK15672" s="41"/>
      <c r="BL15672" s="41"/>
      <c r="BM15672" s="41"/>
      <c r="BN15672" s="41"/>
      <c r="BO15672" s="41"/>
      <c r="BP15672" s="108"/>
      <c r="CG15672" s="102"/>
      <c r="CI15672" s="45"/>
    </row>
    <row r="15673" spans="37:87" ht="13" customHeight="1">
      <c r="AK15673" s="114"/>
      <c r="AL15673" s="41"/>
      <c r="AM15673" s="41"/>
      <c r="AN15673" s="41"/>
      <c r="AO15673" s="41"/>
      <c r="AP15673" s="41"/>
      <c r="AQ15673" s="41"/>
      <c r="AR15673" s="41"/>
      <c r="AS15673" s="41"/>
      <c r="AT15673" s="41"/>
      <c r="AU15673" s="41"/>
      <c r="AV15673" s="41"/>
      <c r="AW15673" s="41"/>
      <c r="AX15673" s="41"/>
      <c r="AY15673" s="41"/>
      <c r="AZ15673" s="41"/>
      <c r="BA15673" s="41"/>
      <c r="BB15673" s="41"/>
      <c r="BC15673" s="41"/>
      <c r="BD15673" s="41"/>
      <c r="BE15673" s="41"/>
      <c r="BF15673" s="41"/>
      <c r="BG15673" s="41"/>
      <c r="BH15673" s="41"/>
      <c r="BI15673" s="41"/>
      <c r="BJ15673" s="41"/>
      <c r="BK15673" s="41"/>
      <c r="BL15673" s="41"/>
      <c r="BM15673" s="41"/>
      <c r="BN15673" s="41"/>
      <c r="BO15673" s="41"/>
      <c r="BP15673" s="108"/>
      <c r="CG15673" s="102"/>
      <c r="CI15673" s="45"/>
    </row>
    <row r="15674" spans="37:87" ht="13" customHeight="1">
      <c r="AK15674" s="114"/>
      <c r="AL15674" s="41"/>
      <c r="AM15674" s="41"/>
      <c r="AN15674" s="41"/>
      <c r="AO15674" s="41"/>
      <c r="AP15674" s="41"/>
      <c r="AQ15674" s="41"/>
      <c r="AR15674" s="41"/>
      <c r="AS15674" s="41"/>
      <c r="AT15674" s="41"/>
      <c r="AU15674" s="41"/>
      <c r="AV15674" s="41"/>
      <c r="AW15674" s="41"/>
      <c r="AX15674" s="41"/>
      <c r="AY15674" s="41"/>
      <c r="AZ15674" s="41"/>
      <c r="BA15674" s="41"/>
      <c r="BB15674" s="41"/>
      <c r="BC15674" s="41"/>
      <c r="BD15674" s="41"/>
      <c r="BE15674" s="41"/>
      <c r="BF15674" s="41"/>
      <c r="BG15674" s="41"/>
      <c r="BH15674" s="41"/>
      <c r="BI15674" s="41"/>
      <c r="BJ15674" s="41"/>
      <c r="BK15674" s="41"/>
      <c r="BL15674" s="41"/>
      <c r="BM15674" s="41"/>
      <c r="BN15674" s="41"/>
      <c r="BO15674" s="41"/>
      <c r="BP15674" s="108"/>
      <c r="CG15674" s="102"/>
      <c r="CI15674" s="45"/>
    </row>
    <row r="15675" spans="37:87" ht="13" customHeight="1">
      <c r="AK15675" s="114"/>
      <c r="AL15675" s="41"/>
      <c r="AM15675" s="41"/>
      <c r="AN15675" s="41"/>
      <c r="AO15675" s="41"/>
      <c r="AP15675" s="41"/>
      <c r="AQ15675" s="41"/>
      <c r="AR15675" s="41"/>
      <c r="AS15675" s="41"/>
      <c r="AT15675" s="41"/>
      <c r="AU15675" s="41"/>
      <c r="AV15675" s="41"/>
      <c r="AW15675" s="41"/>
      <c r="AX15675" s="41"/>
      <c r="AY15675" s="41"/>
      <c r="AZ15675" s="41"/>
      <c r="BA15675" s="41"/>
      <c r="BB15675" s="41"/>
      <c r="BC15675" s="41"/>
      <c r="BD15675" s="41"/>
      <c r="BE15675" s="41"/>
      <c r="BF15675" s="41"/>
      <c r="BG15675" s="41"/>
      <c r="BH15675" s="41"/>
      <c r="BI15675" s="41"/>
      <c r="BJ15675" s="41"/>
      <c r="BK15675" s="41"/>
      <c r="BL15675" s="41"/>
      <c r="BM15675" s="41"/>
      <c r="BN15675" s="41"/>
      <c r="BO15675" s="41"/>
      <c r="BP15675" s="108"/>
      <c r="CG15675" s="102"/>
      <c r="CI15675" s="45"/>
    </row>
    <row r="15676" spans="37:87" ht="13" customHeight="1">
      <c r="AK15676" s="114"/>
      <c r="AL15676" s="41"/>
      <c r="AM15676" s="41"/>
      <c r="AN15676" s="41"/>
      <c r="AO15676" s="41"/>
      <c r="AP15676" s="41"/>
      <c r="AQ15676" s="41"/>
      <c r="AR15676" s="41"/>
      <c r="AS15676" s="41"/>
      <c r="AT15676" s="41"/>
      <c r="AU15676" s="41"/>
      <c r="AV15676" s="41"/>
      <c r="AW15676" s="41"/>
      <c r="AX15676" s="41"/>
      <c r="AY15676" s="41"/>
      <c r="AZ15676" s="41"/>
      <c r="BA15676" s="41"/>
      <c r="BB15676" s="41"/>
      <c r="BC15676" s="41"/>
      <c r="BD15676" s="41"/>
      <c r="BE15676" s="41"/>
      <c r="BF15676" s="41"/>
      <c r="BG15676" s="41"/>
      <c r="BH15676" s="41"/>
      <c r="BI15676" s="41"/>
      <c r="BJ15676" s="41"/>
      <c r="BK15676" s="41"/>
      <c r="BL15676" s="41"/>
      <c r="BM15676" s="41"/>
      <c r="BN15676" s="41"/>
      <c r="BO15676" s="41"/>
      <c r="BP15676" s="108"/>
      <c r="CG15676" s="102"/>
      <c r="CI15676" s="45"/>
    </row>
    <row r="15677" spans="37:87" ht="13" customHeight="1">
      <c r="AK15677" s="114"/>
      <c r="AL15677" s="41"/>
      <c r="AM15677" s="41"/>
      <c r="AN15677" s="41"/>
      <c r="AO15677" s="41"/>
      <c r="AP15677" s="41"/>
      <c r="AQ15677" s="41"/>
      <c r="AR15677" s="41"/>
      <c r="AS15677" s="41"/>
      <c r="AT15677" s="41"/>
      <c r="AU15677" s="41"/>
      <c r="AV15677" s="41"/>
      <c r="AW15677" s="41"/>
      <c r="AX15677" s="41"/>
      <c r="AY15677" s="41"/>
      <c r="AZ15677" s="41"/>
      <c r="BA15677" s="41"/>
      <c r="BB15677" s="41"/>
      <c r="BC15677" s="41"/>
      <c r="BD15677" s="41"/>
      <c r="BE15677" s="41"/>
      <c r="BF15677" s="41"/>
      <c r="BG15677" s="41"/>
      <c r="BH15677" s="41"/>
      <c r="BI15677" s="41"/>
      <c r="BJ15677" s="41"/>
      <c r="BK15677" s="41"/>
      <c r="BL15677" s="41"/>
      <c r="BM15677" s="41"/>
      <c r="BN15677" s="41"/>
      <c r="BO15677" s="41"/>
      <c r="BP15677" s="108"/>
      <c r="CG15677" s="102"/>
      <c r="CI15677" s="45"/>
    </row>
    <row r="15678" spans="37:87" ht="13" customHeight="1">
      <c r="AK15678" s="114"/>
      <c r="AL15678" s="41"/>
      <c r="AM15678" s="41"/>
      <c r="AN15678" s="41"/>
      <c r="AO15678" s="41"/>
      <c r="AP15678" s="41"/>
      <c r="AQ15678" s="41"/>
      <c r="AR15678" s="41"/>
      <c r="AS15678" s="41"/>
      <c r="AT15678" s="41"/>
      <c r="AU15678" s="41"/>
      <c r="AV15678" s="41"/>
      <c r="AW15678" s="41"/>
      <c r="AX15678" s="41"/>
      <c r="AY15678" s="41"/>
      <c r="AZ15678" s="41"/>
      <c r="BA15678" s="41"/>
      <c r="BB15678" s="41"/>
      <c r="BC15678" s="41"/>
      <c r="BD15678" s="41"/>
      <c r="BE15678" s="41"/>
      <c r="BF15678" s="41"/>
      <c r="BG15678" s="41"/>
      <c r="BH15678" s="41"/>
      <c r="BI15678" s="41"/>
      <c r="BJ15678" s="41"/>
      <c r="BK15678" s="41"/>
      <c r="BL15678" s="41"/>
      <c r="BM15678" s="41"/>
      <c r="BN15678" s="41"/>
      <c r="BO15678" s="41"/>
      <c r="BP15678" s="108"/>
      <c r="CG15678" s="102"/>
      <c r="CI15678" s="45"/>
    </row>
    <row r="15679" spans="37:87" ht="13" customHeight="1">
      <c r="AK15679" s="114"/>
      <c r="AL15679" s="41"/>
      <c r="AM15679" s="41"/>
      <c r="AN15679" s="41"/>
      <c r="AO15679" s="41"/>
      <c r="AP15679" s="41"/>
      <c r="AQ15679" s="41"/>
      <c r="AR15679" s="41"/>
      <c r="AS15679" s="41"/>
      <c r="AT15679" s="41"/>
      <c r="AU15679" s="41"/>
      <c r="AV15679" s="41"/>
      <c r="AW15679" s="41"/>
      <c r="AX15679" s="41"/>
      <c r="AY15679" s="41"/>
      <c r="AZ15679" s="41"/>
      <c r="BA15679" s="41"/>
      <c r="BB15679" s="41"/>
      <c r="BC15679" s="41"/>
      <c r="BD15679" s="41"/>
      <c r="BE15679" s="41"/>
      <c r="BF15679" s="41"/>
      <c r="BG15679" s="41"/>
      <c r="BH15679" s="41"/>
      <c r="BI15679" s="41"/>
      <c r="BJ15679" s="41"/>
      <c r="BK15679" s="41"/>
      <c r="BL15679" s="41"/>
      <c r="BM15679" s="41"/>
      <c r="BN15679" s="41"/>
      <c r="BO15679" s="41"/>
      <c r="BP15679" s="108"/>
      <c r="CG15679" s="102"/>
      <c r="CI15679" s="45"/>
    </row>
    <row r="15680" spans="37:87" ht="13" customHeight="1">
      <c r="AK15680" s="114"/>
      <c r="AL15680" s="41"/>
      <c r="AM15680" s="41"/>
      <c r="AN15680" s="41"/>
      <c r="AO15680" s="41"/>
      <c r="AP15680" s="41"/>
      <c r="AQ15680" s="41"/>
      <c r="AR15680" s="41"/>
      <c r="AS15680" s="41"/>
      <c r="AT15680" s="41"/>
      <c r="AU15680" s="41"/>
      <c r="AV15680" s="41"/>
      <c r="AW15680" s="41"/>
      <c r="AX15680" s="41"/>
      <c r="AY15680" s="41"/>
      <c r="AZ15680" s="41"/>
      <c r="BA15680" s="41"/>
      <c r="BB15680" s="41"/>
      <c r="BC15680" s="41"/>
      <c r="BD15680" s="41"/>
      <c r="BE15680" s="41"/>
      <c r="BF15680" s="41"/>
      <c r="BG15680" s="41"/>
      <c r="BH15680" s="41"/>
      <c r="BI15680" s="41"/>
      <c r="BJ15680" s="41"/>
      <c r="BK15680" s="41"/>
      <c r="BL15680" s="41"/>
      <c r="BM15680" s="41"/>
      <c r="BN15680" s="41"/>
      <c r="BO15680" s="41"/>
      <c r="BP15680" s="108"/>
      <c r="CG15680" s="102"/>
      <c r="CI15680" s="45"/>
    </row>
    <row r="15681" spans="37:87" ht="13" customHeight="1">
      <c r="AK15681" s="114"/>
      <c r="AL15681" s="41"/>
      <c r="AM15681" s="41"/>
      <c r="AN15681" s="41"/>
      <c r="AO15681" s="41"/>
      <c r="AP15681" s="41"/>
      <c r="AQ15681" s="41"/>
      <c r="AR15681" s="41"/>
      <c r="AS15681" s="41"/>
      <c r="AT15681" s="41"/>
      <c r="AU15681" s="41"/>
      <c r="AV15681" s="41"/>
      <c r="AW15681" s="41"/>
      <c r="AX15681" s="41"/>
      <c r="AY15681" s="41"/>
      <c r="AZ15681" s="41"/>
      <c r="BA15681" s="41"/>
      <c r="BB15681" s="41"/>
      <c r="BC15681" s="41"/>
      <c r="BD15681" s="41"/>
      <c r="BE15681" s="41"/>
      <c r="BF15681" s="41"/>
      <c r="BG15681" s="41"/>
      <c r="BH15681" s="41"/>
      <c r="BI15681" s="41"/>
      <c r="BJ15681" s="41"/>
      <c r="BK15681" s="41"/>
      <c r="BL15681" s="41"/>
      <c r="BM15681" s="41"/>
      <c r="BN15681" s="41"/>
      <c r="BO15681" s="41"/>
      <c r="BP15681" s="108"/>
      <c r="CG15681" s="102"/>
      <c r="CI15681" s="45"/>
    </row>
    <row r="15682" spans="37:87" ht="13" customHeight="1">
      <c r="AK15682" s="114"/>
      <c r="AL15682" s="41"/>
      <c r="AM15682" s="41"/>
      <c r="AN15682" s="41"/>
      <c r="AO15682" s="41"/>
      <c r="AP15682" s="41"/>
      <c r="AQ15682" s="41"/>
      <c r="AR15682" s="41"/>
      <c r="AS15682" s="41"/>
      <c r="AT15682" s="41"/>
      <c r="AU15682" s="41"/>
      <c r="AV15682" s="41"/>
      <c r="AW15682" s="41"/>
      <c r="AX15682" s="41"/>
      <c r="AY15682" s="41"/>
      <c r="AZ15682" s="41"/>
      <c r="BA15682" s="41"/>
      <c r="BB15682" s="41"/>
      <c r="BC15682" s="41"/>
      <c r="BD15682" s="41"/>
      <c r="BE15682" s="41"/>
      <c r="BF15682" s="41"/>
      <c r="BG15682" s="41"/>
      <c r="BH15682" s="41"/>
      <c r="BI15682" s="41"/>
      <c r="BJ15682" s="41"/>
      <c r="BK15682" s="41"/>
      <c r="BL15682" s="41"/>
      <c r="BM15682" s="41"/>
      <c r="BN15682" s="41"/>
      <c r="BO15682" s="41"/>
      <c r="BP15682" s="108"/>
      <c r="CG15682" s="102"/>
      <c r="CI15682" s="45"/>
    </row>
    <row r="15683" spans="37:87" ht="13" customHeight="1">
      <c r="AK15683" s="114"/>
      <c r="AL15683" s="41"/>
      <c r="AM15683" s="41"/>
      <c r="AN15683" s="41"/>
      <c r="AO15683" s="41"/>
      <c r="AP15683" s="41"/>
      <c r="AQ15683" s="41"/>
      <c r="AR15683" s="41"/>
      <c r="AS15683" s="41"/>
      <c r="AT15683" s="41"/>
      <c r="AU15683" s="41"/>
      <c r="AV15683" s="41"/>
      <c r="AW15683" s="41"/>
      <c r="AX15683" s="41"/>
      <c r="AY15683" s="41"/>
      <c r="AZ15683" s="41"/>
      <c r="BA15683" s="41"/>
      <c r="BB15683" s="41"/>
      <c r="BC15683" s="41"/>
      <c r="BD15683" s="41"/>
      <c r="BE15683" s="41"/>
      <c r="BF15683" s="41"/>
      <c r="BG15683" s="41"/>
      <c r="BH15683" s="41"/>
      <c r="BI15683" s="41"/>
      <c r="BJ15683" s="41"/>
      <c r="BK15683" s="41"/>
      <c r="BL15683" s="41"/>
      <c r="BM15683" s="41"/>
      <c r="BN15683" s="41"/>
      <c r="BO15683" s="41"/>
      <c r="BP15683" s="108"/>
      <c r="CG15683" s="102"/>
      <c r="CI15683" s="45"/>
    </row>
    <row r="15684" spans="37:87" ht="13" customHeight="1">
      <c r="AK15684" s="114"/>
      <c r="AL15684" s="41"/>
      <c r="AM15684" s="41"/>
      <c r="AN15684" s="41"/>
      <c r="AO15684" s="41"/>
      <c r="AP15684" s="41"/>
      <c r="AQ15684" s="41"/>
      <c r="AR15684" s="41"/>
      <c r="AS15684" s="41"/>
      <c r="AT15684" s="41"/>
      <c r="AU15684" s="41"/>
      <c r="AV15684" s="41"/>
      <c r="AW15684" s="41"/>
      <c r="AX15684" s="41"/>
      <c r="AY15684" s="41"/>
      <c r="AZ15684" s="41"/>
      <c r="BA15684" s="41"/>
      <c r="BB15684" s="41"/>
      <c r="BC15684" s="41"/>
      <c r="BD15684" s="41"/>
      <c r="BE15684" s="41"/>
      <c r="BF15684" s="41"/>
      <c r="BG15684" s="41"/>
      <c r="BH15684" s="41"/>
      <c r="BI15684" s="41"/>
      <c r="BJ15684" s="41"/>
      <c r="BK15684" s="41"/>
      <c r="BL15684" s="41"/>
      <c r="BM15684" s="41"/>
      <c r="BN15684" s="41"/>
      <c r="BO15684" s="41"/>
      <c r="BP15684" s="108"/>
      <c r="CG15684" s="102"/>
      <c r="CI15684" s="45"/>
    </row>
    <row r="15685" spans="37:87" ht="13" customHeight="1">
      <c r="AK15685" s="114"/>
      <c r="AL15685" s="41"/>
      <c r="AM15685" s="41"/>
      <c r="AN15685" s="41"/>
      <c r="AO15685" s="41"/>
      <c r="AP15685" s="41"/>
      <c r="AQ15685" s="41"/>
      <c r="AR15685" s="41"/>
      <c r="AS15685" s="41"/>
      <c r="AT15685" s="41"/>
      <c r="AU15685" s="41"/>
      <c r="AV15685" s="41"/>
      <c r="AW15685" s="41"/>
      <c r="AX15685" s="41"/>
      <c r="AY15685" s="41"/>
      <c r="AZ15685" s="41"/>
      <c r="BA15685" s="41"/>
      <c r="BB15685" s="41"/>
      <c r="BC15685" s="41"/>
      <c r="BD15685" s="41"/>
      <c r="BE15685" s="41"/>
      <c r="BF15685" s="41"/>
      <c r="BG15685" s="41"/>
      <c r="BH15685" s="41"/>
      <c r="BI15685" s="41"/>
      <c r="BJ15685" s="41"/>
      <c r="BK15685" s="41"/>
      <c r="BL15685" s="41"/>
      <c r="BM15685" s="41"/>
      <c r="BN15685" s="41"/>
      <c r="BO15685" s="41"/>
      <c r="BP15685" s="108"/>
      <c r="CG15685" s="102"/>
      <c r="CI15685" s="45"/>
    </row>
    <row r="15686" spans="37:87" ht="13" customHeight="1">
      <c r="AK15686" s="114"/>
      <c r="AL15686" s="41"/>
      <c r="AM15686" s="41"/>
      <c r="AN15686" s="41"/>
      <c r="AO15686" s="41"/>
      <c r="AP15686" s="41"/>
      <c r="AQ15686" s="41"/>
      <c r="AR15686" s="41"/>
      <c r="AS15686" s="41"/>
      <c r="AT15686" s="41"/>
      <c r="AU15686" s="41"/>
      <c r="AV15686" s="41"/>
      <c r="AW15686" s="41"/>
      <c r="AX15686" s="41"/>
      <c r="AY15686" s="41"/>
      <c r="AZ15686" s="41"/>
      <c r="BA15686" s="41"/>
      <c r="BB15686" s="41"/>
      <c r="BC15686" s="41"/>
      <c r="BD15686" s="41"/>
      <c r="BE15686" s="41"/>
      <c r="BF15686" s="41"/>
      <c r="BG15686" s="41"/>
      <c r="BH15686" s="41"/>
      <c r="BI15686" s="41"/>
      <c r="BJ15686" s="41"/>
      <c r="BK15686" s="41"/>
      <c r="BL15686" s="41"/>
      <c r="BM15686" s="41"/>
      <c r="BN15686" s="41"/>
      <c r="BO15686" s="41"/>
      <c r="BP15686" s="108"/>
      <c r="CG15686" s="102"/>
      <c r="CI15686" s="45"/>
    </row>
    <row r="15687" spans="37:87" ht="13" customHeight="1">
      <c r="AK15687" s="114"/>
      <c r="AL15687" s="41"/>
      <c r="AM15687" s="41"/>
      <c r="AN15687" s="41"/>
      <c r="AO15687" s="41"/>
      <c r="AP15687" s="41"/>
      <c r="AQ15687" s="41"/>
      <c r="AR15687" s="41"/>
      <c r="AS15687" s="41"/>
      <c r="AT15687" s="41"/>
      <c r="AU15687" s="41"/>
      <c r="AV15687" s="41"/>
      <c r="AW15687" s="41"/>
      <c r="AX15687" s="41"/>
      <c r="AY15687" s="41"/>
      <c r="AZ15687" s="41"/>
      <c r="BA15687" s="41"/>
      <c r="BB15687" s="41"/>
      <c r="BC15687" s="41"/>
      <c r="BD15687" s="41"/>
      <c r="BE15687" s="41"/>
      <c r="BF15687" s="41"/>
      <c r="BG15687" s="41"/>
      <c r="BH15687" s="41"/>
      <c r="BI15687" s="41"/>
      <c r="BJ15687" s="41"/>
      <c r="BK15687" s="41"/>
      <c r="BL15687" s="41"/>
      <c r="BM15687" s="41"/>
      <c r="BN15687" s="41"/>
      <c r="BO15687" s="41"/>
      <c r="BP15687" s="108"/>
      <c r="CG15687" s="102"/>
      <c r="CI15687" s="45"/>
    </row>
    <row r="15688" spans="37:87" ht="13" customHeight="1">
      <c r="AK15688" s="114"/>
      <c r="AL15688" s="41"/>
      <c r="AM15688" s="41"/>
      <c r="AN15688" s="41"/>
      <c r="AO15688" s="41"/>
      <c r="AP15688" s="41"/>
      <c r="AQ15688" s="41"/>
      <c r="AR15688" s="41"/>
      <c r="AS15688" s="41"/>
      <c r="AT15688" s="41"/>
      <c r="AU15688" s="41"/>
      <c r="AV15688" s="41"/>
      <c r="AW15688" s="41"/>
      <c r="AX15688" s="41"/>
      <c r="AY15688" s="41"/>
      <c r="AZ15688" s="41"/>
      <c r="BA15688" s="41"/>
      <c r="BB15688" s="41"/>
      <c r="BC15688" s="41"/>
      <c r="BD15688" s="41"/>
      <c r="BE15688" s="41"/>
      <c r="BF15688" s="41"/>
      <c r="BG15688" s="41"/>
      <c r="BH15688" s="41"/>
      <c r="BI15688" s="41"/>
      <c r="BJ15688" s="41"/>
      <c r="BK15688" s="41"/>
      <c r="BL15688" s="41"/>
      <c r="BM15688" s="41"/>
      <c r="BN15688" s="41"/>
      <c r="BO15688" s="41"/>
      <c r="BP15688" s="108"/>
      <c r="CG15688" s="102"/>
      <c r="CI15688" s="45"/>
    </row>
    <row r="15689" spans="37:87" ht="13" customHeight="1">
      <c r="AK15689" s="114"/>
      <c r="AL15689" s="41"/>
      <c r="AM15689" s="41"/>
      <c r="AN15689" s="41"/>
      <c r="AO15689" s="41"/>
      <c r="AP15689" s="41"/>
      <c r="AQ15689" s="41"/>
      <c r="AR15689" s="41"/>
      <c r="AS15689" s="41"/>
      <c r="AT15689" s="41"/>
      <c r="AU15689" s="41"/>
      <c r="AV15689" s="41"/>
      <c r="AW15689" s="41"/>
      <c r="AX15689" s="41"/>
      <c r="AY15689" s="41"/>
      <c r="AZ15689" s="41"/>
      <c r="BA15689" s="41"/>
      <c r="BB15689" s="41"/>
      <c r="BC15689" s="41"/>
      <c r="BD15689" s="41"/>
      <c r="BE15689" s="41"/>
      <c r="BF15689" s="41"/>
      <c r="BG15689" s="41"/>
      <c r="BH15689" s="41"/>
      <c r="BI15689" s="41"/>
      <c r="BJ15689" s="41"/>
      <c r="BK15689" s="41"/>
      <c r="BL15689" s="41"/>
      <c r="BM15689" s="41"/>
      <c r="BN15689" s="41"/>
      <c r="BO15689" s="41"/>
      <c r="BP15689" s="108"/>
      <c r="CG15689" s="102"/>
      <c r="CI15689" s="45"/>
    </row>
    <row r="15690" spans="37:87" ht="13" customHeight="1">
      <c r="AK15690" s="114"/>
      <c r="AL15690" s="41"/>
      <c r="AM15690" s="41"/>
      <c r="AN15690" s="41"/>
      <c r="AO15690" s="41"/>
      <c r="AP15690" s="41"/>
      <c r="AQ15690" s="41"/>
      <c r="AR15690" s="41"/>
      <c r="AS15690" s="41"/>
      <c r="AT15690" s="41"/>
      <c r="AU15690" s="41"/>
      <c r="AV15690" s="41"/>
      <c r="AW15690" s="41"/>
      <c r="AX15690" s="41"/>
      <c r="AY15690" s="41"/>
      <c r="AZ15690" s="41"/>
      <c r="BA15690" s="41"/>
      <c r="BB15690" s="41"/>
      <c r="BC15690" s="41"/>
      <c r="BD15690" s="41"/>
      <c r="BE15690" s="41"/>
      <c r="BF15690" s="41"/>
      <c r="BG15690" s="41"/>
      <c r="BH15690" s="41"/>
      <c r="BI15690" s="41"/>
      <c r="BJ15690" s="41"/>
      <c r="BK15690" s="41"/>
      <c r="BL15690" s="41"/>
      <c r="BM15690" s="41"/>
      <c r="BN15690" s="41"/>
      <c r="BO15690" s="41"/>
      <c r="BP15690" s="108"/>
      <c r="CG15690" s="102"/>
      <c r="CI15690" s="45"/>
    </row>
    <row r="15691" spans="37:87" ht="13" customHeight="1">
      <c r="AK15691" s="114"/>
      <c r="AL15691" s="41"/>
      <c r="AM15691" s="41"/>
      <c r="AN15691" s="41"/>
      <c r="AO15691" s="41"/>
      <c r="AP15691" s="41"/>
      <c r="AQ15691" s="41"/>
      <c r="AR15691" s="41"/>
      <c r="AS15691" s="41"/>
      <c r="AT15691" s="41"/>
      <c r="AU15691" s="41"/>
      <c r="AV15691" s="41"/>
      <c r="AW15691" s="41"/>
      <c r="AX15691" s="41"/>
      <c r="AY15691" s="41"/>
      <c r="AZ15691" s="41"/>
      <c r="BA15691" s="41"/>
      <c r="BB15691" s="41"/>
      <c r="BC15691" s="41"/>
      <c r="BD15691" s="41"/>
      <c r="BE15691" s="41"/>
      <c r="BF15691" s="41"/>
      <c r="BG15691" s="41"/>
      <c r="BH15691" s="41"/>
      <c r="BI15691" s="41"/>
      <c r="BJ15691" s="41"/>
      <c r="BK15691" s="41"/>
      <c r="BL15691" s="41"/>
      <c r="BM15691" s="41"/>
      <c r="BN15691" s="41"/>
      <c r="BO15691" s="41"/>
      <c r="BP15691" s="108"/>
      <c r="CG15691" s="102"/>
      <c r="CI15691" s="45"/>
    </row>
    <row r="15692" spans="37:87" ht="13" customHeight="1">
      <c r="AK15692" s="114"/>
      <c r="AL15692" s="41"/>
      <c r="AM15692" s="41"/>
      <c r="AN15692" s="41"/>
      <c r="AO15692" s="41"/>
      <c r="AP15692" s="41"/>
      <c r="AQ15692" s="41"/>
      <c r="AR15692" s="41"/>
      <c r="AS15692" s="41"/>
      <c r="AT15692" s="41"/>
      <c r="AU15692" s="41"/>
      <c r="AV15692" s="41"/>
      <c r="AW15692" s="41"/>
      <c r="AX15692" s="41"/>
      <c r="AY15692" s="41"/>
      <c r="AZ15692" s="41"/>
      <c r="BA15692" s="41"/>
      <c r="BB15692" s="41"/>
      <c r="BC15692" s="41"/>
      <c r="BD15692" s="41"/>
      <c r="BE15692" s="41"/>
      <c r="BF15692" s="41"/>
      <c r="BG15692" s="41"/>
      <c r="BH15692" s="41"/>
      <c r="BI15692" s="41"/>
      <c r="BJ15692" s="41"/>
      <c r="BK15692" s="41"/>
      <c r="BL15692" s="41"/>
      <c r="BM15692" s="41"/>
      <c r="BN15692" s="41"/>
      <c r="BO15692" s="41"/>
      <c r="BP15692" s="108"/>
      <c r="CG15692" s="102"/>
      <c r="CI15692" s="45"/>
    </row>
    <row r="15693" spans="37:87" ht="13" customHeight="1">
      <c r="AK15693" s="114"/>
      <c r="AL15693" s="41"/>
      <c r="AM15693" s="41"/>
      <c r="AN15693" s="41"/>
      <c r="AO15693" s="41"/>
      <c r="AP15693" s="41"/>
      <c r="AQ15693" s="41"/>
      <c r="AR15693" s="41"/>
      <c r="AS15693" s="41"/>
      <c r="AT15693" s="41"/>
      <c r="AU15693" s="41"/>
      <c r="AV15693" s="41"/>
      <c r="AW15693" s="41"/>
      <c r="AX15693" s="41"/>
      <c r="AY15693" s="41"/>
      <c r="AZ15693" s="41"/>
      <c r="BA15693" s="41"/>
      <c r="BB15693" s="41"/>
      <c r="BC15693" s="41"/>
      <c r="BD15693" s="41"/>
      <c r="BE15693" s="41"/>
      <c r="BF15693" s="41"/>
      <c r="BG15693" s="41"/>
      <c r="BH15693" s="41"/>
      <c r="BI15693" s="41"/>
      <c r="BJ15693" s="41"/>
      <c r="BK15693" s="41"/>
      <c r="BL15693" s="41"/>
      <c r="BM15693" s="41"/>
      <c r="BN15693" s="41"/>
      <c r="BO15693" s="41"/>
      <c r="BP15693" s="108"/>
      <c r="CG15693" s="102"/>
      <c r="CI15693" s="45"/>
    </row>
    <row r="15694" spans="37:87" ht="13" customHeight="1">
      <c r="AK15694" s="114"/>
      <c r="AL15694" s="41"/>
      <c r="AM15694" s="41"/>
      <c r="AN15694" s="41"/>
      <c r="AO15694" s="41"/>
      <c r="AP15694" s="41"/>
      <c r="AQ15694" s="41"/>
      <c r="AR15694" s="41"/>
      <c r="AS15694" s="41"/>
      <c r="AT15694" s="41"/>
      <c r="AU15694" s="41"/>
      <c r="AV15694" s="41"/>
      <c r="AW15694" s="41"/>
      <c r="AX15694" s="41"/>
      <c r="AY15694" s="41"/>
      <c r="AZ15694" s="41"/>
      <c r="BA15694" s="41"/>
      <c r="BB15694" s="41"/>
      <c r="BC15694" s="41"/>
      <c r="BD15694" s="41"/>
      <c r="BE15694" s="41"/>
      <c r="BF15694" s="41"/>
      <c r="BG15694" s="41"/>
      <c r="BH15694" s="41"/>
      <c r="BI15694" s="41"/>
      <c r="BJ15694" s="41"/>
      <c r="BK15694" s="41"/>
      <c r="BL15694" s="41"/>
      <c r="BM15694" s="41"/>
      <c r="BN15694" s="41"/>
      <c r="BO15694" s="41"/>
      <c r="BP15694" s="108"/>
      <c r="CG15694" s="102"/>
      <c r="CI15694" s="45"/>
    </row>
    <row r="15695" spans="37:87" ht="13" customHeight="1">
      <c r="AK15695" s="114"/>
      <c r="AL15695" s="41"/>
      <c r="AM15695" s="41"/>
      <c r="AN15695" s="41"/>
      <c r="AO15695" s="41"/>
      <c r="AP15695" s="41"/>
      <c r="AQ15695" s="41"/>
      <c r="AR15695" s="41"/>
      <c r="AS15695" s="41"/>
      <c r="AT15695" s="41"/>
      <c r="AU15695" s="41"/>
      <c r="AV15695" s="41"/>
      <c r="AW15695" s="41"/>
      <c r="AX15695" s="41"/>
      <c r="AY15695" s="41"/>
      <c r="AZ15695" s="41"/>
      <c r="BA15695" s="41"/>
      <c r="BB15695" s="41"/>
      <c r="BC15695" s="41"/>
      <c r="BD15695" s="41"/>
      <c r="BE15695" s="41"/>
      <c r="BF15695" s="41"/>
      <c r="BG15695" s="41"/>
      <c r="BH15695" s="41"/>
      <c r="BI15695" s="41"/>
      <c r="BJ15695" s="41"/>
      <c r="BK15695" s="41"/>
      <c r="BL15695" s="41"/>
      <c r="BM15695" s="41"/>
      <c r="BN15695" s="41"/>
      <c r="BO15695" s="41"/>
      <c r="BP15695" s="108"/>
      <c r="CG15695" s="102"/>
      <c r="CI15695" s="45"/>
    </row>
    <row r="15696" spans="37:87" ht="13" customHeight="1">
      <c r="AK15696" s="114"/>
      <c r="AL15696" s="41"/>
      <c r="AM15696" s="41"/>
      <c r="AN15696" s="41"/>
      <c r="AO15696" s="41"/>
      <c r="AP15696" s="41"/>
      <c r="AQ15696" s="41"/>
      <c r="AR15696" s="41"/>
      <c r="AS15696" s="41"/>
      <c r="AT15696" s="41"/>
      <c r="AU15696" s="41"/>
      <c r="AV15696" s="41"/>
      <c r="AW15696" s="41"/>
      <c r="AX15696" s="41"/>
      <c r="AY15696" s="41"/>
      <c r="AZ15696" s="41"/>
      <c r="BA15696" s="41"/>
      <c r="BB15696" s="41"/>
      <c r="BC15696" s="41"/>
      <c r="BD15696" s="41"/>
      <c r="BE15696" s="41"/>
      <c r="BF15696" s="41"/>
      <c r="BG15696" s="41"/>
      <c r="BH15696" s="41"/>
      <c r="BI15696" s="41"/>
      <c r="BJ15696" s="41"/>
      <c r="BK15696" s="41"/>
      <c r="BL15696" s="41"/>
      <c r="BM15696" s="41"/>
      <c r="BN15696" s="41"/>
      <c r="BO15696" s="41"/>
      <c r="BP15696" s="108"/>
      <c r="CG15696" s="102"/>
      <c r="CI15696" s="45"/>
    </row>
    <row r="15697" spans="37:87" ht="13" customHeight="1">
      <c r="AK15697" s="114"/>
      <c r="AL15697" s="41"/>
      <c r="AM15697" s="41"/>
      <c r="AN15697" s="41"/>
      <c r="AO15697" s="41"/>
      <c r="AP15697" s="41"/>
      <c r="AQ15697" s="41"/>
      <c r="AR15697" s="41"/>
      <c r="AS15697" s="41"/>
      <c r="AT15697" s="41"/>
      <c r="AU15697" s="41"/>
      <c r="AV15697" s="41"/>
      <c r="AW15697" s="41"/>
      <c r="AX15697" s="41"/>
      <c r="AY15697" s="41"/>
      <c r="AZ15697" s="41"/>
      <c r="BA15697" s="41"/>
      <c r="BB15697" s="41"/>
      <c r="BC15697" s="41"/>
      <c r="BD15697" s="41"/>
      <c r="BE15697" s="41"/>
      <c r="BF15697" s="41"/>
      <c r="BG15697" s="41"/>
      <c r="BH15697" s="41"/>
      <c r="BI15697" s="41"/>
      <c r="BJ15697" s="41"/>
      <c r="BK15697" s="41"/>
      <c r="BL15697" s="41"/>
      <c r="BM15697" s="41"/>
      <c r="BN15697" s="41"/>
      <c r="BO15697" s="41"/>
      <c r="BP15697" s="108"/>
      <c r="CG15697" s="102"/>
      <c r="CI15697" s="45"/>
    </row>
    <row r="15698" spans="37:87" ht="13" customHeight="1">
      <c r="AK15698" s="114"/>
      <c r="AL15698" s="41"/>
      <c r="AM15698" s="41"/>
      <c r="AN15698" s="41"/>
      <c r="AO15698" s="41"/>
      <c r="AP15698" s="41"/>
      <c r="AQ15698" s="41"/>
      <c r="AR15698" s="41"/>
      <c r="AS15698" s="41"/>
      <c r="AT15698" s="41"/>
      <c r="AU15698" s="41"/>
      <c r="AV15698" s="41"/>
      <c r="AW15698" s="41"/>
      <c r="AX15698" s="41"/>
      <c r="AY15698" s="41"/>
      <c r="AZ15698" s="41"/>
      <c r="BA15698" s="41"/>
      <c r="BB15698" s="41"/>
      <c r="BC15698" s="41"/>
      <c r="BD15698" s="41"/>
      <c r="BE15698" s="41"/>
      <c r="BF15698" s="41"/>
      <c r="BG15698" s="41"/>
      <c r="BH15698" s="41"/>
      <c r="BI15698" s="41"/>
      <c r="BJ15698" s="41"/>
      <c r="BK15698" s="41"/>
      <c r="BL15698" s="41"/>
      <c r="BM15698" s="41"/>
      <c r="BN15698" s="41"/>
      <c r="BO15698" s="41"/>
      <c r="BP15698" s="108"/>
      <c r="CG15698" s="102"/>
      <c r="CI15698" s="45"/>
    </row>
    <row r="15699" spans="37:87" ht="13" customHeight="1">
      <c r="AK15699" s="114"/>
      <c r="AL15699" s="41"/>
      <c r="AM15699" s="41"/>
      <c r="AN15699" s="41"/>
      <c r="AO15699" s="41"/>
      <c r="AP15699" s="41"/>
      <c r="AQ15699" s="41"/>
      <c r="AR15699" s="41"/>
      <c r="AS15699" s="41"/>
      <c r="AT15699" s="41"/>
      <c r="AU15699" s="41"/>
      <c r="AV15699" s="41"/>
      <c r="AW15699" s="41"/>
      <c r="AX15699" s="41"/>
      <c r="AY15699" s="41"/>
      <c r="AZ15699" s="41"/>
      <c r="BA15699" s="41"/>
      <c r="BB15699" s="41"/>
      <c r="BC15699" s="41"/>
      <c r="BD15699" s="41"/>
      <c r="BE15699" s="41"/>
      <c r="BF15699" s="41"/>
      <c r="BG15699" s="41"/>
      <c r="BH15699" s="41"/>
      <c r="BI15699" s="41"/>
      <c r="BJ15699" s="41"/>
      <c r="BK15699" s="41"/>
      <c r="BL15699" s="41"/>
      <c r="BM15699" s="41"/>
      <c r="BN15699" s="41"/>
      <c r="BO15699" s="41"/>
      <c r="BP15699" s="108"/>
      <c r="CG15699" s="102"/>
      <c r="CI15699" s="45"/>
    </row>
    <row r="15700" spans="37:87" ht="13" customHeight="1">
      <c r="AK15700" s="114"/>
      <c r="AL15700" s="41"/>
      <c r="AM15700" s="41"/>
      <c r="AN15700" s="41"/>
      <c r="AO15700" s="41"/>
      <c r="AP15700" s="41"/>
      <c r="AQ15700" s="41"/>
      <c r="AR15700" s="41"/>
      <c r="AS15700" s="41"/>
      <c r="AT15700" s="41"/>
      <c r="AU15700" s="41"/>
      <c r="AV15700" s="41"/>
      <c r="AW15700" s="41"/>
      <c r="AX15700" s="41"/>
      <c r="AY15700" s="41"/>
      <c r="AZ15700" s="41"/>
      <c r="BA15700" s="41"/>
      <c r="BB15700" s="41"/>
      <c r="BC15700" s="41"/>
      <c r="BD15700" s="41"/>
      <c r="BE15700" s="41"/>
      <c r="BF15700" s="41"/>
      <c r="BG15700" s="41"/>
      <c r="BH15700" s="41"/>
      <c r="BI15700" s="41"/>
      <c r="BJ15700" s="41"/>
      <c r="BK15700" s="41"/>
      <c r="BL15700" s="41"/>
      <c r="BM15700" s="41"/>
      <c r="BN15700" s="41"/>
      <c r="BO15700" s="41"/>
      <c r="BP15700" s="108"/>
      <c r="CG15700" s="102"/>
      <c r="CI15700" s="45"/>
    </row>
    <row r="15701" spans="37:87" ht="13" customHeight="1">
      <c r="AK15701" s="114"/>
      <c r="AL15701" s="41"/>
      <c r="AM15701" s="41"/>
      <c r="AN15701" s="41"/>
      <c r="AO15701" s="41"/>
      <c r="AP15701" s="41"/>
      <c r="AQ15701" s="41"/>
      <c r="AR15701" s="41"/>
      <c r="AS15701" s="41"/>
      <c r="AT15701" s="41"/>
      <c r="AU15701" s="41"/>
      <c r="AV15701" s="41"/>
      <c r="AW15701" s="41"/>
      <c r="AX15701" s="41"/>
      <c r="AY15701" s="41"/>
      <c r="AZ15701" s="41"/>
      <c r="BA15701" s="41"/>
      <c r="BB15701" s="41"/>
      <c r="BC15701" s="41"/>
      <c r="BD15701" s="41"/>
      <c r="BE15701" s="41"/>
      <c r="BF15701" s="41"/>
      <c r="BG15701" s="41"/>
      <c r="BH15701" s="41"/>
      <c r="BI15701" s="41"/>
      <c r="BJ15701" s="41"/>
      <c r="BK15701" s="41"/>
      <c r="BL15701" s="41"/>
      <c r="BM15701" s="41"/>
      <c r="BN15701" s="41"/>
      <c r="BO15701" s="41"/>
      <c r="BP15701" s="108"/>
      <c r="CG15701" s="102"/>
      <c r="CI15701" s="45"/>
    </row>
    <row r="15702" spans="37:87" ht="13" customHeight="1">
      <c r="AK15702" s="114"/>
      <c r="AL15702" s="41"/>
      <c r="AM15702" s="41"/>
      <c r="AN15702" s="41"/>
      <c r="AO15702" s="41"/>
      <c r="AP15702" s="41"/>
      <c r="AQ15702" s="41"/>
      <c r="AR15702" s="41"/>
      <c r="AS15702" s="41"/>
      <c r="AT15702" s="41"/>
      <c r="AU15702" s="41"/>
      <c r="AV15702" s="41"/>
      <c r="AW15702" s="41"/>
      <c r="AX15702" s="41"/>
      <c r="AY15702" s="41"/>
      <c r="AZ15702" s="41"/>
      <c r="BA15702" s="41"/>
      <c r="BB15702" s="41"/>
      <c r="BC15702" s="41"/>
      <c r="BD15702" s="41"/>
      <c r="BE15702" s="41"/>
      <c r="BF15702" s="41"/>
      <c r="BG15702" s="41"/>
      <c r="BH15702" s="41"/>
      <c r="BI15702" s="41"/>
      <c r="BJ15702" s="41"/>
      <c r="BK15702" s="41"/>
      <c r="BL15702" s="41"/>
      <c r="BM15702" s="41"/>
      <c r="BN15702" s="41"/>
      <c r="BO15702" s="41"/>
      <c r="BP15702" s="108"/>
      <c r="CG15702" s="102"/>
      <c r="CI15702" s="45"/>
    </row>
    <row r="15703" spans="37:87" ht="13" customHeight="1">
      <c r="AK15703" s="114"/>
      <c r="AL15703" s="41"/>
      <c r="AM15703" s="41"/>
      <c r="AN15703" s="41"/>
      <c r="AO15703" s="41"/>
      <c r="AP15703" s="41"/>
      <c r="AQ15703" s="41"/>
      <c r="AR15703" s="41"/>
      <c r="AS15703" s="41"/>
      <c r="AT15703" s="41"/>
      <c r="AU15703" s="41"/>
      <c r="AV15703" s="41"/>
      <c r="AW15703" s="41"/>
      <c r="AX15703" s="41"/>
      <c r="AY15703" s="41"/>
      <c r="AZ15703" s="41"/>
      <c r="BA15703" s="41"/>
      <c r="BB15703" s="41"/>
      <c r="BC15703" s="41"/>
      <c r="BD15703" s="41"/>
      <c r="BE15703" s="41"/>
      <c r="BF15703" s="41"/>
      <c r="BG15703" s="41"/>
      <c r="BH15703" s="41"/>
      <c r="BI15703" s="41"/>
      <c r="BJ15703" s="41"/>
      <c r="BK15703" s="41"/>
      <c r="BL15703" s="41"/>
      <c r="BM15703" s="41"/>
      <c r="BN15703" s="41"/>
      <c r="BO15703" s="41"/>
      <c r="BP15703" s="108"/>
      <c r="CG15703" s="102"/>
      <c r="CI15703" s="45"/>
    </row>
    <row r="15704" spans="37:87" ht="13" customHeight="1">
      <c r="AK15704" s="114"/>
      <c r="AL15704" s="41"/>
      <c r="AM15704" s="41"/>
      <c r="AN15704" s="41"/>
      <c r="AO15704" s="41"/>
      <c r="AP15704" s="41"/>
      <c r="AQ15704" s="41"/>
      <c r="AR15704" s="41"/>
      <c r="AS15704" s="41"/>
      <c r="AT15704" s="41"/>
      <c r="AU15704" s="41"/>
      <c r="AV15704" s="41"/>
      <c r="AW15704" s="41"/>
      <c r="AX15704" s="41"/>
      <c r="AY15704" s="41"/>
      <c r="AZ15704" s="41"/>
      <c r="BA15704" s="41"/>
      <c r="BB15704" s="41"/>
      <c r="BC15704" s="41"/>
      <c r="BD15704" s="41"/>
      <c r="BE15704" s="41"/>
      <c r="BF15704" s="41"/>
      <c r="BG15704" s="41"/>
      <c r="BH15704" s="41"/>
      <c r="BI15704" s="41"/>
      <c r="BJ15704" s="41"/>
      <c r="BK15704" s="41"/>
      <c r="BL15704" s="41"/>
      <c r="BM15704" s="41"/>
      <c r="BN15704" s="41"/>
      <c r="BO15704" s="41"/>
      <c r="BP15704" s="108"/>
      <c r="CG15704" s="102"/>
      <c r="CI15704" s="45"/>
    </row>
    <row r="15705" spans="37:87" ht="13" customHeight="1">
      <c r="AK15705" s="114"/>
      <c r="AL15705" s="41"/>
      <c r="AM15705" s="41"/>
      <c r="AN15705" s="41"/>
      <c r="AO15705" s="41"/>
      <c r="AP15705" s="41"/>
      <c r="AQ15705" s="41"/>
      <c r="AR15705" s="41"/>
      <c r="AS15705" s="41"/>
      <c r="AT15705" s="41"/>
      <c r="AU15705" s="41"/>
      <c r="AV15705" s="41"/>
      <c r="AW15705" s="41"/>
      <c r="AX15705" s="41"/>
      <c r="AY15705" s="41"/>
      <c r="AZ15705" s="41"/>
      <c r="BA15705" s="41"/>
      <c r="BB15705" s="41"/>
      <c r="BC15705" s="41"/>
      <c r="BD15705" s="41"/>
      <c r="BE15705" s="41"/>
      <c r="BF15705" s="41"/>
      <c r="BG15705" s="41"/>
      <c r="BH15705" s="41"/>
      <c r="BI15705" s="41"/>
      <c r="BJ15705" s="41"/>
      <c r="BK15705" s="41"/>
      <c r="BL15705" s="41"/>
      <c r="BM15705" s="41"/>
      <c r="BN15705" s="41"/>
      <c r="BO15705" s="41"/>
      <c r="BP15705" s="108"/>
      <c r="CG15705" s="102"/>
      <c r="CI15705" s="45"/>
    </row>
    <row r="15706" spans="37:87" ht="13" customHeight="1">
      <c r="AK15706" s="114"/>
      <c r="AL15706" s="41"/>
      <c r="AM15706" s="41"/>
      <c r="AN15706" s="41"/>
      <c r="AO15706" s="41"/>
      <c r="AP15706" s="41"/>
      <c r="AQ15706" s="41"/>
      <c r="AR15706" s="41"/>
      <c r="AS15706" s="41"/>
      <c r="AT15706" s="41"/>
      <c r="AU15706" s="41"/>
      <c r="AV15706" s="41"/>
      <c r="AW15706" s="41"/>
      <c r="AX15706" s="41"/>
      <c r="AY15706" s="41"/>
      <c r="AZ15706" s="41"/>
      <c r="BA15706" s="41"/>
      <c r="BB15706" s="41"/>
      <c r="BC15706" s="41"/>
      <c r="BD15706" s="41"/>
      <c r="BE15706" s="41"/>
      <c r="BF15706" s="41"/>
      <c r="BG15706" s="41"/>
      <c r="BH15706" s="41"/>
      <c r="BI15706" s="41"/>
      <c r="BJ15706" s="41"/>
      <c r="BK15706" s="41"/>
      <c r="BL15706" s="41"/>
      <c r="BM15706" s="41"/>
      <c r="BN15706" s="41"/>
      <c r="BO15706" s="41"/>
      <c r="BP15706" s="108"/>
      <c r="CG15706" s="102"/>
      <c r="CI15706" s="45"/>
    </row>
    <row r="15707" spans="37:87" ht="13" customHeight="1">
      <c r="AK15707" s="114"/>
      <c r="AL15707" s="41"/>
      <c r="AM15707" s="41"/>
      <c r="AN15707" s="41"/>
      <c r="AO15707" s="41"/>
      <c r="AP15707" s="41"/>
      <c r="AQ15707" s="41"/>
      <c r="AR15707" s="41"/>
      <c r="AS15707" s="41"/>
      <c r="AT15707" s="41"/>
      <c r="AU15707" s="41"/>
      <c r="AV15707" s="41"/>
      <c r="AW15707" s="41"/>
      <c r="AX15707" s="41"/>
      <c r="AY15707" s="41"/>
      <c r="AZ15707" s="41"/>
      <c r="BA15707" s="41"/>
      <c r="BB15707" s="41"/>
      <c r="BC15707" s="41"/>
      <c r="BD15707" s="41"/>
      <c r="BE15707" s="41"/>
      <c r="BF15707" s="41"/>
      <c r="BG15707" s="41"/>
      <c r="BH15707" s="41"/>
      <c r="BI15707" s="41"/>
      <c r="BJ15707" s="41"/>
      <c r="BK15707" s="41"/>
      <c r="BL15707" s="41"/>
      <c r="BM15707" s="41"/>
      <c r="BN15707" s="41"/>
      <c r="BO15707" s="41"/>
      <c r="BP15707" s="108"/>
      <c r="CG15707" s="102"/>
      <c r="CI15707" s="45"/>
    </row>
    <row r="15708" spans="37:87" ht="13" customHeight="1">
      <c r="AK15708" s="114"/>
      <c r="AL15708" s="41"/>
      <c r="AM15708" s="41"/>
      <c r="AN15708" s="41"/>
      <c r="AO15708" s="41"/>
      <c r="AP15708" s="41"/>
      <c r="AQ15708" s="41"/>
      <c r="AR15708" s="41"/>
      <c r="AS15708" s="41"/>
      <c r="AT15708" s="41"/>
      <c r="AU15708" s="41"/>
      <c r="AV15708" s="41"/>
      <c r="AW15708" s="41"/>
      <c r="AX15708" s="41"/>
      <c r="AY15708" s="41"/>
      <c r="AZ15708" s="41"/>
      <c r="BA15708" s="41"/>
      <c r="BB15708" s="41"/>
      <c r="BC15708" s="41"/>
      <c r="BD15708" s="41"/>
      <c r="BE15708" s="41"/>
      <c r="BF15708" s="41"/>
      <c r="BG15708" s="41"/>
      <c r="BH15708" s="41"/>
      <c r="BI15708" s="41"/>
      <c r="BJ15708" s="41"/>
      <c r="BK15708" s="41"/>
      <c r="BL15708" s="41"/>
      <c r="BM15708" s="41"/>
      <c r="BN15708" s="41"/>
      <c r="BO15708" s="41"/>
      <c r="BP15708" s="108"/>
      <c r="CG15708" s="102"/>
      <c r="CI15708" s="45"/>
    </row>
    <row r="15709" spans="37:87" ht="13" customHeight="1">
      <c r="AK15709" s="114"/>
      <c r="AL15709" s="41"/>
      <c r="AM15709" s="41"/>
      <c r="AN15709" s="41"/>
      <c r="AO15709" s="41"/>
      <c r="AP15709" s="41"/>
      <c r="AQ15709" s="41"/>
      <c r="AR15709" s="41"/>
      <c r="AS15709" s="41"/>
      <c r="AT15709" s="41"/>
      <c r="AU15709" s="41"/>
      <c r="AV15709" s="41"/>
      <c r="AW15709" s="41"/>
      <c r="AX15709" s="41"/>
      <c r="AY15709" s="41"/>
      <c r="AZ15709" s="41"/>
      <c r="BA15709" s="41"/>
      <c r="BB15709" s="41"/>
      <c r="BC15709" s="41"/>
      <c r="BD15709" s="41"/>
      <c r="BE15709" s="41"/>
      <c r="BF15709" s="41"/>
      <c r="BG15709" s="41"/>
      <c r="BH15709" s="41"/>
      <c r="BI15709" s="41"/>
      <c r="BJ15709" s="41"/>
      <c r="BK15709" s="41"/>
      <c r="BL15709" s="41"/>
      <c r="BM15709" s="41"/>
      <c r="BN15709" s="41"/>
      <c r="BO15709" s="41"/>
      <c r="BP15709" s="108"/>
      <c r="CG15709" s="102"/>
      <c r="CI15709" s="45"/>
    </row>
    <row r="15710" spans="37:87" ht="13" customHeight="1">
      <c r="AK15710" s="114"/>
      <c r="AL15710" s="41"/>
      <c r="AM15710" s="41"/>
      <c r="AN15710" s="41"/>
      <c r="AO15710" s="41"/>
      <c r="AP15710" s="41"/>
      <c r="AQ15710" s="41"/>
      <c r="AR15710" s="41"/>
      <c r="AS15710" s="41"/>
      <c r="AT15710" s="41"/>
      <c r="AU15710" s="41"/>
      <c r="AV15710" s="41"/>
      <c r="AW15710" s="41"/>
      <c r="AX15710" s="41"/>
      <c r="AY15710" s="41"/>
      <c r="AZ15710" s="41"/>
      <c r="BA15710" s="41"/>
      <c r="BB15710" s="41"/>
      <c r="BC15710" s="41"/>
      <c r="BD15710" s="41"/>
      <c r="BE15710" s="41"/>
      <c r="BF15710" s="41"/>
      <c r="BG15710" s="41"/>
      <c r="BH15710" s="41"/>
      <c r="BI15710" s="41"/>
      <c r="BJ15710" s="41"/>
      <c r="BK15710" s="41"/>
      <c r="BL15710" s="41"/>
      <c r="BM15710" s="41"/>
      <c r="BN15710" s="41"/>
      <c r="BO15710" s="41"/>
      <c r="BP15710" s="108"/>
      <c r="CG15710" s="102"/>
      <c r="CI15710" s="45"/>
    </row>
    <row r="15711" spans="37:87" ht="13" customHeight="1">
      <c r="AK15711" s="114"/>
      <c r="AL15711" s="41"/>
      <c r="AM15711" s="41"/>
      <c r="AN15711" s="41"/>
      <c r="AO15711" s="41"/>
      <c r="AP15711" s="41"/>
      <c r="AQ15711" s="41"/>
      <c r="AR15711" s="41"/>
      <c r="AS15711" s="41"/>
      <c r="AT15711" s="41"/>
      <c r="AU15711" s="41"/>
      <c r="AV15711" s="41"/>
      <c r="AW15711" s="41"/>
      <c r="AX15711" s="41"/>
      <c r="AY15711" s="41"/>
      <c r="AZ15711" s="41"/>
      <c r="BA15711" s="41"/>
      <c r="BB15711" s="41"/>
      <c r="BC15711" s="41"/>
      <c r="BD15711" s="41"/>
      <c r="BE15711" s="41"/>
      <c r="BF15711" s="41"/>
      <c r="BG15711" s="41"/>
      <c r="BH15711" s="41"/>
      <c r="BI15711" s="41"/>
      <c r="BJ15711" s="41"/>
      <c r="BK15711" s="41"/>
      <c r="BL15711" s="41"/>
      <c r="BM15711" s="41"/>
      <c r="BN15711" s="41"/>
      <c r="BO15711" s="41"/>
      <c r="BP15711" s="108"/>
      <c r="CG15711" s="102"/>
      <c r="CI15711" s="45"/>
    </row>
    <row r="15712" spans="37:87" ht="13" customHeight="1">
      <c r="AK15712" s="114"/>
      <c r="AL15712" s="41"/>
      <c r="AM15712" s="41"/>
      <c r="AN15712" s="41"/>
      <c r="AO15712" s="41"/>
      <c r="AP15712" s="41"/>
      <c r="AQ15712" s="41"/>
      <c r="AR15712" s="41"/>
      <c r="AS15712" s="41"/>
      <c r="AT15712" s="41"/>
      <c r="AU15712" s="41"/>
      <c r="AV15712" s="41"/>
      <c r="AW15712" s="41"/>
      <c r="AX15712" s="41"/>
      <c r="AY15712" s="41"/>
      <c r="AZ15712" s="41"/>
      <c r="BA15712" s="41"/>
      <c r="BB15712" s="41"/>
      <c r="BC15712" s="41"/>
      <c r="BD15712" s="41"/>
      <c r="BE15712" s="41"/>
      <c r="BF15712" s="41"/>
      <c r="BG15712" s="41"/>
      <c r="BH15712" s="41"/>
      <c r="BI15712" s="41"/>
      <c r="BJ15712" s="41"/>
      <c r="BK15712" s="41"/>
      <c r="BL15712" s="41"/>
      <c r="BM15712" s="41"/>
      <c r="BN15712" s="41"/>
      <c r="BO15712" s="41"/>
      <c r="BP15712" s="108"/>
      <c r="CG15712" s="102"/>
      <c r="CI15712" s="45"/>
    </row>
    <row r="15713" spans="37:87" ht="13" customHeight="1">
      <c r="AK15713" s="114"/>
      <c r="AL15713" s="41"/>
      <c r="AM15713" s="41"/>
      <c r="AN15713" s="41"/>
      <c r="AO15713" s="41"/>
      <c r="AP15713" s="41"/>
      <c r="AQ15713" s="41"/>
      <c r="AR15713" s="41"/>
      <c r="AS15713" s="41"/>
      <c r="AT15713" s="41"/>
      <c r="AU15713" s="41"/>
      <c r="AV15713" s="41"/>
      <c r="AW15713" s="41"/>
      <c r="AX15713" s="41"/>
      <c r="AY15713" s="41"/>
      <c r="AZ15713" s="41"/>
      <c r="BA15713" s="41"/>
      <c r="BB15713" s="41"/>
      <c r="BC15713" s="41"/>
      <c r="BD15713" s="41"/>
      <c r="BE15713" s="41"/>
      <c r="BF15713" s="41"/>
      <c r="BG15713" s="41"/>
      <c r="BH15713" s="41"/>
      <c r="BI15713" s="41"/>
      <c r="BJ15713" s="41"/>
      <c r="BK15713" s="41"/>
      <c r="BL15713" s="41"/>
      <c r="BM15713" s="41"/>
      <c r="BN15713" s="41"/>
      <c r="BO15713" s="41"/>
      <c r="BP15713" s="108"/>
      <c r="CG15713" s="102"/>
      <c r="CI15713" s="45"/>
    </row>
    <row r="15714" spans="37:87" ht="13" customHeight="1">
      <c r="AK15714" s="114"/>
      <c r="AL15714" s="41"/>
      <c r="AM15714" s="41"/>
      <c r="AN15714" s="41"/>
      <c r="AO15714" s="41"/>
      <c r="AP15714" s="41"/>
      <c r="AQ15714" s="41"/>
      <c r="AR15714" s="41"/>
      <c r="AS15714" s="41"/>
      <c r="AT15714" s="41"/>
      <c r="AU15714" s="41"/>
      <c r="AV15714" s="41"/>
      <c r="AW15714" s="41"/>
      <c r="AX15714" s="41"/>
      <c r="AY15714" s="41"/>
      <c r="AZ15714" s="41"/>
      <c r="BA15714" s="41"/>
      <c r="BB15714" s="41"/>
      <c r="BC15714" s="41"/>
      <c r="BD15714" s="41"/>
      <c r="BE15714" s="41"/>
      <c r="BF15714" s="41"/>
      <c r="BG15714" s="41"/>
      <c r="BH15714" s="41"/>
      <c r="BI15714" s="41"/>
      <c r="BJ15714" s="41"/>
      <c r="BK15714" s="41"/>
      <c r="BL15714" s="41"/>
      <c r="BM15714" s="41"/>
      <c r="BN15714" s="41"/>
      <c r="BO15714" s="41"/>
      <c r="BP15714" s="108"/>
      <c r="CG15714" s="102"/>
      <c r="CI15714" s="45"/>
    </row>
    <row r="15715" spans="37:87" ht="13" customHeight="1">
      <c r="AK15715" s="114"/>
      <c r="AL15715" s="41"/>
      <c r="AM15715" s="41"/>
      <c r="AN15715" s="41"/>
      <c r="AO15715" s="41"/>
      <c r="AP15715" s="41"/>
      <c r="AQ15715" s="41"/>
      <c r="AR15715" s="41"/>
      <c r="AS15715" s="41"/>
      <c r="AT15715" s="41"/>
      <c r="AU15715" s="41"/>
      <c r="AV15715" s="41"/>
      <c r="AW15715" s="41"/>
      <c r="AX15715" s="41"/>
      <c r="AY15715" s="41"/>
      <c r="AZ15715" s="41"/>
      <c r="BA15715" s="41"/>
      <c r="BB15715" s="41"/>
      <c r="BC15715" s="41"/>
      <c r="BD15715" s="41"/>
      <c r="BE15715" s="41"/>
      <c r="BF15715" s="41"/>
      <c r="BG15715" s="41"/>
      <c r="BH15715" s="41"/>
      <c r="BI15715" s="41"/>
      <c r="BJ15715" s="41"/>
      <c r="BK15715" s="41"/>
      <c r="BL15715" s="41"/>
      <c r="BM15715" s="41"/>
      <c r="BN15715" s="41"/>
      <c r="BO15715" s="41"/>
      <c r="BP15715" s="108"/>
      <c r="CG15715" s="102"/>
      <c r="CI15715" s="45"/>
    </row>
    <row r="15716" spans="37:87" ht="13" customHeight="1">
      <c r="AK15716" s="114"/>
      <c r="AL15716" s="41"/>
      <c r="AM15716" s="41"/>
      <c r="AN15716" s="41"/>
      <c r="AO15716" s="41"/>
      <c r="AP15716" s="41"/>
      <c r="AQ15716" s="41"/>
      <c r="AR15716" s="41"/>
      <c r="AS15716" s="41"/>
      <c r="AT15716" s="41"/>
      <c r="AU15716" s="41"/>
      <c r="AV15716" s="41"/>
      <c r="AW15716" s="41"/>
      <c r="AX15716" s="41"/>
      <c r="AY15716" s="41"/>
      <c r="AZ15716" s="41"/>
      <c r="BA15716" s="41"/>
      <c r="BB15716" s="41"/>
      <c r="BC15716" s="41"/>
      <c r="BD15716" s="41"/>
      <c r="BE15716" s="41"/>
      <c r="BF15716" s="41"/>
      <c r="BG15716" s="41"/>
      <c r="BH15716" s="41"/>
      <c r="BI15716" s="41"/>
      <c r="BJ15716" s="41"/>
      <c r="BK15716" s="41"/>
      <c r="BL15716" s="41"/>
      <c r="BM15716" s="41"/>
      <c r="BN15716" s="41"/>
      <c r="BO15716" s="41"/>
      <c r="BP15716" s="108"/>
      <c r="CG15716" s="102"/>
      <c r="CI15716" s="45"/>
    </row>
    <row r="15717" spans="37:87" ht="13" customHeight="1">
      <c r="AK15717" s="114"/>
      <c r="AL15717" s="41"/>
      <c r="AM15717" s="41"/>
      <c r="AN15717" s="41"/>
      <c r="AO15717" s="41"/>
      <c r="AP15717" s="41"/>
      <c r="AQ15717" s="41"/>
      <c r="AR15717" s="41"/>
      <c r="AS15717" s="41"/>
      <c r="AT15717" s="41"/>
      <c r="AU15717" s="41"/>
      <c r="AV15717" s="41"/>
      <c r="AW15717" s="41"/>
      <c r="AX15717" s="41"/>
      <c r="AY15717" s="41"/>
      <c r="AZ15717" s="41"/>
      <c r="BA15717" s="41"/>
      <c r="BB15717" s="41"/>
      <c r="BC15717" s="41"/>
      <c r="BD15717" s="41"/>
      <c r="BE15717" s="41"/>
      <c r="BF15717" s="41"/>
      <c r="BG15717" s="41"/>
      <c r="BH15717" s="41"/>
      <c r="BI15717" s="41"/>
      <c r="BJ15717" s="41"/>
      <c r="BK15717" s="41"/>
      <c r="BL15717" s="41"/>
      <c r="BM15717" s="41"/>
      <c r="BN15717" s="41"/>
      <c r="BO15717" s="41"/>
      <c r="BP15717" s="108"/>
      <c r="CG15717" s="102"/>
      <c r="CI15717" s="45"/>
    </row>
    <row r="15718" spans="37:87" ht="13" customHeight="1">
      <c r="AK15718" s="114"/>
      <c r="AL15718" s="41"/>
      <c r="AM15718" s="41"/>
      <c r="AN15718" s="41"/>
      <c r="AO15718" s="41"/>
      <c r="AP15718" s="41"/>
      <c r="AQ15718" s="41"/>
      <c r="AR15718" s="41"/>
      <c r="AS15718" s="41"/>
      <c r="AT15718" s="41"/>
      <c r="AU15718" s="41"/>
      <c r="AV15718" s="41"/>
      <c r="AW15718" s="41"/>
      <c r="AX15718" s="41"/>
      <c r="AY15718" s="41"/>
      <c r="AZ15718" s="41"/>
      <c r="BA15718" s="41"/>
      <c r="BB15718" s="41"/>
      <c r="BC15718" s="41"/>
      <c r="BD15718" s="41"/>
      <c r="BE15718" s="41"/>
      <c r="BF15718" s="41"/>
      <c r="BG15718" s="41"/>
      <c r="BH15718" s="41"/>
      <c r="BI15718" s="41"/>
      <c r="BJ15718" s="41"/>
      <c r="BK15718" s="41"/>
      <c r="BL15718" s="41"/>
      <c r="BM15718" s="41"/>
      <c r="BN15718" s="41"/>
      <c r="BO15718" s="41"/>
      <c r="BP15718" s="108"/>
      <c r="CG15718" s="102"/>
      <c r="CI15718" s="45"/>
    </row>
    <row r="15719" spans="37:87" ht="13" customHeight="1">
      <c r="AK15719" s="114"/>
      <c r="AL15719" s="41"/>
      <c r="AM15719" s="41"/>
      <c r="AN15719" s="41"/>
      <c r="AO15719" s="41"/>
      <c r="AP15719" s="41"/>
      <c r="AQ15719" s="41"/>
      <c r="AR15719" s="41"/>
      <c r="AS15719" s="41"/>
      <c r="AT15719" s="41"/>
      <c r="AU15719" s="41"/>
      <c r="AV15719" s="41"/>
      <c r="AW15719" s="41"/>
      <c r="AX15719" s="41"/>
      <c r="AY15719" s="41"/>
      <c r="AZ15719" s="41"/>
      <c r="BA15719" s="41"/>
      <c r="BB15719" s="41"/>
      <c r="BC15719" s="41"/>
      <c r="BD15719" s="41"/>
      <c r="BE15719" s="41"/>
      <c r="BF15719" s="41"/>
      <c r="BG15719" s="41"/>
      <c r="BH15719" s="41"/>
      <c r="BI15719" s="41"/>
      <c r="BJ15719" s="41"/>
      <c r="BK15719" s="41"/>
      <c r="BL15719" s="41"/>
      <c r="BM15719" s="41"/>
      <c r="BN15719" s="41"/>
      <c r="BO15719" s="41"/>
      <c r="BP15719" s="108"/>
      <c r="CG15719" s="102"/>
      <c r="CI15719" s="45"/>
    </row>
    <row r="15720" spans="37:87" ht="13" customHeight="1">
      <c r="AK15720" s="114"/>
      <c r="AL15720" s="41"/>
      <c r="AM15720" s="41"/>
      <c r="AN15720" s="41"/>
      <c r="AO15720" s="41"/>
      <c r="AP15720" s="41"/>
      <c r="AQ15720" s="41"/>
      <c r="AR15720" s="41"/>
      <c r="AS15720" s="41"/>
      <c r="AT15720" s="41"/>
      <c r="AU15720" s="41"/>
      <c r="AV15720" s="41"/>
      <c r="AW15720" s="41"/>
      <c r="AX15720" s="41"/>
      <c r="AY15720" s="41"/>
      <c r="AZ15720" s="41"/>
      <c r="BA15720" s="41"/>
      <c r="BB15720" s="41"/>
      <c r="BC15720" s="41"/>
      <c r="BD15720" s="41"/>
      <c r="BE15720" s="41"/>
      <c r="BF15720" s="41"/>
      <c r="BG15720" s="41"/>
      <c r="BH15720" s="41"/>
      <c r="BI15720" s="41"/>
      <c r="BJ15720" s="41"/>
      <c r="BK15720" s="41"/>
      <c r="BL15720" s="41"/>
      <c r="BM15720" s="41"/>
      <c r="BN15720" s="41"/>
      <c r="BO15720" s="41"/>
      <c r="BP15720" s="108"/>
      <c r="CG15720" s="102"/>
      <c r="CI15720" s="45"/>
    </row>
    <row r="15721" spans="37:87" ht="13" customHeight="1">
      <c r="AK15721" s="114"/>
      <c r="AL15721" s="41"/>
      <c r="AM15721" s="41"/>
      <c r="AN15721" s="41"/>
      <c r="AO15721" s="41"/>
      <c r="AP15721" s="41"/>
      <c r="AQ15721" s="41"/>
      <c r="AR15721" s="41"/>
      <c r="AS15721" s="41"/>
      <c r="AT15721" s="41"/>
      <c r="AU15721" s="41"/>
      <c r="AV15721" s="41"/>
      <c r="AW15721" s="41"/>
      <c r="AX15721" s="41"/>
      <c r="AY15721" s="41"/>
      <c r="AZ15721" s="41"/>
      <c r="BA15721" s="41"/>
      <c r="BB15721" s="41"/>
      <c r="BC15721" s="41"/>
      <c r="BD15721" s="41"/>
      <c r="BE15721" s="41"/>
      <c r="BF15721" s="41"/>
      <c r="BG15721" s="41"/>
      <c r="BH15721" s="41"/>
      <c r="BI15721" s="41"/>
      <c r="BJ15721" s="41"/>
      <c r="BK15721" s="41"/>
      <c r="BL15721" s="41"/>
      <c r="BM15721" s="41"/>
      <c r="BN15721" s="41"/>
      <c r="BO15721" s="41"/>
      <c r="BP15721" s="108"/>
      <c r="CG15721" s="102"/>
      <c r="CI15721" s="45"/>
    </row>
    <row r="15722" spans="37:87" ht="13" customHeight="1">
      <c r="AK15722" s="114"/>
      <c r="AL15722" s="41"/>
      <c r="AM15722" s="41"/>
      <c r="AN15722" s="41"/>
      <c r="AO15722" s="41"/>
      <c r="AP15722" s="41"/>
      <c r="AQ15722" s="41"/>
      <c r="AR15722" s="41"/>
      <c r="AS15722" s="41"/>
      <c r="AT15722" s="41"/>
      <c r="AU15722" s="41"/>
      <c r="AV15722" s="41"/>
      <c r="AW15722" s="41"/>
      <c r="AX15722" s="41"/>
      <c r="AY15722" s="41"/>
      <c r="AZ15722" s="41"/>
      <c r="BA15722" s="41"/>
      <c r="BB15722" s="41"/>
      <c r="BC15722" s="41"/>
      <c r="BD15722" s="41"/>
      <c r="BE15722" s="41"/>
      <c r="BF15722" s="41"/>
      <c r="BG15722" s="41"/>
      <c r="BH15722" s="41"/>
      <c r="BI15722" s="41"/>
      <c r="BJ15722" s="41"/>
      <c r="BK15722" s="41"/>
      <c r="BL15722" s="41"/>
      <c r="BM15722" s="41"/>
      <c r="BN15722" s="41"/>
      <c r="BO15722" s="41"/>
      <c r="BP15722" s="108"/>
      <c r="CG15722" s="102"/>
      <c r="CI15722" s="45"/>
    </row>
    <row r="15723" spans="37:87" ht="13" customHeight="1">
      <c r="AK15723" s="114"/>
      <c r="AL15723" s="41"/>
      <c r="AM15723" s="41"/>
      <c r="AN15723" s="41"/>
      <c r="AO15723" s="41"/>
      <c r="AP15723" s="41"/>
      <c r="AQ15723" s="41"/>
      <c r="AR15723" s="41"/>
      <c r="AS15723" s="41"/>
      <c r="AT15723" s="41"/>
      <c r="AU15723" s="41"/>
      <c r="AV15723" s="41"/>
      <c r="AW15723" s="41"/>
      <c r="AX15723" s="41"/>
      <c r="AY15723" s="41"/>
      <c r="AZ15723" s="41"/>
      <c r="BA15723" s="41"/>
      <c r="BB15723" s="41"/>
      <c r="BC15723" s="41"/>
      <c r="BD15723" s="41"/>
      <c r="BE15723" s="41"/>
      <c r="BF15723" s="41"/>
      <c r="BG15723" s="41"/>
      <c r="BH15723" s="41"/>
      <c r="BI15723" s="41"/>
      <c r="BJ15723" s="41"/>
      <c r="BK15723" s="41"/>
      <c r="BL15723" s="41"/>
      <c r="BM15723" s="41"/>
      <c r="BN15723" s="41"/>
      <c r="BO15723" s="41"/>
      <c r="BP15723" s="108"/>
      <c r="CG15723" s="102"/>
      <c r="CI15723" s="45"/>
    </row>
    <row r="15724" spans="37:87" ht="13" customHeight="1">
      <c r="AK15724" s="114"/>
      <c r="AL15724" s="41"/>
      <c r="AM15724" s="41"/>
      <c r="AN15724" s="41"/>
      <c r="AO15724" s="41"/>
      <c r="AP15724" s="41"/>
      <c r="AQ15724" s="41"/>
      <c r="AR15724" s="41"/>
      <c r="AS15724" s="41"/>
      <c r="AT15724" s="41"/>
      <c r="AU15724" s="41"/>
      <c r="AV15724" s="41"/>
      <c r="AW15724" s="41"/>
      <c r="AX15724" s="41"/>
      <c r="AY15724" s="41"/>
      <c r="AZ15724" s="41"/>
      <c r="BA15724" s="41"/>
      <c r="BB15724" s="41"/>
      <c r="BC15724" s="41"/>
      <c r="BD15724" s="41"/>
      <c r="BE15724" s="41"/>
      <c r="BF15724" s="41"/>
      <c r="BG15724" s="41"/>
      <c r="BH15724" s="41"/>
      <c r="BI15724" s="41"/>
      <c r="BJ15724" s="41"/>
      <c r="BK15724" s="41"/>
      <c r="BL15724" s="41"/>
      <c r="BM15724" s="41"/>
      <c r="BN15724" s="41"/>
      <c r="BO15724" s="41"/>
      <c r="BP15724" s="108"/>
      <c r="CG15724" s="102"/>
      <c r="CI15724" s="45"/>
    </row>
    <row r="15725" spans="37:87" ht="13" customHeight="1">
      <c r="AK15725" s="114"/>
      <c r="AL15725" s="41"/>
      <c r="AM15725" s="41"/>
      <c r="AN15725" s="41"/>
      <c r="AO15725" s="41"/>
      <c r="AP15725" s="41"/>
      <c r="AQ15725" s="41"/>
      <c r="AR15725" s="41"/>
      <c r="AS15725" s="41"/>
      <c r="AT15725" s="41"/>
      <c r="AU15725" s="41"/>
      <c r="AV15725" s="41"/>
      <c r="AW15725" s="41"/>
      <c r="AX15725" s="41"/>
      <c r="AY15725" s="41"/>
      <c r="AZ15725" s="41"/>
      <c r="BA15725" s="41"/>
      <c r="BB15725" s="41"/>
      <c r="BC15725" s="41"/>
      <c r="BD15725" s="41"/>
      <c r="BE15725" s="41"/>
      <c r="BF15725" s="41"/>
      <c r="BG15725" s="41"/>
      <c r="BH15725" s="41"/>
      <c r="BI15725" s="41"/>
      <c r="BJ15725" s="41"/>
      <c r="BK15725" s="41"/>
      <c r="BL15725" s="41"/>
      <c r="BM15725" s="41"/>
      <c r="BN15725" s="41"/>
      <c r="BO15725" s="41"/>
      <c r="BP15725" s="108"/>
      <c r="CG15725" s="102"/>
      <c r="CI15725" s="45"/>
    </row>
    <row r="15726" spans="37:87" ht="13" customHeight="1">
      <c r="AK15726" s="114"/>
      <c r="AL15726" s="41"/>
      <c r="AM15726" s="41"/>
      <c r="AN15726" s="41"/>
      <c r="AO15726" s="41"/>
      <c r="AP15726" s="41"/>
      <c r="AQ15726" s="41"/>
      <c r="AR15726" s="41"/>
      <c r="AS15726" s="41"/>
      <c r="AT15726" s="41"/>
      <c r="AU15726" s="41"/>
      <c r="AV15726" s="41"/>
      <c r="AW15726" s="41"/>
      <c r="AX15726" s="41"/>
      <c r="AY15726" s="41"/>
      <c r="AZ15726" s="41"/>
      <c r="BA15726" s="41"/>
      <c r="BB15726" s="41"/>
      <c r="BC15726" s="41"/>
      <c r="BD15726" s="41"/>
      <c r="BE15726" s="41"/>
      <c r="BF15726" s="41"/>
      <c r="BG15726" s="41"/>
      <c r="BH15726" s="41"/>
      <c r="BI15726" s="41"/>
      <c r="BJ15726" s="41"/>
      <c r="BK15726" s="41"/>
      <c r="BL15726" s="41"/>
      <c r="BM15726" s="41"/>
      <c r="BN15726" s="41"/>
      <c r="BO15726" s="41"/>
      <c r="BP15726" s="108"/>
      <c r="CG15726" s="102"/>
      <c r="CI15726" s="45"/>
    </row>
    <row r="15727" spans="37:87" ht="13" customHeight="1">
      <c r="AK15727" s="114"/>
      <c r="AL15727" s="41"/>
      <c r="AM15727" s="41"/>
      <c r="AN15727" s="41"/>
      <c r="AO15727" s="41"/>
      <c r="AP15727" s="41"/>
      <c r="AQ15727" s="41"/>
      <c r="AR15727" s="41"/>
      <c r="AS15727" s="41"/>
      <c r="AT15727" s="41"/>
      <c r="AU15727" s="41"/>
      <c r="AV15727" s="41"/>
      <c r="AW15727" s="41"/>
      <c r="AX15727" s="41"/>
      <c r="AY15727" s="41"/>
      <c r="AZ15727" s="41"/>
      <c r="BA15727" s="41"/>
      <c r="BB15727" s="41"/>
      <c r="BC15727" s="41"/>
      <c r="BD15727" s="41"/>
      <c r="BE15727" s="41"/>
      <c r="BF15727" s="41"/>
      <c r="BG15727" s="41"/>
      <c r="BH15727" s="41"/>
      <c r="BI15727" s="41"/>
      <c r="BJ15727" s="41"/>
      <c r="BK15727" s="41"/>
      <c r="BL15727" s="41"/>
      <c r="BM15727" s="41"/>
      <c r="BN15727" s="41"/>
      <c r="BO15727" s="41"/>
      <c r="BP15727" s="108"/>
      <c r="CG15727" s="102"/>
      <c r="CI15727" s="45"/>
    </row>
    <row r="15728" spans="37:87" ht="13" customHeight="1">
      <c r="AK15728" s="114"/>
      <c r="AL15728" s="41"/>
      <c r="AM15728" s="41"/>
      <c r="AN15728" s="41"/>
      <c r="AO15728" s="41"/>
      <c r="AP15728" s="41"/>
      <c r="AQ15728" s="41"/>
      <c r="AR15728" s="41"/>
      <c r="AS15728" s="41"/>
      <c r="AT15728" s="41"/>
      <c r="AU15728" s="41"/>
      <c r="AV15728" s="41"/>
      <c r="AW15728" s="41"/>
      <c r="AX15728" s="41"/>
      <c r="AY15728" s="41"/>
      <c r="AZ15728" s="41"/>
      <c r="BA15728" s="41"/>
      <c r="BB15728" s="41"/>
      <c r="BC15728" s="41"/>
      <c r="BD15728" s="41"/>
      <c r="BE15728" s="41"/>
      <c r="BF15728" s="41"/>
      <c r="BG15728" s="41"/>
      <c r="BH15728" s="41"/>
      <c r="BI15728" s="41"/>
      <c r="BJ15728" s="41"/>
      <c r="BK15728" s="41"/>
      <c r="BL15728" s="41"/>
      <c r="BM15728" s="41"/>
      <c r="BN15728" s="41"/>
      <c r="BO15728" s="41"/>
      <c r="BP15728" s="108"/>
      <c r="CG15728" s="102"/>
      <c r="CI15728" s="45"/>
    </row>
    <row r="15729" spans="37:87" ht="13" customHeight="1">
      <c r="AK15729" s="114"/>
      <c r="AL15729" s="41"/>
      <c r="AM15729" s="41"/>
      <c r="AN15729" s="41"/>
      <c r="AO15729" s="41"/>
      <c r="AP15729" s="41"/>
      <c r="AQ15729" s="41"/>
      <c r="AR15729" s="41"/>
      <c r="AS15729" s="41"/>
      <c r="AT15729" s="41"/>
      <c r="AU15729" s="41"/>
      <c r="AV15729" s="41"/>
      <c r="AW15729" s="41"/>
      <c r="AX15729" s="41"/>
      <c r="AY15729" s="41"/>
      <c r="AZ15729" s="41"/>
      <c r="BA15729" s="41"/>
      <c r="BB15729" s="41"/>
      <c r="BC15729" s="41"/>
      <c r="BD15729" s="41"/>
      <c r="BE15729" s="41"/>
      <c r="BF15729" s="41"/>
      <c r="BG15729" s="41"/>
      <c r="BH15729" s="41"/>
      <c r="BI15729" s="41"/>
      <c r="BJ15729" s="41"/>
      <c r="BK15729" s="41"/>
      <c r="BL15729" s="41"/>
      <c r="BM15729" s="41"/>
      <c r="BN15729" s="41"/>
      <c r="BO15729" s="41"/>
      <c r="BP15729" s="108"/>
      <c r="CG15729" s="102"/>
      <c r="CI15729" s="45"/>
    </row>
    <row r="15730" spans="37:87" ht="13" customHeight="1">
      <c r="AK15730" s="114"/>
      <c r="AL15730" s="41"/>
      <c r="AM15730" s="41"/>
      <c r="AN15730" s="41"/>
      <c r="AO15730" s="41"/>
      <c r="AP15730" s="41"/>
      <c r="AQ15730" s="41"/>
      <c r="AR15730" s="41"/>
      <c r="AS15730" s="41"/>
      <c r="AT15730" s="41"/>
      <c r="AU15730" s="41"/>
      <c r="AV15730" s="41"/>
      <c r="AW15730" s="41"/>
      <c r="AX15730" s="41"/>
      <c r="AY15730" s="41"/>
      <c r="AZ15730" s="41"/>
      <c r="BA15730" s="41"/>
      <c r="BB15730" s="41"/>
      <c r="BC15730" s="41"/>
      <c r="BD15730" s="41"/>
      <c r="BE15730" s="41"/>
      <c r="BF15730" s="41"/>
      <c r="BG15730" s="41"/>
      <c r="BH15730" s="41"/>
      <c r="BI15730" s="41"/>
      <c r="BJ15730" s="41"/>
      <c r="BK15730" s="41"/>
      <c r="BL15730" s="41"/>
      <c r="BM15730" s="41"/>
      <c r="BN15730" s="41"/>
      <c r="BO15730" s="41"/>
      <c r="BP15730" s="108"/>
      <c r="CG15730" s="102"/>
      <c r="CI15730" s="45"/>
    </row>
    <row r="15731" spans="37:87" ht="13" customHeight="1">
      <c r="AK15731" s="114"/>
      <c r="AL15731" s="41"/>
      <c r="AM15731" s="41"/>
      <c r="AN15731" s="41"/>
      <c r="AO15731" s="41"/>
      <c r="AP15731" s="41"/>
      <c r="AQ15731" s="41"/>
      <c r="AR15731" s="41"/>
      <c r="AS15731" s="41"/>
      <c r="AT15731" s="41"/>
      <c r="AU15731" s="41"/>
      <c r="AV15731" s="41"/>
      <c r="AW15731" s="41"/>
      <c r="AX15731" s="41"/>
      <c r="AY15731" s="41"/>
      <c r="AZ15731" s="41"/>
      <c r="BA15731" s="41"/>
      <c r="BB15731" s="41"/>
      <c r="BC15731" s="41"/>
      <c r="BD15731" s="41"/>
      <c r="BE15731" s="41"/>
      <c r="BF15731" s="41"/>
      <c r="BG15731" s="41"/>
      <c r="BH15731" s="41"/>
      <c r="BI15731" s="41"/>
      <c r="BJ15731" s="41"/>
      <c r="BK15731" s="41"/>
      <c r="BL15731" s="41"/>
      <c r="BM15731" s="41"/>
      <c r="BN15731" s="41"/>
      <c r="BO15731" s="41"/>
      <c r="BP15731" s="108"/>
      <c r="CG15731" s="102"/>
      <c r="CI15731" s="45"/>
    </row>
    <row r="15732" spans="37:87" ht="13" customHeight="1">
      <c r="AK15732" s="114"/>
      <c r="AL15732" s="41"/>
      <c r="AM15732" s="41"/>
      <c r="AN15732" s="41"/>
      <c r="AO15732" s="41"/>
      <c r="AP15732" s="41"/>
      <c r="AQ15732" s="41"/>
      <c r="AR15732" s="41"/>
      <c r="AS15732" s="41"/>
      <c r="AT15732" s="41"/>
      <c r="AU15732" s="41"/>
      <c r="AV15732" s="41"/>
      <c r="AW15732" s="41"/>
      <c r="AX15732" s="41"/>
      <c r="AY15732" s="41"/>
      <c r="AZ15732" s="41"/>
      <c r="BA15732" s="41"/>
      <c r="BB15732" s="41"/>
      <c r="BC15732" s="41"/>
      <c r="BD15732" s="41"/>
      <c r="BE15732" s="41"/>
      <c r="BF15732" s="41"/>
      <c r="BG15732" s="41"/>
      <c r="BH15732" s="41"/>
      <c r="BI15732" s="41"/>
      <c r="BJ15732" s="41"/>
      <c r="BK15732" s="41"/>
      <c r="BL15732" s="41"/>
      <c r="BM15732" s="41"/>
      <c r="BN15732" s="41"/>
      <c r="BO15732" s="41"/>
      <c r="BP15732" s="108"/>
      <c r="CG15732" s="102"/>
      <c r="CI15732" s="45"/>
    </row>
    <row r="15733" spans="37:87" ht="13" customHeight="1">
      <c r="AK15733" s="114"/>
      <c r="AL15733" s="41"/>
      <c r="AM15733" s="41"/>
      <c r="AN15733" s="41"/>
      <c r="AO15733" s="41"/>
      <c r="AP15733" s="41"/>
      <c r="AQ15733" s="41"/>
      <c r="AR15733" s="41"/>
      <c r="AS15733" s="41"/>
      <c r="AT15733" s="41"/>
      <c r="AU15733" s="41"/>
      <c r="AV15733" s="41"/>
      <c r="AW15733" s="41"/>
      <c r="AX15733" s="41"/>
      <c r="AY15733" s="41"/>
      <c r="AZ15733" s="41"/>
      <c r="BA15733" s="41"/>
      <c r="BB15733" s="41"/>
      <c r="BC15733" s="41"/>
      <c r="BD15733" s="41"/>
      <c r="BE15733" s="41"/>
      <c r="BF15733" s="41"/>
      <c r="BG15733" s="41"/>
      <c r="BH15733" s="41"/>
      <c r="BI15733" s="41"/>
      <c r="BJ15733" s="41"/>
      <c r="BK15733" s="41"/>
      <c r="BL15733" s="41"/>
      <c r="BM15733" s="41"/>
      <c r="BN15733" s="41"/>
      <c r="BO15733" s="41"/>
      <c r="BP15733" s="108"/>
      <c r="CG15733" s="102"/>
      <c r="CI15733" s="45"/>
    </row>
    <row r="15734" spans="37:87" ht="13" customHeight="1">
      <c r="AK15734" s="114"/>
      <c r="AL15734" s="41"/>
      <c r="AM15734" s="41"/>
      <c r="AN15734" s="41"/>
      <c r="AO15734" s="41"/>
      <c r="AP15734" s="41"/>
      <c r="AQ15734" s="41"/>
      <c r="AR15734" s="41"/>
      <c r="AS15734" s="41"/>
      <c r="AT15734" s="41"/>
      <c r="AU15734" s="41"/>
      <c r="AV15734" s="41"/>
      <c r="AW15734" s="41"/>
      <c r="AX15734" s="41"/>
      <c r="AY15734" s="41"/>
      <c r="AZ15734" s="41"/>
      <c r="BA15734" s="41"/>
      <c r="BB15734" s="41"/>
      <c r="BC15734" s="41"/>
      <c r="BD15734" s="41"/>
      <c r="BE15734" s="41"/>
      <c r="BF15734" s="41"/>
      <c r="BG15734" s="41"/>
      <c r="BH15734" s="41"/>
      <c r="BI15734" s="41"/>
      <c r="BJ15734" s="41"/>
      <c r="BK15734" s="41"/>
      <c r="BL15734" s="41"/>
      <c r="BM15734" s="41"/>
      <c r="BN15734" s="41"/>
      <c r="BO15734" s="41"/>
      <c r="BP15734" s="108"/>
      <c r="CG15734" s="102"/>
      <c r="CI15734" s="45"/>
    </row>
    <row r="15735" spans="37:87" ht="13" customHeight="1">
      <c r="AK15735" s="114"/>
      <c r="AL15735" s="41"/>
      <c r="AM15735" s="41"/>
      <c r="AN15735" s="41"/>
      <c r="AO15735" s="41"/>
      <c r="AP15735" s="41"/>
      <c r="AQ15735" s="41"/>
      <c r="AR15735" s="41"/>
      <c r="AS15735" s="41"/>
      <c r="AT15735" s="41"/>
      <c r="AU15735" s="41"/>
      <c r="AV15735" s="41"/>
      <c r="AW15735" s="41"/>
      <c r="AX15735" s="41"/>
      <c r="AY15735" s="41"/>
      <c r="AZ15735" s="41"/>
      <c r="BA15735" s="41"/>
      <c r="BB15735" s="41"/>
      <c r="BC15735" s="41"/>
      <c r="BD15735" s="41"/>
      <c r="BE15735" s="41"/>
      <c r="BF15735" s="41"/>
      <c r="BG15735" s="41"/>
      <c r="BH15735" s="41"/>
      <c r="BI15735" s="41"/>
      <c r="BJ15735" s="41"/>
      <c r="BK15735" s="41"/>
      <c r="BL15735" s="41"/>
      <c r="BM15735" s="41"/>
      <c r="BN15735" s="41"/>
      <c r="BO15735" s="41"/>
      <c r="BP15735" s="108"/>
      <c r="CG15735" s="102"/>
      <c r="CI15735" s="45"/>
    </row>
    <row r="15736" spans="37:87" ht="13" customHeight="1">
      <c r="AK15736" s="114"/>
      <c r="AL15736" s="41"/>
      <c r="AM15736" s="41"/>
      <c r="AN15736" s="41"/>
      <c r="AO15736" s="41"/>
      <c r="AP15736" s="41"/>
      <c r="AQ15736" s="41"/>
      <c r="AR15736" s="41"/>
      <c r="AS15736" s="41"/>
      <c r="AT15736" s="41"/>
      <c r="AU15736" s="41"/>
      <c r="AV15736" s="41"/>
      <c r="AW15736" s="41"/>
      <c r="AX15736" s="41"/>
      <c r="AY15736" s="41"/>
      <c r="AZ15736" s="41"/>
      <c r="BA15736" s="41"/>
      <c r="BB15736" s="41"/>
      <c r="BC15736" s="41"/>
      <c r="BD15736" s="41"/>
      <c r="BE15736" s="41"/>
      <c r="BF15736" s="41"/>
      <c r="BG15736" s="41"/>
      <c r="BH15736" s="41"/>
      <c r="BI15736" s="41"/>
      <c r="BJ15736" s="41"/>
      <c r="BK15736" s="41"/>
      <c r="BL15736" s="41"/>
      <c r="BM15736" s="41"/>
      <c r="BN15736" s="41"/>
      <c r="BO15736" s="41"/>
      <c r="BP15736" s="108"/>
      <c r="CG15736" s="102"/>
      <c r="CI15736" s="45"/>
    </row>
    <row r="15737" spans="37:87" ht="13" customHeight="1">
      <c r="AK15737" s="114"/>
      <c r="AL15737" s="41"/>
      <c r="AM15737" s="41"/>
      <c r="AN15737" s="41"/>
      <c r="AO15737" s="41"/>
      <c r="AP15737" s="41"/>
      <c r="AQ15737" s="41"/>
      <c r="AR15737" s="41"/>
      <c r="AS15737" s="41"/>
      <c r="AT15737" s="41"/>
      <c r="AU15737" s="41"/>
      <c r="AV15737" s="41"/>
      <c r="AW15737" s="41"/>
      <c r="AX15737" s="41"/>
      <c r="AY15737" s="41"/>
      <c r="AZ15737" s="41"/>
      <c r="BA15737" s="41"/>
      <c r="BB15737" s="41"/>
      <c r="BC15737" s="41"/>
      <c r="BD15737" s="41"/>
      <c r="BE15737" s="41"/>
      <c r="BF15737" s="41"/>
      <c r="BG15737" s="41"/>
      <c r="BH15737" s="41"/>
      <c r="BI15737" s="41"/>
      <c r="BJ15737" s="41"/>
      <c r="BK15737" s="41"/>
      <c r="BL15737" s="41"/>
      <c r="BM15737" s="41"/>
      <c r="BN15737" s="41"/>
      <c r="BO15737" s="41"/>
      <c r="BP15737" s="108"/>
      <c r="CG15737" s="102"/>
      <c r="CI15737" s="45"/>
    </row>
    <row r="15738" spans="37:87" ht="13" customHeight="1">
      <c r="AK15738" s="114"/>
      <c r="AL15738" s="41"/>
      <c r="AM15738" s="41"/>
      <c r="AN15738" s="41"/>
      <c r="AO15738" s="41"/>
      <c r="AP15738" s="41"/>
      <c r="AQ15738" s="41"/>
      <c r="AR15738" s="41"/>
      <c r="AS15738" s="41"/>
      <c r="AT15738" s="41"/>
      <c r="AU15738" s="41"/>
      <c r="AV15738" s="41"/>
      <c r="AW15738" s="41"/>
      <c r="AX15738" s="41"/>
      <c r="AY15738" s="41"/>
      <c r="AZ15738" s="41"/>
      <c r="BA15738" s="41"/>
      <c r="BB15738" s="41"/>
      <c r="BC15738" s="41"/>
      <c r="BD15738" s="41"/>
      <c r="BE15738" s="41"/>
      <c r="BF15738" s="41"/>
      <c r="BG15738" s="41"/>
      <c r="BH15738" s="41"/>
      <c r="BI15738" s="41"/>
      <c r="BJ15738" s="41"/>
      <c r="BK15738" s="41"/>
      <c r="BL15738" s="41"/>
      <c r="BM15738" s="41"/>
      <c r="BN15738" s="41"/>
      <c r="BO15738" s="41"/>
      <c r="BP15738" s="108"/>
      <c r="CG15738" s="102"/>
      <c r="CI15738" s="45"/>
    </row>
    <row r="15739" spans="37:87" ht="13" customHeight="1">
      <c r="AK15739" s="114"/>
      <c r="AL15739" s="41"/>
      <c r="AM15739" s="41"/>
      <c r="AN15739" s="41"/>
      <c r="AO15739" s="41"/>
      <c r="AP15739" s="41"/>
      <c r="AQ15739" s="41"/>
      <c r="AR15739" s="41"/>
      <c r="AS15739" s="41"/>
      <c r="AT15739" s="41"/>
      <c r="AU15739" s="41"/>
      <c r="AV15739" s="41"/>
      <c r="AW15739" s="41"/>
      <c r="AX15739" s="41"/>
      <c r="AY15739" s="41"/>
      <c r="AZ15739" s="41"/>
      <c r="BA15739" s="41"/>
      <c r="BB15739" s="41"/>
      <c r="BC15739" s="41"/>
      <c r="BD15739" s="41"/>
      <c r="BE15739" s="41"/>
      <c r="BF15739" s="41"/>
      <c r="BG15739" s="41"/>
      <c r="BH15739" s="41"/>
      <c r="BI15739" s="41"/>
      <c r="BJ15739" s="41"/>
      <c r="BK15739" s="41"/>
      <c r="BL15739" s="41"/>
      <c r="BM15739" s="41"/>
      <c r="BN15739" s="41"/>
      <c r="BO15739" s="41"/>
      <c r="BP15739" s="108"/>
      <c r="CG15739" s="102"/>
      <c r="CI15739" s="45"/>
    </row>
    <row r="15740" spans="37:87" ht="13" customHeight="1">
      <c r="AK15740" s="114"/>
      <c r="AL15740" s="41"/>
      <c r="AM15740" s="41"/>
      <c r="AN15740" s="41"/>
      <c r="AO15740" s="41"/>
      <c r="AP15740" s="41"/>
      <c r="AQ15740" s="41"/>
      <c r="AR15740" s="41"/>
      <c r="AS15740" s="41"/>
      <c r="AT15740" s="41"/>
      <c r="AU15740" s="41"/>
      <c r="AV15740" s="41"/>
      <c r="AW15740" s="41"/>
      <c r="AX15740" s="41"/>
      <c r="AY15740" s="41"/>
      <c r="AZ15740" s="41"/>
      <c r="BA15740" s="41"/>
      <c r="BB15740" s="41"/>
      <c r="BC15740" s="41"/>
      <c r="BD15740" s="41"/>
      <c r="BE15740" s="41"/>
      <c r="BF15740" s="41"/>
      <c r="BG15740" s="41"/>
      <c r="BH15740" s="41"/>
      <c r="BI15740" s="41"/>
      <c r="BJ15740" s="41"/>
      <c r="BK15740" s="41"/>
      <c r="BL15740" s="41"/>
      <c r="BM15740" s="41"/>
      <c r="BN15740" s="41"/>
      <c r="BO15740" s="41"/>
      <c r="BP15740" s="108"/>
      <c r="CG15740" s="102"/>
      <c r="CI15740" s="45"/>
    </row>
    <row r="15741" spans="37:87" ht="13" customHeight="1">
      <c r="AK15741" s="114"/>
      <c r="AL15741" s="41"/>
      <c r="AM15741" s="41"/>
      <c r="AN15741" s="41"/>
      <c r="AO15741" s="41"/>
      <c r="AP15741" s="41"/>
      <c r="AQ15741" s="41"/>
      <c r="AR15741" s="41"/>
      <c r="AS15741" s="41"/>
      <c r="AT15741" s="41"/>
      <c r="AU15741" s="41"/>
      <c r="AV15741" s="41"/>
      <c r="AW15741" s="41"/>
      <c r="AX15741" s="41"/>
      <c r="AY15741" s="41"/>
      <c r="AZ15741" s="41"/>
      <c r="BA15741" s="41"/>
      <c r="BB15741" s="41"/>
      <c r="BC15741" s="41"/>
      <c r="BD15741" s="41"/>
      <c r="BE15741" s="41"/>
      <c r="BF15741" s="41"/>
      <c r="BG15741" s="41"/>
      <c r="BH15741" s="41"/>
      <c r="BI15741" s="41"/>
      <c r="BJ15741" s="41"/>
      <c r="BK15741" s="41"/>
      <c r="BL15741" s="41"/>
      <c r="BM15741" s="41"/>
      <c r="BN15741" s="41"/>
      <c r="BO15741" s="41"/>
      <c r="BP15741" s="108"/>
      <c r="CG15741" s="102"/>
      <c r="CI15741" s="45"/>
    </row>
    <row r="15742" spans="37:87" ht="13" customHeight="1">
      <c r="AK15742" s="114"/>
      <c r="AL15742" s="41"/>
      <c r="AM15742" s="41"/>
      <c r="AN15742" s="41"/>
      <c r="AO15742" s="41"/>
      <c r="AP15742" s="41"/>
      <c r="AQ15742" s="41"/>
      <c r="AR15742" s="41"/>
      <c r="AS15742" s="41"/>
      <c r="AT15742" s="41"/>
      <c r="AU15742" s="41"/>
      <c r="AV15742" s="41"/>
      <c r="AW15742" s="41"/>
      <c r="AX15742" s="41"/>
      <c r="AY15742" s="41"/>
      <c r="AZ15742" s="41"/>
      <c r="BA15742" s="41"/>
      <c r="BB15742" s="41"/>
      <c r="BC15742" s="41"/>
      <c r="BD15742" s="41"/>
      <c r="BE15742" s="41"/>
      <c r="BF15742" s="41"/>
      <c r="BG15742" s="41"/>
      <c r="BH15742" s="41"/>
      <c r="BI15742" s="41"/>
      <c r="BJ15742" s="41"/>
      <c r="BK15742" s="41"/>
      <c r="BL15742" s="41"/>
      <c r="BM15742" s="41"/>
      <c r="BN15742" s="41"/>
      <c r="BO15742" s="41"/>
      <c r="BP15742" s="108"/>
      <c r="CG15742" s="102"/>
      <c r="CI15742" s="45"/>
    </row>
    <row r="15743" spans="37:87" ht="13" customHeight="1">
      <c r="AK15743" s="114"/>
      <c r="AL15743" s="41"/>
      <c r="AM15743" s="41"/>
      <c r="AN15743" s="41"/>
      <c r="AO15743" s="41"/>
      <c r="AP15743" s="41"/>
      <c r="AQ15743" s="41"/>
      <c r="AR15743" s="41"/>
      <c r="AS15743" s="41"/>
      <c r="AT15743" s="41"/>
      <c r="AU15743" s="41"/>
      <c r="AV15743" s="41"/>
      <c r="AW15743" s="41"/>
      <c r="AX15743" s="41"/>
      <c r="AY15743" s="41"/>
      <c r="AZ15743" s="41"/>
      <c r="BA15743" s="41"/>
      <c r="BB15743" s="41"/>
      <c r="BC15743" s="41"/>
      <c r="BD15743" s="41"/>
      <c r="BE15743" s="41"/>
      <c r="BF15743" s="41"/>
      <c r="BG15743" s="41"/>
      <c r="BH15743" s="41"/>
      <c r="BI15743" s="41"/>
      <c r="BJ15743" s="41"/>
      <c r="BK15743" s="41"/>
      <c r="BL15743" s="41"/>
      <c r="BM15743" s="41"/>
      <c r="BN15743" s="41"/>
      <c r="BO15743" s="41"/>
      <c r="BP15743" s="108"/>
      <c r="CG15743" s="102"/>
      <c r="CI15743" s="45"/>
    </row>
    <row r="15744" spans="37:87" ht="13" customHeight="1">
      <c r="AK15744" s="114"/>
      <c r="AL15744" s="41"/>
      <c r="AM15744" s="41"/>
      <c r="AN15744" s="41"/>
      <c r="AO15744" s="41"/>
      <c r="AP15744" s="41"/>
      <c r="AQ15744" s="41"/>
      <c r="AR15744" s="41"/>
      <c r="AS15744" s="41"/>
      <c r="AT15744" s="41"/>
      <c r="AU15744" s="41"/>
      <c r="AV15744" s="41"/>
      <c r="AW15744" s="41"/>
      <c r="AX15744" s="41"/>
      <c r="AY15744" s="41"/>
      <c r="AZ15744" s="41"/>
      <c r="BA15744" s="41"/>
      <c r="BB15744" s="41"/>
      <c r="BC15744" s="41"/>
      <c r="BD15744" s="41"/>
      <c r="BE15744" s="41"/>
      <c r="BF15744" s="41"/>
      <c r="BG15744" s="41"/>
      <c r="BH15744" s="41"/>
      <c r="BI15744" s="41"/>
      <c r="BJ15744" s="41"/>
      <c r="BK15744" s="41"/>
      <c r="BL15744" s="41"/>
      <c r="BM15744" s="41"/>
      <c r="BN15744" s="41"/>
      <c r="BO15744" s="41"/>
      <c r="BP15744" s="108"/>
      <c r="CG15744" s="102"/>
      <c r="CI15744" s="45"/>
    </row>
    <row r="15745" spans="37:87" ht="13" customHeight="1">
      <c r="AK15745" s="114"/>
      <c r="AL15745" s="41"/>
      <c r="AM15745" s="41"/>
      <c r="AN15745" s="41"/>
      <c r="AO15745" s="41"/>
      <c r="AP15745" s="41"/>
      <c r="AQ15745" s="41"/>
      <c r="AR15745" s="41"/>
      <c r="AS15745" s="41"/>
      <c r="AT15745" s="41"/>
      <c r="AU15745" s="41"/>
      <c r="AV15745" s="41"/>
      <c r="AW15745" s="41"/>
      <c r="AX15745" s="41"/>
      <c r="AY15745" s="41"/>
      <c r="AZ15745" s="41"/>
      <c r="BA15745" s="41"/>
      <c r="BB15745" s="41"/>
      <c r="BC15745" s="41"/>
      <c r="BD15745" s="41"/>
      <c r="BE15745" s="41"/>
      <c r="BF15745" s="41"/>
      <c r="BG15745" s="41"/>
      <c r="BH15745" s="41"/>
      <c r="BI15745" s="41"/>
      <c r="BJ15745" s="41"/>
      <c r="BK15745" s="41"/>
      <c r="BL15745" s="41"/>
      <c r="BM15745" s="41"/>
      <c r="BN15745" s="41"/>
      <c r="BO15745" s="41"/>
      <c r="BP15745" s="108"/>
      <c r="CG15745" s="102"/>
      <c r="CI15745" s="45"/>
    </row>
    <row r="15746" spans="37:87" ht="13" customHeight="1">
      <c r="AK15746" s="114"/>
      <c r="AL15746" s="41"/>
      <c r="AM15746" s="41"/>
      <c r="AN15746" s="41"/>
      <c r="AO15746" s="41"/>
      <c r="AP15746" s="41"/>
      <c r="AQ15746" s="41"/>
      <c r="AR15746" s="41"/>
      <c r="AS15746" s="41"/>
      <c r="AT15746" s="41"/>
      <c r="AU15746" s="41"/>
      <c r="AV15746" s="41"/>
      <c r="AW15746" s="41"/>
      <c r="AX15746" s="41"/>
      <c r="AY15746" s="41"/>
      <c r="AZ15746" s="41"/>
      <c r="BA15746" s="41"/>
      <c r="BB15746" s="41"/>
      <c r="BC15746" s="41"/>
      <c r="BD15746" s="41"/>
      <c r="BE15746" s="41"/>
      <c r="BF15746" s="41"/>
      <c r="BG15746" s="41"/>
      <c r="BH15746" s="41"/>
      <c r="BI15746" s="41"/>
      <c r="BJ15746" s="41"/>
      <c r="BK15746" s="41"/>
      <c r="BL15746" s="41"/>
      <c r="BM15746" s="41"/>
      <c r="BN15746" s="41"/>
      <c r="BO15746" s="41"/>
      <c r="BP15746" s="108"/>
      <c r="CG15746" s="102"/>
      <c r="CI15746" s="45"/>
    </row>
    <row r="15747" spans="37:87" ht="13" customHeight="1">
      <c r="AK15747" s="114"/>
      <c r="AL15747" s="41"/>
      <c r="AM15747" s="41"/>
      <c r="AN15747" s="41"/>
      <c r="AO15747" s="41"/>
      <c r="AP15747" s="41"/>
      <c r="AQ15747" s="41"/>
      <c r="AR15747" s="41"/>
      <c r="AS15747" s="41"/>
      <c r="AT15747" s="41"/>
      <c r="AU15747" s="41"/>
      <c r="AV15747" s="41"/>
      <c r="AW15747" s="41"/>
      <c r="AX15747" s="41"/>
      <c r="AY15747" s="41"/>
      <c r="AZ15747" s="41"/>
      <c r="BA15747" s="41"/>
      <c r="BB15747" s="41"/>
      <c r="BC15747" s="41"/>
      <c r="BD15747" s="41"/>
      <c r="BE15747" s="41"/>
      <c r="BF15747" s="41"/>
      <c r="BG15747" s="41"/>
      <c r="BH15747" s="41"/>
      <c r="BI15747" s="41"/>
      <c r="BJ15747" s="41"/>
      <c r="BK15747" s="41"/>
      <c r="BL15747" s="41"/>
      <c r="BM15747" s="41"/>
      <c r="BN15747" s="41"/>
      <c r="BO15747" s="41"/>
      <c r="BP15747" s="108"/>
      <c r="CG15747" s="102"/>
      <c r="CI15747" s="45"/>
    </row>
    <row r="15748" spans="37:87" ht="13" customHeight="1">
      <c r="AK15748" s="114"/>
      <c r="AL15748" s="41"/>
      <c r="AM15748" s="41"/>
      <c r="AN15748" s="41"/>
      <c r="AO15748" s="41"/>
      <c r="AP15748" s="41"/>
      <c r="AQ15748" s="41"/>
      <c r="AR15748" s="41"/>
      <c r="AS15748" s="41"/>
      <c r="AT15748" s="41"/>
      <c r="AU15748" s="41"/>
      <c r="AV15748" s="41"/>
      <c r="AW15748" s="41"/>
      <c r="AX15748" s="41"/>
      <c r="AY15748" s="41"/>
      <c r="AZ15748" s="41"/>
      <c r="BA15748" s="41"/>
      <c r="BB15748" s="41"/>
      <c r="BC15748" s="41"/>
      <c r="BD15748" s="41"/>
      <c r="BE15748" s="41"/>
      <c r="BF15748" s="41"/>
      <c r="BG15748" s="41"/>
      <c r="BH15748" s="41"/>
      <c r="BI15748" s="41"/>
      <c r="BJ15748" s="41"/>
      <c r="BK15748" s="41"/>
      <c r="BL15748" s="41"/>
      <c r="BM15748" s="41"/>
      <c r="BN15748" s="41"/>
      <c r="BO15748" s="41"/>
      <c r="BP15748" s="108"/>
      <c r="CG15748" s="102"/>
      <c r="CI15748" s="45"/>
    </row>
    <row r="15749" spans="37:87" ht="13" customHeight="1">
      <c r="AK15749" s="114"/>
      <c r="AL15749" s="41"/>
      <c r="AM15749" s="41"/>
      <c r="AN15749" s="41"/>
      <c r="AO15749" s="41"/>
      <c r="AP15749" s="41"/>
      <c r="AQ15749" s="41"/>
      <c r="AR15749" s="41"/>
      <c r="AS15749" s="41"/>
      <c r="AT15749" s="41"/>
      <c r="AU15749" s="41"/>
      <c r="AV15749" s="41"/>
      <c r="AW15749" s="41"/>
      <c r="AX15749" s="41"/>
      <c r="AY15749" s="41"/>
      <c r="AZ15749" s="41"/>
      <c r="BA15749" s="41"/>
      <c r="BB15749" s="41"/>
      <c r="BC15749" s="41"/>
      <c r="BD15749" s="41"/>
      <c r="BE15749" s="41"/>
      <c r="BF15749" s="41"/>
      <c r="BG15749" s="41"/>
      <c r="BH15749" s="41"/>
      <c r="BI15749" s="41"/>
      <c r="BJ15749" s="41"/>
      <c r="BK15749" s="41"/>
      <c r="BL15749" s="41"/>
      <c r="BM15749" s="41"/>
      <c r="BN15749" s="41"/>
      <c r="BO15749" s="41"/>
      <c r="BP15749" s="108"/>
      <c r="CG15749" s="102"/>
      <c r="CI15749" s="45"/>
    </row>
    <row r="15750" spans="37:87" ht="13" customHeight="1">
      <c r="AK15750" s="114"/>
      <c r="AL15750" s="41"/>
      <c r="AM15750" s="41"/>
      <c r="AN15750" s="41"/>
      <c r="AO15750" s="41"/>
      <c r="AP15750" s="41"/>
      <c r="AQ15750" s="41"/>
      <c r="AR15750" s="41"/>
      <c r="AS15750" s="41"/>
      <c r="AT15750" s="41"/>
      <c r="AU15750" s="41"/>
      <c r="AV15750" s="41"/>
      <c r="AW15750" s="41"/>
      <c r="AX15750" s="41"/>
      <c r="AY15750" s="41"/>
      <c r="AZ15750" s="41"/>
      <c r="BA15750" s="41"/>
      <c r="BB15750" s="41"/>
      <c r="BC15750" s="41"/>
      <c r="BD15750" s="41"/>
      <c r="BE15750" s="41"/>
      <c r="BF15750" s="41"/>
      <c r="BG15750" s="41"/>
      <c r="BH15750" s="41"/>
      <c r="BI15750" s="41"/>
      <c r="BJ15750" s="41"/>
      <c r="BK15750" s="41"/>
      <c r="BL15750" s="41"/>
      <c r="BM15750" s="41"/>
      <c r="BN15750" s="41"/>
      <c r="BO15750" s="41"/>
      <c r="BP15750" s="108"/>
      <c r="CG15750" s="102"/>
      <c r="CI15750" s="45"/>
    </row>
    <row r="15751" spans="37:87" ht="13" customHeight="1">
      <c r="AK15751" s="114"/>
      <c r="AL15751" s="41"/>
      <c r="AM15751" s="41"/>
      <c r="AN15751" s="41"/>
      <c r="AO15751" s="41"/>
      <c r="AP15751" s="41"/>
      <c r="AQ15751" s="41"/>
      <c r="AR15751" s="41"/>
      <c r="AS15751" s="41"/>
      <c r="AT15751" s="41"/>
      <c r="AU15751" s="41"/>
      <c r="AV15751" s="41"/>
      <c r="AW15751" s="41"/>
      <c r="AX15751" s="41"/>
      <c r="AY15751" s="41"/>
      <c r="AZ15751" s="41"/>
      <c r="BA15751" s="41"/>
      <c r="BB15751" s="41"/>
      <c r="BC15751" s="41"/>
      <c r="BD15751" s="41"/>
      <c r="BE15751" s="41"/>
      <c r="BF15751" s="41"/>
      <c r="BG15751" s="41"/>
      <c r="BH15751" s="41"/>
      <c r="BI15751" s="41"/>
      <c r="BJ15751" s="41"/>
      <c r="BK15751" s="41"/>
      <c r="BL15751" s="41"/>
      <c r="BM15751" s="41"/>
      <c r="BN15751" s="41"/>
      <c r="BO15751" s="41"/>
      <c r="BP15751" s="108"/>
      <c r="CG15751" s="102"/>
      <c r="CI15751" s="45"/>
    </row>
    <row r="15752" spans="37:87" ht="13" customHeight="1">
      <c r="AK15752" s="114"/>
      <c r="AL15752" s="41"/>
      <c r="AM15752" s="41"/>
      <c r="AN15752" s="41"/>
      <c r="AO15752" s="41"/>
      <c r="AP15752" s="41"/>
      <c r="AQ15752" s="41"/>
      <c r="AR15752" s="41"/>
      <c r="AS15752" s="41"/>
      <c r="AT15752" s="41"/>
      <c r="AU15752" s="41"/>
      <c r="AV15752" s="41"/>
      <c r="AW15752" s="41"/>
      <c r="AX15752" s="41"/>
      <c r="AY15752" s="41"/>
      <c r="AZ15752" s="41"/>
      <c r="BA15752" s="41"/>
      <c r="BB15752" s="41"/>
      <c r="BC15752" s="41"/>
      <c r="BD15752" s="41"/>
      <c r="BE15752" s="41"/>
      <c r="BF15752" s="41"/>
      <c r="BG15752" s="41"/>
      <c r="BH15752" s="41"/>
      <c r="BI15752" s="41"/>
      <c r="BJ15752" s="41"/>
      <c r="BK15752" s="41"/>
      <c r="BL15752" s="41"/>
      <c r="BM15752" s="41"/>
      <c r="BN15752" s="41"/>
      <c r="BO15752" s="41"/>
      <c r="BP15752" s="108"/>
      <c r="CG15752" s="102"/>
      <c r="CI15752" s="45"/>
    </row>
    <row r="15753" spans="37:87" ht="13" customHeight="1">
      <c r="AK15753" s="114"/>
      <c r="AL15753" s="41"/>
      <c r="AM15753" s="41"/>
      <c r="AN15753" s="41"/>
      <c r="AO15753" s="41"/>
      <c r="AP15753" s="41"/>
      <c r="AQ15753" s="41"/>
      <c r="AR15753" s="41"/>
      <c r="AS15753" s="41"/>
      <c r="AT15753" s="41"/>
      <c r="AU15753" s="41"/>
      <c r="AV15753" s="41"/>
      <c r="AW15753" s="41"/>
      <c r="AX15753" s="41"/>
      <c r="AY15753" s="41"/>
      <c r="AZ15753" s="41"/>
      <c r="BA15753" s="41"/>
      <c r="BB15753" s="41"/>
      <c r="BC15753" s="41"/>
      <c r="BD15753" s="41"/>
      <c r="BE15753" s="41"/>
      <c r="BF15753" s="41"/>
      <c r="BG15753" s="41"/>
      <c r="BH15753" s="41"/>
      <c r="BI15753" s="41"/>
      <c r="BJ15753" s="41"/>
      <c r="BK15753" s="41"/>
      <c r="BL15753" s="41"/>
      <c r="BM15753" s="41"/>
      <c r="BN15753" s="41"/>
      <c r="BO15753" s="41"/>
      <c r="BP15753" s="108"/>
      <c r="CG15753" s="102"/>
      <c r="CI15753" s="45"/>
    </row>
    <row r="15754" spans="37:87" ht="13" customHeight="1">
      <c r="AK15754" s="114"/>
      <c r="AL15754" s="41"/>
      <c r="AM15754" s="41"/>
      <c r="AN15754" s="41"/>
      <c r="AO15754" s="41"/>
      <c r="AP15754" s="41"/>
      <c r="AQ15754" s="41"/>
      <c r="AR15754" s="41"/>
      <c r="AS15754" s="41"/>
      <c r="AT15754" s="41"/>
      <c r="AU15754" s="41"/>
      <c r="AV15754" s="41"/>
      <c r="AW15754" s="41"/>
      <c r="AX15754" s="41"/>
      <c r="AY15754" s="41"/>
      <c r="AZ15754" s="41"/>
      <c r="BA15754" s="41"/>
      <c r="BB15754" s="41"/>
      <c r="BC15754" s="41"/>
      <c r="BD15754" s="41"/>
      <c r="BE15754" s="41"/>
      <c r="BF15754" s="41"/>
      <c r="BG15754" s="41"/>
      <c r="BH15754" s="41"/>
      <c r="BI15754" s="41"/>
      <c r="BJ15754" s="41"/>
      <c r="BK15754" s="41"/>
      <c r="BL15754" s="41"/>
      <c r="BM15754" s="41"/>
      <c r="BN15754" s="41"/>
      <c r="BO15754" s="41"/>
      <c r="BP15754" s="108"/>
      <c r="CG15754" s="102"/>
      <c r="CI15754" s="45"/>
    </row>
    <row r="15755" spans="37:87" ht="13" customHeight="1">
      <c r="AK15755" s="114"/>
      <c r="AL15755" s="41"/>
      <c r="AM15755" s="41"/>
      <c r="AN15755" s="41"/>
      <c r="AO15755" s="41"/>
      <c r="AP15755" s="41"/>
      <c r="AQ15755" s="41"/>
      <c r="AR15755" s="41"/>
      <c r="AS15755" s="41"/>
      <c r="AT15755" s="41"/>
      <c r="AU15755" s="41"/>
      <c r="AV15755" s="41"/>
      <c r="AW15755" s="41"/>
      <c r="AX15755" s="41"/>
      <c r="AY15755" s="41"/>
      <c r="AZ15755" s="41"/>
      <c r="BA15755" s="41"/>
      <c r="BB15755" s="41"/>
      <c r="BC15755" s="41"/>
      <c r="BD15755" s="41"/>
      <c r="BE15755" s="41"/>
      <c r="BF15755" s="41"/>
      <c r="BG15755" s="41"/>
      <c r="BH15755" s="41"/>
      <c r="BI15755" s="41"/>
      <c r="BJ15755" s="41"/>
      <c r="BK15755" s="41"/>
      <c r="BL15755" s="41"/>
      <c r="BM15755" s="41"/>
      <c r="BN15755" s="41"/>
      <c r="BO15755" s="41"/>
      <c r="BP15755" s="108"/>
      <c r="CG15755" s="102"/>
      <c r="CI15755" s="45"/>
    </row>
    <row r="15756" spans="37:87" ht="13" customHeight="1">
      <c r="AK15756" s="114"/>
      <c r="AL15756" s="41"/>
      <c r="AM15756" s="41"/>
      <c r="AN15756" s="41"/>
      <c r="AO15756" s="41"/>
      <c r="AP15756" s="41"/>
      <c r="AQ15756" s="41"/>
      <c r="AR15756" s="41"/>
      <c r="AS15756" s="41"/>
      <c r="AT15756" s="41"/>
      <c r="AU15756" s="41"/>
      <c r="AV15756" s="41"/>
      <c r="AW15756" s="41"/>
      <c r="AX15756" s="41"/>
      <c r="AY15756" s="41"/>
      <c r="AZ15756" s="41"/>
      <c r="BA15756" s="41"/>
      <c r="BB15756" s="41"/>
      <c r="BC15756" s="41"/>
      <c r="BD15756" s="41"/>
      <c r="BE15756" s="41"/>
      <c r="BF15756" s="41"/>
      <c r="BG15756" s="41"/>
      <c r="BH15756" s="41"/>
      <c r="BI15756" s="41"/>
      <c r="BJ15756" s="41"/>
      <c r="BK15756" s="41"/>
      <c r="BL15756" s="41"/>
      <c r="BM15756" s="41"/>
      <c r="BN15756" s="41"/>
      <c r="BO15756" s="41"/>
      <c r="BP15756" s="108"/>
      <c r="CG15756" s="102"/>
      <c r="CI15756" s="45"/>
    </row>
    <row r="15757" spans="37:87" ht="13" customHeight="1">
      <c r="AK15757" s="114"/>
      <c r="AL15757" s="41"/>
      <c r="AM15757" s="41"/>
      <c r="AN15757" s="41"/>
      <c r="AO15757" s="41"/>
      <c r="AP15757" s="41"/>
      <c r="AQ15757" s="41"/>
      <c r="AR15757" s="41"/>
      <c r="AS15757" s="41"/>
      <c r="AT15757" s="41"/>
      <c r="AU15757" s="41"/>
      <c r="AV15757" s="41"/>
      <c r="AW15757" s="41"/>
      <c r="AX15757" s="41"/>
      <c r="AY15757" s="41"/>
      <c r="AZ15757" s="41"/>
      <c r="BA15757" s="41"/>
      <c r="BB15757" s="41"/>
      <c r="BC15757" s="41"/>
      <c r="BD15757" s="41"/>
      <c r="BE15757" s="41"/>
      <c r="BF15757" s="41"/>
      <c r="BG15757" s="41"/>
      <c r="BH15757" s="41"/>
      <c r="BI15757" s="41"/>
      <c r="BJ15757" s="41"/>
      <c r="BK15757" s="41"/>
      <c r="BL15757" s="41"/>
      <c r="BM15757" s="41"/>
      <c r="BN15757" s="41"/>
      <c r="BO15757" s="41"/>
      <c r="BP15757" s="108"/>
      <c r="CG15757" s="102"/>
      <c r="CI15757" s="45"/>
    </row>
    <row r="15758" spans="37:87" ht="13" customHeight="1">
      <c r="AK15758" s="114"/>
      <c r="AL15758" s="41"/>
      <c r="AM15758" s="41"/>
      <c r="AN15758" s="41"/>
      <c r="AO15758" s="41"/>
      <c r="AP15758" s="41"/>
      <c r="AQ15758" s="41"/>
      <c r="AR15758" s="41"/>
      <c r="AS15758" s="41"/>
      <c r="AT15758" s="41"/>
      <c r="AU15758" s="41"/>
      <c r="AV15758" s="41"/>
      <c r="AW15758" s="41"/>
      <c r="AX15758" s="41"/>
      <c r="AY15758" s="41"/>
      <c r="AZ15758" s="41"/>
      <c r="BA15758" s="41"/>
      <c r="BB15758" s="41"/>
      <c r="BC15758" s="41"/>
      <c r="BD15758" s="41"/>
      <c r="BE15758" s="41"/>
      <c r="BF15758" s="41"/>
      <c r="BG15758" s="41"/>
      <c r="BH15758" s="41"/>
      <c r="BI15758" s="41"/>
      <c r="BJ15758" s="41"/>
      <c r="BK15758" s="41"/>
      <c r="BL15758" s="41"/>
      <c r="BM15758" s="41"/>
      <c r="BN15758" s="41"/>
      <c r="BO15758" s="41"/>
      <c r="BP15758" s="108"/>
      <c r="CG15758" s="102"/>
      <c r="CI15758" s="45"/>
    </row>
    <row r="15759" spans="37:87" ht="13" customHeight="1">
      <c r="AK15759" s="114"/>
      <c r="AL15759" s="41"/>
      <c r="AM15759" s="41"/>
      <c r="AN15759" s="41"/>
      <c r="AO15759" s="41"/>
      <c r="AP15759" s="41"/>
      <c r="AQ15759" s="41"/>
      <c r="AR15759" s="41"/>
      <c r="AS15759" s="41"/>
      <c r="AT15759" s="41"/>
      <c r="AU15759" s="41"/>
      <c r="AV15759" s="41"/>
      <c r="AW15759" s="41"/>
      <c r="AX15759" s="41"/>
      <c r="AY15759" s="41"/>
      <c r="AZ15759" s="41"/>
      <c r="BA15759" s="41"/>
      <c r="BB15759" s="41"/>
      <c r="BC15759" s="41"/>
      <c r="BD15759" s="41"/>
      <c r="BE15759" s="41"/>
      <c r="BF15759" s="41"/>
      <c r="BG15759" s="41"/>
      <c r="BH15759" s="41"/>
      <c r="BI15759" s="41"/>
      <c r="BJ15759" s="41"/>
      <c r="BK15759" s="41"/>
      <c r="BL15759" s="41"/>
      <c r="BM15759" s="41"/>
      <c r="BN15759" s="41"/>
      <c r="BO15759" s="41"/>
      <c r="BP15759" s="108"/>
      <c r="CG15759" s="102"/>
      <c r="CI15759" s="45"/>
    </row>
    <row r="15760" spans="37:87" ht="13" customHeight="1">
      <c r="AK15760" s="114"/>
      <c r="AL15760" s="41"/>
      <c r="AM15760" s="41"/>
      <c r="AN15760" s="41"/>
      <c r="AO15760" s="41"/>
      <c r="AP15760" s="41"/>
      <c r="AQ15760" s="41"/>
      <c r="AR15760" s="41"/>
      <c r="AS15760" s="41"/>
      <c r="AT15760" s="41"/>
      <c r="AU15760" s="41"/>
      <c r="AV15760" s="41"/>
      <c r="AW15760" s="41"/>
      <c r="AX15760" s="41"/>
      <c r="AY15760" s="41"/>
      <c r="AZ15760" s="41"/>
      <c r="BA15760" s="41"/>
      <c r="BB15760" s="41"/>
      <c r="BC15760" s="41"/>
      <c r="BD15760" s="41"/>
      <c r="BE15760" s="41"/>
      <c r="BF15760" s="41"/>
      <c r="BG15760" s="41"/>
      <c r="BH15760" s="41"/>
      <c r="BI15760" s="41"/>
      <c r="BJ15760" s="41"/>
      <c r="BK15760" s="41"/>
      <c r="BL15760" s="41"/>
      <c r="BM15760" s="41"/>
      <c r="BN15760" s="41"/>
      <c r="BO15760" s="41"/>
      <c r="BP15760" s="108"/>
      <c r="CG15760" s="102"/>
      <c r="CI15760" s="45"/>
    </row>
    <row r="15761" spans="37:87" ht="13" customHeight="1">
      <c r="AK15761" s="114"/>
      <c r="AL15761" s="41"/>
      <c r="AM15761" s="41"/>
      <c r="AN15761" s="41"/>
      <c r="AO15761" s="41"/>
      <c r="AP15761" s="41"/>
      <c r="AQ15761" s="41"/>
      <c r="AR15761" s="41"/>
      <c r="AS15761" s="41"/>
      <c r="AT15761" s="41"/>
      <c r="AU15761" s="41"/>
      <c r="AV15761" s="41"/>
      <c r="AW15761" s="41"/>
      <c r="AX15761" s="41"/>
      <c r="AY15761" s="41"/>
      <c r="AZ15761" s="41"/>
      <c r="BA15761" s="41"/>
      <c r="BB15761" s="41"/>
      <c r="BC15761" s="41"/>
      <c r="BD15761" s="41"/>
      <c r="BE15761" s="41"/>
      <c r="BF15761" s="41"/>
      <c r="BG15761" s="41"/>
      <c r="BH15761" s="41"/>
      <c r="BI15761" s="41"/>
      <c r="BJ15761" s="41"/>
      <c r="BK15761" s="41"/>
      <c r="BL15761" s="41"/>
      <c r="BM15761" s="41"/>
      <c r="BN15761" s="41"/>
      <c r="BO15761" s="41"/>
      <c r="BP15761" s="108"/>
      <c r="CG15761" s="102"/>
      <c r="CI15761" s="45"/>
    </row>
    <row r="15762" spans="37:87" ht="13" customHeight="1">
      <c r="AK15762" s="114"/>
      <c r="AL15762" s="41"/>
      <c r="AM15762" s="41"/>
      <c r="AN15762" s="41"/>
      <c r="AO15762" s="41"/>
      <c r="AP15762" s="41"/>
      <c r="AQ15762" s="41"/>
      <c r="AR15762" s="41"/>
      <c r="AS15762" s="41"/>
      <c r="AT15762" s="41"/>
      <c r="AU15762" s="41"/>
      <c r="AV15762" s="41"/>
      <c r="AW15762" s="41"/>
      <c r="AX15762" s="41"/>
      <c r="AY15762" s="41"/>
      <c r="AZ15762" s="41"/>
      <c r="BA15762" s="41"/>
      <c r="BB15762" s="41"/>
      <c r="BC15762" s="41"/>
      <c r="BD15762" s="41"/>
      <c r="BE15762" s="41"/>
      <c r="BF15762" s="41"/>
      <c r="BG15762" s="41"/>
      <c r="BH15762" s="41"/>
      <c r="BI15762" s="41"/>
      <c r="BJ15762" s="41"/>
      <c r="BK15762" s="41"/>
      <c r="BL15762" s="41"/>
      <c r="BM15762" s="41"/>
      <c r="BN15762" s="41"/>
      <c r="BO15762" s="41"/>
      <c r="BP15762" s="108"/>
      <c r="CG15762" s="102"/>
      <c r="CI15762" s="45"/>
    </row>
    <row r="15763" spans="37:87" ht="13" customHeight="1">
      <c r="AK15763" s="114"/>
      <c r="AL15763" s="41"/>
      <c r="AM15763" s="41"/>
      <c r="AN15763" s="41"/>
      <c r="AO15763" s="41"/>
      <c r="AP15763" s="41"/>
      <c r="AQ15763" s="41"/>
      <c r="AR15763" s="41"/>
      <c r="AS15763" s="41"/>
      <c r="AT15763" s="41"/>
      <c r="AU15763" s="41"/>
      <c r="AV15763" s="41"/>
      <c r="AW15763" s="41"/>
      <c r="AX15763" s="41"/>
      <c r="AY15763" s="41"/>
      <c r="AZ15763" s="41"/>
      <c r="BA15763" s="41"/>
      <c r="BB15763" s="41"/>
      <c r="BC15763" s="41"/>
      <c r="BD15763" s="41"/>
      <c r="BE15763" s="41"/>
      <c r="BF15763" s="41"/>
      <c r="BG15763" s="41"/>
      <c r="BH15763" s="41"/>
      <c r="BI15763" s="41"/>
      <c r="BJ15763" s="41"/>
      <c r="BK15763" s="41"/>
      <c r="BL15763" s="41"/>
      <c r="BM15763" s="41"/>
      <c r="BN15763" s="41"/>
      <c r="BO15763" s="41"/>
      <c r="BP15763" s="108"/>
      <c r="CG15763" s="102"/>
      <c r="CI15763" s="45"/>
    </row>
    <row r="15764" spans="37:87" ht="13" customHeight="1">
      <c r="AK15764" s="114"/>
      <c r="AL15764" s="41"/>
      <c r="AM15764" s="41"/>
      <c r="AN15764" s="41"/>
      <c r="AO15764" s="41"/>
      <c r="AP15764" s="41"/>
      <c r="AQ15764" s="41"/>
      <c r="AR15764" s="41"/>
      <c r="AS15764" s="41"/>
      <c r="AT15764" s="41"/>
      <c r="AU15764" s="41"/>
      <c r="AV15764" s="41"/>
      <c r="AW15764" s="41"/>
      <c r="AX15764" s="41"/>
      <c r="AY15764" s="41"/>
      <c r="AZ15764" s="41"/>
      <c r="BA15764" s="41"/>
      <c r="BB15764" s="41"/>
      <c r="BC15764" s="41"/>
      <c r="BD15764" s="41"/>
      <c r="BE15764" s="41"/>
      <c r="BF15764" s="41"/>
      <c r="BG15764" s="41"/>
      <c r="BH15764" s="41"/>
      <c r="BI15764" s="41"/>
      <c r="BJ15764" s="41"/>
      <c r="BK15764" s="41"/>
      <c r="BL15764" s="41"/>
      <c r="BM15764" s="41"/>
      <c r="BN15764" s="41"/>
      <c r="BO15764" s="41"/>
      <c r="BP15764" s="108"/>
      <c r="CG15764" s="102"/>
      <c r="CI15764" s="45"/>
    </row>
    <row r="15765" spans="37:87" ht="13" customHeight="1">
      <c r="AK15765" s="114"/>
      <c r="AL15765" s="41"/>
      <c r="AM15765" s="41"/>
      <c r="AN15765" s="41"/>
      <c r="AO15765" s="41"/>
      <c r="AP15765" s="41"/>
      <c r="AQ15765" s="41"/>
      <c r="AR15765" s="41"/>
      <c r="AS15765" s="41"/>
      <c r="AT15765" s="41"/>
      <c r="AU15765" s="41"/>
      <c r="AV15765" s="41"/>
      <c r="AW15765" s="41"/>
      <c r="AX15765" s="41"/>
      <c r="AY15765" s="41"/>
      <c r="AZ15765" s="41"/>
      <c r="BA15765" s="41"/>
      <c r="BB15765" s="41"/>
      <c r="BC15765" s="41"/>
      <c r="BD15765" s="41"/>
      <c r="BE15765" s="41"/>
      <c r="BF15765" s="41"/>
      <c r="BG15765" s="41"/>
      <c r="BH15765" s="41"/>
      <c r="BI15765" s="41"/>
      <c r="BJ15765" s="41"/>
      <c r="BK15765" s="41"/>
      <c r="BL15765" s="41"/>
      <c r="BM15765" s="41"/>
      <c r="BN15765" s="41"/>
      <c r="BO15765" s="41"/>
      <c r="BP15765" s="108"/>
      <c r="CG15765" s="102"/>
      <c r="CI15765" s="45"/>
    </row>
    <row r="15766" spans="37:87" ht="13" customHeight="1">
      <c r="AK15766" s="114"/>
      <c r="AL15766" s="41"/>
      <c r="AM15766" s="41"/>
      <c r="AN15766" s="41"/>
      <c r="AO15766" s="41"/>
      <c r="AP15766" s="41"/>
      <c r="AQ15766" s="41"/>
      <c r="AR15766" s="41"/>
      <c r="AS15766" s="41"/>
      <c r="AT15766" s="41"/>
      <c r="AU15766" s="41"/>
      <c r="AV15766" s="41"/>
      <c r="AW15766" s="41"/>
      <c r="AX15766" s="41"/>
      <c r="AY15766" s="41"/>
      <c r="AZ15766" s="41"/>
      <c r="BA15766" s="41"/>
      <c r="BB15766" s="41"/>
      <c r="BC15766" s="41"/>
      <c r="BD15766" s="41"/>
      <c r="BE15766" s="41"/>
      <c r="BF15766" s="41"/>
      <c r="BG15766" s="41"/>
      <c r="BH15766" s="41"/>
      <c r="BI15766" s="41"/>
      <c r="BJ15766" s="41"/>
      <c r="BK15766" s="41"/>
      <c r="BL15766" s="41"/>
      <c r="BM15766" s="41"/>
      <c r="BN15766" s="41"/>
      <c r="BO15766" s="41"/>
      <c r="BP15766" s="108"/>
      <c r="CG15766" s="102"/>
      <c r="CI15766" s="45"/>
    </row>
    <row r="15767" spans="37:87" ht="13" customHeight="1">
      <c r="AK15767" s="114"/>
      <c r="AL15767" s="41"/>
      <c r="AM15767" s="41"/>
      <c r="AN15767" s="41"/>
      <c r="AO15767" s="41"/>
      <c r="AP15767" s="41"/>
      <c r="AQ15767" s="41"/>
      <c r="AR15767" s="41"/>
      <c r="AS15767" s="41"/>
      <c r="AT15767" s="41"/>
      <c r="AU15767" s="41"/>
      <c r="AV15767" s="41"/>
      <c r="AW15767" s="41"/>
      <c r="AX15767" s="41"/>
      <c r="AY15767" s="41"/>
      <c r="AZ15767" s="41"/>
      <c r="BA15767" s="41"/>
      <c r="BB15767" s="41"/>
      <c r="BC15767" s="41"/>
      <c r="BD15767" s="41"/>
      <c r="BE15767" s="41"/>
      <c r="BF15767" s="41"/>
      <c r="BG15767" s="41"/>
      <c r="BH15767" s="41"/>
      <c r="BI15767" s="41"/>
      <c r="BJ15767" s="41"/>
      <c r="BK15767" s="41"/>
      <c r="BL15767" s="41"/>
      <c r="BM15767" s="41"/>
      <c r="BN15767" s="41"/>
      <c r="BO15767" s="41"/>
      <c r="BP15767" s="108"/>
      <c r="CG15767" s="102"/>
      <c r="CI15767" s="45"/>
    </row>
    <row r="15768" spans="37:87" ht="13" customHeight="1">
      <c r="AK15768" s="114"/>
      <c r="AL15768" s="41"/>
      <c r="AM15768" s="41"/>
      <c r="AN15768" s="41"/>
      <c r="AO15768" s="41"/>
      <c r="AP15768" s="41"/>
      <c r="AQ15768" s="41"/>
      <c r="AR15768" s="41"/>
      <c r="AS15768" s="41"/>
      <c r="AT15768" s="41"/>
      <c r="AU15768" s="41"/>
      <c r="AV15768" s="41"/>
      <c r="AW15768" s="41"/>
      <c r="AX15768" s="41"/>
      <c r="AY15768" s="41"/>
      <c r="AZ15768" s="41"/>
      <c r="BA15768" s="41"/>
      <c r="BB15768" s="41"/>
      <c r="BC15768" s="41"/>
      <c r="BD15768" s="41"/>
      <c r="BE15768" s="41"/>
      <c r="BF15768" s="41"/>
      <c r="BG15768" s="41"/>
      <c r="BH15768" s="41"/>
      <c r="BI15768" s="41"/>
      <c r="BJ15768" s="41"/>
      <c r="BK15768" s="41"/>
      <c r="BL15768" s="41"/>
      <c r="BM15768" s="41"/>
      <c r="BN15768" s="41"/>
      <c r="BO15768" s="41"/>
      <c r="BP15768" s="108"/>
      <c r="CG15768" s="102"/>
      <c r="CI15768" s="45"/>
    </row>
    <row r="15769" spans="37:87" ht="13" customHeight="1">
      <c r="AK15769" s="114"/>
      <c r="AL15769" s="41"/>
      <c r="AM15769" s="41"/>
      <c r="AN15769" s="41"/>
      <c r="AO15769" s="41"/>
      <c r="AP15769" s="41"/>
      <c r="AQ15769" s="41"/>
      <c r="AR15769" s="41"/>
      <c r="AS15769" s="41"/>
      <c r="AT15769" s="41"/>
      <c r="AU15769" s="41"/>
      <c r="AV15769" s="41"/>
      <c r="AW15769" s="41"/>
      <c r="AX15769" s="41"/>
      <c r="AY15769" s="41"/>
      <c r="AZ15769" s="41"/>
      <c r="BA15769" s="41"/>
      <c r="BB15769" s="41"/>
      <c r="BC15769" s="41"/>
      <c r="BD15769" s="41"/>
      <c r="BE15769" s="41"/>
      <c r="BF15769" s="41"/>
      <c r="BG15769" s="41"/>
      <c r="BH15769" s="41"/>
      <c r="BI15769" s="41"/>
      <c r="BJ15769" s="41"/>
      <c r="BK15769" s="41"/>
      <c r="BL15769" s="41"/>
      <c r="BM15769" s="41"/>
      <c r="BN15769" s="41"/>
      <c r="BO15769" s="41"/>
      <c r="BP15769" s="108"/>
      <c r="CG15769" s="102"/>
      <c r="CI15769" s="45"/>
    </row>
    <row r="15770" spans="37:87" ht="13" customHeight="1">
      <c r="AK15770" s="114"/>
      <c r="AL15770" s="41"/>
      <c r="AM15770" s="41"/>
      <c r="AN15770" s="41"/>
      <c r="AO15770" s="41"/>
      <c r="AP15770" s="41"/>
      <c r="AQ15770" s="41"/>
      <c r="AR15770" s="41"/>
      <c r="AS15770" s="41"/>
      <c r="AT15770" s="41"/>
      <c r="AU15770" s="41"/>
      <c r="AV15770" s="41"/>
      <c r="AW15770" s="41"/>
      <c r="AX15770" s="41"/>
      <c r="AY15770" s="41"/>
      <c r="AZ15770" s="41"/>
      <c r="BA15770" s="41"/>
      <c r="BB15770" s="41"/>
      <c r="BC15770" s="41"/>
      <c r="BD15770" s="41"/>
      <c r="BE15770" s="41"/>
      <c r="BF15770" s="41"/>
      <c r="BG15770" s="41"/>
      <c r="BH15770" s="41"/>
      <c r="BI15770" s="41"/>
      <c r="BJ15770" s="41"/>
      <c r="BK15770" s="41"/>
      <c r="BL15770" s="41"/>
      <c r="BM15770" s="41"/>
      <c r="BN15770" s="41"/>
      <c r="BO15770" s="41"/>
      <c r="BP15770" s="108"/>
      <c r="CG15770" s="102"/>
      <c r="CI15770" s="45"/>
    </row>
    <row r="15771" spans="37:87" ht="13" customHeight="1">
      <c r="AK15771" s="114"/>
      <c r="AL15771" s="41"/>
      <c r="AM15771" s="41"/>
      <c r="AN15771" s="41"/>
      <c r="AO15771" s="41"/>
      <c r="AP15771" s="41"/>
      <c r="AQ15771" s="41"/>
      <c r="AR15771" s="41"/>
      <c r="AS15771" s="41"/>
      <c r="AT15771" s="41"/>
      <c r="AU15771" s="41"/>
      <c r="AV15771" s="41"/>
      <c r="AW15771" s="41"/>
      <c r="AX15771" s="41"/>
      <c r="AY15771" s="41"/>
      <c r="AZ15771" s="41"/>
      <c r="BA15771" s="41"/>
      <c r="BB15771" s="41"/>
      <c r="BC15771" s="41"/>
      <c r="BD15771" s="41"/>
      <c r="BE15771" s="41"/>
      <c r="BF15771" s="41"/>
      <c r="BG15771" s="41"/>
      <c r="BH15771" s="41"/>
      <c r="BI15771" s="41"/>
      <c r="BJ15771" s="41"/>
      <c r="BK15771" s="41"/>
      <c r="BL15771" s="41"/>
      <c r="BM15771" s="41"/>
      <c r="BN15771" s="41"/>
      <c r="BO15771" s="41"/>
      <c r="BP15771" s="108"/>
      <c r="CG15771" s="102"/>
      <c r="CI15771" s="45"/>
    </row>
    <row r="15772" spans="37:87" ht="13" customHeight="1">
      <c r="AK15772" s="114"/>
      <c r="AL15772" s="41"/>
      <c r="AM15772" s="41"/>
      <c r="AN15772" s="41"/>
      <c r="AO15772" s="41"/>
      <c r="AP15772" s="41"/>
      <c r="AQ15772" s="41"/>
      <c r="AR15772" s="41"/>
      <c r="AS15772" s="41"/>
      <c r="AT15772" s="41"/>
      <c r="AU15772" s="41"/>
      <c r="AV15772" s="41"/>
      <c r="AW15772" s="41"/>
      <c r="AX15772" s="41"/>
      <c r="AY15772" s="41"/>
      <c r="AZ15772" s="41"/>
      <c r="BA15772" s="41"/>
      <c r="BB15772" s="41"/>
      <c r="BC15772" s="41"/>
      <c r="BD15772" s="41"/>
      <c r="BE15772" s="41"/>
      <c r="BF15772" s="41"/>
      <c r="BG15772" s="41"/>
      <c r="BH15772" s="41"/>
      <c r="BI15772" s="41"/>
      <c r="BJ15772" s="41"/>
      <c r="BK15772" s="41"/>
      <c r="BL15772" s="41"/>
      <c r="BM15772" s="41"/>
      <c r="BN15772" s="41"/>
      <c r="BO15772" s="41"/>
      <c r="BP15772" s="108"/>
      <c r="CG15772" s="102"/>
      <c r="CI15772" s="45"/>
    </row>
    <row r="15773" spans="37:87" ht="13" customHeight="1">
      <c r="AK15773" s="114"/>
      <c r="AL15773" s="41"/>
      <c r="AM15773" s="41"/>
      <c r="AN15773" s="41"/>
      <c r="AO15773" s="41"/>
      <c r="AP15773" s="41"/>
      <c r="AQ15773" s="41"/>
      <c r="AR15773" s="41"/>
      <c r="AS15773" s="41"/>
      <c r="AT15773" s="41"/>
      <c r="AU15773" s="41"/>
      <c r="AV15773" s="41"/>
      <c r="AW15773" s="41"/>
      <c r="AX15773" s="41"/>
      <c r="AY15773" s="41"/>
      <c r="AZ15773" s="41"/>
      <c r="BA15773" s="41"/>
      <c r="BB15773" s="41"/>
      <c r="BC15773" s="41"/>
      <c r="BD15773" s="41"/>
      <c r="BE15773" s="41"/>
      <c r="BF15773" s="41"/>
      <c r="BG15773" s="41"/>
      <c r="BH15773" s="41"/>
      <c r="BI15773" s="41"/>
      <c r="BJ15773" s="41"/>
      <c r="BK15773" s="41"/>
      <c r="BL15773" s="41"/>
      <c r="BM15773" s="41"/>
      <c r="BN15773" s="41"/>
      <c r="BO15773" s="41"/>
      <c r="BP15773" s="108"/>
      <c r="CG15773" s="102"/>
      <c r="CI15773" s="45"/>
    </row>
    <row r="15774" spans="37:87" ht="13" customHeight="1">
      <c r="AK15774" s="114"/>
      <c r="AL15774" s="41"/>
      <c r="AM15774" s="41"/>
      <c r="AN15774" s="41"/>
      <c r="AO15774" s="41"/>
      <c r="AP15774" s="41"/>
      <c r="AQ15774" s="41"/>
      <c r="AR15774" s="41"/>
      <c r="AS15774" s="41"/>
      <c r="AT15774" s="41"/>
      <c r="AU15774" s="41"/>
      <c r="AV15774" s="41"/>
      <c r="AW15774" s="41"/>
      <c r="AX15774" s="41"/>
      <c r="AY15774" s="41"/>
      <c r="AZ15774" s="41"/>
      <c r="BA15774" s="41"/>
      <c r="BB15774" s="41"/>
      <c r="BC15774" s="41"/>
      <c r="BD15774" s="41"/>
      <c r="BE15774" s="41"/>
      <c r="BF15774" s="41"/>
      <c r="BG15774" s="41"/>
      <c r="BH15774" s="41"/>
      <c r="BI15774" s="41"/>
      <c r="BJ15774" s="41"/>
      <c r="BK15774" s="41"/>
      <c r="BL15774" s="41"/>
      <c r="BM15774" s="41"/>
      <c r="BN15774" s="41"/>
      <c r="BO15774" s="41"/>
      <c r="BP15774" s="108"/>
      <c r="CG15774" s="102"/>
      <c r="CI15774" s="45"/>
    </row>
    <row r="15775" spans="37:87" ht="13" customHeight="1">
      <c r="AK15775" s="114"/>
      <c r="AL15775" s="41"/>
      <c r="AM15775" s="41"/>
      <c r="AN15775" s="41"/>
      <c r="AO15775" s="41"/>
      <c r="AP15775" s="41"/>
      <c r="AQ15775" s="41"/>
      <c r="AR15775" s="41"/>
      <c r="AS15775" s="41"/>
      <c r="AT15775" s="41"/>
      <c r="AU15775" s="41"/>
      <c r="AV15775" s="41"/>
      <c r="AW15775" s="41"/>
      <c r="AX15775" s="41"/>
      <c r="AY15775" s="41"/>
      <c r="AZ15775" s="41"/>
      <c r="BA15775" s="41"/>
      <c r="BB15775" s="41"/>
      <c r="BC15775" s="41"/>
      <c r="BD15775" s="41"/>
      <c r="BE15775" s="41"/>
      <c r="BF15775" s="41"/>
      <c r="BG15775" s="41"/>
      <c r="BH15775" s="41"/>
      <c r="BI15775" s="41"/>
      <c r="BJ15775" s="41"/>
      <c r="BK15775" s="41"/>
      <c r="BL15775" s="41"/>
      <c r="BM15775" s="41"/>
      <c r="BN15775" s="41"/>
      <c r="BO15775" s="41"/>
      <c r="BP15775" s="108"/>
      <c r="CG15775" s="102"/>
      <c r="CI15775" s="45"/>
    </row>
    <row r="15776" spans="37:87" ht="13" customHeight="1">
      <c r="AK15776" s="114"/>
      <c r="AL15776" s="41"/>
      <c r="AM15776" s="41"/>
      <c r="AN15776" s="41"/>
      <c r="AO15776" s="41"/>
      <c r="AP15776" s="41"/>
      <c r="AQ15776" s="41"/>
      <c r="AR15776" s="41"/>
      <c r="AS15776" s="41"/>
      <c r="AT15776" s="41"/>
      <c r="AU15776" s="41"/>
      <c r="AV15776" s="41"/>
      <c r="AW15776" s="41"/>
      <c r="AX15776" s="41"/>
      <c r="AY15776" s="41"/>
      <c r="AZ15776" s="41"/>
      <c r="BA15776" s="41"/>
      <c r="BB15776" s="41"/>
      <c r="BC15776" s="41"/>
      <c r="BD15776" s="41"/>
      <c r="BE15776" s="41"/>
      <c r="BF15776" s="41"/>
      <c r="BG15776" s="41"/>
      <c r="BH15776" s="41"/>
      <c r="BI15776" s="41"/>
      <c r="BJ15776" s="41"/>
      <c r="BK15776" s="41"/>
      <c r="BL15776" s="41"/>
      <c r="BM15776" s="41"/>
      <c r="BN15776" s="41"/>
      <c r="BO15776" s="41"/>
      <c r="BP15776" s="108"/>
      <c r="CG15776" s="102"/>
      <c r="CI15776" s="45"/>
    </row>
    <row r="15777" spans="37:87" ht="13" customHeight="1">
      <c r="AK15777" s="114"/>
      <c r="AL15777" s="41"/>
      <c r="AM15777" s="41"/>
      <c r="AN15777" s="41"/>
      <c r="AO15777" s="41"/>
      <c r="AP15777" s="41"/>
      <c r="AQ15777" s="41"/>
      <c r="AR15777" s="41"/>
      <c r="AS15777" s="41"/>
      <c r="AT15777" s="41"/>
      <c r="AU15777" s="41"/>
      <c r="AV15777" s="41"/>
      <c r="AW15777" s="41"/>
      <c r="AX15777" s="41"/>
      <c r="AY15777" s="41"/>
      <c r="AZ15777" s="41"/>
      <c r="BA15777" s="41"/>
      <c r="BB15777" s="41"/>
      <c r="BC15777" s="41"/>
      <c r="BD15777" s="41"/>
      <c r="BE15777" s="41"/>
      <c r="BF15777" s="41"/>
      <c r="BG15777" s="41"/>
      <c r="BH15777" s="41"/>
      <c r="BI15777" s="41"/>
      <c r="BJ15777" s="41"/>
      <c r="BK15777" s="41"/>
      <c r="BL15777" s="41"/>
      <c r="BM15777" s="41"/>
      <c r="BN15777" s="41"/>
      <c r="BO15777" s="41"/>
      <c r="BP15777" s="108"/>
      <c r="CG15777" s="102"/>
      <c r="CI15777" s="45"/>
    </row>
    <row r="15778" spans="37:87" ht="13" customHeight="1">
      <c r="AK15778" s="114"/>
      <c r="AL15778" s="41"/>
      <c r="AM15778" s="41"/>
      <c r="AN15778" s="41"/>
      <c r="AO15778" s="41"/>
      <c r="AP15778" s="41"/>
      <c r="AQ15778" s="41"/>
      <c r="AR15778" s="41"/>
      <c r="AS15778" s="41"/>
      <c r="AT15778" s="41"/>
      <c r="AU15778" s="41"/>
      <c r="AV15778" s="41"/>
      <c r="AW15778" s="41"/>
      <c r="AX15778" s="41"/>
      <c r="AY15778" s="41"/>
      <c r="AZ15778" s="41"/>
      <c r="BA15778" s="41"/>
      <c r="BB15778" s="41"/>
      <c r="BC15778" s="41"/>
      <c r="BD15778" s="41"/>
      <c r="BE15778" s="41"/>
      <c r="BF15778" s="41"/>
      <c r="BG15778" s="41"/>
      <c r="BH15778" s="41"/>
      <c r="BI15778" s="41"/>
      <c r="BJ15778" s="41"/>
      <c r="BK15778" s="41"/>
      <c r="BL15778" s="41"/>
      <c r="BM15778" s="41"/>
      <c r="BN15778" s="41"/>
      <c r="BO15778" s="41"/>
      <c r="BP15778" s="108"/>
      <c r="CG15778" s="102"/>
      <c r="CI15778" s="45"/>
    </row>
    <row r="15779" spans="37:87" ht="13" customHeight="1">
      <c r="AK15779" s="114"/>
      <c r="AL15779" s="41"/>
      <c r="AM15779" s="41"/>
      <c r="AN15779" s="41"/>
      <c r="AO15779" s="41"/>
      <c r="AP15779" s="41"/>
      <c r="AQ15779" s="41"/>
      <c r="AR15779" s="41"/>
      <c r="AS15779" s="41"/>
      <c r="AT15779" s="41"/>
      <c r="AU15779" s="41"/>
      <c r="AV15779" s="41"/>
      <c r="AW15779" s="41"/>
      <c r="AX15779" s="41"/>
      <c r="AY15779" s="41"/>
      <c r="AZ15779" s="41"/>
      <c r="BA15779" s="41"/>
      <c r="BB15779" s="41"/>
      <c r="BC15779" s="41"/>
      <c r="BD15779" s="41"/>
      <c r="BE15779" s="41"/>
      <c r="BF15779" s="41"/>
      <c r="BG15779" s="41"/>
      <c r="BH15779" s="41"/>
      <c r="BI15779" s="41"/>
      <c r="BJ15779" s="41"/>
      <c r="BK15779" s="41"/>
      <c r="BL15779" s="41"/>
      <c r="BM15779" s="41"/>
      <c r="BN15779" s="41"/>
      <c r="BO15779" s="41"/>
      <c r="BP15779" s="108"/>
      <c r="CG15779" s="102"/>
      <c r="CI15779" s="45"/>
    </row>
    <row r="15780" spans="37:87" ht="13" customHeight="1">
      <c r="AK15780" s="114"/>
      <c r="AL15780" s="41"/>
      <c r="AM15780" s="41"/>
      <c r="AN15780" s="41"/>
      <c r="AO15780" s="41"/>
      <c r="AP15780" s="41"/>
      <c r="AQ15780" s="41"/>
      <c r="AR15780" s="41"/>
      <c r="AS15780" s="41"/>
      <c r="AT15780" s="41"/>
      <c r="AU15780" s="41"/>
      <c r="AV15780" s="41"/>
      <c r="AW15780" s="41"/>
      <c r="AX15780" s="41"/>
      <c r="AY15780" s="41"/>
      <c r="AZ15780" s="41"/>
      <c r="BA15780" s="41"/>
      <c r="BB15780" s="41"/>
      <c r="BC15780" s="41"/>
      <c r="BD15780" s="41"/>
      <c r="BE15780" s="41"/>
      <c r="BF15780" s="41"/>
      <c r="BG15780" s="41"/>
      <c r="BH15780" s="41"/>
      <c r="BI15780" s="41"/>
      <c r="BJ15780" s="41"/>
      <c r="BK15780" s="41"/>
      <c r="BL15780" s="41"/>
      <c r="BM15780" s="41"/>
      <c r="BN15780" s="41"/>
      <c r="BO15780" s="41"/>
      <c r="BP15780" s="108"/>
      <c r="CG15780" s="102"/>
      <c r="CI15780" s="45"/>
    </row>
    <row r="15781" spans="37:87" ht="13" customHeight="1">
      <c r="AK15781" s="114"/>
      <c r="AL15781" s="41"/>
      <c r="AM15781" s="41"/>
      <c r="AN15781" s="41"/>
      <c r="AO15781" s="41"/>
      <c r="AP15781" s="41"/>
      <c r="AQ15781" s="41"/>
      <c r="AR15781" s="41"/>
      <c r="AS15781" s="41"/>
      <c r="AT15781" s="41"/>
      <c r="AU15781" s="41"/>
      <c r="AV15781" s="41"/>
      <c r="AW15781" s="41"/>
      <c r="AX15781" s="41"/>
      <c r="AY15781" s="41"/>
      <c r="AZ15781" s="41"/>
      <c r="BA15781" s="41"/>
      <c r="BB15781" s="41"/>
      <c r="BC15781" s="41"/>
      <c r="BD15781" s="41"/>
      <c r="BE15781" s="41"/>
      <c r="BF15781" s="41"/>
      <c r="BG15781" s="41"/>
      <c r="BH15781" s="41"/>
      <c r="BI15781" s="41"/>
      <c r="BJ15781" s="41"/>
      <c r="BK15781" s="41"/>
      <c r="BL15781" s="41"/>
      <c r="BM15781" s="41"/>
      <c r="BN15781" s="41"/>
      <c r="BO15781" s="41"/>
      <c r="BP15781" s="108"/>
      <c r="CG15781" s="102"/>
      <c r="CI15781" s="45"/>
    </row>
    <row r="15782" spans="37:87" ht="13" customHeight="1">
      <c r="AK15782" s="114"/>
      <c r="AL15782" s="41"/>
      <c r="AM15782" s="41"/>
      <c r="AN15782" s="41"/>
      <c r="AO15782" s="41"/>
      <c r="AP15782" s="41"/>
      <c r="AQ15782" s="41"/>
      <c r="AR15782" s="41"/>
      <c r="AS15782" s="41"/>
      <c r="AT15782" s="41"/>
      <c r="AU15782" s="41"/>
      <c r="AV15782" s="41"/>
      <c r="AW15782" s="41"/>
      <c r="AX15782" s="41"/>
      <c r="AY15782" s="41"/>
      <c r="AZ15782" s="41"/>
      <c r="BA15782" s="41"/>
      <c r="BB15782" s="41"/>
      <c r="BC15782" s="41"/>
      <c r="BD15782" s="41"/>
      <c r="BE15782" s="41"/>
      <c r="BF15782" s="41"/>
      <c r="BG15782" s="41"/>
      <c r="BH15782" s="41"/>
      <c r="BI15782" s="41"/>
      <c r="BJ15782" s="41"/>
      <c r="BK15782" s="41"/>
      <c r="BL15782" s="41"/>
      <c r="BM15782" s="41"/>
      <c r="BN15782" s="41"/>
      <c r="BO15782" s="41"/>
      <c r="BP15782" s="108"/>
      <c r="CG15782" s="102"/>
      <c r="CI15782" s="45"/>
    </row>
    <row r="15783" spans="37:87" ht="13" customHeight="1">
      <c r="AK15783" s="114"/>
      <c r="AL15783" s="41"/>
      <c r="AM15783" s="41"/>
      <c r="AN15783" s="41"/>
      <c r="AO15783" s="41"/>
      <c r="AP15783" s="41"/>
      <c r="AQ15783" s="41"/>
      <c r="AR15783" s="41"/>
      <c r="AS15783" s="41"/>
      <c r="AT15783" s="41"/>
      <c r="AU15783" s="41"/>
      <c r="AV15783" s="41"/>
      <c r="AW15783" s="41"/>
      <c r="AX15783" s="41"/>
      <c r="AY15783" s="41"/>
      <c r="AZ15783" s="41"/>
      <c r="BA15783" s="41"/>
      <c r="BB15783" s="41"/>
      <c r="BC15783" s="41"/>
      <c r="BD15783" s="41"/>
      <c r="BE15783" s="41"/>
      <c r="BF15783" s="41"/>
      <c r="BG15783" s="41"/>
      <c r="BH15783" s="41"/>
      <c r="BI15783" s="41"/>
      <c r="BJ15783" s="41"/>
      <c r="BK15783" s="41"/>
      <c r="BL15783" s="41"/>
      <c r="BM15783" s="41"/>
      <c r="BN15783" s="41"/>
      <c r="BO15783" s="41"/>
      <c r="BP15783" s="108"/>
      <c r="CG15783" s="102"/>
      <c r="CI15783" s="45"/>
    </row>
    <row r="15784" spans="37:87" ht="13" customHeight="1">
      <c r="AK15784" s="114"/>
      <c r="AL15784" s="41"/>
      <c r="AM15784" s="41"/>
      <c r="AN15784" s="41"/>
      <c r="AO15784" s="41"/>
      <c r="AP15784" s="41"/>
      <c r="AQ15784" s="41"/>
      <c r="AR15784" s="41"/>
      <c r="AS15784" s="41"/>
      <c r="AT15784" s="41"/>
      <c r="AU15784" s="41"/>
      <c r="AV15784" s="41"/>
      <c r="AW15784" s="41"/>
      <c r="AX15784" s="41"/>
      <c r="AY15784" s="41"/>
      <c r="AZ15784" s="41"/>
      <c r="BA15784" s="41"/>
      <c r="BB15784" s="41"/>
      <c r="BC15784" s="41"/>
      <c r="BD15784" s="41"/>
      <c r="BE15784" s="41"/>
      <c r="BF15784" s="41"/>
      <c r="BG15784" s="41"/>
      <c r="BH15784" s="41"/>
      <c r="BI15784" s="41"/>
      <c r="BJ15784" s="41"/>
      <c r="BK15784" s="41"/>
      <c r="BL15784" s="41"/>
      <c r="BM15784" s="41"/>
      <c r="BN15784" s="41"/>
      <c r="BO15784" s="41"/>
      <c r="BP15784" s="108"/>
      <c r="CG15784" s="102"/>
      <c r="CI15784" s="45"/>
    </row>
    <row r="15785" spans="37:87" ht="13" customHeight="1">
      <c r="AK15785" s="114"/>
      <c r="AL15785" s="41"/>
      <c r="AM15785" s="41"/>
      <c r="AN15785" s="41"/>
      <c r="AO15785" s="41"/>
      <c r="AP15785" s="41"/>
      <c r="AQ15785" s="41"/>
      <c r="AR15785" s="41"/>
      <c r="AS15785" s="41"/>
      <c r="AT15785" s="41"/>
      <c r="AU15785" s="41"/>
      <c r="AV15785" s="41"/>
      <c r="AW15785" s="41"/>
      <c r="AX15785" s="41"/>
      <c r="AY15785" s="41"/>
      <c r="AZ15785" s="41"/>
      <c r="BA15785" s="41"/>
      <c r="BB15785" s="41"/>
      <c r="BC15785" s="41"/>
      <c r="BD15785" s="41"/>
      <c r="BE15785" s="41"/>
      <c r="BF15785" s="41"/>
      <c r="BG15785" s="41"/>
      <c r="BH15785" s="41"/>
      <c r="BI15785" s="41"/>
      <c r="BJ15785" s="41"/>
      <c r="BK15785" s="41"/>
      <c r="BL15785" s="41"/>
      <c r="BM15785" s="41"/>
      <c r="BN15785" s="41"/>
      <c r="BO15785" s="41"/>
      <c r="BP15785" s="108"/>
      <c r="CG15785" s="102"/>
      <c r="CI15785" s="45"/>
    </row>
    <row r="15786" spans="37:87" ht="13" customHeight="1">
      <c r="AK15786" s="114"/>
      <c r="AL15786" s="41"/>
      <c r="AM15786" s="41"/>
      <c r="AN15786" s="41"/>
      <c r="AO15786" s="41"/>
      <c r="AP15786" s="41"/>
      <c r="AQ15786" s="41"/>
      <c r="AR15786" s="41"/>
      <c r="AS15786" s="41"/>
      <c r="AT15786" s="41"/>
      <c r="AU15786" s="41"/>
      <c r="AV15786" s="41"/>
      <c r="AW15786" s="41"/>
      <c r="AX15786" s="41"/>
      <c r="AY15786" s="41"/>
      <c r="AZ15786" s="41"/>
      <c r="BA15786" s="41"/>
      <c r="BB15786" s="41"/>
      <c r="BC15786" s="41"/>
      <c r="BD15786" s="41"/>
      <c r="BE15786" s="41"/>
      <c r="BF15786" s="41"/>
      <c r="BG15786" s="41"/>
      <c r="BH15786" s="41"/>
      <c r="BI15786" s="41"/>
      <c r="BJ15786" s="41"/>
      <c r="BK15786" s="41"/>
      <c r="BL15786" s="41"/>
      <c r="BM15786" s="41"/>
      <c r="BN15786" s="41"/>
      <c r="BO15786" s="41"/>
      <c r="BP15786" s="108"/>
      <c r="CG15786" s="102"/>
      <c r="CI15786" s="45"/>
    </row>
    <row r="15787" spans="37:87" ht="13" customHeight="1">
      <c r="AK15787" s="114"/>
      <c r="AL15787" s="41"/>
      <c r="AM15787" s="41"/>
      <c r="AN15787" s="41"/>
      <c r="AO15787" s="41"/>
      <c r="AP15787" s="41"/>
      <c r="AQ15787" s="41"/>
      <c r="AR15787" s="41"/>
      <c r="AS15787" s="41"/>
      <c r="AT15787" s="41"/>
      <c r="AU15787" s="41"/>
      <c r="AV15787" s="41"/>
      <c r="AW15787" s="41"/>
      <c r="AX15787" s="41"/>
      <c r="AY15787" s="41"/>
      <c r="AZ15787" s="41"/>
      <c r="BA15787" s="41"/>
      <c r="BB15787" s="41"/>
      <c r="BC15787" s="41"/>
      <c r="BD15787" s="41"/>
      <c r="BE15787" s="41"/>
      <c r="BF15787" s="41"/>
      <c r="BG15787" s="41"/>
      <c r="BH15787" s="41"/>
      <c r="BI15787" s="41"/>
      <c r="BJ15787" s="41"/>
      <c r="BK15787" s="41"/>
      <c r="BL15787" s="41"/>
      <c r="BM15787" s="41"/>
      <c r="BN15787" s="41"/>
      <c r="BO15787" s="41"/>
      <c r="BP15787" s="108"/>
      <c r="CG15787" s="102"/>
      <c r="CI15787" s="45"/>
    </row>
    <row r="15788" spans="37:87" ht="13" customHeight="1">
      <c r="AK15788" s="114"/>
      <c r="AL15788" s="41"/>
      <c r="AM15788" s="41"/>
      <c r="AN15788" s="41"/>
      <c r="AO15788" s="41"/>
      <c r="AP15788" s="41"/>
      <c r="AQ15788" s="41"/>
      <c r="AR15788" s="41"/>
      <c r="AS15788" s="41"/>
      <c r="AT15788" s="41"/>
      <c r="AU15788" s="41"/>
      <c r="AV15788" s="41"/>
      <c r="AW15788" s="41"/>
      <c r="AX15788" s="41"/>
      <c r="AY15788" s="41"/>
      <c r="AZ15788" s="41"/>
      <c r="BA15788" s="41"/>
      <c r="BB15788" s="41"/>
      <c r="BC15788" s="41"/>
      <c r="BD15788" s="41"/>
      <c r="BE15788" s="41"/>
      <c r="BF15788" s="41"/>
      <c r="BG15788" s="41"/>
      <c r="BH15788" s="41"/>
      <c r="BI15788" s="41"/>
      <c r="BJ15788" s="41"/>
      <c r="BK15788" s="41"/>
      <c r="BL15788" s="41"/>
      <c r="BM15788" s="41"/>
      <c r="BN15788" s="41"/>
      <c r="BO15788" s="41"/>
      <c r="BP15788" s="108"/>
      <c r="CG15788" s="102"/>
      <c r="CI15788" s="45"/>
    </row>
    <row r="15789" spans="37:87" ht="13" customHeight="1">
      <c r="AK15789" s="114"/>
      <c r="AL15789" s="41"/>
      <c r="AM15789" s="41"/>
      <c r="AN15789" s="41"/>
      <c r="AO15789" s="41"/>
      <c r="AP15789" s="41"/>
      <c r="AQ15789" s="41"/>
      <c r="AR15789" s="41"/>
      <c r="AS15789" s="41"/>
      <c r="AT15789" s="41"/>
      <c r="AU15789" s="41"/>
      <c r="AV15789" s="41"/>
      <c r="AW15789" s="41"/>
      <c r="AX15789" s="41"/>
      <c r="AY15789" s="41"/>
      <c r="AZ15789" s="41"/>
      <c r="BA15789" s="41"/>
      <c r="BB15789" s="41"/>
      <c r="BC15789" s="41"/>
      <c r="BD15789" s="41"/>
      <c r="BE15789" s="41"/>
      <c r="BF15789" s="41"/>
      <c r="BG15789" s="41"/>
      <c r="BH15789" s="41"/>
      <c r="BI15789" s="41"/>
      <c r="BJ15789" s="41"/>
      <c r="BK15789" s="41"/>
      <c r="BL15789" s="41"/>
      <c r="BM15789" s="41"/>
      <c r="BN15789" s="41"/>
      <c r="BO15789" s="41"/>
      <c r="BP15789" s="108"/>
      <c r="CG15789" s="102"/>
      <c r="CI15789" s="45"/>
    </row>
    <row r="15790" spans="37:87" ht="13" customHeight="1">
      <c r="AK15790" s="114"/>
      <c r="AL15790" s="41"/>
      <c r="AM15790" s="41"/>
      <c r="AN15790" s="41"/>
      <c r="AO15790" s="41"/>
      <c r="AP15790" s="41"/>
      <c r="AQ15790" s="41"/>
      <c r="AR15790" s="41"/>
      <c r="AS15790" s="41"/>
      <c r="AT15790" s="41"/>
      <c r="AU15790" s="41"/>
      <c r="AV15790" s="41"/>
      <c r="AW15790" s="41"/>
      <c r="AX15790" s="41"/>
      <c r="AY15790" s="41"/>
      <c r="AZ15790" s="41"/>
      <c r="BA15790" s="41"/>
      <c r="BB15790" s="41"/>
      <c r="BC15790" s="41"/>
      <c r="BD15790" s="41"/>
      <c r="BE15790" s="41"/>
      <c r="BF15790" s="41"/>
      <c r="BG15790" s="41"/>
      <c r="BH15790" s="41"/>
      <c r="BI15790" s="41"/>
      <c r="BJ15790" s="41"/>
      <c r="BK15790" s="41"/>
      <c r="BL15790" s="41"/>
      <c r="BM15790" s="41"/>
      <c r="BN15790" s="41"/>
      <c r="BO15790" s="41"/>
      <c r="BP15790" s="108"/>
      <c r="CG15790" s="102"/>
      <c r="CI15790" s="45"/>
    </row>
    <row r="15791" spans="37:87" ht="13" customHeight="1">
      <c r="AK15791" s="114"/>
      <c r="AL15791" s="41"/>
      <c r="AM15791" s="41"/>
      <c r="AN15791" s="41"/>
      <c r="AO15791" s="41"/>
      <c r="AP15791" s="41"/>
      <c r="AQ15791" s="41"/>
      <c r="AR15791" s="41"/>
      <c r="AS15791" s="41"/>
      <c r="AT15791" s="41"/>
      <c r="AU15791" s="41"/>
      <c r="AV15791" s="41"/>
      <c r="AW15791" s="41"/>
      <c r="AX15791" s="41"/>
      <c r="AY15791" s="41"/>
      <c r="AZ15791" s="41"/>
      <c r="BA15791" s="41"/>
      <c r="BB15791" s="41"/>
      <c r="BC15791" s="41"/>
      <c r="BD15791" s="41"/>
      <c r="BE15791" s="41"/>
      <c r="BF15791" s="41"/>
      <c r="BG15791" s="41"/>
      <c r="BH15791" s="41"/>
      <c r="BI15791" s="41"/>
      <c r="BJ15791" s="41"/>
      <c r="BK15791" s="41"/>
      <c r="BL15791" s="41"/>
      <c r="BM15791" s="41"/>
      <c r="BN15791" s="41"/>
      <c r="BO15791" s="41"/>
      <c r="BP15791" s="108"/>
      <c r="CG15791" s="102"/>
      <c r="CI15791" s="45"/>
    </row>
    <row r="15792" spans="37:87" ht="13" customHeight="1">
      <c r="AK15792" s="114"/>
      <c r="AL15792" s="41"/>
      <c r="AM15792" s="41"/>
      <c r="AN15792" s="41"/>
      <c r="AO15792" s="41"/>
      <c r="AP15792" s="41"/>
      <c r="AQ15792" s="41"/>
      <c r="AR15792" s="41"/>
      <c r="AS15792" s="41"/>
      <c r="AT15792" s="41"/>
      <c r="AU15792" s="41"/>
      <c r="AV15792" s="41"/>
      <c r="AW15792" s="41"/>
      <c r="AX15792" s="41"/>
      <c r="AY15792" s="41"/>
      <c r="AZ15792" s="41"/>
      <c r="BA15792" s="41"/>
      <c r="BB15792" s="41"/>
      <c r="BC15792" s="41"/>
      <c r="BD15792" s="41"/>
      <c r="BE15792" s="41"/>
      <c r="BF15792" s="41"/>
      <c r="BG15792" s="41"/>
      <c r="BH15792" s="41"/>
      <c r="BI15792" s="41"/>
      <c r="BJ15792" s="41"/>
      <c r="BK15792" s="41"/>
      <c r="BL15792" s="41"/>
      <c r="BM15792" s="41"/>
      <c r="BN15792" s="41"/>
      <c r="BO15792" s="41"/>
      <c r="BP15792" s="108"/>
      <c r="CG15792" s="102"/>
      <c r="CI15792" s="45"/>
    </row>
    <row r="15793" spans="37:87" ht="13" customHeight="1">
      <c r="AK15793" s="114"/>
      <c r="AL15793" s="41"/>
      <c r="AM15793" s="41"/>
      <c r="AN15793" s="41"/>
      <c r="AO15793" s="41"/>
      <c r="AP15793" s="41"/>
      <c r="AQ15793" s="41"/>
      <c r="AR15793" s="41"/>
      <c r="AS15793" s="41"/>
      <c r="AT15793" s="41"/>
      <c r="AU15793" s="41"/>
      <c r="AV15793" s="41"/>
      <c r="AW15793" s="41"/>
      <c r="AX15793" s="41"/>
      <c r="AY15793" s="41"/>
      <c r="AZ15793" s="41"/>
      <c r="BA15793" s="41"/>
      <c r="BB15793" s="41"/>
      <c r="BC15793" s="41"/>
      <c r="BD15793" s="41"/>
      <c r="BE15793" s="41"/>
      <c r="BF15793" s="41"/>
      <c r="BG15793" s="41"/>
      <c r="BH15793" s="41"/>
      <c r="BI15793" s="41"/>
      <c r="BJ15793" s="41"/>
      <c r="BK15793" s="41"/>
      <c r="BL15793" s="41"/>
      <c r="BM15793" s="41"/>
      <c r="BN15793" s="41"/>
      <c r="BO15793" s="41"/>
      <c r="BP15793" s="108"/>
      <c r="CG15793" s="102"/>
      <c r="CI15793" s="45"/>
    </row>
    <row r="15794" spans="37:87" ht="13" customHeight="1">
      <c r="AK15794" s="114"/>
      <c r="AL15794" s="41"/>
      <c r="AM15794" s="41"/>
      <c r="AN15794" s="41"/>
      <c r="AO15794" s="41"/>
      <c r="AP15794" s="41"/>
      <c r="AQ15794" s="41"/>
      <c r="AR15794" s="41"/>
      <c r="AS15794" s="41"/>
      <c r="AT15794" s="41"/>
      <c r="AU15794" s="41"/>
      <c r="AV15794" s="41"/>
      <c r="AW15794" s="41"/>
      <c r="AX15794" s="41"/>
      <c r="AY15794" s="41"/>
      <c r="AZ15794" s="41"/>
      <c r="BA15794" s="41"/>
      <c r="BB15794" s="41"/>
      <c r="BC15794" s="41"/>
      <c r="BD15794" s="41"/>
      <c r="BE15794" s="41"/>
      <c r="BF15794" s="41"/>
      <c r="BG15794" s="41"/>
      <c r="BH15794" s="41"/>
      <c r="BI15794" s="41"/>
      <c r="BJ15794" s="41"/>
      <c r="BK15794" s="41"/>
      <c r="BL15794" s="41"/>
      <c r="BM15794" s="41"/>
      <c r="BN15794" s="41"/>
      <c r="BO15794" s="41"/>
      <c r="BP15794" s="108"/>
      <c r="CG15794" s="102"/>
      <c r="CI15794" s="45"/>
    </row>
    <row r="15795" spans="37:87" ht="13" customHeight="1">
      <c r="AK15795" s="114"/>
      <c r="AL15795" s="41"/>
      <c r="AM15795" s="41"/>
      <c r="AN15795" s="41"/>
      <c r="AO15795" s="41"/>
      <c r="AP15795" s="41"/>
      <c r="AQ15795" s="41"/>
      <c r="AR15795" s="41"/>
      <c r="AS15795" s="41"/>
      <c r="AT15795" s="41"/>
      <c r="AU15795" s="41"/>
      <c r="AV15795" s="41"/>
      <c r="AW15795" s="41"/>
      <c r="AX15795" s="41"/>
      <c r="AY15795" s="41"/>
      <c r="AZ15795" s="41"/>
      <c r="BA15795" s="41"/>
      <c r="BB15795" s="41"/>
      <c r="BC15795" s="41"/>
      <c r="BD15795" s="41"/>
      <c r="BE15795" s="41"/>
      <c r="BF15795" s="41"/>
      <c r="BG15795" s="41"/>
      <c r="BH15795" s="41"/>
      <c r="BI15795" s="41"/>
      <c r="BJ15795" s="41"/>
      <c r="BK15795" s="41"/>
      <c r="BL15795" s="41"/>
      <c r="BM15795" s="41"/>
      <c r="BN15795" s="41"/>
      <c r="BO15795" s="41"/>
      <c r="BP15795" s="108"/>
      <c r="CG15795" s="102"/>
      <c r="CI15795" s="45"/>
    </row>
    <row r="15796" spans="37:87" ht="13" customHeight="1">
      <c r="AK15796" s="114"/>
      <c r="AL15796" s="41"/>
      <c r="AM15796" s="41"/>
      <c r="AN15796" s="41"/>
      <c r="AO15796" s="41"/>
      <c r="AP15796" s="41"/>
      <c r="AQ15796" s="41"/>
      <c r="AR15796" s="41"/>
      <c r="AS15796" s="41"/>
      <c r="AT15796" s="41"/>
      <c r="AU15796" s="41"/>
      <c r="AV15796" s="41"/>
      <c r="AW15796" s="41"/>
      <c r="AX15796" s="41"/>
      <c r="AY15796" s="41"/>
      <c r="AZ15796" s="41"/>
      <c r="BA15796" s="41"/>
      <c r="BB15796" s="41"/>
      <c r="BC15796" s="41"/>
      <c r="BD15796" s="41"/>
      <c r="BE15796" s="41"/>
      <c r="BF15796" s="41"/>
      <c r="BG15796" s="41"/>
      <c r="BH15796" s="41"/>
      <c r="BI15796" s="41"/>
      <c r="BJ15796" s="41"/>
      <c r="BK15796" s="41"/>
      <c r="BL15796" s="41"/>
      <c r="BM15796" s="41"/>
      <c r="BN15796" s="41"/>
      <c r="BO15796" s="41"/>
      <c r="BP15796" s="108"/>
      <c r="CG15796" s="102"/>
      <c r="CI15796" s="45"/>
    </row>
    <row r="15797" spans="37:87" ht="13" customHeight="1">
      <c r="AK15797" s="114"/>
      <c r="AL15797" s="41"/>
      <c r="AM15797" s="41"/>
      <c r="AN15797" s="41"/>
      <c r="AO15797" s="41"/>
      <c r="AP15797" s="41"/>
      <c r="AQ15797" s="41"/>
      <c r="AR15797" s="41"/>
      <c r="AS15797" s="41"/>
      <c r="AT15797" s="41"/>
      <c r="AU15797" s="41"/>
      <c r="AV15797" s="41"/>
      <c r="AW15797" s="41"/>
      <c r="AX15797" s="41"/>
      <c r="AY15797" s="41"/>
      <c r="AZ15797" s="41"/>
      <c r="BA15797" s="41"/>
      <c r="BB15797" s="41"/>
      <c r="BC15797" s="41"/>
      <c r="BD15797" s="41"/>
      <c r="BE15797" s="41"/>
      <c r="BF15797" s="41"/>
      <c r="BG15797" s="41"/>
      <c r="BH15797" s="41"/>
      <c r="BI15797" s="41"/>
      <c r="BJ15797" s="41"/>
      <c r="BK15797" s="41"/>
      <c r="BL15797" s="41"/>
      <c r="BM15797" s="41"/>
      <c r="BN15797" s="41"/>
      <c r="BO15797" s="41"/>
      <c r="BP15797" s="108"/>
      <c r="CG15797" s="102"/>
      <c r="CI15797" s="45"/>
    </row>
    <row r="15798" spans="37:87" ht="13" customHeight="1">
      <c r="AK15798" s="114"/>
      <c r="AL15798" s="41"/>
      <c r="AM15798" s="41"/>
      <c r="AN15798" s="41"/>
      <c r="AO15798" s="41"/>
      <c r="AP15798" s="41"/>
      <c r="AQ15798" s="41"/>
      <c r="AR15798" s="41"/>
      <c r="AS15798" s="41"/>
      <c r="AT15798" s="41"/>
      <c r="AU15798" s="41"/>
      <c r="AV15798" s="41"/>
      <c r="AW15798" s="41"/>
      <c r="AX15798" s="41"/>
      <c r="AY15798" s="41"/>
      <c r="AZ15798" s="41"/>
      <c r="BA15798" s="41"/>
      <c r="BB15798" s="41"/>
      <c r="BC15798" s="41"/>
      <c r="BD15798" s="41"/>
      <c r="BE15798" s="41"/>
      <c r="BF15798" s="41"/>
      <c r="BG15798" s="41"/>
      <c r="BH15798" s="41"/>
      <c r="BI15798" s="41"/>
      <c r="BJ15798" s="41"/>
      <c r="BK15798" s="41"/>
      <c r="BL15798" s="41"/>
      <c r="BM15798" s="41"/>
      <c r="BN15798" s="41"/>
      <c r="BO15798" s="41"/>
      <c r="BP15798" s="108"/>
      <c r="CG15798" s="102"/>
      <c r="CI15798" s="45"/>
    </row>
    <row r="15799" spans="37:87" ht="13" customHeight="1">
      <c r="AK15799" s="114"/>
      <c r="AL15799" s="41"/>
      <c r="AM15799" s="41"/>
      <c r="AN15799" s="41"/>
      <c r="AO15799" s="41"/>
      <c r="AP15799" s="41"/>
      <c r="AQ15799" s="41"/>
      <c r="AR15799" s="41"/>
      <c r="AS15799" s="41"/>
      <c r="AT15799" s="41"/>
      <c r="AU15799" s="41"/>
      <c r="AV15799" s="41"/>
      <c r="AW15799" s="41"/>
      <c r="AX15799" s="41"/>
      <c r="AY15799" s="41"/>
      <c r="AZ15799" s="41"/>
      <c r="BA15799" s="41"/>
      <c r="BB15799" s="41"/>
      <c r="BC15799" s="41"/>
      <c r="BD15799" s="41"/>
      <c r="BE15799" s="41"/>
      <c r="BF15799" s="41"/>
      <c r="BG15799" s="41"/>
      <c r="BH15799" s="41"/>
      <c r="BI15799" s="41"/>
      <c r="BJ15799" s="41"/>
      <c r="BK15799" s="41"/>
      <c r="BL15799" s="41"/>
      <c r="BM15799" s="41"/>
      <c r="BN15799" s="41"/>
      <c r="BO15799" s="41"/>
      <c r="BP15799" s="108"/>
      <c r="CG15799" s="102"/>
      <c r="CI15799" s="45"/>
    </row>
    <row r="15800" spans="37:87" ht="13" customHeight="1">
      <c r="AK15800" s="114"/>
      <c r="AL15800" s="41"/>
      <c r="AM15800" s="41"/>
      <c r="AN15800" s="41"/>
      <c r="AO15800" s="41"/>
      <c r="AP15800" s="41"/>
      <c r="AQ15800" s="41"/>
      <c r="AR15800" s="41"/>
      <c r="AS15800" s="41"/>
      <c r="AT15800" s="41"/>
      <c r="AU15800" s="41"/>
      <c r="AV15800" s="41"/>
      <c r="AW15800" s="41"/>
      <c r="AX15800" s="41"/>
      <c r="AY15800" s="41"/>
      <c r="AZ15800" s="41"/>
      <c r="BA15800" s="41"/>
      <c r="BB15800" s="41"/>
      <c r="BC15800" s="41"/>
      <c r="BD15800" s="41"/>
      <c r="BE15800" s="41"/>
      <c r="BF15800" s="41"/>
      <c r="BG15800" s="41"/>
      <c r="BH15800" s="41"/>
      <c r="BI15800" s="41"/>
      <c r="BJ15800" s="41"/>
      <c r="BK15800" s="41"/>
      <c r="BL15800" s="41"/>
      <c r="BM15800" s="41"/>
      <c r="BN15800" s="41"/>
      <c r="BO15800" s="41"/>
      <c r="BP15800" s="108"/>
      <c r="CG15800" s="102"/>
      <c r="CI15800" s="45"/>
    </row>
    <row r="15801" spans="37:87" ht="13" customHeight="1">
      <c r="AK15801" s="114"/>
      <c r="AL15801" s="41"/>
      <c r="AM15801" s="41"/>
      <c r="AN15801" s="41"/>
      <c r="AO15801" s="41"/>
      <c r="AP15801" s="41"/>
      <c r="AQ15801" s="41"/>
      <c r="AR15801" s="41"/>
      <c r="AS15801" s="41"/>
      <c r="AT15801" s="41"/>
      <c r="AU15801" s="41"/>
      <c r="AV15801" s="41"/>
      <c r="AW15801" s="41"/>
      <c r="AX15801" s="41"/>
      <c r="AY15801" s="41"/>
      <c r="AZ15801" s="41"/>
      <c r="BA15801" s="41"/>
      <c r="BB15801" s="41"/>
      <c r="BC15801" s="41"/>
      <c r="BD15801" s="41"/>
      <c r="BE15801" s="41"/>
      <c r="BF15801" s="41"/>
      <c r="BG15801" s="41"/>
      <c r="BH15801" s="41"/>
      <c r="BI15801" s="41"/>
      <c r="BJ15801" s="41"/>
      <c r="BK15801" s="41"/>
      <c r="BL15801" s="41"/>
      <c r="BM15801" s="41"/>
      <c r="BN15801" s="41"/>
      <c r="BO15801" s="41"/>
      <c r="BP15801" s="108"/>
      <c r="CG15801" s="102"/>
      <c r="CI15801" s="45"/>
    </row>
    <row r="15802" spans="37:87" ht="13" customHeight="1">
      <c r="AK15802" s="114"/>
      <c r="AL15802" s="41"/>
      <c r="AM15802" s="41"/>
      <c r="AN15802" s="41"/>
      <c r="AO15802" s="41"/>
      <c r="AP15802" s="41"/>
      <c r="AQ15802" s="41"/>
      <c r="AR15802" s="41"/>
      <c r="AS15802" s="41"/>
      <c r="AT15802" s="41"/>
      <c r="AU15802" s="41"/>
      <c r="AV15802" s="41"/>
      <c r="AW15802" s="41"/>
      <c r="AX15802" s="41"/>
      <c r="AY15802" s="41"/>
      <c r="AZ15802" s="41"/>
      <c r="BA15802" s="41"/>
      <c r="BB15802" s="41"/>
      <c r="BC15802" s="41"/>
      <c r="BD15802" s="41"/>
      <c r="BE15802" s="41"/>
      <c r="BF15802" s="41"/>
      <c r="BG15802" s="41"/>
      <c r="BH15802" s="41"/>
      <c r="BI15802" s="41"/>
      <c r="BJ15802" s="41"/>
      <c r="BK15802" s="41"/>
      <c r="BL15802" s="41"/>
      <c r="BM15802" s="41"/>
      <c r="BN15802" s="41"/>
      <c r="BO15802" s="41"/>
      <c r="BP15802" s="108"/>
      <c r="CG15802" s="102"/>
      <c r="CI15802" s="45"/>
    </row>
    <row r="15803" spans="37:87" ht="13" customHeight="1">
      <c r="AK15803" s="114"/>
      <c r="AL15803" s="41"/>
      <c r="AM15803" s="41"/>
      <c r="AN15803" s="41"/>
      <c r="AO15803" s="41"/>
      <c r="AP15803" s="41"/>
      <c r="AQ15803" s="41"/>
      <c r="AR15803" s="41"/>
      <c r="AS15803" s="41"/>
      <c r="AT15803" s="41"/>
      <c r="AU15803" s="41"/>
      <c r="AV15803" s="41"/>
      <c r="AW15803" s="41"/>
      <c r="AX15803" s="41"/>
      <c r="AY15803" s="41"/>
      <c r="AZ15803" s="41"/>
      <c r="BA15803" s="41"/>
      <c r="BB15803" s="41"/>
      <c r="BC15803" s="41"/>
      <c r="BD15803" s="41"/>
      <c r="BE15803" s="41"/>
      <c r="BF15803" s="41"/>
      <c r="BG15803" s="41"/>
      <c r="BH15803" s="41"/>
      <c r="BI15803" s="41"/>
      <c r="BJ15803" s="41"/>
      <c r="BK15803" s="41"/>
      <c r="BL15803" s="41"/>
      <c r="BM15803" s="41"/>
      <c r="BN15803" s="41"/>
      <c r="BO15803" s="41"/>
      <c r="BP15803" s="108"/>
      <c r="CG15803" s="102"/>
      <c r="CI15803" s="45"/>
    </row>
    <row r="15804" spans="37:87" ht="13" customHeight="1">
      <c r="AK15804" s="114"/>
      <c r="AL15804" s="41"/>
      <c r="AM15804" s="41"/>
      <c r="AN15804" s="41"/>
      <c r="AO15804" s="41"/>
      <c r="AP15804" s="41"/>
      <c r="AQ15804" s="41"/>
      <c r="AR15804" s="41"/>
      <c r="AS15804" s="41"/>
      <c r="AT15804" s="41"/>
      <c r="AU15804" s="41"/>
      <c r="AV15804" s="41"/>
      <c r="AW15804" s="41"/>
      <c r="AX15804" s="41"/>
      <c r="AY15804" s="41"/>
      <c r="AZ15804" s="41"/>
      <c r="BA15804" s="41"/>
      <c r="BB15804" s="41"/>
      <c r="BC15804" s="41"/>
      <c r="BD15804" s="41"/>
      <c r="BE15804" s="41"/>
      <c r="BF15804" s="41"/>
      <c r="BG15804" s="41"/>
      <c r="BH15804" s="41"/>
      <c r="BI15804" s="41"/>
      <c r="BJ15804" s="41"/>
      <c r="BK15804" s="41"/>
      <c r="BL15804" s="41"/>
      <c r="BM15804" s="41"/>
      <c r="BN15804" s="41"/>
      <c r="BO15804" s="41"/>
      <c r="BP15804" s="108"/>
      <c r="CG15804" s="102"/>
      <c r="CI15804" s="45"/>
    </row>
    <row r="15805" spans="37:87" ht="13" customHeight="1">
      <c r="AK15805" s="114"/>
      <c r="AL15805" s="41"/>
      <c r="AM15805" s="41"/>
      <c r="AN15805" s="41"/>
      <c r="AO15805" s="41"/>
      <c r="AP15805" s="41"/>
      <c r="AQ15805" s="41"/>
      <c r="AR15805" s="41"/>
      <c r="AS15805" s="41"/>
      <c r="AT15805" s="41"/>
      <c r="AU15805" s="41"/>
      <c r="AV15805" s="41"/>
      <c r="AW15805" s="41"/>
      <c r="AX15805" s="41"/>
      <c r="AY15805" s="41"/>
      <c r="AZ15805" s="41"/>
      <c r="BA15805" s="41"/>
      <c r="BB15805" s="41"/>
      <c r="BC15805" s="41"/>
      <c r="BD15805" s="41"/>
      <c r="BE15805" s="41"/>
      <c r="BF15805" s="41"/>
      <c r="BG15805" s="41"/>
      <c r="BH15805" s="41"/>
      <c r="BI15805" s="41"/>
      <c r="BJ15805" s="41"/>
      <c r="BK15805" s="41"/>
      <c r="BL15805" s="41"/>
      <c r="BM15805" s="41"/>
      <c r="BN15805" s="41"/>
      <c r="BO15805" s="41"/>
      <c r="BP15805" s="108"/>
      <c r="CG15805" s="102"/>
      <c r="CI15805" s="45"/>
    </row>
    <row r="15806" spans="37:87" ht="13" customHeight="1">
      <c r="AK15806" s="114"/>
      <c r="AL15806" s="41"/>
      <c r="AM15806" s="41"/>
      <c r="AN15806" s="41"/>
      <c r="AO15806" s="41"/>
      <c r="AP15806" s="41"/>
      <c r="AQ15806" s="41"/>
      <c r="AR15806" s="41"/>
      <c r="AS15806" s="41"/>
      <c r="AT15806" s="41"/>
      <c r="AU15806" s="41"/>
      <c r="AV15806" s="41"/>
      <c r="AW15806" s="41"/>
      <c r="AX15806" s="41"/>
      <c r="AY15806" s="41"/>
      <c r="AZ15806" s="41"/>
      <c r="BA15806" s="41"/>
      <c r="BB15806" s="41"/>
      <c r="BC15806" s="41"/>
      <c r="BD15806" s="41"/>
      <c r="BE15806" s="41"/>
      <c r="BF15806" s="41"/>
      <c r="BG15806" s="41"/>
      <c r="BH15806" s="41"/>
      <c r="BI15806" s="41"/>
      <c r="BJ15806" s="41"/>
      <c r="BK15806" s="41"/>
      <c r="BL15806" s="41"/>
      <c r="BM15806" s="41"/>
      <c r="BN15806" s="41"/>
      <c r="BO15806" s="41"/>
      <c r="BP15806" s="108"/>
      <c r="CG15806" s="102"/>
      <c r="CI15806" s="45"/>
    </row>
    <row r="15807" spans="37:87" ht="13" customHeight="1">
      <c r="AK15807" s="114"/>
      <c r="AL15807" s="41"/>
      <c r="AM15807" s="41"/>
      <c r="AN15807" s="41"/>
      <c r="AO15807" s="41"/>
      <c r="AP15807" s="41"/>
      <c r="AQ15807" s="41"/>
      <c r="AR15807" s="41"/>
      <c r="AS15807" s="41"/>
      <c r="AT15807" s="41"/>
      <c r="AU15807" s="41"/>
      <c r="AV15807" s="41"/>
      <c r="AW15807" s="41"/>
      <c r="AX15807" s="41"/>
      <c r="AY15807" s="41"/>
      <c r="AZ15807" s="41"/>
      <c r="BA15807" s="41"/>
      <c r="BB15807" s="41"/>
      <c r="BC15807" s="41"/>
      <c r="BD15807" s="41"/>
      <c r="BE15807" s="41"/>
      <c r="BF15807" s="41"/>
      <c r="BG15807" s="41"/>
      <c r="BH15807" s="41"/>
      <c r="BI15807" s="41"/>
      <c r="BJ15807" s="41"/>
      <c r="BK15807" s="41"/>
      <c r="BL15807" s="41"/>
      <c r="BM15807" s="41"/>
      <c r="BN15807" s="41"/>
      <c r="BO15807" s="41"/>
      <c r="BP15807" s="108"/>
      <c r="CG15807" s="102"/>
      <c r="CI15807" s="45"/>
    </row>
    <row r="15808" spans="37:87" ht="13" customHeight="1">
      <c r="AK15808" s="114"/>
      <c r="AL15808" s="41"/>
      <c r="AM15808" s="41"/>
      <c r="AN15808" s="41"/>
      <c r="AO15808" s="41"/>
      <c r="AP15808" s="41"/>
      <c r="AQ15808" s="41"/>
      <c r="AR15808" s="41"/>
      <c r="AS15808" s="41"/>
      <c r="AT15808" s="41"/>
      <c r="AU15808" s="41"/>
      <c r="AV15808" s="41"/>
      <c r="AW15808" s="41"/>
      <c r="AX15808" s="41"/>
      <c r="AY15808" s="41"/>
      <c r="AZ15808" s="41"/>
      <c r="BA15808" s="41"/>
      <c r="BB15808" s="41"/>
      <c r="BC15808" s="41"/>
      <c r="BD15808" s="41"/>
      <c r="BE15808" s="41"/>
      <c r="BF15808" s="41"/>
      <c r="BG15808" s="41"/>
      <c r="BH15808" s="41"/>
      <c r="BI15808" s="41"/>
      <c r="BJ15808" s="41"/>
      <c r="BK15808" s="41"/>
      <c r="BL15808" s="41"/>
      <c r="BM15808" s="41"/>
      <c r="BN15808" s="41"/>
      <c r="BO15808" s="41"/>
      <c r="BP15808" s="108"/>
      <c r="CG15808" s="102"/>
      <c r="CI15808" s="45"/>
    </row>
    <row r="15809" spans="37:87" ht="13" customHeight="1">
      <c r="AK15809" s="114"/>
      <c r="AL15809" s="41"/>
      <c r="AM15809" s="41"/>
      <c r="AN15809" s="41"/>
      <c r="AO15809" s="41"/>
      <c r="AP15809" s="41"/>
      <c r="AQ15809" s="41"/>
      <c r="AR15809" s="41"/>
      <c r="AS15809" s="41"/>
      <c r="AT15809" s="41"/>
      <c r="AU15809" s="41"/>
      <c r="AV15809" s="41"/>
      <c r="AW15809" s="41"/>
      <c r="AX15809" s="41"/>
      <c r="AY15809" s="41"/>
      <c r="AZ15809" s="41"/>
      <c r="BA15809" s="41"/>
      <c r="BB15809" s="41"/>
      <c r="BC15809" s="41"/>
      <c r="BD15809" s="41"/>
      <c r="BE15809" s="41"/>
      <c r="BF15809" s="41"/>
      <c r="BG15809" s="41"/>
      <c r="BH15809" s="41"/>
      <c r="BI15809" s="41"/>
      <c r="BJ15809" s="41"/>
      <c r="BK15809" s="41"/>
      <c r="BL15809" s="41"/>
      <c r="BM15809" s="41"/>
      <c r="BN15809" s="41"/>
      <c r="BO15809" s="41"/>
      <c r="BP15809" s="108"/>
      <c r="CG15809" s="102"/>
      <c r="CI15809" s="45"/>
    </row>
    <row r="15810" spans="37:87" ht="13" customHeight="1">
      <c r="AK15810" s="114"/>
      <c r="AL15810" s="41"/>
      <c r="AM15810" s="41"/>
      <c r="AN15810" s="41"/>
      <c r="AO15810" s="41"/>
      <c r="AP15810" s="41"/>
      <c r="AQ15810" s="41"/>
      <c r="AR15810" s="41"/>
      <c r="AS15810" s="41"/>
      <c r="AT15810" s="41"/>
      <c r="AU15810" s="41"/>
      <c r="AV15810" s="41"/>
      <c r="AW15810" s="41"/>
      <c r="AX15810" s="41"/>
      <c r="AY15810" s="41"/>
      <c r="AZ15810" s="41"/>
      <c r="BA15810" s="41"/>
      <c r="BB15810" s="41"/>
      <c r="BC15810" s="41"/>
      <c r="BD15810" s="41"/>
      <c r="BE15810" s="41"/>
      <c r="BF15810" s="41"/>
      <c r="BG15810" s="41"/>
      <c r="BH15810" s="41"/>
      <c r="BI15810" s="41"/>
      <c r="BJ15810" s="41"/>
      <c r="BK15810" s="41"/>
      <c r="BL15810" s="41"/>
      <c r="BM15810" s="41"/>
      <c r="BN15810" s="41"/>
      <c r="BO15810" s="41"/>
      <c r="BP15810" s="108"/>
      <c r="CG15810" s="102"/>
      <c r="CI15810" s="45"/>
    </row>
    <row r="15811" spans="37:87" ht="13" customHeight="1">
      <c r="AK15811" s="114"/>
      <c r="AL15811" s="41"/>
      <c r="AM15811" s="41"/>
      <c r="AN15811" s="41"/>
      <c r="AO15811" s="41"/>
      <c r="AP15811" s="41"/>
      <c r="AQ15811" s="41"/>
      <c r="AR15811" s="41"/>
      <c r="AS15811" s="41"/>
      <c r="AT15811" s="41"/>
      <c r="AU15811" s="41"/>
      <c r="AV15811" s="41"/>
      <c r="AW15811" s="41"/>
      <c r="AX15811" s="41"/>
      <c r="AY15811" s="41"/>
      <c r="AZ15811" s="41"/>
      <c r="BA15811" s="41"/>
      <c r="BB15811" s="41"/>
      <c r="BC15811" s="41"/>
      <c r="BD15811" s="41"/>
      <c r="BE15811" s="41"/>
      <c r="BF15811" s="41"/>
      <c r="BG15811" s="41"/>
      <c r="BH15811" s="41"/>
      <c r="BI15811" s="41"/>
      <c r="BJ15811" s="41"/>
      <c r="BK15811" s="41"/>
      <c r="BL15811" s="41"/>
      <c r="BM15811" s="41"/>
      <c r="BN15811" s="41"/>
      <c r="BO15811" s="41"/>
      <c r="BP15811" s="108"/>
      <c r="CG15811" s="102"/>
      <c r="CI15811" s="45"/>
    </row>
    <row r="15812" spans="37:87" ht="13" customHeight="1">
      <c r="AK15812" s="114"/>
      <c r="AL15812" s="41"/>
      <c r="AM15812" s="41"/>
      <c r="AN15812" s="41"/>
      <c r="AO15812" s="41"/>
      <c r="AP15812" s="41"/>
      <c r="AQ15812" s="41"/>
      <c r="AR15812" s="41"/>
      <c r="AS15812" s="41"/>
      <c r="AT15812" s="41"/>
      <c r="AU15812" s="41"/>
      <c r="AV15812" s="41"/>
      <c r="AW15812" s="41"/>
      <c r="AX15812" s="41"/>
      <c r="AY15812" s="41"/>
      <c r="AZ15812" s="41"/>
      <c r="BA15812" s="41"/>
      <c r="BB15812" s="41"/>
      <c r="BC15812" s="41"/>
      <c r="BD15812" s="41"/>
      <c r="BE15812" s="41"/>
      <c r="BF15812" s="41"/>
      <c r="BG15812" s="41"/>
      <c r="BH15812" s="41"/>
      <c r="BI15812" s="41"/>
      <c r="BJ15812" s="41"/>
      <c r="BK15812" s="41"/>
      <c r="BL15812" s="41"/>
      <c r="BM15812" s="41"/>
      <c r="BN15812" s="41"/>
      <c r="BO15812" s="41"/>
      <c r="BP15812" s="108"/>
      <c r="CG15812" s="102"/>
      <c r="CI15812" s="45"/>
    </row>
    <row r="15813" spans="37:87" ht="13" customHeight="1">
      <c r="AK15813" s="114"/>
      <c r="AL15813" s="41"/>
      <c r="AM15813" s="41"/>
      <c r="AN15813" s="41"/>
      <c r="AO15813" s="41"/>
      <c r="AP15813" s="41"/>
      <c r="AQ15813" s="41"/>
      <c r="AR15813" s="41"/>
      <c r="AS15813" s="41"/>
      <c r="AT15813" s="41"/>
      <c r="AU15813" s="41"/>
      <c r="AV15813" s="41"/>
      <c r="AW15813" s="41"/>
      <c r="AX15813" s="41"/>
      <c r="AY15813" s="41"/>
      <c r="AZ15813" s="41"/>
      <c r="BA15813" s="41"/>
      <c r="BB15813" s="41"/>
      <c r="BC15813" s="41"/>
      <c r="BD15813" s="41"/>
      <c r="BE15813" s="41"/>
      <c r="BF15813" s="41"/>
      <c r="BG15813" s="41"/>
      <c r="BH15813" s="41"/>
      <c r="BI15813" s="41"/>
      <c r="BJ15813" s="41"/>
      <c r="BK15813" s="41"/>
      <c r="BL15813" s="41"/>
      <c r="BM15813" s="41"/>
      <c r="BN15813" s="41"/>
      <c r="BO15813" s="41"/>
      <c r="BP15813" s="108"/>
      <c r="CG15813" s="102"/>
      <c r="CI15813" s="45"/>
    </row>
    <row r="15814" spans="37:87" ht="13" customHeight="1">
      <c r="AK15814" s="114"/>
      <c r="AL15814" s="41"/>
      <c r="AM15814" s="41"/>
      <c r="AN15814" s="41"/>
      <c r="AO15814" s="41"/>
      <c r="AP15814" s="41"/>
      <c r="AQ15814" s="41"/>
      <c r="AR15814" s="41"/>
      <c r="AS15814" s="41"/>
      <c r="AT15814" s="41"/>
      <c r="AU15814" s="41"/>
      <c r="AV15814" s="41"/>
      <c r="AW15814" s="41"/>
      <c r="AX15814" s="41"/>
      <c r="AY15814" s="41"/>
      <c r="AZ15814" s="41"/>
      <c r="BA15814" s="41"/>
      <c r="BB15814" s="41"/>
      <c r="BC15814" s="41"/>
      <c r="BD15814" s="41"/>
      <c r="BE15814" s="41"/>
      <c r="BF15814" s="41"/>
      <c r="BG15814" s="41"/>
      <c r="BH15814" s="41"/>
      <c r="BI15814" s="41"/>
      <c r="BJ15814" s="41"/>
      <c r="BK15814" s="41"/>
      <c r="BL15814" s="41"/>
      <c r="BM15814" s="41"/>
      <c r="BN15814" s="41"/>
      <c r="BO15814" s="41"/>
      <c r="BP15814" s="108"/>
      <c r="CG15814" s="102"/>
      <c r="CI15814" s="45"/>
    </row>
    <row r="15815" spans="37:87" ht="13" customHeight="1">
      <c r="AK15815" s="114"/>
      <c r="AL15815" s="41"/>
      <c r="AM15815" s="41"/>
      <c r="AN15815" s="41"/>
      <c r="AO15815" s="41"/>
      <c r="AP15815" s="41"/>
      <c r="AQ15815" s="41"/>
      <c r="AR15815" s="41"/>
      <c r="AS15815" s="41"/>
      <c r="AT15815" s="41"/>
      <c r="AU15815" s="41"/>
      <c r="AV15815" s="41"/>
      <c r="AW15815" s="41"/>
      <c r="AX15815" s="41"/>
      <c r="AY15815" s="41"/>
      <c r="AZ15815" s="41"/>
      <c r="BA15815" s="41"/>
      <c r="BB15815" s="41"/>
      <c r="BC15815" s="41"/>
      <c r="BD15815" s="41"/>
      <c r="BE15815" s="41"/>
      <c r="BF15815" s="41"/>
      <c r="BG15815" s="41"/>
      <c r="BH15815" s="41"/>
      <c r="BI15815" s="41"/>
      <c r="BJ15815" s="41"/>
      <c r="BK15815" s="41"/>
      <c r="BL15815" s="41"/>
      <c r="BM15815" s="41"/>
      <c r="BN15815" s="41"/>
      <c r="BO15815" s="41"/>
      <c r="BP15815" s="108"/>
      <c r="CG15815" s="102"/>
      <c r="CI15815" s="45"/>
    </row>
    <row r="15816" spans="37:87" ht="13" customHeight="1">
      <c r="AK15816" s="114"/>
      <c r="AL15816" s="41"/>
      <c r="AM15816" s="41"/>
      <c r="AN15816" s="41"/>
      <c r="AO15816" s="41"/>
      <c r="AP15816" s="41"/>
      <c r="AQ15816" s="41"/>
      <c r="AR15816" s="41"/>
      <c r="AS15816" s="41"/>
      <c r="AT15816" s="41"/>
      <c r="AU15816" s="41"/>
      <c r="AV15816" s="41"/>
      <c r="AW15816" s="41"/>
      <c r="AX15816" s="41"/>
      <c r="AY15816" s="41"/>
      <c r="AZ15816" s="41"/>
      <c r="BA15816" s="41"/>
      <c r="BB15816" s="41"/>
      <c r="BC15816" s="41"/>
      <c r="BD15816" s="41"/>
      <c r="BE15816" s="41"/>
      <c r="BF15816" s="41"/>
      <c r="BG15816" s="41"/>
      <c r="BH15816" s="41"/>
      <c r="BI15816" s="41"/>
      <c r="BJ15816" s="41"/>
      <c r="BK15816" s="41"/>
      <c r="BL15816" s="41"/>
      <c r="BM15816" s="41"/>
      <c r="BN15816" s="41"/>
      <c r="BO15816" s="41"/>
      <c r="BP15816" s="108"/>
      <c r="CG15816" s="102"/>
      <c r="CI15816" s="45"/>
    </row>
    <row r="15817" spans="37:87" ht="13" customHeight="1">
      <c r="AK15817" s="114"/>
      <c r="AL15817" s="41"/>
      <c r="AM15817" s="41"/>
      <c r="AN15817" s="41"/>
      <c r="AO15817" s="41"/>
      <c r="AP15817" s="41"/>
      <c r="AQ15817" s="41"/>
      <c r="AR15817" s="41"/>
      <c r="AS15817" s="41"/>
      <c r="AT15817" s="41"/>
      <c r="AU15817" s="41"/>
      <c r="AV15817" s="41"/>
      <c r="AW15817" s="41"/>
      <c r="AX15817" s="41"/>
      <c r="AY15817" s="41"/>
      <c r="AZ15817" s="41"/>
      <c r="BA15817" s="41"/>
      <c r="BB15817" s="41"/>
      <c r="BC15817" s="41"/>
      <c r="BD15817" s="41"/>
      <c r="BE15817" s="41"/>
      <c r="BF15817" s="41"/>
      <c r="BG15817" s="41"/>
      <c r="BH15817" s="41"/>
      <c r="BI15817" s="41"/>
      <c r="BJ15817" s="41"/>
      <c r="BK15817" s="41"/>
      <c r="BL15817" s="41"/>
      <c r="BM15817" s="41"/>
      <c r="BN15817" s="41"/>
      <c r="BO15817" s="41"/>
      <c r="BP15817" s="108"/>
      <c r="CG15817" s="102"/>
      <c r="CI15817" s="45"/>
    </row>
    <row r="15818" spans="37:87" ht="13" customHeight="1">
      <c r="AK15818" s="114"/>
      <c r="AL15818" s="41"/>
      <c r="AM15818" s="41"/>
      <c r="AN15818" s="41"/>
      <c r="AO15818" s="41"/>
      <c r="AP15818" s="41"/>
      <c r="AQ15818" s="41"/>
      <c r="AR15818" s="41"/>
      <c r="AS15818" s="41"/>
      <c r="AT15818" s="41"/>
      <c r="AU15818" s="41"/>
      <c r="AV15818" s="41"/>
      <c r="AW15818" s="41"/>
      <c r="AX15818" s="41"/>
      <c r="AY15818" s="41"/>
      <c r="AZ15818" s="41"/>
      <c r="BA15818" s="41"/>
      <c r="BB15818" s="41"/>
      <c r="BC15818" s="41"/>
      <c r="BD15818" s="41"/>
      <c r="BE15818" s="41"/>
      <c r="BF15818" s="41"/>
      <c r="BG15818" s="41"/>
      <c r="BH15818" s="41"/>
      <c r="BI15818" s="41"/>
      <c r="BJ15818" s="41"/>
      <c r="BK15818" s="41"/>
      <c r="BL15818" s="41"/>
      <c r="BM15818" s="41"/>
      <c r="BN15818" s="41"/>
      <c r="BO15818" s="41"/>
      <c r="BP15818" s="108"/>
      <c r="CG15818" s="102"/>
      <c r="CI15818" s="45"/>
    </row>
    <row r="15819" spans="37:87" ht="13" customHeight="1">
      <c r="AK15819" s="114"/>
      <c r="AL15819" s="41"/>
      <c r="AM15819" s="41"/>
      <c r="AN15819" s="41"/>
      <c r="AO15819" s="41"/>
      <c r="AP15819" s="41"/>
      <c r="AQ15819" s="41"/>
      <c r="AR15819" s="41"/>
      <c r="AS15819" s="41"/>
      <c r="AT15819" s="41"/>
      <c r="AU15819" s="41"/>
      <c r="AV15819" s="41"/>
      <c r="AW15819" s="41"/>
      <c r="AX15819" s="41"/>
      <c r="AY15819" s="41"/>
      <c r="AZ15819" s="41"/>
      <c r="BA15819" s="41"/>
      <c r="BB15819" s="41"/>
      <c r="BC15819" s="41"/>
      <c r="BD15819" s="41"/>
      <c r="BE15819" s="41"/>
      <c r="BF15819" s="41"/>
      <c r="BG15819" s="41"/>
      <c r="BH15819" s="41"/>
      <c r="BI15819" s="41"/>
      <c r="BJ15819" s="41"/>
      <c r="BK15819" s="41"/>
      <c r="BL15819" s="41"/>
      <c r="BM15819" s="41"/>
      <c r="BN15819" s="41"/>
      <c r="BO15819" s="41"/>
      <c r="BP15819" s="108"/>
      <c r="CG15819" s="102"/>
      <c r="CI15819" s="45"/>
    </row>
    <row r="15820" spans="37:87" ht="13" customHeight="1">
      <c r="AK15820" s="114"/>
      <c r="AL15820" s="41"/>
      <c r="AM15820" s="41"/>
      <c r="AN15820" s="41"/>
      <c r="AO15820" s="41"/>
      <c r="AP15820" s="41"/>
      <c r="AQ15820" s="41"/>
      <c r="AR15820" s="41"/>
      <c r="AS15820" s="41"/>
      <c r="AT15820" s="41"/>
      <c r="AU15820" s="41"/>
      <c r="AV15820" s="41"/>
      <c r="AW15820" s="41"/>
      <c r="AX15820" s="41"/>
      <c r="AY15820" s="41"/>
      <c r="AZ15820" s="41"/>
      <c r="BA15820" s="41"/>
      <c r="BB15820" s="41"/>
      <c r="BC15820" s="41"/>
      <c r="BD15820" s="41"/>
      <c r="BE15820" s="41"/>
      <c r="BF15820" s="41"/>
      <c r="BG15820" s="41"/>
      <c r="BH15820" s="41"/>
      <c r="BI15820" s="41"/>
      <c r="BJ15820" s="41"/>
      <c r="BK15820" s="41"/>
      <c r="BL15820" s="41"/>
      <c r="BM15820" s="41"/>
      <c r="BN15820" s="41"/>
      <c r="BO15820" s="41"/>
      <c r="BP15820" s="108"/>
      <c r="CG15820" s="102"/>
      <c r="CI15820" s="45"/>
    </row>
    <row r="15821" spans="37:87" ht="13" customHeight="1">
      <c r="AK15821" s="114"/>
      <c r="AL15821" s="41"/>
      <c r="AM15821" s="41"/>
      <c r="AN15821" s="41"/>
      <c r="AO15821" s="41"/>
      <c r="AP15821" s="41"/>
      <c r="AQ15821" s="41"/>
      <c r="AR15821" s="41"/>
      <c r="AS15821" s="41"/>
      <c r="AT15821" s="41"/>
      <c r="AU15821" s="41"/>
      <c r="AV15821" s="41"/>
      <c r="AW15821" s="41"/>
      <c r="AX15821" s="41"/>
      <c r="AY15821" s="41"/>
      <c r="AZ15821" s="41"/>
      <c r="BA15821" s="41"/>
      <c r="BB15821" s="41"/>
      <c r="BC15821" s="41"/>
      <c r="BD15821" s="41"/>
      <c r="BE15821" s="41"/>
      <c r="BF15821" s="41"/>
      <c r="BG15821" s="41"/>
      <c r="BH15821" s="41"/>
      <c r="BI15821" s="41"/>
      <c r="BJ15821" s="41"/>
      <c r="BK15821" s="41"/>
      <c r="BL15821" s="41"/>
      <c r="BM15821" s="41"/>
      <c r="BN15821" s="41"/>
      <c r="BO15821" s="41"/>
      <c r="BP15821" s="108"/>
      <c r="CG15821" s="102"/>
      <c r="CI15821" s="45"/>
    </row>
    <row r="15822" spans="37:87" ht="13" customHeight="1">
      <c r="AK15822" s="114"/>
      <c r="AL15822" s="41"/>
      <c r="AM15822" s="41"/>
      <c r="AN15822" s="41"/>
      <c r="AO15822" s="41"/>
      <c r="AP15822" s="41"/>
      <c r="AQ15822" s="41"/>
      <c r="AR15822" s="41"/>
      <c r="AS15822" s="41"/>
      <c r="AT15822" s="41"/>
      <c r="AU15822" s="41"/>
      <c r="AV15822" s="41"/>
      <c r="AW15822" s="41"/>
      <c r="AX15822" s="41"/>
      <c r="AY15822" s="41"/>
      <c r="AZ15822" s="41"/>
      <c r="BA15822" s="41"/>
      <c r="BB15822" s="41"/>
      <c r="BC15822" s="41"/>
      <c r="BD15822" s="41"/>
      <c r="BE15822" s="41"/>
      <c r="BF15822" s="41"/>
      <c r="BG15822" s="41"/>
      <c r="BH15822" s="41"/>
      <c r="BI15822" s="41"/>
      <c r="BJ15822" s="41"/>
      <c r="BK15822" s="41"/>
      <c r="BL15822" s="41"/>
      <c r="BM15822" s="41"/>
      <c r="BN15822" s="41"/>
      <c r="BO15822" s="41"/>
      <c r="BP15822" s="108"/>
      <c r="CG15822" s="102"/>
      <c r="CI15822" s="45"/>
    </row>
    <row r="15823" spans="37:87" ht="13" customHeight="1">
      <c r="AK15823" s="114"/>
      <c r="AL15823" s="41"/>
      <c r="AM15823" s="41"/>
      <c r="AN15823" s="41"/>
      <c r="AO15823" s="41"/>
      <c r="AP15823" s="41"/>
      <c r="AQ15823" s="41"/>
      <c r="AR15823" s="41"/>
      <c r="AS15823" s="41"/>
      <c r="AT15823" s="41"/>
      <c r="AU15823" s="41"/>
      <c r="AV15823" s="41"/>
      <c r="AW15823" s="41"/>
      <c r="AX15823" s="41"/>
      <c r="AY15823" s="41"/>
      <c r="AZ15823" s="41"/>
      <c r="BA15823" s="41"/>
      <c r="BB15823" s="41"/>
      <c r="BC15823" s="41"/>
      <c r="BD15823" s="41"/>
      <c r="BE15823" s="41"/>
      <c r="BF15823" s="41"/>
      <c r="BG15823" s="41"/>
      <c r="BH15823" s="41"/>
      <c r="BI15823" s="41"/>
      <c r="BJ15823" s="41"/>
      <c r="BK15823" s="41"/>
      <c r="BL15823" s="41"/>
      <c r="BM15823" s="41"/>
      <c r="BN15823" s="41"/>
      <c r="BO15823" s="41"/>
      <c r="BP15823" s="108"/>
      <c r="CG15823" s="102"/>
      <c r="CI15823" s="45"/>
    </row>
    <row r="15824" spans="37:87" ht="13" customHeight="1">
      <c r="AK15824" s="114"/>
      <c r="AL15824" s="41"/>
      <c r="AM15824" s="41"/>
      <c r="AN15824" s="41"/>
      <c r="AO15824" s="41"/>
      <c r="AP15824" s="41"/>
      <c r="AQ15824" s="41"/>
      <c r="AR15824" s="41"/>
      <c r="AS15824" s="41"/>
      <c r="AT15824" s="41"/>
      <c r="AU15824" s="41"/>
      <c r="AV15824" s="41"/>
      <c r="AW15824" s="41"/>
      <c r="AX15824" s="41"/>
      <c r="AY15824" s="41"/>
      <c r="AZ15824" s="41"/>
      <c r="BA15824" s="41"/>
      <c r="BB15824" s="41"/>
      <c r="BC15824" s="41"/>
      <c r="BD15824" s="41"/>
      <c r="BE15824" s="41"/>
      <c r="BF15824" s="41"/>
      <c r="BG15824" s="41"/>
      <c r="BH15824" s="41"/>
      <c r="BI15824" s="41"/>
      <c r="BJ15824" s="41"/>
      <c r="BK15824" s="41"/>
      <c r="BL15824" s="41"/>
      <c r="BM15824" s="41"/>
      <c r="BN15824" s="41"/>
      <c r="BO15824" s="41"/>
      <c r="BP15824" s="108"/>
      <c r="CG15824" s="102"/>
      <c r="CI15824" s="45"/>
    </row>
    <row r="15825" spans="37:87" ht="13" customHeight="1">
      <c r="AK15825" s="114"/>
      <c r="AL15825" s="41"/>
      <c r="AM15825" s="41"/>
      <c r="AN15825" s="41"/>
      <c r="AO15825" s="41"/>
      <c r="AP15825" s="41"/>
      <c r="AQ15825" s="41"/>
      <c r="AR15825" s="41"/>
      <c r="AS15825" s="41"/>
      <c r="AT15825" s="41"/>
      <c r="AU15825" s="41"/>
      <c r="AV15825" s="41"/>
      <c r="AW15825" s="41"/>
      <c r="AX15825" s="41"/>
      <c r="AY15825" s="41"/>
      <c r="AZ15825" s="41"/>
      <c r="BA15825" s="41"/>
      <c r="BB15825" s="41"/>
      <c r="BC15825" s="41"/>
      <c r="BD15825" s="41"/>
      <c r="BE15825" s="41"/>
      <c r="BF15825" s="41"/>
      <c r="BG15825" s="41"/>
      <c r="BH15825" s="41"/>
      <c r="BI15825" s="41"/>
      <c r="BJ15825" s="41"/>
      <c r="BK15825" s="41"/>
      <c r="BL15825" s="41"/>
      <c r="BM15825" s="41"/>
      <c r="BN15825" s="41"/>
      <c r="BO15825" s="41"/>
      <c r="BP15825" s="108"/>
      <c r="CG15825" s="102"/>
      <c r="CI15825" s="45"/>
    </row>
    <row r="15826" spans="37:87" ht="13" customHeight="1">
      <c r="AK15826" s="114"/>
      <c r="AL15826" s="41"/>
      <c r="AM15826" s="41"/>
      <c r="AN15826" s="41"/>
      <c r="AO15826" s="41"/>
      <c r="AP15826" s="41"/>
      <c r="AQ15826" s="41"/>
      <c r="AR15826" s="41"/>
      <c r="AS15826" s="41"/>
      <c r="AT15826" s="41"/>
      <c r="AU15826" s="41"/>
      <c r="AV15826" s="41"/>
      <c r="AW15826" s="41"/>
      <c r="AX15826" s="41"/>
      <c r="AY15826" s="41"/>
      <c r="AZ15826" s="41"/>
      <c r="BA15826" s="41"/>
      <c r="BB15826" s="41"/>
      <c r="BC15826" s="41"/>
      <c r="BD15826" s="41"/>
      <c r="BE15826" s="41"/>
      <c r="BF15826" s="41"/>
      <c r="BG15826" s="41"/>
      <c r="BH15826" s="41"/>
      <c r="BI15826" s="41"/>
      <c r="BJ15826" s="41"/>
      <c r="BK15826" s="41"/>
      <c r="BL15826" s="41"/>
      <c r="BM15826" s="41"/>
      <c r="BN15826" s="41"/>
      <c r="BO15826" s="41"/>
      <c r="BP15826" s="108"/>
      <c r="CG15826" s="102"/>
      <c r="CI15826" s="45"/>
    </row>
    <row r="15827" spans="37:87" ht="13" customHeight="1">
      <c r="AK15827" s="114"/>
      <c r="AL15827" s="41"/>
      <c r="AM15827" s="41"/>
      <c r="AN15827" s="41"/>
      <c r="AO15827" s="41"/>
      <c r="AP15827" s="41"/>
      <c r="AQ15827" s="41"/>
      <c r="AR15827" s="41"/>
      <c r="AS15827" s="41"/>
      <c r="AT15827" s="41"/>
      <c r="AU15827" s="41"/>
      <c r="AV15827" s="41"/>
      <c r="AW15827" s="41"/>
      <c r="AX15827" s="41"/>
      <c r="AY15827" s="41"/>
      <c r="AZ15827" s="41"/>
      <c r="BA15827" s="41"/>
      <c r="BB15827" s="41"/>
      <c r="BC15827" s="41"/>
      <c r="BD15827" s="41"/>
      <c r="BE15827" s="41"/>
      <c r="BF15827" s="41"/>
      <c r="BG15827" s="41"/>
      <c r="BH15827" s="41"/>
      <c r="BI15827" s="41"/>
      <c r="BJ15827" s="41"/>
      <c r="BK15827" s="41"/>
      <c r="BL15827" s="41"/>
      <c r="BM15827" s="41"/>
      <c r="BN15827" s="41"/>
      <c r="BO15827" s="41"/>
      <c r="BP15827" s="108"/>
      <c r="CG15827" s="102"/>
      <c r="CI15827" s="45"/>
    </row>
    <row r="15828" spans="37:87" ht="13" customHeight="1">
      <c r="AK15828" s="114"/>
      <c r="AL15828" s="41"/>
      <c r="AM15828" s="41"/>
      <c r="AN15828" s="41"/>
      <c r="AO15828" s="41"/>
      <c r="AP15828" s="41"/>
      <c r="AQ15828" s="41"/>
      <c r="AR15828" s="41"/>
      <c r="AS15828" s="41"/>
      <c r="AT15828" s="41"/>
      <c r="AU15828" s="41"/>
      <c r="AV15828" s="41"/>
      <c r="AW15828" s="41"/>
      <c r="AX15828" s="41"/>
      <c r="AY15828" s="41"/>
      <c r="AZ15828" s="41"/>
      <c r="BA15828" s="41"/>
      <c r="BB15828" s="41"/>
      <c r="BC15828" s="41"/>
      <c r="BD15828" s="41"/>
      <c r="BE15828" s="41"/>
      <c r="BF15828" s="41"/>
      <c r="BG15828" s="41"/>
      <c r="BH15828" s="41"/>
      <c r="BI15828" s="41"/>
      <c r="BJ15828" s="41"/>
      <c r="BK15828" s="41"/>
      <c r="BL15828" s="41"/>
      <c r="BM15828" s="41"/>
      <c r="BN15828" s="41"/>
      <c r="BO15828" s="41"/>
      <c r="BP15828" s="108"/>
      <c r="CG15828" s="102"/>
      <c r="CI15828" s="45"/>
    </row>
    <row r="15829" spans="37:87" ht="13" customHeight="1">
      <c r="AK15829" s="114"/>
      <c r="AL15829" s="41"/>
      <c r="AM15829" s="41"/>
      <c r="AN15829" s="41"/>
      <c r="AO15829" s="41"/>
      <c r="AP15829" s="41"/>
      <c r="AQ15829" s="41"/>
      <c r="AR15829" s="41"/>
      <c r="AS15829" s="41"/>
      <c r="AT15829" s="41"/>
      <c r="AU15829" s="41"/>
      <c r="AV15829" s="41"/>
      <c r="AW15829" s="41"/>
      <c r="AX15829" s="41"/>
      <c r="AY15829" s="41"/>
      <c r="AZ15829" s="41"/>
      <c r="BA15829" s="41"/>
      <c r="BB15829" s="41"/>
      <c r="BC15829" s="41"/>
      <c r="BD15829" s="41"/>
      <c r="BE15829" s="41"/>
      <c r="BF15829" s="41"/>
      <c r="BG15829" s="41"/>
      <c r="BH15829" s="41"/>
      <c r="BI15829" s="41"/>
      <c r="BJ15829" s="41"/>
      <c r="BK15829" s="41"/>
      <c r="BL15829" s="41"/>
      <c r="BM15829" s="41"/>
      <c r="BN15829" s="41"/>
      <c r="BO15829" s="41"/>
      <c r="BP15829" s="108"/>
      <c r="CG15829" s="102"/>
      <c r="CI15829" s="45"/>
    </row>
    <row r="15830" spans="37:87" ht="13" customHeight="1">
      <c r="AK15830" s="114"/>
      <c r="AL15830" s="41"/>
      <c r="AM15830" s="41"/>
      <c r="AN15830" s="41"/>
      <c r="AO15830" s="41"/>
      <c r="AP15830" s="41"/>
      <c r="AQ15830" s="41"/>
      <c r="AR15830" s="41"/>
      <c r="AS15830" s="41"/>
      <c r="AT15830" s="41"/>
      <c r="AU15830" s="41"/>
      <c r="AV15830" s="41"/>
      <c r="AW15830" s="41"/>
      <c r="AX15830" s="41"/>
      <c r="AY15830" s="41"/>
      <c r="AZ15830" s="41"/>
      <c r="BA15830" s="41"/>
      <c r="BB15830" s="41"/>
      <c r="BC15830" s="41"/>
      <c r="BD15830" s="41"/>
      <c r="BE15830" s="41"/>
      <c r="BF15830" s="41"/>
      <c r="BG15830" s="41"/>
      <c r="BH15830" s="41"/>
      <c r="BI15830" s="41"/>
      <c r="BJ15830" s="41"/>
      <c r="BK15830" s="41"/>
      <c r="BL15830" s="41"/>
      <c r="BM15830" s="41"/>
      <c r="BN15830" s="41"/>
      <c r="BO15830" s="41"/>
      <c r="BP15830" s="108"/>
      <c r="CG15830" s="102"/>
      <c r="CI15830" s="45"/>
    </row>
    <row r="15831" spans="37:87" ht="13" customHeight="1">
      <c r="AK15831" s="114"/>
      <c r="AL15831" s="41"/>
      <c r="AM15831" s="41"/>
      <c r="AN15831" s="41"/>
      <c r="AO15831" s="41"/>
      <c r="AP15831" s="41"/>
      <c r="AQ15831" s="41"/>
      <c r="AR15831" s="41"/>
      <c r="AS15831" s="41"/>
      <c r="AT15831" s="41"/>
      <c r="AU15831" s="41"/>
      <c r="AV15831" s="41"/>
      <c r="AW15831" s="41"/>
      <c r="AX15831" s="41"/>
      <c r="AY15831" s="41"/>
      <c r="AZ15831" s="41"/>
      <c r="BA15831" s="41"/>
      <c r="BB15831" s="41"/>
      <c r="BC15831" s="41"/>
      <c r="BD15831" s="41"/>
      <c r="BE15831" s="41"/>
      <c r="BF15831" s="41"/>
      <c r="BG15831" s="41"/>
      <c r="BH15831" s="41"/>
      <c r="BI15831" s="41"/>
      <c r="BJ15831" s="41"/>
      <c r="BK15831" s="41"/>
      <c r="BL15831" s="41"/>
      <c r="BM15831" s="41"/>
      <c r="BN15831" s="41"/>
      <c r="BO15831" s="41"/>
      <c r="BP15831" s="108"/>
      <c r="CG15831" s="102"/>
      <c r="CI15831" s="45"/>
    </row>
    <row r="15832" spans="37:87" ht="13" customHeight="1">
      <c r="AK15832" s="114"/>
      <c r="AL15832" s="41"/>
      <c r="AM15832" s="41"/>
      <c r="AN15832" s="41"/>
      <c r="AO15832" s="41"/>
      <c r="AP15832" s="41"/>
      <c r="AQ15832" s="41"/>
      <c r="AR15832" s="41"/>
      <c r="AS15832" s="41"/>
      <c r="AT15832" s="41"/>
      <c r="AU15832" s="41"/>
      <c r="AV15832" s="41"/>
      <c r="AW15832" s="41"/>
      <c r="AX15832" s="41"/>
      <c r="AY15832" s="41"/>
      <c r="AZ15832" s="41"/>
      <c r="BA15832" s="41"/>
      <c r="BB15832" s="41"/>
      <c r="BC15832" s="41"/>
      <c r="BD15832" s="41"/>
      <c r="BE15832" s="41"/>
      <c r="BF15832" s="41"/>
      <c r="BG15832" s="41"/>
      <c r="BH15832" s="41"/>
      <c r="BI15832" s="41"/>
      <c r="BJ15832" s="41"/>
      <c r="BK15832" s="41"/>
      <c r="BL15832" s="41"/>
      <c r="BM15832" s="41"/>
      <c r="BN15832" s="41"/>
      <c r="BO15832" s="41"/>
      <c r="BP15832" s="108"/>
      <c r="CG15832" s="102"/>
      <c r="CI15832" s="45"/>
    </row>
    <row r="15833" spans="37:87" ht="13" customHeight="1">
      <c r="AK15833" s="114"/>
      <c r="AL15833" s="41"/>
      <c r="AM15833" s="41"/>
      <c r="AN15833" s="41"/>
      <c r="AO15833" s="41"/>
      <c r="AP15833" s="41"/>
      <c r="AQ15833" s="41"/>
      <c r="AR15833" s="41"/>
      <c r="AS15833" s="41"/>
      <c r="AT15833" s="41"/>
      <c r="AU15833" s="41"/>
      <c r="AV15833" s="41"/>
      <c r="AW15833" s="41"/>
      <c r="AX15833" s="41"/>
      <c r="AY15833" s="41"/>
      <c r="AZ15833" s="41"/>
      <c r="BA15833" s="41"/>
      <c r="BB15833" s="41"/>
      <c r="BC15833" s="41"/>
      <c r="BD15833" s="41"/>
      <c r="BE15833" s="41"/>
      <c r="BF15833" s="41"/>
      <c r="BG15833" s="41"/>
      <c r="BH15833" s="41"/>
      <c r="BI15833" s="41"/>
      <c r="BJ15833" s="41"/>
      <c r="BK15833" s="41"/>
      <c r="BL15833" s="41"/>
      <c r="BM15833" s="41"/>
      <c r="BN15833" s="41"/>
      <c r="BO15833" s="41"/>
      <c r="BP15833" s="108"/>
      <c r="CG15833" s="102"/>
      <c r="CI15833" s="45"/>
    </row>
    <row r="15834" spans="37:87" ht="13" customHeight="1">
      <c r="AK15834" s="114"/>
      <c r="AL15834" s="41"/>
      <c r="AM15834" s="41"/>
      <c r="AN15834" s="41"/>
      <c r="AO15834" s="41"/>
      <c r="AP15834" s="41"/>
      <c r="AQ15834" s="41"/>
      <c r="AR15834" s="41"/>
      <c r="AS15834" s="41"/>
      <c r="AT15834" s="41"/>
      <c r="AU15834" s="41"/>
      <c r="AV15834" s="41"/>
      <c r="AW15834" s="41"/>
      <c r="AX15834" s="41"/>
      <c r="AY15834" s="41"/>
      <c r="AZ15834" s="41"/>
      <c r="BA15834" s="41"/>
      <c r="BB15834" s="41"/>
      <c r="BC15834" s="41"/>
      <c r="BD15834" s="41"/>
      <c r="BE15834" s="41"/>
      <c r="BF15834" s="41"/>
      <c r="BG15834" s="41"/>
      <c r="BH15834" s="41"/>
      <c r="BI15834" s="41"/>
      <c r="BJ15834" s="41"/>
      <c r="BK15834" s="41"/>
      <c r="BL15834" s="41"/>
      <c r="BM15834" s="41"/>
      <c r="BN15834" s="41"/>
      <c r="BO15834" s="41"/>
      <c r="BP15834" s="108"/>
      <c r="CG15834" s="102"/>
      <c r="CI15834" s="45"/>
    </row>
    <row r="15835" spans="37:87" ht="13" customHeight="1">
      <c r="AK15835" s="114"/>
      <c r="AL15835" s="41"/>
      <c r="AM15835" s="41"/>
      <c r="AN15835" s="41"/>
      <c r="AO15835" s="41"/>
      <c r="AP15835" s="41"/>
      <c r="AQ15835" s="41"/>
      <c r="AR15835" s="41"/>
      <c r="AS15835" s="41"/>
      <c r="AT15835" s="41"/>
      <c r="AU15835" s="41"/>
      <c r="AV15835" s="41"/>
      <c r="AW15835" s="41"/>
      <c r="AX15835" s="41"/>
      <c r="AY15835" s="41"/>
      <c r="AZ15835" s="41"/>
      <c r="BA15835" s="41"/>
      <c r="BB15835" s="41"/>
      <c r="BC15835" s="41"/>
      <c r="BD15835" s="41"/>
      <c r="BE15835" s="41"/>
      <c r="BF15835" s="41"/>
      <c r="BG15835" s="41"/>
      <c r="BH15835" s="41"/>
      <c r="BI15835" s="41"/>
      <c r="BJ15835" s="41"/>
      <c r="BK15835" s="41"/>
      <c r="BL15835" s="41"/>
      <c r="BM15835" s="41"/>
      <c r="BN15835" s="41"/>
      <c r="BO15835" s="41"/>
      <c r="BP15835" s="108"/>
      <c r="CG15835" s="102"/>
      <c r="CI15835" s="45"/>
    </row>
    <row r="15836" spans="37:87" ht="13" customHeight="1">
      <c r="AK15836" s="114"/>
      <c r="AL15836" s="41"/>
      <c r="AM15836" s="41"/>
      <c r="AN15836" s="41"/>
      <c r="AO15836" s="41"/>
      <c r="AP15836" s="41"/>
      <c r="AQ15836" s="41"/>
      <c r="AR15836" s="41"/>
      <c r="AS15836" s="41"/>
      <c r="AT15836" s="41"/>
      <c r="AU15836" s="41"/>
      <c r="AV15836" s="41"/>
      <c r="AW15836" s="41"/>
      <c r="AX15836" s="41"/>
      <c r="AY15836" s="41"/>
      <c r="AZ15836" s="41"/>
      <c r="BA15836" s="41"/>
      <c r="BB15836" s="41"/>
      <c r="BC15836" s="41"/>
      <c r="BD15836" s="41"/>
      <c r="BE15836" s="41"/>
      <c r="BF15836" s="41"/>
      <c r="BG15836" s="41"/>
      <c r="BH15836" s="41"/>
      <c r="BI15836" s="41"/>
      <c r="BJ15836" s="41"/>
      <c r="BK15836" s="41"/>
      <c r="BL15836" s="41"/>
      <c r="BM15836" s="41"/>
      <c r="BN15836" s="41"/>
      <c r="BO15836" s="41"/>
      <c r="BP15836" s="108"/>
      <c r="CG15836" s="102"/>
      <c r="CI15836" s="45"/>
    </row>
    <row r="15837" spans="37:87" ht="13" customHeight="1">
      <c r="AK15837" s="114"/>
      <c r="AL15837" s="41"/>
      <c r="AM15837" s="41"/>
      <c r="AN15837" s="41"/>
      <c r="AO15837" s="41"/>
      <c r="AP15837" s="41"/>
      <c r="AQ15837" s="41"/>
      <c r="AR15837" s="41"/>
      <c r="AS15837" s="41"/>
      <c r="AT15837" s="41"/>
      <c r="AU15837" s="41"/>
      <c r="AV15837" s="41"/>
      <c r="AW15837" s="41"/>
      <c r="AX15837" s="41"/>
      <c r="AY15837" s="41"/>
      <c r="AZ15837" s="41"/>
      <c r="BA15837" s="41"/>
      <c r="BB15837" s="41"/>
      <c r="BC15837" s="41"/>
      <c r="BD15837" s="41"/>
      <c r="BE15837" s="41"/>
      <c r="BF15837" s="41"/>
      <c r="BG15837" s="41"/>
      <c r="BH15837" s="41"/>
      <c r="BI15837" s="41"/>
      <c r="BJ15837" s="41"/>
      <c r="BK15837" s="41"/>
      <c r="BL15837" s="41"/>
      <c r="BM15837" s="41"/>
      <c r="BN15837" s="41"/>
      <c r="BO15837" s="41"/>
      <c r="BP15837" s="108"/>
      <c r="CG15837" s="102"/>
      <c r="CI15837" s="45"/>
    </row>
    <row r="15838" spans="37:87" ht="13" customHeight="1">
      <c r="AK15838" s="114"/>
      <c r="AL15838" s="41"/>
      <c r="AM15838" s="41"/>
      <c r="AN15838" s="41"/>
      <c r="AO15838" s="41"/>
      <c r="AP15838" s="41"/>
      <c r="AQ15838" s="41"/>
      <c r="AR15838" s="41"/>
      <c r="AS15838" s="41"/>
      <c r="AT15838" s="41"/>
      <c r="AU15838" s="41"/>
      <c r="AV15838" s="41"/>
      <c r="AW15838" s="41"/>
      <c r="AX15838" s="41"/>
      <c r="AY15838" s="41"/>
      <c r="AZ15838" s="41"/>
      <c r="BA15838" s="41"/>
      <c r="BB15838" s="41"/>
      <c r="BC15838" s="41"/>
      <c r="BD15838" s="41"/>
      <c r="BE15838" s="41"/>
      <c r="BF15838" s="41"/>
      <c r="BG15838" s="41"/>
      <c r="BH15838" s="41"/>
      <c r="BI15838" s="41"/>
      <c r="BJ15838" s="41"/>
      <c r="BK15838" s="41"/>
      <c r="BL15838" s="41"/>
      <c r="BM15838" s="41"/>
      <c r="BN15838" s="41"/>
      <c r="BO15838" s="41"/>
      <c r="BP15838" s="108"/>
      <c r="CG15838" s="102"/>
      <c r="CI15838" s="45"/>
    </row>
    <row r="15839" spans="37:87" ht="13" customHeight="1">
      <c r="AK15839" s="114"/>
      <c r="AL15839" s="41"/>
      <c r="AM15839" s="41"/>
      <c r="AN15839" s="41"/>
      <c r="AO15839" s="41"/>
      <c r="AP15839" s="41"/>
      <c r="AQ15839" s="41"/>
      <c r="AR15839" s="41"/>
      <c r="AS15839" s="41"/>
      <c r="AT15839" s="41"/>
      <c r="AU15839" s="41"/>
      <c r="AV15839" s="41"/>
      <c r="AW15839" s="41"/>
      <c r="AX15839" s="41"/>
      <c r="AY15839" s="41"/>
      <c r="AZ15839" s="41"/>
      <c r="BA15839" s="41"/>
      <c r="BB15839" s="41"/>
      <c r="BC15839" s="41"/>
      <c r="BD15839" s="41"/>
      <c r="BE15839" s="41"/>
      <c r="BF15839" s="41"/>
      <c r="BG15839" s="41"/>
      <c r="BH15839" s="41"/>
      <c r="BI15839" s="41"/>
      <c r="BJ15839" s="41"/>
      <c r="BK15839" s="41"/>
      <c r="BL15839" s="41"/>
      <c r="BM15839" s="41"/>
      <c r="BN15839" s="41"/>
      <c r="BO15839" s="41"/>
      <c r="BP15839" s="108"/>
      <c r="CG15839" s="102"/>
      <c r="CI15839" s="45"/>
    </row>
    <row r="15840" spans="37:87" ht="13" customHeight="1">
      <c r="AK15840" s="114"/>
      <c r="AL15840" s="41"/>
      <c r="AM15840" s="41"/>
      <c r="AN15840" s="41"/>
      <c r="AO15840" s="41"/>
      <c r="AP15840" s="41"/>
      <c r="AQ15840" s="41"/>
      <c r="AR15840" s="41"/>
      <c r="AS15840" s="41"/>
      <c r="AT15840" s="41"/>
      <c r="AU15840" s="41"/>
      <c r="AV15840" s="41"/>
      <c r="AW15840" s="41"/>
      <c r="AX15840" s="41"/>
      <c r="AY15840" s="41"/>
      <c r="AZ15840" s="41"/>
      <c r="BA15840" s="41"/>
      <c r="BB15840" s="41"/>
      <c r="BC15840" s="41"/>
      <c r="BD15840" s="41"/>
      <c r="BE15840" s="41"/>
      <c r="BF15840" s="41"/>
      <c r="BG15840" s="41"/>
      <c r="BH15840" s="41"/>
      <c r="BI15840" s="41"/>
      <c r="BJ15840" s="41"/>
      <c r="BK15840" s="41"/>
      <c r="BL15840" s="41"/>
      <c r="BM15840" s="41"/>
      <c r="BN15840" s="41"/>
      <c r="BO15840" s="41"/>
      <c r="BP15840" s="108"/>
      <c r="CG15840" s="102"/>
      <c r="CI15840" s="45"/>
    </row>
    <row r="15841" spans="37:87" ht="13" customHeight="1">
      <c r="AK15841" s="114"/>
      <c r="AL15841" s="41"/>
      <c r="AM15841" s="41"/>
      <c r="AN15841" s="41"/>
      <c r="AO15841" s="41"/>
      <c r="AP15841" s="41"/>
      <c r="AQ15841" s="41"/>
      <c r="AR15841" s="41"/>
      <c r="AS15841" s="41"/>
      <c r="AT15841" s="41"/>
      <c r="AU15841" s="41"/>
      <c r="AV15841" s="41"/>
      <c r="AW15841" s="41"/>
      <c r="AX15841" s="41"/>
      <c r="AY15841" s="41"/>
      <c r="AZ15841" s="41"/>
      <c r="BA15841" s="41"/>
      <c r="BB15841" s="41"/>
      <c r="BC15841" s="41"/>
      <c r="BD15841" s="41"/>
      <c r="BE15841" s="41"/>
      <c r="BF15841" s="41"/>
      <c r="BG15841" s="41"/>
      <c r="BH15841" s="41"/>
      <c r="BI15841" s="41"/>
      <c r="BJ15841" s="41"/>
      <c r="BK15841" s="41"/>
      <c r="BL15841" s="41"/>
      <c r="BM15841" s="41"/>
      <c r="BN15841" s="41"/>
      <c r="BO15841" s="41"/>
      <c r="BP15841" s="108"/>
      <c r="CG15841" s="102"/>
      <c r="CI15841" s="45"/>
    </row>
    <row r="15842" spans="37:87" ht="13" customHeight="1">
      <c r="AK15842" s="114"/>
      <c r="AL15842" s="41"/>
      <c r="AM15842" s="41"/>
      <c r="AN15842" s="41"/>
      <c r="AO15842" s="41"/>
      <c r="AP15842" s="41"/>
      <c r="AQ15842" s="41"/>
      <c r="AR15842" s="41"/>
      <c r="AS15842" s="41"/>
      <c r="AT15842" s="41"/>
      <c r="AU15842" s="41"/>
      <c r="AV15842" s="41"/>
      <c r="AW15842" s="41"/>
      <c r="AX15842" s="41"/>
      <c r="AY15842" s="41"/>
      <c r="AZ15842" s="41"/>
      <c r="BA15842" s="41"/>
      <c r="BB15842" s="41"/>
      <c r="BC15842" s="41"/>
      <c r="BD15842" s="41"/>
      <c r="BE15842" s="41"/>
      <c r="BF15842" s="41"/>
      <c r="BG15842" s="41"/>
      <c r="BH15842" s="41"/>
      <c r="BI15842" s="41"/>
      <c r="BJ15842" s="41"/>
      <c r="BK15842" s="41"/>
      <c r="BL15842" s="41"/>
      <c r="BM15842" s="41"/>
      <c r="BN15842" s="41"/>
      <c r="BO15842" s="41"/>
      <c r="BP15842" s="108"/>
      <c r="CG15842" s="102"/>
      <c r="CI15842" s="45"/>
    </row>
    <row r="15843" spans="37:87" ht="13" customHeight="1">
      <c r="AK15843" s="114"/>
      <c r="AL15843" s="41"/>
      <c r="AM15843" s="41"/>
      <c r="AN15843" s="41"/>
      <c r="AO15843" s="41"/>
      <c r="AP15843" s="41"/>
      <c r="AQ15843" s="41"/>
      <c r="AR15843" s="41"/>
      <c r="AS15843" s="41"/>
      <c r="AT15843" s="41"/>
      <c r="AU15843" s="41"/>
      <c r="AV15843" s="41"/>
      <c r="AW15843" s="41"/>
      <c r="AX15843" s="41"/>
      <c r="AY15843" s="41"/>
      <c r="AZ15843" s="41"/>
      <c r="BA15843" s="41"/>
      <c r="BB15843" s="41"/>
      <c r="BC15843" s="41"/>
      <c r="BD15843" s="41"/>
      <c r="BE15843" s="41"/>
      <c r="BF15843" s="41"/>
      <c r="BG15843" s="41"/>
      <c r="BH15843" s="41"/>
      <c r="BI15843" s="41"/>
      <c r="BJ15843" s="41"/>
      <c r="BK15843" s="41"/>
      <c r="BL15843" s="41"/>
      <c r="BM15843" s="41"/>
      <c r="BN15843" s="41"/>
      <c r="BO15843" s="41"/>
      <c r="BP15843" s="108"/>
      <c r="CG15843" s="102"/>
      <c r="CI15843" s="45"/>
    </row>
    <row r="15844" spans="37:87" ht="13" customHeight="1">
      <c r="AK15844" s="114"/>
      <c r="AL15844" s="41"/>
      <c r="AM15844" s="41"/>
      <c r="AN15844" s="41"/>
      <c r="AO15844" s="41"/>
      <c r="AP15844" s="41"/>
      <c r="AQ15844" s="41"/>
      <c r="AR15844" s="41"/>
      <c r="AS15844" s="41"/>
      <c r="AT15844" s="41"/>
      <c r="AU15844" s="41"/>
      <c r="AV15844" s="41"/>
      <c r="AW15844" s="41"/>
      <c r="AX15844" s="41"/>
      <c r="AY15844" s="41"/>
      <c r="AZ15844" s="41"/>
      <c r="BA15844" s="41"/>
      <c r="BB15844" s="41"/>
      <c r="BC15844" s="41"/>
      <c r="BD15844" s="41"/>
      <c r="BE15844" s="41"/>
      <c r="BF15844" s="41"/>
      <c r="BG15844" s="41"/>
      <c r="BH15844" s="41"/>
      <c r="BI15844" s="41"/>
      <c r="BJ15844" s="41"/>
      <c r="BK15844" s="41"/>
      <c r="BL15844" s="41"/>
      <c r="BM15844" s="41"/>
      <c r="BN15844" s="41"/>
      <c r="BO15844" s="41"/>
      <c r="BP15844" s="108"/>
      <c r="CG15844" s="102"/>
      <c r="CI15844" s="45"/>
    </row>
    <row r="15845" spans="37:87" ht="13" customHeight="1">
      <c r="AK15845" s="114"/>
      <c r="AL15845" s="41"/>
      <c r="AM15845" s="41"/>
      <c r="AN15845" s="41"/>
      <c r="AO15845" s="41"/>
      <c r="AP15845" s="41"/>
      <c r="AQ15845" s="41"/>
      <c r="AR15845" s="41"/>
      <c r="AS15845" s="41"/>
      <c r="AT15845" s="41"/>
      <c r="AU15845" s="41"/>
      <c r="AV15845" s="41"/>
      <c r="AW15845" s="41"/>
      <c r="AX15845" s="41"/>
      <c r="AY15845" s="41"/>
      <c r="AZ15845" s="41"/>
      <c r="BA15845" s="41"/>
      <c r="BB15845" s="41"/>
      <c r="BC15845" s="41"/>
      <c r="BD15845" s="41"/>
      <c r="BE15845" s="41"/>
      <c r="BF15845" s="41"/>
      <c r="BG15845" s="41"/>
      <c r="BH15845" s="41"/>
      <c r="BI15845" s="41"/>
      <c r="BJ15845" s="41"/>
      <c r="BK15845" s="41"/>
      <c r="BL15845" s="41"/>
      <c r="BM15845" s="41"/>
      <c r="BN15845" s="41"/>
      <c r="BO15845" s="41"/>
      <c r="BP15845" s="108"/>
      <c r="CG15845" s="102"/>
      <c r="CI15845" s="45"/>
    </row>
    <row r="15846" spans="37:87" ht="13" customHeight="1">
      <c r="AK15846" s="114"/>
      <c r="AL15846" s="41"/>
      <c r="AM15846" s="41"/>
      <c r="AN15846" s="41"/>
      <c r="AO15846" s="41"/>
      <c r="AP15846" s="41"/>
      <c r="AQ15846" s="41"/>
      <c r="AR15846" s="41"/>
      <c r="AS15846" s="41"/>
      <c r="AT15846" s="41"/>
      <c r="AU15846" s="41"/>
      <c r="AV15846" s="41"/>
      <c r="AW15846" s="41"/>
      <c r="AX15846" s="41"/>
      <c r="AY15846" s="41"/>
      <c r="AZ15846" s="41"/>
      <c r="BA15846" s="41"/>
      <c r="BB15846" s="41"/>
      <c r="BC15846" s="41"/>
      <c r="BD15846" s="41"/>
      <c r="BE15846" s="41"/>
      <c r="BF15846" s="41"/>
      <c r="BG15846" s="41"/>
      <c r="BH15846" s="41"/>
      <c r="BI15846" s="41"/>
      <c r="BJ15846" s="41"/>
      <c r="BK15846" s="41"/>
      <c r="BL15846" s="41"/>
      <c r="BM15846" s="41"/>
      <c r="BN15846" s="41"/>
      <c r="BO15846" s="41"/>
      <c r="BP15846" s="108"/>
      <c r="CG15846" s="102"/>
      <c r="CI15846" s="45"/>
    </row>
    <row r="15847" spans="37:87" ht="13" customHeight="1">
      <c r="AK15847" s="114"/>
      <c r="AL15847" s="41"/>
      <c r="AM15847" s="41"/>
      <c r="AN15847" s="41"/>
      <c r="AO15847" s="41"/>
      <c r="AP15847" s="41"/>
      <c r="AQ15847" s="41"/>
      <c r="AR15847" s="41"/>
      <c r="AS15847" s="41"/>
      <c r="AT15847" s="41"/>
      <c r="AU15847" s="41"/>
      <c r="AV15847" s="41"/>
      <c r="AW15847" s="41"/>
      <c r="AX15847" s="41"/>
      <c r="AY15847" s="41"/>
      <c r="AZ15847" s="41"/>
      <c r="BA15847" s="41"/>
      <c r="BB15847" s="41"/>
      <c r="BC15847" s="41"/>
      <c r="BD15847" s="41"/>
      <c r="BE15847" s="41"/>
      <c r="BF15847" s="41"/>
      <c r="BG15847" s="41"/>
      <c r="BH15847" s="41"/>
      <c r="BI15847" s="41"/>
      <c r="BJ15847" s="41"/>
      <c r="BK15847" s="41"/>
      <c r="BL15847" s="41"/>
      <c r="BM15847" s="41"/>
      <c r="BN15847" s="41"/>
      <c r="BO15847" s="41"/>
      <c r="BP15847" s="108"/>
      <c r="CG15847" s="102"/>
      <c r="CI15847" s="45"/>
    </row>
    <row r="15848" spans="37:87" ht="13" customHeight="1">
      <c r="AK15848" s="114"/>
      <c r="AL15848" s="41"/>
      <c r="AM15848" s="41"/>
      <c r="AN15848" s="41"/>
      <c r="AO15848" s="41"/>
      <c r="AP15848" s="41"/>
      <c r="AQ15848" s="41"/>
      <c r="AR15848" s="41"/>
      <c r="AS15848" s="41"/>
      <c r="AT15848" s="41"/>
      <c r="AU15848" s="41"/>
      <c r="AV15848" s="41"/>
      <c r="AW15848" s="41"/>
      <c r="AX15848" s="41"/>
      <c r="AY15848" s="41"/>
      <c r="AZ15848" s="41"/>
      <c r="BA15848" s="41"/>
      <c r="BB15848" s="41"/>
      <c r="BC15848" s="41"/>
      <c r="BD15848" s="41"/>
      <c r="BE15848" s="41"/>
      <c r="BF15848" s="41"/>
      <c r="BG15848" s="41"/>
      <c r="BH15848" s="41"/>
      <c r="BI15848" s="41"/>
      <c r="BJ15848" s="41"/>
      <c r="BK15848" s="41"/>
      <c r="BL15848" s="41"/>
      <c r="BM15848" s="41"/>
      <c r="BN15848" s="41"/>
      <c r="BO15848" s="41"/>
      <c r="BP15848" s="108"/>
      <c r="CG15848" s="102"/>
      <c r="CI15848" s="45"/>
    </row>
    <row r="15849" spans="37:87" ht="13" customHeight="1">
      <c r="AK15849" s="114"/>
      <c r="AL15849" s="41"/>
      <c r="AM15849" s="41"/>
      <c r="AN15849" s="41"/>
      <c r="AO15849" s="41"/>
      <c r="AP15849" s="41"/>
      <c r="AQ15849" s="41"/>
      <c r="AR15849" s="41"/>
      <c r="AS15849" s="41"/>
      <c r="AT15849" s="41"/>
      <c r="AU15849" s="41"/>
      <c r="AV15849" s="41"/>
      <c r="AW15849" s="41"/>
      <c r="AX15849" s="41"/>
      <c r="AY15849" s="41"/>
      <c r="AZ15849" s="41"/>
      <c r="BA15849" s="41"/>
      <c r="BB15849" s="41"/>
      <c r="BC15849" s="41"/>
      <c r="BD15849" s="41"/>
      <c r="BE15849" s="41"/>
      <c r="BF15849" s="41"/>
      <c r="BG15849" s="41"/>
      <c r="BH15849" s="41"/>
      <c r="BI15849" s="41"/>
      <c r="BJ15849" s="41"/>
      <c r="BK15849" s="41"/>
      <c r="BL15849" s="41"/>
      <c r="BM15849" s="41"/>
      <c r="BN15849" s="41"/>
      <c r="BO15849" s="41"/>
      <c r="BP15849" s="108"/>
      <c r="CG15849" s="102"/>
      <c r="CI15849" s="45"/>
    </row>
    <row r="15850" spans="37:87" ht="13" customHeight="1">
      <c r="AK15850" s="114"/>
      <c r="AL15850" s="41"/>
      <c r="AM15850" s="41"/>
      <c r="AN15850" s="41"/>
      <c r="AO15850" s="41"/>
      <c r="AP15850" s="41"/>
      <c r="AQ15850" s="41"/>
      <c r="AR15850" s="41"/>
      <c r="AS15850" s="41"/>
      <c r="AT15850" s="41"/>
      <c r="AU15850" s="41"/>
      <c r="AV15850" s="41"/>
      <c r="AW15850" s="41"/>
      <c r="AX15850" s="41"/>
      <c r="AY15850" s="41"/>
      <c r="AZ15850" s="41"/>
      <c r="BA15850" s="41"/>
      <c r="BB15850" s="41"/>
      <c r="BC15850" s="41"/>
      <c r="BD15850" s="41"/>
      <c r="BE15850" s="41"/>
      <c r="BF15850" s="41"/>
      <c r="BG15850" s="41"/>
      <c r="BH15850" s="41"/>
      <c r="BI15850" s="41"/>
      <c r="BJ15850" s="41"/>
      <c r="BK15850" s="41"/>
      <c r="BL15850" s="41"/>
      <c r="BM15850" s="41"/>
      <c r="BN15850" s="41"/>
      <c r="BO15850" s="41"/>
      <c r="BP15850" s="108"/>
      <c r="CG15850" s="102"/>
      <c r="CI15850" s="45"/>
    </row>
    <row r="15851" spans="37:87" ht="13" customHeight="1">
      <c r="AK15851" s="114"/>
      <c r="AL15851" s="41"/>
      <c r="AM15851" s="41"/>
      <c r="AN15851" s="41"/>
      <c r="AO15851" s="41"/>
      <c r="AP15851" s="41"/>
      <c r="AQ15851" s="41"/>
      <c r="AR15851" s="41"/>
      <c r="AS15851" s="41"/>
      <c r="AT15851" s="41"/>
      <c r="AU15851" s="41"/>
      <c r="AV15851" s="41"/>
      <c r="AW15851" s="41"/>
      <c r="AX15851" s="41"/>
      <c r="AY15851" s="41"/>
      <c r="AZ15851" s="41"/>
      <c r="BA15851" s="41"/>
      <c r="BB15851" s="41"/>
      <c r="BC15851" s="41"/>
      <c r="BD15851" s="41"/>
      <c r="BE15851" s="41"/>
      <c r="BF15851" s="41"/>
      <c r="BG15851" s="41"/>
      <c r="BH15851" s="41"/>
      <c r="BI15851" s="41"/>
      <c r="BJ15851" s="41"/>
      <c r="BK15851" s="41"/>
      <c r="BL15851" s="41"/>
      <c r="BM15851" s="41"/>
      <c r="BN15851" s="41"/>
      <c r="BO15851" s="41"/>
      <c r="BP15851" s="108"/>
      <c r="CG15851" s="102"/>
      <c r="CI15851" s="45"/>
    </row>
    <row r="15852" spans="37:87" ht="13" customHeight="1">
      <c r="AK15852" s="114"/>
      <c r="AL15852" s="41"/>
      <c r="AM15852" s="41"/>
      <c r="AN15852" s="41"/>
      <c r="AO15852" s="41"/>
      <c r="AP15852" s="41"/>
      <c r="AQ15852" s="41"/>
      <c r="AR15852" s="41"/>
      <c r="AS15852" s="41"/>
      <c r="AT15852" s="41"/>
      <c r="AU15852" s="41"/>
      <c r="AV15852" s="41"/>
      <c r="AW15852" s="41"/>
      <c r="AX15852" s="41"/>
      <c r="AY15852" s="41"/>
      <c r="AZ15852" s="41"/>
      <c r="BA15852" s="41"/>
      <c r="BB15852" s="41"/>
      <c r="BC15852" s="41"/>
      <c r="BD15852" s="41"/>
      <c r="BE15852" s="41"/>
      <c r="BF15852" s="41"/>
      <c r="BG15852" s="41"/>
      <c r="BH15852" s="41"/>
      <c r="BI15852" s="41"/>
      <c r="BJ15852" s="41"/>
      <c r="BK15852" s="41"/>
      <c r="BL15852" s="41"/>
      <c r="BM15852" s="41"/>
      <c r="BN15852" s="41"/>
      <c r="BO15852" s="41"/>
      <c r="BP15852" s="108"/>
      <c r="CG15852" s="102"/>
      <c r="CI15852" s="45"/>
    </row>
    <row r="15853" spans="37:87" ht="13" customHeight="1">
      <c r="AK15853" s="114"/>
      <c r="AL15853" s="41"/>
      <c r="AM15853" s="41"/>
      <c r="AN15853" s="41"/>
      <c r="AO15853" s="41"/>
      <c r="AP15853" s="41"/>
      <c r="AQ15853" s="41"/>
      <c r="AR15853" s="41"/>
      <c r="AS15853" s="41"/>
      <c r="AT15853" s="41"/>
      <c r="AU15853" s="41"/>
      <c r="AV15853" s="41"/>
      <c r="AW15853" s="41"/>
      <c r="AX15853" s="41"/>
      <c r="AY15853" s="41"/>
      <c r="AZ15853" s="41"/>
      <c r="BA15853" s="41"/>
      <c r="BB15853" s="41"/>
      <c r="BC15853" s="41"/>
      <c r="BD15853" s="41"/>
      <c r="BE15853" s="41"/>
      <c r="BF15853" s="41"/>
      <c r="BG15853" s="41"/>
      <c r="BH15853" s="41"/>
      <c r="BI15853" s="41"/>
      <c r="BJ15853" s="41"/>
      <c r="BK15853" s="41"/>
      <c r="BL15853" s="41"/>
      <c r="BM15853" s="41"/>
      <c r="BN15853" s="41"/>
      <c r="BO15853" s="41"/>
      <c r="BP15853" s="108"/>
      <c r="CG15853" s="102"/>
      <c r="CI15853" s="45"/>
    </row>
    <row r="15854" spans="37:87" ht="13" customHeight="1">
      <c r="AK15854" s="114"/>
      <c r="AL15854" s="41"/>
      <c r="AM15854" s="41"/>
      <c r="AN15854" s="41"/>
      <c r="AO15854" s="41"/>
      <c r="AP15854" s="41"/>
      <c r="AQ15854" s="41"/>
      <c r="AR15854" s="41"/>
      <c r="AS15854" s="41"/>
      <c r="AT15854" s="41"/>
      <c r="AU15854" s="41"/>
      <c r="AV15854" s="41"/>
      <c r="AW15854" s="41"/>
      <c r="AX15854" s="41"/>
      <c r="AY15854" s="41"/>
      <c r="AZ15854" s="41"/>
      <c r="BA15854" s="41"/>
      <c r="BB15854" s="41"/>
      <c r="BC15854" s="41"/>
      <c r="BD15854" s="41"/>
      <c r="BE15854" s="41"/>
      <c r="BF15854" s="41"/>
      <c r="BG15854" s="41"/>
      <c r="BH15854" s="41"/>
      <c r="BI15854" s="41"/>
      <c r="BJ15854" s="41"/>
      <c r="BK15854" s="41"/>
      <c r="BL15854" s="41"/>
      <c r="BM15854" s="41"/>
      <c r="BN15854" s="41"/>
      <c r="BO15854" s="41"/>
      <c r="BP15854" s="108"/>
      <c r="CG15854" s="102"/>
      <c r="CI15854" s="45"/>
    </row>
    <row r="15855" spans="37:87" ht="13" customHeight="1">
      <c r="AK15855" s="114"/>
      <c r="AL15855" s="41"/>
      <c r="AM15855" s="41"/>
      <c r="AN15855" s="41"/>
      <c r="AO15855" s="41"/>
      <c r="AP15855" s="41"/>
      <c r="AQ15855" s="41"/>
      <c r="AR15855" s="41"/>
      <c r="AS15855" s="41"/>
      <c r="AT15855" s="41"/>
      <c r="AU15855" s="41"/>
      <c r="AV15855" s="41"/>
      <c r="AW15855" s="41"/>
      <c r="AX15855" s="41"/>
      <c r="AY15855" s="41"/>
      <c r="AZ15855" s="41"/>
      <c r="BA15855" s="41"/>
      <c r="BB15855" s="41"/>
      <c r="BC15855" s="41"/>
      <c r="BD15855" s="41"/>
      <c r="BE15855" s="41"/>
      <c r="BF15855" s="41"/>
      <c r="BG15855" s="41"/>
      <c r="BH15855" s="41"/>
      <c r="BI15855" s="41"/>
      <c r="BJ15855" s="41"/>
      <c r="BK15855" s="41"/>
      <c r="BL15855" s="41"/>
      <c r="BM15855" s="41"/>
      <c r="BN15855" s="41"/>
      <c r="BO15855" s="41"/>
      <c r="BP15855" s="108"/>
      <c r="CG15855" s="102"/>
      <c r="CI15855" s="45"/>
    </row>
    <row r="15856" spans="37:87" ht="13" customHeight="1">
      <c r="AK15856" s="114"/>
      <c r="AL15856" s="41"/>
      <c r="AM15856" s="41"/>
      <c r="AN15856" s="41"/>
      <c r="AO15856" s="41"/>
      <c r="AP15856" s="41"/>
      <c r="AQ15856" s="41"/>
      <c r="AR15856" s="41"/>
      <c r="AS15856" s="41"/>
      <c r="AT15856" s="41"/>
      <c r="AU15856" s="41"/>
      <c r="AV15856" s="41"/>
      <c r="AW15856" s="41"/>
      <c r="AX15856" s="41"/>
      <c r="AY15856" s="41"/>
      <c r="AZ15856" s="41"/>
      <c r="BA15856" s="41"/>
      <c r="BB15856" s="41"/>
      <c r="BC15856" s="41"/>
      <c r="BD15856" s="41"/>
      <c r="BE15856" s="41"/>
      <c r="BF15856" s="41"/>
      <c r="BG15856" s="41"/>
      <c r="BH15856" s="41"/>
      <c r="BI15856" s="41"/>
      <c r="BJ15856" s="41"/>
      <c r="BK15856" s="41"/>
      <c r="BL15856" s="41"/>
      <c r="BM15856" s="41"/>
      <c r="BN15856" s="41"/>
      <c r="BO15856" s="41"/>
      <c r="BP15856" s="108"/>
      <c r="CG15856" s="102"/>
      <c r="CI15856" s="45"/>
    </row>
    <row r="15857" spans="37:87" ht="13" customHeight="1">
      <c r="AK15857" s="114"/>
      <c r="AL15857" s="41"/>
      <c r="AM15857" s="41"/>
      <c r="AN15857" s="41"/>
      <c r="AO15857" s="41"/>
      <c r="AP15857" s="41"/>
      <c r="AQ15857" s="41"/>
      <c r="AR15857" s="41"/>
      <c r="AS15857" s="41"/>
      <c r="AT15857" s="41"/>
      <c r="AU15857" s="41"/>
      <c r="AV15857" s="41"/>
      <c r="AW15857" s="41"/>
      <c r="AX15857" s="41"/>
      <c r="AY15857" s="41"/>
      <c r="AZ15857" s="41"/>
      <c r="BA15857" s="41"/>
      <c r="BB15857" s="41"/>
      <c r="BC15857" s="41"/>
      <c r="BD15857" s="41"/>
      <c r="BE15857" s="41"/>
      <c r="BF15857" s="41"/>
      <c r="BG15857" s="41"/>
      <c r="BH15857" s="41"/>
      <c r="BI15857" s="41"/>
      <c r="BJ15857" s="41"/>
      <c r="BK15857" s="41"/>
      <c r="BL15857" s="41"/>
      <c r="BM15857" s="41"/>
      <c r="BN15857" s="41"/>
      <c r="BO15857" s="41"/>
      <c r="BP15857" s="108"/>
      <c r="CG15857" s="102"/>
      <c r="CI15857" s="45"/>
    </row>
    <row r="15858" spans="37:87" ht="13" customHeight="1">
      <c r="AK15858" s="114"/>
      <c r="AL15858" s="41"/>
      <c r="AM15858" s="41"/>
      <c r="AN15858" s="41"/>
      <c r="AO15858" s="41"/>
      <c r="AP15858" s="41"/>
      <c r="AQ15858" s="41"/>
      <c r="AR15858" s="41"/>
      <c r="AS15858" s="41"/>
      <c r="AT15858" s="41"/>
      <c r="AU15858" s="41"/>
      <c r="AV15858" s="41"/>
      <c r="AW15858" s="41"/>
      <c r="AX15858" s="41"/>
      <c r="AY15858" s="41"/>
      <c r="AZ15858" s="41"/>
      <c r="BA15858" s="41"/>
      <c r="BB15858" s="41"/>
      <c r="BC15858" s="41"/>
      <c r="BD15858" s="41"/>
      <c r="BE15858" s="41"/>
      <c r="BF15858" s="41"/>
      <c r="BG15858" s="41"/>
      <c r="BH15858" s="41"/>
      <c r="BI15858" s="41"/>
      <c r="BJ15858" s="41"/>
      <c r="BK15858" s="41"/>
      <c r="BL15858" s="41"/>
      <c r="BM15858" s="41"/>
      <c r="BN15858" s="41"/>
      <c r="BO15858" s="41"/>
      <c r="BP15858" s="108"/>
      <c r="CG15858" s="102"/>
      <c r="CI15858" s="45"/>
    </row>
    <row r="15859" spans="37:87" ht="13" customHeight="1">
      <c r="AK15859" s="114"/>
      <c r="AL15859" s="41"/>
      <c r="AM15859" s="41"/>
      <c r="AN15859" s="41"/>
      <c r="AO15859" s="41"/>
      <c r="AP15859" s="41"/>
      <c r="AQ15859" s="41"/>
      <c r="AR15859" s="41"/>
      <c r="AS15859" s="41"/>
      <c r="AT15859" s="41"/>
      <c r="AU15859" s="41"/>
      <c r="AV15859" s="41"/>
      <c r="AW15859" s="41"/>
      <c r="AX15859" s="41"/>
      <c r="AY15859" s="41"/>
      <c r="AZ15859" s="41"/>
      <c r="BA15859" s="41"/>
      <c r="BB15859" s="41"/>
      <c r="BC15859" s="41"/>
      <c r="BD15859" s="41"/>
      <c r="BE15859" s="41"/>
      <c r="BF15859" s="41"/>
      <c r="BG15859" s="41"/>
      <c r="BH15859" s="41"/>
      <c r="BI15859" s="41"/>
      <c r="BJ15859" s="41"/>
      <c r="BK15859" s="41"/>
      <c r="BL15859" s="41"/>
      <c r="BM15859" s="41"/>
      <c r="BN15859" s="41"/>
      <c r="BO15859" s="41"/>
      <c r="BP15859" s="108"/>
      <c r="CG15859" s="102"/>
      <c r="CI15859" s="45"/>
    </row>
    <row r="15860" spans="37:87" ht="13" customHeight="1">
      <c r="AK15860" s="114"/>
      <c r="AL15860" s="41"/>
      <c r="AM15860" s="41"/>
      <c r="AN15860" s="41"/>
      <c r="AO15860" s="41"/>
      <c r="AP15860" s="41"/>
      <c r="AQ15860" s="41"/>
      <c r="AR15860" s="41"/>
      <c r="AS15860" s="41"/>
      <c r="AT15860" s="41"/>
      <c r="AU15860" s="41"/>
      <c r="AV15860" s="41"/>
      <c r="AW15860" s="41"/>
      <c r="AX15860" s="41"/>
      <c r="AY15860" s="41"/>
      <c r="AZ15860" s="41"/>
      <c r="BA15860" s="41"/>
      <c r="BB15860" s="41"/>
      <c r="BC15860" s="41"/>
      <c r="BD15860" s="41"/>
      <c r="BE15860" s="41"/>
      <c r="BF15860" s="41"/>
      <c r="BG15860" s="41"/>
      <c r="BH15860" s="41"/>
      <c r="BI15860" s="41"/>
      <c r="BJ15860" s="41"/>
      <c r="BK15860" s="41"/>
      <c r="BL15860" s="41"/>
      <c r="BM15860" s="41"/>
      <c r="BN15860" s="41"/>
      <c r="BO15860" s="41"/>
      <c r="BP15860" s="108"/>
      <c r="CG15860" s="102"/>
      <c r="CI15860" s="45"/>
    </row>
    <row r="15861" spans="37:87" ht="13" customHeight="1">
      <c r="AK15861" s="114"/>
      <c r="AL15861" s="41"/>
      <c r="AM15861" s="41"/>
      <c r="AN15861" s="41"/>
      <c r="AO15861" s="41"/>
      <c r="AP15861" s="41"/>
      <c r="AQ15861" s="41"/>
      <c r="AR15861" s="41"/>
      <c r="AS15861" s="41"/>
      <c r="AT15861" s="41"/>
      <c r="AU15861" s="41"/>
      <c r="AV15861" s="41"/>
      <c r="AW15861" s="41"/>
      <c r="AX15861" s="41"/>
      <c r="AY15861" s="41"/>
      <c r="AZ15861" s="41"/>
      <c r="BA15861" s="41"/>
      <c r="BB15861" s="41"/>
      <c r="BC15861" s="41"/>
      <c r="BD15861" s="41"/>
      <c r="BE15861" s="41"/>
      <c r="BF15861" s="41"/>
      <c r="BG15861" s="41"/>
      <c r="BH15861" s="41"/>
      <c r="BI15861" s="41"/>
      <c r="BJ15861" s="41"/>
      <c r="BK15861" s="41"/>
      <c r="BL15861" s="41"/>
      <c r="BM15861" s="41"/>
      <c r="BN15861" s="41"/>
      <c r="BO15861" s="41"/>
      <c r="BP15861" s="108"/>
      <c r="CG15861" s="102"/>
      <c r="CI15861" s="45"/>
    </row>
    <row r="15862" spans="37:87" ht="13" customHeight="1">
      <c r="AK15862" s="114"/>
      <c r="AL15862" s="41"/>
      <c r="AM15862" s="41"/>
      <c r="AN15862" s="41"/>
      <c r="AO15862" s="41"/>
      <c r="AP15862" s="41"/>
      <c r="AQ15862" s="41"/>
      <c r="AR15862" s="41"/>
      <c r="AS15862" s="41"/>
      <c r="AT15862" s="41"/>
      <c r="AU15862" s="41"/>
      <c r="AV15862" s="41"/>
      <c r="AW15862" s="41"/>
      <c r="AX15862" s="41"/>
      <c r="AY15862" s="41"/>
      <c r="AZ15862" s="41"/>
      <c r="BA15862" s="41"/>
      <c r="BB15862" s="41"/>
      <c r="BC15862" s="41"/>
      <c r="BD15862" s="41"/>
      <c r="BE15862" s="41"/>
      <c r="BF15862" s="41"/>
      <c r="BG15862" s="41"/>
      <c r="BH15862" s="41"/>
      <c r="BI15862" s="41"/>
      <c r="BJ15862" s="41"/>
      <c r="BK15862" s="41"/>
      <c r="BL15862" s="41"/>
      <c r="BM15862" s="41"/>
      <c r="BN15862" s="41"/>
      <c r="BO15862" s="41"/>
      <c r="BP15862" s="108"/>
      <c r="CG15862" s="102"/>
      <c r="CI15862" s="45"/>
    </row>
    <row r="15863" spans="37:87" ht="13" customHeight="1">
      <c r="AK15863" s="114"/>
      <c r="AL15863" s="41"/>
      <c r="AM15863" s="41"/>
      <c r="AN15863" s="41"/>
      <c r="AO15863" s="41"/>
      <c r="AP15863" s="41"/>
      <c r="AQ15863" s="41"/>
      <c r="AR15863" s="41"/>
      <c r="AS15863" s="41"/>
      <c r="AT15863" s="41"/>
      <c r="AU15863" s="41"/>
      <c r="AV15863" s="41"/>
      <c r="AW15863" s="41"/>
      <c r="AX15863" s="41"/>
      <c r="AY15863" s="41"/>
      <c r="AZ15863" s="41"/>
      <c r="BA15863" s="41"/>
      <c r="BB15863" s="41"/>
      <c r="BC15863" s="41"/>
      <c r="BD15863" s="41"/>
      <c r="BE15863" s="41"/>
      <c r="BF15863" s="41"/>
      <c r="BG15863" s="41"/>
      <c r="BH15863" s="41"/>
      <c r="BI15863" s="41"/>
      <c r="BJ15863" s="41"/>
      <c r="BK15863" s="41"/>
      <c r="BL15863" s="41"/>
      <c r="BM15863" s="41"/>
      <c r="BN15863" s="41"/>
      <c r="BO15863" s="41"/>
      <c r="BP15863" s="108"/>
      <c r="CG15863" s="102"/>
      <c r="CI15863" s="45"/>
    </row>
    <row r="15864" spans="37:87" ht="13" customHeight="1">
      <c r="AK15864" s="114"/>
      <c r="AL15864" s="41"/>
      <c r="AM15864" s="41"/>
      <c r="AN15864" s="41"/>
      <c r="AO15864" s="41"/>
      <c r="AP15864" s="41"/>
      <c r="AQ15864" s="41"/>
      <c r="AR15864" s="41"/>
      <c r="AS15864" s="41"/>
      <c r="AT15864" s="41"/>
      <c r="AU15864" s="41"/>
      <c r="AV15864" s="41"/>
      <c r="AW15864" s="41"/>
      <c r="AX15864" s="41"/>
      <c r="AY15864" s="41"/>
      <c r="AZ15864" s="41"/>
      <c r="BA15864" s="41"/>
      <c r="BB15864" s="41"/>
      <c r="BC15864" s="41"/>
      <c r="BD15864" s="41"/>
      <c r="BE15864" s="41"/>
      <c r="BF15864" s="41"/>
      <c r="BG15864" s="41"/>
      <c r="BH15864" s="41"/>
      <c r="BI15864" s="41"/>
      <c r="BJ15864" s="41"/>
      <c r="BK15864" s="41"/>
      <c r="BL15864" s="41"/>
      <c r="BM15864" s="41"/>
      <c r="BN15864" s="41"/>
      <c r="BO15864" s="41"/>
      <c r="BP15864" s="108"/>
      <c r="CG15864" s="102"/>
      <c r="CI15864" s="45"/>
    </row>
    <row r="15865" spans="37:87" ht="13" customHeight="1">
      <c r="AK15865" s="114"/>
      <c r="AL15865" s="41"/>
      <c r="AM15865" s="41"/>
      <c r="AN15865" s="41"/>
      <c r="AO15865" s="41"/>
      <c r="AP15865" s="41"/>
      <c r="AQ15865" s="41"/>
      <c r="AR15865" s="41"/>
      <c r="AS15865" s="41"/>
      <c r="AT15865" s="41"/>
      <c r="AU15865" s="41"/>
      <c r="AV15865" s="41"/>
      <c r="AW15865" s="41"/>
      <c r="AX15865" s="41"/>
      <c r="AY15865" s="41"/>
      <c r="AZ15865" s="41"/>
      <c r="BA15865" s="41"/>
      <c r="BB15865" s="41"/>
      <c r="BC15865" s="41"/>
      <c r="BD15865" s="41"/>
      <c r="BE15865" s="41"/>
      <c r="BF15865" s="41"/>
      <c r="BG15865" s="41"/>
      <c r="BH15865" s="41"/>
      <c r="BI15865" s="41"/>
      <c r="BJ15865" s="41"/>
      <c r="BK15865" s="41"/>
      <c r="BL15865" s="41"/>
      <c r="BM15865" s="41"/>
      <c r="BN15865" s="41"/>
      <c r="BO15865" s="41"/>
      <c r="BP15865" s="108"/>
      <c r="CG15865" s="102"/>
      <c r="CI15865" s="45"/>
    </row>
    <row r="15866" spans="37:87" ht="13" customHeight="1">
      <c r="AK15866" s="114"/>
      <c r="AL15866" s="41"/>
      <c r="AM15866" s="41"/>
      <c r="AN15866" s="41"/>
      <c r="AO15866" s="41"/>
      <c r="AP15866" s="41"/>
      <c r="AQ15866" s="41"/>
      <c r="AR15866" s="41"/>
      <c r="AS15866" s="41"/>
      <c r="AT15866" s="41"/>
      <c r="AU15866" s="41"/>
      <c r="AV15866" s="41"/>
      <c r="AW15866" s="41"/>
      <c r="AX15866" s="41"/>
      <c r="AY15866" s="41"/>
      <c r="AZ15866" s="41"/>
      <c r="BA15866" s="41"/>
      <c r="BB15866" s="41"/>
      <c r="BC15866" s="41"/>
      <c r="BD15866" s="41"/>
      <c r="BE15866" s="41"/>
      <c r="BF15866" s="41"/>
      <c r="BG15866" s="41"/>
      <c r="BH15866" s="41"/>
      <c r="BI15866" s="41"/>
      <c r="BJ15866" s="41"/>
      <c r="BK15866" s="41"/>
      <c r="BL15866" s="41"/>
      <c r="BM15866" s="41"/>
      <c r="BN15866" s="41"/>
      <c r="BO15866" s="41"/>
      <c r="BP15866" s="108"/>
      <c r="CG15866" s="102"/>
      <c r="CI15866" s="45"/>
    </row>
    <row r="15867" spans="37:87" ht="13" customHeight="1">
      <c r="AK15867" s="114"/>
      <c r="AL15867" s="41"/>
      <c r="AM15867" s="41"/>
      <c r="AN15867" s="41"/>
      <c r="AO15867" s="41"/>
      <c r="AP15867" s="41"/>
      <c r="AQ15867" s="41"/>
      <c r="AR15867" s="41"/>
      <c r="AS15867" s="41"/>
      <c r="AT15867" s="41"/>
      <c r="AU15867" s="41"/>
      <c r="AV15867" s="41"/>
      <c r="AW15867" s="41"/>
      <c r="AX15867" s="41"/>
      <c r="AY15867" s="41"/>
      <c r="AZ15867" s="41"/>
      <c r="BA15867" s="41"/>
      <c r="BB15867" s="41"/>
      <c r="BC15867" s="41"/>
      <c r="BD15867" s="41"/>
      <c r="BE15867" s="41"/>
      <c r="BF15867" s="41"/>
      <c r="BG15867" s="41"/>
      <c r="BH15867" s="41"/>
      <c r="BI15867" s="41"/>
      <c r="BJ15867" s="41"/>
      <c r="BK15867" s="41"/>
      <c r="BL15867" s="41"/>
      <c r="BM15867" s="41"/>
      <c r="BN15867" s="41"/>
      <c r="BO15867" s="41"/>
      <c r="BP15867" s="108"/>
      <c r="CG15867" s="102"/>
      <c r="CI15867" s="45"/>
    </row>
    <row r="15868" spans="37:87" ht="13" customHeight="1">
      <c r="AK15868" s="114"/>
      <c r="AL15868" s="41"/>
      <c r="AM15868" s="41"/>
      <c r="AN15868" s="41"/>
      <c r="AO15868" s="41"/>
      <c r="AP15868" s="41"/>
      <c r="AQ15868" s="41"/>
      <c r="AR15868" s="41"/>
      <c r="AS15868" s="41"/>
      <c r="AT15868" s="41"/>
      <c r="AU15868" s="41"/>
      <c r="AV15868" s="41"/>
      <c r="AW15868" s="41"/>
      <c r="AX15868" s="41"/>
      <c r="AY15868" s="41"/>
      <c r="AZ15868" s="41"/>
      <c r="BA15868" s="41"/>
      <c r="BB15868" s="41"/>
      <c r="BC15868" s="41"/>
      <c r="BD15868" s="41"/>
      <c r="BE15868" s="41"/>
      <c r="BF15868" s="41"/>
      <c r="BG15868" s="41"/>
      <c r="BH15868" s="41"/>
      <c r="BI15868" s="41"/>
      <c r="BJ15868" s="41"/>
      <c r="BK15868" s="41"/>
      <c r="BL15868" s="41"/>
      <c r="BM15868" s="41"/>
      <c r="BN15868" s="41"/>
      <c r="BO15868" s="41"/>
      <c r="BP15868" s="108"/>
      <c r="CG15868" s="102"/>
      <c r="CI15868" s="45"/>
    </row>
    <row r="15869" spans="37:87" ht="13" customHeight="1">
      <c r="AK15869" s="114"/>
      <c r="AL15869" s="41"/>
      <c r="AM15869" s="41"/>
      <c r="AN15869" s="41"/>
      <c r="AO15869" s="41"/>
      <c r="AP15869" s="41"/>
      <c r="AQ15869" s="41"/>
      <c r="AR15869" s="41"/>
      <c r="AS15869" s="41"/>
      <c r="AT15869" s="41"/>
      <c r="AU15869" s="41"/>
      <c r="AV15869" s="41"/>
      <c r="AW15869" s="41"/>
      <c r="AX15869" s="41"/>
      <c r="AY15869" s="41"/>
      <c r="AZ15869" s="41"/>
      <c r="BA15869" s="41"/>
      <c r="BB15869" s="41"/>
      <c r="BC15869" s="41"/>
      <c r="BD15869" s="41"/>
      <c r="BE15869" s="41"/>
      <c r="BF15869" s="41"/>
      <c r="BG15869" s="41"/>
      <c r="BH15869" s="41"/>
      <c r="BI15869" s="41"/>
      <c r="BJ15869" s="41"/>
      <c r="BK15869" s="41"/>
      <c r="BL15869" s="41"/>
      <c r="BM15869" s="41"/>
      <c r="BN15869" s="41"/>
      <c r="BO15869" s="41"/>
      <c r="BP15869" s="108"/>
      <c r="CG15869" s="102"/>
      <c r="CI15869" s="45"/>
    </row>
    <row r="15870" spans="37:87" ht="13" customHeight="1">
      <c r="AK15870" s="114"/>
      <c r="AL15870" s="41"/>
      <c r="AM15870" s="41"/>
      <c r="AN15870" s="41"/>
      <c r="AO15870" s="41"/>
      <c r="AP15870" s="41"/>
      <c r="AQ15870" s="41"/>
      <c r="AR15870" s="41"/>
      <c r="AS15870" s="41"/>
      <c r="AT15870" s="41"/>
      <c r="AU15870" s="41"/>
      <c r="AV15870" s="41"/>
      <c r="AW15870" s="41"/>
      <c r="AX15870" s="41"/>
      <c r="AY15870" s="41"/>
      <c r="AZ15870" s="41"/>
      <c r="BA15870" s="41"/>
      <c r="BB15870" s="41"/>
      <c r="BC15870" s="41"/>
      <c r="BD15870" s="41"/>
      <c r="BE15870" s="41"/>
      <c r="BF15870" s="41"/>
      <c r="BG15870" s="41"/>
      <c r="BH15870" s="41"/>
      <c r="BI15870" s="41"/>
      <c r="BJ15870" s="41"/>
      <c r="BK15870" s="41"/>
      <c r="BL15870" s="41"/>
      <c r="BM15870" s="41"/>
      <c r="BN15870" s="41"/>
      <c r="BO15870" s="41"/>
      <c r="BP15870" s="108"/>
      <c r="CG15870" s="102"/>
      <c r="CI15870" s="45"/>
    </row>
    <row r="15871" spans="37:87" ht="13" customHeight="1">
      <c r="AK15871" s="114"/>
      <c r="AL15871" s="41"/>
      <c r="AM15871" s="41"/>
      <c r="AN15871" s="41"/>
      <c r="AO15871" s="41"/>
      <c r="AP15871" s="41"/>
      <c r="AQ15871" s="41"/>
      <c r="AR15871" s="41"/>
      <c r="AS15871" s="41"/>
      <c r="AT15871" s="41"/>
      <c r="AU15871" s="41"/>
      <c r="AV15871" s="41"/>
      <c r="AW15871" s="41"/>
      <c r="AX15871" s="41"/>
      <c r="AY15871" s="41"/>
      <c r="AZ15871" s="41"/>
      <c r="BA15871" s="41"/>
      <c r="BB15871" s="41"/>
      <c r="BC15871" s="41"/>
      <c r="BD15871" s="41"/>
      <c r="BE15871" s="41"/>
      <c r="BF15871" s="41"/>
      <c r="BG15871" s="41"/>
      <c r="BH15871" s="41"/>
      <c r="BI15871" s="41"/>
      <c r="BJ15871" s="41"/>
      <c r="BK15871" s="41"/>
      <c r="BL15871" s="41"/>
      <c r="BM15871" s="41"/>
      <c r="BN15871" s="41"/>
      <c r="BO15871" s="41"/>
      <c r="BP15871" s="108"/>
      <c r="CG15871" s="102"/>
      <c r="CI15871" s="45"/>
    </row>
    <row r="15872" spans="37:87" ht="13" customHeight="1">
      <c r="AK15872" s="114"/>
      <c r="AL15872" s="41"/>
      <c r="AM15872" s="41"/>
      <c r="AN15872" s="41"/>
      <c r="AO15872" s="41"/>
      <c r="AP15872" s="41"/>
      <c r="AQ15872" s="41"/>
      <c r="AR15872" s="41"/>
      <c r="AS15872" s="41"/>
      <c r="AT15872" s="41"/>
      <c r="AU15872" s="41"/>
      <c r="AV15872" s="41"/>
      <c r="AW15872" s="41"/>
      <c r="AX15872" s="41"/>
      <c r="AY15872" s="41"/>
      <c r="AZ15872" s="41"/>
      <c r="BA15872" s="41"/>
      <c r="BB15872" s="41"/>
      <c r="BC15872" s="41"/>
      <c r="BD15872" s="41"/>
      <c r="BE15872" s="41"/>
      <c r="BF15872" s="41"/>
      <c r="BG15872" s="41"/>
      <c r="BH15872" s="41"/>
      <c r="BI15872" s="41"/>
      <c r="BJ15872" s="41"/>
      <c r="BK15872" s="41"/>
      <c r="BL15872" s="41"/>
      <c r="BM15872" s="41"/>
      <c r="BN15872" s="41"/>
      <c r="BO15872" s="41"/>
      <c r="BP15872" s="108"/>
      <c r="CG15872" s="102"/>
      <c r="CI15872" s="45"/>
    </row>
    <row r="15873" spans="37:87" ht="13" customHeight="1">
      <c r="AK15873" s="114"/>
      <c r="AL15873" s="41"/>
      <c r="AM15873" s="41"/>
      <c r="AN15873" s="41"/>
      <c r="AO15873" s="41"/>
      <c r="AP15873" s="41"/>
      <c r="AQ15873" s="41"/>
      <c r="AR15873" s="41"/>
      <c r="AS15873" s="41"/>
      <c r="AT15873" s="41"/>
      <c r="AU15873" s="41"/>
      <c r="AV15873" s="41"/>
      <c r="AW15873" s="41"/>
      <c r="AX15873" s="41"/>
      <c r="AY15873" s="41"/>
      <c r="AZ15873" s="41"/>
      <c r="BA15873" s="41"/>
      <c r="BB15873" s="41"/>
      <c r="BC15873" s="41"/>
      <c r="BD15873" s="41"/>
      <c r="BE15873" s="41"/>
      <c r="BF15873" s="41"/>
      <c r="BG15873" s="41"/>
      <c r="BH15873" s="41"/>
      <c r="BI15873" s="41"/>
      <c r="BJ15873" s="41"/>
      <c r="BK15873" s="41"/>
      <c r="BL15873" s="41"/>
      <c r="BM15873" s="41"/>
      <c r="BN15873" s="41"/>
      <c r="BO15873" s="41"/>
      <c r="BP15873" s="108"/>
      <c r="CG15873" s="102"/>
      <c r="CI15873" s="45"/>
    </row>
    <row r="15874" spans="37:87" ht="13" customHeight="1">
      <c r="AK15874" s="114"/>
      <c r="AL15874" s="41"/>
      <c r="AM15874" s="41"/>
      <c r="AN15874" s="41"/>
      <c r="AO15874" s="41"/>
      <c r="AP15874" s="41"/>
      <c r="AQ15874" s="41"/>
      <c r="AR15874" s="41"/>
      <c r="AS15874" s="41"/>
      <c r="AT15874" s="41"/>
      <c r="AU15874" s="41"/>
      <c r="AV15874" s="41"/>
      <c r="AW15874" s="41"/>
      <c r="AX15874" s="41"/>
      <c r="AY15874" s="41"/>
      <c r="AZ15874" s="41"/>
      <c r="BA15874" s="41"/>
      <c r="BB15874" s="41"/>
      <c r="BC15874" s="41"/>
      <c r="BD15874" s="41"/>
      <c r="BE15874" s="41"/>
      <c r="BF15874" s="41"/>
      <c r="BG15874" s="41"/>
      <c r="BH15874" s="41"/>
      <c r="BI15874" s="41"/>
      <c r="BJ15874" s="41"/>
      <c r="BK15874" s="41"/>
      <c r="BL15874" s="41"/>
      <c r="BM15874" s="41"/>
      <c r="BN15874" s="41"/>
      <c r="BO15874" s="41"/>
      <c r="BP15874" s="108"/>
      <c r="CG15874" s="102"/>
      <c r="CI15874" s="45"/>
    </row>
    <row r="15875" spans="37:87" ht="13" customHeight="1">
      <c r="AK15875" s="114"/>
      <c r="AL15875" s="41"/>
      <c r="AM15875" s="41"/>
      <c r="AN15875" s="41"/>
      <c r="AO15875" s="41"/>
      <c r="AP15875" s="41"/>
      <c r="AQ15875" s="41"/>
      <c r="AR15875" s="41"/>
      <c r="AS15875" s="41"/>
      <c r="AT15875" s="41"/>
      <c r="AU15875" s="41"/>
      <c r="AV15875" s="41"/>
      <c r="AW15875" s="41"/>
      <c r="AX15875" s="41"/>
      <c r="AY15875" s="41"/>
      <c r="AZ15875" s="41"/>
      <c r="BA15875" s="41"/>
      <c r="BB15875" s="41"/>
      <c r="BC15875" s="41"/>
      <c r="BD15875" s="41"/>
      <c r="BE15875" s="41"/>
      <c r="BF15875" s="41"/>
      <c r="BG15875" s="41"/>
      <c r="BH15875" s="41"/>
      <c r="BI15875" s="41"/>
      <c r="BJ15875" s="41"/>
      <c r="BK15875" s="41"/>
      <c r="BL15875" s="41"/>
      <c r="BM15875" s="41"/>
      <c r="BN15875" s="41"/>
      <c r="BO15875" s="41"/>
      <c r="BP15875" s="108"/>
      <c r="CG15875" s="102"/>
      <c r="CI15875" s="45"/>
    </row>
    <row r="15876" spans="37:87" ht="13" customHeight="1">
      <c r="AK15876" s="114"/>
      <c r="AL15876" s="41"/>
      <c r="AM15876" s="41"/>
      <c r="AN15876" s="41"/>
      <c r="AO15876" s="41"/>
      <c r="AP15876" s="41"/>
      <c r="AQ15876" s="41"/>
      <c r="AR15876" s="41"/>
      <c r="AS15876" s="41"/>
      <c r="AT15876" s="41"/>
      <c r="AU15876" s="41"/>
      <c r="AV15876" s="41"/>
      <c r="AW15876" s="41"/>
      <c r="AX15876" s="41"/>
      <c r="AY15876" s="41"/>
      <c r="AZ15876" s="41"/>
      <c r="BA15876" s="41"/>
      <c r="BB15876" s="41"/>
      <c r="BC15876" s="41"/>
      <c r="BD15876" s="41"/>
      <c r="BE15876" s="41"/>
      <c r="BF15876" s="41"/>
      <c r="BG15876" s="41"/>
      <c r="BH15876" s="41"/>
      <c r="BI15876" s="41"/>
      <c r="BJ15876" s="41"/>
      <c r="BK15876" s="41"/>
      <c r="BL15876" s="41"/>
      <c r="BM15876" s="41"/>
      <c r="BN15876" s="41"/>
      <c r="BO15876" s="41"/>
      <c r="BP15876" s="108"/>
      <c r="CG15876" s="102"/>
      <c r="CI15876" s="45"/>
    </row>
    <row r="15877" spans="37:87" ht="13" customHeight="1">
      <c r="AK15877" s="114"/>
      <c r="AL15877" s="41"/>
      <c r="AM15877" s="41"/>
      <c r="AN15877" s="41"/>
      <c r="AO15877" s="41"/>
      <c r="AP15877" s="41"/>
      <c r="AQ15877" s="41"/>
      <c r="AR15877" s="41"/>
      <c r="AS15877" s="41"/>
      <c r="AT15877" s="41"/>
      <c r="AU15877" s="41"/>
      <c r="AV15877" s="41"/>
      <c r="AW15877" s="41"/>
      <c r="AX15877" s="41"/>
      <c r="AY15877" s="41"/>
      <c r="AZ15877" s="41"/>
      <c r="BA15877" s="41"/>
      <c r="BB15877" s="41"/>
      <c r="BC15877" s="41"/>
      <c r="BD15877" s="41"/>
      <c r="BE15877" s="41"/>
      <c r="BF15877" s="41"/>
      <c r="BG15877" s="41"/>
      <c r="BH15877" s="41"/>
      <c r="BI15877" s="41"/>
      <c r="BJ15877" s="41"/>
      <c r="BK15877" s="41"/>
      <c r="BL15877" s="41"/>
      <c r="BM15877" s="41"/>
      <c r="BN15877" s="41"/>
      <c r="BO15877" s="41"/>
      <c r="BP15877" s="108"/>
      <c r="CG15877" s="102"/>
      <c r="CI15877" s="45"/>
    </row>
    <row r="15878" spans="37:87" ht="13" customHeight="1">
      <c r="AK15878" s="114"/>
      <c r="AL15878" s="41"/>
      <c r="AM15878" s="41"/>
      <c r="AN15878" s="41"/>
      <c r="AO15878" s="41"/>
      <c r="AP15878" s="41"/>
      <c r="AQ15878" s="41"/>
      <c r="AR15878" s="41"/>
      <c r="AS15878" s="41"/>
      <c r="AT15878" s="41"/>
      <c r="AU15878" s="41"/>
      <c r="AV15878" s="41"/>
      <c r="AW15878" s="41"/>
      <c r="AX15878" s="41"/>
      <c r="AY15878" s="41"/>
      <c r="AZ15878" s="41"/>
      <c r="BA15878" s="41"/>
      <c r="BB15878" s="41"/>
      <c r="BC15878" s="41"/>
      <c r="BD15878" s="41"/>
      <c r="BE15878" s="41"/>
      <c r="BF15878" s="41"/>
      <c r="BG15878" s="41"/>
      <c r="BH15878" s="41"/>
      <c r="BI15878" s="41"/>
      <c r="BJ15878" s="41"/>
      <c r="BK15878" s="41"/>
      <c r="BL15878" s="41"/>
      <c r="BM15878" s="41"/>
      <c r="BN15878" s="41"/>
      <c r="BO15878" s="41"/>
      <c r="BP15878" s="108"/>
      <c r="CG15878" s="102"/>
      <c r="CI15878" s="45"/>
    </row>
    <row r="15879" spans="37:87" ht="13" customHeight="1">
      <c r="AK15879" s="114"/>
      <c r="AL15879" s="41"/>
      <c r="AM15879" s="41"/>
      <c r="AN15879" s="41"/>
      <c r="AO15879" s="41"/>
      <c r="AP15879" s="41"/>
      <c r="AQ15879" s="41"/>
      <c r="AR15879" s="41"/>
      <c r="AS15879" s="41"/>
      <c r="AT15879" s="41"/>
      <c r="AU15879" s="41"/>
      <c r="AV15879" s="41"/>
      <c r="AW15879" s="41"/>
      <c r="AX15879" s="41"/>
      <c r="AY15879" s="41"/>
      <c r="AZ15879" s="41"/>
      <c r="BA15879" s="41"/>
      <c r="BB15879" s="41"/>
      <c r="BC15879" s="41"/>
      <c r="BD15879" s="41"/>
      <c r="BE15879" s="41"/>
      <c r="BF15879" s="41"/>
      <c r="BG15879" s="41"/>
      <c r="BH15879" s="41"/>
      <c r="BI15879" s="41"/>
      <c r="BJ15879" s="41"/>
      <c r="BK15879" s="41"/>
      <c r="BL15879" s="41"/>
      <c r="BM15879" s="41"/>
      <c r="BN15879" s="41"/>
      <c r="BO15879" s="41"/>
      <c r="BP15879" s="108"/>
      <c r="CG15879" s="102"/>
      <c r="CI15879" s="45"/>
    </row>
    <row r="15880" spans="37:87" ht="13" customHeight="1">
      <c r="AK15880" s="114"/>
      <c r="AL15880" s="41"/>
      <c r="AM15880" s="41"/>
      <c r="AN15880" s="41"/>
      <c r="AO15880" s="41"/>
      <c r="AP15880" s="41"/>
      <c r="AQ15880" s="41"/>
      <c r="AR15880" s="41"/>
      <c r="AS15880" s="41"/>
      <c r="AT15880" s="41"/>
      <c r="AU15880" s="41"/>
      <c r="AV15880" s="41"/>
      <c r="AW15880" s="41"/>
      <c r="AX15880" s="41"/>
      <c r="AY15880" s="41"/>
      <c r="AZ15880" s="41"/>
      <c r="BA15880" s="41"/>
      <c r="BB15880" s="41"/>
      <c r="BC15880" s="41"/>
      <c r="BD15880" s="41"/>
      <c r="BE15880" s="41"/>
      <c r="BF15880" s="41"/>
      <c r="BG15880" s="41"/>
      <c r="BH15880" s="41"/>
      <c r="BI15880" s="41"/>
      <c r="BJ15880" s="41"/>
      <c r="BK15880" s="41"/>
      <c r="BL15880" s="41"/>
      <c r="BM15880" s="41"/>
      <c r="BN15880" s="41"/>
      <c r="BO15880" s="41"/>
      <c r="BP15880" s="108"/>
      <c r="CG15880" s="102"/>
      <c r="CI15880" s="45"/>
    </row>
    <row r="15881" spans="37:87" ht="13" customHeight="1">
      <c r="AK15881" s="114"/>
      <c r="AL15881" s="41"/>
      <c r="AM15881" s="41"/>
      <c r="AN15881" s="41"/>
      <c r="AO15881" s="41"/>
      <c r="AP15881" s="41"/>
      <c r="AQ15881" s="41"/>
      <c r="AR15881" s="41"/>
      <c r="AS15881" s="41"/>
      <c r="AT15881" s="41"/>
      <c r="AU15881" s="41"/>
      <c r="AV15881" s="41"/>
      <c r="AW15881" s="41"/>
      <c r="AX15881" s="41"/>
      <c r="AY15881" s="41"/>
      <c r="AZ15881" s="41"/>
      <c r="BA15881" s="41"/>
      <c r="BB15881" s="41"/>
      <c r="BC15881" s="41"/>
      <c r="BD15881" s="41"/>
      <c r="BE15881" s="41"/>
      <c r="BF15881" s="41"/>
      <c r="BG15881" s="41"/>
      <c r="BH15881" s="41"/>
      <c r="BI15881" s="41"/>
      <c r="BJ15881" s="41"/>
      <c r="BK15881" s="41"/>
      <c r="BL15881" s="41"/>
      <c r="BM15881" s="41"/>
      <c r="BN15881" s="41"/>
      <c r="BO15881" s="41"/>
      <c r="BP15881" s="108"/>
      <c r="CG15881" s="102"/>
      <c r="CI15881" s="45"/>
    </row>
    <row r="15882" spans="37:87" ht="13" customHeight="1">
      <c r="AK15882" s="114"/>
      <c r="AL15882" s="41"/>
      <c r="AM15882" s="41"/>
      <c r="AN15882" s="41"/>
      <c r="AO15882" s="41"/>
      <c r="AP15882" s="41"/>
      <c r="AQ15882" s="41"/>
      <c r="AR15882" s="41"/>
      <c r="AS15882" s="41"/>
      <c r="AT15882" s="41"/>
      <c r="AU15882" s="41"/>
      <c r="AV15882" s="41"/>
      <c r="AW15882" s="41"/>
      <c r="AX15882" s="41"/>
      <c r="AY15882" s="41"/>
      <c r="AZ15882" s="41"/>
      <c r="BA15882" s="41"/>
      <c r="BB15882" s="41"/>
      <c r="BC15882" s="41"/>
      <c r="BD15882" s="41"/>
      <c r="BE15882" s="41"/>
      <c r="BF15882" s="41"/>
      <c r="BG15882" s="41"/>
      <c r="BH15882" s="41"/>
      <c r="BI15882" s="41"/>
      <c r="BJ15882" s="41"/>
      <c r="BK15882" s="41"/>
      <c r="BL15882" s="41"/>
      <c r="BM15882" s="41"/>
      <c r="BN15882" s="41"/>
      <c r="BO15882" s="41"/>
      <c r="BP15882" s="108"/>
      <c r="CG15882" s="102"/>
      <c r="CI15882" s="45"/>
    </row>
    <row r="15883" spans="37:87" ht="13" customHeight="1">
      <c r="AK15883" s="114"/>
      <c r="AL15883" s="41"/>
      <c r="AM15883" s="41"/>
      <c r="AN15883" s="41"/>
      <c r="AO15883" s="41"/>
      <c r="AP15883" s="41"/>
      <c r="AQ15883" s="41"/>
      <c r="AR15883" s="41"/>
      <c r="AS15883" s="41"/>
      <c r="AT15883" s="41"/>
      <c r="AU15883" s="41"/>
      <c r="AV15883" s="41"/>
      <c r="AW15883" s="41"/>
      <c r="AX15883" s="41"/>
      <c r="AY15883" s="41"/>
      <c r="AZ15883" s="41"/>
      <c r="BA15883" s="41"/>
      <c r="BB15883" s="41"/>
      <c r="BC15883" s="41"/>
      <c r="BD15883" s="41"/>
      <c r="BE15883" s="41"/>
      <c r="BF15883" s="41"/>
      <c r="BG15883" s="41"/>
      <c r="BH15883" s="41"/>
      <c r="BI15883" s="41"/>
      <c r="BJ15883" s="41"/>
      <c r="BK15883" s="41"/>
      <c r="BL15883" s="41"/>
      <c r="BM15883" s="41"/>
      <c r="BN15883" s="41"/>
      <c r="BO15883" s="41"/>
      <c r="BP15883" s="108"/>
      <c r="CG15883" s="102"/>
      <c r="CI15883" s="45"/>
    </row>
    <row r="15884" spans="37:87" ht="13" customHeight="1">
      <c r="AK15884" s="114"/>
      <c r="AL15884" s="41"/>
      <c r="AM15884" s="41"/>
      <c r="AN15884" s="41"/>
      <c r="AO15884" s="41"/>
      <c r="AP15884" s="41"/>
      <c r="AQ15884" s="41"/>
      <c r="AR15884" s="41"/>
      <c r="AS15884" s="41"/>
      <c r="AT15884" s="41"/>
      <c r="AU15884" s="41"/>
      <c r="AV15884" s="41"/>
      <c r="AW15884" s="41"/>
      <c r="AX15884" s="41"/>
      <c r="AY15884" s="41"/>
      <c r="AZ15884" s="41"/>
      <c r="BA15884" s="41"/>
      <c r="BB15884" s="41"/>
      <c r="BC15884" s="41"/>
      <c r="BD15884" s="41"/>
      <c r="BE15884" s="41"/>
      <c r="BF15884" s="41"/>
      <c r="BG15884" s="41"/>
      <c r="BH15884" s="41"/>
      <c r="BI15884" s="41"/>
      <c r="BJ15884" s="41"/>
      <c r="BK15884" s="41"/>
      <c r="BL15884" s="41"/>
      <c r="BM15884" s="41"/>
      <c r="BN15884" s="41"/>
      <c r="BO15884" s="41"/>
      <c r="BP15884" s="108"/>
      <c r="CG15884" s="102"/>
      <c r="CI15884" s="45"/>
    </row>
    <row r="15885" spans="37:87" ht="13" customHeight="1">
      <c r="AK15885" s="114"/>
      <c r="AL15885" s="41"/>
      <c r="AM15885" s="41"/>
      <c r="AN15885" s="41"/>
      <c r="AO15885" s="41"/>
      <c r="AP15885" s="41"/>
      <c r="AQ15885" s="41"/>
      <c r="AR15885" s="41"/>
      <c r="AS15885" s="41"/>
      <c r="AT15885" s="41"/>
      <c r="AU15885" s="41"/>
      <c r="AV15885" s="41"/>
      <c r="AW15885" s="41"/>
      <c r="AX15885" s="41"/>
      <c r="AY15885" s="41"/>
      <c r="AZ15885" s="41"/>
      <c r="BA15885" s="41"/>
      <c r="BB15885" s="41"/>
      <c r="BC15885" s="41"/>
      <c r="BD15885" s="41"/>
      <c r="BE15885" s="41"/>
      <c r="BF15885" s="41"/>
      <c r="BG15885" s="41"/>
      <c r="BH15885" s="41"/>
      <c r="BI15885" s="41"/>
      <c r="BJ15885" s="41"/>
      <c r="BK15885" s="41"/>
      <c r="BL15885" s="41"/>
      <c r="BM15885" s="41"/>
      <c r="BN15885" s="41"/>
      <c r="BO15885" s="41"/>
      <c r="BP15885" s="108"/>
      <c r="CG15885" s="102"/>
      <c r="CI15885" s="45"/>
    </row>
    <row r="15886" spans="37:87" ht="13" customHeight="1">
      <c r="AK15886" s="114"/>
      <c r="AL15886" s="41"/>
      <c r="AM15886" s="41"/>
      <c r="AN15886" s="41"/>
      <c r="AO15886" s="41"/>
      <c r="AP15886" s="41"/>
      <c r="AQ15886" s="41"/>
      <c r="AR15886" s="41"/>
      <c r="AS15886" s="41"/>
      <c r="AT15886" s="41"/>
      <c r="AU15886" s="41"/>
      <c r="AV15886" s="41"/>
      <c r="AW15886" s="41"/>
      <c r="AX15886" s="41"/>
      <c r="AY15886" s="41"/>
      <c r="AZ15886" s="41"/>
      <c r="BA15886" s="41"/>
      <c r="BB15886" s="41"/>
      <c r="BC15886" s="41"/>
      <c r="BD15886" s="41"/>
      <c r="BE15886" s="41"/>
      <c r="BF15886" s="41"/>
      <c r="BG15886" s="41"/>
      <c r="BH15886" s="41"/>
      <c r="BI15886" s="41"/>
      <c r="BJ15886" s="41"/>
      <c r="BK15886" s="41"/>
      <c r="BL15886" s="41"/>
      <c r="BM15886" s="41"/>
      <c r="BN15886" s="41"/>
      <c r="BO15886" s="41"/>
      <c r="BP15886" s="108"/>
      <c r="CG15886" s="102"/>
      <c r="CI15886" s="45"/>
    </row>
    <row r="15887" spans="37:87" ht="13" customHeight="1">
      <c r="AK15887" s="114"/>
      <c r="AL15887" s="41"/>
      <c r="AM15887" s="41"/>
      <c r="AN15887" s="41"/>
      <c r="AO15887" s="41"/>
      <c r="AP15887" s="41"/>
      <c r="AQ15887" s="41"/>
      <c r="AR15887" s="41"/>
      <c r="AS15887" s="41"/>
      <c r="AT15887" s="41"/>
      <c r="AU15887" s="41"/>
      <c r="AV15887" s="41"/>
      <c r="AW15887" s="41"/>
      <c r="AX15887" s="41"/>
      <c r="AY15887" s="41"/>
      <c r="AZ15887" s="41"/>
      <c r="BA15887" s="41"/>
      <c r="BB15887" s="41"/>
      <c r="BC15887" s="41"/>
      <c r="BD15887" s="41"/>
      <c r="BE15887" s="41"/>
      <c r="BF15887" s="41"/>
      <c r="BG15887" s="41"/>
      <c r="BH15887" s="41"/>
      <c r="BI15887" s="41"/>
      <c r="BJ15887" s="41"/>
      <c r="BK15887" s="41"/>
      <c r="BL15887" s="41"/>
      <c r="BM15887" s="41"/>
      <c r="BN15887" s="41"/>
      <c r="BO15887" s="41"/>
      <c r="BP15887" s="108"/>
      <c r="CG15887" s="102"/>
      <c r="CI15887" s="45"/>
    </row>
    <row r="15888" spans="37:87" ht="13" customHeight="1">
      <c r="AK15888" s="114"/>
      <c r="AL15888" s="41"/>
      <c r="AM15888" s="41"/>
      <c r="AN15888" s="41"/>
      <c r="AO15888" s="41"/>
      <c r="AP15888" s="41"/>
      <c r="AQ15888" s="41"/>
      <c r="AR15888" s="41"/>
      <c r="AS15888" s="41"/>
      <c r="AT15888" s="41"/>
      <c r="AU15888" s="41"/>
      <c r="AV15888" s="41"/>
      <c r="AW15888" s="41"/>
      <c r="AX15888" s="41"/>
      <c r="AY15888" s="41"/>
      <c r="AZ15888" s="41"/>
      <c r="BA15888" s="41"/>
      <c r="BB15888" s="41"/>
      <c r="BC15888" s="41"/>
      <c r="BD15888" s="41"/>
      <c r="BE15888" s="41"/>
      <c r="BF15888" s="41"/>
      <c r="BG15888" s="41"/>
      <c r="BH15888" s="41"/>
      <c r="BI15888" s="41"/>
      <c r="BJ15888" s="41"/>
      <c r="BK15888" s="41"/>
      <c r="BL15888" s="41"/>
      <c r="BM15888" s="41"/>
      <c r="BN15888" s="41"/>
      <c r="BO15888" s="41"/>
      <c r="BP15888" s="108"/>
      <c r="CG15888" s="102"/>
      <c r="CI15888" s="45"/>
    </row>
    <row r="15889" spans="37:87" ht="13" customHeight="1">
      <c r="AK15889" s="114"/>
      <c r="AL15889" s="41"/>
      <c r="AM15889" s="41"/>
      <c r="AN15889" s="41"/>
      <c r="AO15889" s="41"/>
      <c r="AP15889" s="41"/>
      <c r="AQ15889" s="41"/>
      <c r="AR15889" s="41"/>
      <c r="AS15889" s="41"/>
      <c r="AT15889" s="41"/>
      <c r="AU15889" s="41"/>
      <c r="AV15889" s="41"/>
      <c r="AW15889" s="41"/>
      <c r="AX15889" s="41"/>
      <c r="AY15889" s="41"/>
      <c r="AZ15889" s="41"/>
      <c r="BA15889" s="41"/>
      <c r="BB15889" s="41"/>
      <c r="BC15889" s="41"/>
      <c r="BD15889" s="41"/>
      <c r="BE15889" s="41"/>
      <c r="BF15889" s="41"/>
      <c r="BG15889" s="41"/>
      <c r="BH15889" s="41"/>
      <c r="BI15889" s="41"/>
      <c r="BJ15889" s="41"/>
      <c r="BK15889" s="41"/>
      <c r="BL15889" s="41"/>
      <c r="BM15889" s="41"/>
      <c r="BN15889" s="41"/>
      <c r="BO15889" s="41"/>
      <c r="BP15889" s="108"/>
      <c r="CG15889" s="102"/>
      <c r="CI15889" s="45"/>
    </row>
    <row r="15890" spans="37:87" ht="13" customHeight="1">
      <c r="AK15890" s="114"/>
      <c r="AL15890" s="41"/>
      <c r="AM15890" s="41"/>
      <c r="AN15890" s="41"/>
      <c r="AO15890" s="41"/>
      <c r="AP15890" s="41"/>
      <c r="AQ15890" s="41"/>
      <c r="AR15890" s="41"/>
      <c r="AS15890" s="41"/>
      <c r="AT15890" s="41"/>
      <c r="AU15890" s="41"/>
      <c r="AV15890" s="41"/>
      <c r="AW15890" s="41"/>
      <c r="AX15890" s="41"/>
      <c r="AY15890" s="41"/>
      <c r="AZ15890" s="41"/>
      <c r="BA15890" s="41"/>
      <c r="BB15890" s="41"/>
      <c r="BC15890" s="41"/>
      <c r="BD15890" s="41"/>
      <c r="BE15890" s="41"/>
      <c r="BF15890" s="41"/>
      <c r="BG15890" s="41"/>
      <c r="BH15890" s="41"/>
      <c r="BI15890" s="41"/>
      <c r="BJ15890" s="41"/>
      <c r="BK15890" s="41"/>
      <c r="BL15890" s="41"/>
      <c r="BM15890" s="41"/>
      <c r="BN15890" s="41"/>
      <c r="BO15890" s="41"/>
      <c r="BP15890" s="108"/>
      <c r="CG15890" s="102"/>
      <c r="CI15890" s="45"/>
    </row>
    <row r="15891" spans="37:87" ht="13" customHeight="1">
      <c r="AK15891" s="114"/>
      <c r="AL15891" s="41"/>
      <c r="AM15891" s="41"/>
      <c r="AN15891" s="41"/>
      <c r="AO15891" s="41"/>
      <c r="AP15891" s="41"/>
      <c r="AQ15891" s="41"/>
      <c r="AR15891" s="41"/>
      <c r="AS15891" s="41"/>
      <c r="AT15891" s="41"/>
      <c r="AU15891" s="41"/>
      <c r="AV15891" s="41"/>
      <c r="AW15891" s="41"/>
      <c r="AX15891" s="41"/>
      <c r="AY15891" s="41"/>
      <c r="AZ15891" s="41"/>
      <c r="BA15891" s="41"/>
      <c r="BB15891" s="41"/>
      <c r="BC15891" s="41"/>
      <c r="BD15891" s="41"/>
      <c r="BE15891" s="41"/>
      <c r="BF15891" s="41"/>
      <c r="BG15891" s="41"/>
      <c r="BH15891" s="41"/>
      <c r="BI15891" s="41"/>
      <c r="BJ15891" s="41"/>
      <c r="BK15891" s="41"/>
      <c r="BL15891" s="41"/>
      <c r="BM15891" s="41"/>
      <c r="BN15891" s="41"/>
      <c r="BO15891" s="41"/>
      <c r="BP15891" s="108"/>
      <c r="CG15891" s="102"/>
      <c r="CI15891" s="45"/>
    </row>
    <row r="15892" spans="37:87" ht="13" customHeight="1">
      <c r="AK15892" s="114"/>
      <c r="AL15892" s="41"/>
      <c r="AM15892" s="41"/>
      <c r="AN15892" s="41"/>
      <c r="AO15892" s="41"/>
      <c r="AP15892" s="41"/>
      <c r="AQ15892" s="41"/>
      <c r="AR15892" s="41"/>
      <c r="AS15892" s="41"/>
      <c r="AT15892" s="41"/>
      <c r="AU15892" s="41"/>
      <c r="AV15892" s="41"/>
      <c r="AW15892" s="41"/>
      <c r="AX15892" s="41"/>
      <c r="AY15892" s="41"/>
      <c r="AZ15892" s="41"/>
      <c r="BA15892" s="41"/>
      <c r="BB15892" s="41"/>
      <c r="BC15892" s="41"/>
      <c r="BD15892" s="41"/>
      <c r="BE15892" s="41"/>
      <c r="BF15892" s="41"/>
      <c r="BG15892" s="41"/>
      <c r="BH15892" s="41"/>
      <c r="BI15892" s="41"/>
      <c r="BJ15892" s="41"/>
      <c r="BK15892" s="41"/>
      <c r="BL15892" s="41"/>
      <c r="BM15892" s="41"/>
      <c r="BN15892" s="41"/>
      <c r="BO15892" s="41"/>
      <c r="BP15892" s="108"/>
      <c r="CG15892" s="102"/>
      <c r="CI15892" s="45"/>
    </row>
    <row r="15893" spans="37:87" ht="13" customHeight="1">
      <c r="AK15893" s="114"/>
      <c r="AL15893" s="41"/>
      <c r="AM15893" s="41"/>
      <c r="AN15893" s="41"/>
      <c r="AO15893" s="41"/>
      <c r="AP15893" s="41"/>
      <c r="AQ15893" s="41"/>
      <c r="AR15893" s="41"/>
      <c r="AS15893" s="41"/>
      <c r="AT15893" s="41"/>
      <c r="AU15893" s="41"/>
      <c r="AV15893" s="41"/>
      <c r="AW15893" s="41"/>
      <c r="AX15893" s="41"/>
      <c r="AY15893" s="41"/>
      <c r="AZ15893" s="41"/>
      <c r="BA15893" s="41"/>
      <c r="BB15893" s="41"/>
      <c r="BC15893" s="41"/>
      <c r="BD15893" s="41"/>
      <c r="BE15893" s="41"/>
      <c r="BF15893" s="41"/>
      <c r="BG15893" s="41"/>
      <c r="BH15893" s="41"/>
      <c r="BI15893" s="41"/>
      <c r="BJ15893" s="41"/>
      <c r="BK15893" s="41"/>
      <c r="BL15893" s="41"/>
      <c r="BM15893" s="41"/>
      <c r="BN15893" s="41"/>
      <c r="BO15893" s="41"/>
      <c r="BP15893" s="108"/>
      <c r="CG15893" s="102"/>
      <c r="CI15893" s="45"/>
    </row>
    <row r="15894" spans="37:87" ht="13" customHeight="1">
      <c r="AK15894" s="114"/>
      <c r="AL15894" s="41"/>
      <c r="AM15894" s="41"/>
      <c r="AN15894" s="41"/>
      <c r="AO15894" s="41"/>
      <c r="AP15894" s="41"/>
      <c r="AQ15894" s="41"/>
      <c r="AR15894" s="41"/>
      <c r="AS15894" s="41"/>
      <c r="AT15894" s="41"/>
      <c r="AU15894" s="41"/>
      <c r="AV15894" s="41"/>
      <c r="AW15894" s="41"/>
      <c r="AX15894" s="41"/>
      <c r="AY15894" s="41"/>
      <c r="AZ15894" s="41"/>
      <c r="BA15894" s="41"/>
      <c r="BB15894" s="41"/>
      <c r="BC15894" s="41"/>
      <c r="BD15894" s="41"/>
      <c r="BE15894" s="41"/>
      <c r="BF15894" s="41"/>
      <c r="BG15894" s="41"/>
      <c r="BH15894" s="41"/>
      <c r="BI15894" s="41"/>
      <c r="BJ15894" s="41"/>
      <c r="BK15894" s="41"/>
      <c r="BL15894" s="41"/>
      <c r="BM15894" s="41"/>
      <c r="BN15894" s="41"/>
      <c r="BO15894" s="41"/>
      <c r="BP15894" s="108"/>
      <c r="CG15894" s="102"/>
      <c r="CI15894" s="45"/>
    </row>
    <row r="15895" spans="37:87" ht="13" customHeight="1">
      <c r="AK15895" s="114"/>
      <c r="AL15895" s="41"/>
      <c r="AM15895" s="41"/>
      <c r="AN15895" s="41"/>
      <c r="AO15895" s="41"/>
      <c r="AP15895" s="41"/>
      <c r="AQ15895" s="41"/>
      <c r="AR15895" s="41"/>
      <c r="AS15895" s="41"/>
      <c r="AT15895" s="41"/>
      <c r="AU15895" s="41"/>
      <c r="AV15895" s="41"/>
      <c r="AW15895" s="41"/>
      <c r="AX15895" s="41"/>
      <c r="AY15895" s="41"/>
      <c r="AZ15895" s="41"/>
      <c r="BA15895" s="41"/>
      <c r="BB15895" s="41"/>
      <c r="BC15895" s="41"/>
      <c r="BD15895" s="41"/>
      <c r="BE15895" s="41"/>
      <c r="BF15895" s="41"/>
      <c r="BG15895" s="41"/>
      <c r="BH15895" s="41"/>
      <c r="BI15895" s="41"/>
      <c r="BJ15895" s="41"/>
      <c r="BK15895" s="41"/>
      <c r="BL15895" s="41"/>
      <c r="BM15895" s="41"/>
      <c r="BN15895" s="41"/>
      <c r="BO15895" s="41"/>
      <c r="BP15895" s="108"/>
      <c r="CG15895" s="102"/>
      <c r="CI15895" s="45"/>
    </row>
    <row r="15896" spans="37:87" ht="13" customHeight="1">
      <c r="AK15896" s="114"/>
      <c r="AL15896" s="41"/>
      <c r="AM15896" s="41"/>
      <c r="AN15896" s="41"/>
      <c r="AO15896" s="41"/>
      <c r="AP15896" s="41"/>
      <c r="AQ15896" s="41"/>
      <c r="AR15896" s="41"/>
      <c r="AS15896" s="41"/>
      <c r="AT15896" s="41"/>
      <c r="AU15896" s="41"/>
      <c r="AV15896" s="41"/>
      <c r="AW15896" s="41"/>
      <c r="AX15896" s="41"/>
      <c r="AY15896" s="41"/>
      <c r="AZ15896" s="41"/>
      <c r="BA15896" s="41"/>
      <c r="BB15896" s="41"/>
      <c r="BC15896" s="41"/>
      <c r="BD15896" s="41"/>
      <c r="BE15896" s="41"/>
      <c r="BF15896" s="41"/>
      <c r="BG15896" s="41"/>
      <c r="BH15896" s="41"/>
      <c r="BI15896" s="41"/>
      <c r="BJ15896" s="41"/>
      <c r="BK15896" s="41"/>
      <c r="BL15896" s="41"/>
      <c r="BM15896" s="41"/>
      <c r="BN15896" s="41"/>
      <c r="BO15896" s="41"/>
      <c r="BP15896" s="108"/>
      <c r="CG15896" s="102"/>
      <c r="CI15896" s="45"/>
    </row>
    <row r="15897" spans="37:87" ht="13" customHeight="1">
      <c r="AK15897" s="114"/>
      <c r="AL15897" s="41"/>
      <c r="AM15897" s="41"/>
      <c r="AN15897" s="41"/>
      <c r="AO15897" s="41"/>
      <c r="AP15897" s="41"/>
      <c r="AQ15897" s="41"/>
      <c r="AR15897" s="41"/>
      <c r="AS15897" s="41"/>
      <c r="AT15897" s="41"/>
      <c r="AU15897" s="41"/>
      <c r="AV15897" s="41"/>
      <c r="AW15897" s="41"/>
      <c r="AX15897" s="41"/>
      <c r="AY15897" s="41"/>
      <c r="AZ15897" s="41"/>
      <c r="BA15897" s="41"/>
      <c r="BB15897" s="41"/>
      <c r="BC15897" s="41"/>
      <c r="BD15897" s="41"/>
      <c r="BE15897" s="41"/>
      <c r="BF15897" s="41"/>
      <c r="BG15897" s="41"/>
      <c r="BH15897" s="41"/>
      <c r="BI15897" s="41"/>
      <c r="BJ15897" s="41"/>
      <c r="BK15897" s="41"/>
      <c r="BL15897" s="41"/>
      <c r="BM15897" s="41"/>
      <c r="BN15897" s="41"/>
      <c r="BO15897" s="41"/>
      <c r="BP15897" s="108"/>
      <c r="CG15897" s="102"/>
      <c r="CI15897" s="45"/>
    </row>
    <row r="15898" spans="37:87" ht="13" customHeight="1">
      <c r="AK15898" s="114"/>
      <c r="AL15898" s="41"/>
      <c r="AM15898" s="41"/>
      <c r="AN15898" s="41"/>
      <c r="AO15898" s="41"/>
      <c r="AP15898" s="41"/>
      <c r="AQ15898" s="41"/>
      <c r="AR15898" s="41"/>
      <c r="AS15898" s="41"/>
      <c r="AT15898" s="41"/>
      <c r="AU15898" s="41"/>
      <c r="AV15898" s="41"/>
      <c r="AW15898" s="41"/>
      <c r="AX15898" s="41"/>
      <c r="AY15898" s="41"/>
      <c r="AZ15898" s="41"/>
      <c r="BA15898" s="41"/>
      <c r="BB15898" s="41"/>
      <c r="BC15898" s="41"/>
      <c r="BD15898" s="41"/>
      <c r="BE15898" s="41"/>
      <c r="BF15898" s="41"/>
      <c r="BG15898" s="41"/>
      <c r="BH15898" s="41"/>
      <c r="BI15898" s="41"/>
      <c r="BJ15898" s="41"/>
      <c r="BK15898" s="41"/>
      <c r="BL15898" s="41"/>
      <c r="BM15898" s="41"/>
      <c r="BN15898" s="41"/>
      <c r="BO15898" s="41"/>
      <c r="BP15898" s="108"/>
      <c r="CG15898" s="102"/>
      <c r="CI15898" s="45"/>
    </row>
    <row r="15899" spans="37:87" ht="13" customHeight="1">
      <c r="AK15899" s="114"/>
      <c r="AL15899" s="41"/>
      <c r="AM15899" s="41"/>
      <c r="AN15899" s="41"/>
      <c r="AO15899" s="41"/>
      <c r="AP15899" s="41"/>
      <c r="AQ15899" s="41"/>
      <c r="AR15899" s="41"/>
      <c r="AS15899" s="41"/>
      <c r="AT15899" s="41"/>
      <c r="AU15899" s="41"/>
      <c r="AV15899" s="41"/>
      <c r="AW15899" s="41"/>
      <c r="AX15899" s="41"/>
      <c r="AY15899" s="41"/>
      <c r="AZ15899" s="41"/>
      <c r="BA15899" s="41"/>
      <c r="BB15899" s="41"/>
      <c r="BC15899" s="41"/>
      <c r="BD15899" s="41"/>
      <c r="BE15899" s="41"/>
      <c r="BF15899" s="41"/>
      <c r="BG15899" s="41"/>
      <c r="BH15899" s="41"/>
      <c r="BI15899" s="41"/>
      <c r="BJ15899" s="41"/>
      <c r="BK15899" s="41"/>
      <c r="BL15899" s="41"/>
      <c r="BM15899" s="41"/>
      <c r="BN15899" s="41"/>
      <c r="BO15899" s="41"/>
      <c r="BP15899" s="108"/>
      <c r="CG15899" s="102"/>
      <c r="CI15899" s="45"/>
    </row>
    <row r="15900" spans="37:87" ht="13" customHeight="1">
      <c r="AK15900" s="114"/>
      <c r="AL15900" s="41"/>
      <c r="AM15900" s="41"/>
      <c r="AN15900" s="41"/>
      <c r="AO15900" s="41"/>
      <c r="AP15900" s="41"/>
      <c r="AQ15900" s="41"/>
      <c r="AR15900" s="41"/>
      <c r="AS15900" s="41"/>
      <c r="AT15900" s="41"/>
      <c r="AU15900" s="41"/>
      <c r="AV15900" s="41"/>
      <c r="AW15900" s="41"/>
      <c r="AX15900" s="41"/>
      <c r="AY15900" s="41"/>
      <c r="AZ15900" s="41"/>
      <c r="BA15900" s="41"/>
      <c r="BB15900" s="41"/>
      <c r="BC15900" s="41"/>
      <c r="BD15900" s="41"/>
      <c r="BE15900" s="41"/>
      <c r="BF15900" s="41"/>
      <c r="BG15900" s="41"/>
      <c r="BH15900" s="41"/>
      <c r="BI15900" s="41"/>
      <c r="BJ15900" s="41"/>
      <c r="BK15900" s="41"/>
      <c r="BL15900" s="41"/>
      <c r="BM15900" s="41"/>
      <c r="BN15900" s="41"/>
      <c r="BO15900" s="41"/>
      <c r="BP15900" s="108"/>
      <c r="CG15900" s="102"/>
      <c r="CI15900" s="45"/>
    </row>
    <row r="15901" spans="37:87" ht="13" customHeight="1">
      <c r="AK15901" s="114"/>
      <c r="AL15901" s="41"/>
      <c r="AM15901" s="41"/>
      <c r="AN15901" s="41"/>
      <c r="AO15901" s="41"/>
      <c r="AP15901" s="41"/>
      <c r="AQ15901" s="41"/>
      <c r="AR15901" s="41"/>
      <c r="AS15901" s="41"/>
      <c r="AT15901" s="41"/>
      <c r="AU15901" s="41"/>
      <c r="AV15901" s="41"/>
      <c r="AW15901" s="41"/>
      <c r="AX15901" s="41"/>
      <c r="AY15901" s="41"/>
      <c r="AZ15901" s="41"/>
      <c r="BA15901" s="41"/>
      <c r="BB15901" s="41"/>
      <c r="BC15901" s="41"/>
      <c r="BD15901" s="41"/>
      <c r="BE15901" s="41"/>
      <c r="BF15901" s="41"/>
      <c r="BG15901" s="41"/>
      <c r="BH15901" s="41"/>
      <c r="BI15901" s="41"/>
      <c r="BJ15901" s="41"/>
      <c r="BK15901" s="41"/>
      <c r="BL15901" s="41"/>
      <c r="BM15901" s="41"/>
      <c r="BN15901" s="41"/>
      <c r="BO15901" s="41"/>
      <c r="BP15901" s="108"/>
      <c r="CG15901" s="102"/>
      <c r="CI15901" s="45"/>
    </row>
    <row r="15902" spans="37:87" ht="13" customHeight="1">
      <c r="AK15902" s="114"/>
      <c r="AL15902" s="41"/>
      <c r="AM15902" s="41"/>
      <c r="AN15902" s="41"/>
      <c r="AO15902" s="41"/>
      <c r="AP15902" s="41"/>
      <c r="AQ15902" s="41"/>
      <c r="AR15902" s="41"/>
      <c r="AS15902" s="41"/>
      <c r="AT15902" s="41"/>
      <c r="AU15902" s="41"/>
      <c r="AV15902" s="41"/>
      <c r="AW15902" s="41"/>
      <c r="AX15902" s="41"/>
      <c r="AY15902" s="41"/>
      <c r="AZ15902" s="41"/>
      <c r="BA15902" s="41"/>
      <c r="BB15902" s="41"/>
      <c r="BC15902" s="41"/>
      <c r="BD15902" s="41"/>
      <c r="BE15902" s="41"/>
      <c r="BF15902" s="41"/>
      <c r="BG15902" s="41"/>
      <c r="BH15902" s="41"/>
      <c r="BI15902" s="41"/>
      <c r="BJ15902" s="41"/>
      <c r="BK15902" s="41"/>
      <c r="BL15902" s="41"/>
      <c r="BM15902" s="41"/>
      <c r="BN15902" s="41"/>
      <c r="BO15902" s="41"/>
      <c r="BP15902" s="108"/>
      <c r="CG15902" s="102"/>
      <c r="CI15902" s="45"/>
    </row>
    <row r="15903" spans="37:87" ht="13" customHeight="1">
      <c r="AK15903" s="114"/>
      <c r="AL15903" s="41"/>
      <c r="AM15903" s="41"/>
      <c r="AN15903" s="41"/>
      <c r="AO15903" s="41"/>
      <c r="AP15903" s="41"/>
      <c r="AQ15903" s="41"/>
      <c r="AR15903" s="41"/>
      <c r="AS15903" s="41"/>
      <c r="AT15903" s="41"/>
      <c r="AU15903" s="41"/>
      <c r="AV15903" s="41"/>
      <c r="AW15903" s="41"/>
      <c r="AX15903" s="41"/>
      <c r="AY15903" s="41"/>
      <c r="AZ15903" s="41"/>
      <c r="BA15903" s="41"/>
      <c r="BB15903" s="41"/>
      <c r="BC15903" s="41"/>
      <c r="BD15903" s="41"/>
      <c r="BE15903" s="41"/>
      <c r="BF15903" s="41"/>
      <c r="BG15903" s="41"/>
      <c r="BH15903" s="41"/>
      <c r="BI15903" s="41"/>
      <c r="BJ15903" s="41"/>
      <c r="BK15903" s="41"/>
      <c r="BL15903" s="41"/>
      <c r="BM15903" s="41"/>
      <c r="BN15903" s="41"/>
      <c r="BO15903" s="41"/>
      <c r="BP15903" s="108"/>
      <c r="CG15903" s="102"/>
      <c r="CI15903" s="45"/>
    </row>
    <row r="15904" spans="37:87" ht="13" customHeight="1">
      <c r="AK15904" s="114"/>
      <c r="AL15904" s="41"/>
      <c r="AM15904" s="41"/>
      <c r="AN15904" s="41"/>
      <c r="AO15904" s="41"/>
      <c r="AP15904" s="41"/>
      <c r="AQ15904" s="41"/>
      <c r="AR15904" s="41"/>
      <c r="AS15904" s="41"/>
      <c r="AT15904" s="41"/>
      <c r="AU15904" s="41"/>
      <c r="AV15904" s="41"/>
      <c r="AW15904" s="41"/>
      <c r="AX15904" s="41"/>
      <c r="AY15904" s="41"/>
      <c r="AZ15904" s="41"/>
      <c r="BA15904" s="41"/>
      <c r="BB15904" s="41"/>
      <c r="BC15904" s="41"/>
      <c r="BD15904" s="41"/>
      <c r="BE15904" s="41"/>
      <c r="BF15904" s="41"/>
      <c r="BG15904" s="41"/>
      <c r="BH15904" s="41"/>
      <c r="BI15904" s="41"/>
      <c r="BJ15904" s="41"/>
      <c r="BK15904" s="41"/>
      <c r="BL15904" s="41"/>
      <c r="BM15904" s="41"/>
      <c r="BN15904" s="41"/>
      <c r="BO15904" s="41"/>
      <c r="BP15904" s="108"/>
      <c r="CG15904" s="102"/>
      <c r="CI15904" s="45"/>
    </row>
    <row r="15905" spans="37:87" ht="13" customHeight="1">
      <c r="AK15905" s="114"/>
      <c r="AL15905" s="41"/>
      <c r="AM15905" s="41"/>
      <c r="AN15905" s="41"/>
      <c r="AO15905" s="41"/>
      <c r="AP15905" s="41"/>
      <c r="AQ15905" s="41"/>
      <c r="AR15905" s="41"/>
      <c r="AS15905" s="41"/>
      <c r="AT15905" s="41"/>
      <c r="AU15905" s="41"/>
      <c r="AV15905" s="41"/>
      <c r="AW15905" s="41"/>
      <c r="AX15905" s="41"/>
      <c r="AY15905" s="41"/>
      <c r="AZ15905" s="41"/>
      <c r="BA15905" s="41"/>
      <c r="BB15905" s="41"/>
      <c r="BC15905" s="41"/>
      <c r="BD15905" s="41"/>
      <c r="BE15905" s="41"/>
      <c r="BF15905" s="41"/>
      <c r="BG15905" s="41"/>
      <c r="BH15905" s="41"/>
      <c r="BI15905" s="41"/>
      <c r="BJ15905" s="41"/>
      <c r="BK15905" s="41"/>
      <c r="BL15905" s="41"/>
      <c r="BM15905" s="41"/>
      <c r="BN15905" s="41"/>
      <c r="BO15905" s="41"/>
      <c r="BP15905" s="108"/>
      <c r="CG15905" s="102"/>
      <c r="CI15905" s="45"/>
    </row>
    <row r="15906" spans="37:87" ht="13" customHeight="1">
      <c r="AK15906" s="114"/>
      <c r="AL15906" s="41"/>
      <c r="AM15906" s="41"/>
      <c r="AN15906" s="41"/>
      <c r="AO15906" s="41"/>
      <c r="AP15906" s="41"/>
      <c r="AQ15906" s="41"/>
      <c r="AR15906" s="41"/>
      <c r="AS15906" s="41"/>
      <c r="AT15906" s="41"/>
      <c r="AU15906" s="41"/>
      <c r="AV15906" s="41"/>
      <c r="AW15906" s="41"/>
      <c r="AX15906" s="41"/>
      <c r="AY15906" s="41"/>
      <c r="AZ15906" s="41"/>
      <c r="BA15906" s="41"/>
      <c r="BB15906" s="41"/>
      <c r="BC15906" s="41"/>
      <c r="BD15906" s="41"/>
      <c r="BE15906" s="41"/>
      <c r="BF15906" s="41"/>
      <c r="BG15906" s="41"/>
      <c r="BH15906" s="41"/>
      <c r="BI15906" s="41"/>
      <c r="BJ15906" s="41"/>
      <c r="BK15906" s="41"/>
      <c r="BL15906" s="41"/>
      <c r="BM15906" s="41"/>
      <c r="BN15906" s="41"/>
      <c r="BO15906" s="41"/>
      <c r="BP15906" s="108"/>
      <c r="CG15906" s="102"/>
      <c r="CI15906" s="45"/>
    </row>
    <row r="15907" spans="37:87" ht="13" customHeight="1">
      <c r="AK15907" s="114"/>
      <c r="AL15907" s="41"/>
      <c r="AM15907" s="41"/>
      <c r="AN15907" s="41"/>
      <c r="AO15907" s="41"/>
      <c r="AP15907" s="41"/>
      <c r="AQ15907" s="41"/>
      <c r="AR15907" s="41"/>
      <c r="AS15907" s="41"/>
      <c r="AT15907" s="41"/>
      <c r="AU15907" s="41"/>
      <c r="AV15907" s="41"/>
      <c r="AW15907" s="41"/>
      <c r="AX15907" s="41"/>
      <c r="AY15907" s="41"/>
      <c r="AZ15907" s="41"/>
      <c r="BA15907" s="41"/>
      <c r="BB15907" s="41"/>
      <c r="BC15907" s="41"/>
      <c r="BD15907" s="41"/>
      <c r="BE15907" s="41"/>
      <c r="BF15907" s="41"/>
      <c r="BG15907" s="41"/>
      <c r="BH15907" s="41"/>
      <c r="BI15907" s="41"/>
      <c r="BJ15907" s="41"/>
      <c r="BK15907" s="41"/>
      <c r="BL15907" s="41"/>
      <c r="BM15907" s="41"/>
      <c r="BN15907" s="41"/>
      <c r="BO15907" s="41"/>
      <c r="BP15907" s="108"/>
      <c r="CG15907" s="102"/>
      <c r="CI15907" s="45"/>
    </row>
    <row r="15908" spans="37:87" ht="13" customHeight="1">
      <c r="AK15908" s="114"/>
      <c r="AL15908" s="41"/>
      <c r="AM15908" s="41"/>
      <c r="AN15908" s="41"/>
      <c r="AO15908" s="41"/>
      <c r="AP15908" s="41"/>
      <c r="AQ15908" s="41"/>
      <c r="AR15908" s="41"/>
      <c r="AS15908" s="41"/>
      <c r="AT15908" s="41"/>
      <c r="AU15908" s="41"/>
      <c r="AV15908" s="41"/>
      <c r="AW15908" s="41"/>
      <c r="AX15908" s="41"/>
      <c r="AY15908" s="41"/>
      <c r="AZ15908" s="41"/>
      <c r="BA15908" s="41"/>
      <c r="BB15908" s="41"/>
      <c r="BC15908" s="41"/>
      <c r="BD15908" s="41"/>
      <c r="BE15908" s="41"/>
      <c r="BF15908" s="41"/>
      <c r="BG15908" s="41"/>
      <c r="BH15908" s="41"/>
      <c r="BI15908" s="41"/>
      <c r="BJ15908" s="41"/>
      <c r="BK15908" s="41"/>
      <c r="BL15908" s="41"/>
      <c r="BM15908" s="41"/>
      <c r="BN15908" s="41"/>
      <c r="BO15908" s="41"/>
      <c r="BP15908" s="108"/>
      <c r="CG15908" s="102"/>
      <c r="CI15908" s="45"/>
    </row>
    <row r="15909" spans="37:87" ht="13" customHeight="1">
      <c r="AK15909" s="114"/>
      <c r="AL15909" s="41"/>
      <c r="AM15909" s="41"/>
      <c r="AN15909" s="41"/>
      <c r="AO15909" s="41"/>
      <c r="AP15909" s="41"/>
      <c r="AQ15909" s="41"/>
      <c r="AR15909" s="41"/>
      <c r="AS15909" s="41"/>
      <c r="AT15909" s="41"/>
      <c r="AU15909" s="41"/>
      <c r="AV15909" s="41"/>
      <c r="AW15909" s="41"/>
      <c r="AX15909" s="41"/>
      <c r="AY15909" s="41"/>
      <c r="AZ15909" s="41"/>
      <c r="BA15909" s="41"/>
      <c r="BB15909" s="41"/>
      <c r="BC15909" s="41"/>
      <c r="BD15909" s="41"/>
      <c r="BE15909" s="41"/>
      <c r="BF15909" s="41"/>
      <c r="BG15909" s="41"/>
      <c r="BH15909" s="41"/>
      <c r="BI15909" s="41"/>
      <c r="BJ15909" s="41"/>
      <c r="BK15909" s="41"/>
      <c r="BL15909" s="41"/>
      <c r="BM15909" s="41"/>
      <c r="BN15909" s="41"/>
      <c r="BO15909" s="41"/>
      <c r="BP15909" s="108"/>
      <c r="CG15909" s="102"/>
      <c r="CI15909" s="45"/>
    </row>
    <row r="15910" spans="37:87" ht="13" customHeight="1">
      <c r="AK15910" s="114"/>
      <c r="AL15910" s="41"/>
      <c r="AM15910" s="41"/>
      <c r="AN15910" s="41"/>
      <c r="AO15910" s="41"/>
      <c r="AP15910" s="41"/>
      <c r="AQ15910" s="41"/>
      <c r="AR15910" s="41"/>
      <c r="AS15910" s="41"/>
      <c r="AT15910" s="41"/>
      <c r="AU15910" s="41"/>
      <c r="AV15910" s="41"/>
      <c r="AW15910" s="41"/>
      <c r="AX15910" s="41"/>
      <c r="AY15910" s="41"/>
      <c r="AZ15910" s="41"/>
      <c r="BA15910" s="41"/>
      <c r="BB15910" s="41"/>
      <c r="BC15910" s="41"/>
      <c r="BD15910" s="41"/>
      <c r="BE15910" s="41"/>
      <c r="BF15910" s="41"/>
      <c r="BG15910" s="41"/>
      <c r="BH15910" s="41"/>
      <c r="BI15910" s="41"/>
      <c r="BJ15910" s="41"/>
      <c r="BK15910" s="41"/>
      <c r="BL15910" s="41"/>
      <c r="BM15910" s="41"/>
      <c r="BN15910" s="41"/>
      <c r="BO15910" s="41"/>
      <c r="BP15910" s="108"/>
      <c r="CG15910" s="102"/>
      <c r="CI15910" s="45"/>
    </row>
    <row r="15911" spans="37:87" ht="13" customHeight="1">
      <c r="AK15911" s="114"/>
      <c r="AL15911" s="41"/>
      <c r="AM15911" s="41"/>
      <c r="AN15911" s="41"/>
      <c r="AO15911" s="41"/>
      <c r="AP15911" s="41"/>
      <c r="AQ15911" s="41"/>
      <c r="AR15911" s="41"/>
      <c r="AS15911" s="41"/>
      <c r="AT15911" s="41"/>
      <c r="AU15911" s="41"/>
      <c r="AV15911" s="41"/>
      <c r="AW15911" s="41"/>
      <c r="AX15911" s="41"/>
      <c r="AY15911" s="41"/>
      <c r="AZ15911" s="41"/>
      <c r="BA15911" s="41"/>
      <c r="BB15911" s="41"/>
      <c r="BC15911" s="41"/>
      <c r="BD15911" s="41"/>
      <c r="BE15911" s="41"/>
      <c r="BF15911" s="41"/>
      <c r="BG15911" s="41"/>
      <c r="BH15911" s="41"/>
      <c r="BI15911" s="41"/>
      <c r="BJ15911" s="41"/>
      <c r="BK15911" s="41"/>
      <c r="BL15911" s="41"/>
      <c r="BM15911" s="41"/>
      <c r="BN15911" s="41"/>
      <c r="BO15911" s="41"/>
      <c r="BP15911" s="108"/>
      <c r="CG15911" s="102"/>
      <c r="CI15911" s="45"/>
    </row>
    <row r="15912" spans="37:87" ht="13" customHeight="1">
      <c r="AK15912" s="114"/>
      <c r="AL15912" s="41"/>
      <c r="AM15912" s="41"/>
      <c r="AN15912" s="41"/>
      <c r="AO15912" s="41"/>
      <c r="AP15912" s="41"/>
      <c r="AQ15912" s="41"/>
      <c r="AR15912" s="41"/>
      <c r="AS15912" s="41"/>
      <c r="AT15912" s="41"/>
      <c r="AU15912" s="41"/>
      <c r="AV15912" s="41"/>
      <c r="AW15912" s="41"/>
      <c r="AX15912" s="41"/>
      <c r="AY15912" s="41"/>
      <c r="AZ15912" s="41"/>
      <c r="BA15912" s="41"/>
      <c r="BB15912" s="41"/>
      <c r="BC15912" s="41"/>
      <c r="BD15912" s="41"/>
      <c r="BE15912" s="41"/>
      <c r="BF15912" s="41"/>
      <c r="BG15912" s="41"/>
      <c r="BH15912" s="41"/>
      <c r="BI15912" s="41"/>
      <c r="BJ15912" s="41"/>
      <c r="BK15912" s="41"/>
      <c r="BL15912" s="41"/>
      <c r="BM15912" s="41"/>
      <c r="BN15912" s="41"/>
      <c r="BO15912" s="41"/>
      <c r="BP15912" s="108"/>
      <c r="CG15912" s="102"/>
      <c r="CI15912" s="45"/>
    </row>
    <row r="15913" spans="37:87" ht="13" customHeight="1">
      <c r="AK15913" s="114"/>
      <c r="AL15913" s="41"/>
      <c r="AM15913" s="41"/>
      <c r="AN15913" s="41"/>
      <c r="AO15913" s="41"/>
      <c r="AP15913" s="41"/>
      <c r="AQ15913" s="41"/>
      <c r="AR15913" s="41"/>
      <c r="AS15913" s="41"/>
      <c r="AT15913" s="41"/>
      <c r="AU15913" s="41"/>
      <c r="AV15913" s="41"/>
      <c r="AW15913" s="41"/>
      <c r="AX15913" s="41"/>
      <c r="AY15913" s="41"/>
      <c r="AZ15913" s="41"/>
      <c r="BA15913" s="41"/>
      <c r="BB15913" s="41"/>
      <c r="BC15913" s="41"/>
      <c r="BD15913" s="41"/>
      <c r="BE15913" s="41"/>
      <c r="BF15913" s="41"/>
      <c r="BG15913" s="41"/>
      <c r="BH15913" s="41"/>
      <c r="BI15913" s="41"/>
      <c r="BJ15913" s="41"/>
      <c r="BK15913" s="41"/>
      <c r="BL15913" s="41"/>
      <c r="BM15913" s="41"/>
      <c r="BN15913" s="41"/>
      <c r="BO15913" s="41"/>
      <c r="BP15913" s="108"/>
      <c r="CG15913" s="102"/>
      <c r="CI15913" s="45"/>
    </row>
    <row r="15914" spans="37:87" ht="13" customHeight="1">
      <c r="AK15914" s="114"/>
      <c r="AL15914" s="41"/>
      <c r="AM15914" s="41"/>
      <c r="AN15914" s="41"/>
      <c r="AO15914" s="41"/>
      <c r="AP15914" s="41"/>
      <c r="AQ15914" s="41"/>
      <c r="AR15914" s="41"/>
      <c r="AS15914" s="41"/>
      <c r="AT15914" s="41"/>
      <c r="AU15914" s="41"/>
      <c r="AV15914" s="41"/>
      <c r="AW15914" s="41"/>
      <c r="AX15914" s="41"/>
      <c r="AY15914" s="41"/>
      <c r="AZ15914" s="41"/>
      <c r="BA15914" s="41"/>
      <c r="BB15914" s="41"/>
      <c r="BC15914" s="41"/>
      <c r="BD15914" s="41"/>
      <c r="BE15914" s="41"/>
      <c r="BF15914" s="41"/>
      <c r="BG15914" s="41"/>
      <c r="BH15914" s="41"/>
      <c r="BI15914" s="41"/>
      <c r="BJ15914" s="41"/>
      <c r="BK15914" s="41"/>
      <c r="BL15914" s="41"/>
      <c r="BM15914" s="41"/>
      <c r="BN15914" s="41"/>
      <c r="BO15914" s="41"/>
      <c r="BP15914" s="108"/>
      <c r="CG15914" s="102"/>
      <c r="CI15914" s="45"/>
    </row>
    <row r="15915" spans="37:87" ht="13" customHeight="1">
      <c r="AK15915" s="114"/>
      <c r="AL15915" s="41"/>
      <c r="AM15915" s="41"/>
      <c r="AN15915" s="41"/>
      <c r="AO15915" s="41"/>
      <c r="AP15915" s="41"/>
      <c r="AQ15915" s="41"/>
      <c r="AR15915" s="41"/>
      <c r="AS15915" s="41"/>
      <c r="AT15915" s="41"/>
      <c r="AU15915" s="41"/>
      <c r="AV15915" s="41"/>
      <c r="AW15915" s="41"/>
      <c r="AX15915" s="41"/>
      <c r="AY15915" s="41"/>
      <c r="AZ15915" s="41"/>
      <c r="BA15915" s="41"/>
      <c r="BB15915" s="41"/>
      <c r="BC15915" s="41"/>
      <c r="BD15915" s="41"/>
      <c r="BE15915" s="41"/>
      <c r="BF15915" s="41"/>
      <c r="BG15915" s="41"/>
      <c r="BH15915" s="41"/>
      <c r="BI15915" s="41"/>
      <c r="BJ15915" s="41"/>
      <c r="BK15915" s="41"/>
      <c r="BL15915" s="41"/>
      <c r="BM15915" s="41"/>
      <c r="BN15915" s="41"/>
      <c r="BO15915" s="41"/>
      <c r="BP15915" s="108"/>
      <c r="CG15915" s="102"/>
      <c r="CI15915" s="45"/>
    </row>
    <row r="15916" spans="37:87" ht="13" customHeight="1">
      <c r="AK15916" s="114"/>
      <c r="AL15916" s="41"/>
      <c r="AM15916" s="41"/>
      <c r="AN15916" s="41"/>
      <c r="AO15916" s="41"/>
      <c r="AP15916" s="41"/>
      <c r="AQ15916" s="41"/>
      <c r="AR15916" s="41"/>
      <c r="AS15916" s="41"/>
      <c r="AT15916" s="41"/>
      <c r="AU15916" s="41"/>
      <c r="AV15916" s="41"/>
      <c r="AW15916" s="41"/>
      <c r="AX15916" s="41"/>
      <c r="AY15916" s="41"/>
      <c r="AZ15916" s="41"/>
      <c r="BA15916" s="41"/>
      <c r="BB15916" s="41"/>
      <c r="BC15916" s="41"/>
      <c r="BD15916" s="41"/>
      <c r="BE15916" s="41"/>
      <c r="BF15916" s="41"/>
      <c r="BG15916" s="41"/>
      <c r="BH15916" s="41"/>
      <c r="BI15916" s="41"/>
      <c r="BJ15916" s="41"/>
      <c r="BK15916" s="41"/>
      <c r="BL15916" s="41"/>
      <c r="BM15916" s="41"/>
      <c r="BN15916" s="41"/>
      <c r="BO15916" s="41"/>
      <c r="BP15916" s="108"/>
      <c r="CG15916" s="102"/>
      <c r="CI15916" s="45"/>
    </row>
    <row r="15917" spans="37:87" ht="13" customHeight="1">
      <c r="AK15917" s="114"/>
      <c r="AL15917" s="41"/>
      <c r="AM15917" s="41"/>
      <c r="AN15917" s="41"/>
      <c r="AO15917" s="41"/>
      <c r="AP15917" s="41"/>
      <c r="AQ15917" s="41"/>
      <c r="AR15917" s="41"/>
      <c r="AS15917" s="41"/>
      <c r="AT15917" s="41"/>
      <c r="AU15917" s="41"/>
      <c r="AV15917" s="41"/>
      <c r="AW15917" s="41"/>
      <c r="AX15917" s="41"/>
      <c r="AY15917" s="41"/>
      <c r="AZ15917" s="41"/>
      <c r="BA15917" s="41"/>
      <c r="BB15917" s="41"/>
      <c r="BC15917" s="41"/>
      <c r="BD15917" s="41"/>
      <c r="BE15917" s="41"/>
      <c r="BF15917" s="41"/>
      <c r="BG15917" s="41"/>
      <c r="BH15917" s="41"/>
      <c r="BI15917" s="41"/>
      <c r="BJ15917" s="41"/>
      <c r="BK15917" s="41"/>
      <c r="BL15917" s="41"/>
      <c r="BM15917" s="41"/>
      <c r="BN15917" s="41"/>
      <c r="BO15917" s="41"/>
      <c r="BP15917" s="108"/>
      <c r="CG15917" s="102"/>
      <c r="CI15917" s="45"/>
    </row>
    <row r="15918" spans="37:87" ht="13" customHeight="1">
      <c r="AK15918" s="114"/>
      <c r="AL15918" s="41"/>
      <c r="AM15918" s="41"/>
      <c r="AN15918" s="41"/>
      <c r="AO15918" s="41"/>
      <c r="AP15918" s="41"/>
      <c r="AQ15918" s="41"/>
      <c r="AR15918" s="41"/>
      <c r="AS15918" s="41"/>
      <c r="AT15918" s="41"/>
      <c r="AU15918" s="41"/>
      <c r="AV15918" s="41"/>
      <c r="AW15918" s="41"/>
      <c r="AX15918" s="41"/>
      <c r="AY15918" s="41"/>
      <c r="AZ15918" s="41"/>
      <c r="BA15918" s="41"/>
      <c r="BB15918" s="41"/>
      <c r="BC15918" s="41"/>
      <c r="BD15918" s="41"/>
      <c r="BE15918" s="41"/>
      <c r="BF15918" s="41"/>
      <c r="BG15918" s="41"/>
      <c r="BH15918" s="41"/>
      <c r="BI15918" s="41"/>
      <c r="BJ15918" s="41"/>
      <c r="BK15918" s="41"/>
      <c r="BL15918" s="41"/>
      <c r="BM15918" s="41"/>
      <c r="BN15918" s="41"/>
      <c r="BO15918" s="41"/>
      <c r="BP15918" s="108"/>
      <c r="CG15918" s="102"/>
      <c r="CI15918" s="45"/>
    </row>
    <row r="15919" spans="37:87" ht="13" customHeight="1">
      <c r="AK15919" s="114"/>
      <c r="AL15919" s="41"/>
      <c r="AM15919" s="41"/>
      <c r="AN15919" s="41"/>
      <c r="AO15919" s="41"/>
      <c r="AP15919" s="41"/>
      <c r="AQ15919" s="41"/>
      <c r="AR15919" s="41"/>
      <c r="AS15919" s="41"/>
      <c r="AT15919" s="41"/>
      <c r="AU15919" s="41"/>
      <c r="AV15919" s="41"/>
      <c r="AW15919" s="41"/>
      <c r="AX15919" s="41"/>
      <c r="AY15919" s="41"/>
      <c r="AZ15919" s="41"/>
      <c r="BA15919" s="41"/>
      <c r="BB15919" s="41"/>
      <c r="BC15919" s="41"/>
      <c r="BD15919" s="41"/>
      <c r="BE15919" s="41"/>
      <c r="BF15919" s="41"/>
      <c r="BG15919" s="41"/>
      <c r="BH15919" s="41"/>
      <c r="BI15919" s="41"/>
      <c r="BJ15919" s="41"/>
      <c r="BK15919" s="41"/>
      <c r="BL15919" s="41"/>
      <c r="BM15919" s="41"/>
      <c r="BN15919" s="41"/>
      <c r="BO15919" s="41"/>
      <c r="BP15919" s="108"/>
      <c r="CG15919" s="102"/>
      <c r="CI15919" s="45"/>
    </row>
    <row r="15920" spans="37:87" ht="13" customHeight="1">
      <c r="AK15920" s="114"/>
      <c r="AL15920" s="41"/>
      <c r="AM15920" s="41"/>
      <c r="AN15920" s="41"/>
      <c r="AO15920" s="41"/>
      <c r="AP15920" s="41"/>
      <c r="AQ15920" s="41"/>
      <c r="AR15920" s="41"/>
      <c r="AS15920" s="41"/>
      <c r="AT15920" s="41"/>
      <c r="AU15920" s="41"/>
      <c r="AV15920" s="41"/>
      <c r="AW15920" s="41"/>
      <c r="AX15920" s="41"/>
      <c r="AY15920" s="41"/>
      <c r="AZ15920" s="41"/>
      <c r="BA15920" s="41"/>
      <c r="BB15920" s="41"/>
      <c r="BC15920" s="41"/>
      <c r="BD15920" s="41"/>
      <c r="BE15920" s="41"/>
      <c r="BF15920" s="41"/>
      <c r="BG15920" s="41"/>
      <c r="BH15920" s="41"/>
      <c r="BI15920" s="41"/>
      <c r="BJ15920" s="41"/>
      <c r="BK15920" s="41"/>
      <c r="BL15920" s="41"/>
      <c r="BM15920" s="41"/>
      <c r="BN15920" s="41"/>
      <c r="BO15920" s="41"/>
      <c r="BP15920" s="108"/>
      <c r="CG15920" s="102"/>
      <c r="CI15920" s="45"/>
    </row>
    <row r="15921" spans="37:87" ht="13" customHeight="1">
      <c r="AK15921" s="114"/>
      <c r="AL15921" s="41"/>
      <c r="AM15921" s="41"/>
      <c r="AN15921" s="41"/>
      <c r="AO15921" s="41"/>
      <c r="AP15921" s="41"/>
      <c r="AQ15921" s="41"/>
      <c r="AR15921" s="41"/>
      <c r="AS15921" s="41"/>
      <c r="AT15921" s="41"/>
      <c r="AU15921" s="41"/>
      <c r="AV15921" s="41"/>
      <c r="AW15921" s="41"/>
      <c r="AX15921" s="41"/>
      <c r="AY15921" s="41"/>
      <c r="AZ15921" s="41"/>
      <c r="BA15921" s="41"/>
      <c r="BB15921" s="41"/>
      <c r="BC15921" s="41"/>
      <c r="BD15921" s="41"/>
      <c r="BE15921" s="41"/>
      <c r="BF15921" s="41"/>
      <c r="BG15921" s="41"/>
      <c r="BH15921" s="41"/>
      <c r="BI15921" s="41"/>
      <c r="BJ15921" s="41"/>
      <c r="BK15921" s="41"/>
      <c r="BL15921" s="41"/>
      <c r="BM15921" s="41"/>
      <c r="BN15921" s="41"/>
      <c r="BO15921" s="41"/>
      <c r="BP15921" s="108"/>
      <c r="CG15921" s="102"/>
      <c r="CI15921" s="45"/>
    </row>
    <row r="15922" spans="37:87" ht="13" customHeight="1">
      <c r="AK15922" s="114"/>
      <c r="AL15922" s="41"/>
      <c r="AM15922" s="41"/>
      <c r="AN15922" s="41"/>
      <c r="AO15922" s="41"/>
      <c r="AP15922" s="41"/>
      <c r="AQ15922" s="41"/>
      <c r="AR15922" s="41"/>
      <c r="AS15922" s="41"/>
      <c r="AT15922" s="41"/>
      <c r="AU15922" s="41"/>
      <c r="AV15922" s="41"/>
      <c r="AW15922" s="41"/>
      <c r="AX15922" s="41"/>
      <c r="AY15922" s="41"/>
      <c r="AZ15922" s="41"/>
      <c r="BA15922" s="41"/>
      <c r="BB15922" s="41"/>
      <c r="BC15922" s="41"/>
      <c r="BD15922" s="41"/>
      <c r="BE15922" s="41"/>
      <c r="BF15922" s="41"/>
      <c r="BG15922" s="41"/>
      <c r="BH15922" s="41"/>
      <c r="BI15922" s="41"/>
      <c r="BJ15922" s="41"/>
      <c r="BK15922" s="41"/>
      <c r="BL15922" s="41"/>
      <c r="BM15922" s="41"/>
      <c r="BN15922" s="41"/>
      <c r="BO15922" s="41"/>
      <c r="BP15922" s="108"/>
      <c r="CG15922" s="102"/>
      <c r="CI15922" s="45"/>
    </row>
    <row r="15923" spans="37:87" ht="13" customHeight="1">
      <c r="AK15923" s="114"/>
      <c r="AL15923" s="41"/>
      <c r="AM15923" s="41"/>
      <c r="AN15923" s="41"/>
      <c r="AO15923" s="41"/>
      <c r="AP15923" s="41"/>
      <c r="AQ15923" s="41"/>
      <c r="AR15923" s="41"/>
      <c r="AS15923" s="41"/>
      <c r="AT15923" s="41"/>
      <c r="AU15923" s="41"/>
      <c r="AV15923" s="41"/>
      <c r="AW15923" s="41"/>
      <c r="AX15923" s="41"/>
      <c r="AY15923" s="41"/>
      <c r="AZ15923" s="41"/>
      <c r="BA15923" s="41"/>
      <c r="BB15923" s="41"/>
      <c r="BC15923" s="41"/>
      <c r="BD15923" s="41"/>
      <c r="BE15923" s="41"/>
      <c r="BF15923" s="41"/>
      <c r="BG15923" s="41"/>
      <c r="BH15923" s="41"/>
      <c r="BI15923" s="41"/>
      <c r="BJ15923" s="41"/>
      <c r="BK15923" s="41"/>
      <c r="BL15923" s="41"/>
      <c r="BM15923" s="41"/>
      <c r="BN15923" s="41"/>
      <c r="BO15923" s="41"/>
      <c r="BP15923" s="108"/>
      <c r="CG15923" s="102"/>
      <c r="CI15923" s="45"/>
    </row>
    <row r="15924" spans="37:87" ht="13" customHeight="1">
      <c r="AK15924" s="114"/>
      <c r="AL15924" s="41"/>
      <c r="AM15924" s="41"/>
      <c r="AN15924" s="41"/>
      <c r="AO15924" s="41"/>
      <c r="AP15924" s="41"/>
      <c r="AQ15924" s="41"/>
      <c r="AR15924" s="41"/>
      <c r="AS15924" s="41"/>
      <c r="AT15924" s="41"/>
      <c r="AU15924" s="41"/>
      <c r="AV15924" s="41"/>
      <c r="AW15924" s="41"/>
      <c r="AX15924" s="41"/>
      <c r="AY15924" s="41"/>
      <c r="AZ15924" s="41"/>
      <c r="BA15924" s="41"/>
      <c r="BB15924" s="41"/>
      <c r="BC15924" s="41"/>
      <c r="BD15924" s="41"/>
      <c r="BE15924" s="41"/>
      <c r="BF15924" s="41"/>
      <c r="BG15924" s="41"/>
      <c r="BH15924" s="41"/>
      <c r="BI15924" s="41"/>
      <c r="BJ15924" s="41"/>
      <c r="BK15924" s="41"/>
      <c r="BL15924" s="41"/>
      <c r="BM15924" s="41"/>
      <c r="BN15924" s="41"/>
      <c r="BO15924" s="41"/>
      <c r="BP15924" s="108"/>
      <c r="CG15924" s="102"/>
      <c r="CI15924" s="45"/>
    </row>
    <row r="15925" spans="37:87" ht="13" customHeight="1">
      <c r="AK15925" s="114"/>
      <c r="AL15925" s="41"/>
      <c r="AM15925" s="41"/>
      <c r="AN15925" s="41"/>
      <c r="AO15925" s="41"/>
      <c r="AP15925" s="41"/>
      <c r="AQ15925" s="41"/>
      <c r="AR15925" s="41"/>
      <c r="AS15925" s="41"/>
      <c r="AT15925" s="41"/>
      <c r="AU15925" s="41"/>
      <c r="AV15925" s="41"/>
      <c r="AW15925" s="41"/>
      <c r="AX15925" s="41"/>
      <c r="AY15925" s="41"/>
      <c r="AZ15925" s="41"/>
      <c r="BA15925" s="41"/>
      <c r="BB15925" s="41"/>
      <c r="BC15925" s="41"/>
      <c r="BD15925" s="41"/>
      <c r="BE15925" s="41"/>
      <c r="BF15925" s="41"/>
      <c r="BG15925" s="41"/>
      <c r="BH15925" s="41"/>
      <c r="BI15925" s="41"/>
      <c r="BJ15925" s="41"/>
      <c r="BK15925" s="41"/>
      <c r="BL15925" s="41"/>
      <c r="BM15925" s="41"/>
      <c r="BN15925" s="41"/>
      <c r="BO15925" s="41"/>
      <c r="BP15925" s="108"/>
      <c r="CG15925" s="102"/>
      <c r="CI15925" s="45"/>
    </row>
    <row r="15926" spans="37:87" ht="13" customHeight="1">
      <c r="AK15926" s="114"/>
      <c r="AL15926" s="41"/>
      <c r="AM15926" s="41"/>
      <c r="AN15926" s="41"/>
      <c r="AO15926" s="41"/>
      <c r="AP15926" s="41"/>
      <c r="AQ15926" s="41"/>
      <c r="AR15926" s="41"/>
      <c r="AS15926" s="41"/>
      <c r="AT15926" s="41"/>
      <c r="AU15926" s="41"/>
      <c r="AV15926" s="41"/>
      <c r="AW15926" s="41"/>
      <c r="AX15926" s="41"/>
      <c r="AY15926" s="41"/>
      <c r="AZ15926" s="41"/>
      <c r="BA15926" s="41"/>
      <c r="BB15926" s="41"/>
      <c r="BC15926" s="41"/>
      <c r="BD15926" s="41"/>
      <c r="BE15926" s="41"/>
      <c r="BF15926" s="41"/>
      <c r="BG15926" s="41"/>
      <c r="BH15926" s="41"/>
      <c r="BI15926" s="41"/>
      <c r="BJ15926" s="41"/>
      <c r="BK15926" s="41"/>
      <c r="BL15926" s="41"/>
      <c r="BM15926" s="41"/>
      <c r="BN15926" s="41"/>
      <c r="BO15926" s="41"/>
      <c r="BP15926" s="108"/>
      <c r="CG15926" s="102"/>
      <c r="CI15926" s="45"/>
    </row>
    <row r="15927" spans="37:87" ht="13" customHeight="1">
      <c r="AK15927" s="114"/>
      <c r="AL15927" s="41"/>
      <c r="AM15927" s="41"/>
      <c r="AN15927" s="41"/>
      <c r="AO15927" s="41"/>
      <c r="AP15927" s="41"/>
      <c r="AQ15927" s="41"/>
      <c r="AR15927" s="41"/>
      <c r="AS15927" s="41"/>
      <c r="AT15927" s="41"/>
      <c r="AU15927" s="41"/>
      <c r="AV15927" s="41"/>
      <c r="AW15927" s="41"/>
      <c r="AX15927" s="41"/>
      <c r="AY15927" s="41"/>
      <c r="AZ15927" s="41"/>
      <c r="BA15927" s="41"/>
      <c r="BB15927" s="41"/>
      <c r="BC15927" s="41"/>
      <c r="BD15927" s="41"/>
      <c r="BE15927" s="41"/>
      <c r="BF15927" s="41"/>
      <c r="BG15927" s="41"/>
      <c r="BH15927" s="41"/>
      <c r="BI15927" s="41"/>
      <c r="BJ15927" s="41"/>
      <c r="BK15927" s="41"/>
      <c r="BL15927" s="41"/>
      <c r="BM15927" s="41"/>
      <c r="BN15927" s="41"/>
      <c r="BO15927" s="41"/>
      <c r="BP15927" s="108"/>
      <c r="CG15927" s="102"/>
      <c r="CI15927" s="45"/>
    </row>
    <row r="15928" spans="37:87" ht="13" customHeight="1">
      <c r="AK15928" s="114"/>
      <c r="AL15928" s="41"/>
      <c r="AM15928" s="41"/>
      <c r="AN15928" s="41"/>
      <c r="AO15928" s="41"/>
      <c r="AP15928" s="41"/>
      <c r="AQ15928" s="41"/>
      <c r="AR15928" s="41"/>
      <c r="AS15928" s="41"/>
      <c r="AT15928" s="41"/>
      <c r="AU15928" s="41"/>
      <c r="AV15928" s="41"/>
      <c r="AW15928" s="41"/>
      <c r="AX15928" s="41"/>
      <c r="AY15928" s="41"/>
      <c r="AZ15928" s="41"/>
      <c r="BA15928" s="41"/>
      <c r="BB15928" s="41"/>
      <c r="BC15928" s="41"/>
      <c r="BD15928" s="41"/>
      <c r="BE15928" s="41"/>
      <c r="BF15928" s="41"/>
      <c r="BG15928" s="41"/>
      <c r="BH15928" s="41"/>
      <c r="BI15928" s="41"/>
      <c r="BJ15928" s="41"/>
      <c r="BK15928" s="41"/>
      <c r="BL15928" s="41"/>
      <c r="BM15928" s="41"/>
      <c r="BN15928" s="41"/>
      <c r="BO15928" s="41"/>
      <c r="BP15928" s="108"/>
      <c r="CG15928" s="102"/>
      <c r="CI15928" s="45"/>
    </row>
    <row r="15929" spans="37:87" ht="13" customHeight="1">
      <c r="AK15929" s="114"/>
      <c r="AL15929" s="41"/>
      <c r="AM15929" s="41"/>
      <c r="AN15929" s="41"/>
      <c r="AO15929" s="41"/>
      <c r="AP15929" s="41"/>
      <c r="AQ15929" s="41"/>
      <c r="AR15929" s="41"/>
      <c r="AS15929" s="41"/>
      <c r="AT15929" s="41"/>
      <c r="AU15929" s="41"/>
      <c r="AV15929" s="41"/>
      <c r="AW15929" s="41"/>
      <c r="AX15929" s="41"/>
      <c r="AY15929" s="41"/>
      <c r="AZ15929" s="41"/>
      <c r="BA15929" s="41"/>
      <c r="BB15929" s="41"/>
      <c r="BC15929" s="41"/>
      <c r="BD15929" s="41"/>
      <c r="BE15929" s="41"/>
      <c r="BF15929" s="41"/>
      <c r="BG15929" s="41"/>
      <c r="BH15929" s="41"/>
      <c r="BI15929" s="41"/>
      <c r="BJ15929" s="41"/>
      <c r="BK15929" s="41"/>
      <c r="BL15929" s="41"/>
      <c r="BM15929" s="41"/>
      <c r="BN15929" s="41"/>
      <c r="BO15929" s="41"/>
      <c r="BP15929" s="108"/>
      <c r="CG15929" s="102"/>
      <c r="CI15929" s="45"/>
    </row>
    <row r="15930" spans="37:87" ht="13" customHeight="1">
      <c r="AK15930" s="114"/>
      <c r="AL15930" s="41"/>
      <c r="AM15930" s="41"/>
      <c r="AN15930" s="41"/>
      <c r="AO15930" s="41"/>
      <c r="AP15930" s="41"/>
      <c r="AQ15930" s="41"/>
      <c r="AR15930" s="41"/>
      <c r="AS15930" s="41"/>
      <c r="AT15930" s="41"/>
      <c r="AU15930" s="41"/>
      <c r="AV15930" s="41"/>
      <c r="AW15930" s="41"/>
      <c r="AX15930" s="41"/>
      <c r="AY15930" s="41"/>
      <c r="AZ15930" s="41"/>
      <c r="BA15930" s="41"/>
      <c r="BB15930" s="41"/>
      <c r="BC15930" s="41"/>
      <c r="BD15930" s="41"/>
      <c r="BE15930" s="41"/>
      <c r="BF15930" s="41"/>
      <c r="BG15930" s="41"/>
      <c r="BH15930" s="41"/>
      <c r="BI15930" s="41"/>
      <c r="BJ15930" s="41"/>
      <c r="BK15930" s="41"/>
      <c r="BL15930" s="41"/>
      <c r="BM15930" s="41"/>
      <c r="BN15930" s="41"/>
      <c r="BO15930" s="41"/>
      <c r="BP15930" s="108"/>
      <c r="CG15930" s="102"/>
      <c r="CI15930" s="45"/>
    </row>
    <row r="15931" spans="37:87" ht="13" customHeight="1">
      <c r="AK15931" s="114"/>
      <c r="AL15931" s="41"/>
      <c r="AM15931" s="41"/>
      <c r="AN15931" s="41"/>
      <c r="AO15931" s="41"/>
      <c r="AP15931" s="41"/>
      <c r="AQ15931" s="41"/>
      <c r="AR15931" s="41"/>
      <c r="AS15931" s="41"/>
      <c r="AT15931" s="41"/>
      <c r="AU15931" s="41"/>
      <c r="AV15931" s="41"/>
      <c r="AW15931" s="41"/>
      <c r="AX15931" s="41"/>
      <c r="AY15931" s="41"/>
      <c r="AZ15931" s="41"/>
      <c r="BA15931" s="41"/>
      <c r="BB15931" s="41"/>
      <c r="BC15931" s="41"/>
      <c r="BD15931" s="41"/>
      <c r="BE15931" s="41"/>
      <c r="BF15931" s="41"/>
      <c r="BG15931" s="41"/>
      <c r="BH15931" s="41"/>
      <c r="BI15931" s="41"/>
      <c r="BJ15931" s="41"/>
      <c r="BK15931" s="41"/>
      <c r="BL15931" s="41"/>
      <c r="BM15931" s="41"/>
      <c r="BN15931" s="41"/>
      <c r="BO15931" s="41"/>
      <c r="BP15931" s="108"/>
      <c r="CG15931" s="102"/>
      <c r="CI15931" s="45"/>
    </row>
    <row r="15932" spans="37:87" ht="13" customHeight="1">
      <c r="AK15932" s="114"/>
      <c r="AL15932" s="41"/>
      <c r="AM15932" s="41"/>
      <c r="AN15932" s="41"/>
      <c r="AO15932" s="41"/>
      <c r="AP15932" s="41"/>
      <c r="AQ15932" s="41"/>
      <c r="AR15932" s="41"/>
      <c r="AS15932" s="41"/>
      <c r="AT15932" s="41"/>
      <c r="AU15932" s="41"/>
      <c r="AV15932" s="41"/>
      <c r="AW15932" s="41"/>
      <c r="AX15932" s="41"/>
      <c r="AY15932" s="41"/>
      <c r="AZ15932" s="41"/>
      <c r="BA15932" s="41"/>
      <c r="BB15932" s="41"/>
      <c r="BC15932" s="41"/>
      <c r="BD15932" s="41"/>
      <c r="BE15932" s="41"/>
      <c r="BF15932" s="41"/>
      <c r="BG15932" s="41"/>
      <c r="BH15932" s="41"/>
      <c r="BI15932" s="41"/>
      <c r="BJ15932" s="41"/>
      <c r="BK15932" s="41"/>
      <c r="BL15932" s="41"/>
      <c r="BM15932" s="41"/>
      <c r="BN15932" s="41"/>
      <c r="BO15932" s="41"/>
      <c r="BP15932" s="108"/>
      <c r="CG15932" s="102"/>
      <c r="CI15932" s="45"/>
    </row>
    <row r="15933" spans="37:87" ht="13" customHeight="1">
      <c r="AK15933" s="114"/>
      <c r="AL15933" s="41"/>
      <c r="AM15933" s="41"/>
      <c r="AN15933" s="41"/>
      <c r="AO15933" s="41"/>
      <c r="AP15933" s="41"/>
      <c r="AQ15933" s="41"/>
      <c r="AR15933" s="41"/>
      <c r="AS15933" s="41"/>
      <c r="AT15933" s="41"/>
      <c r="AU15933" s="41"/>
      <c r="AV15933" s="41"/>
      <c r="AW15933" s="41"/>
      <c r="AX15933" s="41"/>
      <c r="AY15933" s="41"/>
      <c r="AZ15933" s="41"/>
      <c r="BA15933" s="41"/>
      <c r="BB15933" s="41"/>
      <c r="BC15933" s="41"/>
      <c r="BD15933" s="41"/>
      <c r="BE15933" s="41"/>
      <c r="BF15933" s="41"/>
      <c r="BG15933" s="41"/>
      <c r="BH15933" s="41"/>
      <c r="BI15933" s="41"/>
      <c r="BJ15933" s="41"/>
      <c r="BK15933" s="41"/>
      <c r="BL15933" s="41"/>
      <c r="BM15933" s="41"/>
      <c r="BN15933" s="41"/>
      <c r="BO15933" s="41"/>
      <c r="BP15933" s="108"/>
      <c r="CG15933" s="102"/>
      <c r="CI15933" s="45"/>
    </row>
    <row r="15934" spans="37:87" ht="13" customHeight="1">
      <c r="AK15934" s="114"/>
      <c r="AL15934" s="41"/>
      <c r="AM15934" s="41"/>
      <c r="AN15934" s="41"/>
      <c r="AO15934" s="41"/>
      <c r="AP15934" s="41"/>
      <c r="AQ15934" s="41"/>
      <c r="AR15934" s="41"/>
      <c r="AS15934" s="41"/>
      <c r="AT15934" s="41"/>
      <c r="AU15934" s="41"/>
      <c r="AV15934" s="41"/>
      <c r="AW15934" s="41"/>
      <c r="AX15934" s="41"/>
      <c r="AY15934" s="41"/>
      <c r="AZ15934" s="41"/>
      <c r="BA15934" s="41"/>
      <c r="BB15934" s="41"/>
      <c r="BC15934" s="41"/>
      <c r="BD15934" s="41"/>
      <c r="BE15934" s="41"/>
      <c r="BF15934" s="41"/>
      <c r="BG15934" s="41"/>
      <c r="BH15934" s="41"/>
      <c r="BI15934" s="41"/>
      <c r="BJ15934" s="41"/>
      <c r="BK15934" s="41"/>
      <c r="BL15934" s="41"/>
      <c r="BM15934" s="41"/>
      <c r="BN15934" s="41"/>
      <c r="BO15934" s="41"/>
      <c r="BP15934" s="108"/>
      <c r="CG15934" s="102"/>
      <c r="CI15934" s="45"/>
    </row>
    <row r="15935" spans="37:87" ht="13" customHeight="1">
      <c r="AK15935" s="114"/>
      <c r="AL15935" s="41"/>
      <c r="AM15935" s="41"/>
      <c r="AN15935" s="41"/>
      <c r="AO15935" s="41"/>
      <c r="AP15935" s="41"/>
      <c r="AQ15935" s="41"/>
      <c r="AR15935" s="41"/>
      <c r="AS15935" s="41"/>
      <c r="AT15935" s="41"/>
      <c r="AU15935" s="41"/>
      <c r="AV15935" s="41"/>
      <c r="AW15935" s="41"/>
      <c r="AX15935" s="41"/>
      <c r="AY15935" s="41"/>
      <c r="AZ15935" s="41"/>
      <c r="BA15935" s="41"/>
      <c r="BB15935" s="41"/>
      <c r="BC15935" s="41"/>
      <c r="BD15935" s="41"/>
      <c r="BE15935" s="41"/>
      <c r="BF15935" s="41"/>
      <c r="BG15935" s="41"/>
      <c r="BH15935" s="41"/>
      <c r="BI15935" s="41"/>
      <c r="BJ15935" s="41"/>
      <c r="BK15935" s="41"/>
      <c r="BL15935" s="41"/>
      <c r="BM15935" s="41"/>
      <c r="BN15935" s="41"/>
      <c r="BO15935" s="41"/>
      <c r="BP15935" s="108"/>
      <c r="CG15935" s="102"/>
      <c r="CI15935" s="45"/>
    </row>
    <row r="15936" spans="37:87" ht="13" customHeight="1">
      <c r="AK15936" s="114"/>
      <c r="AL15936" s="41"/>
      <c r="AM15936" s="41"/>
      <c r="AN15936" s="41"/>
      <c r="AO15936" s="41"/>
      <c r="AP15936" s="41"/>
      <c r="AQ15936" s="41"/>
      <c r="AR15936" s="41"/>
      <c r="AS15936" s="41"/>
      <c r="AT15936" s="41"/>
      <c r="AU15936" s="41"/>
      <c r="AV15936" s="41"/>
      <c r="AW15936" s="41"/>
      <c r="AX15936" s="41"/>
      <c r="AY15936" s="41"/>
      <c r="AZ15936" s="41"/>
      <c r="BA15936" s="41"/>
      <c r="BB15936" s="41"/>
      <c r="BC15936" s="41"/>
      <c r="BD15936" s="41"/>
      <c r="BE15936" s="41"/>
      <c r="BF15936" s="41"/>
      <c r="BG15936" s="41"/>
      <c r="BH15936" s="41"/>
      <c r="BI15936" s="41"/>
      <c r="BJ15936" s="41"/>
      <c r="BK15936" s="41"/>
      <c r="BL15936" s="41"/>
      <c r="BM15936" s="41"/>
      <c r="BN15936" s="41"/>
      <c r="BO15936" s="41"/>
      <c r="BP15936" s="108"/>
      <c r="CG15936" s="102"/>
      <c r="CI15936" s="45"/>
    </row>
    <row r="15937" spans="37:87" ht="13" customHeight="1">
      <c r="AK15937" s="114"/>
      <c r="AL15937" s="41"/>
      <c r="AM15937" s="41"/>
      <c r="AN15937" s="41"/>
      <c r="AO15937" s="41"/>
      <c r="AP15937" s="41"/>
      <c r="AQ15937" s="41"/>
      <c r="AR15937" s="41"/>
      <c r="AS15937" s="41"/>
      <c r="AT15937" s="41"/>
      <c r="AU15937" s="41"/>
      <c r="AV15937" s="41"/>
      <c r="AW15937" s="41"/>
      <c r="AX15937" s="41"/>
      <c r="AY15937" s="41"/>
      <c r="AZ15937" s="41"/>
      <c r="BA15937" s="41"/>
      <c r="BB15937" s="41"/>
      <c r="BC15937" s="41"/>
      <c r="BD15937" s="41"/>
      <c r="BE15937" s="41"/>
      <c r="BF15937" s="41"/>
      <c r="BG15937" s="41"/>
      <c r="BH15937" s="41"/>
      <c r="BI15937" s="41"/>
      <c r="BJ15937" s="41"/>
      <c r="BK15937" s="41"/>
      <c r="BL15937" s="41"/>
      <c r="BM15937" s="41"/>
      <c r="BN15937" s="41"/>
      <c r="BO15937" s="41"/>
      <c r="BP15937" s="108"/>
      <c r="CG15937" s="102"/>
      <c r="CI15937" s="45"/>
    </row>
    <row r="15938" spans="37:87" ht="13" customHeight="1">
      <c r="AK15938" s="114"/>
      <c r="AL15938" s="41"/>
      <c r="AM15938" s="41"/>
      <c r="AN15938" s="41"/>
      <c r="AO15938" s="41"/>
      <c r="AP15938" s="41"/>
      <c r="AQ15938" s="41"/>
      <c r="AR15938" s="41"/>
      <c r="AS15938" s="41"/>
      <c r="AT15938" s="41"/>
      <c r="AU15938" s="41"/>
      <c r="AV15938" s="41"/>
      <c r="AW15938" s="41"/>
      <c r="AX15938" s="41"/>
      <c r="AY15938" s="41"/>
      <c r="AZ15938" s="41"/>
      <c r="BA15938" s="41"/>
      <c r="BB15938" s="41"/>
      <c r="BC15938" s="41"/>
      <c r="BD15938" s="41"/>
      <c r="BE15938" s="41"/>
      <c r="BF15938" s="41"/>
      <c r="BG15938" s="41"/>
      <c r="BH15938" s="41"/>
      <c r="BI15938" s="41"/>
      <c r="BJ15938" s="41"/>
      <c r="BK15938" s="41"/>
      <c r="BL15938" s="41"/>
      <c r="BM15938" s="41"/>
      <c r="BN15938" s="41"/>
      <c r="BO15938" s="41"/>
      <c r="BP15938" s="108"/>
      <c r="CG15938" s="102"/>
      <c r="CI15938" s="45"/>
    </row>
    <row r="15939" spans="37:87" ht="13" customHeight="1">
      <c r="AK15939" s="114"/>
      <c r="AL15939" s="41"/>
      <c r="AM15939" s="41"/>
      <c r="AN15939" s="41"/>
      <c r="AO15939" s="41"/>
      <c r="AP15939" s="41"/>
      <c r="AQ15939" s="41"/>
      <c r="AW15939" s="41"/>
      <c r="AX15939" s="41"/>
      <c r="AY15939" s="41"/>
      <c r="AZ15939" s="41"/>
      <c r="BA15939" s="41"/>
      <c r="BB15939" s="41"/>
      <c r="BC15939" s="41"/>
      <c r="BD15939" s="41"/>
      <c r="BE15939" s="41"/>
      <c r="BF15939" s="41"/>
      <c r="BG15939" s="41"/>
      <c r="BH15939" s="41"/>
      <c r="BI15939" s="41"/>
      <c r="BJ15939" s="41"/>
      <c r="BK15939" s="41"/>
      <c r="BL15939" s="41"/>
      <c r="BM15939" s="41"/>
      <c r="BN15939" s="41"/>
      <c r="BO15939" s="41"/>
      <c r="BP15939" s="108"/>
      <c r="CG15939" s="102"/>
      <c r="CI15939" s="45"/>
    </row>
    <row r="15940" spans="37:87" ht="13" customHeight="1">
      <c r="AK15940" s="114"/>
      <c r="AL15940" s="41"/>
      <c r="AM15940" s="41"/>
      <c r="AN15940" s="41"/>
      <c r="AO15940" s="41"/>
      <c r="AP15940" s="41"/>
      <c r="AQ15940" s="41"/>
      <c r="AW15940" s="41"/>
      <c r="AX15940" s="41"/>
      <c r="AY15940" s="41"/>
      <c r="AZ15940" s="41"/>
      <c r="BA15940" s="41"/>
      <c r="BB15940" s="41"/>
      <c r="BC15940" s="41"/>
      <c r="BD15940" s="41"/>
      <c r="BE15940" s="41"/>
      <c r="BF15940" s="41"/>
      <c r="BG15940" s="41"/>
      <c r="BH15940" s="41"/>
      <c r="BI15940" s="41"/>
      <c r="BJ15940" s="41"/>
      <c r="BK15940" s="41"/>
      <c r="BL15940" s="41"/>
      <c r="BM15940" s="41"/>
      <c r="BN15940" s="41"/>
      <c r="BO15940" s="41"/>
      <c r="BP15940" s="108"/>
      <c r="CG15940" s="102"/>
      <c r="CI15940" s="45"/>
    </row>
  </sheetData>
  <pageMargins left="0.7" right="0.7" top="0.75" bottom="0.75" header="0.3" footer="0.3"/>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3126-8A35-1E42-8A9C-AC44ECEC3501}">
  <sheetPr codeName="Sheet2"/>
  <dimension ref="B2:U42"/>
  <sheetViews>
    <sheetView zoomScale="180" zoomScaleNormal="180" workbookViewId="0"/>
  </sheetViews>
  <sheetFormatPr baseColWidth="10" defaultRowHeight="13"/>
  <cols>
    <col min="1" max="5" width="2.83203125" customWidth="1"/>
    <col min="20" max="20" width="17.33203125" bestFit="1" customWidth="1"/>
  </cols>
  <sheetData>
    <row r="2" spans="2:9">
      <c r="B2" s="41" t="s">
        <v>102</v>
      </c>
      <c r="G2" s="7">
        <v>100</v>
      </c>
    </row>
    <row r="3" spans="2:9">
      <c r="B3" s="41" t="s">
        <v>103</v>
      </c>
      <c r="G3" s="8">
        <v>0.1</v>
      </c>
    </row>
    <row r="4" spans="2:9">
      <c r="B4" s="41"/>
      <c r="G4" s="17"/>
    </row>
    <row r="6" spans="2:9">
      <c r="B6" s="1" t="s">
        <v>97</v>
      </c>
      <c r="H6" s="42">
        <v>0</v>
      </c>
      <c r="I6" s="42">
        <v>1</v>
      </c>
    </row>
    <row r="7" spans="2:9">
      <c r="B7" s="41"/>
      <c r="H7" s="1"/>
      <c r="I7" s="1"/>
    </row>
    <row r="8" spans="2:9">
      <c r="B8" s="41" t="s">
        <v>98</v>
      </c>
      <c r="G8" s="5">
        <v>1</v>
      </c>
      <c r="H8" s="1"/>
      <c r="I8" s="1"/>
    </row>
    <row r="9" spans="2:9">
      <c r="B9" s="41" t="s">
        <v>104</v>
      </c>
      <c r="G9" s="43">
        <f>$G$3/G8</f>
        <v>0.1</v>
      </c>
      <c r="H9" s="1"/>
      <c r="I9" s="1"/>
    </row>
    <row r="10" spans="2:9">
      <c r="B10" s="41" t="s">
        <v>105</v>
      </c>
      <c r="G10" s="43">
        <f>(1+$G$3/G8)^G8-1</f>
        <v>0.10000000000000009</v>
      </c>
      <c r="H10" s="1"/>
      <c r="I10" s="1"/>
    </row>
    <row r="12" spans="2:9">
      <c r="B12" s="41" t="s">
        <v>100</v>
      </c>
      <c r="H12" s="7">
        <f>$G$2</f>
        <v>100</v>
      </c>
      <c r="I12" s="16">
        <f>H12*(1+$G9)</f>
        <v>110.00000000000001</v>
      </c>
    </row>
    <row r="13" spans="2:9">
      <c r="B13" s="41" t="s">
        <v>107</v>
      </c>
      <c r="I13" s="16">
        <f>I12-H12</f>
        <v>10.000000000000014</v>
      </c>
    </row>
    <row r="14" spans="2:9">
      <c r="B14" s="41" t="s">
        <v>108</v>
      </c>
      <c r="I14" s="16">
        <f>I12-H12</f>
        <v>10.000000000000014</v>
      </c>
    </row>
    <row r="15" spans="2:9">
      <c r="B15" s="41" t="s">
        <v>106</v>
      </c>
      <c r="H15" s="7"/>
      <c r="I15" s="16">
        <f>H12*(1+G10)</f>
        <v>110.00000000000001</v>
      </c>
    </row>
    <row r="18" spans="2:20">
      <c r="B18" s="1" t="s">
        <v>99</v>
      </c>
      <c r="H18" s="42">
        <v>0</v>
      </c>
      <c r="I18" s="42">
        <f>H18+1</f>
        <v>1</v>
      </c>
      <c r="J18" s="42">
        <f>I18+1</f>
        <v>2</v>
      </c>
    </row>
    <row r="19" spans="2:20">
      <c r="B19" s="41"/>
      <c r="H19" s="1"/>
      <c r="I19" s="1"/>
      <c r="J19" s="1"/>
    </row>
    <row r="20" spans="2:20">
      <c r="B20" s="41" t="s">
        <v>98</v>
      </c>
      <c r="G20" s="5">
        <v>2</v>
      </c>
      <c r="H20" s="1"/>
      <c r="I20" s="1"/>
      <c r="J20" s="1"/>
    </row>
    <row r="21" spans="2:20">
      <c r="B21" s="41" t="s">
        <v>104</v>
      </c>
      <c r="G21" s="43">
        <f>$G$3/G20</f>
        <v>0.05</v>
      </c>
    </row>
    <row r="22" spans="2:20">
      <c r="B22" s="41" t="s">
        <v>105</v>
      </c>
      <c r="G22" s="43">
        <f>(1+$G$3/G20)^G20-1</f>
        <v>0.10250000000000004</v>
      </c>
    </row>
    <row r="23" spans="2:20">
      <c r="B23" s="41"/>
      <c r="G23" s="17"/>
    </row>
    <row r="24" spans="2:20">
      <c r="B24" s="41" t="s">
        <v>100</v>
      </c>
      <c r="H24" s="7">
        <f>$G$2</f>
        <v>100</v>
      </c>
      <c r="I24" s="16">
        <f>H24*(1+$G21)</f>
        <v>105</v>
      </c>
      <c r="J24" s="16">
        <f>I24*(1+$G21)</f>
        <v>110.25</v>
      </c>
    </row>
    <row r="25" spans="2:20">
      <c r="B25" s="41" t="s">
        <v>107</v>
      </c>
      <c r="H25" s="7"/>
      <c r="I25" s="16">
        <f>I24-H24</f>
        <v>5</v>
      </c>
      <c r="J25" s="16">
        <f>J24-I24</f>
        <v>5.25</v>
      </c>
    </row>
    <row r="26" spans="2:20">
      <c r="B26" s="41" t="s">
        <v>108</v>
      </c>
      <c r="H26" s="7"/>
      <c r="I26" s="16"/>
      <c r="J26" s="16">
        <f>J24-H24</f>
        <v>10.25</v>
      </c>
    </row>
    <row r="27" spans="2:20">
      <c r="B27" s="41" t="s">
        <v>106</v>
      </c>
      <c r="H27" s="7"/>
      <c r="I27" s="16"/>
      <c r="J27" s="16">
        <f>H24*(1+G22)</f>
        <v>110.25</v>
      </c>
    </row>
    <row r="28" spans="2:20">
      <c r="H28" s="7"/>
      <c r="I28" s="16"/>
      <c r="J28" s="16"/>
    </row>
    <row r="29" spans="2:20">
      <c r="H29" s="7"/>
      <c r="I29" s="16"/>
      <c r="J29" s="16"/>
    </row>
    <row r="30" spans="2:20">
      <c r="B30" s="1" t="s">
        <v>101</v>
      </c>
      <c r="H30" s="42">
        <v>0</v>
      </c>
      <c r="I30" s="42">
        <f>H30+1</f>
        <v>1</v>
      </c>
      <c r="J30" s="42">
        <f>I30+1</f>
        <v>2</v>
      </c>
      <c r="K30" s="42">
        <f t="shared" ref="K30:T30" si="0">J30+1</f>
        <v>3</v>
      </c>
      <c r="L30" s="42">
        <f t="shared" si="0"/>
        <v>4</v>
      </c>
      <c r="M30" s="42">
        <f t="shared" si="0"/>
        <v>5</v>
      </c>
      <c r="N30" s="42">
        <f t="shared" si="0"/>
        <v>6</v>
      </c>
      <c r="O30" s="42">
        <f t="shared" si="0"/>
        <v>7</v>
      </c>
      <c r="P30" s="42">
        <f t="shared" si="0"/>
        <v>8</v>
      </c>
      <c r="Q30" s="42">
        <f t="shared" si="0"/>
        <v>9</v>
      </c>
      <c r="R30" s="42">
        <f t="shared" si="0"/>
        <v>10</v>
      </c>
      <c r="S30" s="42">
        <f t="shared" si="0"/>
        <v>11</v>
      </c>
      <c r="T30" s="42">
        <f t="shared" si="0"/>
        <v>12</v>
      </c>
    </row>
    <row r="32" spans="2:20">
      <c r="B32" s="41" t="s">
        <v>98</v>
      </c>
      <c r="G32" s="5">
        <v>12</v>
      </c>
    </row>
    <row r="33" spans="2:21">
      <c r="B33" s="41" t="s">
        <v>104</v>
      </c>
      <c r="G33" s="43">
        <f>$G$3/G32</f>
        <v>8.3333333333333332E-3</v>
      </c>
    </row>
    <row r="34" spans="2:21">
      <c r="B34" s="41" t="s">
        <v>105</v>
      </c>
      <c r="G34" s="43">
        <f>(1+$G$3/G32)^G32-1</f>
        <v>0.10471306744129683</v>
      </c>
    </row>
    <row r="36" spans="2:21">
      <c r="B36" s="41" t="s">
        <v>100</v>
      </c>
      <c r="H36" s="7">
        <f>$G$2</f>
        <v>100</v>
      </c>
      <c r="I36" s="16">
        <f>H36*(1+$G33)</f>
        <v>100.83333333333333</v>
      </c>
      <c r="J36" s="16">
        <f>I36*(1+$G33)</f>
        <v>101.6736111111111</v>
      </c>
      <c r="K36" s="16">
        <f t="shared" ref="K36:T36" si="1">J36*(1+$G33)</f>
        <v>102.52089120370368</v>
      </c>
      <c r="L36" s="16">
        <f t="shared" si="1"/>
        <v>103.37523196373455</v>
      </c>
      <c r="M36" s="16">
        <f t="shared" si="1"/>
        <v>104.236692230099</v>
      </c>
      <c r="N36" s="16">
        <f t="shared" si="1"/>
        <v>105.10533133201649</v>
      </c>
      <c r="O36" s="16">
        <f t="shared" si="1"/>
        <v>105.98120909311662</v>
      </c>
      <c r="P36" s="16">
        <f t="shared" si="1"/>
        <v>106.86438583555925</v>
      </c>
      <c r="Q36" s="16">
        <f t="shared" si="1"/>
        <v>107.7549223841889</v>
      </c>
      <c r="R36" s="16">
        <f t="shared" si="1"/>
        <v>108.65288007072381</v>
      </c>
      <c r="S36" s="16">
        <f t="shared" si="1"/>
        <v>109.55832073797984</v>
      </c>
      <c r="T36" s="16">
        <f t="shared" si="1"/>
        <v>110.47130674412966</v>
      </c>
    </row>
    <row r="37" spans="2:21">
      <c r="B37" s="41" t="s">
        <v>107</v>
      </c>
      <c r="H37" s="7"/>
      <c r="I37" s="16">
        <f>I36-H36</f>
        <v>0.8333333333333286</v>
      </c>
      <c r="J37" s="16">
        <f>J36-I36</f>
        <v>0.84027777777777146</v>
      </c>
      <c r="K37" s="16">
        <f t="shared" ref="K37:T37" si="2">K36-J36</f>
        <v>0.84728009259258386</v>
      </c>
      <c r="L37" s="16">
        <f t="shared" si="2"/>
        <v>0.85434076003086545</v>
      </c>
      <c r="M37" s="16">
        <f t="shared" si="2"/>
        <v>0.86146026636444617</v>
      </c>
      <c r="N37" s="16">
        <f t="shared" si="2"/>
        <v>0.86863910191749483</v>
      </c>
      <c r="O37" s="16">
        <f t="shared" si="2"/>
        <v>0.87587776110012783</v>
      </c>
      <c r="P37" s="16">
        <f t="shared" si="2"/>
        <v>0.88317674244262889</v>
      </c>
      <c r="Q37" s="16">
        <f t="shared" si="2"/>
        <v>0.89053654862965459</v>
      </c>
      <c r="R37" s="16">
        <f t="shared" si="2"/>
        <v>0.89795768653490882</v>
      </c>
      <c r="S37" s="16">
        <f t="shared" si="2"/>
        <v>0.90544066725603045</v>
      </c>
      <c r="T37" s="16">
        <f t="shared" si="2"/>
        <v>0.91298600614982206</v>
      </c>
    </row>
    <row r="38" spans="2:21">
      <c r="B38" s="41" t="s">
        <v>108</v>
      </c>
      <c r="I38" s="16"/>
      <c r="T38" s="16">
        <f>T36-H36</f>
        <v>10.471306744129663</v>
      </c>
      <c r="U38" s="44"/>
    </row>
    <row r="39" spans="2:21">
      <c r="B39" s="41" t="s">
        <v>106</v>
      </c>
      <c r="C39" s="41"/>
      <c r="I39" s="16"/>
      <c r="T39" s="16">
        <f>H36*(1+G34)</f>
        <v>110.47130674412968</v>
      </c>
    </row>
    <row r="41" spans="2:21">
      <c r="B41" s="1"/>
    </row>
    <row r="42" spans="2:21">
      <c r="B42"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4BA4-D079-9844-82DF-DC29A0BE4537}">
  <sheetPr codeName="Sheet3"/>
  <dimension ref="B4:BD22"/>
  <sheetViews>
    <sheetView zoomScale="180" zoomScaleNormal="180" workbookViewId="0"/>
  </sheetViews>
  <sheetFormatPr baseColWidth="10" defaultRowHeight="13"/>
  <cols>
    <col min="1" max="5" width="2.83203125" customWidth="1"/>
    <col min="8" max="8" width="10.1640625" bestFit="1" customWidth="1"/>
  </cols>
  <sheetData>
    <row r="4" spans="2:9">
      <c r="B4" s="41" t="s">
        <v>57</v>
      </c>
      <c r="H4" s="43">
        <v>0.05</v>
      </c>
    </row>
    <row r="5" spans="2:9">
      <c r="B5" s="41" t="s">
        <v>58</v>
      </c>
      <c r="H5">
        <v>4</v>
      </c>
    </row>
    <row r="6" spans="2:9">
      <c r="B6" s="41" t="s">
        <v>321</v>
      </c>
      <c r="H6" s="43">
        <f>H4/H5</f>
        <v>1.2500000000000001E-2</v>
      </c>
    </row>
    <row r="7" spans="2:9">
      <c r="B7" s="41" t="s">
        <v>320</v>
      </c>
      <c r="H7" s="43">
        <f>(1+H6)^H5-1</f>
        <v>5.0945336914062445E-2</v>
      </c>
    </row>
    <row r="8" spans="2:9">
      <c r="B8" s="41" t="s">
        <v>322</v>
      </c>
      <c r="H8" s="43">
        <f>(1+H6)^(1/3)-1</f>
        <v>4.1494251232543355E-3</v>
      </c>
    </row>
    <row r="9" spans="2:9">
      <c r="C9" s="41" t="s">
        <v>323</v>
      </c>
      <c r="H9" s="43">
        <f>(1+H7)^(1/12)-1</f>
        <v>4.1494251232543355E-3</v>
      </c>
      <c r="I9" t="b">
        <f>H9=H8</f>
        <v>1</v>
      </c>
    </row>
    <row r="10" spans="2:9">
      <c r="C10" s="41"/>
      <c r="H10" s="43"/>
    </row>
    <row r="11" spans="2:9">
      <c r="B11" s="41" t="s">
        <v>326</v>
      </c>
    </row>
    <row r="12" spans="2:9">
      <c r="C12" s="41" t="s">
        <v>70</v>
      </c>
      <c r="H12">
        <v>1000</v>
      </c>
    </row>
    <row r="13" spans="2:9">
      <c r="C13" s="41" t="s">
        <v>325</v>
      </c>
      <c r="H13">
        <v>48</v>
      </c>
    </row>
    <row r="14" spans="2:9">
      <c r="C14" s="41" t="s">
        <v>324</v>
      </c>
      <c r="H14" s="33">
        <f>(H12/H9)*(1-(1+H9)^(-H13))</f>
        <v>43440.632866832297</v>
      </c>
    </row>
    <row r="17" spans="2:56">
      <c r="B17" s="41" t="s">
        <v>327</v>
      </c>
      <c r="H17">
        <v>0</v>
      </c>
      <c r="I17">
        <f>H17+1</f>
        <v>1</v>
      </c>
      <c r="J17">
        <f t="shared" ref="J17:BD17" si="0">I17+1</f>
        <v>2</v>
      </c>
      <c r="K17">
        <f t="shared" si="0"/>
        <v>3</v>
      </c>
      <c r="L17">
        <f t="shared" si="0"/>
        <v>4</v>
      </c>
      <c r="M17">
        <f t="shared" si="0"/>
        <v>5</v>
      </c>
      <c r="N17">
        <f t="shared" si="0"/>
        <v>6</v>
      </c>
      <c r="O17">
        <f t="shared" si="0"/>
        <v>7</v>
      </c>
      <c r="P17">
        <f t="shared" si="0"/>
        <v>8</v>
      </c>
      <c r="Q17">
        <f t="shared" si="0"/>
        <v>9</v>
      </c>
      <c r="R17">
        <f t="shared" si="0"/>
        <v>10</v>
      </c>
      <c r="S17">
        <f t="shared" si="0"/>
        <v>11</v>
      </c>
      <c r="T17">
        <f t="shared" si="0"/>
        <v>12</v>
      </c>
      <c r="U17">
        <f t="shared" si="0"/>
        <v>13</v>
      </c>
      <c r="V17">
        <f t="shared" si="0"/>
        <v>14</v>
      </c>
      <c r="W17">
        <f t="shared" si="0"/>
        <v>15</v>
      </c>
      <c r="X17">
        <f t="shared" si="0"/>
        <v>16</v>
      </c>
      <c r="Y17">
        <f t="shared" si="0"/>
        <v>17</v>
      </c>
      <c r="Z17">
        <f t="shared" si="0"/>
        <v>18</v>
      </c>
      <c r="AA17">
        <f t="shared" si="0"/>
        <v>19</v>
      </c>
      <c r="AB17">
        <f t="shared" si="0"/>
        <v>20</v>
      </c>
      <c r="AC17">
        <f t="shared" si="0"/>
        <v>21</v>
      </c>
      <c r="AD17">
        <f t="shared" si="0"/>
        <v>22</v>
      </c>
      <c r="AE17">
        <f t="shared" si="0"/>
        <v>23</v>
      </c>
      <c r="AF17">
        <f t="shared" si="0"/>
        <v>24</v>
      </c>
      <c r="AG17">
        <f t="shared" si="0"/>
        <v>25</v>
      </c>
      <c r="AH17">
        <f t="shared" si="0"/>
        <v>26</v>
      </c>
      <c r="AI17">
        <f t="shared" si="0"/>
        <v>27</v>
      </c>
      <c r="AJ17">
        <f t="shared" si="0"/>
        <v>28</v>
      </c>
      <c r="AK17">
        <f t="shared" si="0"/>
        <v>29</v>
      </c>
      <c r="AL17">
        <f t="shared" si="0"/>
        <v>30</v>
      </c>
      <c r="AM17">
        <f t="shared" si="0"/>
        <v>31</v>
      </c>
      <c r="AN17">
        <f t="shared" si="0"/>
        <v>32</v>
      </c>
      <c r="AO17">
        <f t="shared" si="0"/>
        <v>33</v>
      </c>
      <c r="AP17">
        <f t="shared" si="0"/>
        <v>34</v>
      </c>
      <c r="AQ17">
        <f t="shared" si="0"/>
        <v>35</v>
      </c>
      <c r="AR17">
        <f t="shared" si="0"/>
        <v>36</v>
      </c>
      <c r="AS17">
        <f t="shared" si="0"/>
        <v>37</v>
      </c>
      <c r="AT17">
        <f t="shared" si="0"/>
        <v>38</v>
      </c>
      <c r="AU17">
        <f t="shared" si="0"/>
        <v>39</v>
      </c>
      <c r="AV17">
        <f t="shared" si="0"/>
        <v>40</v>
      </c>
      <c r="AW17">
        <f t="shared" si="0"/>
        <v>41</v>
      </c>
      <c r="AX17">
        <f t="shared" si="0"/>
        <v>42</v>
      </c>
      <c r="AY17">
        <f t="shared" si="0"/>
        <v>43</v>
      </c>
      <c r="AZ17">
        <f t="shared" si="0"/>
        <v>44</v>
      </c>
      <c r="BA17">
        <f t="shared" si="0"/>
        <v>45</v>
      </c>
      <c r="BB17">
        <f t="shared" si="0"/>
        <v>46</v>
      </c>
      <c r="BC17">
        <f t="shared" si="0"/>
        <v>47</v>
      </c>
      <c r="BD17">
        <f t="shared" si="0"/>
        <v>48</v>
      </c>
    </row>
    <row r="18" spans="2:56">
      <c r="C18" s="41" t="s">
        <v>92</v>
      </c>
      <c r="I18" s="56">
        <f>$H$12</f>
        <v>1000</v>
      </c>
      <c r="J18" s="56">
        <f t="shared" ref="J18:BD18" si="1">$H$12</f>
        <v>1000</v>
      </c>
      <c r="K18" s="56">
        <f t="shared" si="1"/>
        <v>1000</v>
      </c>
      <c r="L18" s="56">
        <f t="shared" si="1"/>
        <v>1000</v>
      </c>
      <c r="M18" s="56">
        <f t="shared" si="1"/>
        <v>1000</v>
      </c>
      <c r="N18" s="56">
        <f t="shared" si="1"/>
        <v>1000</v>
      </c>
      <c r="O18" s="56">
        <f t="shared" si="1"/>
        <v>1000</v>
      </c>
      <c r="P18" s="56">
        <f t="shared" si="1"/>
        <v>1000</v>
      </c>
      <c r="Q18" s="56">
        <f t="shared" si="1"/>
        <v>1000</v>
      </c>
      <c r="R18" s="56">
        <f t="shared" si="1"/>
        <v>1000</v>
      </c>
      <c r="S18" s="56">
        <f t="shared" si="1"/>
        <v>1000</v>
      </c>
      <c r="T18" s="56">
        <f t="shared" si="1"/>
        <v>1000</v>
      </c>
      <c r="U18" s="56">
        <f t="shared" si="1"/>
        <v>1000</v>
      </c>
      <c r="V18" s="56">
        <f t="shared" si="1"/>
        <v>1000</v>
      </c>
      <c r="W18" s="56">
        <f t="shared" si="1"/>
        <v>1000</v>
      </c>
      <c r="X18" s="56">
        <f t="shared" si="1"/>
        <v>1000</v>
      </c>
      <c r="Y18" s="56">
        <f t="shared" si="1"/>
        <v>1000</v>
      </c>
      <c r="Z18" s="56">
        <f t="shared" si="1"/>
        <v>1000</v>
      </c>
      <c r="AA18" s="56">
        <f t="shared" si="1"/>
        <v>1000</v>
      </c>
      <c r="AB18" s="56">
        <f t="shared" si="1"/>
        <v>1000</v>
      </c>
      <c r="AC18" s="56">
        <f t="shared" si="1"/>
        <v>1000</v>
      </c>
      <c r="AD18" s="56">
        <f t="shared" si="1"/>
        <v>1000</v>
      </c>
      <c r="AE18" s="56">
        <f t="shared" si="1"/>
        <v>1000</v>
      </c>
      <c r="AF18" s="56">
        <f t="shared" si="1"/>
        <v>1000</v>
      </c>
      <c r="AG18" s="56">
        <f t="shared" si="1"/>
        <v>1000</v>
      </c>
      <c r="AH18" s="56">
        <f t="shared" si="1"/>
        <v>1000</v>
      </c>
      <c r="AI18" s="56">
        <f t="shared" si="1"/>
        <v>1000</v>
      </c>
      <c r="AJ18" s="56">
        <f t="shared" si="1"/>
        <v>1000</v>
      </c>
      <c r="AK18" s="56">
        <f t="shared" si="1"/>
        <v>1000</v>
      </c>
      <c r="AL18" s="56">
        <f t="shared" si="1"/>
        <v>1000</v>
      </c>
      <c r="AM18" s="56">
        <f t="shared" si="1"/>
        <v>1000</v>
      </c>
      <c r="AN18" s="56">
        <f t="shared" si="1"/>
        <v>1000</v>
      </c>
      <c r="AO18" s="56">
        <f t="shared" si="1"/>
        <v>1000</v>
      </c>
      <c r="AP18" s="56">
        <f t="shared" si="1"/>
        <v>1000</v>
      </c>
      <c r="AQ18" s="56">
        <f t="shared" si="1"/>
        <v>1000</v>
      </c>
      <c r="AR18" s="56">
        <f t="shared" si="1"/>
        <v>1000</v>
      </c>
      <c r="AS18" s="56">
        <f t="shared" si="1"/>
        <v>1000</v>
      </c>
      <c r="AT18" s="56">
        <f t="shared" si="1"/>
        <v>1000</v>
      </c>
      <c r="AU18" s="56">
        <f t="shared" si="1"/>
        <v>1000</v>
      </c>
      <c r="AV18" s="56">
        <f t="shared" si="1"/>
        <v>1000</v>
      </c>
      <c r="AW18" s="56">
        <f t="shared" si="1"/>
        <v>1000</v>
      </c>
      <c r="AX18" s="56">
        <f t="shared" si="1"/>
        <v>1000</v>
      </c>
      <c r="AY18" s="56">
        <f t="shared" si="1"/>
        <v>1000</v>
      </c>
      <c r="AZ18" s="56">
        <f t="shared" si="1"/>
        <v>1000</v>
      </c>
      <c r="BA18" s="56">
        <f t="shared" si="1"/>
        <v>1000</v>
      </c>
      <c r="BB18" s="56">
        <f t="shared" si="1"/>
        <v>1000</v>
      </c>
      <c r="BC18" s="56">
        <f t="shared" si="1"/>
        <v>1000</v>
      </c>
      <c r="BD18" s="56">
        <f t="shared" si="1"/>
        <v>1000</v>
      </c>
    </row>
    <row r="19" spans="2:56">
      <c r="C19" s="41" t="s">
        <v>54</v>
      </c>
      <c r="I19" s="56">
        <f>I18/(1+$H$7)^(I17/12)</f>
        <v>995.8677214571477</v>
      </c>
      <c r="J19" s="56">
        <f t="shared" ref="J19:BD19" si="2">J18/(1+$H$7)^(J17/12)</f>
        <v>991.7525186402512</v>
      </c>
      <c r="K19" s="56">
        <f t="shared" si="2"/>
        <v>987.65432098765439</v>
      </c>
      <c r="L19" s="56">
        <f t="shared" si="2"/>
        <v>983.57305822928174</v>
      </c>
      <c r="M19" s="56">
        <f t="shared" si="2"/>
        <v>979.50866038543325</v>
      </c>
      <c r="N19" s="56">
        <f t="shared" si="2"/>
        <v>975.46105776558454</v>
      </c>
      <c r="O19" s="56">
        <f t="shared" si="2"/>
        <v>971.43018096719175</v>
      </c>
      <c r="P19" s="56">
        <f t="shared" si="2"/>
        <v>967.41596087450205</v>
      </c>
      <c r="Q19" s="56">
        <f t="shared" si="2"/>
        <v>963.4183286573674</v>
      </c>
      <c r="R19" s="56">
        <f t="shared" si="2"/>
        <v>959.4372157700659</v>
      </c>
      <c r="S19" s="56">
        <f t="shared" si="2"/>
        <v>955.47255395012553</v>
      </c>
      <c r="T19" s="56">
        <f t="shared" si="2"/>
        <v>951.5242752171531</v>
      </c>
      <c r="U19" s="56">
        <f t="shared" si="2"/>
        <v>947.59231187167006</v>
      </c>
      <c r="V19" s="56">
        <f t="shared" si="2"/>
        <v>943.67659649395114</v>
      </c>
      <c r="W19" s="56">
        <f t="shared" si="2"/>
        <v>939.77706194286714</v>
      </c>
      <c r="X19" s="56">
        <f t="shared" si="2"/>
        <v>935.89364135473602</v>
      </c>
      <c r="Y19" s="56">
        <f t="shared" si="2"/>
        <v>932.02626814217399</v>
      </c>
      <c r="Z19" s="56">
        <f t="shared" si="2"/>
        <v>928.17487599295532</v>
      </c>
      <c r="AA19" s="56">
        <f t="shared" si="2"/>
        <v>924.33939886887504</v>
      </c>
      <c r="AB19" s="56">
        <f t="shared" si="2"/>
        <v>920.51977100461625</v>
      </c>
      <c r="AC19" s="56">
        <f t="shared" si="2"/>
        <v>916.71592690662249</v>
      </c>
      <c r="AD19" s="56">
        <f t="shared" si="2"/>
        <v>912.9278013519754</v>
      </c>
      <c r="AE19" s="56">
        <f t="shared" si="2"/>
        <v>909.15532938727529</v>
      </c>
      <c r="AF19" s="56">
        <f t="shared" si="2"/>
        <v>905.3984463275284</v>
      </c>
      <c r="AG19" s="56">
        <f t="shared" si="2"/>
        <v>901.65708775503742</v>
      </c>
      <c r="AH19" s="56">
        <f t="shared" si="2"/>
        <v>897.93118951829661</v>
      </c>
      <c r="AI19" s="56">
        <f t="shared" si="2"/>
        <v>894.22068773089234</v>
      </c>
      <c r="AJ19" s="56">
        <f t="shared" si="2"/>
        <v>890.5255187704073</v>
      </c>
      <c r="AK19" s="56">
        <f t="shared" si="2"/>
        <v>886.84561927733</v>
      </c>
      <c r="AL19" s="56">
        <f t="shared" si="2"/>
        <v>883.18092615396768</v>
      </c>
      <c r="AM19" s="56">
        <f t="shared" si="2"/>
        <v>879.53137656336526</v>
      </c>
      <c r="AN19" s="56">
        <f t="shared" si="2"/>
        <v>875.89690792822717</v>
      </c>
      <c r="AO19" s="56">
        <f t="shared" si="2"/>
        <v>872.27745792984467</v>
      </c>
      <c r="AP19" s="56">
        <f t="shared" si="2"/>
        <v>868.67296450702747</v>
      </c>
      <c r="AQ19" s="56">
        <f t="shared" si="2"/>
        <v>865.08336585503923</v>
      </c>
      <c r="AR19" s="56">
        <f t="shared" si="2"/>
        <v>861.50860042453792</v>
      </c>
      <c r="AS19" s="56">
        <f t="shared" si="2"/>
        <v>857.94860692052089</v>
      </c>
      <c r="AT19" s="56">
        <f t="shared" si="2"/>
        <v>854.40332430127319</v>
      </c>
      <c r="AU19" s="56">
        <f t="shared" si="2"/>
        <v>850.87269177732139</v>
      </c>
      <c r="AV19" s="56">
        <f t="shared" si="2"/>
        <v>847.35664881039099</v>
      </c>
      <c r="AW19" s="56">
        <f t="shared" si="2"/>
        <v>843.85513511236866</v>
      </c>
      <c r="AX19" s="56">
        <f t="shared" si="2"/>
        <v>840.36809064426814</v>
      </c>
      <c r="AY19" s="56">
        <f t="shared" si="2"/>
        <v>836.89545561520106</v>
      </c>
      <c r="AZ19" s="56">
        <f t="shared" si="2"/>
        <v>833.43717048135193</v>
      </c>
      <c r="BA19" s="56">
        <f t="shared" si="2"/>
        <v>829.99317594495619</v>
      </c>
      <c r="BB19" s="56">
        <f t="shared" si="2"/>
        <v>826.56341295328502</v>
      </c>
      <c r="BC19" s="56">
        <f t="shared" si="2"/>
        <v>823.14782269763134</v>
      </c>
      <c r="BD19" s="56">
        <f t="shared" si="2"/>
        <v>819.74634661230232</v>
      </c>
    </row>
    <row r="20" spans="2:56">
      <c r="C20" s="41" t="s">
        <v>241</v>
      </c>
      <c r="H20" s="44">
        <f>SUM(I19:BD19)</f>
        <v>43440.632866831853</v>
      </c>
    </row>
    <row r="21" spans="2:56">
      <c r="C21" s="41"/>
      <c r="D21" s="41" t="s">
        <v>55</v>
      </c>
      <c r="H21" t="b">
        <f>IF(ABS(H20-H14)&lt;0.000001,TRUE,FALSE)</f>
        <v>1</v>
      </c>
    </row>
    <row r="22" spans="2:56">
      <c r="H22" s="9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28C5-5324-3F45-B708-76FAB0A40CB3}">
  <sheetPr codeName="Sheet4"/>
  <dimension ref="B2:BP27"/>
  <sheetViews>
    <sheetView zoomScale="170" zoomScaleNormal="170" workbookViewId="0"/>
  </sheetViews>
  <sheetFormatPr baseColWidth="10" defaultRowHeight="13"/>
  <cols>
    <col min="1" max="5" width="2.83203125" customWidth="1"/>
    <col min="7" max="7" width="13.6640625" bestFit="1" customWidth="1"/>
    <col min="9" max="9" width="14.6640625" bestFit="1" customWidth="1"/>
    <col min="10" max="38" width="12.6640625" bestFit="1" customWidth="1"/>
  </cols>
  <sheetData>
    <row r="2" spans="2:68">
      <c r="B2" t="s">
        <v>62</v>
      </c>
      <c r="G2" s="9">
        <v>320000</v>
      </c>
    </row>
    <row r="3" spans="2:68">
      <c r="B3" t="s">
        <v>63</v>
      </c>
      <c r="G3" s="35">
        <f>G2/4</f>
        <v>80000</v>
      </c>
    </row>
    <row r="4" spans="2:68">
      <c r="B4" t="s">
        <v>60</v>
      </c>
      <c r="G4" s="35">
        <f>G2/48</f>
        <v>6666.666666666667</v>
      </c>
    </row>
    <row r="5" spans="2:68">
      <c r="B5" t="s">
        <v>61</v>
      </c>
      <c r="G5" s="6">
        <v>47</v>
      </c>
    </row>
    <row r="6" spans="2:68">
      <c r="B6" t="s">
        <v>57</v>
      </c>
      <c r="G6" s="8">
        <v>0.05</v>
      </c>
    </row>
    <row r="7" spans="2:68">
      <c r="B7" t="s">
        <v>58</v>
      </c>
      <c r="G7" s="6">
        <v>12</v>
      </c>
    </row>
    <row r="8" spans="2:68">
      <c r="B8" t="s">
        <v>59</v>
      </c>
      <c r="G8" s="34">
        <f>G6/G7</f>
        <v>4.1666666666666666E-3</v>
      </c>
    </row>
    <row r="9" spans="2:68">
      <c r="B9" t="s">
        <v>320</v>
      </c>
      <c r="G9" s="34">
        <f>(1+G8)^G7-1</f>
        <v>5.116189788173342E-2</v>
      </c>
    </row>
    <row r="10" spans="2:68">
      <c r="G10" s="9"/>
    </row>
    <row r="11" spans="2:68">
      <c r="G11" s="8"/>
      <c r="I11" s="1">
        <v>0</v>
      </c>
      <c r="J11" s="1">
        <f>I11+1</f>
        <v>1</v>
      </c>
      <c r="K11" s="1">
        <f t="shared" ref="K11:AL11" si="0">J11+1</f>
        <v>2</v>
      </c>
      <c r="L11" s="1">
        <f t="shared" si="0"/>
        <v>3</v>
      </c>
      <c r="M11" s="1">
        <f t="shared" si="0"/>
        <v>4</v>
      </c>
      <c r="N11" s="1">
        <f t="shared" si="0"/>
        <v>5</v>
      </c>
      <c r="O11" s="1">
        <f t="shared" si="0"/>
        <v>6</v>
      </c>
      <c r="P11" s="1">
        <f t="shared" si="0"/>
        <v>7</v>
      </c>
      <c r="Q11" s="1">
        <f t="shared" si="0"/>
        <v>8</v>
      </c>
      <c r="R11" s="1">
        <f t="shared" si="0"/>
        <v>9</v>
      </c>
      <c r="S11" s="1">
        <f t="shared" si="0"/>
        <v>10</v>
      </c>
      <c r="T11" s="1">
        <f t="shared" si="0"/>
        <v>11</v>
      </c>
      <c r="U11" s="1">
        <f t="shared" si="0"/>
        <v>12</v>
      </c>
      <c r="V11" s="1">
        <f t="shared" si="0"/>
        <v>13</v>
      </c>
      <c r="W11" s="1">
        <f t="shared" si="0"/>
        <v>14</v>
      </c>
      <c r="X11" s="1">
        <f t="shared" si="0"/>
        <v>15</v>
      </c>
      <c r="Y11" s="1">
        <f t="shared" si="0"/>
        <v>16</v>
      </c>
      <c r="Z11" s="1">
        <f t="shared" si="0"/>
        <v>17</v>
      </c>
      <c r="AA11" s="1">
        <f t="shared" si="0"/>
        <v>18</v>
      </c>
      <c r="AB11" s="1">
        <f t="shared" si="0"/>
        <v>19</v>
      </c>
      <c r="AC11" s="1">
        <f t="shared" si="0"/>
        <v>20</v>
      </c>
      <c r="AD11" s="1">
        <f t="shared" si="0"/>
        <v>21</v>
      </c>
      <c r="AE11" s="1">
        <f t="shared" si="0"/>
        <v>22</v>
      </c>
      <c r="AF11" s="1">
        <f t="shared" si="0"/>
        <v>23</v>
      </c>
      <c r="AG11" s="1">
        <f t="shared" si="0"/>
        <v>24</v>
      </c>
      <c r="AH11" s="1">
        <f t="shared" si="0"/>
        <v>25</v>
      </c>
      <c r="AI11" s="1">
        <f t="shared" si="0"/>
        <v>26</v>
      </c>
      <c r="AJ11" s="1">
        <f t="shared" si="0"/>
        <v>27</v>
      </c>
      <c r="AK11" s="1">
        <f t="shared" si="0"/>
        <v>28</v>
      </c>
      <c r="AL11" s="1">
        <f t="shared" si="0"/>
        <v>29</v>
      </c>
      <c r="AM11" s="1">
        <f t="shared" ref="AM11" si="1">AL11+1</f>
        <v>30</v>
      </c>
      <c r="AN11" s="1">
        <f t="shared" ref="AN11" si="2">AM11+1</f>
        <v>31</v>
      </c>
      <c r="AO11" s="1">
        <f t="shared" ref="AO11" si="3">AN11+1</f>
        <v>32</v>
      </c>
      <c r="AP11" s="1">
        <f t="shared" ref="AP11" si="4">AO11+1</f>
        <v>33</v>
      </c>
      <c r="AQ11" s="1">
        <f t="shared" ref="AQ11" si="5">AP11+1</f>
        <v>34</v>
      </c>
      <c r="AR11" s="1">
        <f t="shared" ref="AR11" si="6">AQ11+1</f>
        <v>35</v>
      </c>
      <c r="AS11" s="1">
        <f t="shared" ref="AS11" si="7">AR11+1</f>
        <v>36</v>
      </c>
      <c r="AT11" s="1">
        <f t="shared" ref="AT11" si="8">AS11+1</f>
        <v>37</v>
      </c>
      <c r="AU11" s="1">
        <f t="shared" ref="AU11" si="9">AT11+1</f>
        <v>38</v>
      </c>
      <c r="AV11" s="1">
        <f t="shared" ref="AV11" si="10">AU11+1</f>
        <v>39</v>
      </c>
      <c r="AW11" s="1">
        <f t="shared" ref="AW11" si="11">AV11+1</f>
        <v>40</v>
      </c>
      <c r="AX11" s="1">
        <f t="shared" ref="AX11" si="12">AW11+1</f>
        <v>41</v>
      </c>
      <c r="AY11" s="1">
        <f t="shared" ref="AY11" si="13">AX11+1</f>
        <v>42</v>
      </c>
      <c r="AZ11" s="1">
        <f t="shared" ref="AZ11" si="14">AY11+1</f>
        <v>43</v>
      </c>
      <c r="BA11" s="1">
        <f t="shared" ref="BA11" si="15">AZ11+1</f>
        <v>44</v>
      </c>
      <c r="BB11" s="1">
        <f t="shared" ref="BB11" si="16">BA11+1</f>
        <v>45</v>
      </c>
      <c r="BC11" s="1">
        <f t="shared" ref="BC11" si="17">BB11+1</f>
        <v>46</v>
      </c>
      <c r="BD11" s="1">
        <f t="shared" ref="BD11" si="18">BC11+1</f>
        <v>47</v>
      </c>
      <c r="BE11" s="1"/>
      <c r="BF11" s="1"/>
      <c r="BG11" s="1"/>
      <c r="BH11" s="1"/>
      <c r="BI11" s="1"/>
      <c r="BJ11" s="1"/>
      <c r="BK11" s="1"/>
      <c r="BL11" s="1"/>
      <c r="BM11" s="1"/>
      <c r="BN11" s="1"/>
      <c r="BO11" s="1"/>
      <c r="BP11" s="1"/>
    </row>
    <row r="12" spans="2:68">
      <c r="G12" s="8"/>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2:68">
      <c r="B13" s="32" t="s">
        <v>60</v>
      </c>
      <c r="G13" s="8"/>
      <c r="I13" s="18">
        <f t="shared" ref="I13:BD13" si="19">$G$4</f>
        <v>6666.666666666667</v>
      </c>
      <c r="J13" s="18">
        <f t="shared" si="19"/>
        <v>6666.666666666667</v>
      </c>
      <c r="K13" s="18">
        <f t="shared" si="19"/>
        <v>6666.666666666667</v>
      </c>
      <c r="L13" s="18">
        <f t="shared" si="19"/>
        <v>6666.666666666667</v>
      </c>
      <c r="M13" s="18">
        <f t="shared" si="19"/>
        <v>6666.666666666667</v>
      </c>
      <c r="N13" s="18">
        <f t="shared" si="19"/>
        <v>6666.666666666667</v>
      </c>
      <c r="O13" s="18">
        <f t="shared" si="19"/>
        <v>6666.666666666667</v>
      </c>
      <c r="P13" s="18">
        <f t="shared" si="19"/>
        <v>6666.666666666667</v>
      </c>
      <c r="Q13" s="18">
        <f t="shared" si="19"/>
        <v>6666.666666666667</v>
      </c>
      <c r="R13" s="18">
        <f t="shared" si="19"/>
        <v>6666.666666666667</v>
      </c>
      <c r="S13" s="18">
        <f t="shared" si="19"/>
        <v>6666.666666666667</v>
      </c>
      <c r="T13" s="18">
        <f t="shared" si="19"/>
        <v>6666.666666666667</v>
      </c>
      <c r="U13" s="18">
        <f t="shared" si="19"/>
        <v>6666.666666666667</v>
      </c>
      <c r="V13" s="18">
        <f t="shared" si="19"/>
        <v>6666.666666666667</v>
      </c>
      <c r="W13" s="18">
        <f t="shared" si="19"/>
        <v>6666.666666666667</v>
      </c>
      <c r="X13" s="18">
        <f t="shared" si="19"/>
        <v>6666.666666666667</v>
      </c>
      <c r="Y13" s="18">
        <f t="shared" si="19"/>
        <v>6666.666666666667</v>
      </c>
      <c r="Z13" s="18">
        <f t="shared" si="19"/>
        <v>6666.666666666667</v>
      </c>
      <c r="AA13" s="18">
        <f t="shared" si="19"/>
        <v>6666.666666666667</v>
      </c>
      <c r="AB13" s="18">
        <f t="shared" si="19"/>
        <v>6666.666666666667</v>
      </c>
      <c r="AC13" s="18">
        <f t="shared" si="19"/>
        <v>6666.666666666667</v>
      </c>
      <c r="AD13" s="18">
        <f t="shared" si="19"/>
        <v>6666.666666666667</v>
      </c>
      <c r="AE13" s="18">
        <f t="shared" si="19"/>
        <v>6666.666666666667</v>
      </c>
      <c r="AF13" s="18">
        <f t="shared" si="19"/>
        <v>6666.666666666667</v>
      </c>
      <c r="AG13" s="18">
        <f t="shared" si="19"/>
        <v>6666.666666666667</v>
      </c>
      <c r="AH13" s="18">
        <f t="shared" si="19"/>
        <v>6666.666666666667</v>
      </c>
      <c r="AI13" s="18">
        <f t="shared" si="19"/>
        <v>6666.666666666667</v>
      </c>
      <c r="AJ13" s="18">
        <f t="shared" si="19"/>
        <v>6666.666666666667</v>
      </c>
      <c r="AK13" s="18">
        <f t="shared" si="19"/>
        <v>6666.666666666667</v>
      </c>
      <c r="AL13" s="18">
        <f t="shared" si="19"/>
        <v>6666.666666666667</v>
      </c>
      <c r="AM13" s="18">
        <f t="shared" si="19"/>
        <v>6666.666666666667</v>
      </c>
      <c r="AN13" s="18">
        <f t="shared" si="19"/>
        <v>6666.666666666667</v>
      </c>
      <c r="AO13" s="18">
        <f t="shared" si="19"/>
        <v>6666.666666666667</v>
      </c>
      <c r="AP13" s="18">
        <f t="shared" si="19"/>
        <v>6666.666666666667</v>
      </c>
      <c r="AQ13" s="18">
        <f t="shared" si="19"/>
        <v>6666.666666666667</v>
      </c>
      <c r="AR13" s="18">
        <f t="shared" si="19"/>
        <v>6666.666666666667</v>
      </c>
      <c r="AS13" s="18">
        <f t="shared" si="19"/>
        <v>6666.666666666667</v>
      </c>
      <c r="AT13" s="18">
        <f t="shared" si="19"/>
        <v>6666.666666666667</v>
      </c>
      <c r="AU13" s="18">
        <f t="shared" si="19"/>
        <v>6666.666666666667</v>
      </c>
      <c r="AV13" s="18">
        <f t="shared" si="19"/>
        <v>6666.666666666667</v>
      </c>
      <c r="AW13" s="18">
        <f t="shared" si="19"/>
        <v>6666.666666666667</v>
      </c>
      <c r="AX13" s="18">
        <f t="shared" si="19"/>
        <v>6666.666666666667</v>
      </c>
      <c r="AY13" s="18">
        <f t="shared" si="19"/>
        <v>6666.666666666667</v>
      </c>
      <c r="AZ13" s="18">
        <f t="shared" si="19"/>
        <v>6666.666666666667</v>
      </c>
      <c r="BA13" s="18">
        <f t="shared" si="19"/>
        <v>6666.666666666667</v>
      </c>
      <c r="BB13" s="18">
        <f t="shared" si="19"/>
        <v>6666.666666666667</v>
      </c>
      <c r="BC13" s="18">
        <f t="shared" si="19"/>
        <v>6666.666666666667</v>
      </c>
      <c r="BD13" s="18">
        <f t="shared" si="19"/>
        <v>6666.666666666667</v>
      </c>
    </row>
    <row r="14" spans="2:68">
      <c r="B14" t="s">
        <v>54</v>
      </c>
      <c r="G14" s="8"/>
      <c r="I14" s="18">
        <f>I13/(1+$G$8)^I11</f>
        <v>6666.666666666667</v>
      </c>
      <c r="J14" s="18">
        <f t="shared" ref="J14:BD14" si="20">J13/(1+$G$8)^J11</f>
        <v>6639.0041493775934</v>
      </c>
      <c r="K14" s="18">
        <f t="shared" si="20"/>
        <v>6611.456414317935</v>
      </c>
      <c r="L14" s="18">
        <f t="shared" si="20"/>
        <v>6584.0229852128814</v>
      </c>
      <c r="M14" s="18">
        <f t="shared" si="20"/>
        <v>6556.7033877638651</v>
      </c>
      <c r="N14" s="18">
        <f t="shared" si="20"/>
        <v>6529.4971496403641</v>
      </c>
      <c r="O14" s="18">
        <f t="shared" si="20"/>
        <v>6502.4038004717322</v>
      </c>
      <c r="P14" s="18">
        <f t="shared" si="20"/>
        <v>6475.4228718390677</v>
      </c>
      <c r="Q14" s="18">
        <f t="shared" si="20"/>
        <v>6448.553897267122</v>
      </c>
      <c r="R14" s="18">
        <f t="shared" si="20"/>
        <v>6421.7964122162211</v>
      </c>
      <c r="S14" s="18">
        <f t="shared" si="20"/>
        <v>6395.1499540742443</v>
      </c>
      <c r="T14" s="18">
        <f t="shared" si="20"/>
        <v>6368.6140621486256</v>
      </c>
      <c r="U14" s="18">
        <f t="shared" si="20"/>
        <v>6342.1882776583825</v>
      </c>
      <c r="V14" s="18">
        <f t="shared" si="20"/>
        <v>6315.8721437261902</v>
      </c>
      <c r="W14" s="18">
        <f t="shared" si="20"/>
        <v>6289.6652053704802</v>
      </c>
      <c r="X14" s="18">
        <f t="shared" si="20"/>
        <v>6263.5670094975712</v>
      </c>
      <c r="Y14" s="18">
        <f t="shared" si="20"/>
        <v>6237.5771048938477</v>
      </c>
      <c r="Z14" s="18">
        <f t="shared" si="20"/>
        <v>6211.6950422179398</v>
      </c>
      <c r="AA14" s="18">
        <f t="shared" si="20"/>
        <v>6185.9203739929699</v>
      </c>
      <c r="AB14" s="18">
        <f t="shared" si="20"/>
        <v>6160.2526545988076</v>
      </c>
      <c r="AC14" s="18">
        <f t="shared" si="20"/>
        <v>6134.6914402643715</v>
      </c>
      <c r="AD14" s="18">
        <f t="shared" si="20"/>
        <v>6109.2362890599561</v>
      </c>
      <c r="AE14" s="18">
        <f t="shared" si="20"/>
        <v>6083.8867608895835</v>
      </c>
      <c r="AF14" s="18">
        <f t="shared" si="20"/>
        <v>6058.6424174834001</v>
      </c>
      <c r="AG14" s="18">
        <f t="shared" si="20"/>
        <v>6033.502822390109</v>
      </c>
      <c r="AH14" s="18">
        <f t="shared" si="20"/>
        <v>6008.4675409694037</v>
      </c>
      <c r="AI14" s="18">
        <f t="shared" si="20"/>
        <v>5983.5361403844672</v>
      </c>
      <c r="AJ14" s="18">
        <f t="shared" si="20"/>
        <v>5958.7081895944912</v>
      </c>
      <c r="AK14" s="18">
        <f t="shared" si="20"/>
        <v>5933.9832593472111</v>
      </c>
      <c r="AL14" s="18">
        <f t="shared" si="20"/>
        <v>5909.3609221714969</v>
      </c>
      <c r="AM14" s="18">
        <f t="shared" si="20"/>
        <v>5884.8407523699552</v>
      </c>
      <c r="AN14" s="18">
        <f t="shared" si="20"/>
        <v>5860.4223260115714</v>
      </c>
      <c r="AO14" s="18">
        <f t="shared" si="20"/>
        <v>5836.105220924388</v>
      </c>
      <c r="AP14" s="18">
        <f t="shared" si="20"/>
        <v>5811.8890166881865</v>
      </c>
      <c r="AQ14" s="18">
        <f t="shared" si="20"/>
        <v>5787.7732946272399</v>
      </c>
      <c r="AR14" s="18">
        <f t="shared" si="20"/>
        <v>5763.7576378030599</v>
      </c>
      <c r="AS14" s="18">
        <f t="shared" si="20"/>
        <v>5739.8416310071971</v>
      </c>
      <c r="AT14" s="18">
        <f t="shared" si="20"/>
        <v>5716.0248607540552</v>
      </c>
      <c r="AU14" s="18">
        <f t="shared" si="20"/>
        <v>5692.306915273748</v>
      </c>
      <c r="AV14" s="18">
        <f t="shared" si="20"/>
        <v>5668.6873845049768</v>
      </c>
      <c r="AW14" s="18">
        <f t="shared" si="20"/>
        <v>5645.1658600879437</v>
      </c>
      <c r="AX14" s="18">
        <f t="shared" si="20"/>
        <v>5621.7419353572886</v>
      </c>
      <c r="AY14" s="18">
        <f t="shared" si="20"/>
        <v>5598.4152053350581</v>
      </c>
      <c r="AZ14" s="18">
        <f t="shared" si="20"/>
        <v>5575.1852667237099</v>
      </c>
      <c r="BA14" s="18">
        <f t="shared" si="20"/>
        <v>5552.0517178991304</v>
      </c>
      <c r="BB14" s="18">
        <f t="shared" si="20"/>
        <v>5529.0141589036994</v>
      </c>
      <c r="BC14" s="18">
        <f t="shared" si="20"/>
        <v>5506.072191439368</v>
      </c>
      <c r="BD14" s="18">
        <f t="shared" si="20"/>
        <v>5483.2254188607794</v>
      </c>
    </row>
    <row r="15" spans="2:68">
      <c r="B15" t="s">
        <v>56</v>
      </c>
      <c r="G15" s="8"/>
      <c r="I15" s="33">
        <f>SUM(I14:BD14)</f>
        <v>290692.56614007836</v>
      </c>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row>
    <row r="16" spans="2:68">
      <c r="B16" t="s">
        <v>55</v>
      </c>
      <c r="G16" s="8"/>
      <c r="I16" s="33">
        <f>G4+(G4/G8)*(1-(1+G8)^(-G5))</f>
        <v>290692.5661400797</v>
      </c>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2:56">
      <c r="C17" t="s">
        <v>64</v>
      </c>
      <c r="G17" s="8"/>
      <c r="I17" s="33">
        <f>SUM(J14:BD14)</f>
        <v>284025.89947341173</v>
      </c>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row>
    <row r="18" spans="2:56">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row>
    <row r="19" spans="2:56">
      <c r="B19" t="s">
        <v>63</v>
      </c>
      <c r="I19" s="18">
        <f>G3</f>
        <v>80000</v>
      </c>
      <c r="J19" s="18">
        <f>I19</f>
        <v>80000</v>
      </c>
      <c r="K19" s="18">
        <f t="shared" ref="K19:L19" si="21">J19</f>
        <v>80000</v>
      </c>
      <c r="L19" s="18">
        <f t="shared" si="21"/>
        <v>80000</v>
      </c>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row>
    <row r="20" spans="2:56">
      <c r="B20" t="s">
        <v>54</v>
      </c>
      <c r="I20" s="18">
        <f>I19/(1+$G$6)^I11</f>
        <v>80000</v>
      </c>
      <c r="J20" s="18">
        <f t="shared" ref="J20:L20" si="22">J19/(1+$G$6)^J11</f>
        <v>76190.476190476184</v>
      </c>
      <c r="K20" s="18">
        <f t="shared" si="22"/>
        <v>72562.358276643994</v>
      </c>
      <c r="L20" s="18">
        <f t="shared" si="22"/>
        <v>69107.007882518083</v>
      </c>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row>
    <row r="21" spans="2:56">
      <c r="B21" t="s">
        <v>56</v>
      </c>
      <c r="I21" s="33">
        <f>SUM(I20:L20)</f>
        <v>297859.84234963823</v>
      </c>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row>
    <row r="22" spans="2:56">
      <c r="B22" t="s">
        <v>55</v>
      </c>
      <c r="I22" s="33">
        <f>I19+(I19/G6)*(1-(1+G6)^(-L11))</f>
        <v>297859.84234963835</v>
      </c>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row>
    <row r="23" spans="2:56">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row>
    <row r="24" spans="2:56">
      <c r="B24" t="s">
        <v>319</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row>
    <row r="25" spans="2:56">
      <c r="B25" t="s">
        <v>54</v>
      </c>
      <c r="I25" s="18">
        <f>I13/(1+$G$9)^(I11/$G$7)</f>
        <v>6666.666666666667</v>
      </c>
      <c r="J25" s="18">
        <f t="shared" ref="J25:BD25" si="23">J13/(1+$G$9)^(J11/$G$7)</f>
        <v>6639.0041493775934</v>
      </c>
      <c r="K25" s="18">
        <f t="shared" si="23"/>
        <v>6611.456414317935</v>
      </c>
      <c r="L25" s="18">
        <f t="shared" si="23"/>
        <v>6584.0229852128814</v>
      </c>
      <c r="M25" s="18">
        <f t="shared" si="23"/>
        <v>6556.7033877638651</v>
      </c>
      <c r="N25" s="18">
        <f t="shared" si="23"/>
        <v>6529.4971496403641</v>
      </c>
      <c r="O25" s="18">
        <f t="shared" si="23"/>
        <v>6502.4038004717322</v>
      </c>
      <c r="P25" s="18">
        <f t="shared" si="23"/>
        <v>6475.4228718390686</v>
      </c>
      <c r="Q25" s="18">
        <f t="shared" si="23"/>
        <v>6448.553897267122</v>
      </c>
      <c r="R25" s="18">
        <f t="shared" si="23"/>
        <v>6421.7964122162211</v>
      </c>
      <c r="S25" s="18">
        <f t="shared" si="23"/>
        <v>6395.1499540742443</v>
      </c>
      <c r="T25" s="18">
        <f t="shared" si="23"/>
        <v>6368.6140621486256</v>
      </c>
      <c r="U25" s="18">
        <f t="shared" si="23"/>
        <v>6342.1882776583825</v>
      </c>
      <c r="V25" s="18">
        <f t="shared" si="23"/>
        <v>6315.8721437261893</v>
      </c>
      <c r="W25" s="18">
        <f t="shared" si="23"/>
        <v>6289.6652053704793</v>
      </c>
      <c r="X25" s="18">
        <f t="shared" si="23"/>
        <v>6263.5670094975721</v>
      </c>
      <c r="Y25" s="18">
        <f t="shared" si="23"/>
        <v>6237.5771048938477</v>
      </c>
      <c r="Z25" s="18">
        <f t="shared" si="23"/>
        <v>6211.6950422179398</v>
      </c>
      <c r="AA25" s="18">
        <f t="shared" si="23"/>
        <v>6185.9203739929681</v>
      </c>
      <c r="AB25" s="18">
        <f t="shared" si="23"/>
        <v>6160.2526545988076</v>
      </c>
      <c r="AC25" s="18">
        <f t="shared" si="23"/>
        <v>6134.6914402643715</v>
      </c>
      <c r="AD25" s="18">
        <f t="shared" si="23"/>
        <v>6109.2362890599561</v>
      </c>
      <c r="AE25" s="18">
        <f t="shared" si="23"/>
        <v>6083.8867608895816</v>
      </c>
      <c r="AF25" s="18">
        <f t="shared" si="23"/>
        <v>6058.642417483401</v>
      </c>
      <c r="AG25" s="18">
        <f t="shared" si="23"/>
        <v>6033.502822390109</v>
      </c>
      <c r="AH25" s="18">
        <f t="shared" si="23"/>
        <v>6008.4675409694028</v>
      </c>
      <c r="AI25" s="18">
        <f t="shared" si="23"/>
        <v>5983.5361403844672</v>
      </c>
      <c r="AJ25" s="18">
        <f t="shared" si="23"/>
        <v>5958.7081895944902</v>
      </c>
      <c r="AK25" s="18">
        <f t="shared" si="23"/>
        <v>5933.9832593472102</v>
      </c>
      <c r="AL25" s="18">
        <f t="shared" si="23"/>
        <v>5909.3609221714951</v>
      </c>
      <c r="AM25" s="18">
        <f t="shared" si="23"/>
        <v>5884.8407523699543</v>
      </c>
      <c r="AN25" s="18">
        <f t="shared" si="23"/>
        <v>5860.4223260115723</v>
      </c>
      <c r="AO25" s="18">
        <f t="shared" si="23"/>
        <v>5836.105220924388</v>
      </c>
      <c r="AP25" s="18">
        <f t="shared" si="23"/>
        <v>5811.8890166881865</v>
      </c>
      <c r="AQ25" s="18">
        <f t="shared" si="23"/>
        <v>5787.773294627239</v>
      </c>
      <c r="AR25" s="18">
        <f t="shared" si="23"/>
        <v>5763.7576378030599</v>
      </c>
      <c r="AS25" s="18">
        <f t="shared" si="23"/>
        <v>5739.8416310071962</v>
      </c>
      <c r="AT25" s="18">
        <f t="shared" si="23"/>
        <v>5716.0248607540543</v>
      </c>
      <c r="AU25" s="18">
        <f t="shared" si="23"/>
        <v>5692.3069152737471</v>
      </c>
      <c r="AV25" s="18">
        <f t="shared" si="23"/>
        <v>5668.6873845049768</v>
      </c>
      <c r="AW25" s="18">
        <f t="shared" si="23"/>
        <v>5645.1658600879427</v>
      </c>
      <c r="AX25" s="18">
        <f t="shared" si="23"/>
        <v>5621.7419353572877</v>
      </c>
      <c r="AY25" s="18">
        <f t="shared" si="23"/>
        <v>5598.4152053350581</v>
      </c>
      <c r="AZ25" s="18">
        <f t="shared" si="23"/>
        <v>5575.185266723709</v>
      </c>
      <c r="BA25" s="18">
        <f t="shared" si="23"/>
        <v>5552.0517178991286</v>
      </c>
      <c r="BB25" s="18">
        <f t="shared" si="23"/>
        <v>5529.0141589036966</v>
      </c>
      <c r="BC25" s="18">
        <f t="shared" si="23"/>
        <v>5506.0721914393671</v>
      </c>
      <c r="BD25" s="18">
        <f t="shared" si="23"/>
        <v>5483.2254188607794</v>
      </c>
    </row>
    <row r="26" spans="2:56">
      <c r="B26" t="s">
        <v>56</v>
      </c>
      <c r="I26" s="33">
        <f>SUM(I25:BD25)</f>
        <v>290692.56614007836</v>
      </c>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row>
    <row r="27" spans="2:56">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2149C-4C05-254C-8A19-159A74358B81}">
  <sheetPr codeName="Sheet5">
    <pageSetUpPr fitToPage="1"/>
  </sheetPr>
  <dimension ref="B3:AT31"/>
  <sheetViews>
    <sheetView zoomScale="180" zoomScaleNormal="180" zoomScalePageLayoutView="150" workbookViewId="0"/>
  </sheetViews>
  <sheetFormatPr baseColWidth="10" defaultColWidth="8.83203125" defaultRowHeight="13"/>
  <cols>
    <col min="1" max="1" width="2.83203125" style="45" customWidth="1"/>
    <col min="2" max="3" width="2.83203125" style="15" customWidth="1"/>
    <col min="4" max="4" width="2.83203125" style="45" customWidth="1"/>
    <col min="5" max="7" width="8.83203125" style="45"/>
    <col min="8" max="8" width="11.5" style="45" bestFit="1" customWidth="1"/>
    <col min="9" max="9" width="8.83203125" style="45"/>
    <col min="10" max="10" width="12.1640625" style="45" bestFit="1" customWidth="1"/>
    <col min="11" max="46" width="10.5" style="45" bestFit="1" customWidth="1"/>
    <col min="47" max="16384" width="8.83203125" style="45"/>
  </cols>
  <sheetData>
    <row r="3" spans="2:8">
      <c r="B3" s="37" t="s">
        <v>72</v>
      </c>
    </row>
    <row r="4" spans="2:8">
      <c r="B4" s="15" t="s">
        <v>68</v>
      </c>
      <c r="C4" s="45"/>
      <c r="H4" s="6">
        <v>3</v>
      </c>
    </row>
    <row r="5" spans="2:8">
      <c r="B5" s="15" t="s">
        <v>73</v>
      </c>
      <c r="C5" s="45"/>
      <c r="H5" s="6">
        <v>12</v>
      </c>
    </row>
    <row r="6" spans="2:8">
      <c r="B6" s="15" t="s">
        <v>74</v>
      </c>
      <c r="C6" s="45"/>
      <c r="H6" s="15">
        <f>H4*H5</f>
        <v>36</v>
      </c>
    </row>
    <row r="7" spans="2:8">
      <c r="B7" s="15" t="s">
        <v>65</v>
      </c>
      <c r="C7" s="45"/>
      <c r="H7" s="9">
        <v>360000</v>
      </c>
    </row>
    <row r="8" spans="2:8">
      <c r="B8" s="15" t="s">
        <v>75</v>
      </c>
      <c r="C8" s="45"/>
      <c r="H8" s="8">
        <v>0.6</v>
      </c>
    </row>
    <row r="9" spans="2:8">
      <c r="B9" s="15" t="s">
        <v>67</v>
      </c>
      <c r="C9" s="45"/>
      <c r="H9" s="18">
        <f>H8*H7</f>
        <v>216000</v>
      </c>
    </row>
    <row r="10" spans="2:8">
      <c r="B10" s="15" t="s">
        <v>76</v>
      </c>
      <c r="C10" s="45"/>
      <c r="H10" s="9">
        <v>35000</v>
      </c>
    </row>
    <row r="11" spans="2:8">
      <c r="B11" s="15" t="s">
        <v>77</v>
      </c>
      <c r="C11" s="45"/>
      <c r="H11" s="15">
        <f>H7-H9-H10</f>
        <v>109000</v>
      </c>
    </row>
    <row r="12" spans="2:8">
      <c r="B12" s="15" t="s">
        <v>78</v>
      </c>
      <c r="C12" s="45"/>
      <c r="H12" s="40">
        <v>0.33194713037251</v>
      </c>
    </row>
    <row r="13" spans="2:8">
      <c r="B13" s="15" t="s">
        <v>79</v>
      </c>
      <c r="C13" s="45"/>
      <c r="H13" s="34">
        <f>H12/12</f>
        <v>2.7662260864375832E-2</v>
      </c>
    </row>
    <row r="14" spans="2:8">
      <c r="B14" s="15" t="s">
        <v>66</v>
      </c>
      <c r="C14" s="45"/>
      <c r="H14" s="34">
        <f>H12/2400</f>
        <v>1.3831130432187918E-4</v>
      </c>
    </row>
    <row r="15" spans="2:8">
      <c r="B15" s="15" t="s">
        <v>70</v>
      </c>
      <c r="C15" s="45"/>
      <c r="H15" s="9">
        <v>4820</v>
      </c>
    </row>
    <row r="16" spans="2:8">
      <c r="C16" s="45"/>
      <c r="H16" s="15"/>
    </row>
    <row r="17" spans="2:46">
      <c r="B17" s="15" t="s">
        <v>71</v>
      </c>
      <c r="C17" s="45"/>
      <c r="H17" s="15">
        <f>(H15/H13)*(1-(1+H13)^(-H6))</f>
        <v>109000.00000348785</v>
      </c>
    </row>
    <row r="18" spans="2:46">
      <c r="B18" s="15" t="s">
        <v>80</v>
      </c>
      <c r="C18" s="45"/>
      <c r="H18" s="15">
        <f>H11-H17</f>
        <v>-3.4878466976806521E-6</v>
      </c>
    </row>
    <row r="21" spans="2:46">
      <c r="B21" s="37" t="s">
        <v>109</v>
      </c>
      <c r="C21" s="37"/>
      <c r="D21" s="46"/>
      <c r="E21" s="46"/>
      <c r="F21" s="46"/>
      <c r="G21" s="46"/>
      <c r="H21" s="46"/>
      <c r="I21" s="46"/>
      <c r="J21" s="47">
        <v>0</v>
      </c>
      <c r="K21" s="47">
        <f>J21+1</f>
        <v>1</v>
      </c>
      <c r="L21" s="47">
        <f t="shared" ref="L21:AT21" si="0">K21+1</f>
        <v>2</v>
      </c>
      <c r="M21" s="47">
        <f t="shared" si="0"/>
        <v>3</v>
      </c>
      <c r="N21" s="47">
        <f t="shared" si="0"/>
        <v>4</v>
      </c>
      <c r="O21" s="47">
        <f t="shared" si="0"/>
        <v>5</v>
      </c>
      <c r="P21" s="47">
        <f t="shared" si="0"/>
        <v>6</v>
      </c>
      <c r="Q21" s="47">
        <f t="shared" si="0"/>
        <v>7</v>
      </c>
      <c r="R21" s="47">
        <f t="shared" si="0"/>
        <v>8</v>
      </c>
      <c r="S21" s="47">
        <f t="shared" si="0"/>
        <v>9</v>
      </c>
      <c r="T21" s="47">
        <f t="shared" si="0"/>
        <v>10</v>
      </c>
      <c r="U21" s="47">
        <f t="shared" si="0"/>
        <v>11</v>
      </c>
      <c r="V21" s="47">
        <f t="shared" si="0"/>
        <v>12</v>
      </c>
      <c r="W21" s="47">
        <f t="shared" si="0"/>
        <v>13</v>
      </c>
      <c r="X21" s="47">
        <f t="shared" si="0"/>
        <v>14</v>
      </c>
      <c r="Y21" s="47">
        <f t="shared" si="0"/>
        <v>15</v>
      </c>
      <c r="Z21" s="47">
        <f t="shared" si="0"/>
        <v>16</v>
      </c>
      <c r="AA21" s="47">
        <f t="shared" si="0"/>
        <v>17</v>
      </c>
      <c r="AB21" s="47">
        <f t="shared" si="0"/>
        <v>18</v>
      </c>
      <c r="AC21" s="47">
        <f t="shared" si="0"/>
        <v>19</v>
      </c>
      <c r="AD21" s="47">
        <f t="shared" si="0"/>
        <v>20</v>
      </c>
      <c r="AE21" s="47">
        <f t="shared" si="0"/>
        <v>21</v>
      </c>
      <c r="AF21" s="47">
        <f t="shared" si="0"/>
        <v>22</v>
      </c>
      <c r="AG21" s="47">
        <f t="shared" si="0"/>
        <v>23</v>
      </c>
      <c r="AH21" s="47">
        <f t="shared" si="0"/>
        <v>24</v>
      </c>
      <c r="AI21" s="47">
        <f t="shared" si="0"/>
        <v>25</v>
      </c>
      <c r="AJ21" s="47">
        <f t="shared" si="0"/>
        <v>26</v>
      </c>
      <c r="AK21" s="47">
        <f t="shared" si="0"/>
        <v>27</v>
      </c>
      <c r="AL21" s="47">
        <f t="shared" si="0"/>
        <v>28</v>
      </c>
      <c r="AM21" s="47">
        <f t="shared" si="0"/>
        <v>29</v>
      </c>
      <c r="AN21" s="47">
        <f t="shared" si="0"/>
        <v>30</v>
      </c>
      <c r="AO21" s="47">
        <f t="shared" si="0"/>
        <v>31</v>
      </c>
      <c r="AP21" s="47">
        <f t="shared" si="0"/>
        <v>32</v>
      </c>
      <c r="AQ21" s="47">
        <f t="shared" si="0"/>
        <v>33</v>
      </c>
      <c r="AR21" s="47">
        <f t="shared" si="0"/>
        <v>34</v>
      </c>
      <c r="AS21" s="47">
        <f t="shared" si="0"/>
        <v>35</v>
      </c>
      <c r="AT21" s="47">
        <f t="shared" si="0"/>
        <v>36</v>
      </c>
    </row>
    <row r="23" spans="2:46">
      <c r="B23" s="15" t="s">
        <v>110</v>
      </c>
      <c r="J23" s="48">
        <f>H7-H9</f>
        <v>144000</v>
      </c>
    </row>
    <row r="24" spans="2:46">
      <c r="B24" s="15" t="s">
        <v>69</v>
      </c>
      <c r="J24" s="49">
        <f>H10</f>
        <v>35000</v>
      </c>
    </row>
    <row r="25" spans="2:46">
      <c r="B25" s="15" t="s">
        <v>111</v>
      </c>
      <c r="J25" s="48">
        <f>J23-J24</f>
        <v>109000</v>
      </c>
    </row>
    <row r="26" spans="2:46">
      <c r="B26" s="15" t="s">
        <v>112</v>
      </c>
      <c r="K26" s="49">
        <f>$H$15</f>
        <v>4820</v>
      </c>
      <c r="L26" s="49">
        <f t="shared" ref="L26:AT26" si="1">$H$15</f>
        <v>4820</v>
      </c>
      <c r="M26" s="49">
        <f t="shared" si="1"/>
        <v>4820</v>
      </c>
      <c r="N26" s="49">
        <f t="shared" si="1"/>
        <v>4820</v>
      </c>
      <c r="O26" s="49">
        <f t="shared" si="1"/>
        <v>4820</v>
      </c>
      <c r="P26" s="49">
        <f t="shared" si="1"/>
        <v>4820</v>
      </c>
      <c r="Q26" s="49">
        <f t="shared" si="1"/>
        <v>4820</v>
      </c>
      <c r="R26" s="49">
        <f t="shared" si="1"/>
        <v>4820</v>
      </c>
      <c r="S26" s="49">
        <f t="shared" si="1"/>
        <v>4820</v>
      </c>
      <c r="T26" s="49">
        <f t="shared" si="1"/>
        <v>4820</v>
      </c>
      <c r="U26" s="49">
        <f t="shared" si="1"/>
        <v>4820</v>
      </c>
      <c r="V26" s="49">
        <f t="shared" si="1"/>
        <v>4820</v>
      </c>
      <c r="W26" s="49">
        <f t="shared" si="1"/>
        <v>4820</v>
      </c>
      <c r="X26" s="49">
        <f t="shared" si="1"/>
        <v>4820</v>
      </c>
      <c r="Y26" s="49">
        <f t="shared" si="1"/>
        <v>4820</v>
      </c>
      <c r="Z26" s="49">
        <f t="shared" si="1"/>
        <v>4820</v>
      </c>
      <c r="AA26" s="49">
        <f t="shared" si="1"/>
        <v>4820</v>
      </c>
      <c r="AB26" s="49">
        <f t="shared" si="1"/>
        <v>4820</v>
      </c>
      <c r="AC26" s="49">
        <f t="shared" si="1"/>
        <v>4820</v>
      </c>
      <c r="AD26" s="49">
        <f t="shared" si="1"/>
        <v>4820</v>
      </c>
      <c r="AE26" s="49">
        <f t="shared" si="1"/>
        <v>4820</v>
      </c>
      <c r="AF26" s="49">
        <f t="shared" si="1"/>
        <v>4820</v>
      </c>
      <c r="AG26" s="49">
        <f t="shared" si="1"/>
        <v>4820</v>
      </c>
      <c r="AH26" s="49">
        <f t="shared" si="1"/>
        <v>4820</v>
      </c>
      <c r="AI26" s="49">
        <f t="shared" si="1"/>
        <v>4820</v>
      </c>
      <c r="AJ26" s="49">
        <f t="shared" si="1"/>
        <v>4820</v>
      </c>
      <c r="AK26" s="49">
        <f t="shared" si="1"/>
        <v>4820</v>
      </c>
      <c r="AL26" s="49">
        <f t="shared" si="1"/>
        <v>4820</v>
      </c>
      <c r="AM26" s="49">
        <f t="shared" si="1"/>
        <v>4820</v>
      </c>
      <c r="AN26" s="49">
        <f t="shared" si="1"/>
        <v>4820</v>
      </c>
      <c r="AO26" s="49">
        <f t="shared" si="1"/>
        <v>4820</v>
      </c>
      <c r="AP26" s="49">
        <f t="shared" si="1"/>
        <v>4820</v>
      </c>
      <c r="AQ26" s="49">
        <f t="shared" si="1"/>
        <v>4820</v>
      </c>
      <c r="AR26" s="49">
        <f t="shared" si="1"/>
        <v>4820</v>
      </c>
      <c r="AS26" s="49">
        <f t="shared" si="1"/>
        <v>4820</v>
      </c>
      <c r="AT26" s="49">
        <f t="shared" si="1"/>
        <v>4820</v>
      </c>
    </row>
    <row r="28" spans="2:46">
      <c r="B28" s="15" t="s">
        <v>96</v>
      </c>
      <c r="J28" s="48">
        <f>J25</f>
        <v>109000</v>
      </c>
      <c r="K28" s="49">
        <f>-K26</f>
        <v>-4820</v>
      </c>
      <c r="L28" s="49">
        <f t="shared" ref="L28:AT28" si="2">-L26</f>
        <v>-4820</v>
      </c>
      <c r="M28" s="49">
        <f t="shared" si="2"/>
        <v>-4820</v>
      </c>
      <c r="N28" s="49">
        <f t="shared" si="2"/>
        <v>-4820</v>
      </c>
      <c r="O28" s="49">
        <f t="shared" si="2"/>
        <v>-4820</v>
      </c>
      <c r="P28" s="49">
        <f t="shared" si="2"/>
        <v>-4820</v>
      </c>
      <c r="Q28" s="49">
        <f t="shared" si="2"/>
        <v>-4820</v>
      </c>
      <c r="R28" s="49">
        <f t="shared" si="2"/>
        <v>-4820</v>
      </c>
      <c r="S28" s="49">
        <f t="shared" si="2"/>
        <v>-4820</v>
      </c>
      <c r="T28" s="49">
        <f t="shared" si="2"/>
        <v>-4820</v>
      </c>
      <c r="U28" s="49">
        <f t="shared" si="2"/>
        <v>-4820</v>
      </c>
      <c r="V28" s="49">
        <f t="shared" si="2"/>
        <v>-4820</v>
      </c>
      <c r="W28" s="49">
        <f t="shared" si="2"/>
        <v>-4820</v>
      </c>
      <c r="X28" s="49">
        <f t="shared" si="2"/>
        <v>-4820</v>
      </c>
      <c r="Y28" s="49">
        <f t="shared" si="2"/>
        <v>-4820</v>
      </c>
      <c r="Z28" s="49">
        <f t="shared" si="2"/>
        <v>-4820</v>
      </c>
      <c r="AA28" s="49">
        <f t="shared" si="2"/>
        <v>-4820</v>
      </c>
      <c r="AB28" s="49">
        <f t="shared" si="2"/>
        <v>-4820</v>
      </c>
      <c r="AC28" s="49">
        <f t="shared" si="2"/>
        <v>-4820</v>
      </c>
      <c r="AD28" s="49">
        <f t="shared" si="2"/>
        <v>-4820</v>
      </c>
      <c r="AE28" s="49">
        <f t="shared" si="2"/>
        <v>-4820</v>
      </c>
      <c r="AF28" s="49">
        <f t="shared" si="2"/>
        <v>-4820</v>
      </c>
      <c r="AG28" s="49">
        <f t="shared" si="2"/>
        <v>-4820</v>
      </c>
      <c r="AH28" s="49">
        <f t="shared" si="2"/>
        <v>-4820</v>
      </c>
      <c r="AI28" s="49">
        <f t="shared" si="2"/>
        <v>-4820</v>
      </c>
      <c r="AJ28" s="49">
        <f t="shared" si="2"/>
        <v>-4820</v>
      </c>
      <c r="AK28" s="49">
        <f t="shared" si="2"/>
        <v>-4820</v>
      </c>
      <c r="AL28" s="49">
        <f t="shared" si="2"/>
        <v>-4820</v>
      </c>
      <c r="AM28" s="49">
        <f t="shared" si="2"/>
        <v>-4820</v>
      </c>
      <c r="AN28" s="49">
        <f t="shared" si="2"/>
        <v>-4820</v>
      </c>
      <c r="AO28" s="49">
        <f t="shared" si="2"/>
        <v>-4820</v>
      </c>
      <c r="AP28" s="49">
        <f t="shared" si="2"/>
        <v>-4820</v>
      </c>
      <c r="AQ28" s="49">
        <f t="shared" si="2"/>
        <v>-4820</v>
      </c>
      <c r="AR28" s="49">
        <f t="shared" si="2"/>
        <v>-4820</v>
      </c>
      <c r="AS28" s="49">
        <f t="shared" si="2"/>
        <v>-4820</v>
      </c>
      <c r="AT28" s="49">
        <f t="shared" si="2"/>
        <v>-4820</v>
      </c>
    </row>
    <row r="29" spans="2:46">
      <c r="B29" s="15" t="s">
        <v>84</v>
      </c>
      <c r="H29" s="50">
        <f>IRR(J28:AT28)</f>
        <v>2.7662260866483823E-2</v>
      </c>
    </row>
    <row r="30" spans="2:46">
      <c r="B30" s="15" t="s">
        <v>78</v>
      </c>
      <c r="H30" s="34">
        <f>H29*H5</f>
        <v>0.33194713039780588</v>
      </c>
    </row>
    <row r="31" spans="2:46">
      <c r="B31" s="15" t="s">
        <v>66</v>
      </c>
      <c r="H31" s="45">
        <f>H30/2400</f>
        <v>1.3831130433241911E-4</v>
      </c>
    </row>
  </sheetData>
  <pageMargins left="0.7" right="0.7" top="0.75" bottom="0.75" header="0.3" footer="0.3"/>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FF90-8271-1A46-81D9-A12901BC0F32}">
  <sheetPr codeName="Sheet6">
    <pageSetUpPr fitToPage="1"/>
  </sheetPr>
  <dimension ref="B3:AU53"/>
  <sheetViews>
    <sheetView zoomScale="180" zoomScaleNormal="180" zoomScalePageLayoutView="150" workbookViewId="0"/>
  </sheetViews>
  <sheetFormatPr baseColWidth="10" defaultColWidth="8.83203125" defaultRowHeight="13"/>
  <cols>
    <col min="1" max="1" width="2.83203125" style="45" customWidth="1"/>
    <col min="2" max="3" width="2.83203125" style="15" customWidth="1"/>
    <col min="4" max="4" width="2.83203125" style="45" customWidth="1"/>
    <col min="5" max="8" width="8.83203125" style="45"/>
    <col min="9" max="9" width="11.5" style="45" bestFit="1" customWidth="1"/>
    <col min="10" max="10" width="8.83203125" style="45"/>
    <col min="11" max="11" width="12.1640625" style="45" bestFit="1" customWidth="1"/>
    <col min="12" max="47" width="10.5" style="45" bestFit="1" customWidth="1"/>
    <col min="48" max="16384" width="8.83203125" style="45"/>
  </cols>
  <sheetData>
    <row r="3" spans="2:2">
      <c r="B3" s="37" t="s">
        <v>328</v>
      </c>
    </row>
    <row r="18" spans="2:9">
      <c r="B18" s="15" t="s">
        <v>68</v>
      </c>
      <c r="C18" s="45"/>
      <c r="I18" s="6">
        <v>3</v>
      </c>
    </row>
    <row r="19" spans="2:9">
      <c r="C19" s="15" t="s">
        <v>73</v>
      </c>
      <c r="I19" s="6">
        <v>12</v>
      </c>
    </row>
    <row r="20" spans="2:9">
      <c r="C20" s="15" t="s">
        <v>74</v>
      </c>
      <c r="I20" s="15">
        <f>I18*I19</f>
        <v>36</v>
      </c>
    </row>
    <row r="21" spans="2:9">
      <c r="I21" s="15"/>
    </row>
    <row r="22" spans="2:9">
      <c r="B22" s="15" t="s">
        <v>189</v>
      </c>
      <c r="C22" s="45"/>
      <c r="I22" s="9">
        <v>125600</v>
      </c>
    </row>
    <row r="23" spans="2:9">
      <c r="B23" s="45"/>
      <c r="C23" s="15" t="s">
        <v>329</v>
      </c>
      <c r="I23" s="9">
        <v>11885</v>
      </c>
    </row>
    <row r="24" spans="2:9">
      <c r="B24" s="45"/>
      <c r="C24" s="15" t="s">
        <v>330</v>
      </c>
      <c r="I24" s="95">
        <v>7500</v>
      </c>
    </row>
    <row r="25" spans="2:9">
      <c r="C25" s="15" t="s">
        <v>331</v>
      </c>
      <c r="I25" s="9">
        <f>I22-I23-I24</f>
        <v>106215</v>
      </c>
    </row>
    <row r="26" spans="2:9">
      <c r="I26" s="9"/>
    </row>
    <row r="27" spans="2:9">
      <c r="B27" s="15" t="s">
        <v>67</v>
      </c>
      <c r="C27" s="45"/>
      <c r="I27" s="9">
        <v>65312</v>
      </c>
    </row>
    <row r="28" spans="2:9">
      <c r="C28" s="15" t="s">
        <v>75</v>
      </c>
      <c r="I28" s="8">
        <f>I27/I22</f>
        <v>0.52</v>
      </c>
    </row>
    <row r="29" spans="2:9">
      <c r="I29" s="8"/>
    </row>
    <row r="30" spans="2:9">
      <c r="B30" s="15" t="s">
        <v>77</v>
      </c>
      <c r="C30" s="45"/>
      <c r="I30" s="15">
        <f>I25-I27</f>
        <v>40903</v>
      </c>
    </row>
    <row r="31" spans="2:9">
      <c r="B31" s="15" t="s">
        <v>70</v>
      </c>
      <c r="C31" s="45"/>
      <c r="I31" s="9">
        <v>1599.32</v>
      </c>
    </row>
    <row r="32" spans="2:9">
      <c r="C32" s="45"/>
      <c r="I32" s="15"/>
    </row>
    <row r="33" spans="2:47">
      <c r="B33" s="37" t="s">
        <v>109</v>
      </c>
      <c r="C33" s="37"/>
      <c r="D33" s="46"/>
      <c r="E33" s="46"/>
      <c r="F33" s="46"/>
      <c r="G33" s="46"/>
      <c r="H33" s="46"/>
      <c r="I33" s="46"/>
      <c r="J33" s="46"/>
      <c r="K33" s="47">
        <v>0</v>
      </c>
      <c r="L33" s="47">
        <f>K33+1</f>
        <v>1</v>
      </c>
      <c r="M33" s="47">
        <f t="shared" ref="M33:AT33" si="0">L33+1</f>
        <v>2</v>
      </c>
      <c r="N33" s="47">
        <f t="shared" si="0"/>
        <v>3</v>
      </c>
      <c r="O33" s="47">
        <f t="shared" si="0"/>
        <v>4</v>
      </c>
      <c r="P33" s="47">
        <f t="shared" si="0"/>
        <v>5</v>
      </c>
      <c r="Q33" s="47">
        <f t="shared" si="0"/>
        <v>6</v>
      </c>
      <c r="R33" s="47">
        <f t="shared" si="0"/>
        <v>7</v>
      </c>
      <c r="S33" s="47">
        <f t="shared" si="0"/>
        <v>8</v>
      </c>
      <c r="T33" s="47">
        <f t="shared" si="0"/>
        <v>9</v>
      </c>
      <c r="U33" s="47">
        <f t="shared" si="0"/>
        <v>10</v>
      </c>
      <c r="V33" s="47">
        <f t="shared" si="0"/>
        <v>11</v>
      </c>
      <c r="W33" s="47">
        <f t="shared" si="0"/>
        <v>12</v>
      </c>
      <c r="X33" s="47">
        <f t="shared" si="0"/>
        <v>13</v>
      </c>
      <c r="Y33" s="47">
        <f t="shared" si="0"/>
        <v>14</v>
      </c>
      <c r="Z33" s="47">
        <f t="shared" si="0"/>
        <v>15</v>
      </c>
      <c r="AA33" s="47">
        <f t="shared" si="0"/>
        <v>16</v>
      </c>
      <c r="AB33" s="47">
        <f t="shared" si="0"/>
        <v>17</v>
      </c>
      <c r="AC33" s="47">
        <f t="shared" si="0"/>
        <v>18</v>
      </c>
      <c r="AD33" s="47">
        <f t="shared" si="0"/>
        <v>19</v>
      </c>
      <c r="AE33" s="47">
        <f t="shared" si="0"/>
        <v>20</v>
      </c>
      <c r="AF33" s="47">
        <f t="shared" si="0"/>
        <v>21</v>
      </c>
      <c r="AG33" s="47">
        <f t="shared" si="0"/>
        <v>22</v>
      </c>
      <c r="AH33" s="47">
        <f t="shared" si="0"/>
        <v>23</v>
      </c>
      <c r="AI33" s="47">
        <f t="shared" si="0"/>
        <v>24</v>
      </c>
      <c r="AJ33" s="47">
        <f t="shared" si="0"/>
        <v>25</v>
      </c>
      <c r="AK33" s="47">
        <f t="shared" si="0"/>
        <v>26</v>
      </c>
      <c r="AL33" s="47">
        <f t="shared" si="0"/>
        <v>27</v>
      </c>
      <c r="AM33" s="47">
        <f t="shared" si="0"/>
        <v>28</v>
      </c>
      <c r="AN33" s="47">
        <f t="shared" si="0"/>
        <v>29</v>
      </c>
      <c r="AO33" s="47">
        <f t="shared" si="0"/>
        <v>30</v>
      </c>
      <c r="AP33" s="47">
        <f t="shared" si="0"/>
        <v>31</v>
      </c>
      <c r="AQ33" s="47">
        <f t="shared" si="0"/>
        <v>32</v>
      </c>
      <c r="AR33" s="47">
        <f t="shared" si="0"/>
        <v>33</v>
      </c>
      <c r="AS33" s="47">
        <f t="shared" si="0"/>
        <v>34</v>
      </c>
      <c r="AT33" s="47">
        <f t="shared" si="0"/>
        <v>35</v>
      </c>
      <c r="AU33" s="47"/>
    </row>
    <row r="34" spans="2:47">
      <c r="B34" s="37"/>
      <c r="C34" s="37"/>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row>
    <row r="35" spans="2:47">
      <c r="B35" s="15" t="s">
        <v>335</v>
      </c>
      <c r="C35" s="37"/>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2:47">
      <c r="B36" s="45"/>
      <c r="C36" s="15" t="s">
        <v>332</v>
      </c>
      <c r="D36" s="46"/>
      <c r="E36" s="46"/>
      <c r="F36" s="46"/>
      <c r="G36" s="46"/>
      <c r="H36" s="46"/>
      <c r="I36" s="98"/>
      <c r="J36" s="46"/>
      <c r="K36" s="49">
        <f>I31</f>
        <v>1599.32</v>
      </c>
      <c r="L36" s="49">
        <f>K36</f>
        <v>1599.32</v>
      </c>
      <c r="M36" s="49">
        <f t="shared" ref="M36:AT36" si="1">L36</f>
        <v>1599.32</v>
      </c>
      <c r="N36" s="49">
        <f t="shared" si="1"/>
        <v>1599.32</v>
      </c>
      <c r="O36" s="49">
        <f t="shared" si="1"/>
        <v>1599.32</v>
      </c>
      <c r="P36" s="49">
        <f t="shared" si="1"/>
        <v>1599.32</v>
      </c>
      <c r="Q36" s="49">
        <f t="shared" si="1"/>
        <v>1599.32</v>
      </c>
      <c r="R36" s="49">
        <f t="shared" si="1"/>
        <v>1599.32</v>
      </c>
      <c r="S36" s="49">
        <f t="shared" si="1"/>
        <v>1599.32</v>
      </c>
      <c r="T36" s="49">
        <f t="shared" si="1"/>
        <v>1599.32</v>
      </c>
      <c r="U36" s="49">
        <f t="shared" si="1"/>
        <v>1599.32</v>
      </c>
      <c r="V36" s="49">
        <f t="shared" si="1"/>
        <v>1599.32</v>
      </c>
      <c r="W36" s="49">
        <f t="shared" si="1"/>
        <v>1599.32</v>
      </c>
      <c r="X36" s="49">
        <f t="shared" si="1"/>
        <v>1599.32</v>
      </c>
      <c r="Y36" s="49">
        <f t="shared" si="1"/>
        <v>1599.32</v>
      </c>
      <c r="Z36" s="49">
        <f t="shared" si="1"/>
        <v>1599.32</v>
      </c>
      <c r="AA36" s="49">
        <f t="shared" si="1"/>
        <v>1599.32</v>
      </c>
      <c r="AB36" s="49">
        <f t="shared" si="1"/>
        <v>1599.32</v>
      </c>
      <c r="AC36" s="49">
        <f t="shared" si="1"/>
        <v>1599.32</v>
      </c>
      <c r="AD36" s="49">
        <f t="shared" si="1"/>
        <v>1599.32</v>
      </c>
      <c r="AE36" s="49">
        <f t="shared" si="1"/>
        <v>1599.32</v>
      </c>
      <c r="AF36" s="49">
        <f t="shared" si="1"/>
        <v>1599.32</v>
      </c>
      <c r="AG36" s="49">
        <f t="shared" si="1"/>
        <v>1599.32</v>
      </c>
      <c r="AH36" s="49">
        <f t="shared" si="1"/>
        <v>1599.32</v>
      </c>
      <c r="AI36" s="49">
        <f t="shared" si="1"/>
        <v>1599.32</v>
      </c>
      <c r="AJ36" s="49">
        <f t="shared" si="1"/>
        <v>1599.32</v>
      </c>
      <c r="AK36" s="49">
        <f t="shared" si="1"/>
        <v>1599.32</v>
      </c>
      <c r="AL36" s="49">
        <f t="shared" si="1"/>
        <v>1599.32</v>
      </c>
      <c r="AM36" s="49">
        <f t="shared" si="1"/>
        <v>1599.32</v>
      </c>
      <c r="AN36" s="49">
        <f t="shared" si="1"/>
        <v>1599.32</v>
      </c>
      <c r="AO36" s="49">
        <f t="shared" si="1"/>
        <v>1599.32</v>
      </c>
      <c r="AP36" s="49">
        <f t="shared" si="1"/>
        <v>1599.32</v>
      </c>
      <c r="AQ36" s="49">
        <f t="shared" si="1"/>
        <v>1599.32</v>
      </c>
      <c r="AR36" s="49">
        <f t="shared" si="1"/>
        <v>1599.32</v>
      </c>
      <c r="AS36" s="49">
        <f t="shared" si="1"/>
        <v>1599.32</v>
      </c>
      <c r="AT36" s="49">
        <f t="shared" si="1"/>
        <v>1599.32</v>
      </c>
      <c r="AU36" s="49"/>
    </row>
    <row r="37" spans="2:47">
      <c r="B37" s="45"/>
      <c r="C37" s="15" t="s">
        <v>333</v>
      </c>
      <c r="D37" s="46"/>
      <c r="E37" s="46"/>
      <c r="F37" s="46"/>
      <c r="G37" s="46"/>
      <c r="H37" s="46"/>
      <c r="I37" s="46"/>
      <c r="J37" s="46"/>
      <c r="K37" s="96">
        <f>I30</f>
        <v>40903</v>
      </c>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row>
    <row r="38" spans="2:47">
      <c r="B38" s="45"/>
      <c r="C38" s="15" t="s">
        <v>96</v>
      </c>
      <c r="D38" s="46"/>
      <c r="E38" s="46"/>
      <c r="F38" s="46"/>
      <c r="G38" s="46"/>
      <c r="H38" s="46"/>
      <c r="I38" s="46"/>
      <c r="J38" s="46"/>
      <c r="K38" s="97">
        <f>K37-K36</f>
        <v>39303.68</v>
      </c>
      <c r="L38" s="97">
        <f t="shared" ref="L38:AT38" si="2">L37-L36</f>
        <v>-1599.32</v>
      </c>
      <c r="M38" s="97">
        <f t="shared" si="2"/>
        <v>-1599.32</v>
      </c>
      <c r="N38" s="97">
        <f t="shared" si="2"/>
        <v>-1599.32</v>
      </c>
      <c r="O38" s="97">
        <f t="shared" si="2"/>
        <v>-1599.32</v>
      </c>
      <c r="P38" s="97">
        <f t="shared" si="2"/>
        <v>-1599.32</v>
      </c>
      <c r="Q38" s="97">
        <f t="shared" si="2"/>
        <v>-1599.32</v>
      </c>
      <c r="R38" s="97">
        <f t="shared" si="2"/>
        <v>-1599.32</v>
      </c>
      <c r="S38" s="97">
        <f t="shared" si="2"/>
        <v>-1599.32</v>
      </c>
      <c r="T38" s="97">
        <f t="shared" si="2"/>
        <v>-1599.32</v>
      </c>
      <c r="U38" s="97">
        <f t="shared" si="2"/>
        <v>-1599.32</v>
      </c>
      <c r="V38" s="97">
        <f t="shared" si="2"/>
        <v>-1599.32</v>
      </c>
      <c r="W38" s="97">
        <f t="shared" si="2"/>
        <v>-1599.32</v>
      </c>
      <c r="X38" s="97">
        <f t="shared" si="2"/>
        <v>-1599.32</v>
      </c>
      <c r="Y38" s="97">
        <f t="shared" si="2"/>
        <v>-1599.32</v>
      </c>
      <c r="Z38" s="97">
        <f t="shared" si="2"/>
        <v>-1599.32</v>
      </c>
      <c r="AA38" s="97">
        <f t="shared" si="2"/>
        <v>-1599.32</v>
      </c>
      <c r="AB38" s="97">
        <f t="shared" si="2"/>
        <v>-1599.32</v>
      </c>
      <c r="AC38" s="97">
        <f t="shared" si="2"/>
        <v>-1599.32</v>
      </c>
      <c r="AD38" s="97">
        <f t="shared" si="2"/>
        <v>-1599.32</v>
      </c>
      <c r="AE38" s="97">
        <f t="shared" si="2"/>
        <v>-1599.32</v>
      </c>
      <c r="AF38" s="97">
        <f t="shared" si="2"/>
        <v>-1599.32</v>
      </c>
      <c r="AG38" s="97">
        <f t="shared" si="2"/>
        <v>-1599.32</v>
      </c>
      <c r="AH38" s="97">
        <f t="shared" si="2"/>
        <v>-1599.32</v>
      </c>
      <c r="AI38" s="97">
        <f t="shared" si="2"/>
        <v>-1599.32</v>
      </c>
      <c r="AJ38" s="97">
        <f t="shared" si="2"/>
        <v>-1599.32</v>
      </c>
      <c r="AK38" s="97">
        <f t="shared" si="2"/>
        <v>-1599.32</v>
      </c>
      <c r="AL38" s="97">
        <f t="shared" si="2"/>
        <v>-1599.32</v>
      </c>
      <c r="AM38" s="97">
        <f t="shared" si="2"/>
        <v>-1599.32</v>
      </c>
      <c r="AN38" s="97">
        <f t="shared" si="2"/>
        <v>-1599.32</v>
      </c>
      <c r="AO38" s="97">
        <f t="shared" si="2"/>
        <v>-1599.32</v>
      </c>
      <c r="AP38" s="97">
        <f t="shared" si="2"/>
        <v>-1599.32</v>
      </c>
      <c r="AQ38" s="97">
        <f t="shared" si="2"/>
        <v>-1599.32</v>
      </c>
      <c r="AR38" s="97">
        <f t="shared" si="2"/>
        <v>-1599.32</v>
      </c>
      <c r="AS38" s="97">
        <f t="shared" si="2"/>
        <v>-1599.32</v>
      </c>
      <c r="AT38" s="97">
        <f t="shared" si="2"/>
        <v>-1599.32</v>
      </c>
      <c r="AU38" s="97"/>
    </row>
    <row r="39" spans="2:47">
      <c r="B39" s="45"/>
      <c r="C39" s="15" t="s">
        <v>334</v>
      </c>
      <c r="D39" s="46"/>
      <c r="E39" s="46"/>
      <c r="F39" s="46"/>
      <c r="G39" s="46"/>
      <c r="H39" s="46"/>
      <c r="I39" s="43">
        <f>IRR(K38:AT38)</f>
        <v>2.1093403156337676E-2</v>
      </c>
      <c r="J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row>
    <row r="40" spans="2:47">
      <c r="B40" s="45"/>
      <c r="C40" s="15" t="s">
        <v>78</v>
      </c>
      <c r="D40" s="46"/>
      <c r="E40" s="46"/>
      <c r="F40" s="46"/>
      <c r="G40" s="46"/>
      <c r="H40" s="46"/>
      <c r="I40" s="43">
        <f>I39*12</f>
        <v>0.25312083787605211</v>
      </c>
      <c r="J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row>
    <row r="41" spans="2:47">
      <c r="C41" s="15" t="s">
        <v>336</v>
      </c>
      <c r="D41" s="46"/>
      <c r="E41" s="46"/>
      <c r="F41" s="46"/>
      <c r="G41" s="46"/>
      <c r="H41" s="46"/>
      <c r="I41" s="45">
        <f>I40/2400</f>
        <v>1.0546701578168837E-4</v>
      </c>
      <c r="J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row>
    <row r="42" spans="2:47">
      <c r="C42" s="37"/>
      <c r="D42" s="15" t="s">
        <v>337</v>
      </c>
      <c r="E42" s="46"/>
      <c r="F42" s="46"/>
      <c r="G42" s="46"/>
      <c r="H42" s="46"/>
      <c r="I42" s="46"/>
      <c r="J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row>
    <row r="43" spans="2:47">
      <c r="C43" s="37"/>
      <c r="D43" s="46"/>
      <c r="E43" s="46"/>
      <c r="F43" s="46"/>
      <c r="G43" s="46"/>
      <c r="H43" s="46"/>
      <c r="I43" s="46"/>
      <c r="J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row>
    <row r="44" spans="2:47">
      <c r="C44" s="37"/>
      <c r="D44" s="46"/>
      <c r="E44" s="46"/>
      <c r="F44" s="46"/>
      <c r="G44" s="46"/>
      <c r="H44" s="46"/>
      <c r="I44" s="46"/>
      <c r="J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6" spans="2:47">
      <c r="K46" s="48"/>
    </row>
    <row r="47" spans="2:47">
      <c r="K47" s="49"/>
    </row>
    <row r="48" spans="2:47">
      <c r="K48" s="48"/>
    </row>
    <row r="49" spans="9:47">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1" spans="9:47">
      <c r="K51" s="48"/>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row>
    <row r="52" spans="9:47">
      <c r="I52" s="50"/>
    </row>
    <row r="53" spans="9:47">
      <c r="I53" s="34"/>
    </row>
  </sheetData>
  <pageMargins left="0.7" right="0.7" top="0.75" bottom="0.75" header="0.3" footer="0.3"/>
  <pageSetup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800-9838-3449-9F48-2C25B86B903A}">
  <sheetPr codeName="Sheet7">
    <pageSetUpPr fitToPage="1"/>
  </sheetPr>
  <dimension ref="B1:I52"/>
  <sheetViews>
    <sheetView zoomScale="150" zoomScaleNormal="150" zoomScalePageLayoutView="150" workbookViewId="0"/>
  </sheetViews>
  <sheetFormatPr baseColWidth="10" defaultColWidth="8.83203125" defaultRowHeight="15"/>
  <cols>
    <col min="1" max="1" width="8.83203125" style="62"/>
    <col min="2" max="2" width="17.5" style="62" bestFit="1" customWidth="1"/>
    <col min="3" max="3" width="30.33203125" style="62" customWidth="1"/>
    <col min="4" max="4" width="13.6640625" style="62" bestFit="1" customWidth="1"/>
    <col min="5" max="6" width="3.6640625" style="62" customWidth="1"/>
    <col min="7" max="7" width="26.5" style="62" bestFit="1" customWidth="1"/>
    <col min="8" max="8" width="11.5" style="62" bestFit="1" customWidth="1"/>
    <col min="9" max="16384" width="8.83203125" style="62"/>
  </cols>
  <sheetData>
    <row r="1" spans="2:7">
      <c r="B1" s="62" t="s">
        <v>182</v>
      </c>
    </row>
    <row r="2" spans="2:7">
      <c r="B2" s="63"/>
      <c r="C2" s="62" t="s">
        <v>183</v>
      </c>
    </row>
    <row r="3" spans="2:7" ht="16" thickBot="1">
      <c r="B3" s="64"/>
      <c r="C3" s="62" t="s">
        <v>184</v>
      </c>
    </row>
    <row r="4" spans="2:7" ht="17" thickTop="1" thickBot="1">
      <c r="B4" s="65"/>
      <c r="C4" s="62" t="s">
        <v>185</v>
      </c>
    </row>
    <row r="5" spans="2:7" ht="16" thickTop="1">
      <c r="D5" s="66"/>
    </row>
    <row r="6" spans="2:7">
      <c r="C6" s="67" t="s">
        <v>186</v>
      </c>
      <c r="D6" s="62" t="s">
        <v>187</v>
      </c>
      <c r="F6" s="62" t="s">
        <v>188</v>
      </c>
    </row>
    <row r="7" spans="2:7">
      <c r="C7" s="62" t="s">
        <v>189</v>
      </c>
      <c r="D7" s="68">
        <v>64890</v>
      </c>
      <c r="F7" s="62" t="s">
        <v>190</v>
      </c>
    </row>
    <row r="8" spans="2:7">
      <c r="B8" s="66"/>
      <c r="C8" s="62" t="s">
        <v>191</v>
      </c>
      <c r="D8" s="68">
        <f>61541-675</f>
        <v>60866</v>
      </c>
      <c r="F8" s="62" t="s">
        <v>192</v>
      </c>
    </row>
    <row r="9" spans="2:7">
      <c r="C9" s="62" t="s">
        <v>193</v>
      </c>
      <c r="D9" s="68"/>
      <c r="F9" s="62" t="s">
        <v>236</v>
      </c>
    </row>
    <row r="10" spans="2:7">
      <c r="C10" s="62" t="s">
        <v>194</v>
      </c>
      <c r="D10" s="63">
        <v>8.8000000000000003E-4</v>
      </c>
    </row>
    <row r="11" spans="2:7">
      <c r="C11" s="62" t="s">
        <v>195</v>
      </c>
      <c r="D11" s="63">
        <v>12</v>
      </c>
    </row>
    <row r="12" spans="2:7">
      <c r="B12" s="69"/>
      <c r="C12" s="62" t="s">
        <v>196</v>
      </c>
      <c r="D12" s="70">
        <f>34320/D7</f>
        <v>0.52889505316689778</v>
      </c>
      <c r="F12" s="62" t="s">
        <v>197</v>
      </c>
      <c r="G12" s="71"/>
    </row>
    <row r="13" spans="2:7">
      <c r="C13" s="62" t="s">
        <v>198</v>
      </c>
      <c r="D13" s="70">
        <v>0.09</v>
      </c>
    </row>
    <row r="14" spans="2:7">
      <c r="C14" s="62" t="s">
        <v>199</v>
      </c>
      <c r="D14" s="72">
        <v>3</v>
      </c>
    </row>
    <row r="16" spans="2:7">
      <c r="C16" s="67" t="s">
        <v>200</v>
      </c>
    </row>
    <row r="17" spans="3:9">
      <c r="C17" s="62" t="s">
        <v>201</v>
      </c>
      <c r="D17" s="73">
        <f>D10*24</f>
        <v>2.112E-2</v>
      </c>
      <c r="F17" s="62" t="s">
        <v>243</v>
      </c>
    </row>
    <row r="18" spans="3:9">
      <c r="C18" s="62" t="s">
        <v>202</v>
      </c>
      <c r="D18" s="73">
        <f>(1+D17)^(1/D11) - 1</f>
        <v>1.7431896005930536E-3</v>
      </c>
      <c r="F18" s="62" t="s">
        <v>203</v>
      </c>
    </row>
    <row r="19" spans="3:9">
      <c r="C19" s="62" t="s">
        <v>204</v>
      </c>
      <c r="D19" s="73">
        <f>D17/12</f>
        <v>1.7600000000000001E-3</v>
      </c>
      <c r="F19" s="62" t="s">
        <v>242</v>
      </c>
    </row>
    <row r="20" spans="3:9">
      <c r="C20" s="62" t="s">
        <v>205</v>
      </c>
      <c r="D20" s="74">
        <f>D12*D7</f>
        <v>34320</v>
      </c>
    </row>
    <row r="22" spans="3:9">
      <c r="C22" s="67" t="s">
        <v>206</v>
      </c>
    </row>
    <row r="23" spans="3:9">
      <c r="C23" s="62" t="s">
        <v>207</v>
      </c>
      <c r="D23" s="74">
        <f>D8-D20-D9</f>
        <v>26546</v>
      </c>
      <c r="F23" s="62" t="s">
        <v>237</v>
      </c>
    </row>
    <row r="24" spans="3:9">
      <c r="C24" s="62" t="s">
        <v>208</v>
      </c>
      <c r="D24" s="74">
        <f>D23/(12*D14)</f>
        <v>737.38888888888891</v>
      </c>
      <c r="F24" s="62" t="s">
        <v>238</v>
      </c>
    </row>
    <row r="25" spans="3:9">
      <c r="C25" s="62" t="s">
        <v>209</v>
      </c>
      <c r="D25" s="75">
        <f>(D8+D20)*D10</f>
        <v>83.763680000000008</v>
      </c>
      <c r="F25" s="62" t="s">
        <v>239</v>
      </c>
    </row>
    <row r="26" spans="3:9">
      <c r="C26" s="62" t="s">
        <v>212</v>
      </c>
      <c r="D26" s="75">
        <f>D13*(D25+D24)</f>
        <v>73.903731199999996</v>
      </c>
      <c r="F26" s="62" t="s">
        <v>240</v>
      </c>
    </row>
    <row r="27" spans="3:9">
      <c r="C27" s="67" t="s">
        <v>213</v>
      </c>
      <c r="D27" s="74">
        <f>SUM(D24:D26)</f>
        <v>895.05630008888897</v>
      </c>
      <c r="F27" s="62" t="s">
        <v>241</v>
      </c>
    </row>
    <row r="28" spans="3:9">
      <c r="C28" s="62" t="s">
        <v>244</v>
      </c>
      <c r="D28" s="74">
        <f>D27*D14*D11</f>
        <v>32222.026803200006</v>
      </c>
      <c r="F28" s="62" t="s">
        <v>245</v>
      </c>
    </row>
    <row r="31" spans="3:9" ht="16" thickBot="1">
      <c r="C31" s="67" t="s">
        <v>217</v>
      </c>
    </row>
    <row r="32" spans="3:9" ht="17" thickTop="1" thickBot="1">
      <c r="C32" s="62" t="s">
        <v>218</v>
      </c>
      <c r="D32" s="77">
        <f>D27</f>
        <v>895.05630008888897</v>
      </c>
      <c r="G32" s="67" t="s">
        <v>210</v>
      </c>
      <c r="I32" s="62" t="s">
        <v>211</v>
      </c>
    </row>
    <row r="33" spans="3:9" ht="16" thickTop="1">
      <c r="C33" s="62" t="s">
        <v>219</v>
      </c>
      <c r="D33" s="68">
        <v>925</v>
      </c>
      <c r="G33" s="76" t="s">
        <v>193</v>
      </c>
      <c r="H33" s="63">
        <v>10000</v>
      </c>
    </row>
    <row r="34" spans="3:9">
      <c r="C34" s="62" t="s">
        <v>220</v>
      </c>
      <c r="D34" s="75">
        <f>D33*D13</f>
        <v>83.25</v>
      </c>
      <c r="G34" s="76" t="s">
        <v>214</v>
      </c>
      <c r="H34" s="64">
        <f>H33*D13</f>
        <v>900</v>
      </c>
      <c r="I34" s="62" t="s">
        <v>215</v>
      </c>
    </row>
    <row r="35" spans="3:9">
      <c r="C35" s="62" t="s">
        <v>221</v>
      </c>
      <c r="D35" s="78">
        <v>98.55</v>
      </c>
      <c r="G35" s="76" t="s">
        <v>216</v>
      </c>
      <c r="H35" s="74">
        <f>H33+H34+(D46-D32)+H36</f>
        <v>12970.23</v>
      </c>
    </row>
    <row r="36" spans="3:9">
      <c r="C36" s="62" t="s">
        <v>223</v>
      </c>
      <c r="D36" s="78">
        <v>5</v>
      </c>
      <c r="G36" s="76" t="s">
        <v>213</v>
      </c>
      <c r="H36" s="63">
        <v>642.13</v>
      </c>
    </row>
    <row r="37" spans="3:9">
      <c r="C37" s="62" t="s">
        <v>226</v>
      </c>
      <c r="D37" s="78">
        <v>15.15</v>
      </c>
    </row>
    <row r="38" spans="3:9">
      <c r="C38" s="62" t="s">
        <v>228</v>
      </c>
      <c r="D38" s="78">
        <v>23</v>
      </c>
    </row>
    <row r="39" spans="3:9">
      <c r="C39" s="62" t="s">
        <v>229</v>
      </c>
      <c r="D39" s="78">
        <v>38</v>
      </c>
    </row>
    <row r="40" spans="3:9">
      <c r="C40" s="62" t="s">
        <v>230</v>
      </c>
      <c r="D40" s="78">
        <v>15.15</v>
      </c>
      <c r="G40" s="67" t="s">
        <v>222</v>
      </c>
    </row>
    <row r="41" spans="3:9">
      <c r="C41" s="62" t="s">
        <v>231</v>
      </c>
      <c r="D41" s="78">
        <v>50</v>
      </c>
      <c r="G41" s="62" t="s">
        <v>224</v>
      </c>
      <c r="H41" s="79">
        <v>2.1100000000000001E-2</v>
      </c>
      <c r="I41" s="62" t="s">
        <v>225</v>
      </c>
    </row>
    <row r="42" spans="3:9">
      <c r="C42" s="62" t="s">
        <v>232</v>
      </c>
      <c r="D42" s="78">
        <v>5</v>
      </c>
      <c r="G42" s="76" t="s">
        <v>227</v>
      </c>
      <c r="H42" s="80">
        <f>H35+(H36/H41)*(1 - (1/(1+H41))^(12*D14-1))</f>
        <v>28749.111900733998</v>
      </c>
    </row>
    <row r="43" spans="3:9">
      <c r="C43" s="62" t="s">
        <v>233</v>
      </c>
      <c r="D43" s="68">
        <v>36</v>
      </c>
    </row>
    <row r="44" spans="3:9">
      <c r="C44" s="62" t="s">
        <v>234</v>
      </c>
      <c r="D44" s="68">
        <v>134</v>
      </c>
    </row>
    <row r="45" spans="3:9">
      <c r="C45" s="62" t="s">
        <v>69</v>
      </c>
      <c r="D45" s="75">
        <f>D9</f>
        <v>0</v>
      </c>
    </row>
    <row r="46" spans="3:9">
      <c r="C46" s="67" t="s">
        <v>216</v>
      </c>
      <c r="D46" s="74">
        <f>SUM(D32:D45)</f>
        <v>2323.1563000888891</v>
      </c>
    </row>
    <row r="48" spans="3:9">
      <c r="C48" s="67" t="s">
        <v>222</v>
      </c>
    </row>
    <row r="49" spans="3:4">
      <c r="C49" s="62" t="s">
        <v>224</v>
      </c>
      <c r="D49" s="79">
        <f>D17</f>
        <v>2.112E-2</v>
      </c>
    </row>
    <row r="50" spans="3:4">
      <c r="C50" s="76" t="s">
        <v>235</v>
      </c>
      <c r="D50" s="81">
        <f>D46+(D27/D19)*(1-(1+D19)^(-(D14*D11-1)))</f>
        <v>32678.875603927154</v>
      </c>
    </row>
    <row r="51" spans="3:4">
      <c r="D51" s="71"/>
    </row>
    <row r="52" spans="3:4">
      <c r="D52" s="71"/>
    </row>
  </sheetData>
  <pageMargins left="0.7" right="0.7" top="0.75" bottom="0.75" header="0.3" footer="0.3"/>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Copyright</vt:lpstr>
      <vt:lpstr>class-term-structures</vt:lpstr>
      <vt:lpstr>compounding</vt:lpstr>
      <vt:lpstr>Tricky eg (in-class)</vt:lpstr>
      <vt:lpstr>app-college-payment-plan</vt:lpstr>
      <vt:lpstr>app-lease-mclaren</vt:lpstr>
      <vt:lpstr>app-lease-porshce</vt:lpstr>
      <vt:lpstr>old-lease-calculator</vt:lpstr>
      <vt:lpstr>app-mortgage</vt:lpstr>
      <vt:lpstr>app-mortgage-refi</vt:lpstr>
      <vt:lpstr>mortgage-refi-home-sale</vt:lpstr>
      <vt:lpstr>app-cash-for-car</vt:lpstr>
      <vt:lpstr>app-credit-card</vt:lpstr>
      <vt:lpstr>Format Definitions</vt:lpstr>
      <vt:lpstr>'old-lease-calculator'!Print_Area</vt:lpstr>
    </vt:vector>
  </TitlesOfParts>
  <Company>Duke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 Roberts</dc:creator>
  <cp:lastModifiedBy>Roberts, Michael</cp:lastModifiedBy>
  <cp:lastPrinted>2015-07-17T01:56:20Z</cp:lastPrinted>
  <dcterms:created xsi:type="dcterms:W3CDTF">2001-11-03T19:08:30Z</dcterms:created>
  <dcterms:modified xsi:type="dcterms:W3CDTF">2022-12-31T23:20:22Z</dcterms:modified>
</cp:coreProperties>
</file>